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GitHub_Repositories\RedListIndex_DulvyLab\RawData\"/>
    </mc:Choice>
  </mc:AlternateContent>
  <xr:revisionPtr revIDLastSave="0" documentId="13_ncr:1_{1426CC34-130D-47A6-AC8E-75381D9F82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urrent" sheetId="1" r:id="rId1"/>
    <sheet name="Sheet13" sheetId="2" r:id="rId2"/>
    <sheet name="UpTo211028" sheetId="3" r:id="rId3"/>
    <sheet name="CBdata" sheetId="4" r:id="rId4"/>
    <sheet name="Pollock210625" sheetId="5" r:id="rId5"/>
    <sheet name="TS2" sheetId="6" r:id="rId6"/>
    <sheet name="SMT7" sheetId="7" r:id="rId7"/>
    <sheet name="SMT8" sheetId="8" r:id="rId8"/>
    <sheet name="changes" sheetId="9" r:id="rId9"/>
    <sheet name="Pivot Table 1" sheetId="10" r:id="rId10"/>
    <sheet name="GlobSheetPaste" sheetId="11" r:id="rId11"/>
    <sheet name="rangearea210527" sheetId="12" r:id="rId12"/>
    <sheet name="108spp" sheetId="13" r:id="rId13"/>
    <sheet name="SubmissionTimeline" sheetId="14" r:id="rId14"/>
  </sheets>
  <definedNames>
    <definedName name="_xlnm._FilterDatabase" localSheetId="3" hidden="1">CBdata!$A$2:$BD$1201</definedName>
    <definedName name="_xlnm._FilterDatabase" localSheetId="0" hidden="1">Current!$A$1:$BW$1248</definedName>
    <definedName name="_xlnm._FilterDatabase" localSheetId="10" hidden="1">GlobSheetPaste!$A$2:$R$1269</definedName>
    <definedName name="_xlnm._FilterDatabase" localSheetId="5" hidden="1">'TS2'!$A$1:$S$1200</definedName>
    <definedName name="Z_0F6A95CC_EDA0_497D_A04E_D69AFAF8C2EA_.wvu.FilterData" localSheetId="0" hidden="1">Current!$A$1:$BI$1248</definedName>
    <definedName name="Z_320F3C94_8A4A_4572_A14A_3A01E1D67A88_.wvu.FilterData" localSheetId="0" hidden="1">Current!$A$1:$AX$1248</definedName>
    <definedName name="Z_3CB0591C_329F_4556_BDA7_BBF9DA1AB242_.wvu.FilterData" localSheetId="0" hidden="1">Current!$A$1:$BG$1248</definedName>
    <definedName name="Z_446922AB_3CD9_42A1_8CFC_4E4D96B2DFBC_.wvu.FilterData" localSheetId="0" hidden="1">Current!$A$1:$BI$1248</definedName>
    <definedName name="Z_4AC76721_47DE_4594_BC88_15945B0A230E_.wvu.FilterData" localSheetId="0" hidden="1">Current!$A$1:$AX$1248</definedName>
    <definedName name="Z_4D661071_DC27_4033_81A0_8D4826591AEC_.wvu.FilterData" localSheetId="0" hidden="1">Current!$A$1:$AX$1248</definedName>
    <definedName name="Z_4E89C163_BF49_41BC_B610_740A38024A60_.wvu.FilterData" localSheetId="0" hidden="1">Current!$A$1:$BG$1248</definedName>
    <definedName name="Z_5B170733_3D60_49B9_A394_381C1108B423_.wvu.FilterData" localSheetId="0" hidden="1">Current!$A$1:$BI$1248</definedName>
    <definedName name="Z_5F7988D5_3D95_4E52_BDCD_95E8DF41F6F5_.wvu.FilterData" localSheetId="0" hidden="1">Current!$A$1:$AX$1248</definedName>
    <definedName name="Z_6B49DEA7_5A46_4549_9FA9_B7DB9649AC60_.wvu.FilterData" localSheetId="0" hidden="1">Current!$A$1:$BI$1246</definedName>
    <definedName name="Z_781A3C2C_72F5_47A8_B1E8_49F7D9F239A7_.wvu.FilterData" localSheetId="0" hidden="1">Current!$A$1:$BI$1227</definedName>
    <definedName name="Z_781C6580_19B5_4D08_B358_52DA9F7B7A0F_.wvu.FilterData" localSheetId="0" hidden="1">Current!$A$1:$AZ$1347</definedName>
    <definedName name="Z_A44B8BD3_3625_4FB5_AB7D_3998FE5E2E14_.wvu.FilterData" localSheetId="0" hidden="1">Current!$A$1:$BI$1248</definedName>
    <definedName name="Z_A4D71EEC_1AD3_442D_B387_9B3A3A43BE2C_.wvu.FilterData" localSheetId="0" hidden="1">Current!$A$1:$AY$1248</definedName>
    <definedName name="Z_A9F6AB4B_EF7B_40BE_9B4A_E8F2933D4304_.wvu.FilterData" localSheetId="0" hidden="1">Current!$J$8:$J$1248</definedName>
    <definedName name="Z_B458BAB7_CF15_47B8_BBD2_8ABC1946A012_.wvu.FilterData" localSheetId="0" hidden="1">Current!$A$1:$BI$1249</definedName>
    <definedName name="Z_C1538BCA_D496_4A27_862B_765E9E4A2F92_.wvu.FilterData" localSheetId="0" hidden="1">Current!$A$1:$AY$1248</definedName>
    <definedName name="Z_CAB8DB2F_1EBE_4A4B_BCDE_F2DEF87B3781_.wvu.FilterData" localSheetId="0" hidden="1">Current!$A$1:$BV$1248</definedName>
    <definedName name="Z_D8816134_9DED_4C32_9085_1A4A32CC903F_.wvu.FilterData" localSheetId="0" hidden="1">Current!$A$1:$BG$1248</definedName>
    <definedName name="Z_E39949C2_C2F9_45DA_9852_A1DAECA352C0_.wvu.FilterData" localSheetId="0" hidden="1">Current!$A$1:$BI$1248</definedName>
    <definedName name="Z_F4DA434B_A56B_4451_9772_15E1F2B07ACA_.wvu.FilterData" localSheetId="0" hidden="1">Current!$A$1:$BG$1248</definedName>
    <definedName name="Z_F676BFB8_3667_4736_AC51_CC2F67EF9D69_.wvu.FilterData" localSheetId="0" hidden="1">Current!$A$1:$AY$1248</definedName>
  </definedNames>
  <calcPr calcId="191029"/>
  <customWorkbookViews>
    <customWorkbookView name="NKDdatacheck" guid="{E39949C2-C2F9-45DA-9852-A1DAECA352C0}" maximized="1" windowWidth="0" windowHeight="0" activeSheetId="0"/>
    <customWorkbookView name="Filter 19" guid="{A44B8BD3-3625-4FB5-AB7D-3998FE5E2E14}" maximized="1" windowWidth="0" windowHeight="0" activeSheetId="0"/>
    <customWorkbookView name="Filter 1" guid="{781C6580-19B5-4D08-B358-52DA9F7B7A0F}" maximized="1" windowWidth="0" windowHeight="0" activeSheetId="0"/>
    <customWorkbookView name="Filter 3" guid="{320F3C94-8A4A-4572-A14A-3A01E1D67A88}" maximized="1" windowWidth="0" windowHeight="0" activeSheetId="0"/>
    <customWorkbookView name="Filter 2" guid="{4AC76721-47DE-4594-BC88-15945B0A230E}" maximized="1" windowWidth="0" windowHeight="0" activeSheetId="0"/>
    <customWorkbookView name="Filter 5" guid="{4D661071-DC27-4033-81A0-8D4826591AEC}" maximized="1" windowWidth="0" windowHeight="0" activeSheetId="0"/>
    <customWorkbookView name="Filter 4" guid="{5F7988D5-3D95-4E52-BDCD-95E8DF41F6F5}" maximized="1" windowWidth="0" windowHeight="0" activeSheetId="0"/>
    <customWorkbookView name="Filter 7" guid="{A4D71EEC-1AD3-442D-B387-9B3A3A43BE2C}" maximized="1" windowWidth="0" windowHeight="0" activeSheetId="0"/>
    <customWorkbookView name="Filter 6" guid="{C1538BCA-D496-4A27-862B-765E9E4A2F92}" maximized="1" windowWidth="0" windowHeight="0" activeSheetId="0"/>
    <customWorkbookView name="Filter 9" guid="{4E89C163-BF49-41BC-B610-740A38024A60}" maximized="1" windowWidth="0" windowHeight="0" activeSheetId="0"/>
    <customWorkbookView name="Filter 10" guid="{F4DA434B-A56B-4451-9772-15E1F2B07ACA}" maximized="1" windowWidth="0" windowHeight="0" activeSheetId="0"/>
    <customWorkbookView name="Filter 21" guid="{CAB8DB2F-1EBE-4A4B-BCDE-F2DEF87B3781}" maximized="1" windowWidth="0" windowHeight="0" activeSheetId="0"/>
    <customWorkbookView name="Filter 8" guid="{F676BFB8-3667-4736-AC51-CC2F67EF9D69}" maximized="1" windowWidth="0" windowHeight="0" activeSheetId="0"/>
    <customWorkbookView name="Filter 20" guid="{5B170733-3D60-49B9-A394-381C1108B423}" maximized="1" windowWidth="0" windowHeight="0" activeSheetId="0"/>
    <customWorkbookView name="Filter 18" guid="{A9F6AB4B-EF7B-40BE-9B4A-E8F2933D4304}" maximized="1" windowWidth="0" windowHeight="0" activeSheetId="0"/>
    <customWorkbookView name="Filter 17" guid="{0F6A95CC-EDA0-497D-A04E-D69AFAF8C2EA}" maximized="1" windowWidth="0" windowHeight="0" activeSheetId="0"/>
    <customWorkbookView name="Filter 16" guid="{781A3C2C-72F5-47A8-B1E8-49F7D9F239A7}" maximized="1" windowWidth="0" windowHeight="0" activeSheetId="0"/>
    <customWorkbookView name="Filter 15" guid="{6B49DEA7-5A46-4549-9FA9-B7DB9649AC60}" maximized="1" windowWidth="0" windowHeight="0" activeSheetId="0"/>
    <customWorkbookView name="Filter 14" guid="{B458BAB7-CF15-47B8-BBD2-8ABC1946A012}" maximized="1" windowWidth="0" windowHeight="0" activeSheetId="0"/>
    <customWorkbookView name="Filter 13" guid="{446922AB-3CD9-42A1-8CFC-4E4D96B2DFBC}" maximized="1" windowWidth="0" windowHeight="0" activeSheetId="0"/>
    <customWorkbookView name="Filter 12" guid="{3CB0591C-329F-4556-BDA7-BBF9DA1AB242}" maximized="1" windowWidth="0" windowHeight="0" activeSheetId="0"/>
    <customWorkbookView name="Filter 11" guid="{D8816134-9DED-4C32-9085-1A4A32CC903F}" maximized="1" windowWidth="0" windowHeight="0" activeSheetId="0"/>
  </customWorkbookViews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9" roundtripDataSignature="AMtx7miIH8OhMsmZL8DxRFZvqoLB6BZLXg=="/>
    </ext>
  </extLst>
</workbook>
</file>

<file path=xl/calcChain.xml><?xml version="1.0" encoding="utf-8"?>
<calcChain xmlns="http://schemas.openxmlformats.org/spreadsheetml/2006/main">
  <c r="B103" i="13" l="1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C1160" i="12"/>
  <c r="R1269" i="11"/>
  <c r="R1268" i="11"/>
  <c r="R1267" i="11"/>
  <c r="R1266" i="11"/>
  <c r="R1265" i="11"/>
  <c r="R1264" i="11"/>
  <c r="R1263" i="11"/>
  <c r="R1262" i="11"/>
  <c r="R1261" i="11"/>
  <c r="R1260" i="11"/>
  <c r="R1259" i="11"/>
  <c r="R1258" i="11"/>
  <c r="R1257" i="11"/>
  <c r="R1256" i="11"/>
  <c r="R1255" i="11"/>
  <c r="R1254" i="11"/>
  <c r="R1253" i="11"/>
  <c r="R1252" i="11"/>
  <c r="R1251" i="11"/>
  <c r="R1250" i="11"/>
  <c r="R1249" i="11"/>
  <c r="R1248" i="11"/>
  <c r="R1247" i="11"/>
  <c r="R1246" i="11"/>
  <c r="R1245" i="11"/>
  <c r="R1244" i="11"/>
  <c r="R1243" i="11"/>
  <c r="R1242" i="11"/>
  <c r="R1241" i="11"/>
  <c r="R1240" i="11"/>
  <c r="R1239" i="11"/>
  <c r="R1238" i="11"/>
  <c r="R1237" i="11"/>
  <c r="R1236" i="11"/>
  <c r="R1235" i="11"/>
  <c r="R1234" i="11"/>
  <c r="R1233" i="11"/>
  <c r="R1232" i="11"/>
  <c r="R1231" i="11"/>
  <c r="R1230" i="11"/>
  <c r="R1229" i="11"/>
  <c r="R1228" i="11"/>
  <c r="R1227" i="11"/>
  <c r="R1226" i="11"/>
  <c r="R1225" i="11"/>
  <c r="R1224" i="11"/>
  <c r="R1223" i="11"/>
  <c r="R1222" i="11"/>
  <c r="R1221" i="11"/>
  <c r="R1220" i="11"/>
  <c r="R1219" i="11"/>
  <c r="R1218" i="11"/>
  <c r="R1217" i="11"/>
  <c r="R1216" i="11"/>
  <c r="R1215" i="11"/>
  <c r="R1214" i="11"/>
  <c r="R1213" i="11"/>
  <c r="R1212" i="11"/>
  <c r="R1211" i="11"/>
  <c r="R1210" i="11"/>
  <c r="R1209" i="11"/>
  <c r="R1208" i="11"/>
  <c r="R1207" i="11"/>
  <c r="R1206" i="11"/>
  <c r="R1205" i="11"/>
  <c r="R1204" i="11"/>
  <c r="R1203" i="11"/>
  <c r="R1202" i="11"/>
  <c r="R1201" i="11"/>
  <c r="R1200" i="11"/>
  <c r="R1199" i="11"/>
  <c r="R1198" i="11"/>
  <c r="R1197" i="11"/>
  <c r="R1196" i="11"/>
  <c r="R1195" i="11"/>
  <c r="R1194" i="11"/>
  <c r="R1193" i="11"/>
  <c r="R1192" i="11"/>
  <c r="R1191" i="11"/>
  <c r="R1190" i="11"/>
  <c r="R1189" i="11"/>
  <c r="R1188" i="11"/>
  <c r="R1187" i="11"/>
  <c r="R1186" i="11"/>
  <c r="R1185" i="11"/>
  <c r="R1184" i="11"/>
  <c r="R1183" i="11"/>
  <c r="R1182" i="11"/>
  <c r="R1181" i="11"/>
  <c r="R1180" i="11"/>
  <c r="R1179" i="11"/>
  <c r="R1178" i="11"/>
  <c r="R1177" i="11"/>
  <c r="R1176" i="11"/>
  <c r="R1175" i="11"/>
  <c r="R1174" i="11"/>
  <c r="R1173" i="11"/>
  <c r="R1172" i="11"/>
  <c r="R1171" i="11"/>
  <c r="R1170" i="11"/>
  <c r="R1169" i="11"/>
  <c r="R1168" i="11"/>
  <c r="R1167" i="11"/>
  <c r="R1166" i="11"/>
  <c r="R1165" i="11"/>
  <c r="R1164" i="11"/>
  <c r="R1163" i="11"/>
  <c r="R1162" i="11"/>
  <c r="R1161" i="11"/>
  <c r="R1160" i="11"/>
  <c r="R1159" i="11"/>
  <c r="R1158" i="11"/>
  <c r="R1157" i="11"/>
  <c r="R1156" i="11"/>
  <c r="R1155" i="11"/>
  <c r="R1154" i="11"/>
  <c r="R1153" i="11"/>
  <c r="R1152" i="11"/>
  <c r="R1151" i="11"/>
  <c r="R1150" i="11"/>
  <c r="R1149" i="11"/>
  <c r="R1148" i="11"/>
  <c r="R1147" i="11"/>
  <c r="R1146" i="11"/>
  <c r="R1145" i="11"/>
  <c r="R1144" i="11"/>
  <c r="R1143" i="11"/>
  <c r="R1142" i="11"/>
  <c r="R1141" i="11"/>
  <c r="R1140" i="11"/>
  <c r="R1139" i="11"/>
  <c r="R1138" i="11"/>
  <c r="R1137" i="11"/>
  <c r="R1136" i="11"/>
  <c r="R1135" i="11"/>
  <c r="R1134" i="11"/>
  <c r="R1133" i="11"/>
  <c r="R1132" i="11"/>
  <c r="R1131" i="11"/>
  <c r="R1130" i="11"/>
  <c r="R1129" i="11"/>
  <c r="R1128" i="11"/>
  <c r="R1127" i="11"/>
  <c r="R1126" i="11"/>
  <c r="R1125" i="11"/>
  <c r="R1124" i="11"/>
  <c r="R1123" i="11"/>
  <c r="R1122" i="11"/>
  <c r="R1121" i="11"/>
  <c r="R1120" i="11"/>
  <c r="R1119" i="11"/>
  <c r="R1118" i="11"/>
  <c r="R1117" i="11"/>
  <c r="R1116" i="11"/>
  <c r="R1115" i="11"/>
  <c r="R1114" i="11"/>
  <c r="R1113" i="11"/>
  <c r="R1112" i="11"/>
  <c r="R1111" i="11"/>
  <c r="R1110" i="11"/>
  <c r="R1109" i="11"/>
  <c r="R1108" i="11"/>
  <c r="R1107" i="11"/>
  <c r="R1106" i="11"/>
  <c r="R1105" i="11"/>
  <c r="R1104" i="11"/>
  <c r="R1103" i="11"/>
  <c r="R1102" i="11"/>
  <c r="R1101" i="11"/>
  <c r="R1100" i="11"/>
  <c r="R1099" i="11"/>
  <c r="R1098" i="11"/>
  <c r="R1097" i="11"/>
  <c r="R1096" i="11"/>
  <c r="R1095" i="11"/>
  <c r="R1094" i="11"/>
  <c r="R1093" i="11"/>
  <c r="R1092" i="11"/>
  <c r="R1091" i="11"/>
  <c r="R1090" i="11"/>
  <c r="R1089" i="11"/>
  <c r="R1088" i="11"/>
  <c r="R1087" i="11"/>
  <c r="R1086" i="11"/>
  <c r="R1085" i="11"/>
  <c r="R1084" i="11"/>
  <c r="R1083" i="11"/>
  <c r="R1082" i="11"/>
  <c r="R1081" i="11"/>
  <c r="R1080" i="11"/>
  <c r="R1079" i="11"/>
  <c r="R1078" i="11"/>
  <c r="R1077" i="11"/>
  <c r="R1076" i="11"/>
  <c r="R1075" i="11"/>
  <c r="R1074" i="11"/>
  <c r="R1073" i="11"/>
  <c r="R1072" i="11"/>
  <c r="R1071" i="11"/>
  <c r="R1070" i="11"/>
  <c r="R1069" i="11"/>
  <c r="R1068" i="11"/>
  <c r="R1067" i="11"/>
  <c r="R1066" i="11"/>
  <c r="R1065" i="11"/>
  <c r="R1064" i="11"/>
  <c r="R1063" i="11"/>
  <c r="R1062" i="11"/>
  <c r="R1061" i="11"/>
  <c r="R1060" i="11"/>
  <c r="R1059" i="11"/>
  <c r="R1058" i="11"/>
  <c r="R1057" i="11"/>
  <c r="R1056" i="11"/>
  <c r="R1055" i="11"/>
  <c r="R1054" i="11"/>
  <c r="R1053" i="11"/>
  <c r="R1052" i="11"/>
  <c r="R1051" i="11"/>
  <c r="R1050" i="11"/>
  <c r="R1049" i="11"/>
  <c r="R1048" i="11"/>
  <c r="R1047" i="11"/>
  <c r="R1046" i="11"/>
  <c r="R1045" i="11"/>
  <c r="R1044" i="11"/>
  <c r="R1043" i="11"/>
  <c r="R1042" i="11"/>
  <c r="R1041" i="11"/>
  <c r="R1040" i="11"/>
  <c r="R1039" i="11"/>
  <c r="R1038" i="11"/>
  <c r="R1037" i="11"/>
  <c r="R1036" i="11"/>
  <c r="R1035" i="11"/>
  <c r="R1034" i="11"/>
  <c r="R1033" i="11"/>
  <c r="R1032" i="11"/>
  <c r="R1031" i="11"/>
  <c r="R1030" i="11"/>
  <c r="R1029" i="11"/>
  <c r="R1028" i="11"/>
  <c r="R1027" i="11"/>
  <c r="R1026" i="11"/>
  <c r="R1025" i="11"/>
  <c r="R1024" i="11"/>
  <c r="R1023" i="11"/>
  <c r="R1022" i="11"/>
  <c r="R1021" i="11"/>
  <c r="R1020" i="11"/>
  <c r="R1019" i="11"/>
  <c r="R1018" i="11"/>
  <c r="R1017" i="11"/>
  <c r="R1016" i="11"/>
  <c r="R1015" i="11"/>
  <c r="R1014" i="11"/>
  <c r="R1013" i="11"/>
  <c r="R1012" i="11"/>
  <c r="R1011" i="11"/>
  <c r="R1010" i="11"/>
  <c r="R1009" i="11"/>
  <c r="R1008" i="11"/>
  <c r="R1007" i="11"/>
  <c r="R1006" i="11"/>
  <c r="R1005" i="11"/>
  <c r="R1004" i="11"/>
  <c r="R1003" i="11"/>
  <c r="R1002" i="11"/>
  <c r="R1001" i="11"/>
  <c r="R1000" i="11"/>
  <c r="R999" i="11"/>
  <c r="R998" i="11"/>
  <c r="R997" i="11"/>
  <c r="R996" i="11"/>
  <c r="R995" i="11"/>
  <c r="R994" i="11"/>
  <c r="R993" i="11"/>
  <c r="R992" i="11"/>
  <c r="R991" i="11"/>
  <c r="R990" i="11"/>
  <c r="R989" i="11"/>
  <c r="R988" i="11"/>
  <c r="R987" i="11"/>
  <c r="R986" i="11"/>
  <c r="R985" i="11"/>
  <c r="R984" i="11"/>
  <c r="R983" i="11"/>
  <c r="R982" i="11"/>
  <c r="R981" i="11"/>
  <c r="R980" i="11"/>
  <c r="R979" i="11"/>
  <c r="R978" i="11"/>
  <c r="R977" i="11"/>
  <c r="R976" i="11"/>
  <c r="R975" i="11"/>
  <c r="R974" i="11"/>
  <c r="R973" i="11"/>
  <c r="R972" i="11"/>
  <c r="R971" i="11"/>
  <c r="R970" i="11"/>
  <c r="R969" i="11"/>
  <c r="R968" i="11"/>
  <c r="R967" i="11"/>
  <c r="R966" i="11"/>
  <c r="R965" i="11"/>
  <c r="R964" i="11"/>
  <c r="R963" i="11"/>
  <c r="R962" i="11"/>
  <c r="R961" i="11"/>
  <c r="R960" i="11"/>
  <c r="R959" i="11"/>
  <c r="R958" i="11"/>
  <c r="R957" i="11"/>
  <c r="R956" i="11"/>
  <c r="R955" i="11"/>
  <c r="R954" i="11"/>
  <c r="R953" i="11"/>
  <c r="R952" i="11"/>
  <c r="R951" i="11"/>
  <c r="R950" i="11"/>
  <c r="R949" i="11"/>
  <c r="R948" i="11"/>
  <c r="R947" i="11"/>
  <c r="R946" i="11"/>
  <c r="R945" i="11"/>
  <c r="R944" i="11"/>
  <c r="R943" i="11"/>
  <c r="R942" i="11"/>
  <c r="R941" i="11"/>
  <c r="R940" i="11"/>
  <c r="R939" i="11"/>
  <c r="R938" i="11"/>
  <c r="R937" i="11"/>
  <c r="R936" i="11"/>
  <c r="R935" i="11"/>
  <c r="R934" i="11"/>
  <c r="R933" i="11"/>
  <c r="R932" i="11"/>
  <c r="R931" i="11"/>
  <c r="R930" i="11"/>
  <c r="R929" i="11"/>
  <c r="R928" i="11"/>
  <c r="R927" i="11"/>
  <c r="R926" i="11"/>
  <c r="R925" i="11"/>
  <c r="R924" i="11"/>
  <c r="R923" i="11"/>
  <c r="R922" i="11"/>
  <c r="R921" i="11"/>
  <c r="R920" i="11"/>
  <c r="R919" i="11"/>
  <c r="R918" i="11"/>
  <c r="R917" i="11"/>
  <c r="R916" i="11"/>
  <c r="R915" i="11"/>
  <c r="R914" i="11"/>
  <c r="R913" i="11"/>
  <c r="R912" i="11"/>
  <c r="R911" i="11"/>
  <c r="R910" i="11"/>
  <c r="R909" i="11"/>
  <c r="R908" i="11"/>
  <c r="R907" i="11"/>
  <c r="R906" i="11"/>
  <c r="R905" i="11"/>
  <c r="R904" i="11"/>
  <c r="R903" i="11"/>
  <c r="R902" i="11"/>
  <c r="R901" i="11"/>
  <c r="R900" i="11"/>
  <c r="R899" i="11"/>
  <c r="R898" i="11"/>
  <c r="R897" i="11"/>
  <c r="R896" i="11"/>
  <c r="R895" i="11"/>
  <c r="R894" i="11"/>
  <c r="R893" i="11"/>
  <c r="R892" i="11"/>
  <c r="R891" i="11"/>
  <c r="R890" i="11"/>
  <c r="R889" i="11"/>
  <c r="R888" i="11"/>
  <c r="R887" i="11"/>
  <c r="R886" i="11"/>
  <c r="R885" i="11"/>
  <c r="R884" i="11"/>
  <c r="R883" i="11"/>
  <c r="R882" i="11"/>
  <c r="R881" i="11"/>
  <c r="R880" i="11"/>
  <c r="R879" i="11"/>
  <c r="R878" i="11"/>
  <c r="R877" i="11"/>
  <c r="R876" i="11"/>
  <c r="R875" i="11"/>
  <c r="R874" i="11"/>
  <c r="R873" i="11"/>
  <c r="R872" i="11"/>
  <c r="R871" i="11"/>
  <c r="R870" i="11"/>
  <c r="R869" i="11"/>
  <c r="R868" i="11"/>
  <c r="R867" i="11"/>
  <c r="R866" i="11"/>
  <c r="R865" i="11"/>
  <c r="R864" i="11"/>
  <c r="R863" i="11"/>
  <c r="R862" i="11"/>
  <c r="R861" i="11"/>
  <c r="R860" i="11"/>
  <c r="R859" i="11"/>
  <c r="R858" i="11"/>
  <c r="R857" i="11"/>
  <c r="R856" i="11"/>
  <c r="R855" i="11"/>
  <c r="R854" i="11"/>
  <c r="R853" i="11"/>
  <c r="R852" i="11"/>
  <c r="R851" i="11"/>
  <c r="R850" i="11"/>
  <c r="R849" i="11"/>
  <c r="R848" i="11"/>
  <c r="R847" i="11"/>
  <c r="R846" i="11"/>
  <c r="R845" i="11"/>
  <c r="R844" i="11"/>
  <c r="R843" i="11"/>
  <c r="R842" i="11"/>
  <c r="R841" i="11"/>
  <c r="R840" i="11"/>
  <c r="R839" i="11"/>
  <c r="R838" i="11"/>
  <c r="R837" i="11"/>
  <c r="R836" i="11"/>
  <c r="R835" i="11"/>
  <c r="R834" i="11"/>
  <c r="R833" i="11"/>
  <c r="R832" i="11"/>
  <c r="R831" i="11"/>
  <c r="R830" i="11"/>
  <c r="R829" i="11"/>
  <c r="R828" i="11"/>
  <c r="R827" i="11"/>
  <c r="R826" i="11"/>
  <c r="R825" i="11"/>
  <c r="R824" i="11"/>
  <c r="R823" i="11"/>
  <c r="R822" i="11"/>
  <c r="R821" i="11"/>
  <c r="R820" i="11"/>
  <c r="R819" i="11"/>
  <c r="R818" i="11"/>
  <c r="R817" i="11"/>
  <c r="R816" i="11"/>
  <c r="R815" i="11"/>
  <c r="R814" i="11"/>
  <c r="R813" i="11"/>
  <c r="R812" i="11"/>
  <c r="R811" i="11"/>
  <c r="R810" i="11"/>
  <c r="R809" i="11"/>
  <c r="R808" i="11"/>
  <c r="R807" i="11"/>
  <c r="R806" i="11"/>
  <c r="R805" i="11"/>
  <c r="R804" i="11"/>
  <c r="R803" i="11"/>
  <c r="R802" i="11"/>
  <c r="R801" i="11"/>
  <c r="R800" i="11"/>
  <c r="R799" i="11"/>
  <c r="R798" i="11"/>
  <c r="R797" i="11"/>
  <c r="R796" i="11"/>
  <c r="R795" i="11"/>
  <c r="R794" i="11"/>
  <c r="R793" i="11"/>
  <c r="R792" i="11"/>
  <c r="R791" i="11"/>
  <c r="R790" i="11"/>
  <c r="R789" i="11"/>
  <c r="R788" i="11"/>
  <c r="R787" i="11"/>
  <c r="R786" i="11"/>
  <c r="R785" i="11"/>
  <c r="R784" i="11"/>
  <c r="R783" i="11"/>
  <c r="R782" i="11"/>
  <c r="R781" i="11"/>
  <c r="R780" i="11"/>
  <c r="R779" i="11"/>
  <c r="R778" i="11"/>
  <c r="R777" i="11"/>
  <c r="R776" i="11"/>
  <c r="R775" i="11"/>
  <c r="R774" i="11"/>
  <c r="R773" i="11"/>
  <c r="R772" i="11"/>
  <c r="R771" i="11"/>
  <c r="R770" i="11"/>
  <c r="R769" i="11"/>
  <c r="R768" i="11"/>
  <c r="R767" i="11"/>
  <c r="R766" i="11"/>
  <c r="R765" i="11"/>
  <c r="R764" i="11"/>
  <c r="R763" i="11"/>
  <c r="R762" i="11"/>
  <c r="R761" i="11"/>
  <c r="R760" i="11"/>
  <c r="R759" i="11"/>
  <c r="R758" i="11"/>
  <c r="R757" i="11"/>
  <c r="R756" i="11"/>
  <c r="R755" i="11"/>
  <c r="R754" i="11"/>
  <c r="R753" i="11"/>
  <c r="R752" i="11"/>
  <c r="R751" i="11"/>
  <c r="R750" i="11"/>
  <c r="R749" i="11"/>
  <c r="R748" i="11"/>
  <c r="R747" i="11"/>
  <c r="R746" i="11"/>
  <c r="R745" i="11"/>
  <c r="R744" i="11"/>
  <c r="R743" i="11"/>
  <c r="R742" i="11"/>
  <c r="R741" i="11"/>
  <c r="R740" i="11"/>
  <c r="R739" i="11"/>
  <c r="R738" i="11"/>
  <c r="R737" i="11"/>
  <c r="R736" i="11"/>
  <c r="R735" i="11"/>
  <c r="R734" i="11"/>
  <c r="R733" i="11"/>
  <c r="R732" i="11"/>
  <c r="R731" i="11"/>
  <c r="R730" i="11"/>
  <c r="R729" i="11"/>
  <c r="R728" i="11"/>
  <c r="R727" i="11"/>
  <c r="R726" i="11"/>
  <c r="R725" i="11"/>
  <c r="R724" i="11"/>
  <c r="R723" i="11"/>
  <c r="R722" i="11"/>
  <c r="R721" i="11"/>
  <c r="R720" i="11"/>
  <c r="R719" i="11"/>
  <c r="R718" i="11"/>
  <c r="R717" i="11"/>
  <c r="R716" i="11"/>
  <c r="R715" i="11"/>
  <c r="R714" i="11"/>
  <c r="R713" i="11"/>
  <c r="R712" i="11"/>
  <c r="R711" i="11"/>
  <c r="R710" i="11"/>
  <c r="R709" i="11"/>
  <c r="R708" i="11"/>
  <c r="R707" i="11"/>
  <c r="R706" i="11"/>
  <c r="R705" i="11"/>
  <c r="R704" i="11"/>
  <c r="R703" i="11"/>
  <c r="R702" i="11"/>
  <c r="R701" i="11"/>
  <c r="R700" i="11"/>
  <c r="R699" i="11"/>
  <c r="R698" i="11"/>
  <c r="R697" i="11"/>
  <c r="R696" i="11"/>
  <c r="R695" i="11"/>
  <c r="R694" i="11"/>
  <c r="R693" i="11"/>
  <c r="R692" i="11"/>
  <c r="R691" i="11"/>
  <c r="R690" i="11"/>
  <c r="R689" i="11"/>
  <c r="R688" i="11"/>
  <c r="R687" i="11"/>
  <c r="R686" i="11"/>
  <c r="R685" i="11"/>
  <c r="R684" i="11"/>
  <c r="R683" i="11"/>
  <c r="R682" i="11"/>
  <c r="R681" i="11"/>
  <c r="R680" i="11"/>
  <c r="R679" i="11"/>
  <c r="R678" i="11"/>
  <c r="R677" i="11"/>
  <c r="R676" i="11"/>
  <c r="R675" i="11"/>
  <c r="R674" i="11"/>
  <c r="R673" i="11"/>
  <c r="R672" i="11"/>
  <c r="R671" i="11"/>
  <c r="R670" i="11"/>
  <c r="R669" i="11"/>
  <c r="R668" i="11"/>
  <c r="R667" i="11"/>
  <c r="R666" i="11"/>
  <c r="R665" i="11"/>
  <c r="R664" i="11"/>
  <c r="R663" i="11"/>
  <c r="R662" i="11"/>
  <c r="R661" i="11"/>
  <c r="R660" i="11"/>
  <c r="R659" i="11"/>
  <c r="R658" i="11"/>
  <c r="R657" i="11"/>
  <c r="R656" i="11"/>
  <c r="R655" i="11"/>
  <c r="R654" i="11"/>
  <c r="R653" i="11"/>
  <c r="R652" i="11"/>
  <c r="R651" i="11"/>
  <c r="R650" i="11"/>
  <c r="R649" i="11"/>
  <c r="R648" i="11"/>
  <c r="R647" i="11"/>
  <c r="R646" i="11"/>
  <c r="R645" i="11"/>
  <c r="R644" i="11"/>
  <c r="R643" i="11"/>
  <c r="R642" i="11"/>
  <c r="R641" i="11"/>
  <c r="R640" i="11"/>
  <c r="R639" i="11"/>
  <c r="R638" i="11"/>
  <c r="R637" i="11"/>
  <c r="R636" i="11"/>
  <c r="R635" i="11"/>
  <c r="R634" i="11"/>
  <c r="R633" i="11"/>
  <c r="R632" i="11"/>
  <c r="R631" i="11"/>
  <c r="R630" i="11"/>
  <c r="R629" i="11"/>
  <c r="R628" i="11"/>
  <c r="R627" i="11"/>
  <c r="R626" i="11"/>
  <c r="R625" i="11"/>
  <c r="R624" i="11"/>
  <c r="R623" i="11"/>
  <c r="R622" i="11"/>
  <c r="R621" i="11"/>
  <c r="R620" i="11"/>
  <c r="R619" i="11"/>
  <c r="R618" i="11"/>
  <c r="R617" i="11"/>
  <c r="R616" i="11"/>
  <c r="R615" i="11"/>
  <c r="R614" i="11"/>
  <c r="R613" i="11"/>
  <c r="R612" i="11"/>
  <c r="R611" i="11"/>
  <c r="R610" i="11"/>
  <c r="R609" i="11"/>
  <c r="R608" i="11"/>
  <c r="R607" i="11"/>
  <c r="R606" i="11"/>
  <c r="R605" i="11"/>
  <c r="R604" i="11"/>
  <c r="R603" i="11"/>
  <c r="R602" i="11"/>
  <c r="R601" i="11"/>
  <c r="R600" i="11"/>
  <c r="R599" i="11"/>
  <c r="R598" i="11"/>
  <c r="R597" i="11"/>
  <c r="R596" i="11"/>
  <c r="R595" i="11"/>
  <c r="R594" i="11"/>
  <c r="R593" i="11"/>
  <c r="R592" i="11"/>
  <c r="R591" i="11"/>
  <c r="R590" i="11"/>
  <c r="R589" i="11"/>
  <c r="R588" i="11"/>
  <c r="R587" i="11"/>
  <c r="R586" i="11"/>
  <c r="R585" i="11"/>
  <c r="R584" i="11"/>
  <c r="R583" i="11"/>
  <c r="R582" i="11"/>
  <c r="R581" i="11"/>
  <c r="R580" i="11"/>
  <c r="R579" i="11"/>
  <c r="R578" i="11"/>
  <c r="R577" i="11"/>
  <c r="R576" i="11"/>
  <c r="R575" i="11"/>
  <c r="R574" i="11"/>
  <c r="R573" i="11"/>
  <c r="R572" i="11"/>
  <c r="R571" i="11"/>
  <c r="R570" i="11"/>
  <c r="R569" i="11"/>
  <c r="R568" i="11"/>
  <c r="R567" i="11"/>
  <c r="R566" i="11"/>
  <c r="R565" i="11"/>
  <c r="R564" i="11"/>
  <c r="R563" i="11"/>
  <c r="R562" i="11"/>
  <c r="R561" i="11"/>
  <c r="R560" i="11"/>
  <c r="R559" i="11"/>
  <c r="R558" i="11"/>
  <c r="R557" i="11"/>
  <c r="R556" i="11"/>
  <c r="R555" i="11"/>
  <c r="R554" i="11"/>
  <c r="R553" i="11"/>
  <c r="R552" i="11"/>
  <c r="R551" i="11"/>
  <c r="R550" i="11"/>
  <c r="R549" i="11"/>
  <c r="R548" i="11"/>
  <c r="R547" i="11"/>
  <c r="R546" i="11"/>
  <c r="R545" i="11"/>
  <c r="R544" i="11"/>
  <c r="R543" i="11"/>
  <c r="R542" i="11"/>
  <c r="R541" i="11"/>
  <c r="R540" i="11"/>
  <c r="R539" i="11"/>
  <c r="R538" i="11"/>
  <c r="R537" i="11"/>
  <c r="R536" i="11"/>
  <c r="R535" i="11"/>
  <c r="R534" i="11"/>
  <c r="R533" i="11"/>
  <c r="R532" i="11"/>
  <c r="R531" i="11"/>
  <c r="R530" i="11"/>
  <c r="R529" i="11"/>
  <c r="R528" i="11"/>
  <c r="R527" i="11"/>
  <c r="R526" i="11"/>
  <c r="R525" i="11"/>
  <c r="R524" i="11"/>
  <c r="R523" i="11"/>
  <c r="R522" i="11"/>
  <c r="R521" i="11"/>
  <c r="R520" i="11"/>
  <c r="R519" i="11"/>
  <c r="R518" i="11"/>
  <c r="R517" i="11"/>
  <c r="R516" i="11"/>
  <c r="R515" i="11"/>
  <c r="R514" i="11"/>
  <c r="R513" i="11"/>
  <c r="R512" i="11"/>
  <c r="R511" i="11"/>
  <c r="R510" i="11"/>
  <c r="R509" i="11"/>
  <c r="R508" i="11"/>
  <c r="R507" i="11"/>
  <c r="R506" i="11"/>
  <c r="R505" i="11"/>
  <c r="R504" i="11"/>
  <c r="R503" i="11"/>
  <c r="R502" i="11"/>
  <c r="R501" i="11"/>
  <c r="R500" i="11"/>
  <c r="R499" i="11"/>
  <c r="R498" i="11"/>
  <c r="R497" i="11"/>
  <c r="R496" i="11"/>
  <c r="R495" i="11"/>
  <c r="R494" i="11"/>
  <c r="R493" i="11"/>
  <c r="R492" i="11"/>
  <c r="R491" i="11"/>
  <c r="R490" i="11"/>
  <c r="R489" i="11"/>
  <c r="R488" i="11"/>
  <c r="R487" i="11"/>
  <c r="R486" i="11"/>
  <c r="R485" i="11"/>
  <c r="R484" i="11"/>
  <c r="R483" i="11"/>
  <c r="R482" i="11"/>
  <c r="R481" i="11"/>
  <c r="R480" i="11"/>
  <c r="R479" i="11"/>
  <c r="R478" i="11"/>
  <c r="R477" i="11"/>
  <c r="R476" i="11"/>
  <c r="R475" i="11"/>
  <c r="R474" i="11"/>
  <c r="R473" i="11"/>
  <c r="R472" i="11"/>
  <c r="R471" i="11"/>
  <c r="R470" i="11"/>
  <c r="R469" i="11"/>
  <c r="R468" i="11"/>
  <c r="R467" i="11"/>
  <c r="R466" i="11"/>
  <c r="R465" i="11"/>
  <c r="R464" i="11"/>
  <c r="R463" i="11"/>
  <c r="R462" i="11"/>
  <c r="R461" i="11"/>
  <c r="R460" i="11"/>
  <c r="R459" i="11"/>
  <c r="R458" i="11"/>
  <c r="R457" i="11"/>
  <c r="R456" i="11"/>
  <c r="R455" i="11"/>
  <c r="R454" i="11"/>
  <c r="R453" i="11"/>
  <c r="R452" i="11"/>
  <c r="R451" i="11"/>
  <c r="R450" i="11"/>
  <c r="R449" i="11"/>
  <c r="R448" i="11"/>
  <c r="R447" i="11"/>
  <c r="R446" i="11"/>
  <c r="R445" i="11"/>
  <c r="R444" i="11"/>
  <c r="R443" i="11"/>
  <c r="R442" i="11"/>
  <c r="R441" i="11"/>
  <c r="R440" i="11"/>
  <c r="R439" i="11"/>
  <c r="R438" i="11"/>
  <c r="R437" i="11"/>
  <c r="R436" i="11"/>
  <c r="R435" i="11"/>
  <c r="R434" i="11"/>
  <c r="R433" i="11"/>
  <c r="R432" i="11"/>
  <c r="R431" i="11"/>
  <c r="R430" i="11"/>
  <c r="R429" i="11"/>
  <c r="R428" i="11"/>
  <c r="R427" i="11"/>
  <c r="R426" i="11"/>
  <c r="R425" i="11"/>
  <c r="R424" i="11"/>
  <c r="R423" i="11"/>
  <c r="R422" i="11"/>
  <c r="R421" i="11"/>
  <c r="R420" i="11"/>
  <c r="R419" i="11"/>
  <c r="R418" i="11"/>
  <c r="R417" i="11"/>
  <c r="R416" i="11"/>
  <c r="R415" i="11"/>
  <c r="R414" i="11"/>
  <c r="R413" i="11"/>
  <c r="R412" i="11"/>
  <c r="R411" i="11"/>
  <c r="R410" i="11"/>
  <c r="R409" i="11"/>
  <c r="R408" i="11"/>
  <c r="R407" i="11"/>
  <c r="R406" i="11"/>
  <c r="R405" i="11"/>
  <c r="R404" i="11"/>
  <c r="R403" i="11"/>
  <c r="R402" i="11"/>
  <c r="R401" i="11"/>
  <c r="R400" i="11"/>
  <c r="R399" i="11"/>
  <c r="R398" i="11"/>
  <c r="R397" i="11"/>
  <c r="R396" i="11"/>
  <c r="R395" i="11"/>
  <c r="R394" i="11"/>
  <c r="R393" i="11"/>
  <c r="R392" i="11"/>
  <c r="R391" i="11"/>
  <c r="R390" i="11"/>
  <c r="R389" i="11"/>
  <c r="R388" i="11"/>
  <c r="R387" i="11"/>
  <c r="R386" i="11"/>
  <c r="R385" i="11"/>
  <c r="R384" i="11"/>
  <c r="R383" i="11"/>
  <c r="R382" i="11"/>
  <c r="R381" i="11"/>
  <c r="R380" i="11"/>
  <c r="R379" i="11"/>
  <c r="R378" i="11"/>
  <c r="R377" i="11"/>
  <c r="R376" i="11"/>
  <c r="R375" i="11"/>
  <c r="R374" i="11"/>
  <c r="R373" i="11"/>
  <c r="R372" i="11"/>
  <c r="R371" i="11"/>
  <c r="R370" i="11"/>
  <c r="R369" i="11"/>
  <c r="R368" i="11"/>
  <c r="R367" i="11"/>
  <c r="R366" i="11"/>
  <c r="R365" i="11"/>
  <c r="R364" i="11"/>
  <c r="R363" i="11"/>
  <c r="R362" i="11"/>
  <c r="R361" i="11"/>
  <c r="R360" i="11"/>
  <c r="R359" i="11"/>
  <c r="R358" i="11"/>
  <c r="R357" i="11"/>
  <c r="R356" i="11"/>
  <c r="R355" i="11"/>
  <c r="R354" i="11"/>
  <c r="R353" i="11"/>
  <c r="R352" i="11"/>
  <c r="R351" i="11"/>
  <c r="R350" i="11"/>
  <c r="R349" i="11"/>
  <c r="R348" i="11"/>
  <c r="R347" i="11"/>
  <c r="R346" i="11"/>
  <c r="R345" i="11"/>
  <c r="R344" i="11"/>
  <c r="R343" i="11"/>
  <c r="R342" i="11"/>
  <c r="R341" i="11"/>
  <c r="R340" i="11"/>
  <c r="R339" i="11"/>
  <c r="R338" i="11"/>
  <c r="R337" i="11"/>
  <c r="R336" i="11"/>
  <c r="R335" i="11"/>
  <c r="R334" i="11"/>
  <c r="R333" i="11"/>
  <c r="R332" i="11"/>
  <c r="R331" i="11"/>
  <c r="R330" i="11"/>
  <c r="R329" i="11"/>
  <c r="R328" i="11"/>
  <c r="R327" i="11"/>
  <c r="R326" i="11"/>
  <c r="R325" i="11"/>
  <c r="R324" i="11"/>
  <c r="R323" i="11"/>
  <c r="R322" i="11"/>
  <c r="R321" i="11"/>
  <c r="R320" i="11"/>
  <c r="R319" i="11"/>
  <c r="R318" i="11"/>
  <c r="R317" i="11"/>
  <c r="R316" i="11"/>
  <c r="R315" i="11"/>
  <c r="R314" i="11"/>
  <c r="R313" i="11"/>
  <c r="R312" i="11"/>
  <c r="R311" i="11"/>
  <c r="R310" i="11"/>
  <c r="R309" i="11"/>
  <c r="R308" i="11"/>
  <c r="R307" i="11"/>
  <c r="R306" i="11"/>
  <c r="R305" i="11"/>
  <c r="R304" i="11"/>
  <c r="R303" i="11"/>
  <c r="R302" i="11"/>
  <c r="R301" i="11"/>
  <c r="R300" i="11"/>
  <c r="R299" i="11"/>
  <c r="R298" i="11"/>
  <c r="R297" i="11"/>
  <c r="R296" i="11"/>
  <c r="R295" i="11"/>
  <c r="R294" i="11"/>
  <c r="R293" i="11"/>
  <c r="R292" i="11"/>
  <c r="R291" i="11"/>
  <c r="R290" i="11"/>
  <c r="R289" i="11"/>
  <c r="R288" i="11"/>
  <c r="R287" i="11"/>
  <c r="R286" i="11"/>
  <c r="R285" i="11"/>
  <c r="R284" i="11"/>
  <c r="R283" i="11"/>
  <c r="R282" i="11"/>
  <c r="R281" i="11"/>
  <c r="R280" i="11"/>
  <c r="R279" i="11"/>
  <c r="R278" i="11"/>
  <c r="R277" i="11"/>
  <c r="R276" i="11"/>
  <c r="R275" i="11"/>
  <c r="R274" i="11"/>
  <c r="R273" i="11"/>
  <c r="R272" i="11"/>
  <c r="R271" i="11"/>
  <c r="R270" i="11"/>
  <c r="R269" i="11"/>
  <c r="R268" i="11"/>
  <c r="R267" i="11"/>
  <c r="R266" i="11"/>
  <c r="R265" i="11"/>
  <c r="R264" i="11"/>
  <c r="R263" i="11"/>
  <c r="R262" i="11"/>
  <c r="R261" i="11"/>
  <c r="R260" i="11"/>
  <c r="R259" i="11"/>
  <c r="R258" i="11"/>
  <c r="R257" i="11"/>
  <c r="R256" i="11"/>
  <c r="R255" i="11"/>
  <c r="R254" i="11"/>
  <c r="R253" i="11"/>
  <c r="R252" i="11"/>
  <c r="R251" i="11"/>
  <c r="R250" i="11"/>
  <c r="R249" i="11"/>
  <c r="R248" i="11"/>
  <c r="R247" i="11"/>
  <c r="R246" i="11"/>
  <c r="R245" i="11"/>
  <c r="R244" i="11"/>
  <c r="R243" i="11"/>
  <c r="R242" i="11"/>
  <c r="R241" i="11"/>
  <c r="R240" i="11"/>
  <c r="R239" i="11"/>
  <c r="R238" i="11"/>
  <c r="R237" i="11"/>
  <c r="R236" i="11"/>
  <c r="R235" i="11"/>
  <c r="R234" i="11"/>
  <c r="R233" i="11"/>
  <c r="R232" i="11"/>
  <c r="R231" i="11"/>
  <c r="R230" i="11"/>
  <c r="R229" i="11"/>
  <c r="R228" i="11"/>
  <c r="R227" i="11"/>
  <c r="R226" i="11"/>
  <c r="R225" i="11"/>
  <c r="R224" i="11"/>
  <c r="R223" i="11"/>
  <c r="R222" i="11"/>
  <c r="R221" i="11"/>
  <c r="R220" i="11"/>
  <c r="R219" i="11"/>
  <c r="R218" i="11"/>
  <c r="R217" i="11"/>
  <c r="R216" i="11"/>
  <c r="R215" i="11"/>
  <c r="R214" i="11"/>
  <c r="R213" i="11"/>
  <c r="R212" i="11"/>
  <c r="R211" i="11"/>
  <c r="R210" i="11"/>
  <c r="R209" i="11"/>
  <c r="R208" i="11"/>
  <c r="R207" i="11"/>
  <c r="R206" i="11"/>
  <c r="R205" i="11"/>
  <c r="R204" i="11"/>
  <c r="R203" i="11"/>
  <c r="R202" i="11"/>
  <c r="R201" i="11"/>
  <c r="R200" i="11"/>
  <c r="R199" i="11"/>
  <c r="R198" i="11"/>
  <c r="R197" i="11"/>
  <c r="R196" i="11"/>
  <c r="R195" i="11"/>
  <c r="R194" i="11"/>
  <c r="R193" i="11"/>
  <c r="R192" i="11"/>
  <c r="R191" i="11"/>
  <c r="R190" i="11"/>
  <c r="R189" i="11"/>
  <c r="R188" i="11"/>
  <c r="R187" i="11"/>
  <c r="R186" i="11"/>
  <c r="R185" i="11"/>
  <c r="R184" i="11"/>
  <c r="R183" i="11"/>
  <c r="R182" i="11"/>
  <c r="R181" i="11"/>
  <c r="R180" i="11"/>
  <c r="R179" i="11"/>
  <c r="R178" i="11"/>
  <c r="R177" i="11"/>
  <c r="R176" i="11"/>
  <c r="R175" i="11"/>
  <c r="R174" i="11"/>
  <c r="R173" i="11"/>
  <c r="R172" i="11"/>
  <c r="R171" i="11"/>
  <c r="R170" i="11"/>
  <c r="R169" i="11"/>
  <c r="R168" i="11"/>
  <c r="R167" i="11"/>
  <c r="R166" i="11"/>
  <c r="R165" i="11"/>
  <c r="R164" i="11"/>
  <c r="R163" i="11"/>
  <c r="R162" i="11"/>
  <c r="R161" i="11"/>
  <c r="R160" i="11"/>
  <c r="R159" i="11"/>
  <c r="R158" i="11"/>
  <c r="R157" i="11"/>
  <c r="R156" i="11"/>
  <c r="R155" i="11"/>
  <c r="R154" i="11"/>
  <c r="R153" i="11"/>
  <c r="R152" i="11"/>
  <c r="R151" i="11"/>
  <c r="R150" i="11"/>
  <c r="R149" i="11"/>
  <c r="R148" i="11"/>
  <c r="R147" i="11"/>
  <c r="R146" i="11"/>
  <c r="R145" i="11"/>
  <c r="R144" i="11"/>
  <c r="R143" i="11"/>
  <c r="R142" i="11"/>
  <c r="R141" i="11"/>
  <c r="R140" i="11"/>
  <c r="R139" i="11"/>
  <c r="R138" i="11"/>
  <c r="R137" i="11"/>
  <c r="R136" i="11"/>
  <c r="R135" i="11"/>
  <c r="R134" i="11"/>
  <c r="R133" i="11"/>
  <c r="R132" i="11"/>
  <c r="R131" i="11"/>
  <c r="R130" i="11"/>
  <c r="R129" i="11"/>
  <c r="R128" i="11"/>
  <c r="R127" i="11"/>
  <c r="R126" i="11"/>
  <c r="R125" i="11"/>
  <c r="R124" i="11"/>
  <c r="R123" i="11"/>
  <c r="R122" i="11"/>
  <c r="R121" i="11"/>
  <c r="R120" i="11"/>
  <c r="R119" i="11"/>
  <c r="R118" i="11"/>
  <c r="R117" i="11"/>
  <c r="R116" i="11"/>
  <c r="R115" i="11"/>
  <c r="R114" i="11"/>
  <c r="R113" i="11"/>
  <c r="R112" i="11"/>
  <c r="R111" i="11"/>
  <c r="R110" i="11"/>
  <c r="R109" i="11"/>
  <c r="R108" i="11"/>
  <c r="R107" i="11"/>
  <c r="R106" i="11"/>
  <c r="R105" i="11"/>
  <c r="R104" i="11"/>
  <c r="R103" i="11"/>
  <c r="R102" i="11"/>
  <c r="R101" i="11"/>
  <c r="R100" i="11"/>
  <c r="R99" i="11"/>
  <c r="R98" i="11"/>
  <c r="R97" i="11"/>
  <c r="R96" i="11"/>
  <c r="R95" i="11"/>
  <c r="R94" i="11"/>
  <c r="R93" i="11"/>
  <c r="R92" i="11"/>
  <c r="R91" i="11"/>
  <c r="R90" i="11"/>
  <c r="R89" i="11"/>
  <c r="R88" i="11"/>
  <c r="R87" i="11"/>
  <c r="R86" i="11"/>
  <c r="R85" i="11"/>
  <c r="R84" i="11"/>
  <c r="R83" i="11"/>
  <c r="R82" i="11"/>
  <c r="R81" i="11"/>
  <c r="R80" i="11"/>
  <c r="R79" i="11"/>
  <c r="R78" i="11"/>
  <c r="R77" i="11"/>
  <c r="R76" i="11"/>
  <c r="R75" i="11"/>
  <c r="R74" i="11"/>
  <c r="R73" i="11"/>
  <c r="R72" i="11"/>
  <c r="R71" i="11"/>
  <c r="R70" i="11"/>
  <c r="R69" i="11"/>
  <c r="R68" i="11"/>
  <c r="R67" i="11"/>
  <c r="R66" i="11"/>
  <c r="R65" i="11"/>
  <c r="R64" i="11"/>
  <c r="R63" i="11"/>
  <c r="R62" i="11"/>
  <c r="R61" i="11"/>
  <c r="R60" i="11"/>
  <c r="R59" i="11"/>
  <c r="R58" i="11"/>
  <c r="R57" i="11"/>
  <c r="R56" i="11"/>
  <c r="R55" i="11"/>
  <c r="R54" i="11"/>
  <c r="R53" i="11"/>
  <c r="R52" i="11"/>
  <c r="R51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R26" i="11"/>
  <c r="R25" i="11"/>
  <c r="R24" i="11"/>
  <c r="R23" i="11"/>
  <c r="R22" i="11"/>
  <c r="R21" i="11"/>
  <c r="R20" i="11"/>
  <c r="R19" i="11"/>
  <c r="R18" i="11"/>
  <c r="R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R3" i="11"/>
  <c r="L32" i="9"/>
  <c r="K32" i="9"/>
  <c r="J32" i="9"/>
  <c r="I32" i="9"/>
  <c r="H32" i="9"/>
  <c r="M31" i="9"/>
  <c r="M30" i="9"/>
  <c r="M29" i="9"/>
  <c r="M28" i="9"/>
  <c r="M25" i="9"/>
  <c r="L25" i="9"/>
  <c r="K25" i="9"/>
  <c r="J25" i="9"/>
  <c r="I25" i="9"/>
  <c r="H25" i="9"/>
  <c r="K1200" i="6"/>
  <c r="E1200" i="6"/>
  <c r="K1199" i="6"/>
  <c r="E1199" i="6"/>
  <c r="K1198" i="6"/>
  <c r="E1198" i="6"/>
  <c r="K1197" i="6"/>
  <c r="E1197" i="6"/>
  <c r="K1196" i="6"/>
  <c r="E1196" i="6"/>
  <c r="K1195" i="6"/>
  <c r="E1195" i="6"/>
  <c r="K1194" i="6"/>
  <c r="E1194" i="6"/>
  <c r="K1193" i="6"/>
  <c r="E1193" i="6"/>
  <c r="K1192" i="6"/>
  <c r="E1192" i="6"/>
  <c r="K1191" i="6"/>
  <c r="E1191" i="6"/>
  <c r="K1190" i="6"/>
  <c r="E1190" i="6"/>
  <c r="K1189" i="6"/>
  <c r="E1189" i="6"/>
  <c r="K1188" i="6"/>
  <c r="E1188" i="6"/>
  <c r="K1187" i="6"/>
  <c r="E1187" i="6"/>
  <c r="K1186" i="6"/>
  <c r="E1186" i="6"/>
  <c r="K1185" i="6"/>
  <c r="E1185" i="6"/>
  <c r="K1184" i="6"/>
  <c r="E1184" i="6"/>
  <c r="K1183" i="6"/>
  <c r="E1183" i="6"/>
  <c r="K1182" i="6"/>
  <c r="E1182" i="6"/>
  <c r="K1181" i="6"/>
  <c r="E1181" i="6"/>
  <c r="K1180" i="6"/>
  <c r="E1180" i="6"/>
  <c r="K1179" i="6"/>
  <c r="E1179" i="6"/>
  <c r="K1178" i="6"/>
  <c r="E1178" i="6"/>
  <c r="K1177" i="6"/>
  <c r="E1177" i="6"/>
  <c r="K1176" i="6"/>
  <c r="E1176" i="6"/>
  <c r="K1175" i="6"/>
  <c r="E1175" i="6"/>
  <c r="K1174" i="6"/>
  <c r="E1174" i="6"/>
  <c r="K1173" i="6"/>
  <c r="E1173" i="6"/>
  <c r="K1172" i="6"/>
  <c r="E1172" i="6"/>
  <c r="K1171" i="6"/>
  <c r="E1171" i="6"/>
  <c r="K1170" i="6"/>
  <c r="E1170" i="6"/>
  <c r="K1169" i="6"/>
  <c r="E1169" i="6"/>
  <c r="K1168" i="6"/>
  <c r="E1168" i="6"/>
  <c r="K1167" i="6"/>
  <c r="E1167" i="6"/>
  <c r="K1166" i="6"/>
  <c r="E1166" i="6"/>
  <c r="K1165" i="6"/>
  <c r="E1165" i="6"/>
  <c r="K1164" i="6"/>
  <c r="E1164" i="6"/>
  <c r="K1163" i="6"/>
  <c r="E1163" i="6"/>
  <c r="K1162" i="6"/>
  <c r="E1162" i="6"/>
  <c r="K1161" i="6"/>
  <c r="E1161" i="6"/>
  <c r="K1160" i="6"/>
  <c r="E1160" i="6"/>
  <c r="K1159" i="6"/>
  <c r="E1159" i="6"/>
  <c r="K1158" i="6"/>
  <c r="E1158" i="6"/>
  <c r="K1157" i="6"/>
  <c r="E1157" i="6"/>
  <c r="K1156" i="6"/>
  <c r="E1156" i="6"/>
  <c r="K1155" i="6"/>
  <c r="E1155" i="6"/>
  <c r="K1154" i="6"/>
  <c r="E1154" i="6"/>
  <c r="K1153" i="6"/>
  <c r="E1153" i="6"/>
  <c r="K1152" i="6"/>
  <c r="E1152" i="6"/>
  <c r="K1151" i="6"/>
  <c r="E1151" i="6"/>
  <c r="K1150" i="6"/>
  <c r="E1150" i="6"/>
  <c r="K1149" i="6"/>
  <c r="E1149" i="6"/>
  <c r="K1148" i="6"/>
  <c r="E1148" i="6"/>
  <c r="K1147" i="6"/>
  <c r="E1147" i="6"/>
  <c r="K1146" i="6"/>
  <c r="E1146" i="6"/>
  <c r="K1145" i="6"/>
  <c r="E1145" i="6"/>
  <c r="K1144" i="6"/>
  <c r="E1144" i="6"/>
  <c r="K1143" i="6"/>
  <c r="E1143" i="6"/>
  <c r="K1142" i="6"/>
  <c r="E1142" i="6"/>
  <c r="K1141" i="6"/>
  <c r="E1141" i="6"/>
  <c r="K1140" i="6"/>
  <c r="E1140" i="6"/>
  <c r="K1139" i="6"/>
  <c r="E1139" i="6"/>
  <c r="K1138" i="6"/>
  <c r="E1138" i="6"/>
  <c r="K1137" i="6"/>
  <c r="E1137" i="6"/>
  <c r="K1136" i="6"/>
  <c r="E1136" i="6"/>
  <c r="K1135" i="6"/>
  <c r="E1135" i="6"/>
  <c r="K1134" i="6"/>
  <c r="E1134" i="6"/>
  <c r="K1133" i="6"/>
  <c r="E1133" i="6"/>
  <c r="K1132" i="6"/>
  <c r="E1132" i="6"/>
  <c r="K1131" i="6"/>
  <c r="E1131" i="6"/>
  <c r="K1130" i="6"/>
  <c r="E1130" i="6"/>
  <c r="K1129" i="6"/>
  <c r="E1129" i="6"/>
  <c r="K1128" i="6"/>
  <c r="E1128" i="6"/>
  <c r="K1127" i="6"/>
  <c r="E1127" i="6"/>
  <c r="K1126" i="6"/>
  <c r="E1126" i="6"/>
  <c r="K1125" i="6"/>
  <c r="E1125" i="6"/>
  <c r="K1124" i="6"/>
  <c r="E1124" i="6"/>
  <c r="K1123" i="6"/>
  <c r="E1123" i="6"/>
  <c r="K1122" i="6"/>
  <c r="E1122" i="6"/>
  <c r="K1121" i="6"/>
  <c r="E1121" i="6"/>
  <c r="K1120" i="6"/>
  <c r="E1120" i="6"/>
  <c r="K1119" i="6"/>
  <c r="E1119" i="6"/>
  <c r="K1118" i="6"/>
  <c r="E1118" i="6"/>
  <c r="K1117" i="6"/>
  <c r="E1117" i="6"/>
  <c r="K1116" i="6"/>
  <c r="E1116" i="6"/>
  <c r="K1115" i="6"/>
  <c r="E1115" i="6"/>
  <c r="K1114" i="6"/>
  <c r="E1114" i="6"/>
  <c r="K1113" i="6"/>
  <c r="E1113" i="6"/>
  <c r="K1112" i="6"/>
  <c r="E1112" i="6"/>
  <c r="K1111" i="6"/>
  <c r="E1111" i="6"/>
  <c r="K1110" i="6"/>
  <c r="E1110" i="6"/>
  <c r="K1109" i="6"/>
  <c r="E1109" i="6"/>
  <c r="K1108" i="6"/>
  <c r="E1108" i="6"/>
  <c r="K1107" i="6"/>
  <c r="E1107" i="6"/>
  <c r="K1106" i="6"/>
  <c r="E1106" i="6"/>
  <c r="K1105" i="6"/>
  <c r="E1105" i="6"/>
  <c r="K1104" i="6"/>
  <c r="E1104" i="6"/>
  <c r="K1103" i="6"/>
  <c r="E1103" i="6"/>
  <c r="K1102" i="6"/>
  <c r="E1102" i="6"/>
  <c r="K1101" i="6"/>
  <c r="E1101" i="6"/>
  <c r="K1100" i="6"/>
  <c r="E1100" i="6"/>
  <c r="K1099" i="6"/>
  <c r="E1099" i="6"/>
  <c r="K1098" i="6"/>
  <c r="E1098" i="6"/>
  <c r="K1097" i="6"/>
  <c r="E1097" i="6"/>
  <c r="K1096" i="6"/>
  <c r="E1096" i="6"/>
  <c r="K1095" i="6"/>
  <c r="E1095" i="6"/>
  <c r="K1094" i="6"/>
  <c r="E1094" i="6"/>
  <c r="K1093" i="6"/>
  <c r="E1093" i="6"/>
  <c r="K1092" i="6"/>
  <c r="E1092" i="6"/>
  <c r="K1091" i="6"/>
  <c r="E1091" i="6"/>
  <c r="K1090" i="6"/>
  <c r="E1090" i="6"/>
  <c r="K1089" i="6"/>
  <c r="E1089" i="6"/>
  <c r="K1088" i="6"/>
  <c r="E1088" i="6"/>
  <c r="K1087" i="6"/>
  <c r="E1087" i="6"/>
  <c r="K1086" i="6"/>
  <c r="E1086" i="6"/>
  <c r="K1085" i="6"/>
  <c r="E1085" i="6"/>
  <c r="K1084" i="6"/>
  <c r="E1084" i="6"/>
  <c r="K1083" i="6"/>
  <c r="E1083" i="6"/>
  <c r="K1082" i="6"/>
  <c r="E1082" i="6"/>
  <c r="K1081" i="6"/>
  <c r="E1081" i="6"/>
  <c r="K1080" i="6"/>
  <c r="E1080" i="6"/>
  <c r="K1079" i="6"/>
  <c r="E1079" i="6"/>
  <c r="K1078" i="6"/>
  <c r="E1078" i="6"/>
  <c r="K1077" i="6"/>
  <c r="E1077" i="6"/>
  <c r="K1076" i="6"/>
  <c r="E1076" i="6"/>
  <c r="K1075" i="6"/>
  <c r="E1075" i="6"/>
  <c r="K1074" i="6"/>
  <c r="E1074" i="6"/>
  <c r="K1073" i="6"/>
  <c r="E1073" i="6"/>
  <c r="K1072" i="6"/>
  <c r="E1072" i="6"/>
  <c r="K1071" i="6"/>
  <c r="E1071" i="6"/>
  <c r="K1070" i="6"/>
  <c r="E1070" i="6"/>
  <c r="K1069" i="6"/>
  <c r="E1069" i="6"/>
  <c r="K1068" i="6"/>
  <c r="E1068" i="6"/>
  <c r="K1067" i="6"/>
  <c r="E1067" i="6"/>
  <c r="K1066" i="6"/>
  <c r="E1066" i="6"/>
  <c r="K1065" i="6"/>
  <c r="E1065" i="6"/>
  <c r="K1064" i="6"/>
  <c r="E1064" i="6"/>
  <c r="K1063" i="6"/>
  <c r="E1063" i="6"/>
  <c r="K1062" i="6"/>
  <c r="E1062" i="6"/>
  <c r="K1061" i="6"/>
  <c r="E1061" i="6"/>
  <c r="K1060" i="6"/>
  <c r="E1060" i="6"/>
  <c r="K1059" i="6"/>
  <c r="E1059" i="6"/>
  <c r="K1058" i="6"/>
  <c r="E1058" i="6"/>
  <c r="K1057" i="6"/>
  <c r="E1057" i="6"/>
  <c r="K1056" i="6"/>
  <c r="E1056" i="6"/>
  <c r="K1055" i="6"/>
  <c r="E1055" i="6"/>
  <c r="K1054" i="6"/>
  <c r="E1054" i="6"/>
  <c r="K1053" i="6"/>
  <c r="E1053" i="6"/>
  <c r="K1052" i="6"/>
  <c r="E1052" i="6"/>
  <c r="K1051" i="6"/>
  <c r="E1051" i="6"/>
  <c r="K1050" i="6"/>
  <c r="E1050" i="6"/>
  <c r="K1049" i="6"/>
  <c r="E1049" i="6"/>
  <c r="K1048" i="6"/>
  <c r="E1048" i="6"/>
  <c r="K1047" i="6"/>
  <c r="E1047" i="6"/>
  <c r="K1046" i="6"/>
  <c r="E1046" i="6"/>
  <c r="K1045" i="6"/>
  <c r="E1045" i="6"/>
  <c r="K1044" i="6"/>
  <c r="E1044" i="6"/>
  <c r="K1043" i="6"/>
  <c r="E1043" i="6"/>
  <c r="K1042" i="6"/>
  <c r="E1042" i="6"/>
  <c r="K1041" i="6"/>
  <c r="E1041" i="6"/>
  <c r="K1040" i="6"/>
  <c r="E1040" i="6"/>
  <c r="K1039" i="6"/>
  <c r="E1039" i="6"/>
  <c r="K1038" i="6"/>
  <c r="E1038" i="6"/>
  <c r="K1037" i="6"/>
  <c r="E1037" i="6"/>
  <c r="K1036" i="6"/>
  <c r="E1036" i="6"/>
  <c r="K1035" i="6"/>
  <c r="E1035" i="6"/>
  <c r="K1034" i="6"/>
  <c r="E1034" i="6"/>
  <c r="K1033" i="6"/>
  <c r="E1033" i="6"/>
  <c r="K1032" i="6"/>
  <c r="E1032" i="6"/>
  <c r="K1031" i="6"/>
  <c r="E1031" i="6"/>
  <c r="K1030" i="6"/>
  <c r="E1030" i="6"/>
  <c r="K1029" i="6"/>
  <c r="E1029" i="6"/>
  <c r="K1028" i="6"/>
  <c r="E1028" i="6"/>
  <c r="K1027" i="6"/>
  <c r="E1027" i="6"/>
  <c r="K1026" i="6"/>
  <c r="E1026" i="6"/>
  <c r="K1025" i="6"/>
  <c r="E1025" i="6"/>
  <c r="K1024" i="6"/>
  <c r="E1024" i="6"/>
  <c r="K1023" i="6"/>
  <c r="E1023" i="6"/>
  <c r="K1022" i="6"/>
  <c r="E1022" i="6"/>
  <c r="K1021" i="6"/>
  <c r="E1021" i="6"/>
  <c r="K1020" i="6"/>
  <c r="E1020" i="6"/>
  <c r="K1019" i="6"/>
  <c r="E1019" i="6"/>
  <c r="K1018" i="6"/>
  <c r="E1018" i="6"/>
  <c r="K1017" i="6"/>
  <c r="E1017" i="6"/>
  <c r="K1016" i="6"/>
  <c r="E1016" i="6"/>
  <c r="K1015" i="6"/>
  <c r="E1015" i="6"/>
  <c r="K1014" i="6"/>
  <c r="E1014" i="6"/>
  <c r="K1013" i="6"/>
  <c r="E1013" i="6"/>
  <c r="K1012" i="6"/>
  <c r="E1012" i="6"/>
  <c r="K1011" i="6"/>
  <c r="E1011" i="6"/>
  <c r="K1010" i="6"/>
  <c r="E1010" i="6"/>
  <c r="K1009" i="6"/>
  <c r="E1009" i="6"/>
  <c r="K1008" i="6"/>
  <c r="E1008" i="6"/>
  <c r="K1007" i="6"/>
  <c r="E1007" i="6"/>
  <c r="K1006" i="6"/>
  <c r="E1006" i="6"/>
  <c r="K1005" i="6"/>
  <c r="E1005" i="6"/>
  <c r="K1004" i="6"/>
  <c r="E1004" i="6"/>
  <c r="K1003" i="6"/>
  <c r="E1003" i="6"/>
  <c r="K1002" i="6"/>
  <c r="E1002" i="6"/>
  <c r="K1001" i="6"/>
  <c r="E1001" i="6"/>
  <c r="K1000" i="6"/>
  <c r="E1000" i="6"/>
  <c r="K999" i="6"/>
  <c r="E999" i="6"/>
  <c r="K998" i="6"/>
  <c r="E998" i="6"/>
  <c r="K997" i="6"/>
  <c r="E997" i="6"/>
  <c r="K996" i="6"/>
  <c r="E996" i="6"/>
  <c r="K995" i="6"/>
  <c r="E995" i="6"/>
  <c r="K994" i="6"/>
  <c r="E994" i="6"/>
  <c r="K993" i="6"/>
  <c r="E993" i="6"/>
  <c r="K992" i="6"/>
  <c r="E992" i="6"/>
  <c r="K991" i="6"/>
  <c r="E991" i="6"/>
  <c r="K990" i="6"/>
  <c r="E990" i="6"/>
  <c r="K989" i="6"/>
  <c r="E989" i="6"/>
  <c r="K988" i="6"/>
  <c r="E988" i="6"/>
  <c r="K987" i="6"/>
  <c r="E987" i="6"/>
  <c r="K986" i="6"/>
  <c r="E986" i="6"/>
  <c r="K985" i="6"/>
  <c r="E985" i="6"/>
  <c r="K984" i="6"/>
  <c r="E984" i="6"/>
  <c r="K983" i="6"/>
  <c r="E983" i="6"/>
  <c r="K982" i="6"/>
  <c r="E982" i="6"/>
  <c r="K981" i="6"/>
  <c r="E981" i="6"/>
  <c r="K980" i="6"/>
  <c r="E980" i="6"/>
  <c r="K979" i="6"/>
  <c r="E979" i="6"/>
  <c r="K978" i="6"/>
  <c r="E978" i="6"/>
  <c r="K977" i="6"/>
  <c r="E977" i="6"/>
  <c r="K976" i="6"/>
  <c r="E976" i="6"/>
  <c r="K975" i="6"/>
  <c r="E975" i="6"/>
  <c r="K974" i="6"/>
  <c r="E974" i="6"/>
  <c r="K973" i="6"/>
  <c r="E973" i="6"/>
  <c r="K972" i="6"/>
  <c r="E972" i="6"/>
  <c r="K971" i="6"/>
  <c r="E971" i="6"/>
  <c r="K970" i="6"/>
  <c r="E970" i="6"/>
  <c r="K969" i="6"/>
  <c r="E969" i="6"/>
  <c r="K968" i="6"/>
  <c r="E968" i="6"/>
  <c r="K967" i="6"/>
  <c r="E967" i="6"/>
  <c r="K966" i="6"/>
  <c r="E966" i="6"/>
  <c r="K965" i="6"/>
  <c r="E965" i="6"/>
  <c r="K964" i="6"/>
  <c r="E964" i="6"/>
  <c r="K963" i="6"/>
  <c r="E963" i="6"/>
  <c r="K962" i="6"/>
  <c r="E962" i="6"/>
  <c r="K961" i="6"/>
  <c r="E961" i="6"/>
  <c r="K960" i="6"/>
  <c r="E960" i="6"/>
  <c r="K959" i="6"/>
  <c r="E959" i="6"/>
  <c r="K958" i="6"/>
  <c r="E958" i="6"/>
  <c r="K957" i="6"/>
  <c r="E957" i="6"/>
  <c r="K956" i="6"/>
  <c r="E956" i="6"/>
  <c r="K955" i="6"/>
  <c r="E955" i="6"/>
  <c r="K954" i="6"/>
  <c r="E954" i="6"/>
  <c r="K953" i="6"/>
  <c r="E953" i="6"/>
  <c r="K952" i="6"/>
  <c r="E952" i="6"/>
  <c r="K951" i="6"/>
  <c r="E951" i="6"/>
  <c r="K950" i="6"/>
  <c r="E950" i="6"/>
  <c r="K949" i="6"/>
  <c r="E949" i="6"/>
  <c r="K948" i="6"/>
  <c r="E948" i="6"/>
  <c r="K947" i="6"/>
  <c r="E947" i="6"/>
  <c r="K946" i="6"/>
  <c r="E946" i="6"/>
  <c r="K945" i="6"/>
  <c r="E945" i="6"/>
  <c r="K944" i="6"/>
  <c r="E944" i="6"/>
  <c r="K943" i="6"/>
  <c r="E943" i="6"/>
  <c r="K942" i="6"/>
  <c r="E942" i="6"/>
  <c r="K941" i="6"/>
  <c r="E941" i="6"/>
  <c r="K940" i="6"/>
  <c r="E940" i="6"/>
  <c r="K939" i="6"/>
  <c r="E939" i="6"/>
  <c r="K938" i="6"/>
  <c r="E938" i="6"/>
  <c r="K937" i="6"/>
  <c r="E937" i="6"/>
  <c r="K936" i="6"/>
  <c r="E936" i="6"/>
  <c r="K935" i="6"/>
  <c r="E935" i="6"/>
  <c r="K934" i="6"/>
  <c r="E934" i="6"/>
  <c r="K933" i="6"/>
  <c r="E933" i="6"/>
  <c r="K932" i="6"/>
  <c r="E932" i="6"/>
  <c r="K931" i="6"/>
  <c r="E931" i="6"/>
  <c r="K930" i="6"/>
  <c r="E930" i="6"/>
  <c r="K929" i="6"/>
  <c r="E929" i="6"/>
  <c r="K928" i="6"/>
  <c r="E928" i="6"/>
  <c r="K927" i="6"/>
  <c r="E927" i="6"/>
  <c r="K926" i="6"/>
  <c r="E926" i="6"/>
  <c r="K925" i="6"/>
  <c r="E925" i="6"/>
  <c r="K924" i="6"/>
  <c r="E924" i="6"/>
  <c r="K923" i="6"/>
  <c r="E923" i="6"/>
  <c r="K922" i="6"/>
  <c r="E922" i="6"/>
  <c r="K921" i="6"/>
  <c r="E921" i="6"/>
  <c r="K920" i="6"/>
  <c r="E920" i="6"/>
  <c r="K919" i="6"/>
  <c r="E919" i="6"/>
  <c r="K918" i="6"/>
  <c r="E918" i="6"/>
  <c r="K917" i="6"/>
  <c r="E917" i="6"/>
  <c r="K916" i="6"/>
  <c r="E916" i="6"/>
  <c r="K915" i="6"/>
  <c r="E915" i="6"/>
  <c r="K914" i="6"/>
  <c r="E914" i="6"/>
  <c r="K913" i="6"/>
  <c r="E913" i="6"/>
  <c r="K912" i="6"/>
  <c r="E912" i="6"/>
  <c r="K911" i="6"/>
  <c r="E911" i="6"/>
  <c r="K910" i="6"/>
  <c r="E910" i="6"/>
  <c r="K909" i="6"/>
  <c r="E909" i="6"/>
  <c r="K908" i="6"/>
  <c r="E908" i="6"/>
  <c r="K907" i="6"/>
  <c r="E907" i="6"/>
  <c r="K906" i="6"/>
  <c r="E906" i="6"/>
  <c r="K905" i="6"/>
  <c r="E905" i="6"/>
  <c r="K904" i="6"/>
  <c r="E904" i="6"/>
  <c r="K903" i="6"/>
  <c r="E903" i="6"/>
  <c r="K902" i="6"/>
  <c r="E902" i="6"/>
  <c r="K901" i="6"/>
  <c r="E901" i="6"/>
  <c r="K900" i="6"/>
  <c r="E900" i="6"/>
  <c r="K899" i="6"/>
  <c r="E899" i="6"/>
  <c r="K898" i="6"/>
  <c r="E898" i="6"/>
  <c r="K897" i="6"/>
  <c r="E897" i="6"/>
  <c r="K896" i="6"/>
  <c r="E896" i="6"/>
  <c r="K895" i="6"/>
  <c r="E895" i="6"/>
  <c r="K894" i="6"/>
  <c r="E894" i="6"/>
  <c r="K893" i="6"/>
  <c r="E893" i="6"/>
  <c r="K892" i="6"/>
  <c r="E892" i="6"/>
  <c r="K891" i="6"/>
  <c r="E891" i="6"/>
  <c r="K890" i="6"/>
  <c r="E890" i="6"/>
  <c r="K889" i="6"/>
  <c r="E889" i="6"/>
  <c r="K888" i="6"/>
  <c r="E888" i="6"/>
  <c r="K887" i="6"/>
  <c r="E887" i="6"/>
  <c r="K886" i="6"/>
  <c r="E886" i="6"/>
  <c r="K885" i="6"/>
  <c r="E885" i="6"/>
  <c r="K884" i="6"/>
  <c r="E884" i="6"/>
  <c r="K883" i="6"/>
  <c r="E883" i="6"/>
  <c r="K882" i="6"/>
  <c r="E882" i="6"/>
  <c r="K881" i="6"/>
  <c r="E881" i="6"/>
  <c r="K880" i="6"/>
  <c r="E880" i="6"/>
  <c r="K879" i="6"/>
  <c r="E879" i="6"/>
  <c r="K878" i="6"/>
  <c r="E878" i="6"/>
  <c r="K877" i="6"/>
  <c r="E877" i="6"/>
  <c r="K876" i="6"/>
  <c r="E876" i="6"/>
  <c r="K875" i="6"/>
  <c r="E875" i="6"/>
  <c r="K874" i="6"/>
  <c r="E874" i="6"/>
  <c r="K873" i="6"/>
  <c r="E873" i="6"/>
  <c r="K872" i="6"/>
  <c r="E872" i="6"/>
  <c r="K871" i="6"/>
  <c r="E871" i="6"/>
  <c r="K870" i="6"/>
  <c r="E870" i="6"/>
  <c r="K869" i="6"/>
  <c r="E869" i="6"/>
  <c r="K868" i="6"/>
  <c r="E868" i="6"/>
  <c r="K867" i="6"/>
  <c r="E867" i="6"/>
  <c r="K866" i="6"/>
  <c r="E866" i="6"/>
  <c r="K865" i="6"/>
  <c r="E865" i="6"/>
  <c r="K864" i="6"/>
  <c r="E864" i="6"/>
  <c r="K863" i="6"/>
  <c r="E863" i="6"/>
  <c r="K862" i="6"/>
  <c r="E862" i="6"/>
  <c r="K861" i="6"/>
  <c r="E861" i="6"/>
  <c r="K860" i="6"/>
  <c r="E860" i="6"/>
  <c r="K859" i="6"/>
  <c r="E859" i="6"/>
  <c r="K858" i="6"/>
  <c r="E858" i="6"/>
  <c r="K857" i="6"/>
  <c r="E857" i="6"/>
  <c r="K856" i="6"/>
  <c r="E856" i="6"/>
  <c r="K855" i="6"/>
  <c r="E855" i="6"/>
  <c r="K854" i="6"/>
  <c r="E854" i="6"/>
  <c r="K853" i="6"/>
  <c r="E853" i="6"/>
  <c r="K852" i="6"/>
  <c r="E852" i="6"/>
  <c r="K851" i="6"/>
  <c r="E851" i="6"/>
  <c r="K850" i="6"/>
  <c r="E850" i="6"/>
  <c r="K849" i="6"/>
  <c r="E849" i="6"/>
  <c r="K848" i="6"/>
  <c r="E848" i="6"/>
  <c r="K847" i="6"/>
  <c r="E847" i="6"/>
  <c r="K846" i="6"/>
  <c r="E846" i="6"/>
  <c r="K845" i="6"/>
  <c r="E845" i="6"/>
  <c r="K844" i="6"/>
  <c r="E844" i="6"/>
  <c r="K843" i="6"/>
  <c r="E843" i="6"/>
  <c r="K842" i="6"/>
  <c r="E842" i="6"/>
  <c r="K841" i="6"/>
  <c r="E841" i="6"/>
  <c r="K840" i="6"/>
  <c r="E840" i="6"/>
  <c r="K839" i="6"/>
  <c r="E839" i="6"/>
  <c r="K838" i="6"/>
  <c r="E838" i="6"/>
  <c r="K837" i="6"/>
  <c r="E837" i="6"/>
  <c r="K836" i="6"/>
  <c r="E836" i="6"/>
  <c r="K835" i="6"/>
  <c r="E835" i="6"/>
  <c r="K834" i="6"/>
  <c r="E834" i="6"/>
  <c r="K833" i="6"/>
  <c r="E833" i="6"/>
  <c r="K832" i="6"/>
  <c r="E832" i="6"/>
  <c r="K831" i="6"/>
  <c r="E831" i="6"/>
  <c r="K830" i="6"/>
  <c r="E830" i="6"/>
  <c r="K829" i="6"/>
  <c r="E829" i="6"/>
  <c r="K828" i="6"/>
  <c r="E828" i="6"/>
  <c r="K827" i="6"/>
  <c r="E827" i="6"/>
  <c r="K826" i="6"/>
  <c r="E826" i="6"/>
  <c r="K825" i="6"/>
  <c r="E825" i="6"/>
  <c r="K824" i="6"/>
  <c r="E824" i="6"/>
  <c r="K823" i="6"/>
  <c r="E823" i="6"/>
  <c r="K822" i="6"/>
  <c r="E822" i="6"/>
  <c r="K821" i="6"/>
  <c r="E821" i="6"/>
  <c r="K820" i="6"/>
  <c r="E820" i="6"/>
  <c r="K819" i="6"/>
  <c r="E819" i="6"/>
  <c r="K818" i="6"/>
  <c r="E818" i="6"/>
  <c r="K817" i="6"/>
  <c r="E817" i="6"/>
  <c r="K816" i="6"/>
  <c r="E816" i="6"/>
  <c r="K815" i="6"/>
  <c r="E815" i="6"/>
  <c r="K814" i="6"/>
  <c r="E814" i="6"/>
  <c r="K813" i="6"/>
  <c r="E813" i="6"/>
  <c r="K812" i="6"/>
  <c r="E812" i="6"/>
  <c r="K811" i="6"/>
  <c r="E811" i="6"/>
  <c r="K810" i="6"/>
  <c r="E810" i="6"/>
  <c r="K809" i="6"/>
  <c r="E809" i="6"/>
  <c r="K808" i="6"/>
  <c r="E808" i="6"/>
  <c r="K807" i="6"/>
  <c r="E807" i="6"/>
  <c r="K806" i="6"/>
  <c r="E806" i="6"/>
  <c r="K805" i="6"/>
  <c r="E805" i="6"/>
  <c r="K804" i="6"/>
  <c r="E804" i="6"/>
  <c r="K803" i="6"/>
  <c r="E803" i="6"/>
  <c r="K802" i="6"/>
  <c r="E802" i="6"/>
  <c r="K801" i="6"/>
  <c r="E801" i="6"/>
  <c r="K800" i="6"/>
  <c r="E800" i="6"/>
  <c r="K799" i="6"/>
  <c r="E799" i="6"/>
  <c r="K798" i="6"/>
  <c r="E798" i="6"/>
  <c r="K797" i="6"/>
  <c r="E797" i="6"/>
  <c r="K796" i="6"/>
  <c r="E796" i="6"/>
  <c r="K795" i="6"/>
  <c r="E795" i="6"/>
  <c r="K794" i="6"/>
  <c r="E794" i="6"/>
  <c r="K793" i="6"/>
  <c r="E793" i="6"/>
  <c r="K792" i="6"/>
  <c r="E792" i="6"/>
  <c r="K791" i="6"/>
  <c r="E791" i="6"/>
  <c r="K790" i="6"/>
  <c r="E790" i="6"/>
  <c r="K789" i="6"/>
  <c r="E789" i="6"/>
  <c r="K788" i="6"/>
  <c r="E788" i="6"/>
  <c r="K787" i="6"/>
  <c r="E787" i="6"/>
  <c r="K786" i="6"/>
  <c r="E786" i="6"/>
  <c r="K785" i="6"/>
  <c r="E785" i="6"/>
  <c r="K784" i="6"/>
  <c r="E784" i="6"/>
  <c r="K783" i="6"/>
  <c r="E783" i="6"/>
  <c r="K782" i="6"/>
  <c r="E782" i="6"/>
  <c r="K781" i="6"/>
  <c r="E781" i="6"/>
  <c r="K780" i="6"/>
  <c r="E780" i="6"/>
  <c r="K779" i="6"/>
  <c r="E779" i="6"/>
  <c r="K778" i="6"/>
  <c r="E778" i="6"/>
  <c r="K777" i="6"/>
  <c r="E777" i="6"/>
  <c r="K776" i="6"/>
  <c r="E776" i="6"/>
  <c r="K775" i="6"/>
  <c r="E775" i="6"/>
  <c r="K774" i="6"/>
  <c r="E774" i="6"/>
  <c r="K773" i="6"/>
  <c r="E773" i="6"/>
  <c r="K772" i="6"/>
  <c r="E772" i="6"/>
  <c r="K771" i="6"/>
  <c r="E771" i="6"/>
  <c r="K770" i="6"/>
  <c r="E770" i="6"/>
  <c r="K769" i="6"/>
  <c r="E769" i="6"/>
  <c r="K768" i="6"/>
  <c r="E768" i="6"/>
  <c r="K767" i="6"/>
  <c r="E767" i="6"/>
  <c r="K766" i="6"/>
  <c r="E766" i="6"/>
  <c r="K765" i="6"/>
  <c r="E765" i="6"/>
  <c r="K764" i="6"/>
  <c r="E764" i="6"/>
  <c r="K763" i="6"/>
  <c r="E763" i="6"/>
  <c r="K762" i="6"/>
  <c r="E762" i="6"/>
  <c r="K761" i="6"/>
  <c r="E761" i="6"/>
  <c r="K760" i="6"/>
  <c r="E760" i="6"/>
  <c r="K759" i="6"/>
  <c r="E759" i="6"/>
  <c r="K758" i="6"/>
  <c r="E758" i="6"/>
  <c r="K757" i="6"/>
  <c r="E757" i="6"/>
  <c r="K756" i="6"/>
  <c r="E756" i="6"/>
  <c r="K755" i="6"/>
  <c r="E755" i="6"/>
  <c r="K754" i="6"/>
  <c r="E754" i="6"/>
  <c r="K753" i="6"/>
  <c r="E753" i="6"/>
  <c r="K752" i="6"/>
  <c r="E752" i="6"/>
  <c r="K751" i="6"/>
  <c r="E751" i="6"/>
  <c r="K750" i="6"/>
  <c r="E750" i="6"/>
  <c r="K749" i="6"/>
  <c r="E749" i="6"/>
  <c r="K748" i="6"/>
  <c r="E748" i="6"/>
  <c r="K747" i="6"/>
  <c r="E747" i="6"/>
  <c r="K746" i="6"/>
  <c r="E746" i="6"/>
  <c r="K745" i="6"/>
  <c r="E745" i="6"/>
  <c r="K744" i="6"/>
  <c r="E744" i="6"/>
  <c r="K743" i="6"/>
  <c r="E743" i="6"/>
  <c r="K742" i="6"/>
  <c r="E742" i="6"/>
  <c r="K741" i="6"/>
  <c r="E741" i="6"/>
  <c r="K740" i="6"/>
  <c r="E740" i="6"/>
  <c r="K739" i="6"/>
  <c r="E739" i="6"/>
  <c r="K738" i="6"/>
  <c r="E738" i="6"/>
  <c r="K737" i="6"/>
  <c r="E737" i="6"/>
  <c r="K736" i="6"/>
  <c r="E736" i="6"/>
  <c r="K735" i="6"/>
  <c r="E735" i="6"/>
  <c r="K734" i="6"/>
  <c r="E734" i="6"/>
  <c r="K733" i="6"/>
  <c r="E733" i="6"/>
  <c r="K732" i="6"/>
  <c r="E732" i="6"/>
  <c r="K731" i="6"/>
  <c r="E731" i="6"/>
  <c r="K730" i="6"/>
  <c r="E730" i="6"/>
  <c r="K729" i="6"/>
  <c r="E729" i="6"/>
  <c r="K728" i="6"/>
  <c r="E728" i="6"/>
  <c r="K727" i="6"/>
  <c r="E727" i="6"/>
  <c r="K726" i="6"/>
  <c r="E726" i="6"/>
  <c r="K725" i="6"/>
  <c r="E725" i="6"/>
  <c r="K724" i="6"/>
  <c r="E724" i="6"/>
  <c r="K723" i="6"/>
  <c r="E723" i="6"/>
  <c r="K722" i="6"/>
  <c r="E722" i="6"/>
  <c r="K721" i="6"/>
  <c r="E721" i="6"/>
  <c r="K720" i="6"/>
  <c r="E720" i="6"/>
  <c r="K719" i="6"/>
  <c r="E719" i="6"/>
  <c r="K718" i="6"/>
  <c r="E718" i="6"/>
  <c r="K717" i="6"/>
  <c r="E717" i="6"/>
  <c r="K716" i="6"/>
  <c r="E716" i="6"/>
  <c r="K715" i="6"/>
  <c r="E715" i="6"/>
  <c r="K714" i="6"/>
  <c r="E714" i="6"/>
  <c r="K713" i="6"/>
  <c r="E713" i="6"/>
  <c r="K712" i="6"/>
  <c r="E712" i="6"/>
  <c r="K711" i="6"/>
  <c r="E711" i="6"/>
  <c r="K710" i="6"/>
  <c r="E710" i="6"/>
  <c r="K709" i="6"/>
  <c r="E709" i="6"/>
  <c r="K708" i="6"/>
  <c r="E708" i="6"/>
  <c r="K707" i="6"/>
  <c r="E707" i="6"/>
  <c r="K706" i="6"/>
  <c r="E706" i="6"/>
  <c r="K705" i="6"/>
  <c r="E705" i="6"/>
  <c r="K704" i="6"/>
  <c r="E704" i="6"/>
  <c r="K703" i="6"/>
  <c r="E703" i="6"/>
  <c r="K702" i="6"/>
  <c r="E702" i="6"/>
  <c r="K701" i="6"/>
  <c r="E701" i="6"/>
  <c r="K700" i="6"/>
  <c r="E700" i="6"/>
  <c r="K699" i="6"/>
  <c r="E699" i="6"/>
  <c r="K698" i="6"/>
  <c r="E698" i="6"/>
  <c r="K697" i="6"/>
  <c r="E697" i="6"/>
  <c r="K696" i="6"/>
  <c r="E696" i="6"/>
  <c r="K695" i="6"/>
  <c r="E695" i="6"/>
  <c r="K694" i="6"/>
  <c r="E694" i="6"/>
  <c r="K693" i="6"/>
  <c r="E693" i="6"/>
  <c r="K692" i="6"/>
  <c r="E692" i="6"/>
  <c r="K691" i="6"/>
  <c r="E691" i="6"/>
  <c r="K690" i="6"/>
  <c r="E690" i="6"/>
  <c r="K689" i="6"/>
  <c r="E689" i="6"/>
  <c r="K688" i="6"/>
  <c r="E688" i="6"/>
  <c r="K687" i="6"/>
  <c r="E687" i="6"/>
  <c r="K686" i="6"/>
  <c r="E686" i="6"/>
  <c r="K685" i="6"/>
  <c r="E685" i="6"/>
  <c r="K684" i="6"/>
  <c r="E684" i="6"/>
  <c r="K683" i="6"/>
  <c r="E683" i="6"/>
  <c r="K682" i="6"/>
  <c r="E682" i="6"/>
  <c r="K681" i="6"/>
  <c r="E681" i="6"/>
  <c r="K680" i="6"/>
  <c r="E680" i="6"/>
  <c r="K679" i="6"/>
  <c r="E679" i="6"/>
  <c r="K678" i="6"/>
  <c r="E678" i="6"/>
  <c r="K677" i="6"/>
  <c r="E677" i="6"/>
  <c r="K676" i="6"/>
  <c r="E676" i="6"/>
  <c r="K675" i="6"/>
  <c r="E675" i="6"/>
  <c r="K674" i="6"/>
  <c r="E674" i="6"/>
  <c r="K673" i="6"/>
  <c r="E673" i="6"/>
  <c r="K672" i="6"/>
  <c r="E672" i="6"/>
  <c r="K671" i="6"/>
  <c r="E671" i="6"/>
  <c r="K670" i="6"/>
  <c r="E670" i="6"/>
  <c r="K669" i="6"/>
  <c r="E669" i="6"/>
  <c r="K668" i="6"/>
  <c r="E668" i="6"/>
  <c r="K667" i="6"/>
  <c r="E667" i="6"/>
  <c r="K666" i="6"/>
  <c r="E666" i="6"/>
  <c r="K665" i="6"/>
  <c r="E665" i="6"/>
  <c r="K664" i="6"/>
  <c r="E664" i="6"/>
  <c r="K663" i="6"/>
  <c r="E663" i="6"/>
  <c r="K662" i="6"/>
  <c r="E662" i="6"/>
  <c r="K661" i="6"/>
  <c r="E661" i="6"/>
  <c r="K660" i="6"/>
  <c r="E660" i="6"/>
  <c r="K659" i="6"/>
  <c r="E659" i="6"/>
  <c r="K658" i="6"/>
  <c r="E658" i="6"/>
  <c r="K657" i="6"/>
  <c r="E657" i="6"/>
  <c r="K656" i="6"/>
  <c r="E656" i="6"/>
  <c r="K655" i="6"/>
  <c r="E655" i="6"/>
  <c r="K654" i="6"/>
  <c r="E654" i="6"/>
  <c r="K653" i="6"/>
  <c r="E653" i="6"/>
  <c r="K652" i="6"/>
  <c r="E652" i="6"/>
  <c r="K651" i="6"/>
  <c r="E651" i="6"/>
  <c r="K650" i="6"/>
  <c r="E650" i="6"/>
  <c r="K649" i="6"/>
  <c r="E649" i="6"/>
  <c r="K648" i="6"/>
  <c r="E648" i="6"/>
  <c r="K647" i="6"/>
  <c r="E647" i="6"/>
  <c r="K646" i="6"/>
  <c r="E646" i="6"/>
  <c r="K645" i="6"/>
  <c r="E645" i="6"/>
  <c r="K644" i="6"/>
  <c r="E644" i="6"/>
  <c r="K643" i="6"/>
  <c r="E643" i="6"/>
  <c r="K642" i="6"/>
  <c r="E642" i="6"/>
  <c r="K641" i="6"/>
  <c r="E641" i="6"/>
  <c r="K640" i="6"/>
  <c r="E640" i="6"/>
  <c r="K639" i="6"/>
  <c r="E639" i="6"/>
  <c r="K638" i="6"/>
  <c r="E638" i="6"/>
  <c r="K637" i="6"/>
  <c r="E637" i="6"/>
  <c r="K636" i="6"/>
  <c r="E636" i="6"/>
  <c r="K635" i="6"/>
  <c r="E635" i="6"/>
  <c r="K634" i="6"/>
  <c r="E634" i="6"/>
  <c r="K633" i="6"/>
  <c r="E633" i="6"/>
  <c r="K632" i="6"/>
  <c r="E632" i="6"/>
  <c r="K631" i="6"/>
  <c r="E631" i="6"/>
  <c r="K630" i="6"/>
  <c r="E630" i="6"/>
  <c r="K629" i="6"/>
  <c r="E629" i="6"/>
  <c r="K628" i="6"/>
  <c r="E628" i="6"/>
  <c r="K627" i="6"/>
  <c r="E627" i="6"/>
  <c r="K626" i="6"/>
  <c r="E626" i="6"/>
  <c r="K625" i="6"/>
  <c r="E625" i="6"/>
  <c r="K624" i="6"/>
  <c r="E624" i="6"/>
  <c r="K623" i="6"/>
  <c r="E623" i="6"/>
  <c r="K622" i="6"/>
  <c r="E622" i="6"/>
  <c r="K621" i="6"/>
  <c r="E621" i="6"/>
  <c r="K620" i="6"/>
  <c r="E620" i="6"/>
  <c r="K619" i="6"/>
  <c r="E619" i="6"/>
  <c r="K618" i="6"/>
  <c r="E618" i="6"/>
  <c r="K617" i="6"/>
  <c r="E617" i="6"/>
  <c r="K616" i="6"/>
  <c r="E616" i="6"/>
  <c r="K615" i="6"/>
  <c r="E615" i="6"/>
  <c r="K614" i="6"/>
  <c r="E614" i="6"/>
  <c r="K613" i="6"/>
  <c r="E613" i="6"/>
  <c r="K612" i="6"/>
  <c r="E612" i="6"/>
  <c r="K611" i="6"/>
  <c r="E611" i="6"/>
  <c r="K610" i="6"/>
  <c r="E610" i="6"/>
  <c r="K609" i="6"/>
  <c r="E609" i="6"/>
  <c r="K608" i="6"/>
  <c r="E608" i="6"/>
  <c r="K607" i="6"/>
  <c r="E607" i="6"/>
  <c r="K606" i="6"/>
  <c r="E606" i="6"/>
  <c r="K605" i="6"/>
  <c r="E605" i="6"/>
  <c r="K604" i="6"/>
  <c r="E604" i="6"/>
  <c r="K603" i="6"/>
  <c r="E603" i="6"/>
  <c r="K602" i="6"/>
  <c r="E602" i="6"/>
  <c r="K601" i="6"/>
  <c r="E601" i="6"/>
  <c r="K600" i="6"/>
  <c r="E600" i="6"/>
  <c r="K599" i="6"/>
  <c r="E599" i="6"/>
  <c r="K598" i="6"/>
  <c r="E598" i="6"/>
  <c r="K597" i="6"/>
  <c r="E597" i="6"/>
  <c r="K596" i="6"/>
  <c r="E596" i="6"/>
  <c r="K595" i="6"/>
  <c r="E595" i="6"/>
  <c r="K594" i="6"/>
  <c r="E594" i="6"/>
  <c r="K593" i="6"/>
  <c r="E593" i="6"/>
  <c r="K592" i="6"/>
  <c r="E592" i="6"/>
  <c r="K591" i="6"/>
  <c r="E591" i="6"/>
  <c r="K590" i="6"/>
  <c r="E590" i="6"/>
  <c r="K589" i="6"/>
  <c r="E589" i="6"/>
  <c r="K588" i="6"/>
  <c r="E588" i="6"/>
  <c r="K587" i="6"/>
  <c r="E587" i="6"/>
  <c r="K586" i="6"/>
  <c r="E586" i="6"/>
  <c r="K585" i="6"/>
  <c r="E585" i="6"/>
  <c r="K584" i="6"/>
  <c r="E584" i="6"/>
  <c r="K583" i="6"/>
  <c r="E583" i="6"/>
  <c r="K582" i="6"/>
  <c r="E582" i="6"/>
  <c r="K581" i="6"/>
  <c r="E581" i="6"/>
  <c r="K580" i="6"/>
  <c r="E580" i="6"/>
  <c r="K579" i="6"/>
  <c r="E579" i="6"/>
  <c r="K578" i="6"/>
  <c r="E578" i="6"/>
  <c r="K577" i="6"/>
  <c r="E577" i="6"/>
  <c r="K576" i="6"/>
  <c r="E576" i="6"/>
  <c r="K575" i="6"/>
  <c r="E575" i="6"/>
  <c r="K574" i="6"/>
  <c r="E574" i="6"/>
  <c r="K573" i="6"/>
  <c r="E573" i="6"/>
  <c r="K572" i="6"/>
  <c r="E572" i="6"/>
  <c r="K571" i="6"/>
  <c r="E571" i="6"/>
  <c r="K570" i="6"/>
  <c r="E570" i="6"/>
  <c r="K569" i="6"/>
  <c r="E569" i="6"/>
  <c r="K568" i="6"/>
  <c r="E568" i="6"/>
  <c r="K567" i="6"/>
  <c r="E567" i="6"/>
  <c r="K566" i="6"/>
  <c r="E566" i="6"/>
  <c r="K565" i="6"/>
  <c r="E565" i="6"/>
  <c r="K564" i="6"/>
  <c r="E564" i="6"/>
  <c r="K563" i="6"/>
  <c r="E563" i="6"/>
  <c r="K562" i="6"/>
  <c r="E562" i="6"/>
  <c r="K561" i="6"/>
  <c r="E561" i="6"/>
  <c r="K560" i="6"/>
  <c r="E560" i="6"/>
  <c r="K559" i="6"/>
  <c r="E559" i="6"/>
  <c r="K558" i="6"/>
  <c r="E558" i="6"/>
  <c r="K557" i="6"/>
  <c r="E557" i="6"/>
  <c r="K556" i="6"/>
  <c r="E556" i="6"/>
  <c r="K555" i="6"/>
  <c r="E555" i="6"/>
  <c r="K554" i="6"/>
  <c r="E554" i="6"/>
  <c r="K553" i="6"/>
  <c r="E553" i="6"/>
  <c r="K552" i="6"/>
  <c r="E552" i="6"/>
  <c r="K551" i="6"/>
  <c r="E551" i="6"/>
  <c r="K550" i="6"/>
  <c r="E550" i="6"/>
  <c r="K549" i="6"/>
  <c r="E549" i="6"/>
  <c r="K548" i="6"/>
  <c r="E548" i="6"/>
  <c r="K547" i="6"/>
  <c r="E547" i="6"/>
  <c r="K546" i="6"/>
  <c r="E546" i="6"/>
  <c r="K545" i="6"/>
  <c r="E545" i="6"/>
  <c r="K544" i="6"/>
  <c r="E544" i="6"/>
  <c r="K543" i="6"/>
  <c r="E543" i="6"/>
  <c r="K542" i="6"/>
  <c r="E542" i="6"/>
  <c r="K541" i="6"/>
  <c r="E541" i="6"/>
  <c r="K540" i="6"/>
  <c r="E540" i="6"/>
  <c r="K539" i="6"/>
  <c r="E539" i="6"/>
  <c r="K538" i="6"/>
  <c r="E538" i="6"/>
  <c r="K537" i="6"/>
  <c r="E537" i="6"/>
  <c r="K536" i="6"/>
  <c r="E536" i="6"/>
  <c r="K535" i="6"/>
  <c r="E535" i="6"/>
  <c r="K534" i="6"/>
  <c r="E534" i="6"/>
  <c r="K533" i="6"/>
  <c r="E533" i="6"/>
  <c r="K532" i="6"/>
  <c r="E532" i="6"/>
  <c r="K531" i="6"/>
  <c r="E531" i="6"/>
  <c r="K530" i="6"/>
  <c r="E530" i="6"/>
  <c r="K529" i="6"/>
  <c r="E529" i="6"/>
  <c r="K528" i="6"/>
  <c r="E528" i="6"/>
  <c r="K527" i="6"/>
  <c r="E527" i="6"/>
  <c r="K526" i="6"/>
  <c r="E526" i="6"/>
  <c r="K525" i="6"/>
  <c r="E525" i="6"/>
  <c r="K524" i="6"/>
  <c r="E524" i="6"/>
  <c r="K523" i="6"/>
  <c r="E523" i="6"/>
  <c r="K522" i="6"/>
  <c r="E522" i="6"/>
  <c r="K521" i="6"/>
  <c r="E521" i="6"/>
  <c r="K520" i="6"/>
  <c r="E520" i="6"/>
  <c r="K519" i="6"/>
  <c r="E519" i="6"/>
  <c r="K518" i="6"/>
  <c r="E518" i="6"/>
  <c r="K517" i="6"/>
  <c r="E517" i="6"/>
  <c r="K516" i="6"/>
  <c r="E516" i="6"/>
  <c r="K515" i="6"/>
  <c r="E515" i="6"/>
  <c r="K514" i="6"/>
  <c r="E514" i="6"/>
  <c r="K513" i="6"/>
  <c r="E513" i="6"/>
  <c r="K512" i="6"/>
  <c r="E512" i="6"/>
  <c r="K511" i="6"/>
  <c r="E511" i="6"/>
  <c r="K510" i="6"/>
  <c r="E510" i="6"/>
  <c r="K509" i="6"/>
  <c r="E509" i="6"/>
  <c r="K508" i="6"/>
  <c r="E508" i="6"/>
  <c r="K507" i="6"/>
  <c r="E507" i="6"/>
  <c r="K506" i="6"/>
  <c r="E506" i="6"/>
  <c r="K505" i="6"/>
  <c r="E505" i="6"/>
  <c r="K504" i="6"/>
  <c r="E504" i="6"/>
  <c r="K503" i="6"/>
  <c r="E503" i="6"/>
  <c r="K502" i="6"/>
  <c r="E502" i="6"/>
  <c r="K501" i="6"/>
  <c r="E501" i="6"/>
  <c r="K500" i="6"/>
  <c r="E500" i="6"/>
  <c r="K499" i="6"/>
  <c r="E499" i="6"/>
  <c r="K498" i="6"/>
  <c r="E498" i="6"/>
  <c r="K497" i="6"/>
  <c r="E497" i="6"/>
  <c r="K496" i="6"/>
  <c r="E496" i="6"/>
  <c r="K495" i="6"/>
  <c r="E495" i="6"/>
  <c r="K494" i="6"/>
  <c r="E494" i="6"/>
  <c r="K493" i="6"/>
  <c r="E493" i="6"/>
  <c r="K492" i="6"/>
  <c r="E492" i="6"/>
  <c r="K491" i="6"/>
  <c r="E491" i="6"/>
  <c r="K490" i="6"/>
  <c r="E490" i="6"/>
  <c r="K489" i="6"/>
  <c r="E489" i="6"/>
  <c r="K488" i="6"/>
  <c r="E488" i="6"/>
  <c r="K487" i="6"/>
  <c r="E487" i="6"/>
  <c r="K486" i="6"/>
  <c r="E486" i="6"/>
  <c r="K485" i="6"/>
  <c r="E485" i="6"/>
  <c r="K484" i="6"/>
  <c r="E484" i="6"/>
  <c r="K483" i="6"/>
  <c r="E483" i="6"/>
  <c r="K482" i="6"/>
  <c r="E482" i="6"/>
  <c r="K481" i="6"/>
  <c r="E481" i="6"/>
  <c r="K480" i="6"/>
  <c r="E480" i="6"/>
  <c r="K479" i="6"/>
  <c r="E479" i="6"/>
  <c r="K478" i="6"/>
  <c r="E478" i="6"/>
  <c r="K477" i="6"/>
  <c r="E477" i="6"/>
  <c r="K476" i="6"/>
  <c r="E476" i="6"/>
  <c r="K475" i="6"/>
  <c r="E475" i="6"/>
  <c r="K474" i="6"/>
  <c r="E474" i="6"/>
  <c r="K473" i="6"/>
  <c r="E473" i="6"/>
  <c r="K472" i="6"/>
  <c r="E472" i="6"/>
  <c r="K471" i="6"/>
  <c r="E471" i="6"/>
  <c r="K470" i="6"/>
  <c r="E470" i="6"/>
  <c r="K469" i="6"/>
  <c r="E469" i="6"/>
  <c r="K468" i="6"/>
  <c r="E468" i="6"/>
  <c r="K467" i="6"/>
  <c r="E467" i="6"/>
  <c r="K466" i="6"/>
  <c r="E466" i="6"/>
  <c r="K465" i="6"/>
  <c r="E465" i="6"/>
  <c r="K464" i="6"/>
  <c r="E464" i="6"/>
  <c r="K463" i="6"/>
  <c r="E463" i="6"/>
  <c r="K462" i="6"/>
  <c r="E462" i="6"/>
  <c r="K461" i="6"/>
  <c r="E461" i="6"/>
  <c r="K460" i="6"/>
  <c r="E460" i="6"/>
  <c r="K459" i="6"/>
  <c r="E459" i="6"/>
  <c r="K458" i="6"/>
  <c r="E458" i="6"/>
  <c r="K457" i="6"/>
  <c r="E457" i="6"/>
  <c r="K456" i="6"/>
  <c r="E456" i="6"/>
  <c r="K455" i="6"/>
  <c r="E455" i="6"/>
  <c r="K454" i="6"/>
  <c r="E454" i="6"/>
  <c r="K453" i="6"/>
  <c r="E453" i="6"/>
  <c r="K452" i="6"/>
  <c r="E452" i="6"/>
  <c r="K451" i="6"/>
  <c r="E451" i="6"/>
  <c r="K450" i="6"/>
  <c r="E450" i="6"/>
  <c r="K449" i="6"/>
  <c r="E449" i="6"/>
  <c r="K448" i="6"/>
  <c r="E448" i="6"/>
  <c r="K447" i="6"/>
  <c r="E447" i="6"/>
  <c r="K446" i="6"/>
  <c r="E446" i="6"/>
  <c r="K445" i="6"/>
  <c r="E445" i="6"/>
  <c r="K444" i="6"/>
  <c r="E444" i="6"/>
  <c r="K443" i="6"/>
  <c r="E443" i="6"/>
  <c r="K442" i="6"/>
  <c r="E442" i="6"/>
  <c r="K441" i="6"/>
  <c r="E441" i="6"/>
  <c r="K440" i="6"/>
  <c r="E440" i="6"/>
  <c r="K439" i="6"/>
  <c r="E439" i="6"/>
  <c r="K438" i="6"/>
  <c r="E438" i="6"/>
  <c r="K437" i="6"/>
  <c r="E437" i="6"/>
  <c r="K436" i="6"/>
  <c r="E436" i="6"/>
  <c r="K435" i="6"/>
  <c r="E435" i="6"/>
  <c r="K434" i="6"/>
  <c r="E434" i="6"/>
  <c r="K433" i="6"/>
  <c r="E433" i="6"/>
  <c r="K432" i="6"/>
  <c r="E432" i="6"/>
  <c r="K431" i="6"/>
  <c r="E431" i="6"/>
  <c r="K430" i="6"/>
  <c r="E430" i="6"/>
  <c r="K429" i="6"/>
  <c r="E429" i="6"/>
  <c r="K428" i="6"/>
  <c r="E428" i="6"/>
  <c r="K427" i="6"/>
  <c r="E427" i="6"/>
  <c r="K426" i="6"/>
  <c r="E426" i="6"/>
  <c r="K425" i="6"/>
  <c r="E425" i="6"/>
  <c r="K424" i="6"/>
  <c r="E424" i="6"/>
  <c r="K423" i="6"/>
  <c r="E423" i="6"/>
  <c r="K422" i="6"/>
  <c r="E422" i="6"/>
  <c r="K421" i="6"/>
  <c r="E421" i="6"/>
  <c r="K420" i="6"/>
  <c r="E420" i="6"/>
  <c r="K419" i="6"/>
  <c r="E419" i="6"/>
  <c r="K418" i="6"/>
  <c r="E418" i="6"/>
  <c r="K417" i="6"/>
  <c r="E417" i="6"/>
  <c r="K416" i="6"/>
  <c r="E416" i="6"/>
  <c r="K415" i="6"/>
  <c r="E415" i="6"/>
  <c r="K414" i="6"/>
  <c r="E414" i="6"/>
  <c r="K413" i="6"/>
  <c r="E413" i="6"/>
  <c r="K412" i="6"/>
  <c r="E412" i="6"/>
  <c r="K411" i="6"/>
  <c r="E411" i="6"/>
  <c r="K410" i="6"/>
  <c r="E410" i="6"/>
  <c r="K409" i="6"/>
  <c r="E409" i="6"/>
  <c r="K408" i="6"/>
  <c r="E408" i="6"/>
  <c r="K407" i="6"/>
  <c r="E407" i="6"/>
  <c r="K406" i="6"/>
  <c r="E406" i="6"/>
  <c r="K405" i="6"/>
  <c r="E405" i="6"/>
  <c r="K404" i="6"/>
  <c r="E404" i="6"/>
  <c r="K403" i="6"/>
  <c r="E403" i="6"/>
  <c r="K402" i="6"/>
  <c r="E402" i="6"/>
  <c r="K401" i="6"/>
  <c r="E401" i="6"/>
  <c r="K400" i="6"/>
  <c r="E400" i="6"/>
  <c r="K399" i="6"/>
  <c r="E399" i="6"/>
  <c r="K398" i="6"/>
  <c r="E398" i="6"/>
  <c r="K397" i="6"/>
  <c r="E397" i="6"/>
  <c r="K396" i="6"/>
  <c r="E396" i="6"/>
  <c r="K395" i="6"/>
  <c r="E395" i="6"/>
  <c r="K394" i="6"/>
  <c r="E394" i="6"/>
  <c r="K393" i="6"/>
  <c r="E393" i="6"/>
  <c r="K392" i="6"/>
  <c r="E392" i="6"/>
  <c r="K391" i="6"/>
  <c r="E391" i="6"/>
  <c r="K390" i="6"/>
  <c r="E390" i="6"/>
  <c r="K389" i="6"/>
  <c r="E389" i="6"/>
  <c r="K388" i="6"/>
  <c r="E388" i="6"/>
  <c r="K387" i="6"/>
  <c r="E387" i="6"/>
  <c r="K386" i="6"/>
  <c r="E386" i="6"/>
  <c r="K385" i="6"/>
  <c r="E385" i="6"/>
  <c r="K384" i="6"/>
  <c r="E384" i="6"/>
  <c r="K383" i="6"/>
  <c r="E383" i="6"/>
  <c r="K382" i="6"/>
  <c r="E382" i="6"/>
  <c r="K381" i="6"/>
  <c r="E381" i="6"/>
  <c r="K380" i="6"/>
  <c r="E380" i="6"/>
  <c r="K379" i="6"/>
  <c r="E379" i="6"/>
  <c r="K378" i="6"/>
  <c r="E378" i="6"/>
  <c r="K377" i="6"/>
  <c r="E377" i="6"/>
  <c r="K376" i="6"/>
  <c r="E376" i="6"/>
  <c r="K375" i="6"/>
  <c r="E375" i="6"/>
  <c r="K374" i="6"/>
  <c r="E374" i="6"/>
  <c r="K373" i="6"/>
  <c r="E373" i="6"/>
  <c r="K372" i="6"/>
  <c r="E372" i="6"/>
  <c r="K371" i="6"/>
  <c r="E371" i="6"/>
  <c r="K370" i="6"/>
  <c r="E370" i="6"/>
  <c r="K369" i="6"/>
  <c r="E369" i="6"/>
  <c r="K368" i="6"/>
  <c r="E368" i="6"/>
  <c r="K367" i="6"/>
  <c r="E367" i="6"/>
  <c r="K366" i="6"/>
  <c r="E366" i="6"/>
  <c r="K365" i="6"/>
  <c r="E365" i="6"/>
  <c r="K364" i="6"/>
  <c r="E364" i="6"/>
  <c r="K363" i="6"/>
  <c r="E363" i="6"/>
  <c r="K362" i="6"/>
  <c r="E362" i="6"/>
  <c r="K361" i="6"/>
  <c r="E361" i="6"/>
  <c r="K360" i="6"/>
  <c r="E360" i="6"/>
  <c r="K359" i="6"/>
  <c r="E359" i="6"/>
  <c r="K358" i="6"/>
  <c r="E358" i="6"/>
  <c r="K357" i="6"/>
  <c r="E357" i="6"/>
  <c r="K356" i="6"/>
  <c r="E356" i="6"/>
  <c r="K355" i="6"/>
  <c r="E355" i="6"/>
  <c r="K354" i="6"/>
  <c r="E354" i="6"/>
  <c r="K353" i="6"/>
  <c r="E353" i="6"/>
  <c r="K352" i="6"/>
  <c r="E352" i="6"/>
  <c r="K351" i="6"/>
  <c r="E351" i="6"/>
  <c r="K350" i="6"/>
  <c r="E350" i="6"/>
  <c r="K349" i="6"/>
  <c r="E349" i="6"/>
  <c r="K348" i="6"/>
  <c r="E348" i="6"/>
  <c r="K347" i="6"/>
  <c r="E347" i="6"/>
  <c r="K346" i="6"/>
  <c r="E346" i="6"/>
  <c r="K345" i="6"/>
  <c r="E345" i="6"/>
  <c r="K344" i="6"/>
  <c r="E344" i="6"/>
  <c r="K343" i="6"/>
  <c r="E343" i="6"/>
  <c r="K342" i="6"/>
  <c r="E342" i="6"/>
  <c r="K341" i="6"/>
  <c r="E341" i="6"/>
  <c r="K340" i="6"/>
  <c r="E340" i="6"/>
  <c r="K339" i="6"/>
  <c r="E339" i="6"/>
  <c r="K338" i="6"/>
  <c r="E338" i="6"/>
  <c r="K337" i="6"/>
  <c r="E337" i="6"/>
  <c r="K336" i="6"/>
  <c r="E336" i="6"/>
  <c r="K335" i="6"/>
  <c r="E335" i="6"/>
  <c r="K334" i="6"/>
  <c r="E334" i="6"/>
  <c r="K333" i="6"/>
  <c r="E333" i="6"/>
  <c r="K332" i="6"/>
  <c r="E332" i="6"/>
  <c r="K331" i="6"/>
  <c r="E331" i="6"/>
  <c r="K330" i="6"/>
  <c r="E330" i="6"/>
  <c r="K329" i="6"/>
  <c r="E329" i="6"/>
  <c r="K328" i="6"/>
  <c r="E328" i="6"/>
  <c r="K327" i="6"/>
  <c r="E327" i="6"/>
  <c r="K326" i="6"/>
  <c r="E326" i="6"/>
  <c r="K325" i="6"/>
  <c r="E325" i="6"/>
  <c r="K324" i="6"/>
  <c r="E324" i="6"/>
  <c r="K323" i="6"/>
  <c r="E323" i="6"/>
  <c r="K322" i="6"/>
  <c r="E322" i="6"/>
  <c r="K321" i="6"/>
  <c r="E321" i="6"/>
  <c r="K320" i="6"/>
  <c r="E320" i="6"/>
  <c r="K319" i="6"/>
  <c r="E319" i="6"/>
  <c r="K318" i="6"/>
  <c r="E318" i="6"/>
  <c r="K317" i="6"/>
  <c r="E317" i="6"/>
  <c r="K316" i="6"/>
  <c r="E316" i="6"/>
  <c r="K315" i="6"/>
  <c r="E315" i="6"/>
  <c r="K314" i="6"/>
  <c r="E314" i="6"/>
  <c r="K313" i="6"/>
  <c r="E313" i="6"/>
  <c r="K312" i="6"/>
  <c r="E312" i="6"/>
  <c r="K311" i="6"/>
  <c r="E311" i="6"/>
  <c r="K310" i="6"/>
  <c r="E310" i="6"/>
  <c r="K309" i="6"/>
  <c r="E309" i="6"/>
  <c r="K308" i="6"/>
  <c r="E308" i="6"/>
  <c r="K307" i="6"/>
  <c r="E307" i="6"/>
  <c r="K306" i="6"/>
  <c r="E306" i="6"/>
  <c r="K305" i="6"/>
  <c r="E305" i="6"/>
  <c r="K304" i="6"/>
  <c r="E304" i="6"/>
  <c r="K303" i="6"/>
  <c r="E303" i="6"/>
  <c r="K302" i="6"/>
  <c r="E302" i="6"/>
  <c r="K301" i="6"/>
  <c r="E301" i="6"/>
  <c r="K300" i="6"/>
  <c r="E300" i="6"/>
  <c r="K299" i="6"/>
  <c r="E299" i="6"/>
  <c r="K298" i="6"/>
  <c r="E298" i="6"/>
  <c r="K297" i="6"/>
  <c r="E297" i="6"/>
  <c r="K296" i="6"/>
  <c r="E296" i="6"/>
  <c r="K295" i="6"/>
  <c r="E295" i="6"/>
  <c r="K294" i="6"/>
  <c r="E294" i="6"/>
  <c r="K293" i="6"/>
  <c r="E293" i="6"/>
  <c r="K292" i="6"/>
  <c r="E292" i="6"/>
  <c r="K291" i="6"/>
  <c r="E291" i="6"/>
  <c r="K290" i="6"/>
  <c r="E290" i="6"/>
  <c r="K289" i="6"/>
  <c r="E289" i="6"/>
  <c r="K288" i="6"/>
  <c r="E288" i="6"/>
  <c r="K287" i="6"/>
  <c r="E287" i="6"/>
  <c r="K286" i="6"/>
  <c r="E286" i="6"/>
  <c r="K285" i="6"/>
  <c r="E285" i="6"/>
  <c r="K284" i="6"/>
  <c r="E284" i="6"/>
  <c r="K283" i="6"/>
  <c r="E283" i="6"/>
  <c r="K282" i="6"/>
  <c r="E282" i="6"/>
  <c r="K281" i="6"/>
  <c r="E281" i="6"/>
  <c r="K280" i="6"/>
  <c r="E280" i="6"/>
  <c r="K279" i="6"/>
  <c r="E279" i="6"/>
  <c r="K278" i="6"/>
  <c r="E278" i="6"/>
  <c r="K277" i="6"/>
  <c r="E277" i="6"/>
  <c r="K276" i="6"/>
  <c r="E276" i="6"/>
  <c r="K275" i="6"/>
  <c r="E275" i="6"/>
  <c r="K274" i="6"/>
  <c r="E274" i="6"/>
  <c r="K273" i="6"/>
  <c r="E273" i="6"/>
  <c r="K272" i="6"/>
  <c r="E272" i="6"/>
  <c r="K271" i="6"/>
  <c r="E271" i="6"/>
  <c r="K270" i="6"/>
  <c r="E270" i="6"/>
  <c r="K269" i="6"/>
  <c r="E269" i="6"/>
  <c r="K268" i="6"/>
  <c r="E268" i="6"/>
  <c r="K267" i="6"/>
  <c r="E267" i="6"/>
  <c r="K266" i="6"/>
  <c r="E266" i="6"/>
  <c r="K265" i="6"/>
  <c r="E265" i="6"/>
  <c r="K264" i="6"/>
  <c r="E264" i="6"/>
  <c r="K263" i="6"/>
  <c r="E263" i="6"/>
  <c r="K262" i="6"/>
  <c r="E262" i="6"/>
  <c r="K261" i="6"/>
  <c r="E261" i="6"/>
  <c r="K260" i="6"/>
  <c r="E260" i="6"/>
  <c r="K259" i="6"/>
  <c r="E259" i="6"/>
  <c r="K258" i="6"/>
  <c r="E258" i="6"/>
  <c r="K257" i="6"/>
  <c r="E257" i="6"/>
  <c r="K256" i="6"/>
  <c r="E256" i="6"/>
  <c r="K255" i="6"/>
  <c r="E255" i="6"/>
  <c r="K254" i="6"/>
  <c r="E254" i="6"/>
  <c r="K253" i="6"/>
  <c r="E253" i="6"/>
  <c r="K252" i="6"/>
  <c r="E252" i="6"/>
  <c r="K251" i="6"/>
  <c r="E251" i="6"/>
  <c r="K250" i="6"/>
  <c r="E250" i="6"/>
  <c r="K249" i="6"/>
  <c r="E249" i="6"/>
  <c r="K248" i="6"/>
  <c r="E248" i="6"/>
  <c r="K247" i="6"/>
  <c r="E247" i="6"/>
  <c r="K246" i="6"/>
  <c r="E246" i="6"/>
  <c r="K245" i="6"/>
  <c r="E245" i="6"/>
  <c r="K244" i="6"/>
  <c r="E244" i="6"/>
  <c r="K243" i="6"/>
  <c r="E243" i="6"/>
  <c r="K242" i="6"/>
  <c r="E242" i="6"/>
  <c r="K241" i="6"/>
  <c r="E241" i="6"/>
  <c r="K240" i="6"/>
  <c r="E240" i="6"/>
  <c r="K239" i="6"/>
  <c r="E239" i="6"/>
  <c r="K238" i="6"/>
  <c r="E238" i="6"/>
  <c r="K237" i="6"/>
  <c r="E237" i="6"/>
  <c r="K236" i="6"/>
  <c r="E236" i="6"/>
  <c r="K235" i="6"/>
  <c r="E235" i="6"/>
  <c r="K234" i="6"/>
  <c r="E234" i="6"/>
  <c r="K233" i="6"/>
  <c r="E233" i="6"/>
  <c r="K232" i="6"/>
  <c r="E232" i="6"/>
  <c r="K231" i="6"/>
  <c r="E231" i="6"/>
  <c r="K230" i="6"/>
  <c r="E230" i="6"/>
  <c r="K229" i="6"/>
  <c r="E229" i="6"/>
  <c r="K228" i="6"/>
  <c r="E228" i="6"/>
  <c r="K227" i="6"/>
  <c r="E227" i="6"/>
  <c r="K226" i="6"/>
  <c r="E226" i="6"/>
  <c r="K225" i="6"/>
  <c r="E225" i="6"/>
  <c r="K224" i="6"/>
  <c r="E224" i="6"/>
  <c r="K223" i="6"/>
  <c r="E223" i="6"/>
  <c r="K222" i="6"/>
  <c r="E222" i="6"/>
  <c r="K221" i="6"/>
  <c r="E221" i="6"/>
  <c r="K220" i="6"/>
  <c r="E220" i="6"/>
  <c r="K219" i="6"/>
  <c r="E219" i="6"/>
  <c r="K218" i="6"/>
  <c r="E218" i="6"/>
  <c r="K217" i="6"/>
  <c r="E217" i="6"/>
  <c r="K216" i="6"/>
  <c r="E216" i="6"/>
  <c r="K215" i="6"/>
  <c r="E215" i="6"/>
  <c r="K214" i="6"/>
  <c r="E214" i="6"/>
  <c r="K213" i="6"/>
  <c r="E213" i="6"/>
  <c r="K212" i="6"/>
  <c r="E212" i="6"/>
  <c r="K211" i="6"/>
  <c r="E211" i="6"/>
  <c r="K210" i="6"/>
  <c r="E210" i="6"/>
  <c r="K209" i="6"/>
  <c r="E209" i="6"/>
  <c r="K208" i="6"/>
  <c r="E208" i="6"/>
  <c r="K207" i="6"/>
  <c r="E207" i="6"/>
  <c r="K206" i="6"/>
  <c r="E206" i="6"/>
  <c r="K205" i="6"/>
  <c r="E205" i="6"/>
  <c r="K204" i="6"/>
  <c r="E204" i="6"/>
  <c r="K203" i="6"/>
  <c r="E203" i="6"/>
  <c r="K202" i="6"/>
  <c r="E202" i="6"/>
  <c r="K201" i="6"/>
  <c r="E201" i="6"/>
  <c r="K200" i="6"/>
  <c r="E200" i="6"/>
  <c r="K199" i="6"/>
  <c r="E199" i="6"/>
  <c r="K198" i="6"/>
  <c r="E198" i="6"/>
  <c r="K197" i="6"/>
  <c r="E197" i="6"/>
  <c r="K196" i="6"/>
  <c r="E196" i="6"/>
  <c r="K195" i="6"/>
  <c r="E195" i="6"/>
  <c r="K194" i="6"/>
  <c r="E194" i="6"/>
  <c r="K193" i="6"/>
  <c r="E193" i="6"/>
  <c r="K192" i="6"/>
  <c r="E192" i="6"/>
  <c r="K191" i="6"/>
  <c r="E191" i="6"/>
  <c r="K190" i="6"/>
  <c r="E190" i="6"/>
  <c r="K189" i="6"/>
  <c r="E189" i="6"/>
  <c r="K188" i="6"/>
  <c r="E188" i="6"/>
  <c r="K187" i="6"/>
  <c r="E187" i="6"/>
  <c r="K186" i="6"/>
  <c r="E186" i="6"/>
  <c r="K185" i="6"/>
  <c r="E185" i="6"/>
  <c r="K184" i="6"/>
  <c r="E184" i="6"/>
  <c r="K183" i="6"/>
  <c r="E183" i="6"/>
  <c r="K182" i="6"/>
  <c r="E182" i="6"/>
  <c r="K181" i="6"/>
  <c r="E181" i="6"/>
  <c r="K180" i="6"/>
  <c r="E180" i="6"/>
  <c r="K179" i="6"/>
  <c r="E179" i="6"/>
  <c r="K178" i="6"/>
  <c r="E178" i="6"/>
  <c r="K177" i="6"/>
  <c r="E177" i="6"/>
  <c r="K176" i="6"/>
  <c r="E176" i="6"/>
  <c r="K175" i="6"/>
  <c r="E175" i="6"/>
  <c r="K174" i="6"/>
  <c r="E174" i="6"/>
  <c r="K173" i="6"/>
  <c r="E173" i="6"/>
  <c r="K172" i="6"/>
  <c r="E172" i="6"/>
  <c r="K171" i="6"/>
  <c r="E171" i="6"/>
  <c r="K170" i="6"/>
  <c r="E170" i="6"/>
  <c r="K169" i="6"/>
  <c r="E169" i="6"/>
  <c r="K168" i="6"/>
  <c r="E168" i="6"/>
  <c r="K167" i="6"/>
  <c r="E167" i="6"/>
  <c r="K166" i="6"/>
  <c r="E166" i="6"/>
  <c r="K165" i="6"/>
  <c r="E165" i="6"/>
  <c r="K164" i="6"/>
  <c r="E164" i="6"/>
  <c r="K163" i="6"/>
  <c r="E163" i="6"/>
  <c r="K162" i="6"/>
  <c r="E162" i="6"/>
  <c r="K161" i="6"/>
  <c r="E161" i="6"/>
  <c r="K160" i="6"/>
  <c r="E160" i="6"/>
  <c r="K159" i="6"/>
  <c r="E159" i="6"/>
  <c r="K158" i="6"/>
  <c r="E158" i="6"/>
  <c r="K157" i="6"/>
  <c r="E157" i="6"/>
  <c r="K156" i="6"/>
  <c r="E156" i="6"/>
  <c r="K155" i="6"/>
  <c r="E155" i="6"/>
  <c r="K154" i="6"/>
  <c r="E154" i="6"/>
  <c r="K153" i="6"/>
  <c r="E153" i="6"/>
  <c r="K152" i="6"/>
  <c r="E152" i="6"/>
  <c r="K151" i="6"/>
  <c r="E151" i="6"/>
  <c r="K150" i="6"/>
  <c r="E150" i="6"/>
  <c r="K149" i="6"/>
  <c r="E149" i="6"/>
  <c r="K148" i="6"/>
  <c r="E148" i="6"/>
  <c r="K147" i="6"/>
  <c r="E147" i="6"/>
  <c r="K146" i="6"/>
  <c r="E146" i="6"/>
  <c r="K145" i="6"/>
  <c r="E145" i="6"/>
  <c r="K144" i="6"/>
  <c r="E144" i="6"/>
  <c r="K143" i="6"/>
  <c r="E143" i="6"/>
  <c r="K142" i="6"/>
  <c r="E142" i="6"/>
  <c r="K141" i="6"/>
  <c r="E141" i="6"/>
  <c r="K140" i="6"/>
  <c r="E140" i="6"/>
  <c r="K139" i="6"/>
  <c r="E139" i="6"/>
  <c r="K138" i="6"/>
  <c r="E138" i="6"/>
  <c r="K137" i="6"/>
  <c r="E137" i="6"/>
  <c r="K136" i="6"/>
  <c r="E136" i="6"/>
  <c r="K135" i="6"/>
  <c r="E135" i="6"/>
  <c r="K134" i="6"/>
  <c r="E134" i="6"/>
  <c r="K133" i="6"/>
  <c r="E133" i="6"/>
  <c r="K132" i="6"/>
  <c r="E132" i="6"/>
  <c r="K131" i="6"/>
  <c r="E131" i="6"/>
  <c r="K130" i="6"/>
  <c r="E130" i="6"/>
  <c r="K129" i="6"/>
  <c r="E129" i="6"/>
  <c r="K128" i="6"/>
  <c r="E128" i="6"/>
  <c r="K127" i="6"/>
  <c r="E127" i="6"/>
  <c r="K126" i="6"/>
  <c r="E126" i="6"/>
  <c r="K125" i="6"/>
  <c r="E125" i="6"/>
  <c r="K124" i="6"/>
  <c r="E124" i="6"/>
  <c r="K123" i="6"/>
  <c r="E123" i="6"/>
  <c r="K122" i="6"/>
  <c r="E122" i="6"/>
  <c r="K121" i="6"/>
  <c r="E121" i="6"/>
  <c r="K120" i="6"/>
  <c r="E120" i="6"/>
  <c r="K119" i="6"/>
  <c r="E119" i="6"/>
  <c r="K118" i="6"/>
  <c r="E118" i="6"/>
  <c r="K117" i="6"/>
  <c r="E117" i="6"/>
  <c r="K116" i="6"/>
  <c r="E116" i="6"/>
  <c r="K115" i="6"/>
  <c r="E115" i="6"/>
  <c r="K114" i="6"/>
  <c r="E114" i="6"/>
  <c r="K113" i="6"/>
  <c r="E113" i="6"/>
  <c r="K112" i="6"/>
  <c r="E112" i="6"/>
  <c r="K111" i="6"/>
  <c r="E111" i="6"/>
  <c r="K110" i="6"/>
  <c r="E110" i="6"/>
  <c r="K109" i="6"/>
  <c r="E109" i="6"/>
  <c r="K108" i="6"/>
  <c r="E108" i="6"/>
  <c r="K107" i="6"/>
  <c r="E107" i="6"/>
  <c r="K106" i="6"/>
  <c r="E106" i="6"/>
  <c r="K105" i="6"/>
  <c r="E105" i="6"/>
  <c r="K104" i="6"/>
  <c r="E104" i="6"/>
  <c r="K103" i="6"/>
  <c r="E103" i="6"/>
  <c r="K102" i="6"/>
  <c r="E102" i="6"/>
  <c r="K101" i="6"/>
  <c r="E101" i="6"/>
  <c r="K100" i="6"/>
  <c r="E100" i="6"/>
  <c r="K99" i="6"/>
  <c r="E99" i="6"/>
  <c r="K98" i="6"/>
  <c r="E98" i="6"/>
  <c r="K97" i="6"/>
  <c r="E97" i="6"/>
  <c r="K96" i="6"/>
  <c r="E96" i="6"/>
  <c r="K95" i="6"/>
  <c r="E95" i="6"/>
  <c r="K94" i="6"/>
  <c r="E94" i="6"/>
  <c r="K93" i="6"/>
  <c r="E93" i="6"/>
  <c r="K92" i="6"/>
  <c r="E92" i="6"/>
  <c r="K91" i="6"/>
  <c r="E91" i="6"/>
  <c r="K90" i="6"/>
  <c r="E90" i="6"/>
  <c r="K89" i="6"/>
  <c r="E89" i="6"/>
  <c r="K88" i="6"/>
  <c r="E88" i="6"/>
  <c r="K87" i="6"/>
  <c r="E87" i="6"/>
  <c r="K86" i="6"/>
  <c r="E86" i="6"/>
  <c r="K85" i="6"/>
  <c r="E85" i="6"/>
  <c r="K84" i="6"/>
  <c r="E84" i="6"/>
  <c r="K83" i="6"/>
  <c r="E83" i="6"/>
  <c r="K82" i="6"/>
  <c r="E82" i="6"/>
  <c r="K81" i="6"/>
  <c r="E81" i="6"/>
  <c r="K80" i="6"/>
  <c r="E80" i="6"/>
  <c r="K79" i="6"/>
  <c r="E79" i="6"/>
  <c r="K78" i="6"/>
  <c r="E78" i="6"/>
  <c r="K77" i="6"/>
  <c r="E77" i="6"/>
  <c r="K76" i="6"/>
  <c r="E76" i="6"/>
  <c r="K75" i="6"/>
  <c r="E75" i="6"/>
  <c r="K74" i="6"/>
  <c r="E74" i="6"/>
  <c r="K73" i="6"/>
  <c r="E73" i="6"/>
  <c r="K72" i="6"/>
  <c r="E72" i="6"/>
  <c r="K71" i="6"/>
  <c r="E71" i="6"/>
  <c r="K70" i="6"/>
  <c r="E70" i="6"/>
  <c r="K69" i="6"/>
  <c r="E69" i="6"/>
  <c r="K68" i="6"/>
  <c r="E68" i="6"/>
  <c r="K67" i="6"/>
  <c r="E67" i="6"/>
  <c r="K66" i="6"/>
  <c r="E66" i="6"/>
  <c r="K65" i="6"/>
  <c r="E65" i="6"/>
  <c r="K64" i="6"/>
  <c r="E64" i="6"/>
  <c r="K63" i="6"/>
  <c r="E63" i="6"/>
  <c r="K62" i="6"/>
  <c r="E62" i="6"/>
  <c r="K61" i="6"/>
  <c r="E61" i="6"/>
  <c r="K60" i="6"/>
  <c r="E60" i="6"/>
  <c r="K59" i="6"/>
  <c r="E59" i="6"/>
  <c r="K58" i="6"/>
  <c r="E58" i="6"/>
  <c r="K57" i="6"/>
  <c r="E57" i="6"/>
  <c r="K56" i="6"/>
  <c r="E56" i="6"/>
  <c r="K55" i="6"/>
  <c r="E55" i="6"/>
  <c r="K54" i="6"/>
  <c r="E54" i="6"/>
  <c r="K53" i="6"/>
  <c r="E53" i="6"/>
  <c r="K52" i="6"/>
  <c r="E52" i="6"/>
  <c r="K51" i="6"/>
  <c r="E51" i="6"/>
  <c r="K50" i="6"/>
  <c r="E50" i="6"/>
  <c r="K49" i="6"/>
  <c r="E49" i="6"/>
  <c r="K48" i="6"/>
  <c r="E48" i="6"/>
  <c r="K47" i="6"/>
  <c r="E47" i="6"/>
  <c r="K46" i="6"/>
  <c r="E46" i="6"/>
  <c r="K45" i="6"/>
  <c r="E45" i="6"/>
  <c r="K44" i="6"/>
  <c r="E44" i="6"/>
  <c r="K43" i="6"/>
  <c r="E43" i="6"/>
  <c r="K42" i="6"/>
  <c r="E42" i="6"/>
  <c r="K41" i="6"/>
  <c r="E41" i="6"/>
  <c r="K40" i="6"/>
  <c r="E40" i="6"/>
  <c r="K39" i="6"/>
  <c r="E39" i="6"/>
  <c r="K38" i="6"/>
  <c r="E38" i="6"/>
  <c r="K37" i="6"/>
  <c r="E37" i="6"/>
  <c r="K36" i="6"/>
  <c r="E36" i="6"/>
  <c r="K35" i="6"/>
  <c r="E35" i="6"/>
  <c r="K34" i="6"/>
  <c r="E34" i="6"/>
  <c r="K33" i="6"/>
  <c r="E33" i="6"/>
  <c r="K32" i="6"/>
  <c r="E32" i="6"/>
  <c r="K31" i="6"/>
  <c r="E31" i="6"/>
  <c r="K30" i="6"/>
  <c r="E30" i="6"/>
  <c r="K29" i="6"/>
  <c r="E29" i="6"/>
  <c r="K28" i="6"/>
  <c r="E28" i="6"/>
  <c r="K27" i="6"/>
  <c r="E27" i="6"/>
  <c r="K26" i="6"/>
  <c r="E26" i="6"/>
  <c r="K25" i="6"/>
  <c r="E25" i="6"/>
  <c r="K24" i="6"/>
  <c r="E24" i="6"/>
  <c r="K23" i="6"/>
  <c r="E23" i="6"/>
  <c r="K22" i="6"/>
  <c r="E22" i="6"/>
  <c r="K21" i="6"/>
  <c r="E21" i="6"/>
  <c r="K20" i="6"/>
  <c r="E20" i="6"/>
  <c r="K19" i="6"/>
  <c r="E19" i="6"/>
  <c r="K18" i="6"/>
  <c r="E18" i="6"/>
  <c r="K17" i="6"/>
  <c r="E17" i="6"/>
  <c r="K16" i="6"/>
  <c r="E16" i="6"/>
  <c r="K15" i="6"/>
  <c r="E15" i="6"/>
  <c r="K14" i="6"/>
  <c r="E14" i="6"/>
  <c r="K13" i="6"/>
  <c r="E13" i="6"/>
  <c r="K12" i="6"/>
  <c r="E12" i="6"/>
  <c r="K11" i="6"/>
  <c r="E11" i="6"/>
  <c r="K10" i="6"/>
  <c r="E10" i="6"/>
  <c r="K9" i="6"/>
  <c r="E9" i="6"/>
  <c r="K8" i="6"/>
  <c r="E8" i="6"/>
  <c r="K7" i="6"/>
  <c r="E7" i="6"/>
  <c r="K6" i="6"/>
  <c r="E6" i="6"/>
  <c r="K5" i="6"/>
  <c r="E5" i="6"/>
  <c r="K4" i="6"/>
  <c r="E4" i="6"/>
  <c r="K3" i="6"/>
  <c r="E3" i="6"/>
  <c r="K2" i="6"/>
  <c r="E2" i="6"/>
  <c r="AD539" i="3"/>
  <c r="AB539" i="3"/>
  <c r="Y539" i="3"/>
  <c r="X539" i="3"/>
  <c r="U539" i="3"/>
  <c r="R539" i="3"/>
  <c r="Q539" i="3"/>
  <c r="P539" i="3"/>
  <c r="O539" i="3"/>
  <c r="S539" i="3" s="1"/>
  <c r="N539" i="3"/>
  <c r="L539" i="3"/>
  <c r="K539" i="3"/>
  <c r="M539" i="3" s="1"/>
  <c r="E539" i="3"/>
  <c r="AC538" i="3"/>
  <c r="AB538" i="3"/>
  <c r="Y538" i="3"/>
  <c r="X538" i="3"/>
  <c r="U538" i="3"/>
  <c r="R538" i="3"/>
  <c r="Q538" i="3"/>
  <c r="P538" i="3"/>
  <c r="O538" i="3"/>
  <c r="S538" i="3" s="1"/>
  <c r="N538" i="3"/>
  <c r="M538" i="3"/>
  <c r="L538" i="3"/>
  <c r="K538" i="3"/>
  <c r="E538" i="3"/>
  <c r="AB537" i="3"/>
  <c r="Y537" i="3"/>
  <c r="X537" i="3"/>
  <c r="R537" i="3"/>
  <c r="P537" i="3"/>
  <c r="K537" i="3"/>
  <c r="E537" i="3"/>
  <c r="AD536" i="3"/>
  <c r="AB536" i="3"/>
  <c r="Y536" i="3"/>
  <c r="X536" i="3"/>
  <c r="R536" i="3"/>
  <c r="N536" i="3"/>
  <c r="K536" i="3"/>
  <c r="E536" i="3"/>
  <c r="AD535" i="3"/>
  <c r="AB535" i="3"/>
  <c r="Y535" i="3"/>
  <c r="X535" i="3"/>
  <c r="K535" i="3"/>
  <c r="E535" i="3"/>
  <c r="AD534" i="3"/>
  <c r="AC534" i="3"/>
  <c r="AB534" i="3"/>
  <c r="Y534" i="3"/>
  <c r="X534" i="3"/>
  <c r="U534" i="3"/>
  <c r="R534" i="3"/>
  <c r="Q534" i="3"/>
  <c r="T534" i="3" s="1"/>
  <c r="P534" i="3"/>
  <c r="O534" i="3"/>
  <c r="S534" i="3" s="1"/>
  <c r="N534" i="3"/>
  <c r="M534" i="3"/>
  <c r="L534" i="3"/>
  <c r="K534" i="3"/>
  <c r="E534" i="3"/>
  <c r="AD533" i="3"/>
  <c r="AB533" i="3"/>
  <c r="Y533" i="3"/>
  <c r="X533" i="3"/>
  <c r="U533" i="3"/>
  <c r="R533" i="3"/>
  <c r="Q533" i="3"/>
  <c r="P533" i="3"/>
  <c r="O533" i="3"/>
  <c r="S533" i="3" s="1"/>
  <c r="N533" i="3"/>
  <c r="M533" i="3"/>
  <c r="L533" i="3"/>
  <c r="K533" i="3"/>
  <c r="E533" i="3"/>
  <c r="AD532" i="3"/>
  <c r="AC532" i="3"/>
  <c r="AB532" i="3"/>
  <c r="Y532" i="3"/>
  <c r="X532" i="3"/>
  <c r="U532" i="3"/>
  <c r="R532" i="3"/>
  <c r="Q532" i="3"/>
  <c r="T532" i="3" s="1"/>
  <c r="P532" i="3"/>
  <c r="O532" i="3"/>
  <c r="N532" i="3"/>
  <c r="M532" i="3"/>
  <c r="L532" i="3"/>
  <c r="K532" i="3"/>
  <c r="E532" i="3"/>
  <c r="AD531" i="3"/>
  <c r="AB531" i="3"/>
  <c r="Y531" i="3"/>
  <c r="X531" i="3"/>
  <c r="U531" i="3"/>
  <c r="R531" i="3"/>
  <c r="Q531" i="3"/>
  <c r="P531" i="3"/>
  <c r="O531" i="3"/>
  <c r="S531" i="3" s="1"/>
  <c r="N531" i="3"/>
  <c r="M531" i="3"/>
  <c r="L531" i="3"/>
  <c r="K531" i="3"/>
  <c r="E531" i="3"/>
  <c r="AD530" i="3"/>
  <c r="AC530" i="3"/>
  <c r="AB530" i="3"/>
  <c r="Y530" i="3"/>
  <c r="X530" i="3"/>
  <c r="P530" i="3"/>
  <c r="O530" i="3"/>
  <c r="N530" i="3"/>
  <c r="M530" i="3"/>
  <c r="K530" i="3"/>
  <c r="E530" i="3"/>
  <c r="AD529" i="3"/>
  <c r="AB529" i="3"/>
  <c r="Y529" i="3"/>
  <c r="X529" i="3"/>
  <c r="K529" i="3"/>
  <c r="E529" i="3"/>
  <c r="AD528" i="3"/>
  <c r="AC528" i="3"/>
  <c r="AB528" i="3"/>
  <c r="Y528" i="3"/>
  <c r="X528" i="3"/>
  <c r="K528" i="3"/>
  <c r="E528" i="3"/>
  <c r="AD527" i="3"/>
  <c r="AC527" i="3"/>
  <c r="AB527" i="3"/>
  <c r="Y527" i="3"/>
  <c r="X527" i="3"/>
  <c r="K527" i="3"/>
  <c r="E527" i="3"/>
  <c r="AD526" i="3"/>
  <c r="AC526" i="3"/>
  <c r="AB526" i="3"/>
  <c r="Y526" i="3"/>
  <c r="X526" i="3"/>
  <c r="U526" i="3"/>
  <c r="R526" i="3"/>
  <c r="Q526" i="3"/>
  <c r="P526" i="3"/>
  <c r="O526" i="3"/>
  <c r="M526" i="3"/>
  <c r="L526" i="3"/>
  <c r="K526" i="3"/>
  <c r="N526" i="3" s="1"/>
  <c r="E526" i="3"/>
  <c r="AD525" i="3"/>
  <c r="AC525" i="3"/>
  <c r="AB525" i="3"/>
  <c r="Y525" i="3"/>
  <c r="X525" i="3"/>
  <c r="U525" i="3"/>
  <c r="T525" i="3"/>
  <c r="R525" i="3"/>
  <c r="Q525" i="3"/>
  <c r="P525" i="3"/>
  <c r="O525" i="3"/>
  <c r="M525" i="3"/>
  <c r="L525" i="3"/>
  <c r="K525" i="3"/>
  <c r="N525" i="3" s="1"/>
  <c r="E525" i="3"/>
  <c r="AD524" i="3"/>
  <c r="AB524" i="3"/>
  <c r="Y524" i="3"/>
  <c r="X524" i="3"/>
  <c r="U524" i="3"/>
  <c r="R524" i="3"/>
  <c r="Q524" i="3"/>
  <c r="T524" i="3" s="1"/>
  <c r="N524" i="3"/>
  <c r="K524" i="3"/>
  <c r="M524" i="3" s="1"/>
  <c r="E524" i="3"/>
  <c r="AD523" i="3"/>
  <c r="AC523" i="3"/>
  <c r="AB523" i="3"/>
  <c r="Y523" i="3"/>
  <c r="X523" i="3"/>
  <c r="U523" i="3"/>
  <c r="S523" i="3"/>
  <c r="R523" i="3"/>
  <c r="Q523" i="3"/>
  <c r="T523" i="3" s="1"/>
  <c r="P523" i="3"/>
  <c r="O523" i="3"/>
  <c r="M523" i="3"/>
  <c r="L523" i="3"/>
  <c r="K523" i="3"/>
  <c r="N523" i="3" s="1"/>
  <c r="E523" i="3"/>
  <c r="AD522" i="3"/>
  <c r="AC522" i="3"/>
  <c r="AB522" i="3"/>
  <c r="Y522" i="3"/>
  <c r="X522" i="3"/>
  <c r="U522" i="3"/>
  <c r="S522" i="3"/>
  <c r="R522" i="3"/>
  <c r="Q522" i="3"/>
  <c r="T522" i="3" s="1"/>
  <c r="P522" i="3"/>
  <c r="N522" i="3"/>
  <c r="M522" i="3"/>
  <c r="L522" i="3"/>
  <c r="K522" i="3"/>
  <c r="O522" i="3" s="1"/>
  <c r="E522" i="3"/>
  <c r="AD521" i="3"/>
  <c r="AC521" i="3"/>
  <c r="AB521" i="3"/>
  <c r="Y521" i="3"/>
  <c r="X521" i="3"/>
  <c r="U521" i="3"/>
  <c r="R521" i="3"/>
  <c r="Q521" i="3"/>
  <c r="O521" i="3"/>
  <c r="N521" i="3"/>
  <c r="M521" i="3"/>
  <c r="L521" i="3"/>
  <c r="K521" i="3"/>
  <c r="P521" i="3" s="1"/>
  <c r="E521" i="3"/>
  <c r="AD520" i="3"/>
  <c r="AB520" i="3"/>
  <c r="Y520" i="3"/>
  <c r="X520" i="3"/>
  <c r="U520" i="3"/>
  <c r="R520" i="3"/>
  <c r="Q520" i="3"/>
  <c r="T520" i="3" s="1"/>
  <c r="P520" i="3"/>
  <c r="N520" i="3"/>
  <c r="M520" i="3"/>
  <c r="L520" i="3"/>
  <c r="K520" i="3"/>
  <c r="O520" i="3" s="1"/>
  <c r="E520" i="3"/>
  <c r="AD519" i="3"/>
  <c r="AB519" i="3"/>
  <c r="Y519" i="3"/>
  <c r="X519" i="3"/>
  <c r="U519" i="3"/>
  <c r="R519" i="3"/>
  <c r="Q519" i="3"/>
  <c r="P519" i="3"/>
  <c r="N519" i="3"/>
  <c r="M519" i="3"/>
  <c r="L519" i="3"/>
  <c r="K519" i="3"/>
  <c r="O519" i="3" s="1"/>
  <c r="S519" i="3" s="1"/>
  <c r="E519" i="3"/>
  <c r="AD518" i="3"/>
  <c r="AC518" i="3"/>
  <c r="AB518" i="3"/>
  <c r="Y518" i="3"/>
  <c r="X518" i="3"/>
  <c r="U518" i="3"/>
  <c r="R518" i="3"/>
  <c r="Q518" i="3"/>
  <c r="O518" i="3"/>
  <c r="S518" i="3" s="1"/>
  <c r="N518" i="3"/>
  <c r="M518" i="3"/>
  <c r="L518" i="3"/>
  <c r="K518" i="3"/>
  <c r="P518" i="3" s="1"/>
  <c r="E518" i="3"/>
  <c r="AD517" i="3"/>
  <c r="AC517" i="3"/>
  <c r="AB517" i="3"/>
  <c r="Y517" i="3"/>
  <c r="X517" i="3"/>
  <c r="U517" i="3"/>
  <c r="O517" i="3"/>
  <c r="K517" i="3"/>
  <c r="E517" i="3"/>
  <c r="AD516" i="3"/>
  <c r="AC516" i="3"/>
  <c r="AB516" i="3"/>
  <c r="Y516" i="3"/>
  <c r="X516" i="3"/>
  <c r="K516" i="3"/>
  <c r="E516" i="3"/>
  <c r="AD515" i="3"/>
  <c r="AB515" i="3"/>
  <c r="Y515" i="3"/>
  <c r="X515" i="3"/>
  <c r="U515" i="3"/>
  <c r="P515" i="3"/>
  <c r="O515" i="3"/>
  <c r="N515" i="3"/>
  <c r="K515" i="3"/>
  <c r="E515" i="3"/>
  <c r="AD514" i="3"/>
  <c r="AB514" i="3"/>
  <c r="Y514" i="3"/>
  <c r="X514" i="3"/>
  <c r="U514" i="3"/>
  <c r="R514" i="3"/>
  <c r="O514" i="3"/>
  <c r="K514" i="3"/>
  <c r="E514" i="3"/>
  <c r="AD513" i="3"/>
  <c r="AC513" i="3"/>
  <c r="AB513" i="3"/>
  <c r="Y513" i="3"/>
  <c r="X513" i="3"/>
  <c r="U513" i="3"/>
  <c r="R513" i="3"/>
  <c r="P513" i="3"/>
  <c r="O513" i="3"/>
  <c r="N513" i="3"/>
  <c r="K513" i="3"/>
  <c r="E513" i="3"/>
  <c r="AD512" i="3"/>
  <c r="AB512" i="3"/>
  <c r="Y512" i="3"/>
  <c r="X512" i="3"/>
  <c r="U512" i="3"/>
  <c r="R512" i="3"/>
  <c r="P512" i="3"/>
  <c r="O512" i="3"/>
  <c r="N512" i="3"/>
  <c r="K512" i="3"/>
  <c r="E512" i="3"/>
  <c r="AD511" i="3"/>
  <c r="AB511" i="3"/>
  <c r="Y511" i="3"/>
  <c r="X511" i="3"/>
  <c r="N511" i="3"/>
  <c r="K511" i="3"/>
  <c r="E511" i="3"/>
  <c r="AD510" i="3"/>
  <c r="AB510" i="3"/>
  <c r="Y510" i="3"/>
  <c r="X510" i="3"/>
  <c r="U510" i="3"/>
  <c r="R510" i="3"/>
  <c r="P510" i="3"/>
  <c r="O510" i="3"/>
  <c r="N510" i="3"/>
  <c r="K510" i="3"/>
  <c r="E510" i="3"/>
  <c r="AD509" i="3"/>
  <c r="AB509" i="3"/>
  <c r="Y509" i="3"/>
  <c r="X509" i="3"/>
  <c r="K509" i="3"/>
  <c r="E509" i="3"/>
  <c r="AD508" i="3"/>
  <c r="AB508" i="3"/>
  <c r="Y508" i="3"/>
  <c r="X508" i="3"/>
  <c r="K508" i="3"/>
  <c r="E508" i="3"/>
  <c r="AD507" i="3"/>
  <c r="AC507" i="3"/>
  <c r="AB507" i="3"/>
  <c r="Y507" i="3"/>
  <c r="X507" i="3"/>
  <c r="P507" i="3"/>
  <c r="K507" i="3"/>
  <c r="E507" i="3"/>
  <c r="AD506" i="3"/>
  <c r="AB506" i="3"/>
  <c r="Y506" i="3"/>
  <c r="X506" i="3"/>
  <c r="U506" i="3"/>
  <c r="N506" i="3"/>
  <c r="K506" i="3"/>
  <c r="E506" i="3"/>
  <c r="AD505" i="3"/>
  <c r="AB505" i="3"/>
  <c r="Y505" i="3"/>
  <c r="X505" i="3"/>
  <c r="U505" i="3"/>
  <c r="R505" i="3"/>
  <c r="Q505" i="3"/>
  <c r="T505" i="3" s="1"/>
  <c r="O505" i="3"/>
  <c r="N505" i="3"/>
  <c r="M505" i="3"/>
  <c r="L505" i="3"/>
  <c r="K505" i="3"/>
  <c r="P505" i="3" s="1"/>
  <c r="E505" i="3"/>
  <c r="AD504" i="3"/>
  <c r="AC504" i="3"/>
  <c r="AB504" i="3"/>
  <c r="Y504" i="3"/>
  <c r="X504" i="3"/>
  <c r="U504" i="3"/>
  <c r="T504" i="3"/>
  <c r="R504" i="3"/>
  <c r="Q504" i="3"/>
  <c r="O504" i="3"/>
  <c r="N504" i="3"/>
  <c r="M504" i="3"/>
  <c r="L504" i="3"/>
  <c r="K504" i="3"/>
  <c r="P504" i="3" s="1"/>
  <c r="E504" i="3"/>
  <c r="AB503" i="3"/>
  <c r="Y503" i="3"/>
  <c r="X503" i="3"/>
  <c r="U503" i="3"/>
  <c r="S503" i="3"/>
  <c r="R503" i="3"/>
  <c r="Q503" i="3"/>
  <c r="P503" i="3"/>
  <c r="N503" i="3"/>
  <c r="M503" i="3"/>
  <c r="L503" i="3"/>
  <c r="K503" i="3"/>
  <c r="O503" i="3" s="1"/>
  <c r="E503" i="3"/>
  <c r="AD502" i="3"/>
  <c r="AB502" i="3"/>
  <c r="Y502" i="3"/>
  <c r="X502" i="3"/>
  <c r="U502" i="3"/>
  <c r="R502" i="3"/>
  <c r="Q502" i="3"/>
  <c r="P502" i="3"/>
  <c r="N502" i="3"/>
  <c r="M502" i="3"/>
  <c r="L502" i="3"/>
  <c r="K502" i="3"/>
  <c r="O502" i="3" s="1"/>
  <c r="S502" i="3" s="1"/>
  <c r="T502" i="3" s="1"/>
  <c r="E502" i="3"/>
  <c r="AD501" i="3"/>
  <c r="AB501" i="3"/>
  <c r="Y501" i="3"/>
  <c r="X501" i="3"/>
  <c r="U501" i="3"/>
  <c r="M501" i="3"/>
  <c r="K501" i="3"/>
  <c r="E501" i="3"/>
  <c r="AD500" i="3"/>
  <c r="AB500" i="3"/>
  <c r="Y500" i="3"/>
  <c r="X500" i="3"/>
  <c r="U500" i="3"/>
  <c r="T500" i="3"/>
  <c r="R500" i="3"/>
  <c r="Q500" i="3"/>
  <c r="K500" i="3"/>
  <c r="E500" i="3"/>
  <c r="AD499" i="3"/>
  <c r="AB499" i="3"/>
  <c r="Y499" i="3"/>
  <c r="X499" i="3"/>
  <c r="R499" i="3"/>
  <c r="Q499" i="3"/>
  <c r="P499" i="3"/>
  <c r="O499" i="3"/>
  <c r="N499" i="3"/>
  <c r="L499" i="3"/>
  <c r="K499" i="3"/>
  <c r="M499" i="3" s="1"/>
  <c r="E499" i="3"/>
  <c r="AD498" i="3"/>
  <c r="AB498" i="3"/>
  <c r="Y498" i="3"/>
  <c r="X498" i="3"/>
  <c r="K498" i="3"/>
  <c r="E498" i="3"/>
  <c r="AD497" i="3"/>
  <c r="AB497" i="3"/>
  <c r="Y497" i="3"/>
  <c r="X497" i="3"/>
  <c r="U497" i="3"/>
  <c r="P497" i="3"/>
  <c r="O497" i="3"/>
  <c r="N497" i="3"/>
  <c r="M497" i="3"/>
  <c r="K497" i="3"/>
  <c r="L497" i="3" s="1"/>
  <c r="E497" i="3"/>
  <c r="AD496" i="3"/>
  <c r="AB496" i="3"/>
  <c r="Y496" i="3"/>
  <c r="X496" i="3"/>
  <c r="U496" i="3"/>
  <c r="O496" i="3"/>
  <c r="N496" i="3"/>
  <c r="M496" i="3"/>
  <c r="K496" i="3"/>
  <c r="E496" i="3"/>
  <c r="AD495" i="3"/>
  <c r="AB495" i="3"/>
  <c r="Y495" i="3"/>
  <c r="X495" i="3"/>
  <c r="N495" i="3"/>
  <c r="M495" i="3"/>
  <c r="K495" i="3"/>
  <c r="E495" i="3"/>
  <c r="AD494" i="3"/>
  <c r="AB494" i="3"/>
  <c r="Y494" i="3"/>
  <c r="X494" i="3"/>
  <c r="R494" i="3"/>
  <c r="Q494" i="3"/>
  <c r="K494" i="3"/>
  <c r="U494" i="3" s="1"/>
  <c r="E494" i="3"/>
  <c r="AD493" i="3"/>
  <c r="AB493" i="3"/>
  <c r="Y493" i="3"/>
  <c r="X493" i="3"/>
  <c r="U493" i="3"/>
  <c r="T493" i="3"/>
  <c r="R493" i="3"/>
  <c r="Q493" i="3"/>
  <c r="P493" i="3"/>
  <c r="O493" i="3"/>
  <c r="N493" i="3"/>
  <c r="M493" i="3"/>
  <c r="L493" i="3"/>
  <c r="K493" i="3"/>
  <c r="E493" i="3"/>
  <c r="AD492" i="3"/>
  <c r="AB492" i="3"/>
  <c r="Y492" i="3"/>
  <c r="X492" i="3"/>
  <c r="U492" i="3"/>
  <c r="R492" i="3"/>
  <c r="Q492" i="3"/>
  <c r="P492" i="3"/>
  <c r="O492" i="3"/>
  <c r="N492" i="3"/>
  <c r="M492" i="3"/>
  <c r="L492" i="3"/>
  <c r="K492" i="3"/>
  <c r="E492" i="3"/>
  <c r="AD491" i="3"/>
  <c r="AB491" i="3"/>
  <c r="Y491" i="3"/>
  <c r="X491" i="3"/>
  <c r="U491" i="3"/>
  <c r="R491" i="3"/>
  <c r="Q491" i="3"/>
  <c r="P491" i="3"/>
  <c r="O491" i="3"/>
  <c r="N491" i="3"/>
  <c r="M491" i="3"/>
  <c r="L491" i="3"/>
  <c r="K491" i="3"/>
  <c r="E491" i="3"/>
  <c r="AD490" i="3"/>
  <c r="AB490" i="3"/>
  <c r="Y490" i="3"/>
  <c r="X490" i="3"/>
  <c r="U490" i="3"/>
  <c r="R490" i="3"/>
  <c r="P490" i="3"/>
  <c r="O490" i="3"/>
  <c r="N490" i="3"/>
  <c r="M490" i="3"/>
  <c r="K490" i="3"/>
  <c r="Q490" i="3" s="1"/>
  <c r="T490" i="3" s="1"/>
  <c r="E490" i="3"/>
  <c r="AD489" i="3"/>
  <c r="AB489" i="3"/>
  <c r="Y489" i="3"/>
  <c r="X489" i="3"/>
  <c r="R489" i="3"/>
  <c r="Q489" i="3"/>
  <c r="P489" i="3"/>
  <c r="O489" i="3"/>
  <c r="S489" i="3" s="1"/>
  <c r="N489" i="3"/>
  <c r="M489" i="3"/>
  <c r="L489" i="3"/>
  <c r="K489" i="3"/>
  <c r="U489" i="3" s="1"/>
  <c r="E489" i="3"/>
  <c r="AD488" i="3"/>
  <c r="AB488" i="3"/>
  <c r="Y488" i="3"/>
  <c r="X488" i="3"/>
  <c r="Q488" i="3"/>
  <c r="T488" i="3" s="1"/>
  <c r="P488" i="3"/>
  <c r="M488" i="3"/>
  <c r="L488" i="3"/>
  <c r="K488" i="3"/>
  <c r="E488" i="3"/>
  <c r="AD487" i="3"/>
  <c r="AB487" i="3"/>
  <c r="Y487" i="3"/>
  <c r="X487" i="3"/>
  <c r="K487" i="3"/>
  <c r="E487" i="3"/>
  <c r="AD486" i="3"/>
  <c r="AB486" i="3"/>
  <c r="Y486" i="3"/>
  <c r="X486" i="3"/>
  <c r="U486" i="3"/>
  <c r="R486" i="3"/>
  <c r="Q486" i="3"/>
  <c r="P486" i="3"/>
  <c r="O486" i="3"/>
  <c r="N486" i="3"/>
  <c r="M486" i="3"/>
  <c r="L486" i="3"/>
  <c r="K486" i="3"/>
  <c r="E486" i="3"/>
  <c r="AD485" i="3"/>
  <c r="AB485" i="3"/>
  <c r="Y485" i="3"/>
  <c r="X485" i="3"/>
  <c r="K485" i="3"/>
  <c r="E485" i="3"/>
  <c r="AD484" i="3"/>
  <c r="AB484" i="3"/>
  <c r="Y484" i="3"/>
  <c r="X484" i="3"/>
  <c r="Q484" i="3"/>
  <c r="T484" i="3" s="1"/>
  <c r="O484" i="3"/>
  <c r="N484" i="3"/>
  <c r="K484" i="3"/>
  <c r="E484" i="3"/>
  <c r="AD483" i="3"/>
  <c r="AC483" i="3"/>
  <c r="AB483" i="3"/>
  <c r="Y483" i="3"/>
  <c r="X483" i="3"/>
  <c r="U483" i="3"/>
  <c r="P483" i="3"/>
  <c r="O483" i="3"/>
  <c r="N483" i="3"/>
  <c r="M483" i="3"/>
  <c r="L483" i="3"/>
  <c r="K483" i="3"/>
  <c r="R483" i="3" s="1"/>
  <c r="E483" i="3"/>
  <c r="AD482" i="3"/>
  <c r="AB482" i="3"/>
  <c r="Y482" i="3"/>
  <c r="X482" i="3"/>
  <c r="U482" i="3"/>
  <c r="O482" i="3"/>
  <c r="N482" i="3"/>
  <c r="M482" i="3"/>
  <c r="L482" i="3"/>
  <c r="K482" i="3"/>
  <c r="E482" i="3"/>
  <c r="AD481" i="3"/>
  <c r="AB481" i="3"/>
  <c r="Y481" i="3"/>
  <c r="X481" i="3"/>
  <c r="K481" i="3"/>
  <c r="E481" i="3"/>
  <c r="AD480" i="3"/>
  <c r="AB480" i="3"/>
  <c r="Y480" i="3"/>
  <c r="X480" i="3"/>
  <c r="L480" i="3"/>
  <c r="K480" i="3"/>
  <c r="E480" i="3"/>
  <c r="AD479" i="3"/>
  <c r="AB479" i="3"/>
  <c r="Y479" i="3"/>
  <c r="X479" i="3"/>
  <c r="U479" i="3"/>
  <c r="P479" i="3"/>
  <c r="O479" i="3"/>
  <c r="K479" i="3"/>
  <c r="R479" i="3" s="1"/>
  <c r="E479" i="3"/>
  <c r="AD478" i="3"/>
  <c r="AB478" i="3"/>
  <c r="Y478" i="3"/>
  <c r="X478" i="3"/>
  <c r="U478" i="3"/>
  <c r="P478" i="3"/>
  <c r="O478" i="3"/>
  <c r="S478" i="3" s="1"/>
  <c r="T478" i="3" s="1"/>
  <c r="N478" i="3"/>
  <c r="M478" i="3"/>
  <c r="K478" i="3"/>
  <c r="Q478" i="3" s="1"/>
  <c r="E478" i="3"/>
  <c r="AD477" i="3"/>
  <c r="AB477" i="3"/>
  <c r="Y477" i="3"/>
  <c r="X477" i="3"/>
  <c r="U477" i="3"/>
  <c r="T477" i="3"/>
  <c r="R477" i="3"/>
  <c r="O477" i="3"/>
  <c r="S477" i="3" s="1"/>
  <c r="N477" i="3"/>
  <c r="M477" i="3"/>
  <c r="L477" i="3"/>
  <c r="K477" i="3"/>
  <c r="Q477" i="3" s="1"/>
  <c r="E477" i="3"/>
  <c r="AD476" i="3"/>
  <c r="AB476" i="3"/>
  <c r="Y476" i="3"/>
  <c r="X476" i="3"/>
  <c r="K476" i="3"/>
  <c r="E476" i="3"/>
  <c r="AD475" i="3"/>
  <c r="AB475" i="3"/>
  <c r="Y475" i="3"/>
  <c r="X475" i="3"/>
  <c r="K475" i="3"/>
  <c r="E475" i="3"/>
  <c r="AD474" i="3"/>
  <c r="AB474" i="3"/>
  <c r="Y474" i="3"/>
  <c r="X474" i="3"/>
  <c r="K474" i="3"/>
  <c r="E474" i="3"/>
  <c r="AD473" i="3"/>
  <c r="AB473" i="3"/>
  <c r="Y473" i="3"/>
  <c r="X473" i="3"/>
  <c r="K473" i="3"/>
  <c r="E473" i="3"/>
  <c r="AD472" i="3"/>
  <c r="AB472" i="3"/>
  <c r="Y472" i="3"/>
  <c r="X472" i="3"/>
  <c r="U472" i="3"/>
  <c r="S472" i="3"/>
  <c r="T472" i="3" s="1"/>
  <c r="R472" i="3"/>
  <c r="P472" i="3"/>
  <c r="O472" i="3"/>
  <c r="N472" i="3"/>
  <c r="M472" i="3"/>
  <c r="L472" i="3"/>
  <c r="K472" i="3"/>
  <c r="Q472" i="3" s="1"/>
  <c r="E472" i="3"/>
  <c r="AD471" i="3"/>
  <c r="AB471" i="3"/>
  <c r="Y471" i="3"/>
  <c r="X471" i="3"/>
  <c r="R471" i="3"/>
  <c r="Q471" i="3"/>
  <c r="T471" i="3" s="1"/>
  <c r="O471" i="3"/>
  <c r="N471" i="3"/>
  <c r="M471" i="3"/>
  <c r="L471" i="3"/>
  <c r="K471" i="3"/>
  <c r="E471" i="3"/>
  <c r="AD470" i="3"/>
  <c r="AB470" i="3"/>
  <c r="Y470" i="3"/>
  <c r="X470" i="3"/>
  <c r="O470" i="3"/>
  <c r="K470" i="3"/>
  <c r="E470" i="3"/>
  <c r="AD469" i="3"/>
  <c r="AB469" i="3"/>
  <c r="Y469" i="3"/>
  <c r="X469" i="3"/>
  <c r="R469" i="3"/>
  <c r="N469" i="3"/>
  <c r="M469" i="3"/>
  <c r="K469" i="3"/>
  <c r="E469" i="3"/>
  <c r="AD468" i="3"/>
  <c r="AB468" i="3"/>
  <c r="Y468" i="3"/>
  <c r="X468" i="3"/>
  <c r="R468" i="3"/>
  <c r="O468" i="3"/>
  <c r="K468" i="3"/>
  <c r="E468" i="3"/>
  <c r="AD467" i="3"/>
  <c r="AB467" i="3"/>
  <c r="Y467" i="3"/>
  <c r="X467" i="3"/>
  <c r="T467" i="3"/>
  <c r="R467" i="3"/>
  <c r="Q467" i="3"/>
  <c r="P467" i="3"/>
  <c r="N467" i="3"/>
  <c r="M467" i="3"/>
  <c r="L467" i="3"/>
  <c r="K467" i="3"/>
  <c r="E467" i="3"/>
  <c r="AD466" i="3"/>
  <c r="AB466" i="3"/>
  <c r="Y466" i="3"/>
  <c r="X466" i="3"/>
  <c r="U466" i="3"/>
  <c r="R466" i="3"/>
  <c r="P466" i="3"/>
  <c r="N466" i="3"/>
  <c r="M466" i="3"/>
  <c r="K466" i="3"/>
  <c r="O466" i="3" s="1"/>
  <c r="E466" i="3"/>
  <c r="AD465" i="3"/>
  <c r="AB465" i="3"/>
  <c r="Y465" i="3"/>
  <c r="X465" i="3"/>
  <c r="Q465" i="3"/>
  <c r="T465" i="3" s="1"/>
  <c r="P465" i="3"/>
  <c r="O465" i="3"/>
  <c r="L465" i="3"/>
  <c r="K465" i="3"/>
  <c r="N465" i="3" s="1"/>
  <c r="E465" i="3"/>
  <c r="AD464" i="3"/>
  <c r="AB464" i="3"/>
  <c r="Y464" i="3"/>
  <c r="X464" i="3"/>
  <c r="K464" i="3"/>
  <c r="E464" i="3"/>
  <c r="AD463" i="3"/>
  <c r="AB463" i="3"/>
  <c r="Y463" i="3"/>
  <c r="X463" i="3"/>
  <c r="U463" i="3"/>
  <c r="K463" i="3"/>
  <c r="E463" i="3"/>
  <c r="AD462" i="3"/>
  <c r="AB462" i="3"/>
  <c r="Y462" i="3"/>
  <c r="X462" i="3"/>
  <c r="U462" i="3"/>
  <c r="R462" i="3"/>
  <c r="O462" i="3"/>
  <c r="M462" i="3"/>
  <c r="L462" i="3"/>
  <c r="K462" i="3"/>
  <c r="E462" i="3"/>
  <c r="AD461" i="3"/>
  <c r="AB461" i="3"/>
  <c r="Y461" i="3"/>
  <c r="X461" i="3"/>
  <c r="L461" i="3"/>
  <c r="K461" i="3"/>
  <c r="E461" i="3"/>
  <c r="AD460" i="3"/>
  <c r="AB460" i="3"/>
  <c r="Y460" i="3"/>
  <c r="X460" i="3"/>
  <c r="U460" i="3"/>
  <c r="R460" i="3"/>
  <c r="Q460" i="3"/>
  <c r="P460" i="3"/>
  <c r="O460" i="3"/>
  <c r="M460" i="3"/>
  <c r="K460" i="3"/>
  <c r="N460" i="3" s="1"/>
  <c r="E460" i="3"/>
  <c r="AD459" i="3"/>
  <c r="AB459" i="3"/>
  <c r="Y459" i="3"/>
  <c r="X459" i="3"/>
  <c r="R459" i="3"/>
  <c r="O459" i="3"/>
  <c r="M459" i="3"/>
  <c r="K459" i="3"/>
  <c r="E459" i="3"/>
  <c r="AD458" i="3"/>
  <c r="AB458" i="3"/>
  <c r="Y458" i="3"/>
  <c r="X458" i="3"/>
  <c r="Q458" i="3"/>
  <c r="T458" i="3" s="1"/>
  <c r="O458" i="3"/>
  <c r="K458" i="3"/>
  <c r="E458" i="3"/>
  <c r="AD457" i="3"/>
  <c r="AB457" i="3"/>
  <c r="Y457" i="3"/>
  <c r="X457" i="3"/>
  <c r="U457" i="3"/>
  <c r="T457" i="3"/>
  <c r="S457" i="3"/>
  <c r="Q457" i="3"/>
  <c r="P457" i="3"/>
  <c r="O457" i="3"/>
  <c r="L457" i="3"/>
  <c r="K457" i="3"/>
  <c r="E457" i="3"/>
  <c r="AD456" i="3"/>
  <c r="AB456" i="3"/>
  <c r="Y456" i="3"/>
  <c r="X456" i="3"/>
  <c r="P456" i="3"/>
  <c r="O456" i="3"/>
  <c r="N456" i="3"/>
  <c r="L456" i="3"/>
  <c r="K456" i="3"/>
  <c r="E456" i="3"/>
  <c r="AD455" i="3"/>
  <c r="AB455" i="3"/>
  <c r="Y455" i="3"/>
  <c r="X455" i="3"/>
  <c r="U455" i="3"/>
  <c r="Q455" i="3"/>
  <c r="O455" i="3"/>
  <c r="K455" i="3"/>
  <c r="E455" i="3"/>
  <c r="AD454" i="3"/>
  <c r="AB454" i="3"/>
  <c r="Y454" i="3"/>
  <c r="X454" i="3"/>
  <c r="Q454" i="3"/>
  <c r="N454" i="3"/>
  <c r="K454" i="3"/>
  <c r="E454" i="3"/>
  <c r="AD453" i="3"/>
  <c r="AB453" i="3"/>
  <c r="Y453" i="3"/>
  <c r="X453" i="3"/>
  <c r="U453" i="3"/>
  <c r="O453" i="3"/>
  <c r="K453" i="3"/>
  <c r="E453" i="3"/>
  <c r="AD452" i="3"/>
  <c r="AC452" i="3"/>
  <c r="AB452" i="3"/>
  <c r="Y452" i="3"/>
  <c r="X452" i="3"/>
  <c r="K452" i="3"/>
  <c r="E452" i="3"/>
  <c r="AD451" i="3"/>
  <c r="AB451" i="3"/>
  <c r="Y451" i="3"/>
  <c r="X451" i="3"/>
  <c r="U451" i="3"/>
  <c r="R451" i="3"/>
  <c r="Q451" i="3"/>
  <c r="P451" i="3"/>
  <c r="O451" i="3"/>
  <c r="S451" i="3" s="1"/>
  <c r="T451" i="3" s="1"/>
  <c r="L451" i="3"/>
  <c r="K451" i="3"/>
  <c r="N451" i="3" s="1"/>
  <c r="E451" i="3"/>
  <c r="AD450" i="3"/>
  <c r="AB450" i="3"/>
  <c r="Y450" i="3"/>
  <c r="X450" i="3"/>
  <c r="U450" i="3"/>
  <c r="R450" i="3"/>
  <c r="Q450" i="3"/>
  <c r="T450" i="3" s="1"/>
  <c r="P450" i="3"/>
  <c r="O450" i="3"/>
  <c r="S450" i="3" s="1"/>
  <c r="M450" i="3"/>
  <c r="L450" i="3"/>
  <c r="K450" i="3"/>
  <c r="N450" i="3" s="1"/>
  <c r="E450" i="3"/>
  <c r="AD449" i="3"/>
  <c r="AB449" i="3"/>
  <c r="Y449" i="3"/>
  <c r="X449" i="3"/>
  <c r="L449" i="3"/>
  <c r="K449" i="3"/>
  <c r="E449" i="3"/>
  <c r="AD448" i="3"/>
  <c r="AC448" i="3"/>
  <c r="AB448" i="3"/>
  <c r="Y448" i="3"/>
  <c r="X448" i="3"/>
  <c r="K448" i="3"/>
  <c r="E448" i="3"/>
  <c r="AD447" i="3"/>
  <c r="AB447" i="3"/>
  <c r="Y447" i="3"/>
  <c r="X447" i="3"/>
  <c r="P447" i="3"/>
  <c r="O447" i="3"/>
  <c r="M447" i="3"/>
  <c r="L447" i="3"/>
  <c r="K447" i="3"/>
  <c r="E447" i="3"/>
  <c r="AD446" i="3"/>
  <c r="AB446" i="3"/>
  <c r="Y446" i="3"/>
  <c r="X446" i="3"/>
  <c r="U446" i="3"/>
  <c r="K446" i="3"/>
  <c r="E446" i="3"/>
  <c r="AD445" i="3"/>
  <c r="AB445" i="3"/>
  <c r="Y445" i="3"/>
  <c r="X445" i="3"/>
  <c r="U445" i="3"/>
  <c r="R445" i="3"/>
  <c r="Q445" i="3"/>
  <c r="M445" i="3"/>
  <c r="K445" i="3"/>
  <c r="E445" i="3"/>
  <c r="AD444" i="3"/>
  <c r="AB444" i="3"/>
  <c r="Y444" i="3"/>
  <c r="X444" i="3"/>
  <c r="U444" i="3"/>
  <c r="R444" i="3"/>
  <c r="Q444" i="3"/>
  <c r="P444" i="3"/>
  <c r="O444" i="3"/>
  <c r="M444" i="3"/>
  <c r="K444" i="3"/>
  <c r="E444" i="3"/>
  <c r="AD443" i="3"/>
  <c r="AB443" i="3"/>
  <c r="Y443" i="3"/>
  <c r="X443" i="3"/>
  <c r="U443" i="3"/>
  <c r="R443" i="3"/>
  <c r="P443" i="3"/>
  <c r="O443" i="3"/>
  <c r="M443" i="3"/>
  <c r="L443" i="3"/>
  <c r="K443" i="3"/>
  <c r="N443" i="3" s="1"/>
  <c r="E443" i="3"/>
  <c r="AD442" i="3"/>
  <c r="AB442" i="3"/>
  <c r="Y442" i="3"/>
  <c r="X442" i="3"/>
  <c r="K442" i="3"/>
  <c r="E442" i="3"/>
  <c r="AD441" i="3"/>
  <c r="AB441" i="3"/>
  <c r="Y441" i="3"/>
  <c r="X441" i="3"/>
  <c r="K441" i="3"/>
  <c r="E441" i="3"/>
  <c r="AD440" i="3"/>
  <c r="AB440" i="3"/>
  <c r="Y440" i="3"/>
  <c r="X440" i="3"/>
  <c r="L440" i="3"/>
  <c r="K440" i="3"/>
  <c r="E440" i="3"/>
  <c r="AD439" i="3"/>
  <c r="AB439" i="3"/>
  <c r="Y439" i="3"/>
  <c r="X439" i="3"/>
  <c r="P439" i="3"/>
  <c r="L439" i="3"/>
  <c r="K439" i="3"/>
  <c r="E439" i="3"/>
  <c r="AD438" i="3"/>
  <c r="AB438" i="3"/>
  <c r="Y438" i="3"/>
  <c r="X438" i="3"/>
  <c r="U438" i="3"/>
  <c r="R438" i="3"/>
  <c r="P438" i="3"/>
  <c r="O438" i="3"/>
  <c r="L438" i="3"/>
  <c r="K438" i="3"/>
  <c r="E438" i="3"/>
  <c r="AD437" i="3"/>
  <c r="AB437" i="3"/>
  <c r="Y437" i="3"/>
  <c r="X437" i="3"/>
  <c r="Q437" i="3"/>
  <c r="T437" i="3" s="1"/>
  <c r="P437" i="3"/>
  <c r="O437" i="3"/>
  <c r="L437" i="3"/>
  <c r="K437" i="3"/>
  <c r="U437" i="3" s="1"/>
  <c r="E437" i="3"/>
  <c r="AD436" i="3"/>
  <c r="AB436" i="3"/>
  <c r="Y436" i="3"/>
  <c r="X436" i="3"/>
  <c r="U436" i="3"/>
  <c r="T436" i="3"/>
  <c r="S436" i="3"/>
  <c r="Q436" i="3"/>
  <c r="P436" i="3"/>
  <c r="O436" i="3"/>
  <c r="N436" i="3"/>
  <c r="L436" i="3"/>
  <c r="K436" i="3"/>
  <c r="E436" i="3"/>
  <c r="AD435" i="3"/>
  <c r="AB435" i="3"/>
  <c r="Y435" i="3"/>
  <c r="X435" i="3"/>
  <c r="Q435" i="3"/>
  <c r="P435" i="3"/>
  <c r="O435" i="3"/>
  <c r="S435" i="3" s="1"/>
  <c r="N435" i="3"/>
  <c r="L435" i="3"/>
  <c r="K435" i="3"/>
  <c r="E435" i="3"/>
  <c r="AD434" i="3"/>
  <c r="AB434" i="3"/>
  <c r="Y434" i="3"/>
  <c r="X434" i="3"/>
  <c r="P434" i="3"/>
  <c r="O434" i="3"/>
  <c r="N434" i="3"/>
  <c r="K434" i="3"/>
  <c r="E434" i="3"/>
  <c r="AD433" i="3"/>
  <c r="AB433" i="3"/>
  <c r="Y433" i="3"/>
  <c r="X433" i="3"/>
  <c r="K433" i="3"/>
  <c r="E433" i="3"/>
  <c r="AD432" i="3"/>
  <c r="AB432" i="3"/>
  <c r="Y432" i="3"/>
  <c r="X432" i="3"/>
  <c r="U432" i="3"/>
  <c r="R432" i="3"/>
  <c r="P432" i="3"/>
  <c r="O432" i="3"/>
  <c r="M432" i="3"/>
  <c r="K432" i="3"/>
  <c r="E432" i="3"/>
  <c r="AD431" i="3"/>
  <c r="AB431" i="3"/>
  <c r="Y431" i="3"/>
  <c r="X431" i="3"/>
  <c r="U431" i="3"/>
  <c r="N431" i="3"/>
  <c r="M431" i="3"/>
  <c r="K431" i="3"/>
  <c r="E431" i="3"/>
  <c r="AD430" i="3"/>
  <c r="AB430" i="3"/>
  <c r="Y430" i="3"/>
  <c r="X430" i="3"/>
  <c r="U430" i="3"/>
  <c r="R430" i="3"/>
  <c r="P430" i="3"/>
  <c r="N430" i="3"/>
  <c r="K430" i="3"/>
  <c r="E430" i="3"/>
  <c r="AD429" i="3"/>
  <c r="AB429" i="3"/>
  <c r="Y429" i="3"/>
  <c r="X429" i="3"/>
  <c r="R429" i="3"/>
  <c r="P429" i="3"/>
  <c r="O429" i="3"/>
  <c r="N429" i="3"/>
  <c r="K429" i="3"/>
  <c r="E429" i="3"/>
  <c r="AD428" i="3"/>
  <c r="AB428" i="3"/>
  <c r="Y428" i="3"/>
  <c r="X428" i="3"/>
  <c r="U428" i="3"/>
  <c r="O428" i="3"/>
  <c r="N428" i="3"/>
  <c r="K428" i="3"/>
  <c r="E428" i="3"/>
  <c r="AD427" i="3"/>
  <c r="AB427" i="3"/>
  <c r="Y427" i="3"/>
  <c r="X427" i="3"/>
  <c r="L427" i="3"/>
  <c r="K427" i="3"/>
  <c r="E427" i="3"/>
  <c r="AD426" i="3"/>
  <c r="AB426" i="3"/>
  <c r="Y426" i="3"/>
  <c r="X426" i="3"/>
  <c r="K426" i="3"/>
  <c r="E426" i="3"/>
  <c r="AD425" i="3"/>
  <c r="AB425" i="3"/>
  <c r="Y425" i="3"/>
  <c r="X425" i="3"/>
  <c r="R425" i="3"/>
  <c r="P425" i="3"/>
  <c r="N425" i="3"/>
  <c r="K425" i="3"/>
  <c r="E425" i="3"/>
  <c r="AD424" i="3"/>
  <c r="AB424" i="3"/>
  <c r="Y424" i="3"/>
  <c r="X424" i="3"/>
  <c r="U424" i="3"/>
  <c r="T424" i="3"/>
  <c r="R424" i="3"/>
  <c r="Q424" i="3"/>
  <c r="O424" i="3"/>
  <c r="N424" i="3"/>
  <c r="L424" i="3"/>
  <c r="K424" i="3"/>
  <c r="P424" i="3" s="1"/>
  <c r="E424" i="3"/>
  <c r="AD423" i="3"/>
  <c r="AB423" i="3"/>
  <c r="Y423" i="3"/>
  <c r="X423" i="3"/>
  <c r="R423" i="3"/>
  <c r="Q423" i="3"/>
  <c r="O423" i="3"/>
  <c r="S423" i="3" s="1"/>
  <c r="T423" i="3" s="1"/>
  <c r="N423" i="3"/>
  <c r="M423" i="3"/>
  <c r="L423" i="3"/>
  <c r="K423" i="3"/>
  <c r="E423" i="3"/>
  <c r="AD422" i="3"/>
  <c r="AB422" i="3"/>
  <c r="Y422" i="3"/>
  <c r="X422" i="3"/>
  <c r="U422" i="3"/>
  <c r="S422" i="3"/>
  <c r="R422" i="3"/>
  <c r="Q422" i="3"/>
  <c r="O422" i="3"/>
  <c r="N422" i="3"/>
  <c r="M422" i="3"/>
  <c r="L422" i="3"/>
  <c r="K422" i="3"/>
  <c r="P422" i="3" s="1"/>
  <c r="E422" i="3"/>
  <c r="AD421" i="3"/>
  <c r="AB421" i="3"/>
  <c r="Y421" i="3"/>
  <c r="X421" i="3"/>
  <c r="U421" i="3"/>
  <c r="R421" i="3"/>
  <c r="P421" i="3"/>
  <c r="M421" i="3"/>
  <c r="L421" i="3"/>
  <c r="K421" i="3"/>
  <c r="Q421" i="3" s="1"/>
  <c r="E421" i="3"/>
  <c r="AD420" i="3"/>
  <c r="AB420" i="3"/>
  <c r="Y420" i="3"/>
  <c r="X420" i="3"/>
  <c r="K420" i="3"/>
  <c r="E420" i="3"/>
  <c r="AD419" i="3"/>
  <c r="AB419" i="3"/>
  <c r="Y419" i="3"/>
  <c r="X419" i="3"/>
  <c r="R419" i="3"/>
  <c r="Q419" i="3"/>
  <c r="P419" i="3"/>
  <c r="O419" i="3"/>
  <c r="S419" i="3" s="1"/>
  <c r="N419" i="3"/>
  <c r="M419" i="3"/>
  <c r="K419" i="3"/>
  <c r="U419" i="3" s="1"/>
  <c r="E419" i="3"/>
  <c r="AD418" i="3"/>
  <c r="AC418" i="3"/>
  <c r="AB418" i="3"/>
  <c r="Y418" i="3"/>
  <c r="X418" i="3"/>
  <c r="S418" i="3"/>
  <c r="R418" i="3"/>
  <c r="Q418" i="3"/>
  <c r="P418" i="3"/>
  <c r="O418" i="3"/>
  <c r="N418" i="3"/>
  <c r="M418" i="3"/>
  <c r="L418" i="3"/>
  <c r="K418" i="3"/>
  <c r="U418" i="3" s="1"/>
  <c r="E418" i="3"/>
  <c r="AD417" i="3"/>
  <c r="AB417" i="3"/>
  <c r="Y417" i="3"/>
  <c r="X417" i="3"/>
  <c r="P417" i="3"/>
  <c r="O417" i="3"/>
  <c r="N417" i="3"/>
  <c r="K417" i="3"/>
  <c r="E417" i="3"/>
  <c r="AD416" i="3"/>
  <c r="AB416" i="3"/>
  <c r="Y416" i="3"/>
  <c r="X416" i="3"/>
  <c r="L416" i="3"/>
  <c r="K416" i="3"/>
  <c r="E416" i="3"/>
  <c r="AD415" i="3"/>
  <c r="AB415" i="3"/>
  <c r="Y415" i="3"/>
  <c r="X415" i="3"/>
  <c r="O415" i="3"/>
  <c r="N415" i="3"/>
  <c r="M415" i="3"/>
  <c r="L415" i="3"/>
  <c r="K415" i="3"/>
  <c r="E415" i="3"/>
  <c r="AD414" i="3"/>
  <c r="AC414" i="3"/>
  <c r="AB414" i="3"/>
  <c r="Y414" i="3"/>
  <c r="X414" i="3"/>
  <c r="R414" i="3"/>
  <c r="N414" i="3"/>
  <c r="K414" i="3"/>
  <c r="E414" i="3"/>
  <c r="AD413" i="3"/>
  <c r="AB413" i="3"/>
  <c r="Y413" i="3"/>
  <c r="X413" i="3"/>
  <c r="Q413" i="3"/>
  <c r="N413" i="3"/>
  <c r="L413" i="3"/>
  <c r="K413" i="3"/>
  <c r="E413" i="3"/>
  <c r="AD412" i="3"/>
  <c r="AB412" i="3"/>
  <c r="Y412" i="3"/>
  <c r="X412" i="3"/>
  <c r="K412" i="3"/>
  <c r="E412" i="3"/>
  <c r="AD411" i="3"/>
  <c r="AB411" i="3"/>
  <c r="Y411" i="3"/>
  <c r="X411" i="3"/>
  <c r="U411" i="3"/>
  <c r="R411" i="3"/>
  <c r="Q411" i="3"/>
  <c r="T411" i="3" s="1"/>
  <c r="P411" i="3"/>
  <c r="O411" i="3"/>
  <c r="M411" i="3"/>
  <c r="K411" i="3"/>
  <c r="N411" i="3" s="1"/>
  <c r="E411" i="3"/>
  <c r="AD410" i="3"/>
  <c r="AB410" i="3"/>
  <c r="Y410" i="3"/>
  <c r="X410" i="3"/>
  <c r="U410" i="3"/>
  <c r="R410" i="3"/>
  <c r="Q410" i="3"/>
  <c r="P410" i="3"/>
  <c r="O410" i="3"/>
  <c r="N410" i="3"/>
  <c r="L410" i="3"/>
  <c r="K410" i="3"/>
  <c r="M410" i="3" s="1"/>
  <c r="E410" i="3"/>
  <c r="AD409" i="3"/>
  <c r="AB409" i="3"/>
  <c r="Y409" i="3"/>
  <c r="X409" i="3"/>
  <c r="U409" i="3"/>
  <c r="T409" i="3"/>
  <c r="R409" i="3"/>
  <c r="Q409" i="3"/>
  <c r="P409" i="3"/>
  <c r="O409" i="3"/>
  <c r="S409" i="3" s="1"/>
  <c r="N409" i="3"/>
  <c r="K409" i="3"/>
  <c r="L409" i="3" s="1"/>
  <c r="E409" i="3"/>
  <c r="AD408" i="3"/>
  <c r="AB408" i="3"/>
  <c r="Y408" i="3"/>
  <c r="X408" i="3"/>
  <c r="U408" i="3"/>
  <c r="R408" i="3"/>
  <c r="Q408" i="3"/>
  <c r="P408" i="3"/>
  <c r="O408" i="3"/>
  <c r="N408" i="3"/>
  <c r="M408" i="3"/>
  <c r="L408" i="3"/>
  <c r="K408" i="3"/>
  <c r="E408" i="3"/>
  <c r="AD407" i="3"/>
  <c r="AB407" i="3"/>
  <c r="Y407" i="3"/>
  <c r="X407" i="3"/>
  <c r="Q407" i="3"/>
  <c r="T407" i="3" s="1"/>
  <c r="P407" i="3"/>
  <c r="O407" i="3"/>
  <c r="K407" i="3"/>
  <c r="E407" i="3"/>
  <c r="AD406" i="3"/>
  <c r="AB406" i="3"/>
  <c r="Y406" i="3"/>
  <c r="X406" i="3"/>
  <c r="U406" i="3"/>
  <c r="O406" i="3"/>
  <c r="N406" i="3"/>
  <c r="M406" i="3"/>
  <c r="L406" i="3"/>
  <c r="K406" i="3"/>
  <c r="Q406" i="3" s="1"/>
  <c r="T406" i="3" s="1"/>
  <c r="E406" i="3"/>
  <c r="AD405" i="3"/>
  <c r="AB405" i="3"/>
  <c r="Y405" i="3"/>
  <c r="X405" i="3"/>
  <c r="R405" i="3"/>
  <c r="L405" i="3"/>
  <c r="K405" i="3"/>
  <c r="E405" i="3"/>
  <c r="AD404" i="3"/>
  <c r="AB404" i="3"/>
  <c r="Y404" i="3"/>
  <c r="X404" i="3"/>
  <c r="R404" i="3"/>
  <c r="Q404" i="3"/>
  <c r="T404" i="3" s="1"/>
  <c r="O404" i="3"/>
  <c r="N404" i="3"/>
  <c r="M404" i="3"/>
  <c r="K404" i="3"/>
  <c r="P404" i="3" s="1"/>
  <c r="E404" i="3"/>
  <c r="AD403" i="3"/>
  <c r="AB403" i="3"/>
  <c r="Y403" i="3"/>
  <c r="X403" i="3"/>
  <c r="L403" i="3"/>
  <c r="K403" i="3"/>
  <c r="E403" i="3"/>
  <c r="AD402" i="3"/>
  <c r="AB402" i="3"/>
  <c r="Y402" i="3"/>
  <c r="X402" i="3"/>
  <c r="U402" i="3"/>
  <c r="Q402" i="3"/>
  <c r="N402" i="3"/>
  <c r="M402" i="3"/>
  <c r="L402" i="3"/>
  <c r="K402" i="3"/>
  <c r="E402" i="3"/>
  <c r="AD401" i="3"/>
  <c r="AB401" i="3"/>
  <c r="Y401" i="3"/>
  <c r="X401" i="3"/>
  <c r="R401" i="3"/>
  <c r="Q401" i="3"/>
  <c r="T401" i="3" s="1"/>
  <c r="O401" i="3"/>
  <c r="L401" i="3"/>
  <c r="K401" i="3"/>
  <c r="U401" i="3" s="1"/>
  <c r="E401" i="3"/>
  <c r="AD400" i="3"/>
  <c r="AB400" i="3"/>
  <c r="Y400" i="3"/>
  <c r="X400" i="3"/>
  <c r="K400" i="3"/>
  <c r="E400" i="3"/>
  <c r="AD399" i="3"/>
  <c r="AC399" i="3"/>
  <c r="AB399" i="3"/>
  <c r="Y399" i="3"/>
  <c r="X399" i="3"/>
  <c r="R399" i="3"/>
  <c r="Q399" i="3"/>
  <c r="P399" i="3"/>
  <c r="K399" i="3"/>
  <c r="E399" i="3"/>
  <c r="AD398" i="3"/>
  <c r="AB398" i="3"/>
  <c r="Y398" i="3"/>
  <c r="X398" i="3"/>
  <c r="U398" i="3"/>
  <c r="T398" i="3"/>
  <c r="S398" i="3"/>
  <c r="R398" i="3"/>
  <c r="Q398" i="3"/>
  <c r="P398" i="3"/>
  <c r="N398" i="3"/>
  <c r="L398" i="3"/>
  <c r="K398" i="3"/>
  <c r="O398" i="3" s="1"/>
  <c r="E398" i="3"/>
  <c r="AD397" i="3"/>
  <c r="AB397" i="3"/>
  <c r="Y397" i="3"/>
  <c r="X397" i="3"/>
  <c r="U397" i="3"/>
  <c r="R397" i="3"/>
  <c r="K397" i="3"/>
  <c r="E397" i="3"/>
  <c r="AD396" i="3"/>
  <c r="AB396" i="3"/>
  <c r="Y396" i="3"/>
  <c r="X396" i="3"/>
  <c r="U396" i="3"/>
  <c r="R396" i="3"/>
  <c r="Q396" i="3"/>
  <c r="P396" i="3"/>
  <c r="N396" i="3"/>
  <c r="M396" i="3"/>
  <c r="L396" i="3"/>
  <c r="K396" i="3"/>
  <c r="O396" i="3" s="1"/>
  <c r="E396" i="3"/>
  <c r="AD395" i="3"/>
  <c r="AB395" i="3"/>
  <c r="Y395" i="3"/>
  <c r="X395" i="3"/>
  <c r="U395" i="3"/>
  <c r="T395" i="3"/>
  <c r="S395" i="3"/>
  <c r="R395" i="3"/>
  <c r="Q395" i="3"/>
  <c r="P395" i="3"/>
  <c r="N395" i="3"/>
  <c r="M395" i="3"/>
  <c r="K395" i="3"/>
  <c r="O395" i="3" s="1"/>
  <c r="E395" i="3"/>
  <c r="AD394" i="3"/>
  <c r="AB394" i="3"/>
  <c r="Y394" i="3"/>
  <c r="X394" i="3"/>
  <c r="U394" i="3"/>
  <c r="S394" i="3"/>
  <c r="R394" i="3"/>
  <c r="Q394" i="3"/>
  <c r="P394" i="3"/>
  <c r="N394" i="3"/>
  <c r="M394" i="3"/>
  <c r="L394" i="3"/>
  <c r="K394" i="3"/>
  <c r="O394" i="3" s="1"/>
  <c r="E394" i="3"/>
  <c r="AD393" i="3"/>
  <c r="AB393" i="3"/>
  <c r="Y393" i="3"/>
  <c r="X393" i="3"/>
  <c r="R393" i="3"/>
  <c r="Q393" i="3"/>
  <c r="P393" i="3"/>
  <c r="M393" i="3"/>
  <c r="L393" i="3"/>
  <c r="K393" i="3"/>
  <c r="E393" i="3"/>
  <c r="AD392" i="3"/>
  <c r="AB392" i="3"/>
  <c r="Y392" i="3"/>
  <c r="X392" i="3"/>
  <c r="K392" i="3"/>
  <c r="E392" i="3"/>
  <c r="AD391" i="3"/>
  <c r="AB391" i="3"/>
  <c r="Y391" i="3"/>
  <c r="X391" i="3"/>
  <c r="U391" i="3"/>
  <c r="Q391" i="3"/>
  <c r="P391" i="3"/>
  <c r="N391" i="3"/>
  <c r="M391" i="3"/>
  <c r="K391" i="3"/>
  <c r="E391" i="3"/>
  <c r="AD390" i="3"/>
  <c r="AB390" i="3"/>
  <c r="Y390" i="3"/>
  <c r="X390" i="3"/>
  <c r="U390" i="3"/>
  <c r="P390" i="3"/>
  <c r="N390" i="3"/>
  <c r="M390" i="3"/>
  <c r="L390" i="3"/>
  <c r="K390" i="3"/>
  <c r="O390" i="3" s="1"/>
  <c r="E390" i="3"/>
  <c r="AD389" i="3"/>
  <c r="AB389" i="3"/>
  <c r="Y389" i="3"/>
  <c r="X389" i="3"/>
  <c r="K389" i="3"/>
  <c r="E389" i="3"/>
  <c r="AD388" i="3"/>
  <c r="AB388" i="3"/>
  <c r="Y388" i="3"/>
  <c r="X388" i="3"/>
  <c r="R388" i="3"/>
  <c r="Q388" i="3"/>
  <c r="T388" i="3" s="1"/>
  <c r="P388" i="3"/>
  <c r="O388" i="3"/>
  <c r="M388" i="3"/>
  <c r="K388" i="3"/>
  <c r="N388" i="3" s="1"/>
  <c r="E388" i="3"/>
  <c r="AD387" i="3"/>
  <c r="AB387" i="3"/>
  <c r="Y387" i="3"/>
  <c r="X387" i="3"/>
  <c r="U387" i="3"/>
  <c r="P387" i="3"/>
  <c r="O387" i="3"/>
  <c r="M387" i="3"/>
  <c r="L387" i="3"/>
  <c r="K387" i="3"/>
  <c r="E387" i="3"/>
  <c r="AD386" i="3"/>
  <c r="AB386" i="3"/>
  <c r="Y386" i="3"/>
  <c r="X386" i="3"/>
  <c r="K386" i="3"/>
  <c r="E386" i="3"/>
  <c r="AD385" i="3"/>
  <c r="AB385" i="3"/>
  <c r="Y385" i="3"/>
  <c r="X385" i="3"/>
  <c r="U385" i="3"/>
  <c r="R385" i="3"/>
  <c r="O385" i="3"/>
  <c r="L385" i="3"/>
  <c r="K385" i="3"/>
  <c r="E385" i="3"/>
  <c r="AD384" i="3"/>
  <c r="AB384" i="3"/>
  <c r="Y384" i="3"/>
  <c r="X384" i="3"/>
  <c r="U384" i="3"/>
  <c r="R384" i="3"/>
  <c r="N384" i="3"/>
  <c r="K384" i="3"/>
  <c r="E384" i="3"/>
  <c r="AD383" i="3"/>
  <c r="AB383" i="3"/>
  <c r="Y383" i="3"/>
  <c r="X383" i="3"/>
  <c r="U383" i="3"/>
  <c r="S383" i="3"/>
  <c r="T383" i="3" s="1"/>
  <c r="R383" i="3"/>
  <c r="P383" i="3"/>
  <c r="O383" i="3"/>
  <c r="N383" i="3"/>
  <c r="M383" i="3"/>
  <c r="K383" i="3"/>
  <c r="Q383" i="3" s="1"/>
  <c r="E383" i="3"/>
  <c r="AD382" i="3"/>
  <c r="AB382" i="3"/>
  <c r="Y382" i="3"/>
  <c r="X382" i="3"/>
  <c r="U382" i="3"/>
  <c r="R382" i="3"/>
  <c r="P382" i="3"/>
  <c r="O382" i="3"/>
  <c r="S382" i="3" s="1"/>
  <c r="T382" i="3" s="1"/>
  <c r="N382" i="3"/>
  <c r="M382" i="3"/>
  <c r="L382" i="3"/>
  <c r="K382" i="3"/>
  <c r="Q382" i="3" s="1"/>
  <c r="E382" i="3"/>
  <c r="AD381" i="3"/>
  <c r="AB381" i="3"/>
  <c r="Y381" i="3"/>
  <c r="X381" i="3"/>
  <c r="O381" i="3"/>
  <c r="N381" i="3"/>
  <c r="M381" i="3"/>
  <c r="L381" i="3"/>
  <c r="K381" i="3"/>
  <c r="R381" i="3" s="1"/>
  <c r="E381" i="3"/>
  <c r="AD380" i="3"/>
  <c r="AB380" i="3"/>
  <c r="Y380" i="3"/>
  <c r="X380" i="3"/>
  <c r="K380" i="3"/>
  <c r="E380" i="3"/>
  <c r="AD379" i="3"/>
  <c r="AB379" i="3"/>
  <c r="Y379" i="3"/>
  <c r="X379" i="3"/>
  <c r="U379" i="3"/>
  <c r="N379" i="3"/>
  <c r="L379" i="3"/>
  <c r="K379" i="3"/>
  <c r="E379" i="3"/>
  <c r="AD378" i="3"/>
  <c r="AB378" i="3"/>
  <c r="Y378" i="3"/>
  <c r="X378" i="3"/>
  <c r="U378" i="3"/>
  <c r="N378" i="3"/>
  <c r="M378" i="3"/>
  <c r="L378" i="3"/>
  <c r="K378" i="3"/>
  <c r="E378" i="3"/>
  <c r="AD377" i="3"/>
  <c r="AB377" i="3"/>
  <c r="Y377" i="3"/>
  <c r="X377" i="3"/>
  <c r="K377" i="3"/>
  <c r="E377" i="3"/>
  <c r="AD376" i="3"/>
  <c r="AB376" i="3"/>
  <c r="Y376" i="3"/>
  <c r="X376" i="3"/>
  <c r="R376" i="3"/>
  <c r="Q376" i="3"/>
  <c r="L376" i="3"/>
  <c r="K376" i="3"/>
  <c r="E376" i="3"/>
  <c r="AD375" i="3"/>
  <c r="AB375" i="3"/>
  <c r="Y375" i="3"/>
  <c r="X375" i="3"/>
  <c r="K375" i="3"/>
  <c r="E375" i="3"/>
  <c r="AD374" i="3"/>
  <c r="AB374" i="3"/>
  <c r="Y374" i="3"/>
  <c r="X374" i="3"/>
  <c r="U374" i="3"/>
  <c r="R374" i="3"/>
  <c r="Q374" i="3"/>
  <c r="O374" i="3"/>
  <c r="N374" i="3"/>
  <c r="M374" i="3"/>
  <c r="K374" i="3"/>
  <c r="P374" i="3" s="1"/>
  <c r="E374" i="3"/>
  <c r="AD373" i="3"/>
  <c r="AB373" i="3"/>
  <c r="Y373" i="3"/>
  <c r="X373" i="3"/>
  <c r="U373" i="3"/>
  <c r="R373" i="3"/>
  <c r="Q373" i="3"/>
  <c r="O373" i="3"/>
  <c r="N373" i="3"/>
  <c r="M373" i="3"/>
  <c r="L373" i="3"/>
  <c r="K373" i="3"/>
  <c r="P373" i="3" s="1"/>
  <c r="E373" i="3"/>
  <c r="AD372" i="3"/>
  <c r="AB372" i="3"/>
  <c r="Y372" i="3"/>
  <c r="X372" i="3"/>
  <c r="U372" i="3"/>
  <c r="R372" i="3"/>
  <c r="O372" i="3"/>
  <c r="N372" i="3"/>
  <c r="M372" i="3"/>
  <c r="L372" i="3"/>
  <c r="K372" i="3"/>
  <c r="P372" i="3" s="1"/>
  <c r="E372" i="3"/>
  <c r="AD371" i="3"/>
  <c r="AB371" i="3"/>
  <c r="Y371" i="3"/>
  <c r="X371" i="3"/>
  <c r="L371" i="3"/>
  <c r="K371" i="3"/>
  <c r="E371" i="3"/>
  <c r="AD370" i="3"/>
  <c r="AB370" i="3"/>
  <c r="Y370" i="3"/>
  <c r="X370" i="3"/>
  <c r="R370" i="3"/>
  <c r="Q370" i="3"/>
  <c r="T370" i="3" s="1"/>
  <c r="P370" i="3"/>
  <c r="N370" i="3"/>
  <c r="L370" i="3"/>
  <c r="K370" i="3"/>
  <c r="E370" i="3"/>
  <c r="AD369" i="3"/>
  <c r="AB369" i="3"/>
  <c r="Y369" i="3"/>
  <c r="X369" i="3"/>
  <c r="P369" i="3"/>
  <c r="M369" i="3"/>
  <c r="K369" i="3"/>
  <c r="E369" i="3"/>
  <c r="AD368" i="3"/>
  <c r="AB368" i="3"/>
  <c r="Y368" i="3"/>
  <c r="X368" i="3"/>
  <c r="U368" i="3"/>
  <c r="R368" i="3"/>
  <c r="Q368" i="3"/>
  <c r="S368" i="3" s="1"/>
  <c r="T368" i="3" s="1"/>
  <c r="P368" i="3"/>
  <c r="N368" i="3"/>
  <c r="M368" i="3"/>
  <c r="L368" i="3"/>
  <c r="K368" i="3"/>
  <c r="O368" i="3" s="1"/>
  <c r="E368" i="3"/>
  <c r="AD367" i="3"/>
  <c r="AB367" i="3"/>
  <c r="Y367" i="3"/>
  <c r="X367" i="3"/>
  <c r="R367" i="3"/>
  <c r="Q367" i="3"/>
  <c r="T367" i="3" s="1"/>
  <c r="P367" i="3"/>
  <c r="O367" i="3"/>
  <c r="M367" i="3"/>
  <c r="L367" i="3"/>
  <c r="K367" i="3"/>
  <c r="E367" i="3"/>
  <c r="AD366" i="3"/>
  <c r="AB366" i="3"/>
  <c r="Y366" i="3"/>
  <c r="X366" i="3"/>
  <c r="N366" i="3"/>
  <c r="K366" i="3"/>
  <c r="E366" i="3"/>
  <c r="AD365" i="3"/>
  <c r="AB365" i="3"/>
  <c r="Y365" i="3"/>
  <c r="X365" i="3"/>
  <c r="O365" i="3"/>
  <c r="N365" i="3"/>
  <c r="L365" i="3"/>
  <c r="K365" i="3"/>
  <c r="E365" i="3"/>
  <c r="AD364" i="3"/>
  <c r="AB364" i="3"/>
  <c r="Y364" i="3"/>
  <c r="X364" i="3"/>
  <c r="K364" i="3"/>
  <c r="E364" i="3"/>
  <c r="AD363" i="3"/>
  <c r="AB363" i="3"/>
  <c r="Y363" i="3"/>
  <c r="X363" i="3"/>
  <c r="R363" i="3"/>
  <c r="Q363" i="3"/>
  <c r="P363" i="3"/>
  <c r="K363" i="3"/>
  <c r="U363" i="3" s="1"/>
  <c r="E363" i="3"/>
  <c r="AD362" i="3"/>
  <c r="AB362" i="3"/>
  <c r="Y362" i="3"/>
  <c r="X362" i="3"/>
  <c r="U362" i="3"/>
  <c r="T362" i="3"/>
  <c r="R362" i="3"/>
  <c r="Q362" i="3"/>
  <c r="P362" i="3"/>
  <c r="O362" i="3"/>
  <c r="N362" i="3"/>
  <c r="M362" i="3"/>
  <c r="L362" i="3"/>
  <c r="K362" i="3"/>
  <c r="E362" i="3"/>
  <c r="AD361" i="3"/>
  <c r="AB361" i="3"/>
  <c r="Y361" i="3"/>
  <c r="X361" i="3"/>
  <c r="U361" i="3"/>
  <c r="S361" i="3"/>
  <c r="R361" i="3"/>
  <c r="Q361" i="3"/>
  <c r="T361" i="3" s="1"/>
  <c r="P361" i="3"/>
  <c r="O361" i="3"/>
  <c r="N361" i="3"/>
  <c r="M361" i="3"/>
  <c r="L361" i="3"/>
  <c r="K361" i="3"/>
  <c r="E361" i="3"/>
  <c r="AD360" i="3"/>
  <c r="AB360" i="3"/>
  <c r="Y360" i="3"/>
  <c r="X360" i="3"/>
  <c r="U360" i="3"/>
  <c r="T360" i="3"/>
  <c r="R360" i="3"/>
  <c r="Q360" i="3"/>
  <c r="P360" i="3"/>
  <c r="O360" i="3"/>
  <c r="N360" i="3"/>
  <c r="M360" i="3"/>
  <c r="L360" i="3"/>
  <c r="K360" i="3"/>
  <c r="E360" i="3"/>
  <c r="AD359" i="3"/>
  <c r="AB359" i="3"/>
  <c r="Y359" i="3"/>
  <c r="X359" i="3"/>
  <c r="U359" i="3"/>
  <c r="R359" i="3"/>
  <c r="Q359" i="3"/>
  <c r="P359" i="3"/>
  <c r="O359" i="3"/>
  <c r="S359" i="3" s="1"/>
  <c r="T359" i="3" s="1"/>
  <c r="N359" i="3"/>
  <c r="M359" i="3"/>
  <c r="L359" i="3"/>
  <c r="K359" i="3"/>
  <c r="E359" i="3"/>
  <c r="AD358" i="3"/>
  <c r="AB358" i="3"/>
  <c r="Y358" i="3"/>
  <c r="X358" i="3"/>
  <c r="U358" i="3"/>
  <c r="R358" i="3"/>
  <c r="Q358" i="3"/>
  <c r="P358" i="3"/>
  <c r="O358" i="3"/>
  <c r="S358" i="3" s="1"/>
  <c r="T358" i="3" s="1"/>
  <c r="N358" i="3"/>
  <c r="M358" i="3"/>
  <c r="L358" i="3"/>
  <c r="K358" i="3"/>
  <c r="E358" i="3"/>
  <c r="AD357" i="3"/>
  <c r="AB357" i="3"/>
  <c r="Y357" i="3"/>
  <c r="X357" i="3"/>
  <c r="U357" i="3"/>
  <c r="T357" i="3"/>
  <c r="R357" i="3"/>
  <c r="Q357" i="3"/>
  <c r="P357" i="3"/>
  <c r="O357" i="3"/>
  <c r="S357" i="3" s="1"/>
  <c r="N357" i="3"/>
  <c r="M357" i="3"/>
  <c r="L357" i="3"/>
  <c r="K357" i="3"/>
  <c r="E357" i="3"/>
  <c r="AD356" i="3"/>
  <c r="AB356" i="3"/>
  <c r="Y356" i="3"/>
  <c r="X356" i="3"/>
  <c r="U356" i="3"/>
  <c r="R356" i="3"/>
  <c r="Q356" i="3"/>
  <c r="P356" i="3"/>
  <c r="O356" i="3"/>
  <c r="S356" i="3" s="1"/>
  <c r="T356" i="3" s="1"/>
  <c r="N356" i="3"/>
  <c r="M356" i="3"/>
  <c r="L356" i="3"/>
  <c r="K356" i="3"/>
  <c r="E356" i="3"/>
  <c r="AD355" i="3"/>
  <c r="AB355" i="3"/>
  <c r="Y355" i="3"/>
  <c r="X355" i="3"/>
  <c r="U355" i="3"/>
  <c r="T355" i="3"/>
  <c r="R355" i="3"/>
  <c r="Q355" i="3"/>
  <c r="P355" i="3"/>
  <c r="O355" i="3"/>
  <c r="S355" i="3" s="1"/>
  <c r="N355" i="3"/>
  <c r="M355" i="3"/>
  <c r="L355" i="3"/>
  <c r="K355" i="3"/>
  <c r="E355" i="3"/>
  <c r="AD354" i="3"/>
  <c r="AC354" i="3"/>
  <c r="AB354" i="3"/>
  <c r="Y354" i="3"/>
  <c r="X354" i="3"/>
  <c r="U354" i="3"/>
  <c r="S354" i="3"/>
  <c r="R354" i="3"/>
  <c r="Q354" i="3"/>
  <c r="P354" i="3"/>
  <c r="O354" i="3"/>
  <c r="N354" i="3"/>
  <c r="M354" i="3"/>
  <c r="L354" i="3"/>
  <c r="K354" i="3"/>
  <c r="E354" i="3"/>
  <c r="AD353" i="3"/>
  <c r="AC353" i="3"/>
  <c r="AB353" i="3"/>
  <c r="Y353" i="3"/>
  <c r="X353" i="3"/>
  <c r="U353" i="3"/>
  <c r="R353" i="3"/>
  <c r="Q353" i="3"/>
  <c r="P353" i="3"/>
  <c r="O353" i="3"/>
  <c r="N353" i="3"/>
  <c r="K353" i="3"/>
  <c r="L353" i="3" s="1"/>
  <c r="E353" i="3"/>
  <c r="AD352" i="3"/>
  <c r="AB352" i="3"/>
  <c r="Y352" i="3"/>
  <c r="X352" i="3"/>
  <c r="U352" i="3"/>
  <c r="S352" i="3"/>
  <c r="R352" i="3"/>
  <c r="Q352" i="3"/>
  <c r="P352" i="3"/>
  <c r="O352" i="3"/>
  <c r="N352" i="3"/>
  <c r="M352" i="3"/>
  <c r="K352" i="3"/>
  <c r="L352" i="3" s="1"/>
  <c r="E352" i="3"/>
  <c r="AD351" i="3"/>
  <c r="AB351" i="3"/>
  <c r="Y351" i="3"/>
  <c r="X351" i="3"/>
  <c r="U351" i="3"/>
  <c r="R351" i="3"/>
  <c r="P351" i="3"/>
  <c r="O351" i="3"/>
  <c r="N351" i="3"/>
  <c r="M351" i="3"/>
  <c r="K351" i="3"/>
  <c r="L351" i="3" s="1"/>
  <c r="E351" i="3"/>
  <c r="AD350" i="3"/>
  <c r="AB350" i="3"/>
  <c r="Y350" i="3"/>
  <c r="X350" i="3"/>
  <c r="O350" i="3"/>
  <c r="M350" i="3"/>
  <c r="K350" i="3"/>
  <c r="E350" i="3"/>
  <c r="AD349" i="3"/>
  <c r="AC349" i="3"/>
  <c r="AB349" i="3"/>
  <c r="Y349" i="3"/>
  <c r="X349" i="3"/>
  <c r="U349" i="3"/>
  <c r="Q349" i="3"/>
  <c r="T349" i="3" s="1"/>
  <c r="M349" i="3"/>
  <c r="K349" i="3"/>
  <c r="E349" i="3"/>
  <c r="AD348" i="3"/>
  <c r="AB348" i="3"/>
  <c r="Y348" i="3"/>
  <c r="X348" i="3"/>
  <c r="U348" i="3"/>
  <c r="T348" i="3"/>
  <c r="S348" i="3"/>
  <c r="R348" i="3"/>
  <c r="Q348" i="3"/>
  <c r="P348" i="3"/>
  <c r="O348" i="3"/>
  <c r="K348" i="3"/>
  <c r="E348" i="3"/>
  <c r="AD347" i="3"/>
  <c r="AB347" i="3"/>
  <c r="Y347" i="3"/>
  <c r="X347" i="3"/>
  <c r="R347" i="3"/>
  <c r="Q347" i="3"/>
  <c r="P347" i="3"/>
  <c r="K347" i="3"/>
  <c r="U347" i="3" s="1"/>
  <c r="E347" i="3"/>
  <c r="AD346" i="3"/>
  <c r="AB346" i="3"/>
  <c r="Y346" i="3"/>
  <c r="X346" i="3"/>
  <c r="R346" i="3"/>
  <c r="Q346" i="3"/>
  <c r="P346" i="3"/>
  <c r="O346" i="3"/>
  <c r="S346" i="3" s="1"/>
  <c r="T346" i="3" s="1"/>
  <c r="N346" i="3"/>
  <c r="M346" i="3"/>
  <c r="K346" i="3"/>
  <c r="L346" i="3" s="1"/>
  <c r="E346" i="3"/>
  <c r="AD345" i="3"/>
  <c r="AC345" i="3"/>
  <c r="AB345" i="3"/>
  <c r="Y345" i="3"/>
  <c r="X345" i="3"/>
  <c r="O345" i="3"/>
  <c r="K345" i="3"/>
  <c r="E345" i="3"/>
  <c r="AD344" i="3"/>
  <c r="AB344" i="3"/>
  <c r="Y344" i="3"/>
  <c r="X344" i="3"/>
  <c r="K344" i="3"/>
  <c r="E344" i="3"/>
  <c r="AD343" i="3"/>
  <c r="AC343" i="3"/>
  <c r="AB343" i="3"/>
  <c r="Y343" i="3"/>
  <c r="X343" i="3"/>
  <c r="R343" i="3"/>
  <c r="L343" i="3"/>
  <c r="K343" i="3"/>
  <c r="E343" i="3"/>
  <c r="AD342" i="3"/>
  <c r="AC342" i="3"/>
  <c r="AB342" i="3"/>
  <c r="Y342" i="3"/>
  <c r="X342" i="3"/>
  <c r="K342" i="3"/>
  <c r="E342" i="3"/>
  <c r="AD341" i="3"/>
  <c r="AC341" i="3"/>
  <c r="AB341" i="3"/>
  <c r="Y341" i="3"/>
  <c r="X341" i="3"/>
  <c r="K341" i="3"/>
  <c r="E341" i="3"/>
  <c r="AD340" i="3"/>
  <c r="AC340" i="3"/>
  <c r="AB340" i="3"/>
  <c r="Y340" i="3"/>
  <c r="X340" i="3"/>
  <c r="L340" i="3"/>
  <c r="K340" i="3"/>
  <c r="E340" i="3"/>
  <c r="AD339" i="3"/>
  <c r="AC339" i="3"/>
  <c r="AB339" i="3"/>
  <c r="Y339" i="3"/>
  <c r="X339" i="3"/>
  <c r="U339" i="3"/>
  <c r="T339" i="3"/>
  <c r="R339" i="3"/>
  <c r="Q339" i="3"/>
  <c r="P339" i="3"/>
  <c r="O339" i="3"/>
  <c r="S339" i="3" s="1"/>
  <c r="N339" i="3"/>
  <c r="M339" i="3"/>
  <c r="L339" i="3"/>
  <c r="K339" i="3"/>
  <c r="E339" i="3"/>
  <c r="AD338" i="3"/>
  <c r="AB338" i="3"/>
  <c r="Y338" i="3"/>
  <c r="X338" i="3"/>
  <c r="Q338" i="3"/>
  <c r="T338" i="3" s="1"/>
  <c r="O338" i="3"/>
  <c r="K338" i="3"/>
  <c r="E338" i="3"/>
  <c r="AD337" i="3"/>
  <c r="AB337" i="3"/>
  <c r="Y337" i="3"/>
  <c r="X337" i="3"/>
  <c r="U337" i="3"/>
  <c r="R337" i="3"/>
  <c r="O337" i="3"/>
  <c r="N337" i="3"/>
  <c r="M337" i="3"/>
  <c r="K337" i="3"/>
  <c r="P337" i="3" s="1"/>
  <c r="E337" i="3"/>
  <c r="AD336" i="3"/>
  <c r="AB336" i="3"/>
  <c r="Y336" i="3"/>
  <c r="X336" i="3"/>
  <c r="P336" i="3"/>
  <c r="M336" i="3"/>
  <c r="L336" i="3"/>
  <c r="K336" i="3"/>
  <c r="O336" i="3" s="1"/>
  <c r="E336" i="3"/>
  <c r="AD335" i="3"/>
  <c r="AB335" i="3"/>
  <c r="Y335" i="3"/>
  <c r="X335" i="3"/>
  <c r="U335" i="3"/>
  <c r="R335" i="3"/>
  <c r="N335" i="3"/>
  <c r="L335" i="3"/>
  <c r="K335" i="3"/>
  <c r="E335" i="3"/>
  <c r="AD334" i="3"/>
  <c r="AB334" i="3"/>
  <c r="Y334" i="3"/>
  <c r="X334" i="3"/>
  <c r="K334" i="3"/>
  <c r="E334" i="3"/>
  <c r="AB333" i="3"/>
  <c r="Y333" i="3"/>
  <c r="X333" i="3"/>
  <c r="R333" i="3"/>
  <c r="K333" i="3"/>
  <c r="U333" i="3" s="1"/>
  <c r="E333" i="3"/>
  <c r="AD332" i="3"/>
  <c r="AB332" i="3"/>
  <c r="Y332" i="3"/>
  <c r="X332" i="3"/>
  <c r="U332" i="3"/>
  <c r="S332" i="3"/>
  <c r="T332" i="3" s="1"/>
  <c r="R332" i="3"/>
  <c r="Q332" i="3"/>
  <c r="P332" i="3"/>
  <c r="O332" i="3"/>
  <c r="M332" i="3"/>
  <c r="K332" i="3"/>
  <c r="N332" i="3" s="1"/>
  <c r="E332" i="3"/>
  <c r="AD331" i="3"/>
  <c r="AB331" i="3"/>
  <c r="Y331" i="3"/>
  <c r="X331" i="3"/>
  <c r="U331" i="3"/>
  <c r="R331" i="3"/>
  <c r="Q331" i="3"/>
  <c r="P331" i="3"/>
  <c r="O331" i="3"/>
  <c r="S331" i="3" s="1"/>
  <c r="M331" i="3"/>
  <c r="L331" i="3"/>
  <c r="K331" i="3"/>
  <c r="N331" i="3" s="1"/>
  <c r="E331" i="3"/>
  <c r="AD330" i="3"/>
  <c r="AB330" i="3"/>
  <c r="Y330" i="3"/>
  <c r="X330" i="3"/>
  <c r="K330" i="3"/>
  <c r="E330" i="3"/>
  <c r="AD329" i="3"/>
  <c r="AB329" i="3"/>
  <c r="Y329" i="3"/>
  <c r="X329" i="3"/>
  <c r="U329" i="3"/>
  <c r="R329" i="3"/>
  <c r="Q329" i="3"/>
  <c r="P329" i="3"/>
  <c r="O329" i="3"/>
  <c r="M329" i="3"/>
  <c r="L329" i="3"/>
  <c r="K329" i="3"/>
  <c r="N329" i="3" s="1"/>
  <c r="E329" i="3"/>
  <c r="AD328" i="3"/>
  <c r="AB328" i="3"/>
  <c r="Y328" i="3"/>
  <c r="X328" i="3"/>
  <c r="P328" i="3"/>
  <c r="M328" i="3"/>
  <c r="K328" i="3"/>
  <c r="E328" i="3"/>
  <c r="AD327" i="3"/>
  <c r="AB327" i="3"/>
  <c r="Y327" i="3"/>
  <c r="X327" i="3"/>
  <c r="P327" i="3"/>
  <c r="O327" i="3"/>
  <c r="L327" i="3"/>
  <c r="K327" i="3"/>
  <c r="E327" i="3"/>
  <c r="AD326" i="3"/>
  <c r="AB326" i="3"/>
  <c r="Y326" i="3"/>
  <c r="X326" i="3"/>
  <c r="U326" i="3"/>
  <c r="R326" i="3"/>
  <c r="Q326" i="3"/>
  <c r="L326" i="3"/>
  <c r="K326" i="3"/>
  <c r="E326" i="3"/>
  <c r="AD325" i="3"/>
  <c r="AB325" i="3"/>
  <c r="Y325" i="3"/>
  <c r="X325" i="3"/>
  <c r="R325" i="3"/>
  <c r="P325" i="3"/>
  <c r="M325" i="3"/>
  <c r="L325" i="3"/>
  <c r="K325" i="3"/>
  <c r="E325" i="3"/>
  <c r="AD324" i="3"/>
  <c r="AB324" i="3"/>
  <c r="Y324" i="3"/>
  <c r="X324" i="3"/>
  <c r="K324" i="3"/>
  <c r="E324" i="3"/>
  <c r="AD323" i="3"/>
  <c r="AB323" i="3"/>
  <c r="Y323" i="3"/>
  <c r="X323" i="3"/>
  <c r="U323" i="3"/>
  <c r="Q323" i="3"/>
  <c r="T323" i="3" s="1"/>
  <c r="O323" i="3"/>
  <c r="N323" i="3"/>
  <c r="L323" i="3"/>
  <c r="K323" i="3"/>
  <c r="M323" i="3" s="1"/>
  <c r="E323" i="3"/>
  <c r="AD322" i="3"/>
  <c r="AB322" i="3"/>
  <c r="Y322" i="3"/>
  <c r="X322" i="3"/>
  <c r="U322" i="3"/>
  <c r="P322" i="3"/>
  <c r="N322" i="3"/>
  <c r="L322" i="3"/>
  <c r="K322" i="3"/>
  <c r="E322" i="3"/>
  <c r="AD321" i="3"/>
  <c r="AB321" i="3"/>
  <c r="Y321" i="3"/>
  <c r="X321" i="3"/>
  <c r="L321" i="3"/>
  <c r="K321" i="3"/>
  <c r="E321" i="3"/>
  <c r="AD320" i="3"/>
  <c r="AC320" i="3"/>
  <c r="AB320" i="3"/>
  <c r="Y320" i="3"/>
  <c r="X320" i="3"/>
  <c r="U320" i="3"/>
  <c r="O320" i="3"/>
  <c r="K320" i="3"/>
  <c r="E320" i="3"/>
  <c r="AD319" i="3"/>
  <c r="AC319" i="3"/>
  <c r="AB319" i="3"/>
  <c r="Y319" i="3"/>
  <c r="X319" i="3"/>
  <c r="U319" i="3"/>
  <c r="L319" i="3"/>
  <c r="K319" i="3"/>
  <c r="E319" i="3"/>
  <c r="AD318" i="3"/>
  <c r="AB318" i="3"/>
  <c r="Y318" i="3"/>
  <c r="X318" i="3"/>
  <c r="K318" i="3"/>
  <c r="E318" i="3"/>
  <c r="AD317" i="3"/>
  <c r="AB317" i="3"/>
  <c r="Y317" i="3"/>
  <c r="X317" i="3"/>
  <c r="U317" i="3"/>
  <c r="T317" i="3"/>
  <c r="S317" i="3"/>
  <c r="R317" i="3"/>
  <c r="Q317" i="3"/>
  <c r="P317" i="3"/>
  <c r="L317" i="3"/>
  <c r="K317" i="3"/>
  <c r="O317" i="3" s="1"/>
  <c r="E317" i="3"/>
  <c r="AD316" i="3"/>
  <c r="AB316" i="3"/>
  <c r="Y316" i="3"/>
  <c r="X316" i="3"/>
  <c r="U316" i="3"/>
  <c r="T316" i="3"/>
  <c r="R316" i="3"/>
  <c r="Q316" i="3"/>
  <c r="P316" i="3"/>
  <c r="O316" i="3"/>
  <c r="M316" i="3"/>
  <c r="K316" i="3"/>
  <c r="N316" i="3" s="1"/>
  <c r="E316" i="3"/>
  <c r="AD315" i="3"/>
  <c r="AB315" i="3"/>
  <c r="Y315" i="3"/>
  <c r="X315" i="3"/>
  <c r="U315" i="3"/>
  <c r="P315" i="3"/>
  <c r="O315" i="3"/>
  <c r="L315" i="3"/>
  <c r="K315" i="3"/>
  <c r="M315" i="3" s="1"/>
  <c r="E315" i="3"/>
  <c r="AD314" i="3"/>
  <c r="AB314" i="3"/>
  <c r="Y314" i="3"/>
  <c r="X314" i="3"/>
  <c r="U314" i="3"/>
  <c r="O314" i="3"/>
  <c r="N314" i="3"/>
  <c r="K314" i="3"/>
  <c r="M314" i="3" s="1"/>
  <c r="E314" i="3"/>
  <c r="AD313" i="3"/>
  <c r="AB313" i="3"/>
  <c r="Y313" i="3"/>
  <c r="X313" i="3"/>
  <c r="U313" i="3"/>
  <c r="R313" i="3"/>
  <c r="Q313" i="3"/>
  <c r="P313" i="3"/>
  <c r="N313" i="3"/>
  <c r="L313" i="3"/>
  <c r="K313" i="3"/>
  <c r="M313" i="3" s="1"/>
  <c r="E313" i="3"/>
  <c r="AD312" i="3"/>
  <c r="AB312" i="3"/>
  <c r="Y312" i="3"/>
  <c r="X312" i="3"/>
  <c r="R312" i="3"/>
  <c r="Q312" i="3"/>
  <c r="P312" i="3"/>
  <c r="L312" i="3"/>
  <c r="K312" i="3"/>
  <c r="U312" i="3" s="1"/>
  <c r="E312" i="3"/>
  <c r="AD311" i="3"/>
  <c r="AB311" i="3"/>
  <c r="Y311" i="3"/>
  <c r="X311" i="3"/>
  <c r="R311" i="3"/>
  <c r="Q311" i="3"/>
  <c r="T311" i="3" s="1"/>
  <c r="P311" i="3"/>
  <c r="O311" i="3"/>
  <c r="N311" i="3"/>
  <c r="M311" i="3"/>
  <c r="L311" i="3"/>
  <c r="K311" i="3"/>
  <c r="U311" i="3" s="1"/>
  <c r="E311" i="3"/>
  <c r="AD310" i="3"/>
  <c r="AB310" i="3"/>
  <c r="Y310" i="3"/>
  <c r="X310" i="3"/>
  <c r="U310" i="3"/>
  <c r="R310" i="3"/>
  <c r="Q310" i="3"/>
  <c r="P310" i="3"/>
  <c r="O310" i="3"/>
  <c r="S310" i="3" s="1"/>
  <c r="N310" i="3"/>
  <c r="M310" i="3"/>
  <c r="L310" i="3"/>
  <c r="K310" i="3"/>
  <c r="E310" i="3"/>
  <c r="AD309" i="3"/>
  <c r="AB309" i="3"/>
  <c r="Y309" i="3"/>
  <c r="X309" i="3"/>
  <c r="P309" i="3"/>
  <c r="N309" i="3"/>
  <c r="M309" i="3"/>
  <c r="L309" i="3"/>
  <c r="K309" i="3"/>
  <c r="U309" i="3" s="1"/>
  <c r="E309" i="3"/>
  <c r="AD308" i="3"/>
  <c r="AB308" i="3"/>
  <c r="Y308" i="3"/>
  <c r="X308" i="3"/>
  <c r="M308" i="3"/>
  <c r="K308" i="3"/>
  <c r="E308" i="3"/>
  <c r="AD307" i="3"/>
  <c r="AB307" i="3"/>
  <c r="Y307" i="3"/>
  <c r="X307" i="3"/>
  <c r="L307" i="3"/>
  <c r="K307" i="3"/>
  <c r="E307" i="3"/>
  <c r="AD306" i="3"/>
  <c r="AB306" i="3"/>
  <c r="Y306" i="3"/>
  <c r="X306" i="3"/>
  <c r="K306" i="3"/>
  <c r="E306" i="3"/>
  <c r="AD305" i="3"/>
  <c r="AB305" i="3"/>
  <c r="Y305" i="3"/>
  <c r="X305" i="3"/>
  <c r="U305" i="3"/>
  <c r="S305" i="3"/>
  <c r="Q305" i="3"/>
  <c r="O305" i="3"/>
  <c r="L305" i="3"/>
  <c r="K305" i="3"/>
  <c r="R305" i="3" s="1"/>
  <c r="E305" i="3"/>
  <c r="AD304" i="3"/>
  <c r="AB304" i="3"/>
  <c r="Y304" i="3"/>
  <c r="X304" i="3"/>
  <c r="R304" i="3"/>
  <c r="K304" i="3"/>
  <c r="U304" i="3" s="1"/>
  <c r="E304" i="3"/>
  <c r="AD303" i="3"/>
  <c r="AB303" i="3"/>
  <c r="Y303" i="3"/>
  <c r="X303" i="3"/>
  <c r="R303" i="3"/>
  <c r="Q303" i="3"/>
  <c r="O303" i="3"/>
  <c r="S303" i="3" s="1"/>
  <c r="M303" i="3"/>
  <c r="K303" i="3"/>
  <c r="U303" i="3" s="1"/>
  <c r="E303" i="3"/>
  <c r="AD302" i="3"/>
  <c r="AB302" i="3"/>
  <c r="Y302" i="3"/>
  <c r="X302" i="3"/>
  <c r="U302" i="3"/>
  <c r="Q302" i="3"/>
  <c r="P302" i="3"/>
  <c r="O302" i="3"/>
  <c r="N302" i="3"/>
  <c r="M302" i="3"/>
  <c r="L302" i="3"/>
  <c r="K302" i="3"/>
  <c r="R302" i="3" s="1"/>
  <c r="E302" i="3"/>
  <c r="AD301" i="3"/>
  <c r="AB301" i="3"/>
  <c r="Y301" i="3"/>
  <c r="X301" i="3"/>
  <c r="U301" i="3"/>
  <c r="P301" i="3"/>
  <c r="O301" i="3"/>
  <c r="M301" i="3"/>
  <c r="K301" i="3"/>
  <c r="R301" i="3" s="1"/>
  <c r="E301" i="3"/>
  <c r="AD300" i="3"/>
  <c r="AB300" i="3"/>
  <c r="Y300" i="3"/>
  <c r="X300" i="3"/>
  <c r="U300" i="3"/>
  <c r="S300" i="3"/>
  <c r="R300" i="3"/>
  <c r="Q300" i="3"/>
  <c r="O300" i="3"/>
  <c r="N300" i="3"/>
  <c r="L300" i="3"/>
  <c r="K300" i="3"/>
  <c r="P300" i="3" s="1"/>
  <c r="E300" i="3"/>
  <c r="AD299" i="3"/>
  <c r="AB299" i="3"/>
  <c r="Y299" i="3"/>
  <c r="X299" i="3"/>
  <c r="U299" i="3"/>
  <c r="R299" i="3"/>
  <c r="N299" i="3"/>
  <c r="M299" i="3"/>
  <c r="K299" i="3"/>
  <c r="P299" i="3" s="1"/>
  <c r="E299" i="3"/>
  <c r="AD298" i="3"/>
  <c r="AB298" i="3"/>
  <c r="Y298" i="3"/>
  <c r="X298" i="3"/>
  <c r="U298" i="3"/>
  <c r="R298" i="3"/>
  <c r="Q298" i="3"/>
  <c r="P298" i="3"/>
  <c r="O298" i="3"/>
  <c r="M298" i="3"/>
  <c r="L298" i="3"/>
  <c r="K298" i="3"/>
  <c r="N298" i="3" s="1"/>
  <c r="E298" i="3"/>
  <c r="AD297" i="3"/>
  <c r="AB297" i="3"/>
  <c r="Y297" i="3"/>
  <c r="X297" i="3"/>
  <c r="Q297" i="3"/>
  <c r="T297" i="3" s="1"/>
  <c r="P297" i="3"/>
  <c r="O297" i="3"/>
  <c r="K297" i="3"/>
  <c r="M297" i="3" s="1"/>
  <c r="E297" i="3"/>
  <c r="AD296" i="3"/>
  <c r="AB296" i="3"/>
  <c r="Y296" i="3"/>
  <c r="X296" i="3"/>
  <c r="R296" i="3"/>
  <c r="Q296" i="3"/>
  <c r="T296" i="3" s="1"/>
  <c r="P296" i="3"/>
  <c r="O296" i="3"/>
  <c r="S296" i="3" s="1"/>
  <c r="N296" i="3"/>
  <c r="M296" i="3"/>
  <c r="L296" i="3"/>
  <c r="K296" i="3"/>
  <c r="U296" i="3" s="1"/>
  <c r="E296" i="3"/>
  <c r="AD295" i="3"/>
  <c r="AB295" i="3"/>
  <c r="Y295" i="3"/>
  <c r="X295" i="3"/>
  <c r="K295" i="3"/>
  <c r="E295" i="3"/>
  <c r="AD294" i="3"/>
  <c r="AB294" i="3"/>
  <c r="Y294" i="3"/>
  <c r="X294" i="3"/>
  <c r="K294" i="3"/>
  <c r="E294" i="3"/>
  <c r="AD293" i="3"/>
  <c r="AB293" i="3"/>
  <c r="Y293" i="3"/>
  <c r="X293" i="3"/>
  <c r="R293" i="3"/>
  <c r="P293" i="3"/>
  <c r="K293" i="3"/>
  <c r="U293" i="3" s="1"/>
  <c r="E293" i="3"/>
  <c r="AD292" i="3"/>
  <c r="AB292" i="3"/>
  <c r="Y292" i="3"/>
  <c r="X292" i="3"/>
  <c r="Q292" i="3"/>
  <c r="P292" i="3"/>
  <c r="O292" i="3"/>
  <c r="N292" i="3"/>
  <c r="M292" i="3"/>
  <c r="L292" i="3"/>
  <c r="K292" i="3"/>
  <c r="U292" i="3" s="1"/>
  <c r="E292" i="3"/>
  <c r="AD291" i="3"/>
  <c r="AB291" i="3"/>
  <c r="Y291" i="3"/>
  <c r="X291" i="3"/>
  <c r="T291" i="3"/>
  <c r="R291" i="3"/>
  <c r="Q291" i="3"/>
  <c r="O291" i="3"/>
  <c r="S291" i="3" s="1"/>
  <c r="N291" i="3"/>
  <c r="L291" i="3"/>
  <c r="K291" i="3"/>
  <c r="U291" i="3" s="1"/>
  <c r="E291" i="3"/>
  <c r="AD290" i="3"/>
  <c r="AB290" i="3"/>
  <c r="Y290" i="3"/>
  <c r="X290" i="3"/>
  <c r="R290" i="3"/>
  <c r="Q290" i="3"/>
  <c r="P290" i="3"/>
  <c r="O290" i="3"/>
  <c r="M290" i="3"/>
  <c r="L290" i="3"/>
  <c r="K290" i="3"/>
  <c r="U290" i="3" s="1"/>
  <c r="E290" i="3"/>
  <c r="AD289" i="3"/>
  <c r="AB289" i="3"/>
  <c r="Y289" i="3"/>
  <c r="X289" i="3"/>
  <c r="Q289" i="3"/>
  <c r="P289" i="3"/>
  <c r="O289" i="3"/>
  <c r="K289" i="3"/>
  <c r="U289" i="3" s="1"/>
  <c r="E289" i="3"/>
  <c r="AD288" i="3"/>
  <c r="AB288" i="3"/>
  <c r="Y288" i="3"/>
  <c r="X288" i="3"/>
  <c r="Q288" i="3"/>
  <c r="T288" i="3" s="1"/>
  <c r="O288" i="3"/>
  <c r="S288" i="3" s="1"/>
  <c r="N288" i="3"/>
  <c r="M288" i="3"/>
  <c r="L288" i="3"/>
  <c r="K288" i="3"/>
  <c r="U288" i="3" s="1"/>
  <c r="E288" i="3"/>
  <c r="AD287" i="3"/>
  <c r="AB287" i="3"/>
  <c r="Y287" i="3"/>
  <c r="X287" i="3"/>
  <c r="K287" i="3"/>
  <c r="E287" i="3"/>
  <c r="AD286" i="3"/>
  <c r="AB286" i="3"/>
  <c r="Y286" i="3"/>
  <c r="X286" i="3"/>
  <c r="K286" i="3"/>
  <c r="E286" i="3"/>
  <c r="AD285" i="3"/>
  <c r="AB285" i="3"/>
  <c r="Y285" i="3"/>
  <c r="X285" i="3"/>
  <c r="R285" i="3"/>
  <c r="P285" i="3"/>
  <c r="K285" i="3"/>
  <c r="U285" i="3" s="1"/>
  <c r="E285" i="3"/>
  <c r="AD284" i="3"/>
  <c r="AB284" i="3"/>
  <c r="Y284" i="3"/>
  <c r="X284" i="3"/>
  <c r="Q284" i="3"/>
  <c r="P284" i="3"/>
  <c r="O284" i="3"/>
  <c r="N284" i="3"/>
  <c r="M284" i="3"/>
  <c r="L284" i="3"/>
  <c r="K284" i="3"/>
  <c r="U284" i="3" s="1"/>
  <c r="E284" i="3"/>
  <c r="AD283" i="3"/>
  <c r="AB283" i="3"/>
  <c r="Y283" i="3"/>
  <c r="X283" i="3"/>
  <c r="U283" i="3"/>
  <c r="P283" i="3"/>
  <c r="O283" i="3"/>
  <c r="M283" i="3"/>
  <c r="K283" i="3"/>
  <c r="R283" i="3" s="1"/>
  <c r="E283" i="3"/>
  <c r="AD282" i="3"/>
  <c r="AB282" i="3"/>
  <c r="Y282" i="3"/>
  <c r="X282" i="3"/>
  <c r="U282" i="3"/>
  <c r="R282" i="3"/>
  <c r="Q282" i="3"/>
  <c r="O282" i="3"/>
  <c r="S282" i="3" s="1"/>
  <c r="T282" i="3" s="1"/>
  <c r="N282" i="3"/>
  <c r="L282" i="3"/>
  <c r="K282" i="3"/>
  <c r="P282" i="3" s="1"/>
  <c r="E282" i="3"/>
  <c r="AD281" i="3"/>
  <c r="AB281" i="3"/>
  <c r="Y281" i="3"/>
  <c r="X281" i="3"/>
  <c r="U281" i="3"/>
  <c r="R281" i="3"/>
  <c r="N281" i="3"/>
  <c r="M281" i="3"/>
  <c r="K281" i="3"/>
  <c r="P281" i="3" s="1"/>
  <c r="E281" i="3"/>
  <c r="AD280" i="3"/>
  <c r="AB280" i="3"/>
  <c r="Y280" i="3"/>
  <c r="X280" i="3"/>
  <c r="U280" i="3"/>
  <c r="R280" i="3"/>
  <c r="Q280" i="3"/>
  <c r="P280" i="3"/>
  <c r="O280" i="3"/>
  <c r="M280" i="3"/>
  <c r="L280" i="3"/>
  <c r="K280" i="3"/>
  <c r="N280" i="3" s="1"/>
  <c r="E280" i="3"/>
  <c r="AD279" i="3"/>
  <c r="AB279" i="3"/>
  <c r="Y279" i="3"/>
  <c r="X279" i="3"/>
  <c r="P279" i="3"/>
  <c r="K279" i="3"/>
  <c r="E279" i="3"/>
  <c r="AD278" i="3"/>
  <c r="AB278" i="3"/>
  <c r="Y278" i="3"/>
  <c r="X278" i="3"/>
  <c r="U278" i="3"/>
  <c r="T278" i="3"/>
  <c r="Q278" i="3"/>
  <c r="P278" i="3"/>
  <c r="O278" i="3"/>
  <c r="N278" i="3"/>
  <c r="M278" i="3"/>
  <c r="L278" i="3"/>
  <c r="K278" i="3"/>
  <c r="R278" i="3" s="1"/>
  <c r="E278" i="3"/>
  <c r="AD277" i="3"/>
  <c r="AB277" i="3"/>
  <c r="Y277" i="3"/>
  <c r="X277" i="3"/>
  <c r="L277" i="3"/>
  <c r="K277" i="3"/>
  <c r="E277" i="3"/>
  <c r="AD276" i="3"/>
  <c r="AB276" i="3"/>
  <c r="Y276" i="3"/>
  <c r="X276" i="3"/>
  <c r="K276" i="3"/>
  <c r="E276" i="3"/>
  <c r="AD275" i="3"/>
  <c r="AB275" i="3"/>
  <c r="Y275" i="3"/>
  <c r="X275" i="3"/>
  <c r="U275" i="3"/>
  <c r="S275" i="3"/>
  <c r="Q275" i="3"/>
  <c r="O275" i="3"/>
  <c r="L275" i="3"/>
  <c r="K275" i="3"/>
  <c r="R275" i="3" s="1"/>
  <c r="E275" i="3"/>
  <c r="AD274" i="3"/>
  <c r="AB274" i="3"/>
  <c r="Y274" i="3"/>
  <c r="X274" i="3"/>
  <c r="R274" i="3"/>
  <c r="P274" i="3"/>
  <c r="K274" i="3"/>
  <c r="U274" i="3" s="1"/>
  <c r="E274" i="3"/>
  <c r="AD273" i="3"/>
  <c r="AB273" i="3"/>
  <c r="Y273" i="3"/>
  <c r="X273" i="3"/>
  <c r="U273" i="3"/>
  <c r="R273" i="3"/>
  <c r="Q273" i="3"/>
  <c r="O273" i="3"/>
  <c r="M273" i="3"/>
  <c r="K273" i="3"/>
  <c r="P273" i="3" s="1"/>
  <c r="E273" i="3"/>
  <c r="AD272" i="3"/>
  <c r="AB272" i="3"/>
  <c r="Y272" i="3"/>
  <c r="X272" i="3"/>
  <c r="U272" i="3"/>
  <c r="P272" i="3"/>
  <c r="O272" i="3"/>
  <c r="M272" i="3"/>
  <c r="K272" i="3"/>
  <c r="R272" i="3" s="1"/>
  <c r="E272" i="3"/>
  <c r="AD271" i="3"/>
  <c r="AB271" i="3"/>
  <c r="Y271" i="3"/>
  <c r="X271" i="3"/>
  <c r="U271" i="3"/>
  <c r="T271" i="3"/>
  <c r="R271" i="3"/>
  <c r="Q271" i="3"/>
  <c r="O271" i="3"/>
  <c r="S271" i="3" s="1"/>
  <c r="N271" i="3"/>
  <c r="L271" i="3"/>
  <c r="K271" i="3"/>
  <c r="P271" i="3" s="1"/>
  <c r="E271" i="3"/>
  <c r="AD270" i="3"/>
  <c r="AB270" i="3"/>
  <c r="Y270" i="3"/>
  <c r="X270" i="3"/>
  <c r="U270" i="3"/>
  <c r="Q270" i="3"/>
  <c r="T270" i="3" s="1"/>
  <c r="P270" i="3"/>
  <c r="O270" i="3"/>
  <c r="M270" i="3"/>
  <c r="L270" i="3"/>
  <c r="K270" i="3"/>
  <c r="R270" i="3" s="1"/>
  <c r="E270" i="3"/>
  <c r="AD269" i="3"/>
  <c r="AB269" i="3"/>
  <c r="Y269" i="3"/>
  <c r="X269" i="3"/>
  <c r="Q269" i="3"/>
  <c r="L269" i="3"/>
  <c r="K269" i="3"/>
  <c r="E269" i="3"/>
  <c r="AD268" i="3"/>
  <c r="AB268" i="3"/>
  <c r="Y268" i="3"/>
  <c r="X268" i="3"/>
  <c r="P268" i="3"/>
  <c r="K268" i="3"/>
  <c r="E268" i="3"/>
  <c r="AD267" i="3"/>
  <c r="AB267" i="3"/>
  <c r="Y267" i="3"/>
  <c r="X267" i="3"/>
  <c r="Q267" i="3"/>
  <c r="O267" i="3"/>
  <c r="K267" i="3"/>
  <c r="E267" i="3"/>
  <c r="AD266" i="3"/>
  <c r="AB266" i="3"/>
  <c r="Y266" i="3"/>
  <c r="X266" i="3"/>
  <c r="P266" i="3"/>
  <c r="O266" i="3"/>
  <c r="K266" i="3"/>
  <c r="E266" i="3"/>
  <c r="AD265" i="3"/>
  <c r="AB265" i="3"/>
  <c r="Y265" i="3"/>
  <c r="X265" i="3"/>
  <c r="O265" i="3"/>
  <c r="K265" i="3"/>
  <c r="E265" i="3"/>
  <c r="AD264" i="3"/>
  <c r="AB264" i="3"/>
  <c r="Y264" i="3"/>
  <c r="X264" i="3"/>
  <c r="Q264" i="3"/>
  <c r="O264" i="3"/>
  <c r="S264" i="3" s="1"/>
  <c r="K264" i="3"/>
  <c r="E264" i="3"/>
  <c r="AD263" i="3"/>
  <c r="AB263" i="3"/>
  <c r="Y263" i="3"/>
  <c r="X263" i="3"/>
  <c r="Q263" i="3"/>
  <c r="O263" i="3"/>
  <c r="S263" i="3" s="1"/>
  <c r="K263" i="3"/>
  <c r="E263" i="3"/>
  <c r="AD262" i="3"/>
  <c r="AB262" i="3"/>
  <c r="Y262" i="3"/>
  <c r="X262" i="3"/>
  <c r="Q262" i="3"/>
  <c r="P262" i="3"/>
  <c r="K262" i="3"/>
  <c r="E262" i="3"/>
  <c r="AD261" i="3"/>
  <c r="AB261" i="3"/>
  <c r="Y261" i="3"/>
  <c r="X261" i="3"/>
  <c r="U261" i="3"/>
  <c r="R261" i="3"/>
  <c r="Q261" i="3"/>
  <c r="T261" i="3" s="1"/>
  <c r="P261" i="3"/>
  <c r="O261" i="3"/>
  <c r="N261" i="3"/>
  <c r="M261" i="3"/>
  <c r="L261" i="3"/>
  <c r="K261" i="3"/>
  <c r="E261" i="3"/>
  <c r="AD260" i="3"/>
  <c r="AB260" i="3"/>
  <c r="Y260" i="3"/>
  <c r="X260" i="3"/>
  <c r="U260" i="3"/>
  <c r="R260" i="3"/>
  <c r="Q260" i="3"/>
  <c r="P260" i="3"/>
  <c r="O260" i="3"/>
  <c r="S260" i="3" s="1"/>
  <c r="T260" i="3" s="1"/>
  <c r="N260" i="3"/>
  <c r="M260" i="3"/>
  <c r="L260" i="3"/>
  <c r="K260" i="3"/>
  <c r="E260" i="3"/>
  <c r="AD259" i="3"/>
  <c r="AB259" i="3"/>
  <c r="Y259" i="3"/>
  <c r="X259" i="3"/>
  <c r="U259" i="3"/>
  <c r="R259" i="3"/>
  <c r="Q259" i="3"/>
  <c r="P259" i="3"/>
  <c r="O259" i="3"/>
  <c r="S259" i="3" s="1"/>
  <c r="T259" i="3" s="1"/>
  <c r="N259" i="3"/>
  <c r="M259" i="3"/>
  <c r="L259" i="3"/>
  <c r="K259" i="3"/>
  <c r="E259" i="3"/>
  <c r="AD258" i="3"/>
  <c r="AB258" i="3"/>
  <c r="Y258" i="3"/>
  <c r="X258" i="3"/>
  <c r="Q258" i="3"/>
  <c r="T258" i="3" s="1"/>
  <c r="O258" i="3"/>
  <c r="N258" i="3"/>
  <c r="M258" i="3"/>
  <c r="L258" i="3"/>
  <c r="K258" i="3"/>
  <c r="U258" i="3" s="1"/>
  <c r="E258" i="3"/>
  <c r="AD257" i="3"/>
  <c r="AB257" i="3"/>
  <c r="Y257" i="3"/>
  <c r="X257" i="3"/>
  <c r="N257" i="3"/>
  <c r="M257" i="3"/>
  <c r="L257" i="3"/>
  <c r="K257" i="3"/>
  <c r="U257" i="3" s="1"/>
  <c r="E257" i="3"/>
  <c r="AD256" i="3"/>
  <c r="AB256" i="3"/>
  <c r="Y256" i="3"/>
  <c r="X256" i="3"/>
  <c r="U256" i="3"/>
  <c r="N256" i="3"/>
  <c r="M256" i="3"/>
  <c r="L256" i="3"/>
  <c r="K256" i="3"/>
  <c r="R256" i="3" s="1"/>
  <c r="E256" i="3"/>
  <c r="AD255" i="3"/>
  <c r="AB255" i="3"/>
  <c r="Y255" i="3"/>
  <c r="X255" i="3"/>
  <c r="U255" i="3"/>
  <c r="L255" i="3"/>
  <c r="K255" i="3"/>
  <c r="E255" i="3"/>
  <c r="AD254" i="3"/>
  <c r="AB254" i="3"/>
  <c r="Y254" i="3"/>
  <c r="X254" i="3"/>
  <c r="M254" i="3"/>
  <c r="K254" i="3"/>
  <c r="E254" i="3"/>
  <c r="AD253" i="3"/>
  <c r="AB253" i="3"/>
  <c r="Y253" i="3"/>
  <c r="X253" i="3"/>
  <c r="L253" i="3"/>
  <c r="K253" i="3"/>
  <c r="E253" i="3"/>
  <c r="AD252" i="3"/>
  <c r="AB252" i="3"/>
  <c r="Y252" i="3"/>
  <c r="X252" i="3"/>
  <c r="M252" i="3"/>
  <c r="L252" i="3"/>
  <c r="K252" i="3"/>
  <c r="E252" i="3"/>
  <c r="AD251" i="3"/>
  <c r="AB251" i="3"/>
  <c r="Y251" i="3"/>
  <c r="X251" i="3"/>
  <c r="L251" i="3"/>
  <c r="K251" i="3"/>
  <c r="E251" i="3"/>
  <c r="AD250" i="3"/>
  <c r="AB250" i="3"/>
  <c r="Y250" i="3"/>
  <c r="X250" i="3"/>
  <c r="L250" i="3"/>
  <c r="K250" i="3"/>
  <c r="E250" i="3"/>
  <c r="AD249" i="3"/>
  <c r="AB249" i="3"/>
  <c r="Y249" i="3"/>
  <c r="X249" i="3"/>
  <c r="L249" i="3"/>
  <c r="K249" i="3"/>
  <c r="E249" i="3"/>
  <c r="AD248" i="3"/>
  <c r="AB248" i="3"/>
  <c r="Y248" i="3"/>
  <c r="X248" i="3"/>
  <c r="L248" i="3"/>
  <c r="K248" i="3"/>
  <c r="E248" i="3"/>
  <c r="AD247" i="3"/>
  <c r="AB247" i="3"/>
  <c r="Y247" i="3"/>
  <c r="X247" i="3"/>
  <c r="K247" i="3"/>
  <c r="E247" i="3"/>
  <c r="AD246" i="3"/>
  <c r="AB246" i="3"/>
  <c r="Y246" i="3"/>
  <c r="X246" i="3"/>
  <c r="U246" i="3"/>
  <c r="N246" i="3"/>
  <c r="K246" i="3"/>
  <c r="E246" i="3"/>
  <c r="AD245" i="3"/>
  <c r="AB245" i="3"/>
  <c r="Y245" i="3"/>
  <c r="X245" i="3"/>
  <c r="U245" i="3"/>
  <c r="N245" i="3"/>
  <c r="L245" i="3"/>
  <c r="K245" i="3"/>
  <c r="E245" i="3"/>
  <c r="AD244" i="3"/>
  <c r="AB244" i="3"/>
  <c r="Y244" i="3"/>
  <c r="X244" i="3"/>
  <c r="K244" i="3"/>
  <c r="E244" i="3"/>
  <c r="AD243" i="3"/>
  <c r="AB243" i="3"/>
  <c r="Y243" i="3"/>
  <c r="X243" i="3"/>
  <c r="U243" i="3"/>
  <c r="N243" i="3"/>
  <c r="K243" i="3"/>
  <c r="E243" i="3"/>
  <c r="AD242" i="3"/>
  <c r="AB242" i="3"/>
  <c r="Y242" i="3"/>
  <c r="X242" i="3"/>
  <c r="U242" i="3"/>
  <c r="N242" i="3"/>
  <c r="K242" i="3"/>
  <c r="E242" i="3"/>
  <c r="AD241" i="3"/>
  <c r="AB241" i="3"/>
  <c r="Y241" i="3"/>
  <c r="X241" i="3"/>
  <c r="U241" i="3"/>
  <c r="M241" i="3"/>
  <c r="K241" i="3"/>
  <c r="E241" i="3"/>
  <c r="AD240" i="3"/>
  <c r="AB240" i="3"/>
  <c r="Y240" i="3"/>
  <c r="X240" i="3"/>
  <c r="U240" i="3"/>
  <c r="T240" i="3"/>
  <c r="Q240" i="3"/>
  <c r="O240" i="3"/>
  <c r="N240" i="3"/>
  <c r="L240" i="3"/>
  <c r="K240" i="3"/>
  <c r="R240" i="3" s="1"/>
  <c r="E240" i="3"/>
  <c r="AD239" i="3"/>
  <c r="AB239" i="3"/>
  <c r="Y239" i="3"/>
  <c r="X239" i="3"/>
  <c r="S239" i="3"/>
  <c r="Q239" i="3"/>
  <c r="O239" i="3"/>
  <c r="N239" i="3"/>
  <c r="L239" i="3"/>
  <c r="K239" i="3"/>
  <c r="U239" i="3" s="1"/>
  <c r="E239" i="3"/>
  <c r="AD238" i="3"/>
  <c r="AB238" i="3"/>
  <c r="Y238" i="3"/>
  <c r="X238" i="3"/>
  <c r="S238" i="3"/>
  <c r="Q238" i="3"/>
  <c r="T238" i="3" s="1"/>
  <c r="O238" i="3"/>
  <c r="N238" i="3"/>
  <c r="L238" i="3"/>
  <c r="K238" i="3"/>
  <c r="U238" i="3" s="1"/>
  <c r="E238" i="3"/>
  <c r="AD237" i="3"/>
  <c r="AB237" i="3"/>
  <c r="Y237" i="3"/>
  <c r="X237" i="3"/>
  <c r="T237" i="3"/>
  <c r="S237" i="3"/>
  <c r="Q237" i="3"/>
  <c r="O237" i="3"/>
  <c r="N237" i="3"/>
  <c r="L237" i="3"/>
  <c r="K237" i="3"/>
  <c r="U237" i="3" s="1"/>
  <c r="E237" i="3"/>
  <c r="AD236" i="3"/>
  <c r="AB236" i="3"/>
  <c r="Y236" i="3"/>
  <c r="X236" i="3"/>
  <c r="S236" i="3"/>
  <c r="Q236" i="3"/>
  <c r="O236" i="3"/>
  <c r="N236" i="3"/>
  <c r="L236" i="3"/>
  <c r="K236" i="3"/>
  <c r="U236" i="3" s="1"/>
  <c r="E236" i="3"/>
  <c r="AD235" i="3"/>
  <c r="AB235" i="3"/>
  <c r="Y235" i="3"/>
  <c r="X235" i="3"/>
  <c r="S235" i="3"/>
  <c r="Q235" i="3"/>
  <c r="O235" i="3"/>
  <c r="N235" i="3"/>
  <c r="L235" i="3"/>
  <c r="K235" i="3"/>
  <c r="U235" i="3" s="1"/>
  <c r="E235" i="3"/>
  <c r="AD234" i="3"/>
  <c r="AB234" i="3"/>
  <c r="Y234" i="3"/>
  <c r="X234" i="3"/>
  <c r="S234" i="3"/>
  <c r="Q234" i="3"/>
  <c r="T234" i="3" s="1"/>
  <c r="O234" i="3"/>
  <c r="N234" i="3"/>
  <c r="L234" i="3"/>
  <c r="K234" i="3"/>
  <c r="U234" i="3" s="1"/>
  <c r="E234" i="3"/>
  <c r="AD233" i="3"/>
  <c r="AB233" i="3"/>
  <c r="Y233" i="3"/>
  <c r="X233" i="3"/>
  <c r="T233" i="3"/>
  <c r="S233" i="3"/>
  <c r="Q233" i="3"/>
  <c r="O233" i="3"/>
  <c r="N233" i="3"/>
  <c r="L233" i="3"/>
  <c r="K233" i="3"/>
  <c r="U233" i="3" s="1"/>
  <c r="E233" i="3"/>
  <c r="AD232" i="3"/>
  <c r="AC232" i="3"/>
  <c r="AB232" i="3"/>
  <c r="Y232" i="3"/>
  <c r="X232" i="3"/>
  <c r="U232" i="3"/>
  <c r="R232" i="3"/>
  <c r="P232" i="3"/>
  <c r="M232" i="3"/>
  <c r="K232" i="3"/>
  <c r="E232" i="3"/>
  <c r="AD231" i="3"/>
  <c r="AC231" i="3"/>
  <c r="AB231" i="3"/>
  <c r="Y231" i="3"/>
  <c r="X231" i="3"/>
  <c r="U231" i="3"/>
  <c r="Q231" i="3"/>
  <c r="L231" i="3"/>
  <c r="K231" i="3"/>
  <c r="E231" i="3"/>
  <c r="AD230" i="3"/>
  <c r="AB230" i="3"/>
  <c r="Y230" i="3"/>
  <c r="X230" i="3"/>
  <c r="K230" i="3"/>
  <c r="E230" i="3"/>
  <c r="AD229" i="3"/>
  <c r="AB229" i="3"/>
  <c r="Y229" i="3"/>
  <c r="X229" i="3"/>
  <c r="U229" i="3"/>
  <c r="Q229" i="3"/>
  <c r="K229" i="3"/>
  <c r="E229" i="3"/>
  <c r="AD228" i="3"/>
  <c r="AC228" i="3"/>
  <c r="AB228" i="3"/>
  <c r="Y228" i="3"/>
  <c r="X228" i="3"/>
  <c r="R228" i="3"/>
  <c r="Q228" i="3"/>
  <c r="O228" i="3"/>
  <c r="M228" i="3"/>
  <c r="L228" i="3"/>
  <c r="K228" i="3"/>
  <c r="E228" i="3"/>
  <c r="AD227" i="3"/>
  <c r="AB227" i="3"/>
  <c r="Y227" i="3"/>
  <c r="X227" i="3"/>
  <c r="R227" i="3"/>
  <c r="O227" i="3"/>
  <c r="L227" i="3"/>
  <c r="K227" i="3"/>
  <c r="E227" i="3"/>
  <c r="AD226" i="3"/>
  <c r="AC226" i="3"/>
  <c r="AB226" i="3"/>
  <c r="Y226" i="3"/>
  <c r="X226" i="3"/>
  <c r="U226" i="3"/>
  <c r="R226" i="3"/>
  <c r="P226" i="3"/>
  <c r="N226" i="3"/>
  <c r="M226" i="3"/>
  <c r="L226" i="3"/>
  <c r="K226" i="3"/>
  <c r="E226" i="3"/>
  <c r="AD225" i="3"/>
  <c r="AB225" i="3"/>
  <c r="Y225" i="3"/>
  <c r="X225" i="3"/>
  <c r="K225" i="3"/>
  <c r="E225" i="3"/>
  <c r="AD224" i="3"/>
  <c r="AB224" i="3"/>
  <c r="Y224" i="3"/>
  <c r="X224" i="3"/>
  <c r="U224" i="3"/>
  <c r="R224" i="3"/>
  <c r="N224" i="3"/>
  <c r="L224" i="3"/>
  <c r="K224" i="3"/>
  <c r="E224" i="3"/>
  <c r="AD223" i="3"/>
  <c r="AB223" i="3"/>
  <c r="Y223" i="3"/>
  <c r="X223" i="3"/>
  <c r="R223" i="3"/>
  <c r="P223" i="3"/>
  <c r="N223" i="3"/>
  <c r="M223" i="3"/>
  <c r="K223" i="3"/>
  <c r="U223" i="3" s="1"/>
  <c r="E223" i="3"/>
  <c r="AD222" i="3"/>
  <c r="AC222" i="3"/>
  <c r="AB222" i="3"/>
  <c r="Y222" i="3"/>
  <c r="X222" i="3"/>
  <c r="O222" i="3"/>
  <c r="N222" i="3"/>
  <c r="L222" i="3"/>
  <c r="K222" i="3"/>
  <c r="E222" i="3"/>
  <c r="AD221" i="3"/>
  <c r="AC221" i="3"/>
  <c r="AB221" i="3"/>
  <c r="Y221" i="3"/>
  <c r="X221" i="3"/>
  <c r="U221" i="3"/>
  <c r="R221" i="3"/>
  <c r="Q221" i="3"/>
  <c r="P221" i="3"/>
  <c r="O221" i="3"/>
  <c r="S221" i="3" s="1"/>
  <c r="T221" i="3" s="1"/>
  <c r="N221" i="3"/>
  <c r="M221" i="3"/>
  <c r="L221" i="3"/>
  <c r="K221" i="3"/>
  <c r="E221" i="3"/>
  <c r="AD220" i="3"/>
  <c r="AB220" i="3"/>
  <c r="Y220" i="3"/>
  <c r="X220" i="3"/>
  <c r="U220" i="3"/>
  <c r="T220" i="3"/>
  <c r="R220" i="3"/>
  <c r="Q220" i="3"/>
  <c r="P220" i="3"/>
  <c r="O220" i="3"/>
  <c r="S220" i="3" s="1"/>
  <c r="N220" i="3"/>
  <c r="M220" i="3"/>
  <c r="L220" i="3"/>
  <c r="K220" i="3"/>
  <c r="E220" i="3"/>
  <c r="AD219" i="3"/>
  <c r="AB219" i="3"/>
  <c r="Y219" i="3"/>
  <c r="X219" i="3"/>
  <c r="U219" i="3"/>
  <c r="R219" i="3"/>
  <c r="Q219" i="3"/>
  <c r="P219" i="3"/>
  <c r="O219" i="3"/>
  <c r="S219" i="3" s="1"/>
  <c r="T219" i="3" s="1"/>
  <c r="N219" i="3"/>
  <c r="M219" i="3"/>
  <c r="L219" i="3"/>
  <c r="K219" i="3"/>
  <c r="E219" i="3"/>
  <c r="AD218" i="3"/>
  <c r="AC218" i="3"/>
  <c r="AB218" i="3"/>
  <c r="Y218" i="3"/>
  <c r="X218" i="3"/>
  <c r="K218" i="3"/>
  <c r="E218" i="3"/>
  <c r="AD217" i="3"/>
  <c r="AB217" i="3"/>
  <c r="Y217" i="3"/>
  <c r="X217" i="3"/>
  <c r="M217" i="3"/>
  <c r="K217" i="3"/>
  <c r="E217" i="3"/>
  <c r="AD216" i="3"/>
  <c r="AC216" i="3"/>
  <c r="AB216" i="3"/>
  <c r="Y216" i="3"/>
  <c r="X216" i="3"/>
  <c r="P216" i="3"/>
  <c r="K216" i="3"/>
  <c r="E216" i="3"/>
  <c r="AD215" i="3"/>
  <c r="AB215" i="3"/>
  <c r="Y215" i="3"/>
  <c r="X215" i="3"/>
  <c r="U215" i="3"/>
  <c r="S215" i="3"/>
  <c r="Q215" i="3"/>
  <c r="P215" i="3"/>
  <c r="O215" i="3"/>
  <c r="N215" i="3"/>
  <c r="M215" i="3"/>
  <c r="K215" i="3"/>
  <c r="E215" i="3"/>
  <c r="AD214" i="3"/>
  <c r="AB214" i="3"/>
  <c r="Y214" i="3"/>
  <c r="X214" i="3"/>
  <c r="U214" i="3"/>
  <c r="R214" i="3"/>
  <c r="Q214" i="3"/>
  <c r="T214" i="3" s="1"/>
  <c r="P214" i="3"/>
  <c r="O214" i="3"/>
  <c r="N214" i="3"/>
  <c r="M214" i="3"/>
  <c r="L214" i="3"/>
  <c r="K214" i="3"/>
  <c r="E214" i="3"/>
  <c r="AD213" i="3"/>
  <c r="AB213" i="3"/>
  <c r="Y213" i="3"/>
  <c r="X213" i="3"/>
  <c r="U213" i="3"/>
  <c r="R213" i="3"/>
  <c r="Q213" i="3"/>
  <c r="P213" i="3"/>
  <c r="O213" i="3"/>
  <c r="S213" i="3" s="1"/>
  <c r="T213" i="3" s="1"/>
  <c r="N213" i="3"/>
  <c r="M213" i="3"/>
  <c r="L213" i="3"/>
  <c r="K213" i="3"/>
  <c r="E213" i="3"/>
  <c r="AD212" i="3"/>
  <c r="AB212" i="3"/>
  <c r="Y212" i="3"/>
  <c r="X212" i="3"/>
  <c r="U212" i="3"/>
  <c r="R212" i="3"/>
  <c r="Q212" i="3"/>
  <c r="P212" i="3"/>
  <c r="O212" i="3"/>
  <c r="N212" i="3"/>
  <c r="M212" i="3"/>
  <c r="L212" i="3"/>
  <c r="K212" i="3"/>
  <c r="E212" i="3"/>
  <c r="AD211" i="3"/>
  <c r="AB211" i="3"/>
  <c r="Y211" i="3"/>
  <c r="X211" i="3"/>
  <c r="U211" i="3"/>
  <c r="R211" i="3"/>
  <c r="Q211" i="3"/>
  <c r="P211" i="3"/>
  <c r="O211" i="3"/>
  <c r="S211" i="3" s="1"/>
  <c r="N211" i="3"/>
  <c r="M211" i="3"/>
  <c r="L211" i="3"/>
  <c r="K211" i="3"/>
  <c r="E211" i="3"/>
  <c r="AD210" i="3"/>
  <c r="AB210" i="3"/>
  <c r="Y210" i="3"/>
  <c r="X210" i="3"/>
  <c r="U210" i="3"/>
  <c r="R210" i="3"/>
  <c r="Q210" i="3"/>
  <c r="T210" i="3" s="1"/>
  <c r="P210" i="3"/>
  <c r="O210" i="3"/>
  <c r="S210" i="3" s="1"/>
  <c r="N210" i="3"/>
  <c r="M210" i="3"/>
  <c r="L210" i="3"/>
  <c r="K210" i="3"/>
  <c r="E210" i="3"/>
  <c r="AD209" i="3"/>
  <c r="AC209" i="3"/>
  <c r="AB209" i="3"/>
  <c r="Y209" i="3"/>
  <c r="X209" i="3"/>
  <c r="P209" i="3"/>
  <c r="N209" i="3"/>
  <c r="K209" i="3"/>
  <c r="E209" i="3"/>
  <c r="AD208" i="3"/>
  <c r="AB208" i="3"/>
  <c r="Y208" i="3"/>
  <c r="X208" i="3"/>
  <c r="K208" i="3"/>
  <c r="E208" i="3"/>
  <c r="AD207" i="3"/>
  <c r="AB207" i="3"/>
  <c r="Y207" i="3"/>
  <c r="X207" i="3"/>
  <c r="K207" i="3"/>
  <c r="E207" i="3"/>
  <c r="AD206" i="3"/>
  <c r="AB206" i="3"/>
  <c r="Y206" i="3"/>
  <c r="X206" i="3"/>
  <c r="U206" i="3"/>
  <c r="R206" i="3"/>
  <c r="Q206" i="3"/>
  <c r="T206" i="3" s="1"/>
  <c r="P206" i="3"/>
  <c r="O206" i="3"/>
  <c r="N206" i="3"/>
  <c r="M206" i="3"/>
  <c r="L206" i="3"/>
  <c r="K206" i="3"/>
  <c r="E206" i="3"/>
  <c r="AD205" i="3"/>
  <c r="AC205" i="3"/>
  <c r="AB205" i="3"/>
  <c r="Y205" i="3"/>
  <c r="X205" i="3"/>
  <c r="U205" i="3"/>
  <c r="R205" i="3"/>
  <c r="Q205" i="3"/>
  <c r="P205" i="3"/>
  <c r="O205" i="3"/>
  <c r="M205" i="3"/>
  <c r="K205" i="3"/>
  <c r="L205" i="3" s="1"/>
  <c r="E205" i="3"/>
  <c r="AD204" i="3"/>
  <c r="AB204" i="3"/>
  <c r="Y204" i="3"/>
  <c r="X204" i="3"/>
  <c r="U204" i="3"/>
  <c r="S204" i="3"/>
  <c r="R204" i="3"/>
  <c r="Q204" i="3"/>
  <c r="P204" i="3"/>
  <c r="O204" i="3"/>
  <c r="N204" i="3"/>
  <c r="M204" i="3"/>
  <c r="K204" i="3"/>
  <c r="L204" i="3" s="1"/>
  <c r="E204" i="3"/>
  <c r="AD203" i="3"/>
  <c r="AB203" i="3"/>
  <c r="Y203" i="3"/>
  <c r="X203" i="3"/>
  <c r="U203" i="3"/>
  <c r="R203" i="3"/>
  <c r="Q203" i="3"/>
  <c r="T203" i="3" s="1"/>
  <c r="P203" i="3"/>
  <c r="O203" i="3"/>
  <c r="N203" i="3"/>
  <c r="M203" i="3"/>
  <c r="L203" i="3"/>
  <c r="K203" i="3"/>
  <c r="E203" i="3"/>
  <c r="AD202" i="3"/>
  <c r="AB202" i="3"/>
  <c r="Y202" i="3"/>
  <c r="X202" i="3"/>
  <c r="U202" i="3"/>
  <c r="R202" i="3"/>
  <c r="Q202" i="3"/>
  <c r="P202" i="3"/>
  <c r="O202" i="3"/>
  <c r="N202" i="3"/>
  <c r="M202" i="3"/>
  <c r="L202" i="3"/>
  <c r="K202" i="3"/>
  <c r="E202" i="3"/>
  <c r="AD201" i="3"/>
  <c r="AB201" i="3"/>
  <c r="Y201" i="3"/>
  <c r="X201" i="3"/>
  <c r="Q201" i="3"/>
  <c r="T201" i="3" s="1"/>
  <c r="O201" i="3"/>
  <c r="M201" i="3"/>
  <c r="L201" i="3"/>
  <c r="K201" i="3"/>
  <c r="R201" i="3" s="1"/>
  <c r="E201" i="3"/>
  <c r="AD200" i="3"/>
  <c r="AB200" i="3"/>
  <c r="Y200" i="3"/>
  <c r="X200" i="3"/>
  <c r="K200" i="3"/>
  <c r="E200" i="3"/>
  <c r="AD199" i="3"/>
  <c r="AC199" i="3"/>
  <c r="AB199" i="3"/>
  <c r="Y199" i="3"/>
  <c r="X199" i="3"/>
  <c r="U199" i="3"/>
  <c r="R199" i="3"/>
  <c r="Q199" i="3"/>
  <c r="P199" i="3"/>
  <c r="O199" i="3"/>
  <c r="S199" i="3" s="1"/>
  <c r="N199" i="3"/>
  <c r="M199" i="3"/>
  <c r="L199" i="3"/>
  <c r="K199" i="3"/>
  <c r="E199" i="3"/>
  <c r="AD198" i="3"/>
  <c r="AB198" i="3"/>
  <c r="Y198" i="3"/>
  <c r="X198" i="3"/>
  <c r="U198" i="3"/>
  <c r="R198" i="3"/>
  <c r="Q198" i="3"/>
  <c r="T198" i="3" s="1"/>
  <c r="P198" i="3"/>
  <c r="O198" i="3"/>
  <c r="S198" i="3" s="1"/>
  <c r="N198" i="3"/>
  <c r="M198" i="3"/>
  <c r="L198" i="3"/>
  <c r="K198" i="3"/>
  <c r="E198" i="3"/>
  <c r="AD197" i="3"/>
  <c r="AB197" i="3"/>
  <c r="Y197" i="3"/>
  <c r="X197" i="3"/>
  <c r="U197" i="3"/>
  <c r="T197" i="3"/>
  <c r="R197" i="3"/>
  <c r="Q197" i="3"/>
  <c r="P197" i="3"/>
  <c r="O197" i="3"/>
  <c r="S197" i="3" s="1"/>
  <c r="N197" i="3"/>
  <c r="M197" i="3"/>
  <c r="L197" i="3"/>
  <c r="K197" i="3"/>
  <c r="E197" i="3"/>
  <c r="AD196" i="3"/>
  <c r="AC196" i="3"/>
  <c r="AB196" i="3"/>
  <c r="Y196" i="3"/>
  <c r="X196" i="3"/>
  <c r="M196" i="3"/>
  <c r="K196" i="3"/>
  <c r="L196" i="3" s="1"/>
  <c r="E196" i="3"/>
  <c r="AD195" i="3"/>
  <c r="AB195" i="3"/>
  <c r="Y195" i="3"/>
  <c r="X195" i="3"/>
  <c r="U195" i="3"/>
  <c r="Q195" i="3"/>
  <c r="K195" i="3"/>
  <c r="L195" i="3" s="1"/>
  <c r="E195" i="3"/>
  <c r="AD194" i="3"/>
  <c r="AB194" i="3"/>
  <c r="Y194" i="3"/>
  <c r="X194" i="3"/>
  <c r="U194" i="3"/>
  <c r="R194" i="3"/>
  <c r="Q194" i="3"/>
  <c r="P194" i="3"/>
  <c r="O194" i="3"/>
  <c r="M194" i="3"/>
  <c r="K194" i="3"/>
  <c r="L194" i="3" s="1"/>
  <c r="E194" i="3"/>
  <c r="AD193" i="3"/>
  <c r="AB193" i="3"/>
  <c r="Y193" i="3"/>
  <c r="X193" i="3"/>
  <c r="U193" i="3"/>
  <c r="S193" i="3"/>
  <c r="R193" i="3"/>
  <c r="Q193" i="3"/>
  <c r="P193" i="3"/>
  <c r="O193" i="3"/>
  <c r="N193" i="3"/>
  <c r="M193" i="3"/>
  <c r="K193" i="3"/>
  <c r="L193" i="3" s="1"/>
  <c r="E193" i="3"/>
  <c r="AD192" i="3"/>
  <c r="AB192" i="3"/>
  <c r="Y192" i="3"/>
  <c r="X192" i="3"/>
  <c r="U192" i="3"/>
  <c r="R192" i="3"/>
  <c r="Q192" i="3"/>
  <c r="P192" i="3"/>
  <c r="O192" i="3"/>
  <c r="N192" i="3"/>
  <c r="M192" i="3"/>
  <c r="K192" i="3"/>
  <c r="L192" i="3" s="1"/>
  <c r="E192" i="3"/>
  <c r="AD191" i="3"/>
  <c r="AB191" i="3"/>
  <c r="Y191" i="3"/>
  <c r="X191" i="3"/>
  <c r="K191" i="3"/>
  <c r="E191" i="3"/>
  <c r="AD190" i="3"/>
  <c r="AB190" i="3"/>
  <c r="Y190" i="3"/>
  <c r="X190" i="3"/>
  <c r="O190" i="3"/>
  <c r="K190" i="3"/>
  <c r="E190" i="3"/>
  <c r="AD189" i="3"/>
  <c r="AB189" i="3"/>
  <c r="Y189" i="3"/>
  <c r="X189" i="3"/>
  <c r="P189" i="3"/>
  <c r="O189" i="3"/>
  <c r="N189" i="3"/>
  <c r="M189" i="3"/>
  <c r="K189" i="3"/>
  <c r="L189" i="3" s="1"/>
  <c r="E189" i="3"/>
  <c r="AD188" i="3"/>
  <c r="AB188" i="3"/>
  <c r="Y188" i="3"/>
  <c r="X188" i="3"/>
  <c r="M188" i="3"/>
  <c r="K188" i="3"/>
  <c r="L188" i="3" s="1"/>
  <c r="E188" i="3"/>
  <c r="AD187" i="3"/>
  <c r="AC187" i="3"/>
  <c r="AB187" i="3"/>
  <c r="Y187" i="3"/>
  <c r="X187" i="3"/>
  <c r="K187" i="3"/>
  <c r="E187" i="3"/>
  <c r="AD186" i="3"/>
  <c r="AC186" i="3"/>
  <c r="AB186" i="3"/>
  <c r="Y186" i="3"/>
  <c r="X186" i="3"/>
  <c r="K186" i="3"/>
  <c r="E186" i="3"/>
  <c r="AD185" i="3"/>
  <c r="AB185" i="3"/>
  <c r="Y185" i="3"/>
  <c r="X185" i="3"/>
  <c r="U185" i="3"/>
  <c r="Q185" i="3"/>
  <c r="K185" i="3"/>
  <c r="N185" i="3" s="1"/>
  <c r="E185" i="3"/>
  <c r="AD184" i="3"/>
  <c r="AB184" i="3"/>
  <c r="Y184" i="3"/>
  <c r="X184" i="3"/>
  <c r="U184" i="3"/>
  <c r="R184" i="3"/>
  <c r="P184" i="3"/>
  <c r="K184" i="3"/>
  <c r="N184" i="3" s="1"/>
  <c r="E184" i="3"/>
  <c r="AD183" i="3"/>
  <c r="AB183" i="3"/>
  <c r="Y183" i="3"/>
  <c r="X183" i="3"/>
  <c r="U183" i="3"/>
  <c r="R183" i="3"/>
  <c r="Q183" i="3"/>
  <c r="S183" i="3" s="1"/>
  <c r="T183" i="3" s="1"/>
  <c r="P183" i="3"/>
  <c r="O183" i="3"/>
  <c r="M183" i="3"/>
  <c r="L183" i="3"/>
  <c r="K183" i="3"/>
  <c r="N183" i="3" s="1"/>
  <c r="E183" i="3"/>
  <c r="AD182" i="3"/>
  <c r="AB182" i="3"/>
  <c r="Y182" i="3"/>
  <c r="X182" i="3"/>
  <c r="U182" i="3"/>
  <c r="R182" i="3"/>
  <c r="Q182" i="3"/>
  <c r="P182" i="3"/>
  <c r="M182" i="3"/>
  <c r="K182" i="3"/>
  <c r="N182" i="3" s="1"/>
  <c r="E182" i="3"/>
  <c r="AD181" i="3"/>
  <c r="AB181" i="3"/>
  <c r="Y181" i="3"/>
  <c r="X181" i="3"/>
  <c r="U181" i="3"/>
  <c r="S181" i="3"/>
  <c r="R181" i="3"/>
  <c r="Q181" i="3"/>
  <c r="T181" i="3" s="1"/>
  <c r="P181" i="3"/>
  <c r="O181" i="3"/>
  <c r="M181" i="3"/>
  <c r="L181" i="3"/>
  <c r="K181" i="3"/>
  <c r="N181" i="3" s="1"/>
  <c r="E181" i="3"/>
  <c r="AD180" i="3"/>
  <c r="AB180" i="3"/>
  <c r="Y180" i="3"/>
  <c r="X180" i="3"/>
  <c r="U180" i="3"/>
  <c r="R180" i="3"/>
  <c r="Q180" i="3"/>
  <c r="P180" i="3"/>
  <c r="O180" i="3"/>
  <c r="S180" i="3" s="1"/>
  <c r="T180" i="3" s="1"/>
  <c r="M180" i="3"/>
  <c r="K180" i="3"/>
  <c r="N180" i="3" s="1"/>
  <c r="E180" i="3"/>
  <c r="AD179" i="3"/>
  <c r="AB179" i="3"/>
  <c r="Y179" i="3"/>
  <c r="X179" i="3"/>
  <c r="U179" i="3"/>
  <c r="S179" i="3"/>
  <c r="R179" i="3"/>
  <c r="Q179" i="3"/>
  <c r="P179" i="3"/>
  <c r="O179" i="3"/>
  <c r="M179" i="3"/>
  <c r="L179" i="3"/>
  <c r="K179" i="3"/>
  <c r="N179" i="3" s="1"/>
  <c r="E179" i="3"/>
  <c r="AD178" i="3"/>
  <c r="AB178" i="3"/>
  <c r="Y178" i="3"/>
  <c r="X178" i="3"/>
  <c r="R178" i="3"/>
  <c r="P178" i="3"/>
  <c r="O178" i="3"/>
  <c r="L178" i="3"/>
  <c r="K178" i="3"/>
  <c r="E178" i="3"/>
  <c r="AD177" i="3"/>
  <c r="AB177" i="3"/>
  <c r="Y177" i="3"/>
  <c r="X177" i="3"/>
  <c r="K177" i="3"/>
  <c r="E177" i="3"/>
  <c r="AD176" i="3"/>
  <c r="AB176" i="3"/>
  <c r="Y176" i="3"/>
  <c r="X176" i="3"/>
  <c r="R176" i="3"/>
  <c r="P176" i="3"/>
  <c r="M176" i="3"/>
  <c r="L176" i="3"/>
  <c r="K176" i="3"/>
  <c r="N176" i="3" s="1"/>
  <c r="E176" i="3"/>
  <c r="AD175" i="3"/>
  <c r="AB175" i="3"/>
  <c r="Y175" i="3"/>
  <c r="X175" i="3"/>
  <c r="K175" i="3"/>
  <c r="E175" i="3"/>
  <c r="AD174" i="3"/>
  <c r="AB174" i="3"/>
  <c r="Y174" i="3"/>
  <c r="X174" i="3"/>
  <c r="N174" i="3"/>
  <c r="K174" i="3"/>
  <c r="E174" i="3"/>
  <c r="AB173" i="3"/>
  <c r="Y173" i="3"/>
  <c r="X173" i="3"/>
  <c r="K173" i="3"/>
  <c r="E173" i="3"/>
  <c r="AD172" i="3"/>
  <c r="AB172" i="3"/>
  <c r="Y172" i="3"/>
  <c r="X172" i="3"/>
  <c r="U172" i="3"/>
  <c r="R172" i="3"/>
  <c r="P172" i="3"/>
  <c r="N172" i="3"/>
  <c r="K172" i="3"/>
  <c r="Q172" i="3" s="1"/>
  <c r="E172" i="3"/>
  <c r="AD171" i="3"/>
  <c r="AB171" i="3"/>
  <c r="Y171" i="3"/>
  <c r="X171" i="3"/>
  <c r="U171" i="3"/>
  <c r="R171" i="3"/>
  <c r="Q171" i="3"/>
  <c r="O171" i="3"/>
  <c r="M171" i="3"/>
  <c r="K171" i="3"/>
  <c r="P171" i="3" s="1"/>
  <c r="E171" i="3"/>
  <c r="AD170" i="3"/>
  <c r="AB170" i="3"/>
  <c r="Y170" i="3"/>
  <c r="X170" i="3"/>
  <c r="U170" i="3"/>
  <c r="S170" i="3"/>
  <c r="R170" i="3"/>
  <c r="Q170" i="3"/>
  <c r="P170" i="3"/>
  <c r="O170" i="3"/>
  <c r="N170" i="3"/>
  <c r="M170" i="3"/>
  <c r="L170" i="3"/>
  <c r="K170" i="3"/>
  <c r="E170" i="3"/>
  <c r="AD169" i="3"/>
  <c r="AB169" i="3"/>
  <c r="Y169" i="3"/>
  <c r="X169" i="3"/>
  <c r="U169" i="3"/>
  <c r="R169" i="3"/>
  <c r="Q169" i="3"/>
  <c r="T169" i="3" s="1"/>
  <c r="P169" i="3"/>
  <c r="O169" i="3"/>
  <c r="N169" i="3"/>
  <c r="M169" i="3"/>
  <c r="L169" i="3"/>
  <c r="K169" i="3"/>
  <c r="E169" i="3"/>
  <c r="AD168" i="3"/>
  <c r="AB168" i="3"/>
  <c r="Y168" i="3"/>
  <c r="X168" i="3"/>
  <c r="Q168" i="3"/>
  <c r="P168" i="3"/>
  <c r="O168" i="3"/>
  <c r="N168" i="3"/>
  <c r="M168" i="3"/>
  <c r="K168" i="3"/>
  <c r="L168" i="3" s="1"/>
  <c r="E168" i="3"/>
  <c r="AD167" i="3"/>
  <c r="AB167" i="3"/>
  <c r="Y167" i="3"/>
  <c r="X167" i="3"/>
  <c r="U167" i="3"/>
  <c r="R167" i="3"/>
  <c r="Q167" i="3"/>
  <c r="P167" i="3"/>
  <c r="O167" i="3"/>
  <c r="S167" i="3" s="1"/>
  <c r="T167" i="3" s="1"/>
  <c r="N167" i="3"/>
  <c r="M167" i="3"/>
  <c r="L167" i="3"/>
  <c r="K167" i="3"/>
  <c r="E167" i="3"/>
  <c r="AD166" i="3"/>
  <c r="AB166" i="3"/>
  <c r="Y166" i="3"/>
  <c r="X166" i="3"/>
  <c r="Q166" i="3"/>
  <c r="O166" i="3"/>
  <c r="K166" i="3"/>
  <c r="E166" i="3"/>
  <c r="AD165" i="3"/>
  <c r="AB165" i="3"/>
  <c r="Y165" i="3"/>
  <c r="X165" i="3"/>
  <c r="Q165" i="3"/>
  <c r="T165" i="3" s="1"/>
  <c r="O165" i="3"/>
  <c r="M165" i="3"/>
  <c r="L165" i="3"/>
  <c r="K165" i="3"/>
  <c r="R165" i="3" s="1"/>
  <c r="E165" i="3"/>
  <c r="AD164" i="3"/>
  <c r="AB164" i="3"/>
  <c r="Y164" i="3"/>
  <c r="X164" i="3"/>
  <c r="K164" i="3"/>
  <c r="E164" i="3"/>
  <c r="AD163" i="3"/>
  <c r="AB163" i="3"/>
  <c r="Y163" i="3"/>
  <c r="X163" i="3"/>
  <c r="O163" i="3"/>
  <c r="M163" i="3"/>
  <c r="K163" i="3"/>
  <c r="E163" i="3"/>
  <c r="AD162" i="3"/>
  <c r="AB162" i="3"/>
  <c r="Y162" i="3"/>
  <c r="X162" i="3"/>
  <c r="K162" i="3"/>
  <c r="E162" i="3"/>
  <c r="AD161" i="3"/>
  <c r="AB161" i="3"/>
  <c r="Y161" i="3"/>
  <c r="X161" i="3"/>
  <c r="U161" i="3"/>
  <c r="L161" i="3"/>
  <c r="K161" i="3"/>
  <c r="Q161" i="3" s="1"/>
  <c r="E161" i="3"/>
  <c r="AD160" i="3"/>
  <c r="AB160" i="3"/>
  <c r="Y160" i="3"/>
  <c r="X160" i="3"/>
  <c r="U160" i="3"/>
  <c r="K160" i="3"/>
  <c r="E160" i="3"/>
  <c r="AD159" i="3"/>
  <c r="AB159" i="3"/>
  <c r="Y159" i="3"/>
  <c r="X159" i="3"/>
  <c r="U159" i="3"/>
  <c r="P159" i="3"/>
  <c r="N159" i="3"/>
  <c r="K159" i="3"/>
  <c r="Q159" i="3" s="1"/>
  <c r="E159" i="3"/>
  <c r="AD158" i="3"/>
  <c r="AB158" i="3"/>
  <c r="Y158" i="3"/>
  <c r="X158" i="3"/>
  <c r="U158" i="3"/>
  <c r="S158" i="3"/>
  <c r="T158" i="3" s="1"/>
  <c r="R158" i="3"/>
  <c r="P158" i="3"/>
  <c r="O158" i="3"/>
  <c r="M158" i="3"/>
  <c r="K158" i="3"/>
  <c r="Q158" i="3" s="1"/>
  <c r="E158" i="3"/>
  <c r="AD157" i="3"/>
  <c r="AB157" i="3"/>
  <c r="Y157" i="3"/>
  <c r="X157" i="3"/>
  <c r="U157" i="3"/>
  <c r="S157" i="3"/>
  <c r="T157" i="3" s="1"/>
  <c r="R157" i="3"/>
  <c r="P157" i="3"/>
  <c r="O157" i="3"/>
  <c r="N157" i="3"/>
  <c r="M157" i="3"/>
  <c r="L157" i="3"/>
  <c r="K157" i="3"/>
  <c r="Q157" i="3" s="1"/>
  <c r="E157" i="3"/>
  <c r="AD156" i="3"/>
  <c r="AB156" i="3"/>
  <c r="Y156" i="3"/>
  <c r="X156" i="3"/>
  <c r="U156" i="3"/>
  <c r="T156" i="3"/>
  <c r="R156" i="3"/>
  <c r="Q156" i="3"/>
  <c r="O156" i="3"/>
  <c r="N156" i="3"/>
  <c r="M156" i="3"/>
  <c r="L156" i="3"/>
  <c r="K156" i="3"/>
  <c r="P156" i="3" s="1"/>
  <c r="E156" i="3"/>
  <c r="AD155" i="3"/>
  <c r="AB155" i="3"/>
  <c r="Y155" i="3"/>
  <c r="X155" i="3"/>
  <c r="R155" i="3"/>
  <c r="Q155" i="3"/>
  <c r="O155" i="3"/>
  <c r="S155" i="3" s="1"/>
  <c r="T155" i="3" s="1"/>
  <c r="N155" i="3"/>
  <c r="M155" i="3"/>
  <c r="K155" i="3"/>
  <c r="P155" i="3" s="1"/>
  <c r="E155" i="3"/>
  <c r="AD154" i="3"/>
  <c r="AB154" i="3"/>
  <c r="Y154" i="3"/>
  <c r="X154" i="3"/>
  <c r="U154" i="3"/>
  <c r="R154" i="3"/>
  <c r="Q154" i="3"/>
  <c r="O154" i="3"/>
  <c r="N154" i="3"/>
  <c r="M154" i="3"/>
  <c r="L154" i="3"/>
  <c r="K154" i="3"/>
  <c r="P154" i="3" s="1"/>
  <c r="E154" i="3"/>
  <c r="AD153" i="3"/>
  <c r="AB153" i="3"/>
  <c r="Y153" i="3"/>
  <c r="X153" i="3"/>
  <c r="R153" i="3"/>
  <c r="O153" i="3"/>
  <c r="N153" i="3"/>
  <c r="L153" i="3"/>
  <c r="K153" i="3"/>
  <c r="E153" i="3"/>
  <c r="AD152" i="3"/>
  <c r="AB152" i="3"/>
  <c r="Y152" i="3"/>
  <c r="X152" i="3"/>
  <c r="K152" i="3"/>
  <c r="E152" i="3"/>
  <c r="AD151" i="3"/>
  <c r="AB151" i="3"/>
  <c r="Y151" i="3"/>
  <c r="X151" i="3"/>
  <c r="M151" i="3"/>
  <c r="K151" i="3"/>
  <c r="E151" i="3"/>
  <c r="AD150" i="3"/>
  <c r="AB150" i="3"/>
  <c r="Y150" i="3"/>
  <c r="X150" i="3"/>
  <c r="Q150" i="3"/>
  <c r="N150" i="3"/>
  <c r="L150" i="3"/>
  <c r="K150" i="3"/>
  <c r="E150" i="3"/>
  <c r="AD149" i="3"/>
  <c r="AB149" i="3"/>
  <c r="Y149" i="3"/>
  <c r="X149" i="3"/>
  <c r="K149" i="3"/>
  <c r="E149" i="3"/>
  <c r="AD148" i="3"/>
  <c r="AB148" i="3"/>
  <c r="Y148" i="3"/>
  <c r="X148" i="3"/>
  <c r="O148" i="3"/>
  <c r="M148" i="3"/>
  <c r="K148" i="3"/>
  <c r="E148" i="3"/>
  <c r="AD147" i="3"/>
  <c r="AB147" i="3"/>
  <c r="Y147" i="3"/>
  <c r="X147" i="3"/>
  <c r="K147" i="3"/>
  <c r="E147" i="3"/>
  <c r="AD146" i="3"/>
  <c r="AB146" i="3"/>
  <c r="Y146" i="3"/>
  <c r="X146" i="3"/>
  <c r="O146" i="3"/>
  <c r="M146" i="3"/>
  <c r="K146" i="3"/>
  <c r="E146" i="3"/>
  <c r="AD145" i="3"/>
  <c r="AB145" i="3"/>
  <c r="Y145" i="3"/>
  <c r="X145" i="3"/>
  <c r="K145" i="3"/>
  <c r="E145" i="3"/>
  <c r="AD144" i="3"/>
  <c r="AB144" i="3"/>
  <c r="Y144" i="3"/>
  <c r="X144" i="3"/>
  <c r="O144" i="3"/>
  <c r="M144" i="3"/>
  <c r="K144" i="3"/>
  <c r="E144" i="3"/>
  <c r="AD143" i="3"/>
  <c r="AB143" i="3"/>
  <c r="Y143" i="3"/>
  <c r="X143" i="3"/>
  <c r="K143" i="3"/>
  <c r="E143" i="3"/>
  <c r="AD142" i="3"/>
  <c r="AB142" i="3"/>
  <c r="Y142" i="3"/>
  <c r="X142" i="3"/>
  <c r="O142" i="3"/>
  <c r="M142" i="3"/>
  <c r="K142" i="3"/>
  <c r="E142" i="3"/>
  <c r="AD141" i="3"/>
  <c r="AB141" i="3"/>
  <c r="Y141" i="3"/>
  <c r="X141" i="3"/>
  <c r="U141" i="3"/>
  <c r="R141" i="3"/>
  <c r="N141" i="3"/>
  <c r="M141" i="3"/>
  <c r="L141" i="3"/>
  <c r="K141" i="3"/>
  <c r="Q141" i="3" s="1"/>
  <c r="T141" i="3" s="1"/>
  <c r="E141" i="3"/>
  <c r="AD140" i="3"/>
  <c r="AB140" i="3"/>
  <c r="Y140" i="3"/>
  <c r="X140" i="3"/>
  <c r="M140" i="3"/>
  <c r="K140" i="3"/>
  <c r="E140" i="3"/>
  <c r="AD139" i="3"/>
  <c r="AB139" i="3"/>
  <c r="Y139" i="3"/>
  <c r="X139" i="3"/>
  <c r="U139" i="3"/>
  <c r="M139" i="3"/>
  <c r="K139" i="3"/>
  <c r="E139" i="3"/>
  <c r="AD138" i="3"/>
  <c r="AB138" i="3"/>
  <c r="Y138" i="3"/>
  <c r="X138" i="3"/>
  <c r="U138" i="3"/>
  <c r="K138" i="3"/>
  <c r="E138" i="3"/>
  <c r="AD137" i="3"/>
  <c r="AB137" i="3"/>
  <c r="Y137" i="3"/>
  <c r="X137" i="3"/>
  <c r="U137" i="3"/>
  <c r="R137" i="3"/>
  <c r="L137" i="3"/>
  <c r="K137" i="3"/>
  <c r="Q137" i="3" s="1"/>
  <c r="T137" i="3" s="1"/>
  <c r="E137" i="3"/>
  <c r="AD136" i="3"/>
  <c r="AB136" i="3"/>
  <c r="Y136" i="3"/>
  <c r="X136" i="3"/>
  <c r="U136" i="3"/>
  <c r="R136" i="3"/>
  <c r="L136" i="3"/>
  <c r="K136" i="3"/>
  <c r="Q136" i="3" s="1"/>
  <c r="E136" i="3"/>
  <c r="AD135" i="3"/>
  <c r="AB135" i="3"/>
  <c r="Y135" i="3"/>
  <c r="X135" i="3"/>
  <c r="K135" i="3"/>
  <c r="E135" i="3"/>
  <c r="AD134" i="3"/>
  <c r="AB134" i="3"/>
  <c r="Y134" i="3"/>
  <c r="X134" i="3"/>
  <c r="U134" i="3"/>
  <c r="T134" i="3"/>
  <c r="R134" i="3"/>
  <c r="Q134" i="3"/>
  <c r="P134" i="3"/>
  <c r="N134" i="3"/>
  <c r="K134" i="3"/>
  <c r="O134" i="3" s="1"/>
  <c r="E134" i="3"/>
  <c r="AD133" i="3"/>
  <c r="AB133" i="3"/>
  <c r="Y133" i="3"/>
  <c r="X133" i="3"/>
  <c r="U133" i="3"/>
  <c r="R133" i="3"/>
  <c r="Q133" i="3"/>
  <c r="T133" i="3" s="1"/>
  <c r="P133" i="3"/>
  <c r="O133" i="3"/>
  <c r="N133" i="3"/>
  <c r="M133" i="3"/>
  <c r="K133" i="3"/>
  <c r="L133" i="3" s="1"/>
  <c r="E133" i="3"/>
  <c r="AD132" i="3"/>
  <c r="AB132" i="3"/>
  <c r="Y132" i="3"/>
  <c r="X132" i="3"/>
  <c r="U132" i="3"/>
  <c r="T132" i="3"/>
  <c r="R132" i="3"/>
  <c r="Q132" i="3"/>
  <c r="P132" i="3"/>
  <c r="O132" i="3"/>
  <c r="N132" i="3"/>
  <c r="M132" i="3"/>
  <c r="L132" i="3"/>
  <c r="K132" i="3"/>
  <c r="E132" i="3"/>
  <c r="AD131" i="3"/>
  <c r="AB131" i="3"/>
  <c r="Y131" i="3"/>
  <c r="X131" i="3"/>
  <c r="R131" i="3"/>
  <c r="Q131" i="3"/>
  <c r="T131" i="3" s="1"/>
  <c r="P131" i="3"/>
  <c r="O131" i="3"/>
  <c r="M131" i="3"/>
  <c r="K131" i="3"/>
  <c r="N131" i="3" s="1"/>
  <c r="E131" i="3"/>
  <c r="AD130" i="3"/>
  <c r="AB130" i="3"/>
  <c r="Y130" i="3"/>
  <c r="X130" i="3"/>
  <c r="U130" i="3"/>
  <c r="R130" i="3"/>
  <c r="Q130" i="3"/>
  <c r="P130" i="3"/>
  <c r="O130" i="3"/>
  <c r="M130" i="3"/>
  <c r="K130" i="3"/>
  <c r="N130" i="3" s="1"/>
  <c r="E130" i="3"/>
  <c r="AB129" i="3"/>
  <c r="Y129" i="3"/>
  <c r="X129" i="3"/>
  <c r="U129" i="3"/>
  <c r="R129" i="3"/>
  <c r="Q129" i="3"/>
  <c r="T129" i="3" s="1"/>
  <c r="P129" i="3"/>
  <c r="O129" i="3"/>
  <c r="S129" i="3" s="1"/>
  <c r="N129" i="3"/>
  <c r="M129" i="3"/>
  <c r="L129" i="3"/>
  <c r="K129" i="3"/>
  <c r="E129" i="3"/>
  <c r="AD128" i="3"/>
  <c r="AB128" i="3"/>
  <c r="Y128" i="3"/>
  <c r="X128" i="3"/>
  <c r="U128" i="3"/>
  <c r="R128" i="3"/>
  <c r="Q128" i="3"/>
  <c r="P128" i="3"/>
  <c r="O128" i="3"/>
  <c r="N128" i="3"/>
  <c r="M128" i="3"/>
  <c r="L128" i="3"/>
  <c r="K128" i="3"/>
  <c r="E128" i="3"/>
  <c r="AD127" i="3"/>
  <c r="AB127" i="3"/>
  <c r="Y127" i="3"/>
  <c r="X127" i="3"/>
  <c r="U127" i="3"/>
  <c r="R127" i="3"/>
  <c r="Q127" i="3"/>
  <c r="T127" i="3" s="1"/>
  <c r="P127" i="3"/>
  <c r="O127" i="3"/>
  <c r="S127" i="3" s="1"/>
  <c r="N127" i="3"/>
  <c r="M127" i="3"/>
  <c r="L127" i="3"/>
  <c r="K127" i="3"/>
  <c r="E127" i="3"/>
  <c r="AD126" i="3"/>
  <c r="AB126" i="3"/>
  <c r="Y126" i="3"/>
  <c r="X126" i="3"/>
  <c r="K126" i="3"/>
  <c r="E126" i="3"/>
  <c r="AD125" i="3"/>
  <c r="AB125" i="3"/>
  <c r="Y125" i="3"/>
  <c r="X125" i="3"/>
  <c r="U125" i="3"/>
  <c r="K125" i="3"/>
  <c r="E125" i="3"/>
  <c r="AD124" i="3"/>
  <c r="AB124" i="3"/>
  <c r="Y124" i="3"/>
  <c r="X124" i="3"/>
  <c r="U124" i="3"/>
  <c r="Q124" i="3"/>
  <c r="P124" i="3"/>
  <c r="N124" i="3"/>
  <c r="K124" i="3"/>
  <c r="E124" i="3"/>
  <c r="AD123" i="3"/>
  <c r="AB123" i="3"/>
  <c r="Y123" i="3"/>
  <c r="X123" i="3"/>
  <c r="U123" i="3"/>
  <c r="P123" i="3"/>
  <c r="O123" i="3"/>
  <c r="K123" i="3"/>
  <c r="Q123" i="3" s="1"/>
  <c r="E123" i="3"/>
  <c r="AD122" i="3"/>
  <c r="AB122" i="3"/>
  <c r="Y122" i="3"/>
  <c r="X122" i="3"/>
  <c r="U122" i="3"/>
  <c r="T122" i="3"/>
  <c r="R122" i="3"/>
  <c r="P122" i="3"/>
  <c r="O122" i="3"/>
  <c r="N122" i="3"/>
  <c r="M122" i="3"/>
  <c r="L122" i="3"/>
  <c r="K122" i="3"/>
  <c r="Q122" i="3" s="1"/>
  <c r="E122" i="3"/>
  <c r="AD121" i="3"/>
  <c r="AB121" i="3"/>
  <c r="Y121" i="3"/>
  <c r="X121" i="3"/>
  <c r="R121" i="3"/>
  <c r="P121" i="3"/>
  <c r="O121" i="3"/>
  <c r="N121" i="3"/>
  <c r="M121" i="3"/>
  <c r="L121" i="3"/>
  <c r="K121" i="3"/>
  <c r="U121" i="3" s="1"/>
  <c r="E121" i="3"/>
  <c r="AD120" i="3"/>
  <c r="AB120" i="3"/>
  <c r="Y120" i="3"/>
  <c r="X120" i="3"/>
  <c r="K120" i="3"/>
  <c r="E120" i="3"/>
  <c r="AD119" i="3"/>
  <c r="AB119" i="3"/>
  <c r="Y119" i="3"/>
  <c r="X119" i="3"/>
  <c r="O119" i="3"/>
  <c r="N119" i="3"/>
  <c r="M119" i="3"/>
  <c r="L119" i="3"/>
  <c r="K119" i="3"/>
  <c r="P119" i="3" s="1"/>
  <c r="E119" i="3"/>
  <c r="AD118" i="3"/>
  <c r="AB118" i="3"/>
  <c r="Y118" i="3"/>
  <c r="X118" i="3"/>
  <c r="M118" i="3"/>
  <c r="L118" i="3"/>
  <c r="K118" i="3"/>
  <c r="P118" i="3" s="1"/>
  <c r="E118" i="3"/>
  <c r="AD117" i="3"/>
  <c r="AB117" i="3"/>
  <c r="Y117" i="3"/>
  <c r="X117" i="3"/>
  <c r="K117" i="3"/>
  <c r="P117" i="3" s="1"/>
  <c r="E117" i="3"/>
  <c r="AD116" i="3"/>
  <c r="AB116" i="3"/>
  <c r="Y116" i="3"/>
  <c r="X116" i="3"/>
  <c r="U116" i="3"/>
  <c r="R116" i="3"/>
  <c r="Q116" i="3"/>
  <c r="T116" i="3" s="1"/>
  <c r="P116" i="3"/>
  <c r="N116" i="3"/>
  <c r="K116" i="3"/>
  <c r="O116" i="3" s="1"/>
  <c r="E116" i="3"/>
  <c r="AD115" i="3"/>
  <c r="AB115" i="3"/>
  <c r="Y115" i="3"/>
  <c r="X115" i="3"/>
  <c r="R115" i="3"/>
  <c r="Q115" i="3"/>
  <c r="P115" i="3"/>
  <c r="N115" i="3"/>
  <c r="L115" i="3"/>
  <c r="K115" i="3"/>
  <c r="E115" i="3"/>
  <c r="AD114" i="3"/>
  <c r="AB114" i="3"/>
  <c r="Y114" i="3"/>
  <c r="X114" i="3"/>
  <c r="L114" i="3"/>
  <c r="K114" i="3"/>
  <c r="E114" i="3"/>
  <c r="AD113" i="3"/>
  <c r="AB113" i="3"/>
  <c r="Y113" i="3"/>
  <c r="X113" i="3"/>
  <c r="P113" i="3"/>
  <c r="N113" i="3"/>
  <c r="M113" i="3"/>
  <c r="L113" i="3"/>
  <c r="K113" i="3"/>
  <c r="E113" i="3"/>
  <c r="AD112" i="3"/>
  <c r="AB112" i="3"/>
  <c r="Y112" i="3"/>
  <c r="X112" i="3"/>
  <c r="L112" i="3"/>
  <c r="K112" i="3"/>
  <c r="E112" i="3"/>
  <c r="AD111" i="3"/>
  <c r="AB111" i="3"/>
  <c r="Y111" i="3"/>
  <c r="X111" i="3"/>
  <c r="R111" i="3"/>
  <c r="Q111" i="3"/>
  <c r="P111" i="3"/>
  <c r="N111" i="3"/>
  <c r="M111" i="3"/>
  <c r="L111" i="3"/>
  <c r="K111" i="3"/>
  <c r="E111" i="3"/>
  <c r="AD110" i="3"/>
  <c r="AB110" i="3"/>
  <c r="Y110" i="3"/>
  <c r="X110" i="3"/>
  <c r="R110" i="3"/>
  <c r="Q110" i="3"/>
  <c r="P110" i="3"/>
  <c r="N110" i="3"/>
  <c r="M110" i="3"/>
  <c r="L110" i="3"/>
  <c r="K110" i="3"/>
  <c r="E110" i="3"/>
  <c r="AD109" i="3"/>
  <c r="AB109" i="3"/>
  <c r="Y109" i="3"/>
  <c r="X109" i="3"/>
  <c r="R109" i="3"/>
  <c r="Q109" i="3"/>
  <c r="P109" i="3"/>
  <c r="N109" i="3"/>
  <c r="M109" i="3"/>
  <c r="L109" i="3"/>
  <c r="K109" i="3"/>
  <c r="E109" i="3"/>
  <c r="AD108" i="3"/>
  <c r="AB108" i="3"/>
  <c r="Y108" i="3"/>
  <c r="X108" i="3"/>
  <c r="M108" i="3"/>
  <c r="K108" i="3"/>
  <c r="E108" i="3"/>
  <c r="AD107" i="3"/>
  <c r="AC107" i="3"/>
  <c r="AB107" i="3"/>
  <c r="Y107" i="3"/>
  <c r="X107" i="3"/>
  <c r="O107" i="3"/>
  <c r="N107" i="3"/>
  <c r="M107" i="3"/>
  <c r="L107" i="3"/>
  <c r="K107" i="3"/>
  <c r="P107" i="3" s="1"/>
  <c r="E107" i="3"/>
  <c r="AD106" i="3"/>
  <c r="AB106" i="3"/>
  <c r="Y106" i="3"/>
  <c r="X106" i="3"/>
  <c r="M106" i="3"/>
  <c r="L106" i="3"/>
  <c r="K106" i="3"/>
  <c r="P106" i="3" s="1"/>
  <c r="E106" i="3"/>
  <c r="AD105" i="3"/>
  <c r="AB105" i="3"/>
  <c r="Y105" i="3"/>
  <c r="X105" i="3"/>
  <c r="K105" i="3"/>
  <c r="E105" i="3"/>
  <c r="AD104" i="3"/>
  <c r="AB104" i="3"/>
  <c r="Y104" i="3"/>
  <c r="X104" i="3"/>
  <c r="U104" i="3"/>
  <c r="S104" i="3"/>
  <c r="R104" i="3"/>
  <c r="Q104" i="3"/>
  <c r="O104" i="3"/>
  <c r="N104" i="3"/>
  <c r="M104" i="3"/>
  <c r="L104" i="3"/>
  <c r="K104" i="3"/>
  <c r="P104" i="3" s="1"/>
  <c r="E104" i="3"/>
  <c r="AD103" i="3"/>
  <c r="AB103" i="3"/>
  <c r="Y103" i="3"/>
  <c r="X103" i="3"/>
  <c r="U103" i="3"/>
  <c r="R103" i="3"/>
  <c r="Q103" i="3"/>
  <c r="O103" i="3"/>
  <c r="N103" i="3"/>
  <c r="M103" i="3"/>
  <c r="L103" i="3"/>
  <c r="K103" i="3"/>
  <c r="P103" i="3" s="1"/>
  <c r="E103" i="3"/>
  <c r="AD102" i="3"/>
  <c r="AB102" i="3"/>
  <c r="Y102" i="3"/>
  <c r="X102" i="3"/>
  <c r="U102" i="3"/>
  <c r="S102" i="3"/>
  <c r="R102" i="3"/>
  <c r="Q102" i="3"/>
  <c r="O102" i="3"/>
  <c r="N102" i="3"/>
  <c r="L102" i="3"/>
  <c r="K102" i="3"/>
  <c r="P102" i="3" s="1"/>
  <c r="E102" i="3"/>
  <c r="AD101" i="3"/>
  <c r="AB101" i="3"/>
  <c r="Y101" i="3"/>
  <c r="X101" i="3"/>
  <c r="U101" i="3"/>
  <c r="R101" i="3"/>
  <c r="Q101" i="3"/>
  <c r="O101" i="3"/>
  <c r="N101" i="3"/>
  <c r="M101" i="3"/>
  <c r="L101" i="3"/>
  <c r="K101" i="3"/>
  <c r="P101" i="3" s="1"/>
  <c r="E101" i="3"/>
  <c r="AD100" i="3"/>
  <c r="AB100" i="3"/>
  <c r="Y100" i="3"/>
  <c r="X100" i="3"/>
  <c r="L100" i="3"/>
  <c r="K100" i="3"/>
  <c r="E100" i="3"/>
  <c r="AD99" i="3"/>
  <c r="AB99" i="3"/>
  <c r="Y99" i="3"/>
  <c r="X99" i="3"/>
  <c r="O99" i="3"/>
  <c r="N99" i="3"/>
  <c r="M99" i="3"/>
  <c r="L99" i="3"/>
  <c r="K99" i="3"/>
  <c r="P99" i="3" s="1"/>
  <c r="E99" i="3"/>
  <c r="AD98" i="3"/>
  <c r="AB98" i="3"/>
  <c r="Y98" i="3"/>
  <c r="X98" i="3"/>
  <c r="M98" i="3"/>
  <c r="K98" i="3"/>
  <c r="P98" i="3" s="1"/>
  <c r="E98" i="3"/>
  <c r="AD97" i="3"/>
  <c r="AB97" i="3"/>
  <c r="Y97" i="3"/>
  <c r="X97" i="3"/>
  <c r="K97" i="3"/>
  <c r="E97" i="3"/>
  <c r="AD96" i="3"/>
  <c r="AB96" i="3"/>
  <c r="Y96" i="3"/>
  <c r="X96" i="3"/>
  <c r="U96" i="3"/>
  <c r="S96" i="3"/>
  <c r="R96" i="3"/>
  <c r="Q96" i="3"/>
  <c r="O96" i="3"/>
  <c r="N96" i="3"/>
  <c r="M96" i="3"/>
  <c r="L96" i="3"/>
  <c r="K96" i="3"/>
  <c r="P96" i="3" s="1"/>
  <c r="E96" i="3"/>
  <c r="AD95" i="3"/>
  <c r="AB95" i="3"/>
  <c r="Y95" i="3"/>
  <c r="X95" i="3"/>
  <c r="U95" i="3"/>
  <c r="R95" i="3"/>
  <c r="Q95" i="3"/>
  <c r="O95" i="3"/>
  <c r="N95" i="3"/>
  <c r="M95" i="3"/>
  <c r="L95" i="3"/>
  <c r="K95" i="3"/>
  <c r="P95" i="3" s="1"/>
  <c r="E95" i="3"/>
  <c r="AD94" i="3"/>
  <c r="AB94" i="3"/>
  <c r="Y94" i="3"/>
  <c r="X94" i="3"/>
  <c r="U94" i="3"/>
  <c r="R94" i="3"/>
  <c r="Q94" i="3"/>
  <c r="O94" i="3"/>
  <c r="S94" i="3" s="1"/>
  <c r="N94" i="3"/>
  <c r="L94" i="3"/>
  <c r="K94" i="3"/>
  <c r="P94" i="3" s="1"/>
  <c r="E94" i="3"/>
  <c r="AD93" i="3"/>
  <c r="AB93" i="3"/>
  <c r="Y93" i="3"/>
  <c r="X93" i="3"/>
  <c r="U93" i="3"/>
  <c r="R93" i="3"/>
  <c r="Q93" i="3"/>
  <c r="O93" i="3"/>
  <c r="S93" i="3" s="1"/>
  <c r="N93" i="3"/>
  <c r="M93" i="3"/>
  <c r="L93" i="3"/>
  <c r="K93" i="3"/>
  <c r="P93" i="3" s="1"/>
  <c r="E93" i="3"/>
  <c r="AD92" i="3"/>
  <c r="AB92" i="3"/>
  <c r="Y92" i="3"/>
  <c r="X92" i="3"/>
  <c r="R92" i="3"/>
  <c r="O92" i="3"/>
  <c r="N92" i="3"/>
  <c r="L92" i="3"/>
  <c r="K92" i="3"/>
  <c r="E92" i="3"/>
  <c r="AD91" i="3"/>
  <c r="AB91" i="3"/>
  <c r="Y91" i="3"/>
  <c r="X91" i="3"/>
  <c r="N91" i="3"/>
  <c r="K91" i="3"/>
  <c r="E91" i="3"/>
  <c r="AD90" i="3"/>
  <c r="AB90" i="3"/>
  <c r="Y90" i="3"/>
  <c r="X90" i="3"/>
  <c r="O90" i="3"/>
  <c r="M90" i="3"/>
  <c r="L90" i="3"/>
  <c r="K90" i="3"/>
  <c r="U90" i="3" s="1"/>
  <c r="E90" i="3"/>
  <c r="AD89" i="3"/>
  <c r="AB89" i="3"/>
  <c r="Y89" i="3"/>
  <c r="X89" i="3"/>
  <c r="L89" i="3"/>
  <c r="K89" i="3"/>
  <c r="E89" i="3"/>
  <c r="AD88" i="3"/>
  <c r="AB88" i="3"/>
  <c r="Y88" i="3"/>
  <c r="X88" i="3"/>
  <c r="K88" i="3"/>
  <c r="E88" i="3"/>
  <c r="AD87" i="3"/>
  <c r="AB87" i="3"/>
  <c r="Y87" i="3"/>
  <c r="X87" i="3"/>
  <c r="L87" i="3"/>
  <c r="K87" i="3"/>
  <c r="Q87" i="3" s="1"/>
  <c r="E87" i="3"/>
  <c r="AD86" i="3"/>
  <c r="AB86" i="3"/>
  <c r="Y86" i="3"/>
  <c r="X86" i="3"/>
  <c r="K86" i="3"/>
  <c r="E86" i="3"/>
  <c r="AD85" i="3"/>
  <c r="AB85" i="3"/>
  <c r="Y85" i="3"/>
  <c r="X85" i="3"/>
  <c r="U85" i="3"/>
  <c r="R85" i="3"/>
  <c r="Q85" i="3"/>
  <c r="T85" i="3" s="1"/>
  <c r="P85" i="3"/>
  <c r="O85" i="3"/>
  <c r="N85" i="3"/>
  <c r="M85" i="3"/>
  <c r="L85" i="3"/>
  <c r="K85" i="3"/>
  <c r="E85" i="3"/>
  <c r="AD84" i="3"/>
  <c r="AC84" i="3"/>
  <c r="AB84" i="3"/>
  <c r="Y84" i="3"/>
  <c r="X84" i="3"/>
  <c r="U84" i="3"/>
  <c r="S84" i="3"/>
  <c r="R84" i="3"/>
  <c r="Q84" i="3"/>
  <c r="P84" i="3"/>
  <c r="O84" i="3"/>
  <c r="N84" i="3"/>
  <c r="M84" i="3"/>
  <c r="L84" i="3"/>
  <c r="K84" i="3"/>
  <c r="E84" i="3"/>
  <c r="AD83" i="3"/>
  <c r="AC83" i="3"/>
  <c r="AB83" i="3"/>
  <c r="Y83" i="3"/>
  <c r="X83" i="3"/>
  <c r="U83" i="3"/>
  <c r="R83" i="3"/>
  <c r="Q83" i="3"/>
  <c r="P83" i="3"/>
  <c r="O83" i="3"/>
  <c r="N83" i="3"/>
  <c r="M83" i="3"/>
  <c r="L83" i="3"/>
  <c r="K83" i="3"/>
  <c r="E83" i="3"/>
  <c r="AD82" i="3"/>
  <c r="AB82" i="3"/>
  <c r="Y82" i="3"/>
  <c r="X82" i="3"/>
  <c r="U82" i="3"/>
  <c r="R82" i="3"/>
  <c r="Q82" i="3"/>
  <c r="P82" i="3"/>
  <c r="O82" i="3"/>
  <c r="N82" i="3"/>
  <c r="M82" i="3"/>
  <c r="L82" i="3"/>
  <c r="K82" i="3"/>
  <c r="E82" i="3"/>
  <c r="AD81" i="3"/>
  <c r="AB81" i="3"/>
  <c r="Y81" i="3"/>
  <c r="X81" i="3"/>
  <c r="U81" i="3"/>
  <c r="R81" i="3"/>
  <c r="Q81" i="3"/>
  <c r="P81" i="3"/>
  <c r="O81" i="3"/>
  <c r="N81" i="3"/>
  <c r="M81" i="3"/>
  <c r="L81" i="3"/>
  <c r="K81" i="3"/>
  <c r="E81" i="3"/>
  <c r="AD80" i="3"/>
  <c r="AB80" i="3"/>
  <c r="Y80" i="3"/>
  <c r="X80" i="3"/>
  <c r="U80" i="3"/>
  <c r="R80" i="3"/>
  <c r="Q80" i="3"/>
  <c r="P80" i="3"/>
  <c r="O80" i="3"/>
  <c r="N80" i="3"/>
  <c r="M80" i="3"/>
  <c r="L80" i="3"/>
  <c r="K80" i="3"/>
  <c r="E80" i="3"/>
  <c r="AD79" i="3"/>
  <c r="AB79" i="3"/>
  <c r="Y79" i="3"/>
  <c r="X79" i="3"/>
  <c r="U79" i="3"/>
  <c r="R79" i="3"/>
  <c r="Q79" i="3"/>
  <c r="P79" i="3"/>
  <c r="O79" i="3"/>
  <c r="N79" i="3"/>
  <c r="M79" i="3"/>
  <c r="L79" i="3"/>
  <c r="K79" i="3"/>
  <c r="E79" i="3"/>
  <c r="AD78" i="3"/>
  <c r="AB78" i="3"/>
  <c r="Y78" i="3"/>
  <c r="X78" i="3"/>
  <c r="U78" i="3"/>
  <c r="R78" i="3"/>
  <c r="Q78" i="3"/>
  <c r="P78" i="3"/>
  <c r="O78" i="3"/>
  <c r="N78" i="3"/>
  <c r="M78" i="3"/>
  <c r="L78" i="3"/>
  <c r="K78" i="3"/>
  <c r="E78" i="3"/>
  <c r="AD77" i="3"/>
  <c r="AC77" i="3"/>
  <c r="AB77" i="3"/>
  <c r="Y77" i="3"/>
  <c r="X77" i="3"/>
  <c r="K77" i="3"/>
  <c r="E77" i="3"/>
  <c r="AD76" i="3"/>
  <c r="AC76" i="3"/>
  <c r="AB76" i="3"/>
  <c r="Y76" i="3"/>
  <c r="X76" i="3"/>
  <c r="K76" i="3"/>
  <c r="E76" i="3"/>
  <c r="AD75" i="3"/>
  <c r="AB75" i="3"/>
  <c r="Y75" i="3"/>
  <c r="X75" i="3"/>
  <c r="K75" i="3"/>
  <c r="E75" i="3"/>
  <c r="AD74" i="3"/>
  <c r="AB74" i="3"/>
  <c r="Y74" i="3"/>
  <c r="X74" i="3"/>
  <c r="U74" i="3"/>
  <c r="R74" i="3"/>
  <c r="L74" i="3"/>
  <c r="K74" i="3"/>
  <c r="E74" i="3"/>
  <c r="AD73" i="3"/>
  <c r="AB73" i="3"/>
  <c r="Y73" i="3"/>
  <c r="X73" i="3"/>
  <c r="R73" i="3"/>
  <c r="K73" i="3"/>
  <c r="E73" i="3"/>
  <c r="AD72" i="3"/>
  <c r="AB72" i="3"/>
  <c r="Y72" i="3"/>
  <c r="X72" i="3"/>
  <c r="R72" i="3"/>
  <c r="M72" i="3"/>
  <c r="K72" i="3"/>
  <c r="E72" i="3"/>
  <c r="AD71" i="3"/>
  <c r="AB71" i="3"/>
  <c r="Y71" i="3"/>
  <c r="X71" i="3"/>
  <c r="U71" i="3"/>
  <c r="K71" i="3"/>
  <c r="E71" i="3"/>
  <c r="AD70" i="3"/>
  <c r="AB70" i="3"/>
  <c r="Y70" i="3"/>
  <c r="X70" i="3"/>
  <c r="U70" i="3"/>
  <c r="R70" i="3"/>
  <c r="K70" i="3"/>
  <c r="E70" i="3"/>
  <c r="AD69" i="3"/>
  <c r="AB69" i="3"/>
  <c r="Y69" i="3"/>
  <c r="X69" i="3"/>
  <c r="R69" i="3"/>
  <c r="K69" i="3"/>
  <c r="E69" i="3"/>
  <c r="AD68" i="3"/>
  <c r="AB68" i="3"/>
  <c r="Y68" i="3"/>
  <c r="X68" i="3"/>
  <c r="R68" i="3"/>
  <c r="M68" i="3"/>
  <c r="K68" i="3"/>
  <c r="E68" i="3"/>
  <c r="AD67" i="3"/>
  <c r="AB67" i="3"/>
  <c r="Y67" i="3"/>
  <c r="X67" i="3"/>
  <c r="U67" i="3"/>
  <c r="Q67" i="3"/>
  <c r="K67" i="3"/>
  <c r="E67" i="3"/>
  <c r="AD66" i="3"/>
  <c r="AB66" i="3"/>
  <c r="Y66" i="3"/>
  <c r="X66" i="3"/>
  <c r="U66" i="3"/>
  <c r="R66" i="3"/>
  <c r="K66" i="3"/>
  <c r="E66" i="3"/>
  <c r="AD65" i="3"/>
  <c r="AB65" i="3"/>
  <c r="Y65" i="3"/>
  <c r="X65" i="3"/>
  <c r="K65" i="3"/>
  <c r="E65" i="3"/>
  <c r="AD64" i="3"/>
  <c r="AC64" i="3"/>
  <c r="AB64" i="3"/>
  <c r="Y64" i="3"/>
  <c r="X64" i="3"/>
  <c r="K64" i="3"/>
  <c r="E64" i="3"/>
  <c r="AD63" i="3"/>
  <c r="AB63" i="3"/>
  <c r="Y63" i="3"/>
  <c r="X63" i="3"/>
  <c r="K63" i="3"/>
  <c r="E63" i="3"/>
  <c r="AD62" i="3"/>
  <c r="AB62" i="3"/>
  <c r="Y62" i="3"/>
  <c r="X62" i="3"/>
  <c r="U62" i="3"/>
  <c r="R62" i="3"/>
  <c r="L62" i="3"/>
  <c r="K62" i="3"/>
  <c r="E62" i="3"/>
  <c r="AD61" i="3"/>
  <c r="AC61" i="3"/>
  <c r="AB61" i="3"/>
  <c r="Y61" i="3"/>
  <c r="X61" i="3"/>
  <c r="U61" i="3"/>
  <c r="M61" i="3"/>
  <c r="L61" i="3"/>
  <c r="K61" i="3"/>
  <c r="O61" i="3" s="1"/>
  <c r="E61" i="3"/>
  <c r="AD60" i="3"/>
  <c r="AC60" i="3"/>
  <c r="AB60" i="3"/>
  <c r="Y60" i="3"/>
  <c r="X60" i="3"/>
  <c r="U60" i="3"/>
  <c r="P60" i="3"/>
  <c r="N60" i="3"/>
  <c r="M60" i="3"/>
  <c r="L60" i="3"/>
  <c r="K60" i="3"/>
  <c r="E60" i="3"/>
  <c r="AD59" i="3"/>
  <c r="AB59" i="3"/>
  <c r="Y59" i="3"/>
  <c r="X59" i="3"/>
  <c r="K59" i="3"/>
  <c r="E59" i="3"/>
  <c r="AD58" i="3"/>
  <c r="AB58" i="3"/>
  <c r="Y58" i="3"/>
  <c r="X58" i="3"/>
  <c r="U58" i="3"/>
  <c r="N58" i="3"/>
  <c r="M58" i="3"/>
  <c r="L58" i="3"/>
  <c r="K58" i="3"/>
  <c r="E58" i="3"/>
  <c r="AD57" i="3"/>
  <c r="AC57" i="3"/>
  <c r="AB57" i="3"/>
  <c r="Y57" i="3"/>
  <c r="X57" i="3"/>
  <c r="U57" i="3"/>
  <c r="O57" i="3"/>
  <c r="S57" i="3" s="1"/>
  <c r="N57" i="3"/>
  <c r="K57" i="3"/>
  <c r="Q57" i="3" s="1"/>
  <c r="E57" i="3"/>
  <c r="AD56" i="3"/>
  <c r="AB56" i="3"/>
  <c r="Y56" i="3"/>
  <c r="X56" i="3"/>
  <c r="K56" i="3"/>
  <c r="E56" i="3"/>
  <c r="AD55" i="3"/>
  <c r="AB55" i="3"/>
  <c r="Y55" i="3"/>
  <c r="X55" i="3"/>
  <c r="N55" i="3"/>
  <c r="L55" i="3"/>
  <c r="K55" i="3"/>
  <c r="E55" i="3"/>
  <c r="AD54" i="3"/>
  <c r="AB54" i="3"/>
  <c r="Y54" i="3"/>
  <c r="X54" i="3"/>
  <c r="U54" i="3"/>
  <c r="O54" i="3"/>
  <c r="N54" i="3"/>
  <c r="M54" i="3"/>
  <c r="K54" i="3"/>
  <c r="E54" i="3"/>
  <c r="AD53" i="3"/>
  <c r="AB53" i="3"/>
  <c r="Y53" i="3"/>
  <c r="X53" i="3"/>
  <c r="U53" i="3"/>
  <c r="O53" i="3"/>
  <c r="N53" i="3"/>
  <c r="K53" i="3"/>
  <c r="Q53" i="3" s="1"/>
  <c r="E53" i="3"/>
  <c r="AD52" i="3"/>
  <c r="AB52" i="3"/>
  <c r="Y52" i="3"/>
  <c r="X52" i="3"/>
  <c r="N52" i="3"/>
  <c r="K52" i="3"/>
  <c r="E52" i="3"/>
  <c r="AD51" i="3"/>
  <c r="AB51" i="3"/>
  <c r="Y51" i="3"/>
  <c r="X51" i="3"/>
  <c r="K51" i="3"/>
  <c r="E51" i="3"/>
  <c r="AD50" i="3"/>
  <c r="AB50" i="3"/>
  <c r="Y50" i="3"/>
  <c r="X50" i="3"/>
  <c r="U50" i="3"/>
  <c r="N50" i="3"/>
  <c r="M50" i="3"/>
  <c r="L50" i="3"/>
  <c r="K50" i="3"/>
  <c r="E50" i="3"/>
  <c r="AD49" i="3"/>
  <c r="AB49" i="3"/>
  <c r="Y49" i="3"/>
  <c r="X49" i="3"/>
  <c r="U49" i="3"/>
  <c r="P49" i="3"/>
  <c r="N49" i="3"/>
  <c r="M49" i="3"/>
  <c r="L49" i="3"/>
  <c r="K49" i="3"/>
  <c r="E49" i="3"/>
  <c r="AD48" i="3"/>
  <c r="AB48" i="3"/>
  <c r="Y48" i="3"/>
  <c r="X48" i="3"/>
  <c r="U48" i="3"/>
  <c r="P48" i="3"/>
  <c r="N48" i="3"/>
  <c r="M48" i="3"/>
  <c r="L48" i="3"/>
  <c r="K48" i="3"/>
  <c r="E48" i="3"/>
  <c r="AD47" i="3"/>
  <c r="AB47" i="3"/>
  <c r="Y47" i="3"/>
  <c r="X47" i="3"/>
  <c r="K47" i="3"/>
  <c r="E47" i="3"/>
  <c r="AD46" i="3"/>
  <c r="AB46" i="3"/>
  <c r="Y46" i="3"/>
  <c r="X46" i="3"/>
  <c r="U46" i="3"/>
  <c r="N46" i="3"/>
  <c r="M46" i="3"/>
  <c r="L46" i="3"/>
  <c r="K46" i="3"/>
  <c r="E46" i="3"/>
  <c r="AD45" i="3"/>
  <c r="AB45" i="3"/>
  <c r="Y45" i="3"/>
  <c r="X45" i="3"/>
  <c r="U45" i="3"/>
  <c r="P45" i="3"/>
  <c r="N45" i="3"/>
  <c r="M45" i="3"/>
  <c r="L45" i="3"/>
  <c r="K45" i="3"/>
  <c r="E45" i="3"/>
  <c r="AD44" i="3"/>
  <c r="AB44" i="3"/>
  <c r="Y44" i="3"/>
  <c r="X44" i="3"/>
  <c r="U44" i="3"/>
  <c r="P44" i="3"/>
  <c r="N44" i="3"/>
  <c r="M44" i="3"/>
  <c r="L44" i="3"/>
  <c r="K44" i="3"/>
  <c r="E44" i="3"/>
  <c r="AD43" i="3"/>
  <c r="AB43" i="3"/>
  <c r="Y43" i="3"/>
  <c r="X43" i="3"/>
  <c r="K43" i="3"/>
  <c r="E43" i="3"/>
  <c r="AD42" i="3"/>
  <c r="AB42" i="3"/>
  <c r="Y42" i="3"/>
  <c r="X42" i="3"/>
  <c r="U42" i="3"/>
  <c r="N42" i="3"/>
  <c r="M42" i="3"/>
  <c r="L42" i="3"/>
  <c r="K42" i="3"/>
  <c r="E42" i="3"/>
  <c r="AD41" i="3"/>
  <c r="AB41" i="3"/>
  <c r="Y41" i="3"/>
  <c r="X41" i="3"/>
  <c r="U41" i="3"/>
  <c r="P41" i="3"/>
  <c r="N41" i="3"/>
  <c r="M41" i="3"/>
  <c r="L41" i="3"/>
  <c r="K41" i="3"/>
  <c r="E41" i="3"/>
  <c r="AD40" i="3"/>
  <c r="AB40" i="3"/>
  <c r="Y40" i="3"/>
  <c r="X40" i="3"/>
  <c r="U40" i="3"/>
  <c r="P40" i="3"/>
  <c r="N40" i="3"/>
  <c r="M40" i="3"/>
  <c r="L40" i="3"/>
  <c r="K40" i="3"/>
  <c r="E40" i="3"/>
  <c r="AD39" i="3"/>
  <c r="AB39" i="3"/>
  <c r="Y39" i="3"/>
  <c r="X39" i="3"/>
  <c r="U39" i="3"/>
  <c r="L39" i="3"/>
  <c r="K39" i="3"/>
  <c r="E39" i="3"/>
  <c r="AD38" i="3"/>
  <c r="AB38" i="3"/>
  <c r="Y38" i="3"/>
  <c r="X38" i="3"/>
  <c r="U38" i="3"/>
  <c r="M38" i="3"/>
  <c r="L38" i="3"/>
  <c r="K38" i="3"/>
  <c r="E38" i="3"/>
  <c r="AD37" i="3"/>
  <c r="AB37" i="3"/>
  <c r="Y37" i="3"/>
  <c r="X37" i="3"/>
  <c r="U37" i="3"/>
  <c r="M37" i="3"/>
  <c r="L37" i="3"/>
  <c r="K37" i="3"/>
  <c r="O37" i="3" s="1"/>
  <c r="E37" i="3"/>
  <c r="AD36" i="3"/>
  <c r="AB36" i="3"/>
  <c r="Y36" i="3"/>
  <c r="X36" i="3"/>
  <c r="O36" i="3"/>
  <c r="L36" i="3"/>
  <c r="K36" i="3"/>
  <c r="E36" i="3"/>
  <c r="AD35" i="3"/>
  <c r="AB35" i="3"/>
  <c r="Y35" i="3"/>
  <c r="X35" i="3"/>
  <c r="U35" i="3"/>
  <c r="L35" i="3"/>
  <c r="K35" i="3"/>
  <c r="E35" i="3"/>
  <c r="AD34" i="3"/>
  <c r="AB34" i="3"/>
  <c r="Y34" i="3"/>
  <c r="X34" i="3"/>
  <c r="U34" i="3"/>
  <c r="M34" i="3"/>
  <c r="L34" i="3"/>
  <c r="K34" i="3"/>
  <c r="E34" i="3"/>
  <c r="AD33" i="3"/>
  <c r="AB33" i="3"/>
  <c r="Y33" i="3"/>
  <c r="X33" i="3"/>
  <c r="U33" i="3"/>
  <c r="M33" i="3"/>
  <c r="L33" i="3"/>
  <c r="K33" i="3"/>
  <c r="O33" i="3" s="1"/>
  <c r="E33" i="3"/>
  <c r="AD32" i="3"/>
  <c r="AB32" i="3"/>
  <c r="Y32" i="3"/>
  <c r="X32" i="3"/>
  <c r="L32" i="3"/>
  <c r="K32" i="3"/>
  <c r="E32" i="3"/>
  <c r="AD31" i="3"/>
  <c r="AB31" i="3"/>
  <c r="Y31" i="3"/>
  <c r="X31" i="3"/>
  <c r="U31" i="3"/>
  <c r="L31" i="3"/>
  <c r="K31" i="3"/>
  <c r="E31" i="3"/>
  <c r="AD30" i="3"/>
  <c r="AB30" i="3"/>
  <c r="Y30" i="3"/>
  <c r="X30" i="3"/>
  <c r="U30" i="3"/>
  <c r="M30" i="3"/>
  <c r="L30" i="3"/>
  <c r="K30" i="3"/>
  <c r="E30" i="3"/>
  <c r="AD29" i="3"/>
  <c r="AB29" i="3"/>
  <c r="Y29" i="3"/>
  <c r="X29" i="3"/>
  <c r="U29" i="3"/>
  <c r="M29" i="3"/>
  <c r="L29" i="3"/>
  <c r="K29" i="3"/>
  <c r="O29" i="3" s="1"/>
  <c r="E29" i="3"/>
  <c r="AD28" i="3"/>
  <c r="AB28" i="3"/>
  <c r="Y28" i="3"/>
  <c r="X28" i="3"/>
  <c r="L28" i="3"/>
  <c r="K28" i="3"/>
  <c r="E28" i="3"/>
  <c r="AD27" i="3"/>
  <c r="AB27" i="3"/>
  <c r="Y27" i="3"/>
  <c r="X27" i="3"/>
  <c r="U27" i="3"/>
  <c r="M27" i="3"/>
  <c r="L27" i="3"/>
  <c r="K27" i="3"/>
  <c r="E27" i="3"/>
  <c r="AD26" i="3"/>
  <c r="AB26" i="3"/>
  <c r="Y26" i="3"/>
  <c r="X26" i="3"/>
  <c r="U26" i="3"/>
  <c r="M26" i="3"/>
  <c r="L26" i="3"/>
  <c r="K26" i="3"/>
  <c r="E26" i="3"/>
  <c r="AD25" i="3"/>
  <c r="AB25" i="3"/>
  <c r="Y25" i="3"/>
  <c r="X25" i="3"/>
  <c r="U25" i="3"/>
  <c r="M25" i="3"/>
  <c r="L25" i="3"/>
  <c r="K25" i="3"/>
  <c r="O25" i="3" s="1"/>
  <c r="E25" i="3"/>
  <c r="AD24" i="3"/>
  <c r="AB24" i="3"/>
  <c r="Y24" i="3"/>
  <c r="X24" i="3"/>
  <c r="O24" i="3"/>
  <c r="K24" i="3"/>
  <c r="E24" i="3"/>
  <c r="AD23" i="3"/>
  <c r="AB23" i="3"/>
  <c r="Y23" i="3"/>
  <c r="X23" i="3"/>
  <c r="K23" i="3"/>
  <c r="E23" i="3"/>
  <c r="AD22" i="3"/>
  <c r="AB22" i="3"/>
  <c r="Y22" i="3"/>
  <c r="X22" i="3"/>
  <c r="K22" i="3"/>
  <c r="U22" i="3" s="1"/>
  <c r="E22" i="3"/>
  <c r="AD21" i="3"/>
  <c r="AB21" i="3"/>
  <c r="Y21" i="3"/>
  <c r="X21" i="3"/>
  <c r="R21" i="3"/>
  <c r="K21" i="3"/>
  <c r="E21" i="3"/>
  <c r="AD20" i="3"/>
  <c r="AB20" i="3"/>
  <c r="Y20" i="3"/>
  <c r="X20" i="3"/>
  <c r="K20" i="3"/>
  <c r="E20" i="3"/>
  <c r="AD19" i="3"/>
  <c r="AB19" i="3"/>
  <c r="Y19" i="3"/>
  <c r="X19" i="3"/>
  <c r="K19" i="3"/>
  <c r="E19" i="3"/>
  <c r="AD18" i="3"/>
  <c r="AB18" i="3"/>
  <c r="Y18" i="3"/>
  <c r="X18" i="3"/>
  <c r="K18" i="3"/>
  <c r="U18" i="3" s="1"/>
  <c r="E18" i="3"/>
  <c r="AD17" i="3"/>
  <c r="AB17" i="3"/>
  <c r="Y17" i="3"/>
  <c r="X17" i="3"/>
  <c r="Q17" i="3"/>
  <c r="T17" i="3" s="1"/>
  <c r="K17" i="3"/>
  <c r="E17" i="3"/>
  <c r="AD16" i="3"/>
  <c r="AB16" i="3"/>
  <c r="Y16" i="3"/>
  <c r="X16" i="3"/>
  <c r="R16" i="3"/>
  <c r="M16" i="3"/>
  <c r="K16" i="3"/>
  <c r="E16" i="3"/>
  <c r="AD15" i="3"/>
  <c r="AB15" i="3"/>
  <c r="Y15" i="3"/>
  <c r="X15" i="3"/>
  <c r="K15" i="3"/>
  <c r="E15" i="3"/>
  <c r="AD14" i="3"/>
  <c r="AB14" i="3"/>
  <c r="Y14" i="3"/>
  <c r="X14" i="3"/>
  <c r="U14" i="3"/>
  <c r="R14" i="3"/>
  <c r="N14" i="3"/>
  <c r="M14" i="3"/>
  <c r="K14" i="3"/>
  <c r="E14" i="3"/>
  <c r="AD13" i="3"/>
  <c r="AB13" i="3"/>
  <c r="Y13" i="3"/>
  <c r="X13" i="3"/>
  <c r="U13" i="3"/>
  <c r="R13" i="3"/>
  <c r="Q13" i="3"/>
  <c r="N13" i="3"/>
  <c r="M13" i="3"/>
  <c r="K13" i="3"/>
  <c r="E13" i="3"/>
  <c r="AD12" i="3"/>
  <c r="AB12" i="3"/>
  <c r="Y12" i="3"/>
  <c r="X12" i="3"/>
  <c r="Q12" i="3"/>
  <c r="K12" i="3"/>
  <c r="E12" i="3"/>
  <c r="AD11" i="3"/>
  <c r="AB11" i="3"/>
  <c r="Y11" i="3"/>
  <c r="X11" i="3"/>
  <c r="K11" i="3"/>
  <c r="E11" i="3"/>
  <c r="AD10" i="3"/>
  <c r="AB10" i="3"/>
  <c r="Y10" i="3"/>
  <c r="X10" i="3"/>
  <c r="R10" i="3"/>
  <c r="Q10" i="3"/>
  <c r="N10" i="3"/>
  <c r="M10" i="3"/>
  <c r="K10" i="3"/>
  <c r="E10" i="3"/>
  <c r="AD9" i="3"/>
  <c r="AB9" i="3"/>
  <c r="Y9" i="3"/>
  <c r="X9" i="3"/>
  <c r="U9" i="3"/>
  <c r="Q9" i="3"/>
  <c r="N9" i="3"/>
  <c r="K9" i="3"/>
  <c r="E9" i="3"/>
  <c r="AD8" i="3"/>
  <c r="AB8" i="3"/>
  <c r="Y8" i="3"/>
  <c r="X8" i="3"/>
  <c r="U8" i="3"/>
  <c r="R8" i="3"/>
  <c r="Q8" i="3"/>
  <c r="K8" i="3"/>
  <c r="E8" i="3"/>
  <c r="AD7" i="3"/>
  <c r="AB7" i="3"/>
  <c r="Y7" i="3"/>
  <c r="X7" i="3"/>
  <c r="Q7" i="3"/>
  <c r="K7" i="3"/>
  <c r="E7" i="3"/>
  <c r="AD6" i="3"/>
  <c r="AB6" i="3"/>
  <c r="Y6" i="3"/>
  <c r="X6" i="3"/>
  <c r="Q6" i="3"/>
  <c r="M6" i="3"/>
  <c r="K6" i="3"/>
  <c r="E6" i="3"/>
  <c r="AD5" i="3"/>
  <c r="AB5" i="3"/>
  <c r="Y5" i="3"/>
  <c r="X5" i="3"/>
  <c r="K5" i="3"/>
  <c r="E5" i="3"/>
  <c r="AD4" i="3"/>
  <c r="AC4" i="3"/>
  <c r="AB4" i="3"/>
  <c r="Y4" i="3"/>
  <c r="X4" i="3"/>
  <c r="U4" i="3"/>
  <c r="R4" i="3"/>
  <c r="Q4" i="3"/>
  <c r="T4" i="3" s="1"/>
  <c r="N4" i="3"/>
  <c r="M4" i="3"/>
  <c r="K4" i="3"/>
  <c r="E4" i="3"/>
  <c r="AD3" i="3"/>
  <c r="AB3" i="3"/>
  <c r="Y3" i="3"/>
  <c r="X3" i="3"/>
  <c r="U3" i="3"/>
  <c r="R3" i="3"/>
  <c r="M3" i="3"/>
  <c r="K3" i="3"/>
  <c r="E3" i="3"/>
  <c r="AD2" i="3"/>
  <c r="AB2" i="3"/>
  <c r="Y2" i="3"/>
  <c r="X2" i="3"/>
  <c r="U2" i="3"/>
  <c r="R2" i="3"/>
  <c r="N2" i="3"/>
  <c r="M2" i="3"/>
  <c r="K2" i="3"/>
  <c r="Q2" i="3" s="1"/>
  <c r="E2" i="3"/>
  <c r="AE1248" i="1"/>
  <c r="AC1248" i="1"/>
  <c r="Y1248" i="1"/>
  <c r="X1248" i="1"/>
  <c r="R1248" i="1"/>
  <c r="Q1248" i="1"/>
  <c r="N1248" i="1"/>
  <c r="M1248" i="1"/>
  <c r="K1248" i="1"/>
  <c r="E1248" i="1"/>
  <c r="AE1247" i="1"/>
  <c r="AC1247" i="1"/>
  <c r="Y1247" i="1"/>
  <c r="X1247" i="1"/>
  <c r="Q1247" i="1"/>
  <c r="M1247" i="1"/>
  <c r="K1247" i="1"/>
  <c r="E1247" i="1"/>
  <c r="AE1246" i="1"/>
  <c r="AC1246" i="1"/>
  <c r="Y1246" i="1"/>
  <c r="X1246" i="1"/>
  <c r="K1246" i="1"/>
  <c r="E1246" i="1"/>
  <c r="AE1245" i="1"/>
  <c r="AC1245" i="1"/>
  <c r="Y1245" i="1"/>
  <c r="X1245" i="1"/>
  <c r="U1245" i="1"/>
  <c r="R1245" i="1"/>
  <c r="N1245" i="1"/>
  <c r="M1245" i="1"/>
  <c r="K1245" i="1"/>
  <c r="E1245" i="1"/>
  <c r="AE1244" i="1"/>
  <c r="AC1244" i="1"/>
  <c r="Y1244" i="1"/>
  <c r="X1244" i="1"/>
  <c r="U1244" i="1"/>
  <c r="R1244" i="1"/>
  <c r="Q1244" i="1"/>
  <c r="N1244" i="1"/>
  <c r="M1244" i="1"/>
  <c r="K1244" i="1"/>
  <c r="E1244" i="1"/>
  <c r="AE1243" i="1"/>
  <c r="AC1243" i="1"/>
  <c r="Y1243" i="1"/>
  <c r="X1243" i="1"/>
  <c r="U1243" i="1"/>
  <c r="Q1243" i="1"/>
  <c r="N1243" i="1"/>
  <c r="K1243" i="1"/>
  <c r="E1243" i="1"/>
  <c r="AE1242" i="1"/>
  <c r="AC1242" i="1"/>
  <c r="Y1242" i="1"/>
  <c r="X1242" i="1"/>
  <c r="R1242" i="1"/>
  <c r="N1242" i="1"/>
  <c r="K1242" i="1"/>
  <c r="E1242" i="1"/>
  <c r="AE1241" i="1"/>
  <c r="AC1241" i="1"/>
  <c r="Y1241" i="1"/>
  <c r="X1241" i="1"/>
  <c r="R1241" i="1"/>
  <c r="Q1241" i="1"/>
  <c r="N1241" i="1"/>
  <c r="M1241" i="1"/>
  <c r="K1241" i="1"/>
  <c r="E1241" i="1"/>
  <c r="AE1240" i="1"/>
  <c r="AC1240" i="1"/>
  <c r="Y1240" i="1"/>
  <c r="X1240" i="1"/>
  <c r="U1240" i="1"/>
  <c r="Q1240" i="1"/>
  <c r="N1240" i="1"/>
  <c r="K1240" i="1"/>
  <c r="E1240" i="1"/>
  <c r="AE1239" i="1"/>
  <c r="AC1239" i="1"/>
  <c r="Y1239" i="1"/>
  <c r="X1239" i="1"/>
  <c r="Q1239" i="1"/>
  <c r="K1239" i="1"/>
  <c r="E1239" i="1"/>
  <c r="AE1238" i="1"/>
  <c r="AC1238" i="1"/>
  <c r="Y1238" i="1"/>
  <c r="X1238" i="1"/>
  <c r="M1238" i="1"/>
  <c r="K1238" i="1"/>
  <c r="E1238" i="1"/>
  <c r="AE1237" i="1"/>
  <c r="AC1237" i="1"/>
  <c r="Y1237" i="1"/>
  <c r="X1237" i="1"/>
  <c r="Q1237" i="1"/>
  <c r="N1237" i="1"/>
  <c r="M1237" i="1"/>
  <c r="K1237" i="1"/>
  <c r="E1237" i="1"/>
  <c r="AE1236" i="1"/>
  <c r="AC1236" i="1"/>
  <c r="Y1236" i="1"/>
  <c r="X1236" i="1"/>
  <c r="U1236" i="1"/>
  <c r="N1236" i="1"/>
  <c r="K1236" i="1"/>
  <c r="E1236" i="1"/>
  <c r="AE1235" i="1"/>
  <c r="AC1235" i="1"/>
  <c r="Y1235" i="1"/>
  <c r="X1235" i="1"/>
  <c r="U1235" i="1"/>
  <c r="R1235" i="1"/>
  <c r="Q1235" i="1"/>
  <c r="N1235" i="1"/>
  <c r="M1235" i="1"/>
  <c r="K1235" i="1"/>
  <c r="E1235" i="1"/>
  <c r="AE1234" i="1"/>
  <c r="AC1234" i="1"/>
  <c r="Y1234" i="1"/>
  <c r="X1234" i="1"/>
  <c r="M1234" i="1"/>
  <c r="K1234" i="1"/>
  <c r="E1234" i="1"/>
  <c r="AE1233" i="1"/>
  <c r="AC1233" i="1"/>
  <c r="Y1233" i="1"/>
  <c r="X1233" i="1"/>
  <c r="U1233" i="1"/>
  <c r="R1233" i="1"/>
  <c r="N1233" i="1"/>
  <c r="M1233" i="1"/>
  <c r="K1233" i="1"/>
  <c r="Q1233" i="1" s="1"/>
  <c r="E1233" i="1"/>
  <c r="AE1232" i="1"/>
  <c r="AC1232" i="1"/>
  <c r="Y1232" i="1"/>
  <c r="X1232" i="1"/>
  <c r="R1232" i="1"/>
  <c r="Q1232" i="1"/>
  <c r="N1232" i="1"/>
  <c r="M1232" i="1"/>
  <c r="K1232" i="1"/>
  <c r="E1232" i="1"/>
  <c r="AE1231" i="1"/>
  <c r="AC1231" i="1"/>
  <c r="Y1231" i="1"/>
  <c r="X1231" i="1"/>
  <c r="M1231" i="1"/>
  <c r="K1231" i="1"/>
  <c r="E1231" i="1"/>
  <c r="AE1230" i="1"/>
  <c r="AC1230" i="1"/>
  <c r="Y1230" i="1"/>
  <c r="X1230" i="1"/>
  <c r="U1230" i="1"/>
  <c r="R1230" i="1"/>
  <c r="Q1230" i="1"/>
  <c r="P1230" i="1"/>
  <c r="N1230" i="1"/>
  <c r="M1230" i="1"/>
  <c r="K1230" i="1"/>
  <c r="E1230" i="1"/>
  <c r="AE1229" i="1"/>
  <c r="AC1229" i="1"/>
  <c r="Y1229" i="1"/>
  <c r="X1229" i="1"/>
  <c r="U1229" i="1"/>
  <c r="Q1229" i="1"/>
  <c r="P1229" i="1"/>
  <c r="N1229" i="1"/>
  <c r="M1229" i="1"/>
  <c r="K1229" i="1"/>
  <c r="E1229" i="1"/>
  <c r="AE1228" i="1"/>
  <c r="AC1228" i="1"/>
  <c r="Y1228" i="1"/>
  <c r="X1228" i="1"/>
  <c r="U1228" i="1"/>
  <c r="R1228" i="1"/>
  <c r="N1228" i="1"/>
  <c r="M1228" i="1"/>
  <c r="K1228" i="1"/>
  <c r="E1228" i="1"/>
  <c r="AE1227" i="1"/>
  <c r="AC1227" i="1"/>
  <c r="Y1227" i="1"/>
  <c r="X1227" i="1"/>
  <c r="U1227" i="1"/>
  <c r="T1227" i="1"/>
  <c r="R1227" i="1"/>
  <c r="Q1227" i="1"/>
  <c r="P1227" i="1"/>
  <c r="O1227" i="1"/>
  <c r="N1227" i="1"/>
  <c r="M1227" i="1"/>
  <c r="L1227" i="1"/>
  <c r="K1227" i="1"/>
  <c r="E1227" i="1"/>
  <c r="AE1226" i="1"/>
  <c r="AC1226" i="1"/>
  <c r="Y1226" i="1"/>
  <c r="X1226" i="1"/>
  <c r="U1226" i="1"/>
  <c r="R1226" i="1"/>
  <c r="Q1226" i="1"/>
  <c r="P1226" i="1"/>
  <c r="O1226" i="1"/>
  <c r="S1226" i="1" s="1"/>
  <c r="T1226" i="1" s="1"/>
  <c r="N1226" i="1"/>
  <c r="M1226" i="1"/>
  <c r="L1226" i="1"/>
  <c r="K1226" i="1"/>
  <c r="E1226" i="1"/>
  <c r="AE1225" i="1"/>
  <c r="AC1225" i="1"/>
  <c r="Y1225" i="1"/>
  <c r="X1225" i="1"/>
  <c r="U1225" i="1"/>
  <c r="R1225" i="1"/>
  <c r="Q1225" i="1"/>
  <c r="P1225" i="1"/>
  <c r="O1225" i="1"/>
  <c r="S1225" i="1" s="1"/>
  <c r="T1225" i="1" s="1"/>
  <c r="N1225" i="1"/>
  <c r="M1225" i="1"/>
  <c r="L1225" i="1"/>
  <c r="K1225" i="1"/>
  <c r="E1225" i="1"/>
  <c r="AE1224" i="1"/>
  <c r="AC1224" i="1"/>
  <c r="Y1224" i="1"/>
  <c r="X1224" i="1"/>
  <c r="U1224" i="1"/>
  <c r="R1224" i="1"/>
  <c r="Q1224" i="1"/>
  <c r="T1224" i="1" s="1"/>
  <c r="P1224" i="1"/>
  <c r="O1224" i="1"/>
  <c r="S1224" i="1" s="1"/>
  <c r="N1224" i="1"/>
  <c r="M1224" i="1"/>
  <c r="L1224" i="1"/>
  <c r="K1224" i="1"/>
  <c r="E1224" i="1"/>
  <c r="AE1223" i="1"/>
  <c r="AC1223" i="1"/>
  <c r="Y1223" i="1"/>
  <c r="X1223" i="1"/>
  <c r="U1223" i="1"/>
  <c r="R1223" i="1"/>
  <c r="Q1223" i="1"/>
  <c r="T1223" i="1" s="1"/>
  <c r="P1223" i="1"/>
  <c r="O1223" i="1"/>
  <c r="S1223" i="1" s="1"/>
  <c r="N1223" i="1"/>
  <c r="M1223" i="1"/>
  <c r="L1223" i="1"/>
  <c r="K1223" i="1"/>
  <c r="E1223" i="1"/>
  <c r="AE1222" i="1"/>
  <c r="AC1222" i="1"/>
  <c r="Y1222" i="1"/>
  <c r="X1222" i="1"/>
  <c r="U1222" i="1"/>
  <c r="R1222" i="1"/>
  <c r="Q1222" i="1"/>
  <c r="T1222" i="1" s="1"/>
  <c r="P1222" i="1"/>
  <c r="O1222" i="1"/>
  <c r="S1222" i="1" s="1"/>
  <c r="N1222" i="1"/>
  <c r="M1222" i="1"/>
  <c r="L1222" i="1"/>
  <c r="K1222" i="1"/>
  <c r="E1222" i="1"/>
  <c r="AE1221" i="1"/>
  <c r="AC1221" i="1"/>
  <c r="Y1221" i="1"/>
  <c r="X1221" i="1"/>
  <c r="U1221" i="1"/>
  <c r="R1221" i="1"/>
  <c r="Q1221" i="1"/>
  <c r="P1221" i="1"/>
  <c r="O1221" i="1"/>
  <c r="S1221" i="1" s="1"/>
  <c r="N1221" i="1"/>
  <c r="M1221" i="1"/>
  <c r="L1221" i="1"/>
  <c r="K1221" i="1"/>
  <c r="E1221" i="1"/>
  <c r="AE1220" i="1"/>
  <c r="AC1220" i="1"/>
  <c r="Y1220" i="1"/>
  <c r="X1220" i="1"/>
  <c r="U1220" i="1"/>
  <c r="R1220" i="1"/>
  <c r="Q1220" i="1"/>
  <c r="P1220" i="1"/>
  <c r="O1220" i="1"/>
  <c r="S1220" i="1" s="1"/>
  <c r="N1220" i="1"/>
  <c r="M1220" i="1"/>
  <c r="L1220" i="1"/>
  <c r="K1220" i="1"/>
  <c r="E1220" i="1"/>
  <c r="AE1219" i="1"/>
  <c r="AC1219" i="1"/>
  <c r="Y1219" i="1"/>
  <c r="X1219" i="1"/>
  <c r="M1219" i="1"/>
  <c r="K1219" i="1"/>
  <c r="E1219" i="1"/>
  <c r="AE1218" i="1"/>
  <c r="AC1218" i="1"/>
  <c r="Y1218" i="1"/>
  <c r="X1218" i="1"/>
  <c r="O1218" i="1"/>
  <c r="K1218" i="1"/>
  <c r="E1218" i="1"/>
  <c r="AE1217" i="1"/>
  <c r="AC1217" i="1"/>
  <c r="Y1217" i="1"/>
  <c r="X1217" i="1"/>
  <c r="R1217" i="1"/>
  <c r="M1217" i="1"/>
  <c r="K1217" i="1"/>
  <c r="E1217" i="1"/>
  <c r="AE1216" i="1"/>
  <c r="AC1216" i="1"/>
  <c r="Y1216" i="1"/>
  <c r="X1216" i="1"/>
  <c r="R1216" i="1"/>
  <c r="P1216" i="1"/>
  <c r="O1216" i="1"/>
  <c r="N1216" i="1"/>
  <c r="M1216" i="1"/>
  <c r="K1216" i="1"/>
  <c r="E1216" i="1"/>
  <c r="AE1215" i="1"/>
  <c r="AC1215" i="1"/>
  <c r="Y1215" i="1"/>
  <c r="X1215" i="1"/>
  <c r="R1215" i="1"/>
  <c r="Q1215" i="1"/>
  <c r="T1215" i="1" s="1"/>
  <c r="P1215" i="1"/>
  <c r="O1215" i="1"/>
  <c r="N1215" i="1"/>
  <c r="M1215" i="1"/>
  <c r="L1215" i="1"/>
  <c r="K1215" i="1"/>
  <c r="U1215" i="1" s="1"/>
  <c r="E1215" i="1"/>
  <c r="AE1214" i="1"/>
  <c r="AC1214" i="1"/>
  <c r="Y1214" i="1"/>
  <c r="X1214" i="1"/>
  <c r="K1214" i="1"/>
  <c r="E1214" i="1"/>
  <c r="AE1213" i="1"/>
  <c r="AC1213" i="1"/>
  <c r="Y1213" i="1"/>
  <c r="X1213" i="1"/>
  <c r="R1213" i="1"/>
  <c r="Q1213" i="1"/>
  <c r="P1213" i="1"/>
  <c r="O1213" i="1"/>
  <c r="N1213" i="1"/>
  <c r="M1213" i="1"/>
  <c r="K1213" i="1"/>
  <c r="U1213" i="1" s="1"/>
  <c r="E1213" i="1"/>
  <c r="AE1212" i="1"/>
  <c r="AC1212" i="1"/>
  <c r="Y1212" i="1"/>
  <c r="X1212" i="1"/>
  <c r="R1212" i="1"/>
  <c r="O1212" i="1"/>
  <c r="N1212" i="1"/>
  <c r="K1212" i="1"/>
  <c r="E1212" i="1"/>
  <c r="AE1211" i="1"/>
  <c r="AC1211" i="1"/>
  <c r="Y1211" i="1"/>
  <c r="X1211" i="1"/>
  <c r="K1211" i="1"/>
  <c r="E1211" i="1"/>
  <c r="AE1210" i="1"/>
  <c r="AC1210" i="1"/>
  <c r="Y1210" i="1"/>
  <c r="X1210" i="1"/>
  <c r="N1210" i="1"/>
  <c r="K1210" i="1"/>
  <c r="E1210" i="1"/>
  <c r="AE1209" i="1"/>
  <c r="AC1209" i="1"/>
  <c r="Y1209" i="1"/>
  <c r="X1209" i="1"/>
  <c r="Q1209" i="1"/>
  <c r="O1209" i="1"/>
  <c r="L1209" i="1"/>
  <c r="K1209" i="1"/>
  <c r="U1209" i="1" s="1"/>
  <c r="E1209" i="1"/>
  <c r="AE1208" i="1"/>
  <c r="AC1208" i="1"/>
  <c r="Y1208" i="1"/>
  <c r="X1208" i="1"/>
  <c r="T1208" i="1"/>
  <c r="R1208" i="1"/>
  <c r="Q1208" i="1"/>
  <c r="P1208" i="1"/>
  <c r="O1208" i="1"/>
  <c r="S1208" i="1" s="1"/>
  <c r="N1208" i="1"/>
  <c r="M1208" i="1"/>
  <c r="L1208" i="1"/>
  <c r="K1208" i="1"/>
  <c r="U1208" i="1" s="1"/>
  <c r="E1208" i="1"/>
  <c r="AE1207" i="1"/>
  <c r="AC1207" i="1"/>
  <c r="Y1207" i="1"/>
  <c r="X1207" i="1"/>
  <c r="Q1207" i="1"/>
  <c r="K1207" i="1"/>
  <c r="E1207" i="1"/>
  <c r="AE1206" i="1"/>
  <c r="AC1206" i="1"/>
  <c r="Y1206" i="1"/>
  <c r="X1206" i="1"/>
  <c r="R1206" i="1"/>
  <c r="P1206" i="1"/>
  <c r="K1206" i="1"/>
  <c r="Q1206" i="1" s="1"/>
  <c r="E1206" i="1"/>
  <c r="AE1205" i="1"/>
  <c r="AC1205" i="1"/>
  <c r="Y1205" i="1"/>
  <c r="X1205" i="1"/>
  <c r="T1205" i="1"/>
  <c r="Q1205" i="1"/>
  <c r="P1205" i="1"/>
  <c r="O1205" i="1"/>
  <c r="N1205" i="1"/>
  <c r="M1205" i="1"/>
  <c r="L1205" i="1"/>
  <c r="K1205" i="1"/>
  <c r="E1205" i="1"/>
  <c r="AE1204" i="1"/>
  <c r="AC1204" i="1"/>
  <c r="Y1204" i="1"/>
  <c r="X1204" i="1"/>
  <c r="Q1204" i="1"/>
  <c r="L1204" i="1"/>
  <c r="K1204" i="1"/>
  <c r="E1204" i="1"/>
  <c r="AC1203" i="1"/>
  <c r="Y1203" i="1"/>
  <c r="X1203" i="1"/>
  <c r="T1203" i="1"/>
  <c r="K1203" i="1"/>
  <c r="E1203" i="1"/>
  <c r="AE1202" i="1"/>
  <c r="AC1202" i="1"/>
  <c r="Y1202" i="1"/>
  <c r="X1202" i="1"/>
  <c r="U1202" i="1"/>
  <c r="R1202" i="1"/>
  <c r="Q1202" i="1"/>
  <c r="T1202" i="1" s="1"/>
  <c r="P1202" i="1"/>
  <c r="O1202" i="1"/>
  <c r="N1202" i="1"/>
  <c r="M1202" i="1"/>
  <c r="L1202" i="1"/>
  <c r="K1202" i="1"/>
  <c r="E1202" i="1"/>
  <c r="AE1201" i="1"/>
  <c r="AC1201" i="1"/>
  <c r="Y1201" i="1"/>
  <c r="X1201" i="1"/>
  <c r="R1201" i="1"/>
  <c r="O1201" i="1"/>
  <c r="K1201" i="1"/>
  <c r="E1201" i="1"/>
  <c r="AE1200" i="1"/>
  <c r="AC1200" i="1"/>
  <c r="Y1200" i="1"/>
  <c r="X1200" i="1"/>
  <c r="R1200" i="1"/>
  <c r="Q1200" i="1"/>
  <c r="P1200" i="1"/>
  <c r="K1200" i="1"/>
  <c r="E1200" i="1"/>
  <c r="AE1199" i="1"/>
  <c r="AC1199" i="1"/>
  <c r="Y1199" i="1"/>
  <c r="X1199" i="1"/>
  <c r="R1199" i="1"/>
  <c r="Q1199" i="1"/>
  <c r="P1199" i="1"/>
  <c r="O1199" i="1"/>
  <c r="S1199" i="1" s="1"/>
  <c r="K1199" i="1"/>
  <c r="E1199" i="1"/>
  <c r="AE1198" i="1"/>
  <c r="AC1198" i="1"/>
  <c r="Y1198" i="1"/>
  <c r="X1198" i="1"/>
  <c r="K1198" i="1"/>
  <c r="E1198" i="1"/>
  <c r="AE1197" i="1"/>
  <c r="AC1197" i="1"/>
  <c r="Y1197" i="1"/>
  <c r="X1197" i="1"/>
  <c r="U1197" i="1"/>
  <c r="P1197" i="1"/>
  <c r="K1197" i="1"/>
  <c r="E1197" i="1"/>
  <c r="AE1196" i="1"/>
  <c r="AC1196" i="1"/>
  <c r="Y1196" i="1"/>
  <c r="X1196" i="1"/>
  <c r="U1196" i="1"/>
  <c r="S1196" i="1"/>
  <c r="R1196" i="1"/>
  <c r="Q1196" i="1"/>
  <c r="P1196" i="1"/>
  <c r="O1196" i="1"/>
  <c r="K1196" i="1"/>
  <c r="E1196" i="1"/>
  <c r="AE1195" i="1"/>
  <c r="AC1195" i="1"/>
  <c r="Y1195" i="1"/>
  <c r="X1195" i="1"/>
  <c r="R1195" i="1"/>
  <c r="Q1195" i="1"/>
  <c r="P1195" i="1"/>
  <c r="O1195" i="1"/>
  <c r="S1195" i="1" s="1"/>
  <c r="K1195" i="1"/>
  <c r="E1195" i="1"/>
  <c r="AE1194" i="1"/>
  <c r="AC1194" i="1"/>
  <c r="Y1194" i="1"/>
  <c r="X1194" i="1"/>
  <c r="K1194" i="1"/>
  <c r="E1194" i="1"/>
  <c r="AE1193" i="1"/>
  <c r="AC1193" i="1"/>
  <c r="Y1193" i="1"/>
  <c r="X1193" i="1"/>
  <c r="U1193" i="1"/>
  <c r="P1193" i="1"/>
  <c r="K1193" i="1"/>
  <c r="E1193" i="1"/>
  <c r="AE1192" i="1"/>
  <c r="AC1192" i="1"/>
  <c r="Y1192" i="1"/>
  <c r="X1192" i="1"/>
  <c r="U1192" i="1"/>
  <c r="R1192" i="1"/>
  <c r="Q1192" i="1"/>
  <c r="P1192" i="1"/>
  <c r="O1192" i="1"/>
  <c r="S1192" i="1" s="1"/>
  <c r="K1192" i="1"/>
  <c r="E1192" i="1"/>
  <c r="AE1191" i="1"/>
  <c r="AC1191" i="1"/>
  <c r="Y1191" i="1"/>
  <c r="X1191" i="1"/>
  <c r="Q1191" i="1"/>
  <c r="P1191" i="1"/>
  <c r="O1191" i="1"/>
  <c r="S1191" i="1" s="1"/>
  <c r="K1191" i="1"/>
  <c r="E1191" i="1"/>
  <c r="AE1190" i="1"/>
  <c r="AC1190" i="1"/>
  <c r="Y1190" i="1"/>
  <c r="X1190" i="1"/>
  <c r="K1190" i="1"/>
  <c r="E1190" i="1"/>
  <c r="AE1189" i="1"/>
  <c r="AC1189" i="1"/>
  <c r="Y1189" i="1"/>
  <c r="X1189" i="1"/>
  <c r="U1189" i="1"/>
  <c r="P1189" i="1"/>
  <c r="K1189" i="1"/>
  <c r="E1189" i="1"/>
  <c r="AE1188" i="1"/>
  <c r="AC1188" i="1"/>
  <c r="Y1188" i="1"/>
  <c r="X1188" i="1"/>
  <c r="U1188" i="1"/>
  <c r="S1188" i="1"/>
  <c r="R1188" i="1"/>
  <c r="Q1188" i="1"/>
  <c r="P1188" i="1"/>
  <c r="O1188" i="1"/>
  <c r="K1188" i="1"/>
  <c r="E1188" i="1"/>
  <c r="AE1187" i="1"/>
  <c r="AC1187" i="1"/>
  <c r="Y1187" i="1"/>
  <c r="X1187" i="1"/>
  <c r="O1187" i="1"/>
  <c r="K1187" i="1"/>
  <c r="E1187" i="1"/>
  <c r="AE1186" i="1"/>
  <c r="AC1186" i="1"/>
  <c r="Y1186" i="1"/>
  <c r="X1186" i="1"/>
  <c r="U1186" i="1"/>
  <c r="K1186" i="1"/>
  <c r="E1186" i="1"/>
  <c r="AE1185" i="1"/>
  <c r="AC1185" i="1"/>
  <c r="Y1185" i="1"/>
  <c r="X1185" i="1"/>
  <c r="U1185" i="1"/>
  <c r="P1185" i="1"/>
  <c r="K1185" i="1"/>
  <c r="E1185" i="1"/>
  <c r="AE1184" i="1"/>
  <c r="AC1184" i="1"/>
  <c r="Y1184" i="1"/>
  <c r="X1184" i="1"/>
  <c r="U1184" i="1"/>
  <c r="R1184" i="1"/>
  <c r="Q1184" i="1"/>
  <c r="T1184" i="1" s="1"/>
  <c r="P1184" i="1"/>
  <c r="O1184" i="1"/>
  <c r="N1184" i="1"/>
  <c r="M1184" i="1"/>
  <c r="L1184" i="1"/>
  <c r="K1184" i="1"/>
  <c r="E1184" i="1"/>
  <c r="AE1183" i="1"/>
  <c r="AC1183" i="1"/>
  <c r="Y1183" i="1"/>
  <c r="X1183" i="1"/>
  <c r="U1183" i="1"/>
  <c r="R1183" i="1"/>
  <c r="Q1183" i="1"/>
  <c r="T1183" i="1" s="1"/>
  <c r="P1183" i="1"/>
  <c r="O1183" i="1"/>
  <c r="N1183" i="1"/>
  <c r="M1183" i="1"/>
  <c r="K1183" i="1"/>
  <c r="L1183" i="1" s="1"/>
  <c r="E1183" i="1"/>
  <c r="AE1182" i="1"/>
  <c r="AC1182" i="1"/>
  <c r="Y1182" i="1"/>
  <c r="X1182" i="1"/>
  <c r="U1182" i="1"/>
  <c r="R1182" i="1"/>
  <c r="Q1182" i="1"/>
  <c r="P1182" i="1"/>
  <c r="O1182" i="1"/>
  <c r="S1182" i="1" s="1"/>
  <c r="N1182" i="1"/>
  <c r="M1182" i="1"/>
  <c r="K1182" i="1"/>
  <c r="L1182" i="1" s="1"/>
  <c r="E1182" i="1"/>
  <c r="AE1181" i="1"/>
  <c r="AC1181" i="1"/>
  <c r="Y1181" i="1"/>
  <c r="X1181" i="1"/>
  <c r="U1181" i="1"/>
  <c r="R1181" i="1"/>
  <c r="Q1181" i="1"/>
  <c r="P1181" i="1"/>
  <c r="O1181" i="1"/>
  <c r="S1181" i="1" s="1"/>
  <c r="N1181" i="1"/>
  <c r="M1181" i="1"/>
  <c r="K1181" i="1"/>
  <c r="L1181" i="1" s="1"/>
  <c r="E1181" i="1"/>
  <c r="AE1180" i="1"/>
  <c r="AC1180" i="1"/>
  <c r="Y1180" i="1"/>
  <c r="X1180" i="1"/>
  <c r="U1180" i="1"/>
  <c r="R1180" i="1"/>
  <c r="Q1180" i="1"/>
  <c r="T1180" i="1" s="1"/>
  <c r="P1180" i="1"/>
  <c r="O1180" i="1"/>
  <c r="S1180" i="1" s="1"/>
  <c r="N1180" i="1"/>
  <c r="M1180" i="1"/>
  <c r="K1180" i="1"/>
  <c r="L1180" i="1" s="1"/>
  <c r="E1180" i="1"/>
  <c r="AE1179" i="1"/>
  <c r="AC1179" i="1"/>
  <c r="Y1179" i="1"/>
  <c r="X1179" i="1"/>
  <c r="U1179" i="1"/>
  <c r="R1179" i="1"/>
  <c r="Q1179" i="1"/>
  <c r="P1179" i="1"/>
  <c r="O1179" i="1"/>
  <c r="S1179" i="1" s="1"/>
  <c r="T1179" i="1" s="1"/>
  <c r="N1179" i="1"/>
  <c r="M1179" i="1"/>
  <c r="K1179" i="1"/>
  <c r="L1179" i="1" s="1"/>
  <c r="E1179" i="1"/>
  <c r="AE1178" i="1"/>
  <c r="AC1178" i="1"/>
  <c r="Y1178" i="1"/>
  <c r="X1178" i="1"/>
  <c r="U1178" i="1"/>
  <c r="R1178" i="1"/>
  <c r="Q1178" i="1"/>
  <c r="P1178" i="1"/>
  <c r="N1178" i="1"/>
  <c r="M1178" i="1"/>
  <c r="L1178" i="1"/>
  <c r="K1178" i="1"/>
  <c r="E1178" i="1"/>
  <c r="AE1177" i="1"/>
  <c r="AC1177" i="1"/>
  <c r="Y1177" i="1"/>
  <c r="X1177" i="1"/>
  <c r="K1177" i="1"/>
  <c r="U1177" i="1" s="1"/>
  <c r="E1177" i="1"/>
  <c r="AE1176" i="1"/>
  <c r="AC1176" i="1"/>
  <c r="Y1176" i="1"/>
  <c r="X1176" i="1"/>
  <c r="Q1176" i="1"/>
  <c r="N1176" i="1"/>
  <c r="K1176" i="1"/>
  <c r="E1176" i="1"/>
  <c r="AE1175" i="1"/>
  <c r="AC1175" i="1"/>
  <c r="Y1175" i="1"/>
  <c r="X1175" i="1"/>
  <c r="U1175" i="1"/>
  <c r="R1175" i="1"/>
  <c r="P1175" i="1"/>
  <c r="O1175" i="1"/>
  <c r="S1175" i="1" s="1"/>
  <c r="N1175" i="1"/>
  <c r="K1175" i="1"/>
  <c r="Q1175" i="1" s="1"/>
  <c r="E1175" i="1"/>
  <c r="AE1174" i="1"/>
  <c r="AD1174" i="1"/>
  <c r="AC1174" i="1"/>
  <c r="Y1174" i="1"/>
  <c r="X1174" i="1"/>
  <c r="R1174" i="1"/>
  <c r="P1174" i="1"/>
  <c r="O1174" i="1"/>
  <c r="N1174" i="1"/>
  <c r="M1174" i="1"/>
  <c r="L1174" i="1"/>
  <c r="K1174" i="1"/>
  <c r="E1174" i="1"/>
  <c r="AE1173" i="1"/>
  <c r="AC1173" i="1"/>
  <c r="Y1173" i="1"/>
  <c r="X1173" i="1"/>
  <c r="K1173" i="1"/>
  <c r="E1173" i="1"/>
  <c r="AE1172" i="1"/>
  <c r="AC1172" i="1"/>
  <c r="Y1172" i="1"/>
  <c r="X1172" i="1"/>
  <c r="R1172" i="1"/>
  <c r="M1172" i="1"/>
  <c r="L1172" i="1"/>
  <c r="K1172" i="1"/>
  <c r="E1172" i="1"/>
  <c r="AE1171" i="1"/>
  <c r="AC1171" i="1"/>
  <c r="Y1171" i="1"/>
  <c r="X1171" i="1"/>
  <c r="Q1171" i="1"/>
  <c r="O1171" i="1"/>
  <c r="M1171" i="1"/>
  <c r="K1171" i="1"/>
  <c r="E1171" i="1"/>
  <c r="AE1170" i="1"/>
  <c r="AC1170" i="1"/>
  <c r="Y1170" i="1"/>
  <c r="X1170" i="1"/>
  <c r="L1170" i="1"/>
  <c r="K1170" i="1"/>
  <c r="E1170" i="1"/>
  <c r="AE1169" i="1"/>
  <c r="AD1169" i="1"/>
  <c r="AC1169" i="1"/>
  <c r="Y1169" i="1"/>
  <c r="X1169" i="1"/>
  <c r="K1169" i="1"/>
  <c r="E1169" i="1"/>
  <c r="AE1168" i="1"/>
  <c r="AC1168" i="1"/>
  <c r="Y1168" i="1"/>
  <c r="X1168" i="1"/>
  <c r="U1168" i="1"/>
  <c r="O1168" i="1"/>
  <c r="K1168" i="1"/>
  <c r="E1168" i="1"/>
  <c r="AE1167" i="1"/>
  <c r="AC1167" i="1"/>
  <c r="Y1167" i="1"/>
  <c r="X1167" i="1"/>
  <c r="U1167" i="1"/>
  <c r="Q1167" i="1"/>
  <c r="N1167" i="1"/>
  <c r="L1167" i="1"/>
  <c r="K1167" i="1"/>
  <c r="E1167" i="1"/>
  <c r="AE1166" i="1"/>
  <c r="AC1166" i="1"/>
  <c r="Y1166" i="1"/>
  <c r="X1166" i="1"/>
  <c r="T1166" i="1"/>
  <c r="R1166" i="1"/>
  <c r="Q1166" i="1"/>
  <c r="P1166" i="1"/>
  <c r="N1166" i="1"/>
  <c r="L1166" i="1"/>
  <c r="K1166" i="1"/>
  <c r="U1166" i="1" s="1"/>
  <c r="E1166" i="1"/>
  <c r="AE1165" i="1"/>
  <c r="AC1165" i="1"/>
  <c r="Y1165" i="1"/>
  <c r="X1165" i="1"/>
  <c r="K1165" i="1"/>
  <c r="E1165" i="1"/>
  <c r="AE1164" i="1"/>
  <c r="AC1164" i="1"/>
  <c r="Y1164" i="1"/>
  <c r="X1164" i="1"/>
  <c r="U1164" i="1"/>
  <c r="P1164" i="1"/>
  <c r="M1164" i="1"/>
  <c r="K1164" i="1"/>
  <c r="L1164" i="1" s="1"/>
  <c r="E1164" i="1"/>
  <c r="AE1163" i="1"/>
  <c r="AC1163" i="1"/>
  <c r="Y1163" i="1"/>
  <c r="X1163" i="1"/>
  <c r="U1163" i="1"/>
  <c r="R1163" i="1"/>
  <c r="Q1163" i="1"/>
  <c r="P1163" i="1"/>
  <c r="O1163" i="1"/>
  <c r="N1163" i="1"/>
  <c r="M1163" i="1"/>
  <c r="L1163" i="1"/>
  <c r="K1163" i="1"/>
  <c r="E1163" i="1"/>
  <c r="AE1162" i="1"/>
  <c r="AC1162" i="1"/>
  <c r="Y1162" i="1"/>
  <c r="X1162" i="1"/>
  <c r="U1162" i="1"/>
  <c r="R1162" i="1"/>
  <c r="Q1162" i="1"/>
  <c r="T1162" i="1" s="1"/>
  <c r="P1162" i="1"/>
  <c r="M1162" i="1"/>
  <c r="K1162" i="1"/>
  <c r="O1162" i="1" s="1"/>
  <c r="S1162" i="1" s="1"/>
  <c r="E1162" i="1"/>
  <c r="AE1161" i="1"/>
  <c r="AC1161" i="1"/>
  <c r="Y1161" i="1"/>
  <c r="X1161" i="1"/>
  <c r="U1161" i="1"/>
  <c r="Q1161" i="1"/>
  <c r="T1161" i="1" s="1"/>
  <c r="P1161" i="1"/>
  <c r="O1161" i="1"/>
  <c r="N1161" i="1"/>
  <c r="K1161" i="1"/>
  <c r="R1161" i="1" s="1"/>
  <c r="E1161" i="1"/>
  <c r="AE1160" i="1"/>
  <c r="AC1160" i="1"/>
  <c r="Y1160" i="1"/>
  <c r="X1160" i="1"/>
  <c r="O1160" i="1"/>
  <c r="N1160" i="1"/>
  <c r="M1160" i="1"/>
  <c r="K1160" i="1"/>
  <c r="E1160" i="1"/>
  <c r="AE1159" i="1"/>
  <c r="AC1159" i="1"/>
  <c r="Y1159" i="1"/>
  <c r="X1159" i="1"/>
  <c r="K1159" i="1"/>
  <c r="E1159" i="1"/>
  <c r="AE1158" i="1"/>
  <c r="AC1158" i="1"/>
  <c r="Y1158" i="1"/>
  <c r="X1158" i="1"/>
  <c r="M1158" i="1"/>
  <c r="L1158" i="1"/>
  <c r="K1158" i="1"/>
  <c r="E1158" i="1"/>
  <c r="AE1157" i="1"/>
  <c r="AC1157" i="1"/>
  <c r="Y1157" i="1"/>
  <c r="X1157" i="1"/>
  <c r="U1157" i="1"/>
  <c r="R1157" i="1"/>
  <c r="O1157" i="1"/>
  <c r="M1157" i="1"/>
  <c r="L1157" i="1"/>
  <c r="K1157" i="1"/>
  <c r="E1157" i="1"/>
  <c r="AE1156" i="1"/>
  <c r="AC1156" i="1"/>
  <c r="Y1156" i="1"/>
  <c r="X1156" i="1"/>
  <c r="U1156" i="1"/>
  <c r="S1156" i="1"/>
  <c r="Q1156" i="1"/>
  <c r="O1156" i="1"/>
  <c r="M1156" i="1"/>
  <c r="L1156" i="1"/>
  <c r="K1156" i="1"/>
  <c r="E1156" i="1"/>
  <c r="AE1155" i="1"/>
  <c r="AD1155" i="1"/>
  <c r="AC1155" i="1"/>
  <c r="Y1155" i="1"/>
  <c r="X1155" i="1"/>
  <c r="K1155" i="1"/>
  <c r="N1155" i="1" s="1"/>
  <c r="E1155" i="1"/>
  <c r="AE1154" i="1"/>
  <c r="AC1154" i="1"/>
  <c r="Y1154" i="1"/>
  <c r="X1154" i="1"/>
  <c r="K1154" i="1"/>
  <c r="E1154" i="1"/>
  <c r="AD1153" i="1"/>
  <c r="AC1153" i="1"/>
  <c r="Y1153" i="1"/>
  <c r="X1153" i="1"/>
  <c r="K1153" i="1"/>
  <c r="E1153" i="1"/>
  <c r="AE1152" i="1"/>
  <c r="AC1152" i="1"/>
  <c r="Y1152" i="1"/>
  <c r="X1152" i="1"/>
  <c r="U1152" i="1"/>
  <c r="N1152" i="1"/>
  <c r="K1152" i="1"/>
  <c r="E1152" i="1"/>
  <c r="AC1151" i="1"/>
  <c r="Y1151" i="1"/>
  <c r="X1151" i="1"/>
  <c r="U1151" i="1"/>
  <c r="T1151" i="1"/>
  <c r="S1151" i="1"/>
  <c r="Q1151" i="1"/>
  <c r="O1151" i="1"/>
  <c r="M1151" i="1"/>
  <c r="K1151" i="1"/>
  <c r="E1151" i="1"/>
  <c r="AE1150" i="1"/>
  <c r="AC1150" i="1"/>
  <c r="Y1150" i="1"/>
  <c r="X1150" i="1"/>
  <c r="L1150" i="1"/>
  <c r="K1150" i="1"/>
  <c r="E1150" i="1"/>
  <c r="AE1149" i="1"/>
  <c r="AC1149" i="1"/>
  <c r="Y1149" i="1"/>
  <c r="X1149" i="1"/>
  <c r="O1149" i="1"/>
  <c r="K1149" i="1"/>
  <c r="E1149" i="1"/>
  <c r="AE1148" i="1"/>
  <c r="AC1148" i="1"/>
  <c r="Y1148" i="1"/>
  <c r="X1148" i="1"/>
  <c r="K1148" i="1"/>
  <c r="E1148" i="1"/>
  <c r="AE1147" i="1"/>
  <c r="AC1147" i="1"/>
  <c r="Y1147" i="1"/>
  <c r="X1147" i="1"/>
  <c r="U1147" i="1"/>
  <c r="O1147" i="1"/>
  <c r="K1147" i="1"/>
  <c r="E1147" i="1"/>
  <c r="AE1146" i="1"/>
  <c r="AC1146" i="1"/>
  <c r="Y1146" i="1"/>
  <c r="X1146" i="1"/>
  <c r="U1146" i="1"/>
  <c r="T1146" i="1"/>
  <c r="S1146" i="1"/>
  <c r="Q1146" i="1"/>
  <c r="O1146" i="1"/>
  <c r="N1146" i="1"/>
  <c r="M1146" i="1"/>
  <c r="L1146" i="1"/>
  <c r="K1146" i="1"/>
  <c r="E1146" i="1"/>
  <c r="AE1145" i="1"/>
  <c r="AC1145" i="1"/>
  <c r="Y1145" i="1"/>
  <c r="X1145" i="1"/>
  <c r="U1145" i="1"/>
  <c r="Q1145" i="1"/>
  <c r="O1145" i="1"/>
  <c r="S1145" i="1" s="1"/>
  <c r="N1145" i="1"/>
  <c r="M1145" i="1"/>
  <c r="K1145" i="1"/>
  <c r="E1145" i="1"/>
  <c r="AE1144" i="1"/>
  <c r="AC1144" i="1"/>
  <c r="Y1144" i="1"/>
  <c r="X1144" i="1"/>
  <c r="L1144" i="1"/>
  <c r="K1144" i="1"/>
  <c r="E1144" i="1"/>
  <c r="AE1143" i="1"/>
  <c r="AC1143" i="1"/>
  <c r="Y1143" i="1"/>
  <c r="X1143" i="1"/>
  <c r="P1143" i="1"/>
  <c r="K1143" i="1"/>
  <c r="E1143" i="1"/>
  <c r="AE1142" i="1"/>
  <c r="AD1142" i="1"/>
  <c r="AC1142" i="1"/>
  <c r="Y1142" i="1"/>
  <c r="X1142" i="1"/>
  <c r="N1142" i="1"/>
  <c r="M1142" i="1"/>
  <c r="K1142" i="1"/>
  <c r="E1142" i="1"/>
  <c r="AE1141" i="1"/>
  <c r="AD1141" i="1"/>
  <c r="AC1141" i="1"/>
  <c r="Y1141" i="1"/>
  <c r="X1141" i="1"/>
  <c r="L1141" i="1"/>
  <c r="K1141" i="1"/>
  <c r="E1141" i="1"/>
  <c r="AE1140" i="1"/>
  <c r="AC1140" i="1"/>
  <c r="Y1140" i="1"/>
  <c r="X1140" i="1"/>
  <c r="K1140" i="1"/>
  <c r="E1140" i="1"/>
  <c r="AE1139" i="1"/>
  <c r="AC1139" i="1"/>
  <c r="Y1139" i="1"/>
  <c r="X1139" i="1"/>
  <c r="U1139" i="1"/>
  <c r="O1139" i="1"/>
  <c r="S1139" i="1" s="1"/>
  <c r="T1139" i="1" s="1"/>
  <c r="L1139" i="1"/>
  <c r="K1139" i="1"/>
  <c r="Q1139" i="1" s="1"/>
  <c r="E1139" i="1"/>
  <c r="AE1138" i="1"/>
  <c r="AC1138" i="1"/>
  <c r="Y1138" i="1"/>
  <c r="X1138" i="1"/>
  <c r="U1138" i="1"/>
  <c r="R1138" i="1"/>
  <c r="P1138" i="1"/>
  <c r="M1138" i="1"/>
  <c r="K1138" i="1"/>
  <c r="Q1138" i="1" s="1"/>
  <c r="E1138" i="1"/>
  <c r="AE1137" i="1"/>
  <c r="AC1137" i="1"/>
  <c r="Y1137" i="1"/>
  <c r="X1137" i="1"/>
  <c r="U1137" i="1"/>
  <c r="N1137" i="1"/>
  <c r="K1137" i="1"/>
  <c r="R1137" i="1" s="1"/>
  <c r="E1137" i="1"/>
  <c r="AE1136" i="1"/>
  <c r="AC1136" i="1"/>
  <c r="Y1136" i="1"/>
  <c r="X1136" i="1"/>
  <c r="U1136" i="1"/>
  <c r="R1136" i="1"/>
  <c r="P1136" i="1"/>
  <c r="O1136" i="1"/>
  <c r="S1136" i="1" s="1"/>
  <c r="T1136" i="1" s="1"/>
  <c r="N1136" i="1"/>
  <c r="M1136" i="1"/>
  <c r="L1136" i="1"/>
  <c r="K1136" i="1"/>
  <c r="Q1136" i="1" s="1"/>
  <c r="E1136" i="1"/>
  <c r="AE1135" i="1"/>
  <c r="AC1135" i="1"/>
  <c r="Y1135" i="1"/>
  <c r="X1135" i="1"/>
  <c r="K1135" i="1"/>
  <c r="E1135" i="1"/>
  <c r="AE1134" i="1"/>
  <c r="AC1134" i="1"/>
  <c r="Y1134" i="1"/>
  <c r="X1134" i="1"/>
  <c r="O1134" i="1"/>
  <c r="K1134" i="1"/>
  <c r="E1134" i="1"/>
  <c r="AE1133" i="1"/>
  <c r="AC1133" i="1"/>
  <c r="Y1133" i="1"/>
  <c r="X1133" i="1"/>
  <c r="U1133" i="1"/>
  <c r="M1133" i="1"/>
  <c r="L1133" i="1"/>
  <c r="K1133" i="1"/>
  <c r="E1133" i="1"/>
  <c r="AE1132" i="1"/>
  <c r="AC1132" i="1"/>
  <c r="Y1132" i="1"/>
  <c r="X1132" i="1"/>
  <c r="K1132" i="1"/>
  <c r="E1132" i="1"/>
  <c r="AE1131" i="1"/>
  <c r="AC1131" i="1"/>
  <c r="Y1131" i="1"/>
  <c r="X1131" i="1"/>
  <c r="U1131" i="1"/>
  <c r="T1131" i="1"/>
  <c r="O1131" i="1"/>
  <c r="S1131" i="1" s="1"/>
  <c r="L1131" i="1"/>
  <c r="K1131" i="1"/>
  <c r="Q1131" i="1" s="1"/>
  <c r="E1131" i="1"/>
  <c r="AE1130" i="1"/>
  <c r="AC1130" i="1"/>
  <c r="Y1130" i="1"/>
  <c r="X1130" i="1"/>
  <c r="U1130" i="1"/>
  <c r="R1130" i="1"/>
  <c r="P1130" i="1"/>
  <c r="M1130" i="1"/>
  <c r="K1130" i="1"/>
  <c r="Q1130" i="1" s="1"/>
  <c r="E1130" i="1"/>
  <c r="AE1129" i="1"/>
  <c r="AC1129" i="1"/>
  <c r="Y1129" i="1"/>
  <c r="X1129" i="1"/>
  <c r="U1129" i="1"/>
  <c r="R1129" i="1"/>
  <c r="N1129" i="1"/>
  <c r="K1129" i="1"/>
  <c r="E1129" i="1"/>
  <c r="AE1128" i="1"/>
  <c r="AC1128" i="1"/>
  <c r="Y1128" i="1"/>
  <c r="X1128" i="1"/>
  <c r="U1128" i="1"/>
  <c r="R1128" i="1"/>
  <c r="P1128" i="1"/>
  <c r="O1128" i="1"/>
  <c r="S1128" i="1" s="1"/>
  <c r="T1128" i="1" s="1"/>
  <c r="N1128" i="1"/>
  <c r="M1128" i="1"/>
  <c r="L1128" i="1"/>
  <c r="K1128" i="1"/>
  <c r="Q1128" i="1" s="1"/>
  <c r="E1128" i="1"/>
  <c r="AE1127" i="1"/>
  <c r="AC1127" i="1"/>
  <c r="Y1127" i="1"/>
  <c r="X1127" i="1"/>
  <c r="K1127" i="1"/>
  <c r="E1127" i="1"/>
  <c r="AE1126" i="1"/>
  <c r="AC1126" i="1"/>
  <c r="Y1126" i="1"/>
  <c r="X1126" i="1"/>
  <c r="K1126" i="1"/>
  <c r="E1126" i="1"/>
  <c r="AE1125" i="1"/>
  <c r="AC1125" i="1"/>
  <c r="Y1125" i="1"/>
  <c r="X1125" i="1"/>
  <c r="U1125" i="1"/>
  <c r="L1125" i="1"/>
  <c r="K1125" i="1"/>
  <c r="E1125" i="1"/>
  <c r="AE1124" i="1"/>
  <c r="AC1124" i="1"/>
  <c r="Y1124" i="1"/>
  <c r="X1124" i="1"/>
  <c r="U1124" i="1"/>
  <c r="Q1124" i="1"/>
  <c r="N1124" i="1"/>
  <c r="M1124" i="1"/>
  <c r="L1124" i="1"/>
  <c r="K1124" i="1"/>
  <c r="E1124" i="1"/>
  <c r="AE1123" i="1"/>
  <c r="AC1123" i="1"/>
  <c r="Y1123" i="1"/>
  <c r="X1123" i="1"/>
  <c r="U1123" i="1"/>
  <c r="N1123" i="1"/>
  <c r="K1123" i="1"/>
  <c r="E1123" i="1"/>
  <c r="AE1122" i="1"/>
  <c r="AC1122" i="1"/>
  <c r="Y1122" i="1"/>
  <c r="X1122" i="1"/>
  <c r="U1122" i="1"/>
  <c r="Q1122" i="1"/>
  <c r="O1122" i="1"/>
  <c r="N1122" i="1"/>
  <c r="M1122" i="1"/>
  <c r="L1122" i="1"/>
  <c r="K1122" i="1"/>
  <c r="E1122" i="1"/>
  <c r="AE1121" i="1"/>
  <c r="AC1121" i="1"/>
  <c r="Y1121" i="1"/>
  <c r="X1121" i="1"/>
  <c r="U1121" i="1"/>
  <c r="T1121" i="1"/>
  <c r="S1121" i="1"/>
  <c r="Q1121" i="1"/>
  <c r="O1121" i="1"/>
  <c r="N1121" i="1"/>
  <c r="M1121" i="1"/>
  <c r="L1121" i="1"/>
  <c r="K1121" i="1"/>
  <c r="E1121" i="1"/>
  <c r="AE1120" i="1"/>
  <c r="AC1120" i="1"/>
  <c r="Y1120" i="1"/>
  <c r="X1120" i="1"/>
  <c r="R1120" i="1"/>
  <c r="P1120" i="1"/>
  <c r="N1120" i="1"/>
  <c r="M1120" i="1"/>
  <c r="K1120" i="1"/>
  <c r="E1120" i="1"/>
  <c r="AE1119" i="1"/>
  <c r="AC1119" i="1"/>
  <c r="Y1119" i="1"/>
  <c r="X1119" i="1"/>
  <c r="P1119" i="1"/>
  <c r="L1119" i="1"/>
  <c r="K1119" i="1"/>
  <c r="E1119" i="1"/>
  <c r="AE1118" i="1"/>
  <c r="AC1118" i="1"/>
  <c r="Y1118" i="1"/>
  <c r="X1118" i="1"/>
  <c r="M1118" i="1"/>
  <c r="L1118" i="1"/>
  <c r="K1118" i="1"/>
  <c r="E1118" i="1"/>
  <c r="AE1117" i="1"/>
  <c r="AC1117" i="1"/>
  <c r="Y1117" i="1"/>
  <c r="X1117" i="1"/>
  <c r="K1117" i="1"/>
  <c r="E1117" i="1"/>
  <c r="AE1116" i="1"/>
  <c r="AC1116" i="1"/>
  <c r="Y1116" i="1"/>
  <c r="X1116" i="1"/>
  <c r="U1116" i="1"/>
  <c r="P1116" i="1"/>
  <c r="L1116" i="1"/>
  <c r="K1116" i="1"/>
  <c r="E1116" i="1"/>
  <c r="AE1115" i="1"/>
  <c r="AC1115" i="1"/>
  <c r="Y1115" i="1"/>
  <c r="X1115" i="1"/>
  <c r="U1115" i="1"/>
  <c r="R1115" i="1"/>
  <c r="M1115" i="1"/>
  <c r="K1115" i="1"/>
  <c r="E1115" i="1"/>
  <c r="AE1114" i="1"/>
  <c r="AC1114" i="1"/>
  <c r="Y1114" i="1"/>
  <c r="X1114" i="1"/>
  <c r="K1114" i="1"/>
  <c r="E1114" i="1"/>
  <c r="AE1113" i="1"/>
  <c r="AC1113" i="1"/>
  <c r="Y1113" i="1"/>
  <c r="X1113" i="1"/>
  <c r="U1113" i="1"/>
  <c r="R1113" i="1"/>
  <c r="P1113" i="1"/>
  <c r="N1113" i="1"/>
  <c r="M1113" i="1"/>
  <c r="L1113" i="1"/>
  <c r="K1113" i="1"/>
  <c r="E1113" i="1"/>
  <c r="AE1112" i="1"/>
  <c r="AC1112" i="1"/>
  <c r="Y1112" i="1"/>
  <c r="X1112" i="1"/>
  <c r="R1112" i="1"/>
  <c r="P1112" i="1"/>
  <c r="N1112" i="1"/>
  <c r="M1112" i="1"/>
  <c r="L1112" i="1"/>
  <c r="K1112" i="1"/>
  <c r="E1112" i="1"/>
  <c r="AE1111" i="1"/>
  <c r="AC1111" i="1"/>
  <c r="Y1111" i="1"/>
  <c r="X1111" i="1"/>
  <c r="P1111" i="1"/>
  <c r="N1111" i="1"/>
  <c r="M1111" i="1"/>
  <c r="L1111" i="1"/>
  <c r="K1111" i="1"/>
  <c r="E1111" i="1"/>
  <c r="AE1110" i="1"/>
  <c r="AC1110" i="1"/>
  <c r="Y1110" i="1"/>
  <c r="X1110" i="1"/>
  <c r="M1110" i="1"/>
  <c r="K1110" i="1"/>
  <c r="E1110" i="1"/>
  <c r="AE1109" i="1"/>
  <c r="AC1109" i="1"/>
  <c r="Y1109" i="1"/>
  <c r="X1109" i="1"/>
  <c r="K1109" i="1"/>
  <c r="E1109" i="1"/>
  <c r="AE1108" i="1"/>
  <c r="AC1108" i="1"/>
  <c r="Y1108" i="1"/>
  <c r="X1108" i="1"/>
  <c r="U1108" i="1"/>
  <c r="O1108" i="1"/>
  <c r="K1108" i="1"/>
  <c r="E1108" i="1"/>
  <c r="AE1107" i="1"/>
  <c r="AC1107" i="1"/>
  <c r="Y1107" i="1"/>
  <c r="X1107" i="1"/>
  <c r="U1107" i="1"/>
  <c r="R1107" i="1"/>
  <c r="Q1107" i="1"/>
  <c r="O1107" i="1"/>
  <c r="M1107" i="1"/>
  <c r="L1107" i="1"/>
  <c r="K1107" i="1"/>
  <c r="E1107" i="1"/>
  <c r="AE1106" i="1"/>
  <c r="AC1106" i="1"/>
  <c r="Y1106" i="1"/>
  <c r="X1106" i="1"/>
  <c r="U1106" i="1"/>
  <c r="R1106" i="1"/>
  <c r="Q1106" i="1"/>
  <c r="O1106" i="1"/>
  <c r="S1106" i="1" s="1"/>
  <c r="T1106" i="1" s="1"/>
  <c r="M1106" i="1"/>
  <c r="L1106" i="1"/>
  <c r="K1106" i="1"/>
  <c r="E1106" i="1"/>
  <c r="AE1105" i="1"/>
  <c r="AC1105" i="1"/>
  <c r="Y1105" i="1"/>
  <c r="X1105" i="1"/>
  <c r="K1105" i="1"/>
  <c r="E1105" i="1"/>
  <c r="AE1104" i="1"/>
  <c r="AC1104" i="1"/>
  <c r="Y1104" i="1"/>
  <c r="X1104" i="1"/>
  <c r="K1104" i="1"/>
  <c r="E1104" i="1"/>
  <c r="AE1103" i="1"/>
  <c r="AC1103" i="1"/>
  <c r="Y1103" i="1"/>
  <c r="X1103" i="1"/>
  <c r="P1103" i="1"/>
  <c r="K1103" i="1"/>
  <c r="E1103" i="1"/>
  <c r="AE1102" i="1"/>
  <c r="AC1102" i="1"/>
  <c r="Y1102" i="1"/>
  <c r="X1102" i="1"/>
  <c r="U1102" i="1"/>
  <c r="N1102" i="1"/>
  <c r="M1102" i="1"/>
  <c r="K1102" i="1"/>
  <c r="E1102" i="1"/>
  <c r="AE1101" i="1"/>
  <c r="AC1101" i="1"/>
  <c r="Y1101" i="1"/>
  <c r="X1101" i="1"/>
  <c r="K1101" i="1"/>
  <c r="E1101" i="1"/>
  <c r="AE1100" i="1"/>
  <c r="AC1100" i="1"/>
  <c r="Y1100" i="1"/>
  <c r="X1100" i="1"/>
  <c r="K1100" i="1"/>
  <c r="E1100" i="1"/>
  <c r="AE1099" i="1"/>
  <c r="AC1099" i="1"/>
  <c r="Y1099" i="1"/>
  <c r="X1099" i="1"/>
  <c r="K1099" i="1"/>
  <c r="E1099" i="1"/>
  <c r="AE1098" i="1"/>
  <c r="AC1098" i="1"/>
  <c r="Y1098" i="1"/>
  <c r="X1098" i="1"/>
  <c r="U1098" i="1"/>
  <c r="Q1098" i="1"/>
  <c r="N1098" i="1"/>
  <c r="M1098" i="1"/>
  <c r="L1098" i="1"/>
  <c r="K1098" i="1"/>
  <c r="O1098" i="1" s="1"/>
  <c r="E1098" i="1"/>
  <c r="AE1097" i="1"/>
  <c r="AC1097" i="1"/>
  <c r="Y1097" i="1"/>
  <c r="X1097" i="1"/>
  <c r="U1097" i="1"/>
  <c r="R1097" i="1"/>
  <c r="O1097" i="1"/>
  <c r="K1097" i="1"/>
  <c r="N1097" i="1" s="1"/>
  <c r="E1097" i="1"/>
  <c r="AE1096" i="1"/>
  <c r="AC1096" i="1"/>
  <c r="Y1096" i="1"/>
  <c r="X1096" i="1"/>
  <c r="U1096" i="1"/>
  <c r="S1096" i="1"/>
  <c r="R1096" i="1"/>
  <c r="Q1096" i="1"/>
  <c r="T1096" i="1" s="1"/>
  <c r="P1096" i="1"/>
  <c r="M1096" i="1"/>
  <c r="K1096" i="1"/>
  <c r="N1096" i="1" s="1"/>
  <c r="E1096" i="1"/>
  <c r="AE1095" i="1"/>
  <c r="AC1095" i="1"/>
  <c r="Y1095" i="1"/>
  <c r="X1095" i="1"/>
  <c r="U1095" i="1"/>
  <c r="S1095" i="1"/>
  <c r="R1095" i="1"/>
  <c r="Q1095" i="1"/>
  <c r="T1095" i="1" s="1"/>
  <c r="P1095" i="1"/>
  <c r="O1095" i="1"/>
  <c r="M1095" i="1"/>
  <c r="L1095" i="1"/>
  <c r="K1095" i="1"/>
  <c r="N1095" i="1" s="1"/>
  <c r="E1095" i="1"/>
  <c r="AE1094" i="1"/>
  <c r="AC1094" i="1"/>
  <c r="Y1094" i="1"/>
  <c r="X1094" i="1"/>
  <c r="U1094" i="1"/>
  <c r="S1094" i="1"/>
  <c r="R1094" i="1"/>
  <c r="P1094" i="1"/>
  <c r="O1094" i="1"/>
  <c r="K1094" i="1"/>
  <c r="E1094" i="1"/>
  <c r="AE1093" i="1"/>
  <c r="AC1093" i="1"/>
  <c r="Y1093" i="1"/>
  <c r="X1093" i="1"/>
  <c r="U1093" i="1"/>
  <c r="S1093" i="1"/>
  <c r="R1093" i="1"/>
  <c r="Q1093" i="1"/>
  <c r="T1093" i="1" s="1"/>
  <c r="P1093" i="1"/>
  <c r="O1093" i="1"/>
  <c r="M1093" i="1"/>
  <c r="L1093" i="1"/>
  <c r="K1093" i="1"/>
  <c r="N1093" i="1" s="1"/>
  <c r="E1093" i="1"/>
  <c r="AE1092" i="1"/>
  <c r="AC1092" i="1"/>
  <c r="Y1092" i="1"/>
  <c r="X1092" i="1"/>
  <c r="T1092" i="1"/>
  <c r="S1092" i="1"/>
  <c r="R1092" i="1"/>
  <c r="Q1092" i="1"/>
  <c r="P1092" i="1"/>
  <c r="O1092" i="1"/>
  <c r="M1092" i="1"/>
  <c r="L1092" i="1"/>
  <c r="K1092" i="1"/>
  <c r="N1092" i="1" s="1"/>
  <c r="E1092" i="1"/>
  <c r="AE1091" i="1"/>
  <c r="AC1091" i="1"/>
  <c r="Y1091" i="1"/>
  <c r="X1091" i="1"/>
  <c r="S1091" i="1"/>
  <c r="R1091" i="1"/>
  <c r="Q1091" i="1"/>
  <c r="T1091" i="1" s="1"/>
  <c r="L1091" i="1"/>
  <c r="K1091" i="1"/>
  <c r="E1091" i="1"/>
  <c r="AE1090" i="1"/>
  <c r="AC1090" i="1"/>
  <c r="Y1090" i="1"/>
  <c r="X1090" i="1"/>
  <c r="U1090" i="1"/>
  <c r="R1090" i="1"/>
  <c r="Q1090" i="1"/>
  <c r="P1090" i="1"/>
  <c r="O1090" i="1"/>
  <c r="M1090" i="1"/>
  <c r="L1090" i="1"/>
  <c r="K1090" i="1"/>
  <c r="E1090" i="1"/>
  <c r="AE1089" i="1"/>
  <c r="AC1089" i="1"/>
  <c r="Y1089" i="1"/>
  <c r="X1089" i="1"/>
  <c r="L1089" i="1"/>
  <c r="K1089" i="1"/>
  <c r="E1089" i="1"/>
  <c r="AE1088" i="1"/>
  <c r="AC1088" i="1"/>
  <c r="Y1088" i="1"/>
  <c r="X1088" i="1"/>
  <c r="K1088" i="1"/>
  <c r="E1088" i="1"/>
  <c r="AE1087" i="1"/>
  <c r="AC1087" i="1"/>
  <c r="Y1087" i="1"/>
  <c r="X1087" i="1"/>
  <c r="P1087" i="1"/>
  <c r="O1087" i="1"/>
  <c r="K1087" i="1"/>
  <c r="E1087" i="1"/>
  <c r="AE1086" i="1"/>
  <c r="AC1086" i="1"/>
  <c r="Y1086" i="1"/>
  <c r="X1086" i="1"/>
  <c r="Q1086" i="1"/>
  <c r="P1086" i="1"/>
  <c r="M1086" i="1"/>
  <c r="L1086" i="1"/>
  <c r="K1086" i="1"/>
  <c r="E1086" i="1"/>
  <c r="AE1085" i="1"/>
  <c r="AC1085" i="1"/>
  <c r="Y1085" i="1"/>
  <c r="X1085" i="1"/>
  <c r="P1085" i="1"/>
  <c r="O1085" i="1"/>
  <c r="N1085" i="1"/>
  <c r="M1085" i="1"/>
  <c r="K1085" i="1"/>
  <c r="Q1085" i="1" s="1"/>
  <c r="E1085" i="1"/>
  <c r="AE1084" i="1"/>
  <c r="AC1084" i="1"/>
  <c r="Y1084" i="1"/>
  <c r="X1084" i="1"/>
  <c r="M1084" i="1"/>
  <c r="L1084" i="1"/>
  <c r="K1084" i="1"/>
  <c r="E1084" i="1"/>
  <c r="AE1083" i="1"/>
  <c r="AC1083" i="1"/>
  <c r="Y1083" i="1"/>
  <c r="X1083" i="1"/>
  <c r="Q1083" i="1"/>
  <c r="O1083" i="1"/>
  <c r="N1083" i="1"/>
  <c r="L1083" i="1"/>
  <c r="K1083" i="1"/>
  <c r="E1083" i="1"/>
  <c r="AE1082" i="1"/>
  <c r="AC1082" i="1"/>
  <c r="Y1082" i="1"/>
  <c r="X1082" i="1"/>
  <c r="Q1082" i="1"/>
  <c r="P1082" i="1"/>
  <c r="O1082" i="1"/>
  <c r="L1082" i="1"/>
  <c r="K1082" i="1"/>
  <c r="E1082" i="1"/>
  <c r="AE1081" i="1"/>
  <c r="AC1081" i="1"/>
  <c r="Y1081" i="1"/>
  <c r="X1081" i="1"/>
  <c r="Q1081" i="1"/>
  <c r="N1081" i="1"/>
  <c r="M1081" i="1"/>
  <c r="L1081" i="1"/>
  <c r="K1081" i="1"/>
  <c r="E1081" i="1"/>
  <c r="AE1080" i="1"/>
  <c r="AC1080" i="1"/>
  <c r="Y1080" i="1"/>
  <c r="X1080" i="1"/>
  <c r="K1080" i="1"/>
  <c r="E1080" i="1"/>
  <c r="AE1079" i="1"/>
  <c r="AC1079" i="1"/>
  <c r="Y1079" i="1"/>
  <c r="X1079" i="1"/>
  <c r="N1079" i="1"/>
  <c r="M1079" i="1"/>
  <c r="L1079" i="1"/>
  <c r="K1079" i="1"/>
  <c r="E1079" i="1"/>
  <c r="AE1078" i="1"/>
  <c r="AC1078" i="1"/>
  <c r="Y1078" i="1"/>
  <c r="X1078" i="1"/>
  <c r="K1078" i="1"/>
  <c r="E1078" i="1"/>
  <c r="AE1077" i="1"/>
  <c r="AC1077" i="1"/>
  <c r="Y1077" i="1"/>
  <c r="X1077" i="1"/>
  <c r="Q1077" i="1"/>
  <c r="P1077" i="1"/>
  <c r="O1077" i="1"/>
  <c r="M1077" i="1"/>
  <c r="L1077" i="1"/>
  <c r="K1077" i="1"/>
  <c r="E1077" i="1"/>
  <c r="AE1076" i="1"/>
  <c r="AC1076" i="1"/>
  <c r="Y1076" i="1"/>
  <c r="X1076" i="1"/>
  <c r="P1076" i="1"/>
  <c r="O1076" i="1"/>
  <c r="N1076" i="1"/>
  <c r="M1076" i="1"/>
  <c r="L1076" i="1"/>
  <c r="K1076" i="1"/>
  <c r="E1076" i="1"/>
  <c r="AE1075" i="1"/>
  <c r="AC1075" i="1"/>
  <c r="Y1075" i="1"/>
  <c r="X1075" i="1"/>
  <c r="K1075" i="1"/>
  <c r="E1075" i="1"/>
  <c r="AE1074" i="1"/>
  <c r="AC1074" i="1"/>
  <c r="Y1074" i="1"/>
  <c r="X1074" i="1"/>
  <c r="Q1074" i="1"/>
  <c r="P1074" i="1"/>
  <c r="O1074" i="1"/>
  <c r="N1074" i="1"/>
  <c r="M1074" i="1"/>
  <c r="L1074" i="1"/>
  <c r="K1074" i="1"/>
  <c r="E1074" i="1"/>
  <c r="AE1073" i="1"/>
  <c r="AC1073" i="1"/>
  <c r="Y1073" i="1"/>
  <c r="X1073" i="1"/>
  <c r="L1073" i="1"/>
  <c r="K1073" i="1"/>
  <c r="E1073" i="1"/>
  <c r="AE1072" i="1"/>
  <c r="AC1072" i="1"/>
  <c r="Y1072" i="1"/>
  <c r="X1072" i="1"/>
  <c r="K1072" i="1"/>
  <c r="E1072" i="1"/>
  <c r="AE1071" i="1"/>
  <c r="AC1071" i="1"/>
  <c r="Y1071" i="1"/>
  <c r="X1071" i="1"/>
  <c r="P1071" i="1"/>
  <c r="O1071" i="1"/>
  <c r="K1071" i="1"/>
  <c r="E1071" i="1"/>
  <c r="AE1070" i="1"/>
  <c r="AC1070" i="1"/>
  <c r="Y1070" i="1"/>
  <c r="X1070" i="1"/>
  <c r="Q1070" i="1"/>
  <c r="P1070" i="1"/>
  <c r="M1070" i="1"/>
  <c r="L1070" i="1"/>
  <c r="K1070" i="1"/>
  <c r="E1070" i="1"/>
  <c r="AE1069" i="1"/>
  <c r="AC1069" i="1"/>
  <c r="Y1069" i="1"/>
  <c r="X1069" i="1"/>
  <c r="P1069" i="1"/>
  <c r="O1069" i="1"/>
  <c r="N1069" i="1"/>
  <c r="M1069" i="1"/>
  <c r="K1069" i="1"/>
  <c r="Q1069" i="1" s="1"/>
  <c r="E1069" i="1"/>
  <c r="AE1068" i="1"/>
  <c r="AC1068" i="1"/>
  <c r="Y1068" i="1"/>
  <c r="X1068" i="1"/>
  <c r="L1068" i="1"/>
  <c r="K1068" i="1"/>
  <c r="E1068" i="1"/>
  <c r="AE1067" i="1"/>
  <c r="AC1067" i="1"/>
  <c r="Y1067" i="1"/>
  <c r="X1067" i="1"/>
  <c r="Q1067" i="1"/>
  <c r="O1067" i="1"/>
  <c r="N1067" i="1"/>
  <c r="L1067" i="1"/>
  <c r="K1067" i="1"/>
  <c r="E1067" i="1"/>
  <c r="AE1066" i="1"/>
  <c r="AC1066" i="1"/>
  <c r="Y1066" i="1"/>
  <c r="X1066" i="1"/>
  <c r="Q1066" i="1"/>
  <c r="P1066" i="1"/>
  <c r="O1066" i="1"/>
  <c r="N1066" i="1"/>
  <c r="L1066" i="1"/>
  <c r="K1066" i="1"/>
  <c r="E1066" i="1"/>
  <c r="AE1065" i="1"/>
  <c r="AC1065" i="1"/>
  <c r="Y1065" i="1"/>
  <c r="X1065" i="1"/>
  <c r="Q1065" i="1"/>
  <c r="N1065" i="1"/>
  <c r="M1065" i="1"/>
  <c r="L1065" i="1"/>
  <c r="K1065" i="1"/>
  <c r="E1065" i="1"/>
  <c r="AE1064" i="1"/>
  <c r="AC1064" i="1"/>
  <c r="Y1064" i="1"/>
  <c r="X1064" i="1"/>
  <c r="Q1064" i="1"/>
  <c r="P1064" i="1"/>
  <c r="O1064" i="1"/>
  <c r="K1064" i="1"/>
  <c r="E1064" i="1"/>
  <c r="AE1063" i="1"/>
  <c r="AC1063" i="1"/>
  <c r="Y1063" i="1"/>
  <c r="X1063" i="1"/>
  <c r="N1063" i="1"/>
  <c r="M1063" i="1"/>
  <c r="L1063" i="1"/>
  <c r="K1063" i="1"/>
  <c r="E1063" i="1"/>
  <c r="AE1062" i="1"/>
  <c r="AC1062" i="1"/>
  <c r="Y1062" i="1"/>
  <c r="X1062" i="1"/>
  <c r="K1062" i="1"/>
  <c r="E1062" i="1"/>
  <c r="AE1061" i="1"/>
  <c r="AC1061" i="1"/>
  <c r="Y1061" i="1"/>
  <c r="X1061" i="1"/>
  <c r="Q1061" i="1"/>
  <c r="P1061" i="1"/>
  <c r="O1061" i="1"/>
  <c r="M1061" i="1"/>
  <c r="L1061" i="1"/>
  <c r="K1061" i="1"/>
  <c r="E1061" i="1"/>
  <c r="AE1060" i="1"/>
  <c r="AC1060" i="1"/>
  <c r="Y1060" i="1"/>
  <c r="X1060" i="1"/>
  <c r="P1060" i="1"/>
  <c r="O1060" i="1"/>
  <c r="N1060" i="1"/>
  <c r="M1060" i="1"/>
  <c r="L1060" i="1"/>
  <c r="K1060" i="1"/>
  <c r="E1060" i="1"/>
  <c r="AE1059" i="1"/>
  <c r="AC1059" i="1"/>
  <c r="Y1059" i="1"/>
  <c r="X1059" i="1"/>
  <c r="Q1059" i="1"/>
  <c r="P1059" i="1"/>
  <c r="L1059" i="1"/>
  <c r="K1059" i="1"/>
  <c r="E1059" i="1"/>
  <c r="AE1058" i="1"/>
  <c r="AC1058" i="1"/>
  <c r="Y1058" i="1"/>
  <c r="X1058" i="1"/>
  <c r="Q1058" i="1"/>
  <c r="P1058" i="1"/>
  <c r="O1058" i="1"/>
  <c r="S1058" i="1" s="1"/>
  <c r="N1058" i="1"/>
  <c r="M1058" i="1"/>
  <c r="L1058" i="1"/>
  <c r="K1058" i="1"/>
  <c r="E1058" i="1"/>
  <c r="AE1057" i="1"/>
  <c r="AC1057" i="1"/>
  <c r="Y1057" i="1"/>
  <c r="X1057" i="1"/>
  <c r="K1057" i="1"/>
  <c r="E1057" i="1"/>
  <c r="AE1056" i="1"/>
  <c r="AC1056" i="1"/>
  <c r="Y1056" i="1"/>
  <c r="X1056" i="1"/>
  <c r="K1056" i="1"/>
  <c r="E1056" i="1"/>
  <c r="AE1055" i="1"/>
  <c r="AC1055" i="1"/>
  <c r="Y1055" i="1"/>
  <c r="X1055" i="1"/>
  <c r="P1055" i="1"/>
  <c r="O1055" i="1"/>
  <c r="N1055" i="1"/>
  <c r="M1055" i="1"/>
  <c r="L1055" i="1"/>
  <c r="K1055" i="1"/>
  <c r="E1055" i="1"/>
  <c r="AE1054" i="1"/>
  <c r="AC1054" i="1"/>
  <c r="Y1054" i="1"/>
  <c r="X1054" i="1"/>
  <c r="P1054" i="1"/>
  <c r="O1054" i="1"/>
  <c r="N1054" i="1"/>
  <c r="K1054" i="1"/>
  <c r="E1054" i="1"/>
  <c r="AE1053" i="1"/>
  <c r="AC1053" i="1"/>
  <c r="Y1053" i="1"/>
  <c r="X1053" i="1"/>
  <c r="K1053" i="1"/>
  <c r="E1053" i="1"/>
  <c r="AE1052" i="1"/>
  <c r="AC1052" i="1"/>
  <c r="Y1052" i="1"/>
  <c r="X1052" i="1"/>
  <c r="U1052" i="1"/>
  <c r="Q1052" i="1"/>
  <c r="T1052" i="1" s="1"/>
  <c r="N1052" i="1"/>
  <c r="L1052" i="1"/>
  <c r="K1052" i="1"/>
  <c r="E1052" i="1"/>
  <c r="AE1051" i="1"/>
  <c r="AC1051" i="1"/>
  <c r="Y1051" i="1"/>
  <c r="X1051" i="1"/>
  <c r="U1051" i="1"/>
  <c r="N1051" i="1"/>
  <c r="M1051" i="1"/>
  <c r="L1051" i="1"/>
  <c r="K1051" i="1"/>
  <c r="E1051" i="1"/>
  <c r="AE1050" i="1"/>
  <c r="AC1050" i="1"/>
  <c r="Y1050" i="1"/>
  <c r="X1050" i="1"/>
  <c r="Q1050" i="1"/>
  <c r="P1050" i="1"/>
  <c r="N1050" i="1"/>
  <c r="K1050" i="1"/>
  <c r="E1050" i="1"/>
  <c r="AE1049" i="1"/>
  <c r="AD1049" i="1"/>
  <c r="AC1049" i="1"/>
  <c r="Y1049" i="1"/>
  <c r="X1049" i="1"/>
  <c r="U1049" i="1"/>
  <c r="R1049" i="1"/>
  <c r="Q1049" i="1"/>
  <c r="O1049" i="1"/>
  <c r="S1049" i="1" s="1"/>
  <c r="N1049" i="1"/>
  <c r="M1049" i="1"/>
  <c r="L1049" i="1"/>
  <c r="K1049" i="1"/>
  <c r="P1049" i="1" s="1"/>
  <c r="E1049" i="1"/>
  <c r="AE1048" i="1"/>
  <c r="AC1048" i="1"/>
  <c r="Y1048" i="1"/>
  <c r="X1048" i="1"/>
  <c r="K1048" i="1"/>
  <c r="E1048" i="1"/>
  <c r="AE1047" i="1"/>
  <c r="AC1047" i="1"/>
  <c r="Y1047" i="1"/>
  <c r="X1047" i="1"/>
  <c r="U1047" i="1"/>
  <c r="Q1047" i="1"/>
  <c r="T1047" i="1" s="1"/>
  <c r="P1047" i="1"/>
  <c r="M1047" i="1"/>
  <c r="L1047" i="1"/>
  <c r="K1047" i="1"/>
  <c r="E1047" i="1"/>
  <c r="AE1046" i="1"/>
  <c r="AC1046" i="1"/>
  <c r="Y1046" i="1"/>
  <c r="X1046" i="1"/>
  <c r="U1046" i="1"/>
  <c r="Q1046" i="1"/>
  <c r="P1046" i="1"/>
  <c r="N1046" i="1"/>
  <c r="M1046" i="1"/>
  <c r="L1046" i="1"/>
  <c r="K1046" i="1"/>
  <c r="E1046" i="1"/>
  <c r="AE1045" i="1"/>
  <c r="AC1045" i="1"/>
  <c r="Y1045" i="1"/>
  <c r="X1045" i="1"/>
  <c r="K1045" i="1"/>
  <c r="E1045" i="1"/>
  <c r="AE1044" i="1"/>
  <c r="AC1044" i="1"/>
  <c r="Y1044" i="1"/>
  <c r="X1044" i="1"/>
  <c r="U1044" i="1"/>
  <c r="Q1044" i="1"/>
  <c r="P1044" i="1"/>
  <c r="N1044" i="1"/>
  <c r="M1044" i="1"/>
  <c r="L1044" i="1"/>
  <c r="K1044" i="1"/>
  <c r="E1044" i="1"/>
  <c r="AE1043" i="1"/>
  <c r="AC1043" i="1"/>
  <c r="Y1043" i="1"/>
  <c r="X1043" i="1"/>
  <c r="L1043" i="1"/>
  <c r="K1043" i="1"/>
  <c r="E1043" i="1"/>
  <c r="AE1042" i="1"/>
  <c r="AC1042" i="1"/>
  <c r="Y1042" i="1"/>
  <c r="X1042" i="1"/>
  <c r="U1042" i="1"/>
  <c r="K1042" i="1"/>
  <c r="E1042" i="1"/>
  <c r="AE1041" i="1"/>
  <c r="AC1041" i="1"/>
  <c r="Y1041" i="1"/>
  <c r="X1041" i="1"/>
  <c r="P1041" i="1"/>
  <c r="O1041" i="1"/>
  <c r="M1041" i="1"/>
  <c r="L1041" i="1"/>
  <c r="K1041" i="1"/>
  <c r="E1041" i="1"/>
  <c r="AE1040" i="1"/>
  <c r="AC1040" i="1"/>
  <c r="Y1040" i="1"/>
  <c r="X1040" i="1"/>
  <c r="U1040" i="1"/>
  <c r="R1040" i="1"/>
  <c r="O1040" i="1"/>
  <c r="K1040" i="1"/>
  <c r="E1040" i="1"/>
  <c r="AE1039" i="1"/>
  <c r="AC1039" i="1"/>
  <c r="Y1039" i="1"/>
  <c r="X1039" i="1"/>
  <c r="O1039" i="1"/>
  <c r="N1039" i="1"/>
  <c r="L1039" i="1"/>
  <c r="K1039" i="1"/>
  <c r="E1039" i="1"/>
  <c r="AE1038" i="1"/>
  <c r="AC1038" i="1"/>
  <c r="Y1038" i="1"/>
  <c r="X1038" i="1"/>
  <c r="U1038" i="1"/>
  <c r="R1038" i="1"/>
  <c r="Q1038" i="1"/>
  <c r="T1038" i="1" s="1"/>
  <c r="M1038" i="1"/>
  <c r="K1038" i="1"/>
  <c r="E1038" i="1"/>
  <c r="AE1037" i="1"/>
  <c r="AC1037" i="1"/>
  <c r="Y1037" i="1"/>
  <c r="X1037" i="1"/>
  <c r="U1037" i="1"/>
  <c r="R1037" i="1"/>
  <c r="Q1037" i="1"/>
  <c r="T1037" i="1" s="1"/>
  <c r="P1037" i="1"/>
  <c r="N1037" i="1"/>
  <c r="M1037" i="1"/>
  <c r="L1037" i="1"/>
  <c r="K1037" i="1"/>
  <c r="O1037" i="1" s="1"/>
  <c r="E1037" i="1"/>
  <c r="AE1036" i="1"/>
  <c r="AC1036" i="1"/>
  <c r="Y1036" i="1"/>
  <c r="X1036" i="1"/>
  <c r="U1036" i="1"/>
  <c r="R1036" i="1"/>
  <c r="Q1036" i="1"/>
  <c r="P1036" i="1"/>
  <c r="L1036" i="1"/>
  <c r="K1036" i="1"/>
  <c r="E1036" i="1"/>
  <c r="AE1035" i="1"/>
  <c r="AC1035" i="1"/>
  <c r="Y1035" i="1"/>
  <c r="X1035" i="1"/>
  <c r="U1035" i="1"/>
  <c r="L1035" i="1"/>
  <c r="K1035" i="1"/>
  <c r="E1035" i="1"/>
  <c r="AE1034" i="1"/>
  <c r="AC1034" i="1"/>
  <c r="Y1034" i="1"/>
  <c r="X1034" i="1"/>
  <c r="Q1034" i="1"/>
  <c r="T1034" i="1" s="1"/>
  <c r="P1034" i="1"/>
  <c r="O1034" i="1"/>
  <c r="K1034" i="1"/>
  <c r="E1034" i="1"/>
  <c r="AE1033" i="1"/>
  <c r="AC1033" i="1"/>
  <c r="Y1033" i="1"/>
  <c r="X1033" i="1"/>
  <c r="U1033" i="1"/>
  <c r="S1033" i="1"/>
  <c r="Q1033" i="1"/>
  <c r="P1033" i="1"/>
  <c r="O1033" i="1"/>
  <c r="N1033" i="1"/>
  <c r="K1033" i="1"/>
  <c r="L1033" i="1" s="1"/>
  <c r="E1033" i="1"/>
  <c r="AE1032" i="1"/>
  <c r="AC1032" i="1"/>
  <c r="Y1032" i="1"/>
  <c r="X1032" i="1"/>
  <c r="U1032" i="1"/>
  <c r="R1032" i="1"/>
  <c r="Q1032" i="1"/>
  <c r="T1032" i="1" s="1"/>
  <c r="P1032" i="1"/>
  <c r="O1032" i="1"/>
  <c r="N1032" i="1"/>
  <c r="M1032" i="1"/>
  <c r="L1032" i="1"/>
  <c r="K1032" i="1"/>
  <c r="E1032" i="1"/>
  <c r="AC1031" i="1"/>
  <c r="Y1031" i="1"/>
  <c r="X1031" i="1"/>
  <c r="U1031" i="1"/>
  <c r="L1031" i="1"/>
  <c r="K1031" i="1"/>
  <c r="E1031" i="1"/>
  <c r="AE1030" i="1"/>
  <c r="AC1030" i="1"/>
  <c r="Y1030" i="1"/>
  <c r="X1030" i="1"/>
  <c r="U1030" i="1"/>
  <c r="P1030" i="1"/>
  <c r="N1030" i="1"/>
  <c r="M1030" i="1"/>
  <c r="L1030" i="1"/>
  <c r="K1030" i="1"/>
  <c r="E1030" i="1"/>
  <c r="AE1029" i="1"/>
  <c r="AC1029" i="1"/>
  <c r="Y1029" i="1"/>
  <c r="X1029" i="1"/>
  <c r="U1029" i="1"/>
  <c r="P1029" i="1"/>
  <c r="M1029" i="1"/>
  <c r="L1029" i="1"/>
  <c r="K1029" i="1"/>
  <c r="E1029" i="1"/>
  <c r="AE1028" i="1"/>
  <c r="AC1028" i="1"/>
  <c r="Y1028" i="1"/>
  <c r="X1028" i="1"/>
  <c r="P1028" i="1"/>
  <c r="M1028" i="1"/>
  <c r="K1028" i="1"/>
  <c r="E1028" i="1"/>
  <c r="AC1027" i="1"/>
  <c r="Y1027" i="1"/>
  <c r="X1027" i="1"/>
  <c r="U1027" i="1"/>
  <c r="R1027" i="1"/>
  <c r="Q1027" i="1"/>
  <c r="T1027" i="1" s="1"/>
  <c r="P1027" i="1"/>
  <c r="N1027" i="1"/>
  <c r="K1027" i="1"/>
  <c r="E1027" i="1"/>
  <c r="AE1026" i="1"/>
  <c r="AC1026" i="1"/>
  <c r="Y1026" i="1"/>
  <c r="X1026" i="1"/>
  <c r="R1026" i="1"/>
  <c r="Q1026" i="1"/>
  <c r="P1026" i="1"/>
  <c r="O1026" i="1"/>
  <c r="M1026" i="1"/>
  <c r="L1026" i="1"/>
  <c r="K1026" i="1"/>
  <c r="U1026" i="1" s="1"/>
  <c r="E1026" i="1"/>
  <c r="AE1025" i="1"/>
  <c r="AC1025" i="1"/>
  <c r="Y1025" i="1"/>
  <c r="X1025" i="1"/>
  <c r="U1025" i="1"/>
  <c r="Q1025" i="1"/>
  <c r="P1025" i="1"/>
  <c r="O1025" i="1"/>
  <c r="N1025" i="1"/>
  <c r="L1025" i="1"/>
  <c r="K1025" i="1"/>
  <c r="R1025" i="1" s="1"/>
  <c r="E1025" i="1"/>
  <c r="AE1024" i="1"/>
  <c r="AC1024" i="1"/>
  <c r="Y1024" i="1"/>
  <c r="X1024" i="1"/>
  <c r="U1024" i="1"/>
  <c r="M1024" i="1"/>
  <c r="K1024" i="1"/>
  <c r="E1024" i="1"/>
  <c r="AE1023" i="1"/>
  <c r="AC1023" i="1"/>
  <c r="Y1023" i="1"/>
  <c r="X1023" i="1"/>
  <c r="U1023" i="1"/>
  <c r="R1023" i="1"/>
  <c r="P1023" i="1"/>
  <c r="O1023" i="1"/>
  <c r="S1023" i="1" s="1"/>
  <c r="N1023" i="1"/>
  <c r="M1023" i="1"/>
  <c r="L1023" i="1"/>
  <c r="K1023" i="1"/>
  <c r="Q1023" i="1" s="1"/>
  <c r="T1023" i="1" s="1"/>
  <c r="E1023" i="1"/>
  <c r="AE1022" i="1"/>
  <c r="AC1022" i="1"/>
  <c r="Y1022" i="1"/>
  <c r="X1022" i="1"/>
  <c r="K1022" i="1"/>
  <c r="E1022" i="1"/>
  <c r="AE1021" i="1"/>
  <c r="AC1021" i="1"/>
  <c r="Y1021" i="1"/>
  <c r="X1021" i="1"/>
  <c r="P1021" i="1"/>
  <c r="O1021" i="1"/>
  <c r="K1021" i="1"/>
  <c r="E1021" i="1"/>
  <c r="AE1020" i="1"/>
  <c r="AC1020" i="1"/>
  <c r="Y1020" i="1"/>
  <c r="X1020" i="1"/>
  <c r="T1020" i="1"/>
  <c r="P1020" i="1"/>
  <c r="O1020" i="1"/>
  <c r="N1020" i="1"/>
  <c r="M1020" i="1"/>
  <c r="K1020" i="1"/>
  <c r="Q1020" i="1" s="1"/>
  <c r="E1020" i="1"/>
  <c r="AE1019" i="1"/>
  <c r="AC1019" i="1"/>
  <c r="Y1019" i="1"/>
  <c r="X1019" i="1"/>
  <c r="P1019" i="1"/>
  <c r="N1019" i="1"/>
  <c r="M1019" i="1"/>
  <c r="K1019" i="1"/>
  <c r="E1019" i="1"/>
  <c r="AE1018" i="1"/>
  <c r="AC1018" i="1"/>
  <c r="Y1018" i="1"/>
  <c r="X1018" i="1"/>
  <c r="K1018" i="1"/>
  <c r="E1018" i="1"/>
  <c r="AE1017" i="1"/>
  <c r="AC1017" i="1"/>
  <c r="Y1017" i="1"/>
  <c r="X1017" i="1"/>
  <c r="O1017" i="1"/>
  <c r="M1017" i="1"/>
  <c r="K1017" i="1"/>
  <c r="E1017" i="1"/>
  <c r="AE1016" i="1"/>
  <c r="AC1016" i="1"/>
  <c r="Y1016" i="1"/>
  <c r="X1016" i="1"/>
  <c r="P1016" i="1"/>
  <c r="K1016" i="1"/>
  <c r="E1016" i="1"/>
  <c r="AE1015" i="1"/>
  <c r="AC1015" i="1"/>
  <c r="Y1015" i="1"/>
  <c r="X1015" i="1"/>
  <c r="U1015" i="1"/>
  <c r="R1015" i="1"/>
  <c r="P1015" i="1"/>
  <c r="K1015" i="1"/>
  <c r="E1015" i="1"/>
  <c r="AE1014" i="1"/>
  <c r="AC1014" i="1"/>
  <c r="Y1014" i="1"/>
  <c r="X1014" i="1"/>
  <c r="P1014" i="1"/>
  <c r="O1014" i="1"/>
  <c r="M1014" i="1"/>
  <c r="K1014" i="1"/>
  <c r="E1014" i="1"/>
  <c r="AE1013" i="1"/>
  <c r="AC1013" i="1"/>
  <c r="Y1013" i="1"/>
  <c r="X1013" i="1"/>
  <c r="K1013" i="1"/>
  <c r="E1013" i="1"/>
  <c r="AE1012" i="1"/>
  <c r="AC1012" i="1"/>
  <c r="Y1012" i="1"/>
  <c r="X1012" i="1"/>
  <c r="P1012" i="1"/>
  <c r="O1012" i="1"/>
  <c r="M1012" i="1"/>
  <c r="K1012" i="1"/>
  <c r="E1012" i="1"/>
  <c r="AE1011" i="1"/>
  <c r="AC1011" i="1"/>
  <c r="Y1011" i="1"/>
  <c r="X1011" i="1"/>
  <c r="U1011" i="1"/>
  <c r="P1011" i="1"/>
  <c r="K1011" i="1"/>
  <c r="E1011" i="1"/>
  <c r="AE1010" i="1"/>
  <c r="AC1010" i="1"/>
  <c r="Y1010" i="1"/>
  <c r="X1010" i="1"/>
  <c r="U1010" i="1"/>
  <c r="R1010" i="1"/>
  <c r="K1010" i="1"/>
  <c r="E1010" i="1"/>
  <c r="AE1009" i="1"/>
  <c r="AC1009" i="1"/>
  <c r="Y1009" i="1"/>
  <c r="X1009" i="1"/>
  <c r="U1009" i="1"/>
  <c r="R1009" i="1"/>
  <c r="P1009" i="1"/>
  <c r="O1009" i="1"/>
  <c r="M1009" i="1"/>
  <c r="K1009" i="1"/>
  <c r="E1009" i="1"/>
  <c r="AE1008" i="1"/>
  <c r="AC1008" i="1"/>
  <c r="Y1008" i="1"/>
  <c r="X1008" i="1"/>
  <c r="M1008" i="1"/>
  <c r="K1008" i="1"/>
  <c r="E1008" i="1"/>
  <c r="AE1007" i="1"/>
  <c r="AC1007" i="1"/>
  <c r="Y1007" i="1"/>
  <c r="X1007" i="1"/>
  <c r="U1007" i="1"/>
  <c r="R1007" i="1"/>
  <c r="Q1007" i="1"/>
  <c r="T1007" i="1" s="1"/>
  <c r="O1007" i="1"/>
  <c r="N1007" i="1"/>
  <c r="L1007" i="1"/>
  <c r="K1007" i="1"/>
  <c r="P1007" i="1" s="1"/>
  <c r="E1007" i="1"/>
  <c r="AE1006" i="1"/>
  <c r="AC1006" i="1"/>
  <c r="Y1006" i="1"/>
  <c r="X1006" i="1"/>
  <c r="U1006" i="1"/>
  <c r="R1006" i="1"/>
  <c r="Q1006" i="1"/>
  <c r="O1006" i="1"/>
  <c r="S1006" i="1" s="1"/>
  <c r="N1006" i="1"/>
  <c r="L1006" i="1"/>
  <c r="K1006" i="1"/>
  <c r="P1006" i="1" s="1"/>
  <c r="E1006" i="1"/>
  <c r="AE1005" i="1"/>
  <c r="AC1005" i="1"/>
  <c r="Y1005" i="1"/>
  <c r="X1005" i="1"/>
  <c r="U1005" i="1"/>
  <c r="R1005" i="1"/>
  <c r="Q1005" i="1"/>
  <c r="O1005" i="1"/>
  <c r="S1005" i="1" s="1"/>
  <c r="T1005" i="1" s="1"/>
  <c r="N1005" i="1"/>
  <c r="L1005" i="1"/>
  <c r="K1005" i="1"/>
  <c r="P1005" i="1" s="1"/>
  <c r="E1005" i="1"/>
  <c r="AE1004" i="1"/>
  <c r="AC1004" i="1"/>
  <c r="Y1004" i="1"/>
  <c r="X1004" i="1"/>
  <c r="U1004" i="1"/>
  <c r="T1004" i="1"/>
  <c r="S1004" i="1"/>
  <c r="R1004" i="1"/>
  <c r="Q1004" i="1"/>
  <c r="M1004" i="1"/>
  <c r="L1004" i="1"/>
  <c r="K1004" i="1"/>
  <c r="P1004" i="1" s="1"/>
  <c r="E1004" i="1"/>
  <c r="AE1003" i="1"/>
  <c r="AC1003" i="1"/>
  <c r="Y1003" i="1"/>
  <c r="X1003" i="1"/>
  <c r="U1003" i="1"/>
  <c r="R1003" i="1"/>
  <c r="Q1003" i="1"/>
  <c r="P1003" i="1"/>
  <c r="O1003" i="1"/>
  <c r="S1003" i="1" s="1"/>
  <c r="M1003" i="1"/>
  <c r="L1003" i="1"/>
  <c r="K1003" i="1"/>
  <c r="N1003" i="1" s="1"/>
  <c r="E1003" i="1"/>
  <c r="AE1002" i="1"/>
  <c r="AC1002" i="1"/>
  <c r="Y1002" i="1"/>
  <c r="X1002" i="1"/>
  <c r="K1002" i="1"/>
  <c r="E1002" i="1"/>
  <c r="AE1001" i="1"/>
  <c r="AD1001" i="1"/>
  <c r="AC1001" i="1"/>
  <c r="Y1001" i="1"/>
  <c r="X1001" i="1"/>
  <c r="K1001" i="1"/>
  <c r="E1001" i="1"/>
  <c r="AE1000" i="1"/>
  <c r="AC1000" i="1"/>
  <c r="Y1000" i="1"/>
  <c r="X1000" i="1"/>
  <c r="O1000" i="1"/>
  <c r="N1000" i="1"/>
  <c r="K1000" i="1"/>
  <c r="M1000" i="1" s="1"/>
  <c r="E1000" i="1"/>
  <c r="AE999" i="1"/>
  <c r="AC999" i="1"/>
  <c r="Y999" i="1"/>
  <c r="X999" i="1"/>
  <c r="L999" i="1"/>
  <c r="K999" i="1"/>
  <c r="M999" i="1" s="1"/>
  <c r="E999" i="1"/>
  <c r="AE998" i="1"/>
  <c r="AC998" i="1"/>
  <c r="Y998" i="1"/>
  <c r="X998" i="1"/>
  <c r="U998" i="1"/>
  <c r="O998" i="1"/>
  <c r="K998" i="1"/>
  <c r="M998" i="1" s="1"/>
  <c r="E998" i="1"/>
  <c r="AE997" i="1"/>
  <c r="AC997" i="1"/>
  <c r="Y997" i="1"/>
  <c r="X997" i="1"/>
  <c r="U997" i="1"/>
  <c r="T997" i="1"/>
  <c r="Q997" i="1"/>
  <c r="P997" i="1"/>
  <c r="K997" i="1"/>
  <c r="E997" i="1"/>
  <c r="AE996" i="1"/>
  <c r="AC996" i="1"/>
  <c r="Y996" i="1"/>
  <c r="X996" i="1"/>
  <c r="U996" i="1"/>
  <c r="Q996" i="1"/>
  <c r="P996" i="1"/>
  <c r="O996" i="1"/>
  <c r="S996" i="1" s="1"/>
  <c r="N996" i="1"/>
  <c r="K996" i="1"/>
  <c r="E996" i="1"/>
  <c r="AE995" i="1"/>
  <c r="AC995" i="1"/>
  <c r="Y995" i="1"/>
  <c r="X995" i="1"/>
  <c r="U995" i="1"/>
  <c r="O995" i="1"/>
  <c r="N995" i="1"/>
  <c r="M995" i="1"/>
  <c r="K995" i="1"/>
  <c r="E995" i="1"/>
  <c r="AE994" i="1"/>
  <c r="AC994" i="1"/>
  <c r="Y994" i="1"/>
  <c r="X994" i="1"/>
  <c r="K994" i="1"/>
  <c r="E994" i="1"/>
  <c r="AE993" i="1"/>
  <c r="AC993" i="1"/>
  <c r="Y993" i="1"/>
  <c r="X993" i="1"/>
  <c r="U993" i="1"/>
  <c r="Q993" i="1"/>
  <c r="T993" i="1" s="1"/>
  <c r="P993" i="1"/>
  <c r="O993" i="1"/>
  <c r="S993" i="1" s="1"/>
  <c r="N993" i="1"/>
  <c r="M993" i="1"/>
  <c r="K993" i="1"/>
  <c r="E993" i="1"/>
  <c r="AE992" i="1"/>
  <c r="AC992" i="1"/>
  <c r="Y992" i="1"/>
  <c r="X992" i="1"/>
  <c r="O992" i="1"/>
  <c r="N992" i="1"/>
  <c r="M992" i="1"/>
  <c r="K992" i="1"/>
  <c r="E992" i="1"/>
  <c r="AE991" i="1"/>
  <c r="AC991" i="1"/>
  <c r="Y991" i="1"/>
  <c r="X991" i="1"/>
  <c r="K991" i="1"/>
  <c r="U991" i="1" s="1"/>
  <c r="E991" i="1"/>
  <c r="AE990" i="1"/>
  <c r="AC990" i="1"/>
  <c r="Y990" i="1"/>
  <c r="X990" i="1"/>
  <c r="U990" i="1"/>
  <c r="P990" i="1"/>
  <c r="O990" i="1"/>
  <c r="N990" i="1"/>
  <c r="M990" i="1"/>
  <c r="K990" i="1"/>
  <c r="E990" i="1"/>
  <c r="AE989" i="1"/>
  <c r="AC989" i="1"/>
  <c r="Y989" i="1"/>
  <c r="X989" i="1"/>
  <c r="Q989" i="1"/>
  <c r="P989" i="1"/>
  <c r="K989" i="1"/>
  <c r="U989" i="1" s="1"/>
  <c r="E989" i="1"/>
  <c r="AE988" i="1"/>
  <c r="AC988" i="1"/>
  <c r="Y988" i="1"/>
  <c r="X988" i="1"/>
  <c r="U988" i="1"/>
  <c r="Q988" i="1"/>
  <c r="P988" i="1"/>
  <c r="O988" i="1"/>
  <c r="N988" i="1"/>
  <c r="K988" i="1"/>
  <c r="E988" i="1"/>
  <c r="AE987" i="1"/>
  <c r="AC987" i="1"/>
  <c r="Y987" i="1"/>
  <c r="X987" i="1"/>
  <c r="U987" i="1"/>
  <c r="O987" i="1"/>
  <c r="N987" i="1"/>
  <c r="M987" i="1"/>
  <c r="K987" i="1"/>
  <c r="E987" i="1"/>
  <c r="AE986" i="1"/>
  <c r="AC986" i="1"/>
  <c r="Y986" i="1"/>
  <c r="X986" i="1"/>
  <c r="K986" i="1"/>
  <c r="E986" i="1"/>
  <c r="AE985" i="1"/>
  <c r="AC985" i="1"/>
  <c r="Y985" i="1"/>
  <c r="X985" i="1"/>
  <c r="U985" i="1"/>
  <c r="Q985" i="1"/>
  <c r="P985" i="1"/>
  <c r="O985" i="1"/>
  <c r="S985" i="1" s="1"/>
  <c r="N985" i="1"/>
  <c r="M985" i="1"/>
  <c r="K985" i="1"/>
  <c r="E985" i="1"/>
  <c r="AE984" i="1"/>
  <c r="AC984" i="1"/>
  <c r="Y984" i="1"/>
  <c r="X984" i="1"/>
  <c r="O984" i="1"/>
  <c r="N984" i="1"/>
  <c r="M984" i="1"/>
  <c r="K984" i="1"/>
  <c r="E984" i="1"/>
  <c r="AE983" i="1"/>
  <c r="AC983" i="1"/>
  <c r="Y983" i="1"/>
  <c r="X983" i="1"/>
  <c r="K983" i="1"/>
  <c r="U983" i="1" s="1"/>
  <c r="E983" i="1"/>
  <c r="AE982" i="1"/>
  <c r="AC982" i="1"/>
  <c r="Y982" i="1"/>
  <c r="X982" i="1"/>
  <c r="U982" i="1"/>
  <c r="P982" i="1"/>
  <c r="O982" i="1"/>
  <c r="N982" i="1"/>
  <c r="M982" i="1"/>
  <c r="K982" i="1"/>
  <c r="E982" i="1"/>
  <c r="AE981" i="1"/>
  <c r="AC981" i="1"/>
  <c r="Y981" i="1"/>
  <c r="X981" i="1"/>
  <c r="U981" i="1"/>
  <c r="T981" i="1"/>
  <c r="R981" i="1"/>
  <c r="P981" i="1"/>
  <c r="O981" i="1"/>
  <c r="N981" i="1"/>
  <c r="M981" i="1"/>
  <c r="L981" i="1"/>
  <c r="K981" i="1"/>
  <c r="Q981" i="1" s="1"/>
  <c r="E981" i="1"/>
  <c r="AE980" i="1"/>
  <c r="AC980" i="1"/>
  <c r="Y980" i="1"/>
  <c r="X980" i="1"/>
  <c r="U980" i="1"/>
  <c r="R980" i="1"/>
  <c r="P980" i="1"/>
  <c r="O980" i="1"/>
  <c r="S980" i="1" s="1"/>
  <c r="T980" i="1" s="1"/>
  <c r="N980" i="1"/>
  <c r="M980" i="1"/>
  <c r="L980" i="1"/>
  <c r="K980" i="1"/>
  <c r="Q980" i="1" s="1"/>
  <c r="E980" i="1"/>
  <c r="AE979" i="1"/>
  <c r="AC979" i="1"/>
  <c r="Y979" i="1"/>
  <c r="X979" i="1"/>
  <c r="U979" i="1"/>
  <c r="R979" i="1"/>
  <c r="P979" i="1"/>
  <c r="O979" i="1"/>
  <c r="S979" i="1" s="1"/>
  <c r="N979" i="1"/>
  <c r="M979" i="1"/>
  <c r="L979" i="1"/>
  <c r="K979" i="1"/>
  <c r="Q979" i="1" s="1"/>
  <c r="E979" i="1"/>
  <c r="AE978" i="1"/>
  <c r="AC978" i="1"/>
  <c r="Y978" i="1"/>
  <c r="X978" i="1"/>
  <c r="U978" i="1"/>
  <c r="R978" i="1"/>
  <c r="P978" i="1"/>
  <c r="O978" i="1"/>
  <c r="S978" i="1" s="1"/>
  <c r="T978" i="1" s="1"/>
  <c r="N978" i="1"/>
  <c r="M978" i="1"/>
  <c r="L978" i="1"/>
  <c r="K978" i="1"/>
  <c r="Q978" i="1" s="1"/>
  <c r="E978" i="1"/>
  <c r="AE977" i="1"/>
  <c r="AC977" i="1"/>
  <c r="Y977" i="1"/>
  <c r="X977" i="1"/>
  <c r="U977" i="1"/>
  <c r="T977" i="1"/>
  <c r="S977" i="1"/>
  <c r="R977" i="1"/>
  <c r="P977" i="1"/>
  <c r="O977" i="1"/>
  <c r="N977" i="1"/>
  <c r="M977" i="1"/>
  <c r="L977" i="1"/>
  <c r="K977" i="1"/>
  <c r="Q977" i="1" s="1"/>
  <c r="E977" i="1"/>
  <c r="AE976" i="1"/>
  <c r="AC976" i="1"/>
  <c r="Y976" i="1"/>
  <c r="X976" i="1"/>
  <c r="K976" i="1"/>
  <c r="E976" i="1"/>
  <c r="AE975" i="1"/>
  <c r="AC975" i="1"/>
  <c r="Y975" i="1"/>
  <c r="X975" i="1"/>
  <c r="N975" i="1"/>
  <c r="M975" i="1"/>
  <c r="K975" i="1"/>
  <c r="E975" i="1"/>
  <c r="AE974" i="1"/>
  <c r="AC974" i="1"/>
  <c r="Y974" i="1"/>
  <c r="X974" i="1"/>
  <c r="L974" i="1"/>
  <c r="K974" i="1"/>
  <c r="O974" i="1" s="1"/>
  <c r="E974" i="1"/>
  <c r="AE973" i="1"/>
  <c r="AC973" i="1"/>
  <c r="Y973" i="1"/>
  <c r="X973" i="1"/>
  <c r="U973" i="1"/>
  <c r="R973" i="1"/>
  <c r="Q973" i="1"/>
  <c r="T973" i="1" s="1"/>
  <c r="P973" i="1"/>
  <c r="O973" i="1"/>
  <c r="M973" i="1"/>
  <c r="L973" i="1"/>
  <c r="K973" i="1"/>
  <c r="N973" i="1" s="1"/>
  <c r="E973" i="1"/>
  <c r="AE972" i="1"/>
  <c r="AD972" i="1"/>
  <c r="AC972" i="1"/>
  <c r="Y972" i="1"/>
  <c r="X972" i="1"/>
  <c r="U972" i="1"/>
  <c r="S972" i="1"/>
  <c r="R972" i="1"/>
  <c r="Q972" i="1"/>
  <c r="K972" i="1"/>
  <c r="O972" i="1" s="1"/>
  <c r="E972" i="1"/>
  <c r="AE971" i="1"/>
  <c r="AC971" i="1"/>
  <c r="Y971" i="1"/>
  <c r="X971" i="1"/>
  <c r="R971" i="1"/>
  <c r="P971" i="1"/>
  <c r="O971" i="1"/>
  <c r="M971" i="1"/>
  <c r="L971" i="1"/>
  <c r="K971" i="1"/>
  <c r="Q971" i="1" s="1"/>
  <c r="E971" i="1"/>
  <c r="AE970" i="1"/>
  <c r="AD970" i="1"/>
  <c r="AC970" i="1"/>
  <c r="Y970" i="1"/>
  <c r="X970" i="1"/>
  <c r="L970" i="1"/>
  <c r="K970" i="1"/>
  <c r="E970" i="1"/>
  <c r="AE969" i="1"/>
  <c r="AC969" i="1"/>
  <c r="Y969" i="1"/>
  <c r="X969" i="1"/>
  <c r="O969" i="1"/>
  <c r="N969" i="1"/>
  <c r="K969" i="1"/>
  <c r="E969" i="1"/>
  <c r="AE968" i="1"/>
  <c r="AC968" i="1"/>
  <c r="Y968" i="1"/>
  <c r="X968" i="1"/>
  <c r="K968" i="1"/>
  <c r="E968" i="1"/>
  <c r="AE967" i="1"/>
  <c r="AC967" i="1"/>
  <c r="Y967" i="1"/>
  <c r="X967" i="1"/>
  <c r="U967" i="1"/>
  <c r="R967" i="1"/>
  <c r="P967" i="1"/>
  <c r="K967" i="1"/>
  <c r="E967" i="1"/>
  <c r="AE966" i="1"/>
  <c r="AC966" i="1"/>
  <c r="Y966" i="1"/>
  <c r="X966" i="1"/>
  <c r="U966" i="1"/>
  <c r="P966" i="1"/>
  <c r="O966" i="1"/>
  <c r="N966" i="1"/>
  <c r="M966" i="1"/>
  <c r="K966" i="1"/>
  <c r="R966" i="1" s="1"/>
  <c r="E966" i="1"/>
  <c r="AE965" i="1"/>
  <c r="AC965" i="1"/>
  <c r="Y965" i="1"/>
  <c r="X965" i="1"/>
  <c r="M965" i="1"/>
  <c r="K965" i="1"/>
  <c r="E965" i="1"/>
  <c r="AE964" i="1"/>
  <c r="AC964" i="1"/>
  <c r="Y964" i="1"/>
  <c r="X964" i="1"/>
  <c r="O964" i="1"/>
  <c r="N964" i="1"/>
  <c r="K964" i="1"/>
  <c r="E964" i="1"/>
  <c r="AE963" i="1"/>
  <c r="AC963" i="1"/>
  <c r="Y963" i="1"/>
  <c r="X963" i="1"/>
  <c r="K963" i="1"/>
  <c r="E963" i="1"/>
  <c r="AE962" i="1"/>
  <c r="AC962" i="1"/>
  <c r="Y962" i="1"/>
  <c r="X962" i="1"/>
  <c r="U962" i="1"/>
  <c r="T962" i="1"/>
  <c r="R962" i="1"/>
  <c r="Q962" i="1"/>
  <c r="P962" i="1"/>
  <c r="O962" i="1"/>
  <c r="N962" i="1"/>
  <c r="M962" i="1"/>
  <c r="L962" i="1"/>
  <c r="K962" i="1"/>
  <c r="E962" i="1"/>
  <c r="AE961" i="1"/>
  <c r="AC961" i="1"/>
  <c r="Y961" i="1"/>
  <c r="X961" i="1"/>
  <c r="U961" i="1"/>
  <c r="S961" i="1"/>
  <c r="T961" i="1" s="1"/>
  <c r="R961" i="1"/>
  <c r="Q961" i="1"/>
  <c r="P961" i="1"/>
  <c r="O961" i="1"/>
  <c r="N961" i="1"/>
  <c r="M961" i="1"/>
  <c r="L961" i="1"/>
  <c r="K961" i="1"/>
  <c r="E961" i="1"/>
  <c r="AE960" i="1"/>
  <c r="AC960" i="1"/>
  <c r="Y960" i="1"/>
  <c r="X960" i="1"/>
  <c r="U960" i="1"/>
  <c r="S960" i="1"/>
  <c r="T960" i="1" s="1"/>
  <c r="R960" i="1"/>
  <c r="Q960" i="1"/>
  <c r="P960" i="1"/>
  <c r="O960" i="1"/>
  <c r="N960" i="1"/>
  <c r="M960" i="1"/>
  <c r="L960" i="1"/>
  <c r="K960" i="1"/>
  <c r="E960" i="1"/>
  <c r="AE959" i="1"/>
  <c r="AC959" i="1"/>
  <c r="Y959" i="1"/>
  <c r="X959" i="1"/>
  <c r="U959" i="1"/>
  <c r="S959" i="1"/>
  <c r="T959" i="1" s="1"/>
  <c r="R959" i="1"/>
  <c r="Q959" i="1"/>
  <c r="P959" i="1"/>
  <c r="O959" i="1"/>
  <c r="N959" i="1"/>
  <c r="M959" i="1"/>
  <c r="L959" i="1"/>
  <c r="K959" i="1"/>
  <c r="E959" i="1"/>
  <c r="AE958" i="1"/>
  <c r="AC958" i="1"/>
  <c r="Y958" i="1"/>
  <c r="X958" i="1"/>
  <c r="R958" i="1"/>
  <c r="P958" i="1"/>
  <c r="N958" i="1"/>
  <c r="K958" i="1"/>
  <c r="E958" i="1"/>
  <c r="AE957" i="1"/>
  <c r="AC957" i="1"/>
  <c r="Y957" i="1"/>
  <c r="X957" i="1"/>
  <c r="U957" i="1"/>
  <c r="N957" i="1"/>
  <c r="M957" i="1"/>
  <c r="L957" i="1"/>
  <c r="K957" i="1"/>
  <c r="E957" i="1"/>
  <c r="AE956" i="1"/>
  <c r="AC956" i="1"/>
  <c r="Y956" i="1"/>
  <c r="X956" i="1"/>
  <c r="U956" i="1"/>
  <c r="R956" i="1"/>
  <c r="Q956" i="1"/>
  <c r="T956" i="1" s="1"/>
  <c r="O956" i="1"/>
  <c r="M956" i="1"/>
  <c r="L956" i="1"/>
  <c r="K956" i="1"/>
  <c r="E956" i="1"/>
  <c r="AE955" i="1"/>
  <c r="AC955" i="1"/>
  <c r="Y955" i="1"/>
  <c r="X955" i="1"/>
  <c r="L955" i="1"/>
  <c r="K955" i="1"/>
  <c r="E955" i="1"/>
  <c r="AE954" i="1"/>
  <c r="AC954" i="1"/>
  <c r="Y954" i="1"/>
  <c r="X954" i="1"/>
  <c r="U954" i="1"/>
  <c r="T954" i="1"/>
  <c r="R954" i="1"/>
  <c r="Q954" i="1"/>
  <c r="O954" i="1"/>
  <c r="S954" i="1" s="1"/>
  <c r="M954" i="1"/>
  <c r="L954" i="1"/>
  <c r="K954" i="1"/>
  <c r="E954" i="1"/>
  <c r="AE953" i="1"/>
  <c r="AC953" i="1"/>
  <c r="Y953" i="1"/>
  <c r="X953" i="1"/>
  <c r="R953" i="1"/>
  <c r="Q953" i="1"/>
  <c r="O953" i="1"/>
  <c r="K953" i="1"/>
  <c r="U953" i="1" s="1"/>
  <c r="E953" i="1"/>
  <c r="AE952" i="1"/>
  <c r="AC952" i="1"/>
  <c r="Y952" i="1"/>
  <c r="X952" i="1"/>
  <c r="U952" i="1"/>
  <c r="O952" i="1"/>
  <c r="M952" i="1"/>
  <c r="L952" i="1"/>
  <c r="K952" i="1"/>
  <c r="E952" i="1"/>
  <c r="AE951" i="1"/>
  <c r="AC951" i="1"/>
  <c r="Y951" i="1"/>
  <c r="X951" i="1"/>
  <c r="R951" i="1"/>
  <c r="K951" i="1"/>
  <c r="E951" i="1"/>
  <c r="AE950" i="1"/>
  <c r="AC950" i="1"/>
  <c r="Y950" i="1"/>
  <c r="X950" i="1"/>
  <c r="U950" i="1"/>
  <c r="O950" i="1"/>
  <c r="M950" i="1"/>
  <c r="L950" i="1"/>
  <c r="K950" i="1"/>
  <c r="E950" i="1"/>
  <c r="AE949" i="1"/>
  <c r="AC949" i="1"/>
  <c r="Y949" i="1"/>
  <c r="X949" i="1"/>
  <c r="U949" i="1"/>
  <c r="O949" i="1"/>
  <c r="K949" i="1"/>
  <c r="E949" i="1"/>
  <c r="AE948" i="1"/>
  <c r="AC948" i="1"/>
  <c r="Y948" i="1"/>
  <c r="X948" i="1"/>
  <c r="U948" i="1"/>
  <c r="R948" i="1"/>
  <c r="Q948" i="1"/>
  <c r="K948" i="1"/>
  <c r="E948" i="1"/>
  <c r="AE947" i="1"/>
  <c r="AC947" i="1"/>
  <c r="Y947" i="1"/>
  <c r="X947" i="1"/>
  <c r="U947" i="1"/>
  <c r="Q947" i="1"/>
  <c r="O947" i="1"/>
  <c r="M947" i="1"/>
  <c r="L947" i="1"/>
  <c r="K947" i="1"/>
  <c r="R947" i="1" s="1"/>
  <c r="E947" i="1"/>
  <c r="AE946" i="1"/>
  <c r="AC946" i="1"/>
  <c r="Y946" i="1"/>
  <c r="X946" i="1"/>
  <c r="L946" i="1"/>
  <c r="K946" i="1"/>
  <c r="E946" i="1"/>
  <c r="AE945" i="1"/>
  <c r="AC945" i="1"/>
  <c r="Y945" i="1"/>
  <c r="X945" i="1"/>
  <c r="U945" i="1"/>
  <c r="O945" i="1"/>
  <c r="M945" i="1"/>
  <c r="K945" i="1"/>
  <c r="E945" i="1"/>
  <c r="AE944" i="1"/>
  <c r="AC944" i="1"/>
  <c r="Y944" i="1"/>
  <c r="X944" i="1"/>
  <c r="K944" i="1"/>
  <c r="E944" i="1"/>
  <c r="AE943" i="1"/>
  <c r="AC943" i="1"/>
  <c r="Y943" i="1"/>
  <c r="X943" i="1"/>
  <c r="U943" i="1"/>
  <c r="R943" i="1"/>
  <c r="O943" i="1"/>
  <c r="M943" i="1"/>
  <c r="L943" i="1"/>
  <c r="K943" i="1"/>
  <c r="E943" i="1"/>
  <c r="AE942" i="1"/>
  <c r="AC942" i="1"/>
  <c r="Y942" i="1"/>
  <c r="X942" i="1"/>
  <c r="U942" i="1"/>
  <c r="R942" i="1"/>
  <c r="Q942" i="1"/>
  <c r="O942" i="1"/>
  <c r="M942" i="1"/>
  <c r="K942" i="1"/>
  <c r="E942" i="1"/>
  <c r="AE941" i="1"/>
  <c r="AC941" i="1"/>
  <c r="Y941" i="1"/>
  <c r="X941" i="1"/>
  <c r="U941" i="1"/>
  <c r="N941" i="1"/>
  <c r="M941" i="1"/>
  <c r="L941" i="1"/>
  <c r="K941" i="1"/>
  <c r="P941" i="1" s="1"/>
  <c r="E941" i="1"/>
  <c r="AE940" i="1"/>
  <c r="AC940" i="1"/>
  <c r="Y940" i="1"/>
  <c r="X940" i="1"/>
  <c r="R940" i="1"/>
  <c r="L940" i="1"/>
  <c r="K940" i="1"/>
  <c r="E940" i="1"/>
  <c r="AE939" i="1"/>
  <c r="AD939" i="1"/>
  <c r="AC939" i="1"/>
  <c r="Y939" i="1"/>
  <c r="X939" i="1"/>
  <c r="P939" i="1"/>
  <c r="K939" i="1"/>
  <c r="E939" i="1"/>
  <c r="AE938" i="1"/>
  <c r="AD938" i="1"/>
  <c r="AC938" i="1"/>
  <c r="Y938" i="1"/>
  <c r="X938" i="1"/>
  <c r="R938" i="1"/>
  <c r="Q938" i="1"/>
  <c r="P938" i="1"/>
  <c r="O938" i="1"/>
  <c r="S938" i="1" s="1"/>
  <c r="T938" i="1" s="1"/>
  <c r="N938" i="1"/>
  <c r="M938" i="1"/>
  <c r="L938" i="1"/>
  <c r="K938" i="1"/>
  <c r="U938" i="1" s="1"/>
  <c r="E938" i="1"/>
  <c r="AE937" i="1"/>
  <c r="AC937" i="1"/>
  <c r="Y937" i="1"/>
  <c r="X937" i="1"/>
  <c r="R937" i="1"/>
  <c r="Q937" i="1"/>
  <c r="P937" i="1"/>
  <c r="O937" i="1"/>
  <c r="S937" i="1" s="1"/>
  <c r="T937" i="1" s="1"/>
  <c r="N937" i="1"/>
  <c r="M937" i="1"/>
  <c r="L937" i="1"/>
  <c r="K937" i="1"/>
  <c r="U937" i="1" s="1"/>
  <c r="E937" i="1"/>
  <c r="AE936" i="1"/>
  <c r="AC936" i="1"/>
  <c r="Y936" i="1"/>
  <c r="X936" i="1"/>
  <c r="R936" i="1"/>
  <c r="Q936" i="1"/>
  <c r="P936" i="1"/>
  <c r="O936" i="1"/>
  <c r="S936" i="1" s="1"/>
  <c r="T936" i="1" s="1"/>
  <c r="N936" i="1"/>
  <c r="M936" i="1"/>
  <c r="L936" i="1"/>
  <c r="K936" i="1"/>
  <c r="U936" i="1" s="1"/>
  <c r="E936" i="1"/>
  <c r="AE935" i="1"/>
  <c r="AC935" i="1"/>
  <c r="Y935" i="1"/>
  <c r="X935" i="1"/>
  <c r="R935" i="1"/>
  <c r="Q935" i="1"/>
  <c r="P935" i="1"/>
  <c r="O935" i="1"/>
  <c r="N935" i="1"/>
  <c r="M935" i="1"/>
  <c r="L935" i="1"/>
  <c r="K935" i="1"/>
  <c r="U935" i="1" s="1"/>
  <c r="E935" i="1"/>
  <c r="AE934" i="1"/>
  <c r="AC934" i="1"/>
  <c r="Y934" i="1"/>
  <c r="X934" i="1"/>
  <c r="R934" i="1"/>
  <c r="Q934" i="1"/>
  <c r="P934" i="1"/>
  <c r="O934" i="1"/>
  <c r="S934" i="1" s="1"/>
  <c r="T934" i="1" s="1"/>
  <c r="N934" i="1"/>
  <c r="M934" i="1"/>
  <c r="L934" i="1"/>
  <c r="K934" i="1"/>
  <c r="U934" i="1" s="1"/>
  <c r="E934" i="1"/>
  <c r="AE933" i="1"/>
  <c r="AC933" i="1"/>
  <c r="Y933" i="1"/>
  <c r="X933" i="1"/>
  <c r="S933" i="1"/>
  <c r="T933" i="1" s="1"/>
  <c r="R933" i="1"/>
  <c r="Q933" i="1"/>
  <c r="P933" i="1"/>
  <c r="O933" i="1"/>
  <c r="N933" i="1"/>
  <c r="M933" i="1"/>
  <c r="L933" i="1"/>
  <c r="K933" i="1"/>
  <c r="U933" i="1" s="1"/>
  <c r="E933" i="1"/>
  <c r="AE932" i="1"/>
  <c r="AC932" i="1"/>
  <c r="Y932" i="1"/>
  <c r="X932" i="1"/>
  <c r="T932" i="1"/>
  <c r="S932" i="1"/>
  <c r="R932" i="1"/>
  <c r="Q932" i="1"/>
  <c r="P932" i="1"/>
  <c r="O932" i="1"/>
  <c r="N932" i="1"/>
  <c r="M932" i="1"/>
  <c r="L932" i="1"/>
  <c r="K932" i="1"/>
  <c r="U932" i="1" s="1"/>
  <c r="E932" i="1"/>
  <c r="AE931" i="1"/>
  <c r="AD931" i="1"/>
  <c r="AC931" i="1"/>
  <c r="Y931" i="1"/>
  <c r="X931" i="1"/>
  <c r="U931" i="1"/>
  <c r="O931" i="1"/>
  <c r="K931" i="1"/>
  <c r="L931" i="1" s="1"/>
  <c r="E931" i="1"/>
  <c r="AE930" i="1"/>
  <c r="AC930" i="1"/>
  <c r="Y930" i="1"/>
  <c r="X930" i="1"/>
  <c r="U930" i="1"/>
  <c r="R930" i="1"/>
  <c r="P930" i="1"/>
  <c r="O930" i="1"/>
  <c r="N930" i="1"/>
  <c r="M930" i="1"/>
  <c r="K930" i="1"/>
  <c r="L930" i="1" s="1"/>
  <c r="E930" i="1"/>
  <c r="AE929" i="1"/>
  <c r="AD929" i="1"/>
  <c r="AC929" i="1"/>
  <c r="Y929" i="1"/>
  <c r="X929" i="1"/>
  <c r="U929" i="1"/>
  <c r="R929" i="1"/>
  <c r="P929" i="1"/>
  <c r="O929" i="1"/>
  <c r="N929" i="1"/>
  <c r="L929" i="1"/>
  <c r="K929" i="1"/>
  <c r="M929" i="1" s="1"/>
  <c r="E929" i="1"/>
  <c r="AE928" i="1"/>
  <c r="AC928" i="1"/>
  <c r="Y928" i="1"/>
  <c r="X928" i="1"/>
  <c r="R928" i="1"/>
  <c r="Q928" i="1"/>
  <c r="S928" i="1" s="1"/>
  <c r="T928" i="1" s="1"/>
  <c r="O928" i="1"/>
  <c r="N928" i="1"/>
  <c r="L928" i="1"/>
  <c r="K928" i="1"/>
  <c r="M928" i="1" s="1"/>
  <c r="E928" i="1"/>
  <c r="AE927" i="1"/>
  <c r="AC927" i="1"/>
  <c r="Y927" i="1"/>
  <c r="X927" i="1"/>
  <c r="R927" i="1"/>
  <c r="Q927" i="1"/>
  <c r="P927" i="1"/>
  <c r="K927" i="1"/>
  <c r="M927" i="1" s="1"/>
  <c r="E927" i="1"/>
  <c r="AE926" i="1"/>
  <c r="AC926" i="1"/>
  <c r="Y926" i="1"/>
  <c r="X926" i="1"/>
  <c r="R926" i="1"/>
  <c r="Q926" i="1"/>
  <c r="P926" i="1"/>
  <c r="O926" i="1"/>
  <c r="K926" i="1"/>
  <c r="M926" i="1" s="1"/>
  <c r="E926" i="1"/>
  <c r="AE925" i="1"/>
  <c r="AC925" i="1"/>
  <c r="Y925" i="1"/>
  <c r="X925" i="1"/>
  <c r="U925" i="1"/>
  <c r="Q925" i="1"/>
  <c r="P925" i="1"/>
  <c r="O925" i="1"/>
  <c r="S925" i="1" s="1"/>
  <c r="N925" i="1"/>
  <c r="K925" i="1"/>
  <c r="M925" i="1" s="1"/>
  <c r="E925" i="1"/>
  <c r="AE924" i="1"/>
  <c r="AD924" i="1"/>
  <c r="AC924" i="1"/>
  <c r="Y924" i="1"/>
  <c r="X924" i="1"/>
  <c r="U924" i="1"/>
  <c r="Q924" i="1"/>
  <c r="P924" i="1"/>
  <c r="O924" i="1"/>
  <c r="S924" i="1" s="1"/>
  <c r="M924" i="1"/>
  <c r="K924" i="1"/>
  <c r="N924" i="1" s="1"/>
  <c r="E924" i="1"/>
  <c r="AE923" i="1"/>
  <c r="AC923" i="1"/>
  <c r="Y923" i="1"/>
  <c r="X923" i="1"/>
  <c r="U923" i="1"/>
  <c r="R923" i="1"/>
  <c r="P923" i="1"/>
  <c r="O923" i="1"/>
  <c r="M923" i="1"/>
  <c r="L923" i="1"/>
  <c r="K923" i="1"/>
  <c r="N923" i="1" s="1"/>
  <c r="E923" i="1"/>
  <c r="AE922" i="1"/>
  <c r="AD922" i="1"/>
  <c r="AC922" i="1"/>
  <c r="Y922" i="1"/>
  <c r="X922" i="1"/>
  <c r="U922" i="1"/>
  <c r="R922" i="1"/>
  <c r="P922" i="1"/>
  <c r="N922" i="1"/>
  <c r="M922" i="1"/>
  <c r="L922" i="1"/>
  <c r="K922" i="1"/>
  <c r="O922" i="1" s="1"/>
  <c r="E922" i="1"/>
  <c r="AE921" i="1"/>
  <c r="AC921" i="1"/>
  <c r="Y921" i="1"/>
  <c r="X921" i="1"/>
  <c r="L921" i="1"/>
  <c r="K921" i="1"/>
  <c r="E921" i="1"/>
  <c r="AE920" i="1"/>
  <c r="AD920" i="1"/>
  <c r="AC920" i="1"/>
  <c r="Y920" i="1"/>
  <c r="X920" i="1"/>
  <c r="L920" i="1"/>
  <c r="K920" i="1"/>
  <c r="E920" i="1"/>
  <c r="AE919" i="1"/>
  <c r="AC919" i="1"/>
  <c r="Y919" i="1"/>
  <c r="X919" i="1"/>
  <c r="R919" i="1"/>
  <c r="K919" i="1"/>
  <c r="E919" i="1"/>
  <c r="AE918" i="1"/>
  <c r="AC918" i="1"/>
  <c r="Y918" i="1"/>
  <c r="X918" i="1"/>
  <c r="K918" i="1"/>
  <c r="E918" i="1"/>
  <c r="AE917" i="1"/>
  <c r="AC917" i="1"/>
  <c r="Y917" i="1"/>
  <c r="X917" i="1"/>
  <c r="K917" i="1"/>
  <c r="E917" i="1"/>
  <c r="AE916" i="1"/>
  <c r="AC916" i="1"/>
  <c r="Y916" i="1"/>
  <c r="X916" i="1"/>
  <c r="N916" i="1"/>
  <c r="M916" i="1"/>
  <c r="K916" i="1"/>
  <c r="O916" i="1" s="1"/>
  <c r="E916" i="1"/>
  <c r="AE915" i="1"/>
  <c r="AC915" i="1"/>
  <c r="Y915" i="1"/>
  <c r="X915" i="1"/>
  <c r="T915" i="1"/>
  <c r="S915" i="1"/>
  <c r="R915" i="1"/>
  <c r="Q915" i="1"/>
  <c r="N915" i="1"/>
  <c r="M915" i="1"/>
  <c r="L915" i="1"/>
  <c r="K915" i="1"/>
  <c r="O915" i="1" s="1"/>
  <c r="E915" i="1"/>
  <c r="AE914" i="1"/>
  <c r="AD914" i="1"/>
  <c r="AC914" i="1"/>
  <c r="Y914" i="1"/>
  <c r="X914" i="1"/>
  <c r="R914" i="1"/>
  <c r="Q914" i="1"/>
  <c r="N914" i="1"/>
  <c r="M914" i="1"/>
  <c r="L914" i="1"/>
  <c r="K914" i="1"/>
  <c r="P914" i="1" s="1"/>
  <c r="E914" i="1"/>
  <c r="AE913" i="1"/>
  <c r="AC913" i="1"/>
  <c r="Y913" i="1"/>
  <c r="X913" i="1"/>
  <c r="K913" i="1"/>
  <c r="E913" i="1"/>
  <c r="AE912" i="1"/>
  <c r="AC912" i="1"/>
  <c r="Y912" i="1"/>
  <c r="X912" i="1"/>
  <c r="K912" i="1"/>
  <c r="E912" i="1"/>
  <c r="AE911" i="1"/>
  <c r="AC911" i="1"/>
  <c r="Y911" i="1"/>
  <c r="X911" i="1"/>
  <c r="U911" i="1"/>
  <c r="N911" i="1"/>
  <c r="K911" i="1"/>
  <c r="P911" i="1" s="1"/>
  <c r="E911" i="1"/>
  <c r="AE910" i="1"/>
  <c r="AC910" i="1"/>
  <c r="Y910" i="1"/>
  <c r="X910" i="1"/>
  <c r="U910" i="1"/>
  <c r="R910" i="1"/>
  <c r="O910" i="1"/>
  <c r="N910" i="1"/>
  <c r="M910" i="1"/>
  <c r="L910" i="1"/>
  <c r="K910" i="1"/>
  <c r="P910" i="1" s="1"/>
  <c r="E910" i="1"/>
  <c r="AE909" i="1"/>
  <c r="AC909" i="1"/>
  <c r="Y909" i="1"/>
  <c r="X909" i="1"/>
  <c r="R909" i="1"/>
  <c r="Q909" i="1"/>
  <c r="N909" i="1"/>
  <c r="M909" i="1"/>
  <c r="L909" i="1"/>
  <c r="K909" i="1"/>
  <c r="P909" i="1" s="1"/>
  <c r="E909" i="1"/>
  <c r="AE908" i="1"/>
  <c r="AC908" i="1"/>
  <c r="Y908" i="1"/>
  <c r="X908" i="1"/>
  <c r="U908" i="1"/>
  <c r="R908" i="1"/>
  <c r="Q908" i="1"/>
  <c r="T908" i="1" s="1"/>
  <c r="P908" i="1"/>
  <c r="N908" i="1"/>
  <c r="L908" i="1"/>
  <c r="K908" i="1"/>
  <c r="O908" i="1" s="1"/>
  <c r="E908" i="1"/>
  <c r="AE907" i="1"/>
  <c r="AC907" i="1"/>
  <c r="Y907" i="1"/>
  <c r="X907" i="1"/>
  <c r="U907" i="1"/>
  <c r="Q907" i="1"/>
  <c r="P907" i="1"/>
  <c r="N907" i="1"/>
  <c r="M907" i="1"/>
  <c r="K907" i="1"/>
  <c r="O907" i="1" s="1"/>
  <c r="E907" i="1"/>
  <c r="AE906" i="1"/>
  <c r="AC906" i="1"/>
  <c r="Y906" i="1"/>
  <c r="X906" i="1"/>
  <c r="U906" i="1"/>
  <c r="R906" i="1"/>
  <c r="P906" i="1"/>
  <c r="N906" i="1"/>
  <c r="M906" i="1"/>
  <c r="L906" i="1"/>
  <c r="K906" i="1"/>
  <c r="O906" i="1" s="1"/>
  <c r="E906" i="1"/>
  <c r="AE905" i="1"/>
  <c r="AC905" i="1"/>
  <c r="Y905" i="1"/>
  <c r="X905" i="1"/>
  <c r="R905" i="1"/>
  <c r="K905" i="1"/>
  <c r="E905" i="1"/>
  <c r="AE904" i="1"/>
  <c r="AC904" i="1"/>
  <c r="Y904" i="1"/>
  <c r="X904" i="1"/>
  <c r="Q904" i="1"/>
  <c r="T904" i="1" s="1"/>
  <c r="K904" i="1"/>
  <c r="P904" i="1" s="1"/>
  <c r="E904" i="1"/>
  <c r="AE903" i="1"/>
  <c r="AC903" i="1"/>
  <c r="Y903" i="1"/>
  <c r="X903" i="1"/>
  <c r="U903" i="1"/>
  <c r="R903" i="1"/>
  <c r="Q903" i="1"/>
  <c r="P903" i="1"/>
  <c r="O903" i="1"/>
  <c r="S903" i="1" s="1"/>
  <c r="T903" i="1" s="1"/>
  <c r="N903" i="1"/>
  <c r="L903" i="1"/>
  <c r="K903" i="1"/>
  <c r="M903" i="1" s="1"/>
  <c r="E903" i="1"/>
  <c r="AE902" i="1"/>
  <c r="AC902" i="1"/>
  <c r="Y902" i="1"/>
  <c r="X902" i="1"/>
  <c r="U902" i="1"/>
  <c r="T902" i="1"/>
  <c r="R902" i="1"/>
  <c r="Q902" i="1"/>
  <c r="O902" i="1"/>
  <c r="N902" i="1"/>
  <c r="M902" i="1"/>
  <c r="K902" i="1"/>
  <c r="L902" i="1" s="1"/>
  <c r="E902" i="1"/>
  <c r="AE901" i="1"/>
  <c r="AC901" i="1"/>
  <c r="Y901" i="1"/>
  <c r="X901" i="1"/>
  <c r="U901" i="1"/>
  <c r="M901" i="1"/>
  <c r="K901" i="1"/>
  <c r="E901" i="1"/>
  <c r="AC900" i="1"/>
  <c r="Y900" i="1"/>
  <c r="X900" i="1"/>
  <c r="T900" i="1"/>
  <c r="M900" i="1"/>
  <c r="L900" i="1"/>
  <c r="E900" i="1"/>
  <c r="AE899" i="1"/>
  <c r="AC899" i="1"/>
  <c r="Y899" i="1"/>
  <c r="X899" i="1"/>
  <c r="Q899" i="1"/>
  <c r="T899" i="1" s="1"/>
  <c r="P899" i="1"/>
  <c r="L899" i="1"/>
  <c r="K899" i="1"/>
  <c r="E899" i="1"/>
  <c r="AE898" i="1"/>
  <c r="AC898" i="1"/>
  <c r="Y898" i="1"/>
  <c r="X898" i="1"/>
  <c r="P898" i="1"/>
  <c r="O898" i="1"/>
  <c r="K898" i="1"/>
  <c r="E898" i="1"/>
  <c r="AE897" i="1"/>
  <c r="AC897" i="1"/>
  <c r="Y897" i="1"/>
  <c r="X897" i="1"/>
  <c r="T897" i="1"/>
  <c r="N897" i="1"/>
  <c r="M897" i="1"/>
  <c r="K897" i="1"/>
  <c r="Q897" i="1" s="1"/>
  <c r="E897" i="1"/>
  <c r="AE896" i="1"/>
  <c r="AC896" i="1"/>
  <c r="Y896" i="1"/>
  <c r="X896" i="1"/>
  <c r="R896" i="1"/>
  <c r="P896" i="1"/>
  <c r="N896" i="1"/>
  <c r="M896" i="1"/>
  <c r="L896" i="1"/>
  <c r="K896" i="1"/>
  <c r="Q896" i="1" s="1"/>
  <c r="E896" i="1"/>
  <c r="AE895" i="1"/>
  <c r="AC895" i="1"/>
  <c r="Y895" i="1"/>
  <c r="X895" i="1"/>
  <c r="U895" i="1"/>
  <c r="L895" i="1"/>
  <c r="K895" i="1"/>
  <c r="E895" i="1"/>
  <c r="AE894" i="1"/>
  <c r="AC894" i="1"/>
  <c r="Y894" i="1"/>
  <c r="X894" i="1"/>
  <c r="K894" i="1"/>
  <c r="E894" i="1"/>
  <c r="AC893" i="1"/>
  <c r="Y893" i="1"/>
  <c r="X893" i="1"/>
  <c r="U893" i="1"/>
  <c r="R893" i="1"/>
  <c r="O893" i="1"/>
  <c r="N893" i="1"/>
  <c r="M893" i="1"/>
  <c r="L893" i="1"/>
  <c r="K893" i="1"/>
  <c r="P893" i="1" s="1"/>
  <c r="E893" i="1"/>
  <c r="AE892" i="1"/>
  <c r="AC892" i="1"/>
  <c r="Y892" i="1"/>
  <c r="X892" i="1"/>
  <c r="R892" i="1"/>
  <c r="Q892" i="1"/>
  <c r="T892" i="1" s="1"/>
  <c r="P892" i="1"/>
  <c r="K892" i="1"/>
  <c r="O892" i="1" s="1"/>
  <c r="E892" i="1"/>
  <c r="AE891" i="1"/>
  <c r="AC891" i="1"/>
  <c r="Y891" i="1"/>
  <c r="X891" i="1"/>
  <c r="R891" i="1"/>
  <c r="Q891" i="1"/>
  <c r="P891" i="1"/>
  <c r="N891" i="1"/>
  <c r="L891" i="1"/>
  <c r="K891" i="1"/>
  <c r="O891" i="1" s="1"/>
  <c r="E891" i="1"/>
  <c r="AE890" i="1"/>
  <c r="AC890" i="1"/>
  <c r="Y890" i="1"/>
  <c r="X890" i="1"/>
  <c r="U890" i="1"/>
  <c r="Q890" i="1"/>
  <c r="P890" i="1"/>
  <c r="N890" i="1"/>
  <c r="M890" i="1"/>
  <c r="K890" i="1"/>
  <c r="O890" i="1" s="1"/>
  <c r="E890" i="1"/>
  <c r="AE889" i="1"/>
  <c r="AC889" i="1"/>
  <c r="Y889" i="1"/>
  <c r="X889" i="1"/>
  <c r="U889" i="1"/>
  <c r="R889" i="1"/>
  <c r="P889" i="1"/>
  <c r="N889" i="1"/>
  <c r="M889" i="1"/>
  <c r="L889" i="1"/>
  <c r="K889" i="1"/>
  <c r="O889" i="1" s="1"/>
  <c r="E889" i="1"/>
  <c r="AE888" i="1"/>
  <c r="AC888" i="1"/>
  <c r="Y888" i="1"/>
  <c r="X888" i="1"/>
  <c r="R888" i="1"/>
  <c r="M888" i="1"/>
  <c r="L888" i="1"/>
  <c r="K888" i="1"/>
  <c r="E888" i="1"/>
  <c r="AE887" i="1"/>
  <c r="AC887" i="1"/>
  <c r="Y887" i="1"/>
  <c r="X887" i="1"/>
  <c r="R887" i="1"/>
  <c r="Q887" i="1"/>
  <c r="K887" i="1"/>
  <c r="E887" i="1"/>
  <c r="AE886" i="1"/>
  <c r="AC886" i="1"/>
  <c r="Y886" i="1"/>
  <c r="X886" i="1"/>
  <c r="Q886" i="1"/>
  <c r="K886" i="1"/>
  <c r="E886" i="1"/>
  <c r="AE885" i="1"/>
  <c r="AC885" i="1"/>
  <c r="Y885" i="1"/>
  <c r="X885" i="1"/>
  <c r="U885" i="1"/>
  <c r="R885" i="1"/>
  <c r="Q885" i="1"/>
  <c r="P885" i="1"/>
  <c r="O885" i="1"/>
  <c r="S885" i="1" s="1"/>
  <c r="T885" i="1" s="1"/>
  <c r="M885" i="1"/>
  <c r="L885" i="1"/>
  <c r="K885" i="1"/>
  <c r="N885" i="1" s="1"/>
  <c r="E885" i="1"/>
  <c r="AE884" i="1"/>
  <c r="AC884" i="1"/>
  <c r="Y884" i="1"/>
  <c r="X884" i="1"/>
  <c r="O884" i="1"/>
  <c r="M884" i="1"/>
  <c r="K884" i="1"/>
  <c r="N884" i="1" s="1"/>
  <c r="E884" i="1"/>
  <c r="AE883" i="1"/>
  <c r="AC883" i="1"/>
  <c r="Y883" i="1"/>
  <c r="X883" i="1"/>
  <c r="R883" i="1"/>
  <c r="Q883" i="1"/>
  <c r="O883" i="1"/>
  <c r="S883" i="1" s="1"/>
  <c r="T883" i="1" s="1"/>
  <c r="M883" i="1"/>
  <c r="L883" i="1"/>
  <c r="K883" i="1"/>
  <c r="N883" i="1" s="1"/>
  <c r="E883" i="1"/>
  <c r="AE882" i="1"/>
  <c r="AC882" i="1"/>
  <c r="Y882" i="1"/>
  <c r="X882" i="1"/>
  <c r="U882" i="1"/>
  <c r="L882" i="1"/>
  <c r="K882" i="1"/>
  <c r="E882" i="1"/>
  <c r="AE881" i="1"/>
  <c r="AC881" i="1"/>
  <c r="Y881" i="1"/>
  <c r="X881" i="1"/>
  <c r="U881" i="1"/>
  <c r="K881" i="1"/>
  <c r="E881" i="1"/>
  <c r="AE880" i="1"/>
  <c r="AC880" i="1"/>
  <c r="Y880" i="1"/>
  <c r="X880" i="1"/>
  <c r="U880" i="1"/>
  <c r="O880" i="1"/>
  <c r="K880" i="1"/>
  <c r="N880" i="1" s="1"/>
  <c r="E880" i="1"/>
  <c r="AE879" i="1"/>
  <c r="AC879" i="1"/>
  <c r="Y879" i="1"/>
  <c r="X879" i="1"/>
  <c r="U879" i="1"/>
  <c r="R879" i="1"/>
  <c r="P879" i="1"/>
  <c r="O879" i="1"/>
  <c r="M879" i="1"/>
  <c r="L879" i="1"/>
  <c r="K879" i="1"/>
  <c r="N879" i="1" s="1"/>
  <c r="E879" i="1"/>
  <c r="AE878" i="1"/>
  <c r="AC878" i="1"/>
  <c r="Y878" i="1"/>
  <c r="X878" i="1"/>
  <c r="R878" i="1"/>
  <c r="Q878" i="1"/>
  <c r="S878" i="1" s="1"/>
  <c r="T878" i="1" s="1"/>
  <c r="O878" i="1"/>
  <c r="M878" i="1"/>
  <c r="L878" i="1"/>
  <c r="K878" i="1"/>
  <c r="N878" i="1" s="1"/>
  <c r="E878" i="1"/>
  <c r="AE877" i="1"/>
  <c r="AC877" i="1"/>
  <c r="Y877" i="1"/>
  <c r="X877" i="1"/>
  <c r="R877" i="1"/>
  <c r="Q877" i="1"/>
  <c r="P877" i="1"/>
  <c r="K877" i="1"/>
  <c r="E877" i="1"/>
  <c r="AE876" i="1"/>
  <c r="AC876" i="1"/>
  <c r="Y876" i="1"/>
  <c r="X876" i="1"/>
  <c r="R876" i="1"/>
  <c r="Q876" i="1"/>
  <c r="P876" i="1"/>
  <c r="O876" i="1"/>
  <c r="L876" i="1"/>
  <c r="K876" i="1"/>
  <c r="N876" i="1" s="1"/>
  <c r="E876" i="1"/>
  <c r="AE875" i="1"/>
  <c r="AC875" i="1"/>
  <c r="Y875" i="1"/>
  <c r="X875" i="1"/>
  <c r="U875" i="1"/>
  <c r="Q875" i="1"/>
  <c r="P875" i="1"/>
  <c r="O875" i="1"/>
  <c r="M875" i="1"/>
  <c r="K875" i="1"/>
  <c r="N875" i="1" s="1"/>
  <c r="E875" i="1"/>
  <c r="AE874" i="1"/>
  <c r="AC874" i="1"/>
  <c r="Y874" i="1"/>
  <c r="X874" i="1"/>
  <c r="U874" i="1"/>
  <c r="R874" i="1"/>
  <c r="P874" i="1"/>
  <c r="O874" i="1"/>
  <c r="M874" i="1"/>
  <c r="L874" i="1"/>
  <c r="K874" i="1"/>
  <c r="N874" i="1" s="1"/>
  <c r="E874" i="1"/>
  <c r="AE873" i="1"/>
  <c r="AC873" i="1"/>
  <c r="Y873" i="1"/>
  <c r="X873" i="1"/>
  <c r="O873" i="1"/>
  <c r="M873" i="1"/>
  <c r="K873" i="1"/>
  <c r="L873" i="1" s="1"/>
  <c r="E873" i="1"/>
  <c r="AE872" i="1"/>
  <c r="AD872" i="1"/>
  <c r="AC872" i="1"/>
  <c r="Y872" i="1"/>
  <c r="X872" i="1"/>
  <c r="K872" i="1"/>
  <c r="E872" i="1"/>
  <c r="AE871" i="1"/>
  <c r="AC871" i="1"/>
  <c r="Y871" i="1"/>
  <c r="X871" i="1"/>
  <c r="R871" i="1"/>
  <c r="M871" i="1"/>
  <c r="L871" i="1"/>
  <c r="K871" i="1"/>
  <c r="E871" i="1"/>
  <c r="AE870" i="1"/>
  <c r="AC870" i="1"/>
  <c r="Y870" i="1"/>
  <c r="X870" i="1"/>
  <c r="R870" i="1"/>
  <c r="Q870" i="1"/>
  <c r="L870" i="1"/>
  <c r="K870" i="1"/>
  <c r="E870" i="1"/>
  <c r="AE869" i="1"/>
  <c r="AC869" i="1"/>
  <c r="Y869" i="1"/>
  <c r="X869" i="1"/>
  <c r="K869" i="1"/>
  <c r="E869" i="1"/>
  <c r="AE868" i="1"/>
  <c r="AC868" i="1"/>
  <c r="Y868" i="1"/>
  <c r="X868" i="1"/>
  <c r="U868" i="1"/>
  <c r="R868" i="1"/>
  <c r="Q868" i="1"/>
  <c r="S868" i="1" s="1"/>
  <c r="T868" i="1" s="1"/>
  <c r="P868" i="1"/>
  <c r="N868" i="1"/>
  <c r="M868" i="1"/>
  <c r="L868" i="1"/>
  <c r="K868" i="1"/>
  <c r="O868" i="1" s="1"/>
  <c r="E868" i="1"/>
  <c r="AE867" i="1"/>
  <c r="AC867" i="1"/>
  <c r="Y867" i="1"/>
  <c r="X867" i="1"/>
  <c r="U867" i="1"/>
  <c r="T867" i="1"/>
  <c r="R867" i="1"/>
  <c r="Q867" i="1"/>
  <c r="P867" i="1"/>
  <c r="O867" i="1"/>
  <c r="M867" i="1"/>
  <c r="L867" i="1"/>
  <c r="K867" i="1"/>
  <c r="N867" i="1" s="1"/>
  <c r="E867" i="1"/>
  <c r="AE866" i="1"/>
  <c r="AC866" i="1"/>
  <c r="Y866" i="1"/>
  <c r="X866" i="1"/>
  <c r="K866" i="1"/>
  <c r="E866" i="1"/>
  <c r="AE865" i="1"/>
  <c r="AC865" i="1"/>
  <c r="Y865" i="1"/>
  <c r="X865" i="1"/>
  <c r="U865" i="1"/>
  <c r="T865" i="1"/>
  <c r="Q865" i="1"/>
  <c r="O865" i="1"/>
  <c r="K865" i="1"/>
  <c r="M865" i="1" s="1"/>
  <c r="E865" i="1"/>
  <c r="AE864" i="1"/>
  <c r="AD864" i="1"/>
  <c r="AC864" i="1"/>
  <c r="Y864" i="1"/>
  <c r="X864" i="1"/>
  <c r="U864" i="1"/>
  <c r="Q864" i="1"/>
  <c r="O864" i="1"/>
  <c r="S864" i="1" s="1"/>
  <c r="T864" i="1" s="1"/>
  <c r="K864" i="1"/>
  <c r="N864" i="1" s="1"/>
  <c r="E864" i="1"/>
  <c r="AE863" i="1"/>
  <c r="AD863" i="1"/>
  <c r="AC863" i="1"/>
  <c r="Y863" i="1"/>
  <c r="X863" i="1"/>
  <c r="U863" i="1"/>
  <c r="S863" i="1"/>
  <c r="T863" i="1" s="1"/>
  <c r="Q863" i="1"/>
  <c r="N863" i="1"/>
  <c r="K863" i="1"/>
  <c r="O863" i="1" s="1"/>
  <c r="E863" i="1"/>
  <c r="AE862" i="1"/>
  <c r="AC862" i="1"/>
  <c r="Y862" i="1"/>
  <c r="X862" i="1"/>
  <c r="U862" i="1"/>
  <c r="R862" i="1"/>
  <c r="P862" i="1"/>
  <c r="N862" i="1"/>
  <c r="K862" i="1"/>
  <c r="Q862" i="1" s="1"/>
  <c r="E862" i="1"/>
  <c r="AE861" i="1"/>
  <c r="AC861" i="1"/>
  <c r="Y861" i="1"/>
  <c r="X861" i="1"/>
  <c r="U861" i="1"/>
  <c r="R861" i="1"/>
  <c r="P861" i="1"/>
  <c r="N861" i="1"/>
  <c r="K861" i="1"/>
  <c r="Q861" i="1" s="1"/>
  <c r="E861" i="1"/>
  <c r="AE860" i="1"/>
  <c r="AC860" i="1"/>
  <c r="Y860" i="1"/>
  <c r="X860" i="1"/>
  <c r="U860" i="1"/>
  <c r="R860" i="1"/>
  <c r="P860" i="1"/>
  <c r="N860" i="1"/>
  <c r="K860" i="1"/>
  <c r="Q860" i="1" s="1"/>
  <c r="E860" i="1"/>
  <c r="AE859" i="1"/>
  <c r="AC859" i="1"/>
  <c r="Y859" i="1"/>
  <c r="X859" i="1"/>
  <c r="U859" i="1"/>
  <c r="R859" i="1"/>
  <c r="P859" i="1"/>
  <c r="N859" i="1"/>
  <c r="K859" i="1"/>
  <c r="Q859" i="1" s="1"/>
  <c r="E859" i="1"/>
  <c r="AE858" i="1"/>
  <c r="AD858" i="1"/>
  <c r="AC858" i="1"/>
  <c r="Y858" i="1"/>
  <c r="X858" i="1"/>
  <c r="O858" i="1"/>
  <c r="K858" i="1"/>
  <c r="E858" i="1"/>
  <c r="AE857" i="1"/>
  <c r="AD857" i="1"/>
  <c r="AC857" i="1"/>
  <c r="Y857" i="1"/>
  <c r="X857" i="1"/>
  <c r="K857" i="1"/>
  <c r="E857" i="1"/>
  <c r="AE856" i="1"/>
  <c r="AC856" i="1"/>
  <c r="Y856" i="1"/>
  <c r="X856" i="1"/>
  <c r="P856" i="1"/>
  <c r="L856" i="1"/>
  <c r="K856" i="1"/>
  <c r="E856" i="1"/>
  <c r="AE855" i="1"/>
  <c r="AD855" i="1"/>
  <c r="AC855" i="1"/>
  <c r="Y855" i="1"/>
  <c r="X855" i="1"/>
  <c r="U855" i="1"/>
  <c r="R855" i="1"/>
  <c r="Q855" i="1"/>
  <c r="O855" i="1"/>
  <c r="N855" i="1"/>
  <c r="M855" i="1"/>
  <c r="L855" i="1"/>
  <c r="K855" i="1"/>
  <c r="P855" i="1" s="1"/>
  <c r="E855" i="1"/>
  <c r="AE854" i="1"/>
  <c r="AD854" i="1"/>
  <c r="AC854" i="1"/>
  <c r="Y854" i="1"/>
  <c r="X854" i="1"/>
  <c r="R854" i="1"/>
  <c r="N854" i="1"/>
  <c r="M854" i="1"/>
  <c r="K854" i="1"/>
  <c r="U854" i="1" s="1"/>
  <c r="E854" i="1"/>
  <c r="AE853" i="1"/>
  <c r="AC853" i="1"/>
  <c r="Y853" i="1"/>
  <c r="X853" i="1"/>
  <c r="R853" i="1"/>
  <c r="N853" i="1"/>
  <c r="M853" i="1"/>
  <c r="K853" i="1"/>
  <c r="U853" i="1" s="1"/>
  <c r="E853" i="1"/>
  <c r="AE852" i="1"/>
  <c r="AC852" i="1"/>
  <c r="Y852" i="1"/>
  <c r="X852" i="1"/>
  <c r="K852" i="1"/>
  <c r="E852" i="1"/>
  <c r="AE851" i="1"/>
  <c r="AC851" i="1"/>
  <c r="Y851" i="1"/>
  <c r="X851" i="1"/>
  <c r="R851" i="1"/>
  <c r="Q851" i="1"/>
  <c r="T851" i="1" s="1"/>
  <c r="O851" i="1"/>
  <c r="N851" i="1"/>
  <c r="M851" i="1"/>
  <c r="L851" i="1"/>
  <c r="K851" i="1"/>
  <c r="U851" i="1" s="1"/>
  <c r="E851" i="1"/>
  <c r="AE850" i="1"/>
  <c r="AC850" i="1"/>
  <c r="Y850" i="1"/>
  <c r="X850" i="1"/>
  <c r="U850" i="1"/>
  <c r="R850" i="1"/>
  <c r="Q850" i="1"/>
  <c r="O850" i="1"/>
  <c r="N850" i="1"/>
  <c r="M850" i="1"/>
  <c r="L850" i="1"/>
  <c r="K850" i="1"/>
  <c r="P850" i="1" s="1"/>
  <c r="E850" i="1"/>
  <c r="AE849" i="1"/>
  <c r="AC849" i="1"/>
  <c r="Y849" i="1"/>
  <c r="X849" i="1"/>
  <c r="U849" i="1"/>
  <c r="R849" i="1"/>
  <c r="Q849" i="1"/>
  <c r="O849" i="1"/>
  <c r="N849" i="1"/>
  <c r="M849" i="1"/>
  <c r="L849" i="1"/>
  <c r="K849" i="1"/>
  <c r="P849" i="1" s="1"/>
  <c r="E849" i="1"/>
  <c r="AE848" i="1"/>
  <c r="AC848" i="1"/>
  <c r="Y848" i="1"/>
  <c r="X848" i="1"/>
  <c r="U848" i="1"/>
  <c r="R848" i="1"/>
  <c r="Q848" i="1"/>
  <c r="O848" i="1"/>
  <c r="N848" i="1"/>
  <c r="M848" i="1"/>
  <c r="L848" i="1"/>
  <c r="K848" i="1"/>
  <c r="P848" i="1" s="1"/>
  <c r="E848" i="1"/>
  <c r="AE847" i="1"/>
  <c r="AC847" i="1"/>
  <c r="Y847" i="1"/>
  <c r="X847" i="1"/>
  <c r="U847" i="1"/>
  <c r="R847" i="1"/>
  <c r="Q847" i="1"/>
  <c r="O847" i="1"/>
  <c r="N847" i="1"/>
  <c r="M847" i="1"/>
  <c r="L847" i="1"/>
  <c r="K847" i="1"/>
  <c r="P847" i="1" s="1"/>
  <c r="E847" i="1"/>
  <c r="AE846" i="1"/>
  <c r="AC846" i="1"/>
  <c r="Y846" i="1"/>
  <c r="X846" i="1"/>
  <c r="U846" i="1"/>
  <c r="R846" i="1"/>
  <c r="Q846" i="1"/>
  <c r="O846" i="1"/>
  <c r="N846" i="1"/>
  <c r="M846" i="1"/>
  <c r="L846" i="1"/>
  <c r="K846" i="1"/>
  <c r="P846" i="1" s="1"/>
  <c r="E846" i="1"/>
  <c r="AE845" i="1"/>
  <c r="AC845" i="1"/>
  <c r="Y845" i="1"/>
  <c r="X845" i="1"/>
  <c r="U845" i="1"/>
  <c r="R845" i="1"/>
  <c r="Q845" i="1"/>
  <c r="O845" i="1"/>
  <c r="N845" i="1"/>
  <c r="M845" i="1"/>
  <c r="L845" i="1"/>
  <c r="K845" i="1"/>
  <c r="P845" i="1" s="1"/>
  <c r="E845" i="1"/>
  <c r="AE844" i="1"/>
  <c r="AC844" i="1"/>
  <c r="Y844" i="1"/>
  <c r="X844" i="1"/>
  <c r="U844" i="1"/>
  <c r="R844" i="1"/>
  <c r="Q844" i="1"/>
  <c r="O844" i="1"/>
  <c r="N844" i="1"/>
  <c r="M844" i="1"/>
  <c r="L844" i="1"/>
  <c r="K844" i="1"/>
  <c r="P844" i="1" s="1"/>
  <c r="E844" i="1"/>
  <c r="AE843" i="1"/>
  <c r="AC843" i="1"/>
  <c r="Y843" i="1"/>
  <c r="X843" i="1"/>
  <c r="U843" i="1"/>
  <c r="S843" i="1"/>
  <c r="R843" i="1"/>
  <c r="Q843" i="1"/>
  <c r="O843" i="1"/>
  <c r="N843" i="1"/>
  <c r="M843" i="1"/>
  <c r="L843" i="1"/>
  <c r="K843" i="1"/>
  <c r="P843" i="1" s="1"/>
  <c r="E843" i="1"/>
  <c r="AE842" i="1"/>
  <c r="AD842" i="1"/>
  <c r="AC842" i="1"/>
  <c r="Y842" i="1"/>
  <c r="X842" i="1"/>
  <c r="R842" i="1"/>
  <c r="O842" i="1"/>
  <c r="N842" i="1"/>
  <c r="M842" i="1"/>
  <c r="K842" i="1"/>
  <c r="E842" i="1"/>
  <c r="AE841" i="1"/>
  <c r="AC841" i="1"/>
  <c r="Y841" i="1"/>
  <c r="X841" i="1"/>
  <c r="O841" i="1"/>
  <c r="N841" i="1"/>
  <c r="K841" i="1"/>
  <c r="E841" i="1"/>
  <c r="AE840" i="1"/>
  <c r="AC840" i="1"/>
  <c r="Y840" i="1"/>
  <c r="X840" i="1"/>
  <c r="R840" i="1"/>
  <c r="O840" i="1"/>
  <c r="K840" i="1"/>
  <c r="P840" i="1" s="1"/>
  <c r="E840" i="1"/>
  <c r="AE839" i="1"/>
  <c r="AD839" i="1"/>
  <c r="AC839" i="1"/>
  <c r="Y839" i="1"/>
  <c r="X839" i="1"/>
  <c r="U839" i="1"/>
  <c r="R839" i="1"/>
  <c r="Q839" i="1"/>
  <c r="P839" i="1"/>
  <c r="O839" i="1"/>
  <c r="S839" i="1" s="1"/>
  <c r="N839" i="1"/>
  <c r="M839" i="1"/>
  <c r="L839" i="1"/>
  <c r="K839" i="1"/>
  <c r="E839" i="1"/>
  <c r="AE838" i="1"/>
  <c r="AD838" i="1"/>
  <c r="AC838" i="1"/>
  <c r="Y838" i="1"/>
  <c r="X838" i="1"/>
  <c r="Q838" i="1"/>
  <c r="P838" i="1"/>
  <c r="O838" i="1"/>
  <c r="K838" i="1"/>
  <c r="R838" i="1" s="1"/>
  <c r="E838" i="1"/>
  <c r="AD837" i="1"/>
  <c r="AC837" i="1"/>
  <c r="Y837" i="1"/>
  <c r="X837" i="1"/>
  <c r="T837" i="1"/>
  <c r="K837" i="1"/>
  <c r="E837" i="1"/>
  <c r="AE836" i="1"/>
  <c r="AC836" i="1"/>
  <c r="Y836" i="1"/>
  <c r="X836" i="1"/>
  <c r="R836" i="1"/>
  <c r="K836" i="1"/>
  <c r="E836" i="1"/>
  <c r="AE835" i="1"/>
  <c r="AC835" i="1"/>
  <c r="Y835" i="1"/>
  <c r="X835" i="1"/>
  <c r="R835" i="1"/>
  <c r="Q835" i="1"/>
  <c r="O835" i="1"/>
  <c r="S835" i="1" s="1"/>
  <c r="K835" i="1"/>
  <c r="M835" i="1" s="1"/>
  <c r="E835" i="1"/>
  <c r="AE834" i="1"/>
  <c r="AD834" i="1"/>
  <c r="AC834" i="1"/>
  <c r="Y834" i="1"/>
  <c r="X834" i="1"/>
  <c r="K834" i="1"/>
  <c r="E834" i="1"/>
  <c r="AE833" i="1"/>
  <c r="AC833" i="1"/>
  <c r="Y833" i="1"/>
  <c r="X833" i="1"/>
  <c r="U833" i="1"/>
  <c r="R833" i="1"/>
  <c r="P833" i="1"/>
  <c r="N833" i="1"/>
  <c r="L833" i="1"/>
  <c r="K833" i="1"/>
  <c r="E833" i="1"/>
  <c r="AE832" i="1"/>
  <c r="AC832" i="1"/>
  <c r="Y832" i="1"/>
  <c r="X832" i="1"/>
  <c r="K832" i="1"/>
  <c r="E832" i="1"/>
  <c r="AE831" i="1"/>
  <c r="AC831" i="1"/>
  <c r="Y831" i="1"/>
  <c r="X831" i="1"/>
  <c r="U831" i="1"/>
  <c r="K831" i="1"/>
  <c r="E831" i="1"/>
  <c r="AE830" i="1"/>
  <c r="AC830" i="1"/>
  <c r="Y830" i="1"/>
  <c r="X830" i="1"/>
  <c r="R830" i="1"/>
  <c r="N830" i="1"/>
  <c r="K830" i="1"/>
  <c r="U830" i="1" s="1"/>
  <c r="E830" i="1"/>
  <c r="AE829" i="1"/>
  <c r="AC829" i="1"/>
  <c r="Y829" i="1"/>
  <c r="X829" i="1"/>
  <c r="U829" i="1"/>
  <c r="P829" i="1"/>
  <c r="N829" i="1"/>
  <c r="L829" i="1"/>
  <c r="K829" i="1"/>
  <c r="E829" i="1"/>
  <c r="AE828" i="1"/>
  <c r="AC828" i="1"/>
  <c r="Y828" i="1"/>
  <c r="X828" i="1"/>
  <c r="P828" i="1"/>
  <c r="K828" i="1"/>
  <c r="E828" i="1"/>
  <c r="AC827" i="1"/>
  <c r="Y827" i="1"/>
  <c r="X827" i="1"/>
  <c r="R827" i="1"/>
  <c r="Q827" i="1"/>
  <c r="T827" i="1" s="1"/>
  <c r="P827" i="1"/>
  <c r="N827" i="1"/>
  <c r="M827" i="1"/>
  <c r="L827" i="1"/>
  <c r="K827" i="1"/>
  <c r="O827" i="1" s="1"/>
  <c r="E827" i="1"/>
  <c r="AE826" i="1"/>
  <c r="AD826" i="1"/>
  <c r="AC826" i="1"/>
  <c r="Y826" i="1"/>
  <c r="X826" i="1"/>
  <c r="S826" i="1"/>
  <c r="R826" i="1"/>
  <c r="Q826" i="1"/>
  <c r="T826" i="1" s="1"/>
  <c r="O826" i="1"/>
  <c r="N826" i="1"/>
  <c r="M826" i="1"/>
  <c r="K826" i="1"/>
  <c r="E826" i="1"/>
  <c r="AE825" i="1"/>
  <c r="AD825" i="1"/>
  <c r="AC825" i="1"/>
  <c r="Y825" i="1"/>
  <c r="X825" i="1"/>
  <c r="U825" i="1"/>
  <c r="K825" i="1"/>
  <c r="E825" i="1"/>
  <c r="AE824" i="1"/>
  <c r="AC824" i="1"/>
  <c r="Y824" i="1"/>
  <c r="X824" i="1"/>
  <c r="R824" i="1"/>
  <c r="O824" i="1"/>
  <c r="K824" i="1"/>
  <c r="U824" i="1" s="1"/>
  <c r="E824" i="1"/>
  <c r="AE823" i="1"/>
  <c r="AC823" i="1"/>
  <c r="Y823" i="1"/>
  <c r="X823" i="1"/>
  <c r="U823" i="1"/>
  <c r="R823" i="1"/>
  <c r="P823" i="1"/>
  <c r="O823" i="1"/>
  <c r="L823" i="1"/>
  <c r="K823" i="1"/>
  <c r="N823" i="1" s="1"/>
  <c r="E823" i="1"/>
  <c r="AE822" i="1"/>
  <c r="AD822" i="1"/>
  <c r="AC822" i="1"/>
  <c r="Y822" i="1"/>
  <c r="X822" i="1"/>
  <c r="U822" i="1"/>
  <c r="P822" i="1"/>
  <c r="O822" i="1"/>
  <c r="S822" i="1" s="1"/>
  <c r="T822" i="1" s="1"/>
  <c r="M822" i="1"/>
  <c r="K822" i="1"/>
  <c r="Q822" i="1" s="1"/>
  <c r="E822" i="1"/>
  <c r="AE821" i="1"/>
  <c r="AC821" i="1"/>
  <c r="Y821" i="1"/>
  <c r="X821" i="1"/>
  <c r="K821" i="1"/>
  <c r="E821" i="1"/>
  <c r="AE820" i="1"/>
  <c r="AC820" i="1"/>
  <c r="Y820" i="1"/>
  <c r="X820" i="1"/>
  <c r="P820" i="1"/>
  <c r="K820" i="1"/>
  <c r="E820" i="1"/>
  <c r="AE819" i="1"/>
  <c r="AD819" i="1"/>
  <c r="AC819" i="1"/>
  <c r="Y819" i="1"/>
  <c r="X819" i="1"/>
  <c r="U819" i="1"/>
  <c r="R819" i="1"/>
  <c r="P819" i="1"/>
  <c r="N819" i="1"/>
  <c r="M819" i="1"/>
  <c r="L819" i="1"/>
  <c r="K819" i="1"/>
  <c r="O819" i="1" s="1"/>
  <c r="E819" i="1"/>
  <c r="AE818" i="1"/>
  <c r="AD818" i="1"/>
  <c r="AC818" i="1"/>
  <c r="Y818" i="1"/>
  <c r="X818" i="1"/>
  <c r="U818" i="1"/>
  <c r="R818" i="1"/>
  <c r="Q818" i="1"/>
  <c r="O818" i="1"/>
  <c r="N818" i="1"/>
  <c r="M818" i="1"/>
  <c r="L818" i="1"/>
  <c r="K818" i="1"/>
  <c r="P818" i="1" s="1"/>
  <c r="E818" i="1"/>
  <c r="AE817" i="1"/>
  <c r="AC817" i="1"/>
  <c r="Y817" i="1"/>
  <c r="X817" i="1"/>
  <c r="U817" i="1"/>
  <c r="R817" i="1"/>
  <c r="Q817" i="1"/>
  <c r="O817" i="1"/>
  <c r="S817" i="1" s="1"/>
  <c r="N817" i="1"/>
  <c r="M817" i="1"/>
  <c r="L817" i="1"/>
  <c r="K817" i="1"/>
  <c r="P817" i="1" s="1"/>
  <c r="E817" i="1"/>
  <c r="AE816" i="1"/>
  <c r="AC816" i="1"/>
  <c r="Y816" i="1"/>
  <c r="X816" i="1"/>
  <c r="U816" i="1"/>
  <c r="R816" i="1"/>
  <c r="Q816" i="1"/>
  <c r="O816" i="1"/>
  <c r="S816" i="1" s="1"/>
  <c r="N816" i="1"/>
  <c r="M816" i="1"/>
  <c r="L816" i="1"/>
  <c r="K816" i="1"/>
  <c r="P816" i="1" s="1"/>
  <c r="E816" i="1"/>
  <c r="AE815" i="1"/>
  <c r="AC815" i="1"/>
  <c r="Y815" i="1"/>
  <c r="X815" i="1"/>
  <c r="U815" i="1"/>
  <c r="S815" i="1"/>
  <c r="R815" i="1"/>
  <c r="Q815" i="1"/>
  <c r="O815" i="1"/>
  <c r="N815" i="1"/>
  <c r="M815" i="1"/>
  <c r="L815" i="1"/>
  <c r="K815" i="1"/>
  <c r="P815" i="1" s="1"/>
  <c r="E815" i="1"/>
  <c r="AE814" i="1"/>
  <c r="AC814" i="1"/>
  <c r="Y814" i="1"/>
  <c r="X814" i="1"/>
  <c r="Q814" i="1"/>
  <c r="T814" i="1" s="1"/>
  <c r="P814" i="1"/>
  <c r="N814" i="1"/>
  <c r="L814" i="1"/>
  <c r="K814" i="1"/>
  <c r="O814" i="1" s="1"/>
  <c r="E814" i="1"/>
  <c r="AE813" i="1"/>
  <c r="AC813" i="1"/>
  <c r="Y813" i="1"/>
  <c r="X813" i="1"/>
  <c r="U813" i="1"/>
  <c r="R813" i="1"/>
  <c r="Q813" i="1"/>
  <c r="N813" i="1"/>
  <c r="M813" i="1"/>
  <c r="L813" i="1"/>
  <c r="K813" i="1"/>
  <c r="O813" i="1" s="1"/>
  <c r="E813" i="1"/>
  <c r="AE812" i="1"/>
  <c r="AC812" i="1"/>
  <c r="Y812" i="1"/>
  <c r="X812" i="1"/>
  <c r="U812" i="1"/>
  <c r="Q812" i="1"/>
  <c r="P812" i="1"/>
  <c r="K812" i="1"/>
  <c r="E812" i="1"/>
  <c r="AE811" i="1"/>
  <c r="AC811" i="1"/>
  <c r="Y811" i="1"/>
  <c r="X811" i="1"/>
  <c r="U811" i="1"/>
  <c r="T811" i="1"/>
  <c r="R811" i="1"/>
  <c r="Q811" i="1"/>
  <c r="P811" i="1"/>
  <c r="N811" i="1"/>
  <c r="M811" i="1"/>
  <c r="L811" i="1"/>
  <c r="K811" i="1"/>
  <c r="O811" i="1" s="1"/>
  <c r="S811" i="1" s="1"/>
  <c r="E811" i="1"/>
  <c r="AE810" i="1"/>
  <c r="AC810" i="1"/>
  <c r="Y810" i="1"/>
  <c r="X810" i="1"/>
  <c r="P810" i="1"/>
  <c r="K810" i="1"/>
  <c r="E810" i="1"/>
  <c r="AE809" i="1"/>
  <c r="AC809" i="1"/>
  <c r="Y809" i="1"/>
  <c r="X809" i="1"/>
  <c r="P809" i="1"/>
  <c r="N809" i="1"/>
  <c r="M809" i="1"/>
  <c r="K809" i="1"/>
  <c r="O809" i="1" s="1"/>
  <c r="E809" i="1"/>
  <c r="AE808" i="1"/>
  <c r="AC808" i="1"/>
  <c r="Y808" i="1"/>
  <c r="X808" i="1"/>
  <c r="K808" i="1"/>
  <c r="E808" i="1"/>
  <c r="AE807" i="1"/>
  <c r="AC807" i="1"/>
  <c r="Y807" i="1"/>
  <c r="X807" i="1"/>
  <c r="R807" i="1"/>
  <c r="Q807" i="1"/>
  <c r="N807" i="1"/>
  <c r="K807" i="1"/>
  <c r="O807" i="1" s="1"/>
  <c r="E807" i="1"/>
  <c r="AE806" i="1"/>
  <c r="AC806" i="1"/>
  <c r="Y806" i="1"/>
  <c r="X806" i="1"/>
  <c r="U806" i="1"/>
  <c r="Q806" i="1"/>
  <c r="P806" i="1"/>
  <c r="N806" i="1"/>
  <c r="L806" i="1"/>
  <c r="K806" i="1"/>
  <c r="O806" i="1" s="1"/>
  <c r="E806" i="1"/>
  <c r="AE805" i="1"/>
  <c r="AC805" i="1"/>
  <c r="Y805" i="1"/>
  <c r="X805" i="1"/>
  <c r="M805" i="1"/>
  <c r="K805" i="1"/>
  <c r="E805" i="1"/>
  <c r="AE804" i="1"/>
  <c r="AC804" i="1"/>
  <c r="Y804" i="1"/>
  <c r="X804" i="1"/>
  <c r="P804" i="1"/>
  <c r="O804" i="1"/>
  <c r="K804" i="1"/>
  <c r="E804" i="1"/>
  <c r="AE803" i="1"/>
  <c r="AC803" i="1"/>
  <c r="Y803" i="1"/>
  <c r="X803" i="1"/>
  <c r="Q803" i="1"/>
  <c r="O803" i="1"/>
  <c r="S803" i="1" s="1"/>
  <c r="M803" i="1"/>
  <c r="L803" i="1"/>
  <c r="K803" i="1"/>
  <c r="E803" i="1"/>
  <c r="AE802" i="1"/>
  <c r="AC802" i="1"/>
  <c r="Y802" i="1"/>
  <c r="X802" i="1"/>
  <c r="K802" i="1"/>
  <c r="E802" i="1"/>
  <c r="AE801" i="1"/>
  <c r="AC801" i="1"/>
  <c r="Y801" i="1"/>
  <c r="X801" i="1"/>
  <c r="U801" i="1"/>
  <c r="S801" i="1"/>
  <c r="Q801" i="1"/>
  <c r="T801" i="1" s="1"/>
  <c r="P801" i="1"/>
  <c r="O801" i="1"/>
  <c r="M801" i="1"/>
  <c r="L801" i="1"/>
  <c r="K801" i="1"/>
  <c r="E801" i="1"/>
  <c r="AE800" i="1"/>
  <c r="AC800" i="1"/>
  <c r="Y800" i="1"/>
  <c r="X800" i="1"/>
  <c r="U800" i="1"/>
  <c r="P800" i="1"/>
  <c r="L800" i="1"/>
  <c r="K800" i="1"/>
  <c r="Q800" i="1" s="1"/>
  <c r="E800" i="1"/>
  <c r="AE799" i="1"/>
  <c r="AC799" i="1"/>
  <c r="Y799" i="1"/>
  <c r="X799" i="1"/>
  <c r="Q799" i="1"/>
  <c r="P799" i="1"/>
  <c r="M799" i="1"/>
  <c r="L799" i="1"/>
  <c r="K799" i="1"/>
  <c r="U799" i="1" s="1"/>
  <c r="E799" i="1"/>
  <c r="AE798" i="1"/>
  <c r="AD798" i="1"/>
  <c r="AC798" i="1"/>
  <c r="Y798" i="1"/>
  <c r="X798" i="1"/>
  <c r="U798" i="1"/>
  <c r="Q798" i="1"/>
  <c r="P798" i="1"/>
  <c r="N798" i="1"/>
  <c r="L798" i="1"/>
  <c r="K798" i="1"/>
  <c r="O798" i="1" s="1"/>
  <c r="E798" i="1"/>
  <c r="AE797" i="1"/>
  <c r="AD797" i="1"/>
  <c r="AC797" i="1"/>
  <c r="Y797" i="1"/>
  <c r="X797" i="1"/>
  <c r="U797" i="1"/>
  <c r="O797" i="1"/>
  <c r="N797" i="1"/>
  <c r="M797" i="1"/>
  <c r="K797" i="1"/>
  <c r="P797" i="1" s="1"/>
  <c r="E797" i="1"/>
  <c r="AE796" i="1"/>
  <c r="AD796" i="1"/>
  <c r="AC796" i="1"/>
  <c r="Y796" i="1"/>
  <c r="X796" i="1"/>
  <c r="R796" i="1"/>
  <c r="P796" i="1"/>
  <c r="N796" i="1"/>
  <c r="M796" i="1"/>
  <c r="L796" i="1"/>
  <c r="K796" i="1"/>
  <c r="E796" i="1"/>
  <c r="AE795" i="1"/>
  <c r="AC795" i="1"/>
  <c r="Y795" i="1"/>
  <c r="X795" i="1"/>
  <c r="O795" i="1"/>
  <c r="K795" i="1"/>
  <c r="E795" i="1"/>
  <c r="AE794" i="1"/>
  <c r="AD794" i="1"/>
  <c r="AC794" i="1"/>
  <c r="Y794" i="1"/>
  <c r="X794" i="1"/>
  <c r="O794" i="1"/>
  <c r="K794" i="1"/>
  <c r="E794" i="1"/>
  <c r="AE793" i="1"/>
  <c r="AC793" i="1"/>
  <c r="Y793" i="1"/>
  <c r="X793" i="1"/>
  <c r="K793" i="1"/>
  <c r="E793" i="1"/>
  <c r="AE792" i="1"/>
  <c r="AD792" i="1"/>
  <c r="AC792" i="1"/>
  <c r="Y792" i="1"/>
  <c r="X792" i="1"/>
  <c r="K792" i="1"/>
  <c r="E792" i="1"/>
  <c r="AE791" i="1"/>
  <c r="AD791" i="1"/>
  <c r="AC791" i="1"/>
  <c r="Y791" i="1"/>
  <c r="X791" i="1"/>
  <c r="U791" i="1"/>
  <c r="T791" i="1"/>
  <c r="S791" i="1"/>
  <c r="Q791" i="1"/>
  <c r="P791" i="1"/>
  <c r="O791" i="1"/>
  <c r="N791" i="1"/>
  <c r="M791" i="1"/>
  <c r="L791" i="1"/>
  <c r="K791" i="1"/>
  <c r="R791" i="1" s="1"/>
  <c r="E791" i="1"/>
  <c r="AE790" i="1"/>
  <c r="AC790" i="1"/>
  <c r="Y790" i="1"/>
  <c r="X790" i="1"/>
  <c r="U790" i="1"/>
  <c r="S790" i="1"/>
  <c r="Q790" i="1"/>
  <c r="T790" i="1" s="1"/>
  <c r="P790" i="1"/>
  <c r="O790" i="1"/>
  <c r="N790" i="1"/>
  <c r="M790" i="1"/>
  <c r="L790" i="1"/>
  <c r="K790" i="1"/>
  <c r="R790" i="1" s="1"/>
  <c r="E790" i="1"/>
  <c r="AE789" i="1"/>
  <c r="AC789" i="1"/>
  <c r="Y789" i="1"/>
  <c r="X789" i="1"/>
  <c r="U789" i="1"/>
  <c r="Q789" i="1"/>
  <c r="P789" i="1"/>
  <c r="O789" i="1"/>
  <c r="S789" i="1" s="1"/>
  <c r="T789" i="1" s="1"/>
  <c r="N789" i="1"/>
  <c r="M789" i="1"/>
  <c r="L789" i="1"/>
  <c r="K789" i="1"/>
  <c r="R789" i="1" s="1"/>
  <c r="E789" i="1"/>
  <c r="AE788" i="1"/>
  <c r="AC788" i="1"/>
  <c r="Y788" i="1"/>
  <c r="X788" i="1"/>
  <c r="U788" i="1"/>
  <c r="S788" i="1"/>
  <c r="T788" i="1" s="1"/>
  <c r="Q788" i="1"/>
  <c r="P788" i="1"/>
  <c r="O788" i="1"/>
  <c r="N788" i="1"/>
  <c r="M788" i="1"/>
  <c r="L788" i="1"/>
  <c r="K788" i="1"/>
  <c r="R788" i="1" s="1"/>
  <c r="E788" i="1"/>
  <c r="AE787" i="1"/>
  <c r="AD787" i="1"/>
  <c r="AC787" i="1"/>
  <c r="Y787" i="1"/>
  <c r="X787" i="1"/>
  <c r="U787" i="1"/>
  <c r="R787" i="1"/>
  <c r="P787" i="1"/>
  <c r="O787" i="1"/>
  <c r="M787" i="1"/>
  <c r="K787" i="1"/>
  <c r="L787" i="1" s="1"/>
  <c r="E787" i="1"/>
  <c r="AE786" i="1"/>
  <c r="AD786" i="1"/>
  <c r="AC786" i="1"/>
  <c r="Y786" i="1"/>
  <c r="X786" i="1"/>
  <c r="R786" i="1"/>
  <c r="Q786" i="1"/>
  <c r="O786" i="1"/>
  <c r="K786" i="1"/>
  <c r="M786" i="1" s="1"/>
  <c r="E786" i="1"/>
  <c r="AE785" i="1"/>
  <c r="AD785" i="1"/>
  <c r="AC785" i="1"/>
  <c r="Y785" i="1"/>
  <c r="X785" i="1"/>
  <c r="R785" i="1"/>
  <c r="Q785" i="1"/>
  <c r="P785" i="1"/>
  <c r="M785" i="1"/>
  <c r="L785" i="1"/>
  <c r="K785" i="1"/>
  <c r="O785" i="1" s="1"/>
  <c r="E785" i="1"/>
  <c r="AE784" i="1"/>
  <c r="AD784" i="1"/>
  <c r="AC784" i="1"/>
  <c r="Y784" i="1"/>
  <c r="X784" i="1"/>
  <c r="U784" i="1"/>
  <c r="R784" i="1"/>
  <c r="Q784" i="1"/>
  <c r="P784" i="1"/>
  <c r="M784" i="1"/>
  <c r="L784" i="1"/>
  <c r="K784" i="1"/>
  <c r="O784" i="1" s="1"/>
  <c r="E784" i="1"/>
  <c r="AE783" i="1"/>
  <c r="AD783" i="1"/>
  <c r="AC783" i="1"/>
  <c r="Y783" i="1"/>
  <c r="X783" i="1"/>
  <c r="U783" i="1"/>
  <c r="R783" i="1"/>
  <c r="Q783" i="1"/>
  <c r="P783" i="1"/>
  <c r="O783" i="1"/>
  <c r="S783" i="1" s="1"/>
  <c r="N783" i="1"/>
  <c r="M783" i="1"/>
  <c r="L783" i="1"/>
  <c r="K783" i="1"/>
  <c r="E783" i="1"/>
  <c r="AE782" i="1"/>
  <c r="AC782" i="1"/>
  <c r="Y782" i="1"/>
  <c r="X782" i="1"/>
  <c r="U782" i="1"/>
  <c r="R782" i="1"/>
  <c r="Q782" i="1"/>
  <c r="P782" i="1"/>
  <c r="O782" i="1"/>
  <c r="S782" i="1" s="1"/>
  <c r="N782" i="1"/>
  <c r="M782" i="1"/>
  <c r="L782" i="1"/>
  <c r="K782" i="1"/>
  <c r="E782" i="1"/>
  <c r="AE781" i="1"/>
  <c r="AC781" i="1"/>
  <c r="Y781" i="1"/>
  <c r="X781" i="1"/>
  <c r="U781" i="1"/>
  <c r="Q781" i="1"/>
  <c r="T781" i="1" s="1"/>
  <c r="P781" i="1"/>
  <c r="N781" i="1"/>
  <c r="L781" i="1"/>
  <c r="K781" i="1"/>
  <c r="O781" i="1" s="1"/>
  <c r="E781" i="1"/>
  <c r="AE780" i="1"/>
  <c r="AC780" i="1"/>
  <c r="Y780" i="1"/>
  <c r="X780" i="1"/>
  <c r="P780" i="1"/>
  <c r="N780" i="1"/>
  <c r="M780" i="1"/>
  <c r="K780" i="1"/>
  <c r="E780" i="1"/>
  <c r="AE779" i="1"/>
  <c r="AC779" i="1"/>
  <c r="Y779" i="1"/>
  <c r="X779" i="1"/>
  <c r="L779" i="1"/>
  <c r="K779" i="1"/>
  <c r="E779" i="1"/>
  <c r="AE778" i="1"/>
  <c r="AC778" i="1"/>
  <c r="Y778" i="1"/>
  <c r="X778" i="1"/>
  <c r="K778" i="1"/>
  <c r="E778" i="1"/>
  <c r="AE777" i="1"/>
  <c r="AC777" i="1"/>
  <c r="Y777" i="1"/>
  <c r="X777" i="1"/>
  <c r="R777" i="1"/>
  <c r="Q777" i="1"/>
  <c r="O777" i="1"/>
  <c r="M777" i="1"/>
  <c r="L777" i="1"/>
  <c r="K777" i="1"/>
  <c r="E777" i="1"/>
  <c r="AE776" i="1"/>
  <c r="AC776" i="1"/>
  <c r="Y776" i="1"/>
  <c r="X776" i="1"/>
  <c r="O776" i="1"/>
  <c r="K776" i="1"/>
  <c r="E776" i="1"/>
  <c r="AE775" i="1"/>
  <c r="AC775" i="1"/>
  <c r="Y775" i="1"/>
  <c r="X775" i="1"/>
  <c r="T775" i="1"/>
  <c r="R775" i="1"/>
  <c r="Q775" i="1"/>
  <c r="P775" i="1"/>
  <c r="O775" i="1"/>
  <c r="S775" i="1" s="1"/>
  <c r="M775" i="1"/>
  <c r="L775" i="1"/>
  <c r="K775" i="1"/>
  <c r="E775" i="1"/>
  <c r="AE774" i="1"/>
  <c r="AC774" i="1"/>
  <c r="Y774" i="1"/>
  <c r="X774" i="1"/>
  <c r="R774" i="1"/>
  <c r="P774" i="1"/>
  <c r="O774" i="1"/>
  <c r="K774" i="1"/>
  <c r="Q774" i="1" s="1"/>
  <c r="E774" i="1"/>
  <c r="AE773" i="1"/>
  <c r="AC773" i="1"/>
  <c r="Y773" i="1"/>
  <c r="X773" i="1"/>
  <c r="R773" i="1"/>
  <c r="Q773" i="1"/>
  <c r="P773" i="1"/>
  <c r="M773" i="1"/>
  <c r="L773" i="1"/>
  <c r="K773" i="1"/>
  <c r="O773" i="1" s="1"/>
  <c r="S773" i="1" s="1"/>
  <c r="E773" i="1"/>
  <c r="AE772" i="1"/>
  <c r="AC772" i="1"/>
  <c r="Y772" i="1"/>
  <c r="X772" i="1"/>
  <c r="T772" i="1"/>
  <c r="R772" i="1"/>
  <c r="Q772" i="1"/>
  <c r="O772" i="1"/>
  <c r="N772" i="1"/>
  <c r="L772" i="1"/>
  <c r="K772" i="1"/>
  <c r="E772" i="1"/>
  <c r="AE771" i="1"/>
  <c r="AC771" i="1"/>
  <c r="Y771" i="1"/>
  <c r="X771" i="1"/>
  <c r="U771" i="1"/>
  <c r="Q771" i="1"/>
  <c r="P771" i="1"/>
  <c r="L771" i="1"/>
  <c r="K771" i="1"/>
  <c r="E771" i="1"/>
  <c r="AE770" i="1"/>
  <c r="AD770" i="1"/>
  <c r="AC770" i="1"/>
  <c r="Y770" i="1"/>
  <c r="X770" i="1"/>
  <c r="K770" i="1"/>
  <c r="E770" i="1"/>
  <c r="AE769" i="1"/>
  <c r="AC769" i="1"/>
  <c r="Y769" i="1"/>
  <c r="X769" i="1"/>
  <c r="R769" i="1"/>
  <c r="Q769" i="1"/>
  <c r="O769" i="1"/>
  <c r="M769" i="1"/>
  <c r="L769" i="1"/>
  <c r="K769" i="1"/>
  <c r="E769" i="1"/>
  <c r="AE768" i="1"/>
  <c r="AC768" i="1"/>
  <c r="Y768" i="1"/>
  <c r="X768" i="1"/>
  <c r="K768" i="1"/>
  <c r="E768" i="1"/>
  <c r="AE767" i="1"/>
  <c r="AC767" i="1"/>
  <c r="Y767" i="1"/>
  <c r="X767" i="1"/>
  <c r="R767" i="1"/>
  <c r="Q767" i="1"/>
  <c r="P767" i="1"/>
  <c r="O767" i="1"/>
  <c r="M767" i="1"/>
  <c r="L767" i="1"/>
  <c r="K767" i="1"/>
  <c r="E767" i="1"/>
  <c r="AE766" i="1"/>
  <c r="AC766" i="1"/>
  <c r="Y766" i="1"/>
  <c r="X766" i="1"/>
  <c r="P766" i="1"/>
  <c r="K766" i="1"/>
  <c r="E766" i="1"/>
  <c r="AE765" i="1"/>
  <c r="AC765" i="1"/>
  <c r="Y765" i="1"/>
  <c r="X765" i="1"/>
  <c r="R765" i="1"/>
  <c r="Q765" i="1"/>
  <c r="P765" i="1"/>
  <c r="M765" i="1"/>
  <c r="L765" i="1"/>
  <c r="K765" i="1"/>
  <c r="O765" i="1" s="1"/>
  <c r="E765" i="1"/>
  <c r="AE764" i="1"/>
  <c r="AC764" i="1"/>
  <c r="Y764" i="1"/>
  <c r="X764" i="1"/>
  <c r="O764" i="1"/>
  <c r="K764" i="1"/>
  <c r="E764" i="1"/>
  <c r="AE763" i="1"/>
  <c r="AC763" i="1"/>
  <c r="Y763" i="1"/>
  <c r="X763" i="1"/>
  <c r="M763" i="1"/>
  <c r="K763" i="1"/>
  <c r="E763" i="1"/>
  <c r="AE762" i="1"/>
  <c r="AD762" i="1"/>
  <c r="AC762" i="1"/>
  <c r="Y762" i="1"/>
  <c r="X762" i="1"/>
  <c r="U762" i="1"/>
  <c r="Q762" i="1"/>
  <c r="T762" i="1" s="1"/>
  <c r="P762" i="1"/>
  <c r="L762" i="1"/>
  <c r="K762" i="1"/>
  <c r="E762" i="1"/>
  <c r="AE761" i="1"/>
  <c r="AC761" i="1"/>
  <c r="Y761" i="1"/>
  <c r="X761" i="1"/>
  <c r="R761" i="1"/>
  <c r="Q761" i="1"/>
  <c r="P761" i="1"/>
  <c r="O761" i="1"/>
  <c r="S761" i="1" s="1"/>
  <c r="T761" i="1" s="1"/>
  <c r="M761" i="1"/>
  <c r="L761" i="1"/>
  <c r="K761" i="1"/>
  <c r="E761" i="1"/>
  <c r="AE760" i="1"/>
  <c r="AC760" i="1"/>
  <c r="Y760" i="1"/>
  <c r="X760" i="1"/>
  <c r="P760" i="1"/>
  <c r="K760" i="1"/>
  <c r="E760" i="1"/>
  <c r="AE759" i="1"/>
  <c r="AC759" i="1"/>
  <c r="Y759" i="1"/>
  <c r="X759" i="1"/>
  <c r="R759" i="1"/>
  <c r="P759" i="1"/>
  <c r="O759" i="1"/>
  <c r="M759" i="1"/>
  <c r="K759" i="1"/>
  <c r="E759" i="1"/>
  <c r="AE758" i="1"/>
  <c r="AD758" i="1"/>
  <c r="AC758" i="1"/>
  <c r="Y758" i="1"/>
  <c r="X758" i="1"/>
  <c r="U758" i="1"/>
  <c r="R758" i="1"/>
  <c r="P758" i="1"/>
  <c r="N758" i="1"/>
  <c r="M758" i="1"/>
  <c r="K758" i="1"/>
  <c r="O758" i="1" s="1"/>
  <c r="E758" i="1"/>
  <c r="AE757" i="1"/>
  <c r="AC757" i="1"/>
  <c r="Y757" i="1"/>
  <c r="X757" i="1"/>
  <c r="U757" i="1"/>
  <c r="R757" i="1"/>
  <c r="Q757" i="1"/>
  <c r="P757" i="1"/>
  <c r="N757" i="1"/>
  <c r="M757" i="1"/>
  <c r="L757" i="1"/>
  <c r="K757" i="1"/>
  <c r="O757" i="1" s="1"/>
  <c r="S757" i="1" s="1"/>
  <c r="E757" i="1"/>
  <c r="AE756" i="1"/>
  <c r="AD756" i="1"/>
  <c r="AC756" i="1"/>
  <c r="Y756" i="1"/>
  <c r="X756" i="1"/>
  <c r="U756" i="1"/>
  <c r="R756" i="1"/>
  <c r="Q756" i="1"/>
  <c r="O756" i="1"/>
  <c r="S756" i="1" s="1"/>
  <c r="T756" i="1" s="1"/>
  <c r="N756" i="1"/>
  <c r="M756" i="1"/>
  <c r="L756" i="1"/>
  <c r="K756" i="1"/>
  <c r="P756" i="1" s="1"/>
  <c r="E756" i="1"/>
  <c r="AE755" i="1"/>
  <c r="AD755" i="1"/>
  <c r="AC755" i="1"/>
  <c r="Y755" i="1"/>
  <c r="X755" i="1"/>
  <c r="U755" i="1"/>
  <c r="R755" i="1"/>
  <c r="P755" i="1"/>
  <c r="O755" i="1"/>
  <c r="S755" i="1" s="1"/>
  <c r="T755" i="1" s="1"/>
  <c r="N755" i="1"/>
  <c r="M755" i="1"/>
  <c r="L755" i="1"/>
  <c r="K755" i="1"/>
  <c r="Q755" i="1" s="1"/>
  <c r="E755" i="1"/>
  <c r="AE754" i="1"/>
  <c r="AD754" i="1"/>
  <c r="AC754" i="1"/>
  <c r="Y754" i="1"/>
  <c r="X754" i="1"/>
  <c r="U754" i="1"/>
  <c r="T754" i="1"/>
  <c r="Q754" i="1"/>
  <c r="P754" i="1"/>
  <c r="O754" i="1"/>
  <c r="S754" i="1" s="1"/>
  <c r="N754" i="1"/>
  <c r="M754" i="1"/>
  <c r="L754" i="1"/>
  <c r="K754" i="1"/>
  <c r="R754" i="1" s="1"/>
  <c r="E754" i="1"/>
  <c r="AE753" i="1"/>
  <c r="AD753" i="1"/>
  <c r="AC753" i="1"/>
  <c r="Y753" i="1"/>
  <c r="X753" i="1"/>
  <c r="U753" i="1"/>
  <c r="Q753" i="1"/>
  <c r="P753" i="1"/>
  <c r="O753" i="1"/>
  <c r="N753" i="1"/>
  <c r="M753" i="1"/>
  <c r="L753" i="1"/>
  <c r="K753" i="1"/>
  <c r="R753" i="1" s="1"/>
  <c r="E753" i="1"/>
  <c r="AE752" i="1"/>
  <c r="AD752" i="1"/>
  <c r="AC752" i="1"/>
  <c r="Y752" i="1"/>
  <c r="X752" i="1"/>
  <c r="U752" i="1"/>
  <c r="R752" i="1"/>
  <c r="Q752" i="1"/>
  <c r="P752" i="1"/>
  <c r="O752" i="1"/>
  <c r="S752" i="1" s="1"/>
  <c r="N752" i="1"/>
  <c r="M752" i="1"/>
  <c r="L752" i="1"/>
  <c r="K752" i="1"/>
  <c r="E752" i="1"/>
  <c r="AE751" i="1"/>
  <c r="AD751" i="1"/>
  <c r="AC751" i="1"/>
  <c r="Y751" i="1"/>
  <c r="X751" i="1"/>
  <c r="U751" i="1"/>
  <c r="R751" i="1"/>
  <c r="Q751" i="1"/>
  <c r="P751" i="1"/>
  <c r="O751" i="1"/>
  <c r="N751" i="1"/>
  <c r="M751" i="1"/>
  <c r="K751" i="1"/>
  <c r="L751" i="1" s="1"/>
  <c r="E751" i="1"/>
  <c r="AE750" i="1"/>
  <c r="AD750" i="1"/>
  <c r="AC750" i="1"/>
  <c r="Y750" i="1"/>
  <c r="X750" i="1"/>
  <c r="U750" i="1"/>
  <c r="P750" i="1"/>
  <c r="N750" i="1"/>
  <c r="K750" i="1"/>
  <c r="M750" i="1" s="1"/>
  <c r="E750" i="1"/>
  <c r="AE749" i="1"/>
  <c r="AD749" i="1"/>
  <c r="AC749" i="1"/>
  <c r="Y749" i="1"/>
  <c r="X749" i="1"/>
  <c r="U749" i="1"/>
  <c r="R749" i="1"/>
  <c r="O749" i="1"/>
  <c r="L749" i="1"/>
  <c r="K749" i="1"/>
  <c r="N749" i="1" s="1"/>
  <c r="E749" i="1"/>
  <c r="AE748" i="1"/>
  <c r="AC748" i="1"/>
  <c r="Y748" i="1"/>
  <c r="X748" i="1"/>
  <c r="U748" i="1"/>
  <c r="R748" i="1"/>
  <c r="K748" i="1"/>
  <c r="E748" i="1"/>
  <c r="AE747" i="1"/>
  <c r="AC747" i="1"/>
  <c r="Y747" i="1"/>
  <c r="X747" i="1"/>
  <c r="R747" i="1"/>
  <c r="Q747" i="1"/>
  <c r="O747" i="1"/>
  <c r="S747" i="1" s="1"/>
  <c r="N747" i="1"/>
  <c r="L747" i="1"/>
  <c r="K747" i="1"/>
  <c r="E747" i="1"/>
  <c r="AE746" i="1"/>
  <c r="AD746" i="1"/>
  <c r="AC746" i="1"/>
  <c r="Y746" i="1"/>
  <c r="X746" i="1"/>
  <c r="K746" i="1"/>
  <c r="E746" i="1"/>
  <c r="AE745" i="1"/>
  <c r="AC745" i="1"/>
  <c r="Y745" i="1"/>
  <c r="X745" i="1"/>
  <c r="R745" i="1"/>
  <c r="P745" i="1"/>
  <c r="K745" i="1"/>
  <c r="E745" i="1"/>
  <c r="AE744" i="1"/>
  <c r="AC744" i="1"/>
  <c r="Y744" i="1"/>
  <c r="X744" i="1"/>
  <c r="U744" i="1"/>
  <c r="Q744" i="1"/>
  <c r="P744" i="1"/>
  <c r="O744" i="1"/>
  <c r="L744" i="1"/>
  <c r="K744" i="1"/>
  <c r="E744" i="1"/>
  <c r="AE743" i="1"/>
  <c r="AC743" i="1"/>
  <c r="Y743" i="1"/>
  <c r="X743" i="1"/>
  <c r="U743" i="1"/>
  <c r="P743" i="1"/>
  <c r="O743" i="1"/>
  <c r="K743" i="1"/>
  <c r="E743" i="1"/>
  <c r="AE742" i="1"/>
  <c r="AD742" i="1"/>
  <c r="AC742" i="1"/>
  <c r="Y742" i="1"/>
  <c r="X742" i="1"/>
  <c r="M742" i="1"/>
  <c r="K742" i="1"/>
  <c r="E742" i="1"/>
  <c r="AE741" i="1"/>
  <c r="AD741" i="1"/>
  <c r="AC741" i="1"/>
  <c r="Y741" i="1"/>
  <c r="X741" i="1"/>
  <c r="M741" i="1"/>
  <c r="K741" i="1"/>
  <c r="E741" i="1"/>
  <c r="AE740" i="1"/>
  <c r="AC740" i="1"/>
  <c r="Y740" i="1"/>
  <c r="X740" i="1"/>
  <c r="U740" i="1"/>
  <c r="R740" i="1"/>
  <c r="Q740" i="1"/>
  <c r="N740" i="1"/>
  <c r="M740" i="1"/>
  <c r="L740" i="1"/>
  <c r="K740" i="1"/>
  <c r="P740" i="1" s="1"/>
  <c r="E740" i="1"/>
  <c r="AE739" i="1"/>
  <c r="AC739" i="1"/>
  <c r="Y739" i="1"/>
  <c r="X739" i="1"/>
  <c r="U739" i="1"/>
  <c r="S739" i="1"/>
  <c r="T739" i="1" s="1"/>
  <c r="R739" i="1"/>
  <c r="Q739" i="1"/>
  <c r="P739" i="1"/>
  <c r="N739" i="1"/>
  <c r="M739" i="1"/>
  <c r="L739" i="1"/>
  <c r="K739" i="1"/>
  <c r="O739" i="1" s="1"/>
  <c r="E739" i="1"/>
  <c r="AE738" i="1"/>
  <c r="AD738" i="1"/>
  <c r="AC738" i="1"/>
  <c r="Y738" i="1"/>
  <c r="X738" i="1"/>
  <c r="U738" i="1"/>
  <c r="O738" i="1"/>
  <c r="M738" i="1"/>
  <c r="K738" i="1"/>
  <c r="E738" i="1"/>
  <c r="AE737" i="1"/>
  <c r="AC737" i="1"/>
  <c r="Y737" i="1"/>
  <c r="X737" i="1"/>
  <c r="U737" i="1"/>
  <c r="T737" i="1"/>
  <c r="S737" i="1"/>
  <c r="R737" i="1"/>
  <c r="Q737" i="1"/>
  <c r="O737" i="1"/>
  <c r="N737" i="1"/>
  <c r="M737" i="1"/>
  <c r="K737" i="1"/>
  <c r="E737" i="1"/>
  <c r="AE736" i="1"/>
  <c r="AD736" i="1"/>
  <c r="AC736" i="1"/>
  <c r="Y736" i="1"/>
  <c r="X736" i="1"/>
  <c r="U736" i="1"/>
  <c r="R736" i="1"/>
  <c r="K736" i="1"/>
  <c r="E736" i="1"/>
  <c r="AE735" i="1"/>
  <c r="AC735" i="1"/>
  <c r="Y735" i="1"/>
  <c r="X735" i="1"/>
  <c r="U735" i="1"/>
  <c r="R735" i="1"/>
  <c r="P735" i="1"/>
  <c r="O735" i="1"/>
  <c r="N735" i="1"/>
  <c r="L735" i="1"/>
  <c r="K735" i="1"/>
  <c r="E735" i="1"/>
  <c r="AE734" i="1"/>
  <c r="AC734" i="1"/>
  <c r="Y734" i="1"/>
  <c r="X734" i="1"/>
  <c r="R734" i="1"/>
  <c r="P734" i="1"/>
  <c r="O734" i="1"/>
  <c r="N734" i="1"/>
  <c r="L734" i="1"/>
  <c r="K734" i="1"/>
  <c r="U734" i="1" s="1"/>
  <c r="E734" i="1"/>
  <c r="AE733" i="1"/>
  <c r="AD733" i="1"/>
  <c r="AC733" i="1"/>
  <c r="Y733" i="1"/>
  <c r="X733" i="1"/>
  <c r="K733" i="1"/>
  <c r="E733" i="1"/>
  <c r="AE732" i="1"/>
  <c r="AC732" i="1"/>
  <c r="Y732" i="1"/>
  <c r="X732" i="1"/>
  <c r="K732" i="1"/>
  <c r="E732" i="1"/>
  <c r="AE731" i="1"/>
  <c r="AD731" i="1"/>
  <c r="AC731" i="1"/>
  <c r="Y731" i="1"/>
  <c r="X731" i="1"/>
  <c r="M731" i="1"/>
  <c r="K731" i="1"/>
  <c r="O731" i="1" s="1"/>
  <c r="E731" i="1"/>
  <c r="AE730" i="1"/>
  <c r="AD730" i="1"/>
  <c r="AC730" i="1"/>
  <c r="Y730" i="1"/>
  <c r="X730" i="1"/>
  <c r="L730" i="1"/>
  <c r="K730" i="1"/>
  <c r="P730" i="1" s="1"/>
  <c r="E730" i="1"/>
  <c r="AE729" i="1"/>
  <c r="AC729" i="1"/>
  <c r="Y729" i="1"/>
  <c r="X729" i="1"/>
  <c r="U729" i="1"/>
  <c r="Q729" i="1"/>
  <c r="N729" i="1"/>
  <c r="K729" i="1"/>
  <c r="P729" i="1" s="1"/>
  <c r="E729" i="1"/>
  <c r="AE728" i="1"/>
  <c r="AC728" i="1"/>
  <c r="Y728" i="1"/>
  <c r="X728" i="1"/>
  <c r="U728" i="1"/>
  <c r="R728" i="1"/>
  <c r="N728" i="1"/>
  <c r="L728" i="1"/>
  <c r="K728" i="1"/>
  <c r="P728" i="1" s="1"/>
  <c r="E728" i="1"/>
  <c r="AE727" i="1"/>
  <c r="AC727" i="1"/>
  <c r="Y727" i="1"/>
  <c r="X727" i="1"/>
  <c r="U727" i="1"/>
  <c r="S727" i="1"/>
  <c r="R727" i="1"/>
  <c r="Q727" i="1"/>
  <c r="O727" i="1"/>
  <c r="N727" i="1"/>
  <c r="M727" i="1"/>
  <c r="L727" i="1"/>
  <c r="K727" i="1"/>
  <c r="P727" i="1" s="1"/>
  <c r="E727" i="1"/>
  <c r="AE726" i="1"/>
  <c r="AD726" i="1"/>
  <c r="AC726" i="1"/>
  <c r="Y726" i="1"/>
  <c r="X726" i="1"/>
  <c r="R726" i="1"/>
  <c r="Q726" i="1"/>
  <c r="P726" i="1"/>
  <c r="O726" i="1"/>
  <c r="N726" i="1"/>
  <c r="M726" i="1"/>
  <c r="L726" i="1"/>
  <c r="K726" i="1"/>
  <c r="U726" i="1" s="1"/>
  <c r="E726" i="1"/>
  <c r="AE725" i="1"/>
  <c r="AC725" i="1"/>
  <c r="Y725" i="1"/>
  <c r="X725" i="1"/>
  <c r="R725" i="1"/>
  <c r="Q725" i="1"/>
  <c r="P725" i="1"/>
  <c r="K725" i="1"/>
  <c r="U725" i="1" s="1"/>
  <c r="E725" i="1"/>
  <c r="AE724" i="1"/>
  <c r="AD724" i="1"/>
  <c r="AC724" i="1"/>
  <c r="Y724" i="1"/>
  <c r="X724" i="1"/>
  <c r="R724" i="1"/>
  <c r="Q724" i="1"/>
  <c r="T724" i="1" s="1"/>
  <c r="P724" i="1"/>
  <c r="K724" i="1"/>
  <c r="O724" i="1" s="1"/>
  <c r="E724" i="1"/>
  <c r="AE723" i="1"/>
  <c r="AD723" i="1"/>
  <c r="AC723" i="1"/>
  <c r="Y723" i="1"/>
  <c r="X723" i="1"/>
  <c r="R723" i="1"/>
  <c r="Q723" i="1"/>
  <c r="T723" i="1" s="1"/>
  <c r="P723" i="1"/>
  <c r="K723" i="1"/>
  <c r="O723" i="1" s="1"/>
  <c r="E723" i="1"/>
  <c r="AE722" i="1"/>
  <c r="AC722" i="1"/>
  <c r="Y722" i="1"/>
  <c r="X722" i="1"/>
  <c r="U722" i="1"/>
  <c r="R722" i="1"/>
  <c r="Q722" i="1"/>
  <c r="P722" i="1"/>
  <c r="K722" i="1"/>
  <c r="O722" i="1" s="1"/>
  <c r="S722" i="1" s="1"/>
  <c r="E722" i="1"/>
  <c r="AE721" i="1"/>
  <c r="AC721" i="1"/>
  <c r="Y721" i="1"/>
  <c r="X721" i="1"/>
  <c r="U721" i="1"/>
  <c r="R721" i="1"/>
  <c r="Q721" i="1"/>
  <c r="P721" i="1"/>
  <c r="K721" i="1"/>
  <c r="O721" i="1" s="1"/>
  <c r="S721" i="1" s="1"/>
  <c r="E721" i="1"/>
  <c r="AE720" i="1"/>
  <c r="AD720" i="1"/>
  <c r="AC720" i="1"/>
  <c r="Y720" i="1"/>
  <c r="X720" i="1"/>
  <c r="R720" i="1"/>
  <c r="Q720" i="1"/>
  <c r="T720" i="1" s="1"/>
  <c r="P720" i="1"/>
  <c r="K720" i="1"/>
  <c r="O720" i="1" s="1"/>
  <c r="E720" i="1"/>
  <c r="AE719" i="1"/>
  <c r="AC719" i="1"/>
  <c r="Y719" i="1"/>
  <c r="X719" i="1"/>
  <c r="U719" i="1"/>
  <c r="R719" i="1"/>
  <c r="Q719" i="1"/>
  <c r="T719" i="1" s="1"/>
  <c r="P719" i="1"/>
  <c r="O719" i="1"/>
  <c r="N719" i="1"/>
  <c r="M719" i="1"/>
  <c r="K719" i="1"/>
  <c r="L719" i="1" s="1"/>
  <c r="E719" i="1"/>
  <c r="AE718" i="1"/>
  <c r="AC718" i="1"/>
  <c r="Y718" i="1"/>
  <c r="X718" i="1"/>
  <c r="U718" i="1"/>
  <c r="R718" i="1"/>
  <c r="Q718" i="1"/>
  <c r="P718" i="1"/>
  <c r="O718" i="1"/>
  <c r="N718" i="1"/>
  <c r="M718" i="1"/>
  <c r="K718" i="1"/>
  <c r="L718" i="1" s="1"/>
  <c r="E718" i="1"/>
  <c r="AE717" i="1"/>
  <c r="AC717" i="1"/>
  <c r="Y717" i="1"/>
  <c r="X717" i="1"/>
  <c r="U717" i="1"/>
  <c r="R717" i="1"/>
  <c r="Q717" i="1"/>
  <c r="P717" i="1"/>
  <c r="O717" i="1"/>
  <c r="S717" i="1" s="1"/>
  <c r="N717" i="1"/>
  <c r="M717" i="1"/>
  <c r="K717" i="1"/>
  <c r="L717" i="1" s="1"/>
  <c r="E717" i="1"/>
  <c r="AE716" i="1"/>
  <c r="AC716" i="1"/>
  <c r="Y716" i="1"/>
  <c r="X716" i="1"/>
  <c r="U716" i="1"/>
  <c r="R716" i="1"/>
  <c r="Q716" i="1"/>
  <c r="P716" i="1"/>
  <c r="O716" i="1"/>
  <c r="S716" i="1" s="1"/>
  <c r="N716" i="1"/>
  <c r="M716" i="1"/>
  <c r="K716" i="1"/>
  <c r="L716" i="1" s="1"/>
  <c r="E716" i="1"/>
  <c r="AE715" i="1"/>
  <c r="AC715" i="1"/>
  <c r="Y715" i="1"/>
  <c r="X715" i="1"/>
  <c r="U715" i="1"/>
  <c r="R715" i="1"/>
  <c r="Q715" i="1"/>
  <c r="P715" i="1"/>
  <c r="O715" i="1"/>
  <c r="S715" i="1" s="1"/>
  <c r="N715" i="1"/>
  <c r="M715" i="1"/>
  <c r="K715" i="1"/>
  <c r="L715" i="1" s="1"/>
  <c r="E715" i="1"/>
  <c r="AE714" i="1"/>
  <c r="AD714" i="1"/>
  <c r="AC714" i="1"/>
  <c r="Y714" i="1"/>
  <c r="X714" i="1"/>
  <c r="U714" i="1"/>
  <c r="R714" i="1"/>
  <c r="Q714" i="1"/>
  <c r="P714" i="1"/>
  <c r="K714" i="1"/>
  <c r="O714" i="1" s="1"/>
  <c r="S714" i="1" s="1"/>
  <c r="E714" i="1"/>
  <c r="AE713" i="1"/>
  <c r="AC713" i="1"/>
  <c r="Y713" i="1"/>
  <c r="X713" i="1"/>
  <c r="U713" i="1"/>
  <c r="R713" i="1"/>
  <c r="Q713" i="1"/>
  <c r="P713" i="1"/>
  <c r="O713" i="1"/>
  <c r="M713" i="1"/>
  <c r="K713" i="1"/>
  <c r="L713" i="1" s="1"/>
  <c r="E713" i="1"/>
  <c r="AE712" i="1"/>
  <c r="AC712" i="1"/>
  <c r="Y712" i="1"/>
  <c r="X712" i="1"/>
  <c r="U712" i="1"/>
  <c r="R712" i="1"/>
  <c r="Q712" i="1"/>
  <c r="P712" i="1"/>
  <c r="O712" i="1"/>
  <c r="N712" i="1"/>
  <c r="M712" i="1"/>
  <c r="K712" i="1"/>
  <c r="L712" i="1" s="1"/>
  <c r="E712" i="1"/>
  <c r="AE711" i="1"/>
  <c r="AC711" i="1"/>
  <c r="Y711" i="1"/>
  <c r="X711" i="1"/>
  <c r="U711" i="1"/>
  <c r="T711" i="1"/>
  <c r="R711" i="1"/>
  <c r="Q711" i="1"/>
  <c r="P711" i="1"/>
  <c r="O711" i="1"/>
  <c r="N711" i="1"/>
  <c r="M711" i="1"/>
  <c r="L711" i="1"/>
  <c r="K711" i="1"/>
  <c r="E711" i="1"/>
  <c r="AE710" i="1"/>
  <c r="AD710" i="1"/>
  <c r="AC710" i="1"/>
  <c r="Y710" i="1"/>
  <c r="X710" i="1"/>
  <c r="U710" i="1"/>
  <c r="R710" i="1"/>
  <c r="Q710" i="1"/>
  <c r="P710" i="1"/>
  <c r="O710" i="1"/>
  <c r="S710" i="1" s="1"/>
  <c r="N710" i="1"/>
  <c r="M710" i="1"/>
  <c r="K710" i="1"/>
  <c r="L710" i="1" s="1"/>
  <c r="E710" i="1"/>
  <c r="AE709" i="1"/>
  <c r="AC709" i="1"/>
  <c r="Y709" i="1"/>
  <c r="X709" i="1"/>
  <c r="U709" i="1"/>
  <c r="T709" i="1"/>
  <c r="R709" i="1"/>
  <c r="Q709" i="1"/>
  <c r="P709" i="1"/>
  <c r="O709" i="1"/>
  <c r="N709" i="1"/>
  <c r="M709" i="1"/>
  <c r="L709" i="1"/>
  <c r="K709" i="1"/>
  <c r="E709" i="1"/>
  <c r="AE708" i="1"/>
  <c r="AD708" i="1"/>
  <c r="AC708" i="1"/>
  <c r="Y708" i="1"/>
  <c r="X708" i="1"/>
  <c r="U708" i="1"/>
  <c r="R708" i="1"/>
  <c r="Q708" i="1"/>
  <c r="P708" i="1"/>
  <c r="O708" i="1"/>
  <c r="S708" i="1" s="1"/>
  <c r="N708" i="1"/>
  <c r="M708" i="1"/>
  <c r="K708" i="1"/>
  <c r="L708" i="1" s="1"/>
  <c r="E708" i="1"/>
  <c r="AE707" i="1"/>
  <c r="AC707" i="1"/>
  <c r="Y707" i="1"/>
  <c r="X707" i="1"/>
  <c r="U707" i="1"/>
  <c r="T707" i="1"/>
  <c r="R707" i="1"/>
  <c r="Q707" i="1"/>
  <c r="P707" i="1"/>
  <c r="O707" i="1"/>
  <c r="N707" i="1"/>
  <c r="M707" i="1"/>
  <c r="L707" i="1"/>
  <c r="K707" i="1"/>
  <c r="E707" i="1"/>
  <c r="AE706" i="1"/>
  <c r="AC706" i="1"/>
  <c r="Y706" i="1"/>
  <c r="X706" i="1"/>
  <c r="U706" i="1"/>
  <c r="R706" i="1"/>
  <c r="Q706" i="1"/>
  <c r="P706" i="1"/>
  <c r="O706" i="1"/>
  <c r="S706" i="1" s="1"/>
  <c r="N706" i="1"/>
  <c r="M706" i="1"/>
  <c r="L706" i="1"/>
  <c r="K706" i="1"/>
  <c r="E706" i="1"/>
  <c r="AE705" i="1"/>
  <c r="AD705" i="1"/>
  <c r="AC705" i="1"/>
  <c r="Y705" i="1"/>
  <c r="X705" i="1"/>
  <c r="U705" i="1"/>
  <c r="R705" i="1"/>
  <c r="Q705" i="1"/>
  <c r="P705" i="1"/>
  <c r="O705" i="1"/>
  <c r="N705" i="1"/>
  <c r="M705" i="1"/>
  <c r="K705" i="1"/>
  <c r="L705" i="1" s="1"/>
  <c r="E705" i="1"/>
  <c r="AE704" i="1"/>
  <c r="AC704" i="1"/>
  <c r="Y704" i="1"/>
  <c r="X704" i="1"/>
  <c r="U704" i="1"/>
  <c r="T704" i="1"/>
  <c r="R704" i="1"/>
  <c r="Q704" i="1"/>
  <c r="P704" i="1"/>
  <c r="O704" i="1"/>
  <c r="N704" i="1"/>
  <c r="M704" i="1"/>
  <c r="L704" i="1"/>
  <c r="K704" i="1"/>
  <c r="E704" i="1"/>
  <c r="AE703" i="1"/>
  <c r="AC703" i="1"/>
  <c r="Y703" i="1"/>
  <c r="X703" i="1"/>
  <c r="U703" i="1"/>
  <c r="R703" i="1"/>
  <c r="Q703" i="1"/>
  <c r="T703" i="1" s="1"/>
  <c r="P703" i="1"/>
  <c r="O703" i="1"/>
  <c r="S703" i="1" s="1"/>
  <c r="N703" i="1"/>
  <c r="M703" i="1"/>
  <c r="L703" i="1"/>
  <c r="K703" i="1"/>
  <c r="E703" i="1"/>
  <c r="AE702" i="1"/>
  <c r="AC702" i="1"/>
  <c r="Y702" i="1"/>
  <c r="X702" i="1"/>
  <c r="R702" i="1"/>
  <c r="P702" i="1"/>
  <c r="O702" i="1"/>
  <c r="N702" i="1"/>
  <c r="M702" i="1"/>
  <c r="K702" i="1"/>
  <c r="L702" i="1" s="1"/>
  <c r="E702" i="1"/>
  <c r="AE701" i="1"/>
  <c r="AC701" i="1"/>
  <c r="Y701" i="1"/>
  <c r="X701" i="1"/>
  <c r="R701" i="1"/>
  <c r="P701" i="1"/>
  <c r="O701" i="1"/>
  <c r="N701" i="1"/>
  <c r="M701" i="1"/>
  <c r="K701" i="1"/>
  <c r="L701" i="1" s="1"/>
  <c r="E701" i="1"/>
  <c r="AE700" i="1"/>
  <c r="AD700" i="1"/>
  <c r="AC700" i="1"/>
  <c r="Y700" i="1"/>
  <c r="X700" i="1"/>
  <c r="U700" i="1"/>
  <c r="R700" i="1"/>
  <c r="Q700" i="1"/>
  <c r="P700" i="1"/>
  <c r="O700" i="1"/>
  <c r="S700" i="1" s="1"/>
  <c r="N700" i="1"/>
  <c r="M700" i="1"/>
  <c r="L700" i="1"/>
  <c r="K700" i="1"/>
  <c r="E700" i="1"/>
  <c r="AE699" i="1"/>
  <c r="AC699" i="1"/>
  <c r="Y699" i="1"/>
  <c r="X699" i="1"/>
  <c r="U699" i="1"/>
  <c r="R699" i="1"/>
  <c r="Q699" i="1"/>
  <c r="P699" i="1"/>
  <c r="O699" i="1"/>
  <c r="S699" i="1" s="1"/>
  <c r="N699" i="1"/>
  <c r="M699" i="1"/>
  <c r="L699" i="1"/>
  <c r="K699" i="1"/>
  <c r="E699" i="1"/>
  <c r="AE698" i="1"/>
  <c r="AC698" i="1"/>
  <c r="Y698" i="1"/>
  <c r="X698" i="1"/>
  <c r="U698" i="1"/>
  <c r="R698" i="1"/>
  <c r="Q698" i="1"/>
  <c r="P698" i="1"/>
  <c r="O698" i="1"/>
  <c r="S698" i="1" s="1"/>
  <c r="N698" i="1"/>
  <c r="M698" i="1"/>
  <c r="L698" i="1"/>
  <c r="K698" i="1"/>
  <c r="E698" i="1"/>
  <c r="AE697" i="1"/>
  <c r="AC697" i="1"/>
  <c r="Y697" i="1"/>
  <c r="X697" i="1"/>
  <c r="U697" i="1"/>
  <c r="R697" i="1"/>
  <c r="Q697" i="1"/>
  <c r="T697" i="1" s="1"/>
  <c r="P697" i="1"/>
  <c r="O697" i="1"/>
  <c r="S697" i="1" s="1"/>
  <c r="N697" i="1"/>
  <c r="M697" i="1"/>
  <c r="L697" i="1"/>
  <c r="K697" i="1"/>
  <c r="E697" i="1"/>
  <c r="AE696" i="1"/>
  <c r="AC696" i="1"/>
  <c r="Y696" i="1"/>
  <c r="X696" i="1"/>
  <c r="U696" i="1"/>
  <c r="R696" i="1"/>
  <c r="Q696" i="1"/>
  <c r="P696" i="1"/>
  <c r="O696" i="1"/>
  <c r="S696" i="1" s="1"/>
  <c r="N696" i="1"/>
  <c r="M696" i="1"/>
  <c r="L696" i="1"/>
  <c r="K696" i="1"/>
  <c r="E696" i="1"/>
  <c r="AE695" i="1"/>
  <c r="AC695" i="1"/>
  <c r="Y695" i="1"/>
  <c r="X695" i="1"/>
  <c r="U695" i="1"/>
  <c r="R695" i="1"/>
  <c r="Q695" i="1"/>
  <c r="P695" i="1"/>
  <c r="O695" i="1"/>
  <c r="S695" i="1" s="1"/>
  <c r="N695" i="1"/>
  <c r="M695" i="1"/>
  <c r="L695" i="1"/>
  <c r="K695" i="1"/>
  <c r="E695" i="1"/>
  <c r="AE694" i="1"/>
  <c r="AD694" i="1"/>
  <c r="AC694" i="1"/>
  <c r="Y694" i="1"/>
  <c r="X694" i="1"/>
  <c r="U694" i="1"/>
  <c r="R694" i="1"/>
  <c r="Q694" i="1"/>
  <c r="P694" i="1"/>
  <c r="O694" i="1"/>
  <c r="S694" i="1" s="1"/>
  <c r="N694" i="1"/>
  <c r="M694" i="1"/>
  <c r="K694" i="1"/>
  <c r="L694" i="1" s="1"/>
  <c r="E694" i="1"/>
  <c r="AE693" i="1"/>
  <c r="AC693" i="1"/>
  <c r="Y693" i="1"/>
  <c r="X693" i="1"/>
  <c r="U693" i="1"/>
  <c r="T693" i="1"/>
  <c r="R693" i="1"/>
  <c r="Q693" i="1"/>
  <c r="P693" i="1"/>
  <c r="O693" i="1"/>
  <c r="N693" i="1"/>
  <c r="M693" i="1"/>
  <c r="L693" i="1"/>
  <c r="K693" i="1"/>
  <c r="E693" i="1"/>
  <c r="AE692" i="1"/>
  <c r="AD692" i="1"/>
  <c r="AC692" i="1"/>
  <c r="Y692" i="1"/>
  <c r="X692" i="1"/>
  <c r="U692" i="1"/>
  <c r="R692" i="1"/>
  <c r="Q692" i="1"/>
  <c r="P692" i="1"/>
  <c r="O692" i="1"/>
  <c r="S692" i="1" s="1"/>
  <c r="N692" i="1"/>
  <c r="M692" i="1"/>
  <c r="K692" i="1"/>
  <c r="L692" i="1" s="1"/>
  <c r="E692" i="1"/>
  <c r="AE691" i="1"/>
  <c r="AC691" i="1"/>
  <c r="Y691" i="1"/>
  <c r="X691" i="1"/>
  <c r="U691" i="1"/>
  <c r="R691" i="1"/>
  <c r="Q691" i="1"/>
  <c r="P691" i="1"/>
  <c r="O691" i="1"/>
  <c r="N691" i="1"/>
  <c r="M691" i="1"/>
  <c r="K691" i="1"/>
  <c r="L691" i="1" s="1"/>
  <c r="E691" i="1"/>
  <c r="AE690" i="1"/>
  <c r="AC690" i="1"/>
  <c r="Y690" i="1"/>
  <c r="X690" i="1"/>
  <c r="U690" i="1"/>
  <c r="R690" i="1"/>
  <c r="Q690" i="1"/>
  <c r="P690" i="1"/>
  <c r="O690" i="1"/>
  <c r="S690" i="1" s="1"/>
  <c r="N690" i="1"/>
  <c r="M690" i="1"/>
  <c r="K690" i="1"/>
  <c r="L690" i="1" s="1"/>
  <c r="E690" i="1"/>
  <c r="AE689" i="1"/>
  <c r="AC689" i="1"/>
  <c r="Y689" i="1"/>
  <c r="X689" i="1"/>
  <c r="U689" i="1"/>
  <c r="R689" i="1"/>
  <c r="Q689" i="1"/>
  <c r="P689" i="1"/>
  <c r="O689" i="1"/>
  <c r="S689" i="1" s="1"/>
  <c r="N689" i="1"/>
  <c r="M689" i="1"/>
  <c r="K689" i="1"/>
  <c r="L689" i="1" s="1"/>
  <c r="E689" i="1"/>
  <c r="AE688" i="1"/>
  <c r="AC688" i="1"/>
  <c r="Y688" i="1"/>
  <c r="X688" i="1"/>
  <c r="U688" i="1"/>
  <c r="R688" i="1"/>
  <c r="Q688" i="1"/>
  <c r="P688" i="1"/>
  <c r="O688" i="1"/>
  <c r="S688" i="1" s="1"/>
  <c r="N688" i="1"/>
  <c r="M688" i="1"/>
  <c r="K688" i="1"/>
  <c r="L688" i="1" s="1"/>
  <c r="E688" i="1"/>
  <c r="AE687" i="1"/>
  <c r="AC687" i="1"/>
  <c r="Y687" i="1"/>
  <c r="X687" i="1"/>
  <c r="U687" i="1"/>
  <c r="R687" i="1"/>
  <c r="Q687" i="1"/>
  <c r="P687" i="1"/>
  <c r="O687" i="1"/>
  <c r="N687" i="1"/>
  <c r="M687" i="1"/>
  <c r="K687" i="1"/>
  <c r="L687" i="1" s="1"/>
  <c r="E687" i="1"/>
  <c r="AE686" i="1"/>
  <c r="AC686" i="1"/>
  <c r="Y686" i="1"/>
  <c r="X686" i="1"/>
  <c r="U686" i="1"/>
  <c r="R686" i="1"/>
  <c r="Q686" i="1"/>
  <c r="P686" i="1"/>
  <c r="O686" i="1"/>
  <c r="S686" i="1" s="1"/>
  <c r="N686" i="1"/>
  <c r="M686" i="1"/>
  <c r="K686" i="1"/>
  <c r="L686" i="1" s="1"/>
  <c r="E686" i="1"/>
  <c r="AE685" i="1"/>
  <c r="AC685" i="1"/>
  <c r="Y685" i="1"/>
  <c r="X685" i="1"/>
  <c r="U685" i="1"/>
  <c r="R685" i="1"/>
  <c r="Q685" i="1"/>
  <c r="P685" i="1"/>
  <c r="O685" i="1"/>
  <c r="S685" i="1" s="1"/>
  <c r="N685" i="1"/>
  <c r="M685" i="1"/>
  <c r="K685" i="1"/>
  <c r="L685" i="1" s="1"/>
  <c r="E685" i="1"/>
  <c r="AE684" i="1"/>
  <c r="AC684" i="1"/>
  <c r="Y684" i="1"/>
  <c r="X684" i="1"/>
  <c r="U684" i="1"/>
  <c r="R684" i="1"/>
  <c r="Q684" i="1"/>
  <c r="P684" i="1"/>
  <c r="O684" i="1"/>
  <c r="N684" i="1"/>
  <c r="M684" i="1"/>
  <c r="K684" i="1"/>
  <c r="L684" i="1" s="1"/>
  <c r="E684" i="1"/>
  <c r="AE683" i="1"/>
  <c r="AD683" i="1"/>
  <c r="AC683" i="1"/>
  <c r="Y683" i="1"/>
  <c r="X683" i="1"/>
  <c r="U683" i="1"/>
  <c r="R683" i="1"/>
  <c r="Q683" i="1"/>
  <c r="P683" i="1"/>
  <c r="O683" i="1"/>
  <c r="N683" i="1"/>
  <c r="K683" i="1"/>
  <c r="M683" i="1" s="1"/>
  <c r="E683" i="1"/>
  <c r="AE682" i="1"/>
  <c r="AD682" i="1"/>
  <c r="AC682" i="1"/>
  <c r="Y682" i="1"/>
  <c r="X682" i="1"/>
  <c r="U682" i="1"/>
  <c r="R682" i="1"/>
  <c r="Q682" i="1"/>
  <c r="P682" i="1"/>
  <c r="O682" i="1"/>
  <c r="L682" i="1"/>
  <c r="K682" i="1"/>
  <c r="N682" i="1" s="1"/>
  <c r="E682" i="1"/>
  <c r="AE681" i="1"/>
  <c r="AC681" i="1"/>
  <c r="Y681" i="1"/>
  <c r="X681" i="1"/>
  <c r="R681" i="1"/>
  <c r="Q681" i="1"/>
  <c r="T681" i="1" s="1"/>
  <c r="P681" i="1"/>
  <c r="O681" i="1"/>
  <c r="N681" i="1"/>
  <c r="K681" i="1"/>
  <c r="M681" i="1" s="1"/>
  <c r="E681" i="1"/>
  <c r="AE680" i="1"/>
  <c r="AD680" i="1"/>
  <c r="AC680" i="1"/>
  <c r="Y680" i="1"/>
  <c r="X680" i="1"/>
  <c r="U680" i="1"/>
  <c r="R680" i="1"/>
  <c r="Q680" i="1"/>
  <c r="P680" i="1"/>
  <c r="O680" i="1"/>
  <c r="L680" i="1"/>
  <c r="K680" i="1"/>
  <c r="N680" i="1" s="1"/>
  <c r="E680" i="1"/>
  <c r="AE679" i="1"/>
  <c r="AC679" i="1"/>
  <c r="Y679" i="1"/>
  <c r="X679" i="1"/>
  <c r="U679" i="1"/>
  <c r="S679" i="1"/>
  <c r="R679" i="1"/>
  <c r="Q679" i="1"/>
  <c r="P679" i="1"/>
  <c r="O679" i="1"/>
  <c r="L679" i="1"/>
  <c r="K679" i="1"/>
  <c r="N679" i="1" s="1"/>
  <c r="E679" i="1"/>
  <c r="AE678" i="1"/>
  <c r="AD678" i="1"/>
  <c r="AC678" i="1"/>
  <c r="Y678" i="1"/>
  <c r="X678" i="1"/>
  <c r="U678" i="1"/>
  <c r="S678" i="1"/>
  <c r="T678" i="1" s="1"/>
  <c r="R678" i="1"/>
  <c r="Q678" i="1"/>
  <c r="P678" i="1"/>
  <c r="M678" i="1"/>
  <c r="K678" i="1"/>
  <c r="O678" i="1" s="1"/>
  <c r="E678" i="1"/>
  <c r="AE677" i="1"/>
  <c r="AC677" i="1"/>
  <c r="Y677" i="1"/>
  <c r="X677" i="1"/>
  <c r="U677" i="1"/>
  <c r="R677" i="1"/>
  <c r="Q677" i="1"/>
  <c r="P677" i="1"/>
  <c r="M677" i="1"/>
  <c r="K677" i="1"/>
  <c r="O677" i="1" s="1"/>
  <c r="S677" i="1" s="1"/>
  <c r="T677" i="1" s="1"/>
  <c r="E677" i="1"/>
  <c r="AE676" i="1"/>
  <c r="AC676" i="1"/>
  <c r="Y676" i="1"/>
  <c r="X676" i="1"/>
  <c r="U676" i="1"/>
  <c r="R676" i="1"/>
  <c r="Q676" i="1"/>
  <c r="P676" i="1"/>
  <c r="M676" i="1"/>
  <c r="K676" i="1"/>
  <c r="O676" i="1" s="1"/>
  <c r="S676" i="1" s="1"/>
  <c r="T676" i="1" s="1"/>
  <c r="E676" i="1"/>
  <c r="AE675" i="1"/>
  <c r="AD675" i="1"/>
  <c r="AC675" i="1"/>
  <c r="Y675" i="1"/>
  <c r="X675" i="1"/>
  <c r="U675" i="1"/>
  <c r="R675" i="1"/>
  <c r="Q675" i="1"/>
  <c r="N675" i="1"/>
  <c r="M675" i="1"/>
  <c r="L675" i="1"/>
  <c r="K675" i="1"/>
  <c r="P675" i="1" s="1"/>
  <c r="E675" i="1"/>
  <c r="AE674" i="1"/>
  <c r="AC674" i="1"/>
  <c r="Y674" i="1"/>
  <c r="X674" i="1"/>
  <c r="U674" i="1"/>
  <c r="R674" i="1"/>
  <c r="Q674" i="1"/>
  <c r="N674" i="1"/>
  <c r="M674" i="1"/>
  <c r="L674" i="1"/>
  <c r="K674" i="1"/>
  <c r="P674" i="1" s="1"/>
  <c r="E674" i="1"/>
  <c r="AE673" i="1"/>
  <c r="AC673" i="1"/>
  <c r="Y673" i="1"/>
  <c r="X673" i="1"/>
  <c r="U673" i="1"/>
  <c r="R673" i="1"/>
  <c r="Q673" i="1"/>
  <c r="N673" i="1"/>
  <c r="M673" i="1"/>
  <c r="L673" i="1"/>
  <c r="K673" i="1"/>
  <c r="P673" i="1" s="1"/>
  <c r="E673" i="1"/>
  <c r="AE672" i="1"/>
  <c r="AC672" i="1"/>
  <c r="Y672" i="1"/>
  <c r="X672" i="1"/>
  <c r="U672" i="1"/>
  <c r="R672" i="1"/>
  <c r="Q672" i="1"/>
  <c r="N672" i="1"/>
  <c r="M672" i="1"/>
  <c r="L672" i="1"/>
  <c r="K672" i="1"/>
  <c r="P672" i="1" s="1"/>
  <c r="E672" i="1"/>
  <c r="AE671" i="1"/>
  <c r="AC671" i="1"/>
  <c r="Y671" i="1"/>
  <c r="X671" i="1"/>
  <c r="U671" i="1"/>
  <c r="R671" i="1"/>
  <c r="Q671" i="1"/>
  <c r="N671" i="1"/>
  <c r="M671" i="1"/>
  <c r="L671" i="1"/>
  <c r="K671" i="1"/>
  <c r="P671" i="1" s="1"/>
  <c r="E671" i="1"/>
  <c r="AE670" i="1"/>
  <c r="AC670" i="1"/>
  <c r="Y670" i="1"/>
  <c r="X670" i="1"/>
  <c r="U670" i="1"/>
  <c r="R670" i="1"/>
  <c r="Q670" i="1"/>
  <c r="N670" i="1"/>
  <c r="M670" i="1"/>
  <c r="L670" i="1"/>
  <c r="K670" i="1"/>
  <c r="P670" i="1" s="1"/>
  <c r="E670" i="1"/>
  <c r="AE669" i="1"/>
  <c r="AC669" i="1"/>
  <c r="Y669" i="1"/>
  <c r="X669" i="1"/>
  <c r="U669" i="1"/>
  <c r="R669" i="1"/>
  <c r="Q669" i="1"/>
  <c r="T669" i="1" s="1"/>
  <c r="P669" i="1"/>
  <c r="M669" i="1"/>
  <c r="K669" i="1"/>
  <c r="O669" i="1" s="1"/>
  <c r="E669" i="1"/>
  <c r="AE668" i="1"/>
  <c r="AC668" i="1"/>
  <c r="Y668" i="1"/>
  <c r="X668" i="1"/>
  <c r="U668" i="1"/>
  <c r="R668" i="1"/>
  <c r="Q668" i="1"/>
  <c r="T668" i="1" s="1"/>
  <c r="P668" i="1"/>
  <c r="M668" i="1"/>
  <c r="K668" i="1"/>
  <c r="O668" i="1" s="1"/>
  <c r="S668" i="1" s="1"/>
  <c r="E668" i="1"/>
  <c r="AE667" i="1"/>
  <c r="AC667" i="1"/>
  <c r="Y667" i="1"/>
  <c r="X667" i="1"/>
  <c r="U667" i="1"/>
  <c r="R667" i="1"/>
  <c r="Q667" i="1"/>
  <c r="T667" i="1" s="1"/>
  <c r="P667" i="1"/>
  <c r="M667" i="1"/>
  <c r="K667" i="1"/>
  <c r="O667" i="1" s="1"/>
  <c r="S667" i="1" s="1"/>
  <c r="E667" i="1"/>
  <c r="AE666" i="1"/>
  <c r="AC666" i="1"/>
  <c r="Y666" i="1"/>
  <c r="X666" i="1"/>
  <c r="U666" i="1"/>
  <c r="T666" i="1"/>
  <c r="R666" i="1"/>
  <c r="Q666" i="1"/>
  <c r="P666" i="1"/>
  <c r="O666" i="1"/>
  <c r="L666" i="1"/>
  <c r="K666" i="1"/>
  <c r="N666" i="1" s="1"/>
  <c r="E666" i="1"/>
  <c r="AE665" i="1"/>
  <c r="AC665" i="1"/>
  <c r="Y665" i="1"/>
  <c r="X665" i="1"/>
  <c r="R665" i="1"/>
  <c r="Q665" i="1"/>
  <c r="T665" i="1" s="1"/>
  <c r="P665" i="1"/>
  <c r="O665" i="1"/>
  <c r="N665" i="1"/>
  <c r="K665" i="1"/>
  <c r="M665" i="1" s="1"/>
  <c r="E665" i="1"/>
  <c r="AE664" i="1"/>
  <c r="AC664" i="1"/>
  <c r="Y664" i="1"/>
  <c r="X664" i="1"/>
  <c r="U664" i="1"/>
  <c r="R664" i="1"/>
  <c r="Q664" i="1"/>
  <c r="P664" i="1"/>
  <c r="O664" i="1"/>
  <c r="S664" i="1" s="1"/>
  <c r="N664" i="1"/>
  <c r="K664" i="1"/>
  <c r="M664" i="1" s="1"/>
  <c r="E664" i="1"/>
  <c r="AE663" i="1"/>
  <c r="AC663" i="1"/>
  <c r="Y663" i="1"/>
  <c r="X663" i="1"/>
  <c r="U663" i="1"/>
  <c r="R663" i="1"/>
  <c r="Q663" i="1"/>
  <c r="P663" i="1"/>
  <c r="O663" i="1"/>
  <c r="S663" i="1" s="1"/>
  <c r="N663" i="1"/>
  <c r="K663" i="1"/>
  <c r="M663" i="1" s="1"/>
  <c r="E663" i="1"/>
  <c r="AE662" i="1"/>
  <c r="AC662" i="1"/>
  <c r="Y662" i="1"/>
  <c r="X662" i="1"/>
  <c r="U662" i="1"/>
  <c r="R662" i="1"/>
  <c r="Q662" i="1"/>
  <c r="P662" i="1"/>
  <c r="O662" i="1"/>
  <c r="S662" i="1" s="1"/>
  <c r="N662" i="1"/>
  <c r="K662" i="1"/>
  <c r="M662" i="1" s="1"/>
  <c r="E662" i="1"/>
  <c r="AE661" i="1"/>
  <c r="AC661" i="1"/>
  <c r="Y661" i="1"/>
  <c r="X661" i="1"/>
  <c r="U661" i="1"/>
  <c r="R661" i="1"/>
  <c r="Q661" i="1"/>
  <c r="T661" i="1" s="1"/>
  <c r="P661" i="1"/>
  <c r="O661" i="1"/>
  <c r="N661" i="1"/>
  <c r="M661" i="1"/>
  <c r="K661" i="1"/>
  <c r="L661" i="1" s="1"/>
  <c r="E661" i="1"/>
  <c r="AE660" i="1"/>
  <c r="AC660" i="1"/>
  <c r="Y660" i="1"/>
  <c r="X660" i="1"/>
  <c r="U660" i="1"/>
  <c r="R660" i="1"/>
  <c r="Q660" i="1"/>
  <c r="P660" i="1"/>
  <c r="O660" i="1"/>
  <c r="S660" i="1" s="1"/>
  <c r="N660" i="1"/>
  <c r="M660" i="1"/>
  <c r="K660" i="1"/>
  <c r="L660" i="1" s="1"/>
  <c r="E660" i="1"/>
  <c r="AE659" i="1"/>
  <c r="AC659" i="1"/>
  <c r="Y659" i="1"/>
  <c r="X659" i="1"/>
  <c r="U659" i="1"/>
  <c r="R659" i="1"/>
  <c r="Q659" i="1"/>
  <c r="T659" i="1" s="1"/>
  <c r="P659" i="1"/>
  <c r="O659" i="1"/>
  <c r="S659" i="1" s="1"/>
  <c r="N659" i="1"/>
  <c r="M659" i="1"/>
  <c r="K659" i="1"/>
  <c r="L659" i="1" s="1"/>
  <c r="E659" i="1"/>
  <c r="AE658" i="1"/>
  <c r="AC658" i="1"/>
  <c r="Y658" i="1"/>
  <c r="X658" i="1"/>
  <c r="U658" i="1"/>
  <c r="R658" i="1"/>
  <c r="Q658" i="1"/>
  <c r="T658" i="1" s="1"/>
  <c r="P658" i="1"/>
  <c r="O658" i="1"/>
  <c r="N658" i="1"/>
  <c r="M658" i="1"/>
  <c r="L658" i="1"/>
  <c r="K658" i="1"/>
  <c r="E658" i="1"/>
  <c r="AE657" i="1"/>
  <c r="AC657" i="1"/>
  <c r="Y657" i="1"/>
  <c r="X657" i="1"/>
  <c r="U657" i="1"/>
  <c r="R657" i="1"/>
  <c r="Q657" i="1"/>
  <c r="P657" i="1"/>
  <c r="O657" i="1"/>
  <c r="S657" i="1" s="1"/>
  <c r="N657" i="1"/>
  <c r="M657" i="1"/>
  <c r="L657" i="1"/>
  <c r="K657" i="1"/>
  <c r="E657" i="1"/>
  <c r="AE656" i="1"/>
  <c r="AD656" i="1"/>
  <c r="AC656" i="1"/>
  <c r="Y656" i="1"/>
  <c r="X656" i="1"/>
  <c r="U656" i="1"/>
  <c r="R656" i="1"/>
  <c r="Q656" i="1"/>
  <c r="T656" i="1" s="1"/>
  <c r="P656" i="1"/>
  <c r="O656" i="1"/>
  <c r="S656" i="1" s="1"/>
  <c r="N656" i="1"/>
  <c r="M656" i="1"/>
  <c r="K656" i="1"/>
  <c r="L656" i="1" s="1"/>
  <c r="E656" i="1"/>
  <c r="AE655" i="1"/>
  <c r="AC655" i="1"/>
  <c r="Y655" i="1"/>
  <c r="X655" i="1"/>
  <c r="U655" i="1"/>
  <c r="R655" i="1"/>
  <c r="Q655" i="1"/>
  <c r="T655" i="1" s="1"/>
  <c r="P655" i="1"/>
  <c r="O655" i="1"/>
  <c r="N655" i="1"/>
  <c r="M655" i="1"/>
  <c r="L655" i="1"/>
  <c r="K655" i="1"/>
  <c r="E655" i="1"/>
  <c r="AE654" i="1"/>
  <c r="AC654" i="1"/>
  <c r="Y654" i="1"/>
  <c r="X654" i="1"/>
  <c r="K654" i="1"/>
  <c r="E654" i="1"/>
  <c r="AE653" i="1"/>
  <c r="AC653" i="1"/>
  <c r="Y653" i="1"/>
  <c r="X653" i="1"/>
  <c r="R653" i="1"/>
  <c r="P653" i="1"/>
  <c r="O653" i="1"/>
  <c r="K653" i="1"/>
  <c r="E653" i="1"/>
  <c r="AE652" i="1"/>
  <c r="AC652" i="1"/>
  <c r="Y652" i="1"/>
  <c r="X652" i="1"/>
  <c r="L652" i="1"/>
  <c r="K652" i="1"/>
  <c r="E652" i="1"/>
  <c r="AE651" i="1"/>
  <c r="AC651" i="1"/>
  <c r="Y651" i="1"/>
  <c r="X651" i="1"/>
  <c r="K651" i="1"/>
  <c r="E651" i="1"/>
  <c r="AE650" i="1"/>
  <c r="AC650" i="1"/>
  <c r="Y650" i="1"/>
  <c r="X650" i="1"/>
  <c r="Q650" i="1"/>
  <c r="K650" i="1"/>
  <c r="E650" i="1"/>
  <c r="AE649" i="1"/>
  <c r="AC649" i="1"/>
  <c r="Y649" i="1"/>
  <c r="X649" i="1"/>
  <c r="M649" i="1"/>
  <c r="L649" i="1"/>
  <c r="K649" i="1"/>
  <c r="Q649" i="1" s="1"/>
  <c r="E649" i="1"/>
  <c r="AE648" i="1"/>
  <c r="AC648" i="1"/>
  <c r="Y648" i="1"/>
  <c r="X648" i="1"/>
  <c r="K648" i="1"/>
  <c r="E648" i="1"/>
  <c r="AE647" i="1"/>
  <c r="AC647" i="1"/>
  <c r="Y647" i="1"/>
  <c r="X647" i="1"/>
  <c r="K647" i="1"/>
  <c r="E647" i="1"/>
  <c r="AE646" i="1"/>
  <c r="AC646" i="1"/>
  <c r="Y646" i="1"/>
  <c r="X646" i="1"/>
  <c r="Q646" i="1"/>
  <c r="O646" i="1"/>
  <c r="S646" i="1" s="1"/>
  <c r="N646" i="1"/>
  <c r="M646" i="1"/>
  <c r="L646" i="1"/>
  <c r="K646" i="1"/>
  <c r="E646" i="1"/>
  <c r="AE645" i="1"/>
  <c r="AC645" i="1"/>
  <c r="Y645" i="1"/>
  <c r="X645" i="1"/>
  <c r="K645" i="1"/>
  <c r="E645" i="1"/>
  <c r="AE644" i="1"/>
  <c r="AC644" i="1"/>
  <c r="Y644" i="1"/>
  <c r="X644" i="1"/>
  <c r="L644" i="1"/>
  <c r="K644" i="1"/>
  <c r="E644" i="1"/>
  <c r="AE643" i="1"/>
  <c r="AC643" i="1"/>
  <c r="Y643" i="1"/>
  <c r="X643" i="1"/>
  <c r="P643" i="1"/>
  <c r="N643" i="1"/>
  <c r="M643" i="1"/>
  <c r="L643" i="1"/>
  <c r="K643" i="1"/>
  <c r="E643" i="1"/>
  <c r="AE642" i="1"/>
  <c r="AC642" i="1"/>
  <c r="Y642" i="1"/>
  <c r="X642" i="1"/>
  <c r="K642" i="1"/>
  <c r="E642" i="1"/>
  <c r="AE641" i="1"/>
  <c r="AC641" i="1"/>
  <c r="Y641" i="1"/>
  <c r="X641" i="1"/>
  <c r="P641" i="1"/>
  <c r="N641" i="1"/>
  <c r="M641" i="1"/>
  <c r="K641" i="1"/>
  <c r="E641" i="1"/>
  <c r="AE640" i="1"/>
  <c r="AC640" i="1"/>
  <c r="Y640" i="1"/>
  <c r="X640" i="1"/>
  <c r="K640" i="1"/>
  <c r="E640" i="1"/>
  <c r="AE639" i="1"/>
  <c r="AC639" i="1"/>
  <c r="Y639" i="1"/>
  <c r="X639" i="1"/>
  <c r="M639" i="1"/>
  <c r="K639" i="1"/>
  <c r="E639" i="1"/>
  <c r="AE638" i="1"/>
  <c r="AC638" i="1"/>
  <c r="Y638" i="1"/>
  <c r="X638" i="1"/>
  <c r="U638" i="1"/>
  <c r="O638" i="1"/>
  <c r="M638" i="1"/>
  <c r="L638" i="1"/>
  <c r="K638" i="1"/>
  <c r="E638" i="1"/>
  <c r="AE637" i="1"/>
  <c r="AC637" i="1"/>
  <c r="Y637" i="1"/>
  <c r="X637" i="1"/>
  <c r="L637" i="1"/>
  <c r="K637" i="1"/>
  <c r="E637" i="1"/>
  <c r="AE636" i="1"/>
  <c r="AC636" i="1"/>
  <c r="Y636" i="1"/>
  <c r="X636" i="1"/>
  <c r="K636" i="1"/>
  <c r="E636" i="1"/>
  <c r="AE635" i="1"/>
  <c r="AC635" i="1"/>
  <c r="Y635" i="1"/>
  <c r="X635" i="1"/>
  <c r="K635" i="1"/>
  <c r="E635" i="1"/>
  <c r="AE634" i="1"/>
  <c r="AC634" i="1"/>
  <c r="Y634" i="1"/>
  <c r="X634" i="1"/>
  <c r="K634" i="1"/>
  <c r="E634" i="1"/>
  <c r="AE633" i="1"/>
  <c r="AC633" i="1"/>
  <c r="Y633" i="1"/>
  <c r="X633" i="1"/>
  <c r="M633" i="1"/>
  <c r="K633" i="1"/>
  <c r="E633" i="1"/>
  <c r="AE632" i="1"/>
  <c r="AC632" i="1"/>
  <c r="Y632" i="1"/>
  <c r="X632" i="1"/>
  <c r="K632" i="1"/>
  <c r="E632" i="1"/>
  <c r="AE631" i="1"/>
  <c r="AC631" i="1"/>
  <c r="Y631" i="1"/>
  <c r="X631" i="1"/>
  <c r="M631" i="1"/>
  <c r="K631" i="1"/>
  <c r="E631" i="1"/>
  <c r="AE630" i="1"/>
  <c r="AC630" i="1"/>
  <c r="Y630" i="1"/>
  <c r="X630" i="1"/>
  <c r="R630" i="1"/>
  <c r="Q630" i="1"/>
  <c r="T630" i="1" s="1"/>
  <c r="P630" i="1"/>
  <c r="M630" i="1"/>
  <c r="L630" i="1"/>
  <c r="K630" i="1"/>
  <c r="U630" i="1" s="1"/>
  <c r="E630" i="1"/>
  <c r="AE629" i="1"/>
  <c r="AC629" i="1"/>
  <c r="Y629" i="1"/>
  <c r="X629" i="1"/>
  <c r="U629" i="1"/>
  <c r="R629" i="1"/>
  <c r="Q629" i="1"/>
  <c r="P629" i="1"/>
  <c r="M629" i="1"/>
  <c r="L629" i="1"/>
  <c r="K629" i="1"/>
  <c r="O629" i="1" s="1"/>
  <c r="S629" i="1" s="1"/>
  <c r="E629" i="1"/>
  <c r="AE628" i="1"/>
  <c r="AC628" i="1"/>
  <c r="Y628" i="1"/>
  <c r="X628" i="1"/>
  <c r="U628" i="1"/>
  <c r="R628" i="1"/>
  <c r="Q628" i="1"/>
  <c r="T628" i="1" s="1"/>
  <c r="P628" i="1"/>
  <c r="M628" i="1"/>
  <c r="L628" i="1"/>
  <c r="K628" i="1"/>
  <c r="O628" i="1" s="1"/>
  <c r="S628" i="1" s="1"/>
  <c r="E628" i="1"/>
  <c r="AE627" i="1"/>
  <c r="AC627" i="1"/>
  <c r="Y627" i="1"/>
  <c r="X627" i="1"/>
  <c r="U627" i="1"/>
  <c r="R627" i="1"/>
  <c r="Q627" i="1"/>
  <c r="P627" i="1"/>
  <c r="M627" i="1"/>
  <c r="L627" i="1"/>
  <c r="K627" i="1"/>
  <c r="O627" i="1" s="1"/>
  <c r="S627" i="1" s="1"/>
  <c r="E627" i="1"/>
  <c r="AE626" i="1"/>
  <c r="AC626" i="1"/>
  <c r="Y626" i="1"/>
  <c r="X626" i="1"/>
  <c r="U626" i="1"/>
  <c r="R626" i="1"/>
  <c r="Q626" i="1"/>
  <c r="P626" i="1"/>
  <c r="M626" i="1"/>
  <c r="L626" i="1"/>
  <c r="K626" i="1"/>
  <c r="O626" i="1" s="1"/>
  <c r="S626" i="1" s="1"/>
  <c r="E626" i="1"/>
  <c r="AE625" i="1"/>
  <c r="AC625" i="1"/>
  <c r="Y625" i="1"/>
  <c r="X625" i="1"/>
  <c r="U625" i="1"/>
  <c r="R625" i="1"/>
  <c r="Q625" i="1"/>
  <c r="P625" i="1"/>
  <c r="M625" i="1"/>
  <c r="L625" i="1"/>
  <c r="K625" i="1"/>
  <c r="O625" i="1" s="1"/>
  <c r="S625" i="1" s="1"/>
  <c r="E625" i="1"/>
  <c r="AE624" i="1"/>
  <c r="AC624" i="1"/>
  <c r="Y624" i="1"/>
  <c r="X624" i="1"/>
  <c r="U624" i="1"/>
  <c r="R624" i="1"/>
  <c r="Q624" i="1"/>
  <c r="T624" i="1" s="1"/>
  <c r="P624" i="1"/>
  <c r="M624" i="1"/>
  <c r="L624" i="1"/>
  <c r="K624" i="1"/>
  <c r="O624" i="1" s="1"/>
  <c r="S624" i="1" s="1"/>
  <c r="E624" i="1"/>
  <c r="AE623" i="1"/>
  <c r="AC623" i="1"/>
  <c r="Y623" i="1"/>
  <c r="X623" i="1"/>
  <c r="U623" i="1"/>
  <c r="R623" i="1"/>
  <c r="Q623" i="1"/>
  <c r="P623" i="1"/>
  <c r="M623" i="1"/>
  <c r="L623" i="1"/>
  <c r="K623" i="1"/>
  <c r="O623" i="1" s="1"/>
  <c r="S623" i="1" s="1"/>
  <c r="E623" i="1"/>
  <c r="AE622" i="1"/>
  <c r="AC622" i="1"/>
  <c r="Y622" i="1"/>
  <c r="X622" i="1"/>
  <c r="U622" i="1"/>
  <c r="R622" i="1"/>
  <c r="Q622" i="1"/>
  <c r="P622" i="1"/>
  <c r="M622" i="1"/>
  <c r="L622" i="1"/>
  <c r="K622" i="1"/>
  <c r="O622" i="1" s="1"/>
  <c r="S622" i="1" s="1"/>
  <c r="E622" i="1"/>
  <c r="AE621" i="1"/>
  <c r="AC621" i="1"/>
  <c r="Y621" i="1"/>
  <c r="X621" i="1"/>
  <c r="U621" i="1"/>
  <c r="R621" i="1"/>
  <c r="Q621" i="1"/>
  <c r="P621" i="1"/>
  <c r="M621" i="1"/>
  <c r="L621" i="1"/>
  <c r="K621" i="1"/>
  <c r="O621" i="1" s="1"/>
  <c r="S621" i="1" s="1"/>
  <c r="E621" i="1"/>
  <c r="AE620" i="1"/>
  <c r="AC620" i="1"/>
  <c r="Y620" i="1"/>
  <c r="X620" i="1"/>
  <c r="U620" i="1"/>
  <c r="R620" i="1"/>
  <c r="Q620" i="1"/>
  <c r="T620" i="1" s="1"/>
  <c r="P620" i="1"/>
  <c r="M620" i="1"/>
  <c r="L620" i="1"/>
  <c r="K620" i="1"/>
  <c r="O620" i="1" s="1"/>
  <c r="S620" i="1" s="1"/>
  <c r="E620" i="1"/>
  <c r="AE619" i="1"/>
  <c r="AC619" i="1"/>
  <c r="Y619" i="1"/>
  <c r="X619" i="1"/>
  <c r="U619" i="1"/>
  <c r="R619" i="1"/>
  <c r="Q619" i="1"/>
  <c r="P619" i="1"/>
  <c r="M619" i="1"/>
  <c r="L619" i="1"/>
  <c r="K619" i="1"/>
  <c r="O619" i="1" s="1"/>
  <c r="S619" i="1" s="1"/>
  <c r="E619" i="1"/>
  <c r="AE618" i="1"/>
  <c r="AC618" i="1"/>
  <c r="Y618" i="1"/>
  <c r="X618" i="1"/>
  <c r="U618" i="1"/>
  <c r="R618" i="1"/>
  <c r="Q618" i="1"/>
  <c r="P618" i="1"/>
  <c r="M618" i="1"/>
  <c r="L618" i="1"/>
  <c r="K618" i="1"/>
  <c r="O618" i="1" s="1"/>
  <c r="S618" i="1" s="1"/>
  <c r="E618" i="1"/>
  <c r="AE617" i="1"/>
  <c r="AC617" i="1"/>
  <c r="Y617" i="1"/>
  <c r="X617" i="1"/>
  <c r="U617" i="1"/>
  <c r="R617" i="1"/>
  <c r="Q617" i="1"/>
  <c r="P617" i="1"/>
  <c r="M617" i="1"/>
  <c r="L617" i="1"/>
  <c r="K617" i="1"/>
  <c r="O617" i="1" s="1"/>
  <c r="S617" i="1" s="1"/>
  <c r="E617" i="1"/>
  <c r="AE616" i="1"/>
  <c r="AC616" i="1"/>
  <c r="Y616" i="1"/>
  <c r="X616" i="1"/>
  <c r="Q616" i="1"/>
  <c r="T616" i="1" s="1"/>
  <c r="P616" i="1"/>
  <c r="K616" i="1"/>
  <c r="U616" i="1" s="1"/>
  <c r="E616" i="1"/>
  <c r="AE615" i="1"/>
  <c r="AC615" i="1"/>
  <c r="Y615" i="1"/>
  <c r="X615" i="1"/>
  <c r="K615" i="1"/>
  <c r="E615" i="1"/>
  <c r="AE614" i="1"/>
  <c r="AC614" i="1"/>
  <c r="Y614" i="1"/>
  <c r="X614" i="1"/>
  <c r="Q614" i="1"/>
  <c r="K614" i="1"/>
  <c r="E614" i="1"/>
  <c r="AE613" i="1"/>
  <c r="AC613" i="1"/>
  <c r="Y613" i="1"/>
  <c r="X613" i="1"/>
  <c r="K613" i="1"/>
  <c r="E613" i="1"/>
  <c r="AE612" i="1"/>
  <c r="AC612" i="1"/>
  <c r="Y612" i="1"/>
  <c r="X612" i="1"/>
  <c r="Q612" i="1"/>
  <c r="P612" i="1"/>
  <c r="K612" i="1"/>
  <c r="U612" i="1" s="1"/>
  <c r="E612" i="1"/>
  <c r="AE611" i="1"/>
  <c r="AC611" i="1"/>
  <c r="Y611" i="1"/>
  <c r="X611" i="1"/>
  <c r="K611" i="1"/>
  <c r="E611" i="1"/>
  <c r="AE610" i="1"/>
  <c r="AC610" i="1"/>
  <c r="Y610" i="1"/>
  <c r="X610" i="1"/>
  <c r="K610" i="1"/>
  <c r="E610" i="1"/>
  <c r="AE609" i="1"/>
  <c r="AC609" i="1"/>
  <c r="Y609" i="1"/>
  <c r="X609" i="1"/>
  <c r="U609" i="1"/>
  <c r="K609" i="1"/>
  <c r="E609" i="1"/>
  <c r="AE608" i="1"/>
  <c r="AC608" i="1"/>
  <c r="Y608" i="1"/>
  <c r="X608" i="1"/>
  <c r="P608" i="1"/>
  <c r="O608" i="1"/>
  <c r="N608" i="1"/>
  <c r="K608" i="1"/>
  <c r="U608" i="1" s="1"/>
  <c r="E608" i="1"/>
  <c r="AE607" i="1"/>
  <c r="AC607" i="1"/>
  <c r="Y607" i="1"/>
  <c r="X607" i="1"/>
  <c r="P607" i="1"/>
  <c r="K607" i="1"/>
  <c r="E607" i="1"/>
  <c r="AE606" i="1"/>
  <c r="AC606" i="1"/>
  <c r="Y606" i="1"/>
  <c r="X606" i="1"/>
  <c r="K606" i="1"/>
  <c r="E606" i="1"/>
  <c r="AE605" i="1"/>
  <c r="AC605" i="1"/>
  <c r="Y605" i="1"/>
  <c r="X605" i="1"/>
  <c r="U605" i="1"/>
  <c r="K605" i="1"/>
  <c r="E605" i="1"/>
  <c r="AE604" i="1"/>
  <c r="AC604" i="1"/>
  <c r="Y604" i="1"/>
  <c r="X604" i="1"/>
  <c r="P604" i="1"/>
  <c r="O604" i="1"/>
  <c r="N604" i="1"/>
  <c r="K604" i="1"/>
  <c r="U604" i="1" s="1"/>
  <c r="E604" i="1"/>
  <c r="AC603" i="1"/>
  <c r="Y603" i="1"/>
  <c r="X603" i="1"/>
  <c r="T603" i="1"/>
  <c r="K603" i="1"/>
  <c r="E603" i="1"/>
  <c r="AE602" i="1"/>
  <c r="AD602" i="1"/>
  <c r="AC602" i="1"/>
  <c r="Y602" i="1"/>
  <c r="X602" i="1"/>
  <c r="R602" i="1"/>
  <c r="Q602" i="1"/>
  <c r="P602" i="1"/>
  <c r="O602" i="1"/>
  <c r="S602" i="1" s="1"/>
  <c r="T602" i="1" s="1"/>
  <c r="N602" i="1"/>
  <c r="M602" i="1"/>
  <c r="L602" i="1"/>
  <c r="K602" i="1"/>
  <c r="U602" i="1" s="1"/>
  <c r="E602" i="1"/>
  <c r="AE601" i="1"/>
  <c r="AC601" i="1"/>
  <c r="Y601" i="1"/>
  <c r="X601" i="1"/>
  <c r="T601" i="1"/>
  <c r="S601" i="1"/>
  <c r="R601" i="1"/>
  <c r="Q601" i="1"/>
  <c r="P601" i="1"/>
  <c r="O601" i="1"/>
  <c r="N601" i="1"/>
  <c r="M601" i="1"/>
  <c r="L601" i="1"/>
  <c r="K601" i="1"/>
  <c r="U601" i="1" s="1"/>
  <c r="E601" i="1"/>
  <c r="AE600" i="1"/>
  <c r="AC600" i="1"/>
  <c r="Y600" i="1"/>
  <c r="X600" i="1"/>
  <c r="S600" i="1"/>
  <c r="T600" i="1" s="1"/>
  <c r="R600" i="1"/>
  <c r="Q600" i="1"/>
  <c r="P600" i="1"/>
  <c r="O600" i="1"/>
  <c r="N600" i="1"/>
  <c r="M600" i="1"/>
  <c r="L600" i="1"/>
  <c r="K600" i="1"/>
  <c r="U600" i="1" s="1"/>
  <c r="E600" i="1"/>
  <c r="AE599" i="1"/>
  <c r="AC599" i="1"/>
  <c r="Y599" i="1"/>
  <c r="X599" i="1"/>
  <c r="S599" i="1"/>
  <c r="R599" i="1"/>
  <c r="Q599" i="1"/>
  <c r="T599" i="1" s="1"/>
  <c r="P599" i="1"/>
  <c r="O599" i="1"/>
  <c r="N599" i="1"/>
  <c r="M599" i="1"/>
  <c r="L599" i="1"/>
  <c r="K599" i="1"/>
  <c r="U599" i="1" s="1"/>
  <c r="E599" i="1"/>
  <c r="AE598" i="1"/>
  <c r="AC598" i="1"/>
  <c r="Y598" i="1"/>
  <c r="X598" i="1"/>
  <c r="R598" i="1"/>
  <c r="Q598" i="1"/>
  <c r="P598" i="1"/>
  <c r="O598" i="1"/>
  <c r="S598" i="1" s="1"/>
  <c r="N598" i="1"/>
  <c r="M598" i="1"/>
  <c r="L598" i="1"/>
  <c r="K598" i="1"/>
  <c r="U598" i="1" s="1"/>
  <c r="E598" i="1"/>
  <c r="AE597" i="1"/>
  <c r="AC597" i="1"/>
  <c r="Y597" i="1"/>
  <c r="X597" i="1"/>
  <c r="R597" i="1"/>
  <c r="Q597" i="1"/>
  <c r="P597" i="1"/>
  <c r="O597" i="1"/>
  <c r="N597" i="1"/>
  <c r="M597" i="1"/>
  <c r="L597" i="1"/>
  <c r="K597" i="1"/>
  <c r="U597" i="1" s="1"/>
  <c r="E597" i="1"/>
  <c r="AE596" i="1"/>
  <c r="AD596" i="1"/>
  <c r="AC596" i="1"/>
  <c r="Y596" i="1"/>
  <c r="X596" i="1"/>
  <c r="U596" i="1"/>
  <c r="R596" i="1"/>
  <c r="Q596" i="1"/>
  <c r="P596" i="1"/>
  <c r="O596" i="1"/>
  <c r="S596" i="1" s="1"/>
  <c r="N596" i="1"/>
  <c r="M596" i="1"/>
  <c r="K596" i="1"/>
  <c r="L596" i="1" s="1"/>
  <c r="E596" i="1"/>
  <c r="AE595" i="1"/>
  <c r="AC595" i="1"/>
  <c r="Y595" i="1"/>
  <c r="X595" i="1"/>
  <c r="U595" i="1"/>
  <c r="R595" i="1"/>
  <c r="Q595" i="1"/>
  <c r="P595" i="1"/>
  <c r="O595" i="1"/>
  <c r="N595" i="1"/>
  <c r="M595" i="1"/>
  <c r="K595" i="1"/>
  <c r="L595" i="1" s="1"/>
  <c r="E595" i="1"/>
  <c r="AE594" i="1"/>
  <c r="AD594" i="1"/>
  <c r="AC594" i="1"/>
  <c r="Y594" i="1"/>
  <c r="X594" i="1"/>
  <c r="Q594" i="1"/>
  <c r="P594" i="1"/>
  <c r="O594" i="1"/>
  <c r="S594" i="1" s="1"/>
  <c r="K594" i="1"/>
  <c r="U594" i="1" s="1"/>
  <c r="E594" i="1"/>
  <c r="AE593" i="1"/>
  <c r="AD593" i="1"/>
  <c r="AC593" i="1"/>
  <c r="Y593" i="1"/>
  <c r="X593" i="1"/>
  <c r="U593" i="1"/>
  <c r="O593" i="1"/>
  <c r="N593" i="1"/>
  <c r="K593" i="1"/>
  <c r="R593" i="1" s="1"/>
  <c r="E593" i="1"/>
  <c r="AE592" i="1"/>
  <c r="AD592" i="1"/>
  <c r="AC592" i="1"/>
  <c r="Y592" i="1"/>
  <c r="X592" i="1"/>
  <c r="K592" i="1"/>
  <c r="E592" i="1"/>
  <c r="AE591" i="1"/>
  <c r="AD591" i="1"/>
  <c r="AC591" i="1"/>
  <c r="Y591" i="1"/>
  <c r="X591" i="1"/>
  <c r="K591" i="1"/>
  <c r="E591" i="1"/>
  <c r="AE590" i="1"/>
  <c r="AD590" i="1"/>
  <c r="AC590" i="1"/>
  <c r="Y590" i="1"/>
  <c r="X590" i="1"/>
  <c r="U590" i="1"/>
  <c r="T590" i="1"/>
  <c r="R590" i="1"/>
  <c r="Q590" i="1"/>
  <c r="P590" i="1"/>
  <c r="M590" i="1"/>
  <c r="L590" i="1"/>
  <c r="K590" i="1"/>
  <c r="E590" i="1"/>
  <c r="AE589" i="1"/>
  <c r="AD589" i="1"/>
  <c r="AC589" i="1"/>
  <c r="Y589" i="1"/>
  <c r="X589" i="1"/>
  <c r="U589" i="1"/>
  <c r="R589" i="1"/>
  <c r="Q589" i="1"/>
  <c r="N589" i="1"/>
  <c r="M589" i="1"/>
  <c r="L589" i="1"/>
  <c r="K589" i="1"/>
  <c r="P589" i="1" s="1"/>
  <c r="E589" i="1"/>
  <c r="AE588" i="1"/>
  <c r="AC588" i="1"/>
  <c r="Y588" i="1"/>
  <c r="X588" i="1"/>
  <c r="U588" i="1"/>
  <c r="R588" i="1"/>
  <c r="Q588" i="1"/>
  <c r="N588" i="1"/>
  <c r="M588" i="1"/>
  <c r="L588" i="1"/>
  <c r="K588" i="1"/>
  <c r="P588" i="1" s="1"/>
  <c r="E588" i="1"/>
  <c r="AE587" i="1"/>
  <c r="AD587" i="1"/>
  <c r="AC587" i="1"/>
  <c r="Y587" i="1"/>
  <c r="X587" i="1"/>
  <c r="U587" i="1"/>
  <c r="T587" i="1"/>
  <c r="R587" i="1"/>
  <c r="Q587" i="1"/>
  <c r="N587" i="1"/>
  <c r="M587" i="1"/>
  <c r="L587" i="1"/>
  <c r="K587" i="1"/>
  <c r="P587" i="1" s="1"/>
  <c r="E587" i="1"/>
  <c r="AE586" i="1"/>
  <c r="AC586" i="1"/>
  <c r="Y586" i="1"/>
  <c r="X586" i="1"/>
  <c r="U586" i="1"/>
  <c r="R586" i="1"/>
  <c r="Q586" i="1"/>
  <c r="N586" i="1"/>
  <c r="M586" i="1"/>
  <c r="L586" i="1"/>
  <c r="K586" i="1"/>
  <c r="P586" i="1" s="1"/>
  <c r="E586" i="1"/>
  <c r="AE585" i="1"/>
  <c r="AC585" i="1"/>
  <c r="Y585" i="1"/>
  <c r="X585" i="1"/>
  <c r="U585" i="1"/>
  <c r="R585" i="1"/>
  <c r="Q585" i="1"/>
  <c r="N585" i="1"/>
  <c r="M585" i="1"/>
  <c r="L585" i="1"/>
  <c r="K585" i="1"/>
  <c r="P585" i="1" s="1"/>
  <c r="E585" i="1"/>
  <c r="AE584" i="1"/>
  <c r="AC584" i="1"/>
  <c r="Y584" i="1"/>
  <c r="X584" i="1"/>
  <c r="U584" i="1"/>
  <c r="R584" i="1"/>
  <c r="Q584" i="1"/>
  <c r="N584" i="1"/>
  <c r="M584" i="1"/>
  <c r="L584" i="1"/>
  <c r="K584" i="1"/>
  <c r="P584" i="1" s="1"/>
  <c r="E584" i="1"/>
  <c r="AE583" i="1"/>
  <c r="AC583" i="1"/>
  <c r="Y583" i="1"/>
  <c r="X583" i="1"/>
  <c r="U583" i="1"/>
  <c r="R583" i="1"/>
  <c r="Q583" i="1"/>
  <c r="N583" i="1"/>
  <c r="M583" i="1"/>
  <c r="L583" i="1"/>
  <c r="K583" i="1"/>
  <c r="P583" i="1" s="1"/>
  <c r="E583" i="1"/>
  <c r="AE582" i="1"/>
  <c r="AD582" i="1"/>
  <c r="AC582" i="1"/>
  <c r="Y582" i="1"/>
  <c r="X582" i="1"/>
  <c r="U582" i="1"/>
  <c r="R582" i="1"/>
  <c r="O582" i="1"/>
  <c r="S582" i="1" s="1"/>
  <c r="T582" i="1" s="1"/>
  <c r="N582" i="1"/>
  <c r="M582" i="1"/>
  <c r="K582" i="1"/>
  <c r="Q582" i="1" s="1"/>
  <c r="E582" i="1"/>
  <c r="AE581" i="1"/>
  <c r="AD581" i="1"/>
  <c r="AC581" i="1"/>
  <c r="Y581" i="1"/>
  <c r="X581" i="1"/>
  <c r="N581" i="1"/>
  <c r="K581" i="1"/>
  <c r="E581" i="1"/>
  <c r="AE580" i="1"/>
  <c r="AC580" i="1"/>
  <c r="Y580" i="1"/>
  <c r="X580" i="1"/>
  <c r="U580" i="1"/>
  <c r="K580" i="1"/>
  <c r="E580" i="1"/>
  <c r="AE579" i="1"/>
  <c r="AC579" i="1"/>
  <c r="Y579" i="1"/>
  <c r="X579" i="1"/>
  <c r="P579" i="1"/>
  <c r="O579" i="1"/>
  <c r="N579" i="1"/>
  <c r="K579" i="1"/>
  <c r="U579" i="1" s="1"/>
  <c r="E579" i="1"/>
  <c r="AE578" i="1"/>
  <c r="AC578" i="1"/>
  <c r="Y578" i="1"/>
  <c r="X578" i="1"/>
  <c r="K578" i="1"/>
  <c r="E578" i="1"/>
  <c r="AE577" i="1"/>
  <c r="AD577" i="1"/>
  <c r="AC577" i="1"/>
  <c r="Y577" i="1"/>
  <c r="X577" i="1"/>
  <c r="U577" i="1"/>
  <c r="Q577" i="1"/>
  <c r="O577" i="1"/>
  <c r="S577" i="1" s="1"/>
  <c r="T577" i="1" s="1"/>
  <c r="L577" i="1"/>
  <c r="K577" i="1"/>
  <c r="E577" i="1"/>
  <c r="AE576" i="1"/>
  <c r="AC576" i="1"/>
  <c r="Y576" i="1"/>
  <c r="X576" i="1"/>
  <c r="U576" i="1"/>
  <c r="O576" i="1"/>
  <c r="L576" i="1"/>
  <c r="K576" i="1"/>
  <c r="E576" i="1"/>
  <c r="AE575" i="1"/>
  <c r="AD575" i="1"/>
  <c r="AC575" i="1"/>
  <c r="Y575" i="1"/>
  <c r="X575" i="1"/>
  <c r="U575" i="1"/>
  <c r="R575" i="1"/>
  <c r="Q575" i="1"/>
  <c r="P575" i="1"/>
  <c r="M575" i="1"/>
  <c r="K575" i="1"/>
  <c r="E575" i="1"/>
  <c r="AE574" i="1"/>
  <c r="AC574" i="1"/>
  <c r="Y574" i="1"/>
  <c r="X574" i="1"/>
  <c r="M574" i="1"/>
  <c r="L574" i="1"/>
  <c r="K574" i="1"/>
  <c r="U574" i="1" s="1"/>
  <c r="E574" i="1"/>
  <c r="AE573" i="1"/>
  <c r="AC573" i="1"/>
  <c r="Y573" i="1"/>
  <c r="X573" i="1"/>
  <c r="U573" i="1"/>
  <c r="R573" i="1"/>
  <c r="P573" i="1"/>
  <c r="M573" i="1"/>
  <c r="L573" i="1"/>
  <c r="K573" i="1"/>
  <c r="E573" i="1"/>
  <c r="AE572" i="1"/>
  <c r="AC572" i="1"/>
  <c r="Y572" i="1"/>
  <c r="X572" i="1"/>
  <c r="U572" i="1"/>
  <c r="R572" i="1"/>
  <c r="Q572" i="1"/>
  <c r="P572" i="1"/>
  <c r="M572" i="1"/>
  <c r="L572" i="1"/>
  <c r="K572" i="1"/>
  <c r="E572" i="1"/>
  <c r="AE571" i="1"/>
  <c r="AC571" i="1"/>
  <c r="Y571" i="1"/>
  <c r="X571" i="1"/>
  <c r="U571" i="1"/>
  <c r="R571" i="1"/>
  <c r="Q571" i="1"/>
  <c r="P571" i="1"/>
  <c r="M571" i="1"/>
  <c r="K571" i="1"/>
  <c r="E571" i="1"/>
  <c r="AE570" i="1"/>
  <c r="AC570" i="1"/>
  <c r="Y570" i="1"/>
  <c r="X570" i="1"/>
  <c r="M570" i="1"/>
  <c r="L570" i="1"/>
  <c r="K570" i="1"/>
  <c r="U570" i="1" s="1"/>
  <c r="E570" i="1"/>
  <c r="AE569" i="1"/>
  <c r="AC569" i="1"/>
  <c r="Y569" i="1"/>
  <c r="X569" i="1"/>
  <c r="U569" i="1"/>
  <c r="R569" i="1"/>
  <c r="P569" i="1"/>
  <c r="M569" i="1"/>
  <c r="L569" i="1"/>
  <c r="K569" i="1"/>
  <c r="E569" i="1"/>
  <c r="AE568" i="1"/>
  <c r="AC568" i="1"/>
  <c r="Y568" i="1"/>
  <c r="X568" i="1"/>
  <c r="U568" i="1"/>
  <c r="R568" i="1"/>
  <c r="Q568" i="1"/>
  <c r="P568" i="1"/>
  <c r="M568" i="1"/>
  <c r="L568" i="1"/>
  <c r="K568" i="1"/>
  <c r="E568" i="1"/>
  <c r="AE567" i="1"/>
  <c r="AC567" i="1"/>
  <c r="Y567" i="1"/>
  <c r="X567" i="1"/>
  <c r="U567" i="1"/>
  <c r="R567" i="1"/>
  <c r="Q567" i="1"/>
  <c r="P567" i="1"/>
  <c r="M567" i="1"/>
  <c r="K567" i="1"/>
  <c r="E567" i="1"/>
  <c r="AE566" i="1"/>
  <c r="AC566" i="1"/>
  <c r="Y566" i="1"/>
  <c r="X566" i="1"/>
  <c r="M566" i="1"/>
  <c r="L566" i="1"/>
  <c r="K566" i="1"/>
  <c r="U566" i="1" s="1"/>
  <c r="E566" i="1"/>
  <c r="AE565" i="1"/>
  <c r="AC565" i="1"/>
  <c r="Y565" i="1"/>
  <c r="X565" i="1"/>
  <c r="U565" i="1"/>
  <c r="R565" i="1"/>
  <c r="P565" i="1"/>
  <c r="M565" i="1"/>
  <c r="L565" i="1"/>
  <c r="K565" i="1"/>
  <c r="E565" i="1"/>
  <c r="AE564" i="1"/>
  <c r="AC564" i="1"/>
  <c r="Y564" i="1"/>
  <c r="X564" i="1"/>
  <c r="U564" i="1"/>
  <c r="R564" i="1"/>
  <c r="Q564" i="1"/>
  <c r="P564" i="1"/>
  <c r="M564" i="1"/>
  <c r="L564" i="1"/>
  <c r="K564" i="1"/>
  <c r="E564" i="1"/>
  <c r="AE563" i="1"/>
  <c r="AC563" i="1"/>
  <c r="Y563" i="1"/>
  <c r="X563" i="1"/>
  <c r="U563" i="1"/>
  <c r="R563" i="1"/>
  <c r="Q563" i="1"/>
  <c r="P563" i="1"/>
  <c r="M563" i="1"/>
  <c r="K563" i="1"/>
  <c r="E563" i="1"/>
  <c r="AE562" i="1"/>
  <c r="AC562" i="1"/>
  <c r="Y562" i="1"/>
  <c r="X562" i="1"/>
  <c r="M562" i="1"/>
  <c r="L562" i="1"/>
  <c r="K562" i="1"/>
  <c r="U562" i="1" s="1"/>
  <c r="E562" i="1"/>
  <c r="AE561" i="1"/>
  <c r="AC561" i="1"/>
  <c r="Y561" i="1"/>
  <c r="X561" i="1"/>
  <c r="U561" i="1"/>
  <c r="R561" i="1"/>
  <c r="P561" i="1"/>
  <c r="M561" i="1"/>
  <c r="L561" i="1"/>
  <c r="K561" i="1"/>
  <c r="E561" i="1"/>
  <c r="AE560" i="1"/>
  <c r="AC560" i="1"/>
  <c r="Y560" i="1"/>
  <c r="X560" i="1"/>
  <c r="U560" i="1"/>
  <c r="O560" i="1"/>
  <c r="L560" i="1"/>
  <c r="K560" i="1"/>
  <c r="E560" i="1"/>
  <c r="AE559" i="1"/>
  <c r="AC559" i="1"/>
  <c r="Y559" i="1"/>
  <c r="X559" i="1"/>
  <c r="Q559" i="1"/>
  <c r="P559" i="1"/>
  <c r="O559" i="1"/>
  <c r="L559" i="1"/>
  <c r="K559" i="1"/>
  <c r="U559" i="1" s="1"/>
  <c r="E559" i="1"/>
  <c r="AE558" i="1"/>
  <c r="AC558" i="1"/>
  <c r="Y558" i="1"/>
  <c r="X558" i="1"/>
  <c r="L558" i="1"/>
  <c r="K558" i="1"/>
  <c r="E558" i="1"/>
  <c r="AE557" i="1"/>
  <c r="AC557" i="1"/>
  <c r="Y557" i="1"/>
  <c r="X557" i="1"/>
  <c r="U557" i="1"/>
  <c r="N557" i="1"/>
  <c r="K557" i="1"/>
  <c r="E557" i="1"/>
  <c r="AE556" i="1"/>
  <c r="AC556" i="1"/>
  <c r="Y556" i="1"/>
  <c r="X556" i="1"/>
  <c r="U556" i="1"/>
  <c r="K556" i="1"/>
  <c r="E556" i="1"/>
  <c r="AE555" i="1"/>
  <c r="AC555" i="1"/>
  <c r="Y555" i="1"/>
  <c r="X555" i="1"/>
  <c r="P555" i="1"/>
  <c r="O555" i="1"/>
  <c r="K555" i="1"/>
  <c r="U555" i="1" s="1"/>
  <c r="E555" i="1"/>
  <c r="AE554" i="1"/>
  <c r="AC554" i="1"/>
  <c r="Y554" i="1"/>
  <c r="X554" i="1"/>
  <c r="K554" i="1"/>
  <c r="E554" i="1"/>
  <c r="AE553" i="1"/>
  <c r="AC553" i="1"/>
  <c r="Y553" i="1"/>
  <c r="X553" i="1"/>
  <c r="N553" i="1"/>
  <c r="K553" i="1"/>
  <c r="E553" i="1"/>
  <c r="AE552" i="1"/>
  <c r="AC552" i="1"/>
  <c r="Y552" i="1"/>
  <c r="X552" i="1"/>
  <c r="U552" i="1"/>
  <c r="K552" i="1"/>
  <c r="E552" i="1"/>
  <c r="AE551" i="1"/>
  <c r="AC551" i="1"/>
  <c r="Y551" i="1"/>
  <c r="X551" i="1"/>
  <c r="P551" i="1"/>
  <c r="O551" i="1"/>
  <c r="K551" i="1"/>
  <c r="U551" i="1" s="1"/>
  <c r="E551" i="1"/>
  <c r="AE550" i="1"/>
  <c r="AC550" i="1"/>
  <c r="Y550" i="1"/>
  <c r="X550" i="1"/>
  <c r="K550" i="1"/>
  <c r="E550" i="1"/>
  <c r="AE549" i="1"/>
  <c r="AC549" i="1"/>
  <c r="Y549" i="1"/>
  <c r="X549" i="1"/>
  <c r="N549" i="1"/>
  <c r="K549" i="1"/>
  <c r="E549" i="1"/>
  <c r="AE548" i="1"/>
  <c r="AC548" i="1"/>
  <c r="Y548" i="1"/>
  <c r="X548" i="1"/>
  <c r="U548" i="1"/>
  <c r="K548" i="1"/>
  <c r="E548" i="1"/>
  <c r="AE547" i="1"/>
  <c r="AC547" i="1"/>
  <c r="Y547" i="1"/>
  <c r="X547" i="1"/>
  <c r="U547" i="1"/>
  <c r="R547" i="1"/>
  <c r="O547" i="1"/>
  <c r="N547" i="1"/>
  <c r="M547" i="1"/>
  <c r="K547" i="1"/>
  <c r="Q547" i="1" s="1"/>
  <c r="T547" i="1" s="1"/>
  <c r="E547" i="1"/>
  <c r="AE546" i="1"/>
  <c r="AC546" i="1"/>
  <c r="Y546" i="1"/>
  <c r="X546" i="1"/>
  <c r="U546" i="1"/>
  <c r="T546" i="1"/>
  <c r="R546" i="1"/>
  <c r="O546" i="1"/>
  <c r="N546" i="1"/>
  <c r="M546" i="1"/>
  <c r="K546" i="1"/>
  <c r="Q546" i="1" s="1"/>
  <c r="S546" i="1" s="1"/>
  <c r="E546" i="1"/>
  <c r="AE545" i="1"/>
  <c r="AC545" i="1"/>
  <c r="Y545" i="1"/>
  <c r="X545" i="1"/>
  <c r="U545" i="1"/>
  <c r="T545" i="1"/>
  <c r="R545" i="1"/>
  <c r="Q545" i="1"/>
  <c r="N545" i="1"/>
  <c r="M545" i="1"/>
  <c r="L545" i="1"/>
  <c r="K545" i="1"/>
  <c r="P545" i="1" s="1"/>
  <c r="E545" i="1"/>
  <c r="AE544" i="1"/>
  <c r="AC544" i="1"/>
  <c r="Y544" i="1"/>
  <c r="X544" i="1"/>
  <c r="K544" i="1"/>
  <c r="E544" i="1"/>
  <c r="AE543" i="1"/>
  <c r="AD543" i="1"/>
  <c r="AC543" i="1"/>
  <c r="Y543" i="1"/>
  <c r="X543" i="1"/>
  <c r="U543" i="1"/>
  <c r="R543" i="1"/>
  <c r="Q543" i="1"/>
  <c r="N543" i="1"/>
  <c r="M543" i="1"/>
  <c r="L543" i="1"/>
  <c r="K543" i="1"/>
  <c r="P543" i="1" s="1"/>
  <c r="E543" i="1"/>
  <c r="AE542" i="1"/>
  <c r="AC542" i="1"/>
  <c r="Y542" i="1"/>
  <c r="X542" i="1"/>
  <c r="U542" i="1"/>
  <c r="R542" i="1"/>
  <c r="Q542" i="1"/>
  <c r="N542" i="1"/>
  <c r="M542" i="1"/>
  <c r="L542" i="1"/>
  <c r="K542" i="1"/>
  <c r="P542" i="1" s="1"/>
  <c r="E542" i="1"/>
  <c r="AE541" i="1"/>
  <c r="AC541" i="1"/>
  <c r="Y541" i="1"/>
  <c r="X541" i="1"/>
  <c r="U541" i="1"/>
  <c r="R541" i="1"/>
  <c r="Q541" i="1"/>
  <c r="N541" i="1"/>
  <c r="M541" i="1"/>
  <c r="L541" i="1"/>
  <c r="K541" i="1"/>
  <c r="P541" i="1" s="1"/>
  <c r="E541" i="1"/>
  <c r="AE540" i="1"/>
  <c r="AD540" i="1"/>
  <c r="AC540" i="1"/>
  <c r="Y540" i="1"/>
  <c r="X540" i="1"/>
  <c r="R540" i="1"/>
  <c r="O540" i="1"/>
  <c r="N540" i="1"/>
  <c r="K540" i="1"/>
  <c r="U540" i="1" s="1"/>
  <c r="E540" i="1"/>
  <c r="AE539" i="1"/>
  <c r="AC539" i="1"/>
  <c r="Y539" i="1"/>
  <c r="X539" i="1"/>
  <c r="M539" i="1"/>
  <c r="K539" i="1"/>
  <c r="E539" i="1"/>
  <c r="AE538" i="1"/>
  <c r="AD538" i="1"/>
  <c r="AC538" i="1"/>
  <c r="Y538" i="1"/>
  <c r="X538" i="1"/>
  <c r="U538" i="1"/>
  <c r="P538" i="1"/>
  <c r="O538" i="1"/>
  <c r="N538" i="1"/>
  <c r="L538" i="1"/>
  <c r="K538" i="1"/>
  <c r="E538" i="1"/>
  <c r="AE537" i="1"/>
  <c r="AC537" i="1"/>
  <c r="Y537" i="1"/>
  <c r="X537" i="1"/>
  <c r="K537" i="1"/>
  <c r="E537" i="1"/>
  <c r="AE536" i="1"/>
  <c r="AC536" i="1"/>
  <c r="Y536" i="1"/>
  <c r="X536" i="1"/>
  <c r="U536" i="1"/>
  <c r="K536" i="1"/>
  <c r="E536" i="1"/>
  <c r="AE535" i="1"/>
  <c r="AC535" i="1"/>
  <c r="Y535" i="1"/>
  <c r="X535" i="1"/>
  <c r="R535" i="1"/>
  <c r="O535" i="1"/>
  <c r="N535" i="1"/>
  <c r="M535" i="1"/>
  <c r="L535" i="1"/>
  <c r="K535" i="1"/>
  <c r="U535" i="1" s="1"/>
  <c r="E535" i="1"/>
  <c r="AE534" i="1"/>
  <c r="AC534" i="1"/>
  <c r="Y534" i="1"/>
  <c r="X534" i="1"/>
  <c r="O534" i="1"/>
  <c r="N534" i="1"/>
  <c r="M534" i="1"/>
  <c r="K534" i="1"/>
  <c r="U534" i="1" s="1"/>
  <c r="E534" i="1"/>
  <c r="AE533" i="1"/>
  <c r="AC533" i="1"/>
  <c r="Y533" i="1"/>
  <c r="X533" i="1"/>
  <c r="L533" i="1"/>
  <c r="K533" i="1"/>
  <c r="E533" i="1"/>
  <c r="AE532" i="1"/>
  <c r="AC532" i="1"/>
  <c r="Y532" i="1"/>
  <c r="X532" i="1"/>
  <c r="U532" i="1"/>
  <c r="R532" i="1"/>
  <c r="Q532" i="1"/>
  <c r="N532" i="1"/>
  <c r="M532" i="1"/>
  <c r="L532" i="1"/>
  <c r="K532" i="1"/>
  <c r="E532" i="1"/>
  <c r="AE531" i="1"/>
  <c r="AC531" i="1"/>
  <c r="Y531" i="1"/>
  <c r="X531" i="1"/>
  <c r="U531" i="1"/>
  <c r="R531" i="1"/>
  <c r="Q531" i="1"/>
  <c r="N531" i="1"/>
  <c r="M531" i="1"/>
  <c r="L531" i="1"/>
  <c r="K531" i="1"/>
  <c r="E531" i="1"/>
  <c r="AE530" i="1"/>
  <c r="AC530" i="1"/>
  <c r="Y530" i="1"/>
  <c r="X530" i="1"/>
  <c r="K530" i="1"/>
  <c r="E530" i="1"/>
  <c r="AE529" i="1"/>
  <c r="AC529" i="1"/>
  <c r="Y529" i="1"/>
  <c r="X529" i="1"/>
  <c r="U529" i="1"/>
  <c r="R529" i="1"/>
  <c r="M529" i="1"/>
  <c r="L529" i="1"/>
  <c r="K529" i="1"/>
  <c r="E529" i="1"/>
  <c r="AE528" i="1"/>
  <c r="AC528" i="1"/>
  <c r="Y528" i="1"/>
  <c r="X528" i="1"/>
  <c r="R528" i="1"/>
  <c r="N528" i="1"/>
  <c r="K528" i="1"/>
  <c r="U528" i="1" s="1"/>
  <c r="E528" i="1"/>
  <c r="AE527" i="1"/>
  <c r="AC527" i="1"/>
  <c r="Y527" i="1"/>
  <c r="X527" i="1"/>
  <c r="R527" i="1"/>
  <c r="Q527" i="1"/>
  <c r="P527" i="1"/>
  <c r="N527" i="1"/>
  <c r="K527" i="1"/>
  <c r="O527" i="1" s="1"/>
  <c r="E527" i="1"/>
  <c r="AE526" i="1"/>
  <c r="AC526" i="1"/>
  <c r="Y526" i="1"/>
  <c r="X526" i="1"/>
  <c r="R526" i="1"/>
  <c r="Q526" i="1"/>
  <c r="P526" i="1"/>
  <c r="N526" i="1"/>
  <c r="K526" i="1"/>
  <c r="O526" i="1" s="1"/>
  <c r="S526" i="1" s="1"/>
  <c r="E526" i="1"/>
  <c r="AE525" i="1"/>
  <c r="AC525" i="1"/>
  <c r="Y525" i="1"/>
  <c r="X525" i="1"/>
  <c r="R525" i="1"/>
  <c r="Q525" i="1"/>
  <c r="P525" i="1"/>
  <c r="N525" i="1"/>
  <c r="K525" i="1"/>
  <c r="O525" i="1" s="1"/>
  <c r="S525" i="1" s="1"/>
  <c r="E525" i="1"/>
  <c r="AE524" i="1"/>
  <c r="AC524" i="1"/>
  <c r="Y524" i="1"/>
  <c r="X524" i="1"/>
  <c r="R524" i="1"/>
  <c r="Q524" i="1"/>
  <c r="P524" i="1"/>
  <c r="N524" i="1"/>
  <c r="K524" i="1"/>
  <c r="O524" i="1" s="1"/>
  <c r="S524" i="1" s="1"/>
  <c r="E524" i="1"/>
  <c r="AE523" i="1"/>
  <c r="AC523" i="1"/>
  <c r="Y523" i="1"/>
  <c r="X523" i="1"/>
  <c r="R523" i="1"/>
  <c r="Q523" i="1"/>
  <c r="P523" i="1"/>
  <c r="N523" i="1"/>
  <c r="K523" i="1"/>
  <c r="O523" i="1" s="1"/>
  <c r="S523" i="1" s="1"/>
  <c r="E523" i="1"/>
  <c r="AE522" i="1"/>
  <c r="AC522" i="1"/>
  <c r="Y522" i="1"/>
  <c r="X522" i="1"/>
  <c r="R522" i="1"/>
  <c r="Q522" i="1"/>
  <c r="P522" i="1"/>
  <c r="N522" i="1"/>
  <c r="K522" i="1"/>
  <c r="O522" i="1" s="1"/>
  <c r="S522" i="1" s="1"/>
  <c r="E522" i="1"/>
  <c r="AE521" i="1"/>
  <c r="AC521" i="1"/>
  <c r="Y521" i="1"/>
  <c r="X521" i="1"/>
  <c r="R521" i="1"/>
  <c r="Q521" i="1"/>
  <c r="P521" i="1"/>
  <c r="N521" i="1"/>
  <c r="K521" i="1"/>
  <c r="O521" i="1" s="1"/>
  <c r="S521" i="1" s="1"/>
  <c r="E521" i="1"/>
  <c r="AE520" i="1"/>
  <c r="AC520" i="1"/>
  <c r="Y520" i="1"/>
  <c r="X520" i="1"/>
  <c r="R520" i="1"/>
  <c r="Q520" i="1"/>
  <c r="P520" i="1"/>
  <c r="N520" i="1"/>
  <c r="K520" i="1"/>
  <c r="O520" i="1" s="1"/>
  <c r="S520" i="1" s="1"/>
  <c r="E520" i="1"/>
  <c r="AE519" i="1"/>
  <c r="AC519" i="1"/>
  <c r="Y519" i="1"/>
  <c r="X519" i="1"/>
  <c r="Q519" i="1"/>
  <c r="T519" i="1" s="1"/>
  <c r="P519" i="1"/>
  <c r="O519" i="1"/>
  <c r="N519" i="1"/>
  <c r="M519" i="1"/>
  <c r="L519" i="1"/>
  <c r="K519" i="1"/>
  <c r="U519" i="1" s="1"/>
  <c r="E519" i="1"/>
  <c r="AE518" i="1"/>
  <c r="AC518" i="1"/>
  <c r="Y518" i="1"/>
  <c r="X518" i="1"/>
  <c r="U518" i="1"/>
  <c r="Q518" i="1"/>
  <c r="P518" i="1"/>
  <c r="O518" i="1"/>
  <c r="N518" i="1"/>
  <c r="M518" i="1"/>
  <c r="L518" i="1"/>
  <c r="K518" i="1"/>
  <c r="R518" i="1" s="1"/>
  <c r="E518" i="1"/>
  <c r="AE517" i="1"/>
  <c r="AC517" i="1"/>
  <c r="Y517" i="1"/>
  <c r="X517" i="1"/>
  <c r="U517" i="1"/>
  <c r="Q517" i="1"/>
  <c r="P517" i="1"/>
  <c r="O517" i="1"/>
  <c r="S517" i="1" s="1"/>
  <c r="N517" i="1"/>
  <c r="M517" i="1"/>
  <c r="L517" i="1"/>
  <c r="K517" i="1"/>
  <c r="R517" i="1" s="1"/>
  <c r="E517" i="1"/>
  <c r="AE516" i="1"/>
  <c r="AD516" i="1"/>
  <c r="AC516" i="1"/>
  <c r="Y516" i="1"/>
  <c r="X516" i="1"/>
  <c r="R516" i="1"/>
  <c r="Q516" i="1"/>
  <c r="P516" i="1"/>
  <c r="N516" i="1"/>
  <c r="K516" i="1"/>
  <c r="O516" i="1" s="1"/>
  <c r="E516" i="1"/>
  <c r="AE515" i="1"/>
  <c r="AD515" i="1"/>
  <c r="AC515" i="1"/>
  <c r="Y515" i="1"/>
  <c r="X515" i="1"/>
  <c r="K515" i="1"/>
  <c r="R515" i="1" s="1"/>
  <c r="E515" i="1"/>
  <c r="AE514" i="1"/>
  <c r="AD514" i="1"/>
  <c r="AC514" i="1"/>
  <c r="Y514" i="1"/>
  <c r="X514" i="1"/>
  <c r="R514" i="1"/>
  <c r="P514" i="1"/>
  <c r="L514" i="1"/>
  <c r="K514" i="1"/>
  <c r="Q514" i="1" s="1"/>
  <c r="E514" i="1"/>
  <c r="AE513" i="1"/>
  <c r="AD513" i="1"/>
  <c r="AC513" i="1"/>
  <c r="Y513" i="1"/>
  <c r="X513" i="1"/>
  <c r="U513" i="1"/>
  <c r="R513" i="1"/>
  <c r="Q513" i="1"/>
  <c r="N513" i="1"/>
  <c r="M513" i="1"/>
  <c r="L513" i="1"/>
  <c r="K513" i="1"/>
  <c r="P513" i="1" s="1"/>
  <c r="E513" i="1"/>
  <c r="AE512" i="1"/>
  <c r="AC512" i="1"/>
  <c r="Y512" i="1"/>
  <c r="X512" i="1"/>
  <c r="U512" i="1"/>
  <c r="R512" i="1"/>
  <c r="Q512" i="1"/>
  <c r="N512" i="1"/>
  <c r="M512" i="1"/>
  <c r="L512" i="1"/>
  <c r="K512" i="1"/>
  <c r="P512" i="1" s="1"/>
  <c r="E512" i="1"/>
  <c r="AE511" i="1"/>
  <c r="AC511" i="1"/>
  <c r="Y511" i="1"/>
  <c r="X511" i="1"/>
  <c r="U511" i="1"/>
  <c r="R511" i="1"/>
  <c r="Q511" i="1"/>
  <c r="N511" i="1"/>
  <c r="M511" i="1"/>
  <c r="L511" i="1"/>
  <c r="K511" i="1"/>
  <c r="P511" i="1" s="1"/>
  <c r="E511" i="1"/>
  <c r="AE510" i="1"/>
  <c r="AC510" i="1"/>
  <c r="Y510" i="1"/>
  <c r="X510" i="1"/>
  <c r="U510" i="1"/>
  <c r="R510" i="1"/>
  <c r="Q510" i="1"/>
  <c r="N510" i="1"/>
  <c r="M510" i="1"/>
  <c r="L510" i="1"/>
  <c r="K510" i="1"/>
  <c r="P510" i="1" s="1"/>
  <c r="E510" i="1"/>
  <c r="AE509" i="1"/>
  <c r="AC509" i="1"/>
  <c r="Y509" i="1"/>
  <c r="X509" i="1"/>
  <c r="U509" i="1"/>
  <c r="R509" i="1"/>
  <c r="Q509" i="1"/>
  <c r="N509" i="1"/>
  <c r="M509" i="1"/>
  <c r="L509" i="1"/>
  <c r="K509" i="1"/>
  <c r="P509" i="1" s="1"/>
  <c r="E509" i="1"/>
  <c r="AE508" i="1"/>
  <c r="AC508" i="1"/>
  <c r="Y508" i="1"/>
  <c r="X508" i="1"/>
  <c r="U508" i="1"/>
  <c r="R508" i="1"/>
  <c r="Q508" i="1"/>
  <c r="N508" i="1"/>
  <c r="M508" i="1"/>
  <c r="L508" i="1"/>
  <c r="K508" i="1"/>
  <c r="P508" i="1" s="1"/>
  <c r="E508" i="1"/>
  <c r="AE507" i="1"/>
  <c r="AC507" i="1"/>
  <c r="Y507" i="1"/>
  <c r="X507" i="1"/>
  <c r="U507" i="1"/>
  <c r="R507" i="1"/>
  <c r="Q507" i="1"/>
  <c r="N507" i="1"/>
  <c r="M507" i="1"/>
  <c r="L507" i="1"/>
  <c r="K507" i="1"/>
  <c r="P507" i="1" s="1"/>
  <c r="E507" i="1"/>
  <c r="AE506" i="1"/>
  <c r="AC506" i="1"/>
  <c r="Y506" i="1"/>
  <c r="X506" i="1"/>
  <c r="U506" i="1"/>
  <c r="R506" i="1"/>
  <c r="Q506" i="1"/>
  <c r="N506" i="1"/>
  <c r="M506" i="1"/>
  <c r="L506" i="1"/>
  <c r="K506" i="1"/>
  <c r="P506" i="1" s="1"/>
  <c r="E506" i="1"/>
  <c r="AE505" i="1"/>
  <c r="AC505" i="1"/>
  <c r="Y505" i="1"/>
  <c r="X505" i="1"/>
  <c r="U505" i="1"/>
  <c r="R505" i="1"/>
  <c r="Q505" i="1"/>
  <c r="N505" i="1"/>
  <c r="M505" i="1"/>
  <c r="L505" i="1"/>
  <c r="K505" i="1"/>
  <c r="P505" i="1" s="1"/>
  <c r="E505" i="1"/>
  <c r="AE504" i="1"/>
  <c r="AC504" i="1"/>
  <c r="Y504" i="1"/>
  <c r="X504" i="1"/>
  <c r="U504" i="1"/>
  <c r="R504" i="1"/>
  <c r="Q504" i="1"/>
  <c r="N504" i="1"/>
  <c r="M504" i="1"/>
  <c r="L504" i="1"/>
  <c r="K504" i="1"/>
  <c r="P504" i="1" s="1"/>
  <c r="E504" i="1"/>
  <c r="AE503" i="1"/>
  <c r="AC503" i="1"/>
  <c r="Y503" i="1"/>
  <c r="X503" i="1"/>
  <c r="U503" i="1"/>
  <c r="R503" i="1"/>
  <c r="Q503" i="1"/>
  <c r="N503" i="1"/>
  <c r="M503" i="1"/>
  <c r="L503" i="1"/>
  <c r="K503" i="1"/>
  <c r="P503" i="1" s="1"/>
  <c r="E503" i="1"/>
  <c r="AE502" i="1"/>
  <c r="AC502" i="1"/>
  <c r="Y502" i="1"/>
  <c r="X502" i="1"/>
  <c r="U502" i="1"/>
  <c r="R502" i="1"/>
  <c r="Q502" i="1"/>
  <c r="N502" i="1"/>
  <c r="M502" i="1"/>
  <c r="L502" i="1"/>
  <c r="K502" i="1"/>
  <c r="P502" i="1" s="1"/>
  <c r="E502" i="1"/>
  <c r="AE501" i="1"/>
  <c r="AC501" i="1"/>
  <c r="Y501" i="1"/>
  <c r="X501" i="1"/>
  <c r="U501" i="1"/>
  <c r="R501" i="1"/>
  <c r="Q501" i="1"/>
  <c r="N501" i="1"/>
  <c r="M501" i="1"/>
  <c r="L501" i="1"/>
  <c r="K501" i="1"/>
  <c r="P501" i="1" s="1"/>
  <c r="E501" i="1"/>
  <c r="AE500" i="1"/>
  <c r="AC500" i="1"/>
  <c r="Y500" i="1"/>
  <c r="X500" i="1"/>
  <c r="U500" i="1"/>
  <c r="R500" i="1"/>
  <c r="Q500" i="1"/>
  <c r="N500" i="1"/>
  <c r="M500" i="1"/>
  <c r="L500" i="1"/>
  <c r="K500" i="1"/>
  <c r="P500" i="1" s="1"/>
  <c r="E500" i="1"/>
  <c r="AE499" i="1"/>
  <c r="AC499" i="1"/>
  <c r="Y499" i="1"/>
  <c r="X499" i="1"/>
  <c r="U499" i="1"/>
  <c r="R499" i="1"/>
  <c r="Q499" i="1"/>
  <c r="N499" i="1"/>
  <c r="M499" i="1"/>
  <c r="L499" i="1"/>
  <c r="K499" i="1"/>
  <c r="P499" i="1" s="1"/>
  <c r="E499" i="1"/>
  <c r="AE498" i="1"/>
  <c r="AC498" i="1"/>
  <c r="Y498" i="1"/>
  <c r="X498" i="1"/>
  <c r="U498" i="1"/>
  <c r="R498" i="1"/>
  <c r="Q498" i="1"/>
  <c r="N498" i="1"/>
  <c r="M498" i="1"/>
  <c r="L498" i="1"/>
  <c r="K498" i="1"/>
  <c r="P498" i="1" s="1"/>
  <c r="E498" i="1"/>
  <c r="AE497" i="1"/>
  <c r="AC497" i="1"/>
  <c r="Y497" i="1"/>
  <c r="X497" i="1"/>
  <c r="U497" i="1"/>
  <c r="R497" i="1"/>
  <c r="Q497" i="1"/>
  <c r="N497" i="1"/>
  <c r="M497" i="1"/>
  <c r="L497" i="1"/>
  <c r="K497" i="1"/>
  <c r="P497" i="1" s="1"/>
  <c r="E497" i="1"/>
  <c r="AE496" i="1"/>
  <c r="AD496" i="1"/>
  <c r="AC496" i="1"/>
  <c r="Y496" i="1"/>
  <c r="X496" i="1"/>
  <c r="U496" i="1"/>
  <c r="S496" i="1"/>
  <c r="O496" i="1"/>
  <c r="K496" i="1"/>
  <c r="E496" i="1"/>
  <c r="AE495" i="1"/>
  <c r="AD495" i="1"/>
  <c r="AC495" i="1"/>
  <c r="Y495" i="1"/>
  <c r="X495" i="1"/>
  <c r="U495" i="1"/>
  <c r="O495" i="1"/>
  <c r="L495" i="1"/>
  <c r="K495" i="1"/>
  <c r="E495" i="1"/>
  <c r="AE494" i="1"/>
  <c r="AC494" i="1"/>
  <c r="Y494" i="1"/>
  <c r="X494" i="1"/>
  <c r="K494" i="1"/>
  <c r="U494" i="1" s="1"/>
  <c r="E494" i="1"/>
  <c r="AE493" i="1"/>
  <c r="AC493" i="1"/>
  <c r="Y493" i="1"/>
  <c r="X493" i="1"/>
  <c r="U493" i="1"/>
  <c r="L493" i="1"/>
  <c r="K493" i="1"/>
  <c r="P493" i="1" s="1"/>
  <c r="E493" i="1"/>
  <c r="AE492" i="1"/>
  <c r="AD492" i="1"/>
  <c r="AC492" i="1"/>
  <c r="Y492" i="1"/>
  <c r="X492" i="1"/>
  <c r="U492" i="1"/>
  <c r="Q492" i="1"/>
  <c r="P492" i="1"/>
  <c r="O492" i="1"/>
  <c r="S492" i="1" s="1"/>
  <c r="N492" i="1"/>
  <c r="M492" i="1"/>
  <c r="L492" i="1"/>
  <c r="K492" i="1"/>
  <c r="R492" i="1" s="1"/>
  <c r="E492" i="1"/>
  <c r="AE491" i="1"/>
  <c r="AC491" i="1"/>
  <c r="Y491" i="1"/>
  <c r="X491" i="1"/>
  <c r="U491" i="1"/>
  <c r="Q491" i="1"/>
  <c r="P491" i="1"/>
  <c r="O491" i="1"/>
  <c r="S491" i="1" s="1"/>
  <c r="T491" i="1" s="1"/>
  <c r="N491" i="1"/>
  <c r="M491" i="1"/>
  <c r="L491" i="1"/>
  <c r="K491" i="1"/>
  <c r="R491" i="1" s="1"/>
  <c r="E491" i="1"/>
  <c r="AE490" i="1"/>
  <c r="AD490" i="1"/>
  <c r="AC490" i="1"/>
  <c r="Y490" i="1"/>
  <c r="X490" i="1"/>
  <c r="U490" i="1"/>
  <c r="R490" i="1"/>
  <c r="Q490" i="1"/>
  <c r="P490" i="1"/>
  <c r="O490" i="1"/>
  <c r="S490" i="1" s="1"/>
  <c r="N490" i="1"/>
  <c r="M490" i="1"/>
  <c r="L490" i="1"/>
  <c r="K490" i="1"/>
  <c r="E490" i="1"/>
  <c r="AE489" i="1"/>
  <c r="AC489" i="1"/>
  <c r="Y489" i="1"/>
  <c r="X489" i="1"/>
  <c r="U489" i="1"/>
  <c r="R489" i="1"/>
  <c r="Q489" i="1"/>
  <c r="P489" i="1"/>
  <c r="O489" i="1"/>
  <c r="S489" i="1" s="1"/>
  <c r="N489" i="1"/>
  <c r="M489" i="1"/>
  <c r="L489" i="1"/>
  <c r="K489" i="1"/>
  <c r="E489" i="1"/>
  <c r="AE488" i="1"/>
  <c r="AD488" i="1"/>
  <c r="AC488" i="1"/>
  <c r="Y488" i="1"/>
  <c r="X488" i="1"/>
  <c r="R488" i="1"/>
  <c r="Q488" i="1"/>
  <c r="P488" i="1"/>
  <c r="O488" i="1"/>
  <c r="S488" i="1" s="1"/>
  <c r="N488" i="1"/>
  <c r="M488" i="1"/>
  <c r="K488" i="1"/>
  <c r="U488" i="1" s="1"/>
  <c r="E488" i="1"/>
  <c r="AE487" i="1"/>
  <c r="AC487" i="1"/>
  <c r="Y487" i="1"/>
  <c r="X487" i="1"/>
  <c r="R487" i="1"/>
  <c r="Q487" i="1"/>
  <c r="P487" i="1"/>
  <c r="O487" i="1"/>
  <c r="N487" i="1"/>
  <c r="M487" i="1"/>
  <c r="K487" i="1"/>
  <c r="U487" i="1" s="1"/>
  <c r="E487" i="1"/>
  <c r="AE486" i="1"/>
  <c r="AC486" i="1"/>
  <c r="Y486" i="1"/>
  <c r="X486" i="1"/>
  <c r="S486" i="1"/>
  <c r="R486" i="1"/>
  <c r="Q486" i="1"/>
  <c r="P486" i="1"/>
  <c r="O486" i="1"/>
  <c r="N486" i="1"/>
  <c r="M486" i="1"/>
  <c r="K486" i="1"/>
  <c r="U486" i="1" s="1"/>
  <c r="E486" i="1"/>
  <c r="AE485" i="1"/>
  <c r="AC485" i="1"/>
  <c r="Y485" i="1"/>
  <c r="X485" i="1"/>
  <c r="R485" i="1"/>
  <c r="Q485" i="1"/>
  <c r="P485" i="1"/>
  <c r="O485" i="1"/>
  <c r="S485" i="1" s="1"/>
  <c r="N485" i="1"/>
  <c r="M485" i="1"/>
  <c r="K485" i="1"/>
  <c r="U485" i="1" s="1"/>
  <c r="E485" i="1"/>
  <c r="AE484" i="1"/>
  <c r="AC484" i="1"/>
  <c r="Y484" i="1"/>
  <c r="X484" i="1"/>
  <c r="S484" i="1"/>
  <c r="R484" i="1"/>
  <c r="Q484" i="1"/>
  <c r="P484" i="1"/>
  <c r="O484" i="1"/>
  <c r="N484" i="1"/>
  <c r="M484" i="1"/>
  <c r="K484" i="1"/>
  <c r="U484" i="1" s="1"/>
  <c r="E484" i="1"/>
  <c r="AE483" i="1"/>
  <c r="AD483" i="1"/>
  <c r="AC483" i="1"/>
  <c r="Y483" i="1"/>
  <c r="X483" i="1"/>
  <c r="R483" i="1"/>
  <c r="N483" i="1"/>
  <c r="K483" i="1"/>
  <c r="E483" i="1"/>
  <c r="AE482" i="1"/>
  <c r="AC482" i="1"/>
  <c r="Y482" i="1"/>
  <c r="X482" i="1"/>
  <c r="Q482" i="1"/>
  <c r="O482" i="1"/>
  <c r="S482" i="1" s="1"/>
  <c r="N482" i="1"/>
  <c r="K482" i="1"/>
  <c r="E482" i="1"/>
  <c r="AE481" i="1"/>
  <c r="AC481" i="1"/>
  <c r="Y481" i="1"/>
  <c r="X481" i="1"/>
  <c r="R481" i="1"/>
  <c r="Q481" i="1"/>
  <c r="P481" i="1"/>
  <c r="N481" i="1"/>
  <c r="K481" i="1"/>
  <c r="E481" i="1"/>
  <c r="AE480" i="1"/>
  <c r="AD480" i="1"/>
  <c r="AC480" i="1"/>
  <c r="Y480" i="1"/>
  <c r="X480" i="1"/>
  <c r="U480" i="1"/>
  <c r="K480" i="1"/>
  <c r="E480" i="1"/>
  <c r="AE479" i="1"/>
  <c r="AC479" i="1"/>
  <c r="Y479" i="1"/>
  <c r="X479" i="1"/>
  <c r="U479" i="1"/>
  <c r="O479" i="1"/>
  <c r="L479" i="1"/>
  <c r="K479" i="1"/>
  <c r="R479" i="1" s="1"/>
  <c r="E479" i="1"/>
  <c r="AE478" i="1"/>
  <c r="AC478" i="1"/>
  <c r="Y478" i="1"/>
  <c r="X478" i="1"/>
  <c r="Q478" i="1"/>
  <c r="K478" i="1"/>
  <c r="U478" i="1" s="1"/>
  <c r="E478" i="1"/>
  <c r="AE477" i="1"/>
  <c r="AD477" i="1"/>
  <c r="AC477" i="1"/>
  <c r="Y477" i="1"/>
  <c r="X477" i="1"/>
  <c r="U477" i="1"/>
  <c r="R477" i="1"/>
  <c r="Q477" i="1"/>
  <c r="P477" i="1"/>
  <c r="M477" i="1"/>
  <c r="K477" i="1"/>
  <c r="E477" i="1"/>
  <c r="AE476" i="1"/>
  <c r="AC476" i="1"/>
  <c r="Y476" i="1"/>
  <c r="X476" i="1"/>
  <c r="P476" i="1"/>
  <c r="M476" i="1"/>
  <c r="L476" i="1"/>
  <c r="K476" i="1"/>
  <c r="E476" i="1"/>
  <c r="AE475" i="1"/>
  <c r="AD475" i="1"/>
  <c r="AC475" i="1"/>
  <c r="Y475" i="1"/>
  <c r="X475" i="1"/>
  <c r="K475" i="1"/>
  <c r="E475" i="1"/>
  <c r="AE474" i="1"/>
  <c r="AC474" i="1"/>
  <c r="Y474" i="1"/>
  <c r="X474" i="1"/>
  <c r="Q474" i="1"/>
  <c r="K474" i="1"/>
  <c r="E474" i="1"/>
  <c r="AE473" i="1"/>
  <c r="AC473" i="1"/>
  <c r="Y473" i="1"/>
  <c r="X473" i="1"/>
  <c r="U473" i="1"/>
  <c r="R473" i="1"/>
  <c r="P473" i="1"/>
  <c r="L473" i="1"/>
  <c r="K473" i="1"/>
  <c r="E473" i="1"/>
  <c r="AE472" i="1"/>
  <c r="AC472" i="1"/>
  <c r="Y472" i="1"/>
  <c r="X472" i="1"/>
  <c r="U472" i="1"/>
  <c r="R472" i="1"/>
  <c r="Q472" i="1"/>
  <c r="P472" i="1"/>
  <c r="L472" i="1"/>
  <c r="K472" i="1"/>
  <c r="E472" i="1"/>
  <c r="AC471" i="1"/>
  <c r="Y471" i="1"/>
  <c r="X471" i="1"/>
  <c r="T471" i="1"/>
  <c r="M471" i="1"/>
  <c r="L471" i="1"/>
  <c r="K471" i="1"/>
  <c r="E471" i="1"/>
  <c r="AE470" i="1"/>
  <c r="AC470" i="1"/>
  <c r="Y470" i="1"/>
  <c r="X470" i="1"/>
  <c r="K470" i="1"/>
  <c r="E470" i="1"/>
  <c r="AE469" i="1"/>
  <c r="AC469" i="1"/>
  <c r="Y469" i="1"/>
  <c r="X469" i="1"/>
  <c r="U469" i="1"/>
  <c r="R469" i="1"/>
  <c r="N469" i="1"/>
  <c r="M469" i="1"/>
  <c r="K469" i="1"/>
  <c r="E469" i="1"/>
  <c r="AE468" i="1"/>
  <c r="AC468" i="1"/>
  <c r="Y468" i="1"/>
  <c r="X468" i="1"/>
  <c r="N468" i="1"/>
  <c r="L468" i="1"/>
  <c r="K468" i="1"/>
  <c r="E468" i="1"/>
  <c r="AE467" i="1"/>
  <c r="AC467" i="1"/>
  <c r="Y467" i="1"/>
  <c r="X467" i="1"/>
  <c r="U467" i="1"/>
  <c r="R467" i="1"/>
  <c r="Q467" i="1"/>
  <c r="N467" i="1"/>
  <c r="L467" i="1"/>
  <c r="K467" i="1"/>
  <c r="E467" i="1"/>
  <c r="AE466" i="1"/>
  <c r="AC466" i="1"/>
  <c r="Y466" i="1"/>
  <c r="X466" i="1"/>
  <c r="K466" i="1"/>
  <c r="E466" i="1"/>
  <c r="AE465" i="1"/>
  <c r="AC465" i="1"/>
  <c r="Y465" i="1"/>
  <c r="X465" i="1"/>
  <c r="U465" i="1"/>
  <c r="R465" i="1"/>
  <c r="M465" i="1"/>
  <c r="L465" i="1"/>
  <c r="K465" i="1"/>
  <c r="N465" i="1" s="1"/>
  <c r="E465" i="1"/>
  <c r="AE464" i="1"/>
  <c r="AC464" i="1"/>
  <c r="Y464" i="1"/>
  <c r="X464" i="1"/>
  <c r="R464" i="1"/>
  <c r="Q464" i="1"/>
  <c r="T464" i="1" s="1"/>
  <c r="P464" i="1"/>
  <c r="O464" i="1"/>
  <c r="N464" i="1"/>
  <c r="K464" i="1"/>
  <c r="E464" i="1"/>
  <c r="AE463" i="1"/>
  <c r="AC463" i="1"/>
  <c r="Y463" i="1"/>
  <c r="X463" i="1"/>
  <c r="R463" i="1"/>
  <c r="L463" i="1"/>
  <c r="K463" i="1"/>
  <c r="E463" i="1"/>
  <c r="AE462" i="1"/>
  <c r="AC462" i="1"/>
  <c r="Y462" i="1"/>
  <c r="X462" i="1"/>
  <c r="Q462" i="1"/>
  <c r="O462" i="1"/>
  <c r="N462" i="1"/>
  <c r="K462" i="1"/>
  <c r="E462" i="1"/>
  <c r="AE461" i="1"/>
  <c r="AC461" i="1"/>
  <c r="Y461" i="1"/>
  <c r="X461" i="1"/>
  <c r="N461" i="1"/>
  <c r="K461" i="1"/>
  <c r="E461" i="1"/>
  <c r="AE460" i="1"/>
  <c r="AC460" i="1"/>
  <c r="Y460" i="1"/>
  <c r="X460" i="1"/>
  <c r="R460" i="1"/>
  <c r="P460" i="1"/>
  <c r="O460" i="1"/>
  <c r="N460" i="1"/>
  <c r="L460" i="1"/>
  <c r="K460" i="1"/>
  <c r="E460" i="1"/>
  <c r="AE459" i="1"/>
  <c r="AC459" i="1"/>
  <c r="Y459" i="1"/>
  <c r="X459" i="1"/>
  <c r="R459" i="1"/>
  <c r="Q459" i="1"/>
  <c r="P459" i="1"/>
  <c r="K459" i="1"/>
  <c r="O459" i="1" s="1"/>
  <c r="S459" i="1" s="1"/>
  <c r="E459" i="1"/>
  <c r="AE458" i="1"/>
  <c r="AC458" i="1"/>
  <c r="Y458" i="1"/>
  <c r="X458" i="1"/>
  <c r="O458" i="1"/>
  <c r="N458" i="1"/>
  <c r="L458" i="1"/>
  <c r="K458" i="1"/>
  <c r="E458" i="1"/>
  <c r="AE457" i="1"/>
  <c r="AC457" i="1"/>
  <c r="Y457" i="1"/>
  <c r="X457" i="1"/>
  <c r="R457" i="1"/>
  <c r="P457" i="1"/>
  <c r="K457" i="1"/>
  <c r="E457" i="1"/>
  <c r="AE456" i="1"/>
  <c r="AC456" i="1"/>
  <c r="Y456" i="1"/>
  <c r="X456" i="1"/>
  <c r="R456" i="1"/>
  <c r="Q456" i="1"/>
  <c r="O456" i="1"/>
  <c r="S456" i="1" s="1"/>
  <c r="L456" i="1"/>
  <c r="K456" i="1"/>
  <c r="E456" i="1"/>
  <c r="AE455" i="1"/>
  <c r="AC455" i="1"/>
  <c r="Y455" i="1"/>
  <c r="X455" i="1"/>
  <c r="R455" i="1"/>
  <c r="P455" i="1"/>
  <c r="O455" i="1"/>
  <c r="N455" i="1"/>
  <c r="M455" i="1"/>
  <c r="K455" i="1"/>
  <c r="E455" i="1"/>
  <c r="AE454" i="1"/>
  <c r="AC454" i="1"/>
  <c r="Y454" i="1"/>
  <c r="X454" i="1"/>
  <c r="U454" i="1"/>
  <c r="Q454" i="1"/>
  <c r="T454" i="1" s="1"/>
  <c r="P454" i="1"/>
  <c r="O454" i="1"/>
  <c r="N454" i="1"/>
  <c r="M454" i="1"/>
  <c r="L454" i="1"/>
  <c r="K454" i="1"/>
  <c r="R454" i="1" s="1"/>
  <c r="E454" i="1"/>
  <c r="AE453" i="1"/>
  <c r="AC453" i="1"/>
  <c r="Y453" i="1"/>
  <c r="X453" i="1"/>
  <c r="U453" i="1"/>
  <c r="N453" i="1"/>
  <c r="M453" i="1"/>
  <c r="L453" i="1"/>
  <c r="K453" i="1"/>
  <c r="E453" i="1"/>
  <c r="AE452" i="1"/>
  <c r="AC452" i="1"/>
  <c r="Y452" i="1"/>
  <c r="X452" i="1"/>
  <c r="R452" i="1"/>
  <c r="M452" i="1"/>
  <c r="K452" i="1"/>
  <c r="E452" i="1"/>
  <c r="AE451" i="1"/>
  <c r="AD451" i="1"/>
  <c r="AC451" i="1"/>
  <c r="Y451" i="1"/>
  <c r="X451" i="1"/>
  <c r="Q451" i="1"/>
  <c r="T451" i="1" s="1"/>
  <c r="K451" i="1"/>
  <c r="E451" i="1"/>
  <c r="AE450" i="1"/>
  <c r="AD450" i="1"/>
  <c r="AC450" i="1"/>
  <c r="Y450" i="1"/>
  <c r="X450" i="1"/>
  <c r="R450" i="1"/>
  <c r="N450" i="1"/>
  <c r="M450" i="1"/>
  <c r="L450" i="1"/>
  <c r="K450" i="1"/>
  <c r="U450" i="1" s="1"/>
  <c r="E450" i="1"/>
  <c r="AE449" i="1"/>
  <c r="AC449" i="1"/>
  <c r="Y449" i="1"/>
  <c r="X449" i="1"/>
  <c r="R449" i="1"/>
  <c r="N449" i="1"/>
  <c r="M449" i="1"/>
  <c r="L449" i="1"/>
  <c r="K449" i="1"/>
  <c r="U449" i="1" s="1"/>
  <c r="E449" i="1"/>
  <c r="AE448" i="1"/>
  <c r="AC448" i="1"/>
  <c r="Y448" i="1"/>
  <c r="X448" i="1"/>
  <c r="R448" i="1"/>
  <c r="N448" i="1"/>
  <c r="M448" i="1"/>
  <c r="L448" i="1"/>
  <c r="K448" i="1"/>
  <c r="U448" i="1" s="1"/>
  <c r="E448" i="1"/>
  <c r="AE447" i="1"/>
  <c r="AC447" i="1"/>
  <c r="Y447" i="1"/>
  <c r="X447" i="1"/>
  <c r="R447" i="1"/>
  <c r="N447" i="1"/>
  <c r="M447" i="1"/>
  <c r="L447" i="1"/>
  <c r="K447" i="1"/>
  <c r="U447" i="1" s="1"/>
  <c r="E447" i="1"/>
  <c r="AE446" i="1"/>
  <c r="AD446" i="1"/>
  <c r="AC446" i="1"/>
  <c r="Y446" i="1"/>
  <c r="X446" i="1"/>
  <c r="U446" i="1"/>
  <c r="R446" i="1"/>
  <c r="P446" i="1"/>
  <c r="O446" i="1"/>
  <c r="N446" i="1"/>
  <c r="M446" i="1"/>
  <c r="L446" i="1"/>
  <c r="K446" i="1"/>
  <c r="Q446" i="1" s="1"/>
  <c r="E446" i="1"/>
  <c r="AE445" i="1"/>
  <c r="AC445" i="1"/>
  <c r="Y445" i="1"/>
  <c r="X445" i="1"/>
  <c r="U445" i="1"/>
  <c r="R445" i="1"/>
  <c r="N445" i="1"/>
  <c r="M445" i="1"/>
  <c r="L445" i="1"/>
  <c r="K445" i="1"/>
  <c r="Q445" i="1" s="1"/>
  <c r="T445" i="1" s="1"/>
  <c r="E445" i="1"/>
  <c r="AE444" i="1"/>
  <c r="AC444" i="1"/>
  <c r="Y444" i="1"/>
  <c r="X444" i="1"/>
  <c r="R444" i="1"/>
  <c r="N444" i="1"/>
  <c r="M444" i="1"/>
  <c r="L444" i="1"/>
  <c r="K444" i="1"/>
  <c r="U444" i="1" s="1"/>
  <c r="E444" i="1"/>
  <c r="AE443" i="1"/>
  <c r="AC443" i="1"/>
  <c r="Y443" i="1"/>
  <c r="X443" i="1"/>
  <c r="R443" i="1"/>
  <c r="N443" i="1"/>
  <c r="M443" i="1"/>
  <c r="L443" i="1"/>
  <c r="K443" i="1"/>
  <c r="U443" i="1" s="1"/>
  <c r="E443" i="1"/>
  <c r="AE442" i="1"/>
  <c r="AC442" i="1"/>
  <c r="Y442" i="1"/>
  <c r="X442" i="1"/>
  <c r="R442" i="1"/>
  <c r="N442" i="1"/>
  <c r="M442" i="1"/>
  <c r="L442" i="1"/>
  <c r="K442" i="1"/>
  <c r="U442" i="1" s="1"/>
  <c r="E442" i="1"/>
  <c r="AE441" i="1"/>
  <c r="AC441" i="1"/>
  <c r="Y441" i="1"/>
  <c r="X441" i="1"/>
  <c r="R441" i="1"/>
  <c r="N441" i="1"/>
  <c r="M441" i="1"/>
  <c r="L441" i="1"/>
  <c r="K441" i="1"/>
  <c r="U441" i="1" s="1"/>
  <c r="E441" i="1"/>
  <c r="AE440" i="1"/>
  <c r="AC440" i="1"/>
  <c r="Y440" i="1"/>
  <c r="X440" i="1"/>
  <c r="R440" i="1"/>
  <c r="N440" i="1"/>
  <c r="M440" i="1"/>
  <c r="L440" i="1"/>
  <c r="K440" i="1"/>
  <c r="U440" i="1" s="1"/>
  <c r="E440" i="1"/>
  <c r="AE439" i="1"/>
  <c r="AC439" i="1"/>
  <c r="Y439" i="1"/>
  <c r="X439" i="1"/>
  <c r="R439" i="1"/>
  <c r="N439" i="1"/>
  <c r="M439" i="1"/>
  <c r="L439" i="1"/>
  <c r="K439" i="1"/>
  <c r="U439" i="1" s="1"/>
  <c r="E439" i="1"/>
  <c r="AE438" i="1"/>
  <c r="AD438" i="1"/>
  <c r="AC438" i="1"/>
  <c r="Y438" i="1"/>
  <c r="X438" i="1"/>
  <c r="U438" i="1"/>
  <c r="S438" i="1"/>
  <c r="R438" i="1"/>
  <c r="P438" i="1"/>
  <c r="O438" i="1"/>
  <c r="N438" i="1"/>
  <c r="M438" i="1"/>
  <c r="L438" i="1"/>
  <c r="K438" i="1"/>
  <c r="Q438" i="1" s="1"/>
  <c r="E438" i="1"/>
  <c r="AE437" i="1"/>
  <c r="AC437" i="1"/>
  <c r="Y437" i="1"/>
  <c r="X437" i="1"/>
  <c r="U437" i="1"/>
  <c r="R437" i="1"/>
  <c r="P437" i="1"/>
  <c r="O437" i="1"/>
  <c r="S437" i="1" s="1"/>
  <c r="N437" i="1"/>
  <c r="M437" i="1"/>
  <c r="L437" i="1"/>
  <c r="K437" i="1"/>
  <c r="Q437" i="1" s="1"/>
  <c r="E437" i="1"/>
  <c r="AE436" i="1"/>
  <c r="AC436" i="1"/>
  <c r="Y436" i="1"/>
  <c r="X436" i="1"/>
  <c r="U436" i="1"/>
  <c r="S436" i="1"/>
  <c r="R436" i="1"/>
  <c r="P436" i="1"/>
  <c r="O436" i="1"/>
  <c r="N436" i="1"/>
  <c r="M436" i="1"/>
  <c r="L436" i="1"/>
  <c r="K436" i="1"/>
  <c r="Q436" i="1" s="1"/>
  <c r="E436" i="1"/>
  <c r="AE435" i="1"/>
  <c r="AC435" i="1"/>
  <c r="Y435" i="1"/>
  <c r="X435" i="1"/>
  <c r="U435" i="1"/>
  <c r="S435" i="1"/>
  <c r="R435" i="1"/>
  <c r="P435" i="1"/>
  <c r="O435" i="1"/>
  <c r="N435" i="1"/>
  <c r="M435" i="1"/>
  <c r="L435" i="1"/>
  <c r="K435" i="1"/>
  <c r="Q435" i="1" s="1"/>
  <c r="E435" i="1"/>
  <c r="AE434" i="1"/>
  <c r="AC434" i="1"/>
  <c r="Y434" i="1"/>
  <c r="X434" i="1"/>
  <c r="U434" i="1"/>
  <c r="R434" i="1"/>
  <c r="P434" i="1"/>
  <c r="O434" i="1"/>
  <c r="S434" i="1" s="1"/>
  <c r="N434" i="1"/>
  <c r="M434" i="1"/>
  <c r="L434" i="1"/>
  <c r="K434" i="1"/>
  <c r="Q434" i="1" s="1"/>
  <c r="E434" i="1"/>
  <c r="AE433" i="1"/>
  <c r="AD433" i="1"/>
  <c r="AC433" i="1"/>
  <c r="Y433" i="1"/>
  <c r="X433" i="1"/>
  <c r="T433" i="1"/>
  <c r="Q433" i="1"/>
  <c r="P433" i="1"/>
  <c r="O433" i="1"/>
  <c r="S433" i="1" s="1"/>
  <c r="N433" i="1"/>
  <c r="M433" i="1"/>
  <c r="K433" i="1"/>
  <c r="L433" i="1" s="1"/>
  <c r="E433" i="1"/>
  <c r="AE432" i="1"/>
  <c r="AD432" i="1"/>
  <c r="AC432" i="1"/>
  <c r="Y432" i="1"/>
  <c r="X432" i="1"/>
  <c r="U432" i="1"/>
  <c r="Q432" i="1"/>
  <c r="P432" i="1"/>
  <c r="O432" i="1"/>
  <c r="S432" i="1" s="1"/>
  <c r="K432" i="1"/>
  <c r="M432" i="1" s="1"/>
  <c r="E432" i="1"/>
  <c r="AE431" i="1"/>
  <c r="AC431" i="1"/>
  <c r="Y431" i="1"/>
  <c r="X431" i="1"/>
  <c r="U431" i="1"/>
  <c r="Q431" i="1"/>
  <c r="T431" i="1" s="1"/>
  <c r="P431" i="1"/>
  <c r="O431" i="1"/>
  <c r="N431" i="1"/>
  <c r="M431" i="1"/>
  <c r="K431" i="1"/>
  <c r="L431" i="1" s="1"/>
  <c r="E431" i="1"/>
  <c r="AE430" i="1"/>
  <c r="AC430" i="1"/>
  <c r="Y430" i="1"/>
  <c r="X430" i="1"/>
  <c r="Q430" i="1"/>
  <c r="P430" i="1"/>
  <c r="O430" i="1"/>
  <c r="S430" i="1" s="1"/>
  <c r="T430" i="1" s="1"/>
  <c r="N430" i="1"/>
  <c r="M430" i="1"/>
  <c r="K430" i="1"/>
  <c r="L430" i="1" s="1"/>
  <c r="E430" i="1"/>
  <c r="AE429" i="1"/>
  <c r="AC429" i="1"/>
  <c r="Y429" i="1"/>
  <c r="X429" i="1"/>
  <c r="T429" i="1"/>
  <c r="Q429" i="1"/>
  <c r="P429" i="1"/>
  <c r="O429" i="1"/>
  <c r="S429" i="1" s="1"/>
  <c r="N429" i="1"/>
  <c r="M429" i="1"/>
  <c r="K429" i="1"/>
  <c r="L429" i="1" s="1"/>
  <c r="E429" i="1"/>
  <c r="AE428" i="1"/>
  <c r="AC428" i="1"/>
  <c r="Y428" i="1"/>
  <c r="X428" i="1"/>
  <c r="T428" i="1"/>
  <c r="Q428" i="1"/>
  <c r="P428" i="1"/>
  <c r="O428" i="1"/>
  <c r="S428" i="1" s="1"/>
  <c r="N428" i="1"/>
  <c r="M428" i="1"/>
  <c r="K428" i="1"/>
  <c r="L428" i="1" s="1"/>
  <c r="E428" i="1"/>
  <c r="AE427" i="1"/>
  <c r="AC427" i="1"/>
  <c r="Y427" i="1"/>
  <c r="X427" i="1"/>
  <c r="Q427" i="1"/>
  <c r="P427" i="1"/>
  <c r="O427" i="1"/>
  <c r="S427" i="1" s="1"/>
  <c r="T427" i="1" s="1"/>
  <c r="N427" i="1"/>
  <c r="M427" i="1"/>
  <c r="K427" i="1"/>
  <c r="L427" i="1" s="1"/>
  <c r="E427" i="1"/>
  <c r="AE426" i="1"/>
  <c r="AC426" i="1"/>
  <c r="Y426" i="1"/>
  <c r="X426" i="1"/>
  <c r="Q426" i="1"/>
  <c r="P426" i="1"/>
  <c r="O426" i="1"/>
  <c r="S426" i="1" s="1"/>
  <c r="T426" i="1" s="1"/>
  <c r="N426" i="1"/>
  <c r="M426" i="1"/>
  <c r="K426" i="1"/>
  <c r="L426" i="1" s="1"/>
  <c r="E426" i="1"/>
  <c r="AE425" i="1"/>
  <c r="AC425" i="1"/>
  <c r="Y425" i="1"/>
  <c r="X425" i="1"/>
  <c r="T425" i="1"/>
  <c r="Q425" i="1"/>
  <c r="P425" i="1"/>
  <c r="O425" i="1"/>
  <c r="S425" i="1" s="1"/>
  <c r="N425" i="1"/>
  <c r="M425" i="1"/>
  <c r="K425" i="1"/>
  <c r="L425" i="1" s="1"/>
  <c r="E425" i="1"/>
  <c r="AE424" i="1"/>
  <c r="AC424" i="1"/>
  <c r="Y424" i="1"/>
  <c r="X424" i="1"/>
  <c r="T424" i="1"/>
  <c r="Q424" i="1"/>
  <c r="P424" i="1"/>
  <c r="O424" i="1"/>
  <c r="S424" i="1" s="1"/>
  <c r="N424" i="1"/>
  <c r="M424" i="1"/>
  <c r="K424" i="1"/>
  <c r="L424" i="1" s="1"/>
  <c r="E424" i="1"/>
  <c r="AE423" i="1"/>
  <c r="AC423" i="1"/>
  <c r="Y423" i="1"/>
  <c r="X423" i="1"/>
  <c r="Q423" i="1"/>
  <c r="P423" i="1"/>
  <c r="O423" i="1"/>
  <c r="S423" i="1" s="1"/>
  <c r="T423" i="1" s="1"/>
  <c r="N423" i="1"/>
  <c r="M423" i="1"/>
  <c r="K423" i="1"/>
  <c r="L423" i="1" s="1"/>
  <c r="E423" i="1"/>
  <c r="AC422" i="1"/>
  <c r="Y422" i="1"/>
  <c r="X422" i="1"/>
  <c r="U422" i="1"/>
  <c r="R422" i="1"/>
  <c r="P422" i="1"/>
  <c r="O422" i="1"/>
  <c r="N422" i="1"/>
  <c r="M422" i="1"/>
  <c r="L422" i="1"/>
  <c r="K422" i="1"/>
  <c r="Q422" i="1" s="1"/>
  <c r="E422" i="1"/>
  <c r="AE421" i="1"/>
  <c r="AC421" i="1"/>
  <c r="Y421" i="1"/>
  <c r="X421" i="1"/>
  <c r="U421" i="1"/>
  <c r="R421" i="1"/>
  <c r="P421" i="1"/>
  <c r="O421" i="1"/>
  <c r="S421" i="1" s="1"/>
  <c r="N421" i="1"/>
  <c r="M421" i="1"/>
  <c r="L421" i="1"/>
  <c r="K421" i="1"/>
  <c r="Q421" i="1" s="1"/>
  <c r="E421" i="1"/>
  <c r="AE420" i="1"/>
  <c r="AC420" i="1"/>
  <c r="Y420" i="1"/>
  <c r="X420" i="1"/>
  <c r="U420" i="1"/>
  <c r="R420" i="1"/>
  <c r="P420" i="1"/>
  <c r="O420" i="1"/>
  <c r="N420" i="1"/>
  <c r="M420" i="1"/>
  <c r="L420" i="1"/>
  <c r="K420" i="1"/>
  <c r="Q420" i="1" s="1"/>
  <c r="E420" i="1"/>
  <c r="AE419" i="1"/>
  <c r="AC419" i="1"/>
  <c r="Y419" i="1"/>
  <c r="X419" i="1"/>
  <c r="U419" i="1"/>
  <c r="R419" i="1"/>
  <c r="P419" i="1"/>
  <c r="O419" i="1"/>
  <c r="S419" i="1" s="1"/>
  <c r="N419" i="1"/>
  <c r="M419" i="1"/>
  <c r="L419" i="1"/>
  <c r="K419" i="1"/>
  <c r="Q419" i="1" s="1"/>
  <c r="E419" i="1"/>
  <c r="AE418" i="1"/>
  <c r="AC418" i="1"/>
  <c r="Y418" i="1"/>
  <c r="X418" i="1"/>
  <c r="U418" i="1"/>
  <c r="R418" i="1"/>
  <c r="P418" i="1"/>
  <c r="O418" i="1"/>
  <c r="S418" i="1" s="1"/>
  <c r="N418" i="1"/>
  <c r="M418" i="1"/>
  <c r="L418" i="1"/>
  <c r="K418" i="1"/>
  <c r="Q418" i="1" s="1"/>
  <c r="E418" i="1"/>
  <c r="AE417" i="1"/>
  <c r="AC417" i="1"/>
  <c r="Y417" i="1"/>
  <c r="X417" i="1"/>
  <c r="U417" i="1"/>
  <c r="R417" i="1"/>
  <c r="N417" i="1"/>
  <c r="M417" i="1"/>
  <c r="L417" i="1"/>
  <c r="K417" i="1"/>
  <c r="Q417" i="1" s="1"/>
  <c r="T417" i="1" s="1"/>
  <c r="E417" i="1"/>
  <c r="AE416" i="1"/>
  <c r="AC416" i="1"/>
  <c r="Y416" i="1"/>
  <c r="X416" i="1"/>
  <c r="R416" i="1"/>
  <c r="N416" i="1"/>
  <c r="M416" i="1"/>
  <c r="L416" i="1"/>
  <c r="K416" i="1"/>
  <c r="U416" i="1" s="1"/>
  <c r="E416" i="1"/>
  <c r="AE415" i="1"/>
  <c r="AC415" i="1"/>
  <c r="Y415" i="1"/>
  <c r="X415" i="1"/>
  <c r="R415" i="1"/>
  <c r="N415" i="1"/>
  <c r="M415" i="1"/>
  <c r="L415" i="1"/>
  <c r="K415" i="1"/>
  <c r="U415" i="1" s="1"/>
  <c r="E415" i="1"/>
  <c r="AE414" i="1"/>
  <c r="AC414" i="1"/>
  <c r="Y414" i="1"/>
  <c r="X414" i="1"/>
  <c r="R414" i="1"/>
  <c r="N414" i="1"/>
  <c r="M414" i="1"/>
  <c r="K414" i="1"/>
  <c r="E414" i="1"/>
  <c r="AE413" i="1"/>
  <c r="AC413" i="1"/>
  <c r="Y413" i="1"/>
  <c r="X413" i="1"/>
  <c r="N413" i="1"/>
  <c r="K413" i="1"/>
  <c r="E413" i="1"/>
  <c r="AE412" i="1"/>
  <c r="AC412" i="1"/>
  <c r="Y412" i="1"/>
  <c r="X412" i="1"/>
  <c r="Q412" i="1"/>
  <c r="T412" i="1" s="1"/>
  <c r="K412" i="1"/>
  <c r="E412" i="1"/>
  <c r="AE411" i="1"/>
  <c r="AC411" i="1"/>
  <c r="Y411" i="1"/>
  <c r="X411" i="1"/>
  <c r="Q411" i="1"/>
  <c r="M411" i="1"/>
  <c r="L411" i="1"/>
  <c r="K411" i="1"/>
  <c r="E411" i="1"/>
  <c r="AE410" i="1"/>
  <c r="AC410" i="1"/>
  <c r="Y410" i="1"/>
  <c r="X410" i="1"/>
  <c r="Q410" i="1"/>
  <c r="M410" i="1"/>
  <c r="L410" i="1"/>
  <c r="K410" i="1"/>
  <c r="E410" i="1"/>
  <c r="AE409" i="1"/>
  <c r="AC409" i="1"/>
  <c r="Y409" i="1"/>
  <c r="X409" i="1"/>
  <c r="Q409" i="1"/>
  <c r="M409" i="1"/>
  <c r="L409" i="1"/>
  <c r="K409" i="1"/>
  <c r="E409" i="1"/>
  <c r="AE408" i="1"/>
  <c r="AC408" i="1"/>
  <c r="Y408" i="1"/>
  <c r="X408" i="1"/>
  <c r="K408" i="1"/>
  <c r="E408" i="1"/>
  <c r="AE407" i="1"/>
  <c r="AC407" i="1"/>
  <c r="Y407" i="1"/>
  <c r="X407" i="1"/>
  <c r="K407" i="1"/>
  <c r="E407" i="1"/>
  <c r="AE406" i="1"/>
  <c r="AC406" i="1"/>
  <c r="Y406" i="1"/>
  <c r="X406" i="1"/>
  <c r="U406" i="1"/>
  <c r="R406" i="1"/>
  <c r="P406" i="1"/>
  <c r="K406" i="1"/>
  <c r="E406" i="1"/>
  <c r="AE405" i="1"/>
  <c r="AC405" i="1"/>
  <c r="Y405" i="1"/>
  <c r="X405" i="1"/>
  <c r="U405" i="1"/>
  <c r="R405" i="1"/>
  <c r="P405" i="1"/>
  <c r="L405" i="1"/>
  <c r="K405" i="1"/>
  <c r="E405" i="1"/>
  <c r="AE404" i="1"/>
  <c r="AC404" i="1"/>
  <c r="Y404" i="1"/>
  <c r="X404" i="1"/>
  <c r="U404" i="1"/>
  <c r="R404" i="1"/>
  <c r="P404" i="1"/>
  <c r="K404" i="1"/>
  <c r="E404" i="1"/>
  <c r="AC403" i="1"/>
  <c r="Y403" i="1"/>
  <c r="X403" i="1"/>
  <c r="Q403" i="1"/>
  <c r="T403" i="1" s="1"/>
  <c r="O403" i="1"/>
  <c r="S403" i="1" s="1"/>
  <c r="K403" i="1"/>
  <c r="E403" i="1"/>
  <c r="AE402" i="1"/>
  <c r="AC402" i="1"/>
  <c r="Y402" i="1"/>
  <c r="X402" i="1"/>
  <c r="O402" i="1"/>
  <c r="K402" i="1"/>
  <c r="E402" i="1"/>
  <c r="AE401" i="1"/>
  <c r="AC401" i="1"/>
  <c r="Y401" i="1"/>
  <c r="X401" i="1"/>
  <c r="U401" i="1"/>
  <c r="O401" i="1"/>
  <c r="K401" i="1"/>
  <c r="E401" i="1"/>
  <c r="AE400" i="1"/>
  <c r="AC400" i="1"/>
  <c r="Y400" i="1"/>
  <c r="X400" i="1"/>
  <c r="K400" i="1"/>
  <c r="E400" i="1"/>
  <c r="AE399" i="1"/>
  <c r="AC399" i="1"/>
  <c r="Y399" i="1"/>
  <c r="X399" i="1"/>
  <c r="U399" i="1"/>
  <c r="K399" i="1"/>
  <c r="E399" i="1"/>
  <c r="AE398" i="1"/>
  <c r="AC398" i="1"/>
  <c r="Y398" i="1"/>
  <c r="X398" i="1"/>
  <c r="U398" i="1"/>
  <c r="P398" i="1"/>
  <c r="N398" i="1"/>
  <c r="K398" i="1"/>
  <c r="R398" i="1" s="1"/>
  <c r="E398" i="1"/>
  <c r="AE397" i="1"/>
  <c r="AC397" i="1"/>
  <c r="Y397" i="1"/>
  <c r="X397" i="1"/>
  <c r="P397" i="1"/>
  <c r="N397" i="1"/>
  <c r="K397" i="1"/>
  <c r="U397" i="1" s="1"/>
  <c r="E397" i="1"/>
  <c r="AE396" i="1"/>
  <c r="AD396" i="1"/>
  <c r="AC396" i="1"/>
  <c r="Y396" i="1"/>
  <c r="X396" i="1"/>
  <c r="U396" i="1"/>
  <c r="P396" i="1"/>
  <c r="N396" i="1"/>
  <c r="K396" i="1"/>
  <c r="R396" i="1" s="1"/>
  <c r="E396" i="1"/>
  <c r="AE395" i="1"/>
  <c r="AC395" i="1"/>
  <c r="Y395" i="1"/>
  <c r="X395" i="1"/>
  <c r="P395" i="1"/>
  <c r="N395" i="1"/>
  <c r="K395" i="1"/>
  <c r="U395" i="1" s="1"/>
  <c r="E395" i="1"/>
  <c r="AE394" i="1"/>
  <c r="AC394" i="1"/>
  <c r="Y394" i="1"/>
  <c r="X394" i="1"/>
  <c r="P394" i="1"/>
  <c r="N394" i="1"/>
  <c r="K394" i="1"/>
  <c r="U394" i="1" s="1"/>
  <c r="E394" i="1"/>
  <c r="AE393" i="1"/>
  <c r="AC393" i="1"/>
  <c r="Y393" i="1"/>
  <c r="X393" i="1"/>
  <c r="P393" i="1"/>
  <c r="N393" i="1"/>
  <c r="K393" i="1"/>
  <c r="U393" i="1" s="1"/>
  <c r="E393" i="1"/>
  <c r="AE392" i="1"/>
  <c r="AC392" i="1"/>
  <c r="Y392" i="1"/>
  <c r="X392" i="1"/>
  <c r="U392" i="1"/>
  <c r="T392" i="1"/>
  <c r="R392" i="1"/>
  <c r="Q392" i="1"/>
  <c r="O392" i="1"/>
  <c r="M392" i="1"/>
  <c r="L392" i="1"/>
  <c r="K392" i="1"/>
  <c r="P392" i="1" s="1"/>
  <c r="E392" i="1"/>
  <c r="AE391" i="1"/>
  <c r="AC391" i="1"/>
  <c r="Y391" i="1"/>
  <c r="X391" i="1"/>
  <c r="U391" i="1"/>
  <c r="S391" i="1"/>
  <c r="R391" i="1"/>
  <c r="Q391" i="1"/>
  <c r="T391" i="1" s="1"/>
  <c r="O391" i="1"/>
  <c r="M391" i="1"/>
  <c r="L391" i="1"/>
  <c r="K391" i="1"/>
  <c r="P391" i="1" s="1"/>
  <c r="E391" i="1"/>
  <c r="AE390" i="1"/>
  <c r="AC390" i="1"/>
  <c r="Y390" i="1"/>
  <c r="X390" i="1"/>
  <c r="U390" i="1"/>
  <c r="R390" i="1"/>
  <c r="Q390" i="1"/>
  <c r="O390" i="1"/>
  <c r="S390" i="1" s="1"/>
  <c r="M390" i="1"/>
  <c r="L390" i="1"/>
  <c r="K390" i="1"/>
  <c r="P390" i="1" s="1"/>
  <c r="E390" i="1"/>
  <c r="AE389" i="1"/>
  <c r="AC389" i="1"/>
  <c r="Y389" i="1"/>
  <c r="X389" i="1"/>
  <c r="U389" i="1"/>
  <c r="S389" i="1"/>
  <c r="R389" i="1"/>
  <c r="Q389" i="1"/>
  <c r="T389" i="1" s="1"/>
  <c r="O389" i="1"/>
  <c r="M389" i="1"/>
  <c r="L389" i="1"/>
  <c r="K389" i="1"/>
  <c r="P389" i="1" s="1"/>
  <c r="E389" i="1"/>
  <c r="AE388" i="1"/>
  <c r="AC388" i="1"/>
  <c r="Y388" i="1"/>
  <c r="X388" i="1"/>
  <c r="U388" i="1"/>
  <c r="S388" i="1"/>
  <c r="R388" i="1"/>
  <c r="Q388" i="1"/>
  <c r="O388" i="1"/>
  <c r="M388" i="1"/>
  <c r="L388" i="1"/>
  <c r="K388" i="1"/>
  <c r="P388" i="1" s="1"/>
  <c r="E388" i="1"/>
  <c r="AE387" i="1"/>
  <c r="AC387" i="1"/>
  <c r="Y387" i="1"/>
  <c r="X387" i="1"/>
  <c r="U387" i="1"/>
  <c r="R387" i="1"/>
  <c r="Q387" i="1"/>
  <c r="O387" i="1"/>
  <c r="S387" i="1" s="1"/>
  <c r="M387" i="1"/>
  <c r="L387" i="1"/>
  <c r="K387" i="1"/>
  <c r="P387" i="1" s="1"/>
  <c r="E387" i="1"/>
  <c r="AE386" i="1"/>
  <c r="AC386" i="1"/>
  <c r="Y386" i="1"/>
  <c r="X386" i="1"/>
  <c r="R386" i="1"/>
  <c r="Q386" i="1"/>
  <c r="T386" i="1" s="1"/>
  <c r="P386" i="1"/>
  <c r="N386" i="1"/>
  <c r="L386" i="1"/>
  <c r="K386" i="1"/>
  <c r="U386" i="1" s="1"/>
  <c r="E386" i="1"/>
  <c r="AE385" i="1"/>
  <c r="AC385" i="1"/>
  <c r="Y385" i="1"/>
  <c r="X385" i="1"/>
  <c r="U385" i="1"/>
  <c r="R385" i="1"/>
  <c r="Q385" i="1"/>
  <c r="P385" i="1"/>
  <c r="N385" i="1"/>
  <c r="L385" i="1"/>
  <c r="K385" i="1"/>
  <c r="O385" i="1" s="1"/>
  <c r="S385" i="1" s="1"/>
  <c r="E385" i="1"/>
  <c r="AE384" i="1"/>
  <c r="AC384" i="1"/>
  <c r="Y384" i="1"/>
  <c r="X384" i="1"/>
  <c r="U384" i="1"/>
  <c r="R384" i="1"/>
  <c r="Q384" i="1"/>
  <c r="P384" i="1"/>
  <c r="N384" i="1"/>
  <c r="L384" i="1"/>
  <c r="K384" i="1"/>
  <c r="O384" i="1" s="1"/>
  <c r="S384" i="1" s="1"/>
  <c r="E384" i="1"/>
  <c r="AE383" i="1"/>
  <c r="AC383" i="1"/>
  <c r="Y383" i="1"/>
  <c r="X383" i="1"/>
  <c r="U383" i="1"/>
  <c r="R383" i="1"/>
  <c r="Q383" i="1"/>
  <c r="P383" i="1"/>
  <c r="N383" i="1"/>
  <c r="L383" i="1"/>
  <c r="K383" i="1"/>
  <c r="O383" i="1" s="1"/>
  <c r="E383" i="1"/>
  <c r="AE382" i="1"/>
  <c r="AC382" i="1"/>
  <c r="Y382" i="1"/>
  <c r="X382" i="1"/>
  <c r="U382" i="1"/>
  <c r="R382" i="1"/>
  <c r="Q382" i="1"/>
  <c r="P382" i="1"/>
  <c r="N382" i="1"/>
  <c r="L382" i="1"/>
  <c r="K382" i="1"/>
  <c r="O382" i="1" s="1"/>
  <c r="S382" i="1" s="1"/>
  <c r="E382" i="1"/>
  <c r="AE381" i="1"/>
  <c r="AC381" i="1"/>
  <c r="Y381" i="1"/>
  <c r="X381" i="1"/>
  <c r="U381" i="1"/>
  <c r="R381" i="1"/>
  <c r="Q381" i="1"/>
  <c r="P381" i="1"/>
  <c r="N381" i="1"/>
  <c r="L381" i="1"/>
  <c r="K381" i="1"/>
  <c r="O381" i="1" s="1"/>
  <c r="S381" i="1" s="1"/>
  <c r="E381" i="1"/>
  <c r="AE380" i="1"/>
  <c r="AC380" i="1"/>
  <c r="Y380" i="1"/>
  <c r="X380" i="1"/>
  <c r="U380" i="1"/>
  <c r="R380" i="1"/>
  <c r="Q380" i="1"/>
  <c r="P380" i="1"/>
  <c r="N380" i="1"/>
  <c r="L380" i="1"/>
  <c r="K380" i="1"/>
  <c r="O380" i="1" s="1"/>
  <c r="S380" i="1" s="1"/>
  <c r="E380" i="1"/>
  <c r="AE379" i="1"/>
  <c r="AC379" i="1"/>
  <c r="Y379" i="1"/>
  <c r="X379" i="1"/>
  <c r="U379" i="1"/>
  <c r="R379" i="1"/>
  <c r="Q379" i="1"/>
  <c r="P379" i="1"/>
  <c r="N379" i="1"/>
  <c r="L379" i="1"/>
  <c r="K379" i="1"/>
  <c r="O379" i="1" s="1"/>
  <c r="E379" i="1"/>
  <c r="AE378" i="1"/>
  <c r="AC378" i="1"/>
  <c r="Y378" i="1"/>
  <c r="X378" i="1"/>
  <c r="U378" i="1"/>
  <c r="R378" i="1"/>
  <c r="Q378" i="1"/>
  <c r="P378" i="1"/>
  <c r="N378" i="1"/>
  <c r="L378" i="1"/>
  <c r="K378" i="1"/>
  <c r="O378" i="1" s="1"/>
  <c r="S378" i="1" s="1"/>
  <c r="E378" i="1"/>
  <c r="AE377" i="1"/>
  <c r="AC377" i="1"/>
  <c r="Y377" i="1"/>
  <c r="X377" i="1"/>
  <c r="U377" i="1"/>
  <c r="R377" i="1"/>
  <c r="Q377" i="1"/>
  <c r="P377" i="1"/>
  <c r="N377" i="1"/>
  <c r="L377" i="1"/>
  <c r="K377" i="1"/>
  <c r="O377" i="1" s="1"/>
  <c r="S377" i="1" s="1"/>
  <c r="E377" i="1"/>
  <c r="AE376" i="1"/>
  <c r="AC376" i="1"/>
  <c r="Y376" i="1"/>
  <c r="X376" i="1"/>
  <c r="U376" i="1"/>
  <c r="R376" i="1"/>
  <c r="Q376" i="1"/>
  <c r="P376" i="1"/>
  <c r="N376" i="1"/>
  <c r="L376" i="1"/>
  <c r="K376" i="1"/>
  <c r="O376" i="1" s="1"/>
  <c r="S376" i="1" s="1"/>
  <c r="E376" i="1"/>
  <c r="AE375" i="1"/>
  <c r="AC375" i="1"/>
  <c r="Y375" i="1"/>
  <c r="X375" i="1"/>
  <c r="U375" i="1"/>
  <c r="R375" i="1"/>
  <c r="Q375" i="1"/>
  <c r="P375" i="1"/>
  <c r="N375" i="1"/>
  <c r="L375" i="1"/>
  <c r="K375" i="1"/>
  <c r="O375" i="1" s="1"/>
  <c r="E375" i="1"/>
  <c r="AE374" i="1"/>
  <c r="AC374" i="1"/>
  <c r="Y374" i="1"/>
  <c r="X374" i="1"/>
  <c r="U374" i="1"/>
  <c r="R374" i="1"/>
  <c r="Q374" i="1"/>
  <c r="P374" i="1"/>
  <c r="N374" i="1"/>
  <c r="L374" i="1"/>
  <c r="K374" i="1"/>
  <c r="O374" i="1" s="1"/>
  <c r="S374" i="1" s="1"/>
  <c r="E374" i="1"/>
  <c r="AE373" i="1"/>
  <c r="AC373" i="1"/>
  <c r="Y373" i="1"/>
  <c r="X373" i="1"/>
  <c r="U373" i="1"/>
  <c r="R373" i="1"/>
  <c r="Q373" i="1"/>
  <c r="P373" i="1"/>
  <c r="N373" i="1"/>
  <c r="L373" i="1"/>
  <c r="K373" i="1"/>
  <c r="O373" i="1" s="1"/>
  <c r="S373" i="1" s="1"/>
  <c r="E373" i="1"/>
  <c r="AE372" i="1"/>
  <c r="AC372" i="1"/>
  <c r="Y372" i="1"/>
  <c r="X372" i="1"/>
  <c r="U372" i="1"/>
  <c r="R372" i="1"/>
  <c r="Q372" i="1"/>
  <c r="P372" i="1"/>
  <c r="N372" i="1"/>
  <c r="L372" i="1"/>
  <c r="K372" i="1"/>
  <c r="O372" i="1" s="1"/>
  <c r="S372" i="1" s="1"/>
  <c r="E372" i="1"/>
  <c r="AE371" i="1"/>
  <c r="AC371" i="1"/>
  <c r="Y371" i="1"/>
  <c r="X371" i="1"/>
  <c r="U371" i="1"/>
  <c r="Q371" i="1"/>
  <c r="P371" i="1"/>
  <c r="N371" i="1"/>
  <c r="L371" i="1"/>
  <c r="K371" i="1"/>
  <c r="R371" i="1" s="1"/>
  <c r="E371" i="1"/>
  <c r="AE370" i="1"/>
  <c r="AC370" i="1"/>
  <c r="Y370" i="1"/>
  <c r="X370" i="1"/>
  <c r="P370" i="1"/>
  <c r="K370" i="1"/>
  <c r="E370" i="1"/>
  <c r="AE369" i="1"/>
  <c r="AC369" i="1"/>
  <c r="Y369" i="1"/>
  <c r="X369" i="1"/>
  <c r="L369" i="1"/>
  <c r="K369" i="1"/>
  <c r="E369" i="1"/>
  <c r="AE368" i="1"/>
  <c r="AC368" i="1"/>
  <c r="Y368" i="1"/>
  <c r="X368" i="1"/>
  <c r="U368" i="1"/>
  <c r="R368" i="1"/>
  <c r="P368" i="1"/>
  <c r="N368" i="1"/>
  <c r="L368" i="1"/>
  <c r="K368" i="1"/>
  <c r="E368" i="1"/>
  <c r="AE367" i="1"/>
  <c r="AC367" i="1"/>
  <c r="Y367" i="1"/>
  <c r="X367" i="1"/>
  <c r="U367" i="1"/>
  <c r="Q367" i="1"/>
  <c r="P367" i="1"/>
  <c r="N367" i="1"/>
  <c r="L367" i="1"/>
  <c r="K367" i="1"/>
  <c r="R367" i="1" s="1"/>
  <c r="E367" i="1"/>
  <c r="AE366" i="1"/>
  <c r="AC366" i="1"/>
  <c r="Y366" i="1"/>
  <c r="X366" i="1"/>
  <c r="P366" i="1"/>
  <c r="K366" i="1"/>
  <c r="E366" i="1"/>
  <c r="AE365" i="1"/>
  <c r="AC365" i="1"/>
  <c r="Y365" i="1"/>
  <c r="X365" i="1"/>
  <c r="L365" i="1"/>
  <c r="K365" i="1"/>
  <c r="E365" i="1"/>
  <c r="AE364" i="1"/>
  <c r="AC364" i="1"/>
  <c r="Y364" i="1"/>
  <c r="X364" i="1"/>
  <c r="U364" i="1"/>
  <c r="R364" i="1"/>
  <c r="P364" i="1"/>
  <c r="N364" i="1"/>
  <c r="L364" i="1"/>
  <c r="K364" i="1"/>
  <c r="E364" i="1"/>
  <c r="AE363" i="1"/>
  <c r="AC363" i="1"/>
  <c r="Y363" i="1"/>
  <c r="X363" i="1"/>
  <c r="Q363" i="1"/>
  <c r="P363" i="1"/>
  <c r="K363" i="1"/>
  <c r="U363" i="1" s="1"/>
  <c r="E363" i="1"/>
  <c r="AE362" i="1"/>
  <c r="AC362" i="1"/>
  <c r="Y362" i="1"/>
  <c r="X362" i="1"/>
  <c r="U362" i="1"/>
  <c r="Q362" i="1"/>
  <c r="P362" i="1"/>
  <c r="O362" i="1"/>
  <c r="S362" i="1" s="1"/>
  <c r="M362" i="1"/>
  <c r="K362" i="1"/>
  <c r="E362" i="1"/>
  <c r="AE361" i="1"/>
  <c r="AC361" i="1"/>
  <c r="Y361" i="1"/>
  <c r="X361" i="1"/>
  <c r="K361" i="1"/>
  <c r="E361" i="1"/>
  <c r="AE360" i="1"/>
  <c r="AC360" i="1"/>
  <c r="Y360" i="1"/>
  <c r="X360" i="1"/>
  <c r="U360" i="1"/>
  <c r="Q360" i="1"/>
  <c r="M360" i="1"/>
  <c r="K360" i="1"/>
  <c r="E360" i="1"/>
  <c r="AE359" i="1"/>
  <c r="AC359" i="1"/>
  <c r="Y359" i="1"/>
  <c r="X359" i="1"/>
  <c r="U359" i="1"/>
  <c r="P359" i="1"/>
  <c r="O359" i="1"/>
  <c r="S359" i="1" s="1"/>
  <c r="K359" i="1"/>
  <c r="Q359" i="1" s="1"/>
  <c r="E359" i="1"/>
  <c r="AE358" i="1"/>
  <c r="AC358" i="1"/>
  <c r="Y358" i="1"/>
  <c r="X358" i="1"/>
  <c r="U358" i="1"/>
  <c r="Q358" i="1"/>
  <c r="P358" i="1"/>
  <c r="O358" i="1"/>
  <c r="S358" i="1" s="1"/>
  <c r="M358" i="1"/>
  <c r="K358" i="1"/>
  <c r="E358" i="1"/>
  <c r="AE357" i="1"/>
  <c r="AC357" i="1"/>
  <c r="Y357" i="1"/>
  <c r="X357" i="1"/>
  <c r="K357" i="1"/>
  <c r="E357" i="1"/>
  <c r="AE356" i="1"/>
  <c r="AC356" i="1"/>
  <c r="Y356" i="1"/>
  <c r="X356" i="1"/>
  <c r="U356" i="1"/>
  <c r="Q356" i="1"/>
  <c r="M356" i="1"/>
  <c r="K356" i="1"/>
  <c r="E356" i="1"/>
  <c r="AE355" i="1"/>
  <c r="AC355" i="1"/>
  <c r="Y355" i="1"/>
  <c r="X355" i="1"/>
  <c r="U355" i="1"/>
  <c r="P355" i="1"/>
  <c r="O355" i="1"/>
  <c r="S355" i="1" s="1"/>
  <c r="K355" i="1"/>
  <c r="Q355" i="1" s="1"/>
  <c r="E355" i="1"/>
  <c r="AE354" i="1"/>
  <c r="AC354" i="1"/>
  <c r="Y354" i="1"/>
  <c r="X354" i="1"/>
  <c r="U354" i="1"/>
  <c r="T354" i="1"/>
  <c r="R354" i="1"/>
  <c r="Q354" i="1"/>
  <c r="P354" i="1"/>
  <c r="O354" i="1"/>
  <c r="N354" i="1"/>
  <c r="L354" i="1"/>
  <c r="K354" i="1"/>
  <c r="M354" i="1" s="1"/>
  <c r="E354" i="1"/>
  <c r="AE353" i="1"/>
  <c r="AC353" i="1"/>
  <c r="Y353" i="1"/>
  <c r="X353" i="1"/>
  <c r="U353" i="1"/>
  <c r="R353" i="1"/>
  <c r="Q353" i="1"/>
  <c r="P353" i="1"/>
  <c r="O353" i="1"/>
  <c r="S353" i="1" s="1"/>
  <c r="T353" i="1" s="1"/>
  <c r="N353" i="1"/>
  <c r="L353" i="1"/>
  <c r="K353" i="1"/>
  <c r="M353" i="1" s="1"/>
  <c r="E353" i="1"/>
  <c r="AE352" i="1"/>
  <c r="AC352" i="1"/>
  <c r="Y352" i="1"/>
  <c r="X352" i="1"/>
  <c r="U352" i="1"/>
  <c r="R352" i="1"/>
  <c r="Q352" i="1"/>
  <c r="P352" i="1"/>
  <c r="O352" i="1"/>
  <c r="S352" i="1" s="1"/>
  <c r="T352" i="1" s="1"/>
  <c r="N352" i="1"/>
  <c r="L352" i="1"/>
  <c r="K352" i="1"/>
  <c r="M352" i="1" s="1"/>
  <c r="E352" i="1"/>
  <c r="AE351" i="1"/>
  <c r="AC351" i="1"/>
  <c r="Y351" i="1"/>
  <c r="X351" i="1"/>
  <c r="U351" i="1"/>
  <c r="R351" i="1"/>
  <c r="Q351" i="1"/>
  <c r="P351" i="1"/>
  <c r="O351" i="1"/>
  <c r="S351" i="1" s="1"/>
  <c r="T351" i="1" s="1"/>
  <c r="N351" i="1"/>
  <c r="L351" i="1"/>
  <c r="K351" i="1"/>
  <c r="M351" i="1" s="1"/>
  <c r="E351" i="1"/>
  <c r="AE350" i="1"/>
  <c r="AC350" i="1"/>
  <c r="Y350" i="1"/>
  <c r="X350" i="1"/>
  <c r="U350" i="1"/>
  <c r="S350" i="1"/>
  <c r="T350" i="1" s="1"/>
  <c r="R350" i="1"/>
  <c r="Q350" i="1"/>
  <c r="P350" i="1"/>
  <c r="O350" i="1"/>
  <c r="N350" i="1"/>
  <c r="L350" i="1"/>
  <c r="K350" i="1"/>
  <c r="M350" i="1" s="1"/>
  <c r="E350" i="1"/>
  <c r="AE349" i="1"/>
  <c r="AC349" i="1"/>
  <c r="Y349" i="1"/>
  <c r="X349" i="1"/>
  <c r="U349" i="1"/>
  <c r="R349" i="1"/>
  <c r="Q349" i="1"/>
  <c r="P349" i="1"/>
  <c r="O349" i="1"/>
  <c r="S349" i="1" s="1"/>
  <c r="T349" i="1" s="1"/>
  <c r="N349" i="1"/>
  <c r="L349" i="1"/>
  <c r="K349" i="1"/>
  <c r="M349" i="1" s="1"/>
  <c r="E349" i="1"/>
  <c r="AE348" i="1"/>
  <c r="AC348" i="1"/>
  <c r="Y348" i="1"/>
  <c r="X348" i="1"/>
  <c r="U348" i="1"/>
  <c r="R348" i="1"/>
  <c r="Q348" i="1"/>
  <c r="P348" i="1"/>
  <c r="O348" i="1"/>
  <c r="S348" i="1" s="1"/>
  <c r="T348" i="1" s="1"/>
  <c r="N348" i="1"/>
  <c r="L348" i="1"/>
  <c r="K348" i="1"/>
  <c r="M348" i="1" s="1"/>
  <c r="E348" i="1"/>
  <c r="AE347" i="1"/>
  <c r="AC347" i="1"/>
  <c r="Y347" i="1"/>
  <c r="X347" i="1"/>
  <c r="U347" i="1"/>
  <c r="S347" i="1"/>
  <c r="T347" i="1" s="1"/>
  <c r="R347" i="1"/>
  <c r="Q347" i="1"/>
  <c r="P347" i="1"/>
  <c r="O347" i="1"/>
  <c r="N347" i="1"/>
  <c r="L347" i="1"/>
  <c r="K347" i="1"/>
  <c r="M347" i="1" s="1"/>
  <c r="E347" i="1"/>
  <c r="AE346" i="1"/>
  <c r="AC346" i="1"/>
  <c r="Y346" i="1"/>
  <c r="X346" i="1"/>
  <c r="U346" i="1"/>
  <c r="T346" i="1"/>
  <c r="R346" i="1"/>
  <c r="Q346" i="1"/>
  <c r="O346" i="1"/>
  <c r="N346" i="1"/>
  <c r="M346" i="1"/>
  <c r="K346" i="1"/>
  <c r="L346" i="1" s="1"/>
  <c r="E346" i="1"/>
  <c r="AE345" i="1"/>
  <c r="AC345" i="1"/>
  <c r="Y345" i="1"/>
  <c r="X345" i="1"/>
  <c r="U345" i="1"/>
  <c r="R345" i="1"/>
  <c r="Q345" i="1"/>
  <c r="T345" i="1" s="1"/>
  <c r="P345" i="1"/>
  <c r="O345" i="1"/>
  <c r="N345" i="1"/>
  <c r="M345" i="1"/>
  <c r="L345" i="1"/>
  <c r="K345" i="1"/>
  <c r="E345" i="1"/>
  <c r="AE344" i="1"/>
  <c r="AC344" i="1"/>
  <c r="Y344" i="1"/>
  <c r="X344" i="1"/>
  <c r="U344" i="1"/>
  <c r="Q344" i="1"/>
  <c r="T344" i="1" s="1"/>
  <c r="P344" i="1"/>
  <c r="N344" i="1"/>
  <c r="K344" i="1"/>
  <c r="M344" i="1" s="1"/>
  <c r="E344" i="1"/>
  <c r="AE343" i="1"/>
  <c r="AC343" i="1"/>
  <c r="Y343" i="1"/>
  <c r="X343" i="1"/>
  <c r="T343" i="1"/>
  <c r="R343" i="1"/>
  <c r="Q343" i="1"/>
  <c r="O343" i="1"/>
  <c r="N343" i="1"/>
  <c r="M343" i="1"/>
  <c r="L343" i="1"/>
  <c r="K343" i="1"/>
  <c r="U343" i="1" s="1"/>
  <c r="E343" i="1"/>
  <c r="AE342" i="1"/>
  <c r="AC342" i="1"/>
  <c r="Y342" i="1"/>
  <c r="X342" i="1"/>
  <c r="Q342" i="1"/>
  <c r="N342" i="1"/>
  <c r="M342" i="1"/>
  <c r="K342" i="1"/>
  <c r="U342" i="1" s="1"/>
  <c r="E342" i="1"/>
  <c r="AC341" i="1"/>
  <c r="Y341" i="1"/>
  <c r="X341" i="1"/>
  <c r="L341" i="1"/>
  <c r="K341" i="1"/>
  <c r="E341" i="1"/>
  <c r="AE340" i="1"/>
  <c r="AC340" i="1"/>
  <c r="Y340" i="1"/>
  <c r="X340" i="1"/>
  <c r="N340" i="1"/>
  <c r="K340" i="1"/>
  <c r="E340" i="1"/>
  <c r="AE339" i="1"/>
  <c r="AC339" i="1"/>
  <c r="Y339" i="1"/>
  <c r="X339" i="1"/>
  <c r="U339" i="1"/>
  <c r="R339" i="1"/>
  <c r="Q339" i="1"/>
  <c r="P339" i="1"/>
  <c r="O339" i="1"/>
  <c r="S339" i="1" s="1"/>
  <c r="T339" i="1" s="1"/>
  <c r="N339" i="1"/>
  <c r="M339" i="1"/>
  <c r="L339" i="1"/>
  <c r="K339" i="1"/>
  <c r="E339" i="1"/>
  <c r="AE338" i="1"/>
  <c r="AC338" i="1"/>
  <c r="Y338" i="1"/>
  <c r="X338" i="1"/>
  <c r="K338" i="1"/>
  <c r="E338" i="1"/>
  <c r="AE337" i="1"/>
  <c r="AC337" i="1"/>
  <c r="Y337" i="1"/>
  <c r="X337" i="1"/>
  <c r="K337" i="1"/>
  <c r="E337" i="1"/>
  <c r="AE336" i="1"/>
  <c r="AC336" i="1"/>
  <c r="Y336" i="1"/>
  <c r="X336" i="1"/>
  <c r="T336" i="1"/>
  <c r="Q336" i="1"/>
  <c r="S336" i="1" s="1"/>
  <c r="O336" i="1"/>
  <c r="N336" i="1"/>
  <c r="M336" i="1"/>
  <c r="L336" i="1"/>
  <c r="K336" i="1"/>
  <c r="E336" i="1"/>
  <c r="AE335" i="1"/>
  <c r="AC335" i="1"/>
  <c r="Y335" i="1"/>
  <c r="X335" i="1"/>
  <c r="S335" i="1"/>
  <c r="Q335" i="1"/>
  <c r="P335" i="1"/>
  <c r="O335" i="1"/>
  <c r="L335" i="1"/>
  <c r="K335" i="1"/>
  <c r="E335" i="1"/>
  <c r="AE334" i="1"/>
  <c r="AC334" i="1"/>
  <c r="Y334" i="1"/>
  <c r="X334" i="1"/>
  <c r="R334" i="1"/>
  <c r="O334" i="1"/>
  <c r="N334" i="1"/>
  <c r="M334" i="1"/>
  <c r="L334" i="1"/>
  <c r="K334" i="1"/>
  <c r="P334" i="1" s="1"/>
  <c r="E334" i="1"/>
  <c r="AE333" i="1"/>
  <c r="AC333" i="1"/>
  <c r="Y333" i="1"/>
  <c r="X333" i="1"/>
  <c r="R333" i="1"/>
  <c r="P333" i="1"/>
  <c r="M333" i="1"/>
  <c r="L333" i="1"/>
  <c r="K333" i="1"/>
  <c r="Q333" i="1" s="1"/>
  <c r="E333" i="1"/>
  <c r="AE332" i="1"/>
  <c r="AC332" i="1"/>
  <c r="Y332" i="1"/>
  <c r="X332" i="1"/>
  <c r="K332" i="1"/>
  <c r="E332" i="1"/>
  <c r="AE331" i="1"/>
  <c r="AC331" i="1"/>
  <c r="Y331" i="1"/>
  <c r="X331" i="1"/>
  <c r="U331" i="1"/>
  <c r="N331" i="1"/>
  <c r="M331" i="1"/>
  <c r="L331" i="1"/>
  <c r="K331" i="1"/>
  <c r="Q331" i="1" s="1"/>
  <c r="E331" i="1"/>
  <c r="AE330" i="1"/>
  <c r="AD330" i="1"/>
  <c r="AC330" i="1"/>
  <c r="Y330" i="1"/>
  <c r="X330" i="1"/>
  <c r="K330" i="1"/>
  <c r="E330" i="1"/>
  <c r="AE329" i="1"/>
  <c r="AD329" i="1"/>
  <c r="AC329" i="1"/>
  <c r="Y329" i="1"/>
  <c r="X329" i="1"/>
  <c r="K329" i="1"/>
  <c r="E329" i="1"/>
  <c r="AE328" i="1"/>
  <c r="AC328" i="1"/>
  <c r="Y328" i="1"/>
  <c r="X328" i="1"/>
  <c r="U328" i="1"/>
  <c r="Q328" i="1"/>
  <c r="L328" i="1"/>
  <c r="K328" i="1"/>
  <c r="R328" i="1" s="1"/>
  <c r="E328" i="1"/>
  <c r="AE327" i="1"/>
  <c r="AD327" i="1"/>
  <c r="AC327" i="1"/>
  <c r="Y327" i="1"/>
  <c r="X327" i="1"/>
  <c r="U327" i="1"/>
  <c r="Q327" i="1"/>
  <c r="L327" i="1"/>
  <c r="K327" i="1"/>
  <c r="R327" i="1" s="1"/>
  <c r="E327" i="1"/>
  <c r="AE326" i="1"/>
  <c r="AC326" i="1"/>
  <c r="Y326" i="1"/>
  <c r="X326" i="1"/>
  <c r="K326" i="1"/>
  <c r="R326" i="1" s="1"/>
  <c r="E326" i="1"/>
  <c r="AE325" i="1"/>
  <c r="AC325" i="1"/>
  <c r="Y325" i="1"/>
  <c r="X325" i="1"/>
  <c r="U325" i="1"/>
  <c r="R325" i="1"/>
  <c r="O325" i="1"/>
  <c r="N325" i="1"/>
  <c r="K325" i="1"/>
  <c r="Q325" i="1" s="1"/>
  <c r="E325" i="1"/>
  <c r="AE324" i="1"/>
  <c r="AC324" i="1"/>
  <c r="Y324" i="1"/>
  <c r="X324" i="1"/>
  <c r="U324" i="1"/>
  <c r="R324" i="1"/>
  <c r="O324" i="1"/>
  <c r="S324" i="1" s="1"/>
  <c r="N324" i="1"/>
  <c r="K324" i="1"/>
  <c r="Q324" i="1" s="1"/>
  <c r="T324" i="1" s="1"/>
  <c r="E324" i="1"/>
  <c r="AE323" i="1"/>
  <c r="AC323" i="1"/>
  <c r="Y323" i="1"/>
  <c r="X323" i="1"/>
  <c r="U323" i="1"/>
  <c r="T323" i="1"/>
  <c r="R323" i="1"/>
  <c r="Q323" i="1"/>
  <c r="O323" i="1"/>
  <c r="N323" i="1"/>
  <c r="M323" i="1"/>
  <c r="K323" i="1"/>
  <c r="P323" i="1" s="1"/>
  <c r="E323" i="1"/>
  <c r="AE322" i="1"/>
  <c r="AC322" i="1"/>
  <c r="Y322" i="1"/>
  <c r="X322" i="1"/>
  <c r="R322" i="1"/>
  <c r="Q322" i="1"/>
  <c r="O322" i="1"/>
  <c r="N322" i="1"/>
  <c r="M322" i="1"/>
  <c r="K322" i="1"/>
  <c r="P322" i="1" s="1"/>
  <c r="E322" i="1"/>
  <c r="AE321" i="1"/>
  <c r="AC321" i="1"/>
  <c r="Y321" i="1"/>
  <c r="X321" i="1"/>
  <c r="S321" i="1"/>
  <c r="R321" i="1"/>
  <c r="Q321" i="1"/>
  <c r="T321" i="1" s="1"/>
  <c r="O321" i="1"/>
  <c r="N321" i="1"/>
  <c r="M321" i="1"/>
  <c r="K321" i="1"/>
  <c r="P321" i="1" s="1"/>
  <c r="E321" i="1"/>
  <c r="AE320" i="1"/>
  <c r="AC320" i="1"/>
  <c r="Y320" i="1"/>
  <c r="X320" i="1"/>
  <c r="S320" i="1"/>
  <c r="T320" i="1" s="1"/>
  <c r="R320" i="1"/>
  <c r="Q320" i="1"/>
  <c r="O320" i="1"/>
  <c r="N320" i="1"/>
  <c r="M320" i="1"/>
  <c r="K320" i="1"/>
  <c r="P320" i="1" s="1"/>
  <c r="E320" i="1"/>
  <c r="AE319" i="1"/>
  <c r="AC319" i="1"/>
  <c r="Y319" i="1"/>
  <c r="X319" i="1"/>
  <c r="R319" i="1"/>
  <c r="Q319" i="1"/>
  <c r="O319" i="1"/>
  <c r="N319" i="1"/>
  <c r="M319" i="1"/>
  <c r="K319" i="1"/>
  <c r="P319" i="1" s="1"/>
  <c r="E319" i="1"/>
  <c r="AE318" i="1"/>
  <c r="AC318" i="1"/>
  <c r="Y318" i="1"/>
  <c r="X318" i="1"/>
  <c r="R318" i="1"/>
  <c r="Q318" i="1"/>
  <c r="O318" i="1"/>
  <c r="N318" i="1"/>
  <c r="M318" i="1"/>
  <c r="K318" i="1"/>
  <c r="P318" i="1" s="1"/>
  <c r="E318" i="1"/>
  <c r="AE317" i="1"/>
  <c r="AC317" i="1"/>
  <c r="Y317" i="1"/>
  <c r="X317" i="1"/>
  <c r="R317" i="1"/>
  <c r="Q317" i="1"/>
  <c r="O317" i="1"/>
  <c r="N317" i="1"/>
  <c r="M317" i="1"/>
  <c r="K317" i="1"/>
  <c r="P317" i="1" s="1"/>
  <c r="E317" i="1"/>
  <c r="AE316" i="1"/>
  <c r="AC316" i="1"/>
  <c r="Y316" i="1"/>
  <c r="X316" i="1"/>
  <c r="R316" i="1"/>
  <c r="Q316" i="1"/>
  <c r="S316" i="1" s="1"/>
  <c r="T316" i="1" s="1"/>
  <c r="O316" i="1"/>
  <c r="N316" i="1"/>
  <c r="M316" i="1"/>
  <c r="K316" i="1"/>
  <c r="P316" i="1" s="1"/>
  <c r="E316" i="1"/>
  <c r="AE315" i="1"/>
  <c r="AC315" i="1"/>
  <c r="Y315" i="1"/>
  <c r="X315" i="1"/>
  <c r="S315" i="1"/>
  <c r="T315" i="1" s="1"/>
  <c r="R315" i="1"/>
  <c r="Q315" i="1"/>
  <c r="O315" i="1"/>
  <c r="N315" i="1"/>
  <c r="M315" i="1"/>
  <c r="K315" i="1"/>
  <c r="P315" i="1" s="1"/>
  <c r="E315" i="1"/>
  <c r="AE314" i="1"/>
  <c r="AC314" i="1"/>
  <c r="Y314" i="1"/>
  <c r="X314" i="1"/>
  <c r="R314" i="1"/>
  <c r="Q314" i="1"/>
  <c r="O314" i="1"/>
  <c r="N314" i="1"/>
  <c r="M314" i="1"/>
  <c r="K314" i="1"/>
  <c r="P314" i="1" s="1"/>
  <c r="E314" i="1"/>
  <c r="AE313" i="1"/>
  <c r="AC313" i="1"/>
  <c r="Y313" i="1"/>
  <c r="X313" i="1"/>
  <c r="R313" i="1"/>
  <c r="Q313" i="1"/>
  <c r="O313" i="1"/>
  <c r="N313" i="1"/>
  <c r="M313" i="1"/>
  <c r="K313" i="1"/>
  <c r="P313" i="1" s="1"/>
  <c r="E313" i="1"/>
  <c r="AE312" i="1"/>
  <c r="AC312" i="1"/>
  <c r="Y312" i="1"/>
  <c r="X312" i="1"/>
  <c r="S312" i="1"/>
  <c r="T312" i="1" s="1"/>
  <c r="R312" i="1"/>
  <c r="Q312" i="1"/>
  <c r="O312" i="1"/>
  <c r="N312" i="1"/>
  <c r="M312" i="1"/>
  <c r="K312" i="1"/>
  <c r="P312" i="1" s="1"/>
  <c r="E312" i="1"/>
  <c r="AE311" i="1"/>
  <c r="AC311" i="1"/>
  <c r="Y311" i="1"/>
  <c r="X311" i="1"/>
  <c r="T311" i="1"/>
  <c r="R311" i="1"/>
  <c r="Q311" i="1"/>
  <c r="P311" i="1"/>
  <c r="N311" i="1"/>
  <c r="M311" i="1"/>
  <c r="L311" i="1"/>
  <c r="K311" i="1"/>
  <c r="O311" i="1" s="1"/>
  <c r="E311" i="1"/>
  <c r="AE310" i="1"/>
  <c r="AC310" i="1"/>
  <c r="Y310" i="1"/>
  <c r="X310" i="1"/>
  <c r="R310" i="1"/>
  <c r="Q310" i="1"/>
  <c r="P310" i="1"/>
  <c r="O310" i="1"/>
  <c r="L310" i="1"/>
  <c r="K310" i="1"/>
  <c r="U310" i="1" s="1"/>
  <c r="E310" i="1"/>
  <c r="AE309" i="1"/>
  <c r="AC309" i="1"/>
  <c r="Y309" i="1"/>
  <c r="X309" i="1"/>
  <c r="K309" i="1"/>
  <c r="E309" i="1"/>
  <c r="AE308" i="1"/>
  <c r="AC308" i="1"/>
  <c r="Y308" i="1"/>
  <c r="X308" i="1"/>
  <c r="R308" i="1"/>
  <c r="P308" i="1"/>
  <c r="O308" i="1"/>
  <c r="N308" i="1"/>
  <c r="M308" i="1"/>
  <c r="K308" i="1"/>
  <c r="U308" i="1" s="1"/>
  <c r="E308" i="1"/>
  <c r="AE307" i="1"/>
  <c r="AC307" i="1"/>
  <c r="Y307" i="1"/>
  <c r="X307" i="1"/>
  <c r="R307" i="1"/>
  <c r="Q307" i="1"/>
  <c r="O307" i="1"/>
  <c r="S307" i="1" s="1"/>
  <c r="T307" i="1" s="1"/>
  <c r="N307" i="1"/>
  <c r="M307" i="1"/>
  <c r="L307" i="1"/>
  <c r="K307" i="1"/>
  <c r="U307" i="1" s="1"/>
  <c r="E307" i="1"/>
  <c r="AE306" i="1"/>
  <c r="AC306" i="1"/>
  <c r="Y306" i="1"/>
  <c r="X306" i="1"/>
  <c r="Q306" i="1"/>
  <c r="N306" i="1"/>
  <c r="K306" i="1"/>
  <c r="E306" i="1"/>
  <c r="AE305" i="1"/>
  <c r="AC305" i="1"/>
  <c r="Y305" i="1"/>
  <c r="X305" i="1"/>
  <c r="R305" i="1"/>
  <c r="P305" i="1"/>
  <c r="M305" i="1"/>
  <c r="L305" i="1"/>
  <c r="K305" i="1"/>
  <c r="U305" i="1" s="1"/>
  <c r="E305" i="1"/>
  <c r="AE304" i="1"/>
  <c r="AC304" i="1"/>
  <c r="Y304" i="1"/>
  <c r="X304" i="1"/>
  <c r="Q304" i="1"/>
  <c r="L304" i="1"/>
  <c r="K304" i="1"/>
  <c r="E304" i="1"/>
  <c r="AE303" i="1"/>
  <c r="AC303" i="1"/>
  <c r="Y303" i="1"/>
  <c r="X303" i="1"/>
  <c r="P303" i="1"/>
  <c r="N303" i="1"/>
  <c r="K303" i="1"/>
  <c r="E303" i="1"/>
  <c r="AE302" i="1"/>
  <c r="AC302" i="1"/>
  <c r="Y302" i="1"/>
  <c r="X302" i="1"/>
  <c r="R302" i="1"/>
  <c r="Q302" i="1"/>
  <c r="P302" i="1"/>
  <c r="O302" i="1"/>
  <c r="S302" i="1" s="1"/>
  <c r="T302" i="1" s="1"/>
  <c r="N302" i="1"/>
  <c r="M302" i="1"/>
  <c r="L302" i="1"/>
  <c r="K302" i="1"/>
  <c r="U302" i="1" s="1"/>
  <c r="E302" i="1"/>
  <c r="AE301" i="1"/>
  <c r="AC301" i="1"/>
  <c r="Y301" i="1"/>
  <c r="X301" i="1"/>
  <c r="R301" i="1"/>
  <c r="N301" i="1"/>
  <c r="M301" i="1"/>
  <c r="L301" i="1"/>
  <c r="K301" i="1"/>
  <c r="U301" i="1" s="1"/>
  <c r="E301" i="1"/>
  <c r="AE300" i="1"/>
  <c r="AC300" i="1"/>
  <c r="Y300" i="1"/>
  <c r="X300" i="1"/>
  <c r="K300" i="1"/>
  <c r="E300" i="1"/>
  <c r="AE299" i="1"/>
  <c r="AC299" i="1"/>
  <c r="Y299" i="1"/>
  <c r="X299" i="1"/>
  <c r="Q299" i="1"/>
  <c r="P299" i="1"/>
  <c r="L299" i="1"/>
  <c r="K299" i="1"/>
  <c r="U299" i="1" s="1"/>
  <c r="E299" i="1"/>
  <c r="AE298" i="1"/>
  <c r="AC298" i="1"/>
  <c r="Y298" i="1"/>
  <c r="X298" i="1"/>
  <c r="K298" i="1"/>
  <c r="E298" i="1"/>
  <c r="AE297" i="1"/>
  <c r="AC297" i="1"/>
  <c r="Y297" i="1"/>
  <c r="X297" i="1"/>
  <c r="R297" i="1"/>
  <c r="P297" i="1"/>
  <c r="O297" i="1"/>
  <c r="N297" i="1"/>
  <c r="K297" i="1"/>
  <c r="U297" i="1" s="1"/>
  <c r="E297" i="1"/>
  <c r="AE296" i="1"/>
  <c r="AC296" i="1"/>
  <c r="Y296" i="1"/>
  <c r="X296" i="1"/>
  <c r="S296" i="1"/>
  <c r="R296" i="1"/>
  <c r="Q296" i="1"/>
  <c r="T296" i="1" s="1"/>
  <c r="O296" i="1"/>
  <c r="N296" i="1"/>
  <c r="M296" i="1"/>
  <c r="K296" i="1"/>
  <c r="U296" i="1" s="1"/>
  <c r="E296" i="1"/>
  <c r="AE295" i="1"/>
  <c r="AC295" i="1"/>
  <c r="Y295" i="1"/>
  <c r="X295" i="1"/>
  <c r="R295" i="1"/>
  <c r="Q295" i="1"/>
  <c r="T295" i="1" s="1"/>
  <c r="P295" i="1"/>
  <c r="O295" i="1"/>
  <c r="L295" i="1"/>
  <c r="K295" i="1"/>
  <c r="U295" i="1" s="1"/>
  <c r="E295" i="1"/>
  <c r="AE294" i="1"/>
  <c r="AC294" i="1"/>
  <c r="Y294" i="1"/>
  <c r="X294" i="1"/>
  <c r="K294" i="1"/>
  <c r="E294" i="1"/>
  <c r="AE293" i="1"/>
  <c r="AC293" i="1"/>
  <c r="Y293" i="1"/>
  <c r="X293" i="1"/>
  <c r="U293" i="1"/>
  <c r="R293" i="1"/>
  <c r="P293" i="1"/>
  <c r="O293" i="1"/>
  <c r="N293" i="1"/>
  <c r="M293" i="1"/>
  <c r="K293" i="1"/>
  <c r="L293" i="1" s="1"/>
  <c r="E293" i="1"/>
  <c r="AE292" i="1"/>
  <c r="AC292" i="1"/>
  <c r="Y292" i="1"/>
  <c r="X292" i="1"/>
  <c r="U292" i="1"/>
  <c r="R292" i="1"/>
  <c r="Q292" i="1"/>
  <c r="O292" i="1"/>
  <c r="S292" i="1" s="1"/>
  <c r="N292" i="1"/>
  <c r="M292" i="1"/>
  <c r="L292" i="1"/>
  <c r="K292" i="1"/>
  <c r="P292" i="1" s="1"/>
  <c r="E292" i="1"/>
  <c r="AE291" i="1"/>
  <c r="AC291" i="1"/>
  <c r="Y291" i="1"/>
  <c r="X291" i="1"/>
  <c r="Q291" i="1"/>
  <c r="N291" i="1"/>
  <c r="M291" i="1"/>
  <c r="L291" i="1"/>
  <c r="K291" i="1"/>
  <c r="E291" i="1"/>
  <c r="AE290" i="1"/>
  <c r="AC290" i="1"/>
  <c r="Y290" i="1"/>
  <c r="X290" i="1"/>
  <c r="R290" i="1"/>
  <c r="P290" i="1"/>
  <c r="M290" i="1"/>
  <c r="L290" i="1"/>
  <c r="K290" i="1"/>
  <c r="E290" i="1"/>
  <c r="AE289" i="1"/>
  <c r="AC289" i="1"/>
  <c r="Y289" i="1"/>
  <c r="X289" i="1"/>
  <c r="N289" i="1"/>
  <c r="K289" i="1"/>
  <c r="E289" i="1"/>
  <c r="AE288" i="1"/>
  <c r="AC288" i="1"/>
  <c r="Y288" i="1"/>
  <c r="X288" i="1"/>
  <c r="U288" i="1"/>
  <c r="R288" i="1"/>
  <c r="Q288" i="1"/>
  <c r="P288" i="1"/>
  <c r="O288" i="1"/>
  <c r="S288" i="1" s="1"/>
  <c r="T288" i="1" s="1"/>
  <c r="N288" i="1"/>
  <c r="M288" i="1"/>
  <c r="L288" i="1"/>
  <c r="K288" i="1"/>
  <c r="E288" i="1"/>
  <c r="AE287" i="1"/>
  <c r="AC287" i="1"/>
  <c r="Y287" i="1"/>
  <c r="X287" i="1"/>
  <c r="R287" i="1"/>
  <c r="N287" i="1"/>
  <c r="M287" i="1"/>
  <c r="L287" i="1"/>
  <c r="K287" i="1"/>
  <c r="U287" i="1" s="1"/>
  <c r="E287" i="1"/>
  <c r="AE286" i="1"/>
  <c r="AC286" i="1"/>
  <c r="Y286" i="1"/>
  <c r="X286" i="1"/>
  <c r="R286" i="1"/>
  <c r="K286" i="1"/>
  <c r="E286" i="1"/>
  <c r="AE285" i="1"/>
  <c r="AC285" i="1"/>
  <c r="Y285" i="1"/>
  <c r="X285" i="1"/>
  <c r="U285" i="1"/>
  <c r="Q285" i="1"/>
  <c r="P285" i="1"/>
  <c r="L285" i="1"/>
  <c r="K285" i="1"/>
  <c r="R285" i="1" s="1"/>
  <c r="E285" i="1"/>
  <c r="AE284" i="1"/>
  <c r="AC284" i="1"/>
  <c r="Y284" i="1"/>
  <c r="X284" i="1"/>
  <c r="P284" i="1"/>
  <c r="K284" i="1"/>
  <c r="E284" i="1"/>
  <c r="AE283" i="1"/>
  <c r="AC283" i="1"/>
  <c r="Y283" i="1"/>
  <c r="X283" i="1"/>
  <c r="U283" i="1"/>
  <c r="R283" i="1"/>
  <c r="P283" i="1"/>
  <c r="O283" i="1"/>
  <c r="S283" i="1" s="1"/>
  <c r="N283" i="1"/>
  <c r="L283" i="1"/>
  <c r="K283" i="1"/>
  <c r="Q283" i="1" s="1"/>
  <c r="T283" i="1" s="1"/>
  <c r="E283" i="1"/>
  <c r="AE282" i="1"/>
  <c r="AC282" i="1"/>
  <c r="Y282" i="1"/>
  <c r="X282" i="1"/>
  <c r="U282" i="1"/>
  <c r="R282" i="1"/>
  <c r="Q282" i="1"/>
  <c r="O282" i="1"/>
  <c r="N282" i="1"/>
  <c r="M282" i="1"/>
  <c r="K282" i="1"/>
  <c r="P282" i="1" s="1"/>
  <c r="E282" i="1"/>
  <c r="AE281" i="1"/>
  <c r="AC281" i="1"/>
  <c r="Y281" i="1"/>
  <c r="X281" i="1"/>
  <c r="R281" i="1"/>
  <c r="Q281" i="1"/>
  <c r="P281" i="1"/>
  <c r="N281" i="1"/>
  <c r="M281" i="1"/>
  <c r="L281" i="1"/>
  <c r="K281" i="1"/>
  <c r="O281" i="1" s="1"/>
  <c r="E281" i="1"/>
  <c r="AE280" i="1"/>
  <c r="AD280" i="1"/>
  <c r="AC280" i="1"/>
  <c r="Y280" i="1"/>
  <c r="X280" i="1"/>
  <c r="R280" i="1"/>
  <c r="Q280" i="1"/>
  <c r="P280" i="1"/>
  <c r="N280" i="1"/>
  <c r="M280" i="1"/>
  <c r="L280" i="1"/>
  <c r="K280" i="1"/>
  <c r="O280" i="1" s="1"/>
  <c r="S280" i="1" s="1"/>
  <c r="E280" i="1"/>
  <c r="AE279" i="1"/>
  <c r="AC279" i="1"/>
  <c r="Y279" i="1"/>
  <c r="X279" i="1"/>
  <c r="P279" i="1"/>
  <c r="O279" i="1"/>
  <c r="K279" i="1"/>
  <c r="E279" i="1"/>
  <c r="AE278" i="1"/>
  <c r="AC278" i="1"/>
  <c r="Y278" i="1"/>
  <c r="X278" i="1"/>
  <c r="U278" i="1"/>
  <c r="Q278" i="1"/>
  <c r="P278" i="1"/>
  <c r="N278" i="1"/>
  <c r="K278" i="1"/>
  <c r="E278" i="1"/>
  <c r="AE277" i="1"/>
  <c r="AC277" i="1"/>
  <c r="Y277" i="1"/>
  <c r="X277" i="1"/>
  <c r="U277" i="1"/>
  <c r="R277" i="1"/>
  <c r="P277" i="1"/>
  <c r="O277" i="1"/>
  <c r="N277" i="1"/>
  <c r="M277" i="1"/>
  <c r="K277" i="1"/>
  <c r="L277" i="1" s="1"/>
  <c r="E277" i="1"/>
  <c r="AE276" i="1"/>
  <c r="AC276" i="1"/>
  <c r="Y276" i="1"/>
  <c r="X276" i="1"/>
  <c r="U276" i="1"/>
  <c r="R276" i="1"/>
  <c r="Q276" i="1"/>
  <c r="O276" i="1"/>
  <c r="S276" i="1" s="1"/>
  <c r="N276" i="1"/>
  <c r="M276" i="1"/>
  <c r="L276" i="1"/>
  <c r="K276" i="1"/>
  <c r="P276" i="1" s="1"/>
  <c r="E276" i="1"/>
  <c r="AE275" i="1"/>
  <c r="AC275" i="1"/>
  <c r="Y275" i="1"/>
  <c r="X275" i="1"/>
  <c r="L275" i="1"/>
  <c r="K275" i="1"/>
  <c r="E275" i="1"/>
  <c r="AE274" i="1"/>
  <c r="AC274" i="1"/>
  <c r="Y274" i="1"/>
  <c r="X274" i="1"/>
  <c r="R274" i="1"/>
  <c r="P274" i="1"/>
  <c r="K274" i="1"/>
  <c r="E274" i="1"/>
  <c r="AE273" i="1"/>
  <c r="AC273" i="1"/>
  <c r="Y273" i="1"/>
  <c r="X273" i="1"/>
  <c r="Q273" i="1"/>
  <c r="P273" i="1"/>
  <c r="M273" i="1"/>
  <c r="K273" i="1"/>
  <c r="R273" i="1" s="1"/>
  <c r="E273" i="1"/>
  <c r="AE272" i="1"/>
  <c r="AC272" i="1"/>
  <c r="Y272" i="1"/>
  <c r="X272" i="1"/>
  <c r="R272" i="1"/>
  <c r="Q272" i="1"/>
  <c r="P272" i="1"/>
  <c r="M272" i="1"/>
  <c r="L272" i="1"/>
  <c r="K272" i="1"/>
  <c r="E272" i="1"/>
  <c r="AE271" i="1"/>
  <c r="AC271" i="1"/>
  <c r="Y271" i="1"/>
  <c r="X271" i="1"/>
  <c r="K271" i="1"/>
  <c r="E271" i="1"/>
  <c r="AE270" i="1"/>
  <c r="AC270" i="1"/>
  <c r="Y270" i="1"/>
  <c r="X270" i="1"/>
  <c r="R270" i="1"/>
  <c r="Q270" i="1"/>
  <c r="P270" i="1"/>
  <c r="K270" i="1"/>
  <c r="E270" i="1"/>
  <c r="AE269" i="1"/>
  <c r="AD269" i="1"/>
  <c r="AC269" i="1"/>
  <c r="Y269" i="1"/>
  <c r="X269" i="1"/>
  <c r="Q269" i="1"/>
  <c r="T269" i="1" s="1"/>
  <c r="P269" i="1"/>
  <c r="O269" i="1"/>
  <c r="L269" i="1"/>
  <c r="K269" i="1"/>
  <c r="E269" i="1"/>
  <c r="AE268" i="1"/>
  <c r="AC268" i="1"/>
  <c r="Y268" i="1"/>
  <c r="X268" i="1"/>
  <c r="K268" i="1"/>
  <c r="E268" i="1"/>
  <c r="AE267" i="1"/>
  <c r="AC267" i="1"/>
  <c r="Y267" i="1"/>
  <c r="X267" i="1"/>
  <c r="U267" i="1"/>
  <c r="P267" i="1"/>
  <c r="O267" i="1"/>
  <c r="K267" i="1"/>
  <c r="E267" i="1"/>
  <c r="AE266" i="1"/>
  <c r="AC266" i="1"/>
  <c r="Y266" i="1"/>
  <c r="X266" i="1"/>
  <c r="U266" i="1"/>
  <c r="P266" i="1"/>
  <c r="O266" i="1"/>
  <c r="N266" i="1"/>
  <c r="K266" i="1"/>
  <c r="E266" i="1"/>
  <c r="AE265" i="1"/>
  <c r="AC265" i="1"/>
  <c r="Y265" i="1"/>
  <c r="X265" i="1"/>
  <c r="U265" i="1"/>
  <c r="T265" i="1"/>
  <c r="R265" i="1"/>
  <c r="Q265" i="1"/>
  <c r="P265" i="1"/>
  <c r="O265" i="1"/>
  <c r="N265" i="1"/>
  <c r="M265" i="1"/>
  <c r="L265" i="1"/>
  <c r="K265" i="1"/>
  <c r="E265" i="1"/>
  <c r="AE264" i="1"/>
  <c r="AC264" i="1"/>
  <c r="Y264" i="1"/>
  <c r="X264" i="1"/>
  <c r="U264" i="1"/>
  <c r="R264" i="1"/>
  <c r="Q264" i="1"/>
  <c r="P264" i="1"/>
  <c r="O264" i="1"/>
  <c r="S264" i="1" s="1"/>
  <c r="T264" i="1" s="1"/>
  <c r="N264" i="1"/>
  <c r="M264" i="1"/>
  <c r="L264" i="1"/>
  <c r="K264" i="1"/>
  <c r="E264" i="1"/>
  <c r="AE263" i="1"/>
  <c r="AC263" i="1"/>
  <c r="Y263" i="1"/>
  <c r="X263" i="1"/>
  <c r="U263" i="1"/>
  <c r="R263" i="1"/>
  <c r="Q263" i="1"/>
  <c r="P263" i="1"/>
  <c r="O263" i="1"/>
  <c r="S263" i="1" s="1"/>
  <c r="T263" i="1" s="1"/>
  <c r="N263" i="1"/>
  <c r="M263" i="1"/>
  <c r="L263" i="1"/>
  <c r="K263" i="1"/>
  <c r="E263" i="1"/>
  <c r="AE262" i="1"/>
  <c r="AC262" i="1"/>
  <c r="Y262" i="1"/>
  <c r="X262" i="1"/>
  <c r="U262" i="1"/>
  <c r="R262" i="1"/>
  <c r="Q262" i="1"/>
  <c r="P262" i="1"/>
  <c r="O262" i="1"/>
  <c r="S262" i="1" s="1"/>
  <c r="T262" i="1" s="1"/>
  <c r="N262" i="1"/>
  <c r="M262" i="1"/>
  <c r="L262" i="1"/>
  <c r="K262" i="1"/>
  <c r="E262" i="1"/>
  <c r="AE261" i="1"/>
  <c r="AC261" i="1"/>
  <c r="Y261" i="1"/>
  <c r="X261" i="1"/>
  <c r="U261" i="1"/>
  <c r="R261" i="1"/>
  <c r="Q261" i="1"/>
  <c r="P261" i="1"/>
  <c r="O261" i="1"/>
  <c r="S261" i="1" s="1"/>
  <c r="T261" i="1" s="1"/>
  <c r="N261" i="1"/>
  <c r="M261" i="1"/>
  <c r="L261" i="1"/>
  <c r="K261" i="1"/>
  <c r="E261" i="1"/>
  <c r="AE260" i="1"/>
  <c r="AC260" i="1"/>
  <c r="Y260" i="1"/>
  <c r="X260" i="1"/>
  <c r="U260" i="1"/>
  <c r="R260" i="1"/>
  <c r="Q260" i="1"/>
  <c r="P260" i="1"/>
  <c r="O260" i="1"/>
  <c r="S260" i="1" s="1"/>
  <c r="T260" i="1" s="1"/>
  <c r="N260" i="1"/>
  <c r="M260" i="1"/>
  <c r="L260" i="1"/>
  <c r="K260" i="1"/>
  <c r="E260" i="1"/>
  <c r="AE259" i="1"/>
  <c r="AC259" i="1"/>
  <c r="Y259" i="1"/>
  <c r="X259" i="1"/>
  <c r="U259" i="1"/>
  <c r="R259" i="1"/>
  <c r="Q259" i="1"/>
  <c r="P259" i="1"/>
  <c r="O259" i="1"/>
  <c r="S259" i="1" s="1"/>
  <c r="T259" i="1" s="1"/>
  <c r="N259" i="1"/>
  <c r="M259" i="1"/>
  <c r="L259" i="1"/>
  <c r="K259" i="1"/>
  <c r="E259" i="1"/>
  <c r="AE258" i="1"/>
  <c r="AC258" i="1"/>
  <c r="Y258" i="1"/>
  <c r="X258" i="1"/>
  <c r="K258" i="1"/>
  <c r="E258" i="1"/>
  <c r="AE257" i="1"/>
  <c r="AC257" i="1"/>
  <c r="Y257" i="1"/>
  <c r="X257" i="1"/>
  <c r="R257" i="1"/>
  <c r="K257" i="1"/>
  <c r="E257" i="1"/>
  <c r="AE256" i="1"/>
  <c r="AC256" i="1"/>
  <c r="Y256" i="1"/>
  <c r="X256" i="1"/>
  <c r="K256" i="1"/>
  <c r="E256" i="1"/>
  <c r="AE255" i="1"/>
  <c r="AC255" i="1"/>
  <c r="Y255" i="1"/>
  <c r="X255" i="1"/>
  <c r="R255" i="1"/>
  <c r="M255" i="1"/>
  <c r="L255" i="1"/>
  <c r="K255" i="1"/>
  <c r="E255" i="1"/>
  <c r="AE254" i="1"/>
  <c r="AC254" i="1"/>
  <c r="Y254" i="1"/>
  <c r="X254" i="1"/>
  <c r="K254" i="1"/>
  <c r="E254" i="1"/>
  <c r="AE253" i="1"/>
  <c r="AC253" i="1"/>
  <c r="Y253" i="1"/>
  <c r="X253" i="1"/>
  <c r="R253" i="1"/>
  <c r="M253" i="1"/>
  <c r="K253" i="1"/>
  <c r="E253" i="1"/>
  <c r="AE252" i="1"/>
  <c r="AC252" i="1"/>
  <c r="Y252" i="1"/>
  <c r="X252" i="1"/>
  <c r="K252" i="1"/>
  <c r="E252" i="1"/>
  <c r="AE251" i="1"/>
  <c r="AC251" i="1"/>
  <c r="Y251" i="1"/>
  <c r="X251" i="1"/>
  <c r="R251" i="1"/>
  <c r="M251" i="1"/>
  <c r="L251" i="1"/>
  <c r="K251" i="1"/>
  <c r="E251" i="1"/>
  <c r="AE250" i="1"/>
  <c r="AC250" i="1"/>
  <c r="Y250" i="1"/>
  <c r="X250" i="1"/>
  <c r="K250" i="1"/>
  <c r="E250" i="1"/>
  <c r="AE249" i="1"/>
  <c r="AC249" i="1"/>
  <c r="Y249" i="1"/>
  <c r="X249" i="1"/>
  <c r="R249" i="1"/>
  <c r="Q249" i="1"/>
  <c r="T249" i="1" s="1"/>
  <c r="M249" i="1"/>
  <c r="L249" i="1"/>
  <c r="K249" i="1"/>
  <c r="E249" i="1"/>
  <c r="AE248" i="1"/>
  <c r="AC248" i="1"/>
  <c r="Y248" i="1"/>
  <c r="X248" i="1"/>
  <c r="K248" i="1"/>
  <c r="E248" i="1"/>
  <c r="AE247" i="1"/>
  <c r="AC247" i="1"/>
  <c r="Y247" i="1"/>
  <c r="X247" i="1"/>
  <c r="K247" i="1"/>
  <c r="E247" i="1"/>
  <c r="AE246" i="1"/>
  <c r="AC246" i="1"/>
  <c r="Y246" i="1"/>
  <c r="X246" i="1"/>
  <c r="Q246" i="1"/>
  <c r="K246" i="1"/>
  <c r="E246" i="1"/>
  <c r="AE245" i="1"/>
  <c r="AC245" i="1"/>
  <c r="Y245" i="1"/>
  <c r="X245" i="1"/>
  <c r="U245" i="1"/>
  <c r="R245" i="1"/>
  <c r="Q245" i="1"/>
  <c r="M245" i="1"/>
  <c r="L245" i="1"/>
  <c r="K245" i="1"/>
  <c r="E245" i="1"/>
  <c r="AE244" i="1"/>
  <c r="AC244" i="1"/>
  <c r="Y244" i="1"/>
  <c r="X244" i="1"/>
  <c r="K244" i="1"/>
  <c r="E244" i="1"/>
  <c r="AE243" i="1"/>
  <c r="AC243" i="1"/>
  <c r="Y243" i="1"/>
  <c r="X243" i="1"/>
  <c r="K243" i="1"/>
  <c r="E243" i="1"/>
  <c r="AE242" i="1"/>
  <c r="AC242" i="1"/>
  <c r="Y242" i="1"/>
  <c r="X242" i="1"/>
  <c r="Q242" i="1"/>
  <c r="K242" i="1"/>
  <c r="E242" i="1"/>
  <c r="AE241" i="1"/>
  <c r="AC241" i="1"/>
  <c r="Y241" i="1"/>
  <c r="X241" i="1"/>
  <c r="U241" i="1"/>
  <c r="R241" i="1"/>
  <c r="Q241" i="1"/>
  <c r="M241" i="1"/>
  <c r="L241" i="1"/>
  <c r="K241" i="1"/>
  <c r="E241" i="1"/>
  <c r="AE240" i="1"/>
  <c r="AC240" i="1"/>
  <c r="Y240" i="1"/>
  <c r="X240" i="1"/>
  <c r="Q240" i="1"/>
  <c r="T240" i="1" s="1"/>
  <c r="K240" i="1"/>
  <c r="E240" i="1"/>
  <c r="AE239" i="1"/>
  <c r="AC239" i="1"/>
  <c r="Y239" i="1"/>
  <c r="X239" i="1"/>
  <c r="P239" i="1"/>
  <c r="K239" i="1"/>
  <c r="E239" i="1"/>
  <c r="AE238" i="1"/>
  <c r="AC238" i="1"/>
  <c r="Y238" i="1"/>
  <c r="X238" i="1"/>
  <c r="U238" i="1"/>
  <c r="R238" i="1"/>
  <c r="P238" i="1"/>
  <c r="K238" i="1"/>
  <c r="E238" i="1"/>
  <c r="AE237" i="1"/>
  <c r="AC237" i="1"/>
  <c r="Y237" i="1"/>
  <c r="X237" i="1"/>
  <c r="R237" i="1"/>
  <c r="Q237" i="1"/>
  <c r="P237" i="1"/>
  <c r="K237" i="1"/>
  <c r="U237" i="1" s="1"/>
  <c r="E237" i="1"/>
  <c r="AE236" i="1"/>
  <c r="AC236" i="1"/>
  <c r="Y236" i="1"/>
  <c r="X236" i="1"/>
  <c r="Q236" i="1"/>
  <c r="K236" i="1"/>
  <c r="E236" i="1"/>
  <c r="AE235" i="1"/>
  <c r="AC235" i="1"/>
  <c r="Y235" i="1"/>
  <c r="X235" i="1"/>
  <c r="U235" i="1"/>
  <c r="P235" i="1"/>
  <c r="K235" i="1"/>
  <c r="E235" i="1"/>
  <c r="AE234" i="1"/>
  <c r="AC234" i="1"/>
  <c r="Y234" i="1"/>
  <c r="X234" i="1"/>
  <c r="U234" i="1"/>
  <c r="R234" i="1"/>
  <c r="P234" i="1"/>
  <c r="K234" i="1"/>
  <c r="E234" i="1"/>
  <c r="AE233" i="1"/>
  <c r="AC233" i="1"/>
  <c r="Y233" i="1"/>
  <c r="X233" i="1"/>
  <c r="R233" i="1"/>
  <c r="Q233" i="1"/>
  <c r="P233" i="1"/>
  <c r="K233" i="1"/>
  <c r="U233" i="1" s="1"/>
  <c r="E233" i="1"/>
  <c r="AE232" i="1"/>
  <c r="AC232" i="1"/>
  <c r="Y232" i="1"/>
  <c r="X232" i="1"/>
  <c r="Q232" i="1"/>
  <c r="K232" i="1"/>
  <c r="E232" i="1"/>
  <c r="AE231" i="1"/>
  <c r="AC231" i="1"/>
  <c r="Y231" i="1"/>
  <c r="X231" i="1"/>
  <c r="U231" i="1"/>
  <c r="P231" i="1"/>
  <c r="K231" i="1"/>
  <c r="E231" i="1"/>
  <c r="AE230" i="1"/>
  <c r="AC230" i="1"/>
  <c r="Y230" i="1"/>
  <c r="X230" i="1"/>
  <c r="U230" i="1"/>
  <c r="R230" i="1"/>
  <c r="P230" i="1"/>
  <c r="K230" i="1"/>
  <c r="E230" i="1"/>
  <c r="AE229" i="1"/>
  <c r="AC229" i="1"/>
  <c r="Y229" i="1"/>
  <c r="X229" i="1"/>
  <c r="R229" i="1"/>
  <c r="Q229" i="1"/>
  <c r="P229" i="1"/>
  <c r="K229" i="1"/>
  <c r="U229" i="1" s="1"/>
  <c r="E229" i="1"/>
  <c r="AE228" i="1"/>
  <c r="AC228" i="1"/>
  <c r="Y228" i="1"/>
  <c r="X228" i="1"/>
  <c r="Q228" i="1"/>
  <c r="K228" i="1"/>
  <c r="E228" i="1"/>
  <c r="AE227" i="1"/>
  <c r="AC227" i="1"/>
  <c r="Y227" i="1"/>
  <c r="X227" i="1"/>
  <c r="U227" i="1"/>
  <c r="P227" i="1"/>
  <c r="K227" i="1"/>
  <c r="E227" i="1"/>
  <c r="AE226" i="1"/>
  <c r="AC226" i="1"/>
  <c r="Y226" i="1"/>
  <c r="X226" i="1"/>
  <c r="U226" i="1"/>
  <c r="R226" i="1"/>
  <c r="P226" i="1"/>
  <c r="K226" i="1"/>
  <c r="E226" i="1"/>
  <c r="AE225" i="1"/>
  <c r="AC225" i="1"/>
  <c r="Y225" i="1"/>
  <c r="X225" i="1"/>
  <c r="R225" i="1"/>
  <c r="Q225" i="1"/>
  <c r="P225" i="1"/>
  <c r="K225" i="1"/>
  <c r="U225" i="1" s="1"/>
  <c r="E225" i="1"/>
  <c r="AE224" i="1"/>
  <c r="AC224" i="1"/>
  <c r="Y224" i="1"/>
  <c r="X224" i="1"/>
  <c r="U224" i="1"/>
  <c r="Q224" i="1"/>
  <c r="K224" i="1"/>
  <c r="E224" i="1"/>
  <c r="AE223" i="1"/>
  <c r="AC223" i="1"/>
  <c r="Y223" i="1"/>
  <c r="X223" i="1"/>
  <c r="U223" i="1"/>
  <c r="P223" i="1"/>
  <c r="K223" i="1"/>
  <c r="E223" i="1"/>
  <c r="AE222" i="1"/>
  <c r="AC222" i="1"/>
  <c r="Y222" i="1"/>
  <c r="X222" i="1"/>
  <c r="U222" i="1"/>
  <c r="R222" i="1"/>
  <c r="P222" i="1"/>
  <c r="K222" i="1"/>
  <c r="E222" i="1"/>
  <c r="AE221" i="1"/>
  <c r="AC221" i="1"/>
  <c r="Y221" i="1"/>
  <c r="X221" i="1"/>
  <c r="R221" i="1"/>
  <c r="Q221" i="1"/>
  <c r="K221" i="1"/>
  <c r="U221" i="1" s="1"/>
  <c r="E221" i="1"/>
  <c r="AE220" i="1"/>
  <c r="AC220" i="1"/>
  <c r="Y220" i="1"/>
  <c r="X220" i="1"/>
  <c r="U220" i="1"/>
  <c r="R220" i="1"/>
  <c r="P220" i="1"/>
  <c r="N220" i="1"/>
  <c r="L220" i="1"/>
  <c r="K220" i="1"/>
  <c r="Q220" i="1" s="1"/>
  <c r="E220" i="1"/>
  <c r="AE219" i="1"/>
  <c r="AC219" i="1"/>
  <c r="Y219" i="1"/>
  <c r="X219" i="1"/>
  <c r="P219" i="1"/>
  <c r="K219" i="1"/>
  <c r="E219" i="1"/>
  <c r="AE218" i="1"/>
  <c r="AC218" i="1"/>
  <c r="Y218" i="1"/>
  <c r="X218" i="1"/>
  <c r="K218" i="1"/>
  <c r="E218" i="1"/>
  <c r="AE217" i="1"/>
  <c r="AC217" i="1"/>
  <c r="Y217" i="1"/>
  <c r="X217" i="1"/>
  <c r="K217" i="1"/>
  <c r="E217" i="1"/>
  <c r="AE216" i="1"/>
  <c r="AC216" i="1"/>
  <c r="Y216" i="1"/>
  <c r="X216" i="1"/>
  <c r="U216" i="1"/>
  <c r="R216" i="1"/>
  <c r="Q216" i="1"/>
  <c r="P216" i="1"/>
  <c r="N216" i="1"/>
  <c r="L216" i="1"/>
  <c r="K216" i="1"/>
  <c r="E216" i="1"/>
  <c r="AE215" i="1"/>
  <c r="AC215" i="1"/>
  <c r="Y215" i="1"/>
  <c r="X215" i="1"/>
  <c r="U215" i="1"/>
  <c r="P215" i="1"/>
  <c r="O215" i="1"/>
  <c r="M215" i="1"/>
  <c r="K215" i="1"/>
  <c r="Q215" i="1" s="1"/>
  <c r="T215" i="1" s="1"/>
  <c r="E215" i="1"/>
  <c r="AE214" i="1"/>
  <c r="AC214" i="1"/>
  <c r="Y214" i="1"/>
  <c r="X214" i="1"/>
  <c r="P214" i="1"/>
  <c r="K214" i="1"/>
  <c r="E214" i="1"/>
  <c r="AE213" i="1"/>
  <c r="AD213" i="1"/>
  <c r="AC213" i="1"/>
  <c r="Y213" i="1"/>
  <c r="X213" i="1"/>
  <c r="Q213" i="1"/>
  <c r="L213" i="1"/>
  <c r="K213" i="1"/>
  <c r="E213" i="1"/>
  <c r="AE212" i="1"/>
  <c r="AC212" i="1"/>
  <c r="Y212" i="1"/>
  <c r="X212" i="1"/>
  <c r="U212" i="1"/>
  <c r="R212" i="1"/>
  <c r="L212" i="1"/>
  <c r="K212" i="1"/>
  <c r="E212" i="1"/>
  <c r="AE211" i="1"/>
  <c r="AD211" i="1"/>
  <c r="AC211" i="1"/>
  <c r="Y211" i="1"/>
  <c r="X211" i="1"/>
  <c r="U211" i="1"/>
  <c r="R211" i="1"/>
  <c r="O211" i="1"/>
  <c r="L211" i="1"/>
  <c r="K211" i="1"/>
  <c r="E211" i="1"/>
  <c r="AE210" i="1"/>
  <c r="AC210" i="1"/>
  <c r="Y210" i="1"/>
  <c r="X210" i="1"/>
  <c r="R210" i="1"/>
  <c r="Q210" i="1"/>
  <c r="K210" i="1"/>
  <c r="U210" i="1" s="1"/>
  <c r="E210" i="1"/>
  <c r="AE209" i="1"/>
  <c r="AC209" i="1"/>
  <c r="Y209" i="1"/>
  <c r="X209" i="1"/>
  <c r="U209" i="1"/>
  <c r="R209" i="1"/>
  <c r="O209" i="1"/>
  <c r="M209" i="1"/>
  <c r="L209" i="1"/>
  <c r="K209" i="1"/>
  <c r="Q209" i="1" s="1"/>
  <c r="E209" i="1"/>
  <c r="AE208" i="1"/>
  <c r="AC208" i="1"/>
  <c r="Y208" i="1"/>
  <c r="X208" i="1"/>
  <c r="O208" i="1"/>
  <c r="K208" i="1"/>
  <c r="E208" i="1"/>
  <c r="AE207" i="1"/>
  <c r="AD207" i="1"/>
  <c r="AC207" i="1"/>
  <c r="Y207" i="1"/>
  <c r="X207" i="1"/>
  <c r="P207" i="1"/>
  <c r="L207" i="1"/>
  <c r="K207" i="1"/>
  <c r="E207" i="1"/>
  <c r="AE206" i="1"/>
  <c r="AC206" i="1"/>
  <c r="Y206" i="1"/>
  <c r="X206" i="1"/>
  <c r="R206" i="1"/>
  <c r="N206" i="1"/>
  <c r="L206" i="1"/>
  <c r="K206" i="1"/>
  <c r="E206" i="1"/>
  <c r="AE205" i="1"/>
  <c r="AC205" i="1"/>
  <c r="Y205" i="1"/>
  <c r="X205" i="1"/>
  <c r="P205" i="1"/>
  <c r="M205" i="1"/>
  <c r="K205" i="1"/>
  <c r="E205" i="1"/>
  <c r="AE204" i="1"/>
  <c r="AD204" i="1"/>
  <c r="AC204" i="1"/>
  <c r="Y204" i="1"/>
  <c r="X204" i="1"/>
  <c r="U204" i="1"/>
  <c r="Q204" i="1"/>
  <c r="O204" i="1"/>
  <c r="N204" i="1"/>
  <c r="M204" i="1"/>
  <c r="L204" i="1"/>
  <c r="K204" i="1"/>
  <c r="E204" i="1"/>
  <c r="AE203" i="1"/>
  <c r="AD203" i="1"/>
  <c r="AC203" i="1"/>
  <c r="Y203" i="1"/>
  <c r="X203" i="1"/>
  <c r="R203" i="1"/>
  <c r="P203" i="1"/>
  <c r="O203" i="1"/>
  <c r="S203" i="1" s="1"/>
  <c r="K203" i="1"/>
  <c r="Q203" i="1" s="1"/>
  <c r="E203" i="1"/>
  <c r="AE202" i="1"/>
  <c r="AC202" i="1"/>
  <c r="Y202" i="1"/>
  <c r="X202" i="1"/>
  <c r="U202" i="1"/>
  <c r="T202" i="1"/>
  <c r="Q202" i="1"/>
  <c r="N202" i="1"/>
  <c r="M202" i="1"/>
  <c r="L202" i="1"/>
  <c r="K202" i="1"/>
  <c r="O202" i="1" s="1"/>
  <c r="E202" i="1"/>
  <c r="AE201" i="1"/>
  <c r="AC201" i="1"/>
  <c r="Y201" i="1"/>
  <c r="X201" i="1"/>
  <c r="K201" i="1"/>
  <c r="E201" i="1"/>
  <c r="AE200" i="1"/>
  <c r="AC200" i="1"/>
  <c r="Y200" i="1"/>
  <c r="X200" i="1"/>
  <c r="P200" i="1"/>
  <c r="L200" i="1"/>
  <c r="K200" i="1"/>
  <c r="E200" i="1"/>
  <c r="AE199" i="1"/>
  <c r="AC199" i="1"/>
  <c r="Y199" i="1"/>
  <c r="X199" i="1"/>
  <c r="R199" i="1"/>
  <c r="N199" i="1"/>
  <c r="L199" i="1"/>
  <c r="K199" i="1"/>
  <c r="E199" i="1"/>
  <c r="AE198" i="1"/>
  <c r="AC198" i="1"/>
  <c r="Y198" i="1"/>
  <c r="X198" i="1"/>
  <c r="P198" i="1"/>
  <c r="M198" i="1"/>
  <c r="K198" i="1"/>
  <c r="E198" i="1"/>
  <c r="AE197" i="1"/>
  <c r="AC197" i="1"/>
  <c r="Y197" i="1"/>
  <c r="X197" i="1"/>
  <c r="R197" i="1"/>
  <c r="P197" i="1"/>
  <c r="N197" i="1"/>
  <c r="M197" i="1"/>
  <c r="L197" i="1"/>
  <c r="K197" i="1"/>
  <c r="E197" i="1"/>
  <c r="AE196" i="1"/>
  <c r="AD196" i="1"/>
  <c r="AC196" i="1"/>
  <c r="Y196" i="1"/>
  <c r="X196" i="1"/>
  <c r="U196" i="1"/>
  <c r="P196" i="1"/>
  <c r="O196" i="1"/>
  <c r="N196" i="1"/>
  <c r="M196" i="1"/>
  <c r="L196" i="1"/>
  <c r="K196" i="1"/>
  <c r="R196" i="1" s="1"/>
  <c r="E196" i="1"/>
  <c r="AE195" i="1"/>
  <c r="AD195" i="1"/>
  <c r="AC195" i="1"/>
  <c r="Y195" i="1"/>
  <c r="X195" i="1"/>
  <c r="U195" i="1"/>
  <c r="R195" i="1"/>
  <c r="P195" i="1"/>
  <c r="O195" i="1"/>
  <c r="N195" i="1"/>
  <c r="M195" i="1"/>
  <c r="L195" i="1"/>
  <c r="K195" i="1"/>
  <c r="Q195" i="1" s="1"/>
  <c r="E195" i="1"/>
  <c r="AE194" i="1"/>
  <c r="AD194" i="1"/>
  <c r="AC194" i="1"/>
  <c r="Y194" i="1"/>
  <c r="X194" i="1"/>
  <c r="U194" i="1"/>
  <c r="R194" i="1"/>
  <c r="P194" i="1"/>
  <c r="O194" i="1"/>
  <c r="S194" i="1" s="1"/>
  <c r="N194" i="1"/>
  <c r="M194" i="1"/>
  <c r="L194" i="1"/>
  <c r="K194" i="1"/>
  <c r="Q194" i="1" s="1"/>
  <c r="E194" i="1"/>
  <c r="AE193" i="1"/>
  <c r="AC193" i="1"/>
  <c r="Y193" i="1"/>
  <c r="X193" i="1"/>
  <c r="R193" i="1"/>
  <c r="O193" i="1"/>
  <c r="N193" i="1"/>
  <c r="M193" i="1"/>
  <c r="K193" i="1"/>
  <c r="L193" i="1" s="1"/>
  <c r="E193" i="1"/>
  <c r="AE192" i="1"/>
  <c r="AC192" i="1"/>
  <c r="Y192" i="1"/>
  <c r="X192" i="1"/>
  <c r="U192" i="1"/>
  <c r="R192" i="1"/>
  <c r="Q192" i="1"/>
  <c r="P192" i="1"/>
  <c r="N192" i="1"/>
  <c r="M192" i="1"/>
  <c r="L192" i="1"/>
  <c r="K192" i="1"/>
  <c r="O192" i="1" s="1"/>
  <c r="S192" i="1" s="1"/>
  <c r="E192" i="1"/>
  <c r="AE191" i="1"/>
  <c r="AC191" i="1"/>
  <c r="Y191" i="1"/>
  <c r="X191" i="1"/>
  <c r="K191" i="1"/>
  <c r="E191" i="1"/>
  <c r="AE190" i="1"/>
  <c r="AC190" i="1"/>
  <c r="Y190" i="1"/>
  <c r="X190" i="1"/>
  <c r="T190" i="1"/>
  <c r="Q190" i="1"/>
  <c r="P190" i="1"/>
  <c r="O190" i="1"/>
  <c r="N190" i="1"/>
  <c r="M190" i="1"/>
  <c r="L190" i="1"/>
  <c r="K190" i="1"/>
  <c r="R190" i="1" s="1"/>
  <c r="E190" i="1"/>
  <c r="AE189" i="1"/>
  <c r="AC189" i="1"/>
  <c r="Y189" i="1"/>
  <c r="X189" i="1"/>
  <c r="O189" i="1"/>
  <c r="L189" i="1"/>
  <c r="K189" i="1"/>
  <c r="R189" i="1" s="1"/>
  <c r="E189" i="1"/>
  <c r="AE188" i="1"/>
  <c r="AC188" i="1"/>
  <c r="Y188" i="1"/>
  <c r="X188" i="1"/>
  <c r="K188" i="1"/>
  <c r="R188" i="1" s="1"/>
  <c r="E188" i="1"/>
  <c r="AE187" i="1"/>
  <c r="AD187" i="1"/>
  <c r="AC187" i="1"/>
  <c r="Y187" i="1"/>
  <c r="X187" i="1"/>
  <c r="K187" i="1"/>
  <c r="U187" i="1" s="1"/>
  <c r="E187" i="1"/>
  <c r="AE186" i="1"/>
  <c r="AC186" i="1"/>
  <c r="Y186" i="1"/>
  <c r="X186" i="1"/>
  <c r="Q186" i="1"/>
  <c r="M186" i="1"/>
  <c r="K186" i="1"/>
  <c r="U186" i="1" s="1"/>
  <c r="E186" i="1"/>
  <c r="AE185" i="1"/>
  <c r="AC185" i="1"/>
  <c r="Y185" i="1"/>
  <c r="X185" i="1"/>
  <c r="U185" i="1"/>
  <c r="K185" i="1"/>
  <c r="R185" i="1" s="1"/>
  <c r="E185" i="1"/>
  <c r="AE184" i="1"/>
  <c r="AC184" i="1"/>
  <c r="Y184" i="1"/>
  <c r="X184" i="1"/>
  <c r="U184" i="1"/>
  <c r="T184" i="1"/>
  <c r="R184" i="1"/>
  <c r="O184" i="1"/>
  <c r="M184" i="1"/>
  <c r="K184" i="1"/>
  <c r="Q184" i="1" s="1"/>
  <c r="E184" i="1"/>
  <c r="AE183" i="1"/>
  <c r="AC183" i="1"/>
  <c r="Y183" i="1"/>
  <c r="X183" i="1"/>
  <c r="P183" i="1"/>
  <c r="N183" i="1"/>
  <c r="M183" i="1"/>
  <c r="K183" i="1"/>
  <c r="E183" i="1"/>
  <c r="AE182" i="1"/>
  <c r="AC182" i="1"/>
  <c r="Y182" i="1"/>
  <c r="X182" i="1"/>
  <c r="K182" i="1"/>
  <c r="E182" i="1"/>
  <c r="AE181" i="1"/>
  <c r="AC181" i="1"/>
  <c r="Y181" i="1"/>
  <c r="X181" i="1"/>
  <c r="R181" i="1"/>
  <c r="N181" i="1"/>
  <c r="K181" i="1"/>
  <c r="O181" i="1" s="1"/>
  <c r="E181" i="1"/>
  <c r="AE180" i="1"/>
  <c r="AC180" i="1"/>
  <c r="Y180" i="1"/>
  <c r="X180" i="1"/>
  <c r="K180" i="1"/>
  <c r="E180" i="1"/>
  <c r="AE179" i="1"/>
  <c r="AC179" i="1"/>
  <c r="Y179" i="1"/>
  <c r="X179" i="1"/>
  <c r="U179" i="1"/>
  <c r="Q179" i="1"/>
  <c r="O179" i="1"/>
  <c r="S179" i="1" s="1"/>
  <c r="L179" i="1"/>
  <c r="K179" i="1"/>
  <c r="E179" i="1"/>
  <c r="AE178" i="1"/>
  <c r="AC178" i="1"/>
  <c r="Y178" i="1"/>
  <c r="X178" i="1"/>
  <c r="U178" i="1"/>
  <c r="Q178" i="1"/>
  <c r="O178" i="1"/>
  <c r="S178" i="1" s="1"/>
  <c r="T178" i="1" s="1"/>
  <c r="L178" i="1"/>
  <c r="K178" i="1"/>
  <c r="E178" i="1"/>
  <c r="AE177" i="1"/>
  <c r="AC177" i="1"/>
  <c r="Y177" i="1"/>
  <c r="X177" i="1"/>
  <c r="U177" i="1"/>
  <c r="Q177" i="1"/>
  <c r="P177" i="1"/>
  <c r="O177" i="1"/>
  <c r="M177" i="1"/>
  <c r="L177" i="1"/>
  <c r="K177" i="1"/>
  <c r="E177" i="1"/>
  <c r="AE176" i="1"/>
  <c r="AC176" i="1"/>
  <c r="Y176" i="1"/>
  <c r="X176" i="1"/>
  <c r="U176" i="1"/>
  <c r="Q176" i="1"/>
  <c r="P176" i="1"/>
  <c r="O176" i="1"/>
  <c r="S176" i="1" s="1"/>
  <c r="M176" i="1"/>
  <c r="L176" i="1"/>
  <c r="K176" i="1"/>
  <c r="E176" i="1"/>
  <c r="AE175" i="1"/>
  <c r="AC175" i="1"/>
  <c r="Y175" i="1"/>
  <c r="X175" i="1"/>
  <c r="S175" i="1"/>
  <c r="Q175" i="1"/>
  <c r="T175" i="1" s="1"/>
  <c r="O175" i="1"/>
  <c r="M175" i="1"/>
  <c r="L175" i="1"/>
  <c r="K175" i="1"/>
  <c r="U175" i="1" s="1"/>
  <c r="E175" i="1"/>
  <c r="AE174" i="1"/>
  <c r="AC174" i="1"/>
  <c r="Y174" i="1"/>
  <c r="X174" i="1"/>
  <c r="K174" i="1"/>
  <c r="E174" i="1"/>
  <c r="AE173" i="1"/>
  <c r="AC173" i="1"/>
  <c r="Y173" i="1"/>
  <c r="X173" i="1"/>
  <c r="Q173" i="1"/>
  <c r="T173" i="1" s="1"/>
  <c r="P173" i="1"/>
  <c r="O173" i="1"/>
  <c r="S173" i="1" s="1"/>
  <c r="M173" i="1"/>
  <c r="L173" i="1"/>
  <c r="K173" i="1"/>
  <c r="E173" i="1"/>
  <c r="AE172" i="1"/>
  <c r="AC172" i="1"/>
  <c r="Y172" i="1"/>
  <c r="X172" i="1"/>
  <c r="K172" i="1"/>
  <c r="L172" i="1" s="1"/>
  <c r="E172" i="1"/>
  <c r="AE171" i="1"/>
  <c r="AC171" i="1"/>
  <c r="Y171" i="1"/>
  <c r="X171" i="1"/>
  <c r="U171" i="1"/>
  <c r="Q171" i="1"/>
  <c r="T171" i="1" s="1"/>
  <c r="O171" i="1"/>
  <c r="S171" i="1" s="1"/>
  <c r="L171" i="1"/>
  <c r="K171" i="1"/>
  <c r="E171" i="1"/>
  <c r="AE170" i="1"/>
  <c r="AC170" i="1"/>
  <c r="Y170" i="1"/>
  <c r="X170" i="1"/>
  <c r="U170" i="1"/>
  <c r="Q170" i="1"/>
  <c r="P170" i="1"/>
  <c r="O170" i="1"/>
  <c r="S170" i="1" s="1"/>
  <c r="T170" i="1" s="1"/>
  <c r="L170" i="1"/>
  <c r="K170" i="1"/>
  <c r="E170" i="1"/>
  <c r="AE169" i="1"/>
  <c r="AC169" i="1"/>
  <c r="Y169" i="1"/>
  <c r="X169" i="1"/>
  <c r="U169" i="1"/>
  <c r="Q169" i="1"/>
  <c r="S169" i="1" s="1"/>
  <c r="P169" i="1"/>
  <c r="O169" i="1"/>
  <c r="M169" i="1"/>
  <c r="L169" i="1"/>
  <c r="K169" i="1"/>
  <c r="E169" i="1"/>
  <c r="AE168" i="1"/>
  <c r="AC168" i="1"/>
  <c r="Y168" i="1"/>
  <c r="X168" i="1"/>
  <c r="U168" i="1"/>
  <c r="Q168" i="1"/>
  <c r="P168" i="1"/>
  <c r="O168" i="1"/>
  <c r="S168" i="1" s="1"/>
  <c r="M168" i="1"/>
  <c r="L168" i="1"/>
  <c r="K168" i="1"/>
  <c r="E168" i="1"/>
  <c r="AE167" i="1"/>
  <c r="AC167" i="1"/>
  <c r="Y167" i="1"/>
  <c r="X167" i="1"/>
  <c r="S167" i="1"/>
  <c r="Q167" i="1"/>
  <c r="T167" i="1" s="1"/>
  <c r="O167" i="1"/>
  <c r="M167" i="1"/>
  <c r="L167" i="1"/>
  <c r="K167" i="1"/>
  <c r="U167" i="1" s="1"/>
  <c r="E167" i="1"/>
  <c r="AE166" i="1"/>
  <c r="AC166" i="1"/>
  <c r="Y166" i="1"/>
  <c r="X166" i="1"/>
  <c r="K166" i="1"/>
  <c r="E166" i="1"/>
  <c r="AE165" i="1"/>
  <c r="AC165" i="1"/>
  <c r="Y165" i="1"/>
  <c r="X165" i="1"/>
  <c r="Q165" i="1"/>
  <c r="P165" i="1"/>
  <c r="O165" i="1"/>
  <c r="S165" i="1" s="1"/>
  <c r="M165" i="1"/>
  <c r="L165" i="1"/>
  <c r="K165" i="1"/>
  <c r="E165" i="1"/>
  <c r="AE164" i="1"/>
  <c r="AC164" i="1"/>
  <c r="Y164" i="1"/>
  <c r="X164" i="1"/>
  <c r="K164" i="1"/>
  <c r="L164" i="1" s="1"/>
  <c r="E164" i="1"/>
  <c r="AC163" i="1"/>
  <c r="Y163" i="1"/>
  <c r="X163" i="1"/>
  <c r="T163" i="1"/>
  <c r="M163" i="1"/>
  <c r="L163" i="1"/>
  <c r="K163" i="1"/>
  <c r="E163" i="1"/>
  <c r="AE162" i="1"/>
  <c r="AC162" i="1"/>
  <c r="Y162" i="1"/>
  <c r="X162" i="1"/>
  <c r="R162" i="1"/>
  <c r="P162" i="1"/>
  <c r="O162" i="1"/>
  <c r="N162" i="1"/>
  <c r="M162" i="1"/>
  <c r="L162" i="1"/>
  <c r="K162" i="1"/>
  <c r="U162" i="1" s="1"/>
  <c r="E162" i="1"/>
  <c r="AE161" i="1"/>
  <c r="AC161" i="1"/>
  <c r="Y161" i="1"/>
  <c r="X161" i="1"/>
  <c r="R161" i="1"/>
  <c r="P161" i="1"/>
  <c r="O161" i="1"/>
  <c r="N161" i="1"/>
  <c r="M161" i="1"/>
  <c r="L161" i="1"/>
  <c r="K161" i="1"/>
  <c r="U161" i="1" s="1"/>
  <c r="E161" i="1"/>
  <c r="AE160" i="1"/>
  <c r="AC160" i="1"/>
  <c r="Y160" i="1"/>
  <c r="X160" i="1"/>
  <c r="R160" i="1"/>
  <c r="P160" i="1"/>
  <c r="O160" i="1"/>
  <c r="N160" i="1"/>
  <c r="M160" i="1"/>
  <c r="L160" i="1"/>
  <c r="K160" i="1"/>
  <c r="U160" i="1" s="1"/>
  <c r="E160" i="1"/>
  <c r="AE159" i="1"/>
  <c r="AC159" i="1"/>
  <c r="Y159" i="1"/>
  <c r="X159" i="1"/>
  <c r="N159" i="1"/>
  <c r="M159" i="1"/>
  <c r="L159" i="1"/>
  <c r="K159" i="1"/>
  <c r="E159" i="1"/>
  <c r="AE158" i="1"/>
  <c r="AC158" i="1"/>
  <c r="Y158" i="1"/>
  <c r="X158" i="1"/>
  <c r="K158" i="1"/>
  <c r="M158" i="1" s="1"/>
  <c r="E158" i="1"/>
  <c r="AE157" i="1"/>
  <c r="AC157" i="1"/>
  <c r="Y157" i="1"/>
  <c r="X157" i="1"/>
  <c r="K157" i="1"/>
  <c r="E157" i="1"/>
  <c r="AE156" i="1"/>
  <c r="AC156" i="1"/>
  <c r="Y156" i="1"/>
  <c r="X156" i="1"/>
  <c r="K156" i="1"/>
  <c r="E156" i="1"/>
  <c r="AE155" i="1"/>
  <c r="AC155" i="1"/>
  <c r="Y155" i="1"/>
  <c r="X155" i="1"/>
  <c r="N155" i="1"/>
  <c r="K155" i="1"/>
  <c r="U155" i="1" s="1"/>
  <c r="E155" i="1"/>
  <c r="AE154" i="1"/>
  <c r="AC154" i="1"/>
  <c r="Y154" i="1"/>
  <c r="X154" i="1"/>
  <c r="N154" i="1"/>
  <c r="K154" i="1"/>
  <c r="U154" i="1" s="1"/>
  <c r="E154" i="1"/>
  <c r="AE153" i="1"/>
  <c r="AC153" i="1"/>
  <c r="Y153" i="1"/>
  <c r="X153" i="1"/>
  <c r="N153" i="1"/>
  <c r="K153" i="1"/>
  <c r="U153" i="1" s="1"/>
  <c r="E153" i="1"/>
  <c r="AE152" i="1"/>
  <c r="AC152" i="1"/>
  <c r="Y152" i="1"/>
  <c r="X152" i="1"/>
  <c r="N152" i="1"/>
  <c r="K152" i="1"/>
  <c r="U152" i="1" s="1"/>
  <c r="E152" i="1"/>
  <c r="AE151" i="1"/>
  <c r="AC151" i="1"/>
  <c r="Y151" i="1"/>
  <c r="X151" i="1"/>
  <c r="N151" i="1"/>
  <c r="K151" i="1"/>
  <c r="U151" i="1" s="1"/>
  <c r="E151" i="1"/>
  <c r="AE150" i="1"/>
  <c r="AC150" i="1"/>
  <c r="Y150" i="1"/>
  <c r="X150" i="1"/>
  <c r="N150" i="1"/>
  <c r="K150" i="1"/>
  <c r="U150" i="1" s="1"/>
  <c r="E150" i="1"/>
  <c r="AE149" i="1"/>
  <c r="AC149" i="1"/>
  <c r="Y149" i="1"/>
  <c r="X149" i="1"/>
  <c r="N149" i="1"/>
  <c r="K149" i="1"/>
  <c r="U149" i="1" s="1"/>
  <c r="E149" i="1"/>
  <c r="AE148" i="1"/>
  <c r="AC148" i="1"/>
  <c r="Y148" i="1"/>
  <c r="X148" i="1"/>
  <c r="N148" i="1"/>
  <c r="K148" i="1"/>
  <c r="U148" i="1" s="1"/>
  <c r="E148" i="1"/>
  <c r="AE147" i="1"/>
  <c r="AC147" i="1"/>
  <c r="Y147" i="1"/>
  <c r="X147" i="1"/>
  <c r="U147" i="1"/>
  <c r="R147" i="1"/>
  <c r="Q147" i="1"/>
  <c r="T147" i="1" s="1"/>
  <c r="P147" i="1"/>
  <c r="O147" i="1"/>
  <c r="N147" i="1"/>
  <c r="M147" i="1"/>
  <c r="L147" i="1"/>
  <c r="K147" i="1"/>
  <c r="E147" i="1"/>
  <c r="AE146" i="1"/>
  <c r="AC146" i="1"/>
  <c r="Y146" i="1"/>
  <c r="X146" i="1"/>
  <c r="O146" i="1"/>
  <c r="L146" i="1"/>
  <c r="K146" i="1"/>
  <c r="U146" i="1" s="1"/>
  <c r="E146" i="1"/>
  <c r="AE145" i="1"/>
  <c r="AC145" i="1"/>
  <c r="Y145" i="1"/>
  <c r="X145" i="1"/>
  <c r="U145" i="1"/>
  <c r="O145" i="1"/>
  <c r="L145" i="1"/>
  <c r="K145" i="1"/>
  <c r="R145" i="1" s="1"/>
  <c r="E145" i="1"/>
  <c r="AE144" i="1"/>
  <c r="AC144" i="1"/>
  <c r="Y144" i="1"/>
  <c r="X144" i="1"/>
  <c r="U144" i="1"/>
  <c r="O144" i="1"/>
  <c r="L144" i="1"/>
  <c r="K144" i="1"/>
  <c r="R144" i="1" s="1"/>
  <c r="E144" i="1"/>
  <c r="AE143" i="1"/>
  <c r="AC143" i="1"/>
  <c r="Y143" i="1"/>
  <c r="X143" i="1"/>
  <c r="U143" i="1"/>
  <c r="O143" i="1"/>
  <c r="L143" i="1"/>
  <c r="K143" i="1"/>
  <c r="R143" i="1" s="1"/>
  <c r="E143" i="1"/>
  <c r="AE142" i="1"/>
  <c r="AC142" i="1"/>
  <c r="Y142" i="1"/>
  <c r="X142" i="1"/>
  <c r="U142" i="1"/>
  <c r="O142" i="1"/>
  <c r="L142" i="1"/>
  <c r="K142" i="1"/>
  <c r="R142" i="1" s="1"/>
  <c r="E142" i="1"/>
  <c r="AE141" i="1"/>
  <c r="AC141" i="1"/>
  <c r="Y141" i="1"/>
  <c r="X141" i="1"/>
  <c r="U141" i="1"/>
  <c r="K141" i="1"/>
  <c r="R141" i="1" s="1"/>
  <c r="E141" i="1"/>
  <c r="AE140" i="1"/>
  <c r="AC140" i="1"/>
  <c r="Y140" i="1"/>
  <c r="X140" i="1"/>
  <c r="U140" i="1"/>
  <c r="K140" i="1"/>
  <c r="R140" i="1" s="1"/>
  <c r="E140" i="1"/>
  <c r="AE139" i="1"/>
  <c r="AC139" i="1"/>
  <c r="Y139" i="1"/>
  <c r="X139" i="1"/>
  <c r="U139" i="1"/>
  <c r="T139" i="1"/>
  <c r="Q139" i="1"/>
  <c r="M139" i="1"/>
  <c r="K139" i="1"/>
  <c r="R139" i="1" s="1"/>
  <c r="E139" i="1"/>
  <c r="AE138" i="1"/>
  <c r="AC138" i="1"/>
  <c r="Y138" i="1"/>
  <c r="X138" i="1"/>
  <c r="U138" i="1"/>
  <c r="Q138" i="1"/>
  <c r="M138" i="1"/>
  <c r="K138" i="1"/>
  <c r="R138" i="1" s="1"/>
  <c r="E138" i="1"/>
  <c r="AE137" i="1"/>
  <c r="AC137" i="1"/>
  <c r="Y137" i="1"/>
  <c r="X137" i="1"/>
  <c r="U137" i="1"/>
  <c r="Q137" i="1"/>
  <c r="M137" i="1"/>
  <c r="K137" i="1"/>
  <c r="R137" i="1" s="1"/>
  <c r="E137" i="1"/>
  <c r="AE136" i="1"/>
  <c r="AC136" i="1"/>
  <c r="Y136" i="1"/>
  <c r="X136" i="1"/>
  <c r="U136" i="1"/>
  <c r="Q136" i="1"/>
  <c r="M136" i="1"/>
  <c r="K136" i="1"/>
  <c r="R136" i="1" s="1"/>
  <c r="E136" i="1"/>
  <c r="AE135" i="1"/>
  <c r="AC135" i="1"/>
  <c r="Y135" i="1"/>
  <c r="X135" i="1"/>
  <c r="U135" i="1"/>
  <c r="Q135" i="1"/>
  <c r="M135" i="1"/>
  <c r="K135" i="1"/>
  <c r="R135" i="1" s="1"/>
  <c r="E135" i="1"/>
  <c r="AE134" i="1"/>
  <c r="AC134" i="1"/>
  <c r="Y134" i="1"/>
  <c r="X134" i="1"/>
  <c r="U134" i="1"/>
  <c r="Q134" i="1"/>
  <c r="M134" i="1"/>
  <c r="K134" i="1"/>
  <c r="R134" i="1" s="1"/>
  <c r="E134" i="1"/>
  <c r="AE133" i="1"/>
  <c r="AC133" i="1"/>
  <c r="Y133" i="1"/>
  <c r="X133" i="1"/>
  <c r="U133" i="1"/>
  <c r="Q133" i="1"/>
  <c r="M133" i="1"/>
  <c r="K133" i="1"/>
  <c r="R133" i="1" s="1"/>
  <c r="E133" i="1"/>
  <c r="AE132" i="1"/>
  <c r="AC132" i="1"/>
  <c r="Y132" i="1"/>
  <c r="X132" i="1"/>
  <c r="U132" i="1"/>
  <c r="Q132" i="1"/>
  <c r="M132" i="1"/>
  <c r="K132" i="1"/>
  <c r="R132" i="1" s="1"/>
  <c r="E132" i="1"/>
  <c r="AE131" i="1"/>
  <c r="AC131" i="1"/>
  <c r="Y131" i="1"/>
  <c r="X131" i="1"/>
  <c r="U131" i="1"/>
  <c r="Q131" i="1"/>
  <c r="M131" i="1"/>
  <c r="K131" i="1"/>
  <c r="R131" i="1" s="1"/>
  <c r="E131" i="1"/>
  <c r="AE130" i="1"/>
  <c r="AC130" i="1"/>
  <c r="Y130" i="1"/>
  <c r="X130" i="1"/>
  <c r="U130" i="1"/>
  <c r="T130" i="1"/>
  <c r="R130" i="1"/>
  <c r="Q130" i="1"/>
  <c r="P130" i="1"/>
  <c r="N130" i="1"/>
  <c r="L130" i="1"/>
  <c r="K130" i="1"/>
  <c r="O130" i="1" s="1"/>
  <c r="E130" i="1"/>
  <c r="AE129" i="1"/>
  <c r="AC129" i="1"/>
  <c r="Y129" i="1"/>
  <c r="X129" i="1"/>
  <c r="U129" i="1"/>
  <c r="S129" i="1"/>
  <c r="T129" i="1" s="1"/>
  <c r="R129" i="1"/>
  <c r="Q129" i="1"/>
  <c r="P129" i="1"/>
  <c r="N129" i="1"/>
  <c r="L129" i="1"/>
  <c r="K129" i="1"/>
  <c r="O129" i="1" s="1"/>
  <c r="E129" i="1"/>
  <c r="AE128" i="1"/>
  <c r="AC128" i="1"/>
  <c r="Y128" i="1"/>
  <c r="X128" i="1"/>
  <c r="U128" i="1"/>
  <c r="R128" i="1"/>
  <c r="Q128" i="1"/>
  <c r="P128" i="1"/>
  <c r="N128" i="1"/>
  <c r="L128" i="1"/>
  <c r="K128" i="1"/>
  <c r="O128" i="1" s="1"/>
  <c r="S128" i="1" s="1"/>
  <c r="T128" i="1" s="1"/>
  <c r="E128" i="1"/>
  <c r="AE127" i="1"/>
  <c r="AC127" i="1"/>
  <c r="Y127" i="1"/>
  <c r="X127" i="1"/>
  <c r="U127" i="1"/>
  <c r="T127" i="1"/>
  <c r="R127" i="1"/>
  <c r="Q127" i="1"/>
  <c r="K127" i="1"/>
  <c r="P127" i="1" s="1"/>
  <c r="E127" i="1"/>
  <c r="AE126" i="1"/>
  <c r="AC126" i="1"/>
  <c r="Y126" i="1"/>
  <c r="X126" i="1"/>
  <c r="U126" i="1"/>
  <c r="R126" i="1"/>
  <c r="Q126" i="1"/>
  <c r="T126" i="1" s="1"/>
  <c r="P126" i="1"/>
  <c r="O126" i="1"/>
  <c r="N126" i="1"/>
  <c r="L126" i="1"/>
  <c r="K126" i="1"/>
  <c r="M126" i="1" s="1"/>
  <c r="E126" i="1"/>
  <c r="AE125" i="1"/>
  <c r="AC125" i="1"/>
  <c r="Y125" i="1"/>
  <c r="X125" i="1"/>
  <c r="U125" i="1"/>
  <c r="R125" i="1"/>
  <c r="Q125" i="1"/>
  <c r="P125" i="1"/>
  <c r="O125" i="1"/>
  <c r="N125" i="1"/>
  <c r="L125" i="1"/>
  <c r="K125" i="1"/>
  <c r="M125" i="1" s="1"/>
  <c r="E125" i="1"/>
  <c r="AE124" i="1"/>
  <c r="AC124" i="1"/>
  <c r="Y124" i="1"/>
  <c r="X124" i="1"/>
  <c r="R124" i="1"/>
  <c r="Q124" i="1"/>
  <c r="T124" i="1" s="1"/>
  <c r="P124" i="1"/>
  <c r="O124" i="1"/>
  <c r="M124" i="1"/>
  <c r="K124" i="1"/>
  <c r="N124" i="1" s="1"/>
  <c r="E124" i="1"/>
  <c r="AE123" i="1"/>
  <c r="AC123" i="1"/>
  <c r="Y123" i="1"/>
  <c r="X123" i="1"/>
  <c r="U123" i="1"/>
  <c r="R123" i="1"/>
  <c r="Q123" i="1"/>
  <c r="P123" i="1"/>
  <c r="O123" i="1"/>
  <c r="S123" i="1" s="1"/>
  <c r="M123" i="1"/>
  <c r="K123" i="1"/>
  <c r="N123" i="1" s="1"/>
  <c r="E123" i="1"/>
  <c r="AE122" i="1"/>
  <c r="AC122" i="1"/>
  <c r="Y122" i="1"/>
  <c r="X122" i="1"/>
  <c r="U122" i="1"/>
  <c r="R122" i="1"/>
  <c r="Q122" i="1"/>
  <c r="P122" i="1"/>
  <c r="O122" i="1"/>
  <c r="S122" i="1" s="1"/>
  <c r="M122" i="1"/>
  <c r="K122" i="1"/>
  <c r="N122" i="1" s="1"/>
  <c r="E122" i="1"/>
  <c r="AE121" i="1"/>
  <c r="AC121" i="1"/>
  <c r="Y121" i="1"/>
  <c r="X121" i="1"/>
  <c r="U121" i="1"/>
  <c r="R121" i="1"/>
  <c r="Q121" i="1"/>
  <c r="P121" i="1"/>
  <c r="O121" i="1"/>
  <c r="S121" i="1" s="1"/>
  <c r="M121" i="1"/>
  <c r="K121" i="1"/>
  <c r="N121" i="1" s="1"/>
  <c r="E121" i="1"/>
  <c r="AE120" i="1"/>
  <c r="AC120" i="1"/>
  <c r="Y120" i="1"/>
  <c r="X120" i="1"/>
  <c r="U120" i="1"/>
  <c r="R120" i="1"/>
  <c r="Q120" i="1"/>
  <c r="P120" i="1"/>
  <c r="O120" i="1"/>
  <c r="M120" i="1"/>
  <c r="K120" i="1"/>
  <c r="N120" i="1" s="1"/>
  <c r="E120" i="1"/>
  <c r="AE119" i="1"/>
  <c r="AC119" i="1"/>
  <c r="Y119" i="1"/>
  <c r="X119" i="1"/>
  <c r="U119" i="1"/>
  <c r="R119" i="1"/>
  <c r="Q119" i="1"/>
  <c r="P119" i="1"/>
  <c r="O119" i="1"/>
  <c r="M119" i="1"/>
  <c r="K119" i="1"/>
  <c r="N119" i="1" s="1"/>
  <c r="E119" i="1"/>
  <c r="AE118" i="1"/>
  <c r="AC118" i="1"/>
  <c r="Y118" i="1"/>
  <c r="X118" i="1"/>
  <c r="U118" i="1"/>
  <c r="R118" i="1"/>
  <c r="Q118" i="1"/>
  <c r="P118" i="1"/>
  <c r="O118" i="1"/>
  <c r="S118" i="1" s="1"/>
  <c r="M118" i="1"/>
  <c r="K118" i="1"/>
  <c r="N118" i="1" s="1"/>
  <c r="E118" i="1"/>
  <c r="AE117" i="1"/>
  <c r="AC117" i="1"/>
  <c r="Y117" i="1"/>
  <c r="X117" i="1"/>
  <c r="U117" i="1"/>
  <c r="R117" i="1"/>
  <c r="Q117" i="1"/>
  <c r="T117" i="1" s="1"/>
  <c r="P117" i="1"/>
  <c r="O117" i="1"/>
  <c r="N117" i="1"/>
  <c r="M117" i="1"/>
  <c r="L117" i="1"/>
  <c r="K117" i="1"/>
  <c r="E117" i="1"/>
  <c r="AE116" i="1"/>
  <c r="AC116" i="1"/>
  <c r="Y116" i="1"/>
  <c r="X116" i="1"/>
  <c r="U116" i="1"/>
  <c r="R116" i="1"/>
  <c r="Q116" i="1"/>
  <c r="P116" i="1"/>
  <c r="O116" i="1"/>
  <c r="S116" i="1" s="1"/>
  <c r="N116" i="1"/>
  <c r="M116" i="1"/>
  <c r="L116" i="1"/>
  <c r="K116" i="1"/>
  <c r="E116" i="1"/>
  <c r="AE115" i="1"/>
  <c r="AC115" i="1"/>
  <c r="Y115" i="1"/>
  <c r="X115" i="1"/>
  <c r="U115" i="1"/>
  <c r="R115" i="1"/>
  <c r="Q115" i="1"/>
  <c r="P115" i="1"/>
  <c r="O115" i="1"/>
  <c r="N115" i="1"/>
  <c r="M115" i="1"/>
  <c r="L115" i="1"/>
  <c r="K115" i="1"/>
  <c r="E115" i="1"/>
  <c r="AE114" i="1"/>
  <c r="AC114" i="1"/>
  <c r="Y114" i="1"/>
  <c r="X114" i="1"/>
  <c r="U114" i="1"/>
  <c r="R114" i="1"/>
  <c r="Q114" i="1"/>
  <c r="P114" i="1"/>
  <c r="O114" i="1"/>
  <c r="S114" i="1" s="1"/>
  <c r="N114" i="1"/>
  <c r="M114" i="1"/>
  <c r="L114" i="1"/>
  <c r="K114" i="1"/>
  <c r="E114" i="1"/>
  <c r="AE113" i="1"/>
  <c r="AC113" i="1"/>
  <c r="Y113" i="1"/>
  <c r="X113" i="1"/>
  <c r="U113" i="1"/>
  <c r="R113" i="1"/>
  <c r="Q113" i="1"/>
  <c r="P113" i="1"/>
  <c r="O113" i="1"/>
  <c r="N113" i="1"/>
  <c r="M113" i="1"/>
  <c r="L113" i="1"/>
  <c r="K113" i="1"/>
  <c r="E113" i="1"/>
  <c r="AC112" i="1"/>
  <c r="Y112" i="1"/>
  <c r="X112" i="1"/>
  <c r="T112" i="1"/>
  <c r="M112" i="1"/>
  <c r="L112" i="1"/>
  <c r="K112" i="1"/>
  <c r="E112" i="1"/>
  <c r="AE111" i="1"/>
  <c r="AC111" i="1"/>
  <c r="Y111" i="1"/>
  <c r="X111" i="1"/>
  <c r="U111" i="1"/>
  <c r="R111" i="1"/>
  <c r="Q111" i="1"/>
  <c r="P111" i="1"/>
  <c r="O111" i="1"/>
  <c r="S111" i="1" s="1"/>
  <c r="T111" i="1" s="1"/>
  <c r="N111" i="1"/>
  <c r="M111" i="1"/>
  <c r="L111" i="1"/>
  <c r="K111" i="1"/>
  <c r="E111" i="1"/>
  <c r="AE110" i="1"/>
  <c r="AC110" i="1"/>
  <c r="Y110" i="1"/>
  <c r="X110" i="1"/>
  <c r="U110" i="1"/>
  <c r="R110" i="1"/>
  <c r="Q110" i="1"/>
  <c r="P110" i="1"/>
  <c r="O110" i="1"/>
  <c r="S110" i="1" s="1"/>
  <c r="T110" i="1" s="1"/>
  <c r="N110" i="1"/>
  <c r="M110" i="1"/>
  <c r="L110" i="1"/>
  <c r="K110" i="1"/>
  <c r="E110" i="1"/>
  <c r="AE109" i="1"/>
  <c r="AC109" i="1"/>
  <c r="Y109" i="1"/>
  <c r="X109" i="1"/>
  <c r="K109" i="1"/>
  <c r="E109" i="1"/>
  <c r="AE108" i="1"/>
  <c r="AC108" i="1"/>
  <c r="Y108" i="1"/>
  <c r="X108" i="1"/>
  <c r="U108" i="1"/>
  <c r="K108" i="1"/>
  <c r="R108" i="1" s="1"/>
  <c r="E108" i="1"/>
  <c r="AE107" i="1"/>
  <c r="AC107" i="1"/>
  <c r="Y107" i="1"/>
  <c r="X107" i="1"/>
  <c r="U107" i="1"/>
  <c r="K107" i="1"/>
  <c r="R107" i="1" s="1"/>
  <c r="E107" i="1"/>
  <c r="AE106" i="1"/>
  <c r="AC106" i="1"/>
  <c r="Y106" i="1"/>
  <c r="X106" i="1"/>
  <c r="U106" i="1"/>
  <c r="K106" i="1"/>
  <c r="R106" i="1" s="1"/>
  <c r="E106" i="1"/>
  <c r="AE105" i="1"/>
  <c r="AC105" i="1"/>
  <c r="Y105" i="1"/>
  <c r="X105" i="1"/>
  <c r="U105" i="1"/>
  <c r="K105" i="1"/>
  <c r="R105" i="1" s="1"/>
  <c r="E105" i="1"/>
  <c r="AE104" i="1"/>
  <c r="AC104" i="1"/>
  <c r="Y104" i="1"/>
  <c r="X104" i="1"/>
  <c r="U104" i="1"/>
  <c r="K104" i="1"/>
  <c r="R104" i="1" s="1"/>
  <c r="E104" i="1"/>
  <c r="AE103" i="1"/>
  <c r="AC103" i="1"/>
  <c r="Y103" i="1"/>
  <c r="X103" i="1"/>
  <c r="U103" i="1"/>
  <c r="K103" i="1"/>
  <c r="R103" i="1" s="1"/>
  <c r="E103" i="1"/>
  <c r="AE102" i="1"/>
  <c r="AC102" i="1"/>
  <c r="Y102" i="1"/>
  <c r="X102" i="1"/>
  <c r="U102" i="1"/>
  <c r="K102" i="1"/>
  <c r="R102" i="1" s="1"/>
  <c r="E102" i="1"/>
  <c r="AE101" i="1"/>
  <c r="AC101" i="1"/>
  <c r="Y101" i="1"/>
  <c r="X101" i="1"/>
  <c r="U101" i="1"/>
  <c r="K101" i="1"/>
  <c r="R101" i="1" s="1"/>
  <c r="E101" i="1"/>
  <c r="AE100" i="1"/>
  <c r="AC100" i="1"/>
  <c r="Y100" i="1"/>
  <c r="X100" i="1"/>
  <c r="U100" i="1"/>
  <c r="K100" i="1"/>
  <c r="R100" i="1" s="1"/>
  <c r="E100" i="1"/>
  <c r="AE99" i="1"/>
  <c r="AC99" i="1"/>
  <c r="Y99" i="1"/>
  <c r="X99" i="1"/>
  <c r="U99" i="1"/>
  <c r="K99" i="1"/>
  <c r="R99" i="1" s="1"/>
  <c r="E99" i="1"/>
  <c r="AE98" i="1"/>
  <c r="AC98" i="1"/>
  <c r="Y98" i="1"/>
  <c r="X98" i="1"/>
  <c r="U98" i="1"/>
  <c r="K98" i="1"/>
  <c r="R98" i="1" s="1"/>
  <c r="E98" i="1"/>
  <c r="AE97" i="1"/>
  <c r="AC97" i="1"/>
  <c r="Y97" i="1"/>
  <c r="X97" i="1"/>
  <c r="U97" i="1"/>
  <c r="K97" i="1"/>
  <c r="R97" i="1" s="1"/>
  <c r="E97" i="1"/>
  <c r="AE96" i="1"/>
  <c r="AC96" i="1"/>
  <c r="Y96" i="1"/>
  <c r="X96" i="1"/>
  <c r="U96" i="1"/>
  <c r="K96" i="1"/>
  <c r="R96" i="1" s="1"/>
  <c r="E96" i="1"/>
  <c r="AE95" i="1"/>
  <c r="AC95" i="1"/>
  <c r="Y95" i="1"/>
  <c r="X95" i="1"/>
  <c r="U95" i="1"/>
  <c r="K95" i="1"/>
  <c r="R95" i="1" s="1"/>
  <c r="E95" i="1"/>
  <c r="AE94" i="1"/>
  <c r="AC94" i="1"/>
  <c r="Y94" i="1"/>
  <c r="X94" i="1"/>
  <c r="U94" i="1"/>
  <c r="K94" i="1"/>
  <c r="R94" i="1" s="1"/>
  <c r="E94" i="1"/>
  <c r="AE93" i="1"/>
  <c r="AC93" i="1"/>
  <c r="Y93" i="1"/>
  <c r="X93" i="1"/>
  <c r="U93" i="1"/>
  <c r="K93" i="1"/>
  <c r="R93" i="1" s="1"/>
  <c r="E93" i="1"/>
  <c r="AE92" i="1"/>
  <c r="AC92" i="1"/>
  <c r="Y92" i="1"/>
  <c r="X92" i="1"/>
  <c r="U92" i="1"/>
  <c r="K92" i="1"/>
  <c r="R92" i="1" s="1"/>
  <c r="E92" i="1"/>
  <c r="AE91" i="1"/>
  <c r="AC91" i="1"/>
  <c r="Y91" i="1"/>
  <c r="X91" i="1"/>
  <c r="U91" i="1"/>
  <c r="K91" i="1"/>
  <c r="R91" i="1" s="1"/>
  <c r="E91" i="1"/>
  <c r="AE90" i="1"/>
  <c r="AC90" i="1"/>
  <c r="Y90" i="1"/>
  <c r="X90" i="1"/>
  <c r="U90" i="1"/>
  <c r="T90" i="1"/>
  <c r="Q90" i="1"/>
  <c r="M90" i="1"/>
  <c r="K90" i="1"/>
  <c r="R90" i="1" s="1"/>
  <c r="E90" i="1"/>
  <c r="AE89" i="1"/>
  <c r="AC89" i="1"/>
  <c r="Y89" i="1"/>
  <c r="X89" i="1"/>
  <c r="U89" i="1"/>
  <c r="T89" i="1"/>
  <c r="R89" i="1"/>
  <c r="Q89" i="1"/>
  <c r="P89" i="1"/>
  <c r="N89" i="1"/>
  <c r="L89" i="1"/>
  <c r="K89" i="1"/>
  <c r="O89" i="1" s="1"/>
  <c r="E89" i="1"/>
  <c r="AE88" i="1"/>
  <c r="AC88" i="1"/>
  <c r="Y88" i="1"/>
  <c r="X88" i="1"/>
  <c r="U88" i="1"/>
  <c r="S88" i="1"/>
  <c r="T88" i="1" s="1"/>
  <c r="R88" i="1"/>
  <c r="Q88" i="1"/>
  <c r="P88" i="1"/>
  <c r="N88" i="1"/>
  <c r="L88" i="1"/>
  <c r="K88" i="1"/>
  <c r="O88" i="1" s="1"/>
  <c r="E88" i="1"/>
  <c r="AE87" i="1"/>
  <c r="AC87" i="1"/>
  <c r="Y87" i="1"/>
  <c r="X87" i="1"/>
  <c r="U87" i="1"/>
  <c r="T87" i="1"/>
  <c r="S87" i="1"/>
  <c r="R87" i="1"/>
  <c r="Q87" i="1"/>
  <c r="P87" i="1"/>
  <c r="N87" i="1"/>
  <c r="L87" i="1"/>
  <c r="K87" i="1"/>
  <c r="O87" i="1" s="1"/>
  <c r="E87" i="1"/>
  <c r="AE86" i="1"/>
  <c r="AC86" i="1"/>
  <c r="Y86" i="1"/>
  <c r="X86" i="1"/>
  <c r="U86" i="1"/>
  <c r="R86" i="1"/>
  <c r="Q86" i="1"/>
  <c r="T86" i="1" s="1"/>
  <c r="O86" i="1"/>
  <c r="K86" i="1"/>
  <c r="P86" i="1" s="1"/>
  <c r="E86" i="1"/>
  <c r="AE85" i="1"/>
  <c r="AC85" i="1"/>
  <c r="Y85" i="1"/>
  <c r="X85" i="1"/>
  <c r="T85" i="1"/>
  <c r="S85" i="1"/>
  <c r="R85" i="1"/>
  <c r="Q85" i="1"/>
  <c r="O85" i="1"/>
  <c r="K85" i="1"/>
  <c r="P85" i="1" s="1"/>
  <c r="E85" i="1"/>
  <c r="AE84" i="1"/>
  <c r="AD84" i="1"/>
  <c r="AC84" i="1"/>
  <c r="Y84" i="1"/>
  <c r="X84" i="1"/>
  <c r="U84" i="1"/>
  <c r="T84" i="1"/>
  <c r="R84" i="1"/>
  <c r="Q84" i="1"/>
  <c r="O84" i="1"/>
  <c r="K84" i="1"/>
  <c r="P84" i="1" s="1"/>
  <c r="E84" i="1"/>
  <c r="AE83" i="1"/>
  <c r="AC83" i="1"/>
  <c r="Y83" i="1"/>
  <c r="X83" i="1"/>
  <c r="S83" i="1"/>
  <c r="R83" i="1"/>
  <c r="Q83" i="1"/>
  <c r="T83" i="1" s="1"/>
  <c r="O83" i="1"/>
  <c r="K83" i="1"/>
  <c r="P83" i="1" s="1"/>
  <c r="E83" i="1"/>
  <c r="AE82" i="1"/>
  <c r="AC82" i="1"/>
  <c r="Y82" i="1"/>
  <c r="X82" i="1"/>
  <c r="R82" i="1"/>
  <c r="Q82" i="1"/>
  <c r="S82" i="1" s="1"/>
  <c r="T82" i="1" s="1"/>
  <c r="O82" i="1"/>
  <c r="K82" i="1"/>
  <c r="P82" i="1" s="1"/>
  <c r="E82" i="1"/>
  <c r="AE81" i="1"/>
  <c r="AD81" i="1"/>
  <c r="AC81" i="1"/>
  <c r="Y81" i="1"/>
  <c r="X81" i="1"/>
  <c r="U81" i="1"/>
  <c r="R81" i="1"/>
  <c r="Q81" i="1"/>
  <c r="T81" i="1" s="1"/>
  <c r="O81" i="1"/>
  <c r="K81" i="1"/>
  <c r="P81" i="1" s="1"/>
  <c r="E81" i="1"/>
  <c r="AE80" i="1"/>
  <c r="AC80" i="1"/>
  <c r="Y80" i="1"/>
  <c r="X80" i="1"/>
  <c r="R80" i="1"/>
  <c r="Q80" i="1"/>
  <c r="O80" i="1"/>
  <c r="K80" i="1"/>
  <c r="P80" i="1" s="1"/>
  <c r="E80" i="1"/>
  <c r="AE79" i="1"/>
  <c r="AC79" i="1"/>
  <c r="Y79" i="1"/>
  <c r="X79" i="1"/>
  <c r="T79" i="1"/>
  <c r="S79" i="1"/>
  <c r="R79" i="1"/>
  <c r="Q79" i="1"/>
  <c r="O79" i="1"/>
  <c r="K79" i="1"/>
  <c r="P79" i="1" s="1"/>
  <c r="E79" i="1"/>
  <c r="AE78" i="1"/>
  <c r="AC78" i="1"/>
  <c r="Y78" i="1"/>
  <c r="X78" i="1"/>
  <c r="R78" i="1"/>
  <c r="Q78" i="1"/>
  <c r="O78" i="1"/>
  <c r="K78" i="1"/>
  <c r="P78" i="1" s="1"/>
  <c r="E78" i="1"/>
  <c r="AE77" i="1"/>
  <c r="AC77" i="1"/>
  <c r="Y77" i="1"/>
  <c r="X77" i="1"/>
  <c r="S77" i="1"/>
  <c r="T77" i="1" s="1"/>
  <c r="R77" i="1"/>
  <c r="Q77" i="1"/>
  <c r="O77" i="1"/>
  <c r="K77" i="1"/>
  <c r="P77" i="1" s="1"/>
  <c r="E77" i="1"/>
  <c r="AE76" i="1"/>
  <c r="AC76" i="1"/>
  <c r="Y76" i="1"/>
  <c r="X76" i="1"/>
  <c r="R76" i="1"/>
  <c r="Q76" i="1"/>
  <c r="O76" i="1"/>
  <c r="K76" i="1"/>
  <c r="P76" i="1" s="1"/>
  <c r="E76" i="1"/>
  <c r="AE75" i="1"/>
  <c r="AD75" i="1"/>
  <c r="AC75" i="1"/>
  <c r="Y75" i="1"/>
  <c r="X75" i="1"/>
  <c r="U75" i="1"/>
  <c r="R75" i="1"/>
  <c r="Q75" i="1"/>
  <c r="P75" i="1"/>
  <c r="N75" i="1"/>
  <c r="L75" i="1"/>
  <c r="K75" i="1"/>
  <c r="O75" i="1" s="1"/>
  <c r="S75" i="1" s="1"/>
  <c r="T75" i="1" s="1"/>
  <c r="E75" i="1"/>
  <c r="AE74" i="1"/>
  <c r="AC74" i="1"/>
  <c r="Y74" i="1"/>
  <c r="X74" i="1"/>
  <c r="U74" i="1"/>
  <c r="R74" i="1"/>
  <c r="Q74" i="1"/>
  <c r="T74" i="1" s="1"/>
  <c r="O74" i="1"/>
  <c r="K74" i="1"/>
  <c r="P74" i="1" s="1"/>
  <c r="E74" i="1"/>
  <c r="AE73" i="1"/>
  <c r="AC73" i="1"/>
  <c r="Y73" i="1"/>
  <c r="X73" i="1"/>
  <c r="U73" i="1"/>
  <c r="T73" i="1"/>
  <c r="R73" i="1"/>
  <c r="Q73" i="1"/>
  <c r="P73" i="1"/>
  <c r="O73" i="1"/>
  <c r="N73" i="1"/>
  <c r="L73" i="1"/>
  <c r="K73" i="1"/>
  <c r="M73" i="1" s="1"/>
  <c r="E73" i="1"/>
  <c r="AE72" i="1"/>
  <c r="AD72" i="1"/>
  <c r="AC72" i="1"/>
  <c r="Y72" i="1"/>
  <c r="X72" i="1"/>
  <c r="U72" i="1"/>
  <c r="R72" i="1"/>
  <c r="Q72" i="1"/>
  <c r="T72" i="1" s="1"/>
  <c r="P72" i="1"/>
  <c r="O72" i="1"/>
  <c r="N72" i="1"/>
  <c r="L72" i="1"/>
  <c r="K72" i="1"/>
  <c r="M72" i="1" s="1"/>
  <c r="E72" i="1"/>
  <c r="AC71" i="1"/>
  <c r="Y71" i="1"/>
  <c r="X71" i="1"/>
  <c r="U71" i="1"/>
  <c r="R71" i="1"/>
  <c r="Q71" i="1"/>
  <c r="P71" i="1"/>
  <c r="O71" i="1"/>
  <c r="N71" i="1"/>
  <c r="M71" i="1"/>
  <c r="K71" i="1"/>
  <c r="L71" i="1" s="1"/>
  <c r="E71" i="1"/>
  <c r="AE70" i="1"/>
  <c r="AC70" i="1"/>
  <c r="Y70" i="1"/>
  <c r="X70" i="1"/>
  <c r="U70" i="1"/>
  <c r="R70" i="1"/>
  <c r="Q70" i="1"/>
  <c r="P70" i="1"/>
  <c r="O70" i="1"/>
  <c r="N70" i="1"/>
  <c r="M70" i="1"/>
  <c r="K70" i="1"/>
  <c r="L70" i="1" s="1"/>
  <c r="E70" i="1"/>
  <c r="AE69" i="1"/>
  <c r="AC69" i="1"/>
  <c r="Y69" i="1"/>
  <c r="X69" i="1"/>
  <c r="U69" i="1"/>
  <c r="R69" i="1"/>
  <c r="Q69" i="1"/>
  <c r="T69" i="1" s="1"/>
  <c r="P69" i="1"/>
  <c r="O69" i="1"/>
  <c r="N69" i="1"/>
  <c r="M69" i="1"/>
  <c r="L69" i="1"/>
  <c r="K69" i="1"/>
  <c r="E69" i="1"/>
  <c r="AE68" i="1"/>
  <c r="AC68" i="1"/>
  <c r="Y68" i="1"/>
  <c r="X68" i="1"/>
  <c r="P68" i="1"/>
  <c r="O68" i="1"/>
  <c r="N68" i="1"/>
  <c r="M68" i="1"/>
  <c r="K68" i="1"/>
  <c r="E68" i="1"/>
  <c r="AE67" i="1"/>
  <c r="AC67" i="1"/>
  <c r="Y67" i="1"/>
  <c r="X67" i="1"/>
  <c r="P67" i="1"/>
  <c r="O67" i="1"/>
  <c r="N67" i="1"/>
  <c r="M67" i="1"/>
  <c r="K67" i="1"/>
  <c r="E67" i="1"/>
  <c r="AE66" i="1"/>
  <c r="AC66" i="1"/>
  <c r="Y66" i="1"/>
  <c r="X66" i="1"/>
  <c r="M66" i="1"/>
  <c r="K66" i="1"/>
  <c r="E66" i="1"/>
  <c r="AE65" i="1"/>
  <c r="AC65" i="1"/>
  <c r="Y65" i="1"/>
  <c r="X65" i="1"/>
  <c r="U65" i="1"/>
  <c r="R65" i="1"/>
  <c r="P65" i="1"/>
  <c r="O65" i="1"/>
  <c r="N65" i="1"/>
  <c r="M65" i="1"/>
  <c r="L65" i="1"/>
  <c r="K65" i="1"/>
  <c r="Q65" i="1" s="1"/>
  <c r="T65" i="1" s="1"/>
  <c r="E65" i="1"/>
  <c r="AE64" i="1"/>
  <c r="AC64" i="1"/>
  <c r="Y64" i="1"/>
  <c r="X64" i="1"/>
  <c r="R64" i="1"/>
  <c r="P64" i="1"/>
  <c r="O64" i="1"/>
  <c r="N64" i="1"/>
  <c r="M64" i="1"/>
  <c r="L64" i="1"/>
  <c r="K64" i="1"/>
  <c r="U64" i="1" s="1"/>
  <c r="E64" i="1"/>
  <c r="AE63" i="1"/>
  <c r="AC63" i="1"/>
  <c r="Y63" i="1"/>
  <c r="X63" i="1"/>
  <c r="R63" i="1"/>
  <c r="P63" i="1"/>
  <c r="O63" i="1"/>
  <c r="N63" i="1"/>
  <c r="M63" i="1"/>
  <c r="L63" i="1"/>
  <c r="K63" i="1"/>
  <c r="U63" i="1" s="1"/>
  <c r="E63" i="1"/>
  <c r="AE62" i="1"/>
  <c r="AC62" i="1"/>
  <c r="Y62" i="1"/>
  <c r="X62" i="1"/>
  <c r="R62" i="1"/>
  <c r="P62" i="1"/>
  <c r="O62" i="1"/>
  <c r="N62" i="1"/>
  <c r="M62" i="1"/>
  <c r="L62" i="1"/>
  <c r="K62" i="1"/>
  <c r="U62" i="1" s="1"/>
  <c r="E62" i="1"/>
  <c r="AE61" i="1"/>
  <c r="AC61" i="1"/>
  <c r="Y61" i="1"/>
  <c r="X61" i="1"/>
  <c r="R61" i="1"/>
  <c r="P61" i="1"/>
  <c r="O61" i="1"/>
  <c r="N61" i="1"/>
  <c r="M61" i="1"/>
  <c r="L61" i="1"/>
  <c r="K61" i="1"/>
  <c r="U61" i="1" s="1"/>
  <c r="E61" i="1"/>
  <c r="AE60" i="1"/>
  <c r="AC60" i="1"/>
  <c r="Y60" i="1"/>
  <c r="X60" i="1"/>
  <c r="Q60" i="1"/>
  <c r="T60" i="1" s="1"/>
  <c r="K60" i="1"/>
  <c r="E60" i="1"/>
  <c r="AE59" i="1"/>
  <c r="AC59" i="1"/>
  <c r="Y59" i="1"/>
  <c r="X59" i="1"/>
  <c r="K59" i="1"/>
  <c r="E59" i="1"/>
  <c r="AE58" i="1"/>
  <c r="AC58" i="1"/>
  <c r="Y58" i="1"/>
  <c r="X58" i="1"/>
  <c r="Q58" i="1"/>
  <c r="N58" i="1"/>
  <c r="M58" i="1"/>
  <c r="K58" i="1"/>
  <c r="E58" i="1"/>
  <c r="AE57" i="1"/>
  <c r="AC57" i="1"/>
  <c r="Y57" i="1"/>
  <c r="X57" i="1"/>
  <c r="P57" i="1"/>
  <c r="M57" i="1"/>
  <c r="L57" i="1"/>
  <c r="K57" i="1"/>
  <c r="E57" i="1"/>
  <c r="AE56" i="1"/>
  <c r="AC56" i="1"/>
  <c r="Y56" i="1"/>
  <c r="X56" i="1"/>
  <c r="M56" i="1"/>
  <c r="L56" i="1"/>
  <c r="K56" i="1"/>
  <c r="E56" i="1"/>
  <c r="AE55" i="1"/>
  <c r="AC55" i="1"/>
  <c r="Y55" i="1"/>
  <c r="X55" i="1"/>
  <c r="O55" i="1"/>
  <c r="L55" i="1"/>
  <c r="K55" i="1"/>
  <c r="E55" i="1"/>
  <c r="AE54" i="1"/>
  <c r="AC54" i="1"/>
  <c r="Y54" i="1"/>
  <c r="X54" i="1"/>
  <c r="N54" i="1"/>
  <c r="K54" i="1"/>
  <c r="E54" i="1"/>
  <c r="AE53" i="1"/>
  <c r="AC53" i="1"/>
  <c r="Y53" i="1"/>
  <c r="X53" i="1"/>
  <c r="K53" i="1"/>
  <c r="E53" i="1"/>
  <c r="AE52" i="1"/>
  <c r="AC52" i="1"/>
  <c r="Y52" i="1"/>
  <c r="X52" i="1"/>
  <c r="N52" i="1"/>
  <c r="M52" i="1"/>
  <c r="K52" i="1"/>
  <c r="U52" i="1" s="1"/>
  <c r="E52" i="1"/>
  <c r="AE51" i="1"/>
  <c r="AC51" i="1"/>
  <c r="Y51" i="1"/>
  <c r="X51" i="1"/>
  <c r="U51" i="1"/>
  <c r="N51" i="1"/>
  <c r="M51" i="1"/>
  <c r="K51" i="1"/>
  <c r="R51" i="1" s="1"/>
  <c r="E51" i="1"/>
  <c r="AE50" i="1"/>
  <c r="AD50" i="1"/>
  <c r="AC50" i="1"/>
  <c r="Y50" i="1"/>
  <c r="X50" i="1"/>
  <c r="N50" i="1"/>
  <c r="M50" i="1"/>
  <c r="K50" i="1"/>
  <c r="U50" i="1" s="1"/>
  <c r="E50" i="1"/>
  <c r="AE49" i="1"/>
  <c r="AC49" i="1"/>
  <c r="Y49" i="1"/>
  <c r="X49" i="1"/>
  <c r="U49" i="1"/>
  <c r="N49" i="1"/>
  <c r="M49" i="1"/>
  <c r="K49" i="1"/>
  <c r="R49" i="1" s="1"/>
  <c r="E49" i="1"/>
  <c r="AE48" i="1"/>
  <c r="AC48" i="1"/>
  <c r="Y48" i="1"/>
  <c r="X48" i="1"/>
  <c r="U48" i="1"/>
  <c r="N48" i="1"/>
  <c r="M48" i="1"/>
  <c r="K48" i="1"/>
  <c r="R48" i="1" s="1"/>
  <c r="E48" i="1"/>
  <c r="AE47" i="1"/>
  <c r="AC47" i="1"/>
  <c r="Y47" i="1"/>
  <c r="X47" i="1"/>
  <c r="U47" i="1"/>
  <c r="N47" i="1"/>
  <c r="M47" i="1"/>
  <c r="K47" i="1"/>
  <c r="Q47" i="1" s="1"/>
  <c r="E47" i="1"/>
  <c r="AE46" i="1"/>
  <c r="AC46" i="1"/>
  <c r="Y46" i="1"/>
  <c r="X46" i="1"/>
  <c r="U46" i="1"/>
  <c r="N46" i="1"/>
  <c r="M46" i="1"/>
  <c r="K46" i="1"/>
  <c r="Q46" i="1" s="1"/>
  <c r="E46" i="1"/>
  <c r="AE45" i="1"/>
  <c r="AC45" i="1"/>
  <c r="Y45" i="1"/>
  <c r="X45" i="1"/>
  <c r="U45" i="1"/>
  <c r="N45" i="1"/>
  <c r="M45" i="1"/>
  <c r="K45" i="1"/>
  <c r="Q45" i="1" s="1"/>
  <c r="E45" i="1"/>
  <c r="AE44" i="1"/>
  <c r="AC44" i="1"/>
  <c r="Y44" i="1"/>
  <c r="X44" i="1"/>
  <c r="U44" i="1"/>
  <c r="N44" i="1"/>
  <c r="M44" i="1"/>
  <c r="K44" i="1"/>
  <c r="R44" i="1" s="1"/>
  <c r="E44" i="1"/>
  <c r="AE43" i="1"/>
  <c r="AD43" i="1"/>
  <c r="AC43" i="1"/>
  <c r="Y43" i="1"/>
  <c r="X43" i="1"/>
  <c r="N43" i="1"/>
  <c r="K43" i="1"/>
  <c r="E43" i="1"/>
  <c r="AE42" i="1"/>
  <c r="AC42" i="1"/>
  <c r="Y42" i="1"/>
  <c r="X42" i="1"/>
  <c r="N42" i="1"/>
  <c r="M42" i="1"/>
  <c r="K42" i="1"/>
  <c r="U42" i="1" s="1"/>
  <c r="E42" i="1"/>
  <c r="AE41" i="1"/>
  <c r="AC41" i="1"/>
  <c r="Y41" i="1"/>
  <c r="X41" i="1"/>
  <c r="U41" i="1"/>
  <c r="N41" i="1"/>
  <c r="M41" i="1"/>
  <c r="K41" i="1"/>
  <c r="Q41" i="1" s="1"/>
  <c r="E41" i="1"/>
  <c r="AE40" i="1"/>
  <c r="AC40" i="1"/>
  <c r="Y40" i="1"/>
  <c r="X40" i="1"/>
  <c r="U40" i="1"/>
  <c r="N40" i="1"/>
  <c r="M40" i="1"/>
  <c r="K40" i="1"/>
  <c r="R40" i="1" s="1"/>
  <c r="E40" i="1"/>
  <c r="AE39" i="1"/>
  <c r="AC39" i="1"/>
  <c r="Y39" i="1"/>
  <c r="X39" i="1"/>
  <c r="U39" i="1"/>
  <c r="N39" i="1"/>
  <c r="M39" i="1"/>
  <c r="K39" i="1"/>
  <c r="Q39" i="1" s="1"/>
  <c r="E39" i="1"/>
  <c r="AE38" i="1"/>
  <c r="AC38" i="1"/>
  <c r="Y38" i="1"/>
  <c r="X38" i="1"/>
  <c r="U38" i="1"/>
  <c r="N38" i="1"/>
  <c r="M38" i="1"/>
  <c r="K38" i="1"/>
  <c r="R38" i="1" s="1"/>
  <c r="E38" i="1"/>
  <c r="AE37" i="1"/>
  <c r="AC37" i="1"/>
  <c r="Y37" i="1"/>
  <c r="X37" i="1"/>
  <c r="U37" i="1"/>
  <c r="N37" i="1"/>
  <c r="M37" i="1"/>
  <c r="K37" i="1"/>
  <c r="Q37" i="1" s="1"/>
  <c r="E37" i="1"/>
  <c r="AE36" i="1"/>
  <c r="AC36" i="1"/>
  <c r="Y36" i="1"/>
  <c r="X36" i="1"/>
  <c r="U36" i="1"/>
  <c r="R36" i="1"/>
  <c r="P36" i="1"/>
  <c r="O36" i="1"/>
  <c r="N36" i="1"/>
  <c r="M36" i="1"/>
  <c r="L36" i="1"/>
  <c r="K36" i="1"/>
  <c r="Q36" i="1" s="1"/>
  <c r="T36" i="1" s="1"/>
  <c r="E36" i="1"/>
  <c r="AE35" i="1"/>
  <c r="AC35" i="1"/>
  <c r="Y35" i="1"/>
  <c r="X35" i="1"/>
  <c r="U35" i="1"/>
  <c r="R35" i="1"/>
  <c r="P35" i="1"/>
  <c r="O35" i="1"/>
  <c r="S35" i="1" s="1"/>
  <c r="N35" i="1"/>
  <c r="M35" i="1"/>
  <c r="L35" i="1"/>
  <c r="K35" i="1"/>
  <c r="Q35" i="1" s="1"/>
  <c r="T35" i="1" s="1"/>
  <c r="E35" i="1"/>
  <c r="AE34" i="1"/>
  <c r="AC34" i="1"/>
  <c r="Y34" i="1"/>
  <c r="X34" i="1"/>
  <c r="L34" i="1"/>
  <c r="K34" i="1"/>
  <c r="E34" i="1"/>
  <c r="AE33" i="1"/>
  <c r="AC33" i="1"/>
  <c r="Y33" i="1"/>
  <c r="X33" i="1"/>
  <c r="K33" i="1"/>
  <c r="E33" i="1"/>
  <c r="AE32" i="1"/>
  <c r="AC32" i="1"/>
  <c r="Y32" i="1"/>
  <c r="X32" i="1"/>
  <c r="U32" i="1"/>
  <c r="R32" i="1"/>
  <c r="K32" i="1"/>
  <c r="E32" i="1"/>
  <c r="AE31" i="1"/>
  <c r="AC31" i="1"/>
  <c r="Y31" i="1"/>
  <c r="X31" i="1"/>
  <c r="U31" i="1"/>
  <c r="K31" i="1"/>
  <c r="E31" i="1"/>
  <c r="AE30" i="1"/>
  <c r="AC30" i="1"/>
  <c r="Y30" i="1"/>
  <c r="X30" i="1"/>
  <c r="U30" i="1"/>
  <c r="R30" i="1"/>
  <c r="M30" i="1"/>
  <c r="K30" i="1"/>
  <c r="Q30" i="1" s="1"/>
  <c r="E30" i="1"/>
  <c r="AE29" i="1"/>
  <c r="AC29" i="1"/>
  <c r="Y29" i="1"/>
  <c r="X29" i="1"/>
  <c r="U29" i="1"/>
  <c r="R29" i="1"/>
  <c r="Q29" i="1"/>
  <c r="M29" i="1"/>
  <c r="K29" i="1"/>
  <c r="P29" i="1" s="1"/>
  <c r="E29" i="1"/>
  <c r="AE28" i="1"/>
  <c r="AC28" i="1"/>
  <c r="Y28" i="1"/>
  <c r="X28" i="1"/>
  <c r="U28" i="1"/>
  <c r="R28" i="1"/>
  <c r="Q28" i="1"/>
  <c r="M28" i="1"/>
  <c r="K28" i="1"/>
  <c r="P28" i="1" s="1"/>
  <c r="E28" i="1"/>
  <c r="AE27" i="1"/>
  <c r="AC27" i="1"/>
  <c r="Y27" i="1"/>
  <c r="X27" i="1"/>
  <c r="U27" i="1"/>
  <c r="T27" i="1"/>
  <c r="R27" i="1"/>
  <c r="Q27" i="1"/>
  <c r="P27" i="1"/>
  <c r="N27" i="1"/>
  <c r="L27" i="1"/>
  <c r="K27" i="1"/>
  <c r="O27" i="1" s="1"/>
  <c r="E27" i="1"/>
  <c r="AE26" i="1"/>
  <c r="AC26" i="1"/>
  <c r="Y26" i="1"/>
  <c r="X26" i="1"/>
  <c r="U26" i="1"/>
  <c r="R26" i="1"/>
  <c r="Q26" i="1"/>
  <c r="P26" i="1"/>
  <c r="N26" i="1"/>
  <c r="L26" i="1"/>
  <c r="K26" i="1"/>
  <c r="O26" i="1" s="1"/>
  <c r="S26" i="1" s="1"/>
  <c r="T26" i="1" s="1"/>
  <c r="E26" i="1"/>
  <c r="AE25" i="1"/>
  <c r="AC25" i="1"/>
  <c r="Y25" i="1"/>
  <c r="X25" i="1"/>
  <c r="U25" i="1"/>
  <c r="S25" i="1"/>
  <c r="T25" i="1" s="1"/>
  <c r="R25" i="1"/>
  <c r="Q25" i="1"/>
  <c r="P25" i="1"/>
  <c r="N25" i="1"/>
  <c r="L25" i="1"/>
  <c r="K25" i="1"/>
  <c r="O25" i="1" s="1"/>
  <c r="E25" i="1"/>
  <c r="AE24" i="1"/>
  <c r="AC24" i="1"/>
  <c r="Y24" i="1"/>
  <c r="X24" i="1"/>
  <c r="U24" i="1"/>
  <c r="S24" i="1"/>
  <c r="T24" i="1" s="1"/>
  <c r="R24" i="1"/>
  <c r="Q24" i="1"/>
  <c r="P24" i="1"/>
  <c r="N24" i="1"/>
  <c r="L24" i="1"/>
  <c r="K24" i="1"/>
  <c r="O24" i="1" s="1"/>
  <c r="E24" i="1"/>
  <c r="AE23" i="1"/>
  <c r="AC23" i="1"/>
  <c r="Y23" i="1"/>
  <c r="X23" i="1"/>
  <c r="U23" i="1"/>
  <c r="R23" i="1"/>
  <c r="P23" i="1"/>
  <c r="K23" i="1"/>
  <c r="Q23" i="1" s="1"/>
  <c r="E23" i="1"/>
  <c r="AE22" i="1"/>
  <c r="AC22" i="1"/>
  <c r="Y22" i="1"/>
  <c r="X22" i="1"/>
  <c r="U22" i="1"/>
  <c r="R22" i="1"/>
  <c r="Q22" i="1"/>
  <c r="P22" i="1"/>
  <c r="O22" i="1"/>
  <c r="S22" i="1" s="1"/>
  <c r="T22" i="1" s="1"/>
  <c r="L22" i="1"/>
  <c r="K22" i="1"/>
  <c r="M22" i="1" s="1"/>
  <c r="E22" i="1"/>
  <c r="AE21" i="1"/>
  <c r="AC21" i="1"/>
  <c r="Y21" i="1"/>
  <c r="X21" i="1"/>
  <c r="U21" i="1"/>
  <c r="R21" i="1"/>
  <c r="Q21" i="1"/>
  <c r="S21" i="1" s="1"/>
  <c r="P21" i="1"/>
  <c r="O21" i="1"/>
  <c r="N21" i="1"/>
  <c r="L21" i="1"/>
  <c r="K21" i="1"/>
  <c r="M21" i="1" s="1"/>
  <c r="E21" i="1"/>
  <c r="AE20" i="1"/>
  <c r="AC20" i="1"/>
  <c r="Y20" i="1"/>
  <c r="X20" i="1"/>
  <c r="U20" i="1"/>
  <c r="R20" i="1"/>
  <c r="Q20" i="1"/>
  <c r="P20" i="1"/>
  <c r="O20" i="1"/>
  <c r="N20" i="1"/>
  <c r="L20" i="1"/>
  <c r="K20" i="1"/>
  <c r="M20" i="1" s="1"/>
  <c r="E20" i="1"/>
  <c r="AE19" i="1"/>
  <c r="AC19" i="1"/>
  <c r="Y19" i="1"/>
  <c r="X19" i="1"/>
  <c r="R19" i="1"/>
  <c r="Q19" i="1"/>
  <c r="T19" i="1" s="1"/>
  <c r="P19" i="1"/>
  <c r="O19" i="1"/>
  <c r="N19" i="1"/>
  <c r="M19" i="1"/>
  <c r="K19" i="1"/>
  <c r="L19" i="1" s="1"/>
  <c r="E19" i="1"/>
  <c r="AE18" i="1"/>
  <c r="AC18" i="1"/>
  <c r="Y18" i="1"/>
  <c r="X18" i="1"/>
  <c r="U18" i="1"/>
  <c r="R18" i="1"/>
  <c r="Q18" i="1"/>
  <c r="P18" i="1"/>
  <c r="O18" i="1"/>
  <c r="S18" i="1" s="1"/>
  <c r="N18" i="1"/>
  <c r="M18" i="1"/>
  <c r="K18" i="1"/>
  <c r="L18" i="1" s="1"/>
  <c r="E18" i="1"/>
  <c r="AE17" i="1"/>
  <c r="AC17" i="1"/>
  <c r="Y17" i="1"/>
  <c r="X17" i="1"/>
  <c r="U17" i="1"/>
  <c r="R17" i="1"/>
  <c r="Q17" i="1"/>
  <c r="P17" i="1"/>
  <c r="O17" i="1"/>
  <c r="S17" i="1" s="1"/>
  <c r="N17" i="1"/>
  <c r="M17" i="1"/>
  <c r="K17" i="1"/>
  <c r="L17" i="1" s="1"/>
  <c r="E17" i="1"/>
  <c r="AE16" i="1"/>
  <c r="AC16" i="1"/>
  <c r="Y16" i="1"/>
  <c r="X16" i="1"/>
  <c r="U16" i="1"/>
  <c r="R16" i="1"/>
  <c r="Q16" i="1"/>
  <c r="P16" i="1"/>
  <c r="O16" i="1"/>
  <c r="S16" i="1" s="1"/>
  <c r="N16" i="1"/>
  <c r="M16" i="1"/>
  <c r="K16" i="1"/>
  <c r="L16" i="1" s="1"/>
  <c r="E16" i="1"/>
  <c r="AE15" i="1"/>
  <c r="AC15" i="1"/>
  <c r="Y15" i="1"/>
  <c r="X15" i="1"/>
  <c r="U15" i="1"/>
  <c r="R15" i="1"/>
  <c r="Q15" i="1"/>
  <c r="P15" i="1"/>
  <c r="O15" i="1"/>
  <c r="S15" i="1" s="1"/>
  <c r="N15" i="1"/>
  <c r="M15" i="1"/>
  <c r="K15" i="1"/>
  <c r="L15" i="1" s="1"/>
  <c r="E15" i="1"/>
  <c r="AE14" i="1"/>
  <c r="AC14" i="1"/>
  <c r="Y14" i="1"/>
  <c r="X14" i="1"/>
  <c r="U14" i="1"/>
  <c r="R14" i="1"/>
  <c r="Q14" i="1"/>
  <c r="P14" i="1"/>
  <c r="O14" i="1"/>
  <c r="N14" i="1"/>
  <c r="M14" i="1"/>
  <c r="K14" i="1"/>
  <c r="L14" i="1" s="1"/>
  <c r="E14" i="1"/>
  <c r="AE13" i="1"/>
  <c r="AC13" i="1"/>
  <c r="Y13" i="1"/>
  <c r="X13" i="1"/>
  <c r="U13" i="1"/>
  <c r="R13" i="1"/>
  <c r="Q13" i="1"/>
  <c r="T13" i="1" s="1"/>
  <c r="P13" i="1"/>
  <c r="O13" i="1"/>
  <c r="N13" i="1"/>
  <c r="M13" i="1"/>
  <c r="L13" i="1"/>
  <c r="K13" i="1"/>
  <c r="E13" i="1"/>
  <c r="AE12" i="1"/>
  <c r="AC12" i="1"/>
  <c r="Y12" i="1"/>
  <c r="X12" i="1"/>
  <c r="K12" i="1"/>
  <c r="N12" i="1" s="1"/>
  <c r="E12" i="1"/>
  <c r="AE11" i="1"/>
  <c r="AC11" i="1"/>
  <c r="Y11" i="1"/>
  <c r="X11" i="1"/>
  <c r="K11" i="1"/>
  <c r="E11" i="1"/>
  <c r="AE10" i="1"/>
  <c r="AC10" i="1"/>
  <c r="Y10" i="1"/>
  <c r="X10" i="1"/>
  <c r="O10" i="1"/>
  <c r="N10" i="1"/>
  <c r="K10" i="1"/>
  <c r="E10" i="1"/>
  <c r="AE9" i="1"/>
  <c r="AC9" i="1"/>
  <c r="Y9" i="1"/>
  <c r="X9" i="1"/>
  <c r="K9" i="1"/>
  <c r="O9" i="1" s="1"/>
  <c r="E9" i="1"/>
  <c r="AE8" i="1"/>
  <c r="AC8" i="1"/>
  <c r="Y8" i="1"/>
  <c r="X8" i="1"/>
  <c r="P8" i="1"/>
  <c r="O8" i="1"/>
  <c r="N8" i="1"/>
  <c r="M8" i="1"/>
  <c r="K8" i="1"/>
  <c r="E8" i="1"/>
  <c r="AE7" i="1"/>
  <c r="AC7" i="1"/>
  <c r="Y7" i="1"/>
  <c r="X7" i="1"/>
  <c r="K7" i="1"/>
  <c r="O7" i="1" s="1"/>
  <c r="E7" i="1"/>
  <c r="AE6" i="1"/>
  <c r="AC6" i="1"/>
  <c r="Y6" i="1"/>
  <c r="X6" i="1"/>
  <c r="R6" i="1"/>
  <c r="M6" i="1"/>
  <c r="K6" i="1"/>
  <c r="E6" i="1"/>
  <c r="AE5" i="1"/>
  <c r="AC5" i="1"/>
  <c r="Y5" i="1"/>
  <c r="X5" i="1"/>
  <c r="R5" i="1"/>
  <c r="O5" i="1"/>
  <c r="N5" i="1"/>
  <c r="M5" i="1"/>
  <c r="L5" i="1"/>
  <c r="K5" i="1"/>
  <c r="E5" i="1"/>
  <c r="AE4" i="1"/>
  <c r="AD4" i="1"/>
  <c r="AC4" i="1"/>
  <c r="Y4" i="1"/>
  <c r="X4" i="1"/>
  <c r="P4" i="1"/>
  <c r="K4" i="1"/>
  <c r="E4" i="1"/>
  <c r="AE3" i="1"/>
  <c r="AD3" i="1"/>
  <c r="AC3" i="1"/>
  <c r="Y3" i="1"/>
  <c r="X3" i="1"/>
  <c r="U3" i="1"/>
  <c r="R3" i="1"/>
  <c r="Q3" i="1"/>
  <c r="P3" i="1"/>
  <c r="O3" i="1"/>
  <c r="N3" i="1"/>
  <c r="M3" i="1"/>
  <c r="L3" i="1"/>
  <c r="K3" i="1"/>
  <c r="E3" i="1"/>
  <c r="AE2" i="1"/>
  <c r="AC2" i="1"/>
  <c r="Y2" i="1"/>
  <c r="X2" i="1"/>
  <c r="U2" i="1"/>
  <c r="P2" i="1"/>
  <c r="O2" i="1"/>
  <c r="N2" i="1"/>
  <c r="M2" i="1"/>
  <c r="L2" i="1"/>
  <c r="K2" i="1"/>
  <c r="E2" i="1"/>
  <c r="U59" i="1" l="1"/>
  <c r="R59" i="1"/>
  <c r="P59" i="1"/>
  <c r="O59" i="1"/>
  <c r="S71" i="1"/>
  <c r="S80" i="1"/>
  <c r="T80" i="1" s="1"/>
  <c r="L158" i="1"/>
  <c r="T177" i="1"/>
  <c r="S209" i="1"/>
  <c r="T209" i="1" s="1"/>
  <c r="L59" i="1"/>
  <c r="L66" i="1"/>
  <c r="U66" i="1"/>
  <c r="R66" i="1"/>
  <c r="Q66" i="1"/>
  <c r="T118" i="1"/>
  <c r="T122" i="1"/>
  <c r="S177" i="1"/>
  <c r="U53" i="1"/>
  <c r="R53" i="1"/>
  <c r="Q53" i="1"/>
  <c r="O53" i="1"/>
  <c r="P53" i="1"/>
  <c r="M53" i="1"/>
  <c r="L53" i="1"/>
  <c r="T281" i="1"/>
  <c r="T18" i="1"/>
  <c r="M59" i="1"/>
  <c r="U156" i="1"/>
  <c r="R156" i="1"/>
  <c r="Q156" i="1"/>
  <c r="O156" i="1"/>
  <c r="P156" i="1"/>
  <c r="N156" i="1"/>
  <c r="M156" i="1"/>
  <c r="L156" i="1"/>
  <c r="T306" i="1"/>
  <c r="U7" i="1"/>
  <c r="R7" i="1"/>
  <c r="Q7" i="1"/>
  <c r="S7" i="1" s="1"/>
  <c r="M12" i="1"/>
  <c r="N53" i="1"/>
  <c r="U158" i="1"/>
  <c r="Q158" i="1"/>
  <c r="R158" i="1"/>
  <c r="P158" i="1"/>
  <c r="O158" i="1"/>
  <c r="S158" i="1" s="1"/>
  <c r="N158" i="1"/>
  <c r="L11" i="1"/>
  <c r="U11" i="1"/>
  <c r="R11" i="1"/>
  <c r="Q11" i="1"/>
  <c r="P12" i="1"/>
  <c r="T71" i="1"/>
  <c r="U6" i="1"/>
  <c r="Q6" i="1"/>
  <c r="P6" i="1"/>
  <c r="M11" i="1"/>
  <c r="Q31" i="1"/>
  <c r="P31" i="1"/>
  <c r="O31" i="1"/>
  <c r="S31" i="1" s="1"/>
  <c r="N31" i="1"/>
  <c r="M31" i="1"/>
  <c r="L31" i="1"/>
  <c r="N59" i="1"/>
  <c r="N66" i="1"/>
  <c r="S70" i="1"/>
  <c r="T168" i="1"/>
  <c r="R201" i="1"/>
  <c r="P201" i="1"/>
  <c r="U201" i="1"/>
  <c r="Q201" i="1"/>
  <c r="O201" i="1"/>
  <c r="S201" i="1" s="1"/>
  <c r="N201" i="1"/>
  <c r="M201" i="1"/>
  <c r="L201" i="1"/>
  <c r="P7" i="1"/>
  <c r="L6" i="1"/>
  <c r="N11" i="1"/>
  <c r="U12" i="1"/>
  <c r="T17" i="1"/>
  <c r="R31" i="1"/>
  <c r="T41" i="1"/>
  <c r="Q56" i="1"/>
  <c r="U56" i="1"/>
  <c r="R56" i="1"/>
  <c r="O56" i="1"/>
  <c r="N56" i="1"/>
  <c r="Q59" i="1"/>
  <c r="O66" i="1"/>
  <c r="S76" i="1"/>
  <c r="T76" i="1" s="1"/>
  <c r="T176" i="1"/>
  <c r="T194" i="1"/>
  <c r="T204" i="1"/>
  <c r="U256" i="1"/>
  <c r="Q256" i="1"/>
  <c r="P256" i="1"/>
  <c r="O256" i="1"/>
  <c r="S256" i="1" s="1"/>
  <c r="R256" i="1"/>
  <c r="N256" i="1"/>
  <c r="M256" i="1"/>
  <c r="M7" i="1"/>
  <c r="O11" i="1"/>
  <c r="S11" i="1" s="1"/>
  <c r="Q33" i="1"/>
  <c r="T33" i="1" s="1"/>
  <c r="P33" i="1"/>
  <c r="O33" i="1"/>
  <c r="N33" i="1"/>
  <c r="M33" i="1"/>
  <c r="L33" i="1"/>
  <c r="U43" i="1"/>
  <c r="R43" i="1"/>
  <c r="Q43" i="1"/>
  <c r="P43" i="1"/>
  <c r="M43" i="1"/>
  <c r="L43" i="1"/>
  <c r="U54" i="1"/>
  <c r="R54" i="1"/>
  <c r="O54" i="1"/>
  <c r="Q54" i="1"/>
  <c r="T54" i="1" s="1"/>
  <c r="P54" i="1"/>
  <c r="M54" i="1"/>
  <c r="L54" i="1"/>
  <c r="P66" i="1"/>
  <c r="T70" i="1"/>
  <c r="T121" i="1"/>
  <c r="T203" i="1"/>
  <c r="S204" i="1"/>
  <c r="U252" i="1"/>
  <c r="Q252" i="1"/>
  <c r="P252" i="1"/>
  <c r="O252" i="1"/>
  <c r="S252" i="1" s="1"/>
  <c r="R252" i="1"/>
  <c r="N252" i="1"/>
  <c r="M252" i="1"/>
  <c r="L256" i="1"/>
  <c r="R338" i="1"/>
  <c r="U338" i="1"/>
  <c r="Q338" i="1"/>
  <c r="T338" i="1" s="1"/>
  <c r="P338" i="1"/>
  <c r="O338" i="1"/>
  <c r="N338" i="1"/>
  <c r="M338" i="1"/>
  <c r="L338" i="1"/>
  <c r="L12" i="1"/>
  <c r="R12" i="1"/>
  <c r="Q12" i="1"/>
  <c r="T12" i="1" s="1"/>
  <c r="R174" i="1"/>
  <c r="N174" i="1"/>
  <c r="U174" i="1"/>
  <c r="Q174" i="1"/>
  <c r="P174" i="1"/>
  <c r="O174" i="1"/>
  <c r="S174" i="1" s="1"/>
  <c r="M174" i="1"/>
  <c r="L174" i="1"/>
  <c r="T169" i="1"/>
  <c r="U309" i="1"/>
  <c r="M309" i="1"/>
  <c r="L309" i="1"/>
  <c r="R309" i="1"/>
  <c r="O309" i="1"/>
  <c r="S309" i="1" s="1"/>
  <c r="Q309" i="1"/>
  <c r="P309" i="1"/>
  <c r="N309" i="1"/>
  <c r="O12" i="1"/>
  <c r="R33" i="1"/>
  <c r="U58" i="1"/>
  <c r="R58" i="1"/>
  <c r="P58" i="1"/>
  <c r="O58" i="1"/>
  <c r="S58" i="1" s="1"/>
  <c r="T179" i="1"/>
  <c r="S195" i="1"/>
  <c r="T195" i="1" s="1"/>
  <c r="P248" i="1"/>
  <c r="O248" i="1"/>
  <c r="N248" i="1"/>
  <c r="U248" i="1"/>
  <c r="R248" i="1"/>
  <c r="Q248" i="1"/>
  <c r="M248" i="1"/>
  <c r="L248" i="1"/>
  <c r="L252" i="1"/>
  <c r="U10" i="1"/>
  <c r="R10" i="1"/>
  <c r="Q10" i="1"/>
  <c r="N6" i="1"/>
  <c r="L10" i="1"/>
  <c r="P11" i="1"/>
  <c r="U5" i="1"/>
  <c r="Q5" i="1"/>
  <c r="P5" i="1"/>
  <c r="O6" i="1"/>
  <c r="S6" i="1" s="1"/>
  <c r="M10" i="1"/>
  <c r="T16" i="1"/>
  <c r="U33" i="1"/>
  <c r="O43" i="1"/>
  <c r="S43" i="1" s="1"/>
  <c r="P56" i="1"/>
  <c r="L58" i="1"/>
  <c r="L68" i="1"/>
  <c r="U68" i="1"/>
  <c r="R68" i="1"/>
  <c r="Q68" i="1"/>
  <c r="T68" i="1" s="1"/>
  <c r="S115" i="1"/>
  <c r="T115" i="1" s="1"/>
  <c r="T116" i="1"/>
  <c r="S120" i="1"/>
  <c r="S125" i="1"/>
  <c r="T125" i="1" s="1"/>
  <c r="U159" i="1"/>
  <c r="R159" i="1"/>
  <c r="Q159" i="1"/>
  <c r="T159" i="1" s="1"/>
  <c r="P159" i="1"/>
  <c r="O159" i="1"/>
  <c r="T165" i="1"/>
  <c r="U191" i="1"/>
  <c r="R191" i="1"/>
  <c r="Q191" i="1"/>
  <c r="T191" i="1" s="1"/>
  <c r="P191" i="1"/>
  <c r="O191" i="1"/>
  <c r="N191" i="1"/>
  <c r="M191" i="1"/>
  <c r="L191" i="1"/>
  <c r="U157" i="1"/>
  <c r="R157" i="1"/>
  <c r="P157" i="1"/>
  <c r="Q157" i="1"/>
  <c r="O157" i="1"/>
  <c r="N157" i="1"/>
  <c r="M157" i="1"/>
  <c r="P244" i="1"/>
  <c r="O244" i="1"/>
  <c r="S244" i="1" s="1"/>
  <c r="N244" i="1"/>
  <c r="U244" i="1"/>
  <c r="R244" i="1"/>
  <c r="Q244" i="1"/>
  <c r="M244" i="1"/>
  <c r="L244" i="1"/>
  <c r="S314" i="1"/>
  <c r="T314" i="1" s="1"/>
  <c r="L7" i="1"/>
  <c r="L9" i="1"/>
  <c r="T120" i="1"/>
  <c r="L157" i="1"/>
  <c r="T213" i="1"/>
  <c r="T232" i="1"/>
  <c r="U298" i="1"/>
  <c r="R298" i="1"/>
  <c r="Q298" i="1"/>
  <c r="O298" i="1"/>
  <c r="S298" i="1" s="1"/>
  <c r="N298" i="1"/>
  <c r="M298" i="1"/>
  <c r="L298" i="1"/>
  <c r="U4" i="1"/>
  <c r="R4" i="1"/>
  <c r="Q4" i="1"/>
  <c r="L4" i="1"/>
  <c r="M9" i="1"/>
  <c r="T58" i="1"/>
  <c r="R60" i="1"/>
  <c r="U60" i="1"/>
  <c r="P60" i="1"/>
  <c r="O60" i="1"/>
  <c r="S78" i="1"/>
  <c r="T78" i="1" s="1"/>
  <c r="P298" i="1"/>
  <c r="T15" i="1"/>
  <c r="M4" i="1"/>
  <c r="U8" i="1"/>
  <c r="R8" i="1"/>
  <c r="Q8" i="1"/>
  <c r="S14" i="1"/>
  <c r="T14" i="1" s="1"/>
  <c r="L60" i="1"/>
  <c r="S113" i="1"/>
  <c r="T114" i="1"/>
  <c r="S119" i="1"/>
  <c r="T119" i="1" s="1"/>
  <c r="O182" i="1"/>
  <c r="U182" i="1"/>
  <c r="R182" i="1"/>
  <c r="Q182" i="1"/>
  <c r="P182" i="1"/>
  <c r="N182" i="1"/>
  <c r="M182" i="1"/>
  <c r="P10" i="1"/>
  <c r="N9" i="1"/>
  <c r="R2" i="1"/>
  <c r="Q2" i="1"/>
  <c r="T2" i="1" s="1"/>
  <c r="N4" i="1"/>
  <c r="L8" i="1"/>
  <c r="S20" i="1"/>
  <c r="T20" i="1" s="1"/>
  <c r="Q32" i="1"/>
  <c r="P32" i="1"/>
  <c r="N32" i="1"/>
  <c r="O32" i="1"/>
  <c r="S32" i="1" s="1"/>
  <c r="M32" i="1"/>
  <c r="L32" i="1"/>
  <c r="U55" i="1"/>
  <c r="P55" i="1"/>
  <c r="R55" i="1"/>
  <c r="Q55" i="1"/>
  <c r="T55" i="1" s="1"/>
  <c r="N55" i="1"/>
  <c r="M55" i="1"/>
  <c r="M60" i="1"/>
  <c r="L67" i="1"/>
  <c r="U67" i="1"/>
  <c r="R67" i="1"/>
  <c r="Q67" i="1"/>
  <c r="S67" i="1" s="1"/>
  <c r="L182" i="1"/>
  <c r="U9" i="1"/>
  <c r="R9" i="1"/>
  <c r="Q9" i="1"/>
  <c r="T21" i="1"/>
  <c r="S3" i="1"/>
  <c r="T3" i="1" s="1"/>
  <c r="O4" i="1"/>
  <c r="S4" i="1" s="1"/>
  <c r="P9" i="1"/>
  <c r="U34" i="1"/>
  <c r="R34" i="1"/>
  <c r="P34" i="1"/>
  <c r="Q34" i="1"/>
  <c r="O34" i="1"/>
  <c r="S34" i="1" s="1"/>
  <c r="M34" i="1"/>
  <c r="U57" i="1"/>
  <c r="R57" i="1"/>
  <c r="Q57" i="1"/>
  <c r="T57" i="1" s="1"/>
  <c r="O57" i="1"/>
  <c r="N57" i="1"/>
  <c r="N60" i="1"/>
  <c r="U109" i="1"/>
  <c r="R109" i="1"/>
  <c r="O109" i="1"/>
  <c r="Q109" i="1"/>
  <c r="T109" i="1" s="1"/>
  <c r="P109" i="1"/>
  <c r="N109" i="1"/>
  <c r="M109" i="1"/>
  <c r="L109" i="1"/>
  <c r="T113" i="1"/>
  <c r="T123" i="1"/>
  <c r="R166" i="1"/>
  <c r="N166" i="1"/>
  <c r="U166" i="1"/>
  <c r="Q166" i="1"/>
  <c r="P166" i="1"/>
  <c r="O166" i="1"/>
  <c r="S166" i="1" s="1"/>
  <c r="M166" i="1"/>
  <c r="L166" i="1"/>
  <c r="U77" i="1"/>
  <c r="U83" i="1"/>
  <c r="U85" i="1"/>
  <c r="P208" i="1"/>
  <c r="N208" i="1"/>
  <c r="R214" i="1"/>
  <c r="N214" i="1"/>
  <c r="L214" i="1"/>
  <c r="O219" i="1"/>
  <c r="M219" i="1"/>
  <c r="O224" i="1"/>
  <c r="S224" i="1" s="1"/>
  <c r="T224" i="1" s="1"/>
  <c r="N224" i="1"/>
  <c r="M224" i="1"/>
  <c r="O228" i="1"/>
  <c r="S228" i="1" s="1"/>
  <c r="T228" i="1" s="1"/>
  <c r="N228" i="1"/>
  <c r="M228" i="1"/>
  <c r="O232" i="1"/>
  <c r="S232" i="1" s="1"/>
  <c r="N232" i="1"/>
  <c r="M232" i="1"/>
  <c r="O236" i="1"/>
  <c r="S236" i="1" s="1"/>
  <c r="T236" i="1" s="1"/>
  <c r="N236" i="1"/>
  <c r="M236" i="1"/>
  <c r="O240" i="1"/>
  <c r="N240" i="1"/>
  <c r="M240" i="1"/>
  <c r="M294" i="1"/>
  <c r="L294" i="1"/>
  <c r="R294" i="1"/>
  <c r="U300" i="1"/>
  <c r="Q300" i="1"/>
  <c r="P300" i="1"/>
  <c r="O300" i="1"/>
  <c r="N300" i="1"/>
  <c r="L300" i="1"/>
  <c r="U76" i="1"/>
  <c r="U78" i="1"/>
  <c r="U79" i="1"/>
  <c r="U80" i="1"/>
  <c r="U82" i="1"/>
  <c r="U19" i="1"/>
  <c r="L37" i="1"/>
  <c r="L38" i="1"/>
  <c r="L39" i="1"/>
  <c r="L40" i="1"/>
  <c r="L41" i="1"/>
  <c r="L42" i="1"/>
  <c r="L44" i="1"/>
  <c r="L45" i="1"/>
  <c r="L46" i="1"/>
  <c r="L47" i="1"/>
  <c r="L48" i="1"/>
  <c r="L49" i="1"/>
  <c r="L50" i="1"/>
  <c r="L51" i="1"/>
  <c r="L52" i="1"/>
  <c r="Q61" i="1"/>
  <c r="Q62" i="1"/>
  <c r="Q63" i="1"/>
  <c r="S63" i="1" s="1"/>
  <c r="Q64" i="1"/>
  <c r="U124" i="1"/>
  <c r="L148" i="1"/>
  <c r="L149" i="1"/>
  <c r="L150" i="1"/>
  <c r="L151" i="1"/>
  <c r="L152" i="1"/>
  <c r="L153" i="1"/>
  <c r="L154" i="1"/>
  <c r="L155" i="1"/>
  <c r="Q160" i="1"/>
  <c r="Q161" i="1"/>
  <c r="Q162" i="1"/>
  <c r="R165" i="1"/>
  <c r="N165" i="1"/>
  <c r="P167" i="1"/>
  <c r="R173" i="1"/>
  <c r="N173" i="1"/>
  <c r="P175" i="1"/>
  <c r="L181" i="1"/>
  <c r="P193" i="1"/>
  <c r="Q196" i="1"/>
  <c r="S196" i="1" s="1"/>
  <c r="L208" i="1"/>
  <c r="M214" i="1"/>
  <c r="L219" i="1"/>
  <c r="L224" i="1"/>
  <c r="L228" i="1"/>
  <c r="L232" i="1"/>
  <c r="L236" i="1"/>
  <c r="L240" i="1"/>
  <c r="R266" i="1"/>
  <c r="Q266" i="1"/>
  <c r="M266" i="1"/>
  <c r="L266" i="1"/>
  <c r="U269" i="1"/>
  <c r="R269" i="1"/>
  <c r="N269" i="1"/>
  <c r="M269" i="1"/>
  <c r="U272" i="1"/>
  <c r="O272" i="1"/>
  <c r="S272" i="1" s="1"/>
  <c r="N272" i="1"/>
  <c r="U290" i="1"/>
  <c r="Q290" i="1"/>
  <c r="O290" i="1"/>
  <c r="N290" i="1"/>
  <c r="N294" i="1"/>
  <c r="M300" i="1"/>
  <c r="U303" i="1"/>
  <c r="R303" i="1"/>
  <c r="Q303" i="1"/>
  <c r="O303" i="1"/>
  <c r="S303" i="1" s="1"/>
  <c r="M303" i="1"/>
  <c r="L303" i="1"/>
  <c r="M148" i="1"/>
  <c r="M149" i="1"/>
  <c r="M150" i="1"/>
  <c r="M151" i="1"/>
  <c r="M152" i="1"/>
  <c r="M153" i="1"/>
  <c r="M154" i="1"/>
  <c r="M155" i="1"/>
  <c r="M181" i="1"/>
  <c r="Q193" i="1"/>
  <c r="Q200" i="1"/>
  <c r="T200" i="1" s="1"/>
  <c r="O200" i="1"/>
  <c r="U203" i="1"/>
  <c r="U207" i="1"/>
  <c r="Q207" i="1"/>
  <c r="O207" i="1"/>
  <c r="S207" i="1" s="1"/>
  <c r="M208" i="1"/>
  <c r="O213" i="1"/>
  <c r="S213" i="1" s="1"/>
  <c r="M213" i="1"/>
  <c r="O214" i="1"/>
  <c r="N219" i="1"/>
  <c r="P224" i="1"/>
  <c r="P228" i="1"/>
  <c r="P232" i="1"/>
  <c r="P236" i="1"/>
  <c r="P240" i="1"/>
  <c r="U251" i="1"/>
  <c r="Q251" i="1"/>
  <c r="P251" i="1"/>
  <c r="O251" i="1"/>
  <c r="U255" i="1"/>
  <c r="Q255" i="1"/>
  <c r="P255" i="1"/>
  <c r="O255" i="1"/>
  <c r="S255" i="1" s="1"/>
  <c r="U275" i="1"/>
  <c r="P275" i="1"/>
  <c r="O275" i="1"/>
  <c r="O294" i="1"/>
  <c r="R300" i="1"/>
  <c r="S319" i="1"/>
  <c r="T319" i="1" s="1"/>
  <c r="U340" i="1"/>
  <c r="R340" i="1"/>
  <c r="Q340" i="1"/>
  <c r="P340" i="1"/>
  <c r="O340" i="1"/>
  <c r="M340" i="1"/>
  <c r="L340" i="1"/>
  <c r="T358" i="1"/>
  <c r="R180" i="1"/>
  <c r="N180" i="1"/>
  <c r="T192" i="1"/>
  <c r="O218" i="1"/>
  <c r="M218" i="1"/>
  <c r="P243" i="1"/>
  <c r="O243" i="1"/>
  <c r="S243" i="1" s="1"/>
  <c r="N243" i="1"/>
  <c r="P247" i="1"/>
  <c r="O247" i="1"/>
  <c r="N247" i="1"/>
  <c r="S266" i="1"/>
  <c r="P294" i="1"/>
  <c r="U330" i="1"/>
  <c r="R330" i="1"/>
  <c r="Q330" i="1"/>
  <c r="P330" i="1"/>
  <c r="O330" i="1"/>
  <c r="S330" i="1" s="1"/>
  <c r="N330" i="1"/>
  <c r="M330" i="1"/>
  <c r="L330" i="1"/>
  <c r="T387" i="1"/>
  <c r="O38" i="1"/>
  <c r="O40" i="1"/>
  <c r="O42" i="1"/>
  <c r="O44" i="1"/>
  <c r="O46" i="1"/>
  <c r="S46" i="1" s="1"/>
  <c r="T46" i="1" s="1"/>
  <c r="O48" i="1"/>
  <c r="O49" i="1"/>
  <c r="O50" i="1"/>
  <c r="O51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40" i="1"/>
  <c r="L141" i="1"/>
  <c r="M142" i="1"/>
  <c r="M143" i="1"/>
  <c r="M144" i="1"/>
  <c r="M145" i="1"/>
  <c r="M146" i="1"/>
  <c r="O148" i="1"/>
  <c r="O149" i="1"/>
  <c r="O150" i="1"/>
  <c r="O151" i="1"/>
  <c r="O152" i="1"/>
  <c r="O153" i="1"/>
  <c r="O154" i="1"/>
  <c r="O155" i="1"/>
  <c r="L180" i="1"/>
  <c r="P181" i="1"/>
  <c r="L187" i="1"/>
  <c r="L188" i="1"/>
  <c r="M189" i="1"/>
  <c r="M200" i="1"/>
  <c r="M207" i="1"/>
  <c r="Q208" i="1"/>
  <c r="S208" i="1" s="1"/>
  <c r="N213" i="1"/>
  <c r="Q214" i="1"/>
  <c r="L218" i="1"/>
  <c r="Q219" i="1"/>
  <c r="O223" i="1"/>
  <c r="N223" i="1"/>
  <c r="M223" i="1"/>
  <c r="R224" i="1"/>
  <c r="O227" i="1"/>
  <c r="N227" i="1"/>
  <c r="M227" i="1"/>
  <c r="R228" i="1"/>
  <c r="O231" i="1"/>
  <c r="S231" i="1" s="1"/>
  <c r="N231" i="1"/>
  <c r="M231" i="1"/>
  <c r="R232" i="1"/>
  <c r="O235" i="1"/>
  <c r="N235" i="1"/>
  <c r="M235" i="1"/>
  <c r="R236" i="1"/>
  <c r="O239" i="1"/>
  <c r="N239" i="1"/>
  <c r="M239" i="1"/>
  <c r="R240" i="1"/>
  <c r="L243" i="1"/>
  <c r="L247" i="1"/>
  <c r="M275" i="1"/>
  <c r="N279" i="1"/>
  <c r="M279" i="1"/>
  <c r="U279" i="1"/>
  <c r="T280" i="1"/>
  <c r="R284" i="1"/>
  <c r="Q284" i="1"/>
  <c r="N284" i="1"/>
  <c r="M284" i="1"/>
  <c r="L284" i="1"/>
  <c r="Q294" i="1"/>
  <c r="S313" i="1"/>
  <c r="T313" i="1" s="1"/>
  <c r="Q332" i="1"/>
  <c r="U332" i="1"/>
  <c r="R332" i="1"/>
  <c r="P332" i="1"/>
  <c r="O332" i="1"/>
  <c r="S332" i="1" s="1"/>
  <c r="M332" i="1"/>
  <c r="L332" i="1"/>
  <c r="S422" i="1"/>
  <c r="T422" i="1" s="1"/>
  <c r="R164" i="1"/>
  <c r="N164" i="1"/>
  <c r="R172" i="1"/>
  <c r="N172" i="1"/>
  <c r="O37" i="1"/>
  <c r="S37" i="1" s="1"/>
  <c r="T37" i="1" s="1"/>
  <c r="O39" i="1"/>
  <c r="S39" i="1" s="1"/>
  <c r="T39" i="1" s="1"/>
  <c r="O41" i="1"/>
  <c r="S41" i="1" s="1"/>
  <c r="O45" i="1"/>
  <c r="S45" i="1" s="1"/>
  <c r="T45" i="1" s="1"/>
  <c r="O47" i="1"/>
  <c r="S47" i="1" s="1"/>
  <c r="T47" i="1" s="1"/>
  <c r="O52" i="1"/>
  <c r="L28" i="1"/>
  <c r="L29" i="1"/>
  <c r="L30" i="1"/>
  <c r="P37" i="1"/>
  <c r="P38" i="1"/>
  <c r="P39" i="1"/>
  <c r="P40" i="1"/>
  <c r="P41" i="1"/>
  <c r="P42" i="1"/>
  <c r="P44" i="1"/>
  <c r="P45" i="1"/>
  <c r="P46" i="1"/>
  <c r="P47" i="1"/>
  <c r="P48" i="1"/>
  <c r="P49" i="1"/>
  <c r="P50" i="1"/>
  <c r="P51" i="1"/>
  <c r="P52" i="1"/>
  <c r="L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L131" i="1"/>
  <c r="L132" i="1"/>
  <c r="L133" i="1"/>
  <c r="L134" i="1"/>
  <c r="L135" i="1"/>
  <c r="L136" i="1"/>
  <c r="L137" i="1"/>
  <c r="L138" i="1"/>
  <c r="L139" i="1"/>
  <c r="M140" i="1"/>
  <c r="M141" i="1"/>
  <c r="N142" i="1"/>
  <c r="N143" i="1"/>
  <c r="N144" i="1"/>
  <c r="N145" i="1"/>
  <c r="N146" i="1"/>
  <c r="P148" i="1"/>
  <c r="P149" i="1"/>
  <c r="P150" i="1"/>
  <c r="P151" i="1"/>
  <c r="P152" i="1"/>
  <c r="P153" i="1"/>
  <c r="P154" i="1"/>
  <c r="P155" i="1"/>
  <c r="M164" i="1"/>
  <c r="R171" i="1"/>
  <c r="N171" i="1"/>
  <c r="M172" i="1"/>
  <c r="R179" i="1"/>
  <c r="N179" i="1"/>
  <c r="M180" i="1"/>
  <c r="Q181" i="1"/>
  <c r="L186" i="1"/>
  <c r="M187" i="1"/>
  <c r="M188" i="1"/>
  <c r="N189" i="1"/>
  <c r="U193" i="1"/>
  <c r="U199" i="1"/>
  <c r="Q199" i="1"/>
  <c r="O199" i="1"/>
  <c r="S199" i="1" s="1"/>
  <c r="N200" i="1"/>
  <c r="U206" i="1"/>
  <c r="Q206" i="1"/>
  <c r="O206" i="1"/>
  <c r="N207" i="1"/>
  <c r="R208" i="1"/>
  <c r="O212" i="1"/>
  <c r="S212" i="1" s="1"/>
  <c r="M212" i="1"/>
  <c r="P213" i="1"/>
  <c r="N218" i="1"/>
  <c r="R219" i="1"/>
  <c r="L223" i="1"/>
  <c r="L227" i="1"/>
  <c r="L231" i="1"/>
  <c r="L235" i="1"/>
  <c r="L239" i="1"/>
  <c r="U240" i="1"/>
  <c r="M243" i="1"/>
  <c r="M247" i="1"/>
  <c r="N251" i="1"/>
  <c r="N255" i="1"/>
  <c r="T272" i="1"/>
  <c r="N275" i="1"/>
  <c r="L279" i="1"/>
  <c r="O284" i="1"/>
  <c r="U294" i="1"/>
  <c r="S318" i="1"/>
  <c r="T318" i="1" s="1"/>
  <c r="N332" i="1"/>
  <c r="T335" i="1"/>
  <c r="T362" i="1"/>
  <c r="U408" i="1"/>
  <c r="Q408" i="1"/>
  <c r="T408" i="1" s="1"/>
  <c r="O408" i="1"/>
  <c r="N408" i="1"/>
  <c r="M408" i="1"/>
  <c r="R408" i="1"/>
  <c r="P408" i="1"/>
  <c r="L408" i="1"/>
  <c r="Q40" i="1"/>
  <c r="Q44" i="1"/>
  <c r="Q49" i="1"/>
  <c r="Q52" i="1"/>
  <c r="T52" i="1" s="1"/>
  <c r="N93" i="1"/>
  <c r="N97" i="1"/>
  <c r="N102" i="1"/>
  <c r="N140" i="1"/>
  <c r="N141" i="1"/>
  <c r="Q148" i="1"/>
  <c r="Q149" i="1"/>
  <c r="Q150" i="1"/>
  <c r="Q151" i="1"/>
  <c r="Q152" i="1"/>
  <c r="Q153" i="1"/>
  <c r="Q154" i="1"/>
  <c r="Q155" i="1"/>
  <c r="O172" i="1"/>
  <c r="O180" i="1"/>
  <c r="N187" i="1"/>
  <c r="N188" i="1"/>
  <c r="O217" i="1"/>
  <c r="M217" i="1"/>
  <c r="P218" i="1"/>
  <c r="U228" i="1"/>
  <c r="U232" i="1"/>
  <c r="U236" i="1"/>
  <c r="Q243" i="1"/>
  <c r="Q247" i="1"/>
  <c r="U250" i="1"/>
  <c r="Q250" i="1"/>
  <c r="P250" i="1"/>
  <c r="O250" i="1"/>
  <c r="U254" i="1"/>
  <c r="Q254" i="1"/>
  <c r="P254" i="1"/>
  <c r="O254" i="1"/>
  <c r="Q258" i="1"/>
  <c r="T258" i="1" s="1"/>
  <c r="P258" i="1"/>
  <c r="O258" i="1"/>
  <c r="R268" i="1"/>
  <c r="N268" i="1"/>
  <c r="M268" i="1"/>
  <c r="U271" i="1"/>
  <c r="O271" i="1"/>
  <c r="N271" i="1"/>
  <c r="Q275" i="1"/>
  <c r="T355" i="1"/>
  <c r="S420" i="1"/>
  <c r="T420" i="1" s="1"/>
  <c r="Q38" i="1"/>
  <c r="Q48" i="1"/>
  <c r="Q51" i="1"/>
  <c r="N94" i="1"/>
  <c r="N100" i="1"/>
  <c r="O164" i="1"/>
  <c r="L23" i="1"/>
  <c r="M24" i="1"/>
  <c r="M25" i="1"/>
  <c r="M26" i="1"/>
  <c r="M27" i="1"/>
  <c r="N28" i="1"/>
  <c r="N29" i="1"/>
  <c r="O30" i="1"/>
  <c r="S30" i="1" s="1"/>
  <c r="T30" i="1" s="1"/>
  <c r="R37" i="1"/>
  <c r="R39" i="1"/>
  <c r="R41" i="1"/>
  <c r="R42" i="1"/>
  <c r="R45" i="1"/>
  <c r="R46" i="1"/>
  <c r="R47" i="1"/>
  <c r="R50" i="1"/>
  <c r="R52" i="1"/>
  <c r="L74" i="1"/>
  <c r="M75" i="1"/>
  <c r="L76" i="1"/>
  <c r="L77" i="1"/>
  <c r="L78" i="1"/>
  <c r="L79" i="1"/>
  <c r="L80" i="1"/>
  <c r="L81" i="1"/>
  <c r="L82" i="1"/>
  <c r="L83" i="1"/>
  <c r="L84" i="1"/>
  <c r="L85" i="1"/>
  <c r="L86" i="1"/>
  <c r="M87" i="1"/>
  <c r="M88" i="1"/>
  <c r="M89" i="1"/>
  <c r="N90" i="1"/>
  <c r="O91" i="1"/>
  <c r="O92" i="1"/>
  <c r="O93" i="1"/>
  <c r="O94" i="1"/>
  <c r="S94" i="1" s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L127" i="1"/>
  <c r="M128" i="1"/>
  <c r="M129" i="1"/>
  <c r="M130" i="1"/>
  <c r="N131" i="1"/>
  <c r="N132" i="1"/>
  <c r="N133" i="1"/>
  <c r="N134" i="1"/>
  <c r="N135" i="1"/>
  <c r="N136" i="1"/>
  <c r="N137" i="1"/>
  <c r="N138" i="1"/>
  <c r="N139" i="1"/>
  <c r="O140" i="1"/>
  <c r="O141" i="1"/>
  <c r="P142" i="1"/>
  <c r="P143" i="1"/>
  <c r="P144" i="1"/>
  <c r="P145" i="1"/>
  <c r="P146" i="1"/>
  <c r="R148" i="1"/>
  <c r="R149" i="1"/>
  <c r="R150" i="1"/>
  <c r="R151" i="1"/>
  <c r="R152" i="1"/>
  <c r="R153" i="1"/>
  <c r="R154" i="1"/>
  <c r="R155" i="1"/>
  <c r="P164" i="1"/>
  <c r="R170" i="1"/>
  <c r="N170" i="1"/>
  <c r="M171" i="1"/>
  <c r="P172" i="1"/>
  <c r="R178" i="1"/>
  <c r="N178" i="1"/>
  <c r="M179" i="1"/>
  <c r="P180" i="1"/>
  <c r="L185" i="1"/>
  <c r="N186" i="1"/>
  <c r="O187" i="1"/>
  <c r="O188" i="1"/>
  <c r="P189" i="1"/>
  <c r="M199" i="1"/>
  <c r="R200" i="1"/>
  <c r="M206" i="1"/>
  <c r="R207" i="1"/>
  <c r="U208" i="1"/>
  <c r="P211" i="1"/>
  <c r="N211" i="1"/>
  <c r="N212" i="1"/>
  <c r="R213" i="1"/>
  <c r="U214" i="1"/>
  <c r="L217" i="1"/>
  <c r="Q218" i="1"/>
  <c r="U219" i="1"/>
  <c r="O222" i="1"/>
  <c r="M222" i="1"/>
  <c r="Q223" i="1"/>
  <c r="Q227" i="1"/>
  <c r="Q231" i="1"/>
  <c r="Q235" i="1"/>
  <c r="Q239" i="1"/>
  <c r="P242" i="1"/>
  <c r="O242" i="1"/>
  <c r="S242" i="1" s="1"/>
  <c r="N242" i="1"/>
  <c r="R243" i="1"/>
  <c r="P246" i="1"/>
  <c r="O246" i="1"/>
  <c r="S246" i="1" s="1"/>
  <c r="N246" i="1"/>
  <c r="R247" i="1"/>
  <c r="L250" i="1"/>
  <c r="L254" i="1"/>
  <c r="L258" i="1"/>
  <c r="L268" i="1"/>
  <c r="L271" i="1"/>
  <c r="U274" i="1"/>
  <c r="O274" i="1"/>
  <c r="N274" i="1"/>
  <c r="R275" i="1"/>
  <c r="N91" i="1"/>
  <c r="N96" i="1"/>
  <c r="N105" i="1"/>
  <c r="P30" i="1"/>
  <c r="M77" i="1"/>
  <c r="M79" i="1"/>
  <c r="M83" i="1"/>
  <c r="O90" i="1"/>
  <c r="P91" i="1"/>
  <c r="P92" i="1"/>
  <c r="P93" i="1"/>
  <c r="P94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M127" i="1"/>
  <c r="O131" i="1"/>
  <c r="S131" i="1" s="1"/>
  <c r="T131" i="1" s="1"/>
  <c r="O132" i="1"/>
  <c r="S132" i="1" s="1"/>
  <c r="T132" i="1" s="1"/>
  <c r="O133" i="1"/>
  <c r="S133" i="1" s="1"/>
  <c r="T133" i="1" s="1"/>
  <c r="O134" i="1"/>
  <c r="S134" i="1" s="1"/>
  <c r="T134" i="1" s="1"/>
  <c r="O135" i="1"/>
  <c r="S135" i="1" s="1"/>
  <c r="T135" i="1" s="1"/>
  <c r="O136" i="1"/>
  <c r="S136" i="1" s="1"/>
  <c r="T136" i="1" s="1"/>
  <c r="O137" i="1"/>
  <c r="S137" i="1" s="1"/>
  <c r="T137" i="1" s="1"/>
  <c r="O138" i="1"/>
  <c r="S138" i="1" s="1"/>
  <c r="T138" i="1" s="1"/>
  <c r="O139" i="1"/>
  <c r="P140" i="1"/>
  <c r="P141" i="1"/>
  <c r="Q142" i="1"/>
  <c r="Q143" i="1"/>
  <c r="S143" i="1" s="1"/>
  <c r="Q144" i="1"/>
  <c r="S144" i="1" s="1"/>
  <c r="Q145" i="1"/>
  <c r="S145" i="1" s="1"/>
  <c r="Q146" i="1"/>
  <c r="T146" i="1" s="1"/>
  <c r="Q164" i="1"/>
  <c r="Q172" i="1"/>
  <c r="Q180" i="1"/>
  <c r="T180" i="1" s="1"/>
  <c r="U181" i="1"/>
  <c r="M185" i="1"/>
  <c r="O186" i="1"/>
  <c r="S186" i="1" s="1"/>
  <c r="T186" i="1" s="1"/>
  <c r="P187" i="1"/>
  <c r="P188" i="1"/>
  <c r="Q189" i="1"/>
  <c r="U198" i="1"/>
  <c r="Q198" i="1"/>
  <c r="O198" i="1"/>
  <c r="S198" i="1" s="1"/>
  <c r="U205" i="1"/>
  <c r="Q205" i="1"/>
  <c r="O205" i="1"/>
  <c r="S205" i="1" s="1"/>
  <c r="P212" i="1"/>
  <c r="N217" i="1"/>
  <c r="R218" i="1"/>
  <c r="L222" i="1"/>
  <c r="R223" i="1"/>
  <c r="O226" i="1"/>
  <c r="N226" i="1"/>
  <c r="M226" i="1"/>
  <c r="R227" i="1"/>
  <c r="O230" i="1"/>
  <c r="S230" i="1" s="1"/>
  <c r="N230" i="1"/>
  <c r="M230" i="1"/>
  <c r="R231" i="1"/>
  <c r="O234" i="1"/>
  <c r="N234" i="1"/>
  <c r="M234" i="1"/>
  <c r="R235" i="1"/>
  <c r="O238" i="1"/>
  <c r="N238" i="1"/>
  <c r="M238" i="1"/>
  <c r="R239" i="1"/>
  <c r="L242" i="1"/>
  <c r="L246" i="1"/>
  <c r="M250" i="1"/>
  <c r="M254" i="1"/>
  <c r="M258" i="1"/>
  <c r="O268" i="1"/>
  <c r="S268" i="1" s="1"/>
  <c r="M271" i="1"/>
  <c r="L274" i="1"/>
  <c r="Q279" i="1"/>
  <c r="S279" i="1" s="1"/>
  <c r="U284" i="1"/>
  <c r="U286" i="1"/>
  <c r="Q286" i="1"/>
  <c r="P286" i="1"/>
  <c r="O286" i="1"/>
  <c r="S286" i="1" s="1"/>
  <c r="N286" i="1"/>
  <c r="L286" i="1"/>
  <c r="S317" i="1"/>
  <c r="T317" i="1" s="1"/>
  <c r="Q42" i="1"/>
  <c r="T42" i="1" s="1"/>
  <c r="Q50" i="1"/>
  <c r="T50" i="1" s="1"/>
  <c r="N92" i="1"/>
  <c r="N95" i="1"/>
  <c r="N98" i="1"/>
  <c r="N99" i="1"/>
  <c r="N101" i="1"/>
  <c r="N103" i="1"/>
  <c r="N104" i="1"/>
  <c r="N106" i="1"/>
  <c r="N107" i="1"/>
  <c r="N108" i="1"/>
  <c r="M23" i="1"/>
  <c r="O28" i="1"/>
  <c r="S28" i="1" s="1"/>
  <c r="T28" i="1" s="1"/>
  <c r="O29" i="1"/>
  <c r="S29" i="1" s="1"/>
  <c r="T29" i="1" s="1"/>
  <c r="M74" i="1"/>
  <c r="M76" i="1"/>
  <c r="M78" i="1"/>
  <c r="M80" i="1"/>
  <c r="M81" i="1"/>
  <c r="M82" i="1"/>
  <c r="M84" i="1"/>
  <c r="M85" i="1"/>
  <c r="M86" i="1"/>
  <c r="P95" i="1"/>
  <c r="O23" i="1"/>
  <c r="S23" i="1" s="1"/>
  <c r="T23" i="1" s="1"/>
  <c r="N74" i="1"/>
  <c r="N76" i="1"/>
  <c r="N77" i="1"/>
  <c r="N78" i="1"/>
  <c r="N79" i="1"/>
  <c r="N80" i="1"/>
  <c r="N81" i="1"/>
  <c r="N82" i="1"/>
  <c r="N83" i="1"/>
  <c r="N84" i="1"/>
  <c r="N85" i="1"/>
  <c r="N86" i="1"/>
  <c r="P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T108" i="1" s="1"/>
  <c r="L118" i="1"/>
  <c r="L119" i="1"/>
  <c r="L120" i="1"/>
  <c r="L121" i="1"/>
  <c r="L122" i="1"/>
  <c r="L123" i="1"/>
  <c r="L124" i="1"/>
  <c r="N127" i="1"/>
  <c r="P131" i="1"/>
  <c r="P132" i="1"/>
  <c r="P133" i="1"/>
  <c r="P134" i="1"/>
  <c r="P135" i="1"/>
  <c r="P136" i="1"/>
  <c r="P137" i="1"/>
  <c r="P138" i="1"/>
  <c r="P139" i="1"/>
  <c r="Q140" i="1"/>
  <c r="Q141" i="1"/>
  <c r="T141" i="1" s="1"/>
  <c r="R146" i="1"/>
  <c r="U165" i="1"/>
  <c r="R169" i="1"/>
  <c r="N169" i="1"/>
  <c r="M170" i="1"/>
  <c r="P171" i="1"/>
  <c r="U173" i="1"/>
  <c r="R177" i="1"/>
  <c r="N177" i="1"/>
  <c r="M178" i="1"/>
  <c r="P179" i="1"/>
  <c r="L184" i="1"/>
  <c r="N185" i="1"/>
  <c r="P186" i="1"/>
  <c r="Q187" i="1"/>
  <c r="Q188" i="1"/>
  <c r="U190" i="1"/>
  <c r="L198" i="1"/>
  <c r="P199" i="1"/>
  <c r="U200" i="1"/>
  <c r="R204" i="1"/>
  <c r="P204" i="1"/>
  <c r="L205" i="1"/>
  <c r="P206" i="1"/>
  <c r="M211" i="1"/>
  <c r="Q212" i="1"/>
  <c r="U213" i="1"/>
  <c r="O216" i="1"/>
  <c r="S216" i="1" s="1"/>
  <c r="T216" i="1" s="1"/>
  <c r="M216" i="1"/>
  <c r="P217" i="1"/>
  <c r="N222" i="1"/>
  <c r="L226" i="1"/>
  <c r="L230" i="1"/>
  <c r="L234" i="1"/>
  <c r="L238" i="1"/>
  <c r="M242" i="1"/>
  <c r="U243" i="1"/>
  <c r="M246" i="1"/>
  <c r="U247" i="1"/>
  <c r="N250" i="1"/>
  <c r="N254" i="1"/>
  <c r="N258" i="1"/>
  <c r="P268" i="1"/>
  <c r="P271" i="1"/>
  <c r="M274" i="1"/>
  <c r="M278" i="1"/>
  <c r="L278" i="1"/>
  <c r="R278" i="1"/>
  <c r="R279" i="1"/>
  <c r="M286" i="1"/>
  <c r="U289" i="1"/>
  <c r="R289" i="1"/>
  <c r="Q289" i="1"/>
  <c r="T289" i="1" s="1"/>
  <c r="O289" i="1"/>
  <c r="M289" i="1"/>
  <c r="L289" i="1"/>
  <c r="U304" i="1"/>
  <c r="R304" i="1"/>
  <c r="P304" i="1"/>
  <c r="N304" i="1"/>
  <c r="M304" i="1"/>
  <c r="S322" i="1"/>
  <c r="T322" i="1" s="1"/>
  <c r="U341" i="1"/>
  <c r="R341" i="1"/>
  <c r="Q341" i="1"/>
  <c r="P341" i="1"/>
  <c r="N341" i="1"/>
  <c r="M341" i="1"/>
  <c r="T359" i="1"/>
  <c r="O127" i="1"/>
  <c r="U180" i="1"/>
  <c r="O185" i="1"/>
  <c r="R187" i="1"/>
  <c r="P210" i="1"/>
  <c r="N210" i="1"/>
  <c r="Q217" i="1"/>
  <c r="U218" i="1"/>
  <c r="O221" i="1"/>
  <c r="S221" i="1" s="1"/>
  <c r="T221" i="1" s="1"/>
  <c r="M221" i="1"/>
  <c r="U239" i="1"/>
  <c r="T242" i="1"/>
  <c r="T246" i="1"/>
  <c r="R250" i="1"/>
  <c r="U253" i="1"/>
  <c r="Q253" i="1"/>
  <c r="P253" i="1"/>
  <c r="O253" i="1"/>
  <c r="S253" i="1" s="1"/>
  <c r="R254" i="1"/>
  <c r="U257" i="1"/>
  <c r="Q257" i="1"/>
  <c r="P257" i="1"/>
  <c r="O257" i="1"/>
  <c r="R258" i="1"/>
  <c r="Q268" i="1"/>
  <c r="Q271" i="1"/>
  <c r="S325" i="1"/>
  <c r="T325" i="1" s="1"/>
  <c r="U164" i="1"/>
  <c r="R168" i="1"/>
  <c r="N168" i="1"/>
  <c r="U172" i="1"/>
  <c r="R176" i="1"/>
  <c r="N176" i="1"/>
  <c r="P178" i="1"/>
  <c r="N184" i="1"/>
  <c r="P185" i="1"/>
  <c r="R186" i="1"/>
  <c r="U189" i="1"/>
  <c r="U197" i="1"/>
  <c r="Q197" i="1"/>
  <c r="O197" i="1"/>
  <c r="S197" i="1" s="1"/>
  <c r="N198" i="1"/>
  <c r="L203" i="1"/>
  <c r="N205" i="1"/>
  <c r="L210" i="1"/>
  <c r="Q211" i="1"/>
  <c r="R217" i="1"/>
  <c r="L221" i="1"/>
  <c r="Q222" i="1"/>
  <c r="Q226" i="1"/>
  <c r="Q230" i="1"/>
  <c r="Q234" i="1"/>
  <c r="Q238" i="1"/>
  <c r="P241" i="1"/>
  <c r="O241" i="1"/>
  <c r="S241" i="1" s="1"/>
  <c r="T241" i="1" s="1"/>
  <c r="N241" i="1"/>
  <c r="R242" i="1"/>
  <c r="P245" i="1"/>
  <c r="O245" i="1"/>
  <c r="S245" i="1" s="1"/>
  <c r="T245" i="1" s="1"/>
  <c r="N245" i="1"/>
  <c r="R246" i="1"/>
  <c r="U249" i="1"/>
  <c r="P249" i="1"/>
  <c r="O249" i="1"/>
  <c r="N249" i="1"/>
  <c r="L253" i="1"/>
  <c r="L257" i="1"/>
  <c r="U268" i="1"/>
  <c r="R271" i="1"/>
  <c r="Q274" i="1"/>
  <c r="O278" i="1"/>
  <c r="S278" i="1" s="1"/>
  <c r="P289" i="1"/>
  <c r="U291" i="1"/>
  <c r="R291" i="1"/>
  <c r="P291" i="1"/>
  <c r="O291" i="1"/>
  <c r="S291" i="1" s="1"/>
  <c r="T291" i="1" s="1"/>
  <c r="O304" i="1"/>
  <c r="S304" i="1" s="1"/>
  <c r="T304" i="1" s="1"/>
  <c r="S310" i="1"/>
  <c r="O341" i="1"/>
  <c r="S341" i="1" s="1"/>
  <c r="U183" i="1"/>
  <c r="O183" i="1"/>
  <c r="S183" i="1" s="1"/>
  <c r="T183" i="1" s="1"/>
  <c r="Q185" i="1"/>
  <c r="T185" i="1" s="1"/>
  <c r="U188" i="1"/>
  <c r="M203" i="1"/>
  <c r="M210" i="1"/>
  <c r="N221" i="1"/>
  <c r="O225" i="1"/>
  <c r="S225" i="1" s="1"/>
  <c r="T225" i="1" s="1"/>
  <c r="N225" i="1"/>
  <c r="M225" i="1"/>
  <c r="O229" i="1"/>
  <c r="S229" i="1" s="1"/>
  <c r="T229" i="1" s="1"/>
  <c r="N229" i="1"/>
  <c r="M229" i="1"/>
  <c r="O233" i="1"/>
  <c r="S233" i="1" s="1"/>
  <c r="T233" i="1" s="1"/>
  <c r="N233" i="1"/>
  <c r="M233" i="1"/>
  <c r="O237" i="1"/>
  <c r="S237" i="1" s="1"/>
  <c r="T237" i="1" s="1"/>
  <c r="N237" i="1"/>
  <c r="M237" i="1"/>
  <c r="M257" i="1"/>
  <c r="U258" i="1"/>
  <c r="R267" i="1"/>
  <c r="Q267" i="1"/>
  <c r="T267" i="1" s="1"/>
  <c r="M267" i="1"/>
  <c r="L267" i="1"/>
  <c r="U270" i="1"/>
  <c r="O270" i="1"/>
  <c r="S270" i="1" s="1"/>
  <c r="T270" i="1" s="1"/>
  <c r="M270" i="1"/>
  <c r="U273" i="1"/>
  <c r="O273" i="1"/>
  <c r="S273" i="1" s="1"/>
  <c r="T273" i="1" s="1"/>
  <c r="N273" i="1"/>
  <c r="U306" i="1"/>
  <c r="R306" i="1"/>
  <c r="P306" i="1"/>
  <c r="O306" i="1"/>
  <c r="S306" i="1" s="1"/>
  <c r="L306" i="1"/>
  <c r="U329" i="1"/>
  <c r="R329" i="1"/>
  <c r="Q329" i="1"/>
  <c r="P329" i="1"/>
  <c r="O329" i="1"/>
  <c r="S329" i="1" s="1"/>
  <c r="N329" i="1"/>
  <c r="M329" i="1"/>
  <c r="L329" i="1"/>
  <c r="R167" i="1"/>
  <c r="N167" i="1"/>
  <c r="R175" i="1"/>
  <c r="N175" i="1"/>
  <c r="L183" i="1"/>
  <c r="P184" i="1"/>
  <c r="R198" i="1"/>
  <c r="R202" i="1"/>
  <c r="P202" i="1"/>
  <c r="N203" i="1"/>
  <c r="R205" i="1"/>
  <c r="P209" i="1"/>
  <c r="N209" i="1"/>
  <c r="O210" i="1"/>
  <c r="S210" i="1" s="1"/>
  <c r="T210" i="1" s="1"/>
  <c r="R215" i="1"/>
  <c r="N215" i="1"/>
  <c r="L215" i="1"/>
  <c r="U217" i="1"/>
  <c r="O220" i="1"/>
  <c r="S220" i="1" s="1"/>
  <c r="T220" i="1" s="1"/>
  <c r="M220" i="1"/>
  <c r="P221" i="1"/>
  <c r="L225" i="1"/>
  <c r="L229" i="1"/>
  <c r="L233" i="1"/>
  <c r="L237" i="1"/>
  <c r="U242" i="1"/>
  <c r="U246" i="1"/>
  <c r="N253" i="1"/>
  <c r="N257" i="1"/>
  <c r="N267" i="1"/>
  <c r="L270" i="1"/>
  <c r="L273" i="1"/>
  <c r="T278" i="1"/>
  <c r="S281" i="1"/>
  <c r="M306" i="1"/>
  <c r="T310" i="1"/>
  <c r="U326" i="1"/>
  <c r="T333" i="1"/>
  <c r="L342" i="1"/>
  <c r="O344" i="1"/>
  <c r="M355" i="1"/>
  <c r="M359" i="1"/>
  <c r="M363" i="1"/>
  <c r="R403" i="1"/>
  <c r="P403" i="1"/>
  <c r="N403" i="1"/>
  <c r="M403" i="1"/>
  <c r="L403" i="1"/>
  <c r="T435" i="1"/>
  <c r="O366" i="1"/>
  <c r="M366" i="1"/>
  <c r="O370" i="1"/>
  <c r="S370" i="1" s="1"/>
  <c r="M370" i="1"/>
  <c r="R400" i="1"/>
  <c r="P400" i="1"/>
  <c r="N400" i="1"/>
  <c r="M400" i="1"/>
  <c r="L400" i="1"/>
  <c r="U413" i="1"/>
  <c r="Q413" i="1"/>
  <c r="P413" i="1"/>
  <c r="O413" i="1"/>
  <c r="S413" i="1" s="1"/>
  <c r="T434" i="1"/>
  <c r="U451" i="1"/>
  <c r="R451" i="1"/>
  <c r="P451" i="1"/>
  <c r="O451" i="1"/>
  <c r="N451" i="1"/>
  <c r="Q277" i="1"/>
  <c r="S277" i="1" s="1"/>
  <c r="U280" i="1"/>
  <c r="U281" i="1"/>
  <c r="Q293" i="1"/>
  <c r="N305" i="1"/>
  <c r="P307" i="1"/>
  <c r="Q308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N333" i="1"/>
  <c r="O342" i="1"/>
  <c r="S342" i="1" s="1"/>
  <c r="T342" i="1" s="1"/>
  <c r="P343" i="1"/>
  <c r="R344" i="1"/>
  <c r="R358" i="1"/>
  <c r="N358" i="1"/>
  <c r="L358" i="1"/>
  <c r="R362" i="1"/>
  <c r="N362" i="1"/>
  <c r="L362" i="1"/>
  <c r="R363" i="1"/>
  <c r="L366" i="1"/>
  <c r="L370" i="1"/>
  <c r="O400" i="1"/>
  <c r="Q405" i="1"/>
  <c r="O405" i="1"/>
  <c r="N405" i="1"/>
  <c r="M405" i="1"/>
  <c r="L413" i="1"/>
  <c r="T421" i="1"/>
  <c r="L451" i="1"/>
  <c r="S462" i="1"/>
  <c r="T462" i="1" s="1"/>
  <c r="T276" i="1"/>
  <c r="T292" i="1"/>
  <c r="O305" i="1"/>
  <c r="O333" i="1"/>
  <c r="S333" i="1" s="1"/>
  <c r="P342" i="1"/>
  <c r="N366" i="1"/>
  <c r="N370" i="1"/>
  <c r="Q400" i="1"/>
  <c r="U403" i="1"/>
  <c r="U410" i="1"/>
  <c r="R410" i="1"/>
  <c r="P410" i="1"/>
  <c r="O410" i="1"/>
  <c r="S410" i="1" s="1"/>
  <c r="T410" i="1" s="1"/>
  <c r="N410" i="1"/>
  <c r="M413" i="1"/>
  <c r="M451" i="1"/>
  <c r="R554" i="1"/>
  <c r="Q554" i="1"/>
  <c r="M554" i="1"/>
  <c r="L554" i="1"/>
  <c r="U554" i="1"/>
  <c r="P554" i="1"/>
  <c r="O554" i="1"/>
  <c r="N554" i="1"/>
  <c r="Q305" i="1"/>
  <c r="R342" i="1"/>
  <c r="O365" i="1"/>
  <c r="S365" i="1" s="1"/>
  <c r="M365" i="1"/>
  <c r="Q366" i="1"/>
  <c r="O369" i="1"/>
  <c r="M369" i="1"/>
  <c r="Q370" i="1"/>
  <c r="T374" i="1"/>
  <c r="T378" i="1"/>
  <c r="T382" i="1"/>
  <c r="U400" i="1"/>
  <c r="R402" i="1"/>
  <c r="P402" i="1"/>
  <c r="N402" i="1"/>
  <c r="M402" i="1"/>
  <c r="L402" i="1"/>
  <c r="R413" i="1"/>
  <c r="T446" i="1"/>
  <c r="U337" i="1"/>
  <c r="R337" i="1"/>
  <c r="R357" i="1"/>
  <c r="N357" i="1"/>
  <c r="L357" i="1"/>
  <c r="R361" i="1"/>
  <c r="N361" i="1"/>
  <c r="L361" i="1"/>
  <c r="R366" i="1"/>
  <c r="R370" i="1"/>
  <c r="Q407" i="1"/>
  <c r="O407" i="1"/>
  <c r="S407" i="1" s="1"/>
  <c r="N407" i="1"/>
  <c r="M407" i="1"/>
  <c r="T419" i="1"/>
  <c r="T459" i="1"/>
  <c r="M285" i="1"/>
  <c r="O287" i="1"/>
  <c r="M299" i="1"/>
  <c r="O301" i="1"/>
  <c r="L326" i="1"/>
  <c r="M327" i="1"/>
  <c r="M328" i="1"/>
  <c r="O331" i="1"/>
  <c r="S331" i="1" s="1"/>
  <c r="T331" i="1" s="1"/>
  <c r="U333" i="1"/>
  <c r="L337" i="1"/>
  <c r="M357" i="1"/>
  <c r="M361" i="1"/>
  <c r="N365" i="1"/>
  <c r="U366" i="1"/>
  <c r="N369" i="1"/>
  <c r="U370" i="1"/>
  <c r="T390" i="1"/>
  <c r="R399" i="1"/>
  <c r="P399" i="1"/>
  <c r="N399" i="1"/>
  <c r="M399" i="1"/>
  <c r="L399" i="1"/>
  <c r="Q402" i="1"/>
  <c r="L407" i="1"/>
  <c r="U412" i="1"/>
  <c r="R412" i="1"/>
  <c r="P412" i="1"/>
  <c r="O412" i="1"/>
  <c r="N412" i="1"/>
  <c r="O466" i="1"/>
  <c r="S466" i="1" s="1"/>
  <c r="R466" i="1"/>
  <c r="Q466" i="1"/>
  <c r="P466" i="1"/>
  <c r="N466" i="1"/>
  <c r="M466" i="1"/>
  <c r="L466" i="1"/>
  <c r="P475" i="1"/>
  <c r="O475" i="1"/>
  <c r="S475" i="1" s="1"/>
  <c r="U475" i="1"/>
  <c r="R475" i="1"/>
  <c r="Q475" i="1"/>
  <c r="N475" i="1"/>
  <c r="M475" i="1"/>
  <c r="L475" i="1"/>
  <c r="N285" i="1"/>
  <c r="P287" i="1"/>
  <c r="L297" i="1"/>
  <c r="N299" i="1"/>
  <c r="P301" i="1"/>
  <c r="L324" i="1"/>
  <c r="L325" i="1"/>
  <c r="M326" i="1"/>
  <c r="N327" i="1"/>
  <c r="N328" i="1"/>
  <c r="P331" i="1"/>
  <c r="U336" i="1"/>
  <c r="R336" i="1"/>
  <c r="M337" i="1"/>
  <c r="O357" i="1"/>
  <c r="S357" i="1" s="1"/>
  <c r="O361" i="1"/>
  <c r="S361" i="1" s="1"/>
  <c r="P365" i="1"/>
  <c r="P369" i="1"/>
  <c r="O399" i="1"/>
  <c r="Q404" i="1"/>
  <c r="O404" i="1"/>
  <c r="S404" i="1" s="1"/>
  <c r="N404" i="1"/>
  <c r="M404" i="1"/>
  <c r="P407" i="1"/>
  <c r="L412" i="1"/>
  <c r="T418" i="1"/>
  <c r="L282" i="1"/>
  <c r="M283" i="1"/>
  <c r="O285" i="1"/>
  <c r="S285" i="1" s="1"/>
  <c r="T285" i="1" s="1"/>
  <c r="Q287" i="1"/>
  <c r="L296" i="1"/>
  <c r="M297" i="1"/>
  <c r="O299" i="1"/>
  <c r="S299" i="1" s="1"/>
  <c r="T299" i="1" s="1"/>
  <c r="Q30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M324" i="1"/>
  <c r="M325" i="1"/>
  <c r="N326" i="1"/>
  <c r="O327" i="1"/>
  <c r="S327" i="1" s="1"/>
  <c r="T327" i="1" s="1"/>
  <c r="O328" i="1"/>
  <c r="S328" i="1" s="1"/>
  <c r="T328" i="1" s="1"/>
  <c r="R331" i="1"/>
  <c r="N337" i="1"/>
  <c r="P357" i="1"/>
  <c r="P361" i="1"/>
  <c r="O364" i="1"/>
  <c r="S364" i="1" s="1"/>
  <c r="M364" i="1"/>
  <c r="Q365" i="1"/>
  <c r="O368" i="1"/>
  <c r="M368" i="1"/>
  <c r="Q369" i="1"/>
  <c r="T373" i="1"/>
  <c r="T377" i="1"/>
  <c r="T381" i="1"/>
  <c r="T385" i="1"/>
  <c r="Q399" i="1"/>
  <c r="U402" i="1"/>
  <c r="L404" i="1"/>
  <c r="R407" i="1"/>
  <c r="U409" i="1"/>
  <c r="R409" i="1"/>
  <c r="P409" i="1"/>
  <c r="O409" i="1"/>
  <c r="S409" i="1" s="1"/>
  <c r="T409" i="1" s="1"/>
  <c r="N409" i="1"/>
  <c r="M412" i="1"/>
  <c r="T438" i="1"/>
  <c r="M461" i="1"/>
  <c r="U461" i="1"/>
  <c r="R461" i="1"/>
  <c r="Q461" i="1"/>
  <c r="P461" i="1"/>
  <c r="O461" i="1"/>
  <c r="L461" i="1"/>
  <c r="M463" i="1"/>
  <c r="U463" i="1"/>
  <c r="Q463" i="1"/>
  <c r="P463" i="1"/>
  <c r="O463" i="1"/>
  <c r="S463" i="1" s="1"/>
  <c r="N463" i="1"/>
  <c r="U466" i="1"/>
  <c r="T492" i="1"/>
  <c r="O326" i="1"/>
  <c r="P327" i="1"/>
  <c r="P328" i="1"/>
  <c r="U335" i="1"/>
  <c r="R335" i="1"/>
  <c r="O337" i="1"/>
  <c r="R356" i="1"/>
  <c r="N356" i="1"/>
  <c r="L356" i="1"/>
  <c r="Q357" i="1"/>
  <c r="R360" i="1"/>
  <c r="N360" i="1"/>
  <c r="L360" i="1"/>
  <c r="Q361" i="1"/>
  <c r="R365" i="1"/>
  <c r="R369" i="1"/>
  <c r="U407" i="1"/>
  <c r="P326" i="1"/>
  <c r="P337" i="1"/>
  <c r="U365" i="1"/>
  <c r="U369" i="1"/>
  <c r="R401" i="1"/>
  <c r="P401" i="1"/>
  <c r="N401" i="1"/>
  <c r="M401" i="1"/>
  <c r="L401" i="1"/>
  <c r="T437" i="1"/>
  <c r="T482" i="1"/>
  <c r="O591" i="1"/>
  <c r="S591" i="1" s="1"/>
  <c r="N591" i="1"/>
  <c r="U591" i="1"/>
  <c r="Q591" i="1"/>
  <c r="P591" i="1"/>
  <c r="M591" i="1"/>
  <c r="L591" i="1"/>
  <c r="R591" i="1"/>
  <c r="S282" i="1"/>
  <c r="T282" i="1" s="1"/>
  <c r="M295" i="1"/>
  <c r="R299" i="1"/>
  <c r="M310" i="1"/>
  <c r="P324" i="1"/>
  <c r="P325" i="1"/>
  <c r="Q326" i="1"/>
  <c r="M335" i="1"/>
  <c r="Q337" i="1"/>
  <c r="L344" i="1"/>
  <c r="O356" i="1"/>
  <c r="S356" i="1" s="1"/>
  <c r="T356" i="1" s="1"/>
  <c r="U357" i="1"/>
  <c r="O360" i="1"/>
  <c r="S360" i="1" s="1"/>
  <c r="T360" i="1" s="1"/>
  <c r="U361" i="1"/>
  <c r="S401" i="1"/>
  <c r="Q406" i="1"/>
  <c r="O406" i="1"/>
  <c r="N406" i="1"/>
  <c r="M406" i="1"/>
  <c r="U414" i="1"/>
  <c r="Q414" i="1"/>
  <c r="P414" i="1"/>
  <c r="O414" i="1"/>
  <c r="S414" i="1" s="1"/>
  <c r="T432" i="1"/>
  <c r="S446" i="1"/>
  <c r="Q452" i="1"/>
  <c r="U452" i="1"/>
  <c r="P452" i="1"/>
  <c r="O452" i="1"/>
  <c r="N452" i="1"/>
  <c r="P470" i="1"/>
  <c r="O470" i="1"/>
  <c r="U470" i="1"/>
  <c r="Q470" i="1"/>
  <c r="N470" i="1"/>
  <c r="M470" i="1"/>
  <c r="L470" i="1"/>
  <c r="N295" i="1"/>
  <c r="P296" i="1"/>
  <c r="Q297" i="1"/>
  <c r="L308" i="1"/>
  <c r="N310" i="1"/>
  <c r="U334" i="1"/>
  <c r="Q334" i="1"/>
  <c r="T334" i="1" s="1"/>
  <c r="N335" i="1"/>
  <c r="P336" i="1"/>
  <c r="P346" i="1"/>
  <c r="P356" i="1"/>
  <c r="P360" i="1"/>
  <c r="Q364" i="1"/>
  <c r="O367" i="1"/>
  <c r="S367" i="1" s="1"/>
  <c r="T367" i="1" s="1"/>
  <c r="M367" i="1"/>
  <c r="Q368" i="1"/>
  <c r="O371" i="1"/>
  <c r="S371" i="1" s="1"/>
  <c r="T371" i="1" s="1"/>
  <c r="M371" i="1"/>
  <c r="T372" i="1"/>
  <c r="S375" i="1"/>
  <c r="T375" i="1" s="1"/>
  <c r="T376" i="1"/>
  <c r="S379" i="1"/>
  <c r="T379" i="1" s="1"/>
  <c r="T380" i="1"/>
  <c r="S383" i="1"/>
  <c r="T383" i="1" s="1"/>
  <c r="T384" i="1"/>
  <c r="T388" i="1"/>
  <c r="Q401" i="1"/>
  <c r="L406" i="1"/>
  <c r="U411" i="1"/>
  <c r="R411" i="1"/>
  <c r="P411" i="1"/>
  <c r="O411" i="1"/>
  <c r="S411" i="1" s="1"/>
  <c r="T411" i="1" s="1"/>
  <c r="N411" i="1"/>
  <c r="L414" i="1"/>
  <c r="T436" i="1"/>
  <c r="L452" i="1"/>
  <c r="R470" i="1"/>
  <c r="R355" i="1"/>
  <c r="N355" i="1"/>
  <c r="L355" i="1"/>
  <c r="R359" i="1"/>
  <c r="N359" i="1"/>
  <c r="L359" i="1"/>
  <c r="O363" i="1"/>
  <c r="S363" i="1" s="1"/>
  <c r="T363" i="1" s="1"/>
  <c r="L363" i="1"/>
  <c r="N432" i="1"/>
  <c r="R453" i="1"/>
  <c r="Q453" i="1"/>
  <c r="T453" i="1" s="1"/>
  <c r="M458" i="1"/>
  <c r="U458" i="1"/>
  <c r="Q465" i="1"/>
  <c r="T465" i="1" s="1"/>
  <c r="O476" i="1"/>
  <c r="N476" i="1"/>
  <c r="P478" i="1"/>
  <c r="T522" i="1"/>
  <c r="Q537" i="1"/>
  <c r="T537" i="1" s="1"/>
  <c r="P537" i="1"/>
  <c r="L537" i="1"/>
  <c r="U537" i="1"/>
  <c r="R537" i="1"/>
  <c r="O537" i="1"/>
  <c r="N537" i="1"/>
  <c r="M537" i="1"/>
  <c r="R558" i="1"/>
  <c r="N558" i="1"/>
  <c r="M558" i="1"/>
  <c r="Q558" i="1"/>
  <c r="P558" i="1"/>
  <c r="O558" i="1"/>
  <c r="U640" i="1"/>
  <c r="R640" i="1"/>
  <c r="Q640" i="1"/>
  <c r="T640" i="1" s="1"/>
  <c r="P640" i="1"/>
  <c r="N640" i="1"/>
  <c r="O640" i="1"/>
  <c r="M640" i="1"/>
  <c r="L640" i="1"/>
  <c r="R478" i="1"/>
  <c r="U483" i="1"/>
  <c r="M483" i="1"/>
  <c r="L483" i="1"/>
  <c r="T485" i="1"/>
  <c r="Q539" i="1"/>
  <c r="P539" i="1"/>
  <c r="L539" i="1"/>
  <c r="U539" i="1"/>
  <c r="R539" i="1"/>
  <c r="O539" i="1"/>
  <c r="N539" i="1"/>
  <c r="U558" i="1"/>
  <c r="M457" i="1"/>
  <c r="U457" i="1"/>
  <c r="P474" i="1"/>
  <c r="O474" i="1"/>
  <c r="S474" i="1" s="1"/>
  <c r="T474" i="1" s="1"/>
  <c r="R550" i="1"/>
  <c r="Q550" i="1"/>
  <c r="M550" i="1"/>
  <c r="L550" i="1"/>
  <c r="U550" i="1"/>
  <c r="P550" i="1"/>
  <c r="O550" i="1"/>
  <c r="S550" i="1" s="1"/>
  <c r="N550" i="1"/>
  <c r="O415" i="1"/>
  <c r="O416" i="1"/>
  <c r="O417" i="1"/>
  <c r="R432" i="1"/>
  <c r="O439" i="1"/>
  <c r="O440" i="1"/>
  <c r="O441" i="1"/>
  <c r="S441" i="1" s="1"/>
  <c r="O442" i="1"/>
  <c r="S442" i="1" s="1"/>
  <c r="O443" i="1"/>
  <c r="O444" i="1"/>
  <c r="O445" i="1"/>
  <c r="O447" i="1"/>
  <c r="O448" i="1"/>
  <c r="S448" i="1" s="1"/>
  <c r="O449" i="1"/>
  <c r="S449" i="1" s="1"/>
  <c r="O450" i="1"/>
  <c r="O453" i="1"/>
  <c r="L457" i="1"/>
  <c r="P458" i="1"/>
  <c r="M462" i="1"/>
  <c r="U462" i="1"/>
  <c r="P469" i="1"/>
  <c r="O469" i="1"/>
  <c r="L474" i="1"/>
  <c r="Q476" i="1"/>
  <c r="O483" i="1"/>
  <c r="Q496" i="1"/>
  <c r="T496" i="1" s="1"/>
  <c r="P496" i="1"/>
  <c r="L496" i="1"/>
  <c r="S518" i="1"/>
  <c r="T518" i="1" s="1"/>
  <c r="T524" i="1"/>
  <c r="T598" i="1"/>
  <c r="L393" i="1"/>
  <c r="L394" i="1"/>
  <c r="L395" i="1"/>
  <c r="L396" i="1"/>
  <c r="L397" i="1"/>
  <c r="L398" i="1"/>
  <c r="P415" i="1"/>
  <c r="P416" i="1"/>
  <c r="P417" i="1"/>
  <c r="R423" i="1"/>
  <c r="R424" i="1"/>
  <c r="R425" i="1"/>
  <c r="R426" i="1"/>
  <c r="R427" i="1"/>
  <c r="R428" i="1"/>
  <c r="R429" i="1"/>
  <c r="R430" i="1"/>
  <c r="R431" i="1"/>
  <c r="R433" i="1"/>
  <c r="P439" i="1"/>
  <c r="P440" i="1"/>
  <c r="P441" i="1"/>
  <c r="P442" i="1"/>
  <c r="P443" i="1"/>
  <c r="P444" i="1"/>
  <c r="P445" i="1"/>
  <c r="P447" i="1"/>
  <c r="P448" i="1"/>
  <c r="P449" i="1"/>
  <c r="P450" i="1"/>
  <c r="P453" i="1"/>
  <c r="N457" i="1"/>
  <c r="Q458" i="1"/>
  <c r="L462" i="1"/>
  <c r="L469" i="1"/>
  <c r="M474" i="1"/>
  <c r="R476" i="1"/>
  <c r="U482" i="1"/>
  <c r="M482" i="1"/>
  <c r="L482" i="1"/>
  <c r="P483" i="1"/>
  <c r="T484" i="1"/>
  <c r="M496" i="1"/>
  <c r="S597" i="1"/>
  <c r="T597" i="1" s="1"/>
  <c r="M603" i="1"/>
  <c r="L603" i="1"/>
  <c r="U768" i="1"/>
  <c r="N768" i="1"/>
  <c r="R768" i="1"/>
  <c r="Q768" i="1"/>
  <c r="P768" i="1"/>
  <c r="M768" i="1"/>
  <c r="L768" i="1"/>
  <c r="O768" i="1"/>
  <c r="S768" i="1" s="1"/>
  <c r="M393" i="1"/>
  <c r="M394" i="1"/>
  <c r="M395" i="1"/>
  <c r="M396" i="1"/>
  <c r="M397" i="1"/>
  <c r="M398" i="1"/>
  <c r="Q415" i="1"/>
  <c r="Q416" i="1"/>
  <c r="Q439" i="1"/>
  <c r="Q440" i="1"/>
  <c r="Q441" i="1"/>
  <c r="Q442" i="1"/>
  <c r="Q443" i="1"/>
  <c r="Q444" i="1"/>
  <c r="Q447" i="1"/>
  <c r="Q448" i="1"/>
  <c r="Q449" i="1"/>
  <c r="Q450" i="1"/>
  <c r="M456" i="1"/>
  <c r="U456" i="1"/>
  <c r="O457" i="1"/>
  <c r="R458" i="1"/>
  <c r="P468" i="1"/>
  <c r="O468" i="1"/>
  <c r="O473" i="1"/>
  <c r="N473" i="1"/>
  <c r="N474" i="1"/>
  <c r="Q483" i="1"/>
  <c r="T490" i="1"/>
  <c r="R495" i="1"/>
  <c r="Q495" i="1"/>
  <c r="M495" i="1"/>
  <c r="N496" i="1"/>
  <c r="T521" i="1"/>
  <c r="S534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N387" i="1"/>
  <c r="N388" i="1"/>
  <c r="N389" i="1"/>
  <c r="N390" i="1"/>
  <c r="N391" i="1"/>
  <c r="N392" i="1"/>
  <c r="O393" i="1"/>
  <c r="O394" i="1"/>
  <c r="O395" i="1"/>
  <c r="O396" i="1"/>
  <c r="O397" i="1"/>
  <c r="O398" i="1"/>
  <c r="U423" i="1"/>
  <c r="U424" i="1"/>
  <c r="U425" i="1"/>
  <c r="U426" i="1"/>
  <c r="U427" i="1"/>
  <c r="U428" i="1"/>
  <c r="U429" i="1"/>
  <c r="U430" i="1"/>
  <c r="U433" i="1"/>
  <c r="N456" i="1"/>
  <c r="Q457" i="1"/>
  <c r="P462" i="1"/>
  <c r="P467" i="1"/>
  <c r="O467" i="1"/>
  <c r="S467" i="1" s="1"/>
  <c r="T467" i="1" s="1"/>
  <c r="M468" i="1"/>
  <c r="Q469" i="1"/>
  <c r="O472" i="1"/>
  <c r="S472" i="1" s="1"/>
  <c r="T472" i="1" s="1"/>
  <c r="N472" i="1"/>
  <c r="M473" i="1"/>
  <c r="R474" i="1"/>
  <c r="U476" i="1"/>
  <c r="U481" i="1"/>
  <c r="M481" i="1"/>
  <c r="L481" i="1"/>
  <c r="P482" i="1"/>
  <c r="T489" i="1"/>
  <c r="N495" i="1"/>
  <c r="R496" i="1"/>
  <c r="S516" i="1"/>
  <c r="T526" i="1"/>
  <c r="T596" i="1"/>
  <c r="U652" i="1"/>
  <c r="R652" i="1"/>
  <c r="P652" i="1"/>
  <c r="Q652" i="1"/>
  <c r="T652" i="1" s="1"/>
  <c r="O652" i="1"/>
  <c r="N652" i="1"/>
  <c r="M652" i="1"/>
  <c r="T660" i="1"/>
  <c r="N480" i="1"/>
  <c r="M480" i="1"/>
  <c r="T488" i="1"/>
  <c r="R494" i="1"/>
  <c r="Q494" i="1"/>
  <c r="M494" i="1"/>
  <c r="T517" i="1"/>
  <c r="N592" i="1"/>
  <c r="M592" i="1"/>
  <c r="U592" i="1"/>
  <c r="R592" i="1"/>
  <c r="Q592" i="1"/>
  <c r="P592" i="1"/>
  <c r="O592" i="1"/>
  <c r="S595" i="1"/>
  <c r="T595" i="1" s="1"/>
  <c r="O386" i="1"/>
  <c r="Q393" i="1"/>
  <c r="Q394" i="1"/>
  <c r="Q395" i="1"/>
  <c r="Q396" i="1"/>
  <c r="T396" i="1" s="1"/>
  <c r="Q397" i="1"/>
  <c r="Q398" i="1"/>
  <c r="T398" i="1" s="1"/>
  <c r="L455" i="1"/>
  <c r="U455" i="1"/>
  <c r="P456" i="1"/>
  <c r="M460" i="1"/>
  <c r="U460" i="1"/>
  <c r="R462" i="1"/>
  <c r="M467" i="1"/>
  <c r="Q468" i="1"/>
  <c r="M472" i="1"/>
  <c r="Q473" i="1"/>
  <c r="T473" i="1" s="1"/>
  <c r="L480" i="1"/>
  <c r="O481" i="1"/>
  <c r="S481" i="1" s="1"/>
  <c r="T481" i="1" s="1"/>
  <c r="R482" i="1"/>
  <c r="L494" i="1"/>
  <c r="P495" i="1"/>
  <c r="T523" i="1"/>
  <c r="L592" i="1"/>
  <c r="R615" i="1"/>
  <c r="N615" i="1"/>
  <c r="M615" i="1"/>
  <c r="U615" i="1"/>
  <c r="Q615" i="1"/>
  <c r="P615" i="1"/>
  <c r="O615" i="1"/>
  <c r="L615" i="1"/>
  <c r="R393" i="1"/>
  <c r="R394" i="1"/>
  <c r="R395" i="1"/>
  <c r="R397" i="1"/>
  <c r="T456" i="1"/>
  <c r="R468" i="1"/>
  <c r="U474" i="1"/>
  <c r="N479" i="1"/>
  <c r="M479" i="1"/>
  <c r="O480" i="1"/>
  <c r="S480" i="1" s="1"/>
  <c r="N494" i="1"/>
  <c r="T516" i="1"/>
  <c r="O544" i="1"/>
  <c r="N544" i="1"/>
  <c r="U544" i="1"/>
  <c r="R544" i="1"/>
  <c r="Q544" i="1"/>
  <c r="T544" i="1" s="1"/>
  <c r="P544" i="1"/>
  <c r="M544" i="1"/>
  <c r="L544" i="1"/>
  <c r="R606" i="1"/>
  <c r="Q606" i="1"/>
  <c r="M606" i="1"/>
  <c r="L606" i="1"/>
  <c r="U606" i="1"/>
  <c r="P606" i="1"/>
  <c r="O606" i="1"/>
  <c r="N606" i="1"/>
  <c r="R635" i="1"/>
  <c r="Q635" i="1"/>
  <c r="T635" i="1" s="1"/>
  <c r="P635" i="1"/>
  <c r="O635" i="1"/>
  <c r="M635" i="1"/>
  <c r="U635" i="1"/>
  <c r="N635" i="1"/>
  <c r="P480" i="1"/>
  <c r="T487" i="1"/>
  <c r="R493" i="1"/>
  <c r="Q493" i="1"/>
  <c r="M493" i="1"/>
  <c r="O494" i="1"/>
  <c r="S494" i="1" s="1"/>
  <c r="T520" i="1"/>
  <c r="P533" i="1"/>
  <c r="O533" i="1"/>
  <c r="U533" i="1"/>
  <c r="R533" i="1"/>
  <c r="Q533" i="1"/>
  <c r="T533" i="1" s="1"/>
  <c r="N533" i="1"/>
  <c r="M533" i="1"/>
  <c r="L635" i="1"/>
  <c r="M459" i="1"/>
  <c r="U459" i="1"/>
  <c r="N478" i="1"/>
  <c r="M478" i="1"/>
  <c r="Q480" i="1"/>
  <c r="P494" i="1"/>
  <c r="P515" i="1"/>
  <c r="N515" i="1"/>
  <c r="M515" i="1"/>
  <c r="L515" i="1"/>
  <c r="U515" i="1"/>
  <c r="R578" i="1"/>
  <c r="Q578" i="1"/>
  <c r="M578" i="1"/>
  <c r="L578" i="1"/>
  <c r="U578" i="1"/>
  <c r="P578" i="1"/>
  <c r="O578" i="1"/>
  <c r="S578" i="1" s="1"/>
  <c r="N578" i="1"/>
  <c r="L432" i="1"/>
  <c r="L459" i="1"/>
  <c r="M464" i="1"/>
  <c r="U464" i="1"/>
  <c r="O465" i="1"/>
  <c r="U468" i="1"/>
  <c r="O477" i="1"/>
  <c r="S477" i="1" s="1"/>
  <c r="T477" i="1" s="1"/>
  <c r="N477" i="1"/>
  <c r="L478" i="1"/>
  <c r="P479" i="1"/>
  <c r="R480" i="1"/>
  <c r="S487" i="1"/>
  <c r="N493" i="1"/>
  <c r="O515" i="1"/>
  <c r="S515" i="1" s="1"/>
  <c r="T525" i="1"/>
  <c r="P530" i="1"/>
  <c r="O530" i="1"/>
  <c r="S530" i="1" s="1"/>
  <c r="U530" i="1"/>
  <c r="R530" i="1"/>
  <c r="Q530" i="1"/>
  <c r="N530" i="1"/>
  <c r="M530" i="1"/>
  <c r="L530" i="1"/>
  <c r="Q455" i="1"/>
  <c r="T455" i="1" s="1"/>
  <c r="N459" i="1"/>
  <c r="Q460" i="1"/>
  <c r="L464" i="1"/>
  <c r="P465" i="1"/>
  <c r="L477" i="1"/>
  <c r="O478" i="1"/>
  <c r="S478" i="1" s="1"/>
  <c r="T478" i="1" s="1"/>
  <c r="Q479" i="1"/>
  <c r="T486" i="1"/>
  <c r="O493" i="1"/>
  <c r="Q515" i="1"/>
  <c r="S527" i="1"/>
  <c r="T527" i="1" s="1"/>
  <c r="T594" i="1"/>
  <c r="R611" i="1"/>
  <c r="N611" i="1"/>
  <c r="M611" i="1"/>
  <c r="U611" i="1"/>
  <c r="Q611" i="1"/>
  <c r="P611" i="1"/>
  <c r="O611" i="1"/>
  <c r="L611" i="1"/>
  <c r="U514" i="1"/>
  <c r="R519" i="1"/>
  <c r="P532" i="1"/>
  <c r="O532" i="1"/>
  <c r="S532" i="1" s="1"/>
  <c r="T532" i="1" s="1"/>
  <c r="R534" i="1"/>
  <c r="R538" i="1"/>
  <c r="Q538" i="1"/>
  <c r="S538" i="1" s="1"/>
  <c r="M538" i="1"/>
  <c r="P562" i="1"/>
  <c r="P566" i="1"/>
  <c r="P570" i="1"/>
  <c r="P574" i="1"/>
  <c r="P593" i="1"/>
  <c r="R594" i="1"/>
  <c r="R607" i="1"/>
  <c r="Q607" i="1"/>
  <c r="M607" i="1"/>
  <c r="L607" i="1"/>
  <c r="N649" i="1"/>
  <c r="T689" i="1"/>
  <c r="T716" i="1"/>
  <c r="R733" i="1"/>
  <c r="N733" i="1"/>
  <c r="U733" i="1"/>
  <c r="Q733" i="1"/>
  <c r="P733" i="1"/>
  <c r="O733" i="1"/>
  <c r="L484" i="1"/>
  <c r="L485" i="1"/>
  <c r="L486" i="1"/>
  <c r="L487" i="1"/>
  <c r="L488" i="1"/>
  <c r="O561" i="1"/>
  <c r="N561" i="1"/>
  <c r="Q562" i="1"/>
  <c r="O565" i="1"/>
  <c r="N565" i="1"/>
  <c r="Q566" i="1"/>
  <c r="O569" i="1"/>
  <c r="N569" i="1"/>
  <c r="Q570" i="1"/>
  <c r="O573" i="1"/>
  <c r="N573" i="1"/>
  <c r="Q574" i="1"/>
  <c r="O590" i="1"/>
  <c r="N590" i="1"/>
  <c r="Q593" i="1"/>
  <c r="T593" i="1" s="1"/>
  <c r="N607" i="1"/>
  <c r="R637" i="1"/>
  <c r="Q637" i="1"/>
  <c r="P637" i="1"/>
  <c r="N637" i="1"/>
  <c r="U645" i="1"/>
  <c r="R645" i="1"/>
  <c r="P645" i="1"/>
  <c r="T646" i="1"/>
  <c r="O649" i="1"/>
  <c r="S649" i="1" s="1"/>
  <c r="T649" i="1" s="1"/>
  <c r="S683" i="1"/>
  <c r="T683" i="1" s="1"/>
  <c r="T696" i="1"/>
  <c r="L733" i="1"/>
  <c r="U516" i="1"/>
  <c r="U520" i="1"/>
  <c r="U521" i="1"/>
  <c r="U522" i="1"/>
  <c r="U523" i="1"/>
  <c r="U524" i="1"/>
  <c r="U525" i="1"/>
  <c r="U526" i="1"/>
  <c r="U527" i="1"/>
  <c r="P531" i="1"/>
  <c r="O531" i="1"/>
  <c r="S531" i="1" s="1"/>
  <c r="T531" i="1" s="1"/>
  <c r="R562" i="1"/>
  <c r="R566" i="1"/>
  <c r="R570" i="1"/>
  <c r="R574" i="1"/>
  <c r="R577" i="1"/>
  <c r="N577" i="1"/>
  <c r="M577" i="1"/>
  <c r="O607" i="1"/>
  <c r="T619" i="1"/>
  <c r="T623" i="1"/>
  <c r="T627" i="1"/>
  <c r="U642" i="1"/>
  <c r="R642" i="1"/>
  <c r="Q642" i="1"/>
  <c r="O642" i="1"/>
  <c r="L645" i="1"/>
  <c r="U648" i="1"/>
  <c r="R648" i="1"/>
  <c r="P648" i="1"/>
  <c r="T710" i="1"/>
  <c r="S726" i="1"/>
  <c r="T726" i="1" s="1"/>
  <c r="M733" i="1"/>
  <c r="R549" i="1"/>
  <c r="Q549" i="1"/>
  <c r="M549" i="1"/>
  <c r="L549" i="1"/>
  <c r="R553" i="1"/>
  <c r="Q553" i="1"/>
  <c r="M553" i="1"/>
  <c r="L553" i="1"/>
  <c r="R557" i="1"/>
  <c r="Q557" i="1"/>
  <c r="T557" i="1" s="1"/>
  <c r="M557" i="1"/>
  <c r="L557" i="1"/>
  <c r="R581" i="1"/>
  <c r="Q581" i="1"/>
  <c r="M581" i="1"/>
  <c r="L581" i="1"/>
  <c r="R614" i="1"/>
  <c r="N614" i="1"/>
  <c r="M614" i="1"/>
  <c r="M637" i="1"/>
  <c r="L642" i="1"/>
  <c r="M645" i="1"/>
  <c r="L648" i="1"/>
  <c r="U651" i="1"/>
  <c r="R651" i="1"/>
  <c r="P651" i="1"/>
  <c r="T688" i="1"/>
  <c r="T695" i="1"/>
  <c r="T715" i="1"/>
  <c r="S844" i="1"/>
  <c r="T844" i="1" s="1"/>
  <c r="R610" i="1"/>
  <c r="M610" i="1"/>
  <c r="L610" i="1"/>
  <c r="L614" i="1"/>
  <c r="O637" i="1"/>
  <c r="S637" i="1" s="1"/>
  <c r="M642" i="1"/>
  <c r="N645" i="1"/>
  <c r="M648" i="1"/>
  <c r="L651" i="1"/>
  <c r="T664" i="1"/>
  <c r="S687" i="1"/>
  <c r="T687" i="1" s="1"/>
  <c r="T694" i="1"/>
  <c r="T765" i="1"/>
  <c r="O549" i="1"/>
  <c r="S549" i="1" s="1"/>
  <c r="O553" i="1"/>
  <c r="S553" i="1" s="1"/>
  <c r="O557" i="1"/>
  <c r="Q561" i="1"/>
  <c r="O564" i="1"/>
  <c r="S564" i="1" s="1"/>
  <c r="N564" i="1"/>
  <c r="Q565" i="1"/>
  <c r="O568" i="1"/>
  <c r="S568" i="1" s="1"/>
  <c r="T568" i="1" s="1"/>
  <c r="N568" i="1"/>
  <c r="Q569" i="1"/>
  <c r="O572" i="1"/>
  <c r="S572" i="1" s="1"/>
  <c r="T572" i="1" s="1"/>
  <c r="N572" i="1"/>
  <c r="Q573" i="1"/>
  <c r="P577" i="1"/>
  <c r="O581" i="1"/>
  <c r="N610" i="1"/>
  <c r="O614" i="1"/>
  <c r="S614" i="1" s="1"/>
  <c r="T614" i="1" s="1"/>
  <c r="U632" i="1"/>
  <c r="R632" i="1"/>
  <c r="Q632" i="1"/>
  <c r="P632" i="1"/>
  <c r="O632" i="1"/>
  <c r="N632" i="1"/>
  <c r="L632" i="1"/>
  <c r="U634" i="1"/>
  <c r="R634" i="1"/>
  <c r="Q634" i="1"/>
  <c r="P634" i="1"/>
  <c r="O634" i="1"/>
  <c r="M634" i="1"/>
  <c r="U637" i="1"/>
  <c r="R639" i="1"/>
  <c r="Q639" i="1"/>
  <c r="P639" i="1"/>
  <c r="N639" i="1"/>
  <c r="N642" i="1"/>
  <c r="O645" i="1"/>
  <c r="N648" i="1"/>
  <c r="M651" i="1"/>
  <c r="U654" i="1"/>
  <c r="Q654" i="1"/>
  <c r="T654" i="1" s="1"/>
  <c r="T657" i="1"/>
  <c r="S682" i="1"/>
  <c r="T682" i="1" s="1"/>
  <c r="T708" i="1"/>
  <c r="T714" i="1"/>
  <c r="T722" i="1"/>
  <c r="O742" i="1"/>
  <c r="S742" i="1" s="1"/>
  <c r="R742" i="1"/>
  <c r="Q742" i="1"/>
  <c r="L742" i="1"/>
  <c r="U742" i="1"/>
  <c r="P742" i="1"/>
  <c r="N742" i="1"/>
  <c r="T757" i="1"/>
  <c r="L837" i="1"/>
  <c r="M837" i="1"/>
  <c r="P529" i="1"/>
  <c r="O529" i="1"/>
  <c r="P549" i="1"/>
  <c r="P553" i="1"/>
  <c r="P557" i="1"/>
  <c r="R560" i="1"/>
  <c r="N560" i="1"/>
  <c r="M560" i="1"/>
  <c r="R576" i="1"/>
  <c r="N576" i="1"/>
  <c r="M576" i="1"/>
  <c r="P581" i="1"/>
  <c r="U607" i="1"/>
  <c r="P610" i="1"/>
  <c r="P614" i="1"/>
  <c r="T618" i="1"/>
  <c r="T622" i="1"/>
  <c r="T626" i="1"/>
  <c r="M632" i="1"/>
  <c r="L634" i="1"/>
  <c r="L639" i="1"/>
  <c r="P642" i="1"/>
  <c r="U644" i="1"/>
  <c r="R644" i="1"/>
  <c r="P644" i="1"/>
  <c r="Q645" i="1"/>
  <c r="O648" i="1"/>
  <c r="N651" i="1"/>
  <c r="L654" i="1"/>
  <c r="Q536" i="1"/>
  <c r="P536" i="1"/>
  <c r="L536" i="1"/>
  <c r="R548" i="1"/>
  <c r="Q548" i="1"/>
  <c r="M548" i="1"/>
  <c r="L548" i="1"/>
  <c r="R552" i="1"/>
  <c r="Q552" i="1"/>
  <c r="M552" i="1"/>
  <c r="L552" i="1"/>
  <c r="R556" i="1"/>
  <c r="Q556" i="1"/>
  <c r="M556" i="1"/>
  <c r="L556" i="1"/>
  <c r="R580" i="1"/>
  <c r="Q580" i="1"/>
  <c r="M580" i="1"/>
  <c r="L580" i="1"/>
  <c r="Q610" i="1"/>
  <c r="R613" i="1"/>
  <c r="N613" i="1"/>
  <c r="M613" i="1"/>
  <c r="N634" i="1"/>
  <c r="R636" i="1"/>
  <c r="Q636" i="1"/>
  <c r="P636" i="1"/>
  <c r="N636" i="1"/>
  <c r="U647" i="1"/>
  <c r="R647" i="1"/>
  <c r="P647" i="1"/>
  <c r="Q648" i="1"/>
  <c r="O651" i="1"/>
  <c r="S651" i="1" s="1"/>
  <c r="M654" i="1"/>
  <c r="T663" i="1"/>
  <c r="T692" i="1"/>
  <c r="M514" i="1"/>
  <c r="P528" i="1"/>
  <c r="O528" i="1"/>
  <c r="M536" i="1"/>
  <c r="N548" i="1"/>
  <c r="N552" i="1"/>
  <c r="N556" i="1"/>
  <c r="S576" i="1"/>
  <c r="N580" i="1"/>
  <c r="R605" i="1"/>
  <c r="Q605" i="1"/>
  <c r="M605" i="1"/>
  <c r="L605" i="1"/>
  <c r="R609" i="1"/>
  <c r="Q609" i="1"/>
  <c r="M609" i="1"/>
  <c r="L609" i="1"/>
  <c r="L613" i="1"/>
  <c r="L636" i="1"/>
  <c r="O639" i="1"/>
  <c r="S639" i="1" s="1"/>
  <c r="U641" i="1"/>
  <c r="R641" i="1"/>
  <c r="Q641" i="1"/>
  <c r="O641" i="1"/>
  <c r="M644" i="1"/>
  <c r="L647" i="1"/>
  <c r="U650" i="1"/>
  <c r="R650" i="1"/>
  <c r="P650" i="1"/>
  <c r="Q651" i="1"/>
  <c r="N654" i="1"/>
  <c r="S691" i="1"/>
  <c r="S705" i="1"/>
  <c r="S718" i="1"/>
  <c r="S774" i="1"/>
  <c r="T774" i="1" s="1"/>
  <c r="O497" i="1"/>
  <c r="S497" i="1" s="1"/>
  <c r="T497" i="1" s="1"/>
  <c r="O498" i="1"/>
  <c r="S498" i="1" s="1"/>
  <c r="T498" i="1" s="1"/>
  <c r="O499" i="1"/>
  <c r="S499" i="1" s="1"/>
  <c r="T499" i="1" s="1"/>
  <c r="O500" i="1"/>
  <c r="S500" i="1" s="1"/>
  <c r="T500" i="1" s="1"/>
  <c r="O501" i="1"/>
  <c r="S501" i="1" s="1"/>
  <c r="T501" i="1" s="1"/>
  <c r="O502" i="1"/>
  <c r="S502" i="1" s="1"/>
  <c r="T502" i="1" s="1"/>
  <c r="O503" i="1"/>
  <c r="S503" i="1" s="1"/>
  <c r="T503" i="1" s="1"/>
  <c r="O504" i="1"/>
  <c r="S504" i="1" s="1"/>
  <c r="T504" i="1" s="1"/>
  <c r="O505" i="1"/>
  <c r="S505" i="1" s="1"/>
  <c r="T505" i="1" s="1"/>
  <c r="O506" i="1"/>
  <c r="S506" i="1" s="1"/>
  <c r="T506" i="1" s="1"/>
  <c r="O507" i="1"/>
  <c r="S507" i="1" s="1"/>
  <c r="T507" i="1" s="1"/>
  <c r="O508" i="1"/>
  <c r="S508" i="1" s="1"/>
  <c r="T508" i="1" s="1"/>
  <c r="O509" i="1"/>
  <c r="S509" i="1" s="1"/>
  <c r="T509" i="1" s="1"/>
  <c r="O510" i="1"/>
  <c r="S510" i="1" s="1"/>
  <c r="T510" i="1" s="1"/>
  <c r="O511" i="1"/>
  <c r="S511" i="1" s="1"/>
  <c r="T511" i="1" s="1"/>
  <c r="O512" i="1"/>
  <c r="S512" i="1" s="1"/>
  <c r="T512" i="1" s="1"/>
  <c r="O513" i="1"/>
  <c r="S513" i="1" s="1"/>
  <c r="T513" i="1" s="1"/>
  <c r="N514" i="1"/>
  <c r="L516" i="1"/>
  <c r="L520" i="1"/>
  <c r="L521" i="1"/>
  <c r="L522" i="1"/>
  <c r="L523" i="1"/>
  <c r="L524" i="1"/>
  <c r="L525" i="1"/>
  <c r="L526" i="1"/>
  <c r="L527" i="1"/>
  <c r="L528" i="1"/>
  <c r="N529" i="1"/>
  <c r="Q535" i="1"/>
  <c r="P535" i="1"/>
  <c r="N536" i="1"/>
  <c r="O548" i="1"/>
  <c r="S548" i="1" s="1"/>
  <c r="U549" i="1"/>
  <c r="O552" i="1"/>
  <c r="U553" i="1"/>
  <c r="O556" i="1"/>
  <c r="P560" i="1"/>
  <c r="O563" i="1"/>
  <c r="S563" i="1" s="1"/>
  <c r="N563" i="1"/>
  <c r="T564" i="1"/>
  <c r="O567" i="1"/>
  <c r="S567" i="1" s="1"/>
  <c r="N567" i="1"/>
  <c r="O571" i="1"/>
  <c r="S571" i="1" s="1"/>
  <c r="N571" i="1"/>
  <c r="O575" i="1"/>
  <c r="S575" i="1" s="1"/>
  <c r="T575" i="1" s="1"/>
  <c r="N575" i="1"/>
  <c r="P576" i="1"/>
  <c r="O580" i="1"/>
  <c r="U581" i="1"/>
  <c r="N605" i="1"/>
  <c r="N609" i="1"/>
  <c r="U610" i="1"/>
  <c r="O613" i="1"/>
  <c r="S613" i="1" s="1"/>
  <c r="U614" i="1"/>
  <c r="M636" i="1"/>
  <c r="U639" i="1"/>
  <c r="L641" i="1"/>
  <c r="N644" i="1"/>
  <c r="M647" i="1"/>
  <c r="L650" i="1"/>
  <c r="U653" i="1"/>
  <c r="Q653" i="1"/>
  <c r="O654" i="1"/>
  <c r="T686" i="1"/>
  <c r="T700" i="1"/>
  <c r="T706" i="1"/>
  <c r="Q894" i="1"/>
  <c r="R894" i="1"/>
  <c r="P894" i="1"/>
  <c r="O894" i="1"/>
  <c r="S894" i="1" s="1"/>
  <c r="N894" i="1"/>
  <c r="M894" i="1"/>
  <c r="L894" i="1"/>
  <c r="U894" i="1"/>
  <c r="O514" i="1"/>
  <c r="S514" i="1" s="1"/>
  <c r="T514" i="1" s="1"/>
  <c r="M516" i="1"/>
  <c r="M520" i="1"/>
  <c r="M521" i="1"/>
  <c r="M522" i="1"/>
  <c r="M523" i="1"/>
  <c r="M524" i="1"/>
  <c r="M525" i="1"/>
  <c r="M526" i="1"/>
  <c r="M527" i="1"/>
  <c r="M528" i="1"/>
  <c r="Q529" i="1"/>
  <c r="O536" i="1"/>
  <c r="P548" i="1"/>
  <c r="P552" i="1"/>
  <c r="P556" i="1"/>
  <c r="R559" i="1"/>
  <c r="N559" i="1"/>
  <c r="M559" i="1"/>
  <c r="Q560" i="1"/>
  <c r="T560" i="1" s="1"/>
  <c r="L563" i="1"/>
  <c r="L567" i="1"/>
  <c r="L571" i="1"/>
  <c r="L575" i="1"/>
  <c r="Q576" i="1"/>
  <c r="P580" i="1"/>
  <c r="O605" i="1"/>
  <c r="S605" i="1" s="1"/>
  <c r="O609" i="1"/>
  <c r="S609" i="1" s="1"/>
  <c r="P613" i="1"/>
  <c r="T617" i="1"/>
  <c r="T621" i="1"/>
  <c r="T625" i="1"/>
  <c r="T629" i="1"/>
  <c r="O636" i="1"/>
  <c r="O644" i="1"/>
  <c r="S644" i="1" s="1"/>
  <c r="N647" i="1"/>
  <c r="M650" i="1"/>
  <c r="L653" i="1"/>
  <c r="P654" i="1"/>
  <c r="T662" i="1"/>
  <c r="T691" i="1"/>
  <c r="T705" i="1"/>
  <c r="T718" i="1"/>
  <c r="R732" i="1"/>
  <c r="N732" i="1"/>
  <c r="U732" i="1"/>
  <c r="Q732" i="1"/>
  <c r="P732" i="1"/>
  <c r="O732" i="1"/>
  <c r="M732" i="1"/>
  <c r="L732" i="1"/>
  <c r="N746" i="1"/>
  <c r="U746" i="1"/>
  <c r="P746" i="1"/>
  <c r="R746" i="1"/>
  <c r="Q746" i="1"/>
  <c r="O746" i="1"/>
  <c r="S746" i="1" s="1"/>
  <c r="M746" i="1"/>
  <c r="L746" i="1"/>
  <c r="Q534" i="1"/>
  <c r="P534" i="1"/>
  <c r="R536" i="1"/>
  <c r="Q540" i="1"/>
  <c r="P540" i="1"/>
  <c r="L540" i="1"/>
  <c r="R551" i="1"/>
  <c r="Q551" i="1"/>
  <c r="M551" i="1"/>
  <c r="L551" i="1"/>
  <c r="R555" i="1"/>
  <c r="Q555" i="1"/>
  <c r="M555" i="1"/>
  <c r="L555" i="1"/>
  <c r="R579" i="1"/>
  <c r="Q579" i="1"/>
  <c r="M579" i="1"/>
  <c r="L579" i="1"/>
  <c r="M594" i="1"/>
  <c r="L594" i="1"/>
  <c r="P605" i="1"/>
  <c r="P609" i="1"/>
  <c r="R612" i="1"/>
  <c r="N612" i="1"/>
  <c r="M612" i="1"/>
  <c r="Q613" i="1"/>
  <c r="R616" i="1"/>
  <c r="N616" i="1"/>
  <c r="M616" i="1"/>
  <c r="U636" i="1"/>
  <c r="R638" i="1"/>
  <c r="Q638" i="1"/>
  <c r="P638" i="1"/>
  <c r="N638" i="1"/>
  <c r="Q644" i="1"/>
  <c r="O647" i="1"/>
  <c r="N650" i="1"/>
  <c r="M653" i="1"/>
  <c r="R654" i="1"/>
  <c r="T699" i="1"/>
  <c r="T713" i="1"/>
  <c r="S713" i="1"/>
  <c r="T721" i="1"/>
  <c r="T744" i="1"/>
  <c r="O808" i="1"/>
  <c r="Q808" i="1"/>
  <c r="P808" i="1"/>
  <c r="N808" i="1"/>
  <c r="M808" i="1"/>
  <c r="L808" i="1"/>
  <c r="R808" i="1"/>
  <c r="U808" i="1"/>
  <c r="Q528" i="1"/>
  <c r="L534" i="1"/>
  <c r="M540" i="1"/>
  <c r="N551" i="1"/>
  <c r="N555" i="1"/>
  <c r="S559" i="1"/>
  <c r="T559" i="1" s="1"/>
  <c r="N594" i="1"/>
  <c r="R604" i="1"/>
  <c r="Q604" i="1"/>
  <c r="M604" i="1"/>
  <c r="L604" i="1"/>
  <c r="R608" i="1"/>
  <c r="Q608" i="1"/>
  <c r="M608" i="1"/>
  <c r="L608" i="1"/>
  <c r="L612" i="1"/>
  <c r="L616" i="1"/>
  <c r="U643" i="1"/>
  <c r="R643" i="1"/>
  <c r="Q643" i="1"/>
  <c r="T643" i="1" s="1"/>
  <c r="O643" i="1"/>
  <c r="U646" i="1"/>
  <c r="R646" i="1"/>
  <c r="P646" i="1"/>
  <c r="Q647" i="1"/>
  <c r="O650" i="1"/>
  <c r="S650" i="1" s="1"/>
  <c r="T650" i="1" s="1"/>
  <c r="N653" i="1"/>
  <c r="S680" i="1"/>
  <c r="T680" i="1" s="1"/>
  <c r="T685" i="1"/>
  <c r="O562" i="1"/>
  <c r="S562" i="1" s="1"/>
  <c r="N562" i="1"/>
  <c r="T563" i="1"/>
  <c r="O566" i="1"/>
  <c r="S566" i="1" s="1"/>
  <c r="N566" i="1"/>
  <c r="T567" i="1"/>
  <c r="O570" i="1"/>
  <c r="S570" i="1" s="1"/>
  <c r="N570" i="1"/>
  <c r="T571" i="1"/>
  <c r="O574" i="1"/>
  <c r="S574" i="1" s="1"/>
  <c r="N574" i="1"/>
  <c r="M593" i="1"/>
  <c r="L593" i="1"/>
  <c r="O612" i="1"/>
  <c r="S612" i="1" s="1"/>
  <c r="T612" i="1" s="1"/>
  <c r="U613" i="1"/>
  <c r="O616" i="1"/>
  <c r="U631" i="1"/>
  <c r="R631" i="1"/>
  <c r="Q631" i="1"/>
  <c r="P631" i="1"/>
  <c r="O631" i="1"/>
  <c r="S631" i="1" s="1"/>
  <c r="N631" i="1"/>
  <c r="L631" i="1"/>
  <c r="U633" i="1"/>
  <c r="R633" i="1"/>
  <c r="Q633" i="1"/>
  <c r="T633" i="1" s="1"/>
  <c r="P633" i="1"/>
  <c r="O633" i="1"/>
  <c r="N633" i="1"/>
  <c r="L633" i="1"/>
  <c r="U649" i="1"/>
  <c r="R649" i="1"/>
  <c r="P649" i="1"/>
  <c r="T679" i="1"/>
  <c r="S684" i="1"/>
  <c r="T684" i="1" s="1"/>
  <c r="T690" i="1"/>
  <c r="T698" i="1"/>
  <c r="S712" i="1"/>
  <c r="T712" i="1" s="1"/>
  <c r="T717" i="1"/>
  <c r="Q828" i="1"/>
  <c r="O828" i="1"/>
  <c r="S828" i="1" s="1"/>
  <c r="M828" i="1"/>
  <c r="U828" i="1"/>
  <c r="N828" i="1"/>
  <c r="L828" i="1"/>
  <c r="R828" i="1"/>
  <c r="T855" i="1"/>
  <c r="S855" i="1"/>
  <c r="U1211" i="1"/>
  <c r="R1211" i="1"/>
  <c r="Q1211" i="1"/>
  <c r="O1211" i="1"/>
  <c r="N1211" i="1"/>
  <c r="P1211" i="1"/>
  <c r="M1211" i="1"/>
  <c r="L1211" i="1"/>
  <c r="T747" i="1"/>
  <c r="U764" i="1"/>
  <c r="N764" i="1"/>
  <c r="R764" i="1"/>
  <c r="Q764" i="1"/>
  <c r="S764" i="1" s="1"/>
  <c r="L764" i="1"/>
  <c r="R805" i="1"/>
  <c r="N805" i="1"/>
  <c r="U805" i="1"/>
  <c r="P805" i="1"/>
  <c r="O805" i="1"/>
  <c r="O810" i="1"/>
  <c r="U810" i="1"/>
  <c r="R810" i="1"/>
  <c r="Q810" i="1"/>
  <c r="N810" i="1"/>
  <c r="M810" i="1"/>
  <c r="T835" i="1"/>
  <c r="U852" i="1"/>
  <c r="Q852" i="1"/>
  <c r="P852" i="1"/>
  <c r="O852" i="1"/>
  <c r="L852" i="1"/>
  <c r="R852" i="1"/>
  <c r="N852" i="1"/>
  <c r="T876" i="1"/>
  <c r="T985" i="1"/>
  <c r="O1104" i="1"/>
  <c r="U1104" i="1"/>
  <c r="R1104" i="1"/>
  <c r="Q1104" i="1"/>
  <c r="T1104" i="1" s="1"/>
  <c r="P1104" i="1"/>
  <c r="N1104" i="1"/>
  <c r="M1104" i="1"/>
  <c r="L1104" i="1"/>
  <c r="U665" i="1"/>
  <c r="U681" i="1"/>
  <c r="Q701" i="1"/>
  <c r="S701" i="1" s="1"/>
  <c r="Q702" i="1"/>
  <c r="T702" i="1" s="1"/>
  <c r="U720" i="1"/>
  <c r="U723" i="1"/>
  <c r="U724" i="1"/>
  <c r="L731" i="1"/>
  <c r="P741" i="1"/>
  <c r="R741" i="1"/>
  <c r="Q741" i="1"/>
  <c r="L741" i="1"/>
  <c r="M764" i="1"/>
  <c r="T777" i="1"/>
  <c r="S777" i="1"/>
  <c r="N779" i="1"/>
  <c r="U779" i="1"/>
  <c r="P779" i="1"/>
  <c r="O779" i="1"/>
  <c r="T803" i="1"/>
  <c r="L805" i="1"/>
  <c r="L810" i="1"/>
  <c r="M852" i="1"/>
  <c r="U770" i="1"/>
  <c r="N770" i="1"/>
  <c r="R770" i="1"/>
  <c r="Q770" i="1"/>
  <c r="M770" i="1"/>
  <c r="L770" i="1"/>
  <c r="U793" i="1"/>
  <c r="P793" i="1"/>
  <c r="R793" i="1"/>
  <c r="Q793" i="1"/>
  <c r="T793" i="1" s="1"/>
  <c r="N793" i="1"/>
  <c r="M793" i="1"/>
  <c r="R821" i="1"/>
  <c r="N821" i="1"/>
  <c r="U821" i="1"/>
  <c r="P821" i="1"/>
  <c r="O821" i="1"/>
  <c r="Q832" i="1"/>
  <c r="O832" i="1"/>
  <c r="S832" i="1" s="1"/>
  <c r="M832" i="1"/>
  <c r="U832" i="1"/>
  <c r="R832" i="1"/>
  <c r="P832" i="1"/>
  <c r="N832" i="1"/>
  <c r="L832" i="1"/>
  <c r="P918" i="1"/>
  <c r="U918" i="1"/>
  <c r="O918" i="1"/>
  <c r="S918" i="1" s="1"/>
  <c r="N918" i="1"/>
  <c r="M918" i="1"/>
  <c r="R918" i="1"/>
  <c r="Q918" i="1"/>
  <c r="L918" i="1"/>
  <c r="M730" i="1"/>
  <c r="N731" i="1"/>
  <c r="N741" i="1"/>
  <c r="N745" i="1"/>
  <c r="O745" i="1"/>
  <c r="S745" i="1" s="1"/>
  <c r="P764" i="1"/>
  <c r="O770" i="1"/>
  <c r="S770" i="1" s="1"/>
  <c r="M779" i="1"/>
  <c r="L793" i="1"/>
  <c r="Q805" i="1"/>
  <c r="T805" i="1" s="1"/>
  <c r="L821" i="1"/>
  <c r="Q834" i="1"/>
  <c r="O834" i="1"/>
  <c r="M834" i="1"/>
  <c r="U834" i="1"/>
  <c r="R834" i="1"/>
  <c r="P834" i="1"/>
  <c r="O872" i="1"/>
  <c r="S872" i="1" s="1"/>
  <c r="U872" i="1"/>
  <c r="R872" i="1"/>
  <c r="Q872" i="1"/>
  <c r="P872" i="1"/>
  <c r="M872" i="1"/>
  <c r="L872" i="1"/>
  <c r="T92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U702" i="1"/>
  <c r="L729" i="1"/>
  <c r="N730" i="1"/>
  <c r="P731" i="1"/>
  <c r="O741" i="1"/>
  <c r="S741" i="1" s="1"/>
  <c r="L745" i="1"/>
  <c r="U760" i="1"/>
  <c r="N760" i="1"/>
  <c r="R760" i="1"/>
  <c r="O760" i="1"/>
  <c r="M760" i="1"/>
  <c r="S767" i="1"/>
  <c r="T767" i="1" s="1"/>
  <c r="P770" i="1"/>
  <c r="Q779" i="1"/>
  <c r="T779" i="1" s="1"/>
  <c r="O793" i="1"/>
  <c r="U795" i="1"/>
  <c r="Q795" i="1"/>
  <c r="S795" i="1" s="1"/>
  <c r="R795" i="1"/>
  <c r="N795" i="1"/>
  <c r="M795" i="1"/>
  <c r="M821" i="1"/>
  <c r="L834" i="1"/>
  <c r="N872" i="1"/>
  <c r="P913" i="1"/>
  <c r="R913" i="1"/>
  <c r="Q913" i="1"/>
  <c r="O913" i="1"/>
  <c r="S913" i="1" s="1"/>
  <c r="N913" i="1"/>
  <c r="M913" i="1"/>
  <c r="U913" i="1"/>
  <c r="L546" i="1"/>
  <c r="L547" i="1"/>
  <c r="L582" i="1"/>
  <c r="O630" i="1"/>
  <c r="U701" i="1"/>
  <c r="M729" i="1"/>
  <c r="O730" i="1"/>
  <c r="Q731" i="1"/>
  <c r="S731" i="1" s="1"/>
  <c r="P738" i="1"/>
  <c r="L738" i="1"/>
  <c r="M745" i="1"/>
  <c r="L750" i="1"/>
  <c r="L760" i="1"/>
  <c r="U776" i="1"/>
  <c r="N776" i="1"/>
  <c r="R776" i="1"/>
  <c r="Q776" i="1"/>
  <c r="P776" i="1"/>
  <c r="M776" i="1"/>
  <c r="L776" i="1"/>
  <c r="R779" i="1"/>
  <c r="T783" i="1"/>
  <c r="L795" i="1"/>
  <c r="Q821" i="1"/>
  <c r="N834" i="1"/>
  <c r="L913" i="1"/>
  <c r="Q730" i="1"/>
  <c r="R731" i="1"/>
  <c r="S751" i="1"/>
  <c r="T751" i="1" s="1"/>
  <c r="S753" i="1"/>
  <c r="T753" i="1" s="1"/>
  <c r="U763" i="1"/>
  <c r="N763" i="1"/>
  <c r="P763" i="1"/>
  <c r="O763" i="1"/>
  <c r="S763" i="1" s="1"/>
  <c r="U766" i="1"/>
  <c r="N766" i="1"/>
  <c r="M766" i="1"/>
  <c r="L766" i="1"/>
  <c r="Q766" i="1"/>
  <c r="T773" i="1"/>
  <c r="S776" i="1"/>
  <c r="R802" i="1"/>
  <c r="N802" i="1"/>
  <c r="U802" i="1"/>
  <c r="Q802" i="1"/>
  <c r="P802" i="1"/>
  <c r="M802" i="1"/>
  <c r="L802" i="1"/>
  <c r="O812" i="1"/>
  <c r="S812" i="1" s="1"/>
  <c r="R812" i="1"/>
  <c r="N812" i="1"/>
  <c r="M812" i="1"/>
  <c r="T839" i="1"/>
  <c r="L667" i="1"/>
  <c r="L668" i="1"/>
  <c r="L669" i="1"/>
  <c r="L676" i="1"/>
  <c r="L677" i="1"/>
  <c r="L678" i="1"/>
  <c r="M728" i="1"/>
  <c r="O729" i="1"/>
  <c r="S729" i="1" s="1"/>
  <c r="R730" i="1"/>
  <c r="P737" i="1"/>
  <c r="L737" i="1"/>
  <c r="N738" i="1"/>
  <c r="U741" i="1"/>
  <c r="N744" i="1"/>
  <c r="R744" i="1"/>
  <c r="M744" i="1"/>
  <c r="Q745" i="1"/>
  <c r="M749" i="1"/>
  <c r="O750" i="1"/>
  <c r="S750" i="1" s="1"/>
  <c r="Q760" i="1"/>
  <c r="L763" i="1"/>
  <c r="O766" i="1"/>
  <c r="T782" i="1"/>
  <c r="P795" i="1"/>
  <c r="T799" i="1"/>
  <c r="O802" i="1"/>
  <c r="S802" i="1" s="1"/>
  <c r="R804" i="1"/>
  <c r="N804" i="1"/>
  <c r="U804" i="1"/>
  <c r="Q804" i="1"/>
  <c r="M804" i="1"/>
  <c r="L804" i="1"/>
  <c r="L812" i="1"/>
  <c r="S838" i="1"/>
  <c r="T838" i="1" s="1"/>
  <c r="O921" i="1"/>
  <c r="U921" i="1"/>
  <c r="R921" i="1"/>
  <c r="Q921" i="1"/>
  <c r="P921" i="1"/>
  <c r="S921" i="1"/>
  <c r="N921" i="1"/>
  <c r="M921" i="1"/>
  <c r="P940" i="1"/>
  <c r="U940" i="1"/>
  <c r="Q940" i="1"/>
  <c r="O940" i="1"/>
  <c r="S940" i="1" s="1"/>
  <c r="N940" i="1"/>
  <c r="M940" i="1"/>
  <c r="Q1008" i="1"/>
  <c r="N1008" i="1"/>
  <c r="L1008" i="1"/>
  <c r="U1008" i="1"/>
  <c r="R1008" i="1"/>
  <c r="P1008" i="1"/>
  <c r="O1008" i="1"/>
  <c r="T729" i="1"/>
  <c r="U731" i="1"/>
  <c r="Q736" i="1"/>
  <c r="M736" i="1"/>
  <c r="M748" i="1"/>
  <c r="Q748" i="1"/>
  <c r="T748" i="1" s="1"/>
  <c r="T752" i="1"/>
  <c r="U778" i="1"/>
  <c r="N778" i="1"/>
  <c r="R778" i="1"/>
  <c r="Q778" i="1"/>
  <c r="M778" i="1"/>
  <c r="L778" i="1"/>
  <c r="S804" i="1"/>
  <c r="O541" i="1"/>
  <c r="S541" i="1" s="1"/>
  <c r="T541" i="1" s="1"/>
  <c r="O542" i="1"/>
  <c r="S542" i="1" s="1"/>
  <c r="T542" i="1" s="1"/>
  <c r="O543" i="1"/>
  <c r="S543" i="1" s="1"/>
  <c r="T543" i="1" s="1"/>
  <c r="O545" i="1"/>
  <c r="P546" i="1"/>
  <c r="P547" i="1"/>
  <c r="P582" i="1"/>
  <c r="O583" i="1"/>
  <c r="S583" i="1" s="1"/>
  <c r="T583" i="1" s="1"/>
  <c r="O584" i="1"/>
  <c r="S584" i="1" s="1"/>
  <c r="T584" i="1" s="1"/>
  <c r="O585" i="1"/>
  <c r="S585" i="1" s="1"/>
  <c r="T585" i="1" s="1"/>
  <c r="O586" i="1"/>
  <c r="S586" i="1" s="1"/>
  <c r="T586" i="1" s="1"/>
  <c r="O587" i="1"/>
  <c r="O588" i="1"/>
  <c r="S588" i="1" s="1"/>
  <c r="T588" i="1" s="1"/>
  <c r="O589" i="1"/>
  <c r="S589" i="1" s="1"/>
  <c r="T589" i="1" s="1"/>
  <c r="L662" i="1"/>
  <c r="L663" i="1"/>
  <c r="L664" i="1"/>
  <c r="L665" i="1"/>
  <c r="M666" i="1"/>
  <c r="N667" i="1"/>
  <c r="N668" i="1"/>
  <c r="N669" i="1"/>
  <c r="O670" i="1"/>
  <c r="S670" i="1" s="1"/>
  <c r="T670" i="1" s="1"/>
  <c r="O671" i="1"/>
  <c r="S671" i="1" s="1"/>
  <c r="T671" i="1" s="1"/>
  <c r="O672" i="1"/>
  <c r="S672" i="1" s="1"/>
  <c r="T672" i="1" s="1"/>
  <c r="O673" i="1"/>
  <c r="S673" i="1" s="1"/>
  <c r="T673" i="1" s="1"/>
  <c r="O674" i="1"/>
  <c r="S674" i="1" s="1"/>
  <c r="T674" i="1" s="1"/>
  <c r="O675" i="1"/>
  <c r="S675" i="1" s="1"/>
  <c r="T675" i="1" s="1"/>
  <c r="N676" i="1"/>
  <c r="N677" i="1"/>
  <c r="N678" i="1"/>
  <c r="M679" i="1"/>
  <c r="M680" i="1"/>
  <c r="L681" i="1"/>
  <c r="M682" i="1"/>
  <c r="L683" i="1"/>
  <c r="L714" i="1"/>
  <c r="L720" i="1"/>
  <c r="L721" i="1"/>
  <c r="L722" i="1"/>
  <c r="L723" i="1"/>
  <c r="L724" i="1"/>
  <c r="L725" i="1"/>
  <c r="O728" i="1"/>
  <c r="R729" i="1"/>
  <c r="U730" i="1"/>
  <c r="L736" i="1"/>
  <c r="Q738" i="1"/>
  <c r="S738" i="1" s="1"/>
  <c r="S744" i="1"/>
  <c r="U745" i="1"/>
  <c r="L748" i="1"/>
  <c r="P749" i="1"/>
  <c r="Q750" i="1"/>
  <c r="Q763" i="1"/>
  <c r="R766" i="1"/>
  <c r="O778" i="1"/>
  <c r="S778" i="1" s="1"/>
  <c r="T812" i="1"/>
  <c r="N866" i="1"/>
  <c r="R866" i="1"/>
  <c r="P866" i="1"/>
  <c r="O866" i="1"/>
  <c r="M866" i="1"/>
  <c r="U866" i="1"/>
  <c r="Q866" i="1"/>
  <c r="S995" i="1"/>
  <c r="M714" i="1"/>
  <c r="M720" i="1"/>
  <c r="M721" i="1"/>
  <c r="M722" i="1"/>
  <c r="M723" i="1"/>
  <c r="M724" i="1"/>
  <c r="M725" i="1"/>
  <c r="Q728" i="1"/>
  <c r="Q735" i="1"/>
  <c r="S735" i="1" s="1"/>
  <c r="M735" i="1"/>
  <c r="N736" i="1"/>
  <c r="R738" i="1"/>
  <c r="N748" i="1"/>
  <c r="Q749" i="1"/>
  <c r="S749" i="1" s="1"/>
  <c r="R750" i="1"/>
  <c r="R763" i="1"/>
  <c r="P778" i="1"/>
  <c r="U792" i="1"/>
  <c r="Q792" i="1"/>
  <c r="R792" i="1"/>
  <c r="P792" i="1"/>
  <c r="O792" i="1"/>
  <c r="M792" i="1"/>
  <c r="L792" i="1"/>
  <c r="Q794" i="1"/>
  <c r="T794" i="1" s="1"/>
  <c r="U794" i="1"/>
  <c r="R794" i="1"/>
  <c r="P794" i="1"/>
  <c r="M794" i="1"/>
  <c r="L794" i="1"/>
  <c r="R820" i="1"/>
  <c r="N820" i="1"/>
  <c r="U820" i="1"/>
  <c r="Q820" i="1"/>
  <c r="M820" i="1"/>
  <c r="L820" i="1"/>
  <c r="L866" i="1"/>
  <c r="T907" i="1"/>
  <c r="S907" i="1"/>
  <c r="N714" i="1"/>
  <c r="N720" i="1"/>
  <c r="N721" i="1"/>
  <c r="N722" i="1"/>
  <c r="N723" i="1"/>
  <c r="N724" i="1"/>
  <c r="N725" i="1"/>
  <c r="O736" i="1"/>
  <c r="S736" i="1" s="1"/>
  <c r="N743" i="1"/>
  <c r="R743" i="1"/>
  <c r="Q743" i="1"/>
  <c r="S743" i="1" s="1"/>
  <c r="L743" i="1"/>
  <c r="O748" i="1"/>
  <c r="N762" i="1"/>
  <c r="R762" i="1"/>
  <c r="O762" i="1"/>
  <c r="M762" i="1"/>
  <c r="S765" i="1"/>
  <c r="T769" i="1"/>
  <c r="S769" i="1"/>
  <c r="O780" i="1"/>
  <c r="U780" i="1"/>
  <c r="R780" i="1"/>
  <c r="Q780" i="1"/>
  <c r="L780" i="1"/>
  <c r="S785" i="1"/>
  <c r="T785" i="1" s="1"/>
  <c r="S786" i="1"/>
  <c r="T786" i="1" s="1"/>
  <c r="N792" i="1"/>
  <c r="N794" i="1"/>
  <c r="O820" i="1"/>
  <c r="S820" i="1" s="1"/>
  <c r="T845" i="1"/>
  <c r="S845" i="1"/>
  <c r="O869" i="1"/>
  <c r="R869" i="1"/>
  <c r="N869" i="1"/>
  <c r="M869" i="1"/>
  <c r="L869" i="1"/>
  <c r="U869" i="1"/>
  <c r="Q869" i="1"/>
  <c r="P869" i="1"/>
  <c r="O725" i="1"/>
  <c r="S725" i="1" s="1"/>
  <c r="T725" i="1" s="1"/>
  <c r="T727" i="1"/>
  <c r="Q734" i="1"/>
  <c r="S734" i="1" s="1"/>
  <c r="M734" i="1"/>
  <c r="P736" i="1"/>
  <c r="M743" i="1"/>
  <c r="M747" i="1"/>
  <c r="U747" i="1"/>
  <c r="P747" i="1"/>
  <c r="P748" i="1"/>
  <c r="M771" i="1"/>
  <c r="R771" i="1"/>
  <c r="O771" i="1"/>
  <c r="S771" i="1" s="1"/>
  <c r="T771" i="1" s="1"/>
  <c r="N771" i="1"/>
  <c r="T850" i="1"/>
  <c r="S850" i="1"/>
  <c r="U772" i="1"/>
  <c r="M772" i="1"/>
  <c r="M781" i="1"/>
  <c r="N784" i="1"/>
  <c r="P786" i="1"/>
  <c r="Q787" i="1"/>
  <c r="U796" i="1"/>
  <c r="Q796" i="1"/>
  <c r="L797" i="1"/>
  <c r="M798" i="1"/>
  <c r="O799" i="1"/>
  <c r="S799" i="1" s="1"/>
  <c r="M806" i="1"/>
  <c r="P807" i="1"/>
  <c r="U809" i="1"/>
  <c r="S813" i="1"/>
  <c r="T813" i="1" s="1"/>
  <c r="M814" i="1"/>
  <c r="T815" i="1"/>
  <c r="L822" i="1"/>
  <c r="P824" i="1"/>
  <c r="Q829" i="1"/>
  <c r="O829" i="1"/>
  <c r="M829" i="1"/>
  <c r="P830" i="1"/>
  <c r="M838" i="1"/>
  <c r="R856" i="1"/>
  <c r="Q856" i="1"/>
  <c r="O856" i="1"/>
  <c r="N856" i="1"/>
  <c r="M856" i="1"/>
  <c r="O870" i="1"/>
  <c r="S870" i="1" s="1"/>
  <c r="T870" i="1" s="1"/>
  <c r="U870" i="1"/>
  <c r="P870" i="1"/>
  <c r="N870" i="1"/>
  <c r="M870" i="1"/>
  <c r="S926" i="1"/>
  <c r="M968" i="1"/>
  <c r="R968" i="1"/>
  <c r="U968" i="1"/>
  <c r="Q968" i="1"/>
  <c r="P968" i="1"/>
  <c r="O968" i="1"/>
  <c r="N968" i="1"/>
  <c r="L968" i="1"/>
  <c r="R1045" i="1"/>
  <c r="O1045" i="1"/>
  <c r="S1045" i="1" s="1"/>
  <c r="N1045" i="1"/>
  <c r="M1045" i="1"/>
  <c r="U1045" i="1"/>
  <c r="Q1045" i="1"/>
  <c r="P1045" i="1"/>
  <c r="L1045" i="1"/>
  <c r="O740" i="1"/>
  <c r="S740" i="1" s="1"/>
  <c r="T740" i="1" s="1"/>
  <c r="U761" i="1"/>
  <c r="N761" i="1"/>
  <c r="P772" i="1"/>
  <c r="R781" i="1"/>
  <c r="S784" i="1"/>
  <c r="T784" i="1" s="1"/>
  <c r="U786" i="1"/>
  <c r="O796" i="1"/>
  <c r="Q797" i="1"/>
  <c r="R798" i="1"/>
  <c r="R806" i="1"/>
  <c r="U807" i="1"/>
  <c r="P813" i="1"/>
  <c r="R814" i="1"/>
  <c r="R829" i="1"/>
  <c r="Q833" i="1"/>
  <c r="O833" i="1"/>
  <c r="M833" i="1"/>
  <c r="U842" i="1"/>
  <c r="Q842" i="1"/>
  <c r="S842" i="1" s="1"/>
  <c r="P842" i="1"/>
  <c r="L842" i="1"/>
  <c r="U856" i="1"/>
  <c r="S876" i="1"/>
  <c r="N882" i="1"/>
  <c r="R882" i="1"/>
  <c r="Q882" i="1"/>
  <c r="P882" i="1"/>
  <c r="O882" i="1"/>
  <c r="M882" i="1"/>
  <c r="N887" i="1"/>
  <c r="U887" i="1"/>
  <c r="P887" i="1"/>
  <c r="O887" i="1"/>
  <c r="S887" i="1" s="1"/>
  <c r="T887" i="1" s="1"/>
  <c r="M887" i="1"/>
  <c r="S947" i="1"/>
  <c r="T947" i="1" s="1"/>
  <c r="L965" i="1"/>
  <c r="Q965" i="1"/>
  <c r="U965" i="1"/>
  <c r="R965" i="1"/>
  <c r="P965" i="1"/>
  <c r="O965" i="1"/>
  <c r="S965" i="1" s="1"/>
  <c r="N965" i="1"/>
  <c r="M1001" i="1"/>
  <c r="U1001" i="1"/>
  <c r="R1001" i="1"/>
  <c r="Q1001" i="1"/>
  <c r="T1001" i="1" s="1"/>
  <c r="P1001" i="1"/>
  <c r="O1001" i="1"/>
  <c r="N1001" i="1"/>
  <c r="L1001" i="1"/>
  <c r="T1050" i="1"/>
  <c r="U769" i="1"/>
  <c r="N769" i="1"/>
  <c r="U777" i="1"/>
  <c r="N777" i="1"/>
  <c r="R797" i="1"/>
  <c r="R803" i="1"/>
  <c r="N803" i="1"/>
  <c r="U814" i="1"/>
  <c r="T843" i="1"/>
  <c r="S849" i="1"/>
  <c r="T849" i="1" s="1"/>
  <c r="R858" i="1"/>
  <c r="Q858" i="1"/>
  <c r="S858" i="1" s="1"/>
  <c r="P858" i="1"/>
  <c r="N858" i="1"/>
  <c r="M858" i="1"/>
  <c r="L858" i="1"/>
  <c r="L887" i="1"/>
  <c r="R898" i="1"/>
  <c r="U898" i="1"/>
  <c r="Q898" i="1"/>
  <c r="N898" i="1"/>
  <c r="M898" i="1"/>
  <c r="L898" i="1"/>
  <c r="S942" i="1"/>
  <c r="Q1135" i="1"/>
  <c r="U1135" i="1"/>
  <c r="R1135" i="1"/>
  <c r="P1135" i="1"/>
  <c r="O1135" i="1"/>
  <c r="N1135" i="1"/>
  <c r="M1135" i="1"/>
  <c r="P920" i="1"/>
  <c r="U920" i="1"/>
  <c r="R920" i="1"/>
  <c r="Q920" i="1"/>
  <c r="O920" i="1"/>
  <c r="T942" i="1"/>
  <c r="L963" i="1"/>
  <c r="Q963" i="1"/>
  <c r="U963" i="1"/>
  <c r="R963" i="1"/>
  <c r="P963" i="1"/>
  <c r="O963" i="1"/>
  <c r="S963" i="1" s="1"/>
  <c r="N963" i="1"/>
  <c r="M963" i="1"/>
  <c r="P1018" i="1"/>
  <c r="N1018" i="1"/>
  <c r="U1018" i="1"/>
  <c r="R1018" i="1"/>
  <c r="Q1018" i="1"/>
  <c r="T1018" i="1" s="1"/>
  <c r="O1018" i="1"/>
  <c r="M1018" i="1"/>
  <c r="L1135" i="1"/>
  <c r="N905" i="1"/>
  <c r="U905" i="1"/>
  <c r="Q905" i="1"/>
  <c r="T905" i="1" s="1"/>
  <c r="P905" i="1"/>
  <c r="O905" i="1"/>
  <c r="R994" i="1"/>
  <c r="L994" i="1"/>
  <c r="U994" i="1"/>
  <c r="Q994" i="1"/>
  <c r="P994" i="1"/>
  <c r="O994" i="1"/>
  <c r="S994" i="1" s="1"/>
  <c r="N994" i="1"/>
  <c r="L1018" i="1"/>
  <c r="U759" i="1"/>
  <c r="N759" i="1"/>
  <c r="S809" i="1"/>
  <c r="U841" i="1"/>
  <c r="Q841" i="1"/>
  <c r="L841" i="1"/>
  <c r="S848" i="1"/>
  <c r="T848" i="1" s="1"/>
  <c r="T890" i="1"/>
  <c r="S890" i="1"/>
  <c r="L905" i="1"/>
  <c r="M920" i="1"/>
  <c r="T925" i="1"/>
  <c r="P951" i="1"/>
  <c r="N951" i="1"/>
  <c r="U951" i="1"/>
  <c r="Q951" i="1"/>
  <c r="O951" i="1"/>
  <c r="S951" i="1" s="1"/>
  <c r="M951" i="1"/>
  <c r="L951" i="1"/>
  <c r="S969" i="1"/>
  <c r="P976" i="1"/>
  <c r="U976" i="1"/>
  <c r="R976" i="1"/>
  <c r="Q976" i="1"/>
  <c r="T976" i="1" s="1"/>
  <c r="O976" i="1"/>
  <c r="N976" i="1"/>
  <c r="M976" i="1"/>
  <c r="M994" i="1"/>
  <c r="T1003" i="1"/>
  <c r="L758" i="1"/>
  <c r="L759" i="1"/>
  <c r="U767" i="1"/>
  <c r="N767" i="1"/>
  <c r="P769" i="1"/>
  <c r="U775" i="1"/>
  <c r="N775" i="1"/>
  <c r="P777" i="1"/>
  <c r="R801" i="1"/>
  <c r="N801" i="1"/>
  <c r="P803" i="1"/>
  <c r="L809" i="1"/>
  <c r="Q819" i="1"/>
  <c r="S819" i="1" s="1"/>
  <c r="P826" i="1"/>
  <c r="L826" i="1"/>
  <c r="U826" i="1"/>
  <c r="M841" i="1"/>
  <c r="U858" i="1"/>
  <c r="O871" i="1"/>
  <c r="U871" i="1"/>
  <c r="Q871" i="1"/>
  <c r="P871" i="1"/>
  <c r="N871" i="1"/>
  <c r="S875" i="1"/>
  <c r="T875" i="1" s="1"/>
  <c r="Q895" i="1"/>
  <c r="R895" i="1"/>
  <c r="P895" i="1"/>
  <c r="O895" i="1"/>
  <c r="N895" i="1"/>
  <c r="M895" i="1"/>
  <c r="M905" i="1"/>
  <c r="N920" i="1"/>
  <c r="Q939" i="1"/>
  <c r="U939" i="1"/>
  <c r="R939" i="1"/>
  <c r="O939" i="1"/>
  <c r="S939" i="1" s="1"/>
  <c r="N939" i="1"/>
  <c r="M939" i="1"/>
  <c r="L939" i="1"/>
  <c r="P946" i="1"/>
  <c r="N946" i="1"/>
  <c r="U946" i="1"/>
  <c r="R946" i="1"/>
  <c r="Q946" i="1"/>
  <c r="O946" i="1"/>
  <c r="S946" i="1" s="1"/>
  <c r="M946" i="1"/>
  <c r="S971" i="1"/>
  <c r="T971" i="1" s="1"/>
  <c r="L976" i="1"/>
  <c r="Q1126" i="1"/>
  <c r="U1126" i="1"/>
  <c r="R1126" i="1"/>
  <c r="P1126" i="1"/>
  <c r="O1126" i="1"/>
  <c r="S1126" i="1" s="1"/>
  <c r="N1126" i="1"/>
  <c r="M1126" i="1"/>
  <c r="L1126" i="1"/>
  <c r="Q825" i="1"/>
  <c r="M825" i="1"/>
  <c r="Q831" i="1"/>
  <c r="O831" i="1"/>
  <c r="M831" i="1"/>
  <c r="R857" i="1"/>
  <c r="Q857" i="1"/>
  <c r="O857" i="1"/>
  <c r="S857" i="1" s="1"/>
  <c r="N857" i="1"/>
  <c r="M857" i="1"/>
  <c r="P912" i="1"/>
  <c r="R912" i="1"/>
  <c r="Q912" i="1"/>
  <c r="O912" i="1"/>
  <c r="S912" i="1" s="1"/>
  <c r="N912" i="1"/>
  <c r="M912" i="1"/>
  <c r="L912" i="1"/>
  <c r="P944" i="1"/>
  <c r="N944" i="1"/>
  <c r="U944" i="1"/>
  <c r="R944" i="1"/>
  <c r="Q944" i="1"/>
  <c r="O944" i="1"/>
  <c r="S944" i="1" s="1"/>
  <c r="M944" i="1"/>
  <c r="L944" i="1"/>
  <c r="R986" i="1"/>
  <c r="L986" i="1"/>
  <c r="U986" i="1"/>
  <c r="Q986" i="1"/>
  <c r="P986" i="1"/>
  <c r="O986" i="1"/>
  <c r="N986" i="1"/>
  <c r="S1009" i="1"/>
  <c r="R1022" i="1"/>
  <c r="O1022" i="1"/>
  <c r="N1022" i="1"/>
  <c r="U1022" i="1"/>
  <c r="Q1022" i="1"/>
  <c r="T1022" i="1" s="1"/>
  <c r="P1022" i="1"/>
  <c r="U774" i="1"/>
  <c r="N774" i="1"/>
  <c r="R800" i="1"/>
  <c r="N800" i="1"/>
  <c r="L825" i="1"/>
  <c r="L831" i="1"/>
  <c r="P836" i="1"/>
  <c r="N836" i="1"/>
  <c r="L836" i="1"/>
  <c r="U836" i="1"/>
  <c r="S847" i="1"/>
  <c r="T847" i="1" s="1"/>
  <c r="L857" i="1"/>
  <c r="P917" i="1"/>
  <c r="U917" i="1"/>
  <c r="R917" i="1"/>
  <c r="N917" i="1"/>
  <c r="M917" i="1"/>
  <c r="L917" i="1"/>
  <c r="T979" i="1"/>
  <c r="M986" i="1"/>
  <c r="M1002" i="1"/>
  <c r="U1002" i="1"/>
  <c r="R1002" i="1"/>
  <c r="Q1002" i="1"/>
  <c r="T1002" i="1" s="1"/>
  <c r="P1002" i="1"/>
  <c r="O1002" i="1"/>
  <c r="L1022" i="1"/>
  <c r="L774" i="1"/>
  <c r="S807" i="1"/>
  <c r="T807" i="1" s="1"/>
  <c r="T817" i="1"/>
  <c r="S818" i="1"/>
  <c r="T818" i="1" s="1"/>
  <c r="Q824" i="1"/>
  <c r="M824" i="1"/>
  <c r="N825" i="1"/>
  <c r="N831" i="1"/>
  <c r="M836" i="1"/>
  <c r="U840" i="1"/>
  <c r="Q840" i="1"/>
  <c r="L840" i="1"/>
  <c r="P841" i="1"/>
  <c r="P857" i="1"/>
  <c r="N881" i="1"/>
  <c r="R881" i="1"/>
  <c r="Q881" i="1"/>
  <c r="P881" i="1"/>
  <c r="O881" i="1"/>
  <c r="S881" i="1" s="1"/>
  <c r="M881" i="1"/>
  <c r="L881" i="1"/>
  <c r="N886" i="1"/>
  <c r="U886" i="1"/>
  <c r="R886" i="1"/>
  <c r="O886" i="1"/>
  <c r="S886" i="1" s="1"/>
  <c r="M886" i="1"/>
  <c r="L886" i="1"/>
  <c r="U912" i="1"/>
  <c r="O917" i="1"/>
  <c r="P919" i="1"/>
  <c r="U919" i="1"/>
  <c r="Q919" i="1"/>
  <c r="O919" i="1"/>
  <c r="N919" i="1"/>
  <c r="T924" i="1"/>
  <c r="T996" i="1"/>
  <c r="L1002" i="1"/>
  <c r="M1022" i="1"/>
  <c r="Q1114" i="1"/>
  <c r="O1114" i="1"/>
  <c r="M1114" i="1"/>
  <c r="L1114" i="1"/>
  <c r="U1114" i="1"/>
  <c r="R1114" i="1"/>
  <c r="P1114" i="1"/>
  <c r="N1114" i="1"/>
  <c r="Q758" i="1"/>
  <c r="Q759" i="1"/>
  <c r="U765" i="1"/>
  <c r="N765" i="1"/>
  <c r="U773" i="1"/>
  <c r="N773" i="1"/>
  <c r="M774" i="1"/>
  <c r="U785" i="1"/>
  <c r="N785" i="1"/>
  <c r="L786" i="1"/>
  <c r="N787" i="1"/>
  <c r="R799" i="1"/>
  <c r="N799" i="1"/>
  <c r="M800" i="1"/>
  <c r="U803" i="1"/>
  <c r="L807" i="1"/>
  <c r="Q809" i="1"/>
  <c r="L824" i="1"/>
  <c r="O825" i="1"/>
  <c r="S825" i="1" s="1"/>
  <c r="Q830" i="1"/>
  <c r="O830" i="1"/>
  <c r="M830" i="1"/>
  <c r="P831" i="1"/>
  <c r="O836" i="1"/>
  <c r="M840" i="1"/>
  <c r="R841" i="1"/>
  <c r="S874" i="1"/>
  <c r="N877" i="1"/>
  <c r="O877" i="1"/>
  <c r="S877" i="1" s="1"/>
  <c r="M877" i="1"/>
  <c r="L877" i="1"/>
  <c r="U877" i="1"/>
  <c r="P886" i="1"/>
  <c r="N888" i="1"/>
  <c r="U888" i="1"/>
  <c r="Q888" i="1"/>
  <c r="T888" i="1" s="1"/>
  <c r="P888" i="1"/>
  <c r="O888" i="1"/>
  <c r="R899" i="1"/>
  <c r="U899" i="1"/>
  <c r="O899" i="1"/>
  <c r="N899" i="1"/>
  <c r="M899" i="1"/>
  <c r="L901" i="1"/>
  <c r="R901" i="1"/>
  <c r="Q901" i="1"/>
  <c r="P901" i="1"/>
  <c r="O901" i="1"/>
  <c r="N901" i="1"/>
  <c r="Q917" i="1"/>
  <c r="L919" i="1"/>
  <c r="S988" i="1"/>
  <c r="T988" i="1" s="1"/>
  <c r="N1002" i="1"/>
  <c r="T1006" i="1"/>
  <c r="N786" i="1"/>
  <c r="S798" i="1"/>
  <c r="T798" i="1" s="1"/>
  <c r="O800" i="1"/>
  <c r="S800" i="1" s="1"/>
  <c r="T800" i="1" s="1"/>
  <c r="S806" i="1"/>
  <c r="T806" i="1" s="1"/>
  <c r="M807" i="1"/>
  <c r="R809" i="1"/>
  <c r="T816" i="1"/>
  <c r="Q823" i="1"/>
  <c r="S823" i="1" s="1"/>
  <c r="M823" i="1"/>
  <c r="N824" i="1"/>
  <c r="P825" i="1"/>
  <c r="L830" i="1"/>
  <c r="R831" i="1"/>
  <c r="Q836" i="1"/>
  <c r="N840" i="1"/>
  <c r="T846" i="1"/>
  <c r="S846" i="1"/>
  <c r="U857" i="1"/>
  <c r="T886" i="1"/>
  <c r="M919" i="1"/>
  <c r="M970" i="1"/>
  <c r="U970" i="1"/>
  <c r="R970" i="1"/>
  <c r="Q970" i="1"/>
  <c r="P970" i="1"/>
  <c r="Q1013" i="1"/>
  <c r="N1013" i="1"/>
  <c r="L1013" i="1"/>
  <c r="U1013" i="1"/>
  <c r="R1013" i="1"/>
  <c r="P1013" i="1"/>
  <c r="O1013" i="1"/>
  <c r="S1013" i="1" s="1"/>
  <c r="M1013" i="1"/>
  <c r="R822" i="1"/>
  <c r="N822" i="1"/>
  <c r="R825" i="1"/>
  <c r="P835" i="1"/>
  <c r="N835" i="1"/>
  <c r="L835" i="1"/>
  <c r="U835" i="1"/>
  <c r="U838" i="1"/>
  <c r="N838" i="1"/>
  <c r="L838" i="1"/>
  <c r="N873" i="1"/>
  <c r="U873" i="1"/>
  <c r="R873" i="1"/>
  <c r="Q873" i="1"/>
  <c r="S873" i="1" s="1"/>
  <c r="P873" i="1"/>
  <c r="T877" i="1"/>
  <c r="S891" i="1"/>
  <c r="T891" i="1" s="1"/>
  <c r="M904" i="1"/>
  <c r="U904" i="1"/>
  <c r="R904" i="1"/>
  <c r="O904" i="1"/>
  <c r="N904" i="1"/>
  <c r="L904" i="1"/>
  <c r="P952" i="1"/>
  <c r="N952" i="1"/>
  <c r="S953" i="1"/>
  <c r="T953" i="1" s="1"/>
  <c r="Q957" i="1"/>
  <c r="O957" i="1"/>
  <c r="S957" i="1" s="1"/>
  <c r="T972" i="1"/>
  <c r="R987" i="1"/>
  <c r="L987" i="1"/>
  <c r="R995" i="1"/>
  <c r="L995" i="1"/>
  <c r="Q1014" i="1"/>
  <c r="N1014" i="1"/>
  <c r="L1014" i="1"/>
  <c r="L1034" i="1"/>
  <c r="N1034" i="1"/>
  <c r="M1034" i="1"/>
  <c r="R1043" i="1"/>
  <c r="O1043" i="1"/>
  <c r="S1043" i="1" s="1"/>
  <c r="U1043" i="1"/>
  <c r="Q1043" i="1"/>
  <c r="P1043" i="1"/>
  <c r="N1043" i="1"/>
  <c r="M1043" i="1"/>
  <c r="U1054" i="1"/>
  <c r="R1054" i="1"/>
  <c r="Q1054" i="1"/>
  <c r="M1054" i="1"/>
  <c r="L1054" i="1"/>
  <c r="U1062" i="1"/>
  <c r="S1062" i="1"/>
  <c r="R1062" i="1"/>
  <c r="Q1062" i="1"/>
  <c r="P1062" i="1"/>
  <c r="O1062" i="1"/>
  <c r="N1062" i="1"/>
  <c r="M1062" i="1"/>
  <c r="L1062" i="1"/>
  <c r="T1069" i="1"/>
  <c r="S1107" i="1"/>
  <c r="T1107" i="1" s="1"/>
  <c r="U827" i="1"/>
  <c r="Q874" i="1"/>
  <c r="R875" i="1"/>
  <c r="U878" i="1"/>
  <c r="Q889" i="1"/>
  <c r="R890" i="1"/>
  <c r="U892" i="1"/>
  <c r="Q906" i="1"/>
  <c r="R907" i="1"/>
  <c r="U909" i="1"/>
  <c r="Q922" i="1"/>
  <c r="Q923" i="1"/>
  <c r="S923" i="1" s="1"/>
  <c r="R924" i="1"/>
  <c r="R925" i="1"/>
  <c r="U928" i="1"/>
  <c r="O941" i="1"/>
  <c r="S941" i="1" s="1"/>
  <c r="Q952" i="1"/>
  <c r="S952" i="1" s="1"/>
  <c r="P956" i="1"/>
  <c r="N956" i="1"/>
  <c r="P957" i="1"/>
  <c r="R985" i="1"/>
  <c r="L985" i="1"/>
  <c r="P987" i="1"/>
  <c r="R993" i="1"/>
  <c r="L993" i="1"/>
  <c r="P995" i="1"/>
  <c r="R1014" i="1"/>
  <c r="R1029" i="1"/>
  <c r="Q1029" i="1"/>
  <c r="N1029" i="1"/>
  <c r="R1034" i="1"/>
  <c r="Q1040" i="1"/>
  <c r="T1040" i="1" s="1"/>
  <c r="P1040" i="1"/>
  <c r="M1040" i="1"/>
  <c r="N1040" i="1"/>
  <c r="L1040" i="1"/>
  <c r="U1073" i="1"/>
  <c r="S1073" i="1"/>
  <c r="R1073" i="1"/>
  <c r="Q1073" i="1"/>
  <c r="T1073" i="1" s="1"/>
  <c r="P1073" i="1"/>
  <c r="O1073" i="1"/>
  <c r="N1073" i="1"/>
  <c r="M1073" i="1"/>
  <c r="S1218" i="1"/>
  <c r="U927" i="1"/>
  <c r="Q941" i="1"/>
  <c r="P945" i="1"/>
  <c r="N945" i="1"/>
  <c r="R952" i="1"/>
  <c r="R957" i="1"/>
  <c r="L964" i="1"/>
  <c r="Q964" i="1"/>
  <c r="M969" i="1"/>
  <c r="R969" i="1"/>
  <c r="O975" i="1"/>
  <c r="U975" i="1"/>
  <c r="Q987" i="1"/>
  <c r="S987" i="1" s="1"/>
  <c r="Q995" i="1"/>
  <c r="P1017" i="1"/>
  <c r="N1017" i="1"/>
  <c r="R1021" i="1"/>
  <c r="N1021" i="1"/>
  <c r="M1021" i="1"/>
  <c r="U1034" i="1"/>
  <c r="P1048" i="1"/>
  <c r="U1048" i="1"/>
  <c r="R1048" i="1"/>
  <c r="Q1048" i="1"/>
  <c r="O1048" i="1"/>
  <c r="N1048" i="1"/>
  <c r="M1048" i="1"/>
  <c r="L853" i="1"/>
  <c r="L854" i="1"/>
  <c r="U876" i="1"/>
  <c r="L884" i="1"/>
  <c r="U891" i="1"/>
  <c r="L897" i="1"/>
  <c r="L916" i="1"/>
  <c r="U926" i="1"/>
  <c r="R941" i="1"/>
  <c r="L945" i="1"/>
  <c r="P950" i="1"/>
  <c r="N950" i="1"/>
  <c r="M964" i="1"/>
  <c r="L969" i="1"/>
  <c r="L975" i="1"/>
  <c r="R984" i="1"/>
  <c r="L984" i="1"/>
  <c r="R992" i="1"/>
  <c r="L992" i="1"/>
  <c r="L1000" i="1"/>
  <c r="Q1012" i="1"/>
  <c r="S1012" i="1" s="1"/>
  <c r="N1012" i="1"/>
  <c r="L1012" i="1"/>
  <c r="L1017" i="1"/>
  <c r="L1021" i="1"/>
  <c r="S1026" i="1"/>
  <c r="L1048" i="1"/>
  <c r="O1100" i="1"/>
  <c r="U1100" i="1"/>
  <c r="R1100" i="1"/>
  <c r="Q1100" i="1"/>
  <c r="P1100" i="1"/>
  <c r="N1100" i="1"/>
  <c r="M1100" i="1"/>
  <c r="L1100" i="1"/>
  <c r="R1150" i="1"/>
  <c r="P1150" i="1"/>
  <c r="N1150" i="1"/>
  <c r="U1150" i="1"/>
  <c r="Q1150" i="1"/>
  <c r="O1150" i="1"/>
  <c r="P955" i="1"/>
  <c r="N955" i="1"/>
  <c r="U1014" i="1"/>
  <c r="U1075" i="1"/>
  <c r="S1075" i="1"/>
  <c r="R1075" i="1"/>
  <c r="N1075" i="1"/>
  <c r="M1075" i="1"/>
  <c r="O1075" i="1"/>
  <c r="U1080" i="1"/>
  <c r="S1080" i="1"/>
  <c r="R1080" i="1"/>
  <c r="M1080" i="1"/>
  <c r="L1080" i="1"/>
  <c r="N1080" i="1"/>
  <c r="R983" i="1"/>
  <c r="L983" i="1"/>
  <c r="R991" i="1"/>
  <c r="L991" i="1"/>
  <c r="S1000" i="1"/>
  <c r="S1017" i="1"/>
  <c r="T1026" i="1"/>
  <c r="T1033" i="1"/>
  <c r="U1068" i="1"/>
  <c r="S1068" i="1"/>
  <c r="R1068" i="1"/>
  <c r="Q1068" i="1"/>
  <c r="P1068" i="1"/>
  <c r="O1068" i="1"/>
  <c r="N1068" i="1"/>
  <c r="L1075" i="1"/>
  <c r="U1078" i="1"/>
  <c r="S1078" i="1"/>
  <c r="R1078" i="1"/>
  <c r="Q1078" i="1"/>
  <c r="T1078" i="1" s="1"/>
  <c r="P1078" i="1"/>
  <c r="O1078" i="1"/>
  <c r="N1078" i="1"/>
  <c r="M1078" i="1"/>
  <c r="L1078" i="1"/>
  <c r="O1080" i="1"/>
  <c r="Q1127" i="1"/>
  <c r="U1127" i="1"/>
  <c r="M1127" i="1"/>
  <c r="L1127" i="1"/>
  <c r="N1127" i="1"/>
  <c r="R1148" i="1"/>
  <c r="P1148" i="1"/>
  <c r="N1148" i="1"/>
  <c r="U1148" i="1"/>
  <c r="Q1148" i="1"/>
  <c r="O1148" i="1"/>
  <c r="M1148" i="1"/>
  <c r="L1148" i="1"/>
  <c r="M1150" i="1"/>
  <c r="T1182" i="1"/>
  <c r="O853" i="1"/>
  <c r="S853" i="1" s="1"/>
  <c r="O854" i="1"/>
  <c r="S854" i="1" s="1"/>
  <c r="P884" i="1"/>
  <c r="O897" i="1"/>
  <c r="P916" i="1"/>
  <c r="Q945" i="1"/>
  <c r="P949" i="1"/>
  <c r="N949" i="1"/>
  <c r="S950" i="1"/>
  <c r="M955" i="1"/>
  <c r="P964" i="1"/>
  <c r="P969" i="1"/>
  <c r="M974" i="1"/>
  <c r="P975" i="1"/>
  <c r="M983" i="1"/>
  <c r="M991" i="1"/>
  <c r="N999" i="1"/>
  <c r="P1000" i="1"/>
  <c r="Q1011" i="1"/>
  <c r="N1011" i="1"/>
  <c r="L1011" i="1"/>
  <c r="R1016" i="1"/>
  <c r="O1016" i="1"/>
  <c r="M1016" i="1"/>
  <c r="Q1017" i="1"/>
  <c r="Q1021" i="1"/>
  <c r="U1053" i="1"/>
  <c r="Q1053" i="1"/>
  <c r="T1053" i="1" s="1"/>
  <c r="P1053" i="1"/>
  <c r="R1053" i="1"/>
  <c r="O1053" i="1"/>
  <c r="N1053" i="1"/>
  <c r="M1053" i="1"/>
  <c r="T1058" i="1"/>
  <c r="P1075" i="1"/>
  <c r="P1080" i="1"/>
  <c r="S1098" i="1"/>
  <c r="T1098" i="1" s="1"/>
  <c r="P1105" i="1"/>
  <c r="N1105" i="1"/>
  <c r="U1105" i="1"/>
  <c r="M1105" i="1"/>
  <c r="L1105" i="1"/>
  <c r="O1105" i="1"/>
  <c r="O1127" i="1"/>
  <c r="P853" i="1"/>
  <c r="P854" i="1"/>
  <c r="L859" i="1"/>
  <c r="L860" i="1"/>
  <c r="L861" i="1"/>
  <c r="L862" i="1"/>
  <c r="L863" i="1"/>
  <c r="L864" i="1"/>
  <c r="L865" i="1"/>
  <c r="L880" i="1"/>
  <c r="P883" i="1"/>
  <c r="Q884" i="1"/>
  <c r="O896" i="1"/>
  <c r="S896" i="1" s="1"/>
  <c r="T896" i="1" s="1"/>
  <c r="P897" i="1"/>
  <c r="P902" i="1"/>
  <c r="L911" i="1"/>
  <c r="O914" i="1"/>
  <c r="S914" i="1" s="1"/>
  <c r="T914" i="1" s="1"/>
  <c r="P915" i="1"/>
  <c r="Q916" i="1"/>
  <c r="T916" i="1" s="1"/>
  <c r="M931" i="1"/>
  <c r="R945" i="1"/>
  <c r="L949" i="1"/>
  <c r="Q950" i="1"/>
  <c r="P954" i="1"/>
  <c r="N954" i="1"/>
  <c r="O955" i="1"/>
  <c r="R964" i="1"/>
  <c r="Q969" i="1"/>
  <c r="N974" i="1"/>
  <c r="Q975" i="1"/>
  <c r="T975" i="1" s="1"/>
  <c r="R982" i="1"/>
  <c r="L982" i="1"/>
  <c r="N983" i="1"/>
  <c r="P984" i="1"/>
  <c r="R990" i="1"/>
  <c r="L990" i="1"/>
  <c r="N991" i="1"/>
  <c r="P992" i="1"/>
  <c r="L998" i="1"/>
  <c r="O999" i="1"/>
  <c r="Q1000" i="1"/>
  <c r="M1011" i="1"/>
  <c r="R1012" i="1"/>
  <c r="L1016" i="1"/>
  <c r="R1017" i="1"/>
  <c r="S1025" i="1"/>
  <c r="T1025" i="1" s="1"/>
  <c r="U1028" i="1"/>
  <c r="Q1028" i="1"/>
  <c r="T1028" i="1" s="1"/>
  <c r="O1028" i="1"/>
  <c r="N1028" i="1"/>
  <c r="L1028" i="1"/>
  <c r="S1036" i="1"/>
  <c r="T1036" i="1" s="1"/>
  <c r="Q1039" i="1"/>
  <c r="P1039" i="1"/>
  <c r="M1039" i="1"/>
  <c r="U1039" i="1"/>
  <c r="R1039" i="1"/>
  <c r="R1050" i="1"/>
  <c r="O1050" i="1"/>
  <c r="S1050" i="1" s="1"/>
  <c r="M1050" i="1"/>
  <c r="L1050" i="1"/>
  <c r="U1050" i="1"/>
  <c r="L1053" i="1"/>
  <c r="M1068" i="1"/>
  <c r="Q1075" i="1"/>
  <c r="Q1080" i="1"/>
  <c r="Q1105" i="1"/>
  <c r="P1127" i="1"/>
  <c r="T1145" i="1"/>
  <c r="P851" i="1"/>
  <c r="Q853" i="1"/>
  <c r="Q854" i="1"/>
  <c r="M859" i="1"/>
  <c r="M860" i="1"/>
  <c r="M861" i="1"/>
  <c r="M862" i="1"/>
  <c r="M863" i="1"/>
  <c r="M864" i="1"/>
  <c r="N865" i="1"/>
  <c r="M880" i="1"/>
  <c r="R884" i="1"/>
  <c r="R897" i="1"/>
  <c r="M911" i="1"/>
  <c r="R916" i="1"/>
  <c r="N931" i="1"/>
  <c r="P943" i="1"/>
  <c r="N943" i="1"/>
  <c r="M949" i="1"/>
  <c r="R950" i="1"/>
  <c r="Q955" i="1"/>
  <c r="P974" i="1"/>
  <c r="R975" i="1"/>
  <c r="O983" i="1"/>
  <c r="S983" i="1" s="1"/>
  <c r="Q984" i="1"/>
  <c r="O991" i="1"/>
  <c r="S991" i="1" s="1"/>
  <c r="Q992" i="1"/>
  <c r="N998" i="1"/>
  <c r="P999" i="1"/>
  <c r="R1000" i="1"/>
  <c r="O1011" i="1"/>
  <c r="S1011" i="1" s="1"/>
  <c r="N1016" i="1"/>
  <c r="U1021" i="1"/>
  <c r="R1024" i="1"/>
  <c r="Q1024" i="1"/>
  <c r="L1024" i="1"/>
  <c r="R1031" i="1"/>
  <c r="Q1031" i="1"/>
  <c r="O1031" i="1"/>
  <c r="S1031" i="1" s="1"/>
  <c r="M1035" i="1"/>
  <c r="P1035" i="1"/>
  <c r="O1035" i="1"/>
  <c r="U1089" i="1"/>
  <c r="S1089" i="1"/>
  <c r="R1089" i="1"/>
  <c r="Q1089" i="1"/>
  <c r="T1089" i="1" s="1"/>
  <c r="P1089" i="1"/>
  <c r="O1089" i="1"/>
  <c r="N1089" i="1"/>
  <c r="M1089" i="1"/>
  <c r="R1105" i="1"/>
  <c r="R1127" i="1"/>
  <c r="P948" i="1"/>
  <c r="N948" i="1"/>
  <c r="S949" i="1"/>
  <c r="R955" i="1"/>
  <c r="U964" i="1"/>
  <c r="L967" i="1"/>
  <c r="Q967" i="1"/>
  <c r="T967" i="1" s="1"/>
  <c r="U969" i="1"/>
  <c r="Q974" i="1"/>
  <c r="S974" i="1" s="1"/>
  <c r="P983" i="1"/>
  <c r="R989" i="1"/>
  <c r="L989" i="1"/>
  <c r="P991" i="1"/>
  <c r="R997" i="1"/>
  <c r="L997" i="1"/>
  <c r="Q999" i="1"/>
  <c r="Q1010" i="1"/>
  <c r="N1010" i="1"/>
  <c r="L1010" i="1"/>
  <c r="U1017" i="1"/>
  <c r="U1057" i="1"/>
  <c r="R1057" i="1"/>
  <c r="Q1057" i="1"/>
  <c r="P1057" i="1"/>
  <c r="O1057" i="1"/>
  <c r="S1057" i="1" s="1"/>
  <c r="N1057" i="1"/>
  <c r="M1057" i="1"/>
  <c r="O859" i="1"/>
  <c r="S859" i="1" s="1"/>
  <c r="T859" i="1" s="1"/>
  <c r="O860" i="1"/>
  <c r="S860" i="1" s="1"/>
  <c r="T860" i="1" s="1"/>
  <c r="O861" i="1"/>
  <c r="S861" i="1" s="1"/>
  <c r="T861" i="1" s="1"/>
  <c r="O862" i="1"/>
  <c r="S862" i="1" s="1"/>
  <c r="T862" i="1" s="1"/>
  <c r="P863" i="1"/>
  <c r="P864" i="1"/>
  <c r="P865" i="1"/>
  <c r="P880" i="1"/>
  <c r="L892" i="1"/>
  <c r="U897" i="1"/>
  <c r="O911" i="1"/>
  <c r="S911" i="1" s="1"/>
  <c r="U916" i="1"/>
  <c r="L927" i="1"/>
  <c r="P931" i="1"/>
  <c r="L948" i="1"/>
  <c r="Q949" i="1"/>
  <c r="P953" i="1"/>
  <c r="N953" i="1"/>
  <c r="U958" i="1"/>
  <c r="Q958" i="1"/>
  <c r="T958" i="1" s="1"/>
  <c r="O958" i="1"/>
  <c r="M967" i="1"/>
  <c r="L972" i="1"/>
  <c r="R974" i="1"/>
  <c r="Q983" i="1"/>
  <c r="M989" i="1"/>
  <c r="Q991" i="1"/>
  <c r="M997" i="1"/>
  <c r="P998" i="1"/>
  <c r="R999" i="1"/>
  <c r="U1000" i="1"/>
  <c r="M1010" i="1"/>
  <c r="R1011" i="1"/>
  <c r="U1012" i="1"/>
  <c r="Q1015" i="1"/>
  <c r="T1015" i="1" s="1"/>
  <c r="N1015" i="1"/>
  <c r="L1015" i="1"/>
  <c r="Q1016" i="1"/>
  <c r="T1016" i="1" s="1"/>
  <c r="N1024" i="1"/>
  <c r="R1028" i="1"/>
  <c r="M1031" i="1"/>
  <c r="N1035" i="1"/>
  <c r="L1057" i="1"/>
  <c r="Q880" i="1"/>
  <c r="U884" i="1"/>
  <c r="M892" i="1"/>
  <c r="Q911" i="1"/>
  <c r="L926" i="1"/>
  <c r="N927" i="1"/>
  <c r="Q931" i="1"/>
  <c r="S935" i="1"/>
  <c r="T935" i="1" s="1"/>
  <c r="P942" i="1"/>
  <c r="N942" i="1"/>
  <c r="S943" i="1"/>
  <c r="M948" i="1"/>
  <c r="R949" i="1"/>
  <c r="L953" i="1"/>
  <c r="U955" i="1"/>
  <c r="L958" i="1"/>
  <c r="N967" i="1"/>
  <c r="M972" i="1"/>
  <c r="U984" i="1"/>
  <c r="R988" i="1"/>
  <c r="L988" i="1"/>
  <c r="N989" i="1"/>
  <c r="U992" i="1"/>
  <c r="R996" i="1"/>
  <c r="L996" i="1"/>
  <c r="N997" i="1"/>
  <c r="Q998" i="1"/>
  <c r="O1010" i="1"/>
  <c r="S1010" i="1" s="1"/>
  <c r="M1015" i="1"/>
  <c r="U1019" i="1"/>
  <c r="Q1019" i="1"/>
  <c r="R1019" i="1"/>
  <c r="O1019" i="1"/>
  <c r="S1019" i="1" s="1"/>
  <c r="O1024" i="1"/>
  <c r="S1024" i="1" s="1"/>
  <c r="N1031" i="1"/>
  <c r="Q1035" i="1"/>
  <c r="T1035" i="1" s="1"/>
  <c r="R863" i="1"/>
  <c r="R864" i="1"/>
  <c r="R865" i="1"/>
  <c r="L875" i="1"/>
  <c r="M876" i="1"/>
  <c r="P878" i="1"/>
  <c r="Q879" i="1"/>
  <c r="R880" i="1"/>
  <c r="U883" i="1"/>
  <c r="L890" i="1"/>
  <c r="M891" i="1"/>
  <c r="N892" i="1"/>
  <c r="Q893" i="1"/>
  <c r="U896" i="1"/>
  <c r="L907" i="1"/>
  <c r="M908" i="1"/>
  <c r="O909" i="1"/>
  <c r="S909" i="1" s="1"/>
  <c r="T909" i="1" s="1"/>
  <c r="Q910" i="1"/>
  <c r="R911" i="1"/>
  <c r="U914" i="1"/>
  <c r="U915" i="1"/>
  <c r="L924" i="1"/>
  <c r="L925" i="1"/>
  <c r="N926" i="1"/>
  <c r="O927" i="1"/>
  <c r="S927" i="1" s="1"/>
  <c r="T927" i="1" s="1"/>
  <c r="P928" i="1"/>
  <c r="Q929" i="1"/>
  <c r="Q930" i="1"/>
  <c r="R931" i="1"/>
  <c r="L942" i="1"/>
  <c r="Q943" i="1"/>
  <c r="P947" i="1"/>
  <c r="N947" i="1"/>
  <c r="O948" i="1"/>
  <c r="S948" i="1" s="1"/>
  <c r="T948" i="1" s="1"/>
  <c r="M953" i="1"/>
  <c r="M958" i="1"/>
  <c r="L966" i="1"/>
  <c r="Q966" i="1"/>
  <c r="O967" i="1"/>
  <c r="N971" i="1"/>
  <c r="U971" i="1"/>
  <c r="P972" i="1"/>
  <c r="U974" i="1"/>
  <c r="Q982" i="1"/>
  <c r="M988" i="1"/>
  <c r="O989" i="1"/>
  <c r="S989" i="1" s="1"/>
  <c r="T989" i="1" s="1"/>
  <c r="Q990" i="1"/>
  <c r="M996" i="1"/>
  <c r="O997" i="1"/>
  <c r="R998" i="1"/>
  <c r="U999" i="1"/>
  <c r="Q1009" i="1"/>
  <c r="N1009" i="1"/>
  <c r="L1009" i="1"/>
  <c r="P1010" i="1"/>
  <c r="O1015" i="1"/>
  <c r="U1016" i="1"/>
  <c r="L1019" i="1"/>
  <c r="P1024" i="1"/>
  <c r="O1027" i="1"/>
  <c r="M1027" i="1"/>
  <c r="L1027" i="1"/>
  <c r="R1030" i="1"/>
  <c r="Q1030" i="1"/>
  <c r="O1030" i="1"/>
  <c r="P1031" i="1"/>
  <c r="R1035" i="1"/>
  <c r="U1059" i="1"/>
  <c r="R1059" i="1"/>
  <c r="N1059" i="1"/>
  <c r="M1059" i="1"/>
  <c r="O1059" i="1"/>
  <c r="S1059" i="1" s="1"/>
  <c r="T1059" i="1" s="1"/>
  <c r="U1064" i="1"/>
  <c r="S1064" i="1"/>
  <c r="T1064" i="1" s="1"/>
  <c r="R1064" i="1"/>
  <c r="M1064" i="1"/>
  <c r="L1064" i="1"/>
  <c r="N1064" i="1"/>
  <c r="U1084" i="1"/>
  <c r="S1084" i="1"/>
  <c r="R1084" i="1"/>
  <c r="Q1084" i="1"/>
  <c r="T1084" i="1" s="1"/>
  <c r="P1084" i="1"/>
  <c r="O1084" i="1"/>
  <c r="N1084" i="1"/>
  <c r="N1091" i="1"/>
  <c r="U1091" i="1"/>
  <c r="O1091" i="1"/>
  <c r="M1091" i="1"/>
  <c r="P1091" i="1"/>
  <c r="S1122" i="1"/>
  <c r="T1122" i="1" s="1"/>
  <c r="R1144" i="1"/>
  <c r="O1144" i="1"/>
  <c r="S1144" i="1" s="1"/>
  <c r="T1144" i="1" s="1"/>
  <c r="U1144" i="1"/>
  <c r="P1144" i="1"/>
  <c r="N1144" i="1"/>
  <c r="M1144" i="1"/>
  <c r="U1063" i="1"/>
  <c r="S1063" i="1"/>
  <c r="R1063" i="1"/>
  <c r="U1079" i="1"/>
  <c r="S1079" i="1"/>
  <c r="R1079" i="1"/>
  <c r="Q1153" i="1"/>
  <c r="O1153" i="1"/>
  <c r="S1153" i="1" s="1"/>
  <c r="U1153" i="1"/>
  <c r="R1153" i="1"/>
  <c r="P1153" i="1"/>
  <c r="N1153" i="1"/>
  <c r="M1153" i="1"/>
  <c r="L1153" i="1"/>
  <c r="T1188" i="1"/>
  <c r="R1020" i="1"/>
  <c r="R1033" i="1"/>
  <c r="P1038" i="1"/>
  <c r="O1038" i="1"/>
  <c r="L1038" i="1"/>
  <c r="T1049" i="1"/>
  <c r="O1063" i="1"/>
  <c r="U1067" i="1"/>
  <c r="S1067" i="1"/>
  <c r="T1067" i="1" s="1"/>
  <c r="R1067" i="1"/>
  <c r="O1079" i="1"/>
  <c r="U1083" i="1"/>
  <c r="S1083" i="1"/>
  <c r="T1083" i="1" s="1"/>
  <c r="R1083" i="1"/>
  <c r="Q1117" i="1"/>
  <c r="O1117" i="1"/>
  <c r="U1117" i="1"/>
  <c r="R1117" i="1"/>
  <c r="P1117" i="1"/>
  <c r="N1117" i="1"/>
  <c r="M1117" i="1"/>
  <c r="L1117" i="1"/>
  <c r="Q1119" i="1"/>
  <c r="O1119" i="1"/>
  <c r="S1119" i="1" s="1"/>
  <c r="U1119" i="1"/>
  <c r="R1119" i="1"/>
  <c r="Q1141" i="1"/>
  <c r="R1141" i="1"/>
  <c r="P1141" i="1"/>
  <c r="O1141" i="1"/>
  <c r="S1141" i="1" s="1"/>
  <c r="N1141" i="1"/>
  <c r="U1170" i="1"/>
  <c r="Q1170" i="1"/>
  <c r="O1170" i="1"/>
  <c r="S1170" i="1" s="1"/>
  <c r="M1170" i="1"/>
  <c r="R1170" i="1"/>
  <c r="P1170" i="1"/>
  <c r="N1170" i="1"/>
  <c r="T1192" i="1"/>
  <c r="T1206" i="1"/>
  <c r="T80" i="3"/>
  <c r="S80" i="3"/>
  <c r="R1042" i="1"/>
  <c r="O1042" i="1"/>
  <c r="S1042" i="1" s="1"/>
  <c r="U1056" i="1"/>
  <c r="R1056" i="1"/>
  <c r="P1063" i="1"/>
  <c r="U1072" i="1"/>
  <c r="S1072" i="1"/>
  <c r="R1072" i="1"/>
  <c r="P1079" i="1"/>
  <c r="U1088" i="1"/>
  <c r="S1088" i="1"/>
  <c r="R1088" i="1"/>
  <c r="O1099" i="1"/>
  <c r="Q1099" i="1"/>
  <c r="P1099" i="1"/>
  <c r="N1099" i="1"/>
  <c r="M1099" i="1"/>
  <c r="L1099" i="1"/>
  <c r="O1101" i="1"/>
  <c r="U1101" i="1"/>
  <c r="R1101" i="1"/>
  <c r="Q1101" i="1"/>
  <c r="P1101" i="1"/>
  <c r="N1101" i="1"/>
  <c r="M1005" i="1"/>
  <c r="M1006" i="1"/>
  <c r="M1007" i="1"/>
  <c r="U1020" i="1"/>
  <c r="N1038" i="1"/>
  <c r="L1042" i="1"/>
  <c r="R1047" i="1"/>
  <c r="O1047" i="1"/>
  <c r="L1056" i="1"/>
  <c r="U1061" i="1"/>
  <c r="S1061" i="1"/>
  <c r="T1061" i="1" s="1"/>
  <c r="R1061" i="1"/>
  <c r="Q1063" i="1"/>
  <c r="T1063" i="1" s="1"/>
  <c r="M1067" i="1"/>
  <c r="L1072" i="1"/>
  <c r="U1077" i="1"/>
  <c r="S1077" i="1"/>
  <c r="T1077" i="1" s="1"/>
  <c r="R1077" i="1"/>
  <c r="Q1079" i="1"/>
  <c r="M1083" i="1"/>
  <c r="L1088" i="1"/>
  <c r="N1094" i="1"/>
  <c r="M1094" i="1"/>
  <c r="L1094" i="1"/>
  <c r="R1099" i="1"/>
  <c r="L1101" i="1"/>
  <c r="Q1110" i="1"/>
  <c r="O1110" i="1"/>
  <c r="S1110" i="1" s="1"/>
  <c r="R1110" i="1"/>
  <c r="P1110" i="1"/>
  <c r="N1110" i="1"/>
  <c r="M1119" i="1"/>
  <c r="M1141" i="1"/>
  <c r="Q1154" i="1"/>
  <c r="O1154" i="1"/>
  <c r="S1154" i="1" s="1"/>
  <c r="U1154" i="1"/>
  <c r="R1154" i="1"/>
  <c r="P1154" i="1"/>
  <c r="M1154" i="1"/>
  <c r="L1154" i="1"/>
  <c r="S1168" i="1"/>
  <c r="T1181" i="1"/>
  <c r="M1042" i="1"/>
  <c r="R1052" i="1"/>
  <c r="P1052" i="1"/>
  <c r="O1052" i="1"/>
  <c r="M1056" i="1"/>
  <c r="U1066" i="1"/>
  <c r="S1066" i="1"/>
  <c r="T1066" i="1" s="1"/>
  <c r="R1066" i="1"/>
  <c r="M1072" i="1"/>
  <c r="U1082" i="1"/>
  <c r="S1082" i="1"/>
  <c r="T1082" i="1" s="1"/>
  <c r="R1082" i="1"/>
  <c r="M1088" i="1"/>
  <c r="U1099" i="1"/>
  <c r="M1101" i="1"/>
  <c r="L1110" i="1"/>
  <c r="N1119" i="1"/>
  <c r="Q1129" i="1"/>
  <c r="M1129" i="1"/>
  <c r="L1129" i="1"/>
  <c r="U1141" i="1"/>
  <c r="N1154" i="1"/>
  <c r="Q1159" i="1"/>
  <c r="R1159" i="1"/>
  <c r="U1159" i="1"/>
  <c r="P1159" i="1"/>
  <c r="O1159" i="1"/>
  <c r="S1159" i="1" s="1"/>
  <c r="N1159" i="1"/>
  <c r="M1159" i="1"/>
  <c r="N1042" i="1"/>
  <c r="N1056" i="1"/>
  <c r="U1071" i="1"/>
  <c r="S1071" i="1"/>
  <c r="R1071" i="1"/>
  <c r="N1072" i="1"/>
  <c r="U1087" i="1"/>
  <c r="S1087" i="1"/>
  <c r="R1087" i="1"/>
  <c r="N1088" i="1"/>
  <c r="O1103" i="1"/>
  <c r="U1103" i="1"/>
  <c r="R1103" i="1"/>
  <c r="Q1103" i="1"/>
  <c r="Q1132" i="1"/>
  <c r="U1132" i="1"/>
  <c r="P1132" i="1"/>
  <c r="O1132" i="1"/>
  <c r="N1132" i="1"/>
  <c r="M1132" i="1"/>
  <c r="L1132" i="1"/>
  <c r="Q1134" i="1"/>
  <c r="U1134" i="1"/>
  <c r="R1134" i="1"/>
  <c r="P1134" i="1"/>
  <c r="Q1143" i="1"/>
  <c r="O1143" i="1"/>
  <c r="S1143" i="1" s="1"/>
  <c r="U1143" i="1"/>
  <c r="R1143" i="1"/>
  <c r="L1159" i="1"/>
  <c r="S1174" i="1"/>
  <c r="M1025" i="1"/>
  <c r="N1026" i="1"/>
  <c r="N1036" i="1"/>
  <c r="M1036" i="1"/>
  <c r="R1041" i="1"/>
  <c r="Q1041" i="1"/>
  <c r="T1041" i="1" s="1"/>
  <c r="N1041" i="1"/>
  <c r="P1042" i="1"/>
  <c r="R1046" i="1"/>
  <c r="O1046" i="1"/>
  <c r="S1046" i="1" s="1"/>
  <c r="T1046" i="1" s="1"/>
  <c r="N1047" i="1"/>
  <c r="M1052" i="1"/>
  <c r="U1055" i="1"/>
  <c r="R1055" i="1"/>
  <c r="Q1055" i="1"/>
  <c r="T1055" i="1" s="1"/>
  <c r="O1056" i="1"/>
  <c r="S1056" i="1" s="1"/>
  <c r="U1060" i="1"/>
  <c r="R1060" i="1"/>
  <c r="N1061" i="1"/>
  <c r="M1066" i="1"/>
  <c r="P1067" i="1"/>
  <c r="L1071" i="1"/>
  <c r="O1072" i="1"/>
  <c r="U1076" i="1"/>
  <c r="S1076" i="1"/>
  <c r="R1076" i="1"/>
  <c r="N1077" i="1"/>
  <c r="M1082" i="1"/>
  <c r="P1083" i="1"/>
  <c r="L1087" i="1"/>
  <c r="O1088" i="1"/>
  <c r="Q1094" i="1"/>
  <c r="T1094" i="1" s="1"/>
  <c r="L1103" i="1"/>
  <c r="U1110" i="1"/>
  <c r="Q1112" i="1"/>
  <c r="O1112" i="1"/>
  <c r="S1112" i="1" s="1"/>
  <c r="U1112" i="1"/>
  <c r="O1129" i="1"/>
  <c r="R1132" i="1"/>
  <c r="L1134" i="1"/>
  <c r="L1143" i="1"/>
  <c r="R1149" i="1"/>
  <c r="P1149" i="1"/>
  <c r="N1149" i="1"/>
  <c r="U1149" i="1"/>
  <c r="Q1149" i="1"/>
  <c r="M1149" i="1"/>
  <c r="T1196" i="1"/>
  <c r="Q1042" i="1"/>
  <c r="R1051" i="1"/>
  <c r="O1051" i="1"/>
  <c r="P1056" i="1"/>
  <c r="U1065" i="1"/>
  <c r="S1065" i="1"/>
  <c r="T1065" i="1" s="1"/>
  <c r="R1065" i="1"/>
  <c r="M1071" i="1"/>
  <c r="P1072" i="1"/>
  <c r="U1081" i="1"/>
  <c r="S1081" i="1"/>
  <c r="T1081" i="1" s="1"/>
  <c r="R1081" i="1"/>
  <c r="N1082" i="1"/>
  <c r="M1087" i="1"/>
  <c r="P1088" i="1"/>
  <c r="M1103" i="1"/>
  <c r="P1129" i="1"/>
  <c r="M1134" i="1"/>
  <c r="M1143" i="1"/>
  <c r="L1149" i="1"/>
  <c r="Q1056" i="1"/>
  <c r="U1070" i="1"/>
  <c r="S1070" i="1"/>
  <c r="T1070" i="1" s="1"/>
  <c r="R1070" i="1"/>
  <c r="N1071" i="1"/>
  <c r="Q1072" i="1"/>
  <c r="U1086" i="1"/>
  <c r="S1086" i="1"/>
  <c r="T1086" i="1" s="1"/>
  <c r="R1086" i="1"/>
  <c r="N1087" i="1"/>
  <c r="Q1088" i="1"/>
  <c r="T1088" i="1" s="1"/>
  <c r="N1103" i="1"/>
  <c r="Q1118" i="1"/>
  <c r="O1118" i="1"/>
  <c r="R1118" i="1"/>
  <c r="P1118" i="1"/>
  <c r="N1118" i="1"/>
  <c r="R1125" i="1"/>
  <c r="P1125" i="1"/>
  <c r="Q1125" i="1"/>
  <c r="T1125" i="1" s="1"/>
  <c r="O1125" i="1"/>
  <c r="N1125" i="1"/>
  <c r="M1125" i="1"/>
  <c r="N1134" i="1"/>
  <c r="N1143" i="1"/>
  <c r="S1149" i="1"/>
  <c r="T1156" i="1"/>
  <c r="Q1137" i="1"/>
  <c r="M1137" i="1"/>
  <c r="L1137" i="1"/>
  <c r="M1214" i="1"/>
  <c r="L1214" i="1"/>
  <c r="N1214" i="1"/>
  <c r="U1214" i="1"/>
  <c r="R1214" i="1"/>
  <c r="Q1214" i="1"/>
  <c r="T1214" i="1" s="1"/>
  <c r="P1214" i="1"/>
  <c r="O1214" i="1"/>
  <c r="Q1140" i="1"/>
  <c r="U1140" i="1"/>
  <c r="P1140" i="1"/>
  <c r="O1140" i="1"/>
  <c r="S1140" i="1" s="1"/>
  <c r="N1140" i="1"/>
  <c r="M1140" i="1"/>
  <c r="L1140" i="1"/>
  <c r="Q1155" i="1"/>
  <c r="O1155" i="1"/>
  <c r="S1155" i="1" s="1"/>
  <c r="U1155" i="1"/>
  <c r="R1155" i="1"/>
  <c r="P1155" i="1"/>
  <c r="T1167" i="1"/>
  <c r="U1173" i="1"/>
  <c r="R1173" i="1"/>
  <c r="P1173" i="1"/>
  <c r="Q1173" i="1"/>
  <c r="O1173" i="1"/>
  <c r="S1173" i="1" s="1"/>
  <c r="N1173" i="1"/>
  <c r="M1173" i="1"/>
  <c r="P1051" i="1"/>
  <c r="O1065" i="1"/>
  <c r="U1069" i="1"/>
  <c r="S1069" i="1"/>
  <c r="R1069" i="1"/>
  <c r="N1070" i="1"/>
  <c r="Q1071" i="1"/>
  <c r="T1071" i="1" s="1"/>
  <c r="O1081" i="1"/>
  <c r="U1085" i="1"/>
  <c r="S1085" i="1"/>
  <c r="T1085" i="1" s="1"/>
  <c r="R1085" i="1"/>
  <c r="N1086" i="1"/>
  <c r="Q1087" i="1"/>
  <c r="T1087" i="1" s="1"/>
  <c r="O1102" i="1"/>
  <c r="S1102" i="1" s="1"/>
  <c r="R1102" i="1"/>
  <c r="Q1102" i="1"/>
  <c r="P1102" i="1"/>
  <c r="U1118" i="1"/>
  <c r="Q1120" i="1"/>
  <c r="T1120" i="1" s="1"/>
  <c r="O1120" i="1"/>
  <c r="U1120" i="1"/>
  <c r="O1137" i="1"/>
  <c r="S1137" i="1" s="1"/>
  <c r="R1140" i="1"/>
  <c r="R1142" i="1"/>
  <c r="P1142" i="1"/>
  <c r="U1142" i="1"/>
  <c r="Q1142" i="1"/>
  <c r="O1142" i="1"/>
  <c r="L1155" i="1"/>
  <c r="Q1160" i="1"/>
  <c r="T1160" i="1" s="1"/>
  <c r="U1160" i="1"/>
  <c r="R1160" i="1"/>
  <c r="P1160" i="1"/>
  <c r="S1167" i="1"/>
  <c r="L1173" i="1"/>
  <c r="L1020" i="1"/>
  <c r="M1033" i="1"/>
  <c r="U1041" i="1"/>
  <c r="R1044" i="1"/>
  <c r="O1044" i="1"/>
  <c r="S1044" i="1" s="1"/>
  <c r="T1044" i="1" s="1"/>
  <c r="Q1051" i="1"/>
  <c r="U1058" i="1"/>
  <c r="R1058" i="1"/>
  <c r="Q1060" i="1"/>
  <c r="P1065" i="1"/>
  <c r="L1069" i="1"/>
  <c r="O1070" i="1"/>
  <c r="U1074" i="1"/>
  <c r="S1074" i="1"/>
  <c r="T1074" i="1" s="1"/>
  <c r="R1074" i="1"/>
  <c r="Q1076" i="1"/>
  <c r="P1081" i="1"/>
  <c r="L1085" i="1"/>
  <c r="O1086" i="1"/>
  <c r="N1090" i="1"/>
  <c r="S1090" i="1"/>
  <c r="T1090" i="1" s="1"/>
  <c r="L1102" i="1"/>
  <c r="Q1109" i="1"/>
  <c r="O1109" i="1"/>
  <c r="S1109" i="1" s="1"/>
  <c r="U1109" i="1"/>
  <c r="R1109" i="1"/>
  <c r="P1109" i="1"/>
  <c r="N1109" i="1"/>
  <c r="M1109" i="1"/>
  <c r="L1109" i="1"/>
  <c r="Q1111" i="1"/>
  <c r="O1111" i="1"/>
  <c r="U1111" i="1"/>
  <c r="R1111" i="1"/>
  <c r="L1120" i="1"/>
  <c r="Q1133" i="1"/>
  <c r="R1133" i="1"/>
  <c r="P1133" i="1"/>
  <c r="O1133" i="1"/>
  <c r="N1133" i="1"/>
  <c r="P1137" i="1"/>
  <c r="L1142" i="1"/>
  <c r="M1155" i="1"/>
  <c r="L1160" i="1"/>
  <c r="S1171" i="1"/>
  <c r="T1171" i="1" s="1"/>
  <c r="T1200" i="1"/>
  <c r="O1206" i="1"/>
  <c r="S1206" i="1" s="1"/>
  <c r="S1212" i="1"/>
  <c r="L1218" i="1"/>
  <c r="U1218" i="1"/>
  <c r="R1218" i="1"/>
  <c r="Q1218" i="1"/>
  <c r="P1218" i="1"/>
  <c r="N1218" i="1"/>
  <c r="M1218" i="1"/>
  <c r="R43" i="3"/>
  <c r="Q43" i="3"/>
  <c r="O43" i="3"/>
  <c r="U43" i="3"/>
  <c r="P43" i="3"/>
  <c r="N43" i="3"/>
  <c r="L43" i="3"/>
  <c r="M43" i="3"/>
  <c r="S61" i="3"/>
  <c r="M1187" i="1"/>
  <c r="L1187" i="1"/>
  <c r="N1187" i="1"/>
  <c r="M1191" i="1"/>
  <c r="L1191" i="1"/>
  <c r="N1191" i="1"/>
  <c r="M1195" i="1"/>
  <c r="L1195" i="1"/>
  <c r="N1195" i="1"/>
  <c r="M1199" i="1"/>
  <c r="L1199" i="1"/>
  <c r="U1199" i="1"/>
  <c r="N1199" i="1"/>
  <c r="L1203" i="1"/>
  <c r="M1203" i="1"/>
  <c r="R52" i="3"/>
  <c r="P52" i="3"/>
  <c r="U52" i="3"/>
  <c r="O52" i="3"/>
  <c r="S52" i="3" s="1"/>
  <c r="L52" i="3"/>
  <c r="Q52" i="3"/>
  <c r="M52" i="3"/>
  <c r="P1187" i="1"/>
  <c r="S1209" i="1"/>
  <c r="T1209" i="1" s="1"/>
  <c r="Q19" i="3"/>
  <c r="P19" i="3"/>
  <c r="O19" i="3"/>
  <c r="M19" i="3"/>
  <c r="U19" i="3"/>
  <c r="R19" i="3"/>
  <c r="N19" i="3"/>
  <c r="L19" i="3"/>
  <c r="R24" i="3"/>
  <c r="Q24" i="3"/>
  <c r="P24" i="3"/>
  <c r="N24" i="3"/>
  <c r="U24" i="3"/>
  <c r="M24" i="3"/>
  <c r="L24" i="3"/>
  <c r="N1165" i="1"/>
  <c r="L1165" i="1"/>
  <c r="R1169" i="1"/>
  <c r="P1169" i="1"/>
  <c r="N1169" i="1"/>
  <c r="Q1187" i="1"/>
  <c r="T1191" i="1"/>
  <c r="T1195" i="1"/>
  <c r="T1199" i="1"/>
  <c r="T1221" i="1"/>
  <c r="S24" i="3"/>
  <c r="S79" i="3"/>
  <c r="T79" i="3" s="1"/>
  <c r="M1165" i="1"/>
  <c r="L1169" i="1"/>
  <c r="M1186" i="1"/>
  <c r="L1186" i="1"/>
  <c r="N1186" i="1"/>
  <c r="R1187" i="1"/>
  <c r="M1190" i="1"/>
  <c r="L1190" i="1"/>
  <c r="N1190" i="1"/>
  <c r="R1191" i="1"/>
  <c r="M1194" i="1"/>
  <c r="L1194" i="1"/>
  <c r="N1194" i="1"/>
  <c r="M1198" i="1"/>
  <c r="L1198" i="1"/>
  <c r="N1198" i="1"/>
  <c r="P11" i="3"/>
  <c r="O11" i="3"/>
  <c r="S11" i="3" s="1"/>
  <c r="L11" i="3"/>
  <c r="U11" i="3"/>
  <c r="Q11" i="3"/>
  <c r="M11" i="3"/>
  <c r="N11" i="3"/>
  <c r="R47" i="3"/>
  <c r="Q47" i="3"/>
  <c r="O47" i="3"/>
  <c r="U47" i="3"/>
  <c r="P47" i="3"/>
  <c r="N47" i="3"/>
  <c r="L47" i="3"/>
  <c r="M47" i="3"/>
  <c r="U1092" i="1"/>
  <c r="R1124" i="1"/>
  <c r="P1124" i="1"/>
  <c r="P1158" i="1"/>
  <c r="U1158" i="1"/>
  <c r="R1158" i="1"/>
  <c r="O1158" i="1"/>
  <c r="O1165" i="1"/>
  <c r="S1165" i="1" s="1"/>
  <c r="M1169" i="1"/>
  <c r="U1172" i="1"/>
  <c r="Q1172" i="1"/>
  <c r="O1172" i="1"/>
  <c r="L1177" i="1"/>
  <c r="O1186" i="1"/>
  <c r="O1190" i="1"/>
  <c r="O1194" i="1"/>
  <c r="O1198" i="1"/>
  <c r="T1220" i="1"/>
  <c r="R11" i="3"/>
  <c r="Q1116" i="1"/>
  <c r="O1116" i="1"/>
  <c r="S1116" i="1" s="1"/>
  <c r="P1165" i="1"/>
  <c r="O1169" i="1"/>
  <c r="M1177" i="1"/>
  <c r="P1186" i="1"/>
  <c r="U1187" i="1"/>
  <c r="P1190" i="1"/>
  <c r="U1191" i="1"/>
  <c r="P1194" i="1"/>
  <c r="U1195" i="1"/>
  <c r="P1198" i="1"/>
  <c r="M1201" i="1"/>
  <c r="L1201" i="1"/>
  <c r="U1201" i="1"/>
  <c r="N1201" i="1"/>
  <c r="R1204" i="1"/>
  <c r="U1204" i="1"/>
  <c r="P1204" i="1"/>
  <c r="O1204" i="1"/>
  <c r="S1204" i="1" s="1"/>
  <c r="L1219" i="1"/>
  <c r="U1219" i="1"/>
  <c r="R1219" i="1"/>
  <c r="P1219" i="1"/>
  <c r="O1219" i="1"/>
  <c r="P1108" i="1"/>
  <c r="N1108" i="1"/>
  <c r="R1123" i="1"/>
  <c r="P1123" i="1"/>
  <c r="R1147" i="1"/>
  <c r="P1147" i="1"/>
  <c r="N1147" i="1"/>
  <c r="Q1152" i="1"/>
  <c r="O1152" i="1"/>
  <c r="S1152" i="1" s="1"/>
  <c r="Q1165" i="1"/>
  <c r="R1168" i="1"/>
  <c r="P1168" i="1"/>
  <c r="N1168" i="1"/>
  <c r="Q1169" i="1"/>
  <c r="U1176" i="1"/>
  <c r="R1176" i="1"/>
  <c r="N1177" i="1"/>
  <c r="Q1186" i="1"/>
  <c r="Q1190" i="1"/>
  <c r="Q1194" i="1"/>
  <c r="Q1198" i="1"/>
  <c r="L1097" i="1"/>
  <c r="L1108" i="1"/>
  <c r="Q1115" i="1"/>
  <c r="O1115" i="1"/>
  <c r="S1115" i="1" s="1"/>
  <c r="M1116" i="1"/>
  <c r="L1123" i="1"/>
  <c r="M1131" i="1"/>
  <c r="M1139" i="1"/>
  <c r="L1147" i="1"/>
  <c r="L1152" i="1"/>
  <c r="N1158" i="1"/>
  <c r="N1164" i="1"/>
  <c r="R1165" i="1"/>
  <c r="L1168" i="1"/>
  <c r="N1172" i="1"/>
  <c r="L1176" i="1"/>
  <c r="O1177" i="1"/>
  <c r="S1178" i="1"/>
  <c r="T1178" i="1" s="1"/>
  <c r="M1185" i="1"/>
  <c r="L1185" i="1"/>
  <c r="N1185" i="1"/>
  <c r="R1186" i="1"/>
  <c r="M1189" i="1"/>
  <c r="L1189" i="1"/>
  <c r="N1189" i="1"/>
  <c r="R1190" i="1"/>
  <c r="M1193" i="1"/>
  <c r="L1193" i="1"/>
  <c r="N1193" i="1"/>
  <c r="R1194" i="1"/>
  <c r="M1197" i="1"/>
  <c r="L1197" i="1"/>
  <c r="N1197" i="1"/>
  <c r="R1198" i="1"/>
  <c r="P1201" i="1"/>
  <c r="M1204" i="1"/>
  <c r="U1207" i="1"/>
  <c r="O1207" i="1"/>
  <c r="S1207" i="1" s="1"/>
  <c r="T1207" i="1" s="1"/>
  <c r="N1207" i="1"/>
  <c r="L1207" i="1"/>
  <c r="P1207" i="1"/>
  <c r="S1213" i="1"/>
  <c r="T1213" i="1" s="1"/>
  <c r="N1219" i="1"/>
  <c r="Q20" i="3"/>
  <c r="P20" i="3"/>
  <c r="O20" i="3"/>
  <c r="S20" i="3" s="1"/>
  <c r="M20" i="3"/>
  <c r="U20" i="3"/>
  <c r="R20" i="3"/>
  <c r="L20" i="3"/>
  <c r="N20" i="3"/>
  <c r="L1096" i="1"/>
  <c r="M1097" i="1"/>
  <c r="P1098" i="1"/>
  <c r="P1107" i="1"/>
  <c r="N1107" i="1"/>
  <c r="M1108" i="1"/>
  <c r="L1115" i="1"/>
  <c r="N1116" i="1"/>
  <c r="R1122" i="1"/>
  <c r="P1122" i="1"/>
  <c r="M1123" i="1"/>
  <c r="O1124" i="1"/>
  <c r="S1124" i="1" s="1"/>
  <c r="T1124" i="1" s="1"/>
  <c r="L1130" i="1"/>
  <c r="N1131" i="1"/>
  <c r="L1138" i="1"/>
  <c r="N1139" i="1"/>
  <c r="R1146" i="1"/>
  <c r="P1146" i="1"/>
  <c r="M1147" i="1"/>
  <c r="M1152" i="1"/>
  <c r="P1157" i="1"/>
  <c r="Q1157" i="1"/>
  <c r="S1157" i="1" s="1"/>
  <c r="N1157" i="1"/>
  <c r="Q1158" i="1"/>
  <c r="T1158" i="1" s="1"/>
  <c r="L1162" i="1"/>
  <c r="O1164" i="1"/>
  <c r="M1168" i="1"/>
  <c r="U1169" i="1"/>
  <c r="P1172" i="1"/>
  <c r="M1176" i="1"/>
  <c r="P1177" i="1"/>
  <c r="O1185" i="1"/>
  <c r="O1189" i="1"/>
  <c r="O1193" i="1"/>
  <c r="S1193" i="1" s="1"/>
  <c r="O1197" i="1"/>
  <c r="Q1201" i="1"/>
  <c r="T1201" i="1" s="1"/>
  <c r="N1204" i="1"/>
  <c r="M1207" i="1"/>
  <c r="U1210" i="1"/>
  <c r="R1210" i="1"/>
  <c r="Q1210" i="1"/>
  <c r="P1210" i="1"/>
  <c r="O1210" i="1"/>
  <c r="S1210" i="1" s="1"/>
  <c r="M1210" i="1"/>
  <c r="L1210" i="1"/>
  <c r="Q1219" i="1"/>
  <c r="T1219" i="1" s="1"/>
  <c r="U1165" i="1"/>
  <c r="T1175" i="1"/>
  <c r="Q1177" i="1"/>
  <c r="T1177" i="1" s="1"/>
  <c r="U1190" i="1"/>
  <c r="U1194" i="1"/>
  <c r="U1198" i="1"/>
  <c r="T1204" i="1"/>
  <c r="U1212" i="1"/>
  <c r="Q1212" i="1"/>
  <c r="P1212" i="1"/>
  <c r="T1239" i="1"/>
  <c r="R51" i="3"/>
  <c r="Q51" i="3"/>
  <c r="T51" i="3" s="1"/>
  <c r="O51" i="3"/>
  <c r="U51" i="3"/>
  <c r="P51" i="3"/>
  <c r="N51" i="3"/>
  <c r="M51" i="3"/>
  <c r="L51" i="3"/>
  <c r="O1096" i="1"/>
  <c r="P1097" i="1"/>
  <c r="R1098" i="1"/>
  <c r="P1106" i="1"/>
  <c r="N1106" i="1"/>
  <c r="Q1108" i="1"/>
  <c r="T1108" i="1" s="1"/>
  <c r="N1115" i="1"/>
  <c r="R1116" i="1"/>
  <c r="R1121" i="1"/>
  <c r="P1121" i="1"/>
  <c r="O1123" i="1"/>
  <c r="N1130" i="1"/>
  <c r="P1131" i="1"/>
  <c r="N1138" i="1"/>
  <c r="P1139" i="1"/>
  <c r="R1145" i="1"/>
  <c r="P1145" i="1"/>
  <c r="Q1147" i="1"/>
  <c r="R1151" i="1"/>
  <c r="P1151" i="1"/>
  <c r="N1151" i="1"/>
  <c r="P1152" i="1"/>
  <c r="L1161" i="1"/>
  <c r="N1162" i="1"/>
  <c r="S1163" i="1"/>
  <c r="T1163" i="1" s="1"/>
  <c r="Q1164" i="1"/>
  <c r="T1164" i="1" s="1"/>
  <c r="Q1168" i="1"/>
  <c r="U1171" i="1"/>
  <c r="R1171" i="1"/>
  <c r="P1171" i="1"/>
  <c r="N1171" i="1"/>
  <c r="L1175" i="1"/>
  <c r="O1176" i="1"/>
  <c r="S1176" i="1" s="1"/>
  <c r="T1176" i="1" s="1"/>
  <c r="R1177" i="1"/>
  <c r="Q1185" i="1"/>
  <c r="Q1189" i="1"/>
  <c r="Q1193" i="1"/>
  <c r="Q1197" i="1"/>
  <c r="M1200" i="1"/>
  <c r="L1200" i="1"/>
  <c r="U1200" i="1"/>
  <c r="N1200" i="1"/>
  <c r="R1207" i="1"/>
  <c r="L1212" i="1"/>
  <c r="P1246" i="1"/>
  <c r="O1246" i="1"/>
  <c r="L1246" i="1"/>
  <c r="U1246" i="1"/>
  <c r="R1246" i="1"/>
  <c r="Q1246" i="1"/>
  <c r="N1246" i="1"/>
  <c r="M1246" i="1"/>
  <c r="Q1097" i="1"/>
  <c r="T1097" i="1" s="1"/>
  <c r="R1108" i="1"/>
  <c r="Q1113" i="1"/>
  <c r="O1113" i="1"/>
  <c r="P1115" i="1"/>
  <c r="Q1123" i="1"/>
  <c r="O1130" i="1"/>
  <c r="S1130" i="1" s="1"/>
  <c r="T1130" i="1" s="1"/>
  <c r="R1131" i="1"/>
  <c r="O1138" i="1"/>
  <c r="S1138" i="1" s="1"/>
  <c r="T1138" i="1" s="1"/>
  <c r="R1139" i="1"/>
  <c r="L1145" i="1"/>
  <c r="L1151" i="1"/>
  <c r="R1152" i="1"/>
  <c r="R1156" i="1"/>
  <c r="P1156" i="1"/>
  <c r="N1156" i="1"/>
  <c r="M1161" i="1"/>
  <c r="R1164" i="1"/>
  <c r="R1167" i="1"/>
  <c r="P1167" i="1"/>
  <c r="M1167" i="1"/>
  <c r="L1171" i="1"/>
  <c r="U1174" i="1"/>
  <c r="Q1174" i="1"/>
  <c r="M1175" i="1"/>
  <c r="P1176" i="1"/>
  <c r="R1185" i="1"/>
  <c r="M1188" i="1"/>
  <c r="L1188" i="1"/>
  <c r="N1188" i="1"/>
  <c r="R1189" i="1"/>
  <c r="M1192" i="1"/>
  <c r="L1192" i="1"/>
  <c r="N1192" i="1"/>
  <c r="R1193" i="1"/>
  <c r="M1196" i="1"/>
  <c r="L1196" i="1"/>
  <c r="N1196" i="1"/>
  <c r="R1197" i="1"/>
  <c r="O1200" i="1"/>
  <c r="S1200" i="1" s="1"/>
  <c r="M1212" i="1"/>
  <c r="T1232" i="1"/>
  <c r="T12" i="3"/>
  <c r="Q23" i="3"/>
  <c r="T23" i="3" s="1"/>
  <c r="P23" i="3"/>
  <c r="O23" i="3"/>
  <c r="M23" i="3"/>
  <c r="U23" i="3"/>
  <c r="R23" i="3"/>
  <c r="N23" i="3"/>
  <c r="L23" i="3"/>
  <c r="S29" i="3"/>
  <c r="U1206" i="1"/>
  <c r="M1206" i="1"/>
  <c r="L1206" i="1"/>
  <c r="N1206" i="1"/>
  <c r="U1205" i="1"/>
  <c r="R1205" i="1"/>
  <c r="L1213" i="1"/>
  <c r="R32" i="3"/>
  <c r="Q32" i="3"/>
  <c r="P32" i="3"/>
  <c r="N32" i="3"/>
  <c r="U32" i="3"/>
  <c r="M32" i="3"/>
  <c r="Q64" i="3"/>
  <c r="P64" i="3"/>
  <c r="O64" i="3"/>
  <c r="M64" i="3"/>
  <c r="U64" i="3"/>
  <c r="R64" i="3"/>
  <c r="N64" i="3"/>
  <c r="L64" i="3"/>
  <c r="Q76" i="3"/>
  <c r="P76" i="3"/>
  <c r="O76" i="3"/>
  <c r="S76" i="3" s="1"/>
  <c r="M76" i="3"/>
  <c r="U76" i="3"/>
  <c r="R76" i="3"/>
  <c r="N76" i="3"/>
  <c r="L76" i="3"/>
  <c r="T81" i="3"/>
  <c r="S81" i="3"/>
  <c r="P1237" i="1"/>
  <c r="O1237" i="1"/>
  <c r="S1237" i="1" s="1"/>
  <c r="T1237" i="1" s="1"/>
  <c r="L1237" i="1"/>
  <c r="U1237" i="1"/>
  <c r="R1237" i="1"/>
  <c r="P6" i="3"/>
  <c r="O6" i="3"/>
  <c r="S6" i="3" s="1"/>
  <c r="L6" i="3"/>
  <c r="U6" i="3"/>
  <c r="R6" i="3"/>
  <c r="N6" i="3"/>
  <c r="O32" i="3"/>
  <c r="P1231" i="1"/>
  <c r="O1231" i="1"/>
  <c r="S1231" i="1" s="1"/>
  <c r="L1231" i="1"/>
  <c r="R1231" i="1"/>
  <c r="N1231" i="1"/>
  <c r="P1234" i="1"/>
  <c r="O1234" i="1"/>
  <c r="L1234" i="1"/>
  <c r="Q1234" i="1"/>
  <c r="N1234" i="1"/>
  <c r="T6" i="3"/>
  <c r="T262" i="3"/>
  <c r="Q1231" i="1"/>
  <c r="R1234" i="1"/>
  <c r="P1242" i="1"/>
  <c r="O1242" i="1"/>
  <c r="L1242" i="1"/>
  <c r="U1242" i="1"/>
  <c r="Q1242" i="1"/>
  <c r="M1242" i="1"/>
  <c r="R36" i="3"/>
  <c r="Q36" i="3"/>
  <c r="P36" i="3"/>
  <c r="N36" i="3"/>
  <c r="U36" i="3"/>
  <c r="M36" i="3"/>
  <c r="T130" i="3"/>
  <c r="L1217" i="1"/>
  <c r="U1217" i="1"/>
  <c r="U1231" i="1"/>
  <c r="P1239" i="1"/>
  <c r="O1239" i="1"/>
  <c r="S1239" i="1" s="1"/>
  <c r="L1239" i="1"/>
  <c r="N1239" i="1"/>
  <c r="M1239" i="1"/>
  <c r="R56" i="3"/>
  <c r="P56" i="3"/>
  <c r="U56" i="3"/>
  <c r="Q56" i="3"/>
  <c r="O56" i="3"/>
  <c r="S56" i="3" s="1"/>
  <c r="L56" i="3"/>
  <c r="S78" i="3"/>
  <c r="T78" i="3" s="1"/>
  <c r="T136" i="3"/>
  <c r="S154" i="3"/>
  <c r="T154" i="3" s="1"/>
  <c r="U1234" i="1"/>
  <c r="S36" i="3"/>
  <c r="M56" i="3"/>
  <c r="P65" i="3"/>
  <c r="O65" i="3"/>
  <c r="S65" i="3" s="1"/>
  <c r="N65" i="3"/>
  <c r="L65" i="3"/>
  <c r="U65" i="3"/>
  <c r="M65" i="3"/>
  <c r="P77" i="3"/>
  <c r="O77" i="3"/>
  <c r="S77" i="3" s="1"/>
  <c r="N77" i="3"/>
  <c r="L77" i="3"/>
  <c r="U77" i="3"/>
  <c r="M77" i="3"/>
  <c r="M1209" i="1"/>
  <c r="L1216" i="1"/>
  <c r="U1216" i="1"/>
  <c r="N1217" i="1"/>
  <c r="P1236" i="1"/>
  <c r="O1236" i="1"/>
  <c r="S1236" i="1" s="1"/>
  <c r="L1236" i="1"/>
  <c r="R1236" i="1"/>
  <c r="Q1236" i="1"/>
  <c r="M1236" i="1"/>
  <c r="R1239" i="1"/>
  <c r="T1247" i="1"/>
  <c r="N56" i="3"/>
  <c r="Q65" i="3"/>
  <c r="P69" i="3"/>
  <c r="O69" i="3"/>
  <c r="S69" i="3" s="1"/>
  <c r="N69" i="3"/>
  <c r="L69" i="3"/>
  <c r="U69" i="3"/>
  <c r="M69" i="3"/>
  <c r="P73" i="3"/>
  <c r="O73" i="3"/>
  <c r="N73" i="3"/>
  <c r="L73" i="3"/>
  <c r="U73" i="3"/>
  <c r="M73" i="3"/>
  <c r="Q77" i="3"/>
  <c r="N1209" i="1"/>
  <c r="O1217" i="1"/>
  <c r="T2" i="3"/>
  <c r="R28" i="3"/>
  <c r="Q28" i="3"/>
  <c r="P28" i="3"/>
  <c r="N28" i="3"/>
  <c r="U28" i="3"/>
  <c r="M28" i="3"/>
  <c r="R65" i="3"/>
  <c r="T67" i="3"/>
  <c r="Q69" i="3"/>
  <c r="Q73" i="3"/>
  <c r="T73" i="3" s="1"/>
  <c r="R77" i="3"/>
  <c r="P1217" i="1"/>
  <c r="T1230" i="1"/>
  <c r="U1239" i="1"/>
  <c r="P5" i="3"/>
  <c r="O5" i="3"/>
  <c r="S5" i="3" s="1"/>
  <c r="L5" i="3"/>
  <c r="U5" i="3"/>
  <c r="R5" i="3"/>
  <c r="Q5" i="3"/>
  <c r="M5" i="3"/>
  <c r="P7" i="3"/>
  <c r="O7" i="3"/>
  <c r="S7" i="3" s="1"/>
  <c r="T7" i="3" s="1"/>
  <c r="L7" i="3"/>
  <c r="U7" i="3"/>
  <c r="N7" i="3"/>
  <c r="P12" i="3"/>
  <c r="O12" i="3"/>
  <c r="S12" i="3" s="1"/>
  <c r="L12" i="3"/>
  <c r="R12" i="3"/>
  <c r="M12" i="3"/>
  <c r="Q21" i="3"/>
  <c r="P21" i="3"/>
  <c r="O21" i="3"/>
  <c r="M21" i="3"/>
  <c r="N21" i="3"/>
  <c r="T102" i="3"/>
  <c r="M1166" i="1"/>
  <c r="P1209" i="1"/>
  <c r="Q1217" i="1"/>
  <c r="P1238" i="1"/>
  <c r="O1238" i="1"/>
  <c r="L1238" i="1"/>
  <c r="U1238" i="1"/>
  <c r="N1238" i="1"/>
  <c r="N5" i="3"/>
  <c r="M7" i="3"/>
  <c r="N12" i="3"/>
  <c r="P17" i="3"/>
  <c r="O17" i="3"/>
  <c r="N17" i="3"/>
  <c r="L17" i="3"/>
  <c r="M17" i="3"/>
  <c r="L21" i="3"/>
  <c r="O28" i="3"/>
  <c r="T53" i="3"/>
  <c r="S83" i="3"/>
  <c r="T83" i="3" s="1"/>
  <c r="O1166" i="1"/>
  <c r="R1209" i="1"/>
  <c r="Q1216" i="1"/>
  <c r="Q1238" i="1"/>
  <c r="P1243" i="1"/>
  <c r="O1243" i="1"/>
  <c r="S1243" i="1" s="1"/>
  <c r="T1243" i="1" s="1"/>
  <c r="L1243" i="1"/>
  <c r="R1243" i="1"/>
  <c r="M1243" i="1"/>
  <c r="R7" i="3"/>
  <c r="P15" i="3"/>
  <c r="O15" i="3"/>
  <c r="S15" i="3" s="1"/>
  <c r="L15" i="3"/>
  <c r="U15" i="3"/>
  <c r="R15" i="3"/>
  <c r="Q15" i="3"/>
  <c r="N15" i="3"/>
  <c r="M15" i="3"/>
  <c r="R17" i="3"/>
  <c r="S53" i="3"/>
  <c r="R1238" i="1"/>
  <c r="U12" i="3"/>
  <c r="U17" i="3"/>
  <c r="U21" i="3"/>
  <c r="T57" i="3"/>
  <c r="S82" i="3"/>
  <c r="T82" i="3" s="1"/>
  <c r="S90" i="3"/>
  <c r="P1232" i="1"/>
  <c r="O1232" i="1"/>
  <c r="S1232" i="1" s="1"/>
  <c r="L1232" i="1"/>
  <c r="P1248" i="1"/>
  <c r="O1248" i="1"/>
  <c r="S1248" i="1" s="1"/>
  <c r="T1248" i="1" s="1"/>
  <c r="L1248" i="1"/>
  <c r="R40" i="3"/>
  <c r="Q40" i="3"/>
  <c r="O40" i="3"/>
  <c r="S40" i="3" s="1"/>
  <c r="R44" i="3"/>
  <c r="Q44" i="3"/>
  <c r="O44" i="3"/>
  <c r="R48" i="3"/>
  <c r="Q48" i="3"/>
  <c r="O48" i="3"/>
  <c r="S48" i="3" s="1"/>
  <c r="R60" i="3"/>
  <c r="Q60" i="3"/>
  <c r="O60" i="3"/>
  <c r="P1247" i="1"/>
  <c r="O1247" i="1"/>
  <c r="S1247" i="1" s="1"/>
  <c r="L1247" i="1"/>
  <c r="P16" i="3"/>
  <c r="O16" i="3"/>
  <c r="N16" i="3"/>
  <c r="L16" i="3"/>
  <c r="R55" i="3"/>
  <c r="P55" i="3"/>
  <c r="P68" i="3"/>
  <c r="O68" i="3"/>
  <c r="S68" i="3" s="1"/>
  <c r="N68" i="3"/>
  <c r="L68" i="3"/>
  <c r="P72" i="3"/>
  <c r="O72" i="3"/>
  <c r="N72" i="3"/>
  <c r="L72" i="3"/>
  <c r="R89" i="3"/>
  <c r="Q89" i="3"/>
  <c r="P89" i="3"/>
  <c r="O89" i="3"/>
  <c r="M89" i="3"/>
  <c r="U89" i="3"/>
  <c r="S101" i="3"/>
  <c r="T101" i="3" s="1"/>
  <c r="P105" i="3"/>
  <c r="Q105" i="3"/>
  <c r="O105" i="3"/>
  <c r="N105" i="3"/>
  <c r="M105" i="3"/>
  <c r="L105" i="3"/>
  <c r="U105" i="3"/>
  <c r="R105" i="3"/>
  <c r="S123" i="3"/>
  <c r="T123" i="3" s="1"/>
  <c r="R230" i="3"/>
  <c r="P230" i="3"/>
  <c r="O230" i="3"/>
  <c r="S230" i="3" s="1"/>
  <c r="M230" i="3"/>
  <c r="U230" i="3"/>
  <c r="Q230" i="3"/>
  <c r="N230" i="3"/>
  <c r="L230" i="3"/>
  <c r="R59" i="3"/>
  <c r="Q59" i="3"/>
  <c r="O59" i="3"/>
  <c r="S59" i="3" s="1"/>
  <c r="U91" i="3"/>
  <c r="R91" i="3"/>
  <c r="Q91" i="3"/>
  <c r="O91" i="3"/>
  <c r="L91" i="3"/>
  <c r="T96" i="3"/>
  <c r="M175" i="3"/>
  <c r="U175" i="3"/>
  <c r="R175" i="3"/>
  <c r="Q175" i="3"/>
  <c r="T175" i="3" s="1"/>
  <c r="O175" i="3"/>
  <c r="L175" i="3"/>
  <c r="P175" i="3"/>
  <c r="N175" i="3"/>
  <c r="O1230" i="1"/>
  <c r="S1230" i="1" s="1"/>
  <c r="L1230" i="1"/>
  <c r="P1241" i="1"/>
  <c r="O1241" i="1"/>
  <c r="S1241" i="1" s="1"/>
  <c r="T1241" i="1" s="1"/>
  <c r="L1241" i="1"/>
  <c r="N1247" i="1"/>
  <c r="P10" i="3"/>
  <c r="O10" i="3"/>
  <c r="S10" i="3" s="1"/>
  <c r="T10" i="3" s="1"/>
  <c r="L10" i="3"/>
  <c r="Q16" i="3"/>
  <c r="R27" i="3"/>
  <c r="Q27" i="3"/>
  <c r="P27" i="3"/>
  <c r="N27" i="3"/>
  <c r="R31" i="3"/>
  <c r="Q31" i="3"/>
  <c r="P31" i="3"/>
  <c r="N31" i="3"/>
  <c r="R35" i="3"/>
  <c r="Q35" i="3"/>
  <c r="P35" i="3"/>
  <c r="N35" i="3"/>
  <c r="R39" i="3"/>
  <c r="Q39" i="3"/>
  <c r="T39" i="3" s="1"/>
  <c r="P39" i="3"/>
  <c r="N39" i="3"/>
  <c r="M55" i="3"/>
  <c r="L59" i="3"/>
  <c r="Q68" i="3"/>
  <c r="Q72" i="3"/>
  <c r="N89" i="3"/>
  <c r="M91" i="3"/>
  <c r="P100" i="3"/>
  <c r="U100" i="3"/>
  <c r="Q100" i="3"/>
  <c r="O100" i="3"/>
  <c r="S100" i="3" s="1"/>
  <c r="M100" i="3"/>
  <c r="T115" i="3"/>
  <c r="L190" i="3"/>
  <c r="U190" i="3"/>
  <c r="R190" i="3"/>
  <c r="P190" i="3"/>
  <c r="N190" i="3"/>
  <c r="Q190" i="3"/>
  <c r="S190" i="3" s="1"/>
  <c r="M190" i="3"/>
  <c r="M59" i="3"/>
  <c r="Q63" i="3"/>
  <c r="P63" i="3"/>
  <c r="O63" i="3"/>
  <c r="M63" i="3"/>
  <c r="Q75" i="3"/>
  <c r="P75" i="3"/>
  <c r="O75" i="3"/>
  <c r="M75" i="3"/>
  <c r="T95" i="3"/>
  <c r="S107" i="3"/>
  <c r="N186" i="3"/>
  <c r="R186" i="3"/>
  <c r="Q186" i="3"/>
  <c r="P186" i="3"/>
  <c r="O186" i="3"/>
  <c r="S186" i="3" s="1"/>
  <c r="M186" i="3"/>
  <c r="L186" i="3"/>
  <c r="U186" i="3"/>
  <c r="O1229" i="1"/>
  <c r="S1229" i="1" s="1"/>
  <c r="T1229" i="1" s="1"/>
  <c r="L1229" i="1"/>
  <c r="U1232" i="1"/>
  <c r="P1235" i="1"/>
  <c r="O1235" i="1"/>
  <c r="S1235" i="1" s="1"/>
  <c r="T1235" i="1" s="1"/>
  <c r="L1235" i="1"/>
  <c r="R1247" i="1"/>
  <c r="U1248" i="1"/>
  <c r="P4" i="3"/>
  <c r="O4" i="3"/>
  <c r="L4" i="3"/>
  <c r="M31" i="3"/>
  <c r="M35" i="3"/>
  <c r="M39" i="3"/>
  <c r="R54" i="3"/>
  <c r="P54" i="3"/>
  <c r="O55" i="3"/>
  <c r="N59" i="3"/>
  <c r="L63" i="3"/>
  <c r="P67" i="3"/>
  <c r="O67" i="3"/>
  <c r="S67" i="3" s="1"/>
  <c r="N67" i="3"/>
  <c r="L67" i="3"/>
  <c r="P71" i="3"/>
  <c r="O71" i="3"/>
  <c r="S71" i="3" s="1"/>
  <c r="N71" i="3"/>
  <c r="L71" i="3"/>
  <c r="L75" i="3"/>
  <c r="P91" i="3"/>
  <c r="N100" i="3"/>
  <c r="P1240" i="1"/>
  <c r="O1240" i="1"/>
  <c r="S1240" i="1" s="1"/>
  <c r="T1240" i="1" s="1"/>
  <c r="L1240" i="1"/>
  <c r="P9" i="3"/>
  <c r="O9" i="3"/>
  <c r="S9" i="3" s="1"/>
  <c r="T9" i="3" s="1"/>
  <c r="L9" i="3"/>
  <c r="O27" i="3"/>
  <c r="S27" i="3" s="1"/>
  <c r="O31" i="3"/>
  <c r="S31" i="3" s="1"/>
  <c r="O35" i="3"/>
  <c r="S35" i="3" s="1"/>
  <c r="O39" i="3"/>
  <c r="R42" i="3"/>
  <c r="Q42" i="3"/>
  <c r="O42" i="3"/>
  <c r="S42" i="3" s="1"/>
  <c r="R46" i="3"/>
  <c r="Q46" i="3"/>
  <c r="O46" i="3"/>
  <c r="S46" i="3" s="1"/>
  <c r="R50" i="3"/>
  <c r="Q50" i="3"/>
  <c r="O50" i="3"/>
  <c r="S50" i="3" s="1"/>
  <c r="L54" i="3"/>
  <c r="Q55" i="3"/>
  <c r="R58" i="3"/>
  <c r="Q58" i="3"/>
  <c r="O58" i="3"/>
  <c r="S58" i="3" s="1"/>
  <c r="P59" i="3"/>
  <c r="N63" i="3"/>
  <c r="M67" i="3"/>
  <c r="M71" i="3"/>
  <c r="N75" i="3"/>
  <c r="T94" i="3"/>
  <c r="S95" i="3"/>
  <c r="R100" i="3"/>
  <c r="O1228" i="1"/>
  <c r="L1228" i="1"/>
  <c r="M1240" i="1"/>
  <c r="P1245" i="1"/>
  <c r="O1245" i="1"/>
  <c r="S1245" i="1" s="1"/>
  <c r="L1245" i="1"/>
  <c r="M9" i="3"/>
  <c r="P14" i="3"/>
  <c r="O14" i="3"/>
  <c r="L14" i="3"/>
  <c r="U16" i="3"/>
  <c r="R26" i="3"/>
  <c r="Q26" i="3"/>
  <c r="P26" i="3"/>
  <c r="N26" i="3"/>
  <c r="R30" i="3"/>
  <c r="Q30" i="3"/>
  <c r="P30" i="3"/>
  <c r="N30" i="3"/>
  <c r="R34" i="3"/>
  <c r="Q34" i="3"/>
  <c r="P34" i="3"/>
  <c r="N34" i="3"/>
  <c r="R38" i="3"/>
  <c r="Q38" i="3"/>
  <c r="P38" i="3"/>
  <c r="N38" i="3"/>
  <c r="U55" i="3"/>
  <c r="R63" i="3"/>
  <c r="U68" i="3"/>
  <c r="Q71" i="3"/>
  <c r="U72" i="3"/>
  <c r="R75" i="3"/>
  <c r="U1247" i="1"/>
  <c r="P3" i="3"/>
  <c r="O3" i="3"/>
  <c r="S3" i="3" s="1"/>
  <c r="L3" i="3"/>
  <c r="Q18" i="3"/>
  <c r="P18" i="3"/>
  <c r="O18" i="3"/>
  <c r="M18" i="3"/>
  <c r="Q22" i="3"/>
  <c r="P22" i="3"/>
  <c r="O22" i="3"/>
  <c r="S22" i="3" s="1"/>
  <c r="M22" i="3"/>
  <c r="U59" i="3"/>
  <c r="Q62" i="3"/>
  <c r="P62" i="3"/>
  <c r="O62" i="3"/>
  <c r="M62" i="3"/>
  <c r="R67" i="3"/>
  <c r="R71" i="3"/>
  <c r="Q74" i="3"/>
  <c r="P74" i="3"/>
  <c r="O74" i="3"/>
  <c r="M74" i="3"/>
  <c r="T104" i="3"/>
  <c r="U114" i="3"/>
  <c r="O114" i="3"/>
  <c r="S114" i="3" s="1"/>
  <c r="R114" i="3"/>
  <c r="Q114" i="3"/>
  <c r="P114" i="3"/>
  <c r="N114" i="3"/>
  <c r="M114" i="3"/>
  <c r="S121" i="3"/>
  <c r="R135" i="3"/>
  <c r="P135" i="3"/>
  <c r="O135" i="3"/>
  <c r="N135" i="3"/>
  <c r="M135" i="3"/>
  <c r="L135" i="3"/>
  <c r="U135" i="3"/>
  <c r="Q135" i="3"/>
  <c r="T135" i="3" s="1"/>
  <c r="P8" i="3"/>
  <c r="O8" i="3"/>
  <c r="S8" i="3" s="1"/>
  <c r="T8" i="3" s="1"/>
  <c r="L8" i="3"/>
  <c r="L18" i="3"/>
  <c r="L22" i="3"/>
  <c r="R53" i="3"/>
  <c r="P53" i="3"/>
  <c r="S54" i="3"/>
  <c r="R57" i="3"/>
  <c r="P57" i="3"/>
  <c r="P66" i="3"/>
  <c r="O66" i="3"/>
  <c r="N66" i="3"/>
  <c r="L66" i="3"/>
  <c r="P70" i="3"/>
  <c r="O70" i="3"/>
  <c r="N70" i="3"/>
  <c r="L70" i="3"/>
  <c r="P86" i="3"/>
  <c r="O86" i="3"/>
  <c r="N86" i="3"/>
  <c r="M86" i="3"/>
  <c r="L86" i="3"/>
  <c r="Q86" i="3"/>
  <c r="R88" i="3"/>
  <c r="Q88" i="3"/>
  <c r="P88" i="3"/>
  <c r="O88" i="3"/>
  <c r="S88" i="3" s="1"/>
  <c r="N88" i="3"/>
  <c r="L88" i="3"/>
  <c r="P1228" i="1"/>
  <c r="R1229" i="1"/>
  <c r="R1240" i="1"/>
  <c r="U1241" i="1"/>
  <c r="P1244" i="1"/>
  <c r="O1244" i="1"/>
  <c r="S1244" i="1" s="1"/>
  <c r="T1244" i="1" s="1"/>
  <c r="L1244" i="1"/>
  <c r="Q1245" i="1"/>
  <c r="N3" i="3"/>
  <c r="M8" i="3"/>
  <c r="R9" i="3"/>
  <c r="U10" i="3"/>
  <c r="P13" i="3"/>
  <c r="O13" i="3"/>
  <c r="S13" i="3" s="1"/>
  <c r="T13" i="3" s="1"/>
  <c r="L13" i="3"/>
  <c r="Q14" i="3"/>
  <c r="N18" i="3"/>
  <c r="N22" i="3"/>
  <c r="O26" i="3"/>
  <c r="S26" i="3" s="1"/>
  <c r="O30" i="3"/>
  <c r="S30" i="3" s="1"/>
  <c r="O34" i="3"/>
  <c r="O38" i="3"/>
  <c r="S38" i="3" s="1"/>
  <c r="R41" i="3"/>
  <c r="Q41" i="3"/>
  <c r="O41" i="3"/>
  <c r="S41" i="3" s="1"/>
  <c r="P42" i="3"/>
  <c r="R45" i="3"/>
  <c r="Q45" i="3"/>
  <c r="O45" i="3"/>
  <c r="P46" i="3"/>
  <c r="R49" i="3"/>
  <c r="Q49" i="3"/>
  <c r="O49" i="3"/>
  <c r="P50" i="3"/>
  <c r="L53" i="3"/>
  <c r="Q54" i="3"/>
  <c r="L57" i="3"/>
  <c r="P58" i="3"/>
  <c r="N62" i="3"/>
  <c r="U63" i="3"/>
  <c r="M66" i="3"/>
  <c r="M70" i="3"/>
  <c r="N74" i="3"/>
  <c r="U75" i="3"/>
  <c r="R86" i="3"/>
  <c r="M88" i="3"/>
  <c r="T93" i="3"/>
  <c r="S178" i="3"/>
  <c r="Q1228" i="1"/>
  <c r="P1233" i="1"/>
  <c r="O1233" i="1"/>
  <c r="S1233" i="1" s="1"/>
  <c r="T1233" i="1" s="1"/>
  <c r="L1233" i="1"/>
  <c r="P2" i="3"/>
  <c r="O2" i="3"/>
  <c r="S2" i="3" s="1"/>
  <c r="L2" i="3"/>
  <c r="Q3" i="3"/>
  <c r="N8" i="3"/>
  <c r="R18" i="3"/>
  <c r="R22" i="3"/>
  <c r="R25" i="3"/>
  <c r="Q25" i="3"/>
  <c r="P25" i="3"/>
  <c r="N25" i="3"/>
  <c r="R29" i="3"/>
  <c r="Q29" i="3"/>
  <c r="P29" i="3"/>
  <c r="N29" i="3"/>
  <c r="R33" i="3"/>
  <c r="Q33" i="3"/>
  <c r="P33" i="3"/>
  <c r="N33" i="3"/>
  <c r="R37" i="3"/>
  <c r="Q37" i="3"/>
  <c r="P37" i="3"/>
  <c r="N37" i="3"/>
  <c r="M53" i="3"/>
  <c r="M57" i="3"/>
  <c r="R61" i="3"/>
  <c r="Q61" i="3"/>
  <c r="P61" i="3"/>
  <c r="N61" i="3"/>
  <c r="Q66" i="3"/>
  <c r="Q70" i="3"/>
  <c r="U86" i="3"/>
  <c r="U88" i="3"/>
  <c r="P92" i="3"/>
  <c r="U92" i="3"/>
  <c r="Q92" i="3"/>
  <c r="M92" i="3"/>
  <c r="P97" i="3"/>
  <c r="Q97" i="3"/>
  <c r="O97" i="3"/>
  <c r="S97" i="3" s="1"/>
  <c r="N97" i="3"/>
  <c r="M97" i="3"/>
  <c r="L97" i="3"/>
  <c r="U97" i="3"/>
  <c r="R97" i="3"/>
  <c r="T103" i="3"/>
  <c r="S103" i="3"/>
  <c r="S130" i="3"/>
  <c r="R87" i="3"/>
  <c r="U98" i="3"/>
  <c r="U106" i="3"/>
  <c r="U115" i="3"/>
  <c r="O115" i="3"/>
  <c r="S115" i="3" s="1"/>
  <c r="R117" i="3"/>
  <c r="U118" i="3"/>
  <c r="P153" i="3"/>
  <c r="U153" i="3"/>
  <c r="Q153" i="3"/>
  <c r="S166" i="3"/>
  <c r="T166" i="3" s="1"/>
  <c r="L207" i="3"/>
  <c r="R207" i="3"/>
  <c r="Q207" i="3"/>
  <c r="P207" i="3"/>
  <c r="O207" i="3"/>
  <c r="N207" i="3"/>
  <c r="M207" i="3"/>
  <c r="U207" i="3"/>
  <c r="Q225" i="3"/>
  <c r="O225" i="3"/>
  <c r="U225" i="3"/>
  <c r="R225" i="3"/>
  <c r="P225" i="3"/>
  <c r="N225" i="3"/>
  <c r="M225" i="3"/>
  <c r="L225" i="3"/>
  <c r="R244" i="3"/>
  <c r="Q244" i="3"/>
  <c r="P244" i="3"/>
  <c r="O244" i="3"/>
  <c r="M244" i="3"/>
  <c r="U244" i="3"/>
  <c r="N244" i="3"/>
  <c r="L244" i="3"/>
  <c r="T84" i="3"/>
  <c r="U87" i="3"/>
  <c r="M94" i="3"/>
  <c r="M102" i="3"/>
  <c r="U109" i="3"/>
  <c r="O109" i="3"/>
  <c r="S109" i="3" s="1"/>
  <c r="T109" i="3" s="1"/>
  <c r="M115" i="3"/>
  <c r="U117" i="3"/>
  <c r="U142" i="3"/>
  <c r="R142" i="3"/>
  <c r="Q142" i="3"/>
  <c r="P142" i="3"/>
  <c r="N142" i="3"/>
  <c r="L142" i="3"/>
  <c r="U144" i="3"/>
  <c r="R144" i="3"/>
  <c r="Q144" i="3"/>
  <c r="P144" i="3"/>
  <c r="N144" i="3"/>
  <c r="L144" i="3"/>
  <c r="U146" i="3"/>
  <c r="R146" i="3"/>
  <c r="Q146" i="3"/>
  <c r="P146" i="3"/>
  <c r="N146" i="3"/>
  <c r="L146" i="3"/>
  <c r="U148" i="3"/>
  <c r="R148" i="3"/>
  <c r="Q148" i="3"/>
  <c r="P148" i="3"/>
  <c r="N148" i="3"/>
  <c r="L148" i="3"/>
  <c r="P150" i="3"/>
  <c r="U150" i="3"/>
  <c r="R150" i="3"/>
  <c r="O150" i="3"/>
  <c r="S150" i="3" s="1"/>
  <c r="T150" i="3" s="1"/>
  <c r="M150" i="3"/>
  <c r="M153" i="3"/>
  <c r="R163" i="3"/>
  <c r="U163" i="3"/>
  <c r="Q163" i="3"/>
  <c r="P163" i="3"/>
  <c r="N163" i="3"/>
  <c r="L163" i="3"/>
  <c r="T171" i="3"/>
  <c r="S171" i="3"/>
  <c r="T236" i="3"/>
  <c r="U120" i="3"/>
  <c r="P120" i="3"/>
  <c r="S142" i="3"/>
  <c r="S144" i="3"/>
  <c r="S146" i="3"/>
  <c r="S148" i="3"/>
  <c r="S153" i="3"/>
  <c r="T239" i="3"/>
  <c r="U108" i="3"/>
  <c r="O108" i="3"/>
  <c r="L120" i="3"/>
  <c r="P152" i="3"/>
  <c r="U152" i="3"/>
  <c r="R152" i="3"/>
  <c r="O152" i="3"/>
  <c r="S152" i="3" s="1"/>
  <c r="R173" i="3"/>
  <c r="Q173" i="3"/>
  <c r="P173" i="3"/>
  <c r="O173" i="3"/>
  <c r="S173" i="3" s="1"/>
  <c r="N173" i="3"/>
  <c r="M173" i="3"/>
  <c r="L173" i="3"/>
  <c r="N177" i="3"/>
  <c r="U177" i="3"/>
  <c r="R177" i="3"/>
  <c r="P177" i="3"/>
  <c r="L177" i="3"/>
  <c r="O318" i="3"/>
  <c r="R318" i="3"/>
  <c r="P318" i="3"/>
  <c r="N318" i="3"/>
  <c r="L318" i="3"/>
  <c r="U318" i="3"/>
  <c r="Q318" i="3"/>
  <c r="M318" i="3"/>
  <c r="L108" i="3"/>
  <c r="U113" i="3"/>
  <c r="O113" i="3"/>
  <c r="S113" i="3" s="1"/>
  <c r="M120" i="3"/>
  <c r="S128" i="3"/>
  <c r="T128" i="3" s="1"/>
  <c r="R139" i="3"/>
  <c r="Q139" i="3"/>
  <c r="P139" i="3"/>
  <c r="O139" i="3"/>
  <c r="S139" i="3" s="1"/>
  <c r="N139" i="3"/>
  <c r="L139" i="3"/>
  <c r="L152" i="3"/>
  <c r="T170" i="3"/>
  <c r="M177" i="3"/>
  <c r="L208" i="3"/>
  <c r="U208" i="3"/>
  <c r="R208" i="3"/>
  <c r="Q208" i="3"/>
  <c r="P208" i="3"/>
  <c r="O208" i="3"/>
  <c r="S208" i="3" s="1"/>
  <c r="M208" i="3"/>
  <c r="N120" i="3"/>
  <c r="L126" i="3"/>
  <c r="U126" i="3"/>
  <c r="R126" i="3"/>
  <c r="M152" i="3"/>
  <c r="U173" i="3"/>
  <c r="O177" i="3"/>
  <c r="N208" i="3"/>
  <c r="T235" i="3"/>
  <c r="R247" i="3"/>
  <c r="Q247" i="3"/>
  <c r="P247" i="3"/>
  <c r="O247" i="3"/>
  <c r="N247" i="3"/>
  <c r="M247" i="3"/>
  <c r="U247" i="3"/>
  <c r="L247" i="3"/>
  <c r="N108" i="3"/>
  <c r="O120" i="3"/>
  <c r="M126" i="3"/>
  <c r="N152" i="3"/>
  <c r="Q177" i="3"/>
  <c r="U200" i="3"/>
  <c r="R200" i="3"/>
  <c r="Q200" i="3"/>
  <c r="P200" i="3"/>
  <c r="N200" i="3"/>
  <c r="L200" i="3"/>
  <c r="T212" i="3"/>
  <c r="N90" i="3"/>
  <c r="L98" i="3"/>
  <c r="P108" i="3"/>
  <c r="U112" i="3"/>
  <c r="O112" i="3"/>
  <c r="Q120" i="3"/>
  <c r="T120" i="3" s="1"/>
  <c r="L125" i="3"/>
  <c r="R125" i="3"/>
  <c r="N126" i="3"/>
  <c r="Q152" i="3"/>
  <c r="M187" i="3"/>
  <c r="U187" i="3"/>
  <c r="R187" i="3"/>
  <c r="Q187" i="3"/>
  <c r="P187" i="3"/>
  <c r="O187" i="3"/>
  <c r="N187" i="3"/>
  <c r="L187" i="3"/>
  <c r="T192" i="3"/>
  <c r="M200" i="3"/>
  <c r="L218" i="3"/>
  <c r="R218" i="3"/>
  <c r="U218" i="3"/>
  <c r="Q218" i="3"/>
  <c r="O218" i="3"/>
  <c r="S218" i="3" s="1"/>
  <c r="M218" i="3"/>
  <c r="U306" i="3"/>
  <c r="R306" i="3"/>
  <c r="Q306" i="3"/>
  <c r="P306" i="3"/>
  <c r="O306" i="3"/>
  <c r="N306" i="3"/>
  <c r="M306" i="3"/>
  <c r="L306" i="3"/>
  <c r="Q108" i="3"/>
  <c r="R120" i="3"/>
  <c r="M125" i="3"/>
  <c r="O126" i="3"/>
  <c r="U143" i="3"/>
  <c r="R143" i="3"/>
  <c r="Q143" i="3"/>
  <c r="P143" i="3"/>
  <c r="N143" i="3"/>
  <c r="L143" i="3"/>
  <c r="U145" i="3"/>
  <c r="R145" i="3"/>
  <c r="Q145" i="3"/>
  <c r="P145" i="3"/>
  <c r="N145" i="3"/>
  <c r="L145" i="3"/>
  <c r="U147" i="3"/>
  <c r="R147" i="3"/>
  <c r="Q147" i="3"/>
  <c r="P147" i="3"/>
  <c r="N147" i="3"/>
  <c r="L147" i="3"/>
  <c r="P149" i="3"/>
  <c r="U149" i="3"/>
  <c r="R149" i="3"/>
  <c r="Q149" i="3"/>
  <c r="N149" i="3"/>
  <c r="L149" i="3"/>
  <c r="R164" i="3"/>
  <c r="U164" i="3"/>
  <c r="Q164" i="3"/>
  <c r="O164" i="3"/>
  <c r="S164" i="3" s="1"/>
  <c r="M164" i="3"/>
  <c r="L191" i="3"/>
  <c r="U191" i="3"/>
  <c r="R191" i="3"/>
  <c r="P191" i="3"/>
  <c r="M191" i="3"/>
  <c r="O200" i="3"/>
  <c r="T211" i="3"/>
  <c r="N218" i="3"/>
  <c r="M87" i="3"/>
  <c r="P90" i="3"/>
  <c r="N98" i="3"/>
  <c r="Q99" i="3"/>
  <c r="N106" i="3"/>
  <c r="Q107" i="3"/>
  <c r="R108" i="3"/>
  <c r="M112" i="3"/>
  <c r="Q113" i="3"/>
  <c r="L117" i="3"/>
  <c r="N118" i="3"/>
  <c r="Q119" i="3"/>
  <c r="L124" i="3"/>
  <c r="R124" i="3"/>
  <c r="N125" i="3"/>
  <c r="P126" i="3"/>
  <c r="M143" i="3"/>
  <c r="M145" i="3"/>
  <c r="M147" i="3"/>
  <c r="M149" i="3"/>
  <c r="P151" i="3"/>
  <c r="U151" i="3"/>
  <c r="Q151" i="3"/>
  <c r="N151" i="3"/>
  <c r="Q160" i="3"/>
  <c r="R160" i="3"/>
  <c r="P160" i="3"/>
  <c r="O160" i="3"/>
  <c r="S160" i="3" s="1"/>
  <c r="N160" i="3"/>
  <c r="M160" i="3"/>
  <c r="L160" i="3"/>
  <c r="Q162" i="3"/>
  <c r="T162" i="3" s="1"/>
  <c r="U162" i="3"/>
  <c r="R162" i="3"/>
  <c r="P162" i="3"/>
  <c r="O162" i="3"/>
  <c r="N162" i="3"/>
  <c r="L162" i="3"/>
  <c r="L164" i="3"/>
  <c r="N191" i="3"/>
  <c r="S192" i="3"/>
  <c r="P218" i="3"/>
  <c r="N87" i="3"/>
  <c r="Q90" i="3"/>
  <c r="O98" i="3"/>
  <c r="S98" i="3" s="1"/>
  <c r="R99" i="3"/>
  <c r="O106" i="3"/>
  <c r="R107" i="3"/>
  <c r="U111" i="3"/>
  <c r="O111" i="3"/>
  <c r="S111" i="3" s="1"/>
  <c r="T111" i="3" s="1"/>
  <c r="N112" i="3"/>
  <c r="R113" i="3"/>
  <c r="M117" i="3"/>
  <c r="O118" i="3"/>
  <c r="S118" i="3" s="1"/>
  <c r="R119" i="3"/>
  <c r="M124" i="3"/>
  <c r="O125" i="3"/>
  <c r="Q126" i="3"/>
  <c r="T126" i="3" s="1"/>
  <c r="O143" i="3"/>
  <c r="S143" i="3" s="1"/>
  <c r="O145" i="3"/>
  <c r="O147" i="3"/>
  <c r="S147" i="3" s="1"/>
  <c r="O149" i="3"/>
  <c r="L151" i="3"/>
  <c r="M162" i="3"/>
  <c r="N164" i="3"/>
  <c r="M174" i="3"/>
  <c r="U174" i="3"/>
  <c r="R174" i="3"/>
  <c r="Q174" i="3"/>
  <c r="P174" i="3"/>
  <c r="O174" i="3"/>
  <c r="L174" i="3"/>
  <c r="O191" i="3"/>
  <c r="O87" i="3"/>
  <c r="S87" i="3" s="1"/>
  <c r="T87" i="3" s="1"/>
  <c r="R90" i="3"/>
  <c r="Q98" i="3"/>
  <c r="Q106" i="3"/>
  <c r="P112" i="3"/>
  <c r="N117" i="3"/>
  <c r="Q118" i="3"/>
  <c r="L123" i="3"/>
  <c r="R123" i="3"/>
  <c r="P125" i="3"/>
  <c r="R138" i="3"/>
  <c r="Q138" i="3"/>
  <c r="P138" i="3"/>
  <c r="O138" i="3"/>
  <c r="N138" i="3"/>
  <c r="L138" i="3"/>
  <c r="P164" i="3"/>
  <c r="U166" i="3"/>
  <c r="R166" i="3"/>
  <c r="P166" i="3"/>
  <c r="M166" i="3"/>
  <c r="Q191" i="3"/>
  <c r="L209" i="3"/>
  <c r="U209" i="3"/>
  <c r="R209" i="3"/>
  <c r="Q209" i="3"/>
  <c r="O209" i="3"/>
  <c r="S209" i="3" s="1"/>
  <c r="M209" i="3"/>
  <c r="P87" i="3"/>
  <c r="R98" i="3"/>
  <c r="U99" i="3"/>
  <c r="R106" i="3"/>
  <c r="U107" i="3"/>
  <c r="Q112" i="3"/>
  <c r="L116" i="3"/>
  <c r="O117" i="3"/>
  <c r="S117" i="3" s="1"/>
  <c r="R118" i="3"/>
  <c r="U119" i="3"/>
  <c r="M123" i="3"/>
  <c r="O124" i="3"/>
  <c r="S124" i="3" s="1"/>
  <c r="T124" i="3" s="1"/>
  <c r="Q125" i="3"/>
  <c r="M138" i="3"/>
  <c r="O151" i="3"/>
  <c r="S151" i="3" s="1"/>
  <c r="L166" i="3"/>
  <c r="S202" i="3"/>
  <c r="T202" i="3" s="1"/>
  <c r="U110" i="3"/>
  <c r="O110" i="3"/>
  <c r="S110" i="3" s="1"/>
  <c r="T110" i="3" s="1"/>
  <c r="R112" i="3"/>
  <c r="M116" i="3"/>
  <c r="Q117" i="3"/>
  <c r="N123" i="3"/>
  <c r="U140" i="3"/>
  <c r="R140" i="3"/>
  <c r="Q140" i="3"/>
  <c r="T140" i="3" s="1"/>
  <c r="P140" i="3"/>
  <c r="O140" i="3"/>
  <c r="N140" i="3"/>
  <c r="L140" i="3"/>
  <c r="R151" i="3"/>
  <c r="N166" i="3"/>
  <c r="N178" i="3"/>
  <c r="U178" i="3"/>
  <c r="Q178" i="3"/>
  <c r="M178" i="3"/>
  <c r="T179" i="3"/>
  <c r="T199" i="3"/>
  <c r="T194" i="3"/>
  <c r="T205" i="3"/>
  <c r="U222" i="3"/>
  <c r="R222" i="3"/>
  <c r="P222" i="3"/>
  <c r="U250" i="3"/>
  <c r="R250" i="3"/>
  <c r="Q250" i="3"/>
  <c r="P250" i="3"/>
  <c r="O250" i="3"/>
  <c r="N250" i="3"/>
  <c r="M264" i="3"/>
  <c r="L264" i="3"/>
  <c r="U264" i="3"/>
  <c r="R264" i="3"/>
  <c r="N264" i="3"/>
  <c r="U277" i="3"/>
  <c r="Q277" i="3"/>
  <c r="T277" i="3" s="1"/>
  <c r="R277" i="3"/>
  <c r="P277" i="3"/>
  <c r="O277" i="3"/>
  <c r="N277" i="3"/>
  <c r="L344" i="3"/>
  <c r="U344" i="3"/>
  <c r="Q344" i="3"/>
  <c r="P344" i="3"/>
  <c r="O344" i="3"/>
  <c r="N344" i="3"/>
  <c r="R344" i="3"/>
  <c r="M344" i="3"/>
  <c r="S168" i="3"/>
  <c r="T168" i="3" s="1"/>
  <c r="T193" i="3"/>
  <c r="S194" i="3"/>
  <c r="T204" i="3"/>
  <c r="S205" i="3"/>
  <c r="T215" i="3"/>
  <c r="M222" i="3"/>
  <c r="S228" i="3"/>
  <c r="T228" i="3" s="1"/>
  <c r="R245" i="3"/>
  <c r="Q245" i="3"/>
  <c r="P245" i="3"/>
  <c r="O245" i="3"/>
  <c r="S245" i="3" s="1"/>
  <c r="M245" i="3"/>
  <c r="M250" i="3"/>
  <c r="U252" i="3"/>
  <c r="R252" i="3"/>
  <c r="Q252" i="3"/>
  <c r="P252" i="3"/>
  <c r="O252" i="3"/>
  <c r="N252" i="3"/>
  <c r="P264" i="3"/>
  <c r="M266" i="3"/>
  <c r="L266" i="3"/>
  <c r="U266" i="3"/>
  <c r="R266" i="3"/>
  <c r="N266" i="3"/>
  <c r="M277" i="3"/>
  <c r="U227" i="3"/>
  <c r="P227" i="3"/>
  <c r="N227" i="3"/>
  <c r="R231" i="3"/>
  <c r="P231" i="3"/>
  <c r="O231" i="3"/>
  <c r="S231" i="3" s="1"/>
  <c r="T231" i="3" s="1"/>
  <c r="M231" i="3"/>
  <c r="T264" i="3"/>
  <c r="N441" i="3"/>
  <c r="U441" i="3"/>
  <c r="O441" i="3"/>
  <c r="S441" i="3" s="1"/>
  <c r="L441" i="3"/>
  <c r="R441" i="3"/>
  <c r="P441" i="3"/>
  <c r="Q441" i="3"/>
  <c r="M441" i="3"/>
  <c r="R242" i="3"/>
  <c r="Q242" i="3"/>
  <c r="P242" i="3"/>
  <c r="O242" i="3"/>
  <c r="S242" i="3" s="1"/>
  <c r="M242" i="3"/>
  <c r="U254" i="3"/>
  <c r="R254" i="3"/>
  <c r="Q254" i="3"/>
  <c r="P254" i="3"/>
  <c r="O254" i="3"/>
  <c r="S254" i="3" s="1"/>
  <c r="N254" i="3"/>
  <c r="R268" i="3"/>
  <c r="M268" i="3"/>
  <c r="L268" i="3"/>
  <c r="U268" i="3"/>
  <c r="N268" i="3"/>
  <c r="U294" i="3"/>
  <c r="R294" i="3"/>
  <c r="Q294" i="3"/>
  <c r="P294" i="3"/>
  <c r="O294" i="3"/>
  <c r="N294" i="3"/>
  <c r="M294" i="3"/>
  <c r="L294" i="3"/>
  <c r="Q121" i="3"/>
  <c r="U131" i="3"/>
  <c r="N165" i="3"/>
  <c r="R168" i="3"/>
  <c r="O176" i="3"/>
  <c r="N201" i="3"/>
  <c r="S212" i="3"/>
  <c r="Q222" i="3"/>
  <c r="Q226" i="3"/>
  <c r="O226" i="3"/>
  <c r="M227" i="3"/>
  <c r="N231" i="3"/>
  <c r="L242" i="3"/>
  <c r="L254" i="3"/>
  <c r="Q266" i="3"/>
  <c r="O268" i="3"/>
  <c r="U286" i="3"/>
  <c r="R286" i="3"/>
  <c r="Q286" i="3"/>
  <c r="P286" i="3"/>
  <c r="O286" i="3"/>
  <c r="N286" i="3"/>
  <c r="M286" i="3"/>
  <c r="L286" i="3"/>
  <c r="N279" i="3"/>
  <c r="M279" i="3"/>
  <c r="U279" i="3"/>
  <c r="O279" i="3"/>
  <c r="S279" i="3" s="1"/>
  <c r="T292" i="3"/>
  <c r="U155" i="3"/>
  <c r="P165" i="3"/>
  <c r="U168" i="3"/>
  <c r="Q176" i="3"/>
  <c r="P201" i="3"/>
  <c r="L217" i="3"/>
  <c r="R217" i="3"/>
  <c r="Q227" i="3"/>
  <c r="U249" i="3"/>
  <c r="R249" i="3"/>
  <c r="Q249" i="3"/>
  <c r="P249" i="3"/>
  <c r="O249" i="3"/>
  <c r="S249" i="3" s="1"/>
  <c r="N249" i="3"/>
  <c r="M263" i="3"/>
  <c r="L263" i="3"/>
  <c r="U263" i="3"/>
  <c r="R263" i="3"/>
  <c r="N263" i="3"/>
  <c r="Q268" i="3"/>
  <c r="L279" i="3"/>
  <c r="U307" i="3"/>
  <c r="R307" i="3"/>
  <c r="Q307" i="3"/>
  <c r="P307" i="3"/>
  <c r="O307" i="3"/>
  <c r="S307" i="3" s="1"/>
  <c r="N307" i="3"/>
  <c r="M307" i="3"/>
  <c r="T329" i="3"/>
  <c r="M136" i="3"/>
  <c r="M137" i="3"/>
  <c r="O141" i="3"/>
  <c r="M161" i="3"/>
  <c r="N188" i="3"/>
  <c r="N196" i="3"/>
  <c r="N217" i="3"/>
  <c r="M249" i="3"/>
  <c r="U251" i="3"/>
  <c r="R251" i="3"/>
  <c r="Q251" i="3"/>
  <c r="P251" i="3"/>
  <c r="O251" i="3"/>
  <c r="S251" i="3" s="1"/>
  <c r="N251" i="3"/>
  <c r="P263" i="3"/>
  <c r="M265" i="3"/>
  <c r="L265" i="3"/>
  <c r="U265" i="3"/>
  <c r="R265" i="3"/>
  <c r="N265" i="3"/>
  <c r="Q279" i="3"/>
  <c r="L134" i="3"/>
  <c r="N136" i="3"/>
  <c r="N137" i="3"/>
  <c r="P141" i="3"/>
  <c r="L159" i="3"/>
  <c r="N161" i="3"/>
  <c r="U165" i="3"/>
  <c r="L172" i="3"/>
  <c r="L185" i="3"/>
  <c r="O188" i="3"/>
  <c r="S188" i="3" s="1"/>
  <c r="Q189" i="3"/>
  <c r="M195" i="3"/>
  <c r="O196" i="3"/>
  <c r="S196" i="3" s="1"/>
  <c r="U201" i="3"/>
  <c r="L216" i="3"/>
  <c r="U216" i="3"/>
  <c r="R216" i="3"/>
  <c r="O217" i="3"/>
  <c r="S217" i="3" s="1"/>
  <c r="T263" i="3"/>
  <c r="Q276" i="3"/>
  <c r="U276" i="3"/>
  <c r="R276" i="3"/>
  <c r="P276" i="3"/>
  <c r="O276" i="3"/>
  <c r="S276" i="3" s="1"/>
  <c r="N276" i="3"/>
  <c r="M276" i="3"/>
  <c r="L276" i="3"/>
  <c r="R279" i="3"/>
  <c r="U295" i="3"/>
  <c r="R295" i="3"/>
  <c r="Q295" i="3"/>
  <c r="P295" i="3"/>
  <c r="O295" i="3"/>
  <c r="S295" i="3" s="1"/>
  <c r="N295" i="3"/>
  <c r="M134" i="3"/>
  <c r="O136" i="3"/>
  <c r="S136" i="3" s="1"/>
  <c r="O137" i="3"/>
  <c r="L158" i="3"/>
  <c r="M159" i="3"/>
  <c r="O161" i="3"/>
  <c r="S161" i="3" s="1"/>
  <c r="T161" i="3" s="1"/>
  <c r="L171" i="3"/>
  <c r="M172" i="3"/>
  <c r="U176" i="3"/>
  <c r="L184" i="3"/>
  <c r="M185" i="3"/>
  <c r="P188" i="3"/>
  <c r="R189" i="3"/>
  <c r="N195" i="3"/>
  <c r="P196" i="3"/>
  <c r="M216" i="3"/>
  <c r="P217" i="3"/>
  <c r="Q224" i="3"/>
  <c r="O224" i="3"/>
  <c r="S224" i="3" s="1"/>
  <c r="Q241" i="3"/>
  <c r="T241" i="3" s="1"/>
  <c r="P241" i="3"/>
  <c r="O241" i="3"/>
  <c r="N241" i="3"/>
  <c r="L241" i="3"/>
  <c r="M251" i="3"/>
  <c r="U253" i="3"/>
  <c r="R253" i="3"/>
  <c r="Q253" i="3"/>
  <c r="P253" i="3"/>
  <c r="O253" i="3"/>
  <c r="N253" i="3"/>
  <c r="P265" i="3"/>
  <c r="M267" i="3"/>
  <c r="L267" i="3"/>
  <c r="U267" i="3"/>
  <c r="R267" i="3"/>
  <c r="N267" i="3"/>
  <c r="U287" i="3"/>
  <c r="R287" i="3"/>
  <c r="Q287" i="3"/>
  <c r="P287" i="3"/>
  <c r="O287" i="3"/>
  <c r="N287" i="3"/>
  <c r="L295" i="3"/>
  <c r="P136" i="3"/>
  <c r="P137" i="3"/>
  <c r="P161" i="3"/>
  <c r="M184" i="3"/>
  <c r="O185" i="3"/>
  <c r="S185" i="3" s="1"/>
  <c r="T185" i="3" s="1"/>
  <c r="Q188" i="3"/>
  <c r="O195" i="3"/>
  <c r="S195" i="3" s="1"/>
  <c r="Q196" i="3"/>
  <c r="N216" i="3"/>
  <c r="Q217" i="3"/>
  <c r="R229" i="3"/>
  <c r="O229" i="3"/>
  <c r="S229" i="3" s="1"/>
  <c r="T229" i="3" s="1"/>
  <c r="M229" i="3"/>
  <c r="R246" i="3"/>
  <c r="Q246" i="3"/>
  <c r="P246" i="3"/>
  <c r="O246" i="3"/>
  <c r="S246" i="3" s="1"/>
  <c r="M246" i="3"/>
  <c r="Q265" i="3"/>
  <c r="S265" i="3" s="1"/>
  <c r="S267" i="3"/>
  <c r="L287" i="3"/>
  <c r="M295" i="3"/>
  <c r="L130" i="3"/>
  <c r="L131" i="3"/>
  <c r="N158" i="3"/>
  <c r="O159" i="3"/>
  <c r="S159" i="3" s="1"/>
  <c r="T159" i="3" s="1"/>
  <c r="R161" i="3"/>
  <c r="N171" i="3"/>
  <c r="O172" i="3"/>
  <c r="S172" i="3" s="1"/>
  <c r="T172" i="3" s="1"/>
  <c r="L182" i="3"/>
  <c r="O184" i="3"/>
  <c r="S184" i="3" s="1"/>
  <c r="P185" i="3"/>
  <c r="R188" i="3"/>
  <c r="U189" i="3"/>
  <c r="N194" i="3"/>
  <c r="P195" i="3"/>
  <c r="R196" i="3"/>
  <c r="N205" i="3"/>
  <c r="L215" i="3"/>
  <c r="R215" i="3"/>
  <c r="O216" i="3"/>
  <c r="M224" i="3"/>
  <c r="L229" i="3"/>
  <c r="R241" i="3"/>
  <c r="L246" i="3"/>
  <c r="M253" i="3"/>
  <c r="R255" i="3"/>
  <c r="Q255" i="3"/>
  <c r="T255" i="3" s="1"/>
  <c r="P255" i="3"/>
  <c r="O255" i="3"/>
  <c r="N255" i="3"/>
  <c r="P267" i="3"/>
  <c r="R269" i="3"/>
  <c r="N269" i="3"/>
  <c r="M269" i="3"/>
  <c r="U269" i="3"/>
  <c r="O269" i="3"/>
  <c r="S269" i="3" s="1"/>
  <c r="T269" i="3" s="1"/>
  <c r="S273" i="3"/>
  <c r="M287" i="3"/>
  <c r="T298" i="3"/>
  <c r="T195" i="3"/>
  <c r="U217" i="3"/>
  <c r="Q223" i="3"/>
  <c r="O223" i="3"/>
  <c r="S223" i="3" s="1"/>
  <c r="N229" i="3"/>
  <c r="R243" i="3"/>
  <c r="Q243" i="3"/>
  <c r="P243" i="3"/>
  <c r="O243" i="3"/>
  <c r="M243" i="3"/>
  <c r="M262" i="3"/>
  <c r="L262" i="3"/>
  <c r="U262" i="3"/>
  <c r="R262" i="3"/>
  <c r="N262" i="3"/>
  <c r="T267" i="3"/>
  <c r="T273" i="3"/>
  <c r="U308" i="3"/>
  <c r="R308" i="3"/>
  <c r="Q308" i="3"/>
  <c r="P308" i="3"/>
  <c r="O308" i="3"/>
  <c r="S308" i="3" s="1"/>
  <c r="N308" i="3"/>
  <c r="Q380" i="3"/>
  <c r="U380" i="3"/>
  <c r="R380" i="3"/>
  <c r="O380" i="3"/>
  <c r="S380" i="3" s="1"/>
  <c r="N380" i="3"/>
  <c r="M380" i="3"/>
  <c r="L380" i="3"/>
  <c r="P380" i="3"/>
  <c r="L155" i="3"/>
  <c r="R159" i="3"/>
  <c r="L180" i="3"/>
  <c r="O182" i="3"/>
  <c r="S182" i="3" s="1"/>
  <c r="T182" i="3" s="1"/>
  <c r="Q184" i="3"/>
  <c r="R185" i="3"/>
  <c r="U188" i="3"/>
  <c r="R195" i="3"/>
  <c r="U196" i="3"/>
  <c r="Q216" i="3"/>
  <c r="T216" i="3" s="1"/>
  <c r="L223" i="3"/>
  <c r="P224" i="3"/>
  <c r="U228" i="3"/>
  <c r="P228" i="3"/>
  <c r="N228" i="3"/>
  <c r="P229" i="3"/>
  <c r="Q232" i="3"/>
  <c r="O232" i="3"/>
  <c r="N232" i="3"/>
  <c r="L232" i="3"/>
  <c r="L243" i="3"/>
  <c r="U248" i="3"/>
  <c r="R248" i="3"/>
  <c r="Q248" i="3"/>
  <c r="T248" i="3" s="1"/>
  <c r="P248" i="3"/>
  <c r="O248" i="3"/>
  <c r="N248" i="3"/>
  <c r="M248" i="3"/>
  <c r="M255" i="3"/>
  <c r="O262" i="3"/>
  <c r="S262" i="3" s="1"/>
  <c r="P269" i="3"/>
  <c r="S289" i="3"/>
  <c r="T289" i="3" s="1"/>
  <c r="S298" i="3"/>
  <c r="L308" i="3"/>
  <c r="Q281" i="3"/>
  <c r="N289" i="3"/>
  <c r="N297" i="3"/>
  <c r="Q299" i="3"/>
  <c r="O312" i="3"/>
  <c r="S312" i="3" s="1"/>
  <c r="T312" i="3" s="1"/>
  <c r="R314" i="3"/>
  <c r="N325" i="3"/>
  <c r="U325" i="3"/>
  <c r="O325" i="3"/>
  <c r="T326" i="3"/>
  <c r="O335" i="3"/>
  <c r="S335" i="3" s="1"/>
  <c r="Q335" i="3"/>
  <c r="P335" i="3"/>
  <c r="M335" i="3"/>
  <c r="P338" i="3"/>
  <c r="U338" i="3"/>
  <c r="R338" i="3"/>
  <c r="N338" i="3"/>
  <c r="M338" i="3"/>
  <c r="L338" i="3"/>
  <c r="S373" i="3"/>
  <c r="T373" i="3" s="1"/>
  <c r="Q386" i="3"/>
  <c r="O386" i="3"/>
  <c r="N386" i="3"/>
  <c r="U386" i="3"/>
  <c r="R386" i="3"/>
  <c r="P386" i="3"/>
  <c r="M386" i="3"/>
  <c r="L386" i="3"/>
  <c r="T394" i="3"/>
  <c r="S470" i="3"/>
  <c r="N330" i="3"/>
  <c r="L330" i="3"/>
  <c r="R420" i="3"/>
  <c r="P420" i="3"/>
  <c r="N420" i="3"/>
  <c r="M420" i="3"/>
  <c r="U420" i="3"/>
  <c r="Q420" i="3"/>
  <c r="L420" i="3"/>
  <c r="O448" i="3"/>
  <c r="R448" i="3"/>
  <c r="Q448" i="3"/>
  <c r="P448" i="3"/>
  <c r="N448" i="3"/>
  <c r="M448" i="3"/>
  <c r="U448" i="3"/>
  <c r="L448" i="3"/>
  <c r="M330" i="3"/>
  <c r="T331" i="3"/>
  <c r="O341" i="3"/>
  <c r="S341" i="3" s="1"/>
  <c r="U341" i="3"/>
  <c r="Q341" i="3"/>
  <c r="P341" i="3"/>
  <c r="N341" i="3"/>
  <c r="M341" i="3"/>
  <c r="T347" i="3"/>
  <c r="O420" i="3"/>
  <c r="S420" i="3" s="1"/>
  <c r="Q433" i="3"/>
  <c r="T433" i="3" s="1"/>
  <c r="L433" i="3"/>
  <c r="R433" i="3"/>
  <c r="O433" i="3"/>
  <c r="N433" i="3"/>
  <c r="U433" i="3"/>
  <c r="P433" i="3"/>
  <c r="O256" i="3"/>
  <c r="O257" i="3"/>
  <c r="P258" i="3"/>
  <c r="P288" i="3"/>
  <c r="R289" i="3"/>
  <c r="R297" i="3"/>
  <c r="O309" i="3"/>
  <c r="S309" i="3" s="1"/>
  <c r="M321" i="3"/>
  <c r="Q321" i="3"/>
  <c r="P321" i="3"/>
  <c r="N321" i="3"/>
  <c r="Q325" i="3"/>
  <c r="O330" i="3"/>
  <c r="L341" i="3"/>
  <c r="L364" i="3"/>
  <c r="P364" i="3"/>
  <c r="O364" i="3"/>
  <c r="N364" i="3"/>
  <c r="U364" i="3"/>
  <c r="R364" i="3"/>
  <c r="Q364" i="3"/>
  <c r="T364" i="3" s="1"/>
  <c r="M364" i="3"/>
  <c r="M366" i="3"/>
  <c r="R366" i="3"/>
  <c r="Q366" i="3"/>
  <c r="T366" i="3" s="1"/>
  <c r="U366" i="3"/>
  <c r="P366" i="3"/>
  <c r="O366" i="3"/>
  <c r="L366" i="3"/>
  <c r="Q426" i="3"/>
  <c r="P426" i="3"/>
  <c r="N426" i="3"/>
  <c r="M426" i="3"/>
  <c r="R426" i="3"/>
  <c r="L426" i="3"/>
  <c r="U426" i="3"/>
  <c r="O426" i="3"/>
  <c r="S426" i="3" s="1"/>
  <c r="M433" i="3"/>
  <c r="P256" i="3"/>
  <c r="P257" i="3"/>
  <c r="U297" i="3"/>
  <c r="T310" i="3"/>
  <c r="N324" i="3"/>
  <c r="U324" i="3"/>
  <c r="R324" i="3"/>
  <c r="M324" i="3"/>
  <c r="P330" i="3"/>
  <c r="O334" i="3"/>
  <c r="S334" i="3" s="1"/>
  <c r="R334" i="3"/>
  <c r="P334" i="3"/>
  <c r="N334" i="3"/>
  <c r="L334" i="3"/>
  <c r="R341" i="3"/>
  <c r="P377" i="3"/>
  <c r="Q377" i="3"/>
  <c r="O377" i="3"/>
  <c r="S377" i="3" s="1"/>
  <c r="N377" i="3"/>
  <c r="U377" i="3"/>
  <c r="M377" i="3"/>
  <c r="N400" i="3"/>
  <c r="O400" i="3"/>
  <c r="L400" i="3"/>
  <c r="R400" i="3"/>
  <c r="Q400" i="3"/>
  <c r="P400" i="3"/>
  <c r="U400" i="3"/>
  <c r="M400" i="3"/>
  <c r="M233" i="3"/>
  <c r="M234" i="3"/>
  <c r="M235" i="3"/>
  <c r="M236" i="3"/>
  <c r="M237" i="3"/>
  <c r="M238" i="3"/>
  <c r="M239" i="3"/>
  <c r="M240" i="3"/>
  <c r="Q256" i="3"/>
  <c r="Q257" i="3"/>
  <c r="T257" i="3" s="1"/>
  <c r="R258" i="3"/>
  <c r="L274" i="3"/>
  <c r="M275" i="3"/>
  <c r="L285" i="3"/>
  <c r="R288" i="3"/>
  <c r="L293" i="3"/>
  <c r="L304" i="3"/>
  <c r="M305" i="3"/>
  <c r="Q309" i="3"/>
  <c r="O321" i="3"/>
  <c r="L324" i="3"/>
  <c r="N328" i="3"/>
  <c r="R328" i="3"/>
  <c r="Q330" i="3"/>
  <c r="M334" i="3"/>
  <c r="L377" i="3"/>
  <c r="R257" i="3"/>
  <c r="L273" i="3"/>
  <c r="M274" i="3"/>
  <c r="N275" i="3"/>
  <c r="M285" i="3"/>
  <c r="M293" i="3"/>
  <c r="L303" i="3"/>
  <c r="M304" i="3"/>
  <c r="N305" i="3"/>
  <c r="R309" i="3"/>
  <c r="R321" i="3"/>
  <c r="O324" i="3"/>
  <c r="S324" i="3" s="1"/>
  <c r="L328" i="3"/>
  <c r="S329" i="3"/>
  <c r="R330" i="3"/>
  <c r="Q334" i="3"/>
  <c r="M343" i="3"/>
  <c r="U343" i="3"/>
  <c r="Q343" i="3"/>
  <c r="P343" i="3"/>
  <c r="O343" i="3"/>
  <c r="N343" i="3"/>
  <c r="R377" i="3"/>
  <c r="N274" i="3"/>
  <c r="N285" i="3"/>
  <c r="N293" i="3"/>
  <c r="N304" i="3"/>
  <c r="N320" i="3"/>
  <c r="Q320" i="3"/>
  <c r="P320" i="3"/>
  <c r="M320" i="3"/>
  <c r="P324" i="3"/>
  <c r="U330" i="3"/>
  <c r="T354" i="3"/>
  <c r="P233" i="3"/>
  <c r="P234" i="3"/>
  <c r="P235" i="3"/>
  <c r="P236" i="3"/>
  <c r="P237" i="3"/>
  <c r="P238" i="3"/>
  <c r="P239" i="3"/>
  <c r="P240" i="3"/>
  <c r="L272" i="3"/>
  <c r="N273" i="3"/>
  <c r="O274" i="3"/>
  <c r="P275" i="3"/>
  <c r="L283" i="3"/>
  <c r="O285" i="3"/>
  <c r="S285" i="3" s="1"/>
  <c r="O293" i="3"/>
  <c r="L301" i="3"/>
  <c r="N303" i="3"/>
  <c r="O304" i="3"/>
  <c r="S304" i="3" s="1"/>
  <c r="P305" i="3"/>
  <c r="L320" i="3"/>
  <c r="U321" i="3"/>
  <c r="Q324" i="3"/>
  <c r="N327" i="3"/>
  <c r="U327" i="3"/>
  <c r="Q327" i="3"/>
  <c r="S327" i="3" s="1"/>
  <c r="O328" i="3"/>
  <c r="S328" i="3" s="1"/>
  <c r="P340" i="3"/>
  <c r="U340" i="3"/>
  <c r="Q340" i="3"/>
  <c r="O340" i="3"/>
  <c r="S340" i="3" s="1"/>
  <c r="N340" i="3"/>
  <c r="M340" i="3"/>
  <c r="T275" i="3"/>
  <c r="P304" i="3"/>
  <c r="T305" i="3"/>
  <c r="N333" i="3"/>
  <c r="P333" i="3"/>
  <c r="M333" i="3"/>
  <c r="L333" i="3"/>
  <c r="U334" i="3"/>
  <c r="L345" i="3"/>
  <c r="U345" i="3"/>
  <c r="R345" i="3"/>
  <c r="Q345" i="3"/>
  <c r="P345" i="3"/>
  <c r="R233" i="3"/>
  <c r="R234" i="3"/>
  <c r="R235" i="3"/>
  <c r="R236" i="3"/>
  <c r="R237" i="3"/>
  <c r="R238" i="3"/>
  <c r="R239" i="3"/>
  <c r="M271" i="3"/>
  <c r="N272" i="3"/>
  <c r="Q274" i="3"/>
  <c r="L281" i="3"/>
  <c r="M282" i="3"/>
  <c r="N283" i="3"/>
  <c r="S284" i="3"/>
  <c r="T284" i="3" s="1"/>
  <c r="Q285" i="3"/>
  <c r="M291" i="3"/>
  <c r="S292" i="3"/>
  <c r="Q293" i="3"/>
  <c r="L299" i="3"/>
  <c r="M300" i="3"/>
  <c r="N301" i="3"/>
  <c r="P303" i="3"/>
  <c r="Q304" i="3"/>
  <c r="L314" i="3"/>
  <c r="N315" i="3"/>
  <c r="R320" i="3"/>
  <c r="M327" i="3"/>
  <c r="Q328" i="3"/>
  <c r="O333" i="3"/>
  <c r="R340" i="3"/>
  <c r="M345" i="3"/>
  <c r="T352" i="3"/>
  <c r="T303" i="3"/>
  <c r="O319" i="3"/>
  <c r="Q319" i="3"/>
  <c r="P319" i="3"/>
  <c r="M319" i="3"/>
  <c r="N326" i="3"/>
  <c r="P326" i="3"/>
  <c r="Q333" i="3"/>
  <c r="N345" i="3"/>
  <c r="S374" i="3"/>
  <c r="T374" i="3" s="1"/>
  <c r="S396" i="3"/>
  <c r="T396" i="3" s="1"/>
  <c r="N342" i="3"/>
  <c r="U342" i="3"/>
  <c r="Q342" i="3"/>
  <c r="P342" i="3"/>
  <c r="O342" i="3"/>
  <c r="M342" i="3"/>
  <c r="S345" i="3"/>
  <c r="O389" i="3"/>
  <c r="S389" i="3" s="1"/>
  <c r="U389" i="3"/>
  <c r="Q389" i="3"/>
  <c r="P389" i="3"/>
  <c r="N389" i="3"/>
  <c r="R389" i="3"/>
  <c r="M389" i="3"/>
  <c r="L389" i="3"/>
  <c r="N270" i="3"/>
  <c r="Q272" i="3"/>
  <c r="T272" i="3" s="1"/>
  <c r="O281" i="3"/>
  <c r="S281" i="3" s="1"/>
  <c r="Q283" i="3"/>
  <c r="R284" i="3"/>
  <c r="L289" i="3"/>
  <c r="N290" i="3"/>
  <c r="P291" i="3"/>
  <c r="R292" i="3"/>
  <c r="L297" i="3"/>
  <c r="O299" i="3"/>
  <c r="S299" i="3" s="1"/>
  <c r="Q301" i="3"/>
  <c r="S301" i="3" s="1"/>
  <c r="M312" i="3"/>
  <c r="O313" i="3"/>
  <c r="S313" i="3" s="1"/>
  <c r="T313" i="3" s="1"/>
  <c r="P314" i="3"/>
  <c r="Q315" i="3"/>
  <c r="T315" i="3" s="1"/>
  <c r="N319" i="3"/>
  <c r="M326" i="3"/>
  <c r="R327" i="3"/>
  <c r="U328" i="3"/>
  <c r="L342" i="3"/>
  <c r="S280" i="3"/>
  <c r="T280" i="3" s="1"/>
  <c r="M289" i="3"/>
  <c r="S290" i="3"/>
  <c r="T290" i="3" s="1"/>
  <c r="T300" i="3"/>
  <c r="S302" i="3"/>
  <c r="T302" i="3" s="1"/>
  <c r="N312" i="3"/>
  <c r="Q314" i="3"/>
  <c r="R315" i="3"/>
  <c r="R319" i="3"/>
  <c r="M322" i="3"/>
  <c r="R322" i="3"/>
  <c r="Q322" i="3"/>
  <c r="O322" i="3"/>
  <c r="S322" i="3" s="1"/>
  <c r="O326" i="3"/>
  <c r="S326" i="3" s="1"/>
  <c r="R342" i="3"/>
  <c r="U470" i="3"/>
  <c r="P470" i="3"/>
  <c r="R470" i="3"/>
  <c r="Q470" i="3"/>
  <c r="N470" i="3"/>
  <c r="M470" i="3"/>
  <c r="L470" i="3"/>
  <c r="P371" i="3"/>
  <c r="O371" i="3"/>
  <c r="O403" i="3"/>
  <c r="Q403" i="3"/>
  <c r="T403" i="3" s="1"/>
  <c r="N403" i="3"/>
  <c r="M403" i="3"/>
  <c r="U416" i="3"/>
  <c r="R416" i="3"/>
  <c r="Q416" i="3"/>
  <c r="P416" i="3"/>
  <c r="O416" i="3"/>
  <c r="S416" i="3" s="1"/>
  <c r="N416" i="3"/>
  <c r="Q427" i="3"/>
  <c r="R427" i="3"/>
  <c r="O427" i="3"/>
  <c r="S427" i="3" s="1"/>
  <c r="N427" i="3"/>
  <c r="P427" i="3"/>
  <c r="M427" i="3"/>
  <c r="N449" i="3"/>
  <c r="R449" i="3"/>
  <c r="Q449" i="3"/>
  <c r="P449" i="3"/>
  <c r="O449" i="3"/>
  <c r="N485" i="3"/>
  <c r="U485" i="3"/>
  <c r="O485" i="3"/>
  <c r="P485" i="3"/>
  <c r="M485" i="3"/>
  <c r="R485" i="3"/>
  <c r="S353" i="3"/>
  <c r="T353" i="3" s="1"/>
  <c r="M371" i="3"/>
  <c r="P381" i="3"/>
  <c r="P403" i="3"/>
  <c r="M416" i="3"/>
  <c r="M449" i="3"/>
  <c r="L485" i="3"/>
  <c r="L337" i="3"/>
  <c r="M365" i="3"/>
  <c r="R365" i="3"/>
  <c r="Q365" i="3"/>
  <c r="S365" i="3" s="1"/>
  <c r="P365" i="3"/>
  <c r="O370" i="3"/>
  <c r="M370" i="3"/>
  <c r="N371" i="3"/>
  <c r="P376" i="3"/>
  <c r="U376" i="3"/>
  <c r="O376" i="3"/>
  <c r="S376" i="3" s="1"/>
  <c r="T376" i="3" s="1"/>
  <c r="N376" i="3"/>
  <c r="M376" i="3"/>
  <c r="O393" i="3"/>
  <c r="S393" i="3" s="1"/>
  <c r="N393" i="3"/>
  <c r="U393" i="3"/>
  <c r="R403" i="3"/>
  <c r="U427" i="3"/>
  <c r="U449" i="3"/>
  <c r="N452" i="3"/>
  <c r="L452" i="3"/>
  <c r="Q452" i="3"/>
  <c r="O452" i="3"/>
  <c r="M452" i="3"/>
  <c r="U452" i="3"/>
  <c r="R452" i="3"/>
  <c r="P452" i="3"/>
  <c r="R454" i="3"/>
  <c r="M454" i="3"/>
  <c r="P454" i="3"/>
  <c r="U454" i="3"/>
  <c r="L454" i="3"/>
  <c r="Q473" i="3"/>
  <c r="L473" i="3"/>
  <c r="P473" i="3"/>
  <c r="O473" i="3"/>
  <c r="S473" i="3" s="1"/>
  <c r="N473" i="3"/>
  <c r="M473" i="3"/>
  <c r="U473" i="3"/>
  <c r="Q485" i="3"/>
  <c r="Q371" i="3"/>
  <c r="Q385" i="3"/>
  <c r="S385" i="3" s="1"/>
  <c r="N385" i="3"/>
  <c r="M385" i="3"/>
  <c r="U403" i="3"/>
  <c r="N446" i="3"/>
  <c r="Q446" i="3"/>
  <c r="P446" i="3"/>
  <c r="O446" i="3"/>
  <c r="R446" i="3"/>
  <c r="L446" i="3"/>
  <c r="S462" i="3"/>
  <c r="N464" i="3"/>
  <c r="U464" i="3"/>
  <c r="R464" i="3"/>
  <c r="Q464" i="3"/>
  <c r="P464" i="3"/>
  <c r="O464" i="3"/>
  <c r="M464" i="3"/>
  <c r="L464" i="3"/>
  <c r="R473" i="3"/>
  <c r="L350" i="3"/>
  <c r="P350" i="3"/>
  <c r="O369" i="3"/>
  <c r="S369" i="3" s="1"/>
  <c r="L369" i="3"/>
  <c r="R371" i="3"/>
  <c r="Q379" i="3"/>
  <c r="R379" i="3"/>
  <c r="Q405" i="3"/>
  <c r="U405" i="3"/>
  <c r="P405" i="3"/>
  <c r="O405" i="3"/>
  <c r="S405" i="3" s="1"/>
  <c r="N405" i="3"/>
  <c r="M446" i="3"/>
  <c r="O454" i="3"/>
  <c r="S454" i="3" s="1"/>
  <c r="T454" i="3" s="1"/>
  <c r="U469" i="3"/>
  <c r="P469" i="3"/>
  <c r="Q469" i="3"/>
  <c r="O469" i="3"/>
  <c r="S469" i="3" s="1"/>
  <c r="L469" i="3"/>
  <c r="P323" i="3"/>
  <c r="N336" i="3"/>
  <c r="Q337" i="3"/>
  <c r="L349" i="3"/>
  <c r="O349" i="3"/>
  <c r="N350" i="3"/>
  <c r="N369" i="3"/>
  <c r="M379" i="3"/>
  <c r="Q384" i="3"/>
  <c r="M384" i="3"/>
  <c r="L384" i="3"/>
  <c r="P385" i="3"/>
  <c r="T393" i="3"/>
  <c r="M405" i="3"/>
  <c r="T410" i="3"/>
  <c r="T419" i="3"/>
  <c r="N440" i="3"/>
  <c r="U440" i="3"/>
  <c r="R440" i="3"/>
  <c r="Q440" i="3"/>
  <c r="P440" i="3"/>
  <c r="O440" i="3"/>
  <c r="S440" i="3" s="1"/>
  <c r="M440" i="3"/>
  <c r="U371" i="3"/>
  <c r="P375" i="3"/>
  <c r="N375" i="3"/>
  <c r="M375" i="3"/>
  <c r="L375" i="3"/>
  <c r="O392" i="3"/>
  <c r="S392" i="3" s="1"/>
  <c r="M392" i="3"/>
  <c r="U392" i="3"/>
  <c r="N442" i="3"/>
  <c r="Q442" i="3"/>
  <c r="O442" i="3"/>
  <c r="S442" i="3" s="1"/>
  <c r="M442" i="3"/>
  <c r="Q476" i="3"/>
  <c r="O476" i="3"/>
  <c r="S476" i="3" s="1"/>
  <c r="U476" i="3"/>
  <c r="N476" i="3"/>
  <c r="P476" i="3"/>
  <c r="L476" i="3"/>
  <c r="P487" i="3"/>
  <c r="L487" i="3"/>
  <c r="Q487" i="3"/>
  <c r="T487" i="3" s="1"/>
  <c r="O487" i="3"/>
  <c r="N487" i="3"/>
  <c r="M487" i="3"/>
  <c r="U487" i="3"/>
  <c r="T491" i="3"/>
  <c r="M317" i="3"/>
  <c r="R323" i="3"/>
  <c r="Q336" i="3"/>
  <c r="T336" i="3" s="1"/>
  <c r="L348" i="3"/>
  <c r="N348" i="3"/>
  <c r="N349" i="3"/>
  <c r="Q350" i="3"/>
  <c r="U365" i="3"/>
  <c r="Q369" i="3"/>
  <c r="O375" i="3"/>
  <c r="O379" i="3"/>
  <c r="O384" i="3"/>
  <c r="S384" i="3" s="1"/>
  <c r="L392" i="3"/>
  <c r="U417" i="3"/>
  <c r="L417" i="3"/>
  <c r="R417" i="3"/>
  <c r="Q417" i="3"/>
  <c r="T418" i="3"/>
  <c r="L442" i="3"/>
  <c r="M476" i="3"/>
  <c r="R487" i="3"/>
  <c r="L316" i="3"/>
  <c r="N317" i="3"/>
  <c r="L332" i="3"/>
  <c r="R336" i="3"/>
  <c r="M348" i="3"/>
  <c r="P349" i="3"/>
  <c r="R350" i="3"/>
  <c r="N367" i="3"/>
  <c r="U367" i="3"/>
  <c r="R369" i="3"/>
  <c r="U370" i="3"/>
  <c r="Q375" i="3"/>
  <c r="P378" i="3"/>
  <c r="R378" i="3"/>
  <c r="Q378" i="3"/>
  <c r="T378" i="3" s="1"/>
  <c r="O378" i="3"/>
  <c r="P379" i="3"/>
  <c r="P384" i="3"/>
  <c r="N392" i="3"/>
  <c r="M417" i="3"/>
  <c r="T421" i="3"/>
  <c r="T422" i="3"/>
  <c r="P442" i="3"/>
  <c r="N461" i="3"/>
  <c r="O461" i="3"/>
  <c r="M461" i="3"/>
  <c r="U461" i="3"/>
  <c r="R461" i="3"/>
  <c r="Q461" i="3"/>
  <c r="P461" i="3"/>
  <c r="R476" i="3"/>
  <c r="L347" i="3"/>
  <c r="M347" i="3"/>
  <c r="R375" i="3"/>
  <c r="P392" i="3"/>
  <c r="O397" i="3"/>
  <c r="L397" i="3"/>
  <c r="P397" i="3"/>
  <c r="N397" i="3"/>
  <c r="R407" i="3"/>
  <c r="M407" i="3"/>
  <c r="U407" i="3"/>
  <c r="U412" i="3"/>
  <c r="P412" i="3"/>
  <c r="N412" i="3"/>
  <c r="M412" i="3"/>
  <c r="R412" i="3"/>
  <c r="Q412" i="3"/>
  <c r="T412" i="3" s="1"/>
  <c r="O412" i="3"/>
  <c r="R442" i="3"/>
  <c r="Q474" i="3"/>
  <c r="M474" i="3"/>
  <c r="R474" i="3"/>
  <c r="P474" i="3"/>
  <c r="O474" i="3"/>
  <c r="S474" i="3" s="1"/>
  <c r="U474" i="3"/>
  <c r="N474" i="3"/>
  <c r="L474" i="3"/>
  <c r="U336" i="3"/>
  <c r="N347" i="3"/>
  <c r="R349" i="3"/>
  <c r="Q392" i="3"/>
  <c r="M397" i="3"/>
  <c r="L407" i="3"/>
  <c r="L412" i="3"/>
  <c r="S417" i="3"/>
  <c r="U442" i="3"/>
  <c r="R455" i="3"/>
  <c r="M455" i="3"/>
  <c r="P455" i="3"/>
  <c r="N455" i="3"/>
  <c r="L455" i="3"/>
  <c r="O347" i="3"/>
  <c r="S347" i="3" s="1"/>
  <c r="U350" i="3"/>
  <c r="L363" i="3"/>
  <c r="O363" i="3"/>
  <c r="S363" i="3" s="1"/>
  <c r="T363" i="3" s="1"/>
  <c r="N363" i="3"/>
  <c r="M363" i="3"/>
  <c r="U369" i="3"/>
  <c r="U375" i="3"/>
  <c r="Q381" i="3"/>
  <c r="U381" i="3"/>
  <c r="O391" i="3"/>
  <c r="S391" i="3" s="1"/>
  <c r="T391" i="3" s="1"/>
  <c r="L391" i="3"/>
  <c r="R391" i="3"/>
  <c r="R392" i="3"/>
  <c r="Q397" i="3"/>
  <c r="N407" i="3"/>
  <c r="U414" i="3"/>
  <c r="Q414" i="3"/>
  <c r="P414" i="3"/>
  <c r="O414" i="3"/>
  <c r="S414" i="3" s="1"/>
  <c r="M414" i="3"/>
  <c r="L414" i="3"/>
  <c r="Q425" i="3"/>
  <c r="O425" i="3"/>
  <c r="M425" i="3"/>
  <c r="L425" i="3"/>
  <c r="U425" i="3"/>
  <c r="S455" i="3"/>
  <c r="T455" i="3" s="1"/>
  <c r="R458" i="3"/>
  <c r="M458" i="3"/>
  <c r="P458" i="3"/>
  <c r="N458" i="3"/>
  <c r="L458" i="3"/>
  <c r="U458" i="3"/>
  <c r="N463" i="3"/>
  <c r="R463" i="3"/>
  <c r="P463" i="3"/>
  <c r="M463" i="3"/>
  <c r="L463" i="3"/>
  <c r="Q463" i="3"/>
  <c r="O463" i="3"/>
  <c r="S463" i="3" s="1"/>
  <c r="R465" i="3"/>
  <c r="Q475" i="3"/>
  <c r="N475" i="3"/>
  <c r="U475" i="3"/>
  <c r="R475" i="3"/>
  <c r="L475" i="3"/>
  <c r="R481" i="3"/>
  <c r="P481" i="3"/>
  <c r="O481" i="3"/>
  <c r="U481" i="3"/>
  <c r="N481" i="3"/>
  <c r="M498" i="3"/>
  <c r="L498" i="3"/>
  <c r="U498" i="3"/>
  <c r="N498" i="3"/>
  <c r="R498" i="3"/>
  <c r="Q498" i="3"/>
  <c r="P498" i="3"/>
  <c r="O498" i="3"/>
  <c r="S498" i="3" s="1"/>
  <c r="Q509" i="3"/>
  <c r="M509" i="3"/>
  <c r="L509" i="3"/>
  <c r="R509" i="3"/>
  <c r="O509" i="3"/>
  <c r="N509" i="3"/>
  <c r="U509" i="3"/>
  <c r="P509" i="3"/>
  <c r="U346" i="3"/>
  <c r="Q390" i="3"/>
  <c r="O399" i="3"/>
  <c r="S399" i="3" s="1"/>
  <c r="T399" i="3" s="1"/>
  <c r="N399" i="3"/>
  <c r="L399" i="3"/>
  <c r="P406" i="3"/>
  <c r="Q428" i="3"/>
  <c r="L428" i="3"/>
  <c r="R428" i="3"/>
  <c r="P428" i="3"/>
  <c r="R453" i="3"/>
  <c r="M453" i="3"/>
  <c r="N453" i="3"/>
  <c r="Q453" i="3"/>
  <c r="P453" i="3"/>
  <c r="U465" i="3"/>
  <c r="M475" i="3"/>
  <c r="L481" i="3"/>
  <c r="S514" i="3"/>
  <c r="M353" i="3"/>
  <c r="L374" i="3"/>
  <c r="L388" i="3"/>
  <c r="R390" i="3"/>
  <c r="M399" i="3"/>
  <c r="L404" i="3"/>
  <c r="R406" i="3"/>
  <c r="M428" i="3"/>
  <c r="R435" i="3"/>
  <c r="M435" i="3"/>
  <c r="U435" i="3"/>
  <c r="L453" i="3"/>
  <c r="O475" i="3"/>
  <c r="M481" i="3"/>
  <c r="S492" i="3"/>
  <c r="T492" i="3" s="1"/>
  <c r="R507" i="3"/>
  <c r="N507" i="3"/>
  <c r="M507" i="3"/>
  <c r="L507" i="3"/>
  <c r="U507" i="3"/>
  <c r="O507" i="3"/>
  <c r="Q507" i="3"/>
  <c r="N387" i="3"/>
  <c r="R387" i="3"/>
  <c r="U415" i="3"/>
  <c r="Q415" i="3"/>
  <c r="T415" i="3" s="1"/>
  <c r="P415" i="3"/>
  <c r="S444" i="3"/>
  <c r="T444" i="3" s="1"/>
  <c r="N447" i="3"/>
  <c r="U447" i="3"/>
  <c r="R447" i="3"/>
  <c r="R456" i="3"/>
  <c r="M456" i="3"/>
  <c r="U456" i="3"/>
  <c r="P475" i="3"/>
  <c r="Q481" i="3"/>
  <c r="Q431" i="3"/>
  <c r="L431" i="3"/>
  <c r="R431" i="3"/>
  <c r="N439" i="3"/>
  <c r="Q439" i="3"/>
  <c r="O439" i="3"/>
  <c r="S439" i="3" s="1"/>
  <c r="M439" i="3"/>
  <c r="S460" i="3"/>
  <c r="T460" i="3" s="1"/>
  <c r="S491" i="3"/>
  <c r="T526" i="3"/>
  <c r="M528" i="3"/>
  <c r="Q528" i="3"/>
  <c r="P528" i="3"/>
  <c r="O528" i="3"/>
  <c r="N528" i="3"/>
  <c r="U528" i="3"/>
  <c r="R528" i="3"/>
  <c r="L528" i="3"/>
  <c r="N421" i="3"/>
  <c r="Q430" i="3"/>
  <c r="L430" i="3"/>
  <c r="O430" i="3"/>
  <c r="S430" i="3" s="1"/>
  <c r="O431" i="3"/>
  <c r="S431" i="3" s="1"/>
  <c r="R434" i="3"/>
  <c r="M434" i="3"/>
  <c r="U434" i="3"/>
  <c r="Q434" i="3"/>
  <c r="T435" i="3"/>
  <c r="R439" i="3"/>
  <c r="N459" i="3"/>
  <c r="Q459" i="3"/>
  <c r="P459" i="3"/>
  <c r="Q351" i="3"/>
  <c r="S351" i="3" s="1"/>
  <c r="Q372" i="3"/>
  <c r="L383" i="3"/>
  <c r="Q387" i="3"/>
  <c r="U388" i="3"/>
  <c r="L395" i="3"/>
  <c r="U399" i="3"/>
  <c r="O402" i="3"/>
  <c r="S402" i="3" s="1"/>
  <c r="T402" i="3" s="1"/>
  <c r="R402" i="3"/>
  <c r="P402" i="3"/>
  <c r="U404" i="3"/>
  <c r="M409" i="3"/>
  <c r="S410" i="3"/>
  <c r="R415" i="3"/>
  <c r="L419" i="3"/>
  <c r="O421" i="3"/>
  <c r="S421" i="3" s="1"/>
  <c r="M430" i="3"/>
  <c r="P431" i="3"/>
  <c r="L434" i="3"/>
  <c r="U439" i="3"/>
  <c r="Q443" i="3"/>
  <c r="Q447" i="3"/>
  <c r="T447" i="3" s="1"/>
  <c r="Q456" i="3"/>
  <c r="S456" i="3" s="1"/>
  <c r="L459" i="3"/>
  <c r="L466" i="3"/>
  <c r="R480" i="3"/>
  <c r="U480" i="3"/>
  <c r="O480" i="3"/>
  <c r="S480" i="3" s="1"/>
  <c r="N480" i="3"/>
  <c r="Q480" i="3"/>
  <c r="P480" i="3"/>
  <c r="U413" i="3"/>
  <c r="R413" i="3"/>
  <c r="P413" i="3"/>
  <c r="O413" i="3"/>
  <c r="S413" i="3" s="1"/>
  <c r="T413" i="3" s="1"/>
  <c r="S459" i="3"/>
  <c r="M480" i="3"/>
  <c r="Q508" i="3"/>
  <c r="M508" i="3"/>
  <c r="L508" i="3"/>
  <c r="P508" i="3"/>
  <c r="N508" i="3"/>
  <c r="R508" i="3"/>
  <c r="U508" i="3"/>
  <c r="O508" i="3"/>
  <c r="S508" i="3" s="1"/>
  <c r="T499" i="3"/>
  <c r="S515" i="3"/>
  <c r="N401" i="3"/>
  <c r="P401" i="3"/>
  <c r="M401" i="3"/>
  <c r="S408" i="3"/>
  <c r="T408" i="3" s="1"/>
  <c r="M413" i="3"/>
  <c r="Q429" i="3"/>
  <c r="L429" i="3"/>
  <c r="M429" i="3"/>
  <c r="U429" i="3"/>
  <c r="R437" i="3"/>
  <c r="M437" i="3"/>
  <c r="N437" i="3"/>
  <c r="U459" i="3"/>
  <c r="M465" i="3"/>
  <c r="Q466" i="3"/>
  <c r="L529" i="3"/>
  <c r="U529" i="3"/>
  <c r="Q529" i="3"/>
  <c r="P529" i="3"/>
  <c r="O529" i="3"/>
  <c r="N529" i="3"/>
  <c r="R529" i="3"/>
  <c r="M529" i="3"/>
  <c r="R482" i="3"/>
  <c r="Q482" i="3"/>
  <c r="P482" i="3"/>
  <c r="M500" i="3"/>
  <c r="O500" i="3"/>
  <c r="L500" i="3"/>
  <c r="P500" i="3"/>
  <c r="N500" i="3"/>
  <c r="Q516" i="3"/>
  <c r="T516" i="3" s="1"/>
  <c r="M516" i="3"/>
  <c r="L516" i="3"/>
  <c r="U516" i="3"/>
  <c r="P516" i="3"/>
  <c r="O516" i="3"/>
  <c r="N516" i="3"/>
  <c r="L496" i="3"/>
  <c r="R496" i="3"/>
  <c r="Q496" i="3"/>
  <c r="P496" i="3"/>
  <c r="R516" i="3"/>
  <c r="T538" i="3"/>
  <c r="S521" i="3"/>
  <c r="T521" i="3" s="1"/>
  <c r="M527" i="3"/>
  <c r="R527" i="3"/>
  <c r="P527" i="3"/>
  <c r="O527" i="3"/>
  <c r="N527" i="3"/>
  <c r="L527" i="3"/>
  <c r="L495" i="3"/>
  <c r="U495" i="3"/>
  <c r="Q495" i="3"/>
  <c r="P495" i="3"/>
  <c r="O495" i="3"/>
  <c r="T503" i="3"/>
  <c r="Q527" i="3"/>
  <c r="T527" i="3" s="1"/>
  <c r="O535" i="3"/>
  <c r="M535" i="3"/>
  <c r="L535" i="3"/>
  <c r="U535" i="3"/>
  <c r="Q535" i="3"/>
  <c r="R535" i="3"/>
  <c r="P535" i="3"/>
  <c r="T519" i="3"/>
  <c r="U527" i="3"/>
  <c r="N535" i="3"/>
  <c r="N445" i="3"/>
  <c r="O445" i="3"/>
  <c r="S445" i="3" s="1"/>
  <c r="T445" i="3" s="1"/>
  <c r="U468" i="3"/>
  <c r="P468" i="3"/>
  <c r="N468" i="3"/>
  <c r="M468" i="3"/>
  <c r="R484" i="3"/>
  <c r="L484" i="3"/>
  <c r="U484" i="3"/>
  <c r="M484" i="3"/>
  <c r="U488" i="3"/>
  <c r="R488" i="3"/>
  <c r="N488" i="3"/>
  <c r="R495" i="3"/>
  <c r="S499" i="3"/>
  <c r="Q517" i="3"/>
  <c r="M517" i="3"/>
  <c r="L517" i="3"/>
  <c r="R517" i="3"/>
  <c r="T518" i="3"/>
  <c r="S526" i="3"/>
  <c r="L411" i="3"/>
  <c r="Q432" i="3"/>
  <c r="L432" i="3"/>
  <c r="N438" i="3"/>
  <c r="Q438" i="3"/>
  <c r="S438" i="3" s="1"/>
  <c r="L445" i="3"/>
  <c r="R457" i="3"/>
  <c r="M457" i="3"/>
  <c r="L468" i="3"/>
  <c r="T489" i="3"/>
  <c r="N501" i="3"/>
  <c r="Q501" i="3"/>
  <c r="T501" i="3" s="1"/>
  <c r="O501" i="3"/>
  <c r="L501" i="3"/>
  <c r="R501" i="3"/>
  <c r="Q506" i="3"/>
  <c r="T506" i="3" s="1"/>
  <c r="M506" i="3"/>
  <c r="L506" i="3"/>
  <c r="R506" i="3"/>
  <c r="P506" i="3"/>
  <c r="N517" i="3"/>
  <c r="Q479" i="3"/>
  <c r="T479" i="3" s="1"/>
  <c r="M479" i="3"/>
  <c r="L479" i="3"/>
  <c r="L494" i="3"/>
  <c r="P494" i="3"/>
  <c r="O494" i="3"/>
  <c r="S494" i="3" s="1"/>
  <c r="T494" i="3" s="1"/>
  <c r="N494" i="3"/>
  <c r="S517" i="3"/>
  <c r="M398" i="3"/>
  <c r="P423" i="3"/>
  <c r="U423" i="3"/>
  <c r="M424" i="3"/>
  <c r="N432" i="3"/>
  <c r="M438" i="3"/>
  <c r="N444" i="3"/>
  <c r="L444" i="3"/>
  <c r="P445" i="3"/>
  <c r="M451" i="3"/>
  <c r="N457" i="3"/>
  <c r="N462" i="3"/>
  <c r="Q462" i="3"/>
  <c r="P462" i="3"/>
  <c r="Q468" i="3"/>
  <c r="P471" i="3"/>
  <c r="U471" i="3"/>
  <c r="N479" i="3"/>
  <c r="P484" i="3"/>
  <c r="O488" i="3"/>
  <c r="M494" i="3"/>
  <c r="P501" i="3"/>
  <c r="O506" i="3"/>
  <c r="Q511" i="3"/>
  <c r="M511" i="3"/>
  <c r="L511" i="3"/>
  <c r="U511" i="3"/>
  <c r="R511" i="3"/>
  <c r="P511" i="3"/>
  <c r="O511" i="3"/>
  <c r="P517" i="3"/>
  <c r="Q512" i="3"/>
  <c r="M512" i="3"/>
  <c r="L512" i="3"/>
  <c r="P524" i="3"/>
  <c r="T539" i="3"/>
  <c r="Q483" i="3"/>
  <c r="T483" i="3" s="1"/>
  <c r="Q497" i="3"/>
  <c r="T497" i="3" s="1"/>
  <c r="R436" i="3"/>
  <c r="M436" i="3"/>
  <c r="L460" i="3"/>
  <c r="U467" i="3"/>
  <c r="O467" i="3"/>
  <c r="L478" i="3"/>
  <c r="L490" i="3"/>
  <c r="R497" i="3"/>
  <c r="U499" i="3"/>
  <c r="Q510" i="3"/>
  <c r="M510" i="3"/>
  <c r="L510" i="3"/>
  <c r="L530" i="3"/>
  <c r="U530" i="3"/>
  <c r="O537" i="3"/>
  <c r="S537" i="3" s="1"/>
  <c r="M537" i="3"/>
  <c r="L537" i="3"/>
  <c r="U537" i="3"/>
  <c r="Q537" i="3"/>
  <c r="Q515" i="3"/>
  <c r="M515" i="3"/>
  <c r="L515" i="3"/>
  <c r="N537" i="3"/>
  <c r="Q514" i="3"/>
  <c r="M514" i="3"/>
  <c r="L514" i="3"/>
  <c r="T533" i="3"/>
  <c r="P477" i="3"/>
  <c r="R478" i="3"/>
  <c r="N514" i="3"/>
  <c r="R515" i="3"/>
  <c r="Q530" i="3"/>
  <c r="S530" i="3" s="1"/>
  <c r="T531" i="3"/>
  <c r="R530" i="3"/>
  <c r="Q513" i="3"/>
  <c r="T513" i="3" s="1"/>
  <c r="M513" i="3"/>
  <c r="L513" i="3"/>
  <c r="P514" i="3"/>
  <c r="L524" i="3"/>
  <c r="O536" i="3"/>
  <c r="S536" i="3" s="1"/>
  <c r="M536" i="3"/>
  <c r="L536" i="3"/>
  <c r="U536" i="3"/>
  <c r="Q536" i="3"/>
  <c r="S486" i="3"/>
  <c r="T486" i="3" s="1"/>
  <c r="O524" i="3"/>
  <c r="P536" i="3"/>
  <c r="T112" i="3" l="1"/>
  <c r="T463" i="3"/>
  <c r="S425" i="3"/>
  <c r="T425" i="3" s="1"/>
  <c r="T1113" i="1"/>
  <c r="T1103" i="1"/>
  <c r="S189" i="1"/>
  <c r="T189" i="1" s="1"/>
  <c r="T514" i="3"/>
  <c r="S511" i="3"/>
  <c r="T511" i="3" s="1"/>
  <c r="T517" i="3"/>
  <c r="T427" i="3"/>
  <c r="T470" i="3"/>
  <c r="T321" i="3"/>
  <c r="T244" i="3"/>
  <c r="S28" i="3"/>
  <c r="T28" i="3" s="1"/>
  <c r="T462" i="3"/>
  <c r="T508" i="3"/>
  <c r="S475" i="3"/>
  <c r="T392" i="3"/>
  <c r="T476" i="3"/>
  <c r="T440" i="3"/>
  <c r="T405" i="3"/>
  <c r="T304" i="3"/>
  <c r="S390" i="3"/>
  <c r="T390" i="3" s="1"/>
  <c r="T217" i="3"/>
  <c r="T249" i="3"/>
  <c r="S344" i="3"/>
  <c r="S108" i="3"/>
  <c r="S163" i="3"/>
  <c r="T163" i="3" s="1"/>
  <c r="S74" i="3"/>
  <c r="T58" i="3"/>
  <c r="S485" i="3"/>
  <c r="T485" i="3" s="1"/>
  <c r="S222" i="3"/>
  <c r="T222" i="3" s="1"/>
  <c r="T108" i="3"/>
  <c r="T841" i="1"/>
  <c r="S841" i="1"/>
  <c r="T453" i="3"/>
  <c r="S453" i="3"/>
  <c r="T417" i="3"/>
  <c r="T365" i="3"/>
  <c r="T309" i="3"/>
  <c r="T344" i="3"/>
  <c r="S66" i="3"/>
  <c r="T66" i="3" s="1"/>
  <c r="T74" i="3"/>
  <c r="S1147" i="1"/>
  <c r="T1147" i="1" s="1"/>
  <c r="S1060" i="1"/>
  <c r="T1060" i="1" s="1"/>
  <c r="S529" i="3"/>
  <c r="T529" i="3" s="1"/>
  <c r="S481" i="3"/>
  <c r="T414" i="3"/>
  <c r="T442" i="3"/>
  <c r="T416" i="3"/>
  <c r="S283" i="3"/>
  <c r="T283" i="3" s="1"/>
  <c r="S320" i="3"/>
  <c r="T320" i="3" s="1"/>
  <c r="T251" i="3"/>
  <c r="T307" i="3"/>
  <c r="T227" i="3"/>
  <c r="S227" i="3"/>
  <c r="T107" i="3"/>
  <c r="T164" i="3"/>
  <c r="S25" i="3"/>
  <c r="T25" i="3" s="1"/>
  <c r="S45" i="3"/>
  <c r="T1231" i="1"/>
  <c r="T461" i="3"/>
  <c r="S512" i="3"/>
  <c r="T512" i="3" s="1"/>
  <c r="T515" i="3"/>
  <c r="T537" i="3"/>
  <c r="S434" i="3"/>
  <c r="T434" i="3" s="1"/>
  <c r="T430" i="3"/>
  <c r="T439" i="3"/>
  <c r="S509" i="3"/>
  <c r="S496" i="3"/>
  <c r="T496" i="3" s="1"/>
  <c r="S342" i="3"/>
  <c r="T45" i="3"/>
  <c r="T88" i="3"/>
  <c r="S21" i="3"/>
  <c r="T61" i="1"/>
  <c r="S61" i="1"/>
  <c r="T438" i="3"/>
  <c r="S461" i="3"/>
  <c r="S446" i="3"/>
  <c r="T473" i="3"/>
  <c r="S449" i="3"/>
  <c r="T449" i="3" s="1"/>
  <c r="T293" i="3"/>
  <c r="T341" i="3"/>
  <c r="S99" i="3"/>
  <c r="T99" i="3" s="1"/>
  <c r="T97" i="3"/>
  <c r="T76" i="3"/>
  <c r="S1134" i="1"/>
  <c r="T1134" i="1" s="1"/>
  <c r="S372" i="3"/>
  <c r="T372" i="3" s="1"/>
  <c r="T469" i="3"/>
  <c r="T322" i="3"/>
  <c r="T342" i="3"/>
  <c r="T21" i="3"/>
  <c r="T65" i="3"/>
  <c r="T446" i="3"/>
  <c r="S256" i="3"/>
  <c r="T299" i="3"/>
  <c r="T265" i="3"/>
  <c r="S37" i="3"/>
  <c r="T37" i="3" s="1"/>
  <c r="S893" i="1"/>
  <c r="T893" i="1" s="1"/>
  <c r="T1048" i="1"/>
  <c r="T964" i="1"/>
  <c r="S964" i="1"/>
  <c r="S889" i="1"/>
  <c r="T889" i="1"/>
  <c r="T351" i="3"/>
  <c r="T432" i="3"/>
  <c r="S432" i="3"/>
  <c r="T466" i="3"/>
  <c r="S466" i="3"/>
  <c r="T431" i="3"/>
  <c r="S507" i="3"/>
  <c r="T507" i="3" s="1"/>
  <c r="T509" i="3"/>
  <c r="S379" i="3"/>
  <c r="T379" i="3" s="1"/>
  <c r="S482" i="3"/>
  <c r="T482" i="3" s="1"/>
  <c r="T285" i="3"/>
  <c r="S387" i="3"/>
  <c r="T387" i="3" s="1"/>
  <c r="S293" i="3"/>
  <c r="T400" i="3"/>
  <c r="T1198" i="1"/>
  <c r="S1198" i="1"/>
  <c r="T481" i="3"/>
  <c r="S428" i="3"/>
  <c r="T428" i="3" s="1"/>
  <c r="S375" i="3"/>
  <c r="T375" i="3" s="1"/>
  <c r="S337" i="3"/>
  <c r="T337" i="3" s="1"/>
  <c r="T308" i="3"/>
  <c r="T295" i="3"/>
  <c r="T279" i="3"/>
  <c r="S268" i="3"/>
  <c r="T268" i="3" s="1"/>
  <c r="T254" i="3"/>
  <c r="T118" i="3"/>
  <c r="T173" i="3"/>
  <c r="T1021" i="1"/>
  <c r="S1021" i="1"/>
  <c r="S787" i="1"/>
  <c r="T787" i="1" s="1"/>
  <c r="T464" i="3"/>
  <c r="T327" i="3"/>
  <c r="T456" i="3"/>
  <c r="S535" i="3"/>
  <c r="T535" i="3" s="1"/>
  <c r="T459" i="3"/>
  <c r="S510" i="3"/>
  <c r="T510" i="3" s="1"/>
  <c r="T480" i="3"/>
  <c r="S528" i="3"/>
  <c r="T475" i="3"/>
  <c r="S397" i="3"/>
  <c r="T397" i="3" s="1"/>
  <c r="T369" i="3"/>
  <c r="T281" i="3"/>
  <c r="T223" i="3"/>
  <c r="S266" i="3"/>
  <c r="T266" i="3" s="1"/>
  <c r="S252" i="3"/>
  <c r="T252" i="3" s="1"/>
  <c r="S106" i="3"/>
  <c r="T26" i="3"/>
  <c r="T40" i="3"/>
  <c r="T429" i="3"/>
  <c r="S429" i="3"/>
  <c r="T530" i="3"/>
  <c r="T536" i="3"/>
  <c r="T498" i="3"/>
  <c r="T474" i="3"/>
  <c r="T384" i="3"/>
  <c r="S443" i="3"/>
  <c r="T443" i="3" s="1"/>
  <c r="S314" i="3"/>
  <c r="T314" i="3" s="1"/>
  <c r="T301" i="3"/>
  <c r="T328" i="3"/>
  <c r="T334" i="3"/>
  <c r="S400" i="3"/>
  <c r="S330" i="3"/>
  <c r="T330" i="3" s="1"/>
  <c r="S232" i="3"/>
  <c r="T246" i="3"/>
  <c r="S149" i="3"/>
  <c r="T149" i="3" s="1"/>
  <c r="S200" i="3"/>
  <c r="T200" i="3" s="1"/>
  <c r="T42" i="3"/>
  <c r="S89" i="3"/>
  <c r="T89" i="3" s="1"/>
  <c r="S16" i="3"/>
  <c r="T16" i="3" s="1"/>
  <c r="S468" i="3"/>
  <c r="T468" i="3" s="1"/>
  <c r="T189" i="3"/>
  <c r="S189" i="3"/>
  <c r="S495" i="3"/>
  <c r="T495" i="3" s="1"/>
  <c r="T528" i="3"/>
  <c r="T381" i="3"/>
  <c r="S381" i="3"/>
  <c r="S464" i="3"/>
  <c r="T385" i="3"/>
  <c r="S274" i="3"/>
  <c r="T274" i="3" s="1"/>
  <c r="T256" i="3"/>
  <c r="T232" i="3"/>
  <c r="S287" i="3"/>
  <c r="T287" i="3" s="1"/>
  <c r="S294" i="3"/>
  <c r="T294" i="3" s="1"/>
  <c r="T106" i="3"/>
  <c r="S1113" i="1"/>
  <c r="T858" i="1"/>
  <c r="S47" i="3"/>
  <c r="T47" i="3" s="1"/>
  <c r="T1170" i="1"/>
  <c r="S1048" i="1"/>
  <c r="S966" i="1"/>
  <c r="T966" i="1" s="1"/>
  <c r="T1013" i="1"/>
  <c r="S830" i="1"/>
  <c r="T830" i="1" s="1"/>
  <c r="T968" i="1"/>
  <c r="T639" i="1"/>
  <c r="T230" i="1"/>
  <c r="S95" i="1"/>
  <c r="T10" i="1"/>
  <c r="T56" i="1"/>
  <c r="T324" i="3"/>
  <c r="S321" i="3"/>
  <c r="T377" i="3"/>
  <c r="T335" i="3"/>
  <c r="S226" i="3"/>
  <c r="T226" i="3" s="1"/>
  <c r="T242" i="3"/>
  <c r="T117" i="3"/>
  <c r="T98" i="3"/>
  <c r="S145" i="3"/>
  <c r="T90" i="3"/>
  <c r="T119" i="3"/>
  <c r="T143" i="3"/>
  <c r="T152" i="3"/>
  <c r="S177" i="3"/>
  <c r="T177" i="3" s="1"/>
  <c r="T144" i="3"/>
  <c r="S225" i="3"/>
  <c r="T225" i="3" s="1"/>
  <c r="S75" i="3"/>
  <c r="S91" i="3"/>
  <c r="T91" i="3" s="1"/>
  <c r="S1216" i="1"/>
  <c r="T1216" i="1"/>
  <c r="S1217" i="1"/>
  <c r="T1217" i="1" s="1"/>
  <c r="S1197" i="1"/>
  <c r="S1111" i="1"/>
  <c r="T1111" i="1" s="1"/>
  <c r="T1076" i="1"/>
  <c r="T1056" i="1"/>
  <c r="S1129" i="1"/>
  <c r="T1129" i="1" s="1"/>
  <c r="S1117" i="1"/>
  <c r="T1009" i="1"/>
  <c r="T1010" i="1"/>
  <c r="T1031" i="1"/>
  <c r="T969" i="1"/>
  <c r="T1017" i="1"/>
  <c r="S1100" i="1"/>
  <c r="T970" i="1"/>
  <c r="S970" i="1"/>
  <c r="S919" i="1"/>
  <c r="T919" i="1" s="1"/>
  <c r="T881" i="1"/>
  <c r="S833" i="1"/>
  <c r="S829" i="1"/>
  <c r="S792" i="1"/>
  <c r="T745" i="1"/>
  <c r="S647" i="1"/>
  <c r="S732" i="1"/>
  <c r="T732" i="1" s="1"/>
  <c r="S636" i="1"/>
  <c r="T636" i="1" s="1"/>
  <c r="S528" i="1"/>
  <c r="T528" i="1" s="1"/>
  <c r="S581" i="1"/>
  <c r="T581" i="1" s="1"/>
  <c r="T574" i="1"/>
  <c r="S611" i="1"/>
  <c r="S457" i="1"/>
  <c r="S447" i="1"/>
  <c r="S558" i="1"/>
  <c r="S452" i="1"/>
  <c r="T452" i="1" s="1"/>
  <c r="S93" i="1"/>
  <c r="T93" i="1" s="1"/>
  <c r="S294" i="1"/>
  <c r="S290" i="1"/>
  <c r="T162" i="1"/>
  <c r="T8" i="1"/>
  <c r="T11" i="1"/>
  <c r="S1246" i="1"/>
  <c r="T1246" i="1" s="1"/>
  <c r="T1117" i="1"/>
  <c r="S759" i="1"/>
  <c r="T759" i="1" s="1"/>
  <c r="T833" i="1"/>
  <c r="T829" i="1"/>
  <c r="T731" i="1"/>
  <c r="T770" i="1"/>
  <c r="T644" i="1"/>
  <c r="S535" i="1"/>
  <c r="T535" i="1" s="1"/>
  <c r="S460" i="1"/>
  <c r="T460" i="1" s="1"/>
  <c r="S476" i="1"/>
  <c r="T476" i="1" s="1"/>
  <c r="T369" i="1"/>
  <c r="T475" i="1"/>
  <c r="T253" i="1"/>
  <c r="S92" i="1"/>
  <c r="S271" i="1"/>
  <c r="S275" i="1"/>
  <c r="T275" i="1" s="1"/>
  <c r="T290" i="1"/>
  <c r="S219" i="1"/>
  <c r="T218" i="3"/>
  <c r="T92" i="3"/>
  <c r="T3" i="3"/>
  <c r="T41" i="3"/>
  <c r="T1245" i="1"/>
  <c r="S119" i="3"/>
  <c r="S62" i="3"/>
  <c r="T50" i="3"/>
  <c r="S55" i="3"/>
  <c r="T55" i="3" s="1"/>
  <c r="T75" i="3"/>
  <c r="T35" i="3"/>
  <c r="T77" i="3"/>
  <c r="T1174" i="1"/>
  <c r="S1189" i="1"/>
  <c r="S1169" i="1"/>
  <c r="T1169" i="1" s="1"/>
  <c r="S19" i="3"/>
  <c r="T19" i="3" s="1"/>
  <c r="T1155" i="1"/>
  <c r="T1110" i="1"/>
  <c r="S1101" i="1"/>
  <c r="T1101" i="1" s="1"/>
  <c r="T910" i="1"/>
  <c r="S910" i="1"/>
  <c r="S931" i="1"/>
  <c r="T931" i="1"/>
  <c r="S998" i="1"/>
  <c r="T998" i="1" s="1"/>
  <c r="S955" i="1"/>
  <c r="T955" i="1" s="1"/>
  <c r="T874" i="1"/>
  <c r="T823" i="1"/>
  <c r="T809" i="1"/>
  <c r="T758" i="1"/>
  <c r="S758" i="1"/>
  <c r="T1126" i="1"/>
  <c r="T734" i="1"/>
  <c r="S730" i="1"/>
  <c r="T832" i="1"/>
  <c r="T741" i="1"/>
  <c r="T828" i="1"/>
  <c r="S634" i="1"/>
  <c r="S573" i="1"/>
  <c r="T573" i="1" s="1"/>
  <c r="S733" i="1"/>
  <c r="T611" i="1"/>
  <c r="T397" i="1"/>
  <c r="S397" i="1"/>
  <c r="S444" i="1"/>
  <c r="T558" i="1"/>
  <c r="T591" i="1"/>
  <c r="S326" i="1"/>
  <c r="T326" i="1" s="1"/>
  <c r="T407" i="1"/>
  <c r="S366" i="1"/>
  <c r="T366" i="1" s="1"/>
  <c r="S107" i="1"/>
  <c r="S91" i="1"/>
  <c r="T243" i="1"/>
  <c r="S206" i="1"/>
  <c r="S218" i="1"/>
  <c r="S214" i="1"/>
  <c r="T166" i="1"/>
  <c r="S319" i="3"/>
  <c r="T319" i="3" s="1"/>
  <c r="S448" i="3"/>
  <c r="T448" i="3" s="1"/>
  <c r="S325" i="3"/>
  <c r="T325" i="3" s="1"/>
  <c r="T196" i="3"/>
  <c r="T441" i="3"/>
  <c r="T178" i="3"/>
  <c r="S191" i="3"/>
  <c r="T191" i="3" s="1"/>
  <c r="S125" i="3"/>
  <c r="T125" i="3" s="1"/>
  <c r="T160" i="3"/>
  <c r="T113" i="3"/>
  <c r="S318" i="3"/>
  <c r="T318" i="3" s="1"/>
  <c r="T30" i="3"/>
  <c r="S1228" i="1"/>
  <c r="T100" i="3"/>
  <c r="S72" i="3"/>
  <c r="T72" i="3" s="1"/>
  <c r="T15" i="3"/>
  <c r="T56" i="3"/>
  <c r="S1234" i="1"/>
  <c r="T1234" i="1" s="1"/>
  <c r="S1185" i="1"/>
  <c r="T1185" i="1" s="1"/>
  <c r="T1165" i="1"/>
  <c r="T11" i="3"/>
  <c r="S1118" i="1"/>
  <c r="T1118" i="1" s="1"/>
  <c r="S1051" i="1"/>
  <c r="T1112" i="1"/>
  <c r="S1132" i="1"/>
  <c r="S1030" i="1"/>
  <c r="T1024" i="1"/>
  <c r="T854" i="1"/>
  <c r="T1000" i="1"/>
  <c r="T945" i="1"/>
  <c r="S1150" i="1"/>
  <c r="T1150" i="1" s="1"/>
  <c r="T952" i="1"/>
  <c r="T1054" i="1"/>
  <c r="S901" i="1"/>
  <c r="T944" i="1"/>
  <c r="T857" i="1"/>
  <c r="S871" i="1"/>
  <c r="T871" i="1" s="1"/>
  <c r="T951" i="1"/>
  <c r="S1054" i="1"/>
  <c r="T963" i="1"/>
  <c r="T743" i="1"/>
  <c r="T792" i="1"/>
  <c r="T763" i="1"/>
  <c r="T940" i="1"/>
  <c r="T804" i="1"/>
  <c r="S821" i="1"/>
  <c r="T821" i="1" s="1"/>
  <c r="T534" i="1"/>
  <c r="T548" i="1"/>
  <c r="T570" i="1"/>
  <c r="T494" i="1"/>
  <c r="S483" i="1"/>
  <c r="S443" i="1"/>
  <c r="T443" i="1" s="1"/>
  <c r="T550" i="1"/>
  <c r="S368" i="1"/>
  <c r="T402" i="1"/>
  <c r="S402" i="1"/>
  <c r="S554" i="1"/>
  <c r="T413" i="1"/>
  <c r="S226" i="1"/>
  <c r="T226" i="1" s="1"/>
  <c r="S140" i="1"/>
  <c r="S106" i="1"/>
  <c r="T206" i="1"/>
  <c r="S227" i="1"/>
  <c r="T227" i="1" s="1"/>
  <c r="T4" i="1"/>
  <c r="S157" i="1"/>
  <c r="T174" i="1"/>
  <c r="T147" i="3"/>
  <c r="T148" i="3"/>
  <c r="T62" i="3"/>
  <c r="S63" i="3"/>
  <c r="T63" i="3" s="1"/>
  <c r="S92" i="3"/>
  <c r="T1236" i="1"/>
  <c r="T36" i="3"/>
  <c r="T1137" i="1"/>
  <c r="T1141" i="1"/>
  <c r="T1030" i="1"/>
  <c r="T853" i="1"/>
  <c r="S999" i="1"/>
  <c r="T999" i="1" s="1"/>
  <c r="S917" i="1"/>
  <c r="T917" i="1" s="1"/>
  <c r="T939" i="1"/>
  <c r="S882" i="1"/>
  <c r="T1045" i="1"/>
  <c r="T820" i="1"/>
  <c r="T750" i="1"/>
  <c r="T918" i="1"/>
  <c r="S810" i="1"/>
  <c r="T810" i="1" s="1"/>
  <c r="S579" i="1"/>
  <c r="T579" i="1" s="1"/>
  <c r="T609" i="1"/>
  <c r="S610" i="1"/>
  <c r="T610" i="1" s="1"/>
  <c r="S529" i="1"/>
  <c r="T634" i="1"/>
  <c r="T733" i="1"/>
  <c r="T578" i="1"/>
  <c r="S540" i="1"/>
  <c r="T540" i="1" s="1"/>
  <c r="S395" i="1"/>
  <c r="T395" i="1" s="1"/>
  <c r="T449" i="1"/>
  <c r="T365" i="1"/>
  <c r="S274" i="1"/>
  <c r="T274" i="1" s="1"/>
  <c r="S105" i="1"/>
  <c r="S155" i="1"/>
  <c r="T157" i="1"/>
  <c r="S160" i="1"/>
  <c r="T160" i="1" s="1"/>
  <c r="S53" i="1"/>
  <c r="T53" i="1" s="1"/>
  <c r="S8" i="1"/>
  <c r="S371" i="3"/>
  <c r="T371" i="3" s="1"/>
  <c r="S343" i="3"/>
  <c r="T343" i="3" s="1"/>
  <c r="T420" i="3"/>
  <c r="S386" i="3"/>
  <c r="T386" i="3" s="1"/>
  <c r="T380" i="3"/>
  <c r="S243" i="3"/>
  <c r="T243" i="3" s="1"/>
  <c r="T188" i="3"/>
  <c r="T224" i="3"/>
  <c r="T276" i="3"/>
  <c r="S286" i="3"/>
  <c r="T286" i="3" s="1"/>
  <c r="S176" i="3"/>
  <c r="T176" i="3" s="1"/>
  <c r="T245" i="3"/>
  <c r="S250" i="3"/>
  <c r="T250" i="3" s="1"/>
  <c r="S138" i="3"/>
  <c r="T138" i="3" s="1"/>
  <c r="S174" i="3"/>
  <c r="T174" i="3" s="1"/>
  <c r="T151" i="3"/>
  <c r="S112" i="3"/>
  <c r="T139" i="3"/>
  <c r="S244" i="3"/>
  <c r="S207" i="3"/>
  <c r="T207" i="3" s="1"/>
  <c r="S33" i="3"/>
  <c r="T33" i="3"/>
  <c r="S34" i="3"/>
  <c r="T34" i="3" s="1"/>
  <c r="S86" i="3"/>
  <c r="T86" i="3" s="1"/>
  <c r="T71" i="3"/>
  <c r="T46" i="3"/>
  <c r="T59" i="3"/>
  <c r="S105" i="3"/>
  <c r="S60" i="3"/>
  <c r="T60" i="3" s="1"/>
  <c r="S1238" i="1"/>
  <c r="T1238" i="1" s="1"/>
  <c r="S64" i="3"/>
  <c r="T64" i="3" s="1"/>
  <c r="T1168" i="1"/>
  <c r="S1123" i="1"/>
  <c r="T1123" i="1" s="1"/>
  <c r="T1115" i="1"/>
  <c r="T1152" i="1"/>
  <c r="T1116" i="1"/>
  <c r="S43" i="3"/>
  <c r="T43" i="3" s="1"/>
  <c r="T1102" i="1"/>
  <c r="T1042" i="1"/>
  <c r="S1187" i="1"/>
  <c r="T1187" i="1" s="1"/>
  <c r="S990" i="1"/>
  <c r="T990" i="1" s="1"/>
  <c r="T943" i="1"/>
  <c r="T911" i="1"/>
  <c r="T949" i="1"/>
  <c r="T950" i="1"/>
  <c r="T941" i="1"/>
  <c r="T901" i="1"/>
  <c r="S1211" i="1"/>
  <c r="T1211" i="1" s="1"/>
  <c r="T647" i="1"/>
  <c r="S808" i="1"/>
  <c r="T808" i="1" s="1"/>
  <c r="S536" i="1"/>
  <c r="T536" i="1" s="1"/>
  <c r="T651" i="1"/>
  <c r="S642" i="1"/>
  <c r="S569" i="1"/>
  <c r="T569" i="1" s="1"/>
  <c r="T394" i="1"/>
  <c r="S394" i="1"/>
  <c r="T448" i="1"/>
  <c r="T361" i="1"/>
  <c r="S405" i="1"/>
  <c r="T405" i="1" s="1"/>
  <c r="T341" i="1"/>
  <c r="T231" i="1"/>
  <c r="S104" i="1"/>
  <c r="S164" i="1"/>
  <c r="T164" i="1" s="1"/>
  <c r="T332" i="1"/>
  <c r="S154" i="1"/>
  <c r="T154" i="1" s="1"/>
  <c r="S51" i="1"/>
  <c r="S10" i="1"/>
  <c r="T142" i="3"/>
  <c r="T54" i="3"/>
  <c r="T114" i="3"/>
  <c r="T31" i="3"/>
  <c r="T105" i="3"/>
  <c r="T69" i="3"/>
  <c r="T1132" i="1"/>
  <c r="T1011" i="1"/>
  <c r="T1068" i="1"/>
  <c r="S831" i="1"/>
  <c r="S920" i="1"/>
  <c r="T920" i="1" s="1"/>
  <c r="T882" i="1"/>
  <c r="T736" i="1"/>
  <c r="T795" i="1"/>
  <c r="S834" i="1"/>
  <c r="T529" i="1"/>
  <c r="T642" i="1"/>
  <c r="T566" i="1"/>
  <c r="T457" i="1"/>
  <c r="S393" i="1"/>
  <c r="T393" i="1" s="1"/>
  <c r="T447" i="1"/>
  <c r="S469" i="1"/>
  <c r="T469" i="1" s="1"/>
  <c r="S440" i="1"/>
  <c r="T368" i="1"/>
  <c r="S301" i="1"/>
  <c r="T188" i="1"/>
  <c r="T95" i="1"/>
  <c r="S103" i="1"/>
  <c r="T103" i="1" s="1"/>
  <c r="S153" i="1"/>
  <c r="T153" i="1" s="1"/>
  <c r="T330" i="1"/>
  <c r="T255" i="1"/>
  <c r="T182" i="1"/>
  <c r="T1012" i="1"/>
  <c r="T1029" i="1"/>
  <c r="S1029" i="1"/>
  <c r="AE1027" i="1" s="1"/>
  <c r="T831" i="1"/>
  <c r="T898" i="1"/>
  <c r="T866" i="1"/>
  <c r="S898" i="1"/>
  <c r="T834" i="1"/>
  <c r="T553" i="1"/>
  <c r="T538" i="1"/>
  <c r="T444" i="1"/>
  <c r="S439" i="1"/>
  <c r="S400" i="1"/>
  <c r="T400" i="1" s="1"/>
  <c r="T277" i="1"/>
  <c r="T271" i="1"/>
  <c r="T187" i="1"/>
  <c r="T140" i="1"/>
  <c r="T94" i="1"/>
  <c r="S238" i="1"/>
  <c r="S102" i="1"/>
  <c r="T102" i="1" s="1"/>
  <c r="T199" i="1"/>
  <c r="T294" i="1"/>
  <c r="S239" i="1"/>
  <c r="T239" i="1" s="1"/>
  <c r="S223" i="1"/>
  <c r="T223" i="1" s="1"/>
  <c r="S152" i="1"/>
  <c r="T152" i="1" s="1"/>
  <c r="S49" i="1"/>
  <c r="T207" i="1"/>
  <c r="T196" i="1"/>
  <c r="S181" i="1"/>
  <c r="T181" i="1" s="1"/>
  <c r="S66" i="1"/>
  <c r="T66" i="1" s="1"/>
  <c r="T1149" i="1"/>
  <c r="S1099" i="1"/>
  <c r="T1099" i="1" s="1"/>
  <c r="S982" i="1"/>
  <c r="T982" i="1" s="1"/>
  <c r="T930" i="1"/>
  <c r="S930" i="1"/>
  <c r="T880" i="1"/>
  <c r="S880" i="1"/>
  <c r="T1105" i="1"/>
  <c r="T923" i="1"/>
  <c r="T873" i="1"/>
  <c r="T749" i="1"/>
  <c r="T776" i="1"/>
  <c r="S555" i="1"/>
  <c r="T555" i="1" s="1"/>
  <c r="T605" i="1"/>
  <c r="S565" i="1"/>
  <c r="T565" i="1" s="1"/>
  <c r="T530" i="1"/>
  <c r="T414" i="1"/>
  <c r="T463" i="1"/>
  <c r="S287" i="1"/>
  <c r="T287" i="1" s="1"/>
  <c r="T554" i="1"/>
  <c r="T268" i="1"/>
  <c r="T286" i="1"/>
  <c r="S188" i="1"/>
  <c r="S101" i="1"/>
  <c r="T101" i="1" s="1"/>
  <c r="T51" i="1"/>
  <c r="S217" i="1"/>
  <c r="T219" i="1"/>
  <c r="S151" i="1"/>
  <c r="T151" i="1" s="1"/>
  <c r="S48" i="1"/>
  <c r="S251" i="1"/>
  <c r="S162" i="1"/>
  <c r="T309" i="1"/>
  <c r="T252" i="1"/>
  <c r="S62" i="1"/>
  <c r="T62" i="1" s="1"/>
  <c r="T158" i="1"/>
  <c r="S156" i="1"/>
  <c r="T156" i="1" s="1"/>
  <c r="S161" i="1"/>
  <c r="T161" i="1" s="1"/>
  <c r="S452" i="3"/>
  <c r="T452" i="3" s="1"/>
  <c r="T389" i="3"/>
  <c r="S333" i="3"/>
  <c r="T333" i="3" s="1"/>
  <c r="T345" i="3"/>
  <c r="T340" i="3"/>
  <c r="T426" i="3"/>
  <c r="S350" i="3"/>
  <c r="T350" i="3" s="1"/>
  <c r="T184" i="3"/>
  <c r="S253" i="3"/>
  <c r="T253" i="3" s="1"/>
  <c r="T121" i="3"/>
  <c r="T209" i="3"/>
  <c r="T29" i="3"/>
  <c r="T1228" i="1"/>
  <c r="S49" i="3"/>
  <c r="T49" i="3" s="1"/>
  <c r="S70" i="3"/>
  <c r="T70" i="3" s="1"/>
  <c r="T22" i="3"/>
  <c r="T186" i="3"/>
  <c r="T190" i="3"/>
  <c r="T68" i="3"/>
  <c r="T230" i="3"/>
  <c r="T48" i="3"/>
  <c r="S1194" i="1"/>
  <c r="T1194" i="1" s="1"/>
  <c r="S1133" i="1"/>
  <c r="T1133" i="1" s="1"/>
  <c r="T1109" i="1"/>
  <c r="S1142" i="1"/>
  <c r="T1142" i="1" s="1"/>
  <c r="T1173" i="1"/>
  <c r="T1140" i="1"/>
  <c r="T1119" i="1"/>
  <c r="S929" i="1"/>
  <c r="T929" i="1" s="1"/>
  <c r="T1057" i="1"/>
  <c r="T974" i="1"/>
  <c r="T1080" i="1"/>
  <c r="T995" i="1"/>
  <c r="S922" i="1"/>
  <c r="T922" i="1"/>
  <c r="T1043" i="1"/>
  <c r="T957" i="1"/>
  <c r="S1114" i="1"/>
  <c r="T825" i="1"/>
  <c r="T946" i="1"/>
  <c r="S895" i="1"/>
  <c r="T819" i="1"/>
  <c r="T994" i="1"/>
  <c r="T797" i="1"/>
  <c r="S780" i="1"/>
  <c r="T780" i="1" s="1"/>
  <c r="T738" i="1"/>
  <c r="S945" i="1"/>
  <c r="S1008" i="1"/>
  <c r="T1008" i="1" s="1"/>
  <c r="T746" i="1"/>
  <c r="T576" i="1"/>
  <c r="T894" i="1"/>
  <c r="S632" i="1"/>
  <c r="T562" i="1"/>
  <c r="T515" i="1"/>
  <c r="S615" i="1"/>
  <c r="T468" i="1"/>
  <c r="S592" i="1"/>
  <c r="T483" i="1"/>
  <c r="T442" i="1"/>
  <c r="T768" i="1"/>
  <c r="S638" i="1"/>
  <c r="T638" i="1" s="1"/>
  <c r="T364" i="1"/>
  <c r="T357" i="1"/>
  <c r="T197" i="1"/>
  <c r="T92" i="1"/>
  <c r="T145" i="1"/>
  <c r="S222" i="1"/>
  <c r="T222" i="1" s="1"/>
  <c r="S187" i="1"/>
  <c r="S100" i="1"/>
  <c r="T100" i="1" s="1"/>
  <c r="T48" i="1"/>
  <c r="S254" i="1"/>
  <c r="S150" i="1"/>
  <c r="T150" i="1" s="1"/>
  <c r="S340" i="1"/>
  <c r="S300" i="1"/>
  <c r="T300" i="1" s="1"/>
  <c r="T67" i="1"/>
  <c r="S182" i="1"/>
  <c r="S308" i="1"/>
  <c r="T308" i="1" s="1"/>
  <c r="T5" i="1"/>
  <c r="S5" i="1"/>
  <c r="T31" i="1"/>
  <c r="S9" i="1"/>
  <c r="T9" i="1" s="1"/>
  <c r="T145" i="3"/>
  <c r="S306" i="3"/>
  <c r="T306" i="3" s="1"/>
  <c r="S187" i="3"/>
  <c r="T187" i="3" s="1"/>
  <c r="S247" i="3"/>
  <c r="T247" i="3" s="1"/>
  <c r="T208" i="3"/>
  <c r="T146" i="3"/>
  <c r="T14" i="3"/>
  <c r="T27" i="3"/>
  <c r="S1242" i="1"/>
  <c r="T1242" i="1" s="1"/>
  <c r="S32" i="3"/>
  <c r="T1197" i="1"/>
  <c r="T1210" i="1"/>
  <c r="T20" i="3"/>
  <c r="S1190" i="1"/>
  <c r="T1190" i="1" s="1"/>
  <c r="T52" i="3"/>
  <c r="T1051" i="1"/>
  <c r="S1103" i="1"/>
  <c r="T1079" i="1"/>
  <c r="T1019" i="1"/>
  <c r="T991" i="1"/>
  <c r="T1075" i="1"/>
  <c r="T987" i="1"/>
  <c r="T1114" i="1"/>
  <c r="S986" i="1"/>
  <c r="T986" i="1" s="1"/>
  <c r="S796" i="1"/>
  <c r="S856" i="1"/>
  <c r="S866" i="1"/>
  <c r="T921" i="1"/>
  <c r="T802" i="1"/>
  <c r="T701" i="1"/>
  <c r="S852" i="1"/>
  <c r="T852" i="1" s="1"/>
  <c r="S653" i="1"/>
  <c r="T653" i="1" s="1"/>
  <c r="T631" i="1"/>
  <c r="T613" i="1"/>
  <c r="S556" i="1"/>
  <c r="T556" i="1" s="1"/>
  <c r="S645" i="1"/>
  <c r="T637" i="1"/>
  <c r="S493" i="1"/>
  <c r="T493" i="1" s="1"/>
  <c r="S608" i="1"/>
  <c r="T608" i="1" s="1"/>
  <c r="T441" i="1"/>
  <c r="S458" i="1"/>
  <c r="T458" i="1" s="1"/>
  <c r="S416" i="1"/>
  <c r="T404" i="1"/>
  <c r="T466" i="1"/>
  <c r="T370" i="1"/>
  <c r="S305" i="1"/>
  <c r="T305" i="1" s="1"/>
  <c r="T329" i="1"/>
  <c r="S257" i="1"/>
  <c r="T217" i="1"/>
  <c r="T107" i="1"/>
  <c r="T91" i="1"/>
  <c r="T205" i="1"/>
  <c r="T144" i="1"/>
  <c r="S99" i="1"/>
  <c r="T99" i="1" s="1"/>
  <c r="T214" i="1"/>
  <c r="S149" i="1"/>
  <c r="T149" i="1" s="1"/>
  <c r="S44" i="1"/>
  <c r="T44" i="1" s="1"/>
  <c r="T251" i="1"/>
  <c r="T303" i="1"/>
  <c r="T34" i="1"/>
  <c r="T32" i="1"/>
  <c r="T298" i="1"/>
  <c r="T244" i="1"/>
  <c r="S248" i="1"/>
  <c r="T248" i="1" s="1"/>
  <c r="S211" i="1"/>
  <c r="T211" i="1" s="1"/>
  <c r="T153" i="3"/>
  <c r="T61" i="3"/>
  <c r="S18" i="3"/>
  <c r="T18" i="3" s="1"/>
  <c r="T38" i="3"/>
  <c r="S14" i="3"/>
  <c r="S44" i="3"/>
  <c r="T44" i="3" s="1"/>
  <c r="T5" i="3"/>
  <c r="T1193" i="1"/>
  <c r="T1212" i="1"/>
  <c r="T1186" i="1"/>
  <c r="S1186" i="1"/>
  <c r="T24" i="3"/>
  <c r="T1218" i="1"/>
  <c r="T1072" i="1"/>
  <c r="T1143" i="1"/>
  <c r="T1154" i="1"/>
  <c r="T1153" i="1"/>
  <c r="S992" i="1"/>
  <c r="T992" i="1" s="1"/>
  <c r="S836" i="1"/>
  <c r="T836" i="1" s="1"/>
  <c r="S1014" i="1"/>
  <c r="T1014" i="1" s="1"/>
  <c r="T965" i="1"/>
  <c r="T856" i="1"/>
  <c r="S766" i="1"/>
  <c r="T766" i="1" s="1"/>
  <c r="T764" i="1"/>
  <c r="S641" i="1"/>
  <c r="T641" i="1" s="1"/>
  <c r="S648" i="1"/>
  <c r="T648" i="1" s="1"/>
  <c r="T632" i="1"/>
  <c r="T549" i="1"/>
  <c r="S561" i="1"/>
  <c r="T561" i="1" s="1"/>
  <c r="T615" i="1"/>
  <c r="T592" i="1"/>
  <c r="T440" i="1"/>
  <c r="S415" i="1"/>
  <c r="T415" i="1" s="1"/>
  <c r="T401" i="1"/>
  <c r="S399" i="1"/>
  <c r="T106" i="1"/>
  <c r="T279" i="1"/>
  <c r="S234" i="1"/>
  <c r="T143" i="1"/>
  <c r="T218" i="1"/>
  <c r="S98" i="1"/>
  <c r="T98" i="1" s="1"/>
  <c r="T254" i="1"/>
  <c r="T49" i="1"/>
  <c r="S297" i="1"/>
  <c r="T297" i="1" s="1"/>
  <c r="T284" i="1"/>
  <c r="S235" i="1"/>
  <c r="T235" i="1" s="1"/>
  <c r="S148" i="1"/>
  <c r="T148" i="1" s="1"/>
  <c r="T340" i="1"/>
  <c r="T43" i="1"/>
  <c r="S56" i="1"/>
  <c r="T32" i="3"/>
  <c r="T1189" i="1"/>
  <c r="T1159" i="1"/>
  <c r="T983" i="1"/>
  <c r="S1127" i="1"/>
  <c r="T1127" i="1" s="1"/>
  <c r="S906" i="1"/>
  <c r="T906" i="1" s="1"/>
  <c r="S840" i="1"/>
  <c r="T840" i="1" s="1"/>
  <c r="S1039" i="1"/>
  <c r="T1039" i="1" s="1"/>
  <c r="T824" i="1"/>
  <c r="S824" i="1"/>
  <c r="T895" i="1"/>
  <c r="S968" i="1"/>
  <c r="S869" i="1"/>
  <c r="T869" i="1" s="1"/>
  <c r="T872" i="1"/>
  <c r="S551" i="1"/>
  <c r="T551" i="1" s="1"/>
  <c r="S580" i="1"/>
  <c r="T580" i="1" s="1"/>
  <c r="S552" i="1"/>
  <c r="T552" i="1" s="1"/>
  <c r="T645" i="1"/>
  <c r="S607" i="1"/>
  <c r="T607" i="1" s="1"/>
  <c r="S479" i="1"/>
  <c r="T479" i="1" s="1"/>
  <c r="S604" i="1"/>
  <c r="T604" i="1" s="1"/>
  <c r="T480" i="1"/>
  <c r="S606" i="1"/>
  <c r="T606" i="1" s="1"/>
  <c r="S797" i="1"/>
  <c r="T439" i="1"/>
  <c r="S539" i="1"/>
  <c r="T539" i="1" s="1"/>
  <c r="S461" i="1"/>
  <c r="T461" i="1" s="1"/>
  <c r="T399" i="1"/>
  <c r="T301" i="1"/>
  <c r="S369" i="1"/>
  <c r="T238" i="1"/>
  <c r="T257" i="1"/>
  <c r="T212" i="1"/>
  <c r="T105" i="1"/>
  <c r="T142" i="1"/>
  <c r="S97" i="1"/>
  <c r="T97" i="1" s="1"/>
  <c r="S172" i="1"/>
  <c r="T172" i="1" s="1"/>
  <c r="T208" i="1"/>
  <c r="S40" i="1"/>
  <c r="T40" i="1" s="1"/>
  <c r="S247" i="1"/>
  <c r="T247" i="1" s="1"/>
  <c r="T193" i="1"/>
  <c r="T201" i="1"/>
  <c r="T6" i="1"/>
  <c r="T7" i="1"/>
  <c r="S142" i="1"/>
  <c r="T1157" i="1"/>
  <c r="S1172" i="1"/>
  <c r="T1172" i="1" s="1"/>
  <c r="S879" i="1"/>
  <c r="T879" i="1" s="1"/>
  <c r="T984" i="1"/>
  <c r="S984" i="1"/>
  <c r="S1105" i="1"/>
  <c r="S1148" i="1"/>
  <c r="T1148" i="1" s="1"/>
  <c r="T1100" i="1"/>
  <c r="T1062" i="1"/>
  <c r="T912" i="1"/>
  <c r="S884" i="1"/>
  <c r="T884" i="1" s="1"/>
  <c r="S1135" i="1"/>
  <c r="T1135" i="1" s="1"/>
  <c r="T842" i="1"/>
  <c r="T796" i="1"/>
  <c r="T735" i="1"/>
  <c r="S728" i="1"/>
  <c r="T728" i="1" s="1"/>
  <c r="T778" i="1"/>
  <c r="T760" i="1"/>
  <c r="T730" i="1"/>
  <c r="T913" i="1"/>
  <c r="S760" i="1"/>
  <c r="T742" i="1"/>
  <c r="S468" i="1"/>
  <c r="T416" i="1"/>
  <c r="S450" i="1"/>
  <c r="T450" i="1" s="1"/>
  <c r="S470" i="1"/>
  <c r="T470" i="1" s="1"/>
  <c r="S406" i="1"/>
  <c r="T406" i="1" s="1"/>
  <c r="S337" i="1"/>
  <c r="T337" i="1" s="1"/>
  <c r="S495" i="1"/>
  <c r="T495" i="1" s="1"/>
  <c r="T234" i="1"/>
  <c r="T104" i="1"/>
  <c r="T198" i="1"/>
  <c r="S96" i="1"/>
  <c r="T96" i="1" s="1"/>
  <c r="S250" i="1"/>
  <c r="T250" i="1" s="1"/>
  <c r="T155" i="1"/>
  <c r="S284" i="1"/>
  <c r="S38" i="1"/>
  <c r="T38" i="1" s="1"/>
  <c r="T266" i="1"/>
  <c r="T63" i="1"/>
  <c r="S193" i="1"/>
  <c r="S64" i="1"/>
  <c r="T64" i="1" s="1"/>
  <c r="S293" i="1"/>
  <c r="T293" i="1" s="1"/>
  <c r="T256" i="1"/>
  <c r="S59" i="1"/>
  <c r="T59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C1" authorId="0" shapeId="0" xr:uid="{00000000-0006-0000-0000-000001000000}">
      <text>
        <r>
          <rPr>
            <sz val="11"/>
            <color rgb="FF000000"/>
            <rFont val="Calibri"/>
            <scheme val="minor"/>
          </rPr>
          <t>======
ID#AAAAM8LoN3M
Nick Dulvy    (2021-06-28 18:44:39)
I added two columns of PRIMARY and SECONDARY habitat, these are created using the function SPLIT</t>
        </r>
      </text>
    </comment>
    <comment ref="AX1" authorId="0" shapeId="0" xr:uid="{00000000-0006-0000-0000-000002000000}">
      <text>
        <r>
          <rPr>
            <sz val="11"/>
            <color rgb="FF000000"/>
            <rFont val="Calibri"/>
            <scheme val="minor"/>
          </rPr>
          <t>======
ID#AAAAMxwR8V0
Pacoureau Nathan    (2021-06-22 14:55:08)
Nick, I duplicated this column. This one is your original column (with some values = to 1/MAPNOTPOSSIBLE for example).
------
ID#AAAAM8LoNzk
Nick Dulvy    (2021-06-28 18:29:39)
Okay, let's discuss at next mtg
------
ID#AAAAM8STQtw
Nick Dulvy    (2021-06-28 21:06:03)
Nathan, remind me what this new column is for, is it for the Global CB MS species list?
------
ID#AAAAM8LAwP0
Pacoureau Nathan    (2021-06-28 21:55:22)
You created this column some time ago but I don't know the reason. It seems this 'project' has 624 species in it. I created an html for it too just in case, but for that I need only 1 or 0 to select which species to include. This is why I duplicated the column and changed the value 1/MAPNOTPOSSIBLE to 1, and same for 0s.
------
ID#AAAANNdoCVQ
Nick Dulvy    (2021-06-29 20:52:37)
The GlobalSCP is the dataset Jess is using for her ConservationPrioritysetting paper. Can you add a column called GlobalCurrBiol. and add the 1s for the species in the final analysis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Kkq33stYUvmo9j2qWolF2JdGK6w=="/>
    </ext>
  </extLst>
</comments>
</file>

<file path=xl/sharedStrings.xml><?xml version="1.0" encoding="utf-8"?>
<sst xmlns="http://schemas.openxmlformats.org/spreadsheetml/2006/main" count="79672" uniqueCount="5678">
  <si>
    <t>SortCode</t>
  </si>
  <si>
    <t>ValidSpeciesForAnalysis</t>
  </si>
  <si>
    <t>Subclass</t>
  </si>
  <si>
    <t>TaxonomicSequence</t>
  </si>
  <si>
    <t>OrderInTaxSequence</t>
  </si>
  <si>
    <t>Order</t>
  </si>
  <si>
    <t>Family</t>
  </si>
  <si>
    <t>Genus</t>
  </si>
  <si>
    <t>Species</t>
  </si>
  <si>
    <t>Genus_species</t>
  </si>
  <si>
    <t>GenusSpaceSpecies</t>
  </si>
  <si>
    <t>taxonid</t>
  </si>
  <si>
    <t>assessmentid</t>
  </si>
  <si>
    <t>Assessmenttype</t>
  </si>
  <si>
    <t>OldRLCategory</t>
  </si>
  <si>
    <t>OldRLYear</t>
  </si>
  <si>
    <t>GSTPRLCategory</t>
  </si>
  <si>
    <t>GSTPRLCriteria</t>
  </si>
  <si>
    <t>SmaeOrChange</t>
  </si>
  <si>
    <t>matchcheck</t>
  </si>
  <si>
    <t>GSTRLYear</t>
  </si>
  <si>
    <t>DepthMin_m_text</t>
  </si>
  <si>
    <t>DepthMax_m_text</t>
  </si>
  <si>
    <t>DepthMin_m_num</t>
  </si>
  <si>
    <t>DepthMax_m_num</t>
  </si>
  <si>
    <t>Source</t>
  </si>
  <si>
    <t>Changes</t>
  </si>
  <si>
    <t>Habitat</t>
  </si>
  <si>
    <t>PrimaryHabitat</t>
  </si>
  <si>
    <t>SecondaryHabitat</t>
  </si>
  <si>
    <t>area_sqkm</t>
  </si>
  <si>
    <t>Endemic_lessthan149246</t>
  </si>
  <si>
    <t>MaxLinearDimension</t>
  </si>
  <si>
    <t>MeasurementType</t>
  </si>
  <si>
    <t>BodySizeClass</t>
  </si>
  <si>
    <t>SizeClassTaxon</t>
  </si>
  <si>
    <t>MeasurementNotes</t>
  </si>
  <si>
    <t>GL_AsReportedInRLA</t>
  </si>
  <si>
    <t>DeepWater_MS</t>
  </si>
  <si>
    <t>GhostShark_MS</t>
  </si>
  <si>
    <t>Coral_MS</t>
  </si>
  <si>
    <t>PelagicShark paper</t>
  </si>
  <si>
    <t>NEPspaper</t>
  </si>
  <si>
    <t>SubEqAfrica_MS</t>
  </si>
  <si>
    <t>SEAsia</t>
  </si>
  <si>
    <t>WAtl_coastal</t>
  </si>
  <si>
    <t>SWAtlantic</t>
  </si>
  <si>
    <t>WCAtlantic (Talwar)</t>
  </si>
  <si>
    <t>GlobalSCP</t>
  </si>
  <si>
    <t>GlobalSCP_NICK</t>
  </si>
  <si>
    <t>GlobalCurrBiolAll</t>
  </si>
  <si>
    <t>GlobalCurrBiolTHR</t>
  </si>
  <si>
    <t>GlobalCurrBiolCoastal</t>
  </si>
  <si>
    <t>GlobalCurrBiolCoastalTHR</t>
  </si>
  <si>
    <t>GlobalCurrBiolDeep</t>
  </si>
  <si>
    <t>GlobalCurrBiolDeepTHR</t>
  </si>
  <si>
    <t>GlobalCurrBiolPelagic</t>
  </si>
  <si>
    <t>GlobalCurrBiolPelagicTHR</t>
  </si>
  <si>
    <t>GlobalCurrBiolDD</t>
  </si>
  <si>
    <t>GlobalEndemic</t>
  </si>
  <si>
    <t>GlobalEndemicTHR</t>
  </si>
  <si>
    <t>RLIAll</t>
  </si>
  <si>
    <t>RLICoast</t>
  </si>
  <si>
    <t>RLIDeep</t>
  </si>
  <si>
    <t>RLIPelagic</t>
  </si>
  <si>
    <t>RLICITES</t>
  </si>
  <si>
    <t>RLICMS</t>
  </si>
  <si>
    <t>RLIfamilies</t>
  </si>
  <si>
    <t>RLIrequiem</t>
  </si>
  <si>
    <t>RRLIFintradeFields</t>
  </si>
  <si>
    <t>RLIFinTradeCardenosa</t>
  </si>
  <si>
    <t>RLISouthAfrica</t>
  </si>
  <si>
    <t>LiverOil</t>
  </si>
  <si>
    <t>Hongeo</t>
  </si>
  <si>
    <t>requiemMrisk</t>
  </si>
  <si>
    <t>shark</t>
  </si>
  <si>
    <t>Carcharhiniformes</t>
  </si>
  <si>
    <t>Carcharhinidae</t>
  </si>
  <si>
    <t>Carcharhinus</t>
  </si>
  <si>
    <t>acronotus</t>
  </si>
  <si>
    <t>Carcharhinus_acronotus</t>
  </si>
  <si>
    <t>Genuine change</t>
  </si>
  <si>
    <t>Ebert et al. 2013</t>
  </si>
  <si>
    <t>Coastal</t>
  </si>
  <si>
    <t>TL</t>
  </si>
  <si>
    <t>small</t>
  </si>
  <si>
    <t>small_shark</t>
  </si>
  <si>
    <t>albimarginatus</t>
  </si>
  <si>
    <t>Carcharhinus_albimarginatus</t>
  </si>
  <si>
    <t>Weigmann 2016</t>
  </si>
  <si>
    <t>Coastal_Pelagic</t>
  </si>
  <si>
    <t>large</t>
  </si>
  <si>
    <t>large_shark</t>
  </si>
  <si>
    <t>altimus</t>
  </si>
  <si>
    <t>Carcharhinus_altimus</t>
  </si>
  <si>
    <t>Coastal_Deepwater</t>
  </si>
  <si>
    <t>amblyrhynchoides</t>
  </si>
  <si>
    <t>Carcharhinus_amblyrhynchoides</t>
  </si>
  <si>
    <t>medium</t>
  </si>
  <si>
    <t>medium_shark</t>
  </si>
  <si>
    <t>amblyrhynchos</t>
  </si>
  <si>
    <t>Carcharhinus_amblyrhynchos</t>
  </si>
  <si>
    <t>amboinensis</t>
  </si>
  <si>
    <t>Carcharhinus_amboinensis</t>
  </si>
  <si>
    <t>published</t>
  </si>
  <si>
    <t>borneensis</t>
  </si>
  <si>
    <t>Carcharhinus_borneensis</t>
  </si>
  <si>
    <t>RLA based on related species</t>
  </si>
  <si>
    <t>brachyurus</t>
  </si>
  <si>
    <t>Carcharhinus_brachyurus</t>
  </si>
  <si>
    <t>brevipinna</t>
  </si>
  <si>
    <t>Carcharhinus_brevipinna</t>
  </si>
  <si>
    <t>13-20</t>
  </si>
  <si>
    <t>cautus</t>
  </si>
  <si>
    <t>Carcharhinus_cautus</t>
  </si>
  <si>
    <t>cerdale</t>
  </si>
  <si>
    <t>Carcharhinus_cerdale</t>
  </si>
  <si>
    <t>FirstAssessment</t>
  </si>
  <si>
    <t>Endemic</t>
  </si>
  <si>
    <t>coatesi</t>
  </si>
  <si>
    <t>Carcharhinus_coatesi</t>
  </si>
  <si>
    <t>dussumieri</t>
  </si>
  <si>
    <t>Carcharhinus_dussumieri</t>
  </si>
  <si>
    <t>falciformis</t>
  </si>
  <si>
    <t>Carcharhinus_falciformis</t>
  </si>
  <si>
    <t>Pelagic</t>
  </si>
  <si>
    <t>fitzroyensis</t>
  </si>
  <si>
    <t>Carcharhinus_fitzroyensis</t>
  </si>
  <si>
    <t>galapagensis</t>
  </si>
  <si>
    <t>Carcharhinus_galapagensis</t>
  </si>
  <si>
    <t>hemiodon</t>
  </si>
  <si>
    <t>Carcharhinus_hemiodon</t>
  </si>
  <si>
    <t>humani</t>
  </si>
  <si>
    <t>Carcharhinus_humani</t>
  </si>
  <si>
    <t>isodon</t>
  </si>
  <si>
    <t>Carcharhinus_isodon</t>
  </si>
  <si>
    <t>leiodon</t>
  </si>
  <si>
    <t>Carcharhinus_leiodon</t>
  </si>
  <si>
    <t>leucas</t>
  </si>
  <si>
    <t>Carcharhinus_leucas</t>
  </si>
  <si>
    <t>18-27</t>
  </si>
  <si>
    <t>limbatus</t>
  </si>
  <si>
    <t>Carcharhinus_limbatus</t>
  </si>
  <si>
    <t>longimanus</t>
  </si>
  <si>
    <t>Carcharhinus_longimanus</t>
  </si>
  <si>
    <t>macloti</t>
  </si>
  <si>
    <t>Carcharhinus_macloti</t>
  </si>
  <si>
    <t>melanopterus</t>
  </si>
  <si>
    <t>Carcharhinus_melanopterus</t>
  </si>
  <si>
    <t>RLA</t>
  </si>
  <si>
    <t>obsoletus</t>
  </si>
  <si>
    <t>Carcharhinus_obsoletus</t>
  </si>
  <si>
    <t>See Red List Assessment</t>
  </si>
  <si>
    <t>obscurus</t>
  </si>
  <si>
    <t>Carcharhinus_obscurus</t>
  </si>
  <si>
    <t>30-38</t>
  </si>
  <si>
    <t>perezi</t>
  </si>
  <si>
    <t>Carcharhinus_perezi</t>
  </si>
  <si>
    <t>plumbeus</t>
  </si>
  <si>
    <t>Carcharhinus_plumbeus</t>
  </si>
  <si>
    <t>20-26</t>
  </si>
  <si>
    <t>porosus</t>
  </si>
  <si>
    <t>Carcharhinus_porosus</t>
  </si>
  <si>
    <t>sealei</t>
  </si>
  <si>
    <t>Carcharhinus_sealei</t>
  </si>
  <si>
    <t>signatus</t>
  </si>
  <si>
    <t>Carcharhinus_signatus</t>
  </si>
  <si>
    <t>sorrah</t>
  </si>
  <si>
    <t>Carcharhinus_sorrah</t>
  </si>
  <si>
    <t>tilstoni</t>
  </si>
  <si>
    <t>Carcharhinus_tilstoni</t>
  </si>
  <si>
    <t>tjutjot</t>
  </si>
  <si>
    <t>Carcharhinus_tjutjot</t>
  </si>
  <si>
    <t>Hexanchiformes</t>
  </si>
  <si>
    <t>Chlamydoselachidae</t>
  </si>
  <si>
    <t>Chlamydoselachus</t>
  </si>
  <si>
    <t>africana</t>
  </si>
  <si>
    <t>Chlamydoselachus_africana</t>
  </si>
  <si>
    <t>Deepwater</t>
  </si>
  <si>
    <t>anguineus</t>
  </si>
  <si>
    <t>Chlamydoselachus_anguineus</t>
  </si>
  <si>
    <t>Hexanchidae</t>
  </si>
  <si>
    <t>Heptranchias</t>
  </si>
  <si>
    <t>perlo</t>
  </si>
  <si>
    <t>Heptranchias_perlo</t>
  </si>
  <si>
    <t>Hexanchus</t>
  </si>
  <si>
    <t>griseus</t>
  </si>
  <si>
    <t>Hexanchus_griseus</t>
  </si>
  <si>
    <t>nakamurai</t>
  </si>
  <si>
    <t>Hexanchus_nakamurai</t>
  </si>
  <si>
    <t>vitulus</t>
  </si>
  <si>
    <t>Hexanchus_vitulus</t>
  </si>
  <si>
    <t>Brooks et al. 2015 (RLA)</t>
  </si>
  <si>
    <t>Notorynchus</t>
  </si>
  <si>
    <t>cepedianus</t>
  </si>
  <si>
    <t>Notorynchus_cepedianus</t>
  </si>
  <si>
    <t>Echinorhiniformes</t>
  </si>
  <si>
    <t>Echinorhinidae</t>
  </si>
  <si>
    <t>Echinorhinus</t>
  </si>
  <si>
    <t>brucus</t>
  </si>
  <si>
    <t>Echinorhinus_brucus</t>
  </si>
  <si>
    <t>cookei</t>
  </si>
  <si>
    <t>Echinorhinus_cookei</t>
  </si>
  <si>
    <t>Squaliformes</t>
  </si>
  <si>
    <t>Squalidae</t>
  </si>
  <si>
    <t>Cirrhigaleus</t>
  </si>
  <si>
    <t>asper</t>
  </si>
  <si>
    <t>Cirrhigaleus_asper</t>
  </si>
  <si>
    <t>australis</t>
  </si>
  <si>
    <t>Cirrhigaleus_australis</t>
  </si>
  <si>
    <t>barbifer</t>
  </si>
  <si>
    <t>Cirrhigaleus_barbifer</t>
  </si>
  <si>
    <t>Squalus</t>
  </si>
  <si>
    <t>acanthias</t>
  </si>
  <si>
    <t>Squalus_acanthias</t>
  </si>
  <si>
    <t>acutipinnis</t>
  </si>
  <si>
    <t>Squalus_acutipinnis</t>
  </si>
  <si>
    <t>Unknown depth range  (RLA)</t>
  </si>
  <si>
    <t>albifrons</t>
  </si>
  <si>
    <t>Squalus_albifrons</t>
  </si>
  <si>
    <t>albicaudus</t>
  </si>
  <si>
    <t>Squalus_albicaudus</t>
  </si>
  <si>
    <t>altipinnis</t>
  </si>
  <si>
    <t>Squalus_altipinnis</t>
  </si>
  <si>
    <t>bahiensis</t>
  </si>
  <si>
    <t>Squalus_bahiensis</t>
  </si>
  <si>
    <t>Viana, Carvalho and Gomes 2016</t>
  </si>
  <si>
    <t>bassi</t>
  </si>
  <si>
    <t>Squalus_bassi</t>
  </si>
  <si>
    <t>Viana et al. 2017</t>
  </si>
  <si>
    <t>blainville</t>
  </si>
  <si>
    <t>Squalus_blainville</t>
  </si>
  <si>
    <t>boretzi</t>
  </si>
  <si>
    <t>Squalus_boretzi</t>
  </si>
  <si>
    <t>Dolganov 2019</t>
  </si>
  <si>
    <t>brevirostris</t>
  </si>
  <si>
    <t>Squalus_brevirostris</t>
  </si>
  <si>
    <t>bucephalus</t>
  </si>
  <si>
    <t>Squalus_bucephalus</t>
  </si>
  <si>
    <t>clarkae</t>
  </si>
  <si>
    <t>Squalus_clarkae</t>
  </si>
  <si>
    <t>Pfleger et al. 2018</t>
  </si>
  <si>
    <t>chloroculus</t>
  </si>
  <si>
    <t>Squalus_chloroculus</t>
  </si>
  <si>
    <t>crassispinus</t>
  </si>
  <si>
    <t>Squalus_crassispinus</t>
  </si>
  <si>
    <t>cubensis</t>
  </si>
  <si>
    <t>Squalus_cubensis</t>
  </si>
  <si>
    <t>edmundsi</t>
  </si>
  <si>
    <t>Squalus_edmundsi</t>
  </si>
  <si>
    <t>formosus</t>
  </si>
  <si>
    <t>Squalus_formosus</t>
  </si>
  <si>
    <t>(H. Ho unpubl. data 2019).</t>
  </si>
  <si>
    <t>grahami</t>
  </si>
  <si>
    <t>Squalus_grahami</t>
  </si>
  <si>
    <t>griffini</t>
  </si>
  <si>
    <t>Squalus_griffini</t>
  </si>
  <si>
    <t>hawaiiensis</t>
  </si>
  <si>
    <t>Squalus_hawaiiensis</t>
  </si>
  <si>
    <t>RLA, possibly 90-518 m</t>
  </si>
  <si>
    <t>hemipinnis</t>
  </si>
  <si>
    <t>Squalus_hemipinnis</t>
  </si>
  <si>
    <t>Weigmann 2016, RLA</t>
  </si>
  <si>
    <t>japonicus</t>
  </si>
  <si>
    <t>Squalus_japonicus</t>
  </si>
  <si>
    <t>lalannei</t>
  </si>
  <si>
    <t>Squalus_lalannei</t>
  </si>
  <si>
    <t>NA</t>
  </si>
  <si>
    <t>lobularis</t>
  </si>
  <si>
    <t>Squalus_lobularis</t>
  </si>
  <si>
    <t>See RLA was selected for mapping purposes based on related Squalus spp</t>
  </si>
  <si>
    <t>mahia</t>
  </si>
  <si>
    <t>Squalus_mahia</t>
  </si>
  <si>
    <t>Viana et al. 2018</t>
  </si>
  <si>
    <t>margaretsmithae</t>
  </si>
  <si>
    <t>Squalus_margaretsmithae</t>
  </si>
  <si>
    <t>megalops</t>
  </si>
  <si>
    <t>Squalus_megalops</t>
  </si>
  <si>
    <t>Deepwater_Coastal</t>
  </si>
  <si>
    <t>21.5-21.8</t>
  </si>
  <si>
    <t>melanurus</t>
  </si>
  <si>
    <t>Squalus_melanurus</t>
  </si>
  <si>
    <t>mitsukurii</t>
  </si>
  <si>
    <t>Squalus_mitsukurii</t>
  </si>
  <si>
    <t>montalbani</t>
  </si>
  <si>
    <t>Squalus_montalbani</t>
  </si>
  <si>
    <t>nasutus</t>
  </si>
  <si>
    <t>Squalus_nasutus</t>
  </si>
  <si>
    <t>notocaudatus</t>
  </si>
  <si>
    <t>Squalus_notocaudatus</t>
  </si>
  <si>
    <t>quasimodo</t>
  </si>
  <si>
    <t>Squalus_quasimodo</t>
  </si>
  <si>
    <t>rancureli</t>
  </si>
  <si>
    <t>Squalus_rancureli</t>
  </si>
  <si>
    <t>raoulensis</t>
  </si>
  <si>
    <t>Squalus_raoulensis</t>
  </si>
  <si>
    <t>suckleyi</t>
  </si>
  <si>
    <t>Squalus_suckleyi</t>
  </si>
  <si>
    <t>Centrophoridae</t>
  </si>
  <si>
    <t>Centrophorus</t>
  </si>
  <si>
    <t>atromarginatus</t>
  </si>
  <si>
    <t>Centrophorus_atromarginatus</t>
  </si>
  <si>
    <t>granulosus</t>
  </si>
  <si>
    <t>Centrophorus_granulosus</t>
  </si>
  <si>
    <t>harrissoni</t>
  </si>
  <si>
    <t>Centrophorus_harrissoni</t>
  </si>
  <si>
    <t>Centrophorus_isodon</t>
  </si>
  <si>
    <t>lesliei</t>
  </si>
  <si>
    <t>Centrophorus_lesliei</t>
  </si>
  <si>
    <t>White et al. 2017</t>
  </si>
  <si>
    <t>longipinnis</t>
  </si>
  <si>
    <t>Centrophorus_longipinnis</t>
  </si>
  <si>
    <t>White et al. 2018</t>
  </si>
  <si>
    <t>moluccensis</t>
  </si>
  <si>
    <t>Centrophorus_moluccensis</t>
  </si>
  <si>
    <t>seychellorum</t>
  </si>
  <si>
    <t>Centrophorus_seychellorum</t>
  </si>
  <si>
    <t>squamosus</t>
  </si>
  <si>
    <t>Centrophorus_squamosus</t>
  </si>
  <si>
    <t>52.5/31.4</t>
  </si>
  <si>
    <t>tessellatus</t>
  </si>
  <si>
    <t>Centrophorus_tessellatus</t>
  </si>
  <si>
    <t>uyato</t>
  </si>
  <si>
    <t>Centrophorus_uyato</t>
  </si>
  <si>
    <t>westraliensis</t>
  </si>
  <si>
    <t>Centrophorus_westraliensis</t>
  </si>
  <si>
    <t>Deania</t>
  </si>
  <si>
    <t>calcea</t>
  </si>
  <si>
    <t>Deania_calcea</t>
  </si>
  <si>
    <t>30/29.25</t>
  </si>
  <si>
    <t>profundorum</t>
  </si>
  <si>
    <t>Deania_profundorum</t>
  </si>
  <si>
    <t>quadrispinosa</t>
  </si>
  <si>
    <t>Deania_quadrispinosa</t>
  </si>
  <si>
    <t>Etmopteridae</t>
  </si>
  <si>
    <t>Aculeola</t>
  </si>
  <si>
    <t>nigra</t>
  </si>
  <si>
    <t>Aculeola_nigra</t>
  </si>
  <si>
    <t>Centroscyllium</t>
  </si>
  <si>
    <t>excelsum</t>
  </si>
  <si>
    <t>Centroscyllium_excelsum</t>
  </si>
  <si>
    <t>fabricii</t>
  </si>
  <si>
    <t>Centroscyllium_fabricii</t>
  </si>
  <si>
    <t>Weigmann 2016; RLA</t>
  </si>
  <si>
    <t>granulatum</t>
  </si>
  <si>
    <t>Centroscyllium_granulatum</t>
  </si>
  <si>
    <t>kamoharai</t>
  </si>
  <si>
    <t>Centroscyllium_kamoharai</t>
  </si>
  <si>
    <t>nigrum</t>
  </si>
  <si>
    <t>Centroscyllium_nigrum</t>
  </si>
  <si>
    <t>ornatum</t>
  </si>
  <si>
    <t>Centroscyllium_ornatum</t>
  </si>
  <si>
    <t>ritteri</t>
  </si>
  <si>
    <t>Centroscyllium_ritteri</t>
  </si>
  <si>
    <t>Etmopterus</t>
  </si>
  <si>
    <t>alphus</t>
  </si>
  <si>
    <t>Etmopterus_alphus</t>
  </si>
  <si>
    <t>Ebert et al. 2016</t>
  </si>
  <si>
    <t>benchleyi</t>
  </si>
  <si>
    <t>Etmopterus_benchleyi</t>
  </si>
  <si>
    <t>Vásquez et al. 2015</t>
  </si>
  <si>
    <t>bigelowi</t>
  </si>
  <si>
    <t>Etmopterus_bigelowi</t>
  </si>
  <si>
    <t>Etmopterus_brachyurus</t>
  </si>
  <si>
    <t>brosei</t>
  </si>
  <si>
    <t>Etmopterus_brosei</t>
  </si>
  <si>
    <t>submitted220411</t>
  </si>
  <si>
    <t>NE</t>
  </si>
  <si>
    <t>LC</t>
  </si>
  <si>
    <t>Ebert, D.A., Leslie, R.W. and Weigmann, S. 2021a. Etmopterus brosei sp. nov.: a new lanternshark (Squaliformes: Etmopteridae) from the southeastern Atlantic and southwestern Indian oceans, with a revised key to the Etmopterus lucifer clade. Marine Biodiversity 51(53): doi: 10.1007/s12526-021-01173-0.</t>
  </si>
  <si>
    <t>bullisi</t>
  </si>
  <si>
    <t>Etmopterus_bullisi</t>
  </si>
  <si>
    <t>burgessi</t>
  </si>
  <si>
    <t>Etmopterus_burgessi</t>
  </si>
  <si>
    <t>carteri</t>
  </si>
  <si>
    <t>Etmopterus_carteri</t>
  </si>
  <si>
    <t>Benavides-Morera and Campos-Calderón 2019</t>
  </si>
  <si>
    <t>x</t>
  </si>
  <si>
    <t>caudistigmus</t>
  </si>
  <si>
    <t>Etmopterus_caudistigmus</t>
  </si>
  <si>
    <t>compagnoi</t>
  </si>
  <si>
    <t>Etmopterus_compagnoi</t>
  </si>
  <si>
    <t>decacuspidatus</t>
  </si>
  <si>
    <t>Etmopterus_decacuspidatus</t>
  </si>
  <si>
    <t>dianthus</t>
  </si>
  <si>
    <t>Etmopterus_dianthus</t>
  </si>
  <si>
    <t>dislineatus</t>
  </si>
  <si>
    <t>Etmopterus_dislineatus</t>
  </si>
  <si>
    <t>evansi</t>
  </si>
  <si>
    <t>Etmopterus_evansi</t>
  </si>
  <si>
    <t>fusus</t>
  </si>
  <si>
    <t>Etmopterus_fusus</t>
  </si>
  <si>
    <t>gracilispinis</t>
  </si>
  <si>
    <t>Etmopterus_gracilispinis</t>
  </si>
  <si>
    <t>Etmopterus_granulosus</t>
  </si>
  <si>
    <t>hillianus</t>
  </si>
  <si>
    <t>Etmopterus_hillianus</t>
  </si>
  <si>
    <t>joungi</t>
  </si>
  <si>
    <t>Etmopterus_joungi</t>
  </si>
  <si>
    <t>RLA, The Shortfin Smooth Lanternshark is demersal on the continental slope at a depth &gt;300 m with the maximum depth unknown, although it is suspected to range much deeper to ~1,000 m, based on the known depth ranges of many other Etmopterus species (Knuckey et al. 2011, Ebert et al. 2013a, D. Ebert unpubl. data 2019).</t>
  </si>
  <si>
    <t>lailae</t>
  </si>
  <si>
    <t>Etmopterus_lailae</t>
  </si>
  <si>
    <t>Ebert et al. 2017</t>
  </si>
  <si>
    <t>litvinovi</t>
  </si>
  <si>
    <t>Etmopterus_litvinovi</t>
  </si>
  <si>
    <t>lucifer</t>
  </si>
  <si>
    <t>Etmopterus_lucifer</t>
  </si>
  <si>
    <t>marshae</t>
  </si>
  <si>
    <t>Etmopterus_marshae</t>
  </si>
  <si>
    <t>Ebert and van Hees 2018</t>
  </si>
  <si>
    <t>molleri</t>
  </si>
  <si>
    <t>Etmopterus_molleri</t>
  </si>
  <si>
    <t>perryi</t>
  </si>
  <si>
    <t>Etmopterus_perryi</t>
  </si>
  <si>
    <t>García 2017</t>
  </si>
  <si>
    <t>polli</t>
  </si>
  <si>
    <t>Etmopterus_polli</t>
  </si>
  <si>
    <t>princeps</t>
  </si>
  <si>
    <t>Etmopterus_princeps</t>
  </si>
  <si>
    <t>pseudosqualiolus</t>
  </si>
  <si>
    <t>Etmopterus_pseudosqualiolus</t>
  </si>
  <si>
    <t>pusillus</t>
  </si>
  <si>
    <t>Etmopterus_pusillus</t>
  </si>
  <si>
    <t>pycnolepis</t>
  </si>
  <si>
    <t>Etmopterus_pycnolepis</t>
  </si>
  <si>
    <t>robinsi</t>
  </si>
  <si>
    <t>Etmopterus_robinsi</t>
  </si>
  <si>
    <t>samadiae</t>
  </si>
  <si>
    <t>Etmopterus_samadiae</t>
  </si>
  <si>
    <t>schultzi</t>
  </si>
  <si>
    <t>Etmopterus_schultzi</t>
  </si>
  <si>
    <t>sculptus</t>
  </si>
  <si>
    <t>Etmopterus_sculptus</t>
  </si>
  <si>
    <t>sentosus</t>
  </si>
  <si>
    <t>Etmopterus_sentosus</t>
  </si>
  <si>
    <t>sheikoi</t>
  </si>
  <si>
    <t>Etmopterus_sheikoi</t>
  </si>
  <si>
    <t>spinax</t>
  </si>
  <si>
    <t>Etmopterus_spinax</t>
  </si>
  <si>
    <t>splendidus</t>
  </si>
  <si>
    <t>Etmopterus_splendidus</t>
  </si>
  <si>
    <t>unicolor</t>
  </si>
  <si>
    <t>Etmopterus_unicolor</t>
  </si>
  <si>
    <t>viator</t>
  </si>
  <si>
    <t>Etmopterus_viator</t>
  </si>
  <si>
    <t>villosus</t>
  </si>
  <si>
    <t>Etmopterus_villosus</t>
  </si>
  <si>
    <t>virens</t>
  </si>
  <si>
    <t>Etmopterus_virens</t>
  </si>
  <si>
    <t>Trigonognathus</t>
  </si>
  <si>
    <t>kabeyai</t>
  </si>
  <si>
    <t>Trigonognathus_kabeyai</t>
  </si>
  <si>
    <t>Somniosidae</t>
  </si>
  <si>
    <t>Centroscymnus</t>
  </si>
  <si>
    <t>coelolepis</t>
  </si>
  <si>
    <t>Centroscymnus_coelolepis</t>
  </si>
  <si>
    <t>owstonii</t>
  </si>
  <si>
    <t>Centroscymnus_owstonii</t>
  </si>
  <si>
    <t>Centroselachus</t>
  </si>
  <si>
    <t>crepidater</t>
  </si>
  <si>
    <t>Centroselachus_crepidater</t>
  </si>
  <si>
    <t>Scymnodalatias</t>
  </si>
  <si>
    <t>albicauda</t>
  </si>
  <si>
    <t>Scymnodalatias_albicauda</t>
  </si>
  <si>
    <t>garricki</t>
  </si>
  <si>
    <t>Scymnodalatias_garricki</t>
  </si>
  <si>
    <t>oligodon</t>
  </si>
  <si>
    <t>Scymnodalatias_oligodon</t>
  </si>
  <si>
    <t>Juvenilemeasurement</t>
  </si>
  <si>
    <t>sherwoodi</t>
  </si>
  <si>
    <t>Scymnodalatias_sherwoodi</t>
  </si>
  <si>
    <t>Scymnodon</t>
  </si>
  <si>
    <t>ichiharai</t>
  </si>
  <si>
    <t>Scymnodon_ichiharai</t>
  </si>
  <si>
    <t>macracanthus</t>
  </si>
  <si>
    <t>Centroscymnus_macracanthus</t>
  </si>
  <si>
    <t>plunketi</t>
  </si>
  <si>
    <t>Scymnodon_plunketi</t>
  </si>
  <si>
    <t>Roberts et al. 2015</t>
  </si>
  <si>
    <t>ringens</t>
  </si>
  <si>
    <t>Scymnodon_ringens</t>
  </si>
  <si>
    <t>Somniosus</t>
  </si>
  <si>
    <t>antarcticus</t>
  </si>
  <si>
    <t>Somniosus_antarcticus</t>
  </si>
  <si>
    <t>cheni</t>
  </si>
  <si>
    <t>Somniosus_cheni</t>
  </si>
  <si>
    <t>DD</t>
  </si>
  <si>
    <t>Hsu, H.-H., Lin, C.-Y. and Joung, S.-J. 2020. Somniosus (Rhinoscymnus) cheni sp. nov., a new species of sleeper shark (Squaliformes: Somniosidae) from eastern Taiwan, with aspects of embryo biology. Zoological Studies 59: e48.</t>
  </si>
  <si>
    <t>longus</t>
  </si>
  <si>
    <t>Somniosus_longus</t>
  </si>
  <si>
    <t>microcephalus</t>
  </si>
  <si>
    <t>Somniosus_microcephalus</t>
  </si>
  <si>
    <t>pacificus</t>
  </si>
  <si>
    <t>Somniosus_pacificus</t>
  </si>
  <si>
    <t>50-75</t>
  </si>
  <si>
    <t>rostratus</t>
  </si>
  <si>
    <t>Somniosus_rostratus</t>
  </si>
  <si>
    <t>Zameus</t>
  </si>
  <si>
    <t>squamulosus</t>
  </si>
  <si>
    <t>Zameus_squamulosus</t>
  </si>
  <si>
    <t>Oxynotidae</t>
  </si>
  <si>
    <t>Oxynotus</t>
  </si>
  <si>
    <t>bruniensis</t>
  </si>
  <si>
    <t>Oxynotus_bruniensis</t>
  </si>
  <si>
    <t>caribbaeus</t>
  </si>
  <si>
    <t>Oxynotus_caribbaeus</t>
  </si>
  <si>
    <t>centrina</t>
  </si>
  <si>
    <t>Oxynotus_centrina</t>
  </si>
  <si>
    <t>Oxynotus_japonicus</t>
  </si>
  <si>
    <t>paradoxus</t>
  </si>
  <si>
    <t>Oxynotus_paradoxus</t>
  </si>
  <si>
    <t>Pajuelo et al. 2016; Weigman 2016</t>
  </si>
  <si>
    <t>Dalatiidae</t>
  </si>
  <si>
    <t>Dalatias</t>
  </si>
  <si>
    <t>licha</t>
  </si>
  <si>
    <t>Dalatias_licha</t>
  </si>
  <si>
    <t>Euprotomicroides</t>
  </si>
  <si>
    <t>zantedeschia</t>
  </si>
  <si>
    <t>Euprotomicroides_zantedeschia</t>
  </si>
  <si>
    <t>Euprotomicrus</t>
  </si>
  <si>
    <t>bispinatus</t>
  </si>
  <si>
    <t>Euprotomicrus_bispinatus</t>
  </si>
  <si>
    <t>Heteroscymnoides</t>
  </si>
  <si>
    <t>marleyi</t>
  </si>
  <si>
    <t>Heteroscymnoides_marleyi</t>
  </si>
  <si>
    <t>Isistius</t>
  </si>
  <si>
    <t>brasiliensis</t>
  </si>
  <si>
    <t>Isistius_brasiliensis</t>
  </si>
  <si>
    <t>plutodus</t>
  </si>
  <si>
    <t>Isistius_plutodus</t>
  </si>
  <si>
    <t>Mollisquama</t>
  </si>
  <si>
    <t>mississippiensis</t>
  </si>
  <si>
    <t>Mollisquama_mississippiensis</t>
  </si>
  <si>
    <t>Unknown depth range, but collected over deepwater (RLA)</t>
  </si>
  <si>
    <t>parini</t>
  </si>
  <si>
    <t>Mollisquama_parini</t>
  </si>
  <si>
    <t>Squaliolus</t>
  </si>
  <si>
    <t>aliae</t>
  </si>
  <si>
    <t>Squaliolus_aliae</t>
  </si>
  <si>
    <t>laticaudus</t>
  </si>
  <si>
    <t>Squaliolus_laticaudus</t>
  </si>
  <si>
    <t>Pristiophoriformes</t>
  </si>
  <si>
    <t>Pristiophoridae</t>
  </si>
  <si>
    <t>Pliotrema</t>
  </si>
  <si>
    <t>annae</t>
  </si>
  <si>
    <t>Pliotrema_annae</t>
  </si>
  <si>
    <t>may occur &gt;200 Weigmann et al. 2020</t>
  </si>
  <si>
    <t>kajae</t>
  </si>
  <si>
    <t>Pliotrema_kajae</t>
  </si>
  <si>
    <t>Weigmann et al. 2020</t>
  </si>
  <si>
    <t>warreni</t>
  </si>
  <si>
    <t>Pliotrema_warreni</t>
  </si>
  <si>
    <t>Pristiophorus</t>
  </si>
  <si>
    <t>cirratus</t>
  </si>
  <si>
    <t>Pristiophorus_cirratus</t>
  </si>
  <si>
    <t>delicatus</t>
  </si>
  <si>
    <t>Pristiophorus_delicatus</t>
  </si>
  <si>
    <t>Pristiophorus_japonicus</t>
  </si>
  <si>
    <t>lanae</t>
  </si>
  <si>
    <t>Pristiophorus_lanae</t>
  </si>
  <si>
    <t>nancyae</t>
  </si>
  <si>
    <t>Pristiophorus_nancyae</t>
  </si>
  <si>
    <t>nudipinnis</t>
  </si>
  <si>
    <t>Pristiophorus_nudipinnis</t>
  </si>
  <si>
    <t>schroederi</t>
  </si>
  <si>
    <t>Pristiophorus_schroederi</t>
  </si>
  <si>
    <t>Squatiniformes</t>
  </si>
  <si>
    <t>Squatinidae</t>
  </si>
  <si>
    <t>Squatina</t>
  </si>
  <si>
    <t>aculeata</t>
  </si>
  <si>
    <t>Squatina_aculeata</t>
  </si>
  <si>
    <t>Habitat changed from Deepwater_Coastal &gt; Coastal_Deepwater; hence removed from deepwater paper list also 211028</t>
  </si>
  <si>
    <t>Squatina_africana</t>
  </si>
  <si>
    <t>albipunctata</t>
  </si>
  <si>
    <t>Squatina_albipunctata</t>
  </si>
  <si>
    <t>argentina</t>
  </si>
  <si>
    <t>Squatina_argentina</t>
  </si>
  <si>
    <t>armata</t>
  </si>
  <si>
    <t>Squatina_armata</t>
  </si>
  <si>
    <t>García et al. 2014</t>
  </si>
  <si>
    <t>Squatina_australis</t>
  </si>
  <si>
    <t>caillieti</t>
  </si>
  <si>
    <t>Squatina_caillieti</t>
  </si>
  <si>
    <t>californica</t>
  </si>
  <si>
    <t>Squatina_californica</t>
  </si>
  <si>
    <t>david</t>
  </si>
  <si>
    <t>Squatina_david</t>
  </si>
  <si>
    <t>Paramo et al. 2015</t>
  </si>
  <si>
    <t>dumeril</t>
  </si>
  <si>
    <t>Squatina_dumeril</t>
  </si>
  <si>
    <t>formosa</t>
  </si>
  <si>
    <t>Squatina_formosa</t>
  </si>
  <si>
    <t>guggenheim</t>
  </si>
  <si>
    <t>Squatina_guggenheim</t>
  </si>
  <si>
    <t>japonica</t>
  </si>
  <si>
    <t>Squatina_japonica</t>
  </si>
  <si>
    <t>legnota</t>
  </si>
  <si>
    <t>Squatina_legnota</t>
  </si>
  <si>
    <t>See RLA presumed to be demersal on the continental shelf and upper slope waters; Finucci, Rigby pers. comm. 210627</t>
  </si>
  <si>
    <t>nebulosa</t>
  </si>
  <si>
    <t>Squatina_nebulosa</t>
  </si>
  <si>
    <t>occulta</t>
  </si>
  <si>
    <t>Squatina_occulta</t>
  </si>
  <si>
    <t>oculata</t>
  </si>
  <si>
    <t>Squatina_oculata</t>
  </si>
  <si>
    <t>pseudocellata</t>
  </si>
  <si>
    <t>Squatina_pseudocellata</t>
  </si>
  <si>
    <t>squatina</t>
  </si>
  <si>
    <t>Squatina_squatina</t>
  </si>
  <si>
    <t>tergocellata</t>
  </si>
  <si>
    <t>Squatina_tergocellata</t>
  </si>
  <si>
    <t>tergocellatoides</t>
  </si>
  <si>
    <t>Squatina_tergocellatoides</t>
  </si>
  <si>
    <t>varii</t>
  </si>
  <si>
    <t>Squatina_varii</t>
  </si>
  <si>
    <t>Vaz and Carvalho 2018</t>
  </si>
  <si>
    <t>Heterodontiformes</t>
  </si>
  <si>
    <t>Heterodontidae</t>
  </si>
  <si>
    <t>Heterodontus</t>
  </si>
  <si>
    <t>francisci</t>
  </si>
  <si>
    <t>Heterodontus_francisci</t>
  </si>
  <si>
    <t>galeatus</t>
  </si>
  <si>
    <t>Heterodontus_galeatus</t>
  </si>
  <si>
    <t>Heterodontus_japonicus</t>
  </si>
  <si>
    <t>mexicanus</t>
  </si>
  <si>
    <t>Heterodontus_mexicanus</t>
  </si>
  <si>
    <t>omanensis</t>
  </si>
  <si>
    <t>Heterodontus_omanensis</t>
  </si>
  <si>
    <t>portusjacksoni</t>
  </si>
  <si>
    <t>Heterodontus_portusjacksoni</t>
  </si>
  <si>
    <t>quoyi</t>
  </si>
  <si>
    <t>Heterodontus_quoyi</t>
  </si>
  <si>
    <t>ramalheira</t>
  </si>
  <si>
    <t>Heterodontus_ramalheira</t>
  </si>
  <si>
    <t>zebra</t>
  </si>
  <si>
    <t>Heterodontus_zebra</t>
  </si>
  <si>
    <t>Orectolobiformes</t>
  </si>
  <si>
    <t>Parascyllidae</t>
  </si>
  <si>
    <t>Cirrhoscyllium</t>
  </si>
  <si>
    <t>expolitum</t>
  </si>
  <si>
    <t>Cirrhoscyllium_expolitum</t>
  </si>
  <si>
    <t>formosanum</t>
  </si>
  <si>
    <t>Cirrhoscyllium_formosanum</t>
  </si>
  <si>
    <t>japonicum</t>
  </si>
  <si>
    <t>Cirrhoscyllium_japonicum</t>
  </si>
  <si>
    <t>Parascyllium</t>
  </si>
  <si>
    <t>collare</t>
  </si>
  <si>
    <t>Parascyllium_collare</t>
  </si>
  <si>
    <t>elongatum</t>
  </si>
  <si>
    <t>Parascyllium_elongatum</t>
  </si>
  <si>
    <t>ferrugineum</t>
  </si>
  <si>
    <t>Parascyllium_ferrugineum</t>
  </si>
  <si>
    <t>sparsimaculatum</t>
  </si>
  <si>
    <t>Parascyllium_sparsimaculatum</t>
  </si>
  <si>
    <t>variolatum</t>
  </si>
  <si>
    <t>Parascyllium_variolatum</t>
  </si>
  <si>
    <t>Weigmann 2016; RLA indicates might be very shallow: "This carpet shark resides in temperate waters along the continental shelf at depths to 180 m, occurring in a variety of habitats, including sand, rocky reefs, kelp, and seagrass beds (Compagno 2001, Last and Stevens 2009)."</t>
  </si>
  <si>
    <t>Brachaeluridae</t>
  </si>
  <si>
    <t>Brachaelurus</t>
  </si>
  <si>
    <t>colcloughi</t>
  </si>
  <si>
    <t>Brachaelurus_colcloughi</t>
  </si>
  <si>
    <t>waddi</t>
  </si>
  <si>
    <t>Brachaelurus_waddi</t>
  </si>
  <si>
    <t>Orectolobidae</t>
  </si>
  <si>
    <t>Eucrossorhinus</t>
  </si>
  <si>
    <t>dasypogon</t>
  </si>
  <si>
    <t>Eucrossorhinus_dasypogon</t>
  </si>
  <si>
    <t>Orectolobus</t>
  </si>
  <si>
    <t>floridus</t>
  </si>
  <si>
    <t>Orectolobus_floridus</t>
  </si>
  <si>
    <t>halei</t>
  </si>
  <si>
    <t>Orectolobus_halei</t>
  </si>
  <si>
    <t>hutchinsi</t>
  </si>
  <si>
    <t>Orectolobus_hutchinsi</t>
  </si>
  <si>
    <t>Orectolobus_japonicus</t>
  </si>
  <si>
    <t>leptolineatus</t>
  </si>
  <si>
    <t>Orectolobus_leptolineatus</t>
  </si>
  <si>
    <t>Weigmann 2016; The depth range is uncertain, but like other coastal wobbegongs we assume the depth range is 0–100 m. It was photographed underwater at a depth of 20 m at Silayakuti Point, Bali, but may have a much deeper depth range as it was observed in fish market in Indonesia landed along with Squalus and triakid species presumably caught by longliners (Last et al. 2010a)</t>
  </si>
  <si>
    <t>maculatus</t>
  </si>
  <si>
    <t>Orectolobus_maculatus</t>
  </si>
  <si>
    <t>ornatus</t>
  </si>
  <si>
    <t>Orectolobus_ornatus</t>
  </si>
  <si>
    <t>parvimaculatus</t>
  </si>
  <si>
    <t>Orectolobus_parvimaculatus</t>
  </si>
  <si>
    <t>reticulatus</t>
  </si>
  <si>
    <t>Orectolobus_reticulatus</t>
  </si>
  <si>
    <t>wardi</t>
  </si>
  <si>
    <t>Orectolobus_wardi</t>
  </si>
  <si>
    <t>Sutorectus</t>
  </si>
  <si>
    <t>tentaculatus</t>
  </si>
  <si>
    <t>Sutorectus_tentaculatus</t>
  </si>
  <si>
    <t>Hemiscyllidae</t>
  </si>
  <si>
    <t>Chiloscyllium</t>
  </si>
  <si>
    <t>arabicum</t>
  </si>
  <si>
    <t>Chiloscyllium_arabicum</t>
  </si>
  <si>
    <t>burmensis</t>
  </si>
  <si>
    <t>Chiloscyllium_burmensis</t>
  </si>
  <si>
    <t>caeruleopunctatum</t>
  </si>
  <si>
    <t>Chiloscyllium_caeruleopunctatum</t>
  </si>
  <si>
    <t>griseum</t>
  </si>
  <si>
    <t>Chiloscyllium_griseum</t>
  </si>
  <si>
    <t>hasselti</t>
  </si>
  <si>
    <t>Chiloscyllium_hasselti</t>
  </si>
  <si>
    <t>indicum</t>
  </si>
  <si>
    <t>Chiloscyllium_indicum</t>
  </si>
  <si>
    <t>plagiosum</t>
  </si>
  <si>
    <t>Chiloscyllium_plagiosum</t>
  </si>
  <si>
    <t>punctatum</t>
  </si>
  <si>
    <t>Chiloscyllium_punctatum</t>
  </si>
  <si>
    <t>Hemiscyllium</t>
  </si>
  <si>
    <t>freycineti</t>
  </si>
  <si>
    <t>Hemiscyllium_freycineti</t>
  </si>
  <si>
    <t>galei</t>
  </si>
  <si>
    <t>Hemiscyllium_galei</t>
  </si>
  <si>
    <t>hallstromi</t>
  </si>
  <si>
    <t>Hemiscyllium_hallstromi</t>
  </si>
  <si>
    <t>halmahera</t>
  </si>
  <si>
    <t>Hemiscyllium_halmahera</t>
  </si>
  <si>
    <t>henryi</t>
  </si>
  <si>
    <t>Hemiscyllium_henryi</t>
  </si>
  <si>
    <t>michaeli</t>
  </si>
  <si>
    <t>Hemiscyllium_michaeli</t>
  </si>
  <si>
    <t>ocellatum</t>
  </si>
  <si>
    <t>Hemiscyllium_ocellatum</t>
  </si>
  <si>
    <t>strahani</t>
  </si>
  <si>
    <t>Hemiscyllium_strahani</t>
  </si>
  <si>
    <t>trispeculare</t>
  </si>
  <si>
    <t>Hemiscyllium_trispeculare</t>
  </si>
  <si>
    <t>Ginglymostomatidae</t>
  </si>
  <si>
    <t>Ginglymostoma</t>
  </si>
  <si>
    <t>cirratum</t>
  </si>
  <si>
    <t>Ginglymostoma_cirratum</t>
  </si>
  <si>
    <t>unami</t>
  </si>
  <si>
    <t>Ginglymostoma_unami</t>
  </si>
  <si>
    <t>Nebrius</t>
  </si>
  <si>
    <t>ferrugineus</t>
  </si>
  <si>
    <t>Nebrius_ferrugineus</t>
  </si>
  <si>
    <t>Pseudoginglymostoma</t>
  </si>
  <si>
    <t>brevicaudatum</t>
  </si>
  <si>
    <t>Pseudoginglymostoma_brevicaudatum</t>
  </si>
  <si>
    <t>Weigmann 2016 describes this as 'inshore'; there are records of this at 12 m Bennett et al. 2021; decided to clip map to 0-30 m</t>
  </si>
  <si>
    <t>Stegostomatidae</t>
  </si>
  <si>
    <t>Stegostoma</t>
  </si>
  <si>
    <t>tigrinum</t>
  </si>
  <si>
    <t>Stegostoma_tigrinum</t>
  </si>
  <si>
    <t>Rhincodontidae</t>
  </si>
  <si>
    <t>Rhincodon</t>
  </si>
  <si>
    <t>typus</t>
  </si>
  <si>
    <t>Rhincodon_typus</t>
  </si>
  <si>
    <t>Pelagic_Coastal</t>
  </si>
  <si>
    <t>Lamniformes</t>
  </si>
  <si>
    <t>Odontaspididae</t>
  </si>
  <si>
    <t>Carcharias</t>
  </si>
  <si>
    <t>taurus</t>
  </si>
  <si>
    <t>Carcharias_taurus</t>
  </si>
  <si>
    <t>Odontaspis</t>
  </si>
  <si>
    <t>ferox</t>
  </si>
  <si>
    <t>Odontaspis_ferox</t>
  </si>
  <si>
    <t>noronhai</t>
  </si>
  <si>
    <t>Odontaspis_noronhai</t>
  </si>
  <si>
    <t>Mitsukurinidae</t>
  </si>
  <si>
    <t>Mitsukurina</t>
  </si>
  <si>
    <t>owstoni</t>
  </si>
  <si>
    <t>Mitsukurina_owstoni</t>
  </si>
  <si>
    <t>Pseudocarchariidae</t>
  </si>
  <si>
    <t>Pseudocarcharias</t>
  </si>
  <si>
    <t>Pseudocarcharias_kamoharai</t>
  </si>
  <si>
    <t>Megachasmidae</t>
  </si>
  <si>
    <t>Megachasma</t>
  </si>
  <si>
    <t>pelagios</t>
  </si>
  <si>
    <t>Megachasma_pelagios</t>
  </si>
  <si>
    <t>Alopiidae</t>
  </si>
  <si>
    <t>Alopias</t>
  </si>
  <si>
    <t>pelagicus</t>
  </si>
  <si>
    <t>Alopias_pelagicus</t>
  </si>
  <si>
    <t>superciliosus</t>
  </si>
  <si>
    <t>Alopias_superciliosus</t>
  </si>
  <si>
    <t>vulpinus</t>
  </si>
  <si>
    <t>Alopias_vulpinus</t>
  </si>
  <si>
    <t>Cetorhinidae</t>
  </si>
  <si>
    <t>Cetorhinus</t>
  </si>
  <si>
    <t>maximus</t>
  </si>
  <si>
    <t>Cetorhinus_maximus</t>
  </si>
  <si>
    <t>Lamnidae</t>
  </si>
  <si>
    <t>Carcharodon</t>
  </si>
  <si>
    <t>carcharias</t>
  </si>
  <si>
    <t>Carcharodon_carcharias</t>
  </si>
  <si>
    <t>Isurus</t>
  </si>
  <si>
    <t>oxyrinchus</t>
  </si>
  <si>
    <t>Isurus_oxyrinchus</t>
  </si>
  <si>
    <t>24-25</t>
  </si>
  <si>
    <t>paucus</t>
  </si>
  <si>
    <t>Isurus_paucus</t>
  </si>
  <si>
    <t>Lamna</t>
  </si>
  <si>
    <t>ditropis</t>
  </si>
  <si>
    <t>Lamna_ditropis</t>
  </si>
  <si>
    <t>13-13.8</t>
  </si>
  <si>
    <t>nasus</t>
  </si>
  <si>
    <t>Lamna_nasus</t>
  </si>
  <si>
    <t>20-38</t>
  </si>
  <si>
    <t>Pentanchidae</t>
  </si>
  <si>
    <t>Apristurus</t>
  </si>
  <si>
    <t>albisoma</t>
  </si>
  <si>
    <t>Apristurus_albisoma</t>
  </si>
  <si>
    <t>ampliceps</t>
  </si>
  <si>
    <t>Apristurus_ampliceps</t>
  </si>
  <si>
    <t>aphyodes</t>
  </si>
  <si>
    <t>Apristurus_aphyodes</t>
  </si>
  <si>
    <t>Apristurus_australis</t>
  </si>
  <si>
    <t>breviventralis</t>
  </si>
  <si>
    <t>Apristurus_breviventralis</t>
  </si>
  <si>
    <t>brunneus</t>
  </si>
  <si>
    <t>Apristurus_brunneus</t>
  </si>
  <si>
    <t>Apristurus_bucephalus</t>
  </si>
  <si>
    <t>canutus</t>
  </si>
  <si>
    <t>Apristurus_canutus</t>
  </si>
  <si>
    <t>exsanguis</t>
  </si>
  <si>
    <t>Apristurus_exsanguis</t>
  </si>
  <si>
    <t>fedorovi</t>
  </si>
  <si>
    <t>Apristurus_fedorovi</t>
  </si>
  <si>
    <t>Apristurus_garricki</t>
  </si>
  <si>
    <t>gibbosus</t>
  </si>
  <si>
    <t>Apristurus_gibbosus</t>
  </si>
  <si>
    <t>herklotsi</t>
  </si>
  <si>
    <t>Apristurus_herklotsi</t>
  </si>
  <si>
    <t>indicus</t>
  </si>
  <si>
    <t>Apristurus_indicus</t>
  </si>
  <si>
    <t>internatus</t>
  </si>
  <si>
    <t>Apristurus_internatus</t>
  </si>
  <si>
    <t>investigatoris</t>
  </si>
  <si>
    <t>Apristurus_investigatoris</t>
  </si>
  <si>
    <t>Apristurus_japonicus</t>
  </si>
  <si>
    <t>kampae</t>
  </si>
  <si>
    <t>Apristurus_kampae</t>
  </si>
  <si>
    <t>laurussonii</t>
  </si>
  <si>
    <t>Apristurus_laurussonii</t>
  </si>
  <si>
    <t>longicephalus</t>
  </si>
  <si>
    <t>Apristurus_longicephalus</t>
  </si>
  <si>
    <t>macrorhynchus</t>
  </si>
  <si>
    <t>Apristurus_macrorhynchus</t>
  </si>
  <si>
    <t>macrostomus</t>
  </si>
  <si>
    <t>Apristurus_macrostomus</t>
  </si>
  <si>
    <t>manis</t>
  </si>
  <si>
    <t>Apristurus_manis</t>
  </si>
  <si>
    <t>melanoasper</t>
  </si>
  <si>
    <t>Apristurus_melanoasper</t>
  </si>
  <si>
    <t>microps</t>
  </si>
  <si>
    <t>Apristurus_microps</t>
  </si>
  <si>
    <t>micropterygeus</t>
  </si>
  <si>
    <t>Apristurus_micropterygeus</t>
  </si>
  <si>
    <t>nakayai</t>
  </si>
  <si>
    <t>Apristurus_nakayai</t>
  </si>
  <si>
    <t>Apristurus_nasutus</t>
  </si>
  <si>
    <t>parvipinnis</t>
  </si>
  <si>
    <t>Apristurus_parvipinnis</t>
  </si>
  <si>
    <t>pinguis</t>
  </si>
  <si>
    <t>Apristurus_pinguis</t>
  </si>
  <si>
    <t>platyrhynchus</t>
  </si>
  <si>
    <t>Apristurus_platyrhynchus</t>
  </si>
  <si>
    <t>Apristurus_profundorum</t>
  </si>
  <si>
    <t>riveri</t>
  </si>
  <si>
    <t>Apristurus_riveri</t>
  </si>
  <si>
    <t>saldanha</t>
  </si>
  <si>
    <t>Apristurus_saldanha</t>
  </si>
  <si>
    <t>sibogae</t>
  </si>
  <si>
    <t>Apristurus_sibogae</t>
  </si>
  <si>
    <t>sinensis</t>
  </si>
  <si>
    <t>Apristurus_sinensis</t>
  </si>
  <si>
    <t>spongiceps</t>
  </si>
  <si>
    <t>Apristurus_spongiceps</t>
  </si>
  <si>
    <t>stenseni</t>
  </si>
  <si>
    <t>Apristurus_stenseni</t>
  </si>
  <si>
    <t>yangi</t>
  </si>
  <si>
    <t>Apristurus_yangi</t>
  </si>
  <si>
    <t>Asymbolus</t>
  </si>
  <si>
    <t>analis</t>
  </si>
  <si>
    <t>Asymbolus_analis</t>
  </si>
  <si>
    <t>funebris</t>
  </si>
  <si>
    <t>Asymbolus_funebris</t>
  </si>
  <si>
    <t>galacticus</t>
  </si>
  <si>
    <t>Asymbolus_galacticus</t>
  </si>
  <si>
    <t>occiduus</t>
  </si>
  <si>
    <t>Asymbolus_occiduus</t>
  </si>
  <si>
    <t>pallidus</t>
  </si>
  <si>
    <t>Asymbolus_pallidus</t>
  </si>
  <si>
    <t>Rigby et al. 2016, Weigmann 2016</t>
  </si>
  <si>
    <t>parvus</t>
  </si>
  <si>
    <t>Asymbolus_parvus</t>
  </si>
  <si>
    <t>rubiginosus</t>
  </si>
  <si>
    <t>Asymbolus_rubiginosus</t>
  </si>
  <si>
    <t>submaculatus</t>
  </si>
  <si>
    <t>Asymbolus_submaculatus</t>
  </si>
  <si>
    <t>vincenti</t>
  </si>
  <si>
    <t>Asymbolus_vincenti</t>
  </si>
  <si>
    <t>Bythaelurus</t>
  </si>
  <si>
    <t>alcockii</t>
  </si>
  <si>
    <t>Bythaelurus_alcockii</t>
  </si>
  <si>
    <t>bachi</t>
  </si>
  <si>
    <t>Bythaelurus_bachi</t>
  </si>
  <si>
    <t>canescens</t>
  </si>
  <si>
    <t>Bythaelurus_canescens</t>
  </si>
  <si>
    <t>clevai</t>
  </si>
  <si>
    <t>Bythaelurus_clevai</t>
  </si>
  <si>
    <t>dawsoni</t>
  </si>
  <si>
    <t>Bythaelurus_dawsoni</t>
  </si>
  <si>
    <t>giddingsi</t>
  </si>
  <si>
    <t>Bythaelurus_giddingsi</t>
  </si>
  <si>
    <t>hispidus</t>
  </si>
  <si>
    <t>Bythaelurus_hispidus</t>
  </si>
  <si>
    <t>immaculatus</t>
  </si>
  <si>
    <t>Bythaelurus_immaculatus</t>
  </si>
  <si>
    <t>incanus</t>
  </si>
  <si>
    <t>Bythaelurus_incanus</t>
  </si>
  <si>
    <t>lutarius</t>
  </si>
  <si>
    <t>Bythaelurus_lutarius</t>
  </si>
  <si>
    <t>naylori</t>
  </si>
  <si>
    <t>Bythaelurus_naylori</t>
  </si>
  <si>
    <t>stewarti</t>
  </si>
  <si>
    <t>Bythaelurus_stewarti</t>
  </si>
  <si>
    <t>Weigmann et al. 2018</t>
  </si>
  <si>
    <t>tenuicephalus</t>
  </si>
  <si>
    <t>Bythaelurus_tenuicephalus</t>
  </si>
  <si>
    <t>vivaldii</t>
  </si>
  <si>
    <t>Bythaelurus_vivaldii</t>
  </si>
  <si>
    <t>Weigmann and Kaschner 2017</t>
  </si>
  <si>
    <t>Cephalurus</t>
  </si>
  <si>
    <t>cephalus</t>
  </si>
  <si>
    <t>Cephalurus_cephalus</t>
  </si>
  <si>
    <t>Figaro</t>
  </si>
  <si>
    <t>boardmani</t>
  </si>
  <si>
    <t>Figaro_boardmani</t>
  </si>
  <si>
    <t>striatus</t>
  </si>
  <si>
    <t>Figaro_striatus</t>
  </si>
  <si>
    <t>Galeus</t>
  </si>
  <si>
    <t>antillensis</t>
  </si>
  <si>
    <t>Galeus_antillensis</t>
  </si>
  <si>
    <t>arae</t>
  </si>
  <si>
    <t>Galeus_arae</t>
  </si>
  <si>
    <t>atlanticus</t>
  </si>
  <si>
    <t>Galeus_atlanticus</t>
  </si>
  <si>
    <t>cadenati</t>
  </si>
  <si>
    <t>Galeus_cadenati</t>
  </si>
  <si>
    <t>corriganae</t>
  </si>
  <si>
    <t>Galeus_corriganae</t>
  </si>
  <si>
    <t>White et al. 2016</t>
  </si>
  <si>
    <t>eastmani</t>
  </si>
  <si>
    <t>Galeus_eastmani</t>
  </si>
  <si>
    <t>gracilis</t>
  </si>
  <si>
    <t>Galeus_gracilis</t>
  </si>
  <si>
    <t>longirostris</t>
  </si>
  <si>
    <t>Galeus_longirostris</t>
  </si>
  <si>
    <t>melastomus</t>
  </si>
  <si>
    <t>Galeus_melastomus</t>
  </si>
  <si>
    <t>mincaronei</t>
  </si>
  <si>
    <t>Galeus_mincaronei</t>
  </si>
  <si>
    <t>murinus</t>
  </si>
  <si>
    <t>Galeus_murinus</t>
  </si>
  <si>
    <t>nipponensis</t>
  </si>
  <si>
    <t>Galeus_nipponensis</t>
  </si>
  <si>
    <t>piperatus</t>
  </si>
  <si>
    <t>Galeus_piperatus</t>
  </si>
  <si>
    <t>Galeus_polli</t>
  </si>
  <si>
    <t>priapus</t>
  </si>
  <si>
    <t>Galeus_priapus</t>
  </si>
  <si>
    <t>sauteri</t>
  </si>
  <si>
    <t>Galeus_sauteri</t>
  </si>
  <si>
    <t>Galeus_schultzi</t>
  </si>
  <si>
    <t>springeri</t>
  </si>
  <si>
    <t>Galeus_springeri</t>
  </si>
  <si>
    <t>Halaelurus</t>
  </si>
  <si>
    <t>boesemani</t>
  </si>
  <si>
    <t>Halaelurus_boesemani</t>
  </si>
  <si>
    <t>buergeri</t>
  </si>
  <si>
    <t>Halaelurus_buergeri</t>
  </si>
  <si>
    <t>lineatus</t>
  </si>
  <si>
    <t>Halaelurus_lineatus</t>
  </si>
  <si>
    <t>maculosus</t>
  </si>
  <si>
    <t>Halaelurus_maculosus</t>
  </si>
  <si>
    <t>natalensis</t>
  </si>
  <si>
    <t>Halaelurus_natalensis</t>
  </si>
  <si>
    <t>quagga</t>
  </si>
  <si>
    <t>Halaelurus_quagga</t>
  </si>
  <si>
    <t>sellus</t>
  </si>
  <si>
    <t>Halaelurus_sellus</t>
  </si>
  <si>
    <t>Haploblepharus</t>
  </si>
  <si>
    <t>edwardsii</t>
  </si>
  <si>
    <t>Haploblepharus_edwardsii</t>
  </si>
  <si>
    <t>fuscus</t>
  </si>
  <si>
    <t>Haploblepharus_fuscus</t>
  </si>
  <si>
    <t>kistnasamyi</t>
  </si>
  <si>
    <t>Haploblepharus_kistnasamyi</t>
  </si>
  <si>
    <t>pictus</t>
  </si>
  <si>
    <t>Haploblepharus_pictus</t>
  </si>
  <si>
    <t>Holohalaelurus</t>
  </si>
  <si>
    <t>favus</t>
  </si>
  <si>
    <t>Holohalaelurus_favus</t>
  </si>
  <si>
    <t>grennian</t>
  </si>
  <si>
    <t>Holohalaelurus_grennian</t>
  </si>
  <si>
    <t>melanostigma</t>
  </si>
  <si>
    <t>Holohalaelurus_melanostigma</t>
  </si>
  <si>
    <t>punctatus</t>
  </si>
  <si>
    <t>Holohalaelurus_punctatus</t>
  </si>
  <si>
    <t>regani</t>
  </si>
  <si>
    <t>Holohalaelurus_regani</t>
  </si>
  <si>
    <t>Parmaturus</t>
  </si>
  <si>
    <t>Parmaturus_albimarginatus</t>
  </si>
  <si>
    <t>albipenis</t>
  </si>
  <si>
    <t>Parmaturus_albipenis</t>
  </si>
  <si>
    <t>angelae</t>
  </si>
  <si>
    <t>Parmaturus_angelae</t>
  </si>
  <si>
    <t>Soares et al. 2019</t>
  </si>
  <si>
    <t>bigus</t>
  </si>
  <si>
    <t>Parmaturus_bigus</t>
  </si>
  <si>
    <t>campechiensis</t>
  </si>
  <si>
    <t>Parmaturus_campechiensis</t>
  </si>
  <si>
    <t>lanatus</t>
  </si>
  <si>
    <t>Parmaturus_lanatus</t>
  </si>
  <si>
    <t>macmillani</t>
  </si>
  <si>
    <t>Parmaturus_macmillani</t>
  </si>
  <si>
    <t>melanobranchus</t>
  </si>
  <si>
    <t>Parmaturus_melanobranchus</t>
  </si>
  <si>
    <t>nigripalatum</t>
  </si>
  <si>
    <t>Parmaturus_nigripalatum</t>
  </si>
  <si>
    <t>Fahmi and Ebert 2018</t>
  </si>
  <si>
    <t>pilosus</t>
  </si>
  <si>
    <t>Parmaturus_pilosus</t>
  </si>
  <si>
    <t>xaniurus</t>
  </si>
  <si>
    <t>Parmaturus_xaniurus</t>
  </si>
  <si>
    <t>Pentanchus</t>
  </si>
  <si>
    <t>profundicolus</t>
  </si>
  <si>
    <t>Pentanchus_profundicolus</t>
  </si>
  <si>
    <t>Scyliorhinidae</t>
  </si>
  <si>
    <t>Akheilos</t>
  </si>
  <si>
    <t>suwartanai</t>
  </si>
  <si>
    <t>Akheilos_suwartanai</t>
  </si>
  <si>
    <t>Unknown depth range  (Weigmann et al. 2020); Finucci, Rigby pers. comm. 210627</t>
  </si>
  <si>
    <t>Atelomycterus</t>
  </si>
  <si>
    <t>baliensis</t>
  </si>
  <si>
    <t>Atelomycterus_baliensis</t>
  </si>
  <si>
    <t>erdmanni</t>
  </si>
  <si>
    <t>Atelomycterus_erdmanni</t>
  </si>
  <si>
    <t>fasciatus</t>
  </si>
  <si>
    <t>Atelomycterus_fasciatus</t>
  </si>
  <si>
    <t>macleayi</t>
  </si>
  <si>
    <t>Atelomycterus_macleayi</t>
  </si>
  <si>
    <t>marmoratus</t>
  </si>
  <si>
    <t>Atelomycterus_marmoratus</t>
  </si>
  <si>
    <t>marnkalha</t>
  </si>
  <si>
    <t>Atelomycterus_marnkalha</t>
  </si>
  <si>
    <t>Aulohalaelurus</t>
  </si>
  <si>
    <t>kanakorum</t>
  </si>
  <si>
    <t>Aulohalaelurus_kanakorum</t>
  </si>
  <si>
    <t>labiosus</t>
  </si>
  <si>
    <t>Aulohalaelurus_labiosus</t>
  </si>
  <si>
    <t>Cephaloscyllium</t>
  </si>
  <si>
    <t>albipinnum</t>
  </si>
  <si>
    <t>Cephaloscyllium_albipinnum</t>
  </si>
  <si>
    <t>cooki</t>
  </si>
  <si>
    <t>Cephaloscyllium_cooki</t>
  </si>
  <si>
    <t>fasciatum</t>
  </si>
  <si>
    <t>Cephaloscyllium_fasciatum</t>
  </si>
  <si>
    <t>Cephaloscyllium_formosanum</t>
  </si>
  <si>
    <t>hiscosellum</t>
  </si>
  <si>
    <t>Cephaloscyllium_hiscosellum</t>
  </si>
  <si>
    <t>isabellum</t>
  </si>
  <si>
    <t>Cephaloscyllium_isabellum</t>
  </si>
  <si>
    <t>laticeps</t>
  </si>
  <si>
    <t>Cephaloscyllium_laticeps</t>
  </si>
  <si>
    <t>Weigmann 2016; Australian Museum suggests https://australian.museum/learn/animals/fishes/draughtboard-shark-cephaloscyllium-laticeps-dumeril-1853/</t>
  </si>
  <si>
    <t>pictum</t>
  </si>
  <si>
    <t>Cephaloscyllium_pictum</t>
  </si>
  <si>
    <t>See RLA</t>
  </si>
  <si>
    <t>sarawakensis</t>
  </si>
  <si>
    <t>Cephaloscyllium_sarawakensis</t>
  </si>
  <si>
    <t>signourum</t>
  </si>
  <si>
    <t>Cephaloscyllium_signourum</t>
  </si>
  <si>
    <t>silasi</t>
  </si>
  <si>
    <t>Cephaloscyllium_silasi</t>
  </si>
  <si>
    <t>speccum</t>
  </si>
  <si>
    <t>Cephaloscyllium_speccum</t>
  </si>
  <si>
    <t>stevensi</t>
  </si>
  <si>
    <t>Cephaloscyllium_stevensi</t>
  </si>
  <si>
    <t>sufflans</t>
  </si>
  <si>
    <t>Cephaloscyllium_sufflans</t>
  </si>
  <si>
    <t>umbratile</t>
  </si>
  <si>
    <t>Cephaloscyllium_umbratile</t>
  </si>
  <si>
    <t>variegatum</t>
  </si>
  <si>
    <t>Cephaloscyllium_variegatum</t>
  </si>
  <si>
    <t>ventriosum</t>
  </si>
  <si>
    <t>Cephaloscyllium_ventriosum</t>
  </si>
  <si>
    <t>zebrum</t>
  </si>
  <si>
    <t>Cephaloscyllium_zebrum</t>
  </si>
  <si>
    <t>Poroderma</t>
  </si>
  <si>
    <t>africanum</t>
  </si>
  <si>
    <t>Poroderma_africanum</t>
  </si>
  <si>
    <t>pantherinum</t>
  </si>
  <si>
    <t>Poroderma_pantherinum</t>
  </si>
  <si>
    <t>Schroederichthys</t>
  </si>
  <si>
    <t>bivius</t>
  </si>
  <si>
    <t>Schroederichthys_bivius</t>
  </si>
  <si>
    <t>chilensis</t>
  </si>
  <si>
    <t>Schroederichthys_chilensis</t>
  </si>
  <si>
    <t>Schroederichthys_maculatus</t>
  </si>
  <si>
    <t>saurisqualus</t>
  </si>
  <si>
    <t>Schroederichthys_saurisqualus</t>
  </si>
  <si>
    <t>tenuis</t>
  </si>
  <si>
    <t>Schroederichthys_tenuis</t>
  </si>
  <si>
    <t>Scyliorhinus</t>
  </si>
  <si>
    <t>boa</t>
  </si>
  <si>
    <t>Scyliorhinus_boa</t>
  </si>
  <si>
    <t>cabofriensis</t>
  </si>
  <si>
    <t>Scyliorhinus_cabofriensis</t>
  </si>
  <si>
    <t>536</t>
  </si>
  <si>
    <t>Soares et al. 2016; RLA "based on a congener from the region, the Dark-Freckled Catshark (Scyliorhinus ugoi)"</t>
  </si>
  <si>
    <t>canicula</t>
  </si>
  <si>
    <t>Scyliorhinus_canicula</t>
  </si>
  <si>
    <t>capensis</t>
  </si>
  <si>
    <t>Scyliorhinus_capensis</t>
  </si>
  <si>
    <t>cervigoni</t>
  </si>
  <si>
    <t>Scyliorhinus_cervigoni</t>
  </si>
  <si>
    <t>Weigmann 2016; Soares &amp; de Carvalho 2019</t>
  </si>
  <si>
    <t>comoroensis</t>
  </si>
  <si>
    <t>Scyliorhinus_comoroensis</t>
  </si>
  <si>
    <t>duhamelii</t>
  </si>
  <si>
    <t>Scyliorhinus_duhamelii</t>
  </si>
  <si>
    <t>Shark References</t>
  </si>
  <si>
    <t>0/NEWSPPNOTYETASSESSED</t>
  </si>
  <si>
    <t>garmani</t>
  </si>
  <si>
    <t>Scyliorhinus_garmani</t>
  </si>
  <si>
    <t>Unknown depth range  (Weigmann et al. 2020); Finucci pers. comm. 210627</t>
  </si>
  <si>
    <t>haeckelii</t>
  </si>
  <si>
    <t>Scyliorhinus_haeckelii</t>
  </si>
  <si>
    <t>Soares et al. 2016</t>
  </si>
  <si>
    <t>hesperius</t>
  </si>
  <si>
    <t>Scyliorhinus_hesperius</t>
  </si>
  <si>
    <t>meadi</t>
  </si>
  <si>
    <t>Scyliorhinus_meadi</t>
  </si>
  <si>
    <t>retifer</t>
  </si>
  <si>
    <t>Scyliorhinus_retifer</t>
  </si>
  <si>
    <t>stellaris</t>
  </si>
  <si>
    <t>Scyliorhinus_stellaris</t>
  </si>
  <si>
    <t>torazame</t>
  </si>
  <si>
    <t>Scyliorhinus_torazame</t>
  </si>
  <si>
    <t>torrei</t>
  </si>
  <si>
    <t>Scyliorhinus_torrei</t>
  </si>
  <si>
    <t>ugoi</t>
  </si>
  <si>
    <t>Scyliorhinus_ugoi</t>
  </si>
  <si>
    <t>Proscyllidae</t>
  </si>
  <si>
    <t>Ctenacis</t>
  </si>
  <si>
    <t>fehlmanni</t>
  </si>
  <si>
    <t>Ctenacis_fehlmanni</t>
  </si>
  <si>
    <t>Eridacnis</t>
  </si>
  <si>
    <t>barbouri</t>
  </si>
  <si>
    <t>Eridacnis_barbouri</t>
  </si>
  <si>
    <t>radcliffei</t>
  </si>
  <si>
    <t>Eridacnis_radcliffei</t>
  </si>
  <si>
    <t>sinuans</t>
  </si>
  <si>
    <t>Eridacnis_sinuans</t>
  </si>
  <si>
    <t>Proscyllium</t>
  </si>
  <si>
    <t>habereri</t>
  </si>
  <si>
    <t>Proscyllium_habereri</t>
  </si>
  <si>
    <t>magnificum</t>
  </si>
  <si>
    <t>Proscyllium_magnificum</t>
  </si>
  <si>
    <t>Pseudotriakidae</t>
  </si>
  <si>
    <t>Gollum</t>
  </si>
  <si>
    <t>attenuatus</t>
  </si>
  <si>
    <t>Gollum_attenuatus</t>
  </si>
  <si>
    <t>suluensis</t>
  </si>
  <si>
    <t>Gollum_suluensis</t>
  </si>
  <si>
    <t>Planonasus</t>
  </si>
  <si>
    <t>Planonasus_parini</t>
  </si>
  <si>
    <t>Planonasus_indicus</t>
  </si>
  <si>
    <t>captured in fisheries that operate at depths of 200–1,000 m, with one individual caught at 640 m see RLA</t>
  </si>
  <si>
    <t>Pseudotriakis</t>
  </si>
  <si>
    <t>microdon</t>
  </si>
  <si>
    <t>Pseudotriakis_microdon</t>
  </si>
  <si>
    <t>Leptochariidae</t>
  </si>
  <si>
    <t>Leptocharias</t>
  </si>
  <si>
    <t>smithii</t>
  </si>
  <si>
    <t>Leptocharias_smithii</t>
  </si>
  <si>
    <t>Carpenter and De Angelis 2016; Pascual-Alayon et al. 2017</t>
  </si>
  <si>
    <t>Triakidae</t>
  </si>
  <si>
    <t>Furgaleus</t>
  </si>
  <si>
    <t>macki</t>
  </si>
  <si>
    <t>Furgaleus_macki</t>
  </si>
  <si>
    <t>Galeorhinus</t>
  </si>
  <si>
    <t>galeus</t>
  </si>
  <si>
    <t>Galeorhinus_galeus</t>
  </si>
  <si>
    <t>Gogolia</t>
  </si>
  <si>
    <t>filewoodi</t>
  </si>
  <si>
    <t>Gogolia_filewoodi</t>
  </si>
  <si>
    <t>Hemitriakis</t>
  </si>
  <si>
    <t>abdita</t>
  </si>
  <si>
    <t>Hemitriakis_abdita</t>
  </si>
  <si>
    <t>complicofasciata</t>
  </si>
  <si>
    <t>Hemitriakis_complicofasciata</t>
  </si>
  <si>
    <t>falcata</t>
  </si>
  <si>
    <t>Hemitriakis_falcata</t>
  </si>
  <si>
    <t>indroyonoi</t>
  </si>
  <si>
    <t>Hemitriakis_indroyonoi</t>
  </si>
  <si>
    <t>Weigmann 2016: RLA</t>
  </si>
  <si>
    <t>japanica</t>
  </si>
  <si>
    <t>Hemitriakis_japanica</t>
  </si>
  <si>
    <t>leucoperiptera</t>
  </si>
  <si>
    <t>Hemitriakis_leucoperiptera</t>
  </si>
  <si>
    <t>Hypogaleus</t>
  </si>
  <si>
    <t>hyugaensis</t>
  </si>
  <si>
    <t>Hypogaleus_hyugaensis</t>
  </si>
  <si>
    <t>Iago</t>
  </si>
  <si>
    <t>Iago_garricki</t>
  </si>
  <si>
    <t>Iago_omanensis</t>
  </si>
  <si>
    <t>Mustelus</t>
  </si>
  <si>
    <t>albipinnis</t>
  </si>
  <si>
    <t>Mustelus_albipinnis</t>
  </si>
  <si>
    <t>andamanensis</t>
  </si>
  <si>
    <t>Mustelus_andamanensis</t>
  </si>
  <si>
    <t>submitted220406</t>
  </si>
  <si>
    <t>VU</t>
  </si>
  <si>
    <t>A2d</t>
  </si>
  <si>
    <t>submitted</t>
  </si>
  <si>
    <t>White, W.T., Arunrugstichai, S., and Naylor, G.J.P. 2021. Revision of the genus Mustelus (Carcharhiniformes: Triakidae) in the northern Indian Ocean, with a description of a new species and a discussion on the validity of M. walkeri and M. ravidus. Marine Biodiversity 51(42).</t>
  </si>
  <si>
    <t>Mustelus_antarcticus</t>
  </si>
  <si>
    <t>asterias</t>
  </si>
  <si>
    <t>Mustelus_asterias</t>
  </si>
  <si>
    <t>californicus</t>
  </si>
  <si>
    <t>Mustelus_californicus</t>
  </si>
  <si>
    <t>canis</t>
  </si>
  <si>
    <t>Mustelus_canis</t>
  </si>
  <si>
    <t>dorsalis</t>
  </si>
  <si>
    <t>Mustelus_dorsalis</t>
  </si>
  <si>
    <t>Mustelus_fasciatus</t>
  </si>
  <si>
    <t>Mustelus_griseus</t>
  </si>
  <si>
    <t>henlei</t>
  </si>
  <si>
    <t>Mustelus_henlei</t>
  </si>
  <si>
    <t>7-7.5</t>
  </si>
  <si>
    <t>higmani</t>
  </si>
  <si>
    <t>Mustelus_higmani</t>
  </si>
  <si>
    <t>lenticulatus</t>
  </si>
  <si>
    <t>Mustelus_lenticulatus</t>
  </si>
  <si>
    <t>12.5-14</t>
  </si>
  <si>
    <t>lunulatus</t>
  </si>
  <si>
    <t>Mustelus_lunulatus</t>
  </si>
  <si>
    <t>manazo</t>
  </si>
  <si>
    <t>Mustelus_manazo</t>
  </si>
  <si>
    <t>mangalorensis</t>
  </si>
  <si>
    <t>Mustelus_mangalorensis</t>
  </si>
  <si>
    <t>Weigmann 2016 (as Iago mangalorensis)</t>
  </si>
  <si>
    <t>0/NOTONANYSPPLIST</t>
  </si>
  <si>
    <t>mento</t>
  </si>
  <si>
    <t>Mustelus_mento</t>
  </si>
  <si>
    <t>minicanis</t>
  </si>
  <si>
    <t>Mustelus_minicanis</t>
  </si>
  <si>
    <t>mosis</t>
  </si>
  <si>
    <t>Mustelus_mosis</t>
  </si>
  <si>
    <t>mustelus</t>
  </si>
  <si>
    <t>Mustelus_mustelus</t>
  </si>
  <si>
    <t>norrisi</t>
  </si>
  <si>
    <t>Mustelus_norrisi</t>
  </si>
  <si>
    <t>palumbes</t>
  </si>
  <si>
    <t>Mustelus_palumbes</t>
  </si>
  <si>
    <t>punctulatus</t>
  </si>
  <si>
    <t>Mustelus_punctulatus</t>
  </si>
  <si>
    <t>Ebert et al. 2013; Serena et al. 2014</t>
  </si>
  <si>
    <t>ravidus</t>
  </si>
  <si>
    <t>Mustelus_ravidus</t>
  </si>
  <si>
    <t>schmitti</t>
  </si>
  <si>
    <t>Mustelus_schmitti</t>
  </si>
  <si>
    <t>sinusmexicanus</t>
  </si>
  <si>
    <t>Mustelus_sinusmexicanus</t>
  </si>
  <si>
    <t>Mustelus_stevensi</t>
  </si>
  <si>
    <t>walkeri</t>
  </si>
  <si>
    <t>Mustelus_walkeri</t>
  </si>
  <si>
    <t>whitneyi</t>
  </si>
  <si>
    <t>Mustelus_whitneyi</t>
  </si>
  <si>
    <t>widodoi</t>
  </si>
  <si>
    <t>Mustelus_widodoi</t>
  </si>
  <si>
    <t>Scylliogaleus</t>
  </si>
  <si>
    <t>quecketti</t>
  </si>
  <si>
    <t>Scylliogaleus_quecketti</t>
  </si>
  <si>
    <t>Triakis</t>
  </si>
  <si>
    <t>acutipinna</t>
  </si>
  <si>
    <t>Triakis_acutipinna</t>
  </si>
  <si>
    <t>maculata</t>
  </si>
  <si>
    <t>Triakis_maculata</t>
  </si>
  <si>
    <t>megalopterus</t>
  </si>
  <si>
    <t>Triakis_megalopterus</t>
  </si>
  <si>
    <t>scyllium</t>
  </si>
  <si>
    <t>Triakis_scyllium</t>
  </si>
  <si>
    <t>semifasciata</t>
  </si>
  <si>
    <t>Triakis_semifasciata</t>
  </si>
  <si>
    <t>Hemigaleidae</t>
  </si>
  <si>
    <t>Chaenogaleus</t>
  </si>
  <si>
    <t>macrostoma</t>
  </si>
  <si>
    <t>Chaenogaleus_macrostoma</t>
  </si>
  <si>
    <t>Hemigaleus</t>
  </si>
  <si>
    <t>australiensis</t>
  </si>
  <si>
    <t>Hemigaleus_australiensis</t>
  </si>
  <si>
    <t>microstoma</t>
  </si>
  <si>
    <t>Hemigaleus_microstoma</t>
  </si>
  <si>
    <t>Hemipristis</t>
  </si>
  <si>
    <t>elongata</t>
  </si>
  <si>
    <t>Hemipristis_elongata</t>
  </si>
  <si>
    <t>Paragaleus</t>
  </si>
  <si>
    <t>leucolomatus</t>
  </si>
  <si>
    <t>Paragaleus_leucolomatus</t>
  </si>
  <si>
    <t>pectoralis</t>
  </si>
  <si>
    <t>Paragaleus_pectoralis</t>
  </si>
  <si>
    <t>randalli</t>
  </si>
  <si>
    <t>Paragaleus_randalli</t>
  </si>
  <si>
    <t>tengi</t>
  </si>
  <si>
    <t>Paragaleus_tengi</t>
  </si>
  <si>
    <t>Galeocerdo</t>
  </si>
  <si>
    <t>cuvier</t>
  </si>
  <si>
    <t>Galeocerdo_cuvier</t>
  </si>
  <si>
    <t>Glyphis</t>
  </si>
  <si>
    <t>gangeticus</t>
  </si>
  <si>
    <t>Glyphis_gangeticus</t>
  </si>
  <si>
    <t>Coastal_Freshwater</t>
  </si>
  <si>
    <t>Glyphis_garricki</t>
  </si>
  <si>
    <t>P.M. Kyne unpubl. data 2021; See Draft red List Assessment</t>
  </si>
  <si>
    <t>glyphis</t>
  </si>
  <si>
    <t>Glyphis_glyphis</t>
  </si>
  <si>
    <t>Isogomphodon</t>
  </si>
  <si>
    <t>oxyrhynchus</t>
  </si>
  <si>
    <t>Isogomphodon_oxyrhynchus</t>
  </si>
  <si>
    <t>Lamiopsis</t>
  </si>
  <si>
    <t>temminckii</t>
  </si>
  <si>
    <t>Lamiopsis_temminckii</t>
  </si>
  <si>
    <t>RLA 2021</t>
  </si>
  <si>
    <t>tephrodes</t>
  </si>
  <si>
    <t>Lamiopsis_tephrodes</t>
  </si>
  <si>
    <t>based on its sister species, the Broadfin Shark (Lamiopsis temminckii) (Ebert et al. 2013, Weigmann 2016)</t>
  </si>
  <si>
    <t>Loxodon</t>
  </si>
  <si>
    <t>macrorhinus</t>
  </si>
  <si>
    <t>Loxodon_macrorhinus</t>
  </si>
  <si>
    <t>Nasolamia</t>
  </si>
  <si>
    <t>velox</t>
  </si>
  <si>
    <t>Nasolamia_velox</t>
  </si>
  <si>
    <t>Negaprion</t>
  </si>
  <si>
    <t>acutidens</t>
  </si>
  <si>
    <t>Negaprion_acutidens</t>
  </si>
  <si>
    <t>Negaprion_brevirostris</t>
  </si>
  <si>
    <t>Prionace</t>
  </si>
  <si>
    <t>glauca</t>
  </si>
  <si>
    <t>Prionace_glauca</t>
  </si>
  <si>
    <t>10-10.5</t>
  </si>
  <si>
    <t>Rhizoprionodon</t>
  </si>
  <si>
    <t>acutus</t>
  </si>
  <si>
    <t>Rhizoprionodon_acutus</t>
  </si>
  <si>
    <t>5-7.4</t>
  </si>
  <si>
    <t>lalandii</t>
  </si>
  <si>
    <t>Rhizoprionodon_lalandii</t>
  </si>
  <si>
    <t>longurio</t>
  </si>
  <si>
    <t>Rhizoprionodon_longurio</t>
  </si>
  <si>
    <t>oligolinx</t>
  </si>
  <si>
    <t>Rhizoprionodon_oligolinx</t>
  </si>
  <si>
    <t>Rhizoprionodon_porosus</t>
  </si>
  <si>
    <t>taylori</t>
  </si>
  <si>
    <t>Rhizoprionodon_taylori</t>
  </si>
  <si>
    <t>2.3-4</t>
  </si>
  <si>
    <t>terraenovae</t>
  </si>
  <si>
    <t>Rhizoprionodon_terraenovae</t>
  </si>
  <si>
    <t>Scoliodon</t>
  </si>
  <si>
    <t>Scoliodon_laticaudus</t>
  </si>
  <si>
    <t>macrorhynchos</t>
  </si>
  <si>
    <t>Scoliodon_macrorhynchos</t>
  </si>
  <si>
    <t>Shao et al. 2019</t>
  </si>
  <si>
    <t>Triaenodon</t>
  </si>
  <si>
    <t>obesus</t>
  </si>
  <si>
    <t>Triaenodon_obesus</t>
  </si>
  <si>
    <t>Sphyrnidae</t>
  </si>
  <si>
    <t>Eusphyra</t>
  </si>
  <si>
    <t>blochii</t>
  </si>
  <si>
    <t>Eusphyra_blochii</t>
  </si>
  <si>
    <t>Sphyrna</t>
  </si>
  <si>
    <t>corona</t>
  </si>
  <si>
    <t>Sphyrna_corona</t>
  </si>
  <si>
    <t>gilberti</t>
  </si>
  <si>
    <t>Sphyrna_gilberti</t>
  </si>
  <si>
    <t>Unknown depth range  (Weigmann et al. 2020)</t>
  </si>
  <si>
    <t>lewini</t>
  </si>
  <si>
    <t>Sphyrna_lewini</t>
  </si>
  <si>
    <t>media</t>
  </si>
  <si>
    <t>Sphyrna_media</t>
  </si>
  <si>
    <t>mokarran</t>
  </si>
  <si>
    <t>Sphyrna_mokarran</t>
  </si>
  <si>
    <t>tiburo</t>
  </si>
  <si>
    <t>Sphyrna_tiburo</t>
  </si>
  <si>
    <t>tudes</t>
  </si>
  <si>
    <t>Sphyrna_tudes</t>
  </si>
  <si>
    <t>zygaena</t>
  </si>
  <si>
    <t>Sphyrna_zygaena</t>
  </si>
  <si>
    <t>ray</t>
  </si>
  <si>
    <t>Torpediniformes</t>
  </si>
  <si>
    <t>Platyrhinidae</t>
  </si>
  <si>
    <t>Platyrhina</t>
  </si>
  <si>
    <t>Platyrhina_hyugaensis</t>
  </si>
  <si>
    <t>small_torpedoray</t>
  </si>
  <si>
    <t>psomadakisi</t>
  </si>
  <si>
    <t>Platyrhina_psomadakisi</t>
  </si>
  <si>
    <t>Last et al. 2016</t>
  </si>
  <si>
    <t>Platyrhina_sinensis</t>
  </si>
  <si>
    <t>medium_torpedoray</t>
  </si>
  <si>
    <t>tangi</t>
  </si>
  <si>
    <t>Platyrhina_tangi</t>
  </si>
  <si>
    <t>7.5-12</t>
  </si>
  <si>
    <t>Platyrhinoidis</t>
  </si>
  <si>
    <t>triseriata</t>
  </si>
  <si>
    <t>Platyrhinoidis_triseriata</t>
  </si>
  <si>
    <t>7.45-8</t>
  </si>
  <si>
    <t>Narcinidae</t>
  </si>
  <si>
    <t>Benthobatis</t>
  </si>
  <si>
    <t>kreffti</t>
  </si>
  <si>
    <t>Benthobatis_kreffti</t>
  </si>
  <si>
    <t>marcida</t>
  </si>
  <si>
    <t>Benthobatis_marcida</t>
  </si>
  <si>
    <t>moresbyi</t>
  </si>
  <si>
    <t>Benthobatis_moresbyi</t>
  </si>
  <si>
    <t>Benthobatis_yangi</t>
  </si>
  <si>
    <t>Diplobatis</t>
  </si>
  <si>
    <t>colombiensis</t>
  </si>
  <si>
    <t>Diplobatis_colombiensis</t>
  </si>
  <si>
    <t>guamachensis</t>
  </si>
  <si>
    <t>Diplobatis_guamachensis</t>
  </si>
  <si>
    <t>ommata</t>
  </si>
  <si>
    <t>Diplobatis_ommata</t>
  </si>
  <si>
    <t>picta</t>
  </si>
  <si>
    <t>Diplobatis_picta</t>
  </si>
  <si>
    <t>Discopyge</t>
  </si>
  <si>
    <t>castelloi</t>
  </si>
  <si>
    <t>Discopyge_castelloi</t>
  </si>
  <si>
    <t>tschudii</t>
  </si>
  <si>
    <t>Discopyge_tschudii</t>
  </si>
  <si>
    <t>Narcine</t>
  </si>
  <si>
    <t>atzi</t>
  </si>
  <si>
    <t>Narcine_atzi</t>
  </si>
  <si>
    <t>Weigmann 2016 and Last et al 2016</t>
  </si>
  <si>
    <t>Narcine_baliensis</t>
  </si>
  <si>
    <t>bancroftii</t>
  </si>
  <si>
    <t>Narcine_bancroftii</t>
  </si>
  <si>
    <t>Narcine_brasiliensis</t>
  </si>
  <si>
    <t>brevilabiata</t>
  </si>
  <si>
    <t>Narcine_brevilabiata</t>
  </si>
  <si>
    <t>entemedor</t>
  </si>
  <si>
    <t>Narcine_entemedor</t>
  </si>
  <si>
    <t>insolita</t>
  </si>
  <si>
    <t>Narcine_insolita</t>
  </si>
  <si>
    <t>leoparda</t>
  </si>
  <si>
    <t>Narcine_leoparda</t>
  </si>
  <si>
    <t>lingula</t>
  </si>
  <si>
    <t>Narcine_lingula</t>
  </si>
  <si>
    <t>Last et al 2016; RLA The depth range is unknown but suspected to be 1–200 m (H. Ho unpubl. data 2019).</t>
  </si>
  <si>
    <t>Narcine_maculata</t>
  </si>
  <si>
    <t>oculifera</t>
  </si>
  <si>
    <t>Narcine_oculifera</t>
  </si>
  <si>
    <t>prodorsalis</t>
  </si>
  <si>
    <t>Narcine_prodorsalis</t>
  </si>
  <si>
    <t>rierai</t>
  </si>
  <si>
    <t>Narcine_rierai</t>
  </si>
  <si>
    <t>timlei</t>
  </si>
  <si>
    <t>Narcine_timlei</t>
  </si>
  <si>
    <t>vermiculata</t>
  </si>
  <si>
    <t>Narcine_vermiculata</t>
  </si>
  <si>
    <t>Narcinops</t>
  </si>
  <si>
    <t>lasti</t>
  </si>
  <si>
    <t>Narcinops_lasti</t>
  </si>
  <si>
    <t>Weigmann 2016 (as Narcine lasti)</t>
  </si>
  <si>
    <t>nelsoni</t>
  </si>
  <si>
    <t>Narcinops_nelsoni</t>
  </si>
  <si>
    <t>Weigmann 2016 (as Narcine nelsoni) and Last et. al 2016</t>
  </si>
  <si>
    <t>ornata</t>
  </si>
  <si>
    <t>Narcinops_ornata</t>
  </si>
  <si>
    <t>Weigmann 2016 (as Narcine ornata)</t>
  </si>
  <si>
    <t>tasmaniensis</t>
  </si>
  <si>
    <t>Narcinops_tasmaniensis</t>
  </si>
  <si>
    <t>Weigmann 2016 (as Narcine tasmaniensis) and Last et. al 2016</t>
  </si>
  <si>
    <t>Narcinops_westraliensis</t>
  </si>
  <si>
    <t>Weigmann 2016 (as Narcine westraliensis)</t>
  </si>
  <si>
    <t>Narkidae</t>
  </si>
  <si>
    <t>Electrolux</t>
  </si>
  <si>
    <t>addisoni</t>
  </si>
  <si>
    <t>Electrolux_addisoni</t>
  </si>
  <si>
    <t>Heteronarce</t>
  </si>
  <si>
    <t>bentuviai</t>
  </si>
  <si>
    <t>Heteronarce_bentuviai</t>
  </si>
  <si>
    <t>Heteronarce_garmani</t>
  </si>
  <si>
    <t>mollis</t>
  </si>
  <si>
    <t>Heteronarce_mollis</t>
  </si>
  <si>
    <t>Narke</t>
  </si>
  <si>
    <t>Narke_capensis</t>
  </si>
  <si>
    <t>dipterygia</t>
  </si>
  <si>
    <t>Narke_dipterygia</t>
  </si>
  <si>
    <t>Narke_japonica</t>
  </si>
  <si>
    <t>Temera</t>
  </si>
  <si>
    <t>hardwickii</t>
  </si>
  <si>
    <t>Temera_hardwickii</t>
  </si>
  <si>
    <t>Typhlonarke</t>
  </si>
  <si>
    <t>aysoni</t>
  </si>
  <si>
    <t>Typhlonarke_aysoni</t>
  </si>
  <si>
    <t>Hypnidae</t>
  </si>
  <si>
    <t>Hypnos</t>
  </si>
  <si>
    <t>monopterygius</t>
  </si>
  <si>
    <t>Hypnos_monopterygius</t>
  </si>
  <si>
    <t>Torpedinidae</t>
  </si>
  <si>
    <t>Tetronarce</t>
  </si>
  <si>
    <t>Tetronarce_californica</t>
  </si>
  <si>
    <t>Weigmann 2016 (As Torpedo californica)</t>
  </si>
  <si>
    <t>large_torpedoray</t>
  </si>
  <si>
    <t>FromRaysoftheWorld</t>
  </si>
  <si>
    <t>cowleyi</t>
  </si>
  <si>
    <t>Tetronarce_cowleyi</t>
  </si>
  <si>
    <t>Tetronarce_formosa</t>
  </si>
  <si>
    <t>Last et al 2016 (As Torpedo formosa)</t>
  </si>
  <si>
    <t>nobiliana</t>
  </si>
  <si>
    <t>Tetronarce_nobiliana</t>
  </si>
  <si>
    <t>occidentalis</t>
  </si>
  <si>
    <t>Tetronarce_occidentalis</t>
  </si>
  <si>
    <t>puelcha</t>
  </si>
  <si>
    <t>Tetronarce_puelcha</t>
  </si>
  <si>
    <t>tokionis</t>
  </si>
  <si>
    <t>Tetronarce_tokionis</t>
  </si>
  <si>
    <t>tremens</t>
  </si>
  <si>
    <t>Tetronarce_tremens</t>
  </si>
  <si>
    <t>Torpedo</t>
  </si>
  <si>
    <t>adenensis</t>
  </si>
  <si>
    <t>Torpedo_adenensis</t>
  </si>
  <si>
    <t>andersoni</t>
  </si>
  <si>
    <t>Torpedo_andersoni</t>
  </si>
  <si>
    <t>bauchotae</t>
  </si>
  <si>
    <t>Torpedo_bauchotae</t>
  </si>
  <si>
    <t>fuscomaculata</t>
  </si>
  <si>
    <t>Torpedo_fuscomaculata</t>
  </si>
  <si>
    <t>Last et al 2016</t>
  </si>
  <si>
    <t>mackayana</t>
  </si>
  <si>
    <t>Torpedo_mackayana</t>
  </si>
  <si>
    <t>marmorata</t>
  </si>
  <si>
    <t>Torpedo_marmorata</t>
  </si>
  <si>
    <t>panthera</t>
  </si>
  <si>
    <t>Torpedo_panthera</t>
  </si>
  <si>
    <t>submitted220410</t>
  </si>
  <si>
    <t>EN</t>
  </si>
  <si>
    <t>sinuspersici</t>
  </si>
  <si>
    <t>Torpedo_sinuspersici</t>
  </si>
  <si>
    <t>suessii</t>
  </si>
  <si>
    <t>Torpedo_suessii</t>
  </si>
  <si>
    <t>torpedo</t>
  </si>
  <si>
    <t>Torpedo_torpedo</t>
  </si>
  <si>
    <t>Gulyugin et al. 2006</t>
  </si>
  <si>
    <t>Rhinopristiformes</t>
  </si>
  <si>
    <t>Pristidae</t>
  </si>
  <si>
    <t>Anoxypristis</t>
  </si>
  <si>
    <t>cuspidata</t>
  </si>
  <si>
    <t>Anoxypristis_cuspidata</t>
  </si>
  <si>
    <t>large_rhinoray</t>
  </si>
  <si>
    <t>Pristis</t>
  </si>
  <si>
    <t>clavata</t>
  </si>
  <si>
    <t>Pristis_clavata</t>
  </si>
  <si>
    <t>pectinata</t>
  </si>
  <si>
    <t>Pristis_pectinata</t>
  </si>
  <si>
    <t>pristis</t>
  </si>
  <si>
    <t>Pristis_pristis</t>
  </si>
  <si>
    <t>CR</t>
  </si>
  <si>
    <t>zijsron</t>
  </si>
  <si>
    <t>Pristis_zijsron</t>
  </si>
  <si>
    <t>Trygonorrhinidae</t>
  </si>
  <si>
    <t>Aptychotrema</t>
  </si>
  <si>
    <t>rostrata</t>
  </si>
  <si>
    <t>Aptychotrema_rostrata</t>
  </si>
  <si>
    <t>small_rhinoray</t>
  </si>
  <si>
    <t>timorensis</t>
  </si>
  <si>
    <t>Aptychotrema_timorensis</t>
  </si>
  <si>
    <t>1/MAPNOTPOSSIBLE</t>
  </si>
  <si>
    <t>vincentiana</t>
  </si>
  <si>
    <t>Aptychotrema_vincentiana</t>
  </si>
  <si>
    <t>Trygonorrhina</t>
  </si>
  <si>
    <t>dumerilii</t>
  </si>
  <si>
    <t>Trygonorrhina_dumerilii</t>
  </si>
  <si>
    <t>fasciata</t>
  </si>
  <si>
    <t>Trygonorrhina_fasciata</t>
  </si>
  <si>
    <t>Zapteryx</t>
  </si>
  <si>
    <t>Zapteryx_brevirostris</t>
  </si>
  <si>
    <t>exasperata</t>
  </si>
  <si>
    <t>Zapteryx_exasperata</t>
  </si>
  <si>
    <t>xyster</t>
  </si>
  <si>
    <t>Zapteryx_xyster</t>
  </si>
  <si>
    <t>Glaucostegidae</t>
  </si>
  <si>
    <t>Glaucostegus</t>
  </si>
  <si>
    <t>cemiculus</t>
  </si>
  <si>
    <t>Glaucostegus_cemiculus</t>
  </si>
  <si>
    <t>granulatus</t>
  </si>
  <si>
    <t>Glaucostegus_granulatus</t>
  </si>
  <si>
    <t>medium_rhinoray</t>
  </si>
  <si>
    <t>halavi</t>
  </si>
  <si>
    <t>Glaucostegus_halavi</t>
  </si>
  <si>
    <t>obtusus</t>
  </si>
  <si>
    <t>Glaucostegus_obtusus</t>
  </si>
  <si>
    <t>thouin</t>
  </si>
  <si>
    <t>Glaucostegus_thouin</t>
  </si>
  <si>
    <t>Glaucostegus_typus</t>
  </si>
  <si>
    <t>Rhinidae</t>
  </si>
  <si>
    <t>Rhina</t>
  </si>
  <si>
    <t>ancylostoma</t>
  </si>
  <si>
    <t>Rhina_ancylostoma</t>
  </si>
  <si>
    <t>Rhynchobatus</t>
  </si>
  <si>
    <t>australiae</t>
  </si>
  <si>
    <t>Rhynchobatus_australiae</t>
  </si>
  <si>
    <t>Rhynchobatus_cooki</t>
  </si>
  <si>
    <t>djiddensis</t>
  </si>
  <si>
    <t>Rhynchobatus_djiddensis</t>
  </si>
  <si>
    <t>Rhynchobatus_immaculatus</t>
  </si>
  <si>
    <t>laevis</t>
  </si>
  <si>
    <t>Rhynchobatus_laevis</t>
  </si>
  <si>
    <t>luebberti</t>
  </si>
  <si>
    <t>Rhynchobatus_luebberti</t>
  </si>
  <si>
    <t>palpebratus</t>
  </si>
  <si>
    <t>Rhynchobatus_palpebratus</t>
  </si>
  <si>
    <t>Rhynchobatus_springeri</t>
  </si>
  <si>
    <t>Rhynchorhina</t>
  </si>
  <si>
    <t>mauritaniensis</t>
  </si>
  <si>
    <t>Rhynchorhina_mauritaniensis</t>
  </si>
  <si>
    <t>Rhinobatidae</t>
  </si>
  <si>
    <t>Acroteriobatus</t>
  </si>
  <si>
    <t>annulatus</t>
  </si>
  <si>
    <t>Acroteriobatus_annulatus</t>
  </si>
  <si>
    <t>Weigmann 2016  (was Rhinobatos annulatus)</t>
  </si>
  <si>
    <t>Acroteriobatus_blochii</t>
  </si>
  <si>
    <t>leucospilus</t>
  </si>
  <si>
    <t>Acroteriobatus_leucospilus</t>
  </si>
  <si>
    <t>ocellatus</t>
  </si>
  <si>
    <t>Acroteriobatus_ocellatus</t>
  </si>
  <si>
    <t>Acroteriobatus_omanensis</t>
  </si>
  <si>
    <t>salalah</t>
  </si>
  <si>
    <t>Acroteriobatus_salalah</t>
  </si>
  <si>
    <t>variegatus</t>
  </si>
  <si>
    <t>Acroteriobatus_variegatus</t>
  </si>
  <si>
    <t>Habitat changed from Deepwater &gt; Coastal; hence removed from deepwater paper list also 211028</t>
  </si>
  <si>
    <t>Pseudobatos</t>
  </si>
  <si>
    <t>buthi</t>
  </si>
  <si>
    <t>Pseudobatos_buthi</t>
  </si>
  <si>
    <t>Rutledge 2019</t>
  </si>
  <si>
    <t>glaucostigmus</t>
  </si>
  <si>
    <t>Pseudobatos_glaucostigmus</t>
  </si>
  <si>
    <t>Weigmann 2016 (as Rhinobatos glaucostigma)</t>
  </si>
  <si>
    <t>horkelii</t>
  </si>
  <si>
    <t>Pseudobatos_horkelii</t>
  </si>
  <si>
    <t>Weigmann 2016 (as Rhinobatos horkelii)</t>
  </si>
  <si>
    <t>lentiginosus</t>
  </si>
  <si>
    <t>Pseudobatos_lentiginosus</t>
  </si>
  <si>
    <t>leucorhynchus</t>
  </si>
  <si>
    <t>Pseudobatos_leucorhynchus</t>
  </si>
  <si>
    <t>Weigmann 2016 (as Rhinobatos leucorhynchus)</t>
  </si>
  <si>
    <t>percellens</t>
  </si>
  <si>
    <t>Pseudobatos_percellens</t>
  </si>
  <si>
    <t>Weigmann 2016 (as Rhinobatos percellens)</t>
  </si>
  <si>
    <t>planiceps</t>
  </si>
  <si>
    <t>Pseudobatos_planiceps</t>
  </si>
  <si>
    <t>Weigmann 2016 (as Rhinobatos planiceps)</t>
  </si>
  <si>
    <t>prahli</t>
  </si>
  <si>
    <t>Pseudobatos_prahli</t>
  </si>
  <si>
    <t>Weigmann 2016 (as Rhinobatos prahli)</t>
  </si>
  <si>
    <t>productus</t>
  </si>
  <si>
    <t>Pseudobatos_productus</t>
  </si>
  <si>
    <t>Weigmann 2016 (as Rhinobatos productus)</t>
  </si>
  <si>
    <t>Rhinobatos</t>
  </si>
  <si>
    <t>albomaculatus</t>
  </si>
  <si>
    <t>Rhinobatos_albomaculatus</t>
  </si>
  <si>
    <t>Krakstad et al. 2008</t>
  </si>
  <si>
    <t>annandalei</t>
  </si>
  <si>
    <t>Rhinobatos_annandalei</t>
  </si>
  <si>
    <t>austini</t>
  </si>
  <si>
    <t>Rhinobatos_austini</t>
  </si>
  <si>
    <t>Rhinobatos_borneensis</t>
  </si>
  <si>
    <t>Last et al 2016; The Borneo Guitarfish is presumably demersal on the continental shelf and its depth is unknown, but like other guitarfishes, is presumably less than 100 m (Last et al. 2016).</t>
  </si>
  <si>
    <t>holcorhynchus</t>
  </si>
  <si>
    <t>Rhinobatos_holcorhynchus</t>
  </si>
  <si>
    <t>hynnicephalus</t>
  </si>
  <si>
    <t>Rhinobatos_hynnicephalus</t>
  </si>
  <si>
    <t>irvinei</t>
  </si>
  <si>
    <t>Rhinobatos_irvinei</t>
  </si>
  <si>
    <t>Lhomme et al. 1984</t>
  </si>
  <si>
    <t>jimbaranensis</t>
  </si>
  <si>
    <t>Rhinobatos_jimbaranensis</t>
  </si>
  <si>
    <t>lionotus</t>
  </si>
  <si>
    <t>Rhinobatos_lionotus</t>
  </si>
  <si>
    <t>manai</t>
  </si>
  <si>
    <t>Rhinobatos_manai</t>
  </si>
  <si>
    <t>RLA; The Papuan Guitarfish is demersal on the outer continental shelf with a single specimen documented from a survey at a depth of 191–290 m (White et al. 2016).</t>
  </si>
  <si>
    <t>nudidorsalis</t>
  </si>
  <si>
    <t>Rhinobatos_nudidorsalis</t>
  </si>
  <si>
    <t>penggali</t>
  </si>
  <si>
    <t>Rhinobatos_penggali</t>
  </si>
  <si>
    <t>punctifer</t>
  </si>
  <si>
    <t>Rhinobatos_punctifer</t>
  </si>
  <si>
    <t>ranongensis</t>
  </si>
  <si>
    <t>Rhinobatos_ranongensis</t>
  </si>
  <si>
    <t xml:space="preserve">The Ranong Guitarfish is demersal on the inner continental shelf at depths of 68–108 m (Psomadakis et al. 2019). </t>
  </si>
  <si>
    <t>rhinobatos</t>
  </si>
  <si>
    <t>Rhinobatos_rhinobatos</t>
  </si>
  <si>
    <t>Ebert and Stehmann 2013</t>
  </si>
  <si>
    <t>sainsburyi</t>
  </si>
  <si>
    <t>Rhinobatos_sainsburyi</t>
  </si>
  <si>
    <t>schlegelii</t>
  </si>
  <si>
    <t>Rhinobatos_schlegelii</t>
  </si>
  <si>
    <t>whitei</t>
  </si>
  <si>
    <t>Rhinobatos_whitei</t>
  </si>
  <si>
    <t>Rajiformes</t>
  </si>
  <si>
    <t>Rajidae</t>
  </si>
  <si>
    <t>Amblyraja</t>
  </si>
  <si>
    <t>doellojuradoi</t>
  </si>
  <si>
    <t>Amblyraja_doellojuradoi</t>
  </si>
  <si>
    <t>medium_skate</t>
  </si>
  <si>
    <t>frerichsi</t>
  </si>
  <si>
    <t>Amblyraja_frerichsi</t>
  </si>
  <si>
    <t>large_skate</t>
  </si>
  <si>
    <t>georgiana</t>
  </si>
  <si>
    <t>Amblyraja_georgiana</t>
  </si>
  <si>
    <t>hyperborea</t>
  </si>
  <si>
    <t>Amblyraja_hyperborea</t>
  </si>
  <si>
    <t>jenseni</t>
  </si>
  <si>
    <t>Amblyraja_jenseni</t>
  </si>
  <si>
    <t>radiata</t>
  </si>
  <si>
    <t>Amblyraja_radiata</t>
  </si>
  <si>
    <t>reversa</t>
  </si>
  <si>
    <t>Amblyraja_reversa</t>
  </si>
  <si>
    <t>taaf</t>
  </si>
  <si>
    <t>Amblyraja_taaf</t>
  </si>
  <si>
    <t>Beringraja</t>
  </si>
  <si>
    <t>binoculata</t>
  </si>
  <si>
    <t>Beringraja_binoculata</t>
  </si>
  <si>
    <t>Weigmann 2016  (was Raja binoculata)</t>
  </si>
  <si>
    <t>11.5-17</t>
  </si>
  <si>
    <t>cortezensis</t>
  </si>
  <si>
    <t>Beringraja_cortezensis</t>
  </si>
  <si>
    <t>Last et al. 2016 (as Beringraja cortezensis)</t>
  </si>
  <si>
    <t>small_skate</t>
  </si>
  <si>
    <t>inornata</t>
  </si>
  <si>
    <t>Beringraja_inornata</t>
  </si>
  <si>
    <t>pulchra</t>
  </si>
  <si>
    <t>Beringraja_pulchra</t>
  </si>
  <si>
    <t>rhina</t>
  </si>
  <si>
    <t>Beringraja_rhina</t>
  </si>
  <si>
    <t>stellulata</t>
  </si>
  <si>
    <t>Beringraja_stellulata</t>
  </si>
  <si>
    <t>Breviraja</t>
  </si>
  <si>
    <t>claramaculata</t>
  </si>
  <si>
    <t>Breviraja_claramaculata</t>
  </si>
  <si>
    <t>colesi</t>
  </si>
  <si>
    <t>Breviraja_colesi</t>
  </si>
  <si>
    <t>mouldi</t>
  </si>
  <si>
    <t>Breviraja_mouldi</t>
  </si>
  <si>
    <t>nigriventralis</t>
  </si>
  <si>
    <t>Breviraja_nigriventralis</t>
  </si>
  <si>
    <t>spinosa</t>
  </si>
  <si>
    <t>Breviraja_spinosa</t>
  </si>
  <si>
    <t>Dactylobatus</t>
  </si>
  <si>
    <t>armatus</t>
  </si>
  <si>
    <t>Dactylobatus_armatus</t>
  </si>
  <si>
    <t>clarkii</t>
  </si>
  <si>
    <t>Dactylobatus_clarkii</t>
  </si>
  <si>
    <t>Dentiraja</t>
  </si>
  <si>
    <t>Dentiraja_australis</t>
  </si>
  <si>
    <t>Last et al. 2016 (was Dipturus australis)</t>
  </si>
  <si>
    <t>cerva</t>
  </si>
  <si>
    <t>Dentiraja_cerva</t>
  </si>
  <si>
    <t>confusa</t>
  </si>
  <si>
    <t>Dentiraja_confusa</t>
  </si>
  <si>
    <t>endeavouri</t>
  </si>
  <si>
    <t>Dentiraja_endeavouri</t>
  </si>
  <si>
    <t>falloarga</t>
  </si>
  <si>
    <t>Dentiraja_falloarga</t>
  </si>
  <si>
    <t>flindersi</t>
  </si>
  <si>
    <t>Dentiraja_flindersi</t>
  </si>
  <si>
    <t>healdi</t>
  </si>
  <si>
    <t>Dentiraja_healdi</t>
  </si>
  <si>
    <t>lemprieri</t>
  </si>
  <si>
    <t>Dentiraja_lemprieri</t>
  </si>
  <si>
    <t>oculus</t>
  </si>
  <si>
    <t>Dentiraja_oculus</t>
  </si>
  <si>
    <t>Last et al 2016 (as Dentiraja oculata)</t>
  </si>
  <si>
    <t>polyommata</t>
  </si>
  <si>
    <t>Dentiraja_polyommata</t>
  </si>
  <si>
    <t>Dipturus</t>
  </si>
  <si>
    <t>acrobelus</t>
  </si>
  <si>
    <t>Dipturus_acrobelus</t>
  </si>
  <si>
    <t>amphispinus</t>
  </si>
  <si>
    <t>Dipturus_amphispinus</t>
  </si>
  <si>
    <t>presumably demersal on the deep insular slopes of the region but depth of capture is unknown (Last et al. 2016).  see RLA</t>
  </si>
  <si>
    <t>apricus</t>
  </si>
  <si>
    <t>Dipturus_apricus</t>
  </si>
  <si>
    <t>argentinensis</t>
  </si>
  <si>
    <t>Dipturus_argentinensis</t>
  </si>
  <si>
    <t>batis</t>
  </si>
  <si>
    <t>Dipturus_batis</t>
  </si>
  <si>
    <t>Dipturus_bullisi</t>
  </si>
  <si>
    <t>brevicaudatus</t>
  </si>
  <si>
    <t>Dipturus_brevicaudatus</t>
  </si>
  <si>
    <t>campbelli</t>
  </si>
  <si>
    <t>Dipturus_campbelli</t>
  </si>
  <si>
    <t>Dipturus_canutus</t>
  </si>
  <si>
    <t>Dipturus_chilensis</t>
  </si>
  <si>
    <t>chinensis</t>
  </si>
  <si>
    <t>Dipturus_chinensis</t>
  </si>
  <si>
    <t>crosnieri</t>
  </si>
  <si>
    <t>Dipturus_crosnieri</t>
  </si>
  <si>
    <t>doutrei</t>
  </si>
  <si>
    <t>Dipturus_doutrei</t>
  </si>
  <si>
    <t>ecuadoriensis</t>
  </si>
  <si>
    <t>Dipturus_ecuadoriensis</t>
  </si>
  <si>
    <t>presumably outer continental shelf and/or upper slope, See RLA</t>
  </si>
  <si>
    <t>Deepwater_coastal</t>
  </si>
  <si>
    <t>Dipturus_garricki</t>
  </si>
  <si>
    <t>gigas</t>
  </si>
  <si>
    <t>Dipturus_gigas</t>
  </si>
  <si>
    <t>grahamorum</t>
  </si>
  <si>
    <t>Dipturus_grahamorum</t>
  </si>
  <si>
    <t>Weigmann 2016 (as Dipturus grahami)</t>
  </si>
  <si>
    <t>gudgeri</t>
  </si>
  <si>
    <t>Dipturus_gudgeri</t>
  </si>
  <si>
    <t>innominatus</t>
  </si>
  <si>
    <t>Dipturus_innominatus</t>
  </si>
  <si>
    <t>intermedius</t>
  </si>
  <si>
    <t>Dipturus_intermedius</t>
  </si>
  <si>
    <t>johannisdavisi</t>
  </si>
  <si>
    <t>Dipturus_johannisdavisi</t>
  </si>
  <si>
    <t>kwangtungensis</t>
  </si>
  <si>
    <t>Dipturus_kwangtungensis</t>
  </si>
  <si>
    <t>Dipturus_laevis</t>
  </si>
  <si>
    <t>lamillai</t>
  </si>
  <si>
    <t>Dipturus_lamillai</t>
  </si>
  <si>
    <t>lanceorostratus</t>
  </si>
  <si>
    <t>Dipturus_lanceorostratus</t>
  </si>
  <si>
    <t>leptocaudus</t>
  </si>
  <si>
    <t>Dipturus_leptocaudus</t>
  </si>
  <si>
    <t>macrocauda</t>
  </si>
  <si>
    <t>Dipturus_macrocauda</t>
  </si>
  <si>
    <t>Weigmann 2016 (as Dipturus macrocaudus)</t>
  </si>
  <si>
    <t>maugeanus</t>
  </si>
  <si>
    <t>Dipturus_maugeanus</t>
  </si>
  <si>
    <t>Weigmann 2016 (As Zearaja maugeana)</t>
  </si>
  <si>
    <t>melanospilus</t>
  </si>
  <si>
    <t>Dipturus_melanospilus</t>
  </si>
  <si>
    <t>mennii</t>
  </si>
  <si>
    <t>Dipturus_mennii</t>
  </si>
  <si>
    <t>Dipturus_nasutus</t>
  </si>
  <si>
    <t>Weigmann 2016 (as Zearaja nasuta)</t>
  </si>
  <si>
    <t>nidarosiensis</t>
  </si>
  <si>
    <t>Dipturus_nidarosiensis</t>
  </si>
  <si>
    <t>olseni</t>
  </si>
  <si>
    <t>Dipturus_olseni</t>
  </si>
  <si>
    <t>oregoni</t>
  </si>
  <si>
    <t>Dipturus_oregoni</t>
  </si>
  <si>
    <t>Dipturus_oxyrinchus</t>
  </si>
  <si>
    <t>pullopunctatus</t>
  </si>
  <si>
    <t>Dipturus_pullopunctatus</t>
  </si>
  <si>
    <t>queenslandicus</t>
  </si>
  <si>
    <t>Dipturus_queenslandicus</t>
  </si>
  <si>
    <t>Dipturus_springeri</t>
  </si>
  <si>
    <t>stenorhynchus</t>
  </si>
  <si>
    <t>Dipturus_stenorhynchus</t>
  </si>
  <si>
    <t>teevani</t>
  </si>
  <si>
    <t>Dipturus_teevani</t>
  </si>
  <si>
    <t>tengu</t>
  </si>
  <si>
    <t>Dipturus_tengu</t>
  </si>
  <si>
    <t>trachydermus</t>
  </si>
  <si>
    <t>Dipturus_trachydermus</t>
  </si>
  <si>
    <t>wengi</t>
  </si>
  <si>
    <t>Dipturus_wengi</t>
  </si>
  <si>
    <t>wuhanlingi</t>
  </si>
  <si>
    <t>Dipturus_wuhanlingi</t>
  </si>
  <si>
    <t>only from two type specimens with no recorded depth of capture and from Da-xi fish market, Taiwan where it was observed alongside other deep-water skates that implies it was caught on the continental slope in depths below 200 m (Jeong and Nakabo 2008, Last et al. 2016, D. Ebert unpubl. data 2019) see RLA</t>
  </si>
  <si>
    <t>koreana</t>
  </si>
  <si>
    <t>Hongeo_koreana</t>
  </si>
  <si>
    <t>Leucoraja</t>
  </si>
  <si>
    <t>circularis</t>
  </si>
  <si>
    <t>Leucoraja_circularis</t>
  </si>
  <si>
    <t>Leucoraja_compagnoi</t>
  </si>
  <si>
    <t>elaineae</t>
  </si>
  <si>
    <t>Leucoraja_elaineae</t>
  </si>
  <si>
    <t>Ebert and Leslie 2019</t>
  </si>
  <si>
    <t>erinacea</t>
  </si>
  <si>
    <t>Leucoraja_erinacea</t>
  </si>
  <si>
    <t>fullonica</t>
  </si>
  <si>
    <t>Leucoraja_fullonica</t>
  </si>
  <si>
    <t>Leucoraja_garmani</t>
  </si>
  <si>
    <t>lentiginosa</t>
  </si>
  <si>
    <t>Leucoraja_lentiginosa</t>
  </si>
  <si>
    <t>leucosticta</t>
  </si>
  <si>
    <t>Leucoraja_leucosticta</t>
  </si>
  <si>
    <t>melitensis</t>
  </si>
  <si>
    <t>Leucoraja_melitensis</t>
  </si>
  <si>
    <t>naevus</t>
  </si>
  <si>
    <t>Leucoraja_naevus</t>
  </si>
  <si>
    <t>ocellata</t>
  </si>
  <si>
    <t>Leucoraja_ocellata</t>
  </si>
  <si>
    <t>pristispina</t>
  </si>
  <si>
    <t>Leucoraja_pristispina</t>
  </si>
  <si>
    <t>wallacei</t>
  </si>
  <si>
    <t>Leucoraja_wallacei</t>
  </si>
  <si>
    <t>yucatanensis</t>
  </si>
  <si>
    <t>Leucoraja_yucatanensis</t>
  </si>
  <si>
    <t>Malacoraja</t>
  </si>
  <si>
    <t>Malacoraja_kreffti</t>
  </si>
  <si>
    <t>obscura</t>
  </si>
  <si>
    <t>Malacoraja_obscura</t>
  </si>
  <si>
    <t>senta</t>
  </si>
  <si>
    <t>Malacoraja_senta</t>
  </si>
  <si>
    <t>spinacidermis</t>
  </si>
  <si>
    <t>Malacoraja_spinacidermis</t>
  </si>
  <si>
    <t>Neoraja</t>
  </si>
  <si>
    <t>Neoraja_africana</t>
  </si>
  <si>
    <t>caerulea</t>
  </si>
  <si>
    <t>Neoraja_caerulea</t>
  </si>
  <si>
    <t>carolinensis</t>
  </si>
  <si>
    <t>Neoraja_carolinensis</t>
  </si>
  <si>
    <t>iberica</t>
  </si>
  <si>
    <t>Neoraja_iberica</t>
  </si>
  <si>
    <t>stehmanni</t>
  </si>
  <si>
    <t>Neoraja_stehmanni</t>
  </si>
  <si>
    <t>Okamejei</t>
  </si>
  <si>
    <t>acutispina</t>
  </si>
  <si>
    <t>Okamejei_acutispina</t>
  </si>
  <si>
    <t>arafurensis</t>
  </si>
  <si>
    <t>Okamejei_arafurensis</t>
  </si>
  <si>
    <t>Okamejei_boesemani</t>
  </si>
  <si>
    <t>cairae</t>
  </si>
  <si>
    <t>Okamejei_cairae</t>
  </si>
  <si>
    <t>heemstrai</t>
  </si>
  <si>
    <t>Okamejei_heemstrai</t>
  </si>
  <si>
    <t>hollandi</t>
  </si>
  <si>
    <t>Okamejei_hollandi</t>
  </si>
  <si>
    <t>kenojei</t>
  </si>
  <si>
    <t>Okamejei_kenojei</t>
  </si>
  <si>
    <t>leptoura</t>
  </si>
  <si>
    <t>Okamejei_leptoura</t>
  </si>
  <si>
    <t>meerdervoortii</t>
  </si>
  <si>
    <t>Okamejei_meerdervoortii</t>
  </si>
  <si>
    <t>mengae</t>
  </si>
  <si>
    <t>Okamejei_mengae</t>
  </si>
  <si>
    <t xml:space="preserve">probably demersal on the continental shelf on soft-sediment habitats (Last et al. 2016). </t>
  </si>
  <si>
    <t>Okamejei_ornata</t>
  </si>
  <si>
    <t>schmidti</t>
  </si>
  <si>
    <t>Okamejei_schmidti</t>
  </si>
  <si>
    <t>Orbiraja</t>
  </si>
  <si>
    <t>jensenae</t>
  </si>
  <si>
    <t>Orbiraja_jensenae</t>
  </si>
  <si>
    <t>Weigmann 2016 (as Okamejei jensenae)</t>
  </si>
  <si>
    <t>philipi</t>
  </si>
  <si>
    <t>Orbiraja_philipi</t>
  </si>
  <si>
    <t>Weigmann 2016 (as Okamejei philipi)</t>
  </si>
  <si>
    <t>powelli</t>
  </si>
  <si>
    <t>Orbiraja_powelli</t>
  </si>
  <si>
    <t>Weigmann 2016 (as Okamejei powelli)</t>
  </si>
  <si>
    <t>Raja</t>
  </si>
  <si>
    <t>Raja_africana</t>
  </si>
  <si>
    <t>Raja_asterias</t>
  </si>
  <si>
    <t>brachyura</t>
  </si>
  <si>
    <t>Raja_brachyura</t>
  </si>
  <si>
    <t>Raja_clavata</t>
  </si>
  <si>
    <t>herwigi</t>
  </si>
  <si>
    <t>Raja_herwigi</t>
  </si>
  <si>
    <t>Weigmann 2016 and Last et. al 2016</t>
  </si>
  <si>
    <t>maderensis</t>
  </si>
  <si>
    <t>Raja_maderensis</t>
  </si>
  <si>
    <t>microocellata</t>
  </si>
  <si>
    <t>Raja_microocellata</t>
  </si>
  <si>
    <t>miraletus</t>
  </si>
  <si>
    <t>Raja_miraletus</t>
  </si>
  <si>
    <t>montagui</t>
  </si>
  <si>
    <t>Raja_montagui</t>
  </si>
  <si>
    <t>ocellifera</t>
  </si>
  <si>
    <t>Raja_ocellifera</t>
  </si>
  <si>
    <t>parva</t>
  </si>
  <si>
    <t>Raja_parva</t>
  </si>
  <si>
    <t>pita</t>
  </si>
  <si>
    <t>Raja_pita</t>
  </si>
  <si>
    <t>polystigma</t>
  </si>
  <si>
    <t>Raja_polystigma</t>
  </si>
  <si>
    <t>radula</t>
  </si>
  <si>
    <t>Raja_radula</t>
  </si>
  <si>
    <t>straeleni</t>
  </si>
  <si>
    <t>Raja_straeleni</t>
  </si>
  <si>
    <t>Krakstad et al. 2011; Pascual-Alayon et al. 2017</t>
  </si>
  <si>
    <t>undulata</t>
  </si>
  <si>
    <t>Raja_undulata</t>
  </si>
  <si>
    <t>Rajella</t>
  </si>
  <si>
    <t>Rajella_annandalei</t>
  </si>
  <si>
    <t>barnardi</t>
  </si>
  <si>
    <t>Rajella_barnardi</t>
  </si>
  <si>
    <t>bathyphila</t>
  </si>
  <si>
    <t>Rajella_bathyphila</t>
  </si>
  <si>
    <t>Rajella_bigelowi</t>
  </si>
  <si>
    <t>caudaspinosa</t>
  </si>
  <si>
    <t>Rajella_caudaspinosa</t>
  </si>
  <si>
    <t>challengeri</t>
  </si>
  <si>
    <t>Rajella_challengeri</t>
  </si>
  <si>
    <t>dissimilis</t>
  </si>
  <si>
    <t>Rajella_dissimilis</t>
  </si>
  <si>
    <t>eisenhardti</t>
  </si>
  <si>
    <t>Rajella_eisenhardti</t>
  </si>
  <si>
    <t>fuliginea</t>
  </si>
  <si>
    <t>Rajella_fuliginea</t>
  </si>
  <si>
    <t>fyllae</t>
  </si>
  <si>
    <t>Rajella_fyllae</t>
  </si>
  <si>
    <t>kukujevi</t>
  </si>
  <si>
    <t>Rajella_kukujevi</t>
  </si>
  <si>
    <t>Rajella_leoparda</t>
  </si>
  <si>
    <t>Weigmann 2016 (as Rajella leoparda)</t>
  </si>
  <si>
    <t>lintea</t>
  </si>
  <si>
    <t>Rajella_lintea</t>
  </si>
  <si>
    <t>nigerrima</t>
  </si>
  <si>
    <t>Rajella_nigerrima</t>
  </si>
  <si>
    <t>paucispinosa</t>
  </si>
  <si>
    <t>Rajella_paucispinosa</t>
  </si>
  <si>
    <t>purpuriventralis</t>
  </si>
  <si>
    <t>Rajella_purpuriventralis</t>
  </si>
  <si>
    <t>ravidula</t>
  </si>
  <si>
    <t>Rajella_ravidula</t>
  </si>
  <si>
    <t>sadowskii</t>
  </si>
  <si>
    <t>Rajella_sadowskii</t>
  </si>
  <si>
    <t>Rostroraja</t>
  </si>
  <si>
    <t>ackleyi</t>
  </si>
  <si>
    <t>Rostroraja_ackleyi</t>
  </si>
  <si>
    <t>alba</t>
  </si>
  <si>
    <t>Rostroraja_alba</t>
  </si>
  <si>
    <t>bahamensis</t>
  </si>
  <si>
    <t>Rostroraja_bahamensis</t>
  </si>
  <si>
    <t>Rostroraja_cervigoni</t>
  </si>
  <si>
    <t>eglanteria</t>
  </si>
  <si>
    <t>Rostroraja_eglanteria</t>
  </si>
  <si>
    <t>equatorialis</t>
  </si>
  <si>
    <t>Rostroraja_equatorialis</t>
  </si>
  <si>
    <t>texana</t>
  </si>
  <si>
    <t>Rostroraja_texana</t>
  </si>
  <si>
    <t>velezi</t>
  </si>
  <si>
    <t>Rostroraja_velezi</t>
  </si>
  <si>
    <t>Spiniraja</t>
  </si>
  <si>
    <t>whitleyi</t>
  </si>
  <si>
    <t>Spiniraja_whitleyi</t>
  </si>
  <si>
    <t>Arhynchobatidae</t>
  </si>
  <si>
    <t>Arctoraja</t>
  </si>
  <si>
    <t>sexoculata</t>
  </si>
  <si>
    <t>Arctoraja_sexoculata</t>
  </si>
  <si>
    <t>Added recently to Global List, RLA depth</t>
  </si>
  <si>
    <t>Arhynchobatis</t>
  </si>
  <si>
    <t>asperrimus</t>
  </si>
  <si>
    <t>Arhynchobatis_asperrimus</t>
  </si>
  <si>
    <t>Last et. al 2016</t>
  </si>
  <si>
    <t>Atlantoraja</t>
  </si>
  <si>
    <t>castelnaui</t>
  </si>
  <si>
    <t>Atlantoraja_castelnaui</t>
  </si>
  <si>
    <t>cyclophora</t>
  </si>
  <si>
    <t>Atlantoraja_cyclophora</t>
  </si>
  <si>
    <t>platana</t>
  </si>
  <si>
    <t>Atlantoraja_platana</t>
  </si>
  <si>
    <t>Bathyraja</t>
  </si>
  <si>
    <t>abyssicola</t>
  </si>
  <si>
    <t>Bathyraja_abyssicola</t>
  </si>
  <si>
    <t>aguja</t>
  </si>
  <si>
    <t>Bathyraja_aguja</t>
  </si>
  <si>
    <t>albomaculata</t>
  </si>
  <si>
    <t>Bathyraja_albomaculata</t>
  </si>
  <si>
    <t>aleutica</t>
  </si>
  <si>
    <t>Bathyraja_aleutica</t>
  </si>
  <si>
    <t>andriashevi</t>
  </si>
  <si>
    <t>Bathyraja_andriashevi</t>
  </si>
  <si>
    <t>arctowski</t>
  </si>
  <si>
    <t>Bathyraja_arctowski</t>
  </si>
  <si>
    <t>submitted220405</t>
  </si>
  <si>
    <t>Stehmann et al. 2021</t>
  </si>
  <si>
    <t>bergi</t>
  </si>
  <si>
    <t>Bathyraja_bergi</t>
  </si>
  <si>
    <t>brachyurops</t>
  </si>
  <si>
    <t>Bathyraja_brachyurops</t>
  </si>
  <si>
    <t>cousseauae</t>
  </si>
  <si>
    <t>Bathyraja_cousseauae</t>
  </si>
  <si>
    <t>diplotaenia</t>
  </si>
  <si>
    <t>Bathyraja_diplotaenia</t>
  </si>
  <si>
    <t>eatonii</t>
  </si>
  <si>
    <t>Bathyraja_eatonii</t>
  </si>
  <si>
    <t>Bathyraja_fedorovi</t>
  </si>
  <si>
    <t>griseocauda</t>
  </si>
  <si>
    <t>Bathyraja_griseocauda</t>
  </si>
  <si>
    <t>hesperafricana</t>
  </si>
  <si>
    <t>Bathyraja_hesperafricana</t>
  </si>
  <si>
    <t>interrupta</t>
  </si>
  <si>
    <t>Bathyraja_interrupta</t>
  </si>
  <si>
    <t>irrasa</t>
  </si>
  <si>
    <t>Bathyraja_irrasa</t>
  </si>
  <si>
    <t>ishiharai</t>
  </si>
  <si>
    <t>Bathyraja_ishiharai</t>
  </si>
  <si>
    <t>isotrachys</t>
  </si>
  <si>
    <t>Bathyraja_isotrachys</t>
  </si>
  <si>
    <t>kincaidii</t>
  </si>
  <si>
    <t>Bathyraja_kincaidii</t>
  </si>
  <si>
    <t>leucomelanos</t>
  </si>
  <si>
    <t>Bathyraja_leucomelanos</t>
  </si>
  <si>
    <t>lindbergi</t>
  </si>
  <si>
    <t>Bathyraja_lindbergi</t>
  </si>
  <si>
    <t>longicauda</t>
  </si>
  <si>
    <t>Bathyraja_longicauda</t>
  </si>
  <si>
    <t>maccaini</t>
  </si>
  <si>
    <t>Bathyraja_maccaini</t>
  </si>
  <si>
    <t>macloviana</t>
  </si>
  <si>
    <t>Bathyraja_macloviana</t>
  </si>
  <si>
    <t>Bathyraja_maculata</t>
  </si>
  <si>
    <t>magellanica</t>
  </si>
  <si>
    <t>Bathyraja_magellanica</t>
  </si>
  <si>
    <t>Weigmann 2016 (was Rhinoraja magellanica)</t>
  </si>
  <si>
    <t>mariposa</t>
  </si>
  <si>
    <t>Bathyraja_mariposa</t>
  </si>
  <si>
    <t>matsubarai</t>
  </si>
  <si>
    <t>Bathyraja_matsubarai</t>
  </si>
  <si>
    <t>meridionalis</t>
  </si>
  <si>
    <t>Bathyraja_meridionalis</t>
  </si>
  <si>
    <t>microtrachys</t>
  </si>
  <si>
    <t>Bathyraja_microtrachys</t>
  </si>
  <si>
    <t>minispinosa</t>
  </si>
  <si>
    <t>Bathyraja_minispinosa</t>
  </si>
  <si>
    <t>28-32</t>
  </si>
  <si>
    <t>multispinis</t>
  </si>
  <si>
    <t>Bathyraja_multispinis</t>
  </si>
  <si>
    <t>murrayi</t>
  </si>
  <si>
    <t>Bathyraja_murrayi</t>
  </si>
  <si>
    <t>pacifica</t>
  </si>
  <si>
    <t>Bathyraja_pacifica</t>
  </si>
  <si>
    <t>pallida</t>
  </si>
  <si>
    <t>Bathyraja_pallida</t>
  </si>
  <si>
    <t>Bathyraja_panthera</t>
  </si>
  <si>
    <t>papilionifera</t>
  </si>
  <si>
    <t>Bathyraja_papilionifera</t>
  </si>
  <si>
    <t>parmifera</t>
  </si>
  <si>
    <t>Bathyraja_parmifera</t>
  </si>
  <si>
    <t>peruana</t>
  </si>
  <si>
    <t>Bathyraja_peruana</t>
  </si>
  <si>
    <t>richardsoni</t>
  </si>
  <si>
    <t>Bathyraja_richardsoni</t>
  </si>
  <si>
    <t>scaphiops</t>
  </si>
  <si>
    <t>Bathyraja_scaphiops</t>
  </si>
  <si>
    <t>Bathyraja_schroederi</t>
  </si>
  <si>
    <t>shuntovi</t>
  </si>
  <si>
    <t>Bathyraja_shuntovi</t>
  </si>
  <si>
    <t>smirnovi</t>
  </si>
  <si>
    <t>Bathyraja_smirnovi</t>
  </si>
  <si>
    <t>Bathyraja_smithii</t>
  </si>
  <si>
    <t>spinicauda</t>
  </si>
  <si>
    <t>Bathyraja_spinicauda</t>
  </si>
  <si>
    <t>spinosissima</t>
  </si>
  <si>
    <t>Bathyraja_spinosissima</t>
  </si>
  <si>
    <t>taranetzi</t>
  </si>
  <si>
    <t>Bathyraja_taranetzi</t>
  </si>
  <si>
    <t>trachouros</t>
  </si>
  <si>
    <t>Bathyraja_trachouros</t>
  </si>
  <si>
    <t>trachura</t>
  </si>
  <si>
    <t>Bathyraja_trachura</t>
  </si>
  <si>
    <t>tunae</t>
  </si>
  <si>
    <t>Bathyraja_tunae</t>
  </si>
  <si>
    <t>tzinovskii</t>
  </si>
  <si>
    <t>Bathyraja_tzinovskii</t>
  </si>
  <si>
    <t>violacea</t>
  </si>
  <si>
    <t>Bathyraja_violacea</t>
  </si>
  <si>
    <t>Brochiraja</t>
  </si>
  <si>
    <t>aenigma</t>
  </si>
  <si>
    <t>Brochiraja_aenigma</t>
  </si>
  <si>
    <t>albilabiata</t>
  </si>
  <si>
    <t>Brochiraja_albilabiata</t>
  </si>
  <si>
    <t>asperula</t>
  </si>
  <si>
    <t>Brochiraja_asperula</t>
  </si>
  <si>
    <t>heuresa</t>
  </si>
  <si>
    <t>Brochiraja_heuresa</t>
  </si>
  <si>
    <t>leviveneta</t>
  </si>
  <si>
    <t>Brochiraja_leviveneta</t>
  </si>
  <si>
    <t>microspinifera</t>
  </si>
  <si>
    <t>Brochiraja_microspinifera</t>
  </si>
  <si>
    <t>spinifera</t>
  </si>
  <si>
    <t>Brochiraja_spinifera</t>
  </si>
  <si>
    <t>vittacauda</t>
  </si>
  <si>
    <t>Brochiraja_vittacauda</t>
  </si>
  <si>
    <t>Insentiraja</t>
  </si>
  <si>
    <t>laxipella</t>
  </si>
  <si>
    <t>Insentiraja_laxipella</t>
  </si>
  <si>
    <t>subtilispinosa</t>
  </si>
  <si>
    <t>Insentiraja_subtilispinosa</t>
  </si>
  <si>
    <t>Irolita</t>
  </si>
  <si>
    <t>waitii</t>
  </si>
  <si>
    <t>Irolita_waitii</t>
  </si>
  <si>
    <t>Irolita_westraliensis</t>
  </si>
  <si>
    <t>Notoraja</t>
  </si>
  <si>
    <t>alisae</t>
  </si>
  <si>
    <t>Notoraja_alisae</t>
  </si>
  <si>
    <t>azurea</t>
  </si>
  <si>
    <t>Notoraja_azurea</t>
  </si>
  <si>
    <t>fijiensis</t>
  </si>
  <si>
    <t>Notoraja_fijiensis</t>
  </si>
  <si>
    <t>hesperindica</t>
  </si>
  <si>
    <t>Notoraja_hesperindica</t>
  </si>
  <si>
    <t>Notoraja hesperindica</t>
  </si>
  <si>
    <t>Weigmann et al. 2021</t>
  </si>
  <si>
    <t>hirticauda</t>
  </si>
  <si>
    <t>Notoraja_hirticauda</t>
  </si>
  <si>
    <t>inusitata</t>
  </si>
  <si>
    <t>Notoraja_inusitata</t>
  </si>
  <si>
    <t>lira</t>
  </si>
  <si>
    <t>Notoraja_lira</t>
  </si>
  <si>
    <t>longiventralis</t>
  </si>
  <si>
    <t>Notoraja_longiventralis</t>
  </si>
  <si>
    <t>martinezi</t>
  </si>
  <si>
    <t>Notoraja_martinezi</t>
  </si>
  <si>
    <t>Ebert 2016</t>
  </si>
  <si>
    <t>ochroderma</t>
  </si>
  <si>
    <t>Notoraja_ochroderma</t>
  </si>
  <si>
    <t>sapphira</t>
  </si>
  <si>
    <t>Notoraja_sapphira</t>
  </si>
  <si>
    <t>sereti</t>
  </si>
  <si>
    <t>Notoraja_sereti</t>
  </si>
  <si>
    <t>sticta</t>
  </si>
  <si>
    <t>Notoraja_sticta</t>
  </si>
  <si>
    <t>tobitukai</t>
  </si>
  <si>
    <t>Notoraja_tobitukai</t>
  </si>
  <si>
    <t>Pavoraja</t>
  </si>
  <si>
    <t>alleni</t>
  </si>
  <si>
    <t>Pavoraja_alleni</t>
  </si>
  <si>
    <t>arenaria</t>
  </si>
  <si>
    <t>Pavoraja_arenaria</t>
  </si>
  <si>
    <t>mosaica</t>
  </si>
  <si>
    <t>Pavoraja_mosaica</t>
  </si>
  <si>
    <t>nitida</t>
  </si>
  <si>
    <t>Pavoraja_nitida</t>
  </si>
  <si>
    <t>pseudonitida</t>
  </si>
  <si>
    <t>Pavoraja_pseudonitida</t>
  </si>
  <si>
    <t>umbrosa</t>
  </si>
  <si>
    <t>Pavoraja_umbrosa</t>
  </si>
  <si>
    <t>Psammobatis</t>
  </si>
  <si>
    <t>Psammobatis_bergi</t>
  </si>
  <si>
    <t>extenta</t>
  </si>
  <si>
    <t>Psammobatis_extenta</t>
  </si>
  <si>
    <t>Psammobatis_lentiginosa</t>
  </si>
  <si>
    <t>normani</t>
  </si>
  <si>
    <t>Psammobatis_normani</t>
  </si>
  <si>
    <t>parvacauda</t>
  </si>
  <si>
    <t>Psammobatis_parvacauda</t>
  </si>
  <si>
    <t>rudis</t>
  </si>
  <si>
    <t>Psammobatis_rudis</t>
  </si>
  <si>
    <t>rutrum</t>
  </si>
  <si>
    <t>Psammobatis_rutrum</t>
  </si>
  <si>
    <t>scobina</t>
  </si>
  <si>
    <t>Psammobatis_scobina</t>
  </si>
  <si>
    <t>Pseudoraja</t>
  </si>
  <si>
    <t>fischeri</t>
  </si>
  <si>
    <t>Pseudoraja_fischeri</t>
  </si>
  <si>
    <t>Rhinoraja</t>
  </si>
  <si>
    <t>kujiensis</t>
  </si>
  <si>
    <t>Rhinoraja_kujiensis</t>
  </si>
  <si>
    <t>Rhinoraja_longicauda</t>
  </si>
  <si>
    <t>odai</t>
  </si>
  <si>
    <t>Rhinoraja_odai</t>
  </si>
  <si>
    <t>Rioraja</t>
  </si>
  <si>
    <t>agassizii</t>
  </si>
  <si>
    <t>Rioraja_agassizii</t>
  </si>
  <si>
    <t>Sympterygia</t>
  </si>
  <si>
    <t>acuta</t>
  </si>
  <si>
    <t>Sympterygia_acuta</t>
  </si>
  <si>
    <t>bonapartii</t>
  </si>
  <si>
    <t>Sympterygia_bonapartii</t>
  </si>
  <si>
    <t>brevicaudata</t>
  </si>
  <si>
    <t>Sympterygia_brevicaudata</t>
  </si>
  <si>
    <t>lima</t>
  </si>
  <si>
    <t>Sympterygia_lima</t>
  </si>
  <si>
    <t>Gurgesiellidae</t>
  </si>
  <si>
    <t>Cruriraja</t>
  </si>
  <si>
    <t>andamanica</t>
  </si>
  <si>
    <t>Cruriraja_andamanica</t>
  </si>
  <si>
    <t>atlantis</t>
  </si>
  <si>
    <t>Cruriraja_atlantis</t>
  </si>
  <si>
    <t>Cruriraja_cadenati</t>
  </si>
  <si>
    <t>durbanensis</t>
  </si>
  <si>
    <t>Cruriraja_durbanensis</t>
  </si>
  <si>
    <t>hulleyi</t>
  </si>
  <si>
    <t>Cruriraja_hulleyi</t>
  </si>
  <si>
    <t>parcomaculata</t>
  </si>
  <si>
    <t>Cruriraja_parcomaculata</t>
  </si>
  <si>
    <t>poeyi</t>
  </si>
  <si>
    <t>Cruriraja_poeyi</t>
  </si>
  <si>
    <t>rugosa</t>
  </si>
  <si>
    <t>Cruriraja_rugosa</t>
  </si>
  <si>
    <t>Fenestraja</t>
  </si>
  <si>
    <t>atripinna</t>
  </si>
  <si>
    <t>Fenestraja_atripinna</t>
  </si>
  <si>
    <t>Fenestraja_cubensis</t>
  </si>
  <si>
    <t>ishiyamai</t>
  </si>
  <si>
    <t>Fenestraja_ishiyamai</t>
  </si>
  <si>
    <t>maceachrani</t>
  </si>
  <si>
    <t>Fenestraja_maceachrani</t>
  </si>
  <si>
    <t>mamillidens</t>
  </si>
  <si>
    <t>Fenestraja_mamillidens</t>
  </si>
  <si>
    <t>plutonia</t>
  </si>
  <si>
    <t>Fenestraja_plutonia</t>
  </si>
  <si>
    <t>Fenestraja_sibogae</t>
  </si>
  <si>
    <t>Fenestraja_sinusmexicanus</t>
  </si>
  <si>
    <t>Gurgesiella</t>
  </si>
  <si>
    <t>atlantica</t>
  </si>
  <si>
    <t>Gurgesiella_atlantica</t>
  </si>
  <si>
    <t>dorsalifera</t>
  </si>
  <si>
    <t>Gurgesiella_dorsalifera</t>
  </si>
  <si>
    <t>furvescens</t>
  </si>
  <si>
    <t>Gurgesiella_furvescens</t>
  </si>
  <si>
    <t>Anacanthobatidae</t>
  </si>
  <si>
    <t>Anacanthobatis</t>
  </si>
  <si>
    <t>Anacanthobatis_marmorata</t>
  </si>
  <si>
    <t>Indobatis</t>
  </si>
  <si>
    <t>ori</t>
  </si>
  <si>
    <t>Indobatis_ori</t>
  </si>
  <si>
    <t>Schroederobatis</t>
  </si>
  <si>
    <t>americana</t>
  </si>
  <si>
    <t>Schroederobatis_americana</t>
  </si>
  <si>
    <t>Weigmann 2016 (as Anacanthobatis americana)</t>
  </si>
  <si>
    <t>Sinobatis</t>
  </si>
  <si>
    <t>Sinobatis_andamanensis</t>
  </si>
  <si>
    <t>Last and Bussarawit 2016</t>
  </si>
  <si>
    <t>Sinobatis_borneensis</t>
  </si>
  <si>
    <t>brevicauda</t>
  </si>
  <si>
    <t>Sinobatis_brevicauda</t>
  </si>
  <si>
    <t>bulbicauda</t>
  </si>
  <si>
    <t>Sinobatis_bulbicauda</t>
  </si>
  <si>
    <t>Sinobatis_caerulea</t>
  </si>
  <si>
    <t>filicauda</t>
  </si>
  <si>
    <t>Sinobatis_filicauda</t>
  </si>
  <si>
    <t>kotlyari</t>
  </si>
  <si>
    <t>Sinobatis_kotlyari</t>
  </si>
  <si>
    <t>Stehmann and Weigmann 2016</t>
  </si>
  <si>
    <t>melanosoma</t>
  </si>
  <si>
    <t>Sinobatis_melanosoma</t>
  </si>
  <si>
    <t>stenosoma</t>
  </si>
  <si>
    <t>Sinobatis_stenosoma</t>
  </si>
  <si>
    <t>Weigmann 2016 (as Anacanthobatis stenosoma)</t>
  </si>
  <si>
    <t>Springeria</t>
  </si>
  <si>
    <t>folirostris</t>
  </si>
  <si>
    <t>Springeria_folirostris</t>
  </si>
  <si>
    <t>Springeria_longirostris</t>
  </si>
  <si>
    <t>Myliobatiformes</t>
  </si>
  <si>
    <t>Zanobatidae</t>
  </si>
  <si>
    <t>Zanobatus</t>
  </si>
  <si>
    <t>Zanobatus_maculatus</t>
  </si>
  <si>
    <t>small_ray</t>
  </si>
  <si>
    <t>schoenleinii</t>
  </si>
  <si>
    <t>Zanobatus_schoenleinii</t>
  </si>
  <si>
    <t>medium_ray</t>
  </si>
  <si>
    <t>Hexatrygonidae</t>
  </si>
  <si>
    <t>Hexatrygon</t>
  </si>
  <si>
    <t>bickelli</t>
  </si>
  <si>
    <t>Hexatrygon_bickelli</t>
  </si>
  <si>
    <t>large_ray</t>
  </si>
  <si>
    <t>Dasyatidae</t>
  </si>
  <si>
    <t>Bathytoshia</t>
  </si>
  <si>
    <t>Bathytoshia_brevicaudata</t>
  </si>
  <si>
    <t>Weigmann 2016 (as Dasyatis brevicaudata)</t>
  </si>
  <si>
    <t>DW</t>
  </si>
  <si>
    <t>centroura</t>
  </si>
  <si>
    <t>Bathytoshia_centroura</t>
  </si>
  <si>
    <t>Weigmann 2016 (as Dasyatis centroura)</t>
  </si>
  <si>
    <t>lata</t>
  </si>
  <si>
    <t>Bathytoshia_lata</t>
  </si>
  <si>
    <t>Weigmann 2016 (as Dasyatis lata) and Last et. al 2016</t>
  </si>
  <si>
    <t>Brevitrygon</t>
  </si>
  <si>
    <t>heterura</t>
  </si>
  <si>
    <t>Brevitrygon_heterura</t>
  </si>
  <si>
    <t>imbricata</t>
  </si>
  <si>
    <t>Brevitrygon_imbricata</t>
  </si>
  <si>
    <t>Weigmann 2016 (as Himantura imbricata) and Last et. al 2016</t>
  </si>
  <si>
    <t>javaensis</t>
  </si>
  <si>
    <t>Brevitrygon_javaensis</t>
  </si>
  <si>
    <t>walga</t>
  </si>
  <si>
    <t>Brevitrygon_walga</t>
  </si>
  <si>
    <t>Weigmann 2016 (as Himantura walga)</t>
  </si>
  <si>
    <t>Dasyatis</t>
  </si>
  <si>
    <t>chrysonota</t>
  </si>
  <si>
    <t>Dasyatis_chrysonota</t>
  </si>
  <si>
    <t>hypostigma</t>
  </si>
  <si>
    <t>Dasyatis_hypostigma</t>
  </si>
  <si>
    <t>Dasyatis_marmorata</t>
  </si>
  <si>
    <t>Last et al. 2016; Carpenter and De Angelis 2016</t>
  </si>
  <si>
    <t>pastinaca</t>
  </si>
  <si>
    <t>Dasyatis_pastinaca</t>
  </si>
  <si>
    <t>tortonesei</t>
  </si>
  <si>
    <t>Dasyatis_tortonesei</t>
  </si>
  <si>
    <t>Fluvitrygon</t>
  </si>
  <si>
    <t>kittipongi</t>
  </si>
  <si>
    <t>Fluvitrygon_kittipongi</t>
  </si>
  <si>
    <t>Freshwater</t>
  </si>
  <si>
    <t>Fluvitrygon_oxyrhynchus</t>
  </si>
  <si>
    <t>signifer</t>
  </si>
  <si>
    <t>Fluvitrygon_signifer</t>
  </si>
  <si>
    <t>Fontitrygon</t>
  </si>
  <si>
    <t>colarensis</t>
  </si>
  <si>
    <t>Fontitrygon_colarensis</t>
  </si>
  <si>
    <t>Weigmann 2016 (as Dasyatis colarensis) and Last et. al 2016</t>
  </si>
  <si>
    <t>garouaensis</t>
  </si>
  <si>
    <t>Fontitrygon_garouaensis</t>
  </si>
  <si>
    <t>geijskesi</t>
  </si>
  <si>
    <t>Fontitrygon_geijskesi</t>
  </si>
  <si>
    <t>margarita</t>
  </si>
  <si>
    <t>Fontitrygon_margarita</t>
  </si>
  <si>
    <t>margaritella</t>
  </si>
  <si>
    <t>Fontitrygon_margaritella</t>
  </si>
  <si>
    <t>ukpam</t>
  </si>
  <si>
    <t>Fontitrygon_ukpam</t>
  </si>
  <si>
    <t>Hemitrygon</t>
  </si>
  <si>
    <t>akajei</t>
  </si>
  <si>
    <t>Hemitrygon_akajei</t>
  </si>
  <si>
    <t>Weigmann 2016 (as Dasyatis akajei)</t>
  </si>
  <si>
    <t>bennettii</t>
  </si>
  <si>
    <t>Hemitrygon_bennettii</t>
  </si>
  <si>
    <t>Weigmann 2016 (as Dasyatis bennettii)</t>
  </si>
  <si>
    <t>fluviorum</t>
  </si>
  <si>
    <t>Hemitrygon_fluviorum</t>
  </si>
  <si>
    <t>Weigmann 2016 (as Dasyatis fluviorum)</t>
  </si>
  <si>
    <t>izuensis</t>
  </si>
  <si>
    <t>Hemitrygon_izuensis</t>
  </si>
  <si>
    <t>Weigmann 2016 (as Dasyatis izuensis)</t>
  </si>
  <si>
    <t>laevigata</t>
  </si>
  <si>
    <t>Hemitrygon_laevigata</t>
  </si>
  <si>
    <t>Weigmann 2016 (as Dasyatis laevigata)</t>
  </si>
  <si>
    <t>laosensis</t>
  </si>
  <si>
    <t>Hemitrygon_laosensis</t>
  </si>
  <si>
    <t>Hemitrygon_longicauda</t>
  </si>
  <si>
    <t>navarrae</t>
  </si>
  <si>
    <t>Hemitrygon_navarrae</t>
  </si>
  <si>
    <t>parvonigra</t>
  </si>
  <si>
    <t>Hemitrygon_parvonigra</t>
  </si>
  <si>
    <t>Weigmann 2016 (as Dasyatis parvonigra) and Last et. al 2016</t>
  </si>
  <si>
    <t>Hemitrygon_sinensis</t>
  </si>
  <si>
    <t>yemenensis</t>
  </si>
  <si>
    <t>Hemitrygon_yemenensis</t>
  </si>
  <si>
    <t>Himantura</t>
  </si>
  <si>
    <t>Himantura_australis</t>
  </si>
  <si>
    <t>Himantura_leoparda</t>
  </si>
  <si>
    <t>uarnak</t>
  </si>
  <si>
    <t>Himantura_uarnak</t>
  </si>
  <si>
    <t>Himantura_undulata</t>
  </si>
  <si>
    <t>Hypanus</t>
  </si>
  <si>
    <t>americanus</t>
  </si>
  <si>
    <t>Hypanus_americanus</t>
  </si>
  <si>
    <t>berthalutzae</t>
  </si>
  <si>
    <t>Hypanus_berthalutzae</t>
  </si>
  <si>
    <t>dipterurus</t>
  </si>
  <si>
    <t>Hypanus_dipterurus</t>
  </si>
  <si>
    <t>guttatus</t>
  </si>
  <si>
    <t>Hypanus_guttatus</t>
  </si>
  <si>
    <t>Hypanus_longus</t>
  </si>
  <si>
    <t>marianae</t>
  </si>
  <si>
    <t>Hypanus_marianae</t>
  </si>
  <si>
    <t>Not sure where this number comes from, was already filled out. Not included in Weigmann and in Last says inshore mainly with seagrasses</t>
  </si>
  <si>
    <t>Hypanus_rudis</t>
  </si>
  <si>
    <t>sabinus</t>
  </si>
  <si>
    <t>Hypanus_sabinus</t>
  </si>
  <si>
    <t>say</t>
  </si>
  <si>
    <t>Hypanus_say</t>
  </si>
  <si>
    <t>Maculabatis</t>
  </si>
  <si>
    <t>ambigua</t>
  </si>
  <si>
    <t>Maculabatis_ambigua</t>
  </si>
  <si>
    <t>arabica</t>
  </si>
  <si>
    <t>Maculabatis_arabica</t>
  </si>
  <si>
    <t>astra</t>
  </si>
  <si>
    <t>Maculabatis_astra</t>
  </si>
  <si>
    <t>Weigmann 2016 (as Himantura astra)</t>
  </si>
  <si>
    <t>bineeshi</t>
  </si>
  <si>
    <t>Maculabatis_bineeshi</t>
  </si>
  <si>
    <t>gerrardi</t>
  </si>
  <si>
    <t>Maculabatis_gerrardi</t>
  </si>
  <si>
    <t>Weigmann 2016 (as Himantura gerrardi)</t>
  </si>
  <si>
    <t>macrura</t>
  </si>
  <si>
    <t>Maculabatis_macrura</t>
  </si>
  <si>
    <t>pastinacoides</t>
  </si>
  <si>
    <t>Maculabatis_pastinacoides</t>
  </si>
  <si>
    <t>Weigmann 2016 (as Himantura pastinacoides)</t>
  </si>
  <si>
    <t>Maculabatis_randalli</t>
  </si>
  <si>
    <t>Weigmann 2016 (as Himantura randalli)</t>
  </si>
  <si>
    <t>toshi</t>
  </si>
  <si>
    <t>Maculabatis_toshi</t>
  </si>
  <si>
    <t>Weigmann 2016 (as Himantura toshi)</t>
  </si>
  <si>
    <t>Makararaja</t>
  </si>
  <si>
    <t>chindwinensis</t>
  </si>
  <si>
    <t>Makararaja_chindwinensis</t>
  </si>
  <si>
    <t>Megatrygon</t>
  </si>
  <si>
    <t>Megatrygon_microps</t>
  </si>
  <si>
    <t>Weigmann 2016 (as Dasyatis microps)</t>
  </si>
  <si>
    <t>Neotrygon</t>
  </si>
  <si>
    <t>annotata</t>
  </si>
  <si>
    <t>Neotrygon_annotata</t>
  </si>
  <si>
    <t>Neotrygon_australiae</t>
  </si>
  <si>
    <t>caeruleopunctata</t>
  </si>
  <si>
    <t>Neotrygon_caeruleopunctata</t>
  </si>
  <si>
    <t>kuhlii</t>
  </si>
  <si>
    <t>Neotrygon_kuhlii</t>
  </si>
  <si>
    <t>leylandi</t>
  </si>
  <si>
    <t>Neotrygon_leylandi</t>
  </si>
  <si>
    <t>ningalooensis</t>
  </si>
  <si>
    <t>Neotrygon_ningalooensis</t>
  </si>
  <si>
    <t>orientalis</t>
  </si>
  <si>
    <t>Neotrygon_orientalis</t>
  </si>
  <si>
    <t>Neotrygon_picta</t>
  </si>
  <si>
    <t>trigonoides</t>
  </si>
  <si>
    <t>Neotrygon_trigonoides</t>
  </si>
  <si>
    <t>varidens</t>
  </si>
  <si>
    <t>Neotrygon_varidens</t>
  </si>
  <si>
    <t>Pastinachus</t>
  </si>
  <si>
    <t>ater</t>
  </si>
  <si>
    <t>Pastinachus_ater</t>
  </si>
  <si>
    <t>Weigmann 2016 (as Pastinachus atrus)</t>
  </si>
  <si>
    <t>gracilicaudus</t>
  </si>
  <si>
    <t>Pastinachus_gracilicaudus</t>
  </si>
  <si>
    <t>sephen</t>
  </si>
  <si>
    <t>Pastinachus_sephen</t>
  </si>
  <si>
    <t>solocirostris</t>
  </si>
  <si>
    <t>Pastinachus_solocirostris</t>
  </si>
  <si>
    <t>stellurostris</t>
  </si>
  <si>
    <t>Pastinachus_stellurostris</t>
  </si>
  <si>
    <t>Pateobatis</t>
  </si>
  <si>
    <t>bleekeri</t>
  </si>
  <si>
    <t>Pateobatis_bleekeri</t>
  </si>
  <si>
    <t>fai</t>
  </si>
  <si>
    <t>Pateobatis_fai</t>
  </si>
  <si>
    <t>Weigmann 2016 (as Himantura fai)</t>
  </si>
  <si>
    <t>hortlei</t>
  </si>
  <si>
    <t>Pateobatis_hortlei</t>
  </si>
  <si>
    <t>Weigmann 2016 (as Himantura hortlei)</t>
  </si>
  <si>
    <t>jenkinsii</t>
  </si>
  <si>
    <t>Pateobatis_jenkinsii</t>
  </si>
  <si>
    <t>Weigmann 2016 (as Himantura jekinsii)</t>
  </si>
  <si>
    <t>uarnacoides</t>
  </si>
  <si>
    <t>Pateobatis_uarnacoides</t>
  </si>
  <si>
    <t>Weigmann 2016 (as Himantura uarnacoides)</t>
  </si>
  <si>
    <t>Pteroplatytrygon</t>
  </si>
  <si>
    <t>Pteroplatytrygon_violacea</t>
  </si>
  <si>
    <t>Taeniura</t>
  </si>
  <si>
    <t>lessoni</t>
  </si>
  <si>
    <t>Taeniura_lessoni</t>
  </si>
  <si>
    <t>lymma</t>
  </si>
  <si>
    <t>Taeniura_lymma</t>
  </si>
  <si>
    <t>Taeniurops</t>
  </si>
  <si>
    <t>grabatus</t>
  </si>
  <si>
    <t>Taeniurops_grabatus</t>
  </si>
  <si>
    <t>Last et al. 2016; Ben Amor et al. 2019</t>
  </si>
  <si>
    <t>meyeni</t>
  </si>
  <si>
    <t>Taeniurops_meyeni</t>
  </si>
  <si>
    <t>Telatrygon</t>
  </si>
  <si>
    <t>acutirostra</t>
  </si>
  <si>
    <t>Telatrygon_acutirostra</t>
  </si>
  <si>
    <t>Weigmann 2016 (as Dasyatis acutirostra)</t>
  </si>
  <si>
    <t>biasa</t>
  </si>
  <si>
    <t>Telatrygon_biasa</t>
  </si>
  <si>
    <t>crozieri</t>
  </si>
  <si>
    <t>Telatrygon_crozieri</t>
  </si>
  <si>
    <t>zugei</t>
  </si>
  <si>
    <t>Telatrygon_zugei</t>
  </si>
  <si>
    <t>Weigmann 2016 (as Dasyatis zugei)</t>
  </si>
  <si>
    <t>Urogymnus</t>
  </si>
  <si>
    <t>acanthobothrium</t>
  </si>
  <si>
    <t>Urogymnus_acanthobothrium</t>
  </si>
  <si>
    <t>Urogymnus_asperrimus</t>
  </si>
  <si>
    <t>dalyensis</t>
  </si>
  <si>
    <t>Urogymnus_dalyensis</t>
  </si>
  <si>
    <t>Weigmann 2016 (as Himantura dalyensis)</t>
  </si>
  <si>
    <t>Urogymnus_granulatus</t>
  </si>
  <si>
    <t>Weigmann 2016 (as Himantura granulata)</t>
  </si>
  <si>
    <t>lobistoma</t>
  </si>
  <si>
    <t>Urogymnus_lobistoma</t>
  </si>
  <si>
    <t>Weigmann 2016 (as Himantura lobistoma)</t>
  </si>
  <si>
    <t>polylepis</t>
  </si>
  <si>
    <t>Urogymnus_polylepis</t>
  </si>
  <si>
    <t>Potamotrygonidae</t>
  </si>
  <si>
    <t>Heliotrygon</t>
  </si>
  <si>
    <t>gomesi</t>
  </si>
  <si>
    <t>Heliotrygon_gomesi</t>
  </si>
  <si>
    <t>rosai</t>
  </si>
  <si>
    <t>Heliotrygon_rosai</t>
  </si>
  <si>
    <t>Paratrygon</t>
  </si>
  <si>
    <t>aiereba</t>
  </si>
  <si>
    <t>Paratrygon_aiereba</t>
  </si>
  <si>
    <t>Plesiotrygon</t>
  </si>
  <si>
    <t>iwamae</t>
  </si>
  <si>
    <t>Plesiotrygon_iwamae</t>
  </si>
  <si>
    <t>nana</t>
  </si>
  <si>
    <t>Plesiotrygon_nana</t>
  </si>
  <si>
    <t>Potamotrygon</t>
  </si>
  <si>
    <t>adamastor</t>
  </si>
  <si>
    <t>Potamotrygon_adamastor</t>
  </si>
  <si>
    <t>albimaculata</t>
  </si>
  <si>
    <t>Potamotrygon_albimaculata</t>
  </si>
  <si>
    <t>amandae</t>
  </si>
  <si>
    <t>Potamotrygon_amandae</t>
  </si>
  <si>
    <t>amazona</t>
  </si>
  <si>
    <t>Potamotrygon_amazona</t>
  </si>
  <si>
    <t>Potamotrygon_boesemani</t>
  </si>
  <si>
    <t>Potamotrygon_brachyura</t>
  </si>
  <si>
    <t>constellata</t>
  </si>
  <si>
    <t>Potamotrygon_constellata</t>
  </si>
  <si>
    <t>falkneri</t>
  </si>
  <si>
    <t>Potamotrygon_falkneri</t>
  </si>
  <si>
    <t>Potamotrygon_garmani</t>
  </si>
  <si>
    <t>Potamotrygon_henlei</t>
  </si>
  <si>
    <t>histrix</t>
  </si>
  <si>
    <t>Potamotrygon_histrix</t>
  </si>
  <si>
    <t>humerosa</t>
  </si>
  <si>
    <t>Potamotrygon_humerosa</t>
  </si>
  <si>
    <t>jabuti</t>
  </si>
  <si>
    <t>Potamotrygon_jabuti</t>
  </si>
  <si>
    <t>leopoldi</t>
  </si>
  <si>
    <t>Potamotrygon_leopoldi</t>
  </si>
  <si>
    <t>limai</t>
  </si>
  <si>
    <t>Potamotrygon_limai</t>
  </si>
  <si>
    <t>magdalenae</t>
  </si>
  <si>
    <t>Potamotrygon_magdalenae</t>
  </si>
  <si>
    <t>marinae</t>
  </si>
  <si>
    <t>Potamotrygon_marinae</t>
  </si>
  <si>
    <t>marquesi</t>
  </si>
  <si>
    <t>Potamotrygon_marquesi</t>
  </si>
  <si>
    <t>motoro</t>
  </si>
  <si>
    <t>Potamotrygon_motoro</t>
  </si>
  <si>
    <t>Potamotrygon_ocellata</t>
  </si>
  <si>
    <t>orbignyi</t>
  </si>
  <si>
    <t>Potamotrygon_orbignyi</t>
  </si>
  <si>
    <t>pantanensis</t>
  </si>
  <si>
    <t>Potamotrygon_pantanensis</t>
  </si>
  <si>
    <t>rex</t>
  </si>
  <si>
    <t>Potamotrygon_rex</t>
  </si>
  <si>
    <t>Potamotrygon_schroederi</t>
  </si>
  <si>
    <t>schuemacheri</t>
  </si>
  <si>
    <t>Potamotrygon_schuemacheri</t>
  </si>
  <si>
    <t>Potamotrygon_scobina</t>
  </si>
  <si>
    <t>signata</t>
  </si>
  <si>
    <t>Potamotrygon_signata</t>
  </si>
  <si>
    <t>tatianae</t>
  </si>
  <si>
    <t>Potamotrygon_tatianae</t>
  </si>
  <si>
    <t>tigrina</t>
  </si>
  <si>
    <t>Potamotrygon_tigrina</t>
  </si>
  <si>
    <t>Potamotrygon_wallacei</t>
  </si>
  <si>
    <t>yepezi</t>
  </si>
  <si>
    <t>Potamotrygon_yepezi</t>
  </si>
  <si>
    <t>Styracura</t>
  </si>
  <si>
    <t>Styracura_pacifica</t>
  </si>
  <si>
    <t>Weigmann 2016 (as Himantura pacifica)</t>
  </si>
  <si>
    <t>schmardae</t>
  </si>
  <si>
    <t>Styracura_schmardae</t>
  </si>
  <si>
    <t>Weigmann 2016 (as Himantura schmardae)</t>
  </si>
  <si>
    <t>Urotrygonidae</t>
  </si>
  <si>
    <t>Urobatis</t>
  </si>
  <si>
    <t>concentricus</t>
  </si>
  <si>
    <t>Urobatis_concentricus</t>
  </si>
  <si>
    <t>halleri</t>
  </si>
  <si>
    <t>Urobatis_halleri</t>
  </si>
  <si>
    <t>jamaicensis</t>
  </si>
  <si>
    <t>Urobatis_jamaicensis</t>
  </si>
  <si>
    <t>Urobatis_maculatus</t>
  </si>
  <si>
    <t>Urobatis_marmoratus</t>
  </si>
  <si>
    <t>pardalis</t>
  </si>
  <si>
    <t>Urobatis_pardalis</t>
  </si>
  <si>
    <t>tumbesensis</t>
  </si>
  <si>
    <t>Urobatis_tumbesensis</t>
  </si>
  <si>
    <t>Urotrygon</t>
  </si>
  <si>
    <t>aspidura</t>
  </si>
  <si>
    <t>Urotrygon_aspidura</t>
  </si>
  <si>
    <t>Urotrygon_chilensis</t>
  </si>
  <si>
    <t>cimar</t>
  </si>
  <si>
    <t>Urotrygon_cimar</t>
  </si>
  <si>
    <t>microphthalmum</t>
  </si>
  <si>
    <t>Urotrygon_microphthalmum</t>
  </si>
  <si>
    <t>munda</t>
  </si>
  <si>
    <t>Urotrygon_munda</t>
  </si>
  <si>
    <t>Urotrygon_nana</t>
  </si>
  <si>
    <t>reticulata</t>
  </si>
  <si>
    <t>Urotrygon_reticulata</t>
  </si>
  <si>
    <t>rogersi</t>
  </si>
  <si>
    <t>Urotrygon_rogersi</t>
  </si>
  <si>
    <t>simulatrix</t>
  </si>
  <si>
    <t>Urotrygon_simulatrix</t>
  </si>
  <si>
    <t>venezuelae</t>
  </si>
  <si>
    <t>Urotrygon_venezuelae</t>
  </si>
  <si>
    <t>Gymnuridae</t>
  </si>
  <si>
    <t>Gymnura</t>
  </si>
  <si>
    <t>altavela</t>
  </si>
  <si>
    <t>Gymnura_altavela</t>
  </si>
  <si>
    <t>Gymnura_australis</t>
  </si>
  <si>
    <t>crebripunctata</t>
  </si>
  <si>
    <t>Gymnura_crebripunctata</t>
  </si>
  <si>
    <t>Gymnura_japonica</t>
  </si>
  <si>
    <t>lessae</t>
  </si>
  <si>
    <t>Gymnura_lessae</t>
  </si>
  <si>
    <t>Yokota and de Carvalho 2017, L. Yokota pers. comm. 14/06/2020</t>
  </si>
  <si>
    <t>Gymnura_marmorata</t>
  </si>
  <si>
    <t>micrura</t>
  </si>
  <si>
    <t>Gymnura_micrura</t>
  </si>
  <si>
    <t>Gymnura_natalensis</t>
  </si>
  <si>
    <t>poecilura</t>
  </si>
  <si>
    <t>Gymnura_poecilura</t>
  </si>
  <si>
    <t>Gymnura_sereti</t>
  </si>
  <si>
    <t>tentaculata</t>
  </si>
  <si>
    <t>Gymnura_tentaculata</t>
  </si>
  <si>
    <t>zonura</t>
  </si>
  <si>
    <t>Gymnura_zonura</t>
  </si>
  <si>
    <t>Plesiobatidae</t>
  </si>
  <si>
    <t>Plesiobatis</t>
  </si>
  <si>
    <t>daviesi</t>
  </si>
  <si>
    <t>Plesiobatis_daviesi</t>
  </si>
  <si>
    <t>Urolophidae</t>
  </si>
  <si>
    <t>Spinilophus</t>
  </si>
  <si>
    <t>Spinilophus_armatus</t>
  </si>
  <si>
    <t>Finucci pers. comm. 210627</t>
  </si>
  <si>
    <t>JuvenileMeasurement</t>
  </si>
  <si>
    <t>Trygonoptera</t>
  </si>
  <si>
    <t>galba</t>
  </si>
  <si>
    <t>Trygonoptera_galba</t>
  </si>
  <si>
    <t>imitata</t>
  </si>
  <si>
    <t>Trygonoptera_imitata</t>
  </si>
  <si>
    <t>mucosa</t>
  </si>
  <si>
    <t>Trygonoptera_mucosa</t>
  </si>
  <si>
    <t>ovalis</t>
  </si>
  <si>
    <t>Trygonoptera_ovalis</t>
  </si>
  <si>
    <t>personata</t>
  </si>
  <si>
    <t>Trygonoptera_personata</t>
  </si>
  <si>
    <t>testacea</t>
  </si>
  <si>
    <t>Trygonoptera_testacea</t>
  </si>
  <si>
    <t>Urolophus</t>
  </si>
  <si>
    <t>aurantiacus</t>
  </si>
  <si>
    <t>Urolophus_aurantiacus</t>
  </si>
  <si>
    <t>bucculentus</t>
  </si>
  <si>
    <t>Urolophus_bucculentus</t>
  </si>
  <si>
    <t>Urolophus_circularis</t>
  </si>
  <si>
    <t>cruciatus</t>
  </si>
  <si>
    <t>Urolophus_cruciatus</t>
  </si>
  <si>
    <t>deforgesi</t>
  </si>
  <si>
    <t>Urolophus_deforgesi</t>
  </si>
  <si>
    <t>expansus</t>
  </si>
  <si>
    <t>Urolophus_expansus</t>
  </si>
  <si>
    <t>flavomosaicus</t>
  </si>
  <si>
    <t>Urolophus_flavomosaicus</t>
  </si>
  <si>
    <t>Urolophus_gigas</t>
  </si>
  <si>
    <t>javanicus</t>
  </si>
  <si>
    <t>Urolophus_javanicus</t>
  </si>
  <si>
    <t>CR(PE)</t>
  </si>
  <si>
    <t>kaianus</t>
  </si>
  <si>
    <t>Urolophus_kaianus</t>
  </si>
  <si>
    <t>kapalensis</t>
  </si>
  <si>
    <t>Urolophus_kapalensis</t>
  </si>
  <si>
    <t>lobatus</t>
  </si>
  <si>
    <t>Urolophus_lobatus</t>
  </si>
  <si>
    <t>mitosis</t>
  </si>
  <si>
    <t>Urolophus_mitosis</t>
  </si>
  <si>
    <t>neocaledoniensis</t>
  </si>
  <si>
    <t>Urolophus_neocaledoniensis</t>
  </si>
  <si>
    <t>orarius</t>
  </si>
  <si>
    <t>Urolophus_orarius</t>
  </si>
  <si>
    <t>papilio</t>
  </si>
  <si>
    <t>Urolophus_papilio</t>
  </si>
  <si>
    <t>paucimaculatus</t>
  </si>
  <si>
    <t>Urolophus_paucimaculatus</t>
  </si>
  <si>
    <t>Urolophus_piperatus</t>
  </si>
  <si>
    <t>sufflavus</t>
  </si>
  <si>
    <t>Urolophus_sufflavus</t>
  </si>
  <si>
    <t>viridis</t>
  </si>
  <si>
    <t>Urolophus_viridis</t>
  </si>
  <si>
    <t>Urolophus_westraliensis</t>
  </si>
  <si>
    <t>Aetobatidae</t>
  </si>
  <si>
    <t>Aetobatus</t>
  </si>
  <si>
    <t>flagellum</t>
  </si>
  <si>
    <t>Aetobatus_flagellum</t>
  </si>
  <si>
    <t>Aetobatus_laticeps</t>
  </si>
  <si>
    <t>narinari</t>
  </si>
  <si>
    <t>Aetobatus_narinari</t>
  </si>
  <si>
    <t>narutobiei</t>
  </si>
  <si>
    <t>Aetobatus_narutobiei</t>
  </si>
  <si>
    <t>Aetobatus_ocellatus</t>
  </si>
  <si>
    <t>Myliobatidae</t>
  </si>
  <si>
    <t>Aetomylaeus</t>
  </si>
  <si>
    <t>Aetomylaeus_asperrimus</t>
  </si>
  <si>
    <t>bovinus</t>
  </si>
  <si>
    <t>Aetomylaeus_bovinus</t>
  </si>
  <si>
    <t>caeruleofasciatus</t>
  </si>
  <si>
    <t>Aetomylaeus_caeruleofasciatus</t>
  </si>
  <si>
    <t>Aetomylaeus_maculatus</t>
  </si>
  <si>
    <t>milvus</t>
  </si>
  <si>
    <t>Aetomylaeus_milvus</t>
  </si>
  <si>
    <t>nichofii</t>
  </si>
  <si>
    <t>Aetomylaeus_nichofii</t>
  </si>
  <si>
    <t>vespertilio</t>
  </si>
  <si>
    <t>Aetomylaeus_vespertilio</t>
  </si>
  <si>
    <t>Myliobatis</t>
  </si>
  <si>
    <t>aquila</t>
  </si>
  <si>
    <t>Myliobatis_aquila</t>
  </si>
  <si>
    <t>Last et al. 2016; Whitehead et al. 1984</t>
  </si>
  <si>
    <t>Myliobatis_californicus</t>
  </si>
  <si>
    <t>Myliobatis_chilensis</t>
  </si>
  <si>
    <t>freminvillei</t>
  </si>
  <si>
    <t>Myliobatis_freminvillei</t>
  </si>
  <si>
    <t>goodei</t>
  </si>
  <si>
    <t>Myliobatis_goodei</t>
  </si>
  <si>
    <t>hamlyni</t>
  </si>
  <si>
    <t>Myliobatis_hamlyni</t>
  </si>
  <si>
    <t>Myliobatis_longirostris</t>
  </si>
  <si>
    <t>peruvianus</t>
  </si>
  <si>
    <t>Myliobatis_peruvianus</t>
  </si>
  <si>
    <t>ridens</t>
  </si>
  <si>
    <t>Myliobatis_ridens</t>
  </si>
  <si>
    <t>tenuicaudatus</t>
  </si>
  <si>
    <t>Myliobatis_tenuicaudatus</t>
  </si>
  <si>
    <t>tobijei</t>
  </si>
  <si>
    <t>Myliobatis_tobijei</t>
  </si>
  <si>
    <t>Rhinopteridae</t>
  </si>
  <si>
    <t>Rhinoptera</t>
  </si>
  <si>
    <t>bonasus</t>
  </si>
  <si>
    <t>Rhinoptera_bonasus</t>
  </si>
  <si>
    <t>Rhinoptera_brasiliensis</t>
  </si>
  <si>
    <t>javanica</t>
  </si>
  <si>
    <t>Rhinoptera_javanica</t>
  </si>
  <si>
    <t>jayakari</t>
  </si>
  <si>
    <t>Rhinoptera_jayakari</t>
  </si>
  <si>
    <t>marginata</t>
  </si>
  <si>
    <t>Rhinoptera_marginata</t>
  </si>
  <si>
    <t>neglecta</t>
  </si>
  <si>
    <t>Rhinoptera_neglecta</t>
  </si>
  <si>
    <t>steindachneri</t>
  </si>
  <si>
    <t>Rhinoptera_steindachneri</t>
  </si>
  <si>
    <t>Mobulidae</t>
  </si>
  <si>
    <t>Mobula</t>
  </si>
  <si>
    <t>alfredi</t>
  </si>
  <si>
    <t>Mobula_alfredi</t>
  </si>
  <si>
    <t>Weigmann 2016 (as Manta alfredi)</t>
  </si>
  <si>
    <t>birostris</t>
  </si>
  <si>
    <t>Mobula_birostris</t>
  </si>
  <si>
    <t>Weigmann 2016 (as Manta birostris)</t>
  </si>
  <si>
    <t>eregoodoo</t>
  </si>
  <si>
    <t>Mobula_eregoodoo</t>
  </si>
  <si>
    <t>Weigmann 2016 (as Mobula eregoodootenkee)</t>
  </si>
  <si>
    <t>hypostoma</t>
  </si>
  <si>
    <t>Mobula_hypostoma</t>
  </si>
  <si>
    <t>Mobula_kuhlii</t>
  </si>
  <si>
    <t>mobular</t>
  </si>
  <si>
    <t>Mobula_mobular</t>
  </si>
  <si>
    <t>munkiana</t>
  </si>
  <si>
    <t>Mobula_munkiana</t>
  </si>
  <si>
    <t>tarapacana</t>
  </si>
  <si>
    <t>Mobula_tarapacana</t>
  </si>
  <si>
    <t>thurstoni</t>
  </si>
  <si>
    <t>Mobula_thurstoni</t>
  </si>
  <si>
    <t>ghost shark</t>
  </si>
  <si>
    <t>Chimaeriformes</t>
  </si>
  <si>
    <t>Callorhinchidae</t>
  </si>
  <si>
    <t>Callorhinchus</t>
  </si>
  <si>
    <t>callorynchus</t>
  </si>
  <si>
    <t>Callorhinchus_callorynchus</t>
  </si>
  <si>
    <t>large_chimaera</t>
  </si>
  <si>
    <t>Callorhinchus_capensis</t>
  </si>
  <si>
    <t>milii</t>
  </si>
  <si>
    <t>Callorhinchus_milii</t>
  </si>
  <si>
    <t>FL</t>
  </si>
  <si>
    <t>Chimaeridae</t>
  </si>
  <si>
    <t>Chimaera</t>
  </si>
  <si>
    <t>argiloba</t>
  </si>
  <si>
    <t>Chimaera_argiloba</t>
  </si>
  <si>
    <t>medium_chimaera</t>
  </si>
  <si>
    <t>bahamaensis</t>
  </si>
  <si>
    <t>Chimaera_bahamaensis</t>
  </si>
  <si>
    <t>buccanigella</t>
  </si>
  <si>
    <t>Chimaera_buccanigella</t>
  </si>
  <si>
    <t>Clerkin et al. 2017</t>
  </si>
  <si>
    <t>carophila</t>
  </si>
  <si>
    <t>Chimaera_carophila</t>
  </si>
  <si>
    <t>PCL</t>
  </si>
  <si>
    <t>compacta</t>
  </si>
  <si>
    <t>Chimaera_compacta</t>
  </si>
  <si>
    <t>submitted220407</t>
  </si>
  <si>
    <t>Iglésias et al. 2022</t>
  </si>
  <si>
    <t>cubana</t>
  </si>
  <si>
    <t>Chimaera_cubana</t>
  </si>
  <si>
    <t>didierae</t>
  </si>
  <si>
    <t>Chimaera_didierae</t>
  </si>
  <si>
    <t>fulva</t>
  </si>
  <si>
    <t>Chimaera_fulva</t>
  </si>
  <si>
    <t>jordani</t>
  </si>
  <si>
    <t>Chimaera_jordani</t>
  </si>
  <si>
    <t>lignaria</t>
  </si>
  <si>
    <t>Chimaera_lignaria</t>
  </si>
  <si>
    <t>macrospina</t>
  </si>
  <si>
    <t>Chimaera_macrospina</t>
  </si>
  <si>
    <t>monstrosa</t>
  </si>
  <si>
    <t>Chimaera_monstrosa</t>
  </si>
  <si>
    <t>notafricana</t>
  </si>
  <si>
    <t>Chimaera_notafricana</t>
  </si>
  <si>
    <t>Chimaera_obscura</t>
  </si>
  <si>
    <t>ogilbyi</t>
  </si>
  <si>
    <t>Chimaera_ogilbyi</t>
  </si>
  <si>
    <t>Finucci et al. 2018</t>
  </si>
  <si>
    <t>opalescens</t>
  </si>
  <si>
    <t>Chimaera_opalescens</t>
  </si>
  <si>
    <t>Chimaera_orientalis</t>
  </si>
  <si>
    <t>Chimaera_owstoni</t>
  </si>
  <si>
    <t>Chimaera_panthera</t>
  </si>
  <si>
    <t>phantasma</t>
  </si>
  <si>
    <t>Chimaera_phantasma</t>
  </si>
  <si>
    <t>willwatchi</t>
  </si>
  <si>
    <t>Chimaera_willwatchi</t>
  </si>
  <si>
    <t>Hydrolagus</t>
  </si>
  <si>
    <t>affinis</t>
  </si>
  <si>
    <t>Hydrolagus_affinis</t>
  </si>
  <si>
    <t>africanus</t>
  </si>
  <si>
    <t>Hydrolagus_africanus</t>
  </si>
  <si>
    <t>alberti</t>
  </si>
  <si>
    <t>Hydrolagus_alberti</t>
  </si>
  <si>
    <t>Hydrolagus_alphus</t>
  </si>
  <si>
    <t>small_chimaera</t>
  </si>
  <si>
    <t>Hydrolagus_barbouri</t>
  </si>
  <si>
    <t>bemisi</t>
  </si>
  <si>
    <t>Hydrolagus_bemisi</t>
  </si>
  <si>
    <t>colliei</t>
  </si>
  <si>
    <t>Hydrolagus_colliei</t>
  </si>
  <si>
    <t>erithacus</t>
  </si>
  <si>
    <t>Hydrolagus_erithacus</t>
  </si>
  <si>
    <t>Walovich et al. 2017, possibly &gt; 2000 m</t>
  </si>
  <si>
    <t>homonycteris</t>
  </si>
  <si>
    <t>Hydrolagus_homonycteris</t>
  </si>
  <si>
    <t>lusitanicus</t>
  </si>
  <si>
    <t>Hydrolagus_lusitanicus</t>
  </si>
  <si>
    <t>macrophthalmus</t>
  </si>
  <si>
    <t>Hydrolagus_macrophthalmus</t>
  </si>
  <si>
    <t>Hydrolagus_marmoratus</t>
  </si>
  <si>
    <t>matallanasi</t>
  </si>
  <si>
    <t>Hydrolagus_matallanasi</t>
  </si>
  <si>
    <t>mccoskeri</t>
  </si>
  <si>
    <t>Hydrolagus_mccoskeri</t>
  </si>
  <si>
    <t>melanophasma</t>
  </si>
  <si>
    <t>Hydrolagus_melanophasma</t>
  </si>
  <si>
    <t>mirabilis</t>
  </si>
  <si>
    <t>Hydrolagus_mirabilis</t>
  </si>
  <si>
    <t>Hydrolagus_mitsukurii</t>
  </si>
  <si>
    <t>novaezealandiae</t>
  </si>
  <si>
    <t>Hydrolagus_novaezealandiae</t>
  </si>
  <si>
    <t>CL</t>
  </si>
  <si>
    <t>Hydrolagus_pallidus</t>
  </si>
  <si>
    <t>purpurescens</t>
  </si>
  <si>
    <t>Hydrolagus_purpurescens</t>
  </si>
  <si>
    <t>trolli</t>
  </si>
  <si>
    <t>Hydrolagus_trolli</t>
  </si>
  <si>
    <t>Rhinochimaeridae</t>
  </si>
  <si>
    <t>Harriotta</t>
  </si>
  <si>
    <t>haeckeli</t>
  </si>
  <si>
    <t>Harriotta_haeckeli</t>
  </si>
  <si>
    <t>raleighana</t>
  </si>
  <si>
    <t>Harriotta_raleighana</t>
  </si>
  <si>
    <t>Neoharriotta</t>
  </si>
  <si>
    <t>carri</t>
  </si>
  <si>
    <t>Neoharriotta_carri</t>
  </si>
  <si>
    <t>pinnata</t>
  </si>
  <si>
    <t>Neoharriotta_pinnata</t>
  </si>
  <si>
    <t>pumila</t>
  </si>
  <si>
    <t>Neoharriotta_pumila</t>
  </si>
  <si>
    <t>Rhinochimaera</t>
  </si>
  <si>
    <t>Rhinochimaera_africana</t>
  </si>
  <si>
    <t>Rhinochimaera_atlantica</t>
  </si>
  <si>
    <t>Rhinochimaera_pacifica</t>
  </si>
  <si>
    <t>Sort.code</t>
  </si>
  <si>
    <t>Valid.Species.For.Analysis</t>
  </si>
  <si>
    <t>Assessmenttype_</t>
  </si>
  <si>
    <t>Old RL
Category</t>
  </si>
  <si>
    <t>Old RL
Year</t>
  </si>
  <si>
    <t>GSTP RL
Category</t>
  </si>
  <si>
    <t>GSTP RL
Criteria</t>
  </si>
  <si>
    <t>GST RL
Year</t>
  </si>
  <si>
    <t>Sphrynidae</t>
  </si>
  <si>
    <t>Pasted values only 210722</t>
  </si>
  <si>
    <t>GSTP RLcat CRPEtoCR</t>
  </si>
  <si>
    <t>1_Hexanchiformes</t>
  </si>
  <si>
    <t>Chlamydoselachus africana</t>
  </si>
  <si>
    <t>Chlamydoselachus anguineus</t>
  </si>
  <si>
    <t>NT</t>
  </si>
  <si>
    <t>Heptranchias perlo</t>
  </si>
  <si>
    <t>Hexanchus griseus</t>
  </si>
  <si>
    <t>Hexanchus nakamurai</t>
  </si>
  <si>
    <t>Hexanchus vitulus</t>
  </si>
  <si>
    <t>Notorynchus cepedianus</t>
  </si>
  <si>
    <t>2_Echinorhiniformes</t>
  </si>
  <si>
    <t>Echinorhinus brucus</t>
  </si>
  <si>
    <t>A2bd</t>
  </si>
  <si>
    <t>Echinorhinus cookei</t>
  </si>
  <si>
    <t>3_Squaliformes</t>
  </si>
  <si>
    <t>Cirrhigaleus asper</t>
  </si>
  <si>
    <t>Cirrhigaleus australis</t>
  </si>
  <si>
    <t>Cirrhigaleus barbifer</t>
  </si>
  <si>
    <t>Squalus acanthias</t>
  </si>
  <si>
    <t>Squalus acutipinnis</t>
  </si>
  <si>
    <t>Squalus albifrons</t>
  </si>
  <si>
    <t>Squalus albicaudus</t>
  </si>
  <si>
    <t>Squalus altipinnis</t>
  </si>
  <si>
    <t>Squalus bahiensis</t>
  </si>
  <si>
    <t>Squalus bassi</t>
  </si>
  <si>
    <t>Squalus blainville</t>
  </si>
  <si>
    <t>Squalus boretzi</t>
  </si>
  <si>
    <t>draft</t>
  </si>
  <si>
    <t>Squalus brevirostris</t>
  </si>
  <si>
    <t>Squalus bucephalus</t>
  </si>
  <si>
    <t>Squalus clarkae</t>
  </si>
  <si>
    <t>Squalus chloroculus</t>
  </si>
  <si>
    <t>Squalus crassispinus</t>
  </si>
  <si>
    <t>Squalus cubensis</t>
  </si>
  <si>
    <t>Squalus edmundsi</t>
  </si>
  <si>
    <t>A2d+3d</t>
  </si>
  <si>
    <t>Squalus formosus</t>
  </si>
  <si>
    <t>Squalus grahami</t>
  </si>
  <si>
    <t>Squalus griffini</t>
  </si>
  <si>
    <t>Squalus hawaiiensis</t>
  </si>
  <si>
    <t>Squalus hemipinnis</t>
  </si>
  <si>
    <t>Squalus japonicus</t>
  </si>
  <si>
    <t>Squalus lalannei</t>
  </si>
  <si>
    <t>Squalus lobularis</t>
  </si>
  <si>
    <t>Squalus mahia</t>
  </si>
  <si>
    <t>Squalus margaretsmithae</t>
  </si>
  <si>
    <t>Squalus megalops</t>
  </si>
  <si>
    <t>Squalus melanurus</t>
  </si>
  <si>
    <t>Squalus mitsukurii</t>
  </si>
  <si>
    <t>Squalus montalbani</t>
  </si>
  <si>
    <t>A2bd+3d</t>
  </si>
  <si>
    <t>Squalus nasutus</t>
  </si>
  <si>
    <t>Squalus notocaudatus</t>
  </si>
  <si>
    <t>Squalus quasimodo</t>
  </si>
  <si>
    <t>Squalus rancureli</t>
  </si>
  <si>
    <t>B1a</t>
  </si>
  <si>
    <t>Squalus raoulensis</t>
  </si>
  <si>
    <t>Squalus suckleyi</t>
  </si>
  <si>
    <t>Centrophorus atromarginatus</t>
  </si>
  <si>
    <t>Centrophorus granulosus</t>
  </si>
  <si>
    <t>Centrophorus harrissoni</t>
  </si>
  <si>
    <t>Centrophorus isodon</t>
  </si>
  <si>
    <t>Centrophorus lesliei</t>
  </si>
  <si>
    <t>Centrophorus longipinnis</t>
  </si>
  <si>
    <t>Centrophorus moluccensis</t>
  </si>
  <si>
    <t>Centrophorus seychellorum</t>
  </si>
  <si>
    <t>Centrophorus squamosus</t>
  </si>
  <si>
    <t>Centrophorus tessellatus</t>
  </si>
  <si>
    <t>Centrophorus uyato</t>
  </si>
  <si>
    <t>Centrophorus westraliensis</t>
  </si>
  <si>
    <t>Deania calcea</t>
  </si>
  <si>
    <t>Deania profundorum</t>
  </si>
  <si>
    <t>Deania quadrispinosa</t>
  </si>
  <si>
    <t>Aculeola nigra</t>
  </si>
  <si>
    <t>Centroscyllium excelsum</t>
  </si>
  <si>
    <t>Centroscyllium fabricii</t>
  </si>
  <si>
    <t>Centroscyllium granulatum</t>
  </si>
  <si>
    <t>Centroscyllium kamoharai</t>
  </si>
  <si>
    <t>Centroscyllium nigrum</t>
  </si>
  <si>
    <t>Centroscyllium ornatum</t>
  </si>
  <si>
    <t>Centroscyllium ritteri</t>
  </si>
  <si>
    <t>Etmopterus alphus</t>
  </si>
  <si>
    <t>Etmopterus benchleyi</t>
  </si>
  <si>
    <t>Etmopterus bigelowi</t>
  </si>
  <si>
    <t>Etmopterus brachyurus</t>
  </si>
  <si>
    <t>Etmopterus bullisi</t>
  </si>
  <si>
    <t>Etmopterus burgessi</t>
  </si>
  <si>
    <t>Etmopterus carteri</t>
  </si>
  <si>
    <t>Etmopterus caudistigmus</t>
  </si>
  <si>
    <t>Etmopterus compagnoi</t>
  </si>
  <si>
    <t>Etmopterus decacuspidatus</t>
  </si>
  <si>
    <t>Etmopterus dianthus</t>
  </si>
  <si>
    <t>Etmopterus dislineatus</t>
  </si>
  <si>
    <t>Etmopterus evansi</t>
  </si>
  <si>
    <t>Etmopterus fusus</t>
  </si>
  <si>
    <t>Etmopterus gracilispinis</t>
  </si>
  <si>
    <t>Etmopterus granulosus</t>
  </si>
  <si>
    <t>Etmopterus hillianus</t>
  </si>
  <si>
    <t>Etmopterus joungi</t>
  </si>
  <si>
    <t>Etmopterus lailae</t>
  </si>
  <si>
    <t>Etmopterus litvinovi</t>
  </si>
  <si>
    <t>Etmopterus lucifer</t>
  </si>
  <si>
    <t>Etmopterus marshae</t>
  </si>
  <si>
    <t>Etmopterus molleri</t>
  </si>
  <si>
    <t>Etmopterus perryi</t>
  </si>
  <si>
    <t>Etmopterus polli</t>
  </si>
  <si>
    <t>Etmopterus princeps</t>
  </si>
  <si>
    <t>Etmopterus pseudosqualiolus</t>
  </si>
  <si>
    <t>Etmopterus pusillus</t>
  </si>
  <si>
    <t>Etmopterus pycnolepis</t>
  </si>
  <si>
    <t>Etmopterus robinsi</t>
  </si>
  <si>
    <t>Etmopterus samadiae</t>
  </si>
  <si>
    <t>Etmopterus schultzi</t>
  </si>
  <si>
    <t>Etmopterus sculptus</t>
  </si>
  <si>
    <t>Etmopterus sentosus</t>
  </si>
  <si>
    <t>Etmopterus sheikoi</t>
  </si>
  <si>
    <t>Etmopterus spinax</t>
  </si>
  <si>
    <t>Etmopterus splendidus</t>
  </si>
  <si>
    <t>Etmopterus unicolor</t>
  </si>
  <si>
    <t>Etmopterus viator</t>
  </si>
  <si>
    <t>Etmopterus villosus</t>
  </si>
  <si>
    <t>Etmopterus virens</t>
  </si>
  <si>
    <t>Trigonognathus kabeyai</t>
  </si>
  <si>
    <t>Centroscymnus coelolepis</t>
  </si>
  <si>
    <t>Centroscymnus owstonii</t>
  </si>
  <si>
    <t>Centroselachus crepidater</t>
  </si>
  <si>
    <t>Scymnodalatias albicauda</t>
  </si>
  <si>
    <t>Scymnodalatias garricki</t>
  </si>
  <si>
    <t>Scymnodalatias oligodon</t>
  </si>
  <si>
    <t>Scymnodalatias sherwoodi</t>
  </si>
  <si>
    <t>Scymnodon ichiharai</t>
  </si>
  <si>
    <t>Centroscymnus macracanthus</t>
  </si>
  <si>
    <t>Scymnodon plunketi</t>
  </si>
  <si>
    <t>Scymnodon ringens</t>
  </si>
  <si>
    <t>Somniosus antarcticus</t>
  </si>
  <si>
    <t>Somniosus longus</t>
  </si>
  <si>
    <t>Somniosus microcephalus</t>
  </si>
  <si>
    <t>Somniosus pacificus</t>
  </si>
  <si>
    <t>Somniosus rostratus</t>
  </si>
  <si>
    <t>Zameus squamulosus</t>
  </si>
  <si>
    <t>Oxynotus bruniensis</t>
  </si>
  <si>
    <t>Oxynotus caribbaeus</t>
  </si>
  <si>
    <t>Oxynotus centrina</t>
  </si>
  <si>
    <t>Submitted 201103</t>
  </si>
  <si>
    <t>Oxynotus japonicus</t>
  </si>
  <si>
    <t>Oxynotus paradoxus</t>
  </si>
  <si>
    <t>Dalatias licha</t>
  </si>
  <si>
    <t>Euprotomicroides zantedeschia</t>
  </si>
  <si>
    <t>Euprotomicrus bispinatus</t>
  </si>
  <si>
    <t>Heteroscymnoides marleyi</t>
  </si>
  <si>
    <t>Isistius brasiliensis</t>
  </si>
  <si>
    <t>Isistius plutodus</t>
  </si>
  <si>
    <t>Mollisquama mississippiensis</t>
  </si>
  <si>
    <t>Mollisquama parini</t>
  </si>
  <si>
    <t>Squaliolus aliae</t>
  </si>
  <si>
    <t>Squaliolus laticaudus</t>
  </si>
  <si>
    <t>4_Pristiophoriformes</t>
  </si>
  <si>
    <t>Pliotrema annae</t>
  </si>
  <si>
    <t>Pliotrema kajae</t>
  </si>
  <si>
    <t>Pliotrema warreni</t>
  </si>
  <si>
    <t>Pristiophorus cirratus</t>
  </si>
  <si>
    <t>Pristiophorus delicatus</t>
  </si>
  <si>
    <t>Pristiophorus japonicus</t>
  </si>
  <si>
    <t>Pristiophorus lanae</t>
  </si>
  <si>
    <t>Pristiophorus nancyae</t>
  </si>
  <si>
    <t>Pristiophorus nudipinnis</t>
  </si>
  <si>
    <t>Pristiophorus schroederi</t>
  </si>
  <si>
    <t>5_Squatiniformes</t>
  </si>
  <si>
    <t>Squatina aculeata</t>
  </si>
  <si>
    <t>A2bcd+3cd</t>
  </si>
  <si>
    <t>Squatina africana</t>
  </si>
  <si>
    <t>Squatina albipunctata</t>
  </si>
  <si>
    <t>A2bd+3bd+4bd</t>
  </si>
  <si>
    <t>Squatina argentina</t>
  </si>
  <si>
    <t>Squatina armata</t>
  </si>
  <si>
    <t>Squatina australis</t>
  </si>
  <si>
    <t>Squatina caillieti</t>
  </si>
  <si>
    <t>Squatina californica</t>
  </si>
  <si>
    <t>Squatina david</t>
  </si>
  <si>
    <t>Squatina dumeril</t>
  </si>
  <si>
    <t>Squatina formosa</t>
  </si>
  <si>
    <t>Squatina guggenheim</t>
  </si>
  <si>
    <t>Squatina japonica</t>
  </si>
  <si>
    <t>Squatina legnota</t>
  </si>
  <si>
    <t>Squatina nebulosa</t>
  </si>
  <si>
    <t>Squatina occulta</t>
  </si>
  <si>
    <t>Squatina oculata</t>
  </si>
  <si>
    <t>Squatina pseudocellata</t>
  </si>
  <si>
    <t>Squatina squatina</t>
  </si>
  <si>
    <t>A2bcd</t>
  </si>
  <si>
    <t>Squatina tergocellata</t>
  </si>
  <si>
    <t>Squatina tergocellatoides</t>
  </si>
  <si>
    <t>Squatina varii</t>
  </si>
  <si>
    <t>6_Heterodontiformes</t>
  </si>
  <si>
    <t>Heterodontus francisci</t>
  </si>
  <si>
    <t>Heterodontus galeatus</t>
  </si>
  <si>
    <t>Heterodontus japonicus</t>
  </si>
  <si>
    <t>Heterodontus mexicanus</t>
  </si>
  <si>
    <t>Heterodontus omanensis</t>
  </si>
  <si>
    <t>Heterodontus portusjacksoni</t>
  </si>
  <si>
    <t>Heterodontus quoyi</t>
  </si>
  <si>
    <t>Heterodontus ramalheira</t>
  </si>
  <si>
    <t>Heterodontus zebra</t>
  </si>
  <si>
    <t>7_Orectolobiformes</t>
  </si>
  <si>
    <t>Cirrhoscyllium expolitum</t>
  </si>
  <si>
    <t>Cirrhoscyllium formosanum</t>
  </si>
  <si>
    <t>Cirrhoscyllium japonicum</t>
  </si>
  <si>
    <t>Parascyllium collare</t>
  </si>
  <si>
    <t>Parascyllium elongatum</t>
  </si>
  <si>
    <t>Parascyllium ferrugineum</t>
  </si>
  <si>
    <t>Parascyllium sparsimaculatum</t>
  </si>
  <si>
    <t>Parascyllium variolatum</t>
  </si>
  <si>
    <t>Brachaelurus colcloughi</t>
  </si>
  <si>
    <t>C2a(ii)</t>
  </si>
  <si>
    <t>Brachaelurus waddi</t>
  </si>
  <si>
    <t>Eucrossorhinus dasypogon</t>
  </si>
  <si>
    <t>Orectolobus floridus</t>
  </si>
  <si>
    <t>Orectolobus halei</t>
  </si>
  <si>
    <t>Orectolobus hutchinsi</t>
  </si>
  <si>
    <t>Orectolobus japonicus</t>
  </si>
  <si>
    <t>Orectolobus leptolineatus</t>
  </si>
  <si>
    <t>Submitted 201106</t>
  </si>
  <si>
    <t>Orectolobus maculatus</t>
  </si>
  <si>
    <t>Orectolobus ornatus</t>
  </si>
  <si>
    <t>Orectolobus parvimaculatus</t>
  </si>
  <si>
    <t>Orectolobus reticulatus</t>
  </si>
  <si>
    <t>Orectolobus wardi</t>
  </si>
  <si>
    <t>Sutorectus tentaculatus</t>
  </si>
  <si>
    <t>Chiloscyllium arabicum</t>
  </si>
  <si>
    <t>A2cd+3cd</t>
  </si>
  <si>
    <t>Chiloscyllium burmensis</t>
  </si>
  <si>
    <t>Chiloscyllium caeruleopunctatum</t>
  </si>
  <si>
    <t>Chiloscyllium griseum</t>
  </si>
  <si>
    <t>Chiloscyllium hasselti</t>
  </si>
  <si>
    <t>A2cd</t>
  </si>
  <si>
    <t>Chiloscyllium indicum</t>
  </si>
  <si>
    <t>Chiloscyllium plagiosum</t>
  </si>
  <si>
    <t>Chiloscyllium punctatum</t>
  </si>
  <si>
    <t>Hemiscyllium freycineti</t>
  </si>
  <si>
    <t>B2ab(ii,iii,v)</t>
  </si>
  <si>
    <t>Hemiscyllium galei</t>
  </si>
  <si>
    <t>Hemiscyllium hallstromi</t>
  </si>
  <si>
    <t>B1ab(iii)</t>
  </si>
  <si>
    <t>Hemiscyllium halmahera</t>
  </si>
  <si>
    <t>Hemiscyllium henryi</t>
  </si>
  <si>
    <t>Hemiscyllium michaeli</t>
  </si>
  <si>
    <t>Hemiscyllium ocellatum</t>
  </si>
  <si>
    <t>Hemiscyllium strahani</t>
  </si>
  <si>
    <t>Hemiscyllium trispeculare</t>
  </si>
  <si>
    <t>Ginglymostoma cirratum</t>
  </si>
  <si>
    <t>Ginglymostoma unami</t>
  </si>
  <si>
    <t>Nebrius ferrugineus</t>
  </si>
  <si>
    <t>Submitted 201218</t>
  </si>
  <si>
    <t>Pseudoginglymostoma brevicaudatum</t>
  </si>
  <si>
    <t>Stegostoma tigrinum</t>
  </si>
  <si>
    <t>A2bd+3bd</t>
  </si>
  <si>
    <t>Rhincodon typus</t>
  </si>
  <si>
    <t>A2bd+4bd</t>
  </si>
  <si>
    <t>8_Lamniformes</t>
  </si>
  <si>
    <t>Carcharias taurus</t>
  </si>
  <si>
    <t>Odontaspis ferox</t>
  </si>
  <si>
    <t>Odontaspis noronhai</t>
  </si>
  <si>
    <t>Mitsukurina owstoni</t>
  </si>
  <si>
    <t>Pseudocarcharias kamoharai</t>
  </si>
  <si>
    <t>Megachasma pelagios</t>
  </si>
  <si>
    <t>Alopias pelagicus</t>
  </si>
  <si>
    <t>Alopias superciliosus</t>
  </si>
  <si>
    <t>Alopias vulpinus</t>
  </si>
  <si>
    <t>Cetorhinus maximus</t>
  </si>
  <si>
    <t>Carcharodon carcharias</t>
  </si>
  <si>
    <t>Isurus oxyrinchus</t>
  </si>
  <si>
    <t>Isurus paucus</t>
  </si>
  <si>
    <t>Lamna ditropis</t>
  </si>
  <si>
    <t>Lamna nasus</t>
  </si>
  <si>
    <t>9_Carcharhiniformes</t>
  </si>
  <si>
    <t>Apristurus albisoma</t>
  </si>
  <si>
    <t>Apristurus ampliceps</t>
  </si>
  <si>
    <t>Apristurus aphyodes</t>
  </si>
  <si>
    <t>Apristurus australis</t>
  </si>
  <si>
    <t>Apristurus breviventralis</t>
  </si>
  <si>
    <t>Apristurus brunneus</t>
  </si>
  <si>
    <t>Apristurus bucephalus</t>
  </si>
  <si>
    <t>Apristurus canutus</t>
  </si>
  <si>
    <t>Apristurus exsanguis</t>
  </si>
  <si>
    <t>Apristurus fedorovi</t>
  </si>
  <si>
    <t>Apristurus garricki</t>
  </si>
  <si>
    <t>Apristurus gibbosus</t>
  </si>
  <si>
    <t>Apristurus herklotsi</t>
  </si>
  <si>
    <t>Apristurus indicus</t>
  </si>
  <si>
    <t>Apristurus internatus</t>
  </si>
  <si>
    <t>Apristurus investigatoris</t>
  </si>
  <si>
    <t>Apristurus japonicus</t>
  </si>
  <si>
    <t>Apristurus kampae</t>
  </si>
  <si>
    <t>Apristurus laurussonii</t>
  </si>
  <si>
    <t>Apristurus longicephalus</t>
  </si>
  <si>
    <t>Apristurus macrorhynchus</t>
  </si>
  <si>
    <t>Apristurus macrostomus</t>
  </si>
  <si>
    <t>Apristurus manis</t>
  </si>
  <si>
    <t>Apristurus melanoasper</t>
  </si>
  <si>
    <t>Apristurus microps</t>
  </si>
  <si>
    <t>Apristurus micropterygeus</t>
  </si>
  <si>
    <t>Apristurus nakayai</t>
  </si>
  <si>
    <t>Apristurus nasutus</t>
  </si>
  <si>
    <t>Apristurus parvipinnis</t>
  </si>
  <si>
    <t>Apristurus pinguis</t>
  </si>
  <si>
    <t>Apristurus platyrhynchus</t>
  </si>
  <si>
    <t>Apristurus profundorum</t>
  </si>
  <si>
    <t>Apristurus riveri</t>
  </si>
  <si>
    <t>Apristurus saldanha</t>
  </si>
  <si>
    <t>Apristurus sibogae</t>
  </si>
  <si>
    <t>Apristurus sinensis</t>
  </si>
  <si>
    <t>Apristurus spongiceps</t>
  </si>
  <si>
    <t>Apristurus stenseni</t>
  </si>
  <si>
    <t>Apristurus yangi</t>
  </si>
  <si>
    <t>Asymbolus analis</t>
  </si>
  <si>
    <t>Asymbolus funebris</t>
  </si>
  <si>
    <t>Asymbolus galacticus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</si>
  <si>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</si>
  <si>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</si>
  <si>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</si>
  <si>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</si>
  <si>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</si>
  <si>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</si>
  <si>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Bythaelurus alcockii</t>
  </si>
  <si>
    <t>Bythaelurus bachi</t>
  </si>
  <si>
    <t>Bythaelurus canescens</t>
  </si>
  <si>
    <t>Bythaelurus clevai</t>
  </si>
  <si>
    <t>Bythaelurus dawsoni</t>
  </si>
  <si>
    <t>Bythaelurus giddingsi</t>
  </si>
  <si>
    <t>Bythaelurus hispidus</t>
  </si>
  <si>
    <t>Bythaelurus immaculatus</t>
  </si>
  <si>
    <t>Bythaelurus incanus</t>
  </si>
  <si>
    <t>Bythaelurus lutarius</t>
  </si>
  <si>
    <t>Bythaelurus naylori</t>
  </si>
  <si>
    <t>Bythaelurus stewarti</t>
  </si>
  <si>
    <t>Bythaelurus tenuicephalus</t>
  </si>
  <si>
    <t>Bythaelurus vivaldii</t>
  </si>
  <si>
    <t>Cephalurus cephalus</t>
  </si>
  <si>
    <t>Figaro boardmani</t>
  </si>
  <si>
    <t>Figaro striatus</t>
  </si>
  <si>
    <t>Galeus antillensis</t>
  </si>
  <si>
    <t>Galeus arae</t>
  </si>
  <si>
    <t>Galeus atlanticus</t>
  </si>
  <si>
    <t>Galeus cadenati</t>
  </si>
  <si>
    <t>Galeus corriganae</t>
  </si>
  <si>
    <t>Galeus eastmani</t>
  </si>
  <si>
    <t>Galeus gracilis</t>
  </si>
  <si>
    <t>Galeus longirostris</t>
  </si>
  <si>
    <t>Galeus melastomus</t>
  </si>
  <si>
    <t>Galeus mincaronei</t>
  </si>
  <si>
    <t>Galeus murinus</t>
  </si>
  <si>
    <t>Galeus nipponensis</t>
  </si>
  <si>
    <t>Galeus piperatus</t>
  </si>
  <si>
    <t>Galeus polli</t>
  </si>
  <si>
    <t>Galeus priapus</t>
  </si>
  <si>
    <t>Galeus sauteri</t>
  </si>
  <si>
    <t>Galeus schultzi</t>
  </si>
  <si>
    <t>Galeus springeri</t>
  </si>
  <si>
    <t>Halaelurus boesemani</t>
  </si>
  <si>
    <t>Halaelurus buergeri</t>
  </si>
  <si>
    <t>Halaelurus lineatus</t>
  </si>
  <si>
    <t>Halaelurus maculosus</t>
  </si>
  <si>
    <t>Halaelurus natalensis</t>
  </si>
  <si>
    <t>Halaelurus quagga</t>
  </si>
  <si>
    <t>Halaelurus sellus</t>
  </si>
  <si>
    <t>Haploblepharus edwardsii</t>
  </si>
  <si>
    <t>Haploblepharus fuscus</t>
  </si>
  <si>
    <t>Haploblepharus kistnasamyi</t>
  </si>
  <si>
    <t>B2ab(v)</t>
  </si>
  <si>
    <t>Haploblepharus pictus</t>
  </si>
  <si>
    <t>Holohalaelurus favus</t>
  </si>
  <si>
    <t>Holohalaelurus grennian</t>
  </si>
  <si>
    <t>Holohalaelurus melanostigma</t>
  </si>
  <si>
    <t>Holohalaelurus punctatus</t>
  </si>
  <si>
    <t>Holohalaelurus regani</t>
  </si>
  <si>
    <t>Parmaturus albimarginatus</t>
  </si>
  <si>
    <t>Parmaturus albipenis</t>
  </si>
  <si>
    <t>Parmaturus angelae</t>
  </si>
  <si>
    <t>Parmaturus bigus</t>
  </si>
  <si>
    <t>Parmaturus campechiensis</t>
  </si>
  <si>
    <t>Parmaturus lanatus</t>
  </si>
  <si>
    <t>Parmaturus macmillani</t>
  </si>
  <si>
    <t>Parmaturus melanobranchus</t>
  </si>
  <si>
    <t>Parmaturus nigripalatum</t>
  </si>
  <si>
    <t>Parmaturus pilosus</t>
  </si>
  <si>
    <t>Parmaturus xaniurus</t>
  </si>
  <si>
    <t>Pentanchus profundicolus</t>
  </si>
  <si>
    <t>Akheilos suwartanai</t>
  </si>
  <si>
    <t>Atelomycterus baliensis</t>
  </si>
  <si>
    <t>Atelomycterus erdmanni</t>
  </si>
  <si>
    <t>Atelomycterus fasciatus</t>
  </si>
  <si>
    <t>Atelomycterus macleayi</t>
  </si>
  <si>
    <t>Atelomycterus marmoratus</t>
  </si>
  <si>
    <t>Atelomycterus marnkalha</t>
  </si>
  <si>
    <t>Aulohalaelurus kanakorum</t>
  </si>
  <si>
    <t>Aulohalaelurus labiosus</t>
  </si>
  <si>
    <t>Cephaloscyllium albipinnum</t>
  </si>
  <si>
    <t>Cephaloscyllium cooki</t>
  </si>
  <si>
    <t>Cephaloscyllium fasciatum</t>
  </si>
  <si>
    <t>Cephaloscyllium formosanum</t>
  </si>
  <si>
    <t>Cephaloscyllium hiscosellum</t>
  </si>
  <si>
    <t>Cephaloscyllium isabellum</t>
  </si>
  <si>
    <t>Cephaloscyllium laticeps</t>
  </si>
  <si>
    <t>Cephaloscyllium pictum</t>
  </si>
  <si>
    <t>Cephaloscyllium sarawakensis</t>
  </si>
  <si>
    <t>Cephaloscyllium signourum</t>
  </si>
  <si>
    <t>Cephaloscyllium silasi</t>
  </si>
  <si>
    <t>Cephaloscyllium speccum</t>
  </si>
  <si>
    <t>Cephaloscyllium stevensi</t>
  </si>
  <si>
    <t>Cephaloscyllium sufflans</t>
  </si>
  <si>
    <t>Cephaloscyllium umbratile</t>
  </si>
  <si>
    <t>Cephaloscyllium variegatum</t>
  </si>
  <si>
    <t>Cephaloscyllium ventriosum</t>
  </si>
  <si>
    <t>Cephaloscyllium zebrum</t>
  </si>
  <si>
    <t>Poroderma africanum</t>
  </si>
  <si>
    <t>Poroderma pantherinum</t>
  </si>
  <si>
    <t>Schroederichthys bivius</t>
  </si>
  <si>
    <t>Schroederichthys chilensis</t>
  </si>
  <si>
    <t>Schroederichthys maculatus</t>
  </si>
  <si>
    <t>Schroederichthys saurisqualus</t>
  </si>
  <si>
    <t>Schroederichthys tenuis</t>
  </si>
  <si>
    <t>Scyliorhinus boa</t>
  </si>
  <si>
    <t>Scyliorhinus cabofriensis</t>
  </si>
  <si>
    <t>Scyliorhinus canicula</t>
  </si>
  <si>
    <t>Scyliorhinus capensis</t>
  </si>
  <si>
    <t>Scyliorhinus cervigoni</t>
  </si>
  <si>
    <t>Scyliorhinus comoroensis</t>
  </si>
  <si>
    <t>Scyliorhinus garmani</t>
  </si>
  <si>
    <t>Scyliorhinus haeckelii</t>
  </si>
  <si>
    <t>Scyliorhinus hesperius</t>
  </si>
  <si>
    <t>Scyliorhinus meadi</t>
  </si>
  <si>
    <t>Scyliorhinus retifer</t>
  </si>
  <si>
    <t>Scyliorhinus stellaris</t>
  </si>
  <si>
    <t>Scyliorhinus torazame</t>
  </si>
  <si>
    <t>Scyliorhinus torrei</t>
  </si>
  <si>
    <t>Scyliorhinus ugoi</t>
  </si>
  <si>
    <t>Ctenacis fehlmanni</t>
  </si>
  <si>
    <t>Eridacnis barbouri</t>
  </si>
  <si>
    <t>Eridacnis radcliffei</t>
  </si>
  <si>
    <t>Eridacnis sinuans</t>
  </si>
  <si>
    <t>Proscyllium habereri</t>
  </si>
  <si>
    <t>Proscyllium magnificum</t>
  </si>
  <si>
    <t>Gollum attenuatus</t>
  </si>
  <si>
    <t>Gollum suluensis</t>
  </si>
  <si>
    <t>Planonasus parini</t>
  </si>
  <si>
    <t>Planonasus indicus</t>
  </si>
  <si>
    <t>Pseudotriakis microdon</t>
  </si>
  <si>
    <t>Leptocharias smithii</t>
  </si>
  <si>
    <t>Submitted 201220</t>
  </si>
  <si>
    <t>Furgaleus macki</t>
  </si>
  <si>
    <t>Galeorhinus galeus</t>
  </si>
  <si>
    <t>Gogolia filewoodi</t>
  </si>
  <si>
    <t>Hemitriakis abdita</t>
  </si>
  <si>
    <t>Hemitriakis complicofasciata</t>
  </si>
  <si>
    <t>Hemitriakis falcata</t>
  </si>
  <si>
    <t>Hemitriakis indroyonoi</t>
  </si>
  <si>
    <t>A2d; B2ab(v)</t>
  </si>
  <si>
    <t>Hemitriakis japanica</t>
  </si>
  <si>
    <t>Hemitriakis leucoperiptera</t>
  </si>
  <si>
    <t>Hypogaleus hyugaensis</t>
  </si>
  <si>
    <t>Iago garricki</t>
  </si>
  <si>
    <t>Iago omanensis</t>
  </si>
  <si>
    <t>Mustelus albipinnis</t>
  </si>
  <si>
    <t>Mustelus antarcticus</t>
  </si>
  <si>
    <t>Mustelus asterias</t>
  </si>
  <si>
    <t>Mustelus californicus</t>
  </si>
  <si>
    <t>Mustelus canis</t>
  </si>
  <si>
    <t>Mustelus dorsalis</t>
  </si>
  <si>
    <t>Mustelus fasciatus</t>
  </si>
  <si>
    <t>Mustelus griseus</t>
  </si>
  <si>
    <t>Mustelus henlei</t>
  </si>
  <si>
    <t>Mustelus higmani</t>
  </si>
  <si>
    <t>Mustelus lenticulatus</t>
  </si>
  <si>
    <t>Mustelus lunulatus</t>
  </si>
  <si>
    <t>Mustelus manazo</t>
  </si>
  <si>
    <t>Mustelus mento</t>
  </si>
  <si>
    <t>Mustelus minicanis</t>
  </si>
  <si>
    <t>Mustelus mosis</t>
  </si>
  <si>
    <t>Mustelus mustelus</t>
  </si>
  <si>
    <t>not complete also waiting SOMmetadata</t>
  </si>
  <si>
    <t>Mustelus norrisi</t>
  </si>
  <si>
    <t>Mustelus palumbes</t>
  </si>
  <si>
    <t>Mustelus punctulatus</t>
  </si>
  <si>
    <t>Mustelus ravidus</t>
  </si>
  <si>
    <t>Mustelus schmitti</t>
  </si>
  <si>
    <t>Mustelus sinusmexicanus</t>
  </si>
  <si>
    <t>Mustelus stevensi</t>
  </si>
  <si>
    <t>Mustelus whitneyi</t>
  </si>
  <si>
    <t>Mustelus widodoi</t>
  </si>
  <si>
    <t>Scylliogaleus quecketti</t>
  </si>
  <si>
    <t>B1ab(iii,v)</t>
  </si>
  <si>
    <t>Triakis acutipinna</t>
  </si>
  <si>
    <t>B1ab(v);C2a(ii)</t>
  </si>
  <si>
    <t>Triakis maculata</t>
  </si>
  <si>
    <t>Triakis megalopterus</t>
  </si>
  <si>
    <t>Triakis scyllium</t>
  </si>
  <si>
    <t>Triakis semifasciata</t>
  </si>
  <si>
    <t>Chaenogaleus macrostoma</t>
  </si>
  <si>
    <t>Hemigaleus australiensis</t>
  </si>
  <si>
    <t>Hemigaleus microstoma</t>
  </si>
  <si>
    <t>Hemipristis elongata</t>
  </si>
  <si>
    <t>Paragaleus leucolomatus</t>
  </si>
  <si>
    <t>Paragaleus pectoralis</t>
  </si>
  <si>
    <t>Looks good to submit 201220</t>
  </si>
  <si>
    <t>Paragaleus randalli</t>
  </si>
  <si>
    <t>Paragaleus tengi</t>
  </si>
  <si>
    <t>Carcharhinus acronotus</t>
  </si>
  <si>
    <t>Carcharhinus albimarginatus</t>
  </si>
  <si>
    <t>Carcharhinus altimus</t>
  </si>
  <si>
    <t>Carcharhinus amblyrhynchoides</t>
  </si>
  <si>
    <t>Carcharhinus amblyrhynchos</t>
  </si>
  <si>
    <t>Carcharhinus amboinensis</t>
  </si>
  <si>
    <t>Carcharhinus borneensis</t>
  </si>
  <si>
    <t>Carcharhinus brachyurus</t>
  </si>
  <si>
    <t>Carcharhinus brevipinna</t>
  </si>
  <si>
    <t>Carcharhinus cautus</t>
  </si>
  <si>
    <t>Carcharhinus cerdale</t>
  </si>
  <si>
    <t>Carcharhinus coatesi</t>
  </si>
  <si>
    <t>Carcharhinus dussumieri</t>
  </si>
  <si>
    <t>Carcharhinus falciformis</t>
  </si>
  <si>
    <t>Carcharhinus fitzroyensis</t>
  </si>
  <si>
    <t>Carcharhinus galapagensis</t>
  </si>
  <si>
    <t>Carcharhinus hemiodon</t>
  </si>
  <si>
    <t>C2a(i)</t>
  </si>
  <si>
    <t>Carcharhinus humani</t>
  </si>
  <si>
    <t>Carcharhinus isodon</t>
  </si>
  <si>
    <t>Carcharhinus leiodon</t>
  </si>
  <si>
    <t>Carcharhinus leucas</t>
  </si>
  <si>
    <t>Carcharhinus limbatus</t>
  </si>
  <si>
    <t>Carcharhinus longimanus</t>
  </si>
  <si>
    <t>Carcharhinus macloti</t>
  </si>
  <si>
    <t>Carcharhinus melanopterus</t>
  </si>
  <si>
    <t>Carcharhinus obsoletus</t>
  </si>
  <si>
    <t>A2d; D</t>
  </si>
  <si>
    <t>Carcharhinus obscurus</t>
  </si>
  <si>
    <t>Carcharhinus perezi</t>
  </si>
  <si>
    <t>Carcharhinus plumbeus</t>
  </si>
  <si>
    <t>Carcharhinus porosus</t>
  </si>
  <si>
    <t>Carcharhinus sealei</t>
  </si>
  <si>
    <t>Carcharhinus signatus</t>
  </si>
  <si>
    <t>Carcharhinus sorrah</t>
  </si>
  <si>
    <t>Carcharhinus tilstoni</t>
  </si>
  <si>
    <t>Carcharhinus tjutjot</t>
  </si>
  <si>
    <t>Galeocerdo cuvier</t>
  </si>
  <si>
    <t>Glyphis gangeticus</t>
  </si>
  <si>
    <t>A2cd;C2a(i)</t>
  </si>
  <si>
    <t>Glyphis garricki</t>
  </si>
  <si>
    <t>C1</t>
  </si>
  <si>
    <t>Glyphis glyphis</t>
  </si>
  <si>
    <t>Isogomphodon oxyrhynchus</t>
  </si>
  <si>
    <t>Lamiopsis temminckii</t>
  </si>
  <si>
    <t>Lamiopsis tephrodes</t>
  </si>
  <si>
    <t>Loxodon macrorhinus</t>
  </si>
  <si>
    <t>Submitted 210505</t>
  </si>
  <si>
    <t>Nasolamia velox</t>
  </si>
  <si>
    <t>Negaprion acutidens</t>
  </si>
  <si>
    <t>Negaprion brevirostris</t>
  </si>
  <si>
    <t>Prionace glauca</t>
  </si>
  <si>
    <t>Rhizoprionodon acutus</t>
  </si>
  <si>
    <t>Rhizoprionodon lalandii</t>
  </si>
  <si>
    <t>Rhizoprionodon longurio</t>
  </si>
  <si>
    <t>Rhizoprionodon oligolinx</t>
  </si>
  <si>
    <t>Rhizoprionodon porosus</t>
  </si>
  <si>
    <t>Rhizoprionodon taylori</t>
  </si>
  <si>
    <t>Rhizoprionodon terraenovae</t>
  </si>
  <si>
    <t>Scoliodon laticaudus</t>
  </si>
  <si>
    <t>Scoliodon macrorhynchos</t>
  </si>
  <si>
    <t>Triaenodon obesus</t>
  </si>
  <si>
    <t>Eusphyra blochii</t>
  </si>
  <si>
    <t>Sphyrna corona</t>
  </si>
  <si>
    <t>Sphyrna gilberti</t>
  </si>
  <si>
    <t>Sphyrna lewini</t>
  </si>
  <si>
    <t>Sphyrna media</t>
  </si>
  <si>
    <t>Sphyrna mokarran</t>
  </si>
  <si>
    <t>Sphyrna tiburo</t>
  </si>
  <si>
    <t>Sphyrna tudes</t>
  </si>
  <si>
    <t>Sphyrna zygaena</t>
  </si>
  <si>
    <t>10_Torpediniformes</t>
  </si>
  <si>
    <t>Platyrhina hyugaensis</t>
  </si>
  <si>
    <t>Platyrhina psomadakisi</t>
  </si>
  <si>
    <t>Platyrhina sinensis</t>
  </si>
  <si>
    <t>Platyrhina tangi</t>
  </si>
  <si>
    <t>Platyrhinoidis triseriata</t>
  </si>
  <si>
    <t>Benthobatis kreffti</t>
  </si>
  <si>
    <t>Benthobatis marcida</t>
  </si>
  <si>
    <t>Benthobatis moresbyi</t>
  </si>
  <si>
    <t>Benthobatis yangi</t>
  </si>
  <si>
    <t>Diplobatis colombiensis</t>
  </si>
  <si>
    <t>Diplobatis guamachensis</t>
  </si>
  <si>
    <t>Diplobatis ommata</t>
  </si>
  <si>
    <t>Diplobatis picta</t>
  </si>
  <si>
    <t>Discopyge castelloi</t>
  </si>
  <si>
    <t>Discopyge tschudii</t>
  </si>
  <si>
    <t>Narcine atzi</t>
  </si>
  <si>
    <t>Narcine baliensis</t>
  </si>
  <si>
    <t>Narcine bancroftii</t>
  </si>
  <si>
    <t>Narcine brasiliensis</t>
  </si>
  <si>
    <t>Narcine brevilabiata</t>
  </si>
  <si>
    <t>Narcine entemedor</t>
  </si>
  <si>
    <t>Narcine insolita</t>
  </si>
  <si>
    <t>Narcine leoparda</t>
  </si>
  <si>
    <t>Narcine lingula</t>
  </si>
  <si>
    <t>Narcine maculata</t>
  </si>
  <si>
    <t>Narcine oculifera</t>
  </si>
  <si>
    <t>Narcine prodorsalis</t>
  </si>
  <si>
    <t>Narcine rierai</t>
  </si>
  <si>
    <t>Narcine timlei</t>
  </si>
  <si>
    <t>Narcine vermiculata</t>
  </si>
  <si>
    <t>Narcinops lasti</t>
  </si>
  <si>
    <t>Narcinops nelsoni</t>
  </si>
  <si>
    <t>Narcinops ornata</t>
  </si>
  <si>
    <t>Narcinops tasmaniensis</t>
  </si>
  <si>
    <t>Narcinops westraliensis</t>
  </si>
  <si>
    <t>Electrolux addisoni</t>
  </si>
  <si>
    <t>Heteronarce bentuviai</t>
  </si>
  <si>
    <t>Heteronarce garmani</t>
  </si>
  <si>
    <t>Heteronarce mollis</t>
  </si>
  <si>
    <t>Narke capensis</t>
  </si>
  <si>
    <t>Narke dipterygia</t>
  </si>
  <si>
    <t>Narke japonica</t>
  </si>
  <si>
    <t>Revised20210520 due to change of taxonomic concept of Crassenarke dormitor</t>
  </si>
  <si>
    <t>Temera hardwickii</t>
  </si>
  <si>
    <t>Typhlonarke aysoni</t>
  </si>
  <si>
    <t>Hypnos monopterygius</t>
  </si>
  <si>
    <t>Tetronarce californica</t>
  </si>
  <si>
    <t>Tetronarce cowleyi</t>
  </si>
  <si>
    <t>Tetronarce formosa</t>
  </si>
  <si>
    <t>Tetronarce nobiliana</t>
  </si>
  <si>
    <t>Tetronarce occidentalis</t>
  </si>
  <si>
    <t>Tetronarce puelcha</t>
  </si>
  <si>
    <t>Tetronarce tokionis</t>
  </si>
  <si>
    <t>Tetronarce tremens</t>
  </si>
  <si>
    <t>Torpedo adenensis</t>
  </si>
  <si>
    <t>B1ab(v)</t>
  </si>
  <si>
    <t>Torpedo andersoni</t>
  </si>
  <si>
    <t>Torpedo bauchotae</t>
  </si>
  <si>
    <t>Torpedo fuscomaculata</t>
  </si>
  <si>
    <t>Torpedo mackayana</t>
  </si>
  <si>
    <t>Torpedo marmorata</t>
  </si>
  <si>
    <t>Torpedo sinuspersici</t>
  </si>
  <si>
    <t>Torpedo suessii</t>
  </si>
  <si>
    <t>Torpedo torpedo</t>
  </si>
  <si>
    <t>11_Rhinopristiformes</t>
  </si>
  <si>
    <t>Anoxypristis cuspidata</t>
  </si>
  <si>
    <t>Pristis clavata</t>
  </si>
  <si>
    <t>Pristis pectinata</t>
  </si>
  <si>
    <t>Pristis pristis</t>
  </si>
  <si>
    <t>Pristis zijsron</t>
  </si>
  <si>
    <t>Aptychotrema rostrata</t>
  </si>
  <si>
    <t>Aptychotrema timorensis</t>
  </si>
  <si>
    <t>Aptychotrema vincentiana</t>
  </si>
  <si>
    <t>Trygonorrhina dumerilii</t>
  </si>
  <si>
    <t>Trygonorrhina fasciata</t>
  </si>
  <si>
    <t>Zapteryx brevirostris</t>
  </si>
  <si>
    <t>Zapteryx exasperata</t>
  </si>
  <si>
    <t>Zapteryx xyster</t>
  </si>
  <si>
    <t>Glaucostegus cemiculus</t>
  </si>
  <si>
    <t>Glaucostegus granulatus</t>
  </si>
  <si>
    <t>Glaucostegus halavi</t>
  </si>
  <si>
    <t>Glaucostegus obtusus</t>
  </si>
  <si>
    <t>Glaucostegus thouin</t>
  </si>
  <si>
    <t>Glaucostegus typus</t>
  </si>
  <si>
    <t>Rhina ancylostoma</t>
  </si>
  <si>
    <t>Rhynchobatus australiae</t>
  </si>
  <si>
    <t>Rhynchobatus cooki</t>
  </si>
  <si>
    <t>Rhynchobatus djiddensis</t>
  </si>
  <si>
    <t>Rhynchobatus immaculatus</t>
  </si>
  <si>
    <t>Rhynchobatus laevis</t>
  </si>
  <si>
    <t>Rhynchobatus luebberti</t>
  </si>
  <si>
    <t>Rhynchobatus palpebratus</t>
  </si>
  <si>
    <t>Rhynchobatus springeri</t>
  </si>
  <si>
    <t>Rhynchorhina mauritaniensis</t>
  </si>
  <si>
    <t>Acroteriobatus annulatus</t>
  </si>
  <si>
    <t>Acroteriobatus blochii</t>
  </si>
  <si>
    <t>Acroteriobatus leucospilus</t>
  </si>
  <si>
    <t>Acroteriobatus ocellatus</t>
  </si>
  <si>
    <t>Acroteriobatus omanensis</t>
  </si>
  <si>
    <t>Acroteriobatus salalah</t>
  </si>
  <si>
    <t>Acroteriobatus variegatus</t>
  </si>
  <si>
    <t>Pseudobatos buthi</t>
  </si>
  <si>
    <t>Pseudobatos glaucostigmus</t>
  </si>
  <si>
    <t>Pseudobatos horkelii</t>
  </si>
  <si>
    <t>Pseudobatos lentiginosus</t>
  </si>
  <si>
    <t>Pseudobatos leucorhynchus</t>
  </si>
  <si>
    <t>Pseudobatos percellens</t>
  </si>
  <si>
    <t>Pseudobatos planiceps</t>
  </si>
  <si>
    <t>Pseudobatos prahli</t>
  </si>
  <si>
    <t>Pseudobatos productus</t>
  </si>
  <si>
    <t>Rhinobatos albomaculatus</t>
  </si>
  <si>
    <t>Rhinobatos annandalei</t>
  </si>
  <si>
    <t>Rhinobatos austini</t>
  </si>
  <si>
    <t>Rhinobatos borneensis</t>
  </si>
  <si>
    <t>Rhinobatos holcorhynchus</t>
  </si>
  <si>
    <t>Rhinobatos hynnicephalus</t>
  </si>
  <si>
    <t>Rhinobatos irvinei</t>
  </si>
  <si>
    <t>Rhinobatos jimbaranensis</t>
  </si>
  <si>
    <t>Rhinobatos lionotus</t>
  </si>
  <si>
    <t>Rhinobatos manai</t>
  </si>
  <si>
    <t>Rhinobatos nudidorsalis</t>
  </si>
  <si>
    <t>Rhinobatos penggali</t>
  </si>
  <si>
    <t>Rhinobatos punctifer</t>
  </si>
  <si>
    <t>Rhinobatos ranongensis</t>
  </si>
  <si>
    <t>Rhinobatos rhinobatos</t>
  </si>
  <si>
    <t>Rhinobatos sainsburyi</t>
  </si>
  <si>
    <t>Rhinobatos schlegelii</t>
  </si>
  <si>
    <t>Rhinobatos whitei</t>
  </si>
  <si>
    <t>12_Rajiformes</t>
  </si>
  <si>
    <t>Amblyraja doellojuradoi</t>
  </si>
  <si>
    <t>Amblyraja frerichsi</t>
  </si>
  <si>
    <t>Amblyraja georgiana</t>
  </si>
  <si>
    <t>Amblyraja hyperborea</t>
  </si>
  <si>
    <t>Amblyraja jenseni</t>
  </si>
  <si>
    <t>Amblyraja radiata</t>
  </si>
  <si>
    <t>Amblyraja reversa</t>
  </si>
  <si>
    <t>Amblyraja taaf</t>
  </si>
  <si>
    <t>Beringraja binoculata</t>
  </si>
  <si>
    <t>Beringraja cortezensis</t>
  </si>
  <si>
    <t>Beringraja inornata</t>
  </si>
  <si>
    <t>Beringraja pulchra</t>
  </si>
  <si>
    <t>Beringraja rhina</t>
  </si>
  <si>
    <t>Beringraja stellulata</t>
  </si>
  <si>
    <t>Breviraja claramaculata</t>
  </si>
  <si>
    <t>Breviraja colesi</t>
  </si>
  <si>
    <t>Breviraja mouldi</t>
  </si>
  <si>
    <t>Breviraja nigriventralis</t>
  </si>
  <si>
    <t>Breviraja spinosa</t>
  </si>
  <si>
    <t>Dactylobatus armatus</t>
  </si>
  <si>
    <t>Dactylobatus clarkii</t>
  </si>
  <si>
    <t>Dentiraja australis</t>
  </si>
  <si>
    <t>Dentiraja cerva</t>
  </si>
  <si>
    <t>Dentiraja confusa</t>
  </si>
  <si>
    <t>Dentiraja endeavouri</t>
  </si>
  <si>
    <t>Dentiraja falloarga</t>
  </si>
  <si>
    <t>Dentiraja flindersi</t>
  </si>
  <si>
    <t>Dentiraja healdi</t>
  </si>
  <si>
    <t>Dentiraja lemprieri</t>
  </si>
  <si>
    <t>Dentiraja oculus</t>
  </si>
  <si>
    <t>Dentiraja polyommata</t>
  </si>
  <si>
    <t>Dipturus acrobelus</t>
  </si>
  <si>
    <t>Dipturus amphispinus</t>
  </si>
  <si>
    <t>Dipturus apricus</t>
  </si>
  <si>
    <t>Dipturus argentinensis</t>
  </si>
  <si>
    <t>Dipturus batis</t>
  </si>
  <si>
    <t>Dipturus bullisi</t>
  </si>
  <si>
    <t>Dipturus brevicaudatus</t>
  </si>
  <si>
    <t>Dipturus campbelli</t>
  </si>
  <si>
    <t>Dipturus canutus</t>
  </si>
  <si>
    <t>Dipturus chilensis</t>
  </si>
  <si>
    <t>Dipturus chinensis</t>
  </si>
  <si>
    <t>Dipturus crosnieri</t>
  </si>
  <si>
    <t>A3d</t>
  </si>
  <si>
    <t>Dipturus doutrei</t>
  </si>
  <si>
    <t>Dipturus ecuadoriensis</t>
  </si>
  <si>
    <t>coastal</t>
  </si>
  <si>
    <t>Dipturus garricki</t>
  </si>
  <si>
    <t>Dipturus gigas</t>
  </si>
  <si>
    <t>Dipturus grahamorum</t>
  </si>
  <si>
    <t>Dipturus gudgeri</t>
  </si>
  <si>
    <t>A2bd+A4bd</t>
  </si>
  <si>
    <t>Dipturus innominatus</t>
  </si>
  <si>
    <t>Dipturus intermedius</t>
  </si>
  <si>
    <t>Dipturus johannisdavisi</t>
  </si>
  <si>
    <t>Dipturus kwangtungensis</t>
  </si>
  <si>
    <t>Dipturus laevis</t>
  </si>
  <si>
    <t>Dipturus lamillai</t>
  </si>
  <si>
    <t>Dipturus lanceorostratus</t>
  </si>
  <si>
    <t>Dipturus leptocaudus</t>
  </si>
  <si>
    <t>Dipturus macrocauda</t>
  </si>
  <si>
    <t>Dipturus maugeanus</t>
  </si>
  <si>
    <t>B1ab(i,ii,iii,iv)+2ab(i,ii,iii,iv)</t>
  </si>
  <si>
    <t>Dipturus melanospilus</t>
  </si>
  <si>
    <t>Dipturus mennii</t>
  </si>
  <si>
    <t>Dipturus nasutus</t>
  </si>
  <si>
    <t>Dipturus nidarosiensis</t>
  </si>
  <si>
    <t>Dipturus olseni</t>
  </si>
  <si>
    <t>Dipturus oregoni</t>
  </si>
  <si>
    <t>Dipturus oxyrinchus</t>
  </si>
  <si>
    <t>Dipturus pullopunctatus</t>
  </si>
  <si>
    <t>Dipturus queenslandicus</t>
  </si>
  <si>
    <t>Dipturus springeri</t>
  </si>
  <si>
    <t>Dipturus stenorhynchus</t>
  </si>
  <si>
    <t>Dipturus teevani</t>
  </si>
  <si>
    <t>Dipturus tengu</t>
  </si>
  <si>
    <t>Dipturus trachydermus</t>
  </si>
  <si>
    <t>Dipturus wengi</t>
  </si>
  <si>
    <t>Dipturus wuhanlingi</t>
  </si>
  <si>
    <t>Hongeo koreana</t>
  </si>
  <si>
    <t>Leucoraja circularis</t>
  </si>
  <si>
    <t>Leucoraja compagnoi</t>
  </si>
  <si>
    <t>Leucoraja elaineae</t>
  </si>
  <si>
    <t>Submitted 210427</t>
  </si>
  <si>
    <t>Leucoraja erinacea</t>
  </si>
  <si>
    <t>Leucoraja fullonica</t>
  </si>
  <si>
    <t>Leucoraja garmani</t>
  </si>
  <si>
    <t>Leucoraja lentiginosa</t>
  </si>
  <si>
    <t>Leucoraja leucosticta</t>
  </si>
  <si>
    <t>Leucoraja melitensis</t>
  </si>
  <si>
    <t>A2bcd+3bcd</t>
  </si>
  <si>
    <t>Leucoraja naevus</t>
  </si>
  <si>
    <t>Leucoraja ocellata</t>
  </si>
  <si>
    <t>Leucoraja pristispina</t>
  </si>
  <si>
    <t>Leucoraja wallacei</t>
  </si>
  <si>
    <t>Leucoraja yucatanensis</t>
  </si>
  <si>
    <t>Malacoraja kreffti</t>
  </si>
  <si>
    <t>Malacoraja obscura</t>
  </si>
  <si>
    <t>Malacoraja senta</t>
  </si>
  <si>
    <t>Malacoraja spinacidermis</t>
  </si>
  <si>
    <t>Neoraja africana</t>
  </si>
  <si>
    <t>Neoraja caerulea</t>
  </si>
  <si>
    <t>Neoraja carolinensis</t>
  </si>
  <si>
    <t>Neoraja iberica</t>
  </si>
  <si>
    <t>Neoraja stehmanni</t>
  </si>
  <si>
    <t>Okamejei acutispina</t>
  </si>
  <si>
    <t>Okamejei arafurensis</t>
  </si>
  <si>
    <t>Okamejei boesemani</t>
  </si>
  <si>
    <t>Okamejei cairae</t>
  </si>
  <si>
    <t>Okamejei heemstrai</t>
  </si>
  <si>
    <t>Okamejei hollandi</t>
  </si>
  <si>
    <t>Okamejei kenojei</t>
  </si>
  <si>
    <t>Okamejei leptoura</t>
  </si>
  <si>
    <t>Okamejei meerdervoortii</t>
  </si>
  <si>
    <t>Okamejei mengae</t>
  </si>
  <si>
    <t>Okamejei ornata</t>
  </si>
  <si>
    <t>Okamejei schmidti</t>
  </si>
  <si>
    <t>Orbiraja jensenae</t>
  </si>
  <si>
    <t>Orbiraja philipi</t>
  </si>
  <si>
    <t>Orbiraja powelli</t>
  </si>
  <si>
    <t>Raja asterias</t>
  </si>
  <si>
    <t>Raja brachyura</t>
  </si>
  <si>
    <t>Raja clavata</t>
  </si>
  <si>
    <t>Raja herwigi</t>
  </si>
  <si>
    <t>Raja maderensis</t>
  </si>
  <si>
    <t>D2</t>
  </si>
  <si>
    <t>Raja microocellata</t>
  </si>
  <si>
    <t>Raja miraletus</t>
  </si>
  <si>
    <t>Raja montagui</t>
  </si>
  <si>
    <t>Raja ocellifera</t>
  </si>
  <si>
    <t>Raja parva</t>
  </si>
  <si>
    <t>Raja pita</t>
  </si>
  <si>
    <t>Raja polystigma</t>
  </si>
  <si>
    <t>Raja radula</t>
  </si>
  <si>
    <t>A4b</t>
  </si>
  <si>
    <t>Raja straeleni</t>
  </si>
  <si>
    <t>Raja undulata</t>
  </si>
  <si>
    <t>Rajella annandalei</t>
  </si>
  <si>
    <t>Rajella barnardi</t>
  </si>
  <si>
    <t>Rajella bathyphila</t>
  </si>
  <si>
    <t>Rajella bigelowi</t>
  </si>
  <si>
    <t>Rajella caudaspinosa</t>
  </si>
  <si>
    <t>Rajella challengeri</t>
  </si>
  <si>
    <t>Rajella dissimilis</t>
  </si>
  <si>
    <t>Rajella eisenhardti</t>
  </si>
  <si>
    <t>Rajella fuliginea</t>
  </si>
  <si>
    <t>Rajella fyllae</t>
  </si>
  <si>
    <t>Rajella kukujevi</t>
  </si>
  <si>
    <t>Rajella leoparda</t>
  </si>
  <si>
    <t>Rajella lintea</t>
  </si>
  <si>
    <t>Rajella nigerrima</t>
  </si>
  <si>
    <t>Rajella paucispinosa</t>
  </si>
  <si>
    <t>Rajella purpuriventralis</t>
  </si>
  <si>
    <t>Rajella ravidula</t>
  </si>
  <si>
    <t>Rajella sadowskii</t>
  </si>
  <si>
    <t>Rostroraja ackleyi</t>
  </si>
  <si>
    <t>Rostroraja alba</t>
  </si>
  <si>
    <t>Rostroraja bahamensis</t>
  </si>
  <si>
    <t>Rostroraja cervigoni</t>
  </si>
  <si>
    <t>Rostroraja eglanteria</t>
  </si>
  <si>
    <t>Rostroraja equatorialis</t>
  </si>
  <si>
    <t>Rostroraja texana</t>
  </si>
  <si>
    <t>Rostroraja velezi</t>
  </si>
  <si>
    <t>Spiniraja whitleyi</t>
  </si>
  <si>
    <t>Arctoraja sexoculata</t>
  </si>
  <si>
    <t>Submitted</t>
  </si>
  <si>
    <t>Arhynchobatis asperrimus</t>
  </si>
  <si>
    <t>Atlantoraja castelnaui</t>
  </si>
  <si>
    <t>Atlantoraja cyclophora</t>
  </si>
  <si>
    <t>Atlantoraja platana</t>
  </si>
  <si>
    <t>Bathyraja abyssicola</t>
  </si>
  <si>
    <t>Bathyraja aguja</t>
  </si>
  <si>
    <t>Bathyraja albomaculata</t>
  </si>
  <si>
    <t>Bathyraja aleutica</t>
  </si>
  <si>
    <t>Bathyraja andriashevi</t>
  </si>
  <si>
    <t>Bathyraja bergi</t>
  </si>
  <si>
    <t>Bathyraja brachyurops</t>
  </si>
  <si>
    <t>Bathyraja cousseauae</t>
  </si>
  <si>
    <t>Bathyraja diplotaenia</t>
  </si>
  <si>
    <t>Bathyraja eatonii</t>
  </si>
  <si>
    <t>Bathyraja fedorovi</t>
  </si>
  <si>
    <t>Bathyraja griseocauda</t>
  </si>
  <si>
    <t>Bathyraja hesperafricana</t>
  </si>
  <si>
    <t>Bathyraja interrupta</t>
  </si>
  <si>
    <t>Bathyraja irrasa</t>
  </si>
  <si>
    <t>Bathyraja ishiharai</t>
  </si>
  <si>
    <t>Bathyraja isotrachys</t>
  </si>
  <si>
    <t>Bathyraja kincaidii</t>
  </si>
  <si>
    <t>Bathyraja leucomelanos</t>
  </si>
  <si>
    <t>Bathyraja lindbergi</t>
  </si>
  <si>
    <t>Bathyraja longicauda</t>
  </si>
  <si>
    <t>Bathyraja maccaini</t>
  </si>
  <si>
    <t>Bathyraja macloviana</t>
  </si>
  <si>
    <t>Bathyraja maculata</t>
  </si>
  <si>
    <t>Bathyraja magellanica</t>
  </si>
  <si>
    <t>Bathyraja mariposa</t>
  </si>
  <si>
    <t>Bathyraja matsubarai</t>
  </si>
  <si>
    <t>Bathyraja meridionalis</t>
  </si>
  <si>
    <t>Bathyraja microtrachys</t>
  </si>
  <si>
    <t>Bathyraja minispinosa</t>
  </si>
  <si>
    <t>Bathyraja multispinis</t>
  </si>
  <si>
    <t>Bathyraja murrayi</t>
  </si>
  <si>
    <t>Bathyraja pacifica</t>
  </si>
  <si>
    <t>Bathyraja pallida</t>
  </si>
  <si>
    <t>Bathyraja panthera</t>
  </si>
  <si>
    <t>Bathyraja papilionifera</t>
  </si>
  <si>
    <t>Bathyraja parmifera</t>
  </si>
  <si>
    <t>Bathyraja peruana</t>
  </si>
  <si>
    <t>Bathyraja richardsoni</t>
  </si>
  <si>
    <t>Bathyraja scaphiops</t>
  </si>
  <si>
    <t>Bathyraja schroederi</t>
  </si>
  <si>
    <t>Bathyraja shuntovi</t>
  </si>
  <si>
    <t>Bathyraja smirnovi</t>
  </si>
  <si>
    <t>Bathyraja smithii</t>
  </si>
  <si>
    <t>Bathyraja spinicauda</t>
  </si>
  <si>
    <t>Bathyraja spinosissima</t>
  </si>
  <si>
    <t>Bathyraja taranetzi</t>
  </si>
  <si>
    <t>Bathyraja trachouros</t>
  </si>
  <si>
    <t>Bathyraja trachura</t>
  </si>
  <si>
    <t>Bathyraja tunae</t>
  </si>
  <si>
    <t>Bathyraja tzinovskii</t>
  </si>
  <si>
    <t>Bathyraja violacea</t>
  </si>
  <si>
    <t>Brochiraja aenigma</t>
  </si>
  <si>
    <t>Brochiraja albilabiata</t>
  </si>
  <si>
    <t>Brochiraja asperula</t>
  </si>
  <si>
    <t>Brochiraja heuresa</t>
  </si>
  <si>
    <t>Brochiraja leviveneta</t>
  </si>
  <si>
    <t>Brochiraja microspinifera</t>
  </si>
  <si>
    <t>Brochiraja spinifera</t>
  </si>
  <si>
    <t>Brochiraja vittacauda</t>
  </si>
  <si>
    <t>Insentiraja laxipella</t>
  </si>
  <si>
    <t>Insentiraja subtilispinosa</t>
  </si>
  <si>
    <t>Irolita waitii</t>
  </si>
  <si>
    <t>Irolita westraliensis</t>
  </si>
  <si>
    <t>Notoraja alisae</t>
  </si>
  <si>
    <t>Notoraja azurea</t>
  </si>
  <si>
    <t>Notoraja fijiensis</t>
  </si>
  <si>
    <t>Notoraja hirticauda</t>
  </si>
  <si>
    <t>Notoraja inusitata</t>
  </si>
  <si>
    <t>Notoraja lira</t>
  </si>
  <si>
    <t>Notoraja longiventralis</t>
  </si>
  <si>
    <t>Notoraja martinezi</t>
  </si>
  <si>
    <t>Notoraja ochroderma</t>
  </si>
  <si>
    <t>Notoraja sapphira</t>
  </si>
  <si>
    <t>Notoraja sereti</t>
  </si>
  <si>
    <t>Notoraja sticta</t>
  </si>
  <si>
    <t>Notoraja tobitukai</t>
  </si>
  <si>
    <t>Pavoraja alleni</t>
  </si>
  <si>
    <t>Pavoraja arenaria</t>
  </si>
  <si>
    <t>Pavoraja mosaica</t>
  </si>
  <si>
    <t>Pavoraja nitida</t>
  </si>
  <si>
    <t>Pavoraja pseudonitida</t>
  </si>
  <si>
    <t>Pavoraja umbrosa</t>
  </si>
  <si>
    <t>Psammobatis bergi</t>
  </si>
  <si>
    <t>Psammobatis extenta</t>
  </si>
  <si>
    <t>Psammobatis lentiginosa</t>
  </si>
  <si>
    <t>Psammobatis normani</t>
  </si>
  <si>
    <t>Psammobatis rudis</t>
  </si>
  <si>
    <t>Psammobatis rutrum</t>
  </si>
  <si>
    <t>Psammobatis scobina</t>
  </si>
  <si>
    <t>Pseudoraja fischeri</t>
  </si>
  <si>
    <t>Rhinoraja kujiensis</t>
  </si>
  <si>
    <t>Rhinoraja longicauda</t>
  </si>
  <si>
    <t>Rhinoraja odai</t>
  </si>
  <si>
    <t>Rioraja agassizii</t>
  </si>
  <si>
    <t>Sympterygia acuta</t>
  </si>
  <si>
    <t>Sympterygia bonapartii</t>
  </si>
  <si>
    <t>Sympterygia brevicaudata</t>
  </si>
  <si>
    <t>Sympterygia lima</t>
  </si>
  <si>
    <t>Cruriraja andamanica</t>
  </si>
  <si>
    <t>Cruriraja atlantis</t>
  </si>
  <si>
    <t>Cruriraja cadenati</t>
  </si>
  <si>
    <t>Cruriraja durbanensis</t>
  </si>
  <si>
    <t>Cruriraja hulleyi</t>
  </si>
  <si>
    <t>Cruriraja parcomaculata</t>
  </si>
  <si>
    <t>Cruriraja poeyi</t>
  </si>
  <si>
    <t>Cruriraja rugosa</t>
  </si>
  <si>
    <t>Fenestraja atripinna</t>
  </si>
  <si>
    <t>Fenestraja cubensis</t>
  </si>
  <si>
    <t>Fenestraja ishiyamai</t>
  </si>
  <si>
    <t>Fenestraja maceachrani</t>
  </si>
  <si>
    <t>Fenestraja mamillidens</t>
  </si>
  <si>
    <t>Fenestraja plutonia</t>
  </si>
  <si>
    <t>Fenestraja sibogae</t>
  </si>
  <si>
    <t>Fenestraja sinusmexicanus</t>
  </si>
  <si>
    <t>Gurgesiella atlantica</t>
  </si>
  <si>
    <t>Gurgesiella dorsalifera</t>
  </si>
  <si>
    <t>Gurgesiella furvescens</t>
  </si>
  <si>
    <t>Anacanthobatis marmorata</t>
  </si>
  <si>
    <t>Indobatis ori</t>
  </si>
  <si>
    <t>Schroederobatis americana</t>
  </si>
  <si>
    <t>Sinobatis andamanensis</t>
  </si>
  <si>
    <t>Sinobatis borneensis</t>
  </si>
  <si>
    <t>Sinobatis brevicauda</t>
  </si>
  <si>
    <t>Sinobatis bulbicauda</t>
  </si>
  <si>
    <t>Sinobatis caerulea</t>
  </si>
  <si>
    <t>Sinobatis filicauda</t>
  </si>
  <si>
    <t>Sinobatis kotlyari</t>
  </si>
  <si>
    <t>Sinobatis melanosoma</t>
  </si>
  <si>
    <t>Sinobatis stenosoma</t>
  </si>
  <si>
    <t>Springeria folirostris</t>
  </si>
  <si>
    <t>Springeria longirostris</t>
  </si>
  <si>
    <t>13_Myliobatiformes</t>
  </si>
  <si>
    <t>Zanobatus maculatus</t>
  </si>
  <si>
    <t>Zanobatus schoenleinii</t>
  </si>
  <si>
    <t>Hexatrygon bickelli</t>
  </si>
  <si>
    <t>Bathytoshia brevicaudata</t>
  </si>
  <si>
    <t>Bathytoshia centroura</t>
  </si>
  <si>
    <t>Bathytoshia lata</t>
  </si>
  <si>
    <t>Brevitrygon heterura</t>
  </si>
  <si>
    <t>Brevitrygon imbricata</t>
  </si>
  <si>
    <t>Brevitrygon javaensis</t>
  </si>
  <si>
    <t>A2cd; B2ab(i,ii,iii,v)</t>
  </si>
  <si>
    <t>Brevitrygon walga</t>
  </si>
  <si>
    <t>Dasyatis chrysonota</t>
  </si>
  <si>
    <t>Dasyatis hypostigma</t>
  </si>
  <si>
    <t>Abcd</t>
  </si>
  <si>
    <t>Dasyatis marmorata</t>
  </si>
  <si>
    <t>Dasyatis pastinaca</t>
  </si>
  <si>
    <t>Dasyatis tortonesei</t>
  </si>
  <si>
    <t>Fluvitrygon kittipongi</t>
  </si>
  <si>
    <t>Fluvitrygon oxyrhynchus</t>
  </si>
  <si>
    <t>Fluvitrygon signifer</t>
  </si>
  <si>
    <t>Fontitrygon colarensis</t>
  </si>
  <si>
    <t>Fontitrygon garouaensis</t>
  </si>
  <si>
    <t>Fontitrygon geijskesi</t>
  </si>
  <si>
    <t>Fontitrygon margarita</t>
  </si>
  <si>
    <t>Fontitrygon margaritella</t>
  </si>
  <si>
    <t>Fontitrygon ukpam</t>
  </si>
  <si>
    <t>Hemitrygon akajei</t>
  </si>
  <si>
    <t>Hemitrygon bennettii</t>
  </si>
  <si>
    <t>Hemitrygon fluviorum</t>
  </si>
  <si>
    <t>Hemitrygon izuensis</t>
  </si>
  <si>
    <t>Hemitrygon laevigata</t>
  </si>
  <si>
    <t>Hemitrygon laosensis</t>
  </si>
  <si>
    <t>Hemitrygon longicauda</t>
  </si>
  <si>
    <t>Hemitrygon navarrae</t>
  </si>
  <si>
    <t>Hemitrygon parvonigra</t>
  </si>
  <si>
    <t>Hemitrygon sinensis</t>
  </si>
  <si>
    <t>12_Myliobatiformes</t>
  </si>
  <si>
    <t>Hemitrygon yemenensis</t>
  </si>
  <si>
    <t>Himantura australis</t>
  </si>
  <si>
    <t>Himantura leoparda</t>
  </si>
  <si>
    <t>Himantura uarnak</t>
  </si>
  <si>
    <t>Himantura undulata</t>
  </si>
  <si>
    <t>Hypanus americanus</t>
  </si>
  <si>
    <t>Hypanus berthalutzae</t>
  </si>
  <si>
    <t>Hypanus dipterurus</t>
  </si>
  <si>
    <t>Hypanus guttatus</t>
  </si>
  <si>
    <t>Hypanus longus</t>
  </si>
  <si>
    <t>Hypanus marianae</t>
  </si>
  <si>
    <t>Hypanus rudis</t>
  </si>
  <si>
    <t>Hypanus sabinus</t>
  </si>
  <si>
    <t>Hypanus say</t>
  </si>
  <si>
    <t>Maculabatis ambigua</t>
  </si>
  <si>
    <t>Maculabatis arabica</t>
  </si>
  <si>
    <t>Maculabatis astra</t>
  </si>
  <si>
    <t>Maculabatis bineeshi</t>
  </si>
  <si>
    <t>Submitted 201113</t>
  </si>
  <si>
    <t>Maculabatis gerrardi</t>
  </si>
  <si>
    <t>Maculabatis macrura</t>
  </si>
  <si>
    <t>Maculabatis pastinacoides</t>
  </si>
  <si>
    <t>Maculabatis randalli</t>
  </si>
  <si>
    <t>Maculabatis toshi</t>
  </si>
  <si>
    <t>Makararaja chindwinensis</t>
  </si>
  <si>
    <t>Submitted 210512</t>
  </si>
  <si>
    <t>Megatrygon microps</t>
  </si>
  <si>
    <t>Neotrygon annotata</t>
  </si>
  <si>
    <t>Neotrygon australiae</t>
  </si>
  <si>
    <t>Neotrygon caeruleopunctata</t>
  </si>
  <si>
    <t>Neotrygon kuhlii</t>
  </si>
  <si>
    <t>Neotrygon leylandi</t>
  </si>
  <si>
    <t>Neotrygon ningalooensis</t>
  </si>
  <si>
    <t>Neotrygon orientalis</t>
  </si>
  <si>
    <t>Neotrygon picta</t>
  </si>
  <si>
    <t>Neotrygon trigonoides</t>
  </si>
  <si>
    <t>Neotrygon varidens</t>
  </si>
  <si>
    <t>Pastinachus ater</t>
  </si>
  <si>
    <t>Pastinachus gracilicaudus</t>
  </si>
  <si>
    <t>Pastinachus sephen</t>
  </si>
  <si>
    <t>Pastinachus solocirostris</t>
  </si>
  <si>
    <t>Pastinachus stellurostris</t>
  </si>
  <si>
    <t>Pateobatis bleekeri</t>
  </si>
  <si>
    <t>Pateobatis fai</t>
  </si>
  <si>
    <t>Pateobatis hortlei</t>
  </si>
  <si>
    <t>Pateobatis jenkinsii</t>
  </si>
  <si>
    <t>Pateobatis uarnacoides</t>
  </si>
  <si>
    <t>Pteroplatytrygon violacea</t>
  </si>
  <si>
    <t>Taeniura lessoni</t>
  </si>
  <si>
    <t>Taeniura lymma</t>
  </si>
  <si>
    <t>Taeniurops grabatus</t>
  </si>
  <si>
    <t>Taeniurops meyeni</t>
  </si>
  <si>
    <t>Telatrygon acutirostra</t>
  </si>
  <si>
    <t>Telatrygon biasa</t>
  </si>
  <si>
    <t>Telatrygon crozieri</t>
  </si>
  <si>
    <t>Telatrygon zugei</t>
  </si>
  <si>
    <t>Urogymnus acanthobothrium</t>
  </si>
  <si>
    <t>Urogymnus asperrimus</t>
  </si>
  <si>
    <t>Urogymnus dalyensis</t>
  </si>
  <si>
    <t>Urogymnus granulatus</t>
  </si>
  <si>
    <t>Urogymnus lobistoma</t>
  </si>
  <si>
    <t>Urogymnus polylepis</t>
  </si>
  <si>
    <t>Styracura pacifica</t>
  </si>
  <si>
    <t>Styracura schmardae</t>
  </si>
  <si>
    <t>Urobatis concentricus</t>
  </si>
  <si>
    <t>Urobatis halleri</t>
  </si>
  <si>
    <t>Urobatis jamaicensis</t>
  </si>
  <si>
    <t>Urobatis maculatus</t>
  </si>
  <si>
    <t>Urobatis marmoratus</t>
  </si>
  <si>
    <t>Urobatis pardalis</t>
  </si>
  <si>
    <t>Urobatis tumbesensis</t>
  </si>
  <si>
    <t>Urotrygon aspidura</t>
  </si>
  <si>
    <t>Urotrygon chilensis</t>
  </si>
  <si>
    <t>Urotrygon cimar</t>
  </si>
  <si>
    <t>Urotrygon microphthalmum</t>
  </si>
  <si>
    <t>Urotrygon munda</t>
  </si>
  <si>
    <t>Urotrygon nana</t>
  </si>
  <si>
    <t>Urotrygon reticulata</t>
  </si>
  <si>
    <t>Urotrygon rogersi</t>
  </si>
  <si>
    <t>Urotrygon simulatrix</t>
  </si>
  <si>
    <t>Urotrygon venezuelae</t>
  </si>
  <si>
    <t>Gymnura altavela</t>
  </si>
  <si>
    <t>Gymnura australis</t>
  </si>
  <si>
    <t>Gymnura crebripunctata</t>
  </si>
  <si>
    <t>Gymnura japonica</t>
  </si>
  <si>
    <t>Gymnura lessae</t>
  </si>
  <si>
    <t>Gymnura marmorata</t>
  </si>
  <si>
    <t>Gymnura micrura</t>
  </si>
  <si>
    <t>Gymnura natalensis</t>
  </si>
  <si>
    <t>Gymnura poecilura</t>
  </si>
  <si>
    <t>Gymnura sereti</t>
  </si>
  <si>
    <t>Gymnura tentaculata</t>
  </si>
  <si>
    <t>Gymnura zonura</t>
  </si>
  <si>
    <t>Plesiobatis daviesi</t>
  </si>
  <si>
    <t>Spinilophus armatus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</si>
  <si>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</si>
  <si>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</si>
  <si>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</si>
  <si>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</si>
  <si>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</si>
  <si>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</si>
  <si>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Urolophus aurantiacus</t>
  </si>
  <si>
    <t>Urolophus bucculentus</t>
  </si>
  <si>
    <t>Urolophus circularis</t>
  </si>
  <si>
    <t>Urolophus cruciatus</t>
  </si>
  <si>
    <t>Urolophus deforgesi</t>
  </si>
  <si>
    <t>Urolophus expansus</t>
  </si>
  <si>
    <t>Urolophus flavomosaicus</t>
  </si>
  <si>
    <t>Urolophus gigas</t>
  </si>
  <si>
    <t>Urolophus javanicus</t>
  </si>
  <si>
    <t>D</t>
  </si>
  <si>
    <t>Urolophus kaianus</t>
  </si>
  <si>
    <t>Urolophus kapalensis</t>
  </si>
  <si>
    <t>Urolophus lobatus</t>
  </si>
  <si>
    <t>Urolophus mitosis</t>
  </si>
  <si>
    <t>Urolophus neocaledoniensis</t>
  </si>
  <si>
    <t>Urolophus orarius</t>
  </si>
  <si>
    <t>Urolophus papilio</t>
  </si>
  <si>
    <t>Urolophus paucimaculatus</t>
  </si>
  <si>
    <t>Urolophus piperatus</t>
  </si>
  <si>
    <t>Urolophus sufflavus</t>
  </si>
  <si>
    <t>Urolophus viridis</t>
  </si>
  <si>
    <t>Urolophus westraliensis</t>
  </si>
  <si>
    <t>Aetobatus flagellum</t>
  </si>
  <si>
    <t>Aetobatus laticeps</t>
  </si>
  <si>
    <t>Aetobatus narinari</t>
  </si>
  <si>
    <t>Aetobatus narutobiei</t>
  </si>
  <si>
    <t>Aetobatus ocellatus</t>
  </si>
  <si>
    <t>Aetomylaeus asperrimus</t>
  </si>
  <si>
    <t>Aetomylaeus bovinus</t>
  </si>
  <si>
    <t>Aetomylaeus caeruleofasciatus</t>
  </si>
  <si>
    <t>Aetomylaeus maculatus</t>
  </si>
  <si>
    <t>Aetomylaeus milvus</t>
  </si>
  <si>
    <t>Aetomylaeus nichofii</t>
  </si>
  <si>
    <t>Aetomylaeus vespertilio</t>
  </si>
  <si>
    <t>Myliobatis aquila</t>
  </si>
  <si>
    <t>Myliobatis californicus</t>
  </si>
  <si>
    <t>Myliobatis chilensis</t>
  </si>
  <si>
    <t>Myliobatis freminvillei</t>
  </si>
  <si>
    <t>Myliobatis goodei</t>
  </si>
  <si>
    <t>Myliobatis hamlyni</t>
  </si>
  <si>
    <t>Myliobatis longirostris</t>
  </si>
  <si>
    <t>Myliobatis peruvianus</t>
  </si>
  <si>
    <t>Myliobatis ridens</t>
  </si>
  <si>
    <t>Myliobatis tenuicaudatus</t>
  </si>
  <si>
    <t>Myliobatis tobijei</t>
  </si>
  <si>
    <t>Rhinoptera bonasus</t>
  </si>
  <si>
    <t>Rhinoptera brasiliensis</t>
  </si>
  <si>
    <t>Rhinoptera javanica</t>
  </si>
  <si>
    <t>Rhinoptera jayakari</t>
  </si>
  <si>
    <t>Rhinoptera marginata</t>
  </si>
  <si>
    <t>Rhinoptera neglecta</t>
  </si>
  <si>
    <t>Rhinoptera steindachneri</t>
  </si>
  <si>
    <t>Mobula alfredi</t>
  </si>
  <si>
    <t>A2bcd+3d</t>
  </si>
  <si>
    <t>Mobula birostris</t>
  </si>
  <si>
    <t>Mobula eregoodoo</t>
  </si>
  <si>
    <t>A2bd+A3d</t>
  </si>
  <si>
    <t>Mobula hypostoma</t>
  </si>
  <si>
    <t>A2cd+3d</t>
  </si>
  <si>
    <t>Mobula kuhlii</t>
  </si>
  <si>
    <t>Mobula mobular</t>
  </si>
  <si>
    <t>Mobula munkiana</t>
  </si>
  <si>
    <t>Mobula tarapacana</t>
  </si>
  <si>
    <t>Mobula thurstoni</t>
  </si>
  <si>
    <t>14_Chimaeriformes</t>
  </si>
  <si>
    <t>Callorhinchus callorynchus</t>
  </si>
  <si>
    <t>Callorhinchus capensis</t>
  </si>
  <si>
    <t>Callorhinchus milii</t>
  </si>
  <si>
    <t>Chimaera argiloba</t>
  </si>
  <si>
    <t>Chimaera bahamaensis</t>
  </si>
  <si>
    <t>Chimaera buccanigella</t>
  </si>
  <si>
    <t>Chimaera carophila</t>
  </si>
  <si>
    <t>Chimaera cubana</t>
  </si>
  <si>
    <t>Chimaera didierae</t>
  </si>
  <si>
    <t>Chimaera fulva</t>
  </si>
  <si>
    <t>Chimaera jordani</t>
  </si>
  <si>
    <t>Chimaera lignaria</t>
  </si>
  <si>
    <t>Chimaera macrospina</t>
  </si>
  <si>
    <t>Chimaera monstrosa</t>
  </si>
  <si>
    <t>Chimaera notafricana</t>
  </si>
  <si>
    <t>Chimaera obscura</t>
  </si>
  <si>
    <t>Chimaera ogilbyi</t>
  </si>
  <si>
    <t>Chimaera opalescens</t>
  </si>
  <si>
    <t>Chimaera orientalis</t>
  </si>
  <si>
    <t>Chimaera owstoni</t>
  </si>
  <si>
    <t>Chimaera panthera</t>
  </si>
  <si>
    <t>Chimaera phantasma</t>
  </si>
  <si>
    <t>Chimaera willwatchi</t>
  </si>
  <si>
    <t>Hydrolagus affinis</t>
  </si>
  <si>
    <t>Hydrolagus africanus</t>
  </si>
  <si>
    <t>Hydrolagus alberti</t>
  </si>
  <si>
    <t>Hydrolagus alphus</t>
  </si>
  <si>
    <t>Hydrolagus barbouri</t>
  </si>
  <si>
    <t>Hydrolagus bemisi</t>
  </si>
  <si>
    <t>Hydrolagus colliei</t>
  </si>
  <si>
    <t>Hydrolagus erithacus</t>
  </si>
  <si>
    <t>Hydrolagus homonycteris</t>
  </si>
  <si>
    <t>Hydrolagus lusitanicus</t>
  </si>
  <si>
    <t>Hydrolagus macrophthalmus</t>
  </si>
  <si>
    <t>Hydrolagus marmoratus</t>
  </si>
  <si>
    <t>Hydrolagus matallanasi</t>
  </si>
  <si>
    <t>Hydrolagus mccoskeri</t>
  </si>
  <si>
    <t>Hydrolagus melanophasma</t>
  </si>
  <si>
    <t>Hydrolagus mirabilis</t>
  </si>
  <si>
    <t>Hydrolagus mitsukurii</t>
  </si>
  <si>
    <t>Hydrolagus novaezealandiae</t>
  </si>
  <si>
    <t>Hydrolagus pallidus</t>
  </si>
  <si>
    <t>Hydrolagus purpurescens</t>
  </si>
  <si>
    <t>Hydrolagus trolli</t>
  </si>
  <si>
    <t>Harriotta haeckeli</t>
  </si>
  <si>
    <t>Harriotta raleighana</t>
  </si>
  <si>
    <t>Neoharriotta carri</t>
  </si>
  <si>
    <t>Neoharriotta pinnata</t>
  </si>
  <si>
    <t>Neoharriotta pumila</t>
  </si>
  <si>
    <t>Rhinochimaera africana</t>
  </si>
  <si>
    <t>Rhinochimaera atlantica</t>
  </si>
  <si>
    <t>Rhinochimaera pacifica</t>
  </si>
  <si>
    <t>Taxon</t>
  </si>
  <si>
    <t>PrevioucCategory</t>
  </si>
  <si>
    <t>NEwCategory</t>
  </si>
  <si>
    <t>Amblyraja badia</t>
  </si>
  <si>
    <t>Dasyatis brevicaudata</t>
  </si>
  <si>
    <t>Dasyatis microps</t>
  </si>
  <si>
    <t>Dasyatis thetidis</t>
  </si>
  <si>
    <t>Etmopterus baxteri</t>
  </si>
  <si>
    <t>Heliotrygon gomesi</t>
  </si>
  <si>
    <t>Heliotrygon rosai</t>
  </si>
  <si>
    <t>Himantura astra</t>
  </si>
  <si>
    <t>Himantura dalyensis</t>
  </si>
  <si>
    <t>Himantura granulata</t>
  </si>
  <si>
    <t>Himantura toshi</t>
  </si>
  <si>
    <t>Hydrolagus lemures</t>
  </si>
  <si>
    <t>Hydrolagus ogilbyi</t>
  </si>
  <si>
    <t>Mustelus walkeri</t>
  </si>
  <si>
    <t>Neotrygon orientale</t>
  </si>
  <si>
    <t>Paratrygon aiereba</t>
  </si>
  <si>
    <t>Plesiotrygon iwamae</t>
  </si>
  <si>
    <t>Plesiotrygon nana</t>
  </si>
  <si>
    <t>Potamotrygon adamastor</t>
  </si>
  <si>
    <t>Potamotrygon albimaculata</t>
  </si>
  <si>
    <t>Potamotrygon amandae</t>
  </si>
  <si>
    <t>Potamotrygon amazona</t>
  </si>
  <si>
    <t>Potamotrygon boesemani</t>
  </si>
  <si>
    <t>Potamotrygon brachyura</t>
  </si>
  <si>
    <t>Potamotrygon constellata</t>
  </si>
  <si>
    <t>Potamotrygon falkneri</t>
  </si>
  <si>
    <t>Potamotrygon garmani</t>
  </si>
  <si>
    <t>Potamotrygon henlei</t>
  </si>
  <si>
    <t>Potamotrygon histrix</t>
  </si>
  <si>
    <t>Potamotrygon humerosa</t>
  </si>
  <si>
    <t>Potamotrygon jabuti</t>
  </si>
  <si>
    <t>Potamotrygon leopoldi</t>
  </si>
  <si>
    <t>Potamotrygon limai</t>
  </si>
  <si>
    <t>Potamotrygon magdalenae</t>
  </si>
  <si>
    <t>Potamotrygon marinae</t>
  </si>
  <si>
    <t>Potamotrygon marquesi</t>
  </si>
  <si>
    <t>Potamotrygon motoro</t>
  </si>
  <si>
    <t>Potamotrygon ocellata</t>
  </si>
  <si>
    <t>Potamotrygon orbignyi</t>
  </si>
  <si>
    <t>Potamotrygon pantanensis</t>
  </si>
  <si>
    <t>Potamotrygon rex</t>
  </si>
  <si>
    <t>Potamotrygon schroederi</t>
  </si>
  <si>
    <t>Potamotrygon schuemacheri</t>
  </si>
  <si>
    <t>Potamotrygon scobina</t>
  </si>
  <si>
    <t>Potamotrygon signata</t>
  </si>
  <si>
    <t>Potamotrygon tatianae</t>
  </si>
  <si>
    <t>Potamotrygon tigrina</t>
  </si>
  <si>
    <t>Potamotrygon wallacei</t>
  </si>
  <si>
    <t>Potamotrygon yepezi</t>
  </si>
  <si>
    <t>Psammobatis parvacauda</t>
  </si>
  <si>
    <t>Rhinobatos productus</t>
  </si>
  <si>
    <t>Rhinoraja taranetzi</t>
  </si>
  <si>
    <t>Taeniurops grabata</t>
  </si>
  <si>
    <t>Trygonorrhina dumerilli</t>
  </si>
  <si>
    <t>URL</t>
  </si>
  <si>
    <t>Notes</t>
  </si>
  <si>
    <t>{Carpenter, 2016 #15606; Last, 2016 #14496}</t>
  </si>
  <si>
    <t>{de FL Viana, 2018 #15570}</t>
  </si>
  <si>
    <t>The Red List Assessment indicates might be very shallow: "This carpet shark resides in temperate waters along the continental shelf at depths to 180 m, occurring in a variety of habitats, including sand, rocky reefs, kelp, and seagrass beds (Compagno 2001, Last and Stevens 2009)."</t>
  </si>
  <si>
    <t>{Heupel, 2016 #15608; Weigmann, 2016 #14251}</t>
  </si>
  <si>
    <t>{Last, 2016 #14496; Ben Amor, 2019 #15605; Ebert, 2021 #15564}</t>
  </si>
  <si>
    <r>
      <rPr>
        <sz val="11"/>
        <color rgb="FF000000"/>
        <rFont val="Calibri"/>
        <scheme val="minor"/>
      </rPr>
      <t xml:space="preserve">as </t>
    </r>
    <r>
      <rPr>
        <i/>
        <sz val="11"/>
        <color rgb="FF000000"/>
        <rFont val="Calibri"/>
        <scheme val="minor"/>
      </rPr>
      <t>Dasyatis colarensis</t>
    </r>
  </si>
  <si>
    <t>{Last, 2016 #14496; Weigmann, 2016 #14251}</t>
  </si>
  <si>
    <r>
      <rPr>
        <sz val="11"/>
        <color rgb="FF000000"/>
        <rFont val="Calibri"/>
        <scheme val="minor"/>
      </rPr>
      <t>as</t>
    </r>
    <r>
      <rPr>
        <i/>
        <sz val="11"/>
        <color rgb="FF000000"/>
        <rFont val="Calibri"/>
        <scheme val="minor"/>
      </rPr>
      <t xml:space="preserve"> Dasyatis lata</t>
    </r>
  </si>
  <si>
    <r>
      <rPr>
        <sz val="11"/>
        <color rgb="FF000000"/>
        <rFont val="Calibri"/>
        <scheme val="minor"/>
      </rPr>
      <t xml:space="preserve">as </t>
    </r>
    <r>
      <rPr>
        <i/>
        <sz val="11"/>
        <color rgb="FF000000"/>
        <rFont val="Calibri"/>
        <scheme val="minor"/>
      </rPr>
      <t>Dasyatis parvonigra</t>
    </r>
  </si>
  <si>
    <r>
      <rPr>
        <sz val="11"/>
        <color rgb="FF000000"/>
        <rFont val="Calibri"/>
        <scheme val="minor"/>
      </rPr>
      <t>as</t>
    </r>
    <r>
      <rPr>
        <i/>
        <sz val="11"/>
        <color rgb="FF000000"/>
        <rFont val="Calibri"/>
        <scheme val="minor"/>
      </rPr>
      <t xml:space="preserve"> Himantura imbricata</t>
    </r>
  </si>
  <si>
    <r>
      <rPr>
        <sz val="11"/>
        <color rgb="FF000000"/>
        <rFont val="Calibri"/>
        <scheme val="minor"/>
      </rPr>
      <t xml:space="preserve">as </t>
    </r>
    <r>
      <rPr>
        <i/>
        <sz val="11"/>
        <color rgb="FF000000"/>
        <rFont val="Calibri"/>
        <scheme val="minor"/>
      </rPr>
      <t>Narcine lasti</t>
    </r>
  </si>
  <si>
    <r>
      <rPr>
        <sz val="11"/>
        <color rgb="FF000000"/>
        <rFont val="Calibri"/>
        <scheme val="minor"/>
      </rPr>
      <t xml:space="preserve">as </t>
    </r>
    <r>
      <rPr>
        <i/>
        <sz val="11"/>
        <color rgb="FF000000"/>
        <rFont val="Calibri"/>
        <scheme val="minor"/>
      </rPr>
      <t>Narcine nelsoni</t>
    </r>
  </si>
  <si>
    <r>
      <rPr>
        <sz val="11"/>
        <color rgb="FF000000"/>
        <rFont val="Calibri"/>
        <scheme val="minor"/>
      </rPr>
      <t>as</t>
    </r>
    <r>
      <rPr>
        <i/>
        <sz val="11"/>
        <color rgb="FF000000"/>
        <rFont val="Calibri"/>
        <scheme val="minor"/>
      </rPr>
      <t xml:space="preserve"> Narcine tasmaniensis</t>
    </r>
  </si>
  <si>
    <t>{Last, 2016 #14496}</t>
  </si>
  <si>
    <r>
      <rPr>
        <sz val="10"/>
        <color theme="1"/>
        <rFont val="Calibri"/>
      </rPr>
      <t>as</t>
    </r>
    <r>
      <rPr>
        <i/>
        <sz val="10"/>
        <color theme="1"/>
        <rFont val="Calibri"/>
      </rPr>
      <t xml:space="preserve"> Dentiraja oculata</t>
    </r>
  </si>
  <si>
    <r>
      <rPr>
        <sz val="10"/>
        <color theme="1"/>
        <rFont val="Calibri"/>
      </rPr>
      <t xml:space="preserve">as </t>
    </r>
    <r>
      <rPr>
        <i/>
        <sz val="10"/>
        <color theme="1"/>
        <rFont val="Calibri"/>
      </rPr>
      <t>Torpedo formosa</t>
    </r>
  </si>
  <si>
    <t>; The Borneo Guitarfish is presumably demersal on the continental shelf and its depth is unknown, but like other guitarfishes, is presumably less than 100 m (Last et al. 2016).</t>
  </si>
  <si>
    <t>{Last, 2016 #15601}</t>
  </si>
  <si>
    <t>{Psomadakis, 2019 #15573}</t>
  </si>
  <si>
    <t>{Rigby, 2020 #15600}</t>
  </si>
  <si>
    <t>Only from two type specimens with no recorded depth of capture and from Da-xi fish market, Taiwan where it was observed alongside other deep-water skates that implies it was caught on the continental slope in depths below 200 m (Jeong and Nakabo 2008, Last et al. 2016, D. Ebert unpubl. data 2019) see RLA</t>
  </si>
  <si>
    <t>{Rigby, 2020 #15607}</t>
  </si>
  <si>
    <t>{Vásquez, 2015 #15571}</t>
  </si>
  <si>
    <t>{Vaz, 2018 #15572}</t>
  </si>
  <si>
    <t>{Viana, 2016 #15568}</t>
  </si>
  <si>
    <t>{Viana, 2017 #15569}</t>
  </si>
  <si>
    <t>{Walovich, 2017 #15567}</t>
  </si>
  <si>
    <t>{Weigmann, 2016 #14251}</t>
  </si>
  <si>
    <r>
      <rPr>
        <sz val="10"/>
        <color theme="1"/>
        <rFont val="Calibri"/>
      </rPr>
      <t xml:space="preserve">as </t>
    </r>
    <r>
      <rPr>
        <i/>
        <sz val="10"/>
        <color theme="1"/>
        <rFont val="Calibri"/>
      </rPr>
      <t>Dasyatis marianae</t>
    </r>
  </si>
  <si>
    <t>{Whitehead, 1984 #942; Last, 2016 #14496}</t>
  </si>
  <si>
    <t>{Misawa, 2020 #15609}</t>
  </si>
  <si>
    <t>{Moore, 2020 #15610}</t>
  </si>
  <si>
    <t>{Petean, 2020 #15611}</t>
  </si>
  <si>
    <t>based on its sister species, the Broadfin Shark (Lamiopsis temminckii)</t>
  </si>
  <si>
    <t>{Benavides-Morera, 2014 #15613}</t>
  </si>
  <si>
    <t>{Cotton, 2020 #15614}</t>
  </si>
  <si>
    <t>Captured in fisheries that operate at depths of 200–1,000 m, with one individual caught at 640 m see RLA</t>
  </si>
  <si>
    <t>{Finucci, 2020 #15615}</t>
  </si>
  <si>
    <t>{Carpenter, 2016 #15606; Pascual-Alayon, 2017 #15616}</t>
  </si>
  <si>
    <t>Table S7 Data sources available on the IUCN Red List</t>
  </si>
  <si>
    <t>Latin binomial</t>
  </si>
  <si>
    <t>https://www.iucnredlist.org/species/195489/139932679</t>
  </si>
  <si>
    <t>https://www.iucnredlist.org/species/41794/68617785</t>
  </si>
  <si>
    <t>https://www.iucnredlist.org/species/41823/2956343</t>
  </si>
  <si>
    <t>https://www.iucnredlist.org/species/10030/495630</t>
  </si>
  <si>
    <t>https://www.iucnredlist.org/species/152781341/68626047</t>
  </si>
  <si>
    <t>https://www.iucnredlist.org/species/152781715/152781768</t>
  </si>
  <si>
    <t>https://www.iucnredlist.org/species/39324/2896914</t>
  </si>
  <si>
    <t>https://www.iucnredlist.org/species/41801/2956075</t>
  </si>
  <si>
    <t>https://www.iucnredlist.org/species/41802/68622003</t>
  </si>
  <si>
    <t>https://www.iucnredlist.org/species/60209/3092852</t>
  </si>
  <si>
    <t>https://www.iucnredlist.org/species/161321/68617985</t>
  </si>
  <si>
    <t>https://www.iucnredlist.org/species/41795/124417203</t>
  </si>
  <si>
    <t>https://www.iucnredlist.org/species/91209505/124551959</t>
  </si>
  <si>
    <t>https://www.iucnredlist.org/species/124488765/124537550</t>
  </si>
  <si>
    <t>https://www.iucnredlist.org/species/42723/68644232</t>
  </si>
  <si>
    <t>https://www.iucnredlist.org/species/129495269/129495382</t>
  </si>
  <si>
    <t>https://www.iucnredlist.org/species/158616/68644334</t>
  </si>
  <si>
    <t>https://www.iucnredlist.org/species/129495390/129495471</t>
  </si>
  <si>
    <t>https://www.iucnredlist.org/species/124356938/124541787</t>
  </si>
  <si>
    <t>https://www.iucnredlist.org/species/169229923/179510767</t>
  </si>
  <si>
    <t>https://www.iucnredlist.org/species/197258574/197258666</t>
  </si>
  <si>
    <t>https://www.iucnredlist.org/species/161438/124485434</t>
  </si>
  <si>
    <t>https://www.iucnredlist.org/species/161703/116739715</t>
  </si>
  <si>
    <t>https://www.iucnredlist.org/species/152781911/152781941</t>
  </si>
  <si>
    <t>https://www.iucnredlist.org/species/161360/68644464</t>
  </si>
  <si>
    <t>https://www.iucnredlist.org/species/42725/68644617</t>
  </si>
  <si>
    <t>https://www.iucnredlist.org/species/61416/3104105</t>
  </si>
  <si>
    <t>https://www.iucnredlist.org/species/158617/68644689</t>
  </si>
  <si>
    <t>https://www.iucnredlist.org/species/169229426/169229869</t>
  </si>
  <si>
    <t>https://www.iucnredlist.org/species/42727/68644862</t>
  </si>
  <si>
    <t>https://www.iucnredlist.org/species/195487/116740549</t>
  </si>
  <si>
    <t>https://www.iucnredlist.org/species/162154636/162155066</t>
  </si>
  <si>
    <t>https://www.iucnredlist.org/species/161410/124480327</t>
  </si>
  <si>
    <t>https://www.iucnredlist.org/species/161433/124484752</t>
  </si>
  <si>
    <t>https://www.iucnredlist.org/species/161668/124525080</t>
  </si>
  <si>
    <t>https://www.iucnredlist.org/species/129495487/129495492</t>
  </si>
  <si>
    <t>https://www.iucnredlist.org/species/124357052/124545003</t>
  </si>
  <si>
    <t>https://www.iucnredlist.org/species/124357112/124548001</t>
  </si>
  <si>
    <t>https://www.iucnredlist.org/species/124553086/68644970</t>
  </si>
  <si>
    <t>https://www.iucnredlist.org/species/41860/116737441</t>
  </si>
  <si>
    <t>https://www.iucnredlist.org/species/152781967/2957982</t>
  </si>
  <si>
    <t>https://www.iucnredlist.org/species/161404/68645208</t>
  </si>
  <si>
    <t>https://www.iucnredlist.org/species/42726/68645393</t>
  </si>
  <si>
    <t>https://www.iucnredlist.org/species/42722/68645459</t>
  </si>
  <si>
    <t>https://www.iucnredlist.org/species/129495645/129495650</t>
  </si>
  <si>
    <t>https://www.iucnredlist.org/species/41861/117123341</t>
  </si>
  <si>
    <t>https://www.iucnredlist.org/species/161469/116738328</t>
  </si>
  <si>
    <t>https://www.iucnredlist.org/species/195488/2382480</t>
  </si>
  <si>
    <t>https://www.iucnredlist.org/species/161384/124474968</t>
  </si>
  <si>
    <t>https://www.iucnredlist.org/species/162293947/2897883</t>
  </si>
  <si>
    <t>https://www.iucnredlist.org/species/41740/68614118</t>
  </si>
  <si>
    <t>https://www.iucnredlist.org/species/44563/124432455</t>
  </si>
  <si>
    <t>https://www.iucnredlist.org/species/162292832/162292852</t>
  </si>
  <si>
    <t>https://www.iucnredlist.org/species/162292301/162292797</t>
  </si>
  <si>
    <t>https://www.iucnredlist.org/species/42838/68614328</t>
  </si>
  <si>
    <t>https://www.iucnredlist.org/species/161417/124481302</t>
  </si>
  <si>
    <t>https://www.iucnredlist.org/species/41871/68614964</t>
  </si>
  <si>
    <t>https://www.iucnredlist.org/species/60208/124452245</t>
  </si>
  <si>
    <t>https://www.iucnredlist.org/species/41745/124416090</t>
  </si>
  <si>
    <t>https://www.iucnredlist.org/species/195485/68615179</t>
  </si>
  <si>
    <t>https://www.iucnredlist.org/species/41798/68619155</t>
  </si>
  <si>
    <t>https://www.iucnredlist.org/species/161551/44016720</t>
  </si>
  <si>
    <t>https://www.iucnredlist.org/species/161635/68619468</t>
  </si>
  <si>
    <t>https://www.iucnredlist.org/species/44653/124437350</t>
  </si>
  <si>
    <t>https://www.iucnredlist.org/species/161740/124536451</t>
  </si>
  <si>
    <t>https://www.iucnredlist.org/species/161521/124499082</t>
  </si>
  <si>
    <t>https://www.iucnredlist.org/species/44567/124432959</t>
  </si>
  <si>
    <t>https://www.iucnredlist.org/species/41746/68615299</t>
  </si>
  <si>
    <t>https://www.iucnredlist.org/species/44514/80678335</t>
  </si>
  <si>
    <t>https://www.iucnredlist.org/species/161578/124509908</t>
  </si>
  <si>
    <t>https://www.iucnredlist.org/species/161508/124497279</t>
  </si>
  <si>
    <t>https://www.iucnredlist.org/species/124357224/124550254</t>
  </si>
  <si>
    <t>https://www.iucnredlist.org/species/144135467/144136436</t>
  </si>
  <si>
    <t>https://www.iucnredlist.org/species/60236/3096618</t>
  </si>
  <si>
    <t>https://www.iucnredlist.org/species/161649/68622235</t>
  </si>
  <si>
    <t>https://www.iucnredlist.org/species/60237/124454813</t>
  </si>
  <si>
    <t>https://www.iucnredlist.org/species/161327/124466141</t>
  </si>
  <si>
    <t>https://www.iucnredlist.org/species/60238/124454988</t>
  </si>
  <si>
    <t>https://www.iucnredlist.org/species/41804/116737019</t>
  </si>
  <si>
    <t>https://www.iucnredlist.org/species/124357844/124552522</t>
  </si>
  <si>
    <t>https://www.iucnredlist.org/species/161585/124510830</t>
  </si>
  <si>
    <t>https://www.iucnredlist.org/species/41805/68622429</t>
  </si>
  <si>
    <t>https://www.iucnredlist.org/species/41806/68622497</t>
  </si>
  <si>
    <t>https://www.iucnredlist.org/species/41807/68622556</t>
  </si>
  <si>
    <t>https://www.iucnredlist.org/species/41808/68622624</t>
  </si>
  <si>
    <t>https://www.iucnredlist.org/species/63108/3118179</t>
  </si>
  <si>
    <t>https://www.iucnredlist.org/species/116856245/3120311</t>
  </si>
  <si>
    <t>https://www.iucnredlist.org/species/60239/3097165</t>
  </si>
  <si>
    <t>https://www.iucnredlist.org/species/169231349/169231615</t>
  </si>
  <si>
    <t>https://www.iucnredlist.org/species/162209137/162209190</t>
  </si>
  <si>
    <t>https://www.iucnredlist.org/species/63159/124463835</t>
  </si>
  <si>
    <t>https://www.iucnredlist.org/species/161517/889953</t>
  </si>
  <si>
    <t>https://www.iucnredlist.org/species/162209242/162209305</t>
  </si>
  <si>
    <t>https://www.iucnredlist.org/species/161407/68622705</t>
  </si>
  <si>
    <t>https://www.iucnredlist.org/species/60240/124455061</t>
  </si>
  <si>
    <t>https://www.iucnredlist.org/species/60241/124455147</t>
  </si>
  <si>
    <t>https://www.iucnredlist.org/species/60242/124455321</t>
  </si>
  <si>
    <t>https://www.iucnredlist.org/species/41809/116737093</t>
  </si>
  <si>
    <t>https://www.iucnredlist.org/species/161443/888910</t>
  </si>
  <si>
    <t>https://www.iucnredlist.org/species/63160/124463919</t>
  </si>
  <si>
    <t>https://www.iucnredlist.org/species/60243/124455529</t>
  </si>
  <si>
    <t>https://www.iucnredlist.org/species/162209351/162209370</t>
  </si>
  <si>
    <t>https://www.iucnredlist.org/species/60246/198818101</t>
  </si>
  <si>
    <t>https://www.iucnredlist.org/species/124357891/124552527</t>
  </si>
  <si>
    <t>https://www.iucnredlist.org/species/60244/124455674</t>
  </si>
  <si>
    <t>https://www.iucnredlist.org/species/44564/124432563</t>
  </si>
  <si>
    <t>https://www.iucnredlist.org/species/161388/124475610</t>
  </si>
  <si>
    <t>https://www.iucnredlist.org/species/161448/124487132</t>
  </si>
  <si>
    <t>https://www.iucnredlist.org/species/124696811/68622840</t>
  </si>
  <si>
    <t>https://www.iucnredlist.org/species/116878630/116878685</t>
  </si>
  <si>
    <t>https://www.iucnredlist.org/species/161441/124486127</t>
  </si>
  <si>
    <t>https://www.iucnredlist.org/species/60245/124455793</t>
  </si>
  <si>
    <t>https://www.iucnredlist.org/species/44205/80678455</t>
  </si>
  <si>
    <t>https://www.iucnredlist.org/species/41747/2955293</t>
  </si>
  <si>
    <t>https://www.iucnredlist.org/species/41749/68615392</t>
  </si>
  <si>
    <t>https://www.iucnredlist.org/species/46864/68615502</t>
  </si>
  <si>
    <t>https://www.iucnredlist.org/species/41855/68643273</t>
  </si>
  <si>
    <t>https://www.iucnredlist.org/species/161583/124510538</t>
  </si>
  <si>
    <t>https://www.iucnredlist.org/species/44570/124433192</t>
  </si>
  <si>
    <t>https://www.iucnredlist.org/species/41856/70709963</t>
  </si>
  <si>
    <t>https://www.iucnredlist.org/species/161363/124472202</t>
  </si>
  <si>
    <t>https://www.iucnredlist.org/species/116858686/116858705</t>
  </si>
  <si>
    <t>https://www.iucnredlist.org/species/46865/68641556</t>
  </si>
  <si>
    <t>https://www.iucnredlist.org/species/161717/116739828</t>
  </si>
  <si>
    <t>https://www.iucnredlist.org/species/41857/68643703</t>
  </si>
  <si>
    <t>https://www.iucnredlist.org/species/161552/116739120</t>
  </si>
  <si>
    <t>https://www.iucnredlist.org/species/60213/124452872</t>
  </si>
  <si>
    <t>https://www.iucnredlist.org/species/161403/887942</t>
  </si>
  <si>
    <t>https://www.iucnredlist.org/species/161432/124484522</t>
  </si>
  <si>
    <t>https://www.iucnredlist.org/species/60215/3093577</t>
  </si>
  <si>
    <t>https://www.iucnredlist.org/species/41840/68639645</t>
  </si>
  <si>
    <t>https://www.iucnredlist.org/species/44568/124433035</t>
  </si>
  <si>
    <t>https://www.iucnredlist.org/species/63141/124462573</t>
  </si>
  <si>
    <t>https://www.iucnredlist.org/species/44206/124429948</t>
  </si>
  <si>
    <t>https://www.iucnredlist.org/species/161361/124471790</t>
  </si>
  <si>
    <t>https://www.iucnredlist.org/species/6229/3111662</t>
  </si>
  <si>
    <t>https://www.iucnredlist.org/species/44603/2998283</t>
  </si>
  <si>
    <t>https://www.iucnredlist.org/species/60210/3093076</t>
  </si>
  <si>
    <t>https://www.iucnredlist.org/species/60211/124452578</t>
  </si>
  <si>
    <t>https://www.iucnredlist.org/species/41830/2956761</t>
  </si>
  <si>
    <t>https://www.iucnredlist.org/species/60212/3093223</t>
  </si>
  <si>
    <t>https://www.iucnredlist.org/species/153198442/153199019</t>
  </si>
  <si>
    <t>https://www.iucnredlist.org/species/44515/124432387</t>
  </si>
  <si>
    <t>https://www.iucnredlist.org/species/41858/68643995</t>
  </si>
  <si>
    <t>https://www.iucnredlist.org/species/60214/3093390</t>
  </si>
  <si>
    <t>https://www.iucnredlist.org/species/171729431/171729482</t>
  </si>
  <si>
    <t>https://www.iucnredlist.org/species/171729462/171729471</t>
  </si>
  <si>
    <t>https://www.iucnredlist.org/species/171728748/124432293</t>
  </si>
  <si>
    <t>https://www.iucnredlist.org/species/39327/176975610</t>
  </si>
  <si>
    <t>https://www.iucnredlist.org/species/42720/68641067</t>
  </si>
  <si>
    <t>https://www.iucnredlist.org/species/161634/124518986</t>
  </si>
  <si>
    <t>https://www.iucnredlist.org/species/162209834/162209852</t>
  </si>
  <si>
    <t>https://www.iucnredlist.org/species/103054942/140357898</t>
  </si>
  <si>
    <t>https://www.iucnredlist.org/species/41846/68641142</t>
  </si>
  <si>
    <t>https://www.iucnredlist.org/species/60226/124453528</t>
  </si>
  <si>
    <t>https://www.iucnredlist.org/species/61417/116768915</t>
  </si>
  <si>
    <t>https://www.iucnredlist.org/species/44996/113073072</t>
  </si>
  <si>
    <t>https://www.iucnredlist.org/species/42729/68645549</t>
  </si>
  <si>
    <t>https://www.iucnredlist.org/species/39329/116841596</t>
  </si>
  <si>
    <t>https://www.iucnredlist.org/species/44571/116831653</t>
  </si>
  <si>
    <t>https://www.iucnredlist.org/species/41862/68645631</t>
  </si>
  <si>
    <t>https://www.iucnredlist.org/species/116880225/116880256</t>
  </si>
  <si>
    <t>https://www.iucnredlist.org/species/39328/177163701</t>
  </si>
  <si>
    <t>https://www.iucnredlist.org/species/116880357/116880434</t>
  </si>
  <si>
    <t>https://www.iucnredlist.org/species/197087/22515424</t>
  </si>
  <si>
    <t>https://www.iucnredlist.org/species/161456/134193368</t>
  </si>
  <si>
    <t>https://www.iucnredlist.org/species/130393378/130393975</t>
  </si>
  <si>
    <t>https://www.iucnredlist.org/species/161558/134194013</t>
  </si>
  <si>
    <t>https://www.iucnredlist.org/species/161638/113148785</t>
  </si>
  <si>
    <t>https://www.iucnredlist.org/species/161325/134193576</t>
  </si>
  <si>
    <t>https://www.iucnredlist.org/species/39331/2899669</t>
  </si>
  <si>
    <t>https://www.iucnredlist.org/species/61418/116782036</t>
  </si>
  <si>
    <t>https://www.iucnredlist.org/species/42728/68645745</t>
  </si>
  <si>
    <t>https://www.iucnredlist.org/species/39332/117498371</t>
  </si>
  <si>
    <t>https://www.iucnredlist.org/species/41863/68645801</t>
  </si>
  <si>
    <t>https://www.iucnredlist.org/species/161525/134193835</t>
  </si>
  <si>
    <t>https://www.iucnredlist.org/species/130389813/130390548</t>
  </si>
  <si>
    <t>https://www.iucnredlist.org/species/39333/80671300</t>
  </si>
  <si>
    <t>https://www.iucnredlist.org/species/41824/68625634</t>
  </si>
  <si>
    <t>https://www.iucnredlist.org/species/161714/124532497</t>
  </si>
  <si>
    <t>https://www.iucnredlist.org/species/60235/124454650</t>
  </si>
  <si>
    <t>https://www.iucnredlist.org/species/161720/109916524</t>
  </si>
  <si>
    <t>https://www.iucnredlist.org/species/39334/68625721</t>
  </si>
  <si>
    <t>https://www.iucnredlist.org/species/44579/124433617</t>
  </si>
  <si>
    <t>https://www.iucnredlist.org/species/44614/140353520</t>
  </si>
  <si>
    <t>https://www.iucnredlist.org/species/41825/68625931</t>
  </si>
  <si>
    <t>https://www.iucnredlist.org/species/161351/124470453</t>
  </si>
  <si>
    <t>https://www.iucnredlist.org/species/161679/124527280</t>
  </si>
  <si>
    <t>https://www.iucnredlist.org/species/161606/124513884</t>
  </si>
  <si>
    <t>https://www.iucnredlist.org/species/41841/68639742</t>
  </si>
  <si>
    <t>https://www.iucnredlist.org/species/195440/68639837</t>
  </si>
  <si>
    <t>https://www.iucnredlist.org/species/41842/68639939</t>
  </si>
  <si>
    <t>https://www.iucnredlist.org/species/41843/68640026</t>
  </si>
  <si>
    <t>https://www.iucnredlist.org/species/41844/68640093</t>
  </si>
  <si>
    <t>https://www.iucnredlist.org/species/39335/68610594</t>
  </si>
  <si>
    <t>https://www.iucnredlist.org/species/41732/68610784</t>
  </si>
  <si>
    <t>https://www.iucnredlist.org/species/41873/68623121</t>
  </si>
  <si>
    <t>https://www.iucnredlist.org/species/161664/68638011</t>
  </si>
  <si>
    <t>https://www.iucnredlist.org/species/161709/68638176</t>
  </si>
  <si>
    <t>https://www.iucnredlist.org/species/42717/68638402</t>
  </si>
  <si>
    <t>https://www.iucnredlist.org/species/161563/124507360</t>
  </si>
  <si>
    <t>https://www.iucnredlist.org/species/176486152/176486163</t>
  </si>
  <si>
    <t>https://www.iucnredlist.org/species/41837/68638559</t>
  </si>
  <si>
    <t>https://www.iucnredlist.org/species/41838/68638906</t>
  </si>
  <si>
    <t>https://www.iucnredlist.org/species/161651/68639242</t>
  </si>
  <si>
    <t>https://www.iucnredlist.org/species/195439/68639415</t>
  </si>
  <si>
    <t>https://www.iucnredlist.org/species/41839/68639575</t>
  </si>
  <si>
    <t>https://www.iucnredlist.org/species/41864/68646166</t>
  </si>
  <si>
    <t>https://www.iucnredlist.org/species/161426/109902537</t>
  </si>
  <si>
    <t>https://www.iucnredlist.org/species/161616/124515789</t>
  </si>
  <si>
    <t>https://www.iucnredlist.org/species/124552788/124552807</t>
  </si>
  <si>
    <t>https://www.iucnredlist.org/species/41792/124416752</t>
  </si>
  <si>
    <t>https://www.iucnredlist.org/species/161557/124506268</t>
  </si>
  <si>
    <t>https://www.iucnredlist.org/species/41791/124416590</t>
  </si>
  <si>
    <t>https://www.iucnredlist.org/species/124554059/124453319</t>
  </si>
  <si>
    <t>https://www.iucnredlist.org/species/41872/68616745</t>
  </si>
  <si>
    <t>https://www.iucnredlist.org/species/199932/124548294</t>
  </si>
  <si>
    <t>https://www.iucnredlist.org/species/195436/124542275</t>
  </si>
  <si>
    <t>https://www.iucnredlist.org/species/41875/70709453</t>
  </si>
  <si>
    <t>https://www.iucnredlist.org/species/176486052/176486116</t>
  </si>
  <si>
    <t>https://www.iucnredlist.org/species/195437/124542411</t>
  </si>
  <si>
    <t>https://www.iucnredlist.org/species/195438/124542541</t>
  </si>
  <si>
    <t>https://www.iucnredlist.org/species/41818/68625284</t>
  </si>
  <si>
    <t>https://www.iucnredlist.org/species/41819/124419235</t>
  </si>
  <si>
    <t>https://www.iucnredlist.org/species/41820/68625409</t>
  </si>
  <si>
    <t>https://www.iucnredlist.org/species/144141186/3095153</t>
  </si>
  <si>
    <t>https://www.iucnredlist.org/species/144151831/144151864</t>
  </si>
  <si>
    <t>https://www.iucnredlist.org/species/41835/173437098</t>
  </si>
  <si>
    <t>https://www.iucnredlist.org/species/44617/124435749</t>
  </si>
  <si>
    <t>https://www.iucnredlist.org/species/41878/161303882</t>
  </si>
  <si>
    <t>https://www.iucnredlist.org/species/19488/2365291</t>
  </si>
  <si>
    <t>https://www.iucnredlist.org/species/3854/2876505</t>
  </si>
  <si>
    <t>https://www.iucnredlist.org/species/41876/103433002</t>
  </si>
  <si>
    <t>https://www.iucnredlist.org/species/39336/2899894</t>
  </si>
  <si>
    <t>https://www.iucnredlist.org/species/44565/2994832</t>
  </si>
  <si>
    <t>https://www.iucnredlist.org/species/39337/171964644</t>
  </si>
  <si>
    <t>https://www.iucnredlist.org/species/39338/124402302</t>
  </si>
  <si>
    <t>https://www.iucnredlist.org/species/161597/68607857</t>
  </si>
  <si>
    <t>https://www.iucnredlist.org/species/161696/894216</t>
  </si>
  <si>
    <t>https://www.iucnredlist.org/species/39339/2900765</t>
  </si>
  <si>
    <t>https://www.iucnredlist.org/species/4292/194720078</t>
  </si>
  <si>
    <t>https://www.iucnredlist.org/species/3855/2878674</t>
  </si>
  <si>
    <t>https://www.iucnredlist.org/species/39341/2903170</t>
  </si>
  <si>
    <t>https://www.iucnredlist.org/species/60225/3095898</t>
  </si>
  <si>
    <t>https://www.iucnredlist.org/species/39342/124402990</t>
  </si>
  <si>
    <t>https://www.iucnredlist.org/species/11200/500969</t>
  </si>
  <si>
    <t>https://www.iucnredlist.org/species/41718/68608640</t>
  </si>
  <si>
    <t>https://www.iucnredlist.org/species/42701/68608709</t>
  </si>
  <si>
    <t>https://www.iucnredlist.org/species/44207/48925828</t>
  </si>
  <si>
    <t>https://www.iucnredlist.org/species/42704/116878793</t>
  </si>
  <si>
    <t>https://www.iucnredlist.org/species/103055459/109922488</t>
  </si>
  <si>
    <t>https://www.iucnredlist.org/species/44209/80671448</t>
  </si>
  <si>
    <t>https://www.iucnredlist.org/species/42703/68608866</t>
  </si>
  <si>
    <t>https://www.iucnredlist.org/species/44572/124433268</t>
  </si>
  <si>
    <t>https://www.iucnredlist.org/species/41719/116736644</t>
  </si>
  <si>
    <t>https://www.iucnredlist.org/species/44210/124430360</t>
  </si>
  <si>
    <t>https://www.iucnredlist.org/species/116857982/116858063</t>
  </si>
  <si>
    <t>https://www.iucnredlist.org/species/44211/124430426</t>
  </si>
  <si>
    <t>https://www.iucnredlist.org/species/44212/124430498</t>
  </si>
  <si>
    <t>https://www.iucnredlist.org/species/161470/109904876</t>
  </si>
  <si>
    <t>https://www.iucnredlist.org/species/44213/124430584</t>
  </si>
  <si>
    <t>https://www.iucnredlist.org/species/44214/124430645</t>
  </si>
  <si>
    <t>https://www.iucnredlist.org/species/161367/124472828</t>
  </si>
  <si>
    <t>https://www.iucnredlist.org/species/44215/80671609</t>
  </si>
  <si>
    <t>https://www.iucnredlist.org/species/44216/124430838</t>
  </si>
  <si>
    <t>https://www.iucnredlist.org/species/44217/68608927</t>
  </si>
  <si>
    <t>https://www.iucnredlist.org/species/44218/124431182</t>
  </si>
  <si>
    <t>https://www.iucnredlist.org/species/44219/124431261</t>
  </si>
  <si>
    <t>https://www.iucnredlist.org/species/44599/124434315</t>
  </si>
  <si>
    <t>https://www.iucnredlist.org/species/42700/70708776</t>
  </si>
  <si>
    <t>https://www.iucnredlist.org/species/44657/124437644</t>
  </si>
  <si>
    <t>https://www.iucnredlist.org/species/44220/124431327</t>
  </si>
  <si>
    <t>https://www.iucnredlist.org/species/117839264/117839266</t>
  </si>
  <si>
    <t>https://www.iucnredlist.org/species/44573/124433397</t>
  </si>
  <si>
    <t>https://www.iucnredlist.org/species/44221/2994285</t>
  </si>
  <si>
    <t>https://www.iucnredlist.org/species/44222/70708974</t>
  </si>
  <si>
    <t>https://www.iucnredlist.org/species/44223/70709037</t>
  </si>
  <si>
    <t>https://www.iucnredlist.org/species/44224/124431775</t>
  </si>
  <si>
    <t>https://www.iucnredlist.org/species/44639/124436246</t>
  </si>
  <si>
    <t>https://www.iucnredlist.org/species/44602/124434624</t>
  </si>
  <si>
    <t>https://www.iucnredlist.org/species/161672/124525764</t>
  </si>
  <si>
    <t>https://www.iucnredlist.org/species/44225/70709147</t>
  </si>
  <si>
    <t>https://www.iucnredlist.org/species/44226/80671692</t>
  </si>
  <si>
    <t>https://www.iucnredlist.org/species/44574/124433501</t>
  </si>
  <si>
    <t>https://www.iucnredlist.org/species/162209907/162209939</t>
  </si>
  <si>
    <t>https://www.iucnredlist.org/species/41720/68609365</t>
  </si>
  <si>
    <t>https://www.iucnredlist.org/species/41721/68609457</t>
  </si>
  <si>
    <t>https://www.iucnredlist.org/species/195421/116740136</t>
  </si>
  <si>
    <t>https://www.iucnredlist.org/species/41722/68609519</t>
  </si>
  <si>
    <t>https://www.iucnredlist.org/species/41723/68609592</t>
  </si>
  <si>
    <t>https://www.iucnredlist.org/species/41724/68609648</t>
  </si>
  <si>
    <t>https://www.iucnredlist.org/species/41725/68609711</t>
  </si>
  <si>
    <t>https://www.iucnredlist.org/species/41726/68609812</t>
  </si>
  <si>
    <t>https://www.iucnredlist.org/species/41727/68609873</t>
  </si>
  <si>
    <t>https://www.iucnredlist.org/species/44227/109895118</t>
  </si>
  <si>
    <t>https://www.iucnredlist.org/species/124396026/124552532</t>
  </si>
  <si>
    <t>https://www.iucnredlist.org/species/61400/124456465</t>
  </si>
  <si>
    <t>https://www.iucnredlist.org/species/44604/124434721</t>
  </si>
  <si>
    <t>https://www.iucnredlist.org/species/44170/116737662</t>
  </si>
  <si>
    <t>https://www.iucnredlist.org/species/144152304/144152973</t>
  </si>
  <si>
    <t>https://www.iucnredlist.org/species/44228/139172409</t>
  </si>
  <si>
    <t>https://www.iucnredlist.org/species/44229/124432220</t>
  </si>
  <si>
    <t>https://www.iucnredlist.org/species/44171/68610885</t>
  </si>
  <si>
    <t>https://www.iucnredlist.org/species/141744346/124434793</t>
  </si>
  <si>
    <t>https://www.iucnredlist.org/species/124396124/124552537</t>
  </si>
  <si>
    <t>https://www.iucnredlist.org/species/141747777/141748112</t>
  </si>
  <si>
    <t>https://www.iucnredlist.org/species/110903105/141001987</t>
  </si>
  <si>
    <t>https://www.iucnredlist.org/species/141745938/141745944</t>
  </si>
  <si>
    <t>https://www.iucnredlist.org/species/161455/124488766</t>
  </si>
  <si>
    <t>https://www.iucnredlist.org/species/41811/68623349</t>
  </si>
  <si>
    <t>https://www.iucnredlist.org/species/42711/68623469</t>
  </si>
  <si>
    <t>https://www.iucnredlist.org/species/161732/124535030</t>
  </si>
  <si>
    <t>https://www.iucnredlist.org/species/161479/124492417</t>
  </si>
  <si>
    <t>https://www.iucnredlist.org/species/63149/124463343</t>
  </si>
  <si>
    <t>https://www.iucnredlist.org/species/161460/124489424</t>
  </si>
  <si>
    <t>https://www.iucnredlist.org/species/162209990/162210017</t>
  </si>
  <si>
    <t>https://www.iucnredlist.org/species/161364/124472336</t>
  </si>
  <si>
    <t>https://www.iucnredlist.org/species/41812/68623691</t>
  </si>
  <si>
    <t>https://www.iucnredlist.org/species/161473/124491550</t>
  </si>
  <si>
    <t>https://www.iucnredlist.org/species/161398/124477972</t>
  </si>
  <si>
    <t>https://www.iucnredlist.org/species/44578/2995648</t>
  </si>
  <si>
    <t>https://www.iucnredlist.org/species/161705/48941031</t>
  </si>
  <si>
    <t>https://www.iucnredlist.org/species/161567/124508145</t>
  </si>
  <si>
    <t>https://www.iucnredlist.org/species/60228/200321910</t>
  </si>
  <si>
    <t>https://www.iucnredlist.org/species/44649/124436806</t>
  </si>
  <si>
    <t>https://www.iucnredlist.org/species/195425/116740228</t>
  </si>
  <si>
    <t>https://www.iucnredlist.org/species/161406/124479635</t>
  </si>
  <si>
    <t>https://www.iucnredlist.org/species/161333/124467078</t>
  </si>
  <si>
    <t>https://www.iucnredlist.org/species/161498/124495755</t>
  </si>
  <si>
    <t>https://www.iucnredlist.org/species/161488/109905403</t>
  </si>
  <si>
    <t>https://www.iucnredlist.org/species/161680/124527450</t>
  </si>
  <si>
    <t>https://www.iucnredlist.org/species/44612/124435377</t>
  </si>
  <si>
    <t>https://www.iucnredlist.org/species/161644/124520542</t>
  </si>
  <si>
    <t>https://www.iucnredlist.org/species/44613/124435463</t>
  </si>
  <si>
    <t>https://www.iucnredlist.org/species/161625/109913019</t>
  </si>
  <si>
    <t>https://www.iucnredlist.org/species/42713/68624720</t>
  </si>
  <si>
    <t>https://www.iucnredlist.org/species/39345/124403633</t>
  </si>
  <si>
    <t>https://www.iucnredlist.org/species/39346/124403821</t>
  </si>
  <si>
    <t>https://www.iucnredlist.org/species/161667/124524866</t>
  </si>
  <si>
    <t>https://www.iucnredlist.org/species/161650/124521775</t>
  </si>
  <si>
    <t>https://www.iucnredlist.org/species/161652/124522141</t>
  </si>
  <si>
    <t>https://www.iucnredlist.org/species/161531/124501309</t>
  </si>
  <si>
    <t>https://www.iucnredlist.org/species/60229/124453873</t>
  </si>
  <si>
    <t>https://www.iucnredlist.org/species/161675/124526498</t>
  </si>
  <si>
    <t>https://www.iucnredlist.org/species/161574/124509426</t>
  </si>
  <si>
    <t>https://www.iucnredlist.org/species/161509/116738609</t>
  </si>
  <si>
    <t>https://www.iucnredlist.org/species/161726/116740015</t>
  </si>
  <si>
    <t>https://www.iucnredlist.org/species/152501278/152501317</t>
  </si>
  <si>
    <t>https://www.iucnredlist.org/species/42718/70709684</t>
  </si>
  <si>
    <t>https://www.iucnredlist.org/species/60230/3096513</t>
  </si>
  <si>
    <t>https://www.iucnredlist.org/species/161450/124487481</t>
  </si>
  <si>
    <t>https://www.iucnredlist.org/species/41845/116737374</t>
  </si>
  <si>
    <t>https://www.iucnredlist.org/species/161497/124495582</t>
  </si>
  <si>
    <t>https://www.iucnredlist.org/species/162215361/162215417</t>
  </si>
  <si>
    <t>https://www.iucnredlist.org/species/161581/124510063</t>
  </si>
  <si>
    <t>https://www.iucnredlist.org/species/60231/80671960</t>
  </si>
  <si>
    <t>https://www.iucnredlist.org/species/161437/124485297</t>
  </si>
  <si>
    <t>https://www.iucnredlist.org/species/169836996/169837118</t>
  </si>
  <si>
    <t>https://www.iucnredlist.org/species/161736/124535973</t>
  </si>
  <si>
    <t>https://www.iucnredlist.org/species/176485916/176485947</t>
  </si>
  <si>
    <t>https://www.iucnredlist.org/species/41728/68609954</t>
  </si>
  <si>
    <t>https://www.iucnredlist.org/species/41729/68610061</t>
  </si>
  <si>
    <t>https://www.iucnredlist.org/species/41730/124414963</t>
  </si>
  <si>
    <t>https://www.iucnredlist.org/species/161434/68610162</t>
  </si>
  <si>
    <t>https://www.iucnredlist.org/species/41870/116737571</t>
  </si>
  <si>
    <t>https://www.iucnredlist.org/species/41731/68610330</t>
  </si>
  <si>
    <t>https://www.iucnredlist.org/species/42706/68615830</t>
  </si>
  <si>
    <t>https://www.iucnredlist.org/species/174145/68615996</t>
  </si>
  <si>
    <t>https://www.iucnredlist.org/species/162207827/162870102</t>
  </si>
  <si>
    <t>https://www.iucnredlist.org/species/169232559/169232602</t>
  </si>
  <si>
    <t>https://www.iucnredlist.org/species/195422/68616108</t>
  </si>
  <si>
    <t>https://www.iucnredlist.org/species/41752/116736703</t>
  </si>
  <si>
    <t>https://www.iucnredlist.org/species/41753/68616196</t>
  </si>
  <si>
    <t>https://www.iucnredlist.org/species/162215534/162215566</t>
  </si>
  <si>
    <t>https://www.iucnredlist.org/species/161380/22516400</t>
  </si>
  <si>
    <t>https://www.iucnredlist.org/species/181361/68616304</t>
  </si>
  <si>
    <t>https://www.iucnredlist.org/species/161591/124511862</t>
  </si>
  <si>
    <t>https://www.iucnredlist.org/species/42710/68616428</t>
  </si>
  <si>
    <t>https://www.iucnredlist.org/species/162215596/162215618</t>
  </si>
  <si>
    <t>https://www.iucnredlist.org/species/44606/124434871</t>
  </si>
  <si>
    <t>https://www.iucnredlist.org/species/169232956/124533854</t>
  </si>
  <si>
    <t>https://www.iucnredlist.org/species/42707/68616530</t>
  </si>
  <si>
    <t>https://www.iucnredlist.org/species/60227/80671800</t>
  </si>
  <si>
    <t>https://www.iucnredlist.org/species/42709/68616652</t>
  </si>
  <si>
    <t>https://www.iucnredlist.org/species/39348/124404008</t>
  </si>
  <si>
    <t>https://www.iucnredlist.org/species/161515/124498131</t>
  </si>
  <si>
    <t>https://www.iucnredlist.org/species/39347/2906921</t>
  </si>
  <si>
    <t>https://www.iucnredlist.org/species/44585/124433964</t>
  </si>
  <si>
    <t>https://www.iucnredlist.org/species/161544/124504476</t>
  </si>
  <si>
    <t>https://www.iucnredlist.org/species/44586/2996520</t>
  </si>
  <si>
    <t>https://www.iucnredlist.org/species/44587/2996626</t>
  </si>
  <si>
    <t>https://www.iucnredlist.org/species/161336/124467774</t>
  </si>
  <si>
    <t>https://www.iucnredlist.org/species/129495825/129495847</t>
  </si>
  <si>
    <t>https://www.iucnredlist.org/species/161307554/124478351</t>
  </si>
  <si>
    <t>https://www.iucnredlist.org/species/39349/124404210</t>
  </si>
  <si>
    <t>https://www.iucnredlist.org/species/60234/124454484</t>
  </si>
  <si>
    <t>https://www.iucnredlist.org/species/161429/124483641</t>
  </si>
  <si>
    <t>https://www.iucnredlist.org/species/161458/124489099</t>
  </si>
  <si>
    <t>https://www.iucnredlist.org/species/130394197/2996872</t>
  </si>
  <si>
    <t>https://www.iucnredlist.org/species/44590/2996991</t>
  </si>
  <si>
    <t>https://www.iucnredlist.org/species/60232/124454108</t>
  </si>
  <si>
    <t>https://www.iucnredlist.org/species/60233/124454241</t>
  </si>
  <si>
    <t>https://www.iucnredlist.org/species/161484/124493465</t>
  </si>
  <si>
    <t>https://www.iucnredlist.org/species/161308360/124485124</t>
  </si>
  <si>
    <t>https://www.iucnredlist.org/species/161449/124487299</t>
  </si>
  <si>
    <t>https://www.iucnredlist.org/species/129495856/129495885</t>
  </si>
  <si>
    <t>https://www.iucnredlist.org/species/161499/109905559</t>
  </si>
  <si>
    <t>https://www.iucnredlist.org/species/161330/124466912</t>
  </si>
  <si>
    <t>https://www.iucnredlist.org/species/161468/140358808</t>
  </si>
  <si>
    <t>https://www.iucnredlist.org/species/44611/124435295</t>
  </si>
  <si>
    <t>https://www.iucnredlist.org/species/161733/124535240</t>
  </si>
  <si>
    <t>https://www.iucnredlist.org/species/176485629/176485653</t>
  </si>
  <si>
    <t>https://www.iucnredlist.org/species/41814/116737164</t>
  </si>
  <si>
    <t>https://www.iucnredlist.org/species/162215695/162215709</t>
  </si>
  <si>
    <t>https://www.iucnredlist.org/species/103055306/109922484</t>
  </si>
  <si>
    <t>https://www.iucnredlist.org/species/162215720/162215757</t>
  </si>
  <si>
    <t>https://www.iucnredlist.org/species/44566/2995045</t>
  </si>
  <si>
    <t>https://www.iucnredlist.org/species/39350/124404329</t>
  </si>
  <si>
    <t>https://www.iucnredlist.org/species/39351/68623545</t>
  </si>
  <si>
    <t>https://www.iucnredlist.org/species/39352/2907336</t>
  </si>
  <si>
    <t>https://www.iucnredlist.org/species/41813/124418606</t>
  </si>
  <si>
    <t>https://www.iucnredlist.org/species/41821/68625507</t>
  </si>
  <si>
    <t>https://www.iucnredlist.org/species/161368/124472961</t>
  </si>
  <si>
    <t>https://www.iucnredlist.org/species/41822/68625571</t>
  </si>
  <si>
    <t>https://www.iucnredlist.org/species/176486023/176486027</t>
  </si>
  <si>
    <t>https://www.iucnredlist.org/species/161507/124497048</t>
  </si>
  <si>
    <t>https://www.iucnredlist.org/species/39353/124404742</t>
  </si>
  <si>
    <t>https://www.iucnredlist.org/species/39354/68630213</t>
  </si>
  <si>
    <t>https://www.iucnredlist.org/species/41829/68630492</t>
  </si>
  <si>
    <t>https://www.iucnredlist.org/species/161501/173438349</t>
  </si>
  <si>
    <t>https://www.iucnredlist.org/species/161451/124487621</t>
  </si>
  <si>
    <t>https://www.iucnredlist.org/species/39355/68634159</t>
  </si>
  <si>
    <t>https://www.iucnredlist.org/species/39357/124405496</t>
  </si>
  <si>
    <t>https://www.iucnredlist.org/species/161334/80672080</t>
  </si>
  <si>
    <t>https://www.iucnredlist.org/species/39359/2908200</t>
  </si>
  <si>
    <t>https://www.iucnredlist.org/species/44580/124433729</t>
  </si>
  <si>
    <t>https://www.iucnredlist.org/species/44581/2995765</t>
  </si>
  <si>
    <t>https://www.iucnredlist.org/species/161715/124532728</t>
  </si>
  <si>
    <t>https://www.iucnredlist.org/species/161648/80672263</t>
  </si>
  <si>
    <t>https://www.iucnredlist.org/species/60204/3092518</t>
  </si>
  <si>
    <t>https://www.iucnredlist.org/species/39356/116736541</t>
  </si>
  <si>
    <t>https://www.iucnredlist.org/species/161640/80672480</t>
  </si>
  <si>
    <t>https://www.iucnredlist.org/species/161633/124518703</t>
  </si>
  <si>
    <t>https://www.iucnredlist.org/species/63128/203720849</t>
  </si>
  <si>
    <t>https://www.iucnredlist.org/species/60205/124452001</t>
  </si>
  <si>
    <t>https://www.iucnredlist.org/species/161480/139617441</t>
  </si>
  <si>
    <t>https://www.iucnredlist.org/species/39358/124405881</t>
  </si>
  <si>
    <t>https://www.iucnredlist.org/species/161518/890179</t>
  </si>
  <si>
    <t>https://www.iucnredlist.org/species/60247/124455981</t>
  </si>
  <si>
    <t>https://www.iucnredlist.org/species/161485/124493853</t>
  </si>
  <si>
    <t>https://www.iucnredlist.org/species/63165/68634279</t>
  </si>
  <si>
    <t>https://www.iucnredlist.org/species/60203/3092243</t>
  </si>
  <si>
    <t>https://www.iucnredlist.org/species/60206/3092676</t>
  </si>
  <si>
    <t>https://www.iucnredlist.org/species/42716/68634394</t>
  </si>
  <si>
    <t>https://www.iucnredlist.org/species/63129/124461599</t>
  </si>
  <si>
    <t>https://www.iucnredlist.org/species/161571/124509147</t>
  </si>
  <si>
    <t>https://www.iucnredlist.org/species/39360/124406361</t>
  </si>
  <si>
    <t>https://www.iucnredlist.org/species/39361/124406514</t>
  </si>
  <si>
    <t>https://www.iucnredlist.org/species/63130/124461743</t>
  </si>
  <si>
    <t>https://www.iucnredlist.org/species/39362/124406649</t>
  </si>
  <si>
    <t>https://www.iucnredlist.org/species/161395/124476903</t>
  </si>
  <si>
    <t>https://www.iucnredlist.org/species/39363/80672743</t>
  </si>
  <si>
    <t>https://www.iucnredlist.org/species/161695/173437577</t>
  </si>
  <si>
    <t>https://www.iucnredlist.org/species/161539/68624897</t>
  </si>
  <si>
    <t>https://www.iucnredlist.org/species/41816/124418711</t>
  </si>
  <si>
    <t>https://www.iucnredlist.org/species/41874/68625034</t>
  </si>
  <si>
    <t>https://www.iucnredlist.org/species/161639/124519483</t>
  </si>
  <si>
    <t>https://www.iucnredlist.org/species/161707/124531152</t>
  </si>
  <si>
    <t>https://www.iucnredlist.org/species/161506/173437966</t>
  </si>
  <si>
    <t>https://www.iucnredlist.org/species/161543/124503842</t>
  </si>
  <si>
    <t>https://www.iucnredlist.org/species/161378/887542</t>
  </si>
  <si>
    <t>https://www.iucnredlist.org/species/161526/68611084</t>
  </si>
  <si>
    <t>https://www.iucnredlist.org/species/161564/890724</t>
  </si>
  <si>
    <t>https://www.iucnredlist.org/species/40797/68611625</t>
  </si>
  <si>
    <t>https://www.iucnredlist.org/species/39365/173433550</t>
  </si>
  <si>
    <t>https://www.iucnredlist.org/species/39366/173434051</t>
  </si>
  <si>
    <t>https://www.iucnredlist.org/species/39367/124407121</t>
  </si>
  <si>
    <t>https://www.iucnredlist.org/species/41741/2954522</t>
  </si>
  <si>
    <t>https://www.iucnredlist.org/species/39368/2908817</t>
  </si>
  <si>
    <t>https://www.iucnredlist.org/species/41733/68612504</t>
  </si>
  <si>
    <t>https://www.iucnredlist.org/species/144137478/144137594</t>
  </si>
  <si>
    <t>https://www.iucnredlist.org/species/70679787/70680049</t>
  </si>
  <si>
    <t>https://www.iucnredlist.org/species/70680197/68612632</t>
  </si>
  <si>
    <t>https://www.iucnredlist.org/species/39370/117721799</t>
  </si>
  <si>
    <t>https://www.iucnredlist.org/species/41735/68612902</t>
  </si>
  <si>
    <t>https://www.iucnredlist.org/species/41736/2954286</t>
  </si>
  <si>
    <t>https://www.iucnredlist.org/species/39369/115736695</t>
  </si>
  <si>
    <t>https://www.iucnredlist.org/species/110834677/139929300</t>
  </si>
  <si>
    <t>https://www.iucnredlist.org/species/161524/890428</t>
  </si>
  <si>
    <t>https://www.iucnredlist.org/species/39371/109876922</t>
  </si>
  <si>
    <t>https://www.iucnredlist.org/species/39372/2910670</t>
  </si>
  <si>
    <t>https://www.iucnredlist.org/species/3851/2870736</t>
  </si>
  <si>
    <t>https://www.iucnredlist.org/species/39374/2911619</t>
  </si>
  <si>
    <t>https://www.iucnredlist.org/species/41737/173434501</t>
  </si>
  <si>
    <t>https://www.iucnredlist.org/species/39375/58303674</t>
  </si>
  <si>
    <t>https://www.iucnredlist.org/species/115696622/115696628</t>
  </si>
  <si>
    <t>https://www.iucnredlist.org/species/3852/2872747</t>
  </si>
  <si>
    <t>https://www.iucnredlist.org/species/60217/3093780</t>
  </si>
  <si>
    <t>https://www.iucnredlist.org/species/3853/2874370</t>
  </si>
  <si>
    <t>https://www.iucnredlist.org/species/144136822/3094594</t>
  </si>
  <si>
    <t>https://www.iucnredlist.org/species/41738/68613628</t>
  </si>
  <si>
    <t>https://www.iucnredlist.org/species/60219/3094326</t>
  </si>
  <si>
    <t>https://www.iucnredlist.org/species/161376/173434793</t>
  </si>
  <si>
    <t>https://www.iucnredlist.org/species/41739/68613771</t>
  </si>
  <si>
    <t>https://www.iucnredlist.org/species/70680908/70680983</t>
  </si>
  <si>
    <t>https://www.iucnredlist.org/species/39378/2913541</t>
  </si>
  <si>
    <t>https://www.iucnredlist.org/species/169473392/124398647</t>
  </si>
  <si>
    <t>https://www.iucnredlist.org/species/42712/68624151</t>
  </si>
  <si>
    <t>https://www.iucnredlist.org/species/39379/68624306</t>
  </si>
  <si>
    <t>https://www.iucnredlist.org/species/60218/3094144</t>
  </si>
  <si>
    <t>https://www.iucnredlist.org/species/169760690/124508850</t>
  </si>
  <si>
    <t>https://www.iucnredlist.org/species/169755340/169766323</t>
  </si>
  <si>
    <t>https://www.iucnredlist.org/species/41831/173435173</t>
  </si>
  <si>
    <t>https://www.iucnredlist.org/species/161355/124470861</t>
  </si>
  <si>
    <t>https://www.iucnredlist.org/species/41836/173435545</t>
  </si>
  <si>
    <t>https://www.iucnredlist.org/species/39380/2915472</t>
  </si>
  <si>
    <t>https://www.iucnredlist.org/species/39381/2915850</t>
  </si>
  <si>
    <t>https://www.iucnredlist.org/species/41850/68642326</t>
  </si>
  <si>
    <t>https://www.iucnredlist.org/species/44666/2999242</t>
  </si>
  <si>
    <t>https://www.iucnredlist.org/species/161662/124524022</t>
  </si>
  <si>
    <t>https://www.iucnredlist.org/species/41851/173435874</t>
  </si>
  <si>
    <t>https://www.iucnredlist.org/species/61407/3103881</t>
  </si>
  <si>
    <t>https://www.iucnredlist.org/species/41852/68642925</t>
  </si>
  <si>
    <t>https://www.iucnredlist.org/species/39382/124408927</t>
  </si>
  <si>
    <t>https://www.iucnredlist.org/species/169234201/173436322</t>
  </si>
  <si>
    <t>https://www.iucnredlist.org/species/169233669/169233911</t>
  </si>
  <si>
    <t>https://www.iucnredlist.org/species/39384/173436715</t>
  </si>
  <si>
    <t>https://www.iucnredlist.org/species/41810/68623209</t>
  </si>
  <si>
    <t>https://www.iucnredlist.org/species/44591/124434064</t>
  </si>
  <si>
    <t>https://www.iucnredlist.org/species/152783714/172115852</t>
  </si>
  <si>
    <t>https://www.iucnredlist.org/species/39385/2918526</t>
  </si>
  <si>
    <t>https://www.iucnredlist.org/species/60201/3091753</t>
  </si>
  <si>
    <t>https://www.iucnredlist.org/species/39386/2920499</t>
  </si>
  <si>
    <t>https://www.iucnredlist.org/species/39387/124409680</t>
  </si>
  <si>
    <t>https://www.iucnredlist.org/species/60202/3091946</t>
  </si>
  <si>
    <t>https://www.iucnredlist.org/species/39388/2921825</t>
  </si>
  <si>
    <t>https://www.iucnredlist.org/species/169234837/169234849</t>
  </si>
  <si>
    <t>https://www.iucnredlist.org/species/176486271/176486288</t>
  </si>
  <si>
    <t>https://www.iucnredlist.org/species/169236406/124511558</t>
  </si>
  <si>
    <t>https://www.iucnredlist.org/species/169234885/169234948</t>
  </si>
  <si>
    <t>https://www.iucnredlist.org/species/60112/80673588</t>
  </si>
  <si>
    <t>https://www.iucnredlist.org/species/44577/2995521</t>
  </si>
  <si>
    <t>https://www.iucnredlist.org/species/161317/124464702</t>
  </si>
  <si>
    <t>https://www.iucnredlist.org/species/161349/109901444</t>
  </si>
  <si>
    <t>https://www.iucnredlist.org/species/161624/124517235</t>
  </si>
  <si>
    <t>https://www.iucnredlist.org/species/61401/124456571</t>
  </si>
  <si>
    <t>https://www.iucnredlist.org/species/61402/124456675</t>
  </si>
  <si>
    <t>https://www.iucnredlist.org/species/61403/124456804</t>
  </si>
  <si>
    <t>https://www.iucnredlist.org/species/61404/3103753</t>
  </si>
  <si>
    <t>https://www.iucnredlist.org/species/129495899/129495910</t>
  </si>
  <si>
    <t>https://www.iucnredlist.org/species/44993/2999889</t>
  </si>
  <si>
    <t>https://www.iucnredlist.org/species/161660/178201355</t>
  </si>
  <si>
    <t>https://www.iucnredlist.org/species/176486255/176486260</t>
  </si>
  <si>
    <t>https://www.iucnredlist.org/species/63142/3121523</t>
  </si>
  <si>
    <t>https://www.iucnredlist.org/species/63157/3124169</t>
  </si>
  <si>
    <t>https://www.iucnredlist.org/species/61406/124456946</t>
  </si>
  <si>
    <t>https://www.iucnredlist.org/species/161716/124532986</t>
  </si>
  <si>
    <t>https://www.iucnredlist.org/species/161554/124505725</t>
  </si>
  <si>
    <t>https://www.iucnredlist.org/species/63154/124463476</t>
  </si>
  <si>
    <t>https://www.iucnredlist.org/species/161523/124499677</t>
  </si>
  <si>
    <t>https://www.iucnredlist.org/species/161560/124506650</t>
  </si>
  <si>
    <t>https://www.iucnredlist.org/species/161690/109914729</t>
  </si>
  <si>
    <t>https://www.iucnredlist.org/species/161545/178201678</t>
  </si>
  <si>
    <t>https://www.iucnredlist.org/species/161646/124520916</t>
  </si>
  <si>
    <t>https://www.iucnredlist.org/species/161445/178201830</t>
  </si>
  <si>
    <t>https://www.iucnredlist.org/species/161423/124482181</t>
  </si>
  <si>
    <t>https://www.iucnredlist.org/species/161700/68634807</t>
  </si>
  <si>
    <t>https://www.iucnredlist.org/species/195460/68635060</t>
  </si>
  <si>
    <t>https://www.iucnredlist.org/species/195462/68635178</t>
  </si>
  <si>
    <t>https://www.iucnredlist.org/species/161628/68635314</t>
  </si>
  <si>
    <t>https://www.iucnredlist.org/species/161346/68635469</t>
  </si>
  <si>
    <t>https://www.iucnredlist.org/species/161428/124483384</t>
  </si>
  <si>
    <t>https://www.iucnredlist.org/species/161632/109913192</t>
  </si>
  <si>
    <t>https://www.iucnredlist.org/species/161746/124537558</t>
  </si>
  <si>
    <t>https://www.iucnredlist.org/species/161663/109914005</t>
  </si>
  <si>
    <t>https://www.iucnredlist.org/species/161614/124515050</t>
  </si>
  <si>
    <t>https://www.iucnredlist.org/species/161607/124514068</t>
  </si>
  <si>
    <t>https://www.iucnredlist.org/species/161665/201629674</t>
  </si>
  <si>
    <t>https://www.iucnredlist.org/species/161745/124537356</t>
  </si>
  <si>
    <t>https://www.iucnredlist.org/species/116863205/116737518</t>
  </si>
  <si>
    <t>https://www.iucnredlist.org/species/41828/68630121</t>
  </si>
  <si>
    <t>https://www.iucnredlist.org/species/39396/80672988</t>
  </si>
  <si>
    <t>https://www.iucnredlist.org/species/83284529/83284586</t>
  </si>
  <si>
    <t>https://www.iucnredlist.org/species/161608/124514399</t>
  </si>
  <si>
    <t>https://www.iucnredlist.org/species/116861529/116861706</t>
  </si>
  <si>
    <t>https://www.iucnredlist.org/species/116862720/116862840</t>
  </si>
  <si>
    <t>https://www.iucnredlist.org/species/60135/3088651</t>
  </si>
  <si>
    <t>https://www.iucnredlist.org/species/161676/124526644</t>
  </si>
  <si>
    <t>https://www.iucnredlist.org/species/60137/201621664</t>
  </si>
  <si>
    <t>https://www.iucnredlist.org/species/60131/109897319</t>
  </si>
  <si>
    <t>https://www.iucnredlist.org/species/60132/124442653</t>
  </si>
  <si>
    <t>https://www.iucnredlist.org/species/161562/124507087</t>
  </si>
  <si>
    <t>https://www.iucnredlist.org/species/44621/124436131</t>
  </si>
  <si>
    <t>https://www.iucnredlist.org/species/161411/124480497</t>
  </si>
  <si>
    <t>https://www.iucnredlist.org/species/161328/124466265</t>
  </si>
  <si>
    <t>https://www.iucnredlist.org/species/60136/140820271</t>
  </si>
  <si>
    <t>https://www.iucnredlist.org/species/161613/109911839</t>
  </si>
  <si>
    <t>https://www.iucnredlist.org/species/161397/124477382</t>
  </si>
  <si>
    <t>https://www.iucnredlist.org/species/39389/141789456</t>
  </si>
  <si>
    <t>https://www.iucnredlist.org/species/39390/141790455</t>
  </si>
  <si>
    <t>https://www.iucnredlist.org/species/18175/141791261</t>
  </si>
  <si>
    <t>https://www.iucnredlist.org/species/18584848/141788242</t>
  </si>
  <si>
    <t>https://www.iucnredlist.org/species/39393/141792003</t>
  </si>
  <si>
    <t>https://www.iucnredlist.org/species/161596/68609037</t>
  </si>
  <si>
    <t>https://www.iucnredlist.org/species/60179/68609203</t>
  </si>
  <si>
    <t>https://www.iucnredlist.org/species/44186/68609294</t>
  </si>
  <si>
    <t>https://www.iucnredlist.org/species/43270317/43270336</t>
  </si>
  <si>
    <t>https://www.iucnredlist.org/species/41866/43270478</t>
  </si>
  <si>
    <t>https://www.iucnredlist.org/species/61419/3104442</t>
  </si>
  <si>
    <t>https://www.iucnredlist.org/species/60177/80673370</t>
  </si>
  <si>
    <t>https://www.iucnredlist.org/species/60178/124448370</t>
  </si>
  <si>
    <t>https://www.iucnredlist.org/species/104050689/104057239</t>
  </si>
  <si>
    <t>https://www.iucnredlist.org/species/60166/68623788</t>
  </si>
  <si>
    <t>https://www.iucnredlist.org/species/161408/124479984</t>
  </si>
  <si>
    <t>https://www.iucnredlist.org/species/60170/124447244</t>
  </si>
  <si>
    <t>https://www.iucnredlist.org/species/60175/124447684</t>
  </si>
  <si>
    <t>https://www.iucnredlist.org/species/104061138/68623995</t>
  </si>
  <si>
    <t>https://www.iucnredlist.org/species/41848/124421912</t>
  </si>
  <si>
    <t>https://www.iucnredlist.org/species/41853/68643043</t>
  </si>
  <si>
    <t>https://www.iucnredlist.org/species/60181/151858712</t>
  </si>
  <si>
    <t>https://www.iucnredlist.org/species/39394/121035795</t>
  </si>
  <si>
    <t>https://www.iucnredlist.org/species/104019954/104020006</t>
  </si>
  <si>
    <t>https://www.iucnredlist.org/species/41854/124422344</t>
  </si>
  <si>
    <t>https://www.iucnredlist.org/species/60180/124448712</t>
  </si>
  <si>
    <t>https://www.iucnredlist.org/species/195475/2382420</t>
  </si>
  <si>
    <t>https://www.iucnredlist.org/species/60182/124448942</t>
  </si>
  <si>
    <t>https://www.iucnredlist.org/species/130391495/130392523</t>
  </si>
  <si>
    <t>https://www.iucnredlist.org/species/60163/124446397</t>
  </si>
  <si>
    <t>https://www.iucnredlist.org/species/60164/124446536</t>
  </si>
  <si>
    <t>https://www.iucnredlist.org/species/161555/124505883</t>
  </si>
  <si>
    <t>https://www.iucnredlist.org/species/161697/124530008</t>
  </si>
  <si>
    <t>https://www.iucnredlist.org/species/107604242/109922500</t>
  </si>
  <si>
    <t>https://www.iucnredlist.org/species/60172/109899000</t>
  </si>
  <si>
    <t>https://www.iucnredlist.org/species/161476/109905030</t>
  </si>
  <si>
    <t>https://www.iucnredlist.org/species/157877009/196522247</t>
  </si>
  <si>
    <t>https://www.iucnredlist.org/species/161457/124488932</t>
  </si>
  <si>
    <t>https://www.iucnredlist.org/species/41064/2951089</t>
  </si>
  <si>
    <t>https://www.iucnredlist.org/species/161743/896981</t>
  </si>
  <si>
    <t>https://www.iucnredlist.org/species/60168/124446908</t>
  </si>
  <si>
    <t>https://www.iucnredlist.org/species/161373/887217</t>
  </si>
  <si>
    <t>https://www.iucnredlist.org/species/44584/124433864</t>
  </si>
  <si>
    <t>https://www.iucnredlist.org/species/63158/124463727</t>
  </si>
  <si>
    <t>https://www.iucnredlist.org/species/60171/104004394</t>
  </si>
  <si>
    <t>https://www.iucnredlist.org/species/161320/124465045</t>
  </si>
  <si>
    <t>https://www.iucnredlist.org/species/161478/124492224</t>
  </si>
  <si>
    <t>https://www.iucnredlist.org/species/124396530/124552542</t>
  </si>
  <si>
    <t>https://www.iucnredlist.org/species/103933123/103933139</t>
  </si>
  <si>
    <t>https://www.iucnredlist.org/species/161405/124479447</t>
  </si>
  <si>
    <t>https://www.iucnredlist.org/species/60167/124446775</t>
  </si>
  <si>
    <t>https://www.iucnredlist.org/species/161409/124479989</t>
  </si>
  <si>
    <t>https://www.iucnredlist.org/species/63167/124464321</t>
  </si>
  <si>
    <t>https://www.iucnredlist.org/species/161677/124526883</t>
  </si>
  <si>
    <t>https://www.iucnredlist.org/species/176486224/176486231</t>
  </si>
  <si>
    <t>https://www.iucnredlist.org/species/60169/124447127</t>
  </si>
  <si>
    <t>https://www.iucnredlist.org/species/63166/124464201</t>
  </si>
  <si>
    <t>https://www.iucnredlist.org/species/161447/109904426</t>
  </si>
  <si>
    <t>https://www.iucnredlist.org/species/176486239/176486247</t>
  </si>
  <si>
    <t>https://www.iucnredlist.org/species/63131/124461877</t>
  </si>
  <si>
    <t>https://www.iucnredlist.org/species/42721/68641936</t>
  </si>
  <si>
    <t>https://www.iucnredlist.org/species/104005557/104006031</t>
  </si>
  <si>
    <t>https://www.iucnredlist.org/species/104007203/104007215</t>
  </si>
  <si>
    <t>https://www.iucnredlist.org/species/63122/124460700</t>
  </si>
  <si>
    <t>https://www.iucnredlist.org/species/44652/124437250</t>
  </si>
  <si>
    <t>https://www.iucnredlist.org/species/161490/124494780</t>
  </si>
  <si>
    <t>https://www.iucnredlist.org/species/63119/68608464</t>
  </si>
  <si>
    <t>https://www.iucnredlist.org/species/161491/124494959</t>
  </si>
  <si>
    <t>https://www.iucnredlist.org/species/161542/124503504</t>
  </si>
  <si>
    <t>https://www.iucnredlist.org/species/161340/109901335</t>
  </si>
  <si>
    <t>https://www.iucnredlist.org/species/161392/124476426</t>
  </si>
  <si>
    <t>https://www.iucnredlist.org/species/44183/80679344</t>
  </si>
  <si>
    <t>https://www.iucnredlist.org/species/161338/124468270</t>
  </si>
  <si>
    <t>https://www.iucnredlist.org/species/161466/80676778</t>
  </si>
  <si>
    <t>https://www.iucnredlist.org/species/161669/124525206</t>
  </si>
  <si>
    <t>https://www.iucnredlist.org/species/161595/80677015</t>
  </si>
  <si>
    <t>https://www.iucnredlist.org/species/161629/80677268</t>
  </si>
  <si>
    <t>https://www.iucnredlist.org/species/161416/124481168</t>
  </si>
  <si>
    <t>https://www.iucnredlist.org/species/161527/124500595</t>
  </si>
  <si>
    <t>https://www.iucnredlist.org/species/161415/124481027</t>
  </si>
  <si>
    <t>https://www.iucnredlist.org/species/161422/124482032</t>
  </si>
  <si>
    <t>https://www.iucnredlist.org/species/161708/124531496</t>
  </si>
  <si>
    <t>https://www.iucnredlist.org/species/161556/124506056</t>
  </si>
  <si>
    <t>https://www.iucnredlist.org/species/161331/886000</t>
  </si>
  <si>
    <t>https://www.iucnredlist.org/species/161637/68620350</t>
  </si>
  <si>
    <t>https://www.iucnredlist.org/species/161329/68620560</t>
  </si>
  <si>
    <t>https://www.iucnredlist.org/species/70688138/70688281</t>
  </si>
  <si>
    <t>https://www.iucnredlist.org/species/195446/68620738</t>
  </si>
  <si>
    <t>https://www.iucnredlist.org/species/195447/68620876</t>
  </si>
  <si>
    <t>https://www.iucnredlist.org/species/195443/68619789</t>
  </si>
  <si>
    <t>https://www.iucnredlist.org/species/195449/68621283</t>
  </si>
  <si>
    <t>https://www.iucnredlist.org/species/161489/68619906</t>
  </si>
  <si>
    <t>https://www.iucnredlist.org/species/195451/68621509</t>
  </si>
  <si>
    <t>https://www.iucnredlist.org/species/202053/68621618</t>
  </si>
  <si>
    <t>https://www.iucnredlist.org/species/195444/68620069</t>
  </si>
  <si>
    <t>https://www.iucnredlist.org/species/162215803/162215808</t>
  </si>
  <si>
    <t>https://www.iucnredlist.org/species/195445/68620232</t>
  </si>
  <si>
    <t>https://www.iucnredlist.org/species/129495924/129495933</t>
  </si>
  <si>
    <t>https://www.iucnredlist.org/species/203364219/203375487</t>
  </si>
  <si>
    <t>https://www.iucnredlist.org/species/161427/124483163</t>
  </si>
  <si>
    <t>https://www.iucnredlist.org/species/144161826/144161921</t>
  </si>
  <si>
    <t>https://www.iucnredlist.org/species/44607/124434963</t>
  </si>
  <si>
    <t>https://www.iucnredlist.org/species/14134315/14134317</t>
  </si>
  <si>
    <t>https://www.iucnredlist.org/species/144159779/124463114</t>
  </si>
  <si>
    <t>https://www.iucnredlist.org/species/169236848/169237207</t>
  </si>
  <si>
    <t>https://www.iucnredlist.org/species/60118/124440461</t>
  </si>
  <si>
    <t>https://www.iucnredlist.org/species/161601/124513187</t>
  </si>
  <si>
    <t>https://www.iucnredlist.org/species/63136/124462368</t>
  </si>
  <si>
    <t>https://www.iucnredlist.org/species/161565/124507607</t>
  </si>
  <si>
    <t>https://www.iucnredlist.org/species/161393/124476574</t>
  </si>
  <si>
    <t>https://www.iucnredlist.org/species/195448/68620997</t>
  </si>
  <si>
    <t>https://www.iucnredlist.org/species/161535/68621107</t>
  </si>
  <si>
    <t>https://www.iucnredlist.org/species/41799/116736852</t>
  </si>
  <si>
    <t>https://www.iucnredlist.org/species/18903491/68783461</t>
  </si>
  <si>
    <t>https://www.iucnredlist.org/species/161617/140575512</t>
  </si>
  <si>
    <t>https://www.iucnredlist.org/species/161400/124478750</t>
  </si>
  <si>
    <t>https://www.iucnredlist.org/species/39771/124413280</t>
  </si>
  <si>
    <t>https://www.iucnredlist.org/species/177301951/177302177</t>
  </si>
  <si>
    <t>https://www.iucnredlist.org/species/44608/124435054</t>
  </si>
  <si>
    <t>https://www.iucnredlist.org/species/44644/2998902</t>
  </si>
  <si>
    <t>https://www.iucnredlist.org/species/161738/124536099</t>
  </si>
  <si>
    <t>https://www.iucnredlist.org/species/64442/68650404</t>
  </si>
  <si>
    <t>https://www.iucnredlist.org/species/195450/68621398</t>
  </si>
  <si>
    <t>https://www.iucnredlist.org/species/63124/3120930</t>
  </si>
  <si>
    <t>https://www.iucnredlist.org/species/41800/116736924</t>
  </si>
  <si>
    <t>https://www.iucnredlist.org/species/161729/48927468</t>
  </si>
  <si>
    <t>https://www.iucnredlist.org/species/161718/896010</t>
  </si>
  <si>
    <t>https://www.iucnredlist.org/species/161514/889779</t>
  </si>
  <si>
    <t>https://www.iucnredlist.org/species/63100/48908629</t>
  </si>
  <si>
    <t>https://www.iucnredlist.org/species/44609/124435129</t>
  </si>
  <si>
    <t>https://www.iucnredlist.org/species/195452/68621739</t>
  </si>
  <si>
    <t>https://www.iucnredlist.org/species/161653/140767604</t>
  </si>
  <si>
    <t>https://www.iucnredlist.org/species/44610/124435207</t>
  </si>
  <si>
    <t>https://www.iucnredlist.org/species/161610/892763</t>
  </si>
  <si>
    <t>https://www.iucnredlist.org/species/161354/124470688</t>
  </si>
  <si>
    <t>https://www.iucnredlist.org/species/63116/3119790</t>
  </si>
  <si>
    <t>https://www.iucnredlist.org/species/195453/68621850</t>
  </si>
  <si>
    <t>https://www.iucnredlist.org/species/195454/124544662</t>
  </si>
  <si>
    <t>https://www.iucnredlist.org/species/161483/124493295</t>
  </si>
  <si>
    <t>https://www.iucnredlist.org/species/161464/48938919</t>
  </si>
  <si>
    <t>https://www.iucnredlist.org/species/161704/124530743</t>
  </si>
  <si>
    <t>https://www.iucnredlist.org/species/197258416/197258455</t>
  </si>
  <si>
    <t>https://www.iucnredlist.org/species/161418/124481430</t>
  </si>
  <si>
    <t>https://www.iucnredlist.org/species/161461/48938639</t>
  </si>
  <si>
    <t>https://www.iucnredlist.org/species/161419/124481644</t>
  </si>
  <si>
    <t>https://www.iucnredlist.org/species/161318/885767</t>
  </si>
  <si>
    <t>https://www.iucnredlist.org/species/161685/124528025</t>
  </si>
  <si>
    <t>https://www.iucnredlist.org/species/61405/48954483</t>
  </si>
  <si>
    <t>https://www.iucnredlist.org/species/161626/48949434</t>
  </si>
  <si>
    <t>https://www.iucnredlist.org/species/161631/124518400</t>
  </si>
  <si>
    <t>https://www.iucnredlist.org/species/195458/68631857</t>
  </si>
  <si>
    <t>https://www.iucnredlist.org/species/161492/124495127</t>
  </si>
  <si>
    <t>https://www.iucnredlist.org/species/161604/124513481</t>
  </si>
  <si>
    <t>https://www.iucnredlist.org/species/63125/48917872</t>
  </si>
  <si>
    <t>https://www.iucnredlist.org/species/63133/3121233</t>
  </si>
  <si>
    <t>https://www.iucnredlist.org/species/161477/124492029</t>
  </si>
  <si>
    <t>https://www.iucnredlist.org/species/63126/124461102</t>
  </si>
  <si>
    <t>https://www.iucnredlist.org/species/161347/124469850</t>
  </si>
  <si>
    <t>https://www.iucnredlist.org/species/161666/48908962</t>
  </si>
  <si>
    <t>https://www.iucnredlist.org/species/161522/124499503</t>
  </si>
  <si>
    <t>https://www.iucnredlist.org/species/161383/48912976</t>
  </si>
  <si>
    <t>https://www.iucnredlist.org/species/44615/124435680</t>
  </si>
  <si>
    <t>https://www.iucnredlist.org/species/161636/124519140</t>
  </si>
  <si>
    <t>https://www.iucnredlist.org/species/195469/68637757</t>
  </si>
  <si>
    <t>https://www.iucnredlist.org/species/161735/124535644</t>
  </si>
  <si>
    <t>https://www.iucnredlist.org/species/176486201/176486211</t>
  </si>
  <si>
    <t>https://www.iucnredlist.org/species/161421/124481853</t>
  </si>
  <si>
    <t>https://www.iucnredlist.org/species/161532/124501466</t>
  </si>
  <si>
    <t>https://www.iucnredlist.org/species/161645/124520681</t>
  </si>
  <si>
    <t>https://www.iucnredlist.org/species/195470/68637880</t>
  </si>
  <si>
    <t>https://www.iucnredlist.org/species/161487/124494332</t>
  </si>
  <si>
    <t>https://www.iucnredlist.org/species/161537/124502655</t>
  </si>
  <si>
    <t>https://www.iucnredlist.org/species/107604828/109922504</t>
  </si>
  <si>
    <t>https://www.iucnredlist.org/species/161725/124534082</t>
  </si>
  <si>
    <t>https://www.iucnredlist.org/species/112949827/112949852</t>
  </si>
  <si>
    <t>https://www.iucnredlist.org/species/161493/124495259</t>
  </si>
  <si>
    <t>https://www.iucnredlist.org/species/161548/124505306</t>
  </si>
  <si>
    <t>https://www.iucnredlist.org/species/63120/48913317</t>
  </si>
  <si>
    <t>https://www.iucnredlist.org/species/161691/48907330</t>
  </si>
  <si>
    <t>https://www.iucnredlist.org/species/39399/103111648</t>
  </si>
  <si>
    <t>https://www.iucnredlist.org/species/161343/124469051</t>
  </si>
  <si>
    <t>https://www.iucnredlist.org/species/161459/48939762</t>
  </si>
  <si>
    <t>https://www.iucnredlist.org/species/39400/48943658</t>
  </si>
  <si>
    <t>https://www.iucnredlist.org/species/124569516/124512700</t>
  </si>
  <si>
    <t>https://www.iucnredlist.org/species/63146/48919726</t>
  </si>
  <si>
    <t>https://www.iucnredlist.org/species/124396693/124552547</t>
  </si>
  <si>
    <t>https://www.iucnredlist.org/species/185495181/185495230</t>
  </si>
  <si>
    <t>https://www.iucnredlist.org/species/161723/109916678</t>
  </si>
  <si>
    <t>https://www.iucnredlist.org/species/161673/48910425</t>
  </si>
  <si>
    <t>https://www.iucnredlist.org/species/161339/16527984</t>
  </si>
  <si>
    <t>https://www.iucnredlist.org/species/161586/124510972</t>
  </si>
  <si>
    <t>https://www.iucnredlist.org/species/161425/48909382</t>
  </si>
  <si>
    <t>https://www.iucnredlist.org/species/161721/124533446</t>
  </si>
  <si>
    <t>https://www.iucnredlist.org/species/44650/124436992</t>
  </si>
  <si>
    <t>https://www.iucnredlist.org/species/161345/124469469</t>
  </si>
  <si>
    <t>https://www.iucnredlist.org/species/161371/124473309</t>
  </si>
  <si>
    <t>https://www.iucnredlist.org/species/44618/124435873</t>
  </si>
  <si>
    <t>https://www.iucnredlist.org/species/70688333/70688363</t>
  </si>
  <si>
    <t>https://www.iucnredlist.org/species/44651/124437170</t>
  </si>
  <si>
    <t>https://www.iucnredlist.org/species/63162/124464003</t>
  </si>
  <si>
    <t>https://www.iucnredlist.org/species/161512/124497418</t>
  </si>
  <si>
    <t>https://www.iucnredlist.org/species/197086/22515038</t>
  </si>
  <si>
    <t>https://www.iucnredlist.org/species/161622/48953087</t>
  </si>
  <si>
    <t>https://www.iucnredlist.org/species/44619/124435956</t>
  </si>
  <si>
    <t>https://www.iucnredlist.org/species/161377/124474154</t>
  </si>
  <si>
    <t>https://www.iucnredlist.org/species/44655/124437551</t>
  </si>
  <si>
    <t>https://www.iucnredlist.org/species/124397220/124552552</t>
  </si>
  <si>
    <t>https://www.iucnredlist.org/species/161702/895848</t>
  </si>
  <si>
    <t>https://www.iucnredlist.org/species/44620/124436042</t>
  </si>
  <si>
    <t>https://www.iucnredlist.org/species/44645/2999023</t>
  </si>
  <si>
    <t>https://www.iucnredlist.org/species/161446/124486943</t>
  </si>
  <si>
    <t>https://www.iucnredlist.org/species/61408/48954174</t>
  </si>
  <si>
    <t>https://www.iucnredlist.org/species/161528/124500765</t>
  </si>
  <si>
    <t>https://www.iucnredlist.org/species/63155/124463568</t>
  </si>
  <si>
    <t>https://www.iucnredlist.org/species/161658/124523079</t>
  </si>
  <si>
    <t>https://www.iucnredlist.org/species/161694/124529489</t>
  </si>
  <si>
    <t>https://www.iucnredlist.org/species/161686/201614906</t>
  </si>
  <si>
    <t>https://www.iucnredlist.org/species/161344/124469210</t>
  </si>
  <si>
    <t>https://www.iucnredlist.org/species/161496/68643826</t>
  </si>
  <si>
    <t>https://www.iucnredlist.org/species/197258874/197258972</t>
  </si>
  <si>
    <t>https://www.iucnredlist.org/species/161577/116739346</t>
  </si>
  <si>
    <t>https://www.iucnredlist.org/species/44575/152015479</t>
  </si>
  <si>
    <t>https://www.iucnredlist.org/species/61398/3103491</t>
  </si>
  <si>
    <t>https://www.iucnredlist.org/species/63110/3118881</t>
  </si>
  <si>
    <t>https://www.iucnredlist.org/species/2636/80673712</t>
  </si>
  <si>
    <t>https://www.iucnredlist.org/species/61399/124456391</t>
  </si>
  <si>
    <t>https://www.iucnredlist.org/species/63102/124458655</t>
  </si>
  <si>
    <t>https://www.iucnredlist.org/species/161661/80674005</t>
  </si>
  <si>
    <t>https://www.iucnredlist.org/species/161372/124473576</t>
  </si>
  <si>
    <t>https://www.iucnredlist.org/species/161722/124533622</t>
  </si>
  <si>
    <t>https://www.iucnredlist.org/species/63111/200320565</t>
  </si>
  <si>
    <t>https://www.iucnredlist.org/species/63106/200321345</t>
  </si>
  <si>
    <t>https://www.iucnredlist.org/species/161462/124489862</t>
  </si>
  <si>
    <t>https://www.iucnredlist.org/species/161739/124536292</t>
  </si>
  <si>
    <t>https://www.iucnredlist.org/species/161623/124517037</t>
  </si>
  <si>
    <t>https://www.iucnredlist.org/species/63113/124459226</t>
  </si>
  <si>
    <t>https://www.iucnredlist.org/species/161641/124519919</t>
  </si>
  <si>
    <t>https://www.iucnredlist.org/species/161402/80678961</t>
  </si>
  <si>
    <t>https://www.iucnredlist.org/species/161659/124523337</t>
  </si>
  <si>
    <t>https://www.iucnredlist.org/species/161387/68610422</t>
  </si>
  <si>
    <t>https://www.iucnredlist.org/species/161454/194883934</t>
  </si>
  <si>
    <t>https://www.iucnredlist.org/species/161706/80674320</t>
  </si>
  <si>
    <t>https://www.iucnredlist.org/species/116863615/116863679</t>
  </si>
  <si>
    <t>https://www.iucnredlist.org/species/161430/80674536</t>
  </si>
  <si>
    <t>https://www.iucnredlist.org/species/44576/124433548</t>
  </si>
  <si>
    <t>https://www.iucnredlist.org/species/161529/124500946</t>
  </si>
  <si>
    <t>https://www.iucnredlist.org/species/63117/200321617</t>
  </si>
  <si>
    <t>https://www.iucnredlist.org/species/161350/80674766</t>
  </si>
  <si>
    <t>https://www.iucnredlist.org/species/63143/3121739</t>
  </si>
  <si>
    <t>https://www.iucnredlist.org/species/161319/80675021</t>
  </si>
  <si>
    <t>https://www.iucnredlist.org/species/161424/124482422</t>
  </si>
  <si>
    <t>https://www.iucnredlist.org/species/161619/124516249</t>
  </si>
  <si>
    <t>https://www.iucnredlist.org/species/161683/80675182</t>
  </si>
  <si>
    <t>https://www.iucnredlist.org/species/161381/80675345</t>
  </si>
  <si>
    <t>https://www.iucnredlist.org/species/63144/3121878</t>
  </si>
  <si>
    <t>https://www.iucnredlist.org/species/161391/124476273</t>
  </si>
  <si>
    <t>https://www.iucnredlist.org/species/116863801/116863826</t>
  </si>
  <si>
    <t>https://www.iucnredlist.org/species/63115/124459671</t>
  </si>
  <si>
    <t>https://www.iucnredlist.org/species/80671020/80671026</t>
  </si>
  <si>
    <t>https://www.iucnredlist.org/species/63112/124459134</t>
  </si>
  <si>
    <t>https://www.iucnredlist.org/species/161471/80675583</t>
  </si>
  <si>
    <t>https://www.iucnredlist.org/species/63148/124463269</t>
  </si>
  <si>
    <t>https://www.iucnredlist.org/species/63127/70709214</t>
  </si>
  <si>
    <t>https://www.iucnredlist.org/species/63145/124462851</t>
  </si>
  <si>
    <t>https://www.iucnredlist.org/species/63137/3121362</t>
  </si>
  <si>
    <t>https://www.iucnredlist.org/species/161382/116737942</t>
  </si>
  <si>
    <t>https://www.iucnredlist.org/species/161612/124514790</t>
  </si>
  <si>
    <t>https://www.iucnredlist.org/species/161561/124506957</t>
  </si>
  <si>
    <t>https://www.iucnredlist.org/species/161366/124472535</t>
  </si>
  <si>
    <t>https://www.iucnredlist.org/species/161486/80675821</t>
  </si>
  <si>
    <t>https://www.iucnredlist.org/species/161600/80679159</t>
  </si>
  <si>
    <t>https://www.iucnredlist.org/species/161701/124530553</t>
  </si>
  <si>
    <t>https://www.iucnredlist.org/species/161375/80676077</t>
  </si>
  <si>
    <t>https://www.iucnredlist.org/species/161504/124496480</t>
  </si>
  <si>
    <t>https://www.iucnredlist.org/species/161444/124486488</t>
  </si>
  <si>
    <t>https://www.iucnredlist.org/species/161594/80676330</t>
  </si>
  <si>
    <t>https://www.iucnredlist.org/species/161688/116739603</t>
  </si>
  <si>
    <t>https://www.iucnredlist.org/species/161550/116738978</t>
  </si>
  <si>
    <t>https://www.iucnredlist.org/species/161602/116739483</t>
  </si>
  <si>
    <t>https://www.iucnredlist.org/species/116864194/116864308</t>
  </si>
  <si>
    <t>https://www.iucnredlist.org/species/161414/116738066</t>
  </si>
  <si>
    <t>https://www.iucnredlist.org/species/161500/116738460</t>
  </si>
  <si>
    <t>https://www.iucnredlist.org/species/161420/116738202</t>
  </si>
  <si>
    <t>https://www.iucnredlist.org/species/116864416/116864433</t>
  </si>
  <si>
    <t>https://www.iucnredlist.org/species/161390/68630579</t>
  </si>
  <si>
    <t>https://www.iucnredlist.org/species/161553/68630712</t>
  </si>
  <si>
    <t>https://www.iucnredlist.org/species/161655/68630896</t>
  </si>
  <si>
    <t>https://www.iucnredlist.org/species/195457/68631044</t>
  </si>
  <si>
    <t>https://www.iucnredlist.org/species/116878521/116878528</t>
  </si>
  <si>
    <t>https://www.iucnredlist.org/species/195465/68637112</t>
  </si>
  <si>
    <t>https://www.iucnredlist.org/species/116878536/116878542</t>
  </si>
  <si>
    <t>https://www.iucnredlist.org/species/161647/68637248</t>
  </si>
  <si>
    <t>https://www.iucnredlist.org/species/116878550/116878556</t>
  </si>
  <si>
    <t>https://www.iucnredlist.org/species/195466/116740327</t>
  </si>
  <si>
    <t>https://www.iucnredlist.org/species/116878564/116878588</t>
  </si>
  <si>
    <t>https://www.iucnredlist.org/species/144153067/144153610</t>
  </si>
  <si>
    <t>https://www.iucnredlist.org/species/161559/68637419</t>
  </si>
  <si>
    <t>https://www.iucnredlist.org/species/195467/116740427</t>
  </si>
  <si>
    <t>https://www.iucnredlist.org/species/162215826/162215848</t>
  </si>
  <si>
    <t>https://www.iucnredlist.org/species/195468/68637552</t>
  </si>
  <si>
    <t>https://www.iucnredlist.org/species/161605/124513660</t>
  </si>
  <si>
    <t>https://www.iucnredlist.org/species/161337/68640180</t>
  </si>
  <si>
    <t>https://www.iucnredlist.org/species/195471/68640323</t>
  </si>
  <si>
    <t>https://www.iucnredlist.org/species/195472/68640455</t>
  </si>
  <si>
    <t>https://www.iucnredlist.org/species/161370/68640573</t>
  </si>
  <si>
    <t>https://www.iucnredlist.org/species/195473/68640697</t>
  </si>
  <si>
    <t>https://www.iucnredlist.org/species/70681387/70681738</t>
  </si>
  <si>
    <t>https://www.iucnredlist.org/species/44582/2996098</t>
  </si>
  <si>
    <t>https://www.iucnredlist.org/species/44583/2996319</t>
  </si>
  <si>
    <t>https://www.iucnredlist.org/species/63121/3120509</t>
  </si>
  <si>
    <t>https://www.iucnredlist.org/species/185198377/185198553</t>
  </si>
  <si>
    <t>https://www.iucnredlist.org/species/44641/200322152</t>
  </si>
  <si>
    <t>https://www.iucnredlist.org/species/63101/3117368</t>
  </si>
  <si>
    <t>https://www.iucnredlist.org/species/63140/124462480</t>
  </si>
  <si>
    <t>https://www.iucnredlist.org/species/161440/124485912</t>
  </si>
  <si>
    <t>https://www.iucnredlist.org/species/161534/124501763</t>
  </si>
  <si>
    <t>https://www.iucnredlist.org/species/161575/124509549</t>
  </si>
  <si>
    <t>https://www.iucnredlist.org/species/161742/124536777</t>
  </si>
  <si>
    <t>https://www.iucnredlist.org/species/63109/3118640</t>
  </si>
  <si>
    <t>https://www.iucnredlist.org/species/44642/2998643</t>
  </si>
  <si>
    <t>https://www.iucnredlist.org/species/44597/2997866</t>
  </si>
  <si>
    <t>https://www.iucnredlist.org/species/44596/124434224</t>
  </si>
  <si>
    <t>https://www.iucnredlist.org/species/44643/124436532</t>
  </si>
  <si>
    <t>https://www.iucnredlist.org/species/161710/124531918</t>
  </si>
  <si>
    <t>https://www.iucnredlist.org/species/161712/124532309</t>
  </si>
  <si>
    <t>https://www.iucnredlist.org/species/161374/124473732</t>
  </si>
  <si>
    <t>https://www.iucnredlist.org/species/161341/124468677</t>
  </si>
  <si>
    <t>https://www.iucnredlist.org/species/42568145/42568534</t>
  </si>
  <si>
    <t>https://www.iucnredlist.org/species/161678/124527061</t>
  </si>
  <si>
    <t>https://www.iucnredlist.org/species/161711/124532098</t>
  </si>
  <si>
    <t>https://www.iucnredlist.org/species/161682/893530</t>
  </si>
  <si>
    <t>https://www.iucnredlist.org/species/161584/124510673</t>
  </si>
  <si>
    <t>https://www.iucnredlist.org/species/161693/124529334</t>
  </si>
  <si>
    <t>https://www.iucnredlist.org/species/161359/124471620</t>
  </si>
  <si>
    <t>https://www.iucnredlist.org/species/161502/124496207</t>
  </si>
  <si>
    <t>https://www.iucnredlist.org/species/161592/124511991</t>
  </si>
  <si>
    <t>https://www.iucnredlist.org/species/161642/124520072</t>
  </si>
  <si>
    <t>https://www.iucnredlist.org/species/161348/124470016</t>
  </si>
  <si>
    <t>https://www.iucnredlist.org/species/161656/124522841</t>
  </si>
  <si>
    <t>https://www.iucnredlist.org/species/63161/3124285</t>
  </si>
  <si>
    <t>https://www.iucnredlist.org/species/44656/2999132</t>
  </si>
  <si>
    <t>https://www.iucnredlist.org/species/44654/124437462</t>
  </si>
  <si>
    <t>https://www.iucnredlist.org/species/44600/124434445</t>
  </si>
  <si>
    <t>https://www.iucnredlist.org/species/44601/124434540</t>
  </si>
  <si>
    <t>https://www.iucnredlist.org/species/161481/124492952</t>
  </si>
  <si>
    <t>https://www.iucnredlist.org/species/162215884/162215965</t>
  </si>
  <si>
    <t>https://www.iucnredlist.org/species/169237868/124474386</t>
  </si>
  <si>
    <t>https://www.iucnredlist.org/species/162216008/162216074</t>
  </si>
  <si>
    <t>https://www.iucnredlist.org/species/195477/68643373</t>
  </si>
  <si>
    <t>https://www.iucnredlist.org/species/195478/68643492</t>
  </si>
  <si>
    <t>https://www.iucnredlist.org/species/195479/68643584</t>
  </si>
  <si>
    <t>https://www.iucnredlist.org/species/162216137/162216188</t>
  </si>
  <si>
    <t>https://www.iucnredlist.org/species/161358/124471457</t>
  </si>
  <si>
    <t>https://www.iucnredlist.org/species/161670/124525464</t>
  </si>
  <si>
    <t>https://www.iucnredlist.org/species/161681/893386</t>
  </si>
  <si>
    <t>https://www.iucnredlist.org/species/161494/124495399</t>
  </si>
  <si>
    <t>https://www.iucnredlist.org/species/183784866/183784887</t>
  </si>
  <si>
    <t>https://www.iucnredlist.org/species/161519/124498548</t>
  </si>
  <si>
    <t>https://www.iucnredlist.org/species/161674/68626659</t>
  </si>
  <si>
    <t>https://www.iucnredlist.org/species/104039923/104039985</t>
  </si>
  <si>
    <t>https://www.iucnredlist.org/species/104065040/3122808</t>
  </si>
  <si>
    <t>https://www.iucnredlist.org/species/104071039/104072486</t>
  </si>
  <si>
    <t>https://www.iucnredlist.org/species/104179262/104179599</t>
  </si>
  <si>
    <t>https://www.iucnredlist.org/species/161728/109916824</t>
  </si>
  <si>
    <t>https://www.iucnredlist.org/species/104180270/104180287</t>
  </si>
  <si>
    <t>https://www.iucnredlist.org/species/104176764/111015783</t>
  </si>
  <si>
    <t>https://www.iucnredlist.org/species/161643/124520303</t>
  </si>
  <si>
    <t>https://www.iucnredlist.org/species/60154/3090027</t>
  </si>
  <si>
    <t>https://www.iucnredlist.org/species/161748/124537991</t>
  </si>
  <si>
    <t>https://www.iucnredlist.org/species/161453/124488102</t>
  </si>
  <si>
    <t>https://www.iucnredlist.org/species/18907453/68783115</t>
  </si>
  <si>
    <t>https://www.iucnredlist.org/species/161719/124533257</t>
  </si>
  <si>
    <t>https://www.iucnredlist.org/species/44185/2993563</t>
  </si>
  <si>
    <t>https://www.iucnredlist.org/species/39411/2924238</t>
  </si>
  <si>
    <t>https://www.iucnredlist.org/species/60151/104170822</t>
  </si>
  <si>
    <t>https://www.iucnredlist.org/species/39406/104171509</t>
  </si>
  <si>
    <t>https://www.iucnredlist.org/species/60153/104172152</t>
  </si>
  <si>
    <t>https://www.iucnredlist.org/species/161495/104172843</t>
  </si>
  <si>
    <t>https://www.iucnredlist.org/species/161520/124498844</t>
  </si>
  <si>
    <t>https://www.iucnredlist.org/species/39414/104174049</t>
  </si>
  <si>
    <t>https://www.iucnredlist.org/species/60148/104113935</t>
  </si>
  <si>
    <t>https://www.iucnredlist.org/species/161533/104115348</t>
  </si>
  <si>
    <t>https://www.iucnredlist.org/species/41797/68618306</t>
  </si>
  <si>
    <t>https://www.iucnredlist.org/species/60155/124445088</t>
  </si>
  <si>
    <t>https://www.iucnredlist.org/species/161618/124516086</t>
  </si>
  <si>
    <t>https://www.iucnredlist.org/species/39407/124411226</t>
  </si>
  <si>
    <t>https://www.iucnredlist.org/species/104110247/104112674</t>
  </si>
  <si>
    <t>https://www.iucnredlist.org/species/161741/124536575</t>
  </si>
  <si>
    <t>https://www.iucnredlist.org/species/195442/104121791</t>
  </si>
  <si>
    <t>https://www.iucnredlist.org/species/161576/124509727</t>
  </si>
  <si>
    <t>https://www.iucnredlist.org/species/183782506/183782544</t>
  </si>
  <si>
    <t>https://www.iucnredlist.org/species/116855925/116855930</t>
  </si>
  <si>
    <t>https://www.iucnredlist.org/species/195456/68628645</t>
  </si>
  <si>
    <t>https://www.iucnredlist.org/species/161692/124528737</t>
  </si>
  <si>
    <t>https://www.iucnredlist.org/species/161621/124516589</t>
  </si>
  <si>
    <t>https://www.iucnredlist.org/species/181244884/104123787</t>
  </si>
  <si>
    <t>https://www.iucnredlist.org/species/181244306/181246271</t>
  </si>
  <si>
    <t>https://www.iucnredlist.org/species/60152/80677563</t>
  </si>
  <si>
    <t>https://www.iucnredlist.org/species/44592/104125629</t>
  </si>
  <si>
    <t>https://www.iucnredlist.org/species/60157/124445324</t>
  </si>
  <si>
    <t>https://www.iucnredlist.org/species/45925/104130004</t>
  </si>
  <si>
    <t>https://www.iucnredlist.org/species/161620/124516434</t>
  </si>
  <si>
    <t>https://www.iucnredlist.org/species/60158/124445557</t>
  </si>
  <si>
    <t>https://www.iucnredlist.org/species/60159/3090316</t>
  </si>
  <si>
    <t>https://www.iucnredlist.org/species/107605014/139653368</t>
  </si>
  <si>
    <t>https://www.iucnredlist.org/species/107604987/109922508</t>
  </si>
  <si>
    <t>https://www.iucnredlist.org/species/195455/104184896</t>
  </si>
  <si>
    <t>https://www.iucnredlist.org/species/107605000/175219173</t>
  </si>
  <si>
    <t>https://www.iucnredlist.org/species/161566/175219648</t>
  </si>
  <si>
    <t>https://www.iucnredlist.org/species/104188627/104189052</t>
  </si>
  <si>
    <t>https://www.iucnredlist.org/species/161540/124503092</t>
  </si>
  <si>
    <t>https://www.iucnredlist.org/species/47407786/109921879</t>
  </si>
  <si>
    <t>https://www.iucnredlist.org/species/161505/104194858</t>
  </si>
  <si>
    <t>https://www.iucnredlist.org/species/161698/124530183</t>
  </si>
  <si>
    <t>https://www.iucnredlist.org/species/161582/104166533</t>
  </si>
  <si>
    <t>https://www.iucnredlist.org/species/60150/68636040</t>
  </si>
  <si>
    <t>https://www.iucnredlist.org/species/104166970/104166982</t>
  </si>
  <si>
    <t>https://www.iucnredlist.org/species/104166988/175220257</t>
  </si>
  <si>
    <t>https://www.iucnredlist.org/species/116847578/116849874</t>
  </si>
  <si>
    <t>https://www.iucnredlist.org/species/60156/68636690</t>
  </si>
  <si>
    <t>https://www.iucnredlist.org/species/195463/68636829</t>
  </si>
  <si>
    <t>https://www.iucnredlist.org/species/104167028/116848459</t>
  </si>
  <si>
    <t>https://www.iucnredlist.org/species/195464/68636975</t>
  </si>
  <si>
    <t>https://www.iucnredlist.org/species/104167060/104167071</t>
  </si>
  <si>
    <t>https://www.iucnredlist.org/species/104167083/104176267</t>
  </si>
  <si>
    <t>https://www.iucnredlist.org/species/70682232/124550583</t>
  </si>
  <si>
    <t>https://www.iucnredlist.org/species/104306073/104306117</t>
  </si>
  <si>
    <t>https://www.iucnredlist.org/species/70682503/109922153</t>
  </si>
  <si>
    <t>https://www.iucnredlist.org/species/161465/124490382</t>
  </si>
  <si>
    <t>https://www.iucnredlist.org/species/104306247/104306271</t>
  </si>
  <si>
    <t>https://www.iucnredlist.org/species/104208524/175220678</t>
  </si>
  <si>
    <t>https://www.iucnredlist.org/species/161615/104219816</t>
  </si>
  <si>
    <t>https://www.iucnredlist.org/species/161598/124512513</t>
  </si>
  <si>
    <t>https://www.iucnredlist.org/species/161744/176850023</t>
  </si>
  <si>
    <t>https://www.iucnredlist.org/species/161547/175221157</t>
  </si>
  <si>
    <t>https://www.iucnredlist.org/species/161731/896169</t>
  </si>
  <si>
    <t>https://www.iucnredlist.org/species/116855477/116855482</t>
  </si>
  <si>
    <t>https://www.iucnredlist.org/species/116850766/116851089</t>
  </si>
  <si>
    <t>https://www.iucnredlist.org/species/161513/124497651</t>
  </si>
  <si>
    <t>https://www.iucnredlist.org/species/60162/68646736</t>
  </si>
  <si>
    <t>https://www.iucnredlist.org/species/60147/124444795</t>
  </si>
  <si>
    <t>https://www.iucnredlist.org/species/116855963/116856055</t>
  </si>
  <si>
    <t>https://www.iucnredlist.org/species/104087812/104087837</t>
  </si>
  <si>
    <t>https://www.iucnredlist.org/species/104085094/104086760</t>
  </si>
  <si>
    <t>https://www.iucnredlist.org/species/200322937/200322952</t>
  </si>
  <si>
    <t>https://www.iucnredlist.org/species/39413/68648645</t>
  </si>
  <si>
    <t>https://www.iucnredlist.org/species/195319/104250402</t>
  </si>
  <si>
    <t>https://www.iucnredlist.org/species/161431/177282313</t>
  </si>
  <si>
    <t>https://www.iucnredlist.org/species/161546/124504854</t>
  </si>
  <si>
    <t>https://www.iucnredlist.org/species/195320/104294071</t>
  </si>
  <si>
    <t>https://www.iucnredlist.org/species/144163683/144164959</t>
  </si>
  <si>
    <t>https://www.iucnredlist.org/species/60161/3090840</t>
  </si>
  <si>
    <t>https://www.iucnredlist.org/species/60107/124438613</t>
  </si>
  <si>
    <t>https://www.iucnredlist.org/species/60108/80677446</t>
  </si>
  <si>
    <t>https://www.iucnredlist.org/species/60109/124438908</t>
  </si>
  <si>
    <t>https://www.iucnredlist.org/species/60110/124439208</t>
  </si>
  <si>
    <t>https://www.iucnredlist.org/species/44646/124436599</t>
  </si>
  <si>
    <t>https://www.iucnredlist.org/species/144162359/144162621</t>
  </si>
  <si>
    <t>https://www.iucnredlist.org/species/63135/124462289</t>
  </si>
  <si>
    <t>https://www.iucnredlist.org/species/161689/124528276</t>
  </si>
  <si>
    <t>https://www.iucnredlist.org/species/44647/124436667</t>
  </si>
  <si>
    <t>https://www.iucnredlist.org/species/144162654/169992506</t>
  </si>
  <si>
    <t>https://www.iucnredlist.org/species/44598/2998129</t>
  </si>
  <si>
    <t>https://www.iucnredlist.org/species/161730/124534743</t>
  </si>
  <si>
    <t>https://www.iucnredlist.org/species/161747/124537770</t>
  </si>
  <si>
    <t>https://www.iucnredlist.org/species/161541/124503331</t>
  </si>
  <si>
    <t>https://www.iucnredlist.org/species/161335/124467453</t>
  </si>
  <si>
    <t>https://www.iucnredlist.org/species/161394/124476746</t>
  </si>
  <si>
    <t>https://www.iucnredlist.org/species/63156/124463656</t>
  </si>
  <si>
    <t>https://www.iucnredlist.org/species/63153/3123409</t>
  </si>
  <si>
    <t>https://www.iucnredlist.org/species/161342/68624525</t>
  </si>
  <si>
    <t>https://www.iucnredlist.org/species/14134431/124549206</t>
  </si>
  <si>
    <t>https://www.iucnredlist.org/species/161630/124518082</t>
  </si>
  <si>
    <t>https://www.iucnredlist.org/species/152784569/152784737</t>
  </si>
  <si>
    <t>https://www.iucnredlist.org/species/14134429/124548901</t>
  </si>
  <si>
    <t>https://www.iucnredlist.org/species/152784762/3088090</t>
  </si>
  <si>
    <t>https://www.iucnredlist.org/species/60116/124440092</t>
  </si>
  <si>
    <t>https://www.iucnredlist.org/species/60117/124440205</t>
  </si>
  <si>
    <t>https://www.iucnredlist.org/species/180502386/180503121</t>
  </si>
  <si>
    <t>https://www.iucnredlist.org/species/161516/124498408</t>
  </si>
  <si>
    <t>https://www.iucnredlist.org/species/60113/124439689</t>
  </si>
  <si>
    <t>https://www.iucnredlist.org/species/60111/68640813</t>
  </si>
  <si>
    <t>https://www.iucnredlist.org/species/60086/124438012</t>
  </si>
  <si>
    <t>https://www.iucnredlist.org/species/60080/68647900</t>
  </si>
  <si>
    <t>https://www.iucnredlist.org/species/60081/68648058</t>
  </si>
  <si>
    <t>https://www.iucnredlist.org/species/60082/68648164</t>
  </si>
  <si>
    <t>https://www.iucnredlist.org/species/60083/68648254</t>
  </si>
  <si>
    <t>https://www.iucnredlist.org/species/60084/68648341</t>
  </si>
  <si>
    <t>https://www.iucnredlist.org/species/60085/68648424</t>
  </si>
  <si>
    <t>https://www.iucnredlist.org/species/60087/124438082</t>
  </si>
  <si>
    <t>https://www.iucnredlist.org/species/60088/68649040</t>
  </si>
  <si>
    <t>https://www.iucnredlist.org/species/60089/68649151</t>
  </si>
  <si>
    <t>https://www.iucnredlist.org/species/60090/68649223</t>
  </si>
  <si>
    <t>https://www.iucnredlist.org/species/60091/116737734</t>
  </si>
  <si>
    <t>https://www.iucnredlist.org/species/60092/68649334</t>
  </si>
  <si>
    <t>https://www.iucnredlist.org/species/60093/68649427</t>
  </si>
  <si>
    <t>https://www.iucnredlist.org/species/60094/68649513</t>
  </si>
  <si>
    <t>https://www.iucnredlist.org/species/60095/115736886</t>
  </si>
  <si>
    <t>https://www.iucnredlist.org/species/60096/124438543</t>
  </si>
  <si>
    <t>https://www.iucnredlist.org/species/42730/68649607</t>
  </si>
  <si>
    <t>https://www.iucnredlist.org/species/60097/68649676</t>
  </si>
  <si>
    <t>https://www.iucnredlist.org/species/60098/68649760</t>
  </si>
  <si>
    <t>https://www.iucnredlist.org/species/60099/116737804</t>
  </si>
  <si>
    <t>https://www.iucnredlist.org/species/60100/68649829</t>
  </si>
  <si>
    <t>https://www.iucnredlist.org/species/60101/116737872</t>
  </si>
  <si>
    <t>https://www.iucnredlist.org/species/60102/68649928</t>
  </si>
  <si>
    <t>https://www.iucnredlist.org/species/60103/68650051</t>
  </si>
  <si>
    <t>https://www.iucnredlist.org/species/60104/68650134</t>
  </si>
  <si>
    <t>https://www.iucnredlist.org/species/60105/68650230</t>
  </si>
  <si>
    <t>https://www.iucnredlist.org/species/60106/68650340</t>
  </si>
  <si>
    <t>https://www.iucnredlist.org/species/169243577/124440562</t>
  </si>
  <si>
    <t>https://www.iucnredlist.org/species/104021731/104021771</t>
  </si>
  <si>
    <t>https://www.iucnredlist.org/species/42564343/2924463</t>
  </si>
  <si>
    <t>https://www.iucnredlist.org/species/104021947/104021988</t>
  </si>
  <si>
    <t>https://www.iucnredlist.org/species/42566169/42566212</t>
  </si>
  <si>
    <t>https://www.iucnredlist.org/species/161396/124477188</t>
  </si>
  <si>
    <t>https://www.iucnredlist.org/species/60127/124441812</t>
  </si>
  <si>
    <t>https://www.iucnredlist.org/species/84785231/84785238</t>
  </si>
  <si>
    <t>https://www.iucnredlist.org/species/60120/124440727</t>
  </si>
  <si>
    <t>https://www.iucnredlist.org/species/104023514/109922492</t>
  </si>
  <si>
    <t>https://www.iucnredlist.org/species/84784918/68607458</t>
  </si>
  <si>
    <t>https://www.iucnredlist.org/species/60121/68607665</t>
  </si>
  <si>
    <t>https://www.iucnredlist.org/species/161569/124508353</t>
  </si>
  <si>
    <t>https://www.iucnredlist.org/species/39416/80677869</t>
  </si>
  <si>
    <t>https://www.iucnredlist.org/species/60123/124441181</t>
  </si>
  <si>
    <t>https://www.iucnredlist.org/species/161568/891226</t>
  </si>
  <si>
    <t>https://www.iucnredlist.org/species/161436/888243</t>
  </si>
  <si>
    <t>https://www.iucnredlist.org/species/60124/68634957</t>
  </si>
  <si>
    <t>https://www.iucnredlist.org/species/60125/124441508</t>
  </si>
  <si>
    <t>https://www.iucnredlist.org/species/60126/124441708</t>
  </si>
  <si>
    <t>https://www.iucnredlist.org/species/104025473/104025749</t>
  </si>
  <si>
    <t>https://www.iucnredlist.org/species/70686656/70687032</t>
  </si>
  <si>
    <t>https://www.iucnredlist.org/species/161357/124471213</t>
  </si>
  <si>
    <t>https://www.iucnredlist.org/species/60128/3088381</t>
  </si>
  <si>
    <t>https://www.iucnredlist.org/species/44595/2997621</t>
  </si>
  <si>
    <t>https://www.iucnredlist.org/species/60129/124442197</t>
  </si>
  <si>
    <t>https://www.iucnredlist.org/species/195474/175221403</t>
  </si>
  <si>
    <t>https://www.iucnredlist.org/species/161463/49318282</t>
  </si>
  <si>
    <t>https://www.iucnredlist.org/species/161530/68642171</t>
  </si>
  <si>
    <t>https://www.iucnredlist.org/species/60130/124442442</t>
  </si>
  <si>
    <t>https://www.iucnredlist.org/species/195459/68632178</t>
  </si>
  <si>
    <t>https://www.iucnredlist.org/species/198921/68632946</t>
  </si>
  <si>
    <t>https://www.iucnredlist.org/species/41832/166793082</t>
  </si>
  <si>
    <t>https://www.iucnredlist.org/species/126710128/896599</t>
  </si>
  <si>
    <t>https://www.iucnredlist.org/species/161439/124485584</t>
  </si>
  <si>
    <t>https://www.iucnredlist.org/species/110847130/176550858</t>
  </si>
  <si>
    <t>https://www.iucnredlist.org/species/60198/124450956</t>
  </si>
  <si>
    <t>https://www.iucnredlist.org/species/60199/124451161</t>
  </si>
  <si>
    <t>https://www.iucnredlist.org/species/60200/124451622</t>
  </si>
  <si>
    <t>https://www.iucnredlist.org/species/63107/3117894</t>
  </si>
  <si>
    <t>https://www.iucnredlist.org/species/60138/184670902</t>
  </si>
  <si>
    <t>https://www.iucnredlist.org/species/41743/68610951</t>
  </si>
  <si>
    <t>https://www.iucnredlist.org/species/195427/68616928</t>
  </si>
  <si>
    <t>https://www.iucnredlist.org/species/195428/124541015</t>
  </si>
  <si>
    <t>https://www.iucnredlist.org/species/124398187/124552557</t>
  </si>
  <si>
    <t>https://www.iucnredlist.org/species/116878608/116878622</t>
  </si>
  <si>
    <t>https://www.iucnredlist.org/species/60183/124449118</t>
  </si>
  <si>
    <t>https://www.iucnredlist.org/species/124398222/124552562</t>
  </si>
  <si>
    <t>https://www.iucnredlist.org/species/195429/68617075</t>
  </si>
  <si>
    <t>https://www.iucnredlist.org/species/60184/124449238</t>
  </si>
  <si>
    <t>https://www.iucnredlist.org/species/60185/68617238</t>
  </si>
  <si>
    <t>https://www.iucnredlist.org/species/195430/68617345</t>
  </si>
  <si>
    <t>https://www.iucnredlist.org/species/63114/124459382</t>
  </si>
  <si>
    <t>https://www.iucnredlist.org/species/195431/124541496</t>
  </si>
  <si>
    <t>https://www.iucnredlist.org/species/195432/124541630</t>
  </si>
  <si>
    <t>https://www.iucnredlist.org/species/130420951/124450455</t>
  </si>
  <si>
    <t>https://www.iucnredlist.org/species/18901743/124549504</t>
  </si>
  <si>
    <t>https://www.iucnredlist.org/species/129494544/129494549</t>
  </si>
  <si>
    <t>https://www.iucnredlist.org/species/60186/124449513</t>
  </si>
  <si>
    <t>https://www.iucnredlist.org/species/41793/163155089</t>
  </si>
  <si>
    <t>https://www.iucnredlist.org/species/60187/68617625</t>
  </si>
  <si>
    <t>https://www.iucnredlist.org/species/124398312/124552567</t>
  </si>
  <si>
    <t>https://www.iucnredlist.org/species/63123/124460832</t>
  </si>
  <si>
    <t>https://www.iucnredlist.org/species/60188/124449617</t>
  </si>
  <si>
    <t>https://www.iucnredlist.org/species/60189/3091090</t>
  </si>
  <si>
    <t>https://www.iucnredlist.org/species/161324/124465820</t>
  </si>
  <si>
    <t>https://www.iucnredlist.org/species/60190/124449755</t>
  </si>
  <si>
    <t>https://www.iucnredlist.org/species/41826/116737232</t>
  </si>
  <si>
    <t>https://www.iucnredlist.org/species/60191/80678052</t>
  </si>
  <si>
    <t>https://www.iucnredlist.org/species/124398342/124552572</t>
  </si>
  <si>
    <t>https://www.iucnredlist.org/species/195433/68629582</t>
  </si>
  <si>
    <t>https://www.iucnredlist.org/species/161475/48919432</t>
  </si>
  <si>
    <t>https://www.iucnredlist.org/species/60193/124450221</t>
  </si>
  <si>
    <t>https://www.iucnredlist.org/species/195434/68629874</t>
  </si>
  <si>
    <t>https://www.iucnredlist.org/species/63151/3122699</t>
  </si>
  <si>
    <t>https://www.iucnredlist.org/species/63164/124464090</t>
  </si>
  <si>
    <t>https://www.iucnredlist.org/species/195435/124542132</t>
  </si>
  <si>
    <t>https://www.iucnredlist.org/species/63104/124458962</t>
  </si>
  <si>
    <t>https://www.iucnredlist.org/species/60194/124450319</t>
  </si>
  <si>
    <t>https://www.iucnredlist.org/species/41827/116737304</t>
  </si>
  <si>
    <t>https://www.iucnredlist.org/species/63103/124458813</t>
  </si>
  <si>
    <t>https://www.iucnredlist.org/species/60196/124450651</t>
  </si>
  <si>
    <t>https://www.iucnredlist.org/species/60197/70709551</t>
  </si>
  <si>
    <t>https://www.iucnredlist.org/species/60139/70709321</t>
  </si>
  <si>
    <t>https://www.iucnredlist.org/species/60140/3088899</t>
  </si>
  <si>
    <t>https://www.iucnredlist.org/species/60141/124443945</t>
  </si>
  <si>
    <t>https://www.iucnredlist.org/species/60142/124444054</t>
  </si>
  <si>
    <t>https://www.iucnredlist.org/species/60143/109897864</t>
  </si>
  <si>
    <t>https://www.iucnredlist.org/species/60144/70709829</t>
  </si>
  <si>
    <t>https://www.iucnredlist.org/species/60145/124444407</t>
  </si>
  <si>
    <t>https://www.iucnredlist.org/species/60146/68642001</t>
  </si>
  <si>
    <t>Habitat change</t>
  </si>
  <si>
    <t>Mollisquama_mississippiensis_Deepwater</t>
  </si>
  <si>
    <t>Mollisquama_mississippiensis_Pelagic</t>
  </si>
  <si>
    <t>Implemented 210707ish</t>
  </si>
  <si>
    <t>Dentiraja_grahamorum_Deepwater</t>
  </si>
  <si>
    <t>Dipturus_grahamorum_Deepwater</t>
  </si>
  <si>
    <t>Rhincodon_typus_Coastal</t>
  </si>
  <si>
    <t>Rhincodon_typus_Pelagic</t>
  </si>
  <si>
    <t>Carcharodon_carcharias_Coastal</t>
  </si>
  <si>
    <t>Carcharodon_carcharias_Pelagic</t>
  </si>
  <si>
    <t>Glyphis_glyphis_Freshwater</t>
  </si>
  <si>
    <t>Glyphis_glyphis_Coastal</t>
  </si>
  <si>
    <t>Sphyrna_lewini_Coastal</t>
  </si>
  <si>
    <t>Sphyrna_lewini_Pelagic</t>
  </si>
  <si>
    <t>Sphyrna_mokarran_Coastal</t>
  </si>
  <si>
    <t>Sphyrna_mokarran_Pelagic</t>
  </si>
  <si>
    <t>Sphyrna_zygaena_Coastal</t>
  </si>
  <si>
    <t>Sphyrna_zygaena_Pelagic</t>
  </si>
  <si>
    <t>Mobula_munkiana_Coastal</t>
  </si>
  <si>
    <t xml:space="preserve">VU </t>
  </si>
  <si>
    <t>Mobula_munkiana_Pelagic</t>
  </si>
  <si>
    <t>Implemented 210716</t>
  </si>
  <si>
    <t>CR A2bd</t>
  </si>
  <si>
    <t>EN A2d</t>
  </si>
  <si>
    <t>Apristus riveri</t>
  </si>
  <si>
    <t>NT A2d</t>
  </si>
  <si>
    <t>Pastinachus ater is listed as LC in Pollock sheet, but this is incorrect it is VU A2d</t>
  </si>
  <si>
    <t>Hemitrygon bennetti</t>
  </si>
  <si>
    <t>is spelt incorrectly in SIS/Pollock sheet</t>
  </si>
  <si>
    <t>Rays</t>
  </si>
  <si>
    <t>deepwater</t>
  </si>
  <si>
    <t>Sharks</t>
  </si>
  <si>
    <t>pelagic</t>
  </si>
  <si>
    <t>Chimaeras</t>
  </si>
  <si>
    <t>freshwater</t>
  </si>
  <si>
    <t>This is pasted in from the GSTP_GLOBAL_SpeciesList_191216 on 210629</t>
  </si>
  <si>
    <t>update 210705</t>
  </si>
  <si>
    <t>Sort
Code</t>
  </si>
  <si>
    <t>Valid
Species
190704</t>
  </si>
  <si>
    <t xml:space="preserve">Subclass
</t>
  </si>
  <si>
    <t>friendly_name
Category</t>
  </si>
  <si>
    <t>cehck1</t>
  </si>
  <si>
    <t>check2</t>
  </si>
  <si>
    <t>Scyliorhinus duhamelii</t>
  </si>
  <si>
    <t>Invalid Species</t>
  </si>
  <si>
    <t>Mustelus mangalorensis</t>
  </si>
  <si>
    <t>Torpedo panthera</t>
  </si>
  <si>
    <t>Raja africana</t>
  </si>
  <si>
    <t>bobwardi</t>
  </si>
  <si>
    <t>Neotrygon bobwardi</t>
  </si>
  <si>
    <t>malaccensis</t>
  </si>
  <si>
    <t>Neotrygon malaccensis</t>
  </si>
  <si>
    <t>Neotrygon moluccensis</t>
  </si>
  <si>
    <t>westpapuensis</t>
  </si>
  <si>
    <t>Neotrygon westpapuensis</t>
  </si>
  <si>
    <t>indica</t>
  </si>
  <si>
    <t>Neotrygon indica</t>
  </si>
  <si>
    <t>In Progress</t>
  </si>
  <si>
    <t>Ask Caroline</t>
  </si>
  <si>
    <t>sp nov cf birostris</t>
  </si>
  <si>
    <t>Mobula sp nov cf birostris</t>
  </si>
  <si>
    <t>zanzibarensis</t>
  </si>
  <si>
    <t>Acroteriobatus zanzibarensis</t>
  </si>
  <si>
    <t>notoroensis</t>
  </si>
  <si>
    <t>Bathyraja notoroensis</t>
  </si>
  <si>
    <t>simoterus</t>
  </si>
  <si>
    <t>Bathyraja simoterus</t>
  </si>
  <si>
    <t>zeehaani</t>
  </si>
  <si>
    <t>Centrophorus zeehaani</t>
  </si>
  <si>
    <t>hastata</t>
  </si>
  <si>
    <t>Dasyatis hastata</t>
  </si>
  <si>
    <t>histricosa</t>
  </si>
  <si>
    <t>Deania histricosa</t>
  </si>
  <si>
    <t>Etmopterus schmidti</t>
  </si>
  <si>
    <t>hirundo</t>
  </si>
  <si>
    <t>Gymnura hirundo</t>
  </si>
  <si>
    <t>Himantura marginata</t>
  </si>
  <si>
    <t>bicolor</t>
  </si>
  <si>
    <t>Narcine bicolor</t>
  </si>
  <si>
    <t>firma</t>
  </si>
  <si>
    <t>Narcine firma</t>
  </si>
  <si>
    <t>Narcine nigra</t>
  </si>
  <si>
    <t>vali</t>
  </si>
  <si>
    <t>Neotrygon vali</t>
  </si>
  <si>
    <t>hainanica</t>
  </si>
  <si>
    <t>Rhinoptera hainanica</t>
  </si>
  <si>
    <t>peli</t>
  </si>
  <si>
    <t>Rhinoptera peli</t>
  </si>
  <si>
    <t>sewelli</t>
  </si>
  <si>
    <t>Rhinoptera sewelli</t>
  </si>
  <si>
    <t>Tarsistes</t>
  </si>
  <si>
    <t>philippii</t>
  </si>
  <si>
    <t>Tarsistes philippii</t>
  </si>
  <si>
    <t>alexandrinsis</t>
  </si>
  <si>
    <t>Torpedo alexandrinsis</t>
  </si>
  <si>
    <t>zugmayeri</t>
  </si>
  <si>
    <t>Torpedo zugmayeri</t>
  </si>
  <si>
    <t>peruanus</t>
  </si>
  <si>
    <t>Urotrygon peruanus</t>
  </si>
  <si>
    <t>code</t>
  </si>
  <si>
    <t>species</t>
  </si>
  <si>
    <t>Beringraja_cortesensis</t>
  </si>
  <si>
    <t>Ctenacis_fehlmani</t>
  </si>
  <si>
    <t>Hemitriakis_leucoperitera</t>
  </si>
  <si>
    <t>Hemitrygon_bennetti</t>
  </si>
  <si>
    <t>Hexatrygon_bickelii</t>
  </si>
  <si>
    <t>Hypnos_monopterygium</t>
  </si>
  <si>
    <t>Lamiopsis_temmincki</t>
  </si>
  <si>
    <t>Myliobatis_californica</t>
  </si>
  <si>
    <t>Narcine_timeli</t>
  </si>
  <si>
    <t>Narcine_vermiculatus</t>
  </si>
  <si>
    <t>Pseudobatos_glaucostigma</t>
  </si>
  <si>
    <t>Rioraja_agassizi</t>
  </si>
  <si>
    <t>Species_name</t>
  </si>
  <si>
    <t>RL category</t>
  </si>
  <si>
    <t>Date</t>
  </si>
  <si>
    <t>Month</t>
  </si>
  <si>
    <t>Day</t>
  </si>
  <si>
    <t>Activity</t>
  </si>
  <si>
    <t>People</t>
  </si>
  <si>
    <t>Leave</t>
  </si>
  <si>
    <t>June</t>
  </si>
  <si>
    <t>M</t>
  </si>
  <si>
    <t>Draft paper</t>
  </si>
  <si>
    <t>Nathan, Nick, mappers</t>
  </si>
  <si>
    <t>Tu</t>
  </si>
  <si>
    <t>W</t>
  </si>
  <si>
    <t>July</t>
  </si>
  <si>
    <t>TH</t>
  </si>
  <si>
    <t>Send Ver0 to lead writers</t>
  </si>
  <si>
    <t>Fr</t>
  </si>
  <si>
    <t>SA</t>
  </si>
  <si>
    <t>SU</t>
  </si>
  <si>
    <t>Revise paper</t>
  </si>
  <si>
    <t>Send V1 to authors</t>
  </si>
  <si>
    <t>Nathan away</t>
  </si>
  <si>
    <t>SecondRevision</t>
  </si>
  <si>
    <t>Nick Fly to Ireland</t>
  </si>
  <si>
    <t>Send V2 to authors</t>
  </si>
  <si>
    <t>Submit</t>
  </si>
  <si>
    <t>InReview</t>
  </si>
  <si>
    <t>Revise MS</t>
  </si>
  <si>
    <t>August</t>
  </si>
  <si>
    <t>ResubmitMS</t>
  </si>
  <si>
    <t>September</t>
  </si>
  <si>
    <t>IUCN RedUpdate/Press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</si>
</sst>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"/>
    <numFmt numFmtId="165" formatCode="m\-d"/>
  </numFmts>
  <fonts count="30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2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sz val="11"/>
      <color rgb="FF000000"/>
      <name val="Arial"/>
    </font>
    <font>
      <sz val="11"/>
      <color rgb="FF000000"/>
      <name val="Calibri"/>
    </font>
    <font>
      <sz val="8"/>
      <color rgb="FF000000"/>
      <name val="Arial"/>
    </font>
    <font>
      <i/>
      <sz val="11"/>
      <color theme="1"/>
      <name val="Calibri"/>
      <scheme val="minor"/>
    </font>
    <font>
      <i/>
      <sz val="11"/>
      <color rgb="FF000000"/>
      <name val="Calibri"/>
    </font>
    <font>
      <sz val="11"/>
      <color theme="1"/>
      <name val="Calibri"/>
    </font>
    <font>
      <i/>
      <sz val="11"/>
      <color theme="1"/>
      <name val="Calibri"/>
    </font>
    <font>
      <i/>
      <sz val="11"/>
      <color rgb="FF9C0006"/>
      <name val="Calibri"/>
    </font>
    <font>
      <u/>
      <sz val="11"/>
      <color rgb="FF0000FF"/>
      <name val="Calibri"/>
    </font>
    <font>
      <sz val="10"/>
      <color theme="1"/>
      <name val="Calibri"/>
      <scheme val="minor"/>
    </font>
    <font>
      <sz val="11"/>
      <color rgb="FF000000"/>
      <name val="Roboto"/>
    </font>
    <font>
      <sz val="10"/>
      <color rgb="FF000000"/>
      <name val="Arial"/>
    </font>
    <font>
      <i/>
      <sz val="11"/>
      <color theme="1"/>
      <name val="Arial"/>
    </font>
    <font>
      <sz val="11"/>
      <color rgb="FF9C0006"/>
      <name val="Arial"/>
    </font>
    <font>
      <b/>
      <i/>
      <sz val="14"/>
      <color rgb="FFA72625"/>
      <name val="Arial"/>
    </font>
    <font>
      <b/>
      <sz val="11"/>
      <color rgb="FF1A1A1A"/>
      <name val="Verdana"/>
    </font>
    <font>
      <sz val="11"/>
      <color rgb="FF000000"/>
      <name val="Arial"/>
    </font>
    <font>
      <i/>
      <sz val="11"/>
      <color rgb="FF000000"/>
      <name val="Arial"/>
    </font>
    <font>
      <sz val="11"/>
      <color rgb="FF000000"/>
      <name val="Verdana"/>
    </font>
    <font>
      <b/>
      <sz val="11"/>
      <color theme="1"/>
      <name val="Calibri"/>
    </font>
    <font>
      <i/>
      <sz val="11"/>
      <color rgb="FF000000"/>
      <name val="Calibri"/>
      <scheme val="minor"/>
    </font>
    <font>
      <sz val="10"/>
      <color theme="1"/>
      <name val="Calibri"/>
    </font>
    <font>
      <i/>
      <sz val="10"/>
      <color theme="1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00FFFF"/>
        <bgColor rgb="FF00FFFF"/>
      </patternFill>
    </fill>
    <fill>
      <patternFill patternType="solid">
        <fgColor rgb="FFFFD966"/>
        <bgColor rgb="FFFFD966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70AD47"/>
        <bgColor rgb="FF70AD47"/>
      </patternFill>
    </fill>
    <fill>
      <patternFill patternType="solid">
        <fgColor rgb="FF00FF00"/>
        <bgColor rgb="FF00FF00"/>
      </patternFill>
    </fill>
    <fill>
      <patternFill patternType="solid">
        <fgColor rgb="FFEFEFEF"/>
        <bgColor rgb="FFEFEFEF"/>
      </patternFill>
    </fill>
    <fill>
      <patternFill patternType="solid">
        <fgColor rgb="FFDD7E6B"/>
        <bgColor rgb="FFDD7E6B"/>
      </patternFill>
    </fill>
    <fill>
      <patternFill patternType="solid">
        <fgColor rgb="FF4A86E8"/>
        <bgColor rgb="FF4A86E8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156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>
      <alignment wrapText="1"/>
    </xf>
    <xf numFmtId="0" fontId="3" fillId="2" borderId="1" xfId="0" applyFont="1" applyFill="1" applyBorder="1" applyAlignment="1">
      <alignment wrapText="1"/>
    </xf>
    <xf numFmtId="3" fontId="4" fillId="0" borderId="0" xfId="0" applyNumberFormat="1" applyFont="1" applyAlignme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3" borderId="0" xfId="0" applyFont="1" applyFill="1" applyAlignment="1"/>
    <xf numFmtId="0" fontId="6" fillId="0" borderId="0" xfId="0" applyFont="1" applyAlignment="1"/>
    <xf numFmtId="0" fontId="6" fillId="4" borderId="0" xfId="0" applyFont="1" applyFill="1" applyAlignment="1"/>
    <xf numFmtId="0" fontId="6" fillId="5" borderId="0" xfId="0" applyFont="1" applyFill="1" applyAlignment="1"/>
    <xf numFmtId="0" fontId="6" fillId="6" borderId="0" xfId="0" applyFont="1" applyFill="1" applyAlignment="1"/>
    <xf numFmtId="0" fontId="6" fillId="7" borderId="0" xfId="0" applyFont="1" applyFill="1" applyAlignment="1"/>
    <xf numFmtId="0" fontId="1" fillId="7" borderId="0" xfId="0" applyFont="1" applyFill="1" applyAlignment="1"/>
    <xf numFmtId="0" fontId="1" fillId="8" borderId="0" xfId="0" applyFont="1" applyFill="1" applyAlignment="1"/>
    <xf numFmtId="0" fontId="1" fillId="9" borderId="0" xfId="0" applyFont="1" applyFill="1" applyAlignment="1"/>
    <xf numFmtId="3" fontId="1" fillId="0" borderId="0" xfId="0" applyNumberFormat="1" applyFont="1"/>
    <xf numFmtId="0" fontId="1" fillId="0" borderId="0" xfId="0" applyFont="1"/>
    <xf numFmtId="0" fontId="7" fillId="10" borderId="0" xfId="0" applyFont="1" applyFill="1" applyAlignment="1"/>
    <xf numFmtId="164" fontId="1" fillId="0" borderId="0" xfId="0" applyNumberFormat="1" applyFont="1"/>
    <xf numFmtId="3" fontId="1" fillId="0" borderId="0" xfId="0" applyNumberFormat="1" applyFont="1" applyAlignment="1"/>
    <xf numFmtId="3" fontId="8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/>
    <xf numFmtId="0" fontId="4" fillId="10" borderId="0" xfId="0" applyFont="1" applyFill="1" applyAlignment="1">
      <alignment horizontal="right"/>
    </xf>
    <xf numFmtId="0" fontId="4" fillId="10" borderId="0" xfId="0" applyFont="1" applyFill="1" applyAlignment="1">
      <alignment horizontal="left"/>
    </xf>
    <xf numFmtId="0" fontId="4" fillId="0" borderId="0" xfId="0" applyFont="1" applyAlignment="1"/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right"/>
    </xf>
    <xf numFmtId="0" fontId="7" fillId="10" borderId="0" xfId="0" applyFont="1" applyFill="1" applyAlignment="1">
      <alignment horizontal="left"/>
    </xf>
    <xf numFmtId="165" fontId="8" fillId="0" borderId="0" xfId="0" applyNumberFormat="1" applyFont="1" applyAlignment="1">
      <alignment horizontal="left"/>
    </xf>
    <xf numFmtId="165" fontId="8" fillId="0" borderId="0" xfId="0" applyNumberFormat="1" applyFont="1" applyAlignment="1">
      <alignment horizontal="right"/>
    </xf>
    <xf numFmtId="0" fontId="9" fillId="10" borderId="0" xfId="0" applyFont="1" applyFill="1" applyAlignment="1"/>
    <xf numFmtId="0" fontId="1" fillId="10" borderId="0" xfId="0" applyFont="1" applyFill="1" applyAlignment="1"/>
    <xf numFmtId="0" fontId="1" fillId="10" borderId="0" xfId="0" applyFont="1" applyFill="1"/>
    <xf numFmtId="0" fontId="1" fillId="2" borderId="0" xfId="0" applyFont="1" applyFill="1" applyAlignment="1"/>
    <xf numFmtId="3" fontId="8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right"/>
    </xf>
    <xf numFmtId="0" fontId="1" fillId="6" borderId="0" xfId="0" applyFont="1" applyFill="1" applyAlignment="1"/>
    <xf numFmtId="0" fontId="4" fillId="0" borderId="0" xfId="0" applyFont="1" applyAlignment="1">
      <alignment horizontal="right"/>
    </xf>
    <xf numFmtId="0" fontId="9" fillId="10" borderId="0" xfId="0" quotePrefix="1" applyFont="1" applyFill="1" applyAlignment="1"/>
    <xf numFmtId="0" fontId="1" fillId="0" borderId="0" xfId="0" applyFont="1" applyAlignment="1">
      <alignment horizontal="left"/>
    </xf>
    <xf numFmtId="0" fontId="0" fillId="10" borderId="0" xfId="0" applyFont="1" applyFill="1" applyAlignment="1"/>
    <xf numFmtId="0" fontId="1" fillId="0" borderId="0" xfId="0" applyFont="1" applyAlignment="1"/>
    <xf numFmtId="0" fontId="4" fillId="10" borderId="0" xfId="0" applyFont="1" applyFill="1" applyAlignment="1">
      <alignment horizontal="right"/>
    </xf>
    <xf numFmtId="3" fontId="8" fillId="0" borderId="0" xfId="0" applyNumberFormat="1" applyFont="1" applyAlignment="1"/>
    <xf numFmtId="0" fontId="10" fillId="0" borderId="0" xfId="0" applyFont="1"/>
    <xf numFmtId="0" fontId="1" fillId="0" borderId="0" xfId="0" applyFont="1" applyAlignment="1">
      <alignment horizontal="left"/>
    </xf>
    <xf numFmtId="0" fontId="3" fillId="2" borderId="1" xfId="0" applyFont="1" applyFill="1" applyBorder="1" applyAlignment="1">
      <alignment wrapText="1"/>
    </xf>
    <xf numFmtId="0" fontId="1" fillId="0" borderId="0" xfId="0" quotePrefix="1" applyFont="1" applyAlignment="1"/>
    <xf numFmtId="0" fontId="3" fillId="0" borderId="1" xfId="0" applyFont="1" applyBorder="1" applyAlignment="1"/>
    <xf numFmtId="0" fontId="11" fillId="0" borderId="1" xfId="0" applyFont="1" applyBorder="1" applyAlignment="1">
      <alignment vertical="top"/>
    </xf>
    <xf numFmtId="0" fontId="8" fillId="0" borderId="1" xfId="0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4" fillId="11" borderId="1" xfId="0" applyFont="1" applyFill="1" applyBorder="1" applyAlignment="1">
      <alignment vertical="top"/>
    </xf>
    <xf numFmtId="0" fontId="8" fillId="12" borderId="1" xfId="0" applyFont="1" applyFill="1" applyBorder="1" applyAlignment="1">
      <alignment horizontal="center" vertical="top"/>
    </xf>
    <xf numFmtId="0" fontId="11" fillId="0" borderId="0" xfId="0" applyFont="1" applyAlignment="1">
      <alignment vertical="top"/>
    </xf>
    <xf numFmtId="0" fontId="8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2" fillId="0" borderId="0" xfId="0" applyFont="1" applyAlignment="1"/>
    <xf numFmtId="0" fontId="15" fillId="0" borderId="0" xfId="0" applyFont="1"/>
    <xf numFmtId="0" fontId="16" fillId="0" borderId="0" xfId="0" applyFont="1"/>
    <xf numFmtId="0" fontId="16" fillId="0" borderId="0" xfId="0" applyFont="1" applyAlignment="1"/>
    <xf numFmtId="0" fontId="17" fillId="10" borderId="0" xfId="0" applyFont="1" applyFill="1" applyAlignment="1"/>
    <xf numFmtId="0" fontId="18" fillId="10" borderId="0" xfId="0" applyFont="1" applyFill="1" applyAlignment="1"/>
    <xf numFmtId="3" fontId="1" fillId="0" borderId="0" xfId="0" applyNumberFormat="1" applyFont="1" applyAlignment="1">
      <alignment horizontal="left"/>
    </xf>
    <xf numFmtId="0" fontId="18" fillId="10" borderId="0" xfId="0" quotePrefix="1" applyFont="1" applyFill="1" applyAlignment="1"/>
    <xf numFmtId="0" fontId="2" fillId="0" borderId="0" xfId="0" applyFont="1"/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/>
    <xf numFmtId="0" fontId="2" fillId="0" borderId="6" xfId="0" applyFont="1" applyBorder="1" applyAlignment="1"/>
    <xf numFmtId="0" fontId="19" fillId="0" borderId="0" xfId="0" applyFont="1"/>
    <xf numFmtId="0" fontId="2" fillId="0" borderId="6" xfId="0" applyFont="1" applyBorder="1"/>
    <xf numFmtId="0" fontId="2" fillId="0" borderId="7" xfId="0" applyFont="1" applyBorder="1"/>
    <xf numFmtId="0" fontId="19" fillId="0" borderId="8" xfId="0" applyFont="1" applyBorder="1"/>
    <xf numFmtId="0" fontId="2" fillId="0" borderId="9" xfId="0" applyFont="1" applyBorder="1"/>
    <xf numFmtId="0" fontId="20" fillId="11" borderId="0" xfId="0" applyFont="1" applyFill="1" applyAlignment="1"/>
    <xf numFmtId="0" fontId="21" fillId="10" borderId="0" xfId="0" applyFont="1" applyFill="1" applyAlignment="1"/>
    <xf numFmtId="0" fontId="3" fillId="10" borderId="0" xfId="0" applyFont="1" applyFill="1" applyAlignment="1">
      <alignment horizontal="center" wrapText="1"/>
    </xf>
    <xf numFmtId="0" fontId="3" fillId="10" borderId="0" xfId="0" applyFont="1" applyFill="1" applyAlignment="1">
      <alignment horizontal="center" wrapText="1"/>
    </xf>
    <xf numFmtId="0" fontId="22" fillId="10" borderId="0" xfId="0" applyFont="1" applyFill="1" applyAlignment="1">
      <alignment wrapText="1"/>
    </xf>
    <xf numFmtId="0" fontId="2" fillId="10" borderId="0" xfId="0" applyFont="1" applyFill="1" applyAlignment="1"/>
    <xf numFmtId="0" fontId="3" fillId="10" borderId="0" xfId="0" applyFont="1" applyFill="1" applyAlignment="1">
      <alignment wrapText="1"/>
    </xf>
    <xf numFmtId="0" fontId="3" fillId="0" borderId="1" xfId="0" applyFont="1" applyBorder="1" applyAlignment="1">
      <alignment horizontal="center" wrapText="1"/>
    </xf>
    <xf numFmtId="0" fontId="3" fillId="7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wrapText="1"/>
    </xf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" fillId="0" borderId="0" xfId="0" applyFont="1" applyAlignment="1">
      <alignment horizontal="right"/>
    </xf>
    <xf numFmtId="0" fontId="2" fillId="0" borderId="1" xfId="0" applyFont="1" applyBorder="1" applyAlignment="1"/>
    <xf numFmtId="164" fontId="2" fillId="0" borderId="0" xfId="0" applyNumberFormat="1" applyFont="1" applyAlignment="1"/>
    <xf numFmtId="0" fontId="23" fillId="0" borderId="0" xfId="0" applyFont="1" applyAlignment="1"/>
    <xf numFmtId="164" fontId="23" fillId="0" borderId="0" xfId="0" applyNumberFormat="1" applyFont="1" applyAlignment="1"/>
    <xf numFmtId="0" fontId="19" fillId="0" borderId="0" xfId="0" applyFont="1" applyAlignment="1">
      <alignment vertical="top"/>
    </xf>
    <xf numFmtId="164" fontId="2" fillId="13" borderId="0" xfId="0" applyNumberFormat="1" applyFont="1" applyFill="1" applyAlignment="1"/>
    <xf numFmtId="164" fontId="2" fillId="14" borderId="0" xfId="0" applyNumberFormat="1" applyFont="1" applyFill="1" applyAlignment="1"/>
    <xf numFmtId="164" fontId="23" fillId="14" borderId="0" xfId="0" applyNumberFormat="1" applyFont="1" applyFill="1" applyAlignment="1"/>
    <xf numFmtId="0" fontId="19" fillId="6" borderId="0" xfId="0" applyFont="1" applyFill="1" applyAlignment="1"/>
    <xf numFmtId="164" fontId="23" fillId="0" borderId="1" xfId="0" applyNumberFormat="1" applyFont="1" applyBorder="1" applyAlignment="1"/>
    <xf numFmtId="164" fontId="2" fillId="0" borderId="1" xfId="0" applyNumberFormat="1" applyFont="1" applyBorder="1" applyAlignment="1"/>
    <xf numFmtId="0" fontId="4" fillId="15" borderId="0" xfId="0" applyFont="1" applyFill="1" applyAlignment="1">
      <alignment horizontal="right"/>
    </xf>
    <xf numFmtId="0" fontId="2" fillId="16" borderId="0" xfId="0" applyFont="1" applyFill="1" applyAlignment="1"/>
    <xf numFmtId="0" fontId="2" fillId="0" borderId="0" xfId="0" applyFont="1" applyAlignment="1"/>
    <xf numFmtId="0" fontId="24" fillId="0" borderId="0" xfId="0" applyFont="1" applyAlignment="1"/>
    <xf numFmtId="0" fontId="2" fillId="0" borderId="1" xfId="0" applyFont="1" applyBorder="1" applyAlignment="1"/>
    <xf numFmtId="164" fontId="8" fillId="0" borderId="0" xfId="0" applyNumberFormat="1" applyFont="1" applyAlignment="1">
      <alignment vertical="top"/>
    </xf>
    <xf numFmtId="0" fontId="23" fillId="13" borderId="0" xfId="0" applyFont="1" applyFill="1" applyAlignment="1"/>
    <xf numFmtId="0" fontId="2" fillId="10" borderId="0" xfId="0" applyFont="1" applyFill="1" applyAlignment="1"/>
    <xf numFmtId="164" fontId="2" fillId="0" borderId="0" xfId="0" applyNumberFormat="1" applyFont="1" applyAlignment="1"/>
    <xf numFmtId="0" fontId="19" fillId="10" borderId="0" xfId="0" applyFont="1" applyFill="1" applyAlignment="1"/>
    <xf numFmtId="0" fontId="19" fillId="17" borderId="0" xfId="0" applyFont="1" applyFill="1" applyAlignment="1"/>
    <xf numFmtId="0" fontId="23" fillId="0" borderId="0" xfId="0" applyFont="1" applyAlignment="1"/>
    <xf numFmtId="164" fontId="23" fillId="0" borderId="0" xfId="0" applyNumberFormat="1" applyFont="1" applyAlignment="1"/>
    <xf numFmtId="0" fontId="23" fillId="0" borderId="1" xfId="0" applyFont="1" applyBorder="1" applyAlignment="1"/>
    <xf numFmtId="0" fontId="2" fillId="0" borderId="0" xfId="0" applyFont="1" applyAlignment="1"/>
    <xf numFmtId="0" fontId="8" fillId="10" borderId="0" xfId="0" applyFont="1" applyFill="1" applyAlignment="1">
      <alignment horizontal="right" vertical="top"/>
    </xf>
    <xf numFmtId="0" fontId="19" fillId="0" borderId="0" xfId="0" applyFont="1" applyAlignment="1"/>
    <xf numFmtId="164" fontId="23" fillId="14" borderId="1" xfId="0" applyNumberFormat="1" applyFont="1" applyFill="1" applyBorder="1" applyAlignment="1"/>
    <xf numFmtId="0" fontId="2" fillId="0" borderId="0" xfId="0" applyFont="1" applyAlignment="1"/>
    <xf numFmtId="0" fontId="2" fillId="0" borderId="1" xfId="0" applyFont="1" applyBorder="1" applyAlignment="1"/>
    <xf numFmtId="164" fontId="8" fillId="0" borderId="1" xfId="0" applyNumberFormat="1" applyFont="1" applyBorder="1" applyAlignment="1">
      <alignment vertical="top"/>
    </xf>
    <xf numFmtId="0" fontId="2" fillId="7" borderId="0" xfId="0" applyFont="1" applyFill="1" applyAlignment="1"/>
    <xf numFmtId="0" fontId="19" fillId="7" borderId="0" xfId="0" applyFont="1" applyFill="1" applyAlignment="1"/>
    <xf numFmtId="0" fontId="19" fillId="16" borderId="0" xfId="0" applyFont="1" applyFill="1" applyAlignment="1"/>
    <xf numFmtId="164" fontId="23" fillId="13" borderId="0" xfId="0" applyNumberFormat="1" applyFont="1" applyFill="1" applyAlignment="1"/>
    <xf numFmtId="0" fontId="25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right"/>
    </xf>
    <xf numFmtId="4" fontId="4" fillId="0" borderId="0" xfId="0" applyNumberFormat="1" applyFont="1" applyAlignment="1">
      <alignment horizontal="right"/>
    </xf>
    <xf numFmtId="0" fontId="26" fillId="0" borderId="0" xfId="0" applyFont="1" applyAlignment="1"/>
    <xf numFmtId="0" fontId="1" fillId="18" borderId="0" xfId="0" applyFont="1" applyFill="1" applyAlignment="1"/>
    <xf numFmtId="0" fontId="12" fillId="0" borderId="0" xfId="0" applyFont="1" applyAlignment="1">
      <alignment horizontal="right"/>
    </xf>
    <xf numFmtId="0" fontId="12" fillId="0" borderId="0" xfId="0" applyFont="1" applyAlignment="1"/>
    <xf numFmtId="0" fontId="12" fillId="19" borderId="0" xfId="0" applyFont="1" applyFill="1" applyAlignment="1">
      <alignment horizontal="right"/>
    </xf>
    <xf numFmtId="0" fontId="12" fillId="19" borderId="0" xfId="0" applyFont="1" applyFill="1" applyAlignment="1"/>
    <xf numFmtId="0" fontId="12" fillId="0" borderId="0" xfId="0" applyFont="1" applyAlignment="1"/>
    <xf numFmtId="0" fontId="12" fillId="0" borderId="0" xfId="0" applyFont="1" applyAlignment="1"/>
    <xf numFmtId="0" fontId="12" fillId="19" borderId="0" xfId="0" applyFont="1" applyFill="1" applyAlignment="1"/>
    <xf numFmtId="0" fontId="1" fillId="19" borderId="0" xfId="0" applyFont="1" applyFill="1" applyAlignment="1"/>
    <xf numFmtId="0" fontId="12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2:BD1201" sheet="CBdata"/>
  </cacheSource>
  <cacheFields count="56">
    <cacheField name="Sort.code" numFmtId="0">
      <sharedItems containsSemiMixedTypes="0" containsString="0" containsNumber="1" count="11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5.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4"/>
        <n v="445"/>
        <n v="446"/>
        <n v="447"/>
        <n v="448"/>
        <n v="449"/>
        <n v="450"/>
        <n v="451"/>
        <n v="452"/>
        <n v="453"/>
        <n v="454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0.5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1.5"/>
        <n v="992"/>
        <n v="993"/>
        <n v="994"/>
        <n v="995"/>
        <n v="996"/>
        <n v="996.5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87"/>
        <n v="1088"/>
        <n v="1089"/>
        <n v="1090"/>
        <n v="1091"/>
        <n v="1092"/>
        <n v="1092.0999999999999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</sharedItems>
    </cacheField>
    <cacheField name="Valid.Species.For.Analysis" numFmtId="0">
      <sharedItems containsSemiMixedTypes="0" containsString="0" containsNumber="1" containsInteger="1" count="1">
        <n v="1"/>
      </sharedItems>
    </cacheField>
    <cacheField name="Subclass" numFmtId="0">
      <sharedItems count="3">
        <s v="shark"/>
        <s v="ray"/>
        <s v="ghost shark"/>
      </sharedItems>
    </cacheField>
    <cacheField name="TaxonomicSequence" numFmtId="0">
      <sharedItems containsSemiMixedTypes="0" containsString="0" containsNumber="1" containsInteger="1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OrderInTaxSequence" numFmtId="0">
      <sharedItems count="15">
        <s v="1_Hexanchiformes"/>
        <s v="2_Echinorhiniformes"/>
        <s v="3_Squaliformes"/>
        <s v="4_Pristiophoriformes"/>
        <s v="5_Squatiniformes"/>
        <s v="6_Heterodontiformes"/>
        <s v="7_Orectolobiformes"/>
        <s v="8_Lamniformes"/>
        <s v="9_Carcharhiniformes"/>
        <s v="10_Torpediniformes"/>
        <s v="11_Rhinopristiformes"/>
        <s v="12_Rajiformes"/>
        <s v="13_Myliobatiformes"/>
        <s v="12_Myliobatiformes"/>
        <s v="14_Chimaeriformes"/>
      </sharedItems>
    </cacheField>
    <cacheField name="Order" numFmtId="0">
      <sharedItems count="14">
        <s v="Hexanchiformes"/>
        <s v="Echinorhiniformes"/>
        <s v="Squaliformes"/>
        <s v="Pristiophoriformes"/>
        <s v="Squatiniformes"/>
        <s v="Heterodontiformes"/>
        <s v="Orectolobiformes"/>
        <s v="Lamniformes"/>
        <s v="Carcharhiniformes"/>
        <s v="Torpediniformes"/>
        <s v="Rhinopristiformes"/>
        <s v="Rajiformes"/>
        <s v="Myliobatiformes"/>
        <s v="Chimaeriformes"/>
      </sharedItems>
    </cacheField>
    <cacheField name="Family" numFmtId="0">
      <sharedItems count="64">
        <s v="Chlamydoselachidae"/>
        <s v="Hexanchidae"/>
        <s v="Echinorhinidae"/>
        <s v="Squalidae"/>
        <s v="Centrophoridae"/>
        <s v="Etmopteridae"/>
        <s v="Somniosidae"/>
        <s v="Oxynotidae"/>
        <s v="Dalatiidae"/>
        <s v="Pristiophoridae"/>
        <s v="Squatinidae"/>
        <s v="Heterodontidae"/>
        <s v="Parascyllidae"/>
        <s v="Brachaeluridae"/>
        <s v="Orectolobidae"/>
        <s v="Hemiscyllidae"/>
        <s v="Ginglymostomatidae"/>
        <s v="Stegostomatidae"/>
        <s v="Rhincodontidae"/>
        <s v="Odontaspididae"/>
        <s v="Mitsukurinidae"/>
        <s v="Pseudocarchariidae"/>
        <s v="Megachasmidae"/>
        <s v="Alopiidae"/>
        <s v="Cetorhinidae"/>
        <s v="Lamnidae"/>
        <s v="Pentanchidae"/>
        <s v="Scyliorhinidae"/>
        <s v="Proscyllidae"/>
        <s v="Pseudotriakidae"/>
        <s v="Leptochariidae"/>
        <s v="Triakidae"/>
        <s v="Hemigaleidae"/>
        <s v="Carcharhinidae"/>
        <s v="Sphrynidae"/>
        <s v="Platyrhinidae"/>
        <s v="Narcinidae"/>
        <s v="Narkidae"/>
        <s v="Hypnidae"/>
        <s v="Torpedinidae"/>
        <s v="Pristidae"/>
        <s v="Trygonorrhinidae"/>
        <s v="Glaucostegidae"/>
        <s v="Rhinidae"/>
        <s v="Rhinobatidae"/>
        <s v="Rajidae"/>
        <s v="Arhynchobatidae"/>
        <s v="Gurgesiellidae"/>
        <s v="Anacanthobatidae"/>
        <s v="Zanobatidae"/>
        <s v="Hexatrygonidae"/>
        <s v="Dasyatidae"/>
        <s v="Potamotrygonidae"/>
        <s v="Urotrygonidae"/>
        <s v="Gymnuridae"/>
        <s v="Plesiobatidae"/>
        <s v="Urolophidae"/>
        <s v="Aetobatidae"/>
        <s v="Myliobatidae"/>
        <s v="Rhinopteridae"/>
        <s v="Mobulidae"/>
        <s v="Callorhinchidae"/>
        <s v="Chimaeridae"/>
        <s v="Rhinochimaeridae"/>
      </sharedItems>
    </cacheField>
    <cacheField name="Genus" numFmtId="0">
      <sharedItems count="211">
        <s v="Chlamydoselachus"/>
        <s v="Heptranchias"/>
        <s v="Hexanchus"/>
        <s v="Notorynchus"/>
        <s v="Echinorhinus"/>
        <s v="Cirrhigaleus"/>
        <s v="Squalus"/>
        <s v="Centrophorus"/>
        <s v="Deania"/>
        <s v="Aculeola"/>
        <s v="Centroscyllium"/>
        <s v="Etmopterus"/>
        <s v="Trigonognathus"/>
        <s v="Centroscymnus"/>
        <s v="Centroselachus"/>
        <s v="Scymnodalatias"/>
        <s v="Scymnodon"/>
        <s v="Somniosus"/>
        <s v="Zameus"/>
        <s v="Oxynotus"/>
        <s v="Dalatias"/>
        <s v="Euprotomicroides"/>
        <s v="Euprotomicrus"/>
        <s v="Heteroscymnoides"/>
        <s v="Isistius"/>
        <s v="Mollisquama"/>
        <s v="Squaliolus"/>
        <s v="Pliotrema"/>
        <s v="Pristiophorus"/>
        <s v="Squatina"/>
        <s v="Heterodontus"/>
        <s v="Cirrhoscyllium"/>
        <s v="Parascyllium"/>
        <s v="Brachaelurus"/>
        <s v="Eucrossorhinus"/>
        <s v="Orectolobus"/>
        <s v="Sutorectus"/>
        <s v="Chiloscyllium"/>
        <s v="Hemiscyllium"/>
        <s v="Ginglymostoma"/>
        <s v="Nebrius"/>
        <s v="Pseudoginglymostoma"/>
        <s v="Stegostoma"/>
        <s v="Rhincodon"/>
        <s v="Carcharias"/>
        <s v="Odontaspis"/>
        <s v="Mitsukurina"/>
        <s v="Pseudocarcharias"/>
        <s v="Megachasma"/>
        <s v="Alopias"/>
        <s v="Cetorhinus"/>
        <s v="Carcharodon"/>
        <s v="Isurus"/>
        <s v="Lamna"/>
        <s v="Apristurus"/>
        <s v="Asymbolus"/>
        <s v="Bythaelurus"/>
        <s v="Cephalurus"/>
        <s v="Figaro"/>
        <s v="Galeus"/>
        <s v="Halaelurus"/>
        <s v="Haploblepharus"/>
        <s v="Holohalaelurus"/>
        <s v="Parmaturus"/>
        <s v="Pentanchus"/>
        <s v="Akheilos"/>
        <s v="Atelomycterus"/>
        <s v="Aulohalaelurus"/>
        <s v="Cephaloscyllium"/>
        <s v="Poroderma"/>
        <s v="Schroederichthys"/>
        <s v="Scyliorhinus"/>
        <s v="Ctenacis"/>
        <s v="Eridacnis"/>
        <s v="Proscyllium"/>
        <s v="Gollum"/>
        <s v="Planonasus"/>
        <s v="Pseudotriakis"/>
        <s v="Leptocharias"/>
        <s v="Furgaleus"/>
        <s v="Galeorhinus"/>
        <s v="Gogolia"/>
        <s v="Hemitriakis"/>
        <s v="Hypogaleus"/>
        <s v="Iago"/>
        <s v="Mustelus"/>
        <s v="Scylliogaleus"/>
        <s v="Triakis"/>
        <s v="Chaenogaleus"/>
        <s v="Hemigaleus"/>
        <s v="Hemipristis"/>
        <s v="Paragaleus"/>
        <s v="Carcharhinus"/>
        <s v="Galeocerdo"/>
        <s v="Glyphis"/>
        <s v="Isogomphodon"/>
        <s v="Lamiopsis"/>
        <s v="Loxodon"/>
        <s v="Nasolamia"/>
        <s v="Negaprion"/>
        <s v="Prionace"/>
        <s v="Rhizoprionodon"/>
        <s v="Scoliodon"/>
        <s v="Triaenodon"/>
        <s v="Eusphyra"/>
        <s v="Sphyrna"/>
        <s v="Platyrhina"/>
        <s v="Platyrhinoidis"/>
        <s v="Benthobatis"/>
        <s v="Diplobatis"/>
        <s v="Discopyge"/>
        <s v="Narcine"/>
        <s v="Narcinops"/>
        <s v="Electrolux"/>
        <s v="Heteronarce"/>
        <s v="Narke"/>
        <s v="Temera"/>
        <s v="Typhlonarke"/>
        <s v="Hypnos"/>
        <s v="Tetronarce"/>
        <s v="Torpedo"/>
        <s v="Anoxypristis"/>
        <s v="Pristis"/>
        <s v="Aptychotrema"/>
        <s v="Trygonorrhina"/>
        <s v="Zapteryx"/>
        <s v="Glaucostegus"/>
        <s v="Rhina"/>
        <s v="Rhynchobatus"/>
        <s v="Rhynchorhina"/>
        <s v="Acroteriobatus"/>
        <s v="Pseudobatos"/>
        <s v="Rhinobatos"/>
        <s v="Amblyraja"/>
        <s v="Beringraja"/>
        <s v="Breviraja"/>
        <s v="Dactylobatus"/>
        <s v="Dentiraja"/>
        <s v="Dipturus"/>
        <s v="Hongeo"/>
        <s v="Leucoraja"/>
        <s v="Malacoraja"/>
        <s v="Neoraja"/>
        <s v="Okamejei"/>
        <s v="Orbiraja"/>
        <s v="Raja"/>
        <s v="Rajella"/>
        <s v="Rostroraja"/>
        <s v="Spiniraja"/>
        <s v="Arctoraja"/>
        <s v="Arhynchobatis"/>
        <s v="Atlantoraja"/>
        <s v="Bathyraja"/>
        <s v="Brochiraja"/>
        <s v="Insentiraja"/>
        <s v="Irolita"/>
        <s v="Notoraja"/>
        <s v="Pavoraja"/>
        <s v="Psammobatis"/>
        <s v="Pseudoraja"/>
        <s v="Rhinoraja"/>
        <s v="Rioraja"/>
        <s v="Sympterygia"/>
        <s v="Cruriraja"/>
        <s v="Fenestraja"/>
        <s v="Gurgesiella"/>
        <s v="Anacanthobatis"/>
        <s v="Indobatis"/>
        <s v="Schroederobatis"/>
        <s v="Sinobatis"/>
        <s v="Springeria"/>
        <s v="Zanobatus"/>
        <s v="Hexatrygon"/>
        <s v="Bathytoshia"/>
        <s v="Brevitrygon"/>
        <s v="Dasyatis"/>
        <s v="Fluvitrygon"/>
        <s v="Fontitrygon"/>
        <s v="Hemitrygon"/>
        <s v="Himantura"/>
        <s v="Hypanus"/>
        <s v="Maculabatis"/>
        <s v="Makararaja"/>
        <s v="Megatrygon"/>
        <s v="Neotrygon"/>
        <s v="Pastinachus"/>
        <s v="Pateobatis"/>
        <s v="Pteroplatytrygon"/>
        <s v="Taeniura"/>
        <s v="Taeniurops"/>
        <s v="Telatrygon"/>
        <s v="Urogymnus"/>
        <s v="Styracura"/>
        <s v="Urobatis"/>
        <s v="Urotrygon"/>
        <s v="Gymnura"/>
        <s v="Plesiobatis"/>
        <s v="Spinilophus"/>
        <s v="Trygonoptera"/>
        <s v="Urolophus"/>
        <s v="Aetobatus"/>
        <s v="Aetomylaeus"/>
        <s v="Myliobatis"/>
        <s v="Rhinoptera"/>
        <s v="Mobula"/>
        <s v="Callorhinchus"/>
        <s v="Chimaera"/>
        <s v="Hydrolagus"/>
        <s v="Harriotta"/>
        <s v="Neoharriotta"/>
        <s v="Rhinochimaera"/>
      </sharedItems>
    </cacheField>
    <cacheField name="Species" numFmtId="0">
      <sharedItems count="1055">
        <s v="africana"/>
        <s v="anguineus"/>
        <s v="perlo"/>
        <s v="griseus"/>
        <s v="nakamurai"/>
        <s v="vitulus"/>
        <s v="cepedianus"/>
        <s v="brucus"/>
        <s v="cookei"/>
        <s v="asper"/>
        <s v="australis"/>
        <s v="barbifer"/>
        <s v="acanthias"/>
        <s v="acutipinnis"/>
        <s v="albifrons"/>
        <s v="albicaudus"/>
        <s v="altipinnis"/>
        <s v="bahiensis"/>
        <s v="bassi"/>
        <s v="blainville"/>
        <s v="boretzi"/>
        <s v="brevirostris"/>
        <s v="bucephalus"/>
        <s v="clarkae"/>
        <s v="chloroculus"/>
        <s v="crassispinus"/>
        <s v="cubensis"/>
        <s v="edmundsi"/>
        <s v="formosus"/>
        <s v="grahami"/>
        <s v="griffini"/>
        <s v="hawaiiensis"/>
        <s v="hemipinnis"/>
        <s v="japonicus"/>
        <s v="lalannei"/>
        <s v="lobularis"/>
        <s v="mahia"/>
        <s v="margaretsmithae"/>
        <s v="megalops"/>
        <s v="melanurus"/>
        <s v="mitsukurii"/>
        <s v="montalbani"/>
        <s v="nasutus"/>
        <s v="notocaudatus"/>
        <s v="quasimodo"/>
        <s v="rancureli"/>
        <s v="raoulensis"/>
        <s v="suckleyi"/>
        <s v="atromarginatus"/>
        <s v="granulosus"/>
        <s v="harrissoni"/>
        <s v="isodon"/>
        <s v="lesliei"/>
        <s v="longipinnis"/>
        <s v="moluccensis"/>
        <s v="seychellorum"/>
        <s v="squamosus"/>
        <s v="tessellatus"/>
        <s v="uyato"/>
        <s v="westraliensis"/>
        <s v="calcea"/>
        <s v="profundorum"/>
        <s v="quadrispinosa"/>
        <s v="nigra"/>
        <s v="excelsum"/>
        <s v="fabricii"/>
        <s v="granulatum"/>
        <s v="kamoharai"/>
        <s v="nigrum"/>
        <s v="ornatum"/>
        <s v="ritteri"/>
        <s v="alphus"/>
        <s v="benchleyi"/>
        <s v="bigelowi"/>
        <s v="brachyurus"/>
        <s v="bullisi"/>
        <s v="burgessi"/>
        <s v="carteri"/>
        <s v="caudistigmus"/>
        <s v="compagnoi"/>
        <s v="decacuspidatus"/>
        <s v="dianthus"/>
        <s v="dislineatus"/>
        <s v="evansi"/>
        <s v="fusus"/>
        <s v="gracilispinis"/>
        <s v="hillianus"/>
        <s v="joungi"/>
        <s v="lailae"/>
        <s v="litvinovi"/>
        <s v="lucifer"/>
        <s v="marshae"/>
        <s v="molleri"/>
        <s v="perryi"/>
        <s v="polli"/>
        <s v="princeps"/>
        <s v="pseudosqualiolus"/>
        <s v="pusillus"/>
        <s v="pycnolepis"/>
        <s v="robinsi"/>
        <s v="samadiae"/>
        <s v="schultzi"/>
        <s v="sculptus"/>
        <s v="sentosus"/>
        <s v="sheikoi"/>
        <s v="spinax"/>
        <s v="splendidus"/>
        <s v="unicolor"/>
        <s v="viator"/>
        <s v="villosus"/>
        <s v="virens"/>
        <s v="kabeyai"/>
        <s v="coelolepis"/>
        <s v="owstonii"/>
        <s v="crepidater"/>
        <s v="albicauda"/>
        <s v="garricki"/>
        <s v="oligodon"/>
        <s v="sherwoodi"/>
        <s v="ichiharai"/>
        <s v="macracanthus"/>
        <s v="plunketi"/>
        <s v="ringens"/>
        <s v="antarcticus"/>
        <s v="longus"/>
        <s v="microcephalus"/>
        <s v="pacificus"/>
        <s v="rostratus"/>
        <s v="squamulosus"/>
        <s v="bruniensis"/>
        <s v="caribbaeus"/>
        <s v="centrina"/>
        <s v="paradoxus"/>
        <s v="licha"/>
        <s v="zantedeschia"/>
        <s v="bispinatus"/>
        <s v="marleyi"/>
        <s v="brasiliensis"/>
        <s v="plutodus"/>
        <s v="mississippiensis"/>
        <s v="parini"/>
        <s v="aliae"/>
        <s v="laticaudus"/>
        <s v="annae"/>
        <s v="kajae"/>
        <s v="warreni"/>
        <s v="cirratus"/>
        <s v="delicatus"/>
        <s v="lanae"/>
        <s v="nancyae"/>
        <s v="nudipinnis"/>
        <s v="schroederi"/>
        <s v="aculeata"/>
        <s v="albipunctata"/>
        <s v="argentina"/>
        <s v="armata"/>
        <s v="caillieti"/>
        <s v="californica"/>
        <s v="david"/>
        <s v="dumeril"/>
        <s v="formosa"/>
        <s v="guggenheim"/>
        <s v="japonica"/>
        <s v="legnota"/>
        <s v="nebulosa"/>
        <s v="occulta"/>
        <s v="oculata"/>
        <s v="pseudocellata"/>
        <s v="squatina"/>
        <s v="tergocellata"/>
        <s v="tergocellatoides"/>
        <s v="varii"/>
        <s v="francisci"/>
        <s v="galeatus"/>
        <s v="mexicanus"/>
        <s v="omanensis"/>
        <s v="portusjacksoni"/>
        <s v="quoyi"/>
        <s v="ramalheira"/>
        <s v="zebra"/>
        <s v="expolitum"/>
        <s v="formosanum"/>
        <s v="japonicum"/>
        <s v="collare"/>
        <s v="elongatum"/>
        <s v="ferrugineum"/>
        <s v="sparsimaculatum"/>
        <s v="variolatum"/>
        <s v="colcloughi"/>
        <s v="waddi"/>
        <s v="dasypogon"/>
        <s v="floridus"/>
        <s v="halei"/>
        <s v="hutchinsi"/>
        <s v="leptolineatus"/>
        <s v="maculatus"/>
        <s v="ornatus"/>
        <s v="parvimaculatus"/>
        <s v="reticulatus"/>
        <s v="wardi"/>
        <s v="tentaculatus"/>
        <s v="arabicum"/>
        <s v="burmensis"/>
        <s v="caeruleopunctatum"/>
        <s v="griseum"/>
        <s v="hasselti"/>
        <s v="indicum"/>
        <s v="plagiosum"/>
        <s v="punctatum"/>
        <s v="freycineti"/>
        <s v="galei"/>
        <s v="hallstromi"/>
        <s v="halmahera"/>
        <s v="henryi"/>
        <s v="michaeli"/>
        <s v="ocellatum"/>
        <s v="strahani"/>
        <s v="trispeculare"/>
        <s v="cirratum"/>
        <s v="unami"/>
        <s v="ferrugineus"/>
        <s v="brevicaudatum"/>
        <s v="tigrinum"/>
        <s v="typus"/>
        <s v="taurus"/>
        <s v="ferox"/>
        <s v="noronhai"/>
        <s v="owstoni"/>
        <s v="pelagios"/>
        <s v="pelagicus"/>
        <s v="superciliosus"/>
        <s v="vulpinus"/>
        <s v="maximus"/>
        <s v="carcharias"/>
        <s v="oxyrinchus"/>
        <s v="paucus"/>
        <s v="ditropis"/>
        <s v="nasus"/>
        <s v="albisoma"/>
        <s v="ampliceps"/>
        <s v="aphyodes"/>
        <s v="breviventralis"/>
        <s v="brunneus"/>
        <s v="canutus"/>
        <s v="exsanguis"/>
        <s v="fedorovi"/>
        <s v="gibbosus"/>
        <s v="herklotsi"/>
        <s v="indicus"/>
        <s v="internatus"/>
        <s v="investigatoris"/>
        <s v="kampae"/>
        <s v="laurussonii"/>
        <s v="longicephalus"/>
        <s v="macrorhynchus"/>
        <s v="macrostomus"/>
        <s v="manis"/>
        <s v="melanoasper"/>
        <s v="microps"/>
        <s v="micropterygeus"/>
        <s v="nakayai"/>
        <s v="parvipinnis"/>
        <s v="pinguis"/>
        <s v="platyrhynchus"/>
        <s v="riveri"/>
        <s v="saldanha"/>
        <s v="sibogae"/>
        <s v="sinensis"/>
        <s v="spongiceps"/>
        <s v="stenseni"/>
        <s v="yangi"/>
        <s v="analis"/>
        <s v="funebris"/>
        <s v="galacticus"/>
        <s v="occiduus"/>
        <s v="pallidus"/>
        <s v="parvus"/>
        <s v="rubiginosus"/>
        <s v="submaculatus"/>
        <s v="vincenti"/>
        <s v="alcockii"/>
        <s v="bachi"/>
        <s v="canescens"/>
        <s v="clevai"/>
        <s v="dawsoni"/>
        <s v="giddingsi"/>
        <s v="hispidus"/>
        <s v="immaculatus"/>
        <s v="incanus"/>
        <s v="lutarius"/>
        <s v="naylori"/>
        <s v="stewarti"/>
        <s v="tenuicephalus"/>
        <s v="vivaldii"/>
        <s v="cephalus"/>
        <s v="boardmani"/>
        <s v="striatus"/>
        <s v="antillensis"/>
        <s v="arae"/>
        <s v="atlanticus"/>
        <s v="cadenati"/>
        <s v="corriganae"/>
        <s v="eastmani"/>
        <s v="gracilis"/>
        <s v="longirostris"/>
        <s v="melastomus"/>
        <s v="mincaronei"/>
        <s v="murinus"/>
        <s v="nipponensis"/>
        <s v="piperatus"/>
        <s v="priapus"/>
        <s v="sauteri"/>
        <s v="springeri"/>
        <s v="boesemani"/>
        <s v="buergeri"/>
        <s v="lineatus"/>
        <s v="maculosus"/>
        <s v="natalensis"/>
        <s v="quagga"/>
        <s v="sellus"/>
        <s v="edwardsii"/>
        <s v="fuscus"/>
        <s v="kistnasamyi"/>
        <s v="pictus"/>
        <s v="favus"/>
        <s v="grennian"/>
        <s v="melanostigma"/>
        <s v="punctatus"/>
        <s v="regani"/>
        <s v="albimarginatus"/>
        <s v="albipenis"/>
        <s v="angelae"/>
        <s v="bigus"/>
        <s v="campechiensis"/>
        <s v="lanatus"/>
        <s v="macmillani"/>
        <s v="melanobranchus"/>
        <s v="nigripalatum"/>
        <s v="pilosus"/>
        <s v="xaniurus"/>
        <s v="profundicolus"/>
        <s v="suwartanai"/>
        <s v="baliensis"/>
        <s v="erdmanni"/>
        <s v="fasciatus"/>
        <s v="macleayi"/>
        <s v="marmoratus"/>
        <s v="marnkalha"/>
        <s v="kanakorum"/>
        <s v="labiosus"/>
        <s v="albipinnum"/>
        <s v="cooki"/>
        <s v="fasciatum"/>
        <s v="hiscosellum"/>
        <s v="isabellum"/>
        <s v="laticeps"/>
        <s v="pictum"/>
        <s v="sarawakensis"/>
        <s v="signourum"/>
        <s v="silasi"/>
        <s v="speccum"/>
        <s v="stevensi"/>
        <s v="sufflans"/>
        <s v="umbratile"/>
        <s v="variegatum"/>
        <s v="ventriosum"/>
        <s v="zebrum"/>
        <s v="africanum"/>
        <s v="pantherinum"/>
        <s v="bivius"/>
        <s v="chilensis"/>
        <s v="saurisqualus"/>
        <s v="tenuis"/>
        <s v="boa"/>
        <s v="cabofriensis"/>
        <s v="canicula"/>
        <s v="capensis"/>
        <s v="cervigoni"/>
        <s v="comoroensis"/>
        <s v="garmani"/>
        <s v="haeckelii"/>
        <s v="hesperius"/>
        <s v="meadi"/>
        <s v="retifer"/>
        <s v="stellaris"/>
        <s v="torazame"/>
        <s v="torrei"/>
        <s v="ugoi"/>
        <s v="fehlmanni"/>
        <s v="barbouri"/>
        <s v="radcliffei"/>
        <s v="sinuans"/>
        <s v="habereri"/>
        <s v="magnificum"/>
        <s v="attenuatus"/>
        <s v="suluensis"/>
        <s v="microdon"/>
        <s v="smithii"/>
        <s v="macki"/>
        <s v="galeus"/>
        <s v="filewoodi"/>
        <s v="abdita"/>
        <s v="complicofasciata"/>
        <s v="falcata"/>
        <s v="indroyonoi"/>
        <s v="japanica"/>
        <s v="leucoperiptera"/>
        <s v="hyugaensis"/>
        <s v="albipinnis"/>
        <s v="asterias"/>
        <s v="californicus"/>
        <s v="canis"/>
        <s v="dorsalis"/>
        <s v="henlei"/>
        <s v="higmani"/>
        <s v="lenticulatus"/>
        <s v="lunulatus"/>
        <s v="manazo"/>
        <s v="mento"/>
        <s v="minicanis"/>
        <s v="mosis"/>
        <s v="mustelus"/>
        <s v="norrisi"/>
        <s v="palumbes"/>
        <s v="punctulatus"/>
        <s v="ravidus"/>
        <s v="schmitti"/>
        <s v="sinusmexicanus"/>
        <s v="whitneyi"/>
        <s v="widodoi"/>
        <s v="quecketti"/>
        <s v="acutipinna"/>
        <s v="maculata"/>
        <s v="megalopterus"/>
        <s v="scyllium"/>
        <s v="semifasciata"/>
        <s v="macrostoma"/>
        <s v="australiensis"/>
        <s v="microstoma"/>
        <s v="elongata"/>
        <s v="leucolomatus"/>
        <s v="pectoralis"/>
        <s v="randalli"/>
        <s v="tengi"/>
        <s v="acronotus"/>
        <s v="altimus"/>
        <s v="amblyrhynchoides"/>
        <s v="amblyrhynchos"/>
        <s v="amboinensis"/>
        <s v="borneensis"/>
        <s v="brevipinna"/>
        <s v="cautus"/>
        <s v="cerdale"/>
        <s v="coatesi"/>
        <s v="dussumieri"/>
        <s v="falciformis"/>
        <s v="fitzroyensis"/>
        <s v="galapagensis"/>
        <s v="hemiodon"/>
        <s v="humani"/>
        <s v="leiodon"/>
        <s v="leucas"/>
        <s v="limbatus"/>
        <s v="longimanus"/>
        <s v="macloti"/>
        <s v="melanopterus"/>
        <s v="obsoletus"/>
        <s v="obscurus"/>
        <s v="perezi"/>
        <s v="plumbeus"/>
        <s v="porosus"/>
        <s v="sealei"/>
        <s v="signatus"/>
        <s v="sorrah"/>
        <s v="tilstoni"/>
        <s v="tjutjot"/>
        <s v="cuvier"/>
        <s v="gangeticus"/>
        <s v="glyphis"/>
        <s v="oxyrhynchus"/>
        <s v="temminckii"/>
        <s v="tephrodes"/>
        <s v="macrorhinus"/>
        <s v="velox"/>
        <s v="acutidens"/>
        <s v="glauca"/>
        <s v="acutus"/>
        <s v="lalandii"/>
        <s v="longurio"/>
        <s v="oligolinx"/>
        <s v="taylori"/>
        <s v="terraenovae"/>
        <s v="macrorhynchos"/>
        <s v="obesus"/>
        <s v="blochii"/>
        <s v="corona"/>
        <s v="gilberti"/>
        <s v="lewini"/>
        <s v="media"/>
        <s v="mokarran"/>
        <s v="tiburo"/>
        <s v="tudes"/>
        <s v="zygaena"/>
        <s v="psomadakisi"/>
        <s v="tangi"/>
        <s v="triseriata"/>
        <s v="kreffti"/>
        <s v="marcida"/>
        <s v="moresbyi"/>
        <s v="colombiensis"/>
        <s v="guamachensis"/>
        <s v="ommata"/>
        <s v="picta"/>
        <s v="castelloi"/>
        <s v="tschudii"/>
        <s v="atzi"/>
        <s v="bancroftii"/>
        <s v="brevilabiata"/>
        <s v="entemedor"/>
        <s v="insolita"/>
        <s v="leoparda"/>
        <s v="lingula"/>
        <s v="oculifera"/>
        <s v="prodorsalis"/>
        <s v="rierai"/>
        <s v="timlei"/>
        <s v="vermiculata"/>
        <s v="lasti"/>
        <s v="nelsoni"/>
        <s v="ornata"/>
        <s v="tasmaniensis"/>
        <s v="addisoni"/>
        <s v="bentuviai"/>
        <s v="mollis"/>
        <s v="dipterygia"/>
        <s v="hardwickii"/>
        <s v="aysoni"/>
        <s v="monopterygius"/>
        <s v="cowleyi"/>
        <s v="nobiliana"/>
        <s v="occidentalis"/>
        <s v="puelcha"/>
        <s v="tokionis"/>
        <s v="tremens"/>
        <s v="adenensis"/>
        <s v="andersoni"/>
        <s v="bauchotae"/>
        <s v="fuscomaculata"/>
        <s v="mackayana"/>
        <s v="marmorata"/>
        <s v="sinuspersici"/>
        <s v="suessii"/>
        <s v="torpedo"/>
        <s v="cuspidata"/>
        <s v="clavata"/>
        <s v="pectinata"/>
        <s v="pristis"/>
        <s v="zijsron"/>
        <s v="rostrata"/>
        <s v="timorensis"/>
        <s v="vincentiana"/>
        <s v="dumerilii"/>
        <s v="fasciata"/>
        <s v="exasperata"/>
        <s v="xyster"/>
        <s v="cemiculus"/>
        <s v="granulatus"/>
        <s v="halavi"/>
        <s v="obtusus"/>
        <s v="thouin"/>
        <s v="ancylostoma"/>
        <s v="australiae"/>
        <s v="djiddensis"/>
        <s v="laevis"/>
        <s v="luebberti"/>
        <s v="palpebratus"/>
        <s v="mauritaniensis"/>
        <s v="annulatus"/>
        <s v="leucospilus"/>
        <s v="ocellatus"/>
        <s v="salalah"/>
        <s v="variegatus"/>
        <s v="buthi"/>
        <s v="glaucostigmus"/>
        <s v="horkelii"/>
        <s v="lentiginosus"/>
        <s v="leucorhynchus"/>
        <s v="percellens"/>
        <s v="planiceps"/>
        <s v="prahli"/>
        <s v="productus"/>
        <s v="albomaculatus"/>
        <s v="annandalei"/>
        <s v="austini"/>
        <s v="holcorhynchus"/>
        <s v="hynnicephalus"/>
        <s v="irvinei"/>
        <s v="jimbaranensis"/>
        <s v="lionotus"/>
        <s v="manai"/>
        <s v="nudidorsalis"/>
        <s v="penggali"/>
        <s v="punctifer"/>
        <s v="ranongensis"/>
        <s v="rhinobatos"/>
        <s v="sainsburyi"/>
        <s v="schlegelii"/>
        <s v="whitei"/>
        <s v="doellojuradoi"/>
        <s v="frerichsi"/>
        <s v="georgiana"/>
        <s v="hyperborea"/>
        <s v="jenseni"/>
        <s v="radiata"/>
        <s v="reversa"/>
        <s v="taaf"/>
        <s v="binoculata"/>
        <s v="cortezensis"/>
        <s v="inornata"/>
        <s v="pulchra"/>
        <s v="rhina"/>
        <s v="stellulata"/>
        <s v="claramaculata"/>
        <s v="colesi"/>
        <s v="mouldi"/>
        <s v="nigriventralis"/>
        <s v="spinosa"/>
        <s v="armatus"/>
        <s v="clarkii"/>
        <s v="cerva"/>
        <s v="confusa"/>
        <s v="endeavouri"/>
        <s v="falloarga"/>
        <s v="flindersi"/>
        <s v="healdi"/>
        <s v="lemprieri"/>
        <s v="oculus"/>
        <s v="polyommata"/>
        <s v="acrobelus"/>
        <s v="amphispinus"/>
        <s v="apricus"/>
        <s v="argentinensis"/>
        <s v="batis"/>
        <s v="brevicaudatus"/>
        <s v="campbelli"/>
        <s v="chinensis"/>
        <s v="crosnieri"/>
        <s v="doutrei"/>
        <s v="ecuadoriensis"/>
        <s v="gigas"/>
        <s v="grahamorum"/>
        <s v="gudgeri"/>
        <s v="innominatus"/>
        <s v="intermedius"/>
        <s v="johannisdavisi"/>
        <s v="kwangtungensis"/>
        <s v="lamillai"/>
        <s v="lanceorostratus"/>
        <s v="leptocaudus"/>
        <s v="macrocauda"/>
        <s v="maugeanus"/>
        <s v="melanospilus"/>
        <s v="mennii"/>
        <s v="nidarosiensis"/>
        <s v="olseni"/>
        <s v="oregoni"/>
        <s v="pullopunctatus"/>
        <s v="queenslandicus"/>
        <s v="stenorhynchus"/>
        <s v="teevani"/>
        <s v="tengu"/>
        <s v="trachydermus"/>
        <s v="wengi"/>
        <s v="wuhanlingi"/>
        <s v="koreana"/>
        <s v="circularis"/>
        <s v="elaineae"/>
        <s v="erinacea"/>
        <s v="fullonica"/>
        <s v="lentiginosa"/>
        <s v="leucosticta"/>
        <s v="melitensis"/>
        <s v="naevus"/>
        <s v="ocellata"/>
        <s v="pristispina"/>
        <s v="wallacei"/>
        <s v="yucatanensis"/>
        <s v="obscura"/>
        <s v="senta"/>
        <s v="spinacidermis"/>
        <s v="caerulea"/>
        <s v="carolinensis"/>
        <s v="iberica"/>
        <s v="stehmanni"/>
        <s v="acutispina"/>
        <s v="arafurensis"/>
        <s v="cairae"/>
        <s v="heemstrai"/>
        <s v="hollandi"/>
        <s v="kenojei"/>
        <s v="leptoura"/>
        <s v="meerdervoortii"/>
        <s v="mengae"/>
        <s v="schmidti"/>
        <s v="jensenae"/>
        <s v="philipi"/>
        <s v="powelli"/>
        <s v="brachyura"/>
        <s v="herwigi"/>
        <s v="maderensis"/>
        <s v="microocellata"/>
        <s v="miraletus"/>
        <s v="montagui"/>
        <s v="ocellifera"/>
        <s v="parva"/>
        <s v="pita"/>
        <s v="polystigma"/>
        <s v="radula"/>
        <s v="straeleni"/>
        <s v="undulata"/>
        <s v="barnardi"/>
        <s v="bathyphila"/>
        <s v="caudaspinosa"/>
        <s v="challengeri"/>
        <s v="dissimilis"/>
        <s v="eisenhardti"/>
        <s v="fuliginea"/>
        <s v="fyllae"/>
        <s v="kukujevi"/>
        <s v="lintea"/>
        <s v="nigerrima"/>
        <s v="paucispinosa"/>
        <s v="purpuriventralis"/>
        <s v="ravidula"/>
        <s v="sadowskii"/>
        <s v="ackleyi"/>
        <s v="alba"/>
        <s v="bahamensis"/>
        <s v="eglanteria"/>
        <s v="equatorialis"/>
        <s v="texana"/>
        <s v="velezi"/>
        <s v="whitleyi"/>
        <s v="sexoculata"/>
        <s v="asperrimus"/>
        <s v="castelnaui"/>
        <s v="cyclophora"/>
        <s v="platana"/>
        <s v="abyssicola"/>
        <s v="aguja"/>
        <s v="albomaculata"/>
        <s v="aleutica"/>
        <s v="andriashevi"/>
        <s v="bergi"/>
        <s v="brachyurops"/>
        <s v="cousseauae"/>
        <s v="diplotaenia"/>
        <s v="eatonii"/>
        <s v="griseocauda"/>
        <s v="hesperafricana"/>
        <s v="interrupta"/>
        <s v="irrasa"/>
        <s v="ishiharai"/>
        <s v="isotrachys"/>
        <s v="kincaidii"/>
        <s v="leucomelanos"/>
        <s v="lindbergi"/>
        <s v="longicauda"/>
        <s v="maccaini"/>
        <s v="macloviana"/>
        <s v="magellanica"/>
        <s v="mariposa"/>
        <s v="matsubarai"/>
        <s v="meridionalis"/>
        <s v="microtrachys"/>
        <s v="minispinosa"/>
        <s v="multispinis"/>
        <s v="murrayi"/>
        <s v="pacifica"/>
        <s v="pallida"/>
        <s v="panthera"/>
        <s v="papilionifera"/>
        <s v="parmifera"/>
        <s v="peruana"/>
        <s v="richardsoni"/>
        <s v="scaphiops"/>
        <s v="shuntovi"/>
        <s v="smirnovi"/>
        <s v="spinicauda"/>
        <s v="spinosissima"/>
        <s v="taranetzi"/>
        <s v="trachouros"/>
        <s v="trachura"/>
        <s v="tunae"/>
        <s v="tzinovskii"/>
        <s v="violacea"/>
        <s v="aenigma"/>
        <s v="albilabiata"/>
        <s v="asperula"/>
        <s v="heuresa"/>
        <s v="leviveneta"/>
        <s v="microspinifera"/>
        <s v="spinifera"/>
        <s v="vittacauda"/>
        <s v="laxipella"/>
        <s v="subtilispinosa"/>
        <s v="waitii"/>
        <s v="alisae"/>
        <s v="azurea"/>
        <s v="fijiensis"/>
        <s v="hirticauda"/>
        <s v="inusitata"/>
        <s v="lira"/>
        <s v="longiventralis"/>
        <s v="martinezi"/>
        <s v="ochroderma"/>
        <s v="sapphira"/>
        <s v="sereti"/>
        <s v="sticta"/>
        <s v="tobitukai"/>
        <s v="alleni"/>
        <s v="arenaria"/>
        <s v="mosaica"/>
        <s v="nitida"/>
        <s v="pseudonitida"/>
        <s v="umbrosa"/>
        <s v="extenta"/>
        <s v="normani"/>
        <s v="rudis"/>
        <s v="rutrum"/>
        <s v="scobina"/>
        <s v="fischeri"/>
        <s v="kujiensis"/>
        <s v="odai"/>
        <s v="agassizii"/>
        <s v="acuta"/>
        <s v="bonapartii"/>
        <s v="brevicaudata"/>
        <s v="lima"/>
        <s v="andamanica"/>
        <s v="atlantis"/>
        <s v="durbanensis"/>
        <s v="hulleyi"/>
        <s v="parcomaculata"/>
        <s v="poeyi"/>
        <s v="rugosa"/>
        <s v="atripinna"/>
        <s v="ishiyamai"/>
        <s v="maceachrani"/>
        <s v="mamillidens"/>
        <s v="plutonia"/>
        <s v="atlantica"/>
        <s v="dorsalifera"/>
        <s v="furvescens"/>
        <s v="ori"/>
        <s v="americana"/>
        <s v="andamanensis"/>
        <s v="brevicauda"/>
        <s v="bulbicauda"/>
        <s v="filicauda"/>
        <s v="kotlyari"/>
        <s v="melanosoma"/>
        <s v="stenosoma"/>
        <s v="folirostris"/>
        <s v="schoenleinii"/>
        <s v="bickelli"/>
        <s v="centroura"/>
        <s v="lata"/>
        <s v="heterura"/>
        <s v="imbricata"/>
        <s v="javaensis"/>
        <s v="walga"/>
        <s v="chrysonota"/>
        <s v="hypostigma"/>
        <s v="pastinaca"/>
        <s v="tortonesei"/>
        <s v="kittipongi"/>
        <s v="signifer"/>
        <s v="colarensis"/>
        <s v="garouaensis"/>
        <s v="geijskesi"/>
        <s v="margarita"/>
        <s v="margaritella"/>
        <s v="ukpam"/>
        <s v="akajei"/>
        <s v="bennettii"/>
        <s v="fluviorum"/>
        <s v="izuensis"/>
        <s v="laevigata"/>
        <s v="laosensis"/>
        <s v="navarrae"/>
        <s v="parvonigra"/>
        <s v="yemenensis"/>
        <s v="uarnak"/>
        <s v="americanus"/>
        <s v="berthalutzae"/>
        <s v="dipterurus"/>
        <s v="guttatus"/>
        <s v="marianae"/>
        <s v="sabinus"/>
        <s v="say"/>
        <s v="ambigua"/>
        <s v="arabica"/>
        <s v="astra"/>
        <s v="bineeshi"/>
        <s v="gerrardi"/>
        <s v="macrura"/>
        <s v="pastinacoides"/>
        <s v="toshi"/>
        <s v="chindwinensis"/>
        <s v="annotata"/>
        <s v="caeruleopunctata"/>
        <s v="kuhlii"/>
        <s v="leylandi"/>
        <s v="ningalooensis"/>
        <s v="orientalis"/>
        <s v="trigonoides"/>
        <s v="varidens"/>
        <s v="ater"/>
        <s v="gracilicaudus"/>
        <s v="sephen"/>
        <s v="solocirostris"/>
        <s v="stellurostris"/>
        <s v="bleekeri"/>
        <s v="fai"/>
        <s v="hortlei"/>
        <s v="jenkinsii"/>
        <s v="uarnacoides"/>
        <s v="lessoni"/>
        <s v="lymma"/>
        <s v="grabatus"/>
        <s v="meyeni"/>
        <s v="acutirostra"/>
        <s v="biasa"/>
        <s v="crozieri"/>
        <s v="zugei"/>
        <s v="acanthobothrium"/>
        <s v="dalyensis"/>
        <s v="lobistoma"/>
        <s v="polylepis"/>
        <s v="schmardae"/>
        <s v="concentricus"/>
        <s v="halleri"/>
        <s v="jamaicensis"/>
        <s v="pardalis"/>
        <s v="tumbesensis"/>
        <s v="aspidura"/>
        <s v="cimar"/>
        <s v="microphthalmum"/>
        <s v="munda"/>
        <s v="nana"/>
        <s v="reticulata"/>
        <s v="rogersi"/>
        <s v="simulatrix"/>
        <s v="venezuelae"/>
        <s v="altavela"/>
        <s v="crebripunctata"/>
        <s v="lessae"/>
        <s v="micrura"/>
        <s v="poecilura"/>
        <s v="tentaculata"/>
        <s v="zonura"/>
        <s v="daviesi"/>
        <s v="galba"/>
        <s v="imitata"/>
        <s v="mucosa"/>
        <s v="ovalis"/>
        <s v="personata"/>
        <s v="testacea"/>
        <s v="aurantiacus"/>
        <s v="bucculentus"/>
        <s v="cruciatus"/>
        <s v="deforgesi"/>
        <s v="expansus"/>
        <s v="flavomosaicus"/>
        <s v="javanicus"/>
        <s v="kaianus"/>
        <s v="kapalensis"/>
        <s v="lobatus"/>
        <s v="mitosis"/>
        <s v="neocaledoniensis"/>
        <s v="orarius"/>
        <s v="papilio"/>
        <s v="paucimaculatus"/>
        <s v="sufflavus"/>
        <s v="viridis"/>
        <s v="flagellum"/>
        <s v="narinari"/>
        <s v="narutobiei"/>
        <s v="bovinus"/>
        <s v="caeruleofasciatus"/>
        <s v="milvus"/>
        <s v="nichofii"/>
        <s v="vespertilio"/>
        <s v="aquila"/>
        <s v="freminvillei"/>
        <s v="goodei"/>
        <s v="hamlyni"/>
        <s v="peruvianus"/>
        <s v="ridens"/>
        <s v="tenuicaudatus"/>
        <s v="tobijei"/>
        <s v="bonasus"/>
        <s v="javanica"/>
        <s v="jayakari"/>
        <s v="marginata"/>
        <s v="neglecta"/>
        <s v="steindachneri"/>
        <s v="alfredi"/>
        <s v="birostris"/>
        <s v="eregoodoo"/>
        <s v="hypostoma"/>
        <s v="mobular"/>
        <s v="munkiana"/>
        <s v="tarapacana"/>
        <s v="thurstoni"/>
        <s v="callorynchus"/>
        <s v="milii"/>
        <s v="argiloba"/>
        <s v="bahamaensis"/>
        <s v="buccanigella"/>
        <s v="carophila"/>
        <s v="cubana"/>
        <s v="didierae"/>
        <s v="fulva"/>
        <s v="jordani"/>
        <s v="lignaria"/>
        <s v="macrospina"/>
        <s v="monstrosa"/>
        <s v="notafricana"/>
        <s v="ogilbyi"/>
        <s v="opalescens"/>
        <s v="phantasma"/>
        <s v="willwatchi"/>
        <s v="affinis"/>
        <s v="africanus"/>
        <s v="alberti"/>
        <s v="bemisi"/>
        <s v="colliei"/>
        <s v="erithacus"/>
        <s v="homonycteris"/>
        <s v="lusitanicus"/>
        <s v="macrophthalmus"/>
        <s v="matallanasi"/>
        <s v="mccoskeri"/>
        <s v="melanophasma"/>
        <s v="mirabilis"/>
        <s v="novaezealandiae"/>
        <s v="purpurescens"/>
        <s v="trolli"/>
        <s v="haeckeli"/>
        <s v="raleighana"/>
        <s v="carri"/>
        <s v="pinnata"/>
        <s v="pumila"/>
      </sharedItems>
    </cacheField>
    <cacheField name="Genus_species" numFmtId="0">
      <sharedItems count="1199">
        <s v="Chlamydoselachus_africana"/>
        <s v="Chlamydoselachus_anguineus"/>
        <s v="Heptranchias_perlo"/>
        <s v="Hexanchus_griseus"/>
        <s v="Hexanchus_nakamurai"/>
        <s v="Hexanchus_vitulus"/>
        <s v="Notorynchus_cepedianus"/>
        <s v="Echinorhinus_brucus"/>
        <s v="Echinorhinus_cookei"/>
        <s v="Cirrhigaleus_asper"/>
        <s v="Cirrhigaleus_australis"/>
        <s v="Cirrhigaleus_barbifer"/>
        <s v="Squalus_acanthias"/>
        <s v="Squalus_acutipinnis"/>
        <s v="Squalus_albifrons"/>
        <s v="Squalus_albicaudus"/>
        <s v="Squalus_altipinnis"/>
        <s v="Squalus_bahiensis"/>
        <s v="Squalus_bassi"/>
        <s v="Squalus_blainville"/>
        <s v="Squalus_boretzi"/>
        <s v="Squalus_brevirostris"/>
        <s v="Squalus_bucephalus"/>
        <s v="Squalus_clarkae"/>
        <s v="Squalus_chloroculus"/>
        <s v="Squalus_crassispinus"/>
        <s v="Squalus_cubensis"/>
        <s v="Squalus_edmundsi"/>
        <s v="Squalus_formosus"/>
        <s v="Squalus_grahami"/>
        <s v="Squalus_griffini"/>
        <s v="Squalus_hawaiiensis"/>
        <s v="Squalus_hemipinnis"/>
        <s v="Squalus_japonicus"/>
        <s v="Squalus_lalannei"/>
        <s v="Squalus_lobularis"/>
        <s v="Squalus_mahia"/>
        <s v="Squalus_margaretsmithae"/>
        <s v="Squalus_megalops"/>
        <s v="Squalus_melanurus"/>
        <s v="Squalus_mitsukurii"/>
        <s v="Squalus_montalbani"/>
        <s v="Squalus_nasutus"/>
        <s v="Squalus_notocaudatus"/>
        <s v="Squalus_quasimodo"/>
        <s v="Squalus_rancureli"/>
        <s v="Squalus_raoulensis"/>
        <s v="Squalus_suckleyi"/>
        <s v="Centrophorus_atromarginatus"/>
        <s v="Centrophorus_granulosus"/>
        <s v="Centrophorus_harrissoni"/>
        <s v="Centrophorus_isodon"/>
        <s v="Centrophorus_lesliei"/>
        <s v="Centrophorus_longipinnis"/>
        <s v="Centrophorus_moluccensis"/>
        <s v="Centrophorus_seychellorum"/>
        <s v="Centrophorus_squamosus"/>
        <s v="Centrophorus_tessellatus"/>
        <s v="Centrophorus_uyato"/>
        <s v="Centrophorus_westraliensis"/>
        <s v="Deania_calcea"/>
        <s v="Deania_profundorum"/>
        <s v="Deania_quadrispinosa"/>
        <s v="Aculeola_nigra"/>
        <s v="Centroscyllium_excelsum"/>
        <s v="Centroscyllium_fabricii"/>
        <s v="Centroscyllium_granulatum"/>
        <s v="Centroscyllium_kamoharai"/>
        <s v="Centroscyllium_nigrum"/>
        <s v="Centroscyllium_ornatum"/>
        <s v="Centroscyllium_ritteri"/>
        <s v="Etmopterus_alphus"/>
        <s v="Etmopterus_benchleyi"/>
        <s v="Etmopterus_bigelowi"/>
        <s v="Etmopterus_brachyurus"/>
        <s v="Etmopterus_bullisi"/>
        <s v="Etmopterus_burgessi"/>
        <s v="Etmopterus_carteri"/>
        <s v="Etmopterus_caudistigmus"/>
        <s v="Etmopterus_compagnoi"/>
        <s v="Etmopterus_decacuspidatus"/>
        <s v="Etmopterus_dianthus"/>
        <s v="Etmopterus_dislineatus"/>
        <s v="Etmopterus_evansi"/>
        <s v="Etmopterus_fusus"/>
        <s v="Etmopterus_gracilispinis"/>
        <s v="Etmopterus_granulosus"/>
        <s v="Etmopterus_hillianus"/>
        <s v="Etmopterus_joungi"/>
        <s v="Etmopterus_lailae"/>
        <s v="Etmopterus_litvinovi"/>
        <s v="Etmopterus_lucifer"/>
        <s v="Etmopterus_marshae"/>
        <s v="Etmopterus_molleri"/>
        <s v="Etmopterus_perryi"/>
        <s v="Etmopterus_polli"/>
        <s v="Etmopterus_princeps"/>
        <s v="Etmopterus_pseudosqualiolus"/>
        <s v="Etmopterus_pusillus"/>
        <s v="Etmopterus_pycnolepis"/>
        <s v="Etmopterus_robinsi"/>
        <s v="Etmopterus_samadiae"/>
        <s v="Etmopterus_schultzi"/>
        <s v="Etmopterus_sculptus"/>
        <s v="Etmopterus_sentosus"/>
        <s v="Etmopterus_sheikoi"/>
        <s v="Etmopterus_spinax"/>
        <s v="Etmopterus_splendidus"/>
        <s v="Etmopterus_unicolor"/>
        <s v="Etmopterus_viator"/>
        <s v="Etmopterus_villosus"/>
        <s v="Etmopterus_virens"/>
        <s v="Trigonognathus_kabeyai"/>
        <s v="Centroscymnus_coelolepis"/>
        <s v="Centroscymnus_owstonii"/>
        <s v="Centroselachus_crepidater"/>
        <s v="Scymnodalatias_albicauda"/>
        <s v="Scymnodalatias_garricki"/>
        <s v="Scymnodalatias_oligodon"/>
        <s v="Scymnodalatias_sherwoodi"/>
        <s v="Scymnodon_ichiharai"/>
        <s v="Centroscymnus_macracanthus"/>
        <s v="Scymnodon_plunketi"/>
        <s v="Scymnodon_ringens"/>
        <s v="Somniosus_antarcticus"/>
        <s v="Somniosus_longus"/>
        <s v="Somniosus_microcephalus"/>
        <s v="Somniosus_pacificus"/>
        <s v="Somniosus_rostratus"/>
        <s v="Zameus_squamulosus"/>
        <s v="Oxynotus_bruniensis"/>
        <s v="Oxynotus_caribbaeus"/>
        <s v="Oxynotus_centrina"/>
        <s v="Oxynotus_japonicus"/>
        <s v="Oxynotus_paradoxus"/>
        <s v="Dalatias_licha"/>
        <s v="Euprotomicroides_zantedeschia"/>
        <s v="Euprotomicrus_bispinatus"/>
        <s v="Heteroscymnoides_marleyi"/>
        <s v="Isistius_brasiliensis"/>
        <s v="Isistius_plutodus"/>
        <s v="Mollisquama_mississippiensis"/>
        <s v="Mollisquama_parini"/>
        <s v="Squaliolus_aliae"/>
        <s v="Squaliolus_laticaudus"/>
        <s v="Pliotrema_annae"/>
        <s v="Pliotrema_kajae"/>
        <s v="Pliotrema_warreni"/>
        <s v="Pristiophorus_cirratus"/>
        <s v="Pristiophorus_delicatus"/>
        <s v="Pristiophorus_japonicus"/>
        <s v="Pristiophorus_lanae"/>
        <s v="Pristiophorus_nancyae"/>
        <s v="Pristiophorus_nudipinnis"/>
        <s v="Pristiophorus_schroederi"/>
        <s v="Squatina_aculeata"/>
        <s v="Squatina_africana"/>
        <s v="Squatina_albipunctata"/>
        <s v="Squatina_argentina"/>
        <s v="Squatina_armata"/>
        <s v="Squatina_australis"/>
        <s v="Squatina_caillieti"/>
        <s v="Squatina_californica"/>
        <s v="Squatina_david"/>
        <s v="Squatina_dumeril"/>
        <s v="Squatina_formosa"/>
        <s v="Squatina_guggenheim"/>
        <s v="Squatina_japonica"/>
        <s v="Squatina_legnota"/>
        <s v="Squatina_nebulosa"/>
        <s v="Squatina_occulta"/>
        <s v="Squatina_oculata"/>
        <s v="Squatina_pseudocellata"/>
        <s v="Squatina_squatina"/>
        <s v="Squatina_tergocellata"/>
        <s v="Squatina_tergocellatoides"/>
        <s v="Squatina_varii"/>
        <s v="Heterodontus_francisci"/>
        <s v="Heterodontus_galeatus"/>
        <s v="Heterodontus_japonicus"/>
        <s v="Heterodontus_mexicanus"/>
        <s v="Heterodontus_omanensis"/>
        <s v="Heterodontus_portusjacksoni"/>
        <s v="Heterodontus_quoyi"/>
        <s v="Heterodontus_ramalheira"/>
        <s v="Heterodontus_zebra"/>
        <s v="Cirrhoscyllium_expolitum"/>
        <s v="Cirrhoscyllium_formosanum"/>
        <s v="Cirrhoscyllium_japonicum"/>
        <s v="Parascyllium_collare"/>
        <s v="Parascyllium_elongatum"/>
        <s v="Parascyllium_ferrugineum"/>
        <s v="Parascyllium_sparsimaculatum"/>
        <s v="Parascyllium_variolatum"/>
        <s v="Brachaelurus_colcloughi"/>
        <s v="Brachaelurus_waddi"/>
        <s v="Eucrossorhinus_dasypogon"/>
        <s v="Orectolobus_floridus"/>
        <s v="Orectolobus_halei"/>
        <s v="Orectolobus_hutchinsi"/>
        <s v="Orectolobus_japonicus"/>
        <s v="Orectolobus_leptolineatus"/>
        <s v="Orectolobus_maculatus"/>
        <s v="Orectolobus_ornatus"/>
        <s v="Orectolobus_parvimaculatus"/>
        <s v="Orectolobus_reticulatus"/>
        <s v="Orectolobus_wardi"/>
        <s v="Sutorectus_tentaculatus"/>
        <s v="Chiloscyllium_arabicum"/>
        <s v="Chiloscyllium_burmensis"/>
        <s v="Chiloscyllium_caeruleopunctatum"/>
        <s v="Chiloscyllium_griseum"/>
        <s v="Chiloscyllium_hasselti"/>
        <s v="Chiloscyllium_indicum"/>
        <s v="Chiloscyllium_plagiosum"/>
        <s v="Chiloscyllium_punctatum"/>
        <s v="Hemiscyllium_freycineti"/>
        <s v="Hemiscyllium_galei"/>
        <s v="Hemiscyllium_hallstromi"/>
        <s v="Hemiscyllium_halmahera"/>
        <s v="Hemiscyllium_henryi"/>
        <s v="Hemiscyllium_michaeli"/>
        <s v="Hemiscyllium_ocellatum"/>
        <s v="Hemiscyllium_strahani"/>
        <s v="Hemiscyllium_trispeculare"/>
        <s v="Ginglymostoma_cirratum"/>
        <s v="Ginglymostoma_unami"/>
        <s v="Nebrius_ferrugineus"/>
        <s v="Pseudoginglymostoma_brevicaudatum"/>
        <s v="Stegostoma_tigrinum"/>
        <s v="Rhincodon_typus"/>
        <s v="Carcharias_taurus"/>
        <s v="Odontaspis_ferox"/>
        <s v="Odontaspis_noronhai"/>
        <s v="Mitsukurina_owstoni"/>
        <s v="Pseudocarcharias_kamoharai"/>
        <s v="Megachasma_pelagios"/>
        <s v="Alopias_pelagicus"/>
        <s v="Alopias_superciliosus"/>
        <s v="Alopias_vulpinus"/>
        <s v="Cetorhinus_maximus"/>
        <s v="Carcharodon_carcharias"/>
        <s v="Isurus_oxyrinchus"/>
        <s v="Isurus_paucus"/>
        <s v="Lamna_ditropis"/>
        <s v="Lamna_nasus"/>
        <s v="Apristurus_albisoma"/>
        <s v="Apristurus_ampliceps"/>
        <s v="Apristurus_aphyodes"/>
        <s v="Apristurus_australis"/>
        <s v="Apristurus_breviventralis"/>
        <s v="Apristurus_brunneus"/>
        <s v="Apristurus_bucephalus"/>
        <s v="Apristurus_canutus"/>
        <s v="Apristurus_exsanguis"/>
        <s v="Apristurus_fedorovi"/>
        <s v="Apristurus_garricki"/>
        <s v="Apristurus_gibbosus"/>
        <s v="Apristurus_herklotsi"/>
        <s v="Apristurus_indicus"/>
        <s v="Apristurus_internatus"/>
        <s v="Apristurus_investigatoris"/>
        <s v="Apristurus_japonicus"/>
        <s v="Apristurus_kampae"/>
        <s v="Apristurus_laurussonii"/>
        <s v="Apristurus_longicephalus"/>
        <s v="Apristurus_macrorhynchus"/>
        <s v="Apristurus_macrostomus"/>
        <s v="Apristurus_manis"/>
        <s v="Apristurus_melanoasper"/>
        <s v="Apristurus_microps"/>
        <s v="Apristurus_micropterygeus"/>
        <s v="Apristurus_nakayai"/>
        <s v="Apristurus_nasutus"/>
        <s v="Apristurus_parvipinnis"/>
        <s v="Apristurus_pinguis"/>
        <s v="Apristurus_platyrhynchus"/>
        <s v="Apristurus_profundorum"/>
        <s v="Apristurus_riveri"/>
        <s v="Apristurus_saldanha"/>
        <s v="Apristurus_sibogae"/>
        <s v="Apristurus_sinensis"/>
        <s v="Apristurus_spongiceps"/>
        <s v="Apristurus_stenseni"/>
        <s v="Apristurus_yangi"/>
        <s v="Asymbolus_analis"/>
        <s v="Asymbolus_funebris"/>
        <s v="Asymbolus_galacticus"/>
        <s v="Asymbolus_occiduus"/>
        <s v="Asymbolus_pallidus"/>
        <s v="Asymbolus_parvus"/>
        <s v="Asymbolus_rubiginosus"/>
        <s v="Asymbolus_submaculatus"/>
        <s v="Asymbolus_vincenti"/>
        <s v="Bythaelurus_alcockii"/>
        <s v="Bythaelurus_bachi"/>
        <s v="Bythaelurus_canescens"/>
        <s v="Bythaelurus_clevai"/>
        <s v="Bythaelurus_dawsoni"/>
        <s v="Bythaelurus_giddingsi"/>
        <s v="Bythaelurus_hispidus"/>
        <s v="Bythaelurus_immaculatus"/>
        <s v="Bythaelurus_incanus"/>
        <s v="Bythaelurus_lutarius"/>
        <s v="Bythaelurus_naylori"/>
        <s v="Bythaelurus_stewarti"/>
        <s v="Bythaelurus_tenuicephalus"/>
        <s v="Bythaelurus_vivaldii"/>
        <s v="Cephalurus_cephalus"/>
        <s v="Figaro_boardmani"/>
        <s v="Figaro_striatus"/>
        <s v="Galeus_antillensis"/>
        <s v="Galeus_arae"/>
        <s v="Galeus_atlanticus"/>
        <s v="Galeus_cadenati"/>
        <s v="Galeus_corriganae"/>
        <s v="Galeus_eastmani"/>
        <s v="Galeus_gracilis"/>
        <s v="Galeus_longirostris"/>
        <s v="Galeus_melastomus"/>
        <s v="Galeus_mincaronei"/>
        <s v="Galeus_murinus"/>
        <s v="Galeus_nipponensis"/>
        <s v="Galeus_piperatus"/>
        <s v="Galeus_polli"/>
        <s v="Galeus_priapus"/>
        <s v="Galeus_sauteri"/>
        <s v="Galeus_schultzi"/>
        <s v="Galeus_springeri"/>
        <s v="Halaelurus_boesemani"/>
        <s v="Halaelurus_buergeri"/>
        <s v="Halaelurus_lineatus"/>
        <s v="Halaelurus_maculosus"/>
        <s v="Halaelurus_natalensis"/>
        <s v="Halaelurus_quagga"/>
        <s v="Halaelurus_sellus"/>
        <s v="Haploblepharus_edwardsii"/>
        <s v="Haploblepharus_fuscus"/>
        <s v="Haploblepharus_kistnasamyi"/>
        <s v="Haploblepharus_pictus"/>
        <s v="Holohalaelurus_favus"/>
        <s v="Holohalaelurus_grennian"/>
        <s v="Holohalaelurus_melanostigma"/>
        <s v="Holohalaelurus_punctatus"/>
        <s v="Holohalaelurus_regani"/>
        <s v="Parmaturus_albimarginatus"/>
        <s v="Parmaturus_albipenis"/>
        <s v="Parmaturus_angelae"/>
        <s v="Parmaturus_bigus"/>
        <s v="Parmaturus_campechiensis"/>
        <s v="Parmaturus_lanatus"/>
        <s v="Parmaturus_macmillani"/>
        <s v="Parmaturus_melanobranchus"/>
        <s v="Parmaturus_nigripalatum"/>
        <s v="Parmaturus_pilosus"/>
        <s v="Parmaturus_xaniurus"/>
        <s v="Pentanchus_profundicolus"/>
        <s v="Akheilos_suwartanai"/>
        <s v="Atelomycterus_baliensis"/>
        <s v="Atelomycterus_erdmanni"/>
        <s v="Atelomycterus_fasciatus"/>
        <s v="Atelomycterus_macleayi"/>
        <s v="Atelomycterus_marmoratus"/>
        <s v="Atelomycterus_marnkalha"/>
        <s v="Aulohalaelurus_kanakorum"/>
        <s v="Aulohalaelurus_labiosus"/>
        <s v="Cephaloscyllium_albipinnum"/>
        <s v="Cephaloscyllium_cooki"/>
        <s v="Cephaloscyllium_fasciatum"/>
        <s v="Cephaloscyllium_formosanum"/>
        <s v="Cephaloscyllium_hiscosellum"/>
        <s v="Cephaloscyllium_isabellum"/>
        <s v="Cephaloscyllium_laticeps"/>
        <s v="Cephaloscyllium_pictum"/>
        <s v="Cephaloscyllium_sarawakensis"/>
        <s v="Cephaloscyllium_signourum"/>
        <s v="Cephaloscyllium_silasi"/>
        <s v="Cephaloscyllium_speccum"/>
        <s v="Cephaloscyllium_stevensi"/>
        <s v="Cephaloscyllium_sufflans"/>
        <s v="Cephaloscyllium_umbratile"/>
        <s v="Cephaloscyllium_variegatum"/>
        <s v="Cephaloscyllium_ventriosum"/>
        <s v="Cephaloscyllium_zebrum"/>
        <s v="Poroderma_africanum"/>
        <s v="Poroderma_pantherinum"/>
        <s v="Schroederichthys_bivius"/>
        <s v="Schroederichthys_chilensis"/>
        <s v="Schroederichthys_maculatus"/>
        <s v="Schroederichthys_saurisqualus"/>
        <s v="Schroederichthys_tenuis"/>
        <s v="Scyliorhinus_boa"/>
        <s v="Scyliorhinus_cabofriensis"/>
        <s v="Scyliorhinus_canicula"/>
        <s v="Scyliorhinus_capensis"/>
        <s v="Scyliorhinus_cervigoni"/>
        <s v="Scyliorhinus_comoroensis"/>
        <s v="Scyliorhinus_garmani"/>
        <s v="Scyliorhinus_haeckelii"/>
        <s v="Scyliorhinus_hesperius"/>
        <s v="Scyliorhinus_meadi"/>
        <s v="Scyliorhinus_retifer"/>
        <s v="Scyliorhinus_stellaris"/>
        <s v="Scyliorhinus_torazame"/>
        <s v="Scyliorhinus_torrei"/>
        <s v="Scyliorhinus_ugoi"/>
        <s v="Ctenacis_fehlmanni"/>
        <s v="Eridacnis_barbouri"/>
        <s v="Eridacnis_radcliffei"/>
        <s v="Eridacnis_sinuans"/>
        <s v="Proscyllium_habereri"/>
        <s v="Proscyllium_magnificum"/>
        <s v="Gollum_attenuatus"/>
        <s v="Gollum_suluensis"/>
        <s v="Planonasus_parini"/>
        <s v="Planonasus_indicus"/>
        <s v="Pseudotriakis_microdon"/>
        <s v="Leptocharias_smithii"/>
        <s v="Furgaleus_macki"/>
        <s v="Galeorhinus_galeus"/>
        <s v="Gogolia_filewoodi"/>
        <s v="Hemitriakis_abdita"/>
        <s v="Hemitriakis_complicofasciata"/>
        <s v="Hemitriakis_falcata"/>
        <s v="Hemitriakis_indroyonoi"/>
        <s v="Hemitriakis_japanica"/>
        <s v="Hemitriakis_leucoperiptera"/>
        <s v="Hypogaleus_hyugaensis"/>
        <s v="Iago_garricki"/>
        <s v="Iago_omanensis"/>
        <s v="Mustelus_albipinnis"/>
        <s v="Mustelus_antarcticus"/>
        <s v="Mustelus_asterias"/>
        <s v="Mustelus_californicus"/>
        <s v="Mustelus_canis"/>
        <s v="Mustelus_dorsalis"/>
        <s v="Mustelus_fasciatus"/>
        <s v="Mustelus_griseus"/>
        <s v="Mustelus_henlei"/>
        <s v="Mustelus_higmani"/>
        <s v="Mustelus_lenticulatus"/>
        <s v="Mustelus_lunulatus"/>
        <s v="Mustelus_manazo"/>
        <s v="Mustelus_mento"/>
        <s v="Mustelus_minicanis"/>
        <s v="Mustelus_mosis"/>
        <s v="Mustelus_mustelus"/>
        <s v="Mustelus_norrisi"/>
        <s v="Mustelus_palumbes"/>
        <s v="Mustelus_punctulatus"/>
        <s v="Mustelus_ravidus"/>
        <s v="Mustelus_schmitti"/>
        <s v="Mustelus_sinusmexicanus"/>
        <s v="Mustelus_stevensi"/>
        <s v="Mustelus_whitneyi"/>
        <s v="Mustelus_widodoi"/>
        <s v="Scylliogaleus_quecketti"/>
        <s v="Triakis_acutipinna"/>
        <s v="Triakis_maculata"/>
        <s v="Triakis_megalopterus"/>
        <s v="Triakis_scyllium"/>
        <s v="Triakis_semifasciata"/>
        <s v="Chaenogaleus_macrostoma"/>
        <s v="Hemigaleus_australiensis"/>
        <s v="Hemigaleus_microstoma"/>
        <s v="Hemipristis_elongata"/>
        <s v="Paragaleus_leucolomatus"/>
        <s v="Paragaleus_pectoralis"/>
        <s v="Paragaleus_randalli"/>
        <s v="Paragaleus_tengi"/>
        <s v="Carcharhinus_acronotus"/>
        <s v="Carcharhinus_albimarginatus"/>
        <s v="Carcharhinus_altimus"/>
        <s v="Carcharhinus_amblyrhynchoides"/>
        <s v="Carcharhinus_amblyrhynchos"/>
        <s v="Carcharhinus_amboinensis"/>
        <s v="Carcharhinus_borneensis"/>
        <s v="Carcharhinus_brachyurus"/>
        <s v="Carcharhinus_brevipinna"/>
        <s v="Carcharhinus_cautus"/>
        <s v="Carcharhinus_cerdale"/>
        <s v="Carcharhinus_coatesi"/>
        <s v="Carcharhinus_dussumieri"/>
        <s v="Carcharhinus_falciformis"/>
        <s v="Carcharhinus_fitzroyensis"/>
        <s v="Carcharhinus_galapagensis"/>
        <s v="Carcharhinus_hemiodon"/>
        <s v="Carcharhinus_humani"/>
        <s v="Carcharhinus_isodon"/>
        <s v="Carcharhinus_leiodon"/>
        <s v="Carcharhinus_leucas"/>
        <s v="Carcharhinus_limbatus"/>
        <s v="Carcharhinus_longimanus"/>
        <s v="Carcharhinus_macloti"/>
        <s v="Carcharhinus_melanopterus"/>
        <s v="Carcharhinus_obsoletus"/>
        <s v="Carcharhinus_obscurus"/>
        <s v="Carcharhinus_perezi"/>
        <s v="Carcharhinus_plumbeus"/>
        <s v="Carcharhinus_porosus"/>
        <s v="Carcharhinus_sealei"/>
        <s v="Carcharhinus_signatus"/>
        <s v="Carcharhinus_sorrah"/>
        <s v="Carcharhinus_tilstoni"/>
        <s v="Carcharhinus_tjutjot"/>
        <s v="Galeocerdo_cuvier"/>
        <s v="Glyphis_gangeticus"/>
        <s v="Glyphis_garricki"/>
        <s v="Glyphis_glyphis"/>
        <s v="Isogomphodon_oxyrhynchus"/>
        <s v="Lamiopsis_temminckii"/>
        <s v="Lamiopsis_tephrodes"/>
        <s v="Loxodon_macrorhinus"/>
        <s v="Nasolamia_velox"/>
        <s v="Negaprion_acutidens"/>
        <s v="Negaprion_brevirostris"/>
        <s v="Prionace_glauca"/>
        <s v="Rhizoprionodon_acutus"/>
        <s v="Rhizoprionodon_lalandii"/>
        <s v="Rhizoprionodon_longurio"/>
        <s v="Rhizoprionodon_oligolinx"/>
        <s v="Rhizoprionodon_porosus"/>
        <s v="Rhizoprionodon_taylori"/>
        <s v="Rhizoprionodon_terraenovae"/>
        <s v="Scoliodon_laticaudus"/>
        <s v="Scoliodon_macrorhynchos"/>
        <s v="Triaenodon_obesus"/>
        <s v="Eusphyra_blochii"/>
        <s v="Sphyrna_corona"/>
        <s v="Sphyrna_gilberti"/>
        <s v="Sphyrna_lewini"/>
        <s v="Sphyrna_media"/>
        <s v="Sphyrna_mokarran"/>
        <s v="Sphyrna_tiburo"/>
        <s v="Sphyrna_tudes"/>
        <s v="Sphyrna_zygaena"/>
        <s v="Platyrhina_hyugaensis"/>
        <s v="Platyrhina_psomadakisi"/>
        <s v="Platyrhina_sinensis"/>
        <s v="Platyrhina_tangi"/>
        <s v="Platyrhinoidis_triseriata"/>
        <s v="Benthobatis_kreffti"/>
        <s v="Benthobatis_marcida"/>
        <s v="Benthobatis_moresbyi"/>
        <s v="Benthobatis_yangi"/>
        <s v="Diplobatis_colombiensis"/>
        <s v="Diplobatis_guamachensis"/>
        <s v="Diplobatis_ommata"/>
        <s v="Diplobatis_picta"/>
        <s v="Discopyge_castelloi"/>
        <s v="Discopyge_tschudii"/>
        <s v="Narcine_atzi"/>
        <s v="Narcine_baliensis"/>
        <s v="Narcine_bancroftii"/>
        <s v="Narcine_brasiliensis"/>
        <s v="Narcine_brevilabiata"/>
        <s v="Narcine_entemedor"/>
        <s v="Narcine_insolita"/>
        <s v="Narcine_leoparda"/>
        <s v="Narcine_lingula"/>
        <s v="Narcine_maculata"/>
        <s v="Narcine_oculifera"/>
        <s v="Narcine_prodorsalis"/>
        <s v="Narcine_rierai"/>
        <s v="Narcine_timlei"/>
        <s v="Narcine_vermiculata"/>
        <s v="Narcinops_lasti"/>
        <s v="Narcinops_nelsoni"/>
        <s v="Narcinops_ornata"/>
        <s v="Narcinops_tasmaniensis"/>
        <s v="Narcinops_westraliensis"/>
        <s v="Electrolux_addisoni"/>
        <s v="Heteronarce_bentuviai"/>
        <s v="Heteronarce_garmani"/>
        <s v="Heteronarce_mollis"/>
        <s v="Narke_capensis"/>
        <s v="Narke_dipterygia"/>
        <s v="Narke_japonica"/>
        <s v="Temera_hardwickii"/>
        <s v="Typhlonarke_aysoni"/>
        <s v="Hypnos_monopterygius"/>
        <s v="Tetronarce_californica"/>
        <s v="Tetronarce_cowleyi"/>
        <s v="Tetronarce_formosa"/>
        <s v="Tetronarce_nobiliana"/>
        <s v="Tetronarce_occidentalis"/>
        <s v="Tetronarce_puelcha"/>
        <s v="Tetronarce_tokionis"/>
        <s v="Tetronarce_tremens"/>
        <s v="Torpedo_adenensis"/>
        <s v="Torpedo_andersoni"/>
        <s v="Torpedo_bauchotae"/>
        <s v="Torpedo_fuscomaculata"/>
        <s v="Torpedo_mackayana"/>
        <s v="Torpedo_marmorata"/>
        <s v="Torpedo_sinuspersici"/>
        <s v="Torpedo_suessii"/>
        <s v="Torpedo_torpedo"/>
        <s v="Anoxypristis_cuspidata"/>
        <s v="Pristis_clavata"/>
        <s v="Pristis_pectinata"/>
        <s v="Pristis_pristis"/>
        <s v="Pristis_zijsron"/>
        <s v="Aptychotrema_rostrata"/>
        <s v="Aptychotrema_timorensis"/>
        <s v="Aptychotrema_vincentiana"/>
        <s v="Trygonorrhina_dumerilii"/>
        <s v="Trygonorrhina_fasciata"/>
        <s v="Zapteryx_brevirostris"/>
        <s v="Zapteryx_exasperata"/>
        <s v="Zapteryx_xyster"/>
        <s v="Glaucostegus_cemiculus"/>
        <s v="Glaucostegus_granulatus"/>
        <s v="Glaucostegus_halavi"/>
        <s v="Glaucostegus_obtusus"/>
        <s v="Glaucostegus_thouin"/>
        <s v="Glaucostegus_typus"/>
        <s v="Rhina_ancylostoma"/>
        <s v="Rhynchobatus_australiae"/>
        <s v="Rhynchobatus_cooki"/>
        <s v="Rhynchobatus_djiddensis"/>
        <s v="Rhynchobatus_immaculatus"/>
        <s v="Rhynchobatus_laevis"/>
        <s v="Rhynchobatus_luebberti"/>
        <s v="Rhynchobatus_palpebratus"/>
        <s v="Rhynchobatus_springeri"/>
        <s v="Rhynchorhina_mauritaniensis"/>
        <s v="Acroteriobatus_annulatus"/>
        <s v="Acroteriobatus_blochii"/>
        <s v="Acroteriobatus_leucospilus"/>
        <s v="Acroteriobatus_ocellatus"/>
        <s v="Acroteriobatus_omanensis"/>
        <s v="Acroteriobatus_salalah"/>
        <s v="Acroteriobatus_variegatus"/>
        <s v="Pseudobatos_buthi"/>
        <s v="Pseudobatos_glaucostigmus"/>
        <s v="Pseudobatos_horkelii"/>
        <s v="Pseudobatos_lentiginosus"/>
        <s v="Pseudobatos_leucorhynchus"/>
        <s v="Pseudobatos_percellens"/>
        <s v="Pseudobatos_planiceps"/>
        <s v="Pseudobatos_prahli"/>
        <s v="Pseudobatos_productus"/>
        <s v="Rhinobatos_albomaculatus"/>
        <s v="Rhinobatos_annandalei"/>
        <s v="Rhinobatos_austini"/>
        <s v="Rhinobatos_borneensis"/>
        <s v="Rhinobatos_holcorhynchus"/>
        <s v="Rhinobatos_hynnicephalus"/>
        <s v="Rhinobatos_irvinei"/>
        <s v="Rhinobatos_jimbaranensis"/>
        <s v="Rhinobatos_lionotus"/>
        <s v="Rhinobatos_manai"/>
        <s v="Rhinobatos_nudidorsalis"/>
        <s v="Rhinobatos_penggali"/>
        <s v="Rhinobatos_punctifer"/>
        <s v="Rhinobatos_ranongensis"/>
        <s v="Rhinobatos_rhinobatos"/>
        <s v="Rhinobatos_sainsburyi"/>
        <s v="Rhinobatos_schlegelii"/>
        <s v="Rhinobatos_whitei"/>
        <s v="Amblyraja_doellojuradoi"/>
        <s v="Amblyraja_frerichsi"/>
        <s v="Amblyraja_georgiana"/>
        <s v="Amblyraja_hyperborea"/>
        <s v="Amblyraja_jenseni"/>
        <s v="Amblyraja_radiata"/>
        <s v="Amblyraja_reversa"/>
        <s v="Amblyraja_taaf"/>
        <s v="Beringraja_binoculata"/>
        <s v="Beringraja_cortezensis"/>
        <s v="Beringraja_inornata"/>
        <s v="Beringraja_pulchra"/>
        <s v="Beringraja_rhina"/>
        <s v="Beringraja_stellulata"/>
        <s v="Breviraja_claramaculata"/>
        <s v="Breviraja_colesi"/>
        <s v="Breviraja_mouldi"/>
        <s v="Breviraja_nigriventralis"/>
        <s v="Breviraja_spinosa"/>
        <s v="Dactylobatus_armatus"/>
        <s v="Dactylobatus_clarkii"/>
        <s v="Dentiraja_australis"/>
        <s v="Dentiraja_cerva"/>
        <s v="Dentiraja_confusa"/>
        <s v="Dentiraja_endeavouri"/>
        <s v="Dentiraja_falloarga"/>
        <s v="Dentiraja_flindersi"/>
        <s v="Dentiraja_healdi"/>
        <s v="Dentiraja_lemprieri"/>
        <s v="Dentiraja_oculus"/>
        <s v="Dentiraja_polyommata"/>
        <s v="Dipturus_acrobelus"/>
        <s v="Dipturus_amphispinus"/>
        <s v="Dipturus_apricus"/>
        <s v="Dipturus_argentinensis"/>
        <s v="Dipturus_batis"/>
        <s v="Dipturus_bullisi"/>
        <s v="Dipturus_brevicaudatus"/>
        <s v="Dipturus_campbelli"/>
        <s v="Dipturus_canutus"/>
        <s v="Dipturus_chilensis"/>
        <s v="Dipturus_chinensis"/>
        <s v="Dipturus_crosnieri"/>
        <s v="Dipturus_doutrei"/>
        <s v="Dipturus_ecuadoriensis"/>
        <s v="Dipturus_garricki"/>
        <s v="Dipturus_gigas"/>
        <s v="Dipturus_grahamorum"/>
        <s v="Dipturus_gudgeri"/>
        <s v="Dipturus_innominatus"/>
        <s v="Dipturus_intermedius"/>
        <s v="Dipturus_johannisdavisi"/>
        <s v="Dipturus_kwangtungensis"/>
        <s v="Dipturus_laevis"/>
        <s v="Dipturus_lamillai"/>
        <s v="Dipturus_lanceorostratus"/>
        <s v="Dipturus_leptocaudus"/>
        <s v="Dipturus_macrocauda"/>
        <s v="Dipturus_maugeanus"/>
        <s v="Dipturus_melanospilus"/>
        <s v="Dipturus_mennii"/>
        <s v="Dipturus_nasutus"/>
        <s v="Dipturus_nidarosiensis"/>
        <s v="Dipturus_olseni"/>
        <s v="Dipturus_oregoni"/>
        <s v="Dipturus_oxyrinchus"/>
        <s v="Dipturus_pullopunctatus"/>
        <s v="Dipturus_queenslandicus"/>
        <s v="Dipturus_springeri"/>
        <s v="Dipturus_stenorhynchus"/>
        <s v="Dipturus_teevani"/>
        <s v="Dipturus_tengu"/>
        <s v="Dipturus_trachydermus"/>
        <s v="Dipturus_wengi"/>
        <s v="Dipturus_wuhanlingi"/>
        <s v="Hongeo_koreana"/>
        <s v="Leucoraja_circularis"/>
        <s v="Leucoraja_compagnoi"/>
        <s v="Leucoraja_elaineae"/>
        <s v="Leucoraja_erinacea"/>
        <s v="Leucoraja_fullonica"/>
        <s v="Leucoraja_garmani"/>
        <s v="Leucoraja_lentiginosa"/>
        <s v="Leucoraja_leucosticta"/>
        <s v="Leucoraja_melitensis"/>
        <s v="Leucoraja_naevus"/>
        <s v="Leucoraja_ocellata"/>
        <s v="Leucoraja_pristispina"/>
        <s v="Leucoraja_wallacei"/>
        <s v="Leucoraja_yucatanensis"/>
        <s v="Malacoraja_kreffti"/>
        <s v="Malacoraja_obscura"/>
        <s v="Malacoraja_senta"/>
        <s v="Malacoraja_spinacidermis"/>
        <s v="Neoraja_africana"/>
        <s v="Neoraja_caerulea"/>
        <s v="Neoraja_carolinensis"/>
        <s v="Neoraja_iberica"/>
        <s v="Neoraja_stehmanni"/>
        <s v="Okamejei_acutispina"/>
        <s v="Okamejei_arafurensis"/>
        <s v="Okamejei_boesemani"/>
        <s v="Okamejei_cairae"/>
        <s v="Okamejei_heemstrai"/>
        <s v="Okamejei_hollandi"/>
        <s v="Okamejei_kenojei"/>
        <s v="Okamejei_leptoura"/>
        <s v="Okamejei_meerdervoortii"/>
        <s v="Okamejei_mengae"/>
        <s v="Okamejei_ornata"/>
        <s v="Okamejei_schmidti"/>
        <s v="Orbiraja_jensenae"/>
        <s v="Orbiraja_philipi"/>
        <s v="Orbiraja_powelli"/>
        <s v="Raja_asterias"/>
        <s v="Raja_brachyura"/>
        <s v="Raja_clavata"/>
        <s v="Raja_herwigi"/>
        <s v="Raja_maderensis"/>
        <s v="Raja_microocellata"/>
        <s v="Raja_miraletus"/>
        <s v="Raja_montagui"/>
        <s v="Raja_ocellifera"/>
        <s v="Raja_parva"/>
        <s v="Raja_pita"/>
        <s v="Raja_polystigma"/>
        <s v="Raja_radula"/>
        <s v="Raja_straeleni"/>
        <s v="Raja_undulata"/>
        <s v="Rajella_annandalei"/>
        <s v="Rajella_barnardi"/>
        <s v="Rajella_bathyphila"/>
        <s v="Rajella_bigelowi"/>
        <s v="Rajella_caudaspinosa"/>
        <s v="Rajella_challengeri"/>
        <s v="Rajella_dissimilis"/>
        <s v="Rajella_eisenhardti"/>
        <s v="Rajella_fuliginea"/>
        <s v="Rajella_fyllae"/>
        <s v="Rajella_kukujevi"/>
        <s v="Rajella_leoparda"/>
        <s v="Rajella_lintea"/>
        <s v="Rajella_nigerrima"/>
        <s v="Rajella_paucispinosa"/>
        <s v="Rajella_purpuriventralis"/>
        <s v="Rajella_ravidula"/>
        <s v="Rajella_sadowskii"/>
        <s v="Rostroraja_ackleyi"/>
        <s v="Rostroraja_alba"/>
        <s v="Rostroraja_bahamensis"/>
        <s v="Rostroraja_cervigoni"/>
        <s v="Rostroraja_eglanteria"/>
        <s v="Rostroraja_equatorialis"/>
        <s v="Rostroraja_texana"/>
        <s v="Rostroraja_velezi"/>
        <s v="Spiniraja_whitleyi"/>
        <s v="Arctoraja_sexoculata"/>
        <s v="Arhynchobatis_asperrimus"/>
        <s v="Atlantoraja_castelnaui"/>
        <s v="Atlantoraja_cyclophora"/>
        <s v="Atlantoraja_platana"/>
        <s v="Bathyraja_abyssicola"/>
        <s v="Bathyraja_aguja"/>
        <s v="Bathyraja_albomaculata"/>
        <s v="Bathyraja_aleutica"/>
        <s v="Bathyraja_andriashevi"/>
        <s v="Bathyraja_bergi"/>
        <s v="Bathyraja_brachyurops"/>
        <s v="Bathyraja_cousseauae"/>
        <s v="Bathyraja_diplotaenia"/>
        <s v="Bathyraja_eatonii"/>
        <s v="Bathyraja_fedorovi"/>
        <s v="Bathyraja_griseocauda"/>
        <s v="Bathyraja_hesperafricana"/>
        <s v="Bathyraja_interrupta"/>
        <s v="Bathyraja_irrasa"/>
        <s v="Bathyraja_ishiharai"/>
        <s v="Bathyraja_isotrachys"/>
        <s v="Bathyraja_kincaidii"/>
        <s v="Bathyraja_leucomelanos"/>
        <s v="Bathyraja_lindbergi"/>
        <s v="Bathyraja_longicauda"/>
        <s v="Bathyraja_maccaini"/>
        <s v="Bathyraja_macloviana"/>
        <s v="Bathyraja_maculata"/>
        <s v="Bathyraja_magellanica"/>
        <s v="Bathyraja_mariposa"/>
        <s v="Bathyraja_matsubarai"/>
        <s v="Bathyraja_meridionalis"/>
        <s v="Bathyraja_microtrachys"/>
        <s v="Bathyraja_minispinosa"/>
        <s v="Bathyraja_multispinis"/>
        <s v="Bathyraja_murrayi"/>
        <s v="Bathyraja_pacifica"/>
        <s v="Bathyraja_pallida"/>
        <s v="Bathyraja_panthera"/>
        <s v="Bathyraja_papilionifera"/>
        <s v="Bathyraja_parmifera"/>
        <s v="Bathyraja_peruana"/>
        <s v="Bathyraja_richardsoni"/>
        <s v="Bathyraja_scaphiops"/>
        <s v="Bathyraja_schroederi"/>
        <s v="Bathyraja_shuntovi"/>
        <s v="Bathyraja_smirnovi"/>
        <s v="Bathyraja_smithii"/>
        <s v="Bathyraja_spinicauda"/>
        <s v="Bathyraja_spinosissima"/>
        <s v="Bathyraja_taranetzi"/>
        <s v="Bathyraja_trachouros"/>
        <s v="Bathyraja_trachura"/>
        <s v="Bathyraja_tunae"/>
        <s v="Bathyraja_tzinovskii"/>
        <s v="Bathyraja_violacea"/>
        <s v="Brochiraja_aenigma"/>
        <s v="Brochiraja_albilabiata"/>
        <s v="Brochiraja_asperula"/>
        <s v="Brochiraja_heuresa"/>
        <s v="Brochiraja_leviveneta"/>
        <s v="Brochiraja_microspinifera"/>
        <s v="Brochiraja_spinifera"/>
        <s v="Brochiraja_vittacauda"/>
        <s v="Insentiraja_laxipella"/>
        <s v="Insentiraja_subtilispinosa"/>
        <s v="Irolita_waitii"/>
        <s v="Irolita_westraliensis"/>
        <s v="Notoraja_alisae"/>
        <s v="Notoraja_azurea"/>
        <s v="Notoraja_fijiensis"/>
        <s v="Notoraja_hirticauda"/>
        <s v="Notoraja_inusitata"/>
        <s v="Notoraja_lira"/>
        <s v="Notoraja_longiventralis"/>
        <s v="Notoraja_martinezi"/>
        <s v="Notoraja_ochroderma"/>
        <s v="Notoraja_sapphira"/>
        <s v="Notoraja_sereti"/>
        <s v="Notoraja_sticta"/>
        <s v="Notoraja_tobitukai"/>
        <s v="Pavoraja_alleni"/>
        <s v="Pavoraja_arenaria"/>
        <s v="Pavoraja_mosaica"/>
        <s v="Pavoraja_nitida"/>
        <s v="Pavoraja_pseudonitida"/>
        <s v="Pavoraja_umbrosa"/>
        <s v="Psammobatis_bergi"/>
        <s v="Psammobatis_extenta"/>
        <s v="Psammobatis_lentiginosa"/>
        <s v="Psammobatis_normani"/>
        <s v="Psammobatis_rudis"/>
        <s v="Psammobatis_rutrum"/>
        <s v="Psammobatis_scobina"/>
        <s v="Pseudoraja_fischeri"/>
        <s v="Rhinoraja_kujiensis"/>
        <s v="Rhinoraja_longicauda"/>
        <s v="Rhinoraja_odai"/>
        <s v="Rioraja_agassizii"/>
        <s v="Sympterygia_acuta"/>
        <s v="Sympterygia_bonapartii"/>
        <s v="Sympterygia_brevicaudata"/>
        <s v="Sympterygia_lima"/>
        <s v="Cruriraja_andamanica"/>
        <s v="Cruriraja_atlantis"/>
        <s v="Cruriraja_cadenati"/>
        <s v="Cruriraja_durbanensis"/>
        <s v="Cruriraja_hulleyi"/>
        <s v="Cruriraja_parcomaculata"/>
        <s v="Cruriraja_poeyi"/>
        <s v="Cruriraja_rugosa"/>
        <s v="Fenestraja_atripinna"/>
        <s v="Fenestraja_cubensis"/>
        <s v="Fenestraja_ishiyamai"/>
        <s v="Fenestraja_maceachrani"/>
        <s v="Fenestraja_mamillidens"/>
        <s v="Fenestraja_plutonia"/>
        <s v="Fenestraja_sibogae"/>
        <s v="Fenestraja_sinusmexicanus"/>
        <s v="Gurgesiella_atlantica"/>
        <s v="Gurgesiella_dorsalifera"/>
        <s v="Gurgesiella_furvescens"/>
        <s v="Anacanthobatis_marmorata"/>
        <s v="Indobatis_ori"/>
        <s v="Schroederobatis_americana"/>
        <s v="Sinobatis_andamanensis"/>
        <s v="Sinobatis_borneensis"/>
        <s v="Sinobatis_brevicauda"/>
        <s v="Sinobatis_bulbicauda"/>
        <s v="Sinobatis_caerulea"/>
        <s v="Sinobatis_filicauda"/>
        <s v="Sinobatis_kotlyari"/>
        <s v="Sinobatis_melanosoma"/>
        <s v="Sinobatis_stenosoma"/>
        <s v="Springeria_folirostris"/>
        <s v="Springeria_longirostris"/>
        <s v="Zanobatus_maculatus"/>
        <s v="Zanobatus_schoenleinii"/>
        <s v="Hexatrygon_bickelli"/>
        <s v="Bathytoshia_brevicaudata"/>
        <s v="Bathytoshia_centroura"/>
        <s v="Bathytoshia_lata"/>
        <s v="Brevitrygon_heterura"/>
        <s v="Brevitrygon_imbricata"/>
        <s v="Brevitrygon_javaensis"/>
        <s v="Brevitrygon_walga"/>
        <s v="Dasyatis_chrysonota"/>
        <s v="Dasyatis_hypostigma"/>
        <s v="Dasyatis_marmorata"/>
        <s v="Dasyatis_pastinaca"/>
        <s v="Dasyatis_tortonesei"/>
        <s v="Fluvitrygon_kittipongi"/>
        <s v="Fluvitrygon_oxyrhynchus"/>
        <s v="Fluvitrygon_signifer"/>
        <s v="Fontitrygon_colarensis"/>
        <s v="Fontitrygon_garouaensis"/>
        <s v="Fontitrygon_geijskesi"/>
        <s v="Fontitrygon_margarita"/>
        <s v="Fontitrygon_margaritella"/>
        <s v="Fontitrygon_ukpam"/>
        <s v="Hemitrygon_akajei"/>
        <s v="Hemitrygon_bennettii"/>
        <s v="Hemitrygon_fluviorum"/>
        <s v="Hemitrygon_izuensis"/>
        <s v="Hemitrygon_laevigata"/>
        <s v="Hemitrygon_laosensis"/>
        <s v="Hemitrygon_longicauda"/>
        <s v="Hemitrygon_navarrae"/>
        <s v="Hemitrygon_parvonigra"/>
        <s v="Hemitrygon_sinensis"/>
        <s v="Hemitrygon_yemenensis"/>
        <s v="Himantura_australis"/>
        <s v="Himantura_leoparda"/>
        <s v="Himantura_uarnak"/>
        <s v="Himantura_undulata"/>
        <s v="Hypanus_americanus"/>
        <s v="Hypanus_berthalutzae"/>
        <s v="Hypanus_dipterurus"/>
        <s v="Hypanus_guttatus"/>
        <s v="Hypanus_longus"/>
        <s v="Hypanus_marianae"/>
        <s v="Hypanus_rudis"/>
        <s v="Hypanus_sabinus"/>
        <s v="Hypanus_say"/>
        <s v="Maculabatis_ambigua"/>
        <s v="Maculabatis_arabica"/>
        <s v="Maculabatis_astra"/>
        <s v="Maculabatis_bineeshi"/>
        <s v="Maculabatis_gerrardi"/>
        <s v="Maculabatis_macrura"/>
        <s v="Maculabatis_pastinacoides"/>
        <s v="Maculabatis_randalli"/>
        <s v="Maculabatis_toshi"/>
        <s v="Makararaja_chindwinensis"/>
        <s v="Megatrygon_microps"/>
        <s v="Neotrygon_annotata"/>
        <s v="Neotrygon_australiae"/>
        <s v="Neotrygon_caeruleopunctata"/>
        <s v="Neotrygon_kuhlii"/>
        <s v="Neotrygon_leylandi"/>
        <s v="Neotrygon_ningalooensis"/>
        <s v="Neotrygon_orientalis"/>
        <s v="Neotrygon_picta"/>
        <s v="Neotrygon_trigonoides"/>
        <s v="Neotrygon_varidens"/>
        <s v="Pastinachus_ater"/>
        <s v="Pastinachus_gracilicaudus"/>
        <s v="Pastinachus_sephen"/>
        <s v="Pastinachus_solocirostris"/>
        <s v="Pastinachus_stellurostris"/>
        <s v="Pateobatis_bleekeri"/>
        <s v="Pateobatis_fai"/>
        <s v="Pateobatis_hortlei"/>
        <s v="Pateobatis_jenkinsii"/>
        <s v="Pateobatis_uarnacoides"/>
        <s v="Pteroplatytrygon_violacea"/>
        <s v="Taeniura_lessoni"/>
        <s v="Taeniura_lymma"/>
        <s v="Taeniurops_grabatus"/>
        <s v="Taeniurops_meyeni"/>
        <s v="Telatrygon_acutirostra"/>
        <s v="Telatrygon_biasa"/>
        <s v="Telatrygon_crozieri"/>
        <s v="Telatrygon_zugei"/>
        <s v="Urogymnus_acanthobothrium"/>
        <s v="Urogymnus_asperrimus"/>
        <s v="Urogymnus_dalyensis"/>
        <s v="Urogymnus_granulatus"/>
        <s v="Urogymnus_lobistoma"/>
        <s v="Urogymnus_polylepis"/>
        <s v="Styracura_pacifica"/>
        <s v="Styracura_schmardae"/>
        <s v="Urobatis_concentricus"/>
        <s v="Urobatis_halleri"/>
        <s v="Urobatis_jamaicensis"/>
        <s v="Urobatis_maculatus"/>
        <s v="Urobatis_marmoratus"/>
        <s v="Urobatis_pardalis"/>
        <s v="Urobatis_tumbesensis"/>
        <s v="Urotrygon_aspidura"/>
        <s v="Urotrygon_chilensis"/>
        <s v="Urotrygon_cimar"/>
        <s v="Urotrygon_microphthalmum"/>
        <s v="Urotrygon_munda"/>
        <s v="Urotrygon_nana"/>
        <s v="Urotrygon_reticulata"/>
        <s v="Urotrygon_rogersi"/>
        <s v="Urotrygon_simulatrix"/>
        <s v="Urotrygon_venezuelae"/>
        <s v="Gymnura_altavela"/>
        <s v="Gymnura_australis"/>
        <s v="Gymnura_crebripunctata"/>
        <s v="Gymnura_japonica"/>
        <s v="Gymnura_lessae"/>
        <s v="Gymnura_marmorata"/>
        <s v="Gymnura_micrura"/>
        <s v="Gymnura_natalensis"/>
        <s v="Gymnura_poecilura"/>
        <s v="Gymnura_sereti"/>
        <s v="Gymnura_tentaculata"/>
        <s v="Gymnura_zonura"/>
        <s v="Plesiobatis_daviesi"/>
        <s v="Spinilophus_armatus"/>
        <s v="Trygonoptera_galba"/>
        <s v="Trygonoptera_imitata"/>
        <s v="Trygonoptera_mucosa"/>
        <s v="Trygonoptera_ovalis"/>
        <s v="Trygonoptera_personata"/>
        <s v="Trygonoptera_testacea"/>
        <s v="Urolophus_aurantiacus"/>
        <s v="Urolophus_bucculentus"/>
        <s v="Urolophus_circularis"/>
        <s v="Urolophus_cruciatus"/>
        <s v="Urolophus_deforgesi"/>
        <s v="Urolophus_expansus"/>
        <s v="Urolophus_flavomosaicus"/>
        <s v="Urolophus_gigas"/>
        <s v="Urolophus_javanicus"/>
        <s v="Urolophus_kaianus"/>
        <s v="Urolophus_kapalensis"/>
        <s v="Urolophus_lobatus"/>
        <s v="Urolophus_mitosis"/>
        <s v="Urolophus_neocaledoniensis"/>
        <s v="Urolophus_orarius"/>
        <s v="Urolophus_papilio"/>
        <s v="Urolophus_paucimaculatus"/>
        <s v="Urolophus_piperatus"/>
        <s v="Urolophus_sufflavus"/>
        <s v="Urolophus_viridis"/>
        <s v="Urolophus_westraliensis"/>
        <s v="Aetobatus_flagellum"/>
        <s v="Aetobatus_laticeps"/>
        <s v="Aetobatus_narinari"/>
        <s v="Aetobatus_narutobiei"/>
        <s v="Aetobatus_ocellatus"/>
        <s v="Aetomylaeus_asperrimus"/>
        <s v="Aetomylaeus_bovinus"/>
        <s v="Aetomylaeus_caeruleofasciatus"/>
        <s v="Aetomylaeus_maculatus"/>
        <s v="Aetomylaeus_milvus"/>
        <s v="Aetomylaeus_nichofii"/>
        <s v="Aetomylaeus_vespertilio"/>
        <s v="Myliobatis_aquila"/>
        <s v="Myliobatis_californicus"/>
        <s v="Myliobatis_chilensis"/>
        <s v="Myliobatis_freminvillei"/>
        <s v="Myliobatis_goodei"/>
        <s v="Myliobatis_hamlyni"/>
        <s v="Myliobatis_longirostris"/>
        <s v="Myliobatis_peruvianus"/>
        <s v="Myliobatis_ridens"/>
        <s v="Myliobatis_tenuicaudatus"/>
        <s v="Myliobatis_tobijei"/>
        <s v="Rhinoptera_bonasus"/>
        <s v="Rhinoptera_brasiliensis"/>
        <s v="Rhinoptera_javanica"/>
        <s v="Rhinoptera_jayakari"/>
        <s v="Rhinoptera_marginata"/>
        <s v="Rhinoptera_neglecta"/>
        <s v="Rhinoptera_steindachneri"/>
        <s v="Mobula_alfredi"/>
        <s v="Mobula_birostris"/>
        <s v="Mobula_eregoodoo"/>
        <s v="Mobula_hypostoma"/>
        <s v="Mobula_kuhlii"/>
        <s v="Mobula_mobular"/>
        <s v="Mobula_munkiana"/>
        <s v="Mobula_tarapacana"/>
        <s v="Mobula_thurstoni"/>
        <s v="Callorhinchus_callorynchus"/>
        <s v="Callorhinchus_capensis"/>
        <s v="Callorhinchus_milii"/>
        <s v="Chimaera_argiloba"/>
        <s v="Chimaera_bahamaensis"/>
        <s v="Chimaera_buccanigella"/>
        <s v="Chimaera_carophila"/>
        <s v="Chimaera_cubana"/>
        <s v="Chimaera_didierae"/>
        <s v="Chimaera_fulva"/>
        <s v="Chimaera_jordani"/>
        <s v="Chimaera_lignaria"/>
        <s v="Chimaera_macrospina"/>
        <s v="Chimaera_monstrosa"/>
        <s v="Chimaera_notafricana"/>
        <s v="Chimaera_obscura"/>
        <s v="Chimaera_ogilbyi"/>
        <s v="Chimaera_opalescens"/>
        <s v="Chimaera_orientalis"/>
        <s v="Chimaera_owstoni"/>
        <s v="Chimaera_panthera"/>
        <s v="Chimaera_phantasma"/>
        <s v="Chimaera_willwatchi"/>
        <s v="Hydrolagus_affinis"/>
        <s v="Hydrolagus_africanus"/>
        <s v="Hydrolagus_alberti"/>
        <s v="Hydrolagus_alphus"/>
        <s v="Hydrolagus_barbouri"/>
        <s v="Hydrolagus_bemisi"/>
        <s v="Hydrolagus_colliei"/>
        <s v="Hydrolagus_erithacus"/>
        <s v="Hydrolagus_homonycteris"/>
        <s v="Hydrolagus_lusitanicus"/>
        <s v="Hydrolagus_macrophthalmus"/>
        <s v="Hydrolagus_marmoratus"/>
        <s v="Hydrolagus_matallanasi"/>
        <s v="Hydrolagus_mccoskeri"/>
        <s v="Hydrolagus_melanophasma"/>
        <s v="Hydrolagus_mirabilis"/>
        <s v="Hydrolagus_mitsukurii"/>
        <s v="Hydrolagus_novaezealandiae"/>
        <s v="Hydrolagus_pallidus"/>
        <s v="Hydrolagus_purpurescens"/>
        <s v="Hydrolagus_trolli"/>
        <s v="Harriotta_haeckeli"/>
        <s v="Harriotta_raleighana"/>
        <s v="Neoharriotta_carri"/>
        <s v="Neoharriotta_pinnata"/>
        <s v="Neoharriotta_pumila"/>
        <s v="Rhinochimaera_africana"/>
        <s v="Rhinochimaera_atlantica"/>
        <s v="Rhinochimaera_pacifica"/>
      </sharedItems>
    </cacheField>
    <cacheField name="GenusSpaceSpecies" numFmtId="0">
      <sharedItems count="1199">
        <s v="Chlamydoselachus africana"/>
        <s v="Chlamydoselachus anguineus"/>
        <s v="Heptranchias perlo"/>
        <s v="Hexanchus griseus"/>
        <s v="Hexanchus nakamurai"/>
        <s v="Hexanchus vitulus"/>
        <s v="Notorynchus cepedianus"/>
        <s v="Echinorhinus brucus"/>
        <s v="Echinorhinus cookei"/>
        <s v="Cirrhigaleus asper"/>
        <s v="Cirrhigaleus australis"/>
        <s v="Cirrhigaleus barbifer"/>
        <s v="Squalus acanthias"/>
        <s v="Squalus acutipinnis"/>
        <s v="Squalus albifrons"/>
        <s v="Squalus albicaudus"/>
        <s v="Squalus altipinnis"/>
        <s v="Squalus bahiensis"/>
        <s v="Squalus bassi"/>
        <s v="Squalus blainville"/>
        <s v="Squalus boretzi"/>
        <s v="Squalus brevirostris"/>
        <s v="Squalus bucephalus"/>
        <s v="Squalus clarkae"/>
        <s v="Squalus chloroculus"/>
        <s v="Squalus crassispinus"/>
        <s v="Squalus cubensis"/>
        <s v="Squalus edmundsi"/>
        <s v="Squalus formosus"/>
        <s v="Squalus grahami"/>
        <s v="Squalus griffini"/>
        <s v="Squalus hawaiiensis"/>
        <s v="Squalus hemipinnis"/>
        <s v="Squalus japonicus"/>
        <s v="Squalus lalannei"/>
        <s v="Squalus lobularis"/>
        <s v="Squalus mahia"/>
        <s v="Squalus margaretsmithae"/>
        <s v="Squalus megalops"/>
        <s v="Squalus melanurus"/>
        <s v="Squalus mitsukurii"/>
        <s v="Squalus montalbani"/>
        <s v="Squalus nasutus"/>
        <s v="Squalus notocaudatus"/>
        <s v="Squalus quasimodo"/>
        <s v="Squalus rancureli"/>
        <s v="Squalus raoulensis"/>
        <s v="Squalus suckleyi"/>
        <s v="Centrophorus atromarginatus"/>
        <s v="Centrophorus granulosus"/>
        <s v="Centrophorus harrissoni"/>
        <s v="Centrophorus isodon"/>
        <s v="Centrophorus lesliei"/>
        <s v="Centrophorus longipinnis"/>
        <s v="Centrophorus moluccensis"/>
        <s v="Centrophorus seychellorum"/>
        <s v="Centrophorus squamosus"/>
        <s v="Centrophorus tessellatus"/>
        <s v="Centrophorus uyato"/>
        <s v="Centrophorus westraliensis"/>
        <s v="Deania calcea"/>
        <s v="Deania profundorum"/>
        <s v="Deania quadrispinosa"/>
        <s v="Aculeola nigra"/>
        <s v="Centroscyllium excelsum"/>
        <s v="Centroscyllium fabricii"/>
        <s v="Centroscyllium granulatum"/>
        <s v="Centroscyllium kamoharai"/>
        <s v="Centroscyllium nigrum"/>
        <s v="Centroscyllium ornatum"/>
        <s v="Centroscyllium ritteri"/>
        <s v="Etmopterus alphus"/>
        <s v="Etmopterus benchleyi"/>
        <s v="Etmopterus bigelowi"/>
        <s v="Etmopterus brachyurus"/>
        <s v="Etmopterus bullisi"/>
        <s v="Etmopterus burgessi"/>
        <s v="Etmopterus carteri"/>
        <s v="Etmopterus caudistigmus"/>
        <s v="Etmopterus compagnoi"/>
        <s v="Etmopterus decacuspidatus"/>
        <s v="Etmopterus dianthus"/>
        <s v="Etmopterus dislineatus"/>
        <s v="Etmopterus evansi"/>
        <s v="Etmopterus fusus"/>
        <s v="Etmopterus gracilispinis"/>
        <s v="Etmopterus granulosus"/>
        <s v="Etmopterus hillianus"/>
        <s v="Etmopterus joungi"/>
        <s v="Etmopterus lailae"/>
        <s v="Etmopterus litvinovi"/>
        <s v="Etmopterus lucifer"/>
        <s v="Etmopterus marshae"/>
        <s v="Etmopterus molleri"/>
        <s v="Etmopterus perryi"/>
        <s v="Etmopterus polli"/>
        <s v="Etmopterus princeps"/>
        <s v="Etmopterus pseudosqualiolus"/>
        <s v="Etmopterus pusillus"/>
        <s v="Etmopterus pycnolepis"/>
        <s v="Etmopterus robinsi"/>
        <s v="Etmopterus samadiae"/>
        <s v="Etmopterus schultzi"/>
        <s v="Etmopterus sculptus"/>
        <s v="Etmopterus sentosus"/>
        <s v="Etmopterus sheikoi"/>
        <s v="Etmopterus spinax"/>
        <s v="Etmopterus splendidus"/>
        <s v="Etmopterus unicolor"/>
        <s v="Etmopterus viator"/>
        <s v="Etmopterus villosus"/>
        <s v="Etmopterus virens"/>
        <s v="Trigonognathus kabeyai"/>
        <s v="Centroscymnus coelolepis"/>
        <s v="Centroscymnus owstonii"/>
        <s v="Centroselachus crepidater"/>
        <s v="Scymnodalatias albicauda"/>
        <s v="Scymnodalatias garricki"/>
        <s v="Scymnodalatias oligodon"/>
        <s v="Scymnodalatias sherwoodi"/>
        <s v="Scymnodon ichiharai"/>
        <s v="Centroscymnus macracanthus"/>
        <s v="Scymnodon plunketi"/>
        <s v="Scymnodon ringens"/>
        <s v="Somniosus antarcticus"/>
        <s v="Somniosus longus"/>
        <s v="Somniosus microcephalus"/>
        <s v="Somniosus pacificus"/>
        <s v="Somniosus rostratus"/>
        <s v="Zameus squamulosus"/>
        <s v="Oxynotus bruniensis"/>
        <s v="Oxynotus caribbaeus"/>
        <s v="Oxynotus centrina"/>
        <s v="Oxynotus japonicus"/>
        <s v="Oxynotus paradoxus"/>
        <s v="Dalatias licha"/>
        <s v="Euprotomicroides zantedeschia"/>
        <s v="Euprotomicrus bispinatus"/>
        <s v="Heteroscymnoides marleyi"/>
        <s v="Isistius brasiliensis"/>
        <s v="Isistius plutodus"/>
        <s v="Mollisquama mississippiensis"/>
        <s v="Mollisquama parini"/>
        <s v="Squaliolus aliae"/>
        <s v="Squaliolus laticaudus"/>
        <s v="Pliotrema annae"/>
        <s v="Pliotrema kajae"/>
        <s v="Pliotrema warreni"/>
        <s v="Pristiophorus cirratus"/>
        <s v="Pristiophorus delicatus"/>
        <s v="Pristiophorus japonicus"/>
        <s v="Pristiophorus lanae"/>
        <s v="Pristiophorus nancyae"/>
        <s v="Pristiophorus nudipinnis"/>
        <s v="Pristiophorus schroederi"/>
        <s v="Squatina aculeata"/>
        <s v="Squatina africana"/>
        <s v="Squatina albipunctata"/>
        <s v="Squatina argentina"/>
        <s v="Squatina armata"/>
        <s v="Squatina australis"/>
        <s v="Squatina caillieti"/>
        <s v="Squatina californica"/>
        <s v="Squatina david"/>
        <s v="Squatina dumeril"/>
        <s v="Squatina formosa"/>
        <s v="Squatina guggenheim"/>
        <s v="Squatina japonica"/>
        <s v="Squatina legnota"/>
        <s v="Squatina nebulosa"/>
        <s v="Squatina occulta"/>
        <s v="Squatina oculata"/>
        <s v="Squatina pseudocellata"/>
        <s v="Squatina squatina"/>
        <s v="Squatina tergocellata"/>
        <s v="Squatina tergocellatoides"/>
        <s v="Squatina varii"/>
        <s v="Heterodontus francisci"/>
        <s v="Heterodontus galeatus"/>
        <s v="Heterodontus japonicus"/>
        <s v="Heterodontus mexicanus"/>
        <s v="Heterodontus omanensis"/>
        <s v="Heterodontus portusjacksoni"/>
        <s v="Heterodontus quoyi"/>
        <s v="Heterodontus ramalheira"/>
        <s v="Heterodontus zebra"/>
        <s v="Cirrhoscyllium expolitum"/>
        <s v="Cirrhoscyllium formosanum"/>
        <s v="Cirrhoscyllium japonicum"/>
        <s v="Parascyllium collare"/>
        <s v="Parascyllium elongatum"/>
        <s v="Parascyllium ferrugineum"/>
        <s v="Parascyllium sparsimaculatum"/>
        <s v="Parascyllium variolatum"/>
        <s v="Brachaelurus colcloughi"/>
        <s v="Brachaelurus waddi"/>
        <s v="Eucrossorhinus dasypogon"/>
        <s v="Orectolobus floridus"/>
        <s v="Orectolobus halei"/>
        <s v="Orectolobus hutchinsi"/>
        <s v="Orectolobus japonicus"/>
        <s v="Orectolobus leptolineatus"/>
        <s v="Orectolobus maculatus"/>
        <s v="Orectolobus ornatus"/>
        <s v="Orectolobus parvimaculatus"/>
        <s v="Orectolobus reticulatus"/>
        <s v="Orectolobus wardi"/>
        <s v="Sutorectus tentaculatus"/>
        <s v="Chiloscyllium arabicum"/>
        <s v="Chiloscyllium burmensis"/>
        <s v="Chiloscyllium caeruleopunctatum"/>
        <s v="Chiloscyllium griseum"/>
        <s v="Chiloscyllium hasselti"/>
        <s v="Chiloscyllium indicum"/>
        <s v="Chiloscyllium plagiosum"/>
        <s v="Chiloscyllium punctatum"/>
        <s v="Hemiscyllium freycineti"/>
        <s v="Hemiscyllium galei"/>
        <s v="Hemiscyllium hallstromi"/>
        <s v="Hemiscyllium halmahera"/>
        <s v="Hemiscyllium henryi"/>
        <s v="Hemiscyllium michaeli"/>
        <s v="Hemiscyllium ocellatum"/>
        <s v="Hemiscyllium strahani"/>
        <s v="Hemiscyllium trispeculare"/>
        <s v="Ginglymostoma cirratum"/>
        <s v="Ginglymostoma unami"/>
        <s v="Nebrius ferrugineus"/>
        <s v="Pseudoginglymostoma brevicaudatum"/>
        <s v="Stegostoma tigrinum"/>
        <s v="Rhincodon typus"/>
        <s v="Carcharias taurus"/>
        <s v="Odontaspis ferox"/>
        <s v="Odontaspis noronhai"/>
        <s v="Mitsukurina owstoni"/>
        <s v="Pseudocarcharias kamoharai"/>
        <s v="Megachasma pelagios"/>
        <s v="Alopias pelagicus"/>
        <s v="Alopias superciliosus"/>
        <s v="Alopias vulpinus"/>
        <s v="Cetorhinus maximus"/>
        <s v="Carcharodon carcharias"/>
        <s v="Isurus oxyrinchus"/>
        <s v="Isurus paucus"/>
        <s v="Lamna ditropis"/>
        <s v="Lamna nasus"/>
        <s v="Apristurus albisoma"/>
        <s v="Apristurus ampliceps"/>
        <s v="Apristurus aphyodes"/>
        <s v="Apristurus australis"/>
        <s v="Apristurus breviventralis"/>
        <s v="Apristurus brunneus"/>
        <s v="Apristurus bucephalus"/>
        <s v="Apristurus canutus"/>
        <s v="Apristurus exsanguis"/>
        <s v="Apristurus fedorovi"/>
        <s v="Apristurus garricki"/>
        <s v="Apristurus gibbosus"/>
        <s v="Apristurus herklotsi"/>
        <s v="Apristurus indicus"/>
        <s v="Apristurus internatus"/>
        <s v="Apristurus investigatoris"/>
        <s v="Apristurus japonicus"/>
        <s v="Apristurus kampae"/>
        <s v="Apristurus laurussonii"/>
        <s v="Apristurus longicephalus"/>
        <s v="Apristurus macrorhynchus"/>
        <s v="Apristurus macrostomus"/>
        <s v="Apristurus manis"/>
        <s v="Apristurus melanoasper"/>
        <s v="Apristurus microps"/>
        <s v="Apristurus micropterygeus"/>
        <s v="Apristurus nakayai"/>
        <s v="Apristurus nasutus"/>
        <s v="Apristurus parvipinnis"/>
        <s v="Apristurus pinguis"/>
        <s v="Apristurus platyrhynchus"/>
        <s v="Apristurus profundorum"/>
        <s v="Apristurus riveri"/>
        <s v="Apristurus saldanha"/>
        <s v="Apristurus sibogae"/>
        <s v="Apristurus sinensis"/>
        <s v="Apristurus spongiceps"/>
        <s v="Apristurus stenseni"/>
        <s v="Apristurus yangi"/>
        <s v="Asymbolus analis"/>
        <s v="Asymbolus funebris"/>
        <s v="Asymbolus galacticus"/>
        <s v="Asymbolus occiduus"/>
        <s v="Asymbolus pallidus"/>
        <s v="Asymbolus parvus"/>
        <s v="Asymbolus rubiginosus"/>
        <s v="Asymbolus submaculatus"/>
        <s v="Asymbolus vincenti"/>
        <s v="Bythaelurus alcockii"/>
        <s v="Bythaelurus bachi"/>
        <s v="Bythaelurus canescens"/>
        <s v="Bythaelurus clevai"/>
        <s v="Bythaelurus dawsoni"/>
        <s v="Bythaelurus giddingsi"/>
        <s v="Bythaelurus hispidus"/>
        <s v="Bythaelurus immaculatus"/>
        <s v="Bythaelurus incanus"/>
        <s v="Bythaelurus lutarius"/>
        <s v="Bythaelurus naylori"/>
        <s v="Bythaelurus stewarti"/>
        <s v="Bythaelurus tenuicephalus"/>
        <s v="Bythaelurus vivaldii"/>
        <s v="Cephalurus cephalus"/>
        <s v="Figaro boardmani"/>
        <s v="Figaro striatus"/>
        <s v="Galeus antillensis"/>
        <s v="Galeus arae"/>
        <s v="Galeus atlanticus"/>
        <s v="Galeus cadenati"/>
        <s v="Galeus corriganae"/>
        <s v="Galeus eastmani"/>
        <s v="Galeus gracilis"/>
        <s v="Galeus longirostris"/>
        <s v="Galeus melastomus"/>
        <s v="Galeus mincaronei"/>
        <s v="Galeus murinus"/>
        <s v="Galeus nipponensis"/>
        <s v="Galeus piperatus"/>
        <s v="Galeus polli"/>
        <s v="Galeus priapus"/>
        <s v="Galeus sauteri"/>
        <s v="Galeus schultzi"/>
        <s v="Galeus springeri"/>
        <s v="Halaelurus boesemani"/>
        <s v="Halaelurus buergeri"/>
        <s v="Halaelurus lineatus"/>
        <s v="Halaelurus maculosus"/>
        <s v="Halaelurus natalensis"/>
        <s v="Halaelurus quagga"/>
        <s v="Halaelurus sellus"/>
        <s v="Haploblepharus edwardsii"/>
        <s v="Haploblepharus fuscus"/>
        <s v="Haploblepharus kistnasamyi"/>
        <s v="Haploblepharus pictus"/>
        <s v="Holohalaelurus favus"/>
        <s v="Holohalaelurus grennian"/>
        <s v="Holohalaelurus melanostigma"/>
        <s v="Holohalaelurus punctatus"/>
        <s v="Holohalaelurus regani"/>
        <s v="Parmaturus albimarginatus"/>
        <s v="Parmaturus albipenis"/>
        <s v="Parmaturus angelae"/>
        <s v="Parmaturus bigus"/>
        <s v="Parmaturus campechiensis"/>
        <s v="Parmaturus lanatus"/>
        <s v="Parmaturus macmillani"/>
        <s v="Parmaturus melanobranchus"/>
        <s v="Parmaturus nigripalatum"/>
        <s v="Parmaturus pilosus"/>
        <s v="Parmaturus xaniurus"/>
        <s v="Pentanchus profundicolus"/>
        <s v="Akheilos suwartanai"/>
        <s v="Atelomycterus baliensis"/>
        <s v="Atelomycterus erdmanni"/>
        <s v="Atelomycterus fasciatus"/>
        <s v="Atelomycterus macleayi"/>
        <s v="Atelomycterus marmoratus"/>
        <s v="Atelomycterus marnkalha"/>
        <s v="Aulohalaelurus kanakorum"/>
        <s v="Aulohalaelurus labiosus"/>
        <s v="Cephaloscyllium albipinnum"/>
        <s v="Cephaloscyllium cooki"/>
        <s v="Cephaloscyllium fasciatum"/>
        <s v="Cephaloscyllium formosanum"/>
        <s v="Cephaloscyllium hiscosellum"/>
        <s v="Cephaloscyllium isabellum"/>
        <s v="Cephaloscyllium laticeps"/>
        <s v="Cephaloscyllium pictum"/>
        <s v="Cephaloscyllium sarawakensis"/>
        <s v="Cephaloscyllium signourum"/>
        <s v="Cephaloscyllium silasi"/>
        <s v="Cephaloscyllium speccum"/>
        <s v="Cephaloscyllium stevensi"/>
        <s v="Cephaloscyllium sufflans"/>
        <s v="Cephaloscyllium umbratile"/>
        <s v="Cephaloscyllium variegatum"/>
        <s v="Cephaloscyllium ventriosum"/>
        <s v="Cephaloscyllium zebrum"/>
        <s v="Poroderma africanum"/>
        <s v="Poroderma pantherinum"/>
        <s v="Schroederichthys bivius"/>
        <s v="Schroederichthys chilensis"/>
        <s v="Schroederichthys maculatus"/>
        <s v="Schroederichthys saurisqualus"/>
        <s v="Schroederichthys tenuis"/>
        <s v="Scyliorhinus boa"/>
        <s v="Scyliorhinus cabofriensis"/>
        <s v="Scyliorhinus canicula"/>
        <s v="Scyliorhinus capensis"/>
        <s v="Scyliorhinus cervigoni"/>
        <s v="Scyliorhinus comoroensis"/>
        <s v="Scyliorhinus garmani"/>
        <s v="Scyliorhinus haeckelii"/>
        <s v="Scyliorhinus hesperius"/>
        <s v="Scyliorhinus meadi"/>
        <s v="Scyliorhinus retifer"/>
        <s v="Scyliorhinus stellaris"/>
        <s v="Scyliorhinus torazame"/>
        <s v="Scyliorhinus torrei"/>
        <s v="Scyliorhinus ugoi"/>
        <s v="Ctenacis fehlmanni"/>
        <s v="Eridacnis barbouri"/>
        <s v="Eridacnis radcliffei"/>
        <s v="Eridacnis sinuans"/>
        <s v="Proscyllium habereri"/>
        <s v="Proscyllium magnificum"/>
        <s v="Gollum attenuatus"/>
        <s v="Gollum suluensis"/>
        <s v="Planonasus parini"/>
        <s v="Planonasus indicus"/>
        <s v="Pseudotriakis microdon"/>
        <s v="Leptocharias smithii"/>
        <s v="Furgaleus macki"/>
        <s v="Galeorhinus galeus"/>
        <s v="Gogolia filewoodi"/>
        <s v="Hemitriakis abdita"/>
        <s v="Hemitriakis complicofasciata"/>
        <s v="Hemitriakis falcata"/>
        <s v="Hemitriakis indroyonoi"/>
        <s v="Hemitriakis japanica"/>
        <s v="Hemitriakis leucoperiptera"/>
        <s v="Hypogaleus hyugaensis"/>
        <s v="Iago garricki"/>
        <s v="Iago omanensis"/>
        <s v="Mustelus albipinnis"/>
        <s v="Mustelus antarcticus"/>
        <s v="Mustelus asterias"/>
        <s v="Mustelus californicus"/>
        <s v="Mustelus canis"/>
        <s v="Mustelus dorsalis"/>
        <s v="Mustelus fasciatus"/>
        <s v="Mustelus griseus"/>
        <s v="Mustelus henlei"/>
        <s v="Mustelus higmani"/>
        <s v="Mustelus lenticulatus"/>
        <s v="Mustelus lunulatus"/>
        <s v="Mustelus manazo"/>
        <s v="Mustelus mento"/>
        <s v="Mustelus minicanis"/>
        <s v="Mustelus mosis"/>
        <s v="Mustelus mustelus"/>
        <s v="Mustelus norrisi"/>
        <s v="Mustelus palumbes"/>
        <s v="Mustelus punctulatus"/>
        <s v="Mustelus ravidus"/>
        <s v="Mustelus schmitti"/>
        <s v="Mustelus sinusmexicanus"/>
        <s v="Mustelus stevensi"/>
        <s v="Mustelus whitneyi"/>
        <s v="Mustelus widodoi"/>
        <s v="Scylliogaleus quecketti"/>
        <s v="Triakis acutipinna"/>
        <s v="Triakis maculata"/>
        <s v="Triakis megalopterus"/>
        <s v="Triakis scyllium"/>
        <s v="Triakis semifasciata"/>
        <s v="Chaenogaleus macrostoma"/>
        <s v="Hemigaleus australiensis"/>
        <s v="Hemigaleus microstoma"/>
        <s v="Hemipristis elongata"/>
        <s v="Paragaleus leucolomatus"/>
        <s v="Paragaleus pectoralis"/>
        <s v="Paragaleus randalli"/>
        <s v="Paragaleus tengi"/>
        <s v="Carcharhinus acronotus"/>
        <s v="Carcharhinus albimarginatus"/>
        <s v="Carcharhinus altimus"/>
        <s v="Carcharhinus amblyrhynchoides"/>
        <s v="Carcharhinus amblyrhynchos"/>
        <s v="Carcharhinus amboinensis"/>
        <s v="Carcharhinus borneensis"/>
        <s v="Carcharhinus brachyurus"/>
        <s v="Carcharhinus brevipinna"/>
        <s v="Carcharhinus cautus"/>
        <s v="Carcharhinus cerdale"/>
        <s v="Carcharhinus coatesi"/>
        <s v="Carcharhinus dussumieri"/>
        <s v="Carcharhinus falciformis"/>
        <s v="Carcharhinus fitzroyensis"/>
        <s v="Carcharhinus galapagensis"/>
        <s v="Carcharhinus hemiodon"/>
        <s v="Carcharhinus humani"/>
        <s v="Carcharhinus isodon"/>
        <s v="Carcharhinus leiodon"/>
        <s v="Carcharhinus leucas"/>
        <s v="Carcharhinus limbatus"/>
        <s v="Carcharhinus longimanus"/>
        <s v="Carcharhinus macloti"/>
        <s v="Carcharhinus melanopterus"/>
        <s v="Carcharhinus obsoletus"/>
        <s v="Carcharhinus obscurus"/>
        <s v="Carcharhinus perezi"/>
        <s v="Carcharhinus plumbeus"/>
        <s v="Carcharhinus porosus"/>
        <s v="Carcharhinus sealei"/>
        <s v="Carcharhinus signatus"/>
        <s v="Carcharhinus sorrah"/>
        <s v="Carcharhinus tilstoni"/>
        <s v="Carcharhinus tjutjot"/>
        <s v="Galeocerdo cuvier"/>
        <s v="Glyphis gangeticus"/>
        <s v="Glyphis garricki"/>
        <s v="Glyphis glyphis"/>
        <s v="Isogomphodon oxyrhynchus"/>
        <s v="Lamiopsis temminckii"/>
        <s v="Lamiopsis tephrodes"/>
        <s v="Loxodon macrorhinus"/>
        <s v="Nasolamia velox"/>
        <s v="Negaprion acutidens"/>
        <s v="Negaprion brevirostris"/>
        <s v="Prionace glauca"/>
        <s v="Rhizoprionodon acutus"/>
        <s v="Rhizoprionodon lalandii"/>
        <s v="Rhizoprionodon longurio"/>
        <s v="Rhizoprionodon oligolinx"/>
        <s v="Rhizoprionodon porosus"/>
        <s v="Rhizoprionodon taylori"/>
        <s v="Rhizoprionodon terraenovae"/>
        <s v="Scoliodon laticaudus"/>
        <s v="Scoliodon macrorhynchos"/>
        <s v="Triaenodon obesus"/>
        <s v="Eusphyra blochii"/>
        <s v="Sphyrna corona"/>
        <s v="Sphyrna gilberti"/>
        <s v="Sphyrna lewini"/>
        <s v="Sphyrna media"/>
        <s v="Sphyrna mokarran"/>
        <s v="Sphyrna tiburo"/>
        <s v="Sphyrna tudes"/>
        <s v="Sphyrna zygaena"/>
        <s v="Platyrhina hyugaensis"/>
        <s v="Platyrhina psomadakisi"/>
        <s v="Platyrhina sinensis"/>
        <s v="Platyrhina tangi"/>
        <s v="Platyrhinoidis triseriata"/>
        <s v="Benthobatis kreffti"/>
        <s v="Benthobatis marcida"/>
        <s v="Benthobatis moresbyi"/>
        <s v="Benthobatis yangi"/>
        <s v="Diplobatis colombiensis"/>
        <s v="Diplobatis guamachensis"/>
        <s v="Diplobatis ommata"/>
        <s v="Diplobatis picta"/>
        <s v="Discopyge castelloi"/>
        <s v="Discopyge tschudii"/>
        <s v="Narcine atzi"/>
        <s v="Narcine baliensis"/>
        <s v="Narcine bancroftii"/>
        <s v="Narcine brasiliensis"/>
        <s v="Narcine brevilabiata"/>
        <s v="Narcine entemedor"/>
        <s v="Narcine insolita"/>
        <s v="Narcine leoparda"/>
        <s v="Narcine lingula"/>
        <s v="Narcine maculata"/>
        <s v="Narcine oculifera"/>
        <s v="Narcine prodorsalis"/>
        <s v="Narcine rierai"/>
        <s v="Narcine timlei"/>
        <s v="Narcine vermiculata"/>
        <s v="Narcinops lasti"/>
        <s v="Narcinops nelsoni"/>
        <s v="Narcinops ornata"/>
        <s v="Narcinops tasmaniensis"/>
        <s v="Narcinops westraliensis"/>
        <s v="Electrolux addisoni"/>
        <s v="Heteronarce bentuviai"/>
        <s v="Heteronarce garmani"/>
        <s v="Heteronarce mollis"/>
        <s v="Narke capensis"/>
        <s v="Narke dipterygia"/>
        <s v="Narke japonica"/>
        <s v="Temera hardwickii"/>
        <s v="Typhlonarke aysoni"/>
        <s v="Hypnos monopterygius"/>
        <s v="Tetronarce californica"/>
        <s v="Tetronarce cowleyi"/>
        <s v="Tetronarce formosa"/>
        <s v="Tetronarce nobiliana"/>
        <s v="Tetronarce occidentalis"/>
        <s v="Tetronarce puelcha"/>
        <s v="Tetronarce tokionis"/>
        <s v="Tetronarce tremens"/>
        <s v="Torpedo adenensis"/>
        <s v="Torpedo andersoni"/>
        <s v="Torpedo bauchotae"/>
        <s v="Torpedo fuscomaculata"/>
        <s v="Torpedo mackayana"/>
        <s v="Torpedo marmorata"/>
        <s v="Torpedo sinuspersici"/>
        <s v="Torpedo suessii"/>
        <s v="Torpedo torpedo"/>
        <s v="Anoxypristis cuspidata"/>
        <s v="Pristis clavata"/>
        <s v="Pristis pectinata"/>
        <s v="Pristis pristis"/>
        <s v="Pristis zijsron"/>
        <s v="Aptychotrema rostrata"/>
        <s v="Aptychotrema timorensis"/>
        <s v="Aptychotrema vincentiana"/>
        <s v="Trygonorrhina dumerilii"/>
        <s v="Trygonorrhina fasciata"/>
        <s v="Zapteryx brevirostris"/>
        <s v="Zapteryx exasperata"/>
        <s v="Zapteryx xyster"/>
        <s v="Glaucostegus cemiculus"/>
        <s v="Glaucostegus granulatus"/>
        <s v="Glaucostegus halavi"/>
        <s v="Glaucostegus obtusus"/>
        <s v="Glaucostegus thouin"/>
        <s v="Glaucostegus typus"/>
        <s v="Rhina ancylostoma"/>
        <s v="Rhynchobatus australiae"/>
        <s v="Rhynchobatus cooki"/>
        <s v="Rhynchobatus djiddensis"/>
        <s v="Rhynchobatus immaculatus"/>
        <s v="Rhynchobatus laevis"/>
        <s v="Rhynchobatus luebberti"/>
        <s v="Rhynchobatus palpebratus"/>
        <s v="Rhynchobatus springeri"/>
        <s v="Rhynchorhina mauritaniensis"/>
        <s v="Acroteriobatus annulatus"/>
        <s v="Acroteriobatus blochii"/>
        <s v="Acroteriobatus leucospilus"/>
        <s v="Acroteriobatus ocellatus"/>
        <s v="Acroteriobatus omanensis"/>
        <s v="Acroteriobatus salalah"/>
        <s v="Acroteriobatus variegatus"/>
        <s v="Pseudobatos buthi"/>
        <s v="Pseudobatos glaucostigmus"/>
        <s v="Pseudobatos horkelii"/>
        <s v="Pseudobatos lentiginosus"/>
        <s v="Pseudobatos leucorhynchus"/>
        <s v="Pseudobatos percellens"/>
        <s v="Pseudobatos planiceps"/>
        <s v="Pseudobatos prahli"/>
        <s v="Pseudobatos productus"/>
        <s v="Rhinobatos albomaculatus"/>
        <s v="Rhinobatos annandalei"/>
        <s v="Rhinobatos austini"/>
        <s v="Rhinobatos borneensis"/>
        <s v="Rhinobatos holcorhynchus"/>
        <s v="Rhinobatos hynnicephalus"/>
        <s v="Rhinobatos irvinei"/>
        <s v="Rhinobatos jimbaranensis"/>
        <s v="Rhinobatos lionotus"/>
        <s v="Rhinobatos manai"/>
        <s v="Rhinobatos nudidorsalis"/>
        <s v="Rhinobatos penggali"/>
        <s v="Rhinobatos punctifer"/>
        <s v="Rhinobatos ranongensis"/>
        <s v="Rhinobatos rhinobatos"/>
        <s v="Rhinobatos sainsburyi"/>
        <s v="Rhinobatos schlegelii"/>
        <s v="Rhinobatos whitei"/>
        <s v="Amblyraja doellojuradoi"/>
        <s v="Amblyraja frerichsi"/>
        <s v="Amblyraja georgiana"/>
        <s v="Amblyraja hyperborea"/>
        <s v="Amblyraja jenseni"/>
        <s v="Amblyraja radiata"/>
        <s v="Amblyraja reversa"/>
        <s v="Amblyraja taaf"/>
        <s v="Beringraja binoculata"/>
        <s v="Beringraja cortezensis"/>
        <s v="Beringraja inornata"/>
        <s v="Beringraja pulchra"/>
        <s v="Beringraja rhina"/>
        <s v="Beringraja stellulata"/>
        <s v="Breviraja claramaculata"/>
        <s v="Breviraja colesi"/>
        <s v="Breviraja mouldi"/>
        <s v="Breviraja nigriventralis"/>
        <s v="Breviraja spinosa"/>
        <s v="Dactylobatus armatus"/>
        <s v="Dactylobatus clarkii"/>
        <s v="Dentiraja australis"/>
        <s v="Dentiraja cerva"/>
        <s v="Dentiraja confusa"/>
        <s v="Dentiraja endeavouri"/>
        <s v="Dentiraja falloarga"/>
        <s v="Dentiraja flindersi"/>
        <s v="Dentiraja healdi"/>
        <s v="Dentiraja lemprieri"/>
        <s v="Dentiraja oculus"/>
        <s v="Dentiraja polyommata"/>
        <s v="Dipturus acrobelus"/>
        <s v="Dipturus amphispinus"/>
        <s v="Dipturus apricus"/>
        <s v="Dipturus argentinensis"/>
        <s v="Dipturus batis"/>
        <s v="Dipturus bullisi"/>
        <s v="Dipturus brevicaudatus"/>
        <s v="Dipturus campbelli"/>
        <s v="Dipturus canutus"/>
        <s v="Dipturus chilensis"/>
        <s v="Dipturus chinensis"/>
        <s v="Dipturus crosnieri"/>
        <s v="Dipturus doutrei"/>
        <s v="Dipturus ecuadoriensis"/>
        <s v="Dipturus garricki"/>
        <s v="Dipturus gigas"/>
        <s v="Dipturus grahamorum"/>
        <s v="Dipturus gudgeri"/>
        <s v="Dipturus innominatus"/>
        <s v="Dipturus intermedius"/>
        <s v="Dipturus johannisdavisi"/>
        <s v="Dipturus kwangtungensis"/>
        <s v="Dipturus laevis"/>
        <s v="Dipturus lamillai"/>
        <s v="Dipturus lanceorostratus"/>
        <s v="Dipturus leptocaudus"/>
        <s v="Dipturus macrocauda"/>
        <s v="Dipturus maugeanus"/>
        <s v="Dipturus melanospilus"/>
        <s v="Dipturus mennii"/>
        <s v="Dipturus nasutus"/>
        <s v="Dipturus nidarosiensis"/>
        <s v="Dipturus olseni"/>
        <s v="Dipturus oregoni"/>
        <s v="Dipturus oxyrinchus"/>
        <s v="Dipturus pullopunctatus"/>
        <s v="Dipturus queenslandicus"/>
        <s v="Dipturus springeri"/>
        <s v="Dipturus stenorhynchus"/>
        <s v="Dipturus teevani"/>
        <s v="Dipturus tengu"/>
        <s v="Dipturus trachydermus"/>
        <s v="Dipturus wengi"/>
        <s v="Dipturus wuhanlingi"/>
        <s v="Hongeo koreana"/>
        <s v="Leucoraja circularis"/>
        <s v="Leucoraja compagnoi"/>
        <s v="Leucoraja elaineae"/>
        <s v="Leucoraja erinacea"/>
        <s v="Leucoraja fullonica"/>
        <s v="Leucoraja garmani"/>
        <s v="Leucoraja lentiginosa"/>
        <s v="Leucoraja leucosticta"/>
        <s v="Leucoraja melitensis"/>
        <s v="Leucoraja naevus"/>
        <s v="Leucoraja ocellata"/>
        <s v="Leucoraja pristispina"/>
        <s v="Leucoraja wallacei"/>
        <s v="Leucoraja yucatanensis"/>
        <s v="Malacoraja kreffti"/>
        <s v="Malacoraja obscura"/>
        <s v="Malacoraja senta"/>
        <s v="Malacoraja spinacidermis"/>
        <s v="Neoraja africana"/>
        <s v="Neoraja caerulea"/>
        <s v="Neoraja carolinensis"/>
        <s v="Neoraja iberica"/>
        <s v="Neoraja stehmanni"/>
        <s v="Okamejei acutispina"/>
        <s v="Okamejei arafurensis"/>
        <s v="Okamejei boesemani"/>
        <s v="Okamejei cairae"/>
        <s v="Okamejei heemstrai"/>
        <s v="Okamejei hollandi"/>
        <s v="Okamejei kenojei"/>
        <s v="Okamejei leptoura"/>
        <s v="Okamejei meerdervoortii"/>
        <s v="Okamejei mengae"/>
        <s v="Okamejei ornata"/>
        <s v="Okamejei schmidti"/>
        <s v="Orbiraja jensenae"/>
        <s v="Orbiraja philipi"/>
        <s v="Orbiraja powelli"/>
        <s v="Raja asterias"/>
        <s v="Raja brachyura"/>
        <s v="Raja clavata"/>
        <s v="Raja herwigi"/>
        <s v="Raja maderensis"/>
        <s v="Raja microocellata"/>
        <s v="Raja miraletus"/>
        <s v="Raja montagui"/>
        <s v="Raja ocellifera"/>
        <s v="Raja parva"/>
        <s v="Raja pita"/>
        <s v="Raja polystigma"/>
        <s v="Raja radula"/>
        <s v="Raja straeleni"/>
        <s v="Raja undulata"/>
        <s v="Rajella annandalei"/>
        <s v="Rajella barnardi"/>
        <s v="Rajella bathyphila"/>
        <s v="Rajella bigelowi"/>
        <s v="Rajella caudaspinosa"/>
        <s v="Rajella challengeri"/>
        <s v="Rajella dissimilis"/>
        <s v="Rajella eisenhardti"/>
        <s v="Rajella fuliginea"/>
        <s v="Rajella fyllae"/>
        <s v="Rajella kukujevi"/>
        <s v="Rajella leoparda"/>
        <s v="Rajella lintea"/>
        <s v="Rajella nigerrima"/>
        <s v="Rajella paucispinosa"/>
        <s v="Rajella purpuriventralis"/>
        <s v="Rajella ravidula"/>
        <s v="Rajella sadowskii"/>
        <s v="Rostroraja ackleyi"/>
        <s v="Rostroraja alba"/>
        <s v="Rostroraja bahamensis"/>
        <s v="Rostroraja cervigoni"/>
        <s v="Rostroraja eglanteria"/>
        <s v="Rostroraja equatorialis"/>
        <s v="Rostroraja texana"/>
        <s v="Rostroraja velezi"/>
        <s v="Spiniraja whitleyi"/>
        <s v="Arctoraja sexoculata"/>
        <s v="Arhynchobatis asperrimus"/>
        <s v="Atlantoraja castelnaui"/>
        <s v="Atlantoraja cyclophora"/>
        <s v="Atlantoraja platana"/>
        <s v="Bathyraja abyssicola"/>
        <s v="Bathyraja aguja"/>
        <s v="Bathyraja albomaculata"/>
        <s v="Bathyraja aleutica"/>
        <s v="Bathyraja andriashevi"/>
        <s v="Bathyraja bergi"/>
        <s v="Bathyraja brachyurops"/>
        <s v="Bathyraja cousseauae"/>
        <s v="Bathyraja diplotaenia"/>
        <s v="Bathyraja eatonii"/>
        <s v="Bathyraja fedorovi"/>
        <s v="Bathyraja griseocauda"/>
        <s v="Bathyraja hesperafricana"/>
        <s v="Bathyraja interrupta"/>
        <s v="Bathyraja irrasa"/>
        <s v="Bathyraja ishiharai"/>
        <s v="Bathyraja isotrachys"/>
        <s v="Bathyraja kincaidii"/>
        <s v="Bathyraja leucomelanos"/>
        <s v="Bathyraja lindbergi"/>
        <s v="Bathyraja longicauda"/>
        <s v="Bathyraja maccaini"/>
        <s v="Bathyraja macloviana"/>
        <s v="Bathyraja maculata"/>
        <s v="Bathyraja magellanica"/>
        <s v="Bathyraja mariposa"/>
        <s v="Bathyraja matsubarai"/>
        <s v="Bathyraja meridionalis"/>
        <s v="Bathyraja microtrachys"/>
        <s v="Bathyraja minispinosa"/>
        <s v="Bathyraja multispinis"/>
        <s v="Bathyraja murrayi"/>
        <s v="Bathyraja pacifica"/>
        <s v="Bathyraja pallida"/>
        <s v="Bathyraja panthera"/>
        <s v="Bathyraja papilionifera"/>
        <s v="Bathyraja parmifera"/>
        <s v="Bathyraja peruana"/>
        <s v="Bathyraja richardsoni"/>
        <s v="Bathyraja scaphiops"/>
        <s v="Bathyraja schroederi"/>
        <s v="Bathyraja shuntovi"/>
        <s v="Bathyraja smirnovi"/>
        <s v="Bathyraja smithii"/>
        <s v="Bathyraja spinicauda"/>
        <s v="Bathyraja spinosissima"/>
        <s v="Bathyraja taranetzi"/>
        <s v="Bathyraja trachouros"/>
        <s v="Bathyraja trachura"/>
        <s v="Bathyraja tunae"/>
        <s v="Bathyraja tzinovskii"/>
        <s v="Bathyraja violacea"/>
        <s v="Brochiraja aenigma"/>
        <s v="Brochiraja albilabiata"/>
        <s v="Brochiraja asperula"/>
        <s v="Brochiraja heuresa"/>
        <s v="Brochiraja leviveneta"/>
        <s v="Brochiraja microspinifera"/>
        <s v="Brochiraja spinifera"/>
        <s v="Brochiraja vittacauda"/>
        <s v="Insentiraja laxipella"/>
        <s v="Insentiraja subtilispinosa"/>
        <s v="Irolita waitii"/>
        <s v="Irolita westraliensis"/>
        <s v="Notoraja alisae"/>
        <s v="Notoraja azurea"/>
        <s v="Notoraja fijiensis"/>
        <s v="Notoraja hirticauda"/>
        <s v="Notoraja inusitata"/>
        <s v="Notoraja lira"/>
        <s v="Notoraja longiventralis"/>
        <s v="Notoraja martinezi"/>
        <s v="Notoraja ochroderma"/>
        <s v="Notoraja sapphira"/>
        <s v="Notoraja sereti"/>
        <s v="Notoraja sticta"/>
        <s v="Notoraja tobitukai"/>
        <s v="Pavoraja alleni"/>
        <s v="Pavoraja arenaria"/>
        <s v="Pavoraja mosaica"/>
        <s v="Pavoraja nitida"/>
        <s v="Pavoraja pseudonitida"/>
        <s v="Pavoraja umbrosa"/>
        <s v="Psammobatis bergi"/>
        <s v="Psammobatis extenta"/>
        <s v="Psammobatis lentiginosa"/>
        <s v="Psammobatis normani"/>
        <s v="Psammobatis rudis"/>
        <s v="Psammobatis rutrum"/>
        <s v="Psammobatis scobina"/>
        <s v="Pseudoraja fischeri"/>
        <s v="Rhinoraja kujiensis"/>
        <s v="Rhinoraja longicauda"/>
        <s v="Rhinoraja odai"/>
        <s v="Rioraja agassizii"/>
        <s v="Sympterygia acuta"/>
        <s v="Sympterygia bonapartii"/>
        <s v="Sympterygia brevicaudata"/>
        <s v="Sympterygia lima"/>
        <s v="Cruriraja andamanica"/>
        <s v="Cruriraja atlantis"/>
        <s v="Cruriraja cadenati"/>
        <s v="Cruriraja durbanensis"/>
        <s v="Cruriraja hulleyi"/>
        <s v="Cruriraja parcomaculata"/>
        <s v="Cruriraja poeyi"/>
        <s v="Cruriraja rugosa"/>
        <s v="Fenestraja atripinna"/>
        <s v="Fenestraja cubensis"/>
        <s v="Fenestraja ishiyamai"/>
        <s v="Fenestraja maceachrani"/>
        <s v="Fenestraja mamillidens"/>
        <s v="Fenestraja plutonia"/>
        <s v="Fenestraja sibogae"/>
        <s v="Fenestraja sinusmexicanus"/>
        <s v="Gurgesiella atlantica"/>
        <s v="Gurgesiella dorsalifera"/>
        <s v="Gurgesiella furvescens"/>
        <s v="Anacanthobatis marmorata"/>
        <s v="Indobatis ori"/>
        <s v="Schroederobatis americana"/>
        <s v="Sinobatis andamanensis"/>
        <s v="Sinobatis borneensis"/>
        <s v="Sinobatis brevicauda"/>
        <s v="Sinobatis bulbicauda"/>
        <s v="Sinobatis caerulea"/>
        <s v="Sinobatis filicauda"/>
        <s v="Sinobatis kotlyari"/>
        <s v="Sinobatis melanosoma"/>
        <s v="Sinobatis stenosoma"/>
        <s v="Springeria folirostris"/>
        <s v="Springeria longirostris"/>
        <s v="Zanobatus maculatus"/>
        <s v="Zanobatus schoenleinii"/>
        <s v="Hexatrygon bickelli"/>
        <s v="Bathytoshia brevicaudata"/>
        <s v="Bathytoshia centroura"/>
        <s v="Bathytoshia lata"/>
        <s v="Brevitrygon heterura"/>
        <s v="Brevitrygon imbricata"/>
        <s v="Brevitrygon javaensis"/>
        <s v="Brevitrygon walga"/>
        <s v="Dasyatis chrysonota"/>
        <s v="Dasyatis hypostigma"/>
        <s v="Dasyatis marmorata"/>
        <s v="Dasyatis pastinaca"/>
        <s v="Dasyatis tortonesei"/>
        <s v="Fluvitrygon kittipongi"/>
        <s v="Fluvitrygon oxyrhynchus"/>
        <s v="Fluvitrygon signifer"/>
        <s v="Fontitrygon colarensis"/>
        <s v="Fontitrygon garouaensis"/>
        <s v="Fontitrygon geijskesi"/>
        <s v="Fontitrygon margarita"/>
        <s v="Fontitrygon margaritella"/>
        <s v="Fontitrygon ukpam"/>
        <s v="Hemitrygon akajei"/>
        <s v="Hemitrygon bennettii"/>
        <s v="Hemitrygon fluviorum"/>
        <s v="Hemitrygon izuensis"/>
        <s v="Hemitrygon laevigata"/>
        <s v="Hemitrygon laosensis"/>
        <s v="Hemitrygon longicauda"/>
        <s v="Hemitrygon navarrae"/>
        <s v="Hemitrygon parvonigra"/>
        <s v="Hemitrygon sinensis"/>
        <s v="Hemitrygon yemenensis"/>
        <s v="Himantura australis"/>
        <s v="Himantura leoparda"/>
        <s v="Himantura uarnak"/>
        <s v="Himantura undulata"/>
        <s v="Hypanus americanus"/>
        <s v="Hypanus berthalutzae"/>
        <s v="Hypanus dipterurus"/>
        <s v="Hypanus guttatus"/>
        <s v="Hypanus longus"/>
        <s v="Hypanus marianae"/>
        <s v="Hypanus rudis"/>
        <s v="Hypanus sabinus"/>
        <s v="Hypanus say"/>
        <s v="Maculabatis ambigua"/>
        <s v="Maculabatis arabica"/>
        <s v="Maculabatis astra"/>
        <s v="Maculabatis bineeshi"/>
        <s v="Maculabatis gerrardi"/>
        <s v="Maculabatis macrura"/>
        <s v="Maculabatis pastinacoides"/>
        <s v="Maculabatis randalli"/>
        <s v="Maculabatis toshi"/>
        <s v="Makararaja chindwinensis"/>
        <s v="Megatrygon microps"/>
        <s v="Neotrygon annotata"/>
        <s v="Neotrygon australiae"/>
        <s v="Neotrygon caeruleopunctata"/>
        <s v="Neotrygon kuhlii"/>
        <s v="Neotrygon leylandi"/>
        <s v="Neotrygon ningalooensis"/>
        <s v="Neotrygon orientalis"/>
        <s v="Neotrygon picta"/>
        <s v="Neotrygon trigonoides"/>
        <s v="Neotrygon varidens"/>
        <s v="Pastinachus ater"/>
        <s v="Pastinachus gracilicaudus"/>
        <s v="Pastinachus sephen"/>
        <s v="Pastinachus solocirostris"/>
        <s v="Pastinachus stellurostris"/>
        <s v="Pateobatis bleekeri"/>
        <s v="Pateobatis fai"/>
        <s v="Pateobatis hortlei"/>
        <s v="Pateobatis jenkinsii"/>
        <s v="Pateobatis uarnacoides"/>
        <s v="Pteroplatytrygon violacea"/>
        <s v="Taeniura lessoni"/>
        <s v="Taeniura lymma"/>
        <s v="Taeniurops grabatus"/>
        <s v="Taeniurops meyeni"/>
        <s v="Telatrygon acutirostra"/>
        <s v="Telatrygon biasa"/>
        <s v="Telatrygon crozieri"/>
        <s v="Telatrygon zugei"/>
        <s v="Urogymnus acanthobothrium"/>
        <s v="Urogymnus asperrimus"/>
        <s v="Urogymnus dalyensis"/>
        <s v="Urogymnus granulatus"/>
        <s v="Urogymnus lobistoma"/>
        <s v="Urogymnus polylepis"/>
        <s v="Styracura pacifica"/>
        <s v="Styracura schmardae"/>
        <s v="Urobatis concentricus"/>
        <s v="Urobatis halleri"/>
        <s v="Urobatis jamaicensis"/>
        <s v="Urobatis maculatus"/>
        <s v="Urobatis marmoratus"/>
        <s v="Urobatis pardalis"/>
        <s v="Urobatis tumbesensis"/>
        <s v="Urotrygon aspidura"/>
        <s v="Urotrygon chilensis"/>
        <s v="Urotrygon cimar"/>
        <s v="Urotrygon microphthalmum"/>
        <s v="Urotrygon munda"/>
        <s v="Urotrygon nana"/>
        <s v="Urotrygon reticulata"/>
        <s v="Urotrygon rogersi"/>
        <s v="Urotrygon simulatrix"/>
        <s v="Urotrygon venezuelae"/>
        <s v="Gymnura altavela"/>
        <s v="Gymnura australis"/>
        <s v="Gymnura crebripunctata"/>
        <s v="Gymnura japonica"/>
        <s v="Gymnura lessae"/>
        <s v="Gymnura marmorata"/>
        <s v="Gymnura micrura"/>
        <s v="Gymnura natalensis"/>
        <s v="Gymnura poecilura"/>
        <s v="Gymnura sereti"/>
        <s v="Gymnura tentaculata"/>
        <s v="Gymnura zonura"/>
        <s v="Plesiobatis daviesi"/>
        <s v="Spinilophus armatus"/>
        <s v="Trygonoptera galba"/>
        <s v="Trygonoptera imitata"/>
        <s v="Trygonoptera mucosa"/>
        <s v="Trygonoptera ovalis"/>
        <s v="Trygonoptera personata"/>
        <s v="Trygonoptera testacea"/>
        <s v="Urolophus aurantiacus"/>
        <s v="Urolophus bucculentus"/>
        <s v="Urolophus circularis"/>
        <s v="Urolophus cruciatus"/>
        <s v="Urolophus deforgesi"/>
        <s v="Urolophus expansus"/>
        <s v="Urolophus flavomosaicus"/>
        <s v="Urolophus gigas"/>
        <s v="Urolophus javanicus"/>
        <s v="Urolophus kaianus"/>
        <s v="Urolophus kapalensis"/>
        <s v="Urolophus lobatus"/>
        <s v="Urolophus mitosis"/>
        <s v="Urolophus neocaledoniensis"/>
        <s v="Urolophus orarius"/>
        <s v="Urolophus papilio"/>
        <s v="Urolophus paucimaculatus"/>
        <s v="Urolophus piperatus"/>
        <s v="Urolophus sufflavus"/>
        <s v="Urolophus viridis"/>
        <s v="Urolophus westraliensis"/>
        <s v="Aetobatus flagellum"/>
        <s v="Aetobatus laticeps"/>
        <s v="Aetobatus narinari"/>
        <s v="Aetobatus narutobiei"/>
        <s v="Aetobatus ocellatus"/>
        <s v="Aetomylaeus asperrimus"/>
        <s v="Aetomylaeus bovinus"/>
        <s v="Aetomylaeus caeruleofasciatus"/>
        <s v="Aetomylaeus maculatus"/>
        <s v="Aetomylaeus milvus"/>
        <s v="Aetomylaeus nichofii"/>
        <s v="Aetomylaeus vespertilio"/>
        <s v="Myliobatis aquila"/>
        <s v="Myliobatis californicus"/>
        <s v="Myliobatis chilensis"/>
        <s v="Myliobatis freminvillei"/>
        <s v="Myliobatis goodei"/>
        <s v="Myliobatis hamlyni"/>
        <s v="Myliobatis longirostris"/>
        <s v="Myliobatis peruvianus"/>
        <s v="Myliobatis ridens"/>
        <s v="Myliobatis tenuicaudatus"/>
        <s v="Myliobatis tobijei"/>
        <s v="Rhinoptera bonasus"/>
        <s v="Rhinoptera brasiliensis"/>
        <s v="Rhinoptera javanica"/>
        <s v="Rhinoptera jayakari"/>
        <s v="Rhinoptera marginata"/>
        <s v="Rhinoptera neglecta"/>
        <s v="Rhinoptera steindachneri"/>
        <s v="Mobula alfredi"/>
        <s v="Mobula birostris"/>
        <s v="Mobula eregoodoo"/>
        <s v="Mobula hypostoma"/>
        <s v="Mobula kuhlii"/>
        <s v="Mobula mobular"/>
        <s v="Mobula munkiana"/>
        <s v="Mobula tarapacana"/>
        <s v="Mobula thurstoni"/>
        <s v="Callorhinchus callorynchus"/>
        <s v="Callorhinchus capensis"/>
        <s v="Callorhinchus milii"/>
        <s v="Chimaera argiloba"/>
        <s v="Chimaera bahamaensis"/>
        <s v="Chimaera buccanigella"/>
        <s v="Chimaera carophila"/>
        <s v="Chimaera cubana"/>
        <s v="Chimaera didierae"/>
        <s v="Chimaera fulva"/>
        <s v="Chimaera jordani"/>
        <s v="Chimaera lignaria"/>
        <s v="Chimaera macrospina"/>
        <s v="Chimaera monstrosa"/>
        <s v="Chimaera notafricana"/>
        <s v="Chimaera obscura"/>
        <s v="Chimaera ogilbyi"/>
        <s v="Chimaera opalescens"/>
        <s v="Chimaera orientalis"/>
        <s v="Chimaera owstoni"/>
        <s v="Chimaera panthera"/>
        <s v="Chimaera phantasma"/>
        <s v="Chimaera willwatchi"/>
        <s v="Hydrolagus affinis"/>
        <s v="Hydrolagus africanus"/>
        <s v="Hydrolagus alberti"/>
        <s v="Hydrolagus alphus"/>
        <s v="Hydrolagus barbouri"/>
        <s v="Hydrolagus bemisi"/>
        <s v="Hydrolagus colliei"/>
        <s v="Hydrolagus erithacus"/>
        <s v="Hydrolagus homonycteris"/>
        <s v="Hydrolagus lusitanicus"/>
        <s v="Hydrolagus macrophthalmus"/>
        <s v="Hydrolagus marmoratus"/>
        <s v="Hydrolagus matallanasi"/>
        <s v="Hydrolagus mccoskeri"/>
        <s v="Hydrolagus melanophasma"/>
        <s v="Hydrolagus mirabilis"/>
        <s v="Hydrolagus mitsukurii"/>
        <s v="Hydrolagus novaezealandiae"/>
        <s v="Hydrolagus pallidus"/>
        <s v="Hydrolagus purpurescens"/>
        <s v="Hydrolagus trolli"/>
        <s v="Harriotta haeckeli"/>
        <s v="Harriotta raleighana"/>
        <s v="Neoharriotta carri"/>
        <s v="Neoharriotta pinnata"/>
        <s v="Neoharriotta pumila"/>
        <s v="Rhinochimaera africana"/>
        <s v="Rhinochimaera atlantica"/>
        <s v="Rhinochimaera pacifica"/>
      </sharedItems>
    </cacheField>
    <cacheField name="taxonid" numFmtId="0">
      <sharedItems containsSemiMixedTypes="0" containsString="0" containsNumber="1" containsInteger="1" count="1199">
        <n v="195489"/>
        <n v="41794"/>
        <n v="41823"/>
        <n v="10030"/>
        <n v="152781341"/>
        <n v="152781715"/>
        <n v="39324"/>
        <n v="41801"/>
        <n v="41802"/>
        <n v="60209"/>
        <n v="161321"/>
        <n v="41795"/>
        <n v="91209505"/>
        <n v="124488765"/>
        <n v="42723"/>
        <n v="129495269"/>
        <n v="158616"/>
        <n v="129495390"/>
        <n v="124356938"/>
        <n v="169229923"/>
        <n v="197258574"/>
        <n v="161438"/>
        <n v="161703"/>
        <n v="152781911"/>
        <n v="161360"/>
        <n v="42725"/>
        <n v="61416"/>
        <n v="158617"/>
        <n v="169229426"/>
        <n v="42727"/>
        <n v="195487"/>
        <n v="162154636"/>
        <n v="161410"/>
        <n v="161433"/>
        <n v="161668"/>
        <n v="129495487"/>
        <n v="124357052"/>
        <n v="124357112"/>
        <n v="124553086"/>
        <n v="41860"/>
        <n v="152781967"/>
        <n v="161404"/>
        <n v="42726"/>
        <n v="42722"/>
        <n v="129495645"/>
        <n v="41861"/>
        <n v="161469"/>
        <n v="195488"/>
        <n v="161384"/>
        <n v="162293947"/>
        <n v="41740"/>
        <n v="44563"/>
        <n v="162292832"/>
        <n v="162292301"/>
        <n v="42838"/>
        <n v="161417"/>
        <n v="41871"/>
        <n v="60208"/>
        <n v="41745"/>
        <n v="195485"/>
        <n v="41798"/>
        <n v="161551"/>
        <n v="161635"/>
        <n v="44653"/>
        <n v="161740"/>
        <n v="161521"/>
        <n v="44567"/>
        <n v="41746"/>
        <n v="44514"/>
        <n v="161578"/>
        <n v="161508"/>
        <n v="124357224"/>
        <n v="144135467"/>
        <n v="60236"/>
        <n v="161649"/>
        <n v="60237"/>
        <n v="161327"/>
        <n v="60238"/>
        <n v="41804"/>
        <n v="124357844"/>
        <n v="161585"/>
        <n v="41805"/>
        <n v="41806"/>
        <n v="41807"/>
        <n v="41808"/>
        <n v="63108"/>
        <n v="116856245"/>
        <n v="60239"/>
        <n v="169231349"/>
        <n v="162209137"/>
        <n v="63159"/>
        <n v="161517"/>
        <n v="162209242"/>
        <n v="161407"/>
        <n v="60240"/>
        <n v="60241"/>
        <n v="60242"/>
        <n v="41809"/>
        <n v="161443"/>
        <n v="63160"/>
        <n v="60243"/>
        <n v="162209351"/>
        <n v="60246"/>
        <n v="124357891"/>
        <n v="60244"/>
        <n v="44564"/>
        <n v="161388"/>
        <n v="161448"/>
        <n v="124696811"/>
        <n v="116878630"/>
        <n v="161441"/>
        <n v="60245"/>
        <n v="44205"/>
        <n v="41747"/>
        <n v="41749"/>
        <n v="46864"/>
        <n v="41855"/>
        <n v="161583"/>
        <n v="44570"/>
        <n v="41856"/>
        <n v="161363"/>
        <n v="116858686"/>
        <n v="46865"/>
        <n v="161717"/>
        <n v="41857"/>
        <n v="161552"/>
        <n v="60213"/>
        <n v="161403"/>
        <n v="161432"/>
        <n v="60215"/>
        <n v="41840"/>
        <n v="44568"/>
        <n v="63141"/>
        <n v="44206"/>
        <n v="161361"/>
        <n v="6229"/>
        <n v="44603"/>
        <n v="60210"/>
        <n v="60211"/>
        <n v="41830"/>
        <n v="60212"/>
        <n v="153198442"/>
        <n v="44515"/>
        <n v="41858"/>
        <n v="60214"/>
        <n v="171729462"/>
        <n v="171729431"/>
        <n v="171728748"/>
        <n v="39327"/>
        <n v="42720"/>
        <n v="161634"/>
        <n v="162209834"/>
        <n v="103054942"/>
        <n v="41846"/>
        <n v="60226"/>
        <n v="61417"/>
        <n v="44996"/>
        <n v="42729"/>
        <n v="39329"/>
        <n v="44571"/>
        <n v="41862"/>
        <n v="116880225"/>
        <n v="39328"/>
        <n v="116880357"/>
        <n v="197087"/>
        <n v="161456"/>
        <n v="130393378"/>
        <n v="161558"/>
        <n v="161638"/>
        <n v="161325"/>
        <n v="39331"/>
        <n v="61418"/>
        <n v="42728"/>
        <n v="39332"/>
        <n v="41863"/>
        <n v="161525"/>
        <n v="130389813"/>
        <n v="39333"/>
        <n v="41824"/>
        <n v="161714"/>
        <n v="60235"/>
        <n v="161720"/>
        <n v="39334"/>
        <n v="44579"/>
        <n v="44614"/>
        <n v="41825"/>
        <n v="161351"/>
        <n v="161679"/>
        <n v="161606"/>
        <n v="41841"/>
        <n v="195440"/>
        <n v="41842"/>
        <n v="41843"/>
        <n v="41844"/>
        <n v="39335"/>
        <n v="41732"/>
        <n v="41873"/>
        <n v="161664"/>
        <n v="161709"/>
        <n v="42717"/>
        <n v="161563"/>
        <n v="176486152"/>
        <n v="41837"/>
        <n v="41838"/>
        <n v="161651"/>
        <n v="195439"/>
        <n v="41839"/>
        <n v="41864"/>
        <n v="161426"/>
        <n v="161616"/>
        <n v="124552788"/>
        <n v="41792"/>
        <n v="161557"/>
        <n v="41791"/>
        <n v="124554059"/>
        <n v="41872"/>
        <n v="199932"/>
        <n v="195436"/>
        <n v="41875"/>
        <n v="176486052"/>
        <n v="195437"/>
        <n v="195438"/>
        <n v="41818"/>
        <n v="41819"/>
        <n v="41820"/>
        <n v="144141186"/>
        <n v="144151831"/>
        <n v="41835"/>
        <n v="44617"/>
        <n v="41878"/>
        <n v="19488"/>
        <n v="3854"/>
        <n v="41876"/>
        <n v="39336"/>
        <n v="44565"/>
        <n v="39337"/>
        <n v="39338"/>
        <n v="161597"/>
        <n v="161696"/>
        <n v="39339"/>
        <n v="4292"/>
        <n v="3855"/>
        <n v="39341"/>
        <n v="60225"/>
        <n v="39342"/>
        <n v="11200"/>
        <n v="41718"/>
        <n v="42701"/>
        <n v="44207"/>
        <n v="42704"/>
        <n v="103055459"/>
        <n v="44209"/>
        <n v="42703"/>
        <n v="44572"/>
        <n v="41719"/>
        <n v="44210"/>
        <n v="116857982"/>
        <n v="44211"/>
        <n v="44212"/>
        <n v="161470"/>
        <n v="44213"/>
        <n v="44214"/>
        <n v="161367"/>
        <n v="44215"/>
        <n v="44216"/>
        <n v="44217"/>
        <n v="44218"/>
        <n v="44219"/>
        <n v="44599"/>
        <n v="42700"/>
        <n v="44657"/>
        <n v="44220"/>
        <n v="117839264"/>
        <n v="44573"/>
        <n v="44221"/>
        <n v="44222"/>
        <n v="44223"/>
        <n v="44224"/>
        <n v="44639"/>
        <n v="44602"/>
        <n v="161672"/>
        <n v="44225"/>
        <n v="44226"/>
        <n v="44574"/>
        <n v="162209907"/>
        <n v="41720"/>
        <n v="41721"/>
        <n v="195421"/>
        <n v="41722"/>
        <n v="41723"/>
        <n v="41724"/>
        <n v="41725"/>
        <n v="41726"/>
        <n v="41727"/>
        <n v="44227"/>
        <n v="124396026"/>
        <n v="61400"/>
        <n v="44604"/>
        <n v="44170"/>
        <n v="144152304"/>
        <n v="44228"/>
        <n v="44229"/>
        <n v="44171"/>
        <n v="141744346"/>
        <n v="124396124"/>
        <n v="141747777"/>
        <n v="110903105"/>
        <n v="141745938"/>
        <n v="161455"/>
        <n v="41811"/>
        <n v="42711"/>
        <n v="161732"/>
        <n v="161479"/>
        <n v="63149"/>
        <n v="161460"/>
        <n v="162209990"/>
        <n v="161364"/>
        <n v="41812"/>
        <n v="161473"/>
        <n v="161398"/>
        <n v="44578"/>
        <n v="161705"/>
        <n v="161567"/>
        <n v="60228"/>
        <n v="44649"/>
        <n v="195425"/>
        <n v="161406"/>
        <n v="161333"/>
        <n v="161498"/>
        <n v="161488"/>
        <n v="161680"/>
        <n v="44612"/>
        <n v="161644"/>
        <n v="44613"/>
        <n v="161625"/>
        <n v="42713"/>
        <n v="39345"/>
        <n v="39346"/>
        <n v="161667"/>
        <n v="161650"/>
        <n v="161652"/>
        <n v="161531"/>
        <n v="60229"/>
        <n v="161675"/>
        <n v="161574"/>
        <n v="161509"/>
        <n v="161726"/>
        <n v="152501278"/>
        <n v="42718"/>
        <n v="60230"/>
        <n v="161450"/>
        <n v="41845"/>
        <n v="161497"/>
        <n v="162215361"/>
        <n v="161581"/>
        <n v="60231"/>
        <n v="161437"/>
        <n v="169836996"/>
        <n v="161736"/>
        <n v="176485916"/>
        <n v="41728"/>
        <n v="41729"/>
        <n v="41730"/>
        <n v="161434"/>
        <n v="41870"/>
        <n v="41731"/>
        <n v="42706"/>
        <n v="174145"/>
        <n v="162207827"/>
        <n v="169232559"/>
        <n v="195422"/>
        <n v="41752"/>
        <n v="41753"/>
        <n v="162215534"/>
        <n v="161380"/>
        <n v="181361"/>
        <n v="161591"/>
        <n v="42710"/>
        <n v="162215596"/>
        <n v="44606"/>
        <n v="169232956"/>
        <n v="42707"/>
        <n v="60227"/>
        <n v="42709"/>
        <n v="39348"/>
        <n v="161515"/>
        <n v="39347"/>
        <n v="44585"/>
        <n v="161544"/>
        <n v="44586"/>
        <n v="44587"/>
        <n v="161336"/>
        <n v="129495825"/>
        <n v="161307554"/>
        <n v="39349"/>
        <n v="60234"/>
        <n v="161429"/>
        <n v="161458"/>
        <n v="130394197"/>
        <n v="44590"/>
        <n v="60232"/>
        <n v="60233"/>
        <n v="161484"/>
        <n v="161308360"/>
        <n v="161449"/>
        <n v="129495856"/>
        <n v="161499"/>
        <n v="161330"/>
        <n v="161468"/>
        <n v="44611"/>
        <n v="161733"/>
        <n v="176485629"/>
        <n v="41814"/>
        <n v="162215695"/>
        <n v="103055306"/>
        <n v="162215720"/>
        <n v="44566"/>
        <n v="39350"/>
        <n v="39351"/>
        <n v="39352"/>
        <n v="41813"/>
        <n v="41821"/>
        <n v="161368"/>
        <n v="41822"/>
        <n v="176486023"/>
        <n v="161507"/>
        <n v="39353"/>
        <n v="39354"/>
        <n v="41829"/>
        <n v="161501"/>
        <n v="161451"/>
        <n v="39355"/>
        <n v="39357"/>
        <n v="161334"/>
        <n v="39359"/>
        <n v="44580"/>
        <n v="44581"/>
        <n v="161715"/>
        <n v="161648"/>
        <n v="60204"/>
        <n v="39356"/>
        <n v="161640"/>
        <n v="161633"/>
        <n v="63128"/>
        <n v="60205"/>
        <n v="161480"/>
        <n v="39358"/>
        <n v="161518"/>
        <n v="60247"/>
        <n v="161485"/>
        <n v="63165"/>
        <n v="60203"/>
        <n v="60206"/>
        <n v="42716"/>
        <n v="63129"/>
        <n v="161571"/>
        <n v="39360"/>
        <n v="39361"/>
        <n v="63130"/>
        <n v="39362"/>
        <n v="161395"/>
        <n v="39363"/>
        <n v="161695"/>
        <n v="161539"/>
        <n v="41816"/>
        <n v="41874"/>
        <n v="161639"/>
        <n v="161707"/>
        <n v="161506"/>
        <n v="161543"/>
        <n v="161378"/>
        <n v="161526"/>
        <n v="161564"/>
        <n v="40797"/>
        <n v="39365"/>
        <n v="39366"/>
        <n v="39367"/>
        <n v="41741"/>
        <n v="39368"/>
        <n v="41733"/>
        <n v="144137478"/>
        <n v="70679787"/>
        <n v="70680197"/>
        <n v="39370"/>
        <n v="41735"/>
        <n v="41736"/>
        <n v="39369"/>
        <n v="110834677"/>
        <n v="161524"/>
        <n v="39371"/>
        <n v="39372"/>
        <n v="3851"/>
        <n v="39374"/>
        <n v="41737"/>
        <n v="39375"/>
        <n v="115696622"/>
        <n v="3852"/>
        <n v="60217"/>
        <n v="3853"/>
        <n v="144136822"/>
        <n v="41738"/>
        <n v="60219"/>
        <n v="161376"/>
        <n v="41739"/>
        <n v="70680908"/>
        <n v="39378"/>
        <n v="169473392"/>
        <n v="42712"/>
        <n v="39379"/>
        <n v="60218"/>
        <n v="169760690"/>
        <n v="169755340"/>
        <n v="41831"/>
        <n v="161355"/>
        <n v="41836"/>
        <n v="39380"/>
        <n v="39381"/>
        <n v="41850"/>
        <n v="44666"/>
        <n v="161662"/>
        <n v="41851"/>
        <n v="61407"/>
        <n v="41852"/>
        <n v="39382"/>
        <n v="169234201"/>
        <n v="169233669"/>
        <n v="39384"/>
        <n v="41810"/>
        <n v="44591"/>
        <n v="152783714"/>
        <n v="39385"/>
        <n v="60201"/>
        <n v="39386"/>
        <n v="39387"/>
        <n v="60202"/>
        <n v="39388"/>
        <n v="169234837"/>
        <n v="176486271"/>
        <n v="169236406"/>
        <n v="169234885"/>
        <n v="60112"/>
        <n v="44577"/>
        <n v="161317"/>
        <n v="161349"/>
        <n v="161624"/>
        <n v="61401"/>
        <n v="61402"/>
        <n v="61403"/>
        <n v="61404"/>
        <n v="129495899"/>
        <n v="44993"/>
        <n v="161660"/>
        <n v="176486255"/>
        <n v="63142"/>
        <n v="63157"/>
        <n v="61406"/>
        <n v="161716"/>
        <n v="161554"/>
        <n v="63154"/>
        <n v="161523"/>
        <n v="161560"/>
        <n v="161690"/>
        <n v="161545"/>
        <n v="161646"/>
        <n v="161445"/>
        <n v="161423"/>
        <n v="161700"/>
        <n v="195460"/>
        <n v="195462"/>
        <n v="161628"/>
        <n v="161346"/>
        <n v="161428"/>
        <n v="161632"/>
        <n v="161746"/>
        <n v="161663"/>
        <n v="161614"/>
        <n v="161607"/>
        <n v="161665"/>
        <n v="161745"/>
        <n v="116863205"/>
        <n v="41828"/>
        <n v="39396"/>
        <n v="83284529"/>
        <n v="161608"/>
        <n v="116861529"/>
        <n v="116862720"/>
        <n v="60135"/>
        <n v="161676"/>
        <n v="60137"/>
        <n v="60131"/>
        <n v="60132"/>
        <n v="161562"/>
        <n v="44621"/>
        <n v="161411"/>
        <n v="161328"/>
        <n v="60136"/>
        <n v="161613"/>
        <n v="161397"/>
        <n v="39389"/>
        <n v="39390"/>
        <n v="18175"/>
        <n v="18584848"/>
        <n v="39393"/>
        <n v="161596"/>
        <n v="60179"/>
        <n v="44186"/>
        <n v="43270317"/>
        <n v="41866"/>
        <n v="61419"/>
        <n v="60177"/>
        <n v="60178"/>
        <n v="104050689"/>
        <n v="60166"/>
        <n v="161408"/>
        <n v="60170"/>
        <n v="60175"/>
        <n v="104061138"/>
        <n v="41848"/>
        <n v="41853"/>
        <n v="60181"/>
        <n v="39394"/>
        <n v="104019954"/>
        <n v="41854"/>
        <n v="60180"/>
        <n v="195475"/>
        <n v="60182"/>
        <n v="130391495"/>
        <n v="60163"/>
        <n v="60164"/>
        <n v="161555"/>
        <n v="161697"/>
        <n v="107604242"/>
        <n v="60172"/>
        <n v="161476"/>
        <n v="157877009"/>
        <n v="161457"/>
        <n v="41064"/>
        <n v="161743"/>
        <n v="60168"/>
        <n v="161373"/>
        <n v="44584"/>
        <n v="63158"/>
        <n v="60171"/>
        <n v="161320"/>
        <n v="161478"/>
        <n v="124396530"/>
        <n v="103933123"/>
        <n v="161405"/>
        <n v="60167"/>
        <n v="161409"/>
        <n v="63167"/>
        <n v="161677"/>
        <n v="176486224"/>
        <n v="60169"/>
        <n v="63166"/>
        <n v="161447"/>
        <n v="176486239"/>
        <n v="63131"/>
        <n v="42721"/>
        <n v="104005557"/>
        <n v="104007203"/>
        <n v="63122"/>
        <n v="44652"/>
        <n v="161490"/>
        <n v="63119"/>
        <n v="161491"/>
        <n v="161542"/>
        <n v="161340"/>
        <n v="161392"/>
        <n v="44183"/>
        <n v="161338"/>
        <n v="161466"/>
        <n v="161669"/>
        <n v="161595"/>
        <n v="161629"/>
        <n v="161416"/>
        <n v="161527"/>
        <n v="161415"/>
        <n v="161422"/>
        <n v="161708"/>
        <n v="161556"/>
        <n v="161331"/>
        <n v="161637"/>
        <n v="161329"/>
        <n v="70688138"/>
        <n v="195446"/>
        <n v="195447"/>
        <n v="195443"/>
        <n v="195449"/>
        <n v="161489"/>
        <n v="195451"/>
        <n v="202053"/>
        <n v="195444"/>
        <n v="162215803"/>
        <n v="195445"/>
        <n v="129495924"/>
        <n v="203364219"/>
        <n v="161427"/>
        <n v="144161826"/>
        <n v="44607"/>
        <n v="14134315"/>
        <n v="144159779"/>
        <n v="169236848"/>
        <n v="60118"/>
        <n v="161601"/>
        <n v="63136"/>
        <n v="161565"/>
        <n v="161393"/>
        <n v="195448"/>
        <n v="161535"/>
        <n v="41799"/>
        <n v="18903491"/>
        <n v="161617"/>
        <n v="161400"/>
        <n v="39771"/>
        <n v="177301951"/>
        <n v="44608"/>
        <n v="44644"/>
        <n v="161738"/>
        <n v="64442"/>
        <n v="195450"/>
        <n v="63124"/>
        <n v="41800"/>
        <n v="161729"/>
        <n v="161718"/>
        <n v="161514"/>
        <n v="63100"/>
        <n v="44609"/>
        <n v="195452"/>
        <n v="161653"/>
        <n v="44610"/>
        <n v="161610"/>
        <n v="161354"/>
        <n v="63116"/>
        <n v="195453"/>
        <n v="195454"/>
        <n v="161483"/>
        <n v="161464"/>
        <n v="161704"/>
        <n v="197258416"/>
        <n v="161418"/>
        <n v="161461"/>
        <n v="161419"/>
        <n v="161318"/>
        <n v="161685"/>
        <n v="61405"/>
        <n v="161626"/>
        <n v="161631"/>
        <n v="195458"/>
        <n v="161492"/>
        <n v="161604"/>
        <n v="63125"/>
        <n v="63133"/>
        <n v="161477"/>
        <n v="63126"/>
        <n v="161347"/>
        <n v="161666"/>
        <n v="161522"/>
        <n v="161383"/>
        <n v="44615"/>
        <n v="161636"/>
        <n v="195469"/>
        <n v="161735"/>
        <n v="176486201"/>
        <n v="161421"/>
        <n v="161532"/>
        <n v="161645"/>
        <n v="195470"/>
        <n v="161487"/>
        <n v="161537"/>
        <n v="107604828"/>
        <n v="161725"/>
        <n v="112949827"/>
        <n v="161493"/>
        <n v="161548"/>
        <n v="63120"/>
        <n v="161691"/>
        <n v="39399"/>
        <n v="161343"/>
        <n v="161459"/>
        <n v="39400"/>
        <n v="124569516"/>
        <n v="63146"/>
        <n v="124396693"/>
        <n v="185495181"/>
        <n v="161723"/>
        <n v="161673"/>
        <n v="161339"/>
        <n v="161586"/>
        <n v="161425"/>
        <n v="161721"/>
        <n v="44650"/>
        <n v="161345"/>
        <n v="161371"/>
        <n v="44618"/>
        <n v="70688333"/>
        <n v="44651"/>
        <n v="63162"/>
        <n v="161512"/>
        <n v="197086"/>
        <n v="161622"/>
        <n v="44619"/>
        <n v="161377"/>
        <n v="44655"/>
        <n v="124397220"/>
        <n v="161702"/>
        <n v="44620"/>
        <n v="44645"/>
        <n v="161446"/>
        <n v="61408"/>
        <n v="161528"/>
        <n v="63155"/>
        <n v="161658"/>
        <n v="161694"/>
        <n v="161686"/>
        <n v="161344"/>
        <n v="161496"/>
        <n v="197258874"/>
        <n v="161577"/>
        <n v="44575"/>
        <n v="61398"/>
        <n v="63110"/>
        <n v="2636"/>
        <n v="61399"/>
        <n v="63102"/>
        <n v="161661"/>
        <n v="161372"/>
        <n v="161722"/>
        <n v="63111"/>
        <n v="63106"/>
        <n v="161462"/>
        <n v="161739"/>
        <n v="161623"/>
        <n v="63113"/>
        <n v="161641"/>
        <n v="161402"/>
        <n v="161659"/>
        <n v="161387"/>
        <n v="161454"/>
        <n v="161706"/>
        <n v="116863615"/>
        <n v="161430"/>
        <n v="44576"/>
        <n v="161529"/>
        <n v="63117"/>
        <n v="161350"/>
        <n v="63143"/>
        <n v="161319"/>
        <n v="161424"/>
        <n v="161619"/>
        <n v="161683"/>
        <n v="161381"/>
        <n v="63144"/>
        <n v="161391"/>
        <n v="116863801"/>
        <n v="63115"/>
        <n v="80671020"/>
        <n v="63112"/>
        <n v="161471"/>
        <n v="63148"/>
        <n v="63127"/>
        <n v="63145"/>
        <n v="63137"/>
        <n v="161382"/>
        <n v="161612"/>
        <n v="161561"/>
        <n v="161366"/>
        <n v="161486"/>
        <n v="161600"/>
        <n v="161701"/>
        <n v="161375"/>
        <n v="161504"/>
        <n v="161444"/>
        <n v="161594"/>
        <n v="161688"/>
        <n v="161550"/>
        <n v="161602"/>
        <n v="116864194"/>
        <n v="161414"/>
        <n v="161500"/>
        <n v="161420"/>
        <n v="116864416"/>
        <n v="161390"/>
        <n v="161553"/>
        <n v="161655"/>
        <n v="195457"/>
        <n v="116878521"/>
        <n v="195465"/>
        <n v="116878536"/>
        <n v="161647"/>
        <n v="116878550"/>
        <n v="195466"/>
        <n v="116878564"/>
        <n v="144153067"/>
        <n v="161559"/>
        <n v="195467"/>
        <n v="162215826"/>
        <n v="195468"/>
        <n v="161605"/>
        <n v="161337"/>
        <n v="195471"/>
        <n v="195472"/>
        <n v="161370"/>
        <n v="195473"/>
        <n v="70681387"/>
        <n v="44582"/>
        <n v="44583"/>
        <n v="63121"/>
        <n v="185198377"/>
        <n v="44641"/>
        <n v="63101"/>
        <n v="63140"/>
        <n v="161440"/>
        <n v="161534"/>
        <n v="161575"/>
        <n v="161742"/>
        <n v="63109"/>
        <n v="44642"/>
        <n v="44597"/>
        <n v="44596"/>
        <n v="44643"/>
        <n v="161710"/>
        <n v="161712"/>
        <n v="161374"/>
        <n v="161341"/>
        <n v="42568145"/>
        <n v="161678"/>
        <n v="161711"/>
        <n v="161682"/>
        <n v="161584"/>
        <n v="161693"/>
        <n v="161359"/>
        <n v="161502"/>
        <n v="161592"/>
        <n v="161642"/>
        <n v="161348"/>
        <n v="161656"/>
        <n v="63161"/>
        <n v="44656"/>
        <n v="44654"/>
        <n v="44600"/>
        <n v="44601"/>
        <n v="161481"/>
        <n v="162215884"/>
        <n v="169237868"/>
        <n v="162216008"/>
        <n v="195477"/>
        <n v="195478"/>
        <n v="195479"/>
        <n v="162216137"/>
        <n v="161358"/>
        <n v="161670"/>
        <n v="161681"/>
        <n v="161494"/>
        <n v="183784866"/>
        <n v="161519"/>
        <n v="161674"/>
        <n v="104039923"/>
        <n v="104065040"/>
        <n v="104071039"/>
        <n v="104179262"/>
        <n v="161728"/>
        <n v="104180270"/>
        <n v="104176764"/>
        <n v="161643"/>
        <n v="60154"/>
        <n v="161748"/>
        <n v="161453"/>
        <n v="18907453"/>
        <n v="161719"/>
        <n v="44185"/>
        <n v="39411"/>
        <n v="60151"/>
        <n v="39406"/>
        <n v="60153"/>
        <n v="161495"/>
        <n v="161520"/>
        <n v="39414"/>
        <n v="60148"/>
        <n v="161533"/>
        <n v="41797"/>
        <n v="60155"/>
        <n v="161618"/>
        <n v="39407"/>
        <n v="104110247"/>
        <n v="161741"/>
        <n v="195442"/>
        <n v="161576"/>
        <n v="183782506"/>
        <n v="116855925"/>
        <n v="195456"/>
        <n v="161692"/>
        <n v="161621"/>
        <n v="181244884"/>
        <n v="181244306"/>
        <n v="60152"/>
        <n v="44592"/>
        <n v="60157"/>
        <n v="45925"/>
        <n v="161620"/>
        <n v="60158"/>
        <n v="60159"/>
        <n v="107605014"/>
        <n v="107604987"/>
        <n v="195455"/>
        <n v="107605000"/>
        <n v="161566"/>
        <n v="104188627"/>
        <n v="161540"/>
        <n v="47407786"/>
        <n v="161505"/>
        <n v="161698"/>
        <n v="161582"/>
        <n v="60150"/>
        <n v="104166970"/>
        <n v="104166988"/>
        <n v="116847578"/>
        <n v="60156"/>
        <n v="195463"/>
        <n v="104167028"/>
        <n v="195464"/>
        <n v="104167060"/>
        <n v="104167083"/>
        <n v="70682232"/>
        <n v="104306073"/>
        <n v="70682503"/>
        <n v="161465"/>
        <n v="104306247"/>
        <n v="104208524"/>
        <n v="161615"/>
        <n v="161598"/>
        <n v="161744"/>
        <n v="161547"/>
        <n v="161731"/>
        <n v="116855477"/>
        <n v="116850766"/>
        <n v="161513"/>
        <n v="60162"/>
        <n v="60147"/>
        <n v="116855963"/>
        <n v="104087812"/>
        <n v="104085094"/>
        <n v="200322937"/>
        <n v="39413"/>
        <n v="195319"/>
        <n v="161431"/>
        <n v="161546"/>
        <n v="195320"/>
        <n v="144163683"/>
        <n v="60161"/>
        <n v="60107"/>
        <n v="60108"/>
        <n v="60109"/>
        <n v="60110"/>
        <n v="44646"/>
        <n v="144162359"/>
        <n v="63135"/>
        <n v="161689"/>
        <n v="44647"/>
        <n v="144162654"/>
        <n v="44598"/>
        <n v="161730"/>
        <n v="161747"/>
        <n v="161541"/>
        <n v="161335"/>
        <n v="161394"/>
        <n v="63156"/>
        <n v="63153"/>
        <n v="161342"/>
        <n v="14134431"/>
        <n v="161630"/>
        <n v="152784569"/>
        <n v="14134429"/>
        <n v="152784762"/>
        <n v="60116"/>
        <n v="60117"/>
        <n v="180502386"/>
        <n v="161516"/>
        <n v="60113"/>
        <n v="60111"/>
        <n v="60086"/>
        <n v="60080"/>
        <n v="60081"/>
        <n v="60082"/>
        <n v="60083"/>
        <n v="60084"/>
        <n v="60085"/>
        <n v="60087"/>
        <n v="60088"/>
        <n v="60089"/>
        <n v="60090"/>
        <n v="60091"/>
        <n v="60092"/>
        <n v="60093"/>
        <n v="60094"/>
        <n v="60095"/>
        <n v="60096"/>
        <n v="42730"/>
        <n v="60097"/>
        <n v="60098"/>
        <n v="60099"/>
        <n v="60100"/>
        <n v="60101"/>
        <n v="60102"/>
        <n v="60103"/>
        <n v="60104"/>
        <n v="60105"/>
        <n v="60106"/>
        <n v="169243577"/>
        <n v="104021731"/>
        <n v="42564343"/>
        <n v="104021947"/>
        <n v="42566169"/>
        <n v="161396"/>
        <n v="60127"/>
        <n v="84785231"/>
        <n v="60120"/>
        <n v="104023514"/>
        <n v="84784918"/>
        <n v="60121"/>
        <n v="161569"/>
        <n v="39416"/>
        <n v="60123"/>
        <n v="161568"/>
        <n v="161436"/>
        <n v="60124"/>
        <n v="60125"/>
        <n v="60126"/>
        <n v="104025473"/>
        <n v="70686656"/>
        <n v="161357"/>
        <n v="60128"/>
        <n v="44595"/>
        <n v="60129"/>
        <n v="195474"/>
        <n v="161463"/>
        <n v="161530"/>
        <n v="60130"/>
        <n v="195459"/>
        <n v="198921"/>
        <n v="41832"/>
        <n v="126710128"/>
        <n v="161439"/>
        <n v="110847130"/>
        <n v="60198"/>
        <n v="60199"/>
        <n v="60200"/>
        <n v="63107"/>
        <n v="60138"/>
        <n v="41743"/>
        <n v="195427"/>
        <n v="195428"/>
        <n v="124398187"/>
        <n v="116878608"/>
        <n v="60183"/>
        <n v="124398222"/>
        <n v="195429"/>
        <n v="60184"/>
        <n v="60185"/>
        <n v="195430"/>
        <n v="63114"/>
        <n v="195431"/>
        <n v="195432"/>
        <n v="130420951"/>
        <n v="18901743"/>
        <n v="129494544"/>
        <n v="60186"/>
        <n v="41793"/>
        <n v="60187"/>
        <n v="124398312"/>
        <n v="63123"/>
        <n v="60188"/>
        <n v="60189"/>
        <n v="161324"/>
        <n v="60190"/>
        <n v="41826"/>
        <n v="60191"/>
        <n v="124398342"/>
        <n v="195433"/>
        <n v="161475"/>
        <n v="60193"/>
        <n v="195434"/>
        <n v="63151"/>
        <n v="63164"/>
        <n v="195435"/>
        <n v="63104"/>
        <n v="60194"/>
        <n v="41827"/>
        <n v="63103"/>
        <n v="60196"/>
        <n v="60197"/>
        <n v="60139"/>
        <n v="60140"/>
        <n v="60141"/>
        <n v="60142"/>
        <n v="60143"/>
        <n v="60144"/>
        <n v="60145"/>
        <n v="60146"/>
      </sharedItems>
    </cacheField>
    <cacheField name="assessmentid" numFmtId="0">
      <sharedItems containsSemiMixedTypes="0" containsString="0" containsNumber="1" containsInteger="1" count="1199">
        <n v="139932679"/>
        <n v="68617785"/>
        <n v="2956343"/>
        <n v="495630"/>
        <n v="68626047"/>
        <n v="152781768"/>
        <n v="2896914"/>
        <n v="2956075"/>
        <n v="68622003"/>
        <n v="3092852"/>
        <n v="68617985"/>
        <n v="124417203"/>
        <n v="124551959"/>
        <n v="124537550"/>
        <n v="68644232"/>
        <n v="129495382"/>
        <n v="68644334"/>
        <n v="129495471"/>
        <n v="124541787"/>
        <n v="179510767"/>
        <n v="197258666"/>
        <n v="124485434"/>
        <n v="116739715"/>
        <n v="152781941"/>
        <n v="68644464"/>
        <n v="68644617"/>
        <n v="3104105"/>
        <n v="68644689"/>
        <n v="169229869"/>
        <n v="68644862"/>
        <n v="116740549"/>
        <n v="162155066"/>
        <n v="124480327"/>
        <n v="124484752"/>
        <n v="124525080"/>
        <n v="129495492"/>
        <n v="124545003"/>
        <n v="124548001"/>
        <n v="68644970"/>
        <n v="116737441"/>
        <n v="2957982"/>
        <n v="68645208"/>
        <n v="68645393"/>
        <n v="68645459"/>
        <n v="129495650"/>
        <n v="117123341"/>
        <n v="116738328"/>
        <n v="2382480"/>
        <n v="124474968"/>
        <n v="2897883"/>
        <n v="68614118"/>
        <n v="124432455"/>
        <n v="162292852"/>
        <n v="162292797"/>
        <n v="68614328"/>
        <n v="124481302"/>
        <n v="68614964"/>
        <n v="124452245"/>
        <n v="124416090"/>
        <n v="68615179"/>
        <n v="68619155"/>
        <n v="44016720"/>
        <n v="68619468"/>
        <n v="124437350"/>
        <n v="124536451"/>
        <n v="124499082"/>
        <n v="124432959"/>
        <n v="68615299"/>
        <n v="80678335"/>
        <n v="124509908"/>
        <n v="124497279"/>
        <n v="124550254"/>
        <n v="144136436"/>
        <n v="3096618"/>
        <n v="68622235"/>
        <n v="124454813"/>
        <n v="124466141"/>
        <n v="124454988"/>
        <n v="116737019"/>
        <n v="124552522"/>
        <n v="124510830"/>
        <n v="68622429"/>
        <n v="68622497"/>
        <n v="68622556"/>
        <n v="68622624"/>
        <n v="3118179"/>
        <n v="3120311"/>
        <n v="3097165"/>
        <n v="169231615"/>
        <n v="162209190"/>
        <n v="124463835"/>
        <n v="889953"/>
        <n v="162209305"/>
        <n v="68622705"/>
        <n v="124455061"/>
        <n v="124455147"/>
        <n v="124455321"/>
        <n v="116737093"/>
        <n v="888910"/>
        <n v="124463919"/>
        <n v="124455529"/>
        <n v="162209370"/>
        <n v="198818101"/>
        <n v="124552527"/>
        <n v="124455674"/>
        <n v="124432563"/>
        <n v="124475610"/>
        <n v="124487132"/>
        <n v="68622840"/>
        <n v="116878685"/>
        <n v="124486127"/>
        <n v="124455793"/>
        <n v="80678455"/>
        <n v="2955293"/>
        <n v="68615392"/>
        <n v="68615502"/>
        <n v="68643273"/>
        <n v="124510538"/>
        <n v="124433192"/>
        <n v="70709963"/>
        <n v="124472202"/>
        <n v="116858705"/>
        <n v="68641556"/>
        <n v="116739828"/>
        <n v="68643703"/>
        <n v="116739120"/>
        <n v="124452872"/>
        <n v="887942"/>
        <n v="124484522"/>
        <n v="3093577"/>
        <n v="68639645"/>
        <n v="124433035"/>
        <n v="124462573"/>
        <n v="124429948"/>
        <n v="124471790"/>
        <n v="3111662"/>
        <n v="2998283"/>
        <n v="3093076"/>
        <n v="124452578"/>
        <n v="2956761"/>
        <n v="3093223"/>
        <n v="153199019"/>
        <n v="124432387"/>
        <n v="68643995"/>
        <n v="3093390"/>
        <n v="171729471"/>
        <n v="171729482"/>
        <n v="124432293"/>
        <n v="176975610"/>
        <n v="68641067"/>
        <n v="124518986"/>
        <n v="162209852"/>
        <n v="140357898"/>
        <n v="68641142"/>
        <n v="124453528"/>
        <n v="116768915"/>
        <n v="113073072"/>
        <n v="68645549"/>
        <n v="116841596"/>
        <n v="116831653"/>
        <n v="68645631"/>
        <n v="116880256"/>
        <n v="177163701"/>
        <n v="116880434"/>
        <n v="22515424"/>
        <n v="134193368"/>
        <n v="130393975"/>
        <n v="134194013"/>
        <n v="113148785"/>
        <n v="134193576"/>
        <n v="2899669"/>
        <n v="116782036"/>
        <n v="68645745"/>
        <n v="117498371"/>
        <n v="68645801"/>
        <n v="134193835"/>
        <n v="130390548"/>
        <n v="80671300"/>
        <n v="68625634"/>
        <n v="124532497"/>
        <n v="124454650"/>
        <n v="109916524"/>
        <n v="68625721"/>
        <n v="124433617"/>
        <n v="140353520"/>
        <n v="68625931"/>
        <n v="124470453"/>
        <n v="124527280"/>
        <n v="124513884"/>
        <n v="68639742"/>
        <n v="68639837"/>
        <n v="68639939"/>
        <n v="68640026"/>
        <n v="68640093"/>
        <n v="68610594"/>
        <n v="68610784"/>
        <n v="68623121"/>
        <n v="68638011"/>
        <n v="68638176"/>
        <n v="68638402"/>
        <n v="124507360"/>
        <n v="176486163"/>
        <n v="68638559"/>
        <n v="68638906"/>
        <n v="68639242"/>
        <n v="68639415"/>
        <n v="68639575"/>
        <n v="68646166"/>
        <n v="109902537"/>
        <n v="124515789"/>
        <n v="124552807"/>
        <n v="124416752"/>
        <n v="124506268"/>
        <n v="124416590"/>
        <n v="124453319"/>
        <n v="68616745"/>
        <n v="124548294"/>
        <n v="124542275"/>
        <n v="70709453"/>
        <n v="176486116"/>
        <n v="124542411"/>
        <n v="124542541"/>
        <n v="68625284"/>
        <n v="124419235"/>
        <n v="68625409"/>
        <n v="3095153"/>
        <n v="144151864"/>
        <n v="173437098"/>
        <n v="124435749"/>
        <n v="161303882"/>
        <n v="2365291"/>
        <n v="2876505"/>
        <n v="103433002"/>
        <n v="2899894"/>
        <n v="2994832"/>
        <n v="171964644"/>
        <n v="124402302"/>
        <n v="68607857"/>
        <n v="894216"/>
        <n v="2900765"/>
        <n v="194720078"/>
        <n v="2878674"/>
        <n v="2903170"/>
        <n v="3095898"/>
        <n v="124402990"/>
        <n v="500969"/>
        <n v="68608640"/>
        <n v="68608709"/>
        <n v="48925828"/>
        <n v="116878793"/>
        <n v="109922488"/>
        <n v="80671448"/>
        <n v="68608866"/>
        <n v="124433268"/>
        <n v="116736644"/>
        <n v="124430360"/>
        <n v="116858063"/>
        <n v="124430426"/>
        <n v="124430498"/>
        <n v="109904876"/>
        <n v="124430584"/>
        <n v="124430645"/>
        <n v="124472828"/>
        <n v="80671609"/>
        <n v="124430838"/>
        <n v="68608927"/>
        <n v="124431182"/>
        <n v="124431261"/>
        <n v="124434315"/>
        <n v="70708776"/>
        <n v="124437644"/>
        <n v="124431327"/>
        <n v="117839266"/>
        <n v="124433397"/>
        <n v="2994285"/>
        <n v="70708974"/>
        <n v="70709037"/>
        <n v="124431775"/>
        <n v="124436246"/>
        <n v="124434624"/>
        <n v="124525764"/>
        <n v="70709147"/>
        <n v="80671692"/>
        <n v="124433501"/>
        <n v="162209939"/>
        <n v="68609365"/>
        <n v="68609457"/>
        <n v="116740136"/>
        <n v="68609519"/>
        <n v="68609592"/>
        <n v="68609648"/>
        <n v="68609711"/>
        <n v="68609812"/>
        <n v="68609873"/>
        <n v="109895118"/>
        <n v="124552532"/>
        <n v="124456465"/>
        <n v="124434721"/>
        <n v="116737662"/>
        <n v="144152973"/>
        <n v="139172409"/>
        <n v="124432220"/>
        <n v="68610885"/>
        <n v="124434793"/>
        <n v="124552537"/>
        <n v="141748112"/>
        <n v="141001987"/>
        <n v="141745944"/>
        <n v="124488766"/>
        <n v="68623349"/>
        <n v="68623469"/>
        <n v="124535030"/>
        <n v="124492417"/>
        <n v="124463343"/>
        <n v="124489424"/>
        <n v="162210017"/>
        <n v="124472336"/>
        <n v="68623691"/>
        <n v="124491550"/>
        <n v="124477972"/>
        <n v="2995648"/>
        <n v="48941031"/>
        <n v="124508145"/>
        <n v="200321910"/>
        <n v="124436806"/>
        <n v="116740228"/>
        <n v="124479635"/>
        <n v="124467078"/>
        <n v="124495755"/>
        <n v="109905403"/>
        <n v="124527450"/>
        <n v="124435377"/>
        <n v="124520542"/>
        <n v="124435463"/>
        <n v="109913019"/>
        <n v="68624720"/>
        <n v="124403633"/>
        <n v="124403821"/>
        <n v="124524866"/>
        <n v="124521775"/>
        <n v="124522141"/>
        <n v="124501309"/>
        <n v="124453873"/>
        <n v="124526498"/>
        <n v="124509426"/>
        <n v="116738609"/>
        <n v="116740015"/>
        <n v="152501317"/>
        <n v="70709684"/>
        <n v="3096513"/>
        <n v="124487481"/>
        <n v="116737374"/>
        <n v="124495582"/>
        <n v="162215417"/>
        <n v="124510063"/>
        <n v="80671960"/>
        <n v="124485297"/>
        <n v="169837118"/>
        <n v="124535973"/>
        <n v="176485947"/>
        <n v="68609954"/>
        <n v="68610061"/>
        <n v="124414963"/>
        <n v="68610162"/>
        <n v="116737571"/>
        <n v="68610330"/>
        <n v="68615830"/>
        <n v="68615996"/>
        <n v="162870102"/>
        <n v="169232602"/>
        <n v="68616108"/>
        <n v="116736703"/>
        <n v="68616196"/>
        <n v="162215566"/>
        <n v="22516400"/>
        <n v="68616304"/>
        <n v="124511862"/>
        <n v="68616428"/>
        <n v="162215618"/>
        <n v="124434871"/>
        <n v="124533854"/>
        <n v="68616530"/>
        <n v="80671800"/>
        <n v="68616652"/>
        <n v="124404008"/>
        <n v="124498131"/>
        <n v="2906921"/>
        <n v="124433964"/>
        <n v="124504476"/>
        <n v="2996520"/>
        <n v="2996626"/>
        <n v="124467774"/>
        <n v="129495847"/>
        <n v="124478351"/>
        <n v="124404210"/>
        <n v="124454484"/>
        <n v="124483641"/>
        <n v="124489099"/>
        <n v="2996872"/>
        <n v="2996991"/>
        <n v="124454108"/>
        <n v="124454241"/>
        <n v="124493465"/>
        <n v="124485124"/>
        <n v="124487299"/>
        <n v="129495885"/>
        <n v="109905559"/>
        <n v="124466912"/>
        <n v="140358808"/>
        <n v="124435295"/>
        <n v="124535240"/>
        <n v="176485653"/>
        <n v="116737164"/>
        <n v="162215709"/>
        <n v="109922484"/>
        <n v="162215757"/>
        <n v="2995045"/>
        <n v="124404329"/>
        <n v="68623545"/>
        <n v="2907336"/>
        <n v="124418606"/>
        <n v="68625507"/>
        <n v="124472961"/>
        <n v="68625571"/>
        <n v="176486027"/>
        <n v="124497048"/>
        <n v="124404742"/>
        <n v="68630213"/>
        <n v="68630492"/>
        <n v="173438349"/>
        <n v="124487621"/>
        <n v="68634159"/>
        <n v="124405496"/>
        <n v="80672080"/>
        <n v="2908200"/>
        <n v="124433729"/>
        <n v="2995765"/>
        <n v="124532728"/>
        <n v="80672263"/>
        <n v="3092518"/>
        <n v="116736541"/>
        <n v="80672480"/>
        <n v="124518703"/>
        <n v="203720849"/>
        <n v="124452001"/>
        <n v="139617441"/>
        <n v="124405881"/>
        <n v="890179"/>
        <n v="124455981"/>
        <n v="124493853"/>
        <n v="68634279"/>
        <n v="3092243"/>
        <n v="3092676"/>
        <n v="68634394"/>
        <n v="124461599"/>
        <n v="124509147"/>
        <n v="124406361"/>
        <n v="124406514"/>
        <n v="124461743"/>
        <n v="124406649"/>
        <n v="124476903"/>
        <n v="80672743"/>
        <n v="173437577"/>
        <n v="68624897"/>
        <n v="124418711"/>
        <n v="68625034"/>
        <n v="124519483"/>
        <n v="124531152"/>
        <n v="173437966"/>
        <n v="124503842"/>
        <n v="887542"/>
        <n v="68611084"/>
        <n v="890724"/>
        <n v="68611625"/>
        <n v="173433550"/>
        <n v="173434051"/>
        <n v="124407121"/>
        <n v="2954522"/>
        <n v="2908817"/>
        <n v="68612504"/>
        <n v="144137594"/>
        <n v="70680049"/>
        <n v="68612632"/>
        <n v="117721799"/>
        <n v="68612902"/>
        <n v="2954286"/>
        <n v="115736695"/>
        <n v="139929300"/>
        <n v="890428"/>
        <n v="109876922"/>
        <n v="2910670"/>
        <n v="2870736"/>
        <n v="2911619"/>
        <n v="173434501"/>
        <n v="58303674"/>
        <n v="115696628"/>
        <n v="2872747"/>
        <n v="3093780"/>
        <n v="2874370"/>
        <n v="3094594"/>
        <n v="68613628"/>
        <n v="3094326"/>
        <n v="173434793"/>
        <n v="68613771"/>
        <n v="70680983"/>
        <n v="2913541"/>
        <n v="124398647"/>
        <n v="68624151"/>
        <n v="68624306"/>
        <n v="3094144"/>
        <n v="124508850"/>
        <n v="169766323"/>
        <n v="173435173"/>
        <n v="124470861"/>
        <n v="173435545"/>
        <n v="2915472"/>
        <n v="2915850"/>
        <n v="68642326"/>
        <n v="2999242"/>
        <n v="124524022"/>
        <n v="173435874"/>
        <n v="3103881"/>
        <n v="68642925"/>
        <n v="124408927"/>
        <n v="173436322"/>
        <n v="169233911"/>
        <n v="173436715"/>
        <n v="68623209"/>
        <n v="124434064"/>
        <n v="172115852"/>
        <n v="2918526"/>
        <n v="3091753"/>
        <n v="2920499"/>
        <n v="124409680"/>
        <n v="3091946"/>
        <n v="2921825"/>
        <n v="169234849"/>
        <n v="176486288"/>
        <n v="124511558"/>
        <n v="169234948"/>
        <n v="80673588"/>
        <n v="2995521"/>
        <n v="124464702"/>
        <n v="109901444"/>
        <n v="124517235"/>
        <n v="124456571"/>
        <n v="124456675"/>
        <n v="124456804"/>
        <n v="3103753"/>
        <n v="129495910"/>
        <n v="2999889"/>
        <n v="178201355"/>
        <n v="176486260"/>
        <n v="3121523"/>
        <n v="3124169"/>
        <n v="124456946"/>
        <n v="124532986"/>
        <n v="124505725"/>
        <n v="124463476"/>
        <n v="124499677"/>
        <n v="124506650"/>
        <n v="109914729"/>
        <n v="178201678"/>
        <n v="124520916"/>
        <n v="178201830"/>
        <n v="124482181"/>
        <n v="68634807"/>
        <n v="68635060"/>
        <n v="68635178"/>
        <n v="68635314"/>
        <n v="68635469"/>
        <n v="124483384"/>
        <n v="109913192"/>
        <n v="124537558"/>
        <n v="109914005"/>
        <n v="124515050"/>
        <n v="124514068"/>
        <n v="201629674"/>
        <n v="124537356"/>
        <n v="116737518"/>
        <n v="68630121"/>
        <n v="80672988"/>
        <n v="83284586"/>
        <n v="124514399"/>
        <n v="116861706"/>
        <n v="116862840"/>
        <n v="3088651"/>
        <n v="124526644"/>
        <n v="201621664"/>
        <n v="109897319"/>
        <n v="124442653"/>
        <n v="124507087"/>
        <n v="124436131"/>
        <n v="124480497"/>
        <n v="124466265"/>
        <n v="140820271"/>
        <n v="109911839"/>
        <n v="124477382"/>
        <n v="141789456"/>
        <n v="141790455"/>
        <n v="141791261"/>
        <n v="141788242"/>
        <n v="141792003"/>
        <n v="68609037"/>
        <n v="68609203"/>
        <n v="68609294"/>
        <n v="43270336"/>
        <n v="43270478"/>
        <n v="3104442"/>
        <n v="80673370"/>
        <n v="124448370"/>
        <n v="104057239"/>
        <n v="68623788"/>
        <n v="124479984"/>
        <n v="124447244"/>
        <n v="124447684"/>
        <n v="68623995"/>
        <n v="124421912"/>
        <n v="68643043"/>
        <n v="151858712"/>
        <n v="121035795"/>
        <n v="104020006"/>
        <n v="124422344"/>
        <n v="124448712"/>
        <n v="2382420"/>
        <n v="124448942"/>
        <n v="130392523"/>
        <n v="124446397"/>
        <n v="124446536"/>
        <n v="124505883"/>
        <n v="124530008"/>
        <n v="109922500"/>
        <n v="109899000"/>
        <n v="109905030"/>
        <n v="196522247"/>
        <n v="124488932"/>
        <n v="2951089"/>
        <n v="896981"/>
        <n v="124446908"/>
        <n v="887217"/>
        <n v="124433864"/>
        <n v="124463727"/>
        <n v="104004394"/>
        <n v="124465045"/>
        <n v="124492224"/>
        <n v="124552542"/>
        <n v="103933139"/>
        <n v="124479447"/>
        <n v="124446775"/>
        <n v="124479989"/>
        <n v="124464321"/>
        <n v="124526883"/>
        <n v="176486231"/>
        <n v="124447127"/>
        <n v="124464201"/>
        <n v="109904426"/>
        <n v="176486247"/>
        <n v="124461877"/>
        <n v="68641936"/>
        <n v="104006031"/>
        <n v="104007215"/>
        <n v="124460700"/>
        <n v="124437250"/>
        <n v="124494780"/>
        <n v="68608464"/>
        <n v="124494959"/>
        <n v="124503504"/>
        <n v="109901335"/>
        <n v="124476426"/>
        <n v="80679344"/>
        <n v="124468270"/>
        <n v="80676778"/>
        <n v="124525206"/>
        <n v="80677015"/>
        <n v="80677268"/>
        <n v="124481168"/>
        <n v="124500595"/>
        <n v="124481027"/>
        <n v="124482032"/>
        <n v="124531496"/>
        <n v="124506056"/>
        <n v="886000"/>
        <n v="68620350"/>
        <n v="68620560"/>
        <n v="70688281"/>
        <n v="68620738"/>
        <n v="68620876"/>
        <n v="68619789"/>
        <n v="68621283"/>
        <n v="68619906"/>
        <n v="68621509"/>
        <n v="68621618"/>
        <n v="68620069"/>
        <n v="162215808"/>
        <n v="68620232"/>
        <n v="129495933"/>
        <n v="203375487"/>
        <n v="124483163"/>
        <n v="144161921"/>
        <n v="124434963"/>
        <n v="14134317"/>
        <n v="124463114"/>
        <n v="169237207"/>
        <n v="124440461"/>
        <n v="124513187"/>
        <n v="124462368"/>
        <n v="124507607"/>
        <n v="124476574"/>
        <n v="68620997"/>
        <n v="68621107"/>
        <n v="116736852"/>
        <n v="68783461"/>
        <n v="140575512"/>
        <n v="124478750"/>
        <n v="124413280"/>
        <n v="177302177"/>
        <n v="124435054"/>
        <n v="2998902"/>
        <n v="124536099"/>
        <n v="68650404"/>
        <n v="68621398"/>
        <n v="3120930"/>
        <n v="116736924"/>
        <n v="48927468"/>
        <n v="896010"/>
        <n v="889779"/>
        <n v="48908629"/>
        <n v="124435129"/>
        <n v="68621739"/>
        <n v="140767604"/>
        <n v="124435207"/>
        <n v="892763"/>
        <n v="124470688"/>
        <n v="3119790"/>
        <n v="68621850"/>
        <n v="124544662"/>
        <n v="124493295"/>
        <n v="48938919"/>
        <n v="124530743"/>
        <n v="197258455"/>
        <n v="124481430"/>
        <n v="48938639"/>
        <n v="124481644"/>
        <n v="885767"/>
        <n v="124528025"/>
        <n v="48954483"/>
        <n v="48949434"/>
        <n v="124518400"/>
        <n v="68631857"/>
        <n v="124495127"/>
        <n v="124513481"/>
        <n v="48917872"/>
        <n v="3121233"/>
        <n v="124492029"/>
        <n v="124461102"/>
        <n v="124469850"/>
        <n v="48908962"/>
        <n v="124499503"/>
        <n v="48912976"/>
        <n v="124435680"/>
        <n v="124519140"/>
        <n v="68637757"/>
        <n v="124535644"/>
        <n v="176486211"/>
        <n v="124481853"/>
        <n v="124501466"/>
        <n v="124520681"/>
        <n v="68637880"/>
        <n v="124494332"/>
        <n v="124502655"/>
        <n v="109922504"/>
        <n v="124534082"/>
        <n v="112949852"/>
        <n v="124495259"/>
        <n v="124505306"/>
        <n v="48913317"/>
        <n v="48907330"/>
        <n v="103111648"/>
        <n v="124469051"/>
        <n v="48939762"/>
        <n v="48943658"/>
        <n v="124512700"/>
        <n v="48919726"/>
        <n v="124552547"/>
        <n v="185495230"/>
        <n v="109916678"/>
        <n v="48910425"/>
        <n v="16527984"/>
        <n v="124510972"/>
        <n v="48909382"/>
        <n v="124533446"/>
        <n v="124436992"/>
        <n v="124469469"/>
        <n v="124473309"/>
        <n v="124435873"/>
        <n v="70688363"/>
        <n v="124437170"/>
        <n v="124464003"/>
        <n v="124497418"/>
        <n v="22515038"/>
        <n v="48953087"/>
        <n v="124435956"/>
        <n v="124474154"/>
        <n v="124437551"/>
        <n v="124552552"/>
        <n v="895848"/>
        <n v="124436042"/>
        <n v="2999023"/>
        <n v="124486943"/>
        <n v="48954174"/>
        <n v="124500765"/>
        <n v="124463568"/>
        <n v="124523079"/>
        <n v="124529489"/>
        <n v="201614906"/>
        <n v="124469210"/>
        <n v="68643826"/>
        <n v="197258972"/>
        <n v="116739346"/>
        <n v="152015479"/>
        <n v="3103491"/>
        <n v="3118881"/>
        <n v="80673712"/>
        <n v="124456391"/>
        <n v="124458655"/>
        <n v="80674005"/>
        <n v="124473576"/>
        <n v="124533622"/>
        <n v="200320565"/>
        <n v="200321345"/>
        <n v="124489862"/>
        <n v="124536292"/>
        <n v="124517037"/>
        <n v="124459226"/>
        <n v="124519919"/>
        <n v="80678961"/>
        <n v="124523337"/>
        <n v="68610422"/>
        <n v="194883934"/>
        <n v="80674320"/>
        <n v="116863679"/>
        <n v="80674536"/>
        <n v="124433548"/>
        <n v="124500946"/>
        <n v="200321617"/>
        <n v="80674766"/>
        <n v="3121739"/>
        <n v="80675021"/>
        <n v="124482422"/>
        <n v="124516249"/>
        <n v="80675182"/>
        <n v="80675345"/>
        <n v="3121878"/>
        <n v="124476273"/>
        <n v="116863826"/>
        <n v="124459671"/>
        <n v="80671026"/>
        <n v="124459134"/>
        <n v="80675583"/>
        <n v="124463269"/>
        <n v="70709214"/>
        <n v="124462851"/>
        <n v="3121362"/>
        <n v="116737942"/>
        <n v="124514790"/>
        <n v="124506957"/>
        <n v="124472535"/>
        <n v="80675821"/>
        <n v="80679159"/>
        <n v="124530553"/>
        <n v="80676077"/>
        <n v="124496480"/>
        <n v="124486488"/>
        <n v="80676330"/>
        <n v="116739603"/>
        <n v="116738978"/>
        <n v="116739483"/>
        <n v="116864308"/>
        <n v="116738066"/>
        <n v="116738460"/>
        <n v="116738202"/>
        <n v="116864433"/>
        <n v="68630579"/>
        <n v="68630712"/>
        <n v="68630896"/>
        <n v="68631044"/>
        <n v="116878528"/>
        <n v="68637112"/>
        <n v="116878542"/>
        <n v="68637248"/>
        <n v="116878556"/>
        <n v="116740327"/>
        <n v="116878588"/>
        <n v="144153610"/>
        <n v="68637419"/>
        <n v="116740427"/>
        <n v="162215848"/>
        <n v="68637552"/>
        <n v="124513660"/>
        <n v="68640180"/>
        <n v="68640323"/>
        <n v="68640455"/>
        <n v="68640573"/>
        <n v="68640697"/>
        <n v="70681738"/>
        <n v="2996098"/>
        <n v="2996319"/>
        <n v="3120509"/>
        <n v="185198553"/>
        <n v="200322152"/>
        <n v="3117368"/>
        <n v="124462480"/>
        <n v="124485912"/>
        <n v="124501763"/>
        <n v="124509549"/>
        <n v="124536777"/>
        <n v="3118640"/>
        <n v="2998643"/>
        <n v="2997866"/>
        <n v="124434224"/>
        <n v="124436532"/>
        <n v="124531918"/>
        <n v="124532309"/>
        <n v="124473732"/>
        <n v="124468677"/>
        <n v="42568534"/>
        <n v="124527061"/>
        <n v="124532098"/>
        <n v="893530"/>
        <n v="124510673"/>
        <n v="124529334"/>
        <n v="124471620"/>
        <n v="124496207"/>
        <n v="124511991"/>
        <n v="124520072"/>
        <n v="124470016"/>
        <n v="124522841"/>
        <n v="3124285"/>
        <n v="2999132"/>
        <n v="124437462"/>
        <n v="124434445"/>
        <n v="124434540"/>
        <n v="124492952"/>
        <n v="162215965"/>
        <n v="124474386"/>
        <n v="162216074"/>
        <n v="68643373"/>
        <n v="68643492"/>
        <n v="68643584"/>
        <n v="162216188"/>
        <n v="124471457"/>
        <n v="124525464"/>
        <n v="893386"/>
        <n v="124495399"/>
        <n v="183784887"/>
        <n v="124498548"/>
        <n v="68626659"/>
        <n v="104039985"/>
        <n v="3122808"/>
        <n v="104072486"/>
        <n v="104179599"/>
        <n v="109916824"/>
        <n v="104180287"/>
        <n v="111015783"/>
        <n v="124520303"/>
        <n v="3090027"/>
        <n v="124537991"/>
        <n v="124488102"/>
        <n v="68783115"/>
        <n v="124533257"/>
        <n v="2993563"/>
        <n v="2924238"/>
        <n v="104170822"/>
        <n v="104171509"/>
        <n v="104172152"/>
        <n v="104172843"/>
        <n v="124498844"/>
        <n v="104174049"/>
        <n v="104113935"/>
        <n v="104115348"/>
        <n v="68618306"/>
        <n v="124445088"/>
        <n v="124516086"/>
        <n v="124411226"/>
        <n v="104112674"/>
        <n v="124536575"/>
        <n v="104121791"/>
        <n v="124509727"/>
        <n v="183782544"/>
        <n v="116855930"/>
        <n v="68628645"/>
        <n v="124528737"/>
        <n v="124516589"/>
        <n v="104123787"/>
        <n v="181246271"/>
        <n v="80677563"/>
        <n v="104125629"/>
        <n v="124445324"/>
        <n v="104130004"/>
        <n v="124516434"/>
        <n v="124445557"/>
        <n v="3090316"/>
        <n v="139653368"/>
        <n v="109922508"/>
        <n v="104184896"/>
        <n v="175219173"/>
        <n v="175219648"/>
        <n v="104189052"/>
        <n v="124503092"/>
        <n v="109921879"/>
        <n v="104194858"/>
        <n v="124530183"/>
        <n v="104166533"/>
        <n v="68636040"/>
        <n v="104166982"/>
        <n v="175220257"/>
        <n v="116849874"/>
        <n v="68636690"/>
        <n v="68636829"/>
        <n v="116848459"/>
        <n v="68636975"/>
        <n v="104167071"/>
        <n v="104176267"/>
        <n v="124550583"/>
        <n v="104306117"/>
        <n v="109922153"/>
        <n v="124490382"/>
        <n v="104306271"/>
        <n v="175220678"/>
        <n v="104219816"/>
        <n v="124512513"/>
        <n v="176850023"/>
        <n v="175221157"/>
        <n v="896169"/>
        <n v="116855482"/>
        <n v="116851089"/>
        <n v="124497651"/>
        <n v="68646736"/>
        <n v="124444795"/>
        <n v="116856055"/>
        <n v="104087837"/>
        <n v="104086760"/>
        <n v="200322952"/>
        <n v="68648645"/>
        <n v="104250402"/>
        <n v="177282313"/>
        <n v="124504854"/>
        <n v="104294071"/>
        <n v="144164959"/>
        <n v="3090840"/>
        <n v="124438613"/>
        <n v="80677446"/>
        <n v="124438908"/>
        <n v="124439208"/>
        <n v="124436599"/>
        <n v="144162621"/>
        <n v="124462289"/>
        <n v="124528276"/>
        <n v="124436667"/>
        <n v="169992506"/>
        <n v="2998129"/>
        <n v="124534743"/>
        <n v="124537770"/>
        <n v="124503331"/>
        <n v="124467453"/>
        <n v="124476746"/>
        <n v="124463656"/>
        <n v="3123409"/>
        <n v="68624525"/>
        <n v="124549206"/>
        <n v="124518082"/>
        <n v="152784737"/>
        <n v="124548901"/>
        <n v="3088090"/>
        <n v="124440092"/>
        <n v="124440205"/>
        <n v="180503121"/>
        <n v="124498408"/>
        <n v="124439689"/>
        <n v="68640813"/>
        <n v="124438012"/>
        <n v="68647900"/>
        <n v="68648058"/>
        <n v="68648164"/>
        <n v="68648254"/>
        <n v="68648341"/>
        <n v="68648424"/>
        <n v="124438082"/>
        <n v="68649040"/>
        <n v="68649151"/>
        <n v="68649223"/>
        <n v="116737734"/>
        <n v="68649334"/>
        <n v="68649427"/>
        <n v="68649513"/>
        <n v="115736886"/>
        <n v="124438543"/>
        <n v="68649607"/>
        <n v="68649676"/>
        <n v="68649760"/>
        <n v="116737804"/>
        <n v="68649829"/>
        <n v="116737872"/>
        <n v="68649928"/>
        <n v="68650051"/>
        <n v="68650134"/>
        <n v="68650230"/>
        <n v="68650340"/>
        <n v="124440562"/>
        <n v="104021771"/>
        <n v="2924463"/>
        <n v="104021988"/>
        <n v="42566212"/>
        <n v="124477188"/>
        <n v="124441812"/>
        <n v="84785238"/>
        <n v="124440727"/>
        <n v="109922492"/>
        <n v="68607458"/>
        <n v="68607665"/>
        <n v="124508353"/>
        <n v="80677869"/>
        <n v="124441181"/>
        <n v="891226"/>
        <n v="888243"/>
        <n v="68634957"/>
        <n v="124441508"/>
        <n v="124441708"/>
        <n v="104025749"/>
        <n v="70687032"/>
        <n v="124471213"/>
        <n v="3088381"/>
        <n v="2997621"/>
        <n v="124442197"/>
        <n v="175221403"/>
        <n v="49318282"/>
        <n v="68642171"/>
        <n v="124442442"/>
        <n v="68632178"/>
        <n v="68632946"/>
        <n v="166793082"/>
        <n v="896599"/>
        <n v="124485584"/>
        <n v="176550858"/>
        <n v="124450956"/>
        <n v="124451161"/>
        <n v="124451622"/>
        <n v="3117894"/>
        <n v="184670902"/>
        <n v="68610951"/>
        <n v="68616928"/>
        <n v="124541015"/>
        <n v="124552557"/>
        <n v="116878622"/>
        <n v="124449118"/>
        <n v="124552562"/>
        <n v="68617075"/>
        <n v="124449238"/>
        <n v="68617238"/>
        <n v="68617345"/>
        <n v="124459382"/>
        <n v="124541496"/>
        <n v="124541630"/>
        <n v="124450455"/>
        <n v="124549504"/>
        <n v="129494549"/>
        <n v="124449513"/>
        <n v="163155089"/>
        <n v="68617625"/>
        <n v="124552567"/>
        <n v="124460832"/>
        <n v="124449617"/>
        <n v="3091090"/>
        <n v="124465820"/>
        <n v="124449755"/>
        <n v="116737232"/>
        <n v="80678052"/>
        <n v="124552572"/>
        <n v="68629582"/>
        <n v="48919432"/>
        <n v="124450221"/>
        <n v="68629874"/>
        <n v="3122699"/>
        <n v="124464090"/>
        <n v="124542132"/>
        <n v="124458962"/>
        <n v="124450319"/>
        <n v="116737304"/>
        <n v="124458813"/>
        <n v="124450651"/>
        <n v="70709551"/>
        <n v="70709321"/>
        <n v="3088899"/>
        <n v="124443945"/>
        <n v="124444054"/>
        <n v="109897864"/>
        <n v="70709829"/>
        <n v="124444407"/>
        <n v="68642001"/>
      </sharedItems>
    </cacheField>
    <cacheField name="Assessmenttype_" numFmtId="0">
      <sharedItems count="3">
        <s v="published"/>
        <s v="submitted"/>
        <s v="draft"/>
      </sharedItems>
    </cacheField>
    <cacheField name="Old RL_x000a_Category" numFmtId="0">
      <sharedItems count="8">
        <s v="DD"/>
        <s v="NT"/>
        <s v="NE"/>
        <s v="VU"/>
        <s v="LC"/>
        <s v="EN"/>
        <s v="CR"/>
        <s v="CR(PE)"/>
      </sharedItems>
    </cacheField>
    <cacheField name="Old RL_x000a_Year">
      <sharedItems containsMixedTypes="1" containsNumber="1" containsInteger="1" count="15">
        <n v="2004"/>
        <n v="2003"/>
        <n v="2005"/>
        <n v="2008"/>
        <s v="NA"/>
        <n v="2006"/>
        <n v="2007"/>
        <n v="2016"/>
        <n v="2010"/>
        <n v="2013"/>
        <n v="2012"/>
        <n v="2014"/>
        <n v="2011"/>
        <n v="2009"/>
        <n v="2015"/>
      </sharedItems>
    </cacheField>
    <cacheField name="GSTP RL_x000a_Category" numFmtId="0">
      <sharedItems count="7">
        <s v="LC"/>
        <s v="NT"/>
        <s v="VU"/>
        <s v="EN"/>
        <s v="DD"/>
        <s v="CR"/>
        <s v="CR(PE)"/>
      </sharedItems>
    </cacheField>
    <cacheField name="GSTP RL_x000a_Criteria" numFmtId="0">
      <sharedItems containsBlank="1" count="38">
        <s v="NA"/>
        <s v="A2d"/>
        <s v="A2bd"/>
        <s v="A2d+3d"/>
        <s v="A2bd+3d"/>
        <s v="B1a"/>
        <s v="A2bcd+3cd"/>
        <s v="A2bd+3bd+4bd"/>
        <m/>
        <s v="A2bcd"/>
        <s v="C2a(ii)"/>
        <s v="A2cd+3cd"/>
        <s v="A2cd"/>
        <s v="B2ab(ii,iii,v)"/>
        <s v="B1ab(iii)"/>
        <s v="A2bd+3bd"/>
        <s v="A2bd+4bd"/>
        <s v="B2ab(v)"/>
        <s v="A2d; B2ab(v)"/>
        <s v="B1ab(iii,v)"/>
        <s v="B1ab(v);C2a(ii)"/>
        <s v="C2a(i)"/>
        <s v="A2d; D"/>
        <s v="A2cd;C2a(i)"/>
        <s v="C1"/>
        <s v="B1ab(v)"/>
        <s v="A3d"/>
        <s v="A2bd+A4bd"/>
        <s v="B1ab(i,ii,iii,iv)+2ab(i,ii,iii,iv)"/>
        <s v="A2bcd+3bcd"/>
        <s v="D2"/>
        <s v="A4b"/>
        <s v="A2cd; B2ab(i,ii,iii,v)"/>
        <s v="Abcd"/>
        <s v="D"/>
        <s v="A2bcd+3d"/>
        <s v="A2bd+A3d"/>
        <s v="A2cd+3d"/>
      </sharedItems>
    </cacheField>
    <cacheField name="GSTP RLcat CRPEtoCR" numFmtId="0">
      <sharedItems count="6">
        <s v="LC"/>
        <s v="NT"/>
        <s v="VU"/>
        <s v="EN"/>
        <s v="DD"/>
        <s v="CR"/>
      </sharedItems>
    </cacheField>
    <cacheField name="matchcheck" numFmtId="0">
      <sharedItems count="2">
        <b v="1"/>
        <b v="0"/>
      </sharedItems>
    </cacheField>
    <cacheField name="GST RL_x000a_Year">
      <sharedItems containsMixedTypes="1" containsNumber="1" containsInteger="1" count="25">
        <n v="2018"/>
        <n v="2015"/>
        <n v="43891"/>
        <n v="2017"/>
        <n v="2016"/>
        <n v="43862"/>
        <n v="44228"/>
        <n v="44197"/>
        <s v="Submitted 201103"/>
        <n v="2014"/>
        <s v="Submitted 201106"/>
        <s v="Submitted 201218"/>
        <s v="Submitted 201220"/>
        <n v="2020"/>
        <s v="not complete also waiting SOMmetadata"/>
        <s v="Looks good to submit 201220"/>
        <s v="Submitted 210505"/>
        <s v="Revised20210520 due to change of taxonomic concept of Crassenarke dormitor"/>
        <n v="2012"/>
        <n v="2013"/>
        <n v="2019"/>
        <n v="2021"/>
        <s v="Submitted 210427"/>
        <s v="Submitted 201113"/>
        <s v="Submitted 210512"/>
      </sharedItems>
    </cacheField>
    <cacheField name="DepthMin_m_text">
      <sharedItems containsMixedTypes="1" containsNumber="1" count="330">
        <n v="300"/>
        <n v="17"/>
        <n v="0"/>
        <n v="90"/>
        <n v="10"/>
        <n v="4"/>
        <n v="73"/>
        <n v="360"/>
        <n v="146"/>
        <n v="131"/>
        <n v="195"/>
        <n v="298"/>
        <n v="599"/>
        <n v="159"/>
        <n v="15"/>
        <n v="100"/>
        <n v="40"/>
        <n v="448"/>
        <n v="242"/>
        <n v="216"/>
        <n v="187"/>
        <n v="204"/>
        <n v="180"/>
        <n v="148"/>
        <n v="305"/>
        <n v="52"/>
        <n v="1000"/>
        <n v="55"/>
        <n v="34"/>
        <n v="154"/>
        <n v="225"/>
        <n v="320"/>
        <n v="210"/>
        <n v="150"/>
        <n v="50"/>
        <n v="275"/>
        <n v="435"/>
        <n v="340"/>
        <n v="330"/>
        <n v="128"/>
        <n v="490"/>
        <n v="260"/>
        <n v="616"/>
        <n v="60"/>
        <n v="205"/>
        <n v="113"/>
        <n v="800"/>
        <n v="500"/>
        <n v="269"/>
        <n v="521"/>
        <n v="472"/>
        <n v="836"/>
        <n v="283"/>
        <n v="638"/>
        <n v="383"/>
        <n v="512"/>
        <n v="200"/>
        <n v="590"/>
        <n v="430"/>
        <n v="25"/>
        <n v="220"/>
        <n v="314"/>
        <n v="630"/>
        <n v="158"/>
        <n v="322"/>
        <n v="238"/>
        <n v="189"/>
        <n v="350"/>
        <n v="668"/>
        <n v="411"/>
        <n v="240"/>
        <n v="70"/>
        <n v="120"/>
        <n v="830"/>
        <n v="406"/>
        <n v="196"/>
        <n v="400"/>
        <n v="450"/>
        <n v="219"/>
        <n v="250"/>
        <n v="46"/>
        <n v="218"/>
        <n v="35"/>
        <n v="267"/>
        <n v="37"/>
        <n v="30"/>
        <n v="580"/>
        <n v="20"/>
        <n v="214"/>
        <n v="239"/>
        <n v="229"/>
        <n v="286"/>
        <n v="438"/>
        <n v="363"/>
        <n v="1"/>
        <n v="7"/>
        <s v="NA"/>
        <n v="2"/>
        <n v="6"/>
        <n v="72"/>
        <n v="3"/>
        <n v="183"/>
        <n v="110"/>
        <n v="5"/>
        <n v="42"/>
        <n v="9"/>
        <n v="29"/>
        <n v="935"/>
        <n v="445"/>
        <n v="24"/>
        <n v="920"/>
        <n v="573"/>
        <n v="810"/>
        <n v="517"/>
        <n v="600"/>
        <n v="423"/>
        <n v="1225"/>
        <n v="907"/>
        <n v="820"/>
        <n v="177"/>
        <n v="560"/>
        <n v="700"/>
        <n v="913"/>
        <n v="853"/>
        <n v="858"/>
        <n v="622"/>
        <n v="344"/>
        <n v="655"/>
        <n v="537"/>
        <n v="572"/>
        <n v="915"/>
        <n v="144"/>
        <n v="235"/>
        <n v="98"/>
        <n v="174"/>
        <n v="59"/>
        <n v="27"/>
        <n v="1134"/>
        <n v="910"/>
        <n v="237"/>
        <n v="428"/>
        <n v="534"/>
        <n v="900"/>
        <n v="338"/>
        <n v="752"/>
        <n v="380"/>
        <n v="463"/>
        <n v="628"/>
        <n v="155"/>
        <n v="293"/>
        <n v="292"/>
        <n v="328"/>
        <n v="262"/>
        <n v="290"/>
        <n v="130"/>
        <n v="457"/>
        <n v="54"/>
        <n v="62"/>
        <n v="607"/>
        <n v="688"/>
        <n v="1097"/>
        <n v="840"/>
        <n v="950"/>
        <n v="170"/>
        <n v="358"/>
        <n v="91"/>
        <n v="673"/>
        <n v="11"/>
        <n v="49"/>
        <n v="126"/>
        <n v="223"/>
        <n v="366"/>
        <n v="294"/>
        <n v="82"/>
        <n v="480"/>
        <n v="114"/>
        <n v="444"/>
        <n v="12"/>
        <n v="190"/>
        <n v="122"/>
        <n v="26"/>
        <n v="274"/>
        <n v="329"/>
        <n v="247"/>
        <n v="71"/>
        <n v="141"/>
        <n v="129"/>
        <n v="730"/>
        <n v="224"/>
        <n v="92"/>
        <n v="16"/>
        <n v="36"/>
        <n v="121"/>
        <n v="18"/>
        <n v="0.7"/>
        <n v="0.4"/>
        <n v="420"/>
        <n v="787"/>
        <n v="41"/>
        <n v="21"/>
        <n v="169"/>
        <n v="178"/>
        <n v="140"/>
        <n v="48"/>
        <n v="80"/>
        <n v="68"/>
        <n v="191"/>
        <n v="125"/>
        <n v="66"/>
        <n v="51"/>
        <n v="168"/>
        <n v="167"/>
        <n v="165"/>
        <n v="353"/>
        <n v="549"/>
        <n v="135"/>
        <n v="446"/>
        <n v="85"/>
        <n v="185"/>
        <n v="137"/>
        <n v="163"/>
        <n v="160"/>
        <n v="101"/>
        <n v="133"/>
        <n v="124"/>
        <n v="475"/>
        <n v="399"/>
        <n v="253"/>
        <n v="311"/>
        <n v="45"/>
        <n v="486"/>
        <n v="484"/>
        <n v="33"/>
        <n v="53"/>
        <n v="202"/>
        <n v="192"/>
        <n v="808"/>
        <n v="695"/>
        <n v="270"/>
        <n v="102"/>
        <n v="179"/>
        <n v="65"/>
        <n v="67"/>
        <n v="375"/>
        <n v="8"/>
        <n v="397"/>
        <n v="625"/>
        <n v="860"/>
        <n v="757"/>
        <n v="731"/>
        <n v="147"/>
        <n v="750"/>
        <n v="1230"/>
        <n v="496"/>
        <n v="365"/>
        <n v="362"/>
        <n v="980"/>
        <n v="1200"/>
        <n v="28"/>
        <n v="104"/>
        <n v="447"/>
        <n v="23"/>
        <n v="2320"/>
        <n v="953"/>
        <n v="1995"/>
        <n v="1760"/>
        <n v="1869"/>
        <n v="637"/>
        <n v="243"/>
        <n v="501"/>
        <n v="1700"/>
        <n v="1776"/>
        <n v="422"/>
        <n v="870"/>
        <n v="629"/>
        <n v="802"/>
        <n v="142"/>
        <n v="765"/>
        <n v="567"/>
        <n v="807"/>
        <n v="1050"/>
        <n v="660"/>
        <n v="1256"/>
        <n v="348"/>
        <n v="1195"/>
        <n v="304"/>
        <n v="212"/>
        <n v="13"/>
        <n v="31"/>
        <n v="410"/>
        <n v="510"/>
        <n v="39"/>
        <n v="310"/>
        <n v="503"/>
        <n v="1090"/>
        <n v="289"/>
        <n v="56"/>
        <n v="508"/>
        <n v="316"/>
        <n v="960"/>
        <n v="606"/>
        <n v="1400"/>
        <n v="575"/>
        <n v="520"/>
        <n v="44"/>
        <n v="203"/>
        <n v="230"/>
        <n v="162"/>
        <n v="117"/>
        <n v="370"/>
        <n v="732"/>
        <n v="495"/>
        <n v="846"/>
        <n v="780"/>
        <n v="716"/>
        <n v="680"/>
        <n v="139"/>
        <n v="650"/>
        <n v="327"/>
        <n v="89"/>
        <n v="303"/>
        <n v="470"/>
        <n v="1600"/>
        <n v="548"/>
        <n v="416"/>
        <n v="396"/>
        <n v="325"/>
        <n v="883"/>
        <n v="612"/>
        <n v="1114"/>
      </sharedItems>
    </cacheField>
    <cacheField name="DepthMax_m_text">
      <sharedItems containsMixedTypes="1" containsNumber="1" containsInteger="1" count="496">
        <n v="1400"/>
        <n v="1520"/>
        <n v="1000"/>
        <n v="2490"/>
        <n v="702"/>
        <n v="701"/>
        <n v="570"/>
        <n v="900"/>
        <n v="1100"/>
        <n v="600"/>
        <n v="640"/>
        <n v="1978"/>
        <n v="1500"/>
        <n v="450"/>
        <n v="421"/>
        <n v="305"/>
        <n v="599"/>
        <n v="591"/>
        <n v="525"/>
        <n v="163"/>
        <n v="880"/>
        <n v="613"/>
        <n v="1360"/>
        <n v="300"/>
        <n v="731"/>
        <n v="850"/>
        <n v="790"/>
        <n v="504"/>
        <n v="700"/>
        <n v="360"/>
        <n v="500"/>
        <n v="400"/>
        <n v="460"/>
        <n v="732"/>
        <n v="480"/>
        <n v="954"/>
        <n v="1370"/>
        <n v="454"/>
        <n v="735"/>
        <n v="1236"/>
        <n v="1050"/>
        <n v="770"/>
        <n v="610"/>
        <n v="823"/>
        <n v="3366"/>
        <n v="750"/>
        <n v="1504"/>
        <n v="1800"/>
        <n v="2250"/>
        <n v="1225"/>
        <n v="1143"/>
        <n v="1262"/>
        <n v="792"/>
        <n v="1443"/>
        <n v="696"/>
        <n v="824"/>
        <n v="596"/>
        <n v="793"/>
        <n v="1300"/>
        <n v="692"/>
        <n v="802"/>
        <n v="550"/>
        <n v="1200"/>
        <n v="717"/>
        <n v="384"/>
        <n v="1357"/>
        <n v="337"/>
        <n v="655"/>
        <n v="598"/>
        <n v="2213"/>
        <n v="1170"/>
        <n v="1120"/>
        <n v="763"/>
        <n v="786"/>
        <n v="785"/>
        <n v="915"/>
        <n v="1023"/>
        <n v="370"/>
        <n v="1610"/>
        <n v="911"/>
        <n v="3675"/>
        <n v="1549"/>
        <n v="2080"/>
        <n v="572"/>
        <n v="580"/>
        <n v="200"/>
        <n v="830"/>
        <n v="1550"/>
        <n v="1600"/>
        <n v="1440"/>
        <n v="1116"/>
        <n v="2647"/>
        <n v="2008"/>
        <n v="2734"/>
        <n v="1511"/>
        <n v="1067"/>
        <n v="579"/>
        <n v="805"/>
        <n v="350"/>
        <n v="1104"/>
        <n v="1794"/>
        <n v="641"/>
        <n v="502"/>
        <n v="3700"/>
        <n v="2060"/>
        <n v="330"/>
        <n v="2000"/>
        <n v="35"/>
        <n v="320"/>
        <n v="630"/>
        <n v="511"/>
        <n v="1240"/>
        <n v="593"/>
        <n v="165"/>
        <n v="952"/>
        <n v="415"/>
        <n v="437"/>
        <n v="130"/>
        <n v="385"/>
        <n v="205"/>
        <n v="326"/>
        <n v="1289"/>
        <n v="150"/>
        <n v="352"/>
        <s v="NA"/>
        <n v="312"/>
        <n v="666"/>
        <n v="152"/>
        <n v="93"/>
        <n v="125"/>
        <n v="250"/>
        <n v="80"/>
        <n v="275"/>
        <n v="40"/>
        <n v="190"/>
        <n v="290"/>
        <n v="230"/>
        <n v="50"/>
        <n v="245"/>
        <n v="180"/>
        <n v="217"/>
        <n v="140"/>
        <n v="85"/>
        <n v="195"/>
        <n v="105"/>
        <n v="100"/>
        <n v="218"/>
        <n v="135"/>
        <n v="20"/>
        <n v="3"/>
        <n v="33"/>
        <n v="12"/>
        <n v="90"/>
        <n v="10"/>
        <n v="25"/>
        <n v="30"/>
        <n v="18"/>
        <n v="13"/>
        <n v="70"/>
        <n v="62"/>
        <n v="1928"/>
        <n v="232"/>
        <n v="1015"/>
        <n v="590"/>
        <n v="723"/>
        <n v="650"/>
        <n v="1264"/>
        <n v="1752"/>
        <n v="375"/>
        <n v="1809"/>
        <n v="1564"/>
        <n v="1503"/>
        <n v="1035"/>
        <n v="1341"/>
        <n v="1140"/>
        <n v="1430"/>
        <n v="913"/>
        <n v="910"/>
        <n v="1840"/>
        <n v="1040"/>
        <n v="1888"/>
        <n v="1350"/>
        <n v="1069"/>
        <n v="1900"/>
        <n v="1683"/>
        <n v="2200"/>
        <n v="1022"/>
        <n v="950"/>
        <n v="1220"/>
        <n v="2057"/>
        <n v="1080"/>
        <n v="1830"/>
        <n v="1009"/>
        <n v="1290"/>
        <n v="1482"/>
        <n v="975"/>
        <n v="144"/>
        <n v="444"/>
        <n v="540"/>
        <n v="220"/>
        <n v="1365"/>
        <n v="960"/>
        <n v="992"/>
        <n v="562"/>
        <n v="800"/>
        <n v="1020"/>
        <n v="766"/>
        <n v="420"/>
        <n v="628"/>
        <n v="927"/>
        <n v="695"/>
        <n v="549"/>
        <n v="743"/>
        <n v="470"/>
        <n v="1326"/>
        <n v="720"/>
        <n v="431"/>
        <n v="91"/>
        <n v="172"/>
        <n v="164"/>
        <n v="288"/>
        <n v="353"/>
        <n v="658"/>
        <n v="1075"/>
        <n v="6060"/>
        <n v="1097"/>
        <n v="855"/>
        <n v="1003"/>
        <n v="1110"/>
        <n v="1177"/>
        <n v="1251"/>
        <n v="122"/>
        <n v="4"/>
        <n v="74"/>
        <n v="49"/>
        <n v="554"/>
        <n v="366"/>
        <n v="673"/>
        <n v="455"/>
        <n v="274"/>
        <n v="605"/>
        <n v="606"/>
        <n v="457"/>
        <n v="108"/>
        <n v="359"/>
        <n v="412"/>
        <s v="536"/>
        <n v="260"/>
        <n v="402"/>
        <n v="530"/>
        <n v="754"/>
        <n v="380"/>
        <n v="560"/>
        <n v="724"/>
        <n v="730"/>
        <n v="2430"/>
        <n v="826"/>
        <n v="73"/>
        <n v="48"/>
        <n v="477"/>
        <n v="2195"/>
        <n v="281"/>
        <n v="199"/>
        <n v="265"/>
        <n v="808"/>
        <n v="1463"/>
        <n v="183"/>
        <n v="443"/>
        <n v="229"/>
        <n v="211"/>
        <n v="120"/>
        <n v="156"/>
        <n v="160"/>
        <n v="170"/>
        <n v="131"/>
        <n v="64"/>
        <n v="810"/>
        <n v="75"/>
        <n v="145"/>
        <n v="123"/>
        <n v="286"/>
        <n v="43"/>
        <n v="1082"/>
        <n v="378"/>
        <n v="280"/>
        <n v="84"/>
        <n v="1112"/>
        <n v="23"/>
        <n v="192"/>
        <n v="92"/>
        <n v="27"/>
        <n v="36"/>
        <n v="110"/>
        <n v="1043"/>
        <n v="106"/>
        <n v="922"/>
        <n v="1071"/>
        <n v="185"/>
        <n v="94"/>
        <n v="56"/>
        <n v="60"/>
        <n v="37"/>
        <n v="175"/>
        <n v="333"/>
        <n v="132"/>
        <n v="329"/>
        <n v="346"/>
        <n v="406"/>
        <n v="925"/>
        <n v="440"/>
        <n v="128"/>
        <n v="119"/>
        <n v="61"/>
        <n v="11"/>
        <n v="112"/>
        <n v="107"/>
        <n v="348"/>
        <n v="2610"/>
        <n v="1254"/>
        <n v="3167"/>
        <n v="2550"/>
        <n v="1540"/>
        <n v="670"/>
        <n v="1070"/>
        <n v="896"/>
        <n v="623"/>
        <n v="776"/>
        <n v="671"/>
        <n v="685"/>
        <n v="325"/>
        <n v="255"/>
        <n v="54"/>
        <n v="520"/>
        <n v="390"/>
        <n v="1328"/>
        <n v="142"/>
        <n v="403"/>
        <n v="476"/>
        <n v="490"/>
        <n v="765"/>
        <n v="1450"/>
        <n v="788"/>
        <n v="439"/>
        <n v="1420"/>
        <n v="1079"/>
        <n v="1230"/>
        <n v="970"/>
        <n v="761"/>
        <n v="940"/>
        <n v="1165"/>
        <n v="625"/>
        <n v="484"/>
        <n v="914"/>
        <n v="588"/>
        <n v="704"/>
        <n v="517"/>
        <n v="1105"/>
        <n v="1436"/>
        <n v="1568"/>
        <n v="1010"/>
        <n v="784"/>
        <n v="1025"/>
        <n v="298"/>
        <n v="87"/>
        <n v="118"/>
        <n v="238"/>
        <n v="462"/>
        <n v="102"/>
        <n v="556"/>
        <n v="15"/>
        <n v="635"/>
        <n v="930"/>
        <n v="1700"/>
        <n v="2300"/>
        <n v="4156"/>
        <n v="1098"/>
        <n v="1640"/>
        <n v="907"/>
        <n v="1280"/>
        <n v="2055"/>
        <n v="2191"/>
        <n v="1920"/>
        <n v="1260"/>
        <n v="2010"/>
        <n v="1477"/>
        <n v="410"/>
        <n v="345"/>
        <n v="1095"/>
        <n v="321"/>
        <n v="2906"/>
        <n v="980"/>
        <n v="945"/>
        <n v="1602"/>
        <n v="2004"/>
        <n v="604"/>
        <n v="1190"/>
        <n v="2025"/>
        <n v="2391"/>
        <n v="1193"/>
        <n v="514"/>
        <n v="2240"/>
        <n v="3100"/>
        <n v="740"/>
        <n v="1790"/>
        <n v="3280"/>
        <n v="258"/>
        <n v="1060"/>
        <n v="3055"/>
        <n v="2380"/>
        <n v="1479"/>
        <n v="1125"/>
        <n v="1650"/>
        <n v="2938"/>
        <n v="2900"/>
        <n v="2500"/>
        <n v="973"/>
        <n v="1460"/>
        <n v="209"/>
        <n v="1049"/>
        <n v="699"/>
        <n v="760"/>
        <n v="844"/>
        <n v="953"/>
        <n v="1472"/>
        <n v="465"/>
        <n v="1313"/>
        <n v="1017"/>
        <n v="458"/>
        <n v="712"/>
        <n v="492"/>
        <n v="512"/>
        <n v="81"/>
        <n v="475"/>
        <n v="576"/>
        <n v="870"/>
        <n v="860"/>
        <n v="545"/>
        <n v="680"/>
        <n v="951"/>
        <n v="1092"/>
        <n v="1024"/>
        <n v="1096"/>
        <n v="433"/>
        <n v="1725"/>
        <n v="518"/>
        <n v="990"/>
        <n v="1130"/>
        <n v="534"/>
        <n v="510"/>
        <n v="1636"/>
        <n v="55"/>
        <n v="45"/>
        <n v="141"/>
        <n v="5"/>
        <n v="381"/>
        <n v="109"/>
        <n v="53"/>
        <n v="51"/>
        <n v="17"/>
        <n v="901"/>
        <n v="210"/>
        <n v="115"/>
        <n v="236"/>
        <n v="430"/>
        <n v="117"/>
        <n v="537"/>
        <n v="181"/>
        <n v="367"/>
        <n v="65"/>
        <n v="47"/>
        <n v="422"/>
        <n v="77"/>
        <n v="432"/>
        <n v="1896"/>
        <n v="481"/>
        <n v="227"/>
        <n v="1506"/>
        <n v="780"/>
        <n v="1742"/>
        <n v="872"/>
        <n v="1975"/>
        <n v="1138"/>
        <n v="962"/>
        <n v="2909"/>
        <n v="1570"/>
        <n v="1470"/>
        <n v="1029"/>
        <n v="995"/>
        <n v="736"/>
        <n v="506"/>
        <n v="2058"/>
        <n v="2650"/>
        <n v="1951"/>
        <n v="2603"/>
        <n v="2600"/>
        <n v="1849"/>
      </sharedItems>
    </cacheField>
    <cacheField name="DepthMin_m_num" numFmtId="0">
      <sharedItems count="2">
        <b v="1"/>
        <b v="0"/>
      </sharedItems>
    </cacheField>
    <cacheField name="DepthMax_m_num" numFmtId="0">
      <sharedItems count="2">
        <b v="1"/>
        <b v="0"/>
      </sharedItems>
    </cacheField>
    <cacheField name="Source" numFmtId="0">
      <sharedItems count="157">
        <s v="Weigmann 2016"/>
        <s v="Brooks et al. 2015 (RLA)"/>
        <s v="Unknown depth range  (RLA)"/>
        <s v="Viana, Carvalho and Gomes 2016"/>
        <s v="Viana et al. 2017"/>
        <s v="Dolganov 2019"/>
        <s v="Pfleger et al. 2018"/>
        <s v="(H. Ho unpubl. data 2019)."/>
        <s v="RLA, possibly 90-518 m"/>
        <s v="Weigmann 2016, RLA"/>
        <s v="See RLA was selected for mapping purposes based on related Squalus spp"/>
        <s v="Viana et al. 2018"/>
        <s v="RLA"/>
        <s v="White et al. 2017"/>
        <s v="White et al. 2018"/>
        <s v="Weigmann 2016; RLA"/>
        <s v="Ebert et al. 2016"/>
        <s v="Vásquez et al. 2015"/>
        <s v="Benavides-Morera and Campos-Calderón 2019"/>
        <s v="RLA, The Shortfin Smooth Lanternshark is demersal on the continental slope at a depth &gt;300 m with the maximum depth unknown, although it is suspected to range much deeper to ~1,000 m, based on the known depth ranges of many other Etmopterus species (Knuck"/>
        <s v="Ebert et al. 2017"/>
        <s v="Ebert and van Hees 2018"/>
        <s v="García 2017"/>
        <s v="Roberts et al. 2015"/>
        <s v="Pajuelo et al. 2016; Weigman 2016"/>
        <s v="Unknown depth range, but collected over deepwater (RLA)"/>
        <s v="may occur &gt;200 Weigmann et al. 2020"/>
        <s v="Weigmann et al. 2020"/>
        <s v="García et al. 2014"/>
        <s v="Paramo et al. 2015"/>
        <s v="See RLA presumed to be demersal on the continental shelf and upper slope waters; Finucci, Rigby pers. comm. 210627"/>
        <s v="Vaz and Carvalho 2018"/>
        <s v="Weigmann 2016; RLA indicates might be very shallow: &quot;This carpet shark resides in temperate waters along the continental shelf at depths to 180 m, occurring in a variety of habitats, including sand, rocky reefs, kelp, and seagrass beds (Compagno 2001, Las"/>
        <s v="Weigmann 2016; The depth range is uncertain, but like other coastal wobbegongs we assume the depth range is 0–100 m. It was photographed underwater at a depth of 20 m at Silayakuti Point, Bali, but may have a much deeper depth range as it was observed in "/>
        <s v="Ebert et al. 2013"/>
        <s v="Weigmann 2016 describes this as 'inshore'; there are records of this at 12 m Bennett et al. 2021; decided to clip map to 0-30 m"/>
        <s v="Rigby et al. 2016, Weigmann 2016"/>
        <s v="Weigmann et al. 2018"/>
        <s v="Weigmann and Kaschner 2017"/>
        <s v="White et al. 2016"/>
        <s v="Soares et al. 2019"/>
        <s v="Fahmi and Ebert 2018"/>
        <s v="Unknown depth range  (Weigmann et al. 2020); Finucci, Rigby pers. comm. 210627"/>
        <s v="Weigmann 2016; Australian Museum suggests https://australian.museum/learn/animals/fishes/draughtboard-shark-cephaloscyllium-laticeps-dumeril-1853/"/>
        <s v="See RLA"/>
        <s v="Soares et al. 2016; RLA &quot;based on a congener from the region, the Dark-Freckled Catshark (Scyliorhinus ugoi)&quot;"/>
        <s v="Weigmann 2016; Soares &amp; de Carvalho 2019"/>
        <s v="Unknown depth range  (Weigmann et al. 2020); Finucci pers. comm. 210627"/>
        <s v="Soares et al. 2016"/>
        <s v="captured in fisheries that operate at depths of 200–1,000 m, with one individual caught at 640 m see RLA"/>
        <s v="Carpenter and De Angelis 2016; Pascual-Alayon et al. 2017"/>
        <s v="Weigmann 2016: RLA"/>
        <s v="Ebert et al. 2013; Serena et al. 2014"/>
        <s v="RLA based on related species"/>
        <s v="See Red List Assessment"/>
        <s v="P.M. Kyne unpubl. data 2021; See Draft red List Assessment"/>
        <s v="RLA 2021"/>
        <s v="based on its sister species, the Broadfin Shark (Lamiopsis temminckii) (Ebert et al. 2013, Weigmann 2016)"/>
        <s v="Shao et al. 2019"/>
        <s v="Unknown depth range  (Weigmann et al. 2020)"/>
        <s v="Last et al. 2016"/>
        <s v="Weigmann 2016 and Last et al 2016"/>
        <s v="Last et al 2016; RLA The depth range is unknown but suspected to be 1–200 m (H. Ho unpubl. data 2019)."/>
        <s v="Weigmann 2016 (as Narcine lasti)"/>
        <s v="Weigmann 2016 (as Narcine nelsoni) and Last et. al 2016"/>
        <s v="Weigmann 2016 (as Narcine ornata)"/>
        <s v="Weigmann 2016 (as Narcine tasmaniensis) and Last et. al 2016"/>
        <s v="Weigmann 2016 (as Narcine westraliensis)"/>
        <s v="Weigmann 2016 (As Torpedo californica)"/>
        <s v="Last et al 2016 (As Torpedo formosa)"/>
        <s v="Last et al 2016"/>
        <e v="#N/A"/>
        <s v="Gulyugin et al. 2006"/>
        <s v="Weigmann 2016  (was Rhinobatos annulatus)"/>
        <s v="Rutledge 2019"/>
        <s v="Weigmann 2016 (as Rhinobatos glaucostigma)"/>
        <s v="Weigmann 2016 (as Rhinobatos horkelii)"/>
        <s v="Weigmann 2016 (as Rhinobatos leucorhynchus)"/>
        <s v="Weigmann 2016 (as Rhinobatos percellens)"/>
        <s v="Weigmann 2016 (as Rhinobatos planiceps)"/>
        <s v="Weigmann 2016 (as Rhinobatos prahli)"/>
        <s v="Weigmann 2016 (as Rhinobatos productus)"/>
        <s v="Krakstad et al. 2008"/>
        <s v="Last et al 2016; The Borneo Guitarfish is presumably demersal on the continental shelf and its depth is unknown, but like other guitarfishes, is presumably less than 100 m (Last et al. 2016)."/>
        <s v="Lhomme et al. 1984"/>
        <s v="RLA; The Papuan Guitarfish is demersal on the outer continental shelf with a single specimen documented from a survey at a depth of 191–290 m (White et al. 2016)."/>
        <s v="The Ranong Guitarfish is demersal on the inner continental shelf at depths of 68–108 m (Psomadakis et al. 2019). "/>
        <s v="Ebert and Stehmann 2013"/>
        <s v="Weigmann 2016  (was Raja binoculata)"/>
        <s v="Last et al. 2016 (as Beringraja cortezensis)"/>
        <s v="Last et al. 2016 (was Dipturus australis)"/>
        <s v="Last et al 2016 (as Dentiraja oculata)"/>
        <s v="presumably demersal on the deep insular slopes of the region but depth of capture is unknown (Last et al. 2016).  see RLA"/>
        <s v="presumably outer continental shelf and/or upper slope, See RLA"/>
        <s v="Weigmann 2016 (as Dipturus grahami)"/>
        <s v="Weigmann 2016 (as Dipturus macrocaudus)"/>
        <s v="Weigmann 2016 (As Zearaja maugeana)"/>
        <s v="Weigmann 2016 (as Zearaja nasuta)"/>
        <s v="only from two type specimens with no recorded depth of capture and from Da-xi fish market, Taiwan where it was observed alongside other deep-water skates that implies it was caught on the continental slope in depths below 200 m (Jeong and Nakabo 2008, Las"/>
        <s v="Ebert and Leslie 2019"/>
        <s v="probably demersal on the continental shelf on soft-sediment habitats (Last et al. 2016). "/>
        <s v="Weigmann 2016 (as Okamejei jensenae)"/>
        <s v="Weigmann 2016 (as Okamejei philipi)"/>
        <s v="Weigmann 2016 (as Okamejei powelli)"/>
        <s v="Weigmann 2016 and Last et. al 2016"/>
        <s v="Krakstad et al. 2011; Pascual-Alayon et al. 2017"/>
        <s v="Weigmann 2016 (as Rajella leoparda)"/>
        <s v="Added recently to Global List, RLA depth"/>
        <s v="Last et. al 2016"/>
        <s v="Weigmann 2016 (was Rhinoraja magellanica)"/>
        <s v="Ebert 2016"/>
        <s v="Weigmann 2016 (as Anacanthobatis americana)"/>
        <s v="Last and Bussarawit 2016"/>
        <s v="Stehmann and Weigmann 2016"/>
        <s v="Weigmann 2016 (as Anacanthobatis stenosoma)"/>
        <s v="Weigmann 2016 (as Dasyatis brevicaudata)"/>
        <s v="Weigmann 2016 (as Dasyatis centroura)"/>
        <s v="Weigmann 2016 (as Dasyatis lata) and Last et. al 2016"/>
        <s v="Weigmann 2016 (as Himantura imbricata) and Last et. al 2016"/>
        <s v="Weigmann 2016 (as Himantura walga)"/>
        <s v="Last et al. 2016; Carpenter and De Angelis 2016"/>
        <s v="Weigmann 2016 (as Dasyatis colarensis) and Last et. al 2016"/>
        <s v="Weigmann 2016 (as Dasyatis akajei)"/>
        <s v="Weigmann 2016 (as Dasyatis bennettii)"/>
        <s v="Weigmann 2016 (as Dasyatis fluviorum)"/>
        <s v="Weigmann 2016 (as Dasyatis izuensis)"/>
        <s v="Weigmann 2016 (as Dasyatis laevigata)"/>
        <s v="Weigmann 2016 (as Dasyatis parvonigra) and Last et. al 2016"/>
        <s v="Not sure where this number comes from, was already filled out. Not included in Weigmann and in Last says inshore mainly with seagrasses"/>
        <s v="Weigmann 2016 (as Himantura astra)"/>
        <s v="Weigmann 2016 (as Himantura gerrardi)"/>
        <s v="Weigmann 2016 (as Himantura pastinacoides)"/>
        <s v="Weigmann 2016 (as Himantura randalli)"/>
        <s v="Weigmann 2016 (as Himantura toshi)"/>
        <s v="Weigmann 2016 (as Dasyatis microps)"/>
        <s v="Weigmann 2016 (as Pastinachus atrus)"/>
        <s v="Weigmann 2016 (as Himantura fai)"/>
        <s v="Weigmann 2016 (as Himantura hortlei)"/>
        <s v="Weigmann 2016 (as Himantura jekinsii)"/>
        <s v="Weigmann 2016 (as Himantura uarnacoides)"/>
        <s v="Last et al. 2016; Ben Amor et al. 2019"/>
        <s v="Weigmann 2016 (as Dasyatis acutirostra)"/>
        <s v="Weigmann 2016 (as Dasyatis zugei)"/>
        <s v="Weigmann 2016 (as Himantura dalyensis)"/>
        <s v="Weigmann 2016 (as Himantura granulata)"/>
        <s v="Weigmann 2016 (as Himantura lobistoma)"/>
        <s v="Weigmann 2016 (as Himantura pacifica)"/>
        <s v="Weigmann 2016 (as Himantura schmardae)"/>
        <s v="Yokota and de Carvalho 2017, L. Yokota pers. comm. 14/06/2020"/>
        <s v="Finucci pers. comm. 210627"/>
        <s v="Last et al. 2016; Whitehead et al. 1984"/>
        <s v="Weigmann 2016 (as Manta alfredi)"/>
        <s v="Weigmann 2016 (as Manta birostris)"/>
        <s v="Weigmann 2016 (as Mobula eregoodootenkee)"/>
        <s v="Clerkin et al. 2017"/>
        <s v="Finucci et al. 2018"/>
        <s v="Walovich et al. 2017, possibly &gt; 2000 m"/>
      </sharedItems>
    </cacheField>
    <cacheField name="Habitat" numFmtId="0">
      <sharedItems count="9">
        <s v="Deepwater"/>
        <s v="Coastal_Deepwater"/>
        <s v="Coastal"/>
        <s v="Deepwater_Coastal"/>
        <s v="Pelagic"/>
        <s v="Pelagic_Coastal"/>
        <s v="Coastal_Pelagic"/>
        <s v="Coastal_Freshwater"/>
        <s v="Freshwater"/>
      </sharedItems>
    </cacheField>
    <cacheField name="PrimaryHabitat" numFmtId="0">
      <sharedItems count="4">
        <s v="Deepwater"/>
        <s v="Coastal"/>
        <s v="Pelagic"/>
        <s v="Freshwater"/>
      </sharedItems>
    </cacheField>
    <cacheField name="SecondaryHabitat" numFmtId="0">
      <sharedItems containsBlank="1" count="5">
        <m/>
        <s v="Deepwater"/>
        <s v="Coastal"/>
        <s v="Pelagic"/>
        <s v="Freshwater"/>
      </sharedItems>
    </cacheField>
    <cacheField name="area_sqkm">
      <sharedItems containsMixedTypes="1" containsNumber="1" count="1139">
        <n v="199365.98310000001"/>
        <n v="2028893.3640000001"/>
        <n v="10589515.65"/>
        <n v="9871430.0979999993"/>
        <n v="1800573.673"/>
        <n v="467611.01250000001"/>
        <n v="4487898.432"/>
        <n v="4527328.3890000004"/>
        <n v="973490.72649999999"/>
        <n v="457281.48710000003"/>
        <n v="37867.803979999997"/>
        <n v="38946.677000000003"/>
        <n v="5974759.2489999998"/>
        <n v="7081.096313"/>
        <n v="73336.799669999993"/>
        <n v="11089.024020000001"/>
        <n v="3281.894812"/>
        <n v="25.344836789999999"/>
        <n v="123719.4544"/>
        <n v="2649614.8539999998"/>
        <n v="2833.571297"/>
        <n v="601950.89249999996"/>
        <n v="11895.506100000001"/>
        <n v="660813.31530000002"/>
        <n v="85213.910810000001"/>
        <n v="36896.899830000002"/>
        <n v="960642.45369999995"/>
        <n v="85336.727490000005"/>
        <n v="18050.50549"/>
        <n v="84183.742629999993"/>
        <n v="253379.5239"/>
        <n v="2.04573245"/>
        <n v="76221.863060000003"/>
        <n v="658090.73190000001"/>
        <s v="NA"/>
        <n v="19324.937310000001"/>
        <n v="82429.039430000004"/>
        <n v="399929.45380000002"/>
        <n v="905548.77830000001"/>
        <n v="139.4845857"/>
        <n v="1423186.0490000001"/>
        <n v="688599.07640000002"/>
        <n v="83678.227050000001"/>
        <n v="48487.069609999999"/>
        <n v="45345.537210000002"/>
        <n v="578.33373979999999"/>
        <n v="439.32488590000003"/>
        <n v="3434528.0070000002"/>
        <n v="66632.609169999996"/>
        <n v="2898533.4079999998"/>
        <n v="25939.656760000002"/>
        <n v="35272.314610000001"/>
        <n v="3377.0216959999998"/>
        <n v="13389.771049999999"/>
        <n v="439269.79989999998"/>
        <n v="11.32155373"/>
        <n v="3980578.61"/>
        <n v="75149.673620000001"/>
        <n v="1028242.186"/>
        <n v="9648.4754389999998"/>
        <n v="3583275.2579999999"/>
        <n v="774972.25049999997"/>
        <n v="347473.1654"/>
        <n v="84261.552240000005"/>
        <n v="1459.602539"/>
        <n v="4886207.9749999996"/>
        <n v="15877.56155"/>
        <n v="84567.860709999994"/>
        <n v="380831.45490000001"/>
        <n v="38813.771820000002"/>
        <n v="132943.01800000001"/>
        <n v="4732.7839489999997"/>
        <n v="5563.2618389999998"/>
        <n v="3268196.267"/>
        <n v="263405.31319999998"/>
        <n v="192203.1949"/>
        <n v="4831.7408789999999"/>
        <n v="258.9257121"/>
        <n v="1987.306364"/>
        <n v="135414.2513"/>
        <n v="816.04862419999995"/>
        <n v="4037.672994"/>
        <n v="23625.873800000001"/>
        <n v="20284.590960000001"/>
        <n v="3966.7432979999999"/>
        <n v="3599484.8089999999"/>
        <n v="182831.77189999999"/>
        <n v="6041.3040890000002"/>
        <n v="1160.9639360000001"/>
        <n v="2902.4548239999999"/>
        <n v="2485437.361"/>
        <n v="51.142143900000001"/>
        <n v="658223.87800000003"/>
        <n v="2962.625908"/>
        <n v="137730.87330000001"/>
        <n v="2101541.21"/>
        <n v="5685.650243"/>
        <n v="5295077.0039999997"/>
        <n v="3313.960673"/>
        <n v="39502.783080000001"/>
        <n v="778.8484479"/>
        <n v="206097.77679999999"/>
        <n v="210800.00580000001"/>
        <n v="24898.948359999999"/>
        <n v="217.94246509999999"/>
        <n v="2097342.9019999998"/>
        <n v="50356.623119999997"/>
        <n v="502903.48859999998"/>
        <n v="133550.87299999999"/>
        <n v="12561.448829999999"/>
        <n v="555450.87560000003"/>
        <n v="61245.09074"/>
        <n v="10918625.300000001"/>
        <n v="1148292.477"/>
        <n v="2697972.2820000001"/>
        <n v="10206.30387"/>
        <n v="348.99549519999999"/>
        <n v="110369.3572"/>
        <n v="6867.7231670000001"/>
        <n v="23741.009900000001"/>
        <n v="675187.52240000002"/>
        <n v="353708.52020000003"/>
        <n v="938833.22230000002"/>
        <n v="92766.76268"/>
        <n v="9165398.8939999994"/>
        <n v="5319619.5999999996"/>
        <n v="996852.72199999995"/>
        <n v="4169969.5460000001"/>
        <n v="478712.61930000002"/>
        <n v="129231.08779999999"/>
        <n v="2218890.6690000002"/>
        <n v="6312.2196860000004"/>
        <n v="261042.7095"/>
        <n v="3099847.5660000001"/>
        <n v="233557.04380000001"/>
        <n v="25950243.140000001"/>
        <n v="241693.03839999999"/>
        <n v="1463957.642"/>
        <n v="291390.1863"/>
        <n v="18224778.710000001"/>
        <n v="33863.634850000002"/>
        <n v="1273030.132"/>
        <n v="1116760.6850000001"/>
        <n v="67.083704819999994"/>
        <n v="12076.683419999999"/>
        <n v="146815.93659999999"/>
        <n v="439263.51980000001"/>
        <n v="54854.232230000001"/>
        <n v="1526594.3149999999"/>
        <n v="512.92299219999995"/>
        <n v="20289.6636"/>
        <n v="389853.26990000001"/>
        <n v="20796.489310000001"/>
        <n v="1448529.3840000001"/>
        <n v="435617.13740000001"/>
        <n v="81323.518519999998"/>
        <n v="411886.1214"/>
        <n v="183187.86429999999"/>
        <n v="471254.1777"/>
        <n v="226166.53039999999"/>
        <n v="752068.57720000006"/>
        <n v="1659467.027"/>
        <n v="13698.300209999999"/>
        <n v="600038.75490000006"/>
        <n v="1135329.0989999999"/>
        <n v="12525.036169999999"/>
        <n v="1282019.9069999999"/>
        <n v="580439.10270000005"/>
        <n v="2192249.906"/>
        <n v="57868.607219999998"/>
        <n v="3646900.5660000001"/>
        <n v="41407.083809999996"/>
        <n v="126107.2059"/>
        <n v="337416.82140000002"/>
        <n v="109357.9062"/>
        <n v="23374.4899"/>
        <n v="943386.47600000002"/>
        <n v="89389.108070000002"/>
        <n v="2664.8830210000001"/>
        <n v="620257.03700000001"/>
        <n v="12741.866760000001"/>
        <n v="134335.8683"/>
        <n v="1341443.084"/>
        <n v="3384.4357169999998"/>
        <n v="3432.5082819999998"/>
        <n v="3103.9169539999998"/>
        <n v="42354.887929999997"/>
        <n v="172.19528149999999"/>
        <n v="429158.4755"/>
        <n v="374.92227020000001"/>
        <n v="470586.59279999998"/>
        <n v="108721.91559999999"/>
        <n v="27716.101760000001"/>
        <n v="635519.86179999996"/>
        <n v="12024.254569999999"/>
        <n v="541365.30130000005"/>
        <n v="74280.299220000001"/>
        <n v="1882438.2009999999"/>
        <n v="315412.6251"/>
        <n v="518207.48729999998"/>
        <n v="152908.89929999999"/>
        <n v="36218.448550000001"/>
        <n v="27883.931229999998"/>
        <n v="54791.689939999997"/>
        <n v="81530.745200000005"/>
        <n v="471820.86940000003"/>
        <n v="68951.730009999999"/>
        <n v="1736.0942950000001"/>
        <n v="709284.75659999996"/>
        <n v="274821.0661"/>
        <n v="3350801.1880000001"/>
        <n v="1761606.3289999999"/>
        <n v="3982741.71"/>
        <n v="16065.23767"/>
        <n v="3963.5512899999999"/>
        <n v="14797.228230000001"/>
        <n v="14446.33473"/>
        <n v="3130.367213"/>
        <n v="1770.4275809999999"/>
        <n v="27053.688330000001"/>
        <n v="1269.8486499999999"/>
        <n v="730786.18409999995"/>
        <n v="2089227.345"/>
        <n v="33151.431759999999"/>
        <n v="4753672.7110000001"/>
        <n v="62786.49265"/>
        <n v="10400326.5"/>
        <n v="171329721.5"/>
        <n v="8018523.176"/>
        <n v="3653813.7969999998"/>
        <n v="4358122.7410000004"/>
        <n v="1124177.2930000001"/>
        <n v="185931581.09999999"/>
        <n v="201282309.5"/>
        <n v="132388136.7"/>
        <n v="200238034.30000001"/>
        <n v="21266122.27"/>
        <n v="221859936.80000001"/>
        <n v="73528054.120000005"/>
        <n v="242806695"/>
        <n v="183080111.09999999"/>
        <n v="31779587.530000001"/>
        <n v="93419889.109999999"/>
        <n v="67879.954830000002"/>
        <n v="180270.57639999999"/>
        <n v="174464.171"/>
        <n v="198287.36369999999"/>
        <n v="3524.9344759999999"/>
        <n v="359191.5503"/>
        <n v="869.47775960000001"/>
        <n v="20069.40638"/>
        <n v="497043.80780000001"/>
        <n v="47703.204100000003"/>
        <n v="144466.6838"/>
        <n v="10462.2174"/>
        <n v="62747.659639999998"/>
        <n v="80513.665489999999"/>
        <n v="285264.24619999999"/>
        <n v="5538.239638"/>
        <n v="4358.7561489999998"/>
        <n v="251395.92790000001"/>
        <n v="1069276.4620000001"/>
        <n v="401646.17099999997"/>
        <n v="55133.789089999998"/>
        <n v="261975.6441"/>
        <n v="28618.915099999998"/>
        <n v="1138399.5819999999"/>
        <n v="109351.46550000001"/>
        <n v="20051.9869"/>
        <n v="2135.1257999999998"/>
        <n v="101765.6672"/>
        <n v="124888.58749999999"/>
        <n v="245111.61600000001"/>
        <n v="115911.29549999999"/>
        <n v="191845.8492"/>
        <n v="299344.58240000001"/>
        <n v="80240.54436"/>
        <n v="15.98874548"/>
        <n v="119402.57060000001"/>
        <n v="51229.538860000001"/>
        <n v="247.2494433"/>
        <n v="237.5476194"/>
        <n v="42951.26182"/>
        <n v="68.429413460000006"/>
        <n v="445.89341990000003"/>
        <n v="57564.361299999997"/>
        <n v="84169.118799999997"/>
        <n v="193727.04519999999"/>
        <n v="87695.04896"/>
        <n v="102444.9795"/>
        <n v="382957.60119999998"/>
        <n v="657.68368090000001"/>
        <n v="18025.804940000002"/>
        <n v="136848.36379999999"/>
        <n v="4.8967569959999997"/>
        <n v="433883.1728"/>
        <n v="3167.1951370000002"/>
        <n v="48457.279179999998"/>
        <n v="8127.8065740000002"/>
        <n v="14591.241620000001"/>
        <n v="1980.9425940000001"/>
        <n v="231.9924647"/>
        <n v="133.3219489"/>
        <n v="78293.493170000002"/>
        <n v="188655.2034"/>
        <n v="68970.688840000003"/>
        <n v="39741.726569999999"/>
        <n v="171082.56469999999"/>
        <n v="44777.848830000003"/>
        <n v="182.9909634"/>
        <n v="228.79165850000001"/>
        <n v="265423.1912"/>
        <n v="20517.93246"/>
        <n v="14711.910550000001"/>
        <n v="2791092.963"/>
        <n v="34525.918250000002"/>
        <n v="462227.18640000001"/>
        <n v="143324.06789999999"/>
        <n v="36319.243369999997"/>
        <n v="330049.49579999998"/>
        <n v="7738.0634909999999"/>
        <n v="318631.01439999999"/>
        <n v="58600.068249999997"/>
        <n v="22619.43549"/>
        <n v="15222.52202"/>
        <n v="654029.2023"/>
        <n v="73050.649470000004"/>
        <n v="2406.432757"/>
        <n v="84854.112150000001"/>
        <n v="58061.123290000003"/>
        <n v="198880.74909999999"/>
        <n v="60851.492749999998"/>
        <n v="1362.667627"/>
        <n v="1427.954831"/>
        <n v="2666.7880660000001"/>
        <n v="45368.178440000003"/>
        <n v="4451.2530029999998"/>
        <n v="338.1704593"/>
        <n v="19921.63089"/>
        <n v="322238.63880000002"/>
        <n v="1254.9845740000001"/>
        <n v="280.51094130000001"/>
        <n v="2182.7132569999999"/>
        <n v="6064.409369"/>
        <n v="337.30551919999999"/>
        <n v="2113.5124500000002"/>
        <n v="42678.383390000003"/>
        <n v="53.325829149999997"/>
        <n v="214679.86240000001"/>
        <n v="282256.2635"/>
        <n v="1313.6911680000001"/>
        <n v="3874063.304"/>
        <n v="11373.308730000001"/>
        <n v="5979.0814140000002"/>
        <n v="75402.559120000005"/>
        <n v="33777.743640000001"/>
        <n v="2307621.5109999999"/>
        <n v="379166.84850000002"/>
        <n v="5975.4044809999996"/>
        <n v="25351.197380000001"/>
        <n v="2628.6119180000001"/>
        <n v="40006.137309999998"/>
        <n v="14252.07598"/>
        <n v="300186.42930000002"/>
        <n v="219803.19149999999"/>
        <n v="4792.7847110000002"/>
        <n v="122641.3777"/>
        <n v="25732.321599999999"/>
        <n v="22076.31365"/>
        <n v="61650.249660000001"/>
        <n v="98.960330080000006"/>
        <n v="51485.893340000002"/>
        <n v="573050.18149999995"/>
        <n v="97618.022469999996"/>
        <n v="201360.1599"/>
        <n v="39088.150029999997"/>
        <n v="115924.6924"/>
        <n v="1094484.3799999999"/>
        <n v="10000.581630000001"/>
        <n v="13029.68893"/>
        <n v="70910.57316"/>
        <n v="89716.327579999997"/>
        <n v="94328.796539999996"/>
        <n v="23266.758979999999"/>
        <n v="2687793.057"/>
        <n v="298192.00579999998"/>
        <n v="239836.65710000001"/>
        <n v="21.39816347"/>
        <n v="501346.01150000002"/>
        <n v="7092.4175489999998"/>
        <n v="46872.328630000004"/>
        <n v="355998.49410000001"/>
        <n v="1756057.9809999999"/>
        <n v="639919.41769999999"/>
        <n v="48838.501779999999"/>
        <n v="4992.7556830000003"/>
        <n v="36445.156799999997"/>
        <n v="18316.29005"/>
        <n v="545008.90709999995"/>
        <n v="19317.912540000001"/>
        <n v="940812.0013"/>
        <n v="7487.174454"/>
        <n v="155114.1513"/>
        <n v="13594.92985"/>
        <n v="3092.1356540000002"/>
        <n v="2585123.1779999998"/>
        <n v="246843.89180000001"/>
        <n v="526835.09459999995"/>
        <n v="5755915.4469999997"/>
        <n v="25.09516739"/>
        <n v="8549.6477290000003"/>
        <n v="3794.5503220000001"/>
        <n v="40481.246720000003"/>
        <n v="577.53312530000005"/>
        <n v="940536.96829999995"/>
        <n v="1343705.8289999999"/>
        <n v="130248.8818"/>
        <n v="499063.72820000001"/>
        <n v="26455.828089999999"/>
        <n v="552174.3798"/>
        <n v="1424993.075"/>
        <n v="127774.15760000001"/>
        <n v="2679550.0449999999"/>
        <n v="123859.2613"/>
        <n v="460526.18569999997"/>
        <n v="1609013.7290000001"/>
        <n v="399832.92790000001"/>
        <n v="1370866.919"/>
        <n v="222043.39559999999"/>
        <n v="217924.73569999999"/>
        <n v="2029405.023"/>
        <n v="28045.893820000001"/>
        <n v="16666.611430000001"/>
        <n v="762684.72030000004"/>
        <n v="1701125.922"/>
        <n v="984553.478"/>
        <n v="295046.46850000002"/>
        <n v="657777.78929999995"/>
        <n v="108759.8468"/>
        <n v="978956.08470000001"/>
        <n v="230909.6992"/>
        <n v="87847.550839999996"/>
        <n v="64389.940399999999"/>
        <n v="19688.2245"/>
        <n v="7247.3053540000001"/>
        <n v="4834.5375180000001"/>
        <n v="69460.912400000001"/>
        <n v="11226.49071"/>
        <n v="844339.97990000003"/>
        <n v="112552.1621"/>
        <n v="2282531.0550000002"/>
        <n v="992185.81770000001"/>
        <n v="2021479.43"/>
        <n v="5407573.6100000003"/>
        <n v="21080.653470000001"/>
        <n v="272754.07010000001"/>
        <n v="238974.696"/>
        <n v="135468.43859999999"/>
        <n v="796393.77190000005"/>
        <n v="3878960.6680000001"/>
        <n v="3632240.5970000001"/>
        <n v="3013960.9369999999"/>
        <n v="5939688.0590000004"/>
        <n v="4128513.7609999999"/>
        <n v="656961.08290000004"/>
        <n v="3017726.8509999998"/>
        <n v="6230595.5470000003"/>
        <n v="388090.90110000002"/>
        <n v="76643.845159999997"/>
        <n v="1467009.0379999999"/>
        <n v="532891.63959999999"/>
        <n v="173881104"/>
        <n v="603397.89009999996"/>
        <n v="5785401.852"/>
        <n v="1572165.6429999999"/>
        <n v="140843.06080000001"/>
        <n v="194516.57190000001"/>
        <n v="39174.746789999997"/>
        <n v="9018499.6679999996"/>
        <n v="9993933.8269999996"/>
        <n v="200946268"/>
        <n v="5893444.1919999998"/>
        <n v="5899762.5470000003"/>
        <n v="365369.01059999998"/>
        <n v="10491644.67"/>
        <n v="2311031.0090000001"/>
        <n v="8381722.2050000001"/>
        <n v="1287430.699"/>
        <n v="1074286.0689999999"/>
        <n v="3259789.6170000001"/>
        <n v="6057285.3439999996"/>
        <n v="1284721.497"/>
        <n v="1390955.348"/>
        <n v="14996553.34"/>
        <n v="107890.5836"/>
        <n v="130952.42570000001"/>
        <n v="188330.3769"/>
        <n v="286033.8517"/>
        <n v="1187563.656"/>
        <n v="5219690.7929999996"/>
        <n v="316783.54350000003"/>
        <n v="5391903.233"/>
        <n v="2165487.27"/>
        <n v="281728546.10000002"/>
        <n v="7178978.199"/>
        <n v="626529.6531"/>
        <n v="58557.538569999997"/>
        <n v="1361781.294"/>
        <n v="1790584.091"/>
        <n v="1365055.1569999999"/>
        <n v="1243072.3689999999"/>
        <n v="313881.73800000001"/>
        <n v="1948667.7930000001"/>
        <n v="7786145.8210000005"/>
        <n v="863990.86410000001"/>
        <n v="188251.07639999999"/>
        <n v="31396803.739999998"/>
        <n v="1036415.998"/>
        <n v="31445766.010000002"/>
        <n v="1879058.1980000001"/>
        <n v="720094.74930000002"/>
        <n v="17880725.899999999"/>
        <n v="5632.8461349999998"/>
        <n v="75032.179300000003"/>
        <n v="33700.16534"/>
        <n v="732073.05969999998"/>
        <n v="33857.850469999998"/>
        <n v="6055.1698139999999"/>
        <n v="101770.82369999999"/>
        <n v="18035.900730000001"/>
        <n v="124.7557819"/>
        <n v="10558.314280000001"/>
        <n v="14198.867749999999"/>
        <n v="914761.80570000003"/>
        <n v="57515.10989"/>
        <n v="8917.9930960000002"/>
        <n v="578072.8824"/>
        <n v="184225.8872"/>
        <n v="248671.77669999999"/>
        <n v="160103.99979999999"/>
        <n v="6.0918669129999996"/>
        <n v="6316.3551049999996"/>
        <n v="285501.8799"/>
        <n v="410550.92589999997"/>
        <n v="4267.4173280000005"/>
        <n v="657153.56700000004"/>
        <n v="31580.09777"/>
        <n v="875179.21030000004"/>
        <n v="52574.059090000002"/>
        <n v="92718.481520000001"/>
        <n v="479529.70569999999"/>
        <n v="463163.64150000003"/>
        <n v="49141.358189999999"/>
        <n v="729.13420959999996"/>
        <n v="634.22953150000001"/>
        <n v="21497.646530000002"/>
        <n v="27517.94946"/>
        <n v="154680.08300000001"/>
        <n v="2026687.1029999999"/>
        <n v="581802.07990000001"/>
        <n v="106129.31"/>
        <n v="421065.7672"/>
        <n v="797734.23970000003"/>
        <n v="166221.9002"/>
        <n v="249157.2156"/>
        <n v="176846.5472"/>
        <n v="5177505.2309999997"/>
        <n v="778866.54989999998"/>
        <n v="824134.05550000002"/>
        <n v="207005.87330000001"/>
        <n v="239803.73389999999"/>
        <n v="2811.5568280000002"/>
        <n v="270735.12060000002"/>
        <n v="190322.54519999999"/>
        <n v="246985.0735"/>
        <n v="62277.805679999998"/>
        <n v="1190342.452"/>
        <n v="709336.25719999999"/>
        <n v="3390.2885719999999"/>
        <n v="1175869.2520000001"/>
        <n v="5690170.7010000004"/>
        <n v="900041.58389999997"/>
        <n v="1979109.1669999999"/>
        <n v="5280274.3360000001"/>
        <n v="5478359.4570000004"/>
        <n v="235340.38089999999"/>
        <n v="486792.7047"/>
        <n v="379867.96409999998"/>
        <n v="26407.655190000001"/>
        <n v="505783.0036"/>
        <n v="103581.0802"/>
        <n v="176216.302"/>
        <n v="2608928.253"/>
        <n v="1674093.412"/>
        <n v="1077588.6710000001"/>
        <n v="1266498.1769999999"/>
        <n v="2821188.6809999999"/>
        <n v="9468112.7860000003"/>
        <n v="13863287.08"/>
        <n v="13636576.65"/>
        <n v="17357.85613"/>
        <n v="1893987.1129999999"/>
        <n v="26562.69082"/>
        <n v="1615317.0549999999"/>
        <n v="626522.66040000005"/>
        <n v="1807630.138"/>
        <n v="2433160.034"/>
        <n v="792.85378400000002"/>
        <n v="23033.67182"/>
        <n v="196.5211505"/>
        <n v="132934.00229999999"/>
        <n v="49027.271959999998"/>
        <n v="39290.526879999998"/>
        <n v="10827.15135"/>
        <n v="163.6171683"/>
        <n v="5303.1143140000004"/>
        <n v="162858.30439999999"/>
        <n v="498752.49300000002"/>
        <n v="419272.50089999998"/>
        <n v="73929.562120000002"/>
        <n v="727223.82220000005"/>
        <n v="46061.779710000003"/>
        <n v="63396.065360000001"/>
        <n v="63086.170960000003"/>
        <n v="325554.01980000001"/>
        <n v="249629.0184"/>
        <n v="28657.359540000001"/>
        <n v="133585.9301"/>
        <n v="29662.816459999998"/>
        <n v="169393.26010000001"/>
        <n v="200944.8622"/>
        <n v="11575.04593"/>
        <n v="283421.35259999998"/>
        <n v="249.11403010000001"/>
        <n v="6308.0599300000003"/>
        <n v="4387.5446250000005"/>
        <n v="464180.55739999999"/>
        <n v="1925.791498"/>
        <n v="971243.46100000001"/>
        <n v="278566.98320000002"/>
        <n v="421823.47090000001"/>
        <n v="44822.90842"/>
        <n v="892908.59210000001"/>
        <n v="157367.06280000001"/>
        <n v="1654491.7860000001"/>
        <n v="6165972.034"/>
        <n v="3195081.8330000001"/>
        <n v="4667900.2510000002"/>
        <n v="2161.4513510000002"/>
        <n v="488.08251330000002"/>
        <n v="784741.6237"/>
        <n v="39588.011619999997"/>
        <n v="167689.42139999999"/>
        <n v="1075210.1510000001"/>
        <n v="604407.42520000006"/>
        <n v="96751.123519999994"/>
        <n v="12576.63103"/>
        <n v="46514.711289999999"/>
        <n v="15060.119060000001"/>
        <n v="11719.07769"/>
        <n v="24118.013360000001"/>
        <n v="32981.338049999998"/>
        <n v="145787.11910000001"/>
        <n v="35825.461929999998"/>
        <n v="255163.35310000001"/>
        <n v="270095.17540000001"/>
        <n v="10593.604869999999"/>
        <n v="80961.147859999997"/>
        <n v="84377.204079999996"/>
        <n v="58863.778630000001"/>
        <n v="184492.81589999999"/>
        <n v="1595286.216"/>
        <n v="110456.76"/>
        <n v="901438.44059999997"/>
        <n v="12600.58605"/>
        <n v="127052.7887"/>
        <n v="102526.66620000001"/>
        <n v="207830.79629999999"/>
        <n v="747.56313780000005"/>
        <n v="500862.2401"/>
        <n v="45527.639739999999"/>
        <n v="101232.0912"/>
        <n v="72193.006280000001"/>
        <n v="525351.87"/>
        <n v="1653740.3230000001"/>
        <n v="29403.539939999999"/>
        <n v="578200.61849999998"/>
        <n v="171703.427"/>
        <n v="346.56850650000001"/>
        <n v="216483.91740000001"/>
        <n v="124680.7598"/>
        <n v="96.278784979999998"/>
        <n v="80255.283249999993"/>
        <n v="51435.513140000003"/>
        <n v="646322.01379999996"/>
        <n v="698275.13410000002"/>
        <n v="67733.033240000004"/>
        <n v="31578.974750000001"/>
        <n v="802641.44850000006"/>
        <n v="226715.66690000001"/>
        <n v="3522.1125510000002"/>
        <n v="492769.70569999999"/>
        <n v="5419.7296109999997"/>
        <n v="310877.29269999999"/>
        <n v="377424.79369999998"/>
        <n v="1176618.905"/>
        <n v="93453.480030000006"/>
        <n v="210699.709"/>
        <n v="10968.828750000001"/>
        <n v="1271490.787"/>
        <n v="3975.3266020000001"/>
        <n v="436610.41190000001"/>
        <n v="1272939.517"/>
        <n v="314555.0919"/>
        <n v="123536.33560000001"/>
        <n v="172117.4932"/>
        <n v="142311.41029999999"/>
        <n v="1453727.148"/>
        <n v="1396070.5730000001"/>
        <n v="88549.380910000007"/>
        <n v="242769.0189"/>
        <n v="3232.6025060000002"/>
        <n v="40232.55659"/>
        <n v="2453.2152420000002"/>
        <n v="1385643.892"/>
        <n v="1133248.466"/>
        <n v="17166.158240000001"/>
        <n v="99491.865099999995"/>
        <n v="27569.0952"/>
        <n v="111685.9624"/>
        <n v="598124.90509999997"/>
        <n v="34014.769699999997"/>
        <n v="1051612.912"/>
        <n v="137895.5865"/>
        <n v="8342.8943980000004"/>
        <n v="101047.99709999999"/>
        <n v="897590.91500000004"/>
        <n v="134593.53159999999"/>
        <n v="368230.89880000002"/>
        <n v="420.11723019999999"/>
        <n v="607.69734289999997"/>
        <n v="4885.3209649999999"/>
        <n v="519.76347310000006"/>
        <n v="399443.989"/>
        <n v="685619.11179999996"/>
        <n v="2747.0060680000001"/>
        <n v="351.99393739999999"/>
        <n v="766539.56169999996"/>
        <n v="29759.15727"/>
        <n v="228175.50700000001"/>
        <n v="252.68234810000001"/>
        <n v="371830.67560000002"/>
        <n v="515189.01809999999"/>
        <n v="790500.15949999995"/>
        <n v="2191.1799120000001"/>
        <n v="897719.13150000002"/>
        <n v="1437572.1259999999"/>
        <n v="2214013.4410000001"/>
        <n v="246404.6164"/>
        <n v="41845.568460000002"/>
        <n v="555561.67379999999"/>
        <n v="44.752247150000002"/>
        <n v="411069.24609999999"/>
        <n v="4534397.6960000005"/>
        <n v="196588.0404"/>
        <n v="880884.14210000006"/>
        <n v="1754543.064"/>
        <n v="48291.146500000003"/>
        <n v="3.707691751"/>
        <n v="20474.272130000001"/>
        <n v="143850.649"/>
        <n v="25734.877380000002"/>
        <n v="3782.7897050000001"/>
        <n v="73.820346860000001"/>
        <n v="109189.73450000001"/>
        <n v="701244.30370000005"/>
        <n v="185673.4002"/>
        <n v="298281.91159999999"/>
        <n v="101976.3461"/>
        <n v="530442.90249999997"/>
        <n v="57239.987450000001"/>
        <n v="661710.50340000005"/>
        <n v="551670.47530000005"/>
        <n v="737749.47149999999"/>
        <n v="926036.6594"/>
        <n v="320254.0197"/>
        <n v="836869.95169999998"/>
        <n v="116647.1323"/>
        <n v="468862.52340000001"/>
        <n v="1058317.273"/>
        <n v="516482.71629999997"/>
        <n v="86200.626180000007"/>
        <n v="276487.11900000001"/>
        <n v="773206.5135"/>
        <n v="1303587.8529999999"/>
        <n v="31408.622950000001"/>
        <n v="194578.7426"/>
        <n v="39908.869189999998"/>
        <n v="2655.112517"/>
        <n v="1425017.621"/>
        <n v="136327.99160000001"/>
        <n v="1406.5803759999999"/>
        <n v="449171.01169999997"/>
        <n v="243892.05650000001"/>
        <n v="846526.22030000004"/>
        <n v="1276658.926"/>
        <n v="768386.15540000005"/>
        <n v="10523.687679999999"/>
        <n v="96338.502429999993"/>
        <n v="775895.91429999995"/>
        <n v="42324.260399999999"/>
        <n v="947114.16910000006"/>
        <n v="1115224.7609999999"/>
        <n v="117879.4143"/>
        <n v="1083.776263"/>
        <n v="4651.779552"/>
        <n v="9310.4028730000009"/>
        <n v="33066.505499999999"/>
        <n v="2114325.0669999998"/>
        <n v="82995.117549999995"/>
        <n v="1542872.59"/>
        <n v="499769.08559999999"/>
        <n v="65700.003719999993"/>
        <n v="450044.35"/>
        <n v="1490130.0719999999"/>
        <n v="104083.2007"/>
        <n v="3677629.2919999999"/>
        <n v="336790.09860000003"/>
        <n v="156897.228"/>
        <n v="69826.249419999993"/>
        <n v="1877111.8319999999"/>
        <n v="5004.1838889999999"/>
        <n v="39510.651810000003"/>
        <n v="1024016.709"/>
        <n v="237.06614830000001"/>
        <n v="457.90255100000002"/>
        <n v="638852.69830000005"/>
        <n v="15105.189479999999"/>
        <n v="722187.62419999996"/>
        <n v="13411.49214"/>
        <n v="200954.31150000001"/>
        <n v="1436.3030940000001"/>
        <n v="79657.270300000004"/>
        <n v="172355.63200000001"/>
        <n v="14298.512570000001"/>
        <n v="25343.075680000002"/>
        <n v="90015.435960000003"/>
        <n v="1091.5313140000001"/>
        <n v="9296.1395840000005"/>
        <n v="671.06686939999997"/>
        <n v="71.269475900000003"/>
        <n v="6454.568037"/>
        <n v="12332.07388"/>
        <n v="149.2912359"/>
        <n v="5733.2010250000003"/>
        <n v="104.7979235"/>
        <n v="16061.83581"/>
        <n v="120078.6903"/>
        <n v="9253.9151779999993"/>
        <n v="27805.050630000002"/>
        <n v="32371.264039999998"/>
        <n v="384707.14909999998"/>
        <n v="43488.15683"/>
        <n v="906.83938680000006"/>
        <n v="423490.2709"/>
        <n v="819788.63450000004"/>
        <n v="567034.32400000002"/>
        <n v="634507.55759999994"/>
        <n v="950660.59750000003"/>
        <n v="461483.86300000001"/>
        <n v="102110.0361"/>
        <n v="4899.1143949999996"/>
        <n v="98144.180999999997"/>
        <n v="7138.3982980000001"/>
        <n v="18850.80415"/>
        <n v="649065.36170000001"/>
        <n v="478915.1986"/>
        <n v="1095181.4439999999"/>
        <n v="36158.83266"/>
        <n v="1570.3361110000001"/>
        <n v="2481.4925149999999"/>
        <n v="22395.077789999999"/>
        <n v="10865.85252"/>
        <n v="7.6068184690000002"/>
        <n v="222099.2806"/>
        <n v="55970.709069999997"/>
        <n v="94855.254010000004"/>
        <n v="356099.68550000002"/>
        <n v="46659.714260000001"/>
        <n v="67073.784929999994"/>
        <n v="44724.440410000003"/>
        <n v="174.7490736"/>
        <n v="9.5659161370000003"/>
        <n v="98060.261320000005"/>
        <n v="13.665594029999999"/>
        <n v="238760.34049999999"/>
        <n v="105725.3947"/>
        <n v="22592.291509999999"/>
        <n v="67883.445380000005"/>
        <n v="4944.5530509999999"/>
        <n v="7597.1715709999999"/>
        <n v="132348.31039999999"/>
        <n v="205.324995"/>
        <n v="103076.6321"/>
        <n v="3007.224768"/>
        <n v="214525.4339"/>
        <n v="35281.134250000003"/>
        <n v="6422.613042"/>
        <n v="116838.6122"/>
        <n v="13392.432119999999"/>
        <n v="1674.4963519999999"/>
        <n v="49608.737569999998"/>
        <n v="58642.40713"/>
        <n v="210749.94589999999"/>
        <n v="659461.51950000005"/>
        <n v="1778224.8359999999"/>
        <n v="1563800.4310000001"/>
        <n v="3590688.2280000001"/>
        <n v="1309737.051"/>
        <n v="388954.70319999999"/>
        <n v="4868.0173599999998"/>
        <n v="393569.45490000001"/>
        <n v="70744.029899999994"/>
        <n v="276080.85080000001"/>
        <n v="279688.96269999997"/>
        <n v="2079026.027"/>
        <n v="78049.004509999999"/>
        <n v="40279.146760000003"/>
        <n v="104748.1333"/>
        <n v="237497.85690000001"/>
        <n v="187727.7211"/>
        <n v="115172.9788"/>
        <n v="950647.07909999997"/>
        <n v="230745.71909999999"/>
        <n v="591288.06169999996"/>
        <n v="7769.074388"/>
        <n v="130735.3744"/>
        <n v="56704.232649999998"/>
        <n v="391925.67"/>
        <n v="21643.095689999998"/>
        <n v="363825.76250000001"/>
        <n v="916489.39179999998"/>
        <n v="2865996.702"/>
        <n v="2445016.406"/>
        <n v="1982776.0830000001"/>
        <n v="1233624.1780000001"/>
        <n v="325416.61129999999"/>
        <n v="197447.9614"/>
        <n v="864881.47129999998"/>
        <n v="118771.5197"/>
        <n v="107815.5007"/>
        <n v="74163.508119999999"/>
        <n v="292362.04389999999"/>
        <n v="1182021.297"/>
        <n v="182078.96549999999"/>
        <n v="231698.08730000001"/>
        <n v="1873953.611"/>
        <n v="149547.54490000001"/>
        <n v="2314033.8330000001"/>
        <n v="2009744.4650000001"/>
        <n v="1371096.66"/>
        <n v="190663.57620000001"/>
        <n v="649742.33290000004"/>
        <n v="911184.37910000002"/>
        <n v="273393.95649999997"/>
        <n v="1258145.75"/>
        <n v="876267.20059999998"/>
        <n v="16697.266609999999"/>
        <n v="105690.3015"/>
        <n v="1421028.0660000001"/>
        <n v="566554.12430000002"/>
        <n v="218646.92310000001"/>
        <n v="1423550.122"/>
        <n v="3821127.398"/>
        <n v="944668.853"/>
        <n v="568409.19999999995"/>
        <n v="199162.913"/>
        <n v="403100.23849999998"/>
        <n v="3465257.98"/>
        <n v="204864.06899999999"/>
        <n v="3592251.9890000001"/>
        <n v="1970749.4669999999"/>
        <n v="261360167.90000001"/>
        <n v="13373.25179"/>
        <n v="3342370.8160000001"/>
        <n v="814410.39060000004"/>
        <n v="7468235.1869999999"/>
        <n v="370061.38209999999"/>
        <n v="1707138.8359999999"/>
        <n v="181612.5681"/>
        <n v="652469.92220000003"/>
        <n v="68255.010120000006"/>
        <n v="5628228.2609999999"/>
        <n v="7389.1132070000003"/>
        <n v="3797441.3110000002"/>
        <n v="395063.33539999998"/>
        <n v="23421.622050000002"/>
        <n v="1073406.781"/>
        <n v="57050.764669999997"/>
        <n v="149018.35490000001"/>
        <n v="791782.2781"/>
        <n v="18213.468089999998"/>
        <n v="2146.3126980000002"/>
        <n v="17710.94614"/>
        <n v="74504.209279999995"/>
        <n v="100960.8668"/>
        <n v="43785.642019999999"/>
        <n v="230298.92879999999"/>
        <n v="37153.33988"/>
        <n v="8786.2323159999996"/>
        <n v="3922.1901210000001"/>
        <n v="39080.499600000003"/>
        <n v="1431.0869560000001"/>
        <n v="1236.5589520000001"/>
        <n v="1684272.6569999999"/>
        <n v="1544439.1329999999"/>
        <n v="60659.72971"/>
        <n v="332573.48599999998"/>
        <n v="569770.42119999998"/>
        <n v="55849.821660000001"/>
        <n v="570357.36620000005"/>
        <n v="33016.657850000003"/>
        <n v="3332523.4780000001"/>
        <n v="201235.44"/>
        <n v="389752.2573"/>
        <n v="1358848.55"/>
        <n v="341010.42340000003"/>
        <n v="19017.237509999999"/>
        <n v="85954.673850000006"/>
        <n v="67883.654110000003"/>
        <n v="45486.59605"/>
        <n v="40478.431470000003"/>
        <n v="36553.127690000001"/>
        <n v="237627.22719999999"/>
        <n v="41561.314180000001"/>
        <n v="33345.446799999998"/>
        <n v="92746.076499999996"/>
        <n v="591.30537079999999"/>
        <n v="22691.776620000001"/>
        <n v="65393.998030000002"/>
        <n v="99398.39615"/>
        <n v="132.0376771"/>
        <n v="11525.68427"/>
        <n v="7371.189875"/>
        <n v="3185.8761340000001"/>
        <n v="24060.49048"/>
        <n v="357691.49469999998"/>
        <n v="23949.740600000001"/>
        <n v="187998.59080000001"/>
        <n v="111564.45759999999"/>
        <n v="1059389.179"/>
        <n v="129590.40489999999"/>
        <n v="1547135.452"/>
        <n v="727294.43130000005"/>
        <n v="6398112.5860000001"/>
        <n v="14437.71673"/>
        <n v="1064156.811"/>
        <n v="2157592.645"/>
        <n v="866543.44539999997"/>
        <n v="403758.45260000002"/>
        <n v="4002565.7820000001"/>
        <n v="2379109.844"/>
        <n v="92164.528210000004"/>
        <n v="27620.647519999999"/>
        <n v="1543916.051"/>
        <n v="1810688.5460000001"/>
        <n v="52925.423210000001"/>
        <n v="103684.30379999999"/>
        <n v="7028.1617480000004"/>
        <n v="156669.55729999999"/>
        <n v="771560.9423"/>
        <n v="506401.17690000002"/>
        <n v="1422568.8289999999"/>
        <n v="510682.19910000003"/>
        <n v="1954609.9990000001"/>
        <n v="2639551.0159999998"/>
        <n v="665363.78269999998"/>
        <n v="259973.33910000001"/>
        <n v="140078.3567"/>
        <n v="24879248.399999999"/>
        <n v="29043874.710000001"/>
        <n v="2776661.4810000001"/>
        <n v="3548208.2409999999"/>
        <n v="9695409.0439999998"/>
        <n v="9840640.0960000008"/>
        <n v="2905541.5079999999"/>
        <n v="11323161.58"/>
        <n v="1399645.5930000001"/>
        <n v="260621.769"/>
        <n v="616415.94519999996"/>
        <n v="14748.274820000001"/>
        <n v="224.02968680000001"/>
        <n v="241.0285433"/>
        <n v="284371.57069999998"/>
        <n v="91327.902359999993"/>
        <n v="562.15807740000002"/>
        <n v="113780.7653"/>
        <n v="1620.982366"/>
        <n v="228922.6777"/>
        <n v="284724.72879999998"/>
        <n v="1851462.051"/>
        <n v="16981.423019999998"/>
        <n v="1924.0476630000001"/>
        <n v="163330.4178"/>
        <n v="87892.228950000004"/>
        <n v="34658.968760000003"/>
        <n v="58117.719590000001"/>
        <n v="20995.13608"/>
        <n v="2420848.5589999999"/>
        <n v="27019.374779999998"/>
        <n v="2185827.3199999998"/>
        <n v="135504.7205"/>
        <n v="383160.82860000001"/>
        <n v="6538.4610350000003"/>
        <n v="115225.3254"/>
        <n v="873484.47580000001"/>
        <n v="516575.1936"/>
        <n v="775.6588319"/>
        <n v="120764.93030000001"/>
        <n v="11576.429029999999"/>
        <n v="197458.2127"/>
        <n v="18020.632839999998"/>
        <n v="5690.4334440000002"/>
        <n v="920.07229280000001"/>
        <n v="1007975.09"/>
        <n v="1171422.686"/>
        <n v="151884.74470000001"/>
        <n v="366971.89079999999"/>
        <n v="1044547.688"/>
        <n v="73632.828880000001"/>
        <n v="182506.32769999999"/>
        <n v="4066953.9360000002"/>
        <n v="3768462.8289999999"/>
        <n v="71593.720809999999"/>
        <n v="149473.80290000001"/>
        <n v="114130.9388"/>
        <n v="330472.26799999998"/>
        <n v="1239936.9739999999"/>
        <n v="810398.51150000002"/>
      </sharedItems>
    </cacheField>
    <cacheField name="Endemic_lessthan149246" numFmtId="0">
      <sharedItems containsBlank="1" count="2">
        <m/>
        <s v="Endemic"/>
      </sharedItems>
    </cacheField>
    <cacheField name="MaxLinearDimension">
      <sharedItems containsMixedTypes="1" containsNumber="1" count="351">
        <n v="117"/>
        <n v="196"/>
        <n v="140"/>
        <n v="550"/>
        <n v="177.8"/>
        <n v="180"/>
        <n v="296"/>
        <n v="394"/>
        <n v="450"/>
        <n v="123.5"/>
        <n v="123"/>
        <n v="126"/>
        <n v="200"/>
        <n v="95.2"/>
        <n v="86"/>
        <n v="61"/>
        <n v="71.5"/>
        <n v="69"/>
        <n v="110"/>
        <n v="92"/>
        <n v="71"/>
        <n v="58"/>
        <n v="90"/>
        <n v="82"/>
        <n v="99"/>
        <n v="67"/>
        <n v="60"/>
        <n v="115"/>
        <n v="85"/>
        <n v="73"/>
        <n v="101"/>
        <n v="78"/>
        <n v="105"/>
        <n v="79"/>
        <n v="59"/>
        <n v="54.3"/>
        <n v="64"/>
        <n v="75"/>
        <n v="112"/>
        <n v="62"/>
        <n v="77"/>
        <n v="93"/>
        <n v="130"/>
        <n v="176"/>
        <n v="108"/>
        <n v="101.7"/>
        <n v="79.7"/>
        <n v="166"/>
        <n v="100"/>
        <n v="128"/>
        <n v="162"/>
        <n v="97"/>
        <n v="118"/>
        <n v="68"/>
        <n v="107"/>
        <n v="63"/>
        <n v="51"/>
        <n v="51.4"/>
        <n v="48.5"/>
        <n v="39"/>
        <n v="52"/>
        <n v="50"/>
        <n v="30"/>
        <n v="40.6"/>
        <n v="21"/>
        <n v="34"/>
        <n v="29.2"/>
        <n v="41"/>
        <n v="45"/>
        <n v="29"/>
        <n v="33"/>
        <n v="88"/>
        <n v="45.6"/>
        <n v="36.799999999999997"/>
        <n v="47"/>
        <n v="23.4"/>
        <n v="46"/>
        <n v="24.1"/>
        <n v="96"/>
        <n v="50.2"/>
        <n v="27.7"/>
        <n v="53"/>
        <n v="27"/>
        <n v="43.2"/>
        <n v="55"/>
        <n v="30.7"/>
        <n v="65.2"/>
        <n v="26"/>
        <n v="53.9"/>
        <n v="137"/>
        <n v="120"/>
        <n v="111"/>
        <n v="151"/>
        <n v="170"/>
        <n v="600"/>
        <n v="143"/>
        <n v="640"/>
        <n v="700"/>
        <n v="131.4"/>
        <n v="109.4"/>
        <n v="76"/>
        <n v="49"/>
        <n v="150"/>
        <n v="65"/>
        <n v="182"/>
        <n v="41.35"/>
        <n v="37"/>
        <n v="56"/>
        <n v="42"/>
        <n v="14"/>
        <n v="40"/>
        <n v="22"/>
        <n v="27.5"/>
        <n v="98"/>
        <n v="136"/>
        <n v="149"/>
        <n v="95"/>
        <n v="153"/>
        <n v="89.5"/>
        <n v="124"/>
        <n v="81"/>
        <n v="188"/>
        <n v="122"/>
        <n v="152"/>
        <n v="32.6"/>
        <n v="134"/>
        <n v="160"/>
        <n v="114"/>
        <n v="244"/>
        <n v="132"/>
        <n v="70"/>
        <n v="83"/>
        <n v="33.5"/>
        <n v="43"/>
        <n v="87"/>
        <n v="80"/>
        <n v="78.099999999999994"/>
        <n v="91"/>
        <n v="125"/>
        <n v="206"/>
        <n v="320"/>
        <n v="94.3"/>
        <n v="57.5"/>
        <n v="57"/>
        <n v="308"/>
        <n v="280"/>
        <n v="246"/>
        <n v="2000"/>
        <n v="325"/>
        <n v="427"/>
        <n v="410"/>
        <n v="900"/>
        <n v="365"/>
        <n v="484"/>
        <n v="573"/>
        <n v="1973"/>
        <n v="445"/>
        <n v="350"/>
        <n v="357"/>
        <n v="54"/>
        <n v="67.5"/>
        <n v="68.3"/>
        <n v="54.8"/>
        <n v="33.6"/>
        <n v="41.9"/>
        <n v="31"/>
        <n v="71.099999999999994"/>
        <n v="64.7"/>
        <n v="72"/>
        <n v="67.400000000000006"/>
        <n v="57.3"/>
        <n v="37.200000000000003"/>
        <n v="67.599999999999994"/>
        <n v="48"/>
        <n v="89"/>
        <n v="23"/>
        <n v="43.7"/>
        <n v="44"/>
        <n v="47.7"/>
        <n v="45.3"/>
        <n v="76.400000000000006"/>
        <n v="45.4"/>
        <n v="32.5"/>
        <n v="35"/>
        <n v="80.599999999999994"/>
        <n v="45.5"/>
        <n v="49.8"/>
        <n v="29.7"/>
        <n v="51.5"/>
        <n v="38"/>
        <n v="57.7"/>
        <n v="41.5"/>
        <n v="42.5"/>
        <n v="15.7"/>
        <n v="36"/>
        <n v="50.8"/>
        <n v="53.7"/>
        <n v="48.4"/>
        <n v="78.5"/>
        <n v="42.4"/>
        <n v="65.5"/>
        <n v="71.7"/>
        <n v="74"/>
        <n v="49.5"/>
        <n v="66"/>
        <n v="109"/>
        <n v="77.8"/>
        <n v="32"/>
        <n v="24"/>
        <n v="73.900000000000006"/>
        <n v="185.2"/>
        <n v="177"/>
        <n v="135"/>
        <n v="175"/>
        <n v="141"/>
        <n v="164"/>
        <n v="113"/>
        <n v="103"/>
        <n v="102"/>
        <n v="208"/>
        <n v="198"/>
        <n v="240"/>
        <n v="138"/>
        <n v="84"/>
        <n v="300"/>
        <n v="178"/>
        <n v="255"/>
        <n v="304"/>
        <n v="371"/>
        <n v="370"/>
        <n v="165"/>
        <n v="400"/>
        <n v="286"/>
        <n v="420"/>
        <n v="295"/>
        <n v="94"/>
        <n v="740"/>
        <n v="266"/>
        <n v="251"/>
        <n v="260"/>
        <n v="157"/>
        <n v="340"/>
        <n v="368"/>
        <n v="380"/>
        <n v="154"/>
        <n v="186"/>
        <n v="610"/>
        <n v="17"/>
        <n v="20"/>
        <n v="25"/>
        <n v="18"/>
        <n v="19"/>
        <n v="25.5"/>
        <n v="15"/>
        <n v="62.5"/>
        <n v="40.700000000000003"/>
        <n v="318"/>
        <n v="554"/>
        <n v="656"/>
        <n v="146"/>
        <n v="265"/>
        <n v="229"/>
        <n v="187"/>
        <n v="270"/>
        <n v="310"/>
        <n v="262"/>
        <n v="213"/>
        <n v="275"/>
        <n v="68.5"/>
        <n v="106"/>
        <n v="156"/>
        <n v="127"/>
        <n v="73.099999999999994"/>
        <n v="176.2"/>
        <n v="290"/>
        <n v="204"/>
        <n v="55.7"/>
        <n v="119"/>
        <n v="210"/>
        <s v="NA"/>
        <n v="184"/>
        <n v="254"/>
        <n v="163"/>
        <n v="155"/>
        <n v="167"/>
        <n v="230"/>
        <n v="144"/>
        <n v="192"/>
        <n v="264"/>
        <n v="51.7"/>
        <n v="30.4"/>
        <n v="32.700000000000003"/>
        <n v="55.5"/>
        <n v="38.5"/>
        <n v="201"/>
        <n v="147"/>
        <n v="87.7"/>
        <n v="23.5"/>
        <n v="139"/>
        <n v="174"/>
        <n v="116"/>
        <n v="203"/>
        <n v="64.5"/>
        <n v="44.8"/>
        <n v="41.3"/>
        <n v="45.9"/>
        <n v="34.9"/>
        <n v="34.299999999999997"/>
        <n v="28"/>
        <n v="36.9"/>
        <n v="104"/>
        <n v="31.4"/>
        <n v="42.9"/>
        <n v="34.799999999999997"/>
        <n v="59.1"/>
        <n v="33.1"/>
        <n v="59.4"/>
        <n v="35.799999999999997"/>
        <n v="168"/>
        <n v="220"/>
        <n v="183"/>
        <n v="222"/>
        <n v="129"/>
        <n v="161"/>
        <n v="223"/>
        <n v="33.299999999999997"/>
        <n v="145"/>
        <n v="89.9"/>
        <n v="250"/>
        <n v="17.399999999999999"/>
        <n v="226"/>
        <n v="330"/>
        <n v="131"/>
        <n v="500"/>
        <n v="91.2"/>
        <n v="88.1"/>
        <n v="86.1"/>
        <n v="103.5"/>
        <n v="142"/>
        <n v="95.1"/>
        <n v="89.1"/>
        <n v="97.1"/>
        <n v="111.5"/>
        <n v="140.5"/>
        <n v="108.5"/>
        <n v="117.7"/>
        <n v="80.099999999999994"/>
        <n v="37.799999999999997"/>
        <n v="38.1"/>
        <n v="137.6"/>
        <n v="120.4"/>
      </sharedItems>
    </cacheField>
    <cacheField name="MeasurementType" numFmtId="0">
      <sharedItems containsBlank="1" count="5">
        <s v="TL"/>
        <s v="DW"/>
        <m/>
        <s v="PCL"/>
        <s v="CL"/>
      </sharedItems>
    </cacheField>
    <cacheField name="MeasurementNotes" numFmtId="0">
      <sharedItems containsBlank="1" count="3">
        <m/>
        <s v="Juvenilemeasurement"/>
        <s v="FromRaysoftheWorld"/>
      </sharedItems>
    </cacheField>
    <cacheField name="GL_AsReportedInRLA">
      <sharedItems containsBlank="1" containsMixedTypes="1" containsNumber="1" count="141">
        <m/>
        <n v="13.5"/>
        <n v="53"/>
        <n v="17"/>
        <n v="21.5"/>
        <n v="16"/>
        <n v="21"/>
        <n v="23.5"/>
        <n v="13.2"/>
        <n v="10.5"/>
        <n v="9"/>
        <n v="22"/>
        <n v="20.5"/>
        <n v="24"/>
        <s v="21.5-21.8"/>
        <n v="26"/>
        <n v="27"/>
        <s v="NA"/>
        <n v="51"/>
        <n v="27.8"/>
        <n v="27.75"/>
        <n v="29.5"/>
        <s v="52.5/31.4"/>
        <n v="60"/>
        <s v="30/29.25"/>
        <n v="30"/>
        <n v="15"/>
        <n v="32.5"/>
        <n v="7.8"/>
        <n v="37"/>
        <n v="34"/>
        <n v="150"/>
        <s v="50-75"/>
        <n v="20"/>
        <n v="29"/>
        <n v="11"/>
        <n v="7"/>
        <n v="23"/>
        <n v="8.25"/>
        <n v="8"/>
        <n v="15.5"/>
        <n v="14"/>
        <n v="8.6"/>
        <n v="2.7"/>
        <n v="13.15"/>
        <n v="6"/>
        <n v="9.5"/>
        <n v="5"/>
        <n v="10"/>
        <n v="25"/>
        <n v="24.8"/>
        <n v="18.5"/>
        <n v="25.5"/>
        <s v="24-25"/>
        <s v="13-13.8"/>
        <s v="20-38"/>
        <n v="13"/>
        <n v="9.9"/>
        <n v="5.5"/>
        <n v="10.8"/>
        <n v="14.5"/>
        <s v="7-7.5"/>
        <s v="12.5-14"/>
        <n v="13.3"/>
        <n v="9.3000000000000007"/>
        <n v="17.8"/>
        <n v="6.6"/>
        <n v="9.1"/>
        <s v="13-20"/>
        <n v="4.25"/>
        <n v="12"/>
        <n v="7.65"/>
        <s v="18-27"/>
        <n v="44455"/>
        <n v="20.399999999999999"/>
        <s v="30-38"/>
        <n v="9.6"/>
        <s v="20-26"/>
        <n v="16.5"/>
        <n v="44419"/>
        <n v="4"/>
        <n v="18"/>
        <n v="6.5"/>
        <n v="5.15"/>
        <s v="10-10.5"/>
        <s v="5-7.4"/>
        <n v="4.7"/>
        <s v="2.3-4"/>
        <n v="4.5"/>
        <n v="3.75"/>
        <n v="12.3"/>
        <n v="14.1"/>
        <n v="24.1"/>
        <n v="24.5"/>
        <s v="7.5-12"/>
        <s v="7.45-8"/>
        <n v="3.5"/>
        <n v="8.6999999999999993"/>
        <n v="2"/>
        <n v="12.5"/>
        <n v="16.399999999999999"/>
        <n v="14.6"/>
        <n v="9.75"/>
        <s v="11.5-17"/>
        <n v="5.95"/>
        <n v="44420"/>
        <n v="7.6"/>
        <n v="7.5"/>
        <n v="17.5"/>
        <n v="34.25"/>
        <n v="11.5"/>
        <n v="9.6999999999999993"/>
        <n v="10.199999999999999"/>
        <n v="8.5"/>
        <n v="7.2"/>
        <n v="15.9"/>
        <n v="7.4"/>
        <n v="10.25"/>
        <n v="28"/>
        <n v="31"/>
        <s v="28-32"/>
        <n v="22.9"/>
        <n v="44515"/>
        <n v="7.25"/>
        <n v="19"/>
        <n v="11.3"/>
        <n v="18.8"/>
        <n v="19.5"/>
        <n v="44430"/>
        <n v="8.9"/>
        <n v="4.9000000000000004"/>
        <n v="6.7"/>
        <n v="3.1"/>
        <n v="12.7"/>
        <n v="15.8"/>
        <n v="14.3"/>
        <n v="27.5"/>
        <n v="12.8"/>
        <n v="7.3"/>
        <n v="21.7"/>
        <n v="18.600000000000001"/>
      </sharedItems>
    </cacheField>
    <cacheField name="DeepWater_MS" numFmtId="0">
      <sharedItems containsSemiMixedTypes="0" containsString="0" containsNumber="1" containsInteger="1" count="2">
        <n v="1"/>
        <n v="0"/>
      </sharedItems>
    </cacheField>
    <cacheField name="GhostShark_MS" numFmtId="0">
      <sharedItems containsSemiMixedTypes="0" containsString="0" containsNumber="1" containsInteger="1" count="2">
        <n v="0"/>
        <n v="1"/>
      </sharedItems>
    </cacheField>
    <cacheField name="Coral_MS" numFmtId="0">
      <sharedItems containsSemiMixedTypes="0" containsString="0" containsNumber="1" containsInteger="1" count="2">
        <n v="0"/>
        <n v="1"/>
      </sharedItems>
    </cacheField>
    <cacheField name="PelagicShark paper" numFmtId="0">
      <sharedItems containsString="0" containsBlank="1" containsNumber="1" containsInteger="1" count="2">
        <m/>
        <n v="1"/>
      </sharedItems>
    </cacheField>
    <cacheField name="NEPspaper" numFmtId="0">
      <sharedItems containsString="0" containsBlank="1" containsNumber="1" containsInteger="1" count="2">
        <m/>
        <n v="1"/>
      </sharedItems>
    </cacheField>
    <cacheField name="SubEqAfrica_MS" numFmtId="0">
      <sharedItems containsString="0" containsBlank="1" count="1">
        <m/>
      </sharedItems>
    </cacheField>
    <cacheField name="SEAsia" numFmtId="0">
      <sharedItems containsSemiMixedTypes="0" containsString="0" containsNumber="1" containsInteger="1" count="2">
        <n v="0"/>
        <n v="1"/>
      </sharedItems>
    </cacheField>
    <cacheField name="WAtl_coastal" numFmtId="0">
      <sharedItems containsString="0" containsBlank="1" containsNumber="1" containsInteger="1" count="2">
        <m/>
        <n v="1"/>
      </sharedItems>
    </cacheField>
    <cacheField name="GlobalSCP" numFmtId="0">
      <sharedItems containsSemiMixedTypes="0" containsString="0" containsNumber="1" containsInteger="1" count="2">
        <n v="0"/>
        <n v="1"/>
      </sharedItems>
    </cacheField>
    <cacheField name="GlobalSCP_NICK">
      <sharedItems containsMixedTypes="1" containsNumber="1" containsInteger="1" count="3">
        <n v="0"/>
        <n v="1"/>
        <s v="1/MAPNOTPOSSIBLE"/>
      </sharedItems>
    </cacheField>
    <cacheField name="GlobalCurrBiolAll" numFmtId="0">
      <sharedItems containsSemiMixedTypes="0" containsString="0" containsNumber="1" containsInteger="1" count="1">
        <n v="1"/>
      </sharedItems>
    </cacheField>
    <cacheField name="GlobalCurrBiolTHR" numFmtId="0">
      <sharedItems containsString="0" containsBlank="1" containsNumber="1" containsInteger="1" count="2">
        <m/>
        <n v="1"/>
      </sharedItems>
    </cacheField>
    <cacheField name="GlobalCurrBiolCoastal" numFmtId="0">
      <sharedItems containsString="0" containsBlank="1" containsNumber="1" containsInteger="1" count="2">
        <m/>
        <n v="1"/>
      </sharedItems>
    </cacheField>
    <cacheField name="GlobalCurrBiolCoastalTHR" numFmtId="0">
      <sharedItems containsString="0" containsBlank="1" containsNumber="1" containsInteger="1" count="2">
        <m/>
        <n v="1"/>
      </sharedItems>
    </cacheField>
    <cacheField name="GlobalCurrBiolDeep" numFmtId="0">
      <sharedItems containsString="0" containsBlank="1" containsNumber="1" containsInteger="1" count="2">
        <n v="1"/>
        <m/>
      </sharedItems>
    </cacheField>
    <cacheField name="GlobalCurrBiolDeepTHR" numFmtId="0">
      <sharedItems containsString="0" containsBlank="1" containsNumber="1" containsInteger="1" count="2">
        <m/>
        <n v="1"/>
      </sharedItems>
    </cacheField>
    <cacheField name="GlobalCurrBiolPelagic" numFmtId="0">
      <sharedItems containsString="0" containsBlank="1" containsNumber="1" containsInteger="1" count="2">
        <m/>
        <n v="1"/>
      </sharedItems>
    </cacheField>
    <cacheField name="GlobalCurrBiolPelagicTHR" numFmtId="0">
      <sharedItems containsString="0" containsBlank="1" containsNumber="1" containsInteger="1" count="2">
        <m/>
        <n v="1"/>
      </sharedItems>
    </cacheField>
    <cacheField name="GlobalCurrBiolDD" numFmtId="0">
      <sharedItems containsString="0" containsBlank="1" containsNumber="1" containsInteger="1" count="2">
        <m/>
        <n v="1"/>
      </sharedItems>
    </cacheField>
    <cacheField name="GlobalEndemic" numFmtId="0">
      <sharedItems containsString="0" containsBlank="1" containsNumber="1" containsInteger="1" count="2">
        <m/>
        <n v="1"/>
      </sharedItems>
    </cacheField>
    <cacheField name="GlobalEndemicTHR" numFmtId="0">
      <sharedItems containsString="0" containsBlank="1" containsNumber="1" containsInteger="1" count="2">
        <m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 Table 1" cacheId="0" applyNumberFormats="0" applyBorderFormats="0" applyFontFormats="0" applyPatternFormats="0" applyAlignmentFormats="0" applyWidthHeightFormats="0" dataCaption="" compact="0" compactData="0">
  <location ref="A1:H7" firstHeaderRow="0" firstDataRow="1" firstDataCol="1"/>
  <pivotFields count="56">
    <pivotField name="Sort.code" compact="0" outline="0" multipleItemSelectionAllowed="1" showAll="0">
      <items count="1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t="default"/>
      </items>
    </pivotField>
    <pivotField name="Valid.Species.For.Analysis" compact="0" outline="0" multipleItemSelectionAllowed="1" showAll="0">
      <items count="2">
        <item x="0"/>
        <item t="default"/>
      </items>
    </pivotField>
    <pivotField name="Subclass" compact="0" outline="0" multipleItemSelectionAllowed="1" showAll="0">
      <items count="4">
        <item x="0"/>
        <item x="1"/>
        <item x="2"/>
        <item t="default"/>
      </items>
    </pivotField>
    <pivotField name="TaxonomicSequence" compact="0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OrderInTaxSequence" compact="0" outline="0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Order" compact="0" outline="0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Family" compact="0" outline="0" multipleItemSelectionAllowed="1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Genus" compact="0" outline="0" multipleItemSelectionAllowed="1" showAll="0">
      <items count="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name="Species" compact="0" outline="0" multipleItemSelectionAllowed="1" showAll="0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t="default"/>
      </items>
    </pivotField>
    <pivotField name="Genus_species" compact="0" outline="0" multipleItemSelectionAllowed="1" showAll="0">
      <items count="1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GenusSpaceSpecies" compact="0" outline="0" multipleItemSelectionAllowed="1" showAll="0">
      <items count="1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taxonid" compact="0" outline="0" multipleItemSelectionAllowed="1" showAll="0">
      <items count="1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assessmentid" compact="0" outline="0" multipleItemSelectionAllowed="1" showAll="0">
      <items count="1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t="default"/>
      </items>
    </pivotField>
    <pivotField name="Assessmenttype_" compact="0" outline="0" multipleItemSelectionAllowed="1" showAll="0">
      <items count="4">
        <item x="0"/>
        <item x="1"/>
        <item x="2"/>
        <item t="default"/>
      </items>
    </pivotField>
    <pivotField name="Old RL_x000a_Category" compact="0" outline="0" multipleItemSelectionAllowe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ame="Old RL_x000a_Year" compact="0" outline="0" multipleItemSelectionAllowe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GSTP RL_x000a_Category" dataField="1" compact="0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GSTP RL_x000a_Criteria" compact="0" outline="0" multipleItemSelectionAllowed="1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GSTP RLcat CRPEtoCR" axis="axisCol" compact="0" outline="0" multipleItemSelectionAllowed="1" showAll="0" sortType="ascending">
      <items count="7">
        <item x="5"/>
        <item x="4"/>
        <item x="3"/>
        <item x="0"/>
        <item x="1"/>
        <item x="2"/>
        <item t="default"/>
      </items>
    </pivotField>
    <pivotField name="matchcheck" compact="0" outline="0" multipleItemSelectionAllowed="1" showAll="0">
      <items count="3">
        <item x="0"/>
        <item x="1"/>
        <item t="default"/>
      </items>
    </pivotField>
    <pivotField name="GST RL_x000a_Year" compact="0" outline="0" multipleItemSelectionAllowe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DepthMin_m_text" compact="0" outline="0" multipleItemSelectionAllowed="1" showAll="0">
      <items count="3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name="DepthMax_m_text" compact="0" outline="0" multipleItemSelectionAllowed="1" showAll="0">
      <items count="4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DepthMin_m_num" compact="0" outline="0" multipleItemSelectionAllowed="1" showAll="0">
      <items count="3">
        <item x="0"/>
        <item x="1"/>
        <item t="default"/>
      </items>
    </pivotField>
    <pivotField name="DepthMax_m_num" compact="0" outline="0" multipleItemSelectionAllowed="1" showAll="0">
      <items count="3">
        <item x="0"/>
        <item x="1"/>
        <item t="default"/>
      </items>
    </pivotField>
    <pivotField name="Source" compact="0" outline="0" multipleItemSelectionAllowed="1" showAll="0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name="Habitat" compact="0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rimaryHabitat" axis="axisRow" compact="0" outline="0" multipleItemSelectionAllowed="1" showAll="0" sortType="ascending">
      <items count="5">
        <item x="1"/>
        <item x="0"/>
        <item x="3"/>
        <item x="2"/>
        <item t="default"/>
      </items>
    </pivotField>
    <pivotField name="SecondaryHabitat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area_sqkm" compact="0" outline="0" multipleItemSelectionAllowed="1" showAll="0">
      <items count="1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t="default"/>
      </items>
    </pivotField>
    <pivotField name="Endemic_lessthan149246" compact="0" outline="0" multipleItemSelectionAllowed="1" showAll="0">
      <items count="3">
        <item x="0"/>
        <item x="1"/>
        <item t="default"/>
      </items>
    </pivotField>
    <pivotField name="MaxLinearDimension" compact="0" outline="0" multipleItemSelectionAllowed="1" showAll="0">
      <items count="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t="default"/>
      </items>
    </pivotField>
    <pivotField name="MeasurementType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MeasurementNotes" compact="0" outline="0" multipleItemSelectionAllowed="1" showAll="0">
      <items count="4">
        <item x="0"/>
        <item x="1"/>
        <item x="2"/>
        <item t="default"/>
      </items>
    </pivotField>
    <pivotField name="GL_AsReportedInRLA" compact="0" outline="0" multipleItemSelectionAllowed="1" showAl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name="DeepWater_MS" compact="0" outline="0" multipleItemSelectionAllowed="1" showAll="0">
      <items count="3">
        <item x="0"/>
        <item x="1"/>
        <item t="default"/>
      </items>
    </pivotField>
    <pivotField name="GhostShark_MS" compact="0" outline="0" multipleItemSelectionAllowed="1" showAll="0">
      <items count="3">
        <item x="0"/>
        <item x="1"/>
        <item t="default"/>
      </items>
    </pivotField>
    <pivotField name="Coral_MS" compact="0" outline="0" multipleItemSelectionAllowed="1" showAll="0">
      <items count="3">
        <item x="0"/>
        <item x="1"/>
        <item t="default"/>
      </items>
    </pivotField>
    <pivotField name="PelagicShark paper" compact="0" outline="0" multipleItemSelectionAllowed="1" showAll="0">
      <items count="3">
        <item x="0"/>
        <item x="1"/>
        <item t="default"/>
      </items>
    </pivotField>
    <pivotField name="NEPspaper" compact="0" outline="0" multipleItemSelectionAllowed="1" showAll="0">
      <items count="3">
        <item x="0"/>
        <item x="1"/>
        <item t="default"/>
      </items>
    </pivotField>
    <pivotField name="SubEqAfrica_MS" compact="0" outline="0" multipleItemSelectionAllowed="1" showAll="0">
      <items count="2">
        <item x="0"/>
        <item t="default"/>
      </items>
    </pivotField>
    <pivotField name="SEAsia" compact="0" outline="0" multipleItemSelectionAllowed="1" showAll="0">
      <items count="3">
        <item x="0"/>
        <item x="1"/>
        <item t="default"/>
      </items>
    </pivotField>
    <pivotField name="WAtl_coastal" compact="0" outline="0" multipleItemSelectionAllowed="1" showAll="0">
      <items count="3">
        <item x="0"/>
        <item x="1"/>
        <item t="default"/>
      </items>
    </pivotField>
    <pivotField name="GlobalSCP" compact="0" outline="0" multipleItemSelectionAllowed="1" showAll="0">
      <items count="3">
        <item x="0"/>
        <item x="1"/>
        <item t="default"/>
      </items>
    </pivotField>
    <pivotField name="GlobalSCP_NICK" compact="0" outline="0" multipleItemSelectionAllowed="1" showAll="0">
      <items count="4">
        <item x="0"/>
        <item x="1"/>
        <item x="2"/>
        <item t="default"/>
      </items>
    </pivotField>
    <pivotField name="GlobalCurrBiolAll" compact="0" outline="0" multipleItemSelectionAllowed="1" showAll="0">
      <items count="2">
        <item x="0"/>
        <item t="default"/>
      </items>
    </pivotField>
    <pivotField name="GlobalCurrBiolTHR" compact="0" outline="0" multipleItemSelectionAllowed="1" showAll="0">
      <items count="3">
        <item x="0"/>
        <item x="1"/>
        <item t="default"/>
      </items>
    </pivotField>
    <pivotField name="GlobalCurrBiolCoastal" compact="0" outline="0" multipleItemSelectionAllowed="1" showAll="0">
      <items count="3">
        <item x="0"/>
        <item x="1"/>
        <item t="default"/>
      </items>
    </pivotField>
    <pivotField name="GlobalCurrBiolCoastalTHR" compact="0" outline="0" multipleItemSelectionAllowed="1" showAll="0">
      <items count="3">
        <item x="0"/>
        <item x="1"/>
        <item t="default"/>
      </items>
    </pivotField>
    <pivotField name="GlobalCurrBiolDeep" compact="0" outline="0" multipleItemSelectionAllowed="1" showAll="0">
      <items count="3">
        <item x="0"/>
        <item x="1"/>
        <item t="default"/>
      </items>
    </pivotField>
    <pivotField name="GlobalCurrBiolDeepTHR" compact="0" outline="0" multipleItemSelectionAllowed="1" showAll="0">
      <items count="3">
        <item x="0"/>
        <item x="1"/>
        <item t="default"/>
      </items>
    </pivotField>
    <pivotField name="GlobalCurrBiolPelagic" compact="0" outline="0" multipleItemSelectionAllowed="1" showAll="0">
      <items count="3">
        <item x="0"/>
        <item x="1"/>
        <item t="default"/>
      </items>
    </pivotField>
    <pivotField name="GlobalCurrBiolPelagicTHR" compact="0" outline="0" multipleItemSelectionAllowed="1" showAll="0">
      <items count="3">
        <item x="0"/>
        <item x="1"/>
        <item t="default"/>
      </items>
    </pivotField>
    <pivotField name="GlobalCurrBiolDD" compact="0" outline="0" multipleItemSelectionAllowed="1" showAll="0">
      <items count="3">
        <item x="0"/>
        <item x="1"/>
        <item t="default"/>
      </items>
    </pivotField>
    <pivotField name="GlobalEndemic" compact="0" outline="0" multipleItemSelectionAllowed="1" showAll="0">
      <items count="3">
        <item x="0"/>
        <item x="1"/>
        <item t="default"/>
      </items>
    </pivotField>
    <pivotField name="GlobalEndemicTHR" compact="0" outline="0" multipleItemSelectionAllowed="1" showAll="0">
      <items count="3">
        <item x="0"/>
        <item x="1"/>
        <item t="default"/>
      </items>
    </pivotField>
  </pivotFields>
  <rowFields count="1">
    <field x="27"/>
  </rowFields>
  <colFields count="1">
    <field x="18"/>
  </colFields>
  <dataFields count="1">
    <dataField name="COUNTA of GSTP RL_x000a_Category" fld="1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W1347"/>
  <sheetViews>
    <sheetView tabSelected="1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14.44140625" defaultRowHeight="15" customHeight="1" x14ac:dyDescent="0.3"/>
  <cols>
    <col min="1" max="8" width="8.88671875" customWidth="1"/>
    <col min="9" max="9" width="13.6640625" customWidth="1"/>
    <col min="10" max="10" width="25.6640625" customWidth="1"/>
    <col min="11" max="11" width="28.6640625" customWidth="1"/>
    <col min="12" max="12" width="17.6640625" customWidth="1"/>
    <col min="13" max="13" width="19.88671875" customWidth="1"/>
    <col min="14" max="14" width="14" customWidth="1"/>
    <col min="15" max="16" width="8.6640625" customWidth="1"/>
    <col min="17" max="17" width="11.88671875" customWidth="1"/>
    <col min="18" max="18" width="11.109375" customWidth="1"/>
    <col min="19" max="19" width="19.109375" customWidth="1"/>
    <col min="20" max="23" width="8.6640625" customWidth="1"/>
    <col min="24" max="26" width="18.109375" customWidth="1"/>
    <col min="27" max="28" width="11.6640625" customWidth="1"/>
    <col min="29" max="31" width="17.33203125" customWidth="1"/>
    <col min="32" max="44" width="11.33203125" customWidth="1"/>
    <col min="45" max="45" width="8.6640625" customWidth="1"/>
    <col min="46" max="46" width="14.88671875" customWidth="1"/>
    <col min="47" max="75" width="8.6640625" customWidth="1"/>
  </cols>
  <sheetData>
    <row r="1" spans="1:75" ht="28.2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6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2" t="s">
        <v>27</v>
      </c>
      <c r="AC1" s="7" t="s">
        <v>28</v>
      </c>
      <c r="AD1" s="7" t="s">
        <v>29</v>
      </c>
      <c r="AE1" s="7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9" t="s">
        <v>35</v>
      </c>
      <c r="AK1" s="9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10" t="s">
        <v>44</v>
      </c>
      <c r="AT1" s="11" t="s">
        <v>45</v>
      </c>
      <c r="AU1" s="12" t="s">
        <v>46</v>
      </c>
      <c r="AV1" s="13" t="s">
        <v>47</v>
      </c>
      <c r="AW1" s="11" t="s">
        <v>48</v>
      </c>
      <c r="AX1" s="11" t="s">
        <v>49</v>
      </c>
      <c r="AY1" s="14" t="s">
        <v>50</v>
      </c>
      <c r="AZ1" s="15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7" t="s">
        <v>61</v>
      </c>
      <c r="BK1" s="17" t="s">
        <v>62</v>
      </c>
      <c r="BL1" s="17" t="s">
        <v>63</v>
      </c>
      <c r="BM1" s="17" t="s">
        <v>64</v>
      </c>
      <c r="BN1" s="17" t="s">
        <v>65</v>
      </c>
      <c r="BO1" s="17" t="s">
        <v>66</v>
      </c>
      <c r="BP1" s="17" t="s">
        <v>67</v>
      </c>
      <c r="BQ1" s="17" t="s">
        <v>68</v>
      </c>
      <c r="BR1" s="17" t="s">
        <v>69</v>
      </c>
      <c r="BS1" s="17" t="s">
        <v>70</v>
      </c>
      <c r="BT1" s="17" t="s">
        <v>71</v>
      </c>
      <c r="BU1" s="18" t="s">
        <v>72</v>
      </c>
      <c r="BV1" s="18" t="s">
        <v>73</v>
      </c>
      <c r="BW1" s="18" t="s">
        <v>74</v>
      </c>
    </row>
    <row r="2" spans="1:75" ht="15.6" hidden="1" x14ac:dyDescent="0.3">
      <c r="A2" s="2">
        <v>472</v>
      </c>
      <c r="B2" s="2">
        <v>1</v>
      </c>
      <c r="C2" s="2" t="s">
        <v>75</v>
      </c>
      <c r="D2" s="1">
        <v>9</v>
      </c>
      <c r="E2" s="2" t="str">
        <f t="shared" ref="E2:E256" si="0">CONCATENATE(D2,"_",F2)</f>
        <v>9_Carcharhiniformes</v>
      </c>
      <c r="F2" s="2" t="s">
        <v>76</v>
      </c>
      <c r="G2" s="2" t="s">
        <v>77</v>
      </c>
      <c r="H2" s="2" t="s">
        <v>78</v>
      </c>
      <c r="I2" s="2" t="s">
        <v>79</v>
      </c>
      <c r="J2" s="2" t="s">
        <v>80</v>
      </c>
      <c r="K2" s="19" t="str">
        <f t="shared" ref="K2:K256" si="1">CONCATENATE(H2," ",I2)</f>
        <v>Carcharhinus acronotus</v>
      </c>
      <c r="L2" s="20">
        <f>VLOOKUP($K2,GlobSheetPaste!$H$3:$P$1269,2,FALSE)</f>
        <v>161378</v>
      </c>
      <c r="M2" s="20">
        <f>VLOOKUP($K2,GlobSheetPaste!$H$3:$P$1269,3,FALSE)</f>
        <v>887542</v>
      </c>
      <c r="N2" s="20" t="str">
        <f>VLOOKUP($K2,GlobSheetPaste!$H$3:$P$1269,4,FALSE)</f>
        <v>published</v>
      </c>
      <c r="O2" s="20" t="str">
        <f>VLOOKUP($K2,GlobSheetPaste!$H$3:$P$1269,5,FALSE)</f>
        <v>NT</v>
      </c>
      <c r="P2" s="20">
        <f>VLOOKUP($K2,GlobSheetPaste!$H$3:$P$1269,6,FALSE)</f>
        <v>2008</v>
      </c>
      <c r="Q2" s="20" t="str">
        <f>VLOOKUP($K2,GlobSheetPaste!$H$3:$P$1269,7,FALSE)</f>
        <v>EN</v>
      </c>
      <c r="R2" s="20" t="str">
        <f>VLOOKUP($K2,GlobSheetPaste!$H$3:$P$1269,8,FALSE)</f>
        <v>A2bd</v>
      </c>
      <c r="S2" s="21" t="s">
        <v>81</v>
      </c>
      <c r="T2" s="20" t="b">
        <f t="shared" ref="T2:T256" si="2">Q2=S2</f>
        <v>0</v>
      </c>
      <c r="U2" s="22">
        <f>VLOOKUP($K2,GlobSheetPaste!$H$3:$P$1269,9,FALSE)</f>
        <v>44197</v>
      </c>
      <c r="V2" s="23">
        <v>18</v>
      </c>
      <c r="W2" s="23">
        <v>64</v>
      </c>
      <c r="X2" s="2" t="b">
        <f t="shared" ref="X2:Y2" si="3">ISNUMBER(V2)</f>
        <v>1</v>
      </c>
      <c r="Y2" s="2" t="b">
        <f t="shared" si="3"/>
        <v>1</v>
      </c>
      <c r="Z2" s="1" t="s">
        <v>82</v>
      </c>
      <c r="AB2" s="2" t="s">
        <v>83</v>
      </c>
      <c r="AC2" s="24" t="str">
        <f ca="1">IFERROR(__xludf.DUMMYFUNCTION("SPLIT(AB2,""_"")"),"Coastal")</f>
        <v>Coastal</v>
      </c>
      <c r="AD2" s="24"/>
      <c r="AE2" s="24">
        <f>VLOOKUP(J2,rangearea210527!$B$2:$C$1159,2,TRUE)</f>
        <v>796393.77190000005</v>
      </c>
      <c r="AF2" s="25"/>
      <c r="AG2" s="25">
        <v>137</v>
      </c>
      <c r="AH2" s="26" t="s">
        <v>84</v>
      </c>
      <c r="AI2" s="26" t="s">
        <v>85</v>
      </c>
      <c r="AJ2" s="27" t="s">
        <v>86</v>
      </c>
      <c r="AK2" s="28"/>
      <c r="AL2" s="25">
        <v>10.5</v>
      </c>
      <c r="AM2" s="26">
        <v>0</v>
      </c>
      <c r="AN2" s="26">
        <v>0</v>
      </c>
      <c r="AO2" s="29">
        <v>1</v>
      </c>
      <c r="AP2" s="30"/>
      <c r="AQ2" s="30"/>
      <c r="AR2" s="30"/>
      <c r="AS2" s="1">
        <v>0</v>
      </c>
      <c r="AT2" s="1"/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J2" s="1">
        <v>1</v>
      </c>
      <c r="BK2" s="1">
        <v>1</v>
      </c>
      <c r="BL2" s="1"/>
      <c r="BM2" s="1"/>
      <c r="BN2" s="1"/>
      <c r="BO2" s="1"/>
      <c r="BP2" s="1" t="s">
        <v>77</v>
      </c>
      <c r="BQ2" s="1">
        <v>2</v>
      </c>
      <c r="BR2" s="1">
        <v>1</v>
      </c>
      <c r="BS2" s="1">
        <v>1</v>
      </c>
      <c r="BT2" s="1"/>
      <c r="BU2" s="1"/>
      <c r="BV2" s="1"/>
      <c r="BW2" s="1">
        <v>1</v>
      </c>
    </row>
    <row r="3" spans="1:75" ht="15.6" hidden="1" x14ac:dyDescent="0.3">
      <c r="A3" s="2">
        <v>473</v>
      </c>
      <c r="B3" s="2">
        <v>1</v>
      </c>
      <c r="C3" s="2" t="s">
        <v>75</v>
      </c>
      <c r="D3" s="1">
        <v>9</v>
      </c>
      <c r="E3" s="2" t="str">
        <f t="shared" si="0"/>
        <v>9_Carcharhiniformes</v>
      </c>
      <c r="F3" s="2" t="s">
        <v>76</v>
      </c>
      <c r="G3" s="2" t="s">
        <v>77</v>
      </c>
      <c r="H3" s="2" t="s">
        <v>78</v>
      </c>
      <c r="I3" s="2" t="s">
        <v>87</v>
      </c>
      <c r="J3" s="2" t="s">
        <v>88</v>
      </c>
      <c r="K3" s="19" t="str">
        <f t="shared" si="1"/>
        <v>Carcharhinus albimarginatus</v>
      </c>
      <c r="L3" s="20">
        <f>VLOOKUP($K3,GlobSheetPaste!$H$3:$P$1269,2,FALSE)</f>
        <v>161526</v>
      </c>
      <c r="M3" s="20">
        <f>VLOOKUP($K3,GlobSheetPaste!$H$3:$P$1269,3,FALSE)</f>
        <v>68611084</v>
      </c>
      <c r="N3" s="20" t="str">
        <f>VLOOKUP($K3,GlobSheetPaste!$H$3:$P$1269,4,FALSE)</f>
        <v>published</v>
      </c>
      <c r="O3" s="20" t="str">
        <f>VLOOKUP($K3,GlobSheetPaste!$H$3:$P$1269,5,FALSE)</f>
        <v>NT</v>
      </c>
      <c r="P3" s="20">
        <f>VLOOKUP($K3,GlobSheetPaste!$H$3:$P$1269,6,FALSE)</f>
        <v>2007</v>
      </c>
      <c r="Q3" s="20" t="str">
        <f>VLOOKUP($K3,GlobSheetPaste!$H$3:$P$1269,7,FALSE)</f>
        <v>VU</v>
      </c>
      <c r="R3" s="20" t="str">
        <f>VLOOKUP($K3,GlobSheetPaste!$H$3:$P$1269,8,FALSE)</f>
        <v>A2bd</v>
      </c>
      <c r="S3" s="20" t="str">
        <f t="shared" ref="S3:S11" si="4">IF(O3=Q3,"NoChange","non-genuine change")</f>
        <v>non-genuine change</v>
      </c>
      <c r="T3" s="20" t="b">
        <f t="shared" si="2"/>
        <v>0</v>
      </c>
      <c r="U3" s="20">
        <f>VLOOKUP($K3,GlobSheetPaste!$H$3:$P$1269,9,FALSE)</f>
        <v>2015</v>
      </c>
      <c r="V3" s="19">
        <v>0</v>
      </c>
      <c r="W3" s="19">
        <v>800</v>
      </c>
      <c r="X3" s="2" t="b">
        <f t="shared" ref="X3:Y3" si="5">ISNUMBER(V3)</f>
        <v>1</v>
      </c>
      <c r="Y3" s="2" t="b">
        <f t="shared" si="5"/>
        <v>1</v>
      </c>
      <c r="Z3" s="2" t="s">
        <v>89</v>
      </c>
      <c r="AB3" s="2" t="s">
        <v>90</v>
      </c>
      <c r="AC3" s="24" t="str">
        <f ca="1">IFERROR(__xludf.DUMMYFUNCTION("SPLIT(AB3,""_"")"),"Coastal")</f>
        <v>Coastal</v>
      </c>
      <c r="AD3" s="24" t="str">
        <f ca="1">IFERROR(__xludf.DUMMYFUNCTION("""COMPUTED_VALUE"""),"Pelagic")</f>
        <v>Pelagic</v>
      </c>
      <c r="AE3" s="24">
        <f>VLOOKUP(J3,rangearea210527!$B$2:$C$1159,2,TRUE)</f>
        <v>3878960.6680000001</v>
      </c>
      <c r="AF3" s="31"/>
      <c r="AG3" s="31">
        <v>300</v>
      </c>
      <c r="AH3" s="26" t="s">
        <v>84</v>
      </c>
      <c r="AI3" s="26" t="s">
        <v>91</v>
      </c>
      <c r="AJ3" s="27" t="s">
        <v>92</v>
      </c>
      <c r="AK3" s="32"/>
      <c r="AL3" s="31">
        <v>21.5</v>
      </c>
      <c r="AM3" s="26">
        <v>0</v>
      </c>
      <c r="AN3" s="26">
        <v>0</v>
      </c>
      <c r="AO3" s="29">
        <v>1</v>
      </c>
      <c r="AP3" s="30"/>
      <c r="AQ3" s="26">
        <v>1</v>
      </c>
      <c r="AR3" s="30"/>
      <c r="AS3" s="1">
        <v>1</v>
      </c>
      <c r="AT3" s="1"/>
      <c r="AU3" s="1"/>
      <c r="AV3" s="1"/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J3" s="1">
        <v>1</v>
      </c>
      <c r="BK3" s="1">
        <v>1</v>
      </c>
      <c r="BL3" s="1"/>
      <c r="BM3" s="1"/>
      <c r="BN3" s="1"/>
      <c r="BO3" s="1"/>
      <c r="BP3" s="1" t="s">
        <v>77</v>
      </c>
      <c r="BQ3" s="1">
        <v>2</v>
      </c>
      <c r="BR3" s="1">
        <v>1</v>
      </c>
      <c r="BS3" s="1">
        <v>1</v>
      </c>
      <c r="BT3" s="1">
        <v>1</v>
      </c>
      <c r="BU3" s="1"/>
      <c r="BV3" s="1"/>
      <c r="BW3" s="1">
        <v>1</v>
      </c>
    </row>
    <row r="4" spans="1:75" ht="14.4" hidden="1" x14ac:dyDescent="0.3">
      <c r="A4" s="2">
        <v>474</v>
      </c>
      <c r="B4" s="2">
        <v>1</v>
      </c>
      <c r="C4" s="2" t="s">
        <v>75</v>
      </c>
      <c r="D4" s="1">
        <v>9</v>
      </c>
      <c r="E4" s="2" t="str">
        <f t="shared" si="0"/>
        <v>9_Carcharhiniformes</v>
      </c>
      <c r="F4" s="2" t="s">
        <v>76</v>
      </c>
      <c r="G4" s="2" t="s">
        <v>77</v>
      </c>
      <c r="H4" s="2" t="s">
        <v>78</v>
      </c>
      <c r="I4" s="2" t="s">
        <v>93</v>
      </c>
      <c r="J4" s="2" t="s">
        <v>94</v>
      </c>
      <c r="K4" s="19" t="str">
        <f t="shared" si="1"/>
        <v>Carcharhinus altimus</v>
      </c>
      <c r="L4" s="20">
        <f>VLOOKUP($K4,GlobSheetPaste!$H$3:$P$1269,2,FALSE)</f>
        <v>161564</v>
      </c>
      <c r="M4" s="20">
        <f>VLOOKUP($K4,GlobSheetPaste!$H$3:$P$1269,3,FALSE)</f>
        <v>890724</v>
      </c>
      <c r="N4" s="20" t="str">
        <f>VLOOKUP($K4,GlobSheetPaste!$H$3:$P$1269,4,FALSE)</f>
        <v>published</v>
      </c>
      <c r="O4" s="20" t="str">
        <f>VLOOKUP($K4,GlobSheetPaste!$H$3:$P$1269,5,FALSE)</f>
        <v>DD</v>
      </c>
      <c r="P4" s="20">
        <f>VLOOKUP($K4,GlobSheetPaste!$H$3:$P$1269,6,FALSE)</f>
        <v>2008</v>
      </c>
      <c r="Q4" s="20" t="str">
        <f>VLOOKUP($K4,GlobSheetPaste!$H$3:$P$1269,7,FALSE)</f>
        <v>NT</v>
      </c>
      <c r="R4" s="20" t="str">
        <f>VLOOKUP($K4,GlobSheetPaste!$H$3:$P$1269,8,FALSE)</f>
        <v>A2d</v>
      </c>
      <c r="S4" s="20" t="str">
        <f t="shared" si="4"/>
        <v>non-genuine change</v>
      </c>
      <c r="T4" s="20" t="b">
        <f t="shared" si="2"/>
        <v>0</v>
      </c>
      <c r="U4" s="22">
        <f>VLOOKUP($K4,GlobSheetPaste!$H$3:$P$1269,9,FALSE)</f>
        <v>43891</v>
      </c>
      <c r="V4" s="19">
        <v>0</v>
      </c>
      <c r="W4" s="19">
        <v>810</v>
      </c>
      <c r="X4" s="2" t="b">
        <f t="shared" ref="X4:Y4" si="6">ISNUMBER(V4)</f>
        <v>1</v>
      </c>
      <c r="Y4" s="2" t="b">
        <f t="shared" si="6"/>
        <v>1</v>
      </c>
      <c r="Z4" s="2" t="s">
        <v>89</v>
      </c>
      <c r="AB4" s="2" t="s">
        <v>95</v>
      </c>
      <c r="AC4" s="24" t="str">
        <f ca="1">IFERROR(__xludf.DUMMYFUNCTION("SPLIT(AB4,""_"")"),"Coastal")</f>
        <v>Coastal</v>
      </c>
      <c r="AD4" s="24" t="str">
        <f ca="1">IFERROR(__xludf.DUMMYFUNCTION("""COMPUTED_VALUE"""),"Deepwater")</f>
        <v>Deepwater</v>
      </c>
      <c r="AE4" s="24">
        <f>VLOOKUP(J4,rangearea210527!$B$2:$C$1159,2,TRUE)</f>
        <v>3632240.5970000001</v>
      </c>
      <c r="AF4" s="26"/>
      <c r="AG4" s="26">
        <v>300</v>
      </c>
      <c r="AH4" s="26" t="s">
        <v>84</v>
      </c>
      <c r="AI4" s="26" t="s">
        <v>91</v>
      </c>
      <c r="AJ4" s="27" t="s">
        <v>92</v>
      </c>
      <c r="AK4" s="27"/>
      <c r="AL4" s="26">
        <v>20</v>
      </c>
      <c r="AM4" s="26">
        <v>0</v>
      </c>
      <c r="AN4" s="26">
        <v>0</v>
      </c>
      <c r="AO4" s="29">
        <v>0</v>
      </c>
      <c r="AP4" s="30"/>
      <c r="AQ4" s="26">
        <v>1</v>
      </c>
      <c r="AR4" s="30"/>
      <c r="AS4" s="1">
        <v>1</v>
      </c>
      <c r="AT4" s="1"/>
      <c r="AU4" s="1">
        <v>2</v>
      </c>
      <c r="AV4" s="1">
        <v>1</v>
      </c>
      <c r="AW4" s="1">
        <v>1</v>
      </c>
      <c r="AX4" s="1">
        <v>1</v>
      </c>
      <c r="AY4" s="1">
        <v>1</v>
      </c>
      <c r="BA4" s="1">
        <v>1</v>
      </c>
      <c r="BJ4" s="1">
        <v>1</v>
      </c>
      <c r="BK4" s="1">
        <v>1</v>
      </c>
      <c r="BL4" s="1"/>
      <c r="BM4" s="1"/>
      <c r="BN4" s="1"/>
      <c r="BO4" s="1"/>
      <c r="BP4" s="1" t="s">
        <v>77</v>
      </c>
      <c r="BQ4" s="1">
        <v>2</v>
      </c>
      <c r="BR4" s="1">
        <v>1</v>
      </c>
      <c r="BS4" s="1">
        <v>1</v>
      </c>
      <c r="BT4" s="1">
        <v>1</v>
      </c>
      <c r="BU4" s="1"/>
      <c r="BV4" s="1"/>
      <c r="BW4" s="1">
        <v>1</v>
      </c>
    </row>
    <row r="5" spans="1:75" ht="14.4" hidden="1" x14ac:dyDescent="0.3">
      <c r="A5" s="2">
        <v>475</v>
      </c>
      <c r="B5" s="2">
        <v>1</v>
      </c>
      <c r="C5" s="2" t="s">
        <v>75</v>
      </c>
      <c r="D5" s="1">
        <v>9</v>
      </c>
      <c r="E5" s="2" t="str">
        <f t="shared" si="0"/>
        <v>9_Carcharhiniformes</v>
      </c>
      <c r="F5" s="2" t="s">
        <v>76</v>
      </c>
      <c r="G5" s="2" t="s">
        <v>77</v>
      </c>
      <c r="H5" s="2" t="s">
        <v>78</v>
      </c>
      <c r="I5" s="2" t="s">
        <v>96</v>
      </c>
      <c r="J5" s="2" t="s">
        <v>97</v>
      </c>
      <c r="K5" s="19" t="str">
        <f t="shared" si="1"/>
        <v>Carcharhinus amblyrhynchoides</v>
      </c>
      <c r="L5" s="20">
        <f>VLOOKUP($K5,GlobSheetPaste!$H$3:$P$1269,2,FALSE)</f>
        <v>40797</v>
      </c>
      <c r="M5" s="20">
        <f>VLOOKUP($K5,GlobSheetPaste!$H$3:$P$1269,3,FALSE)</f>
        <v>68611625</v>
      </c>
      <c r="N5" s="20" t="str">
        <f>VLOOKUP($K5,GlobSheetPaste!$H$3:$P$1269,4,FALSE)</f>
        <v>draft</v>
      </c>
      <c r="O5" s="20" t="str">
        <f>VLOOKUP($K5,GlobSheetPaste!$H$3:$P$1269,5,FALSE)</f>
        <v>NT</v>
      </c>
      <c r="P5" s="20">
        <f>VLOOKUP($K5,GlobSheetPaste!$H$3:$P$1269,6,FALSE)</f>
        <v>2005</v>
      </c>
      <c r="Q5" s="20" t="str">
        <f>VLOOKUP($K5,GlobSheetPaste!$H$3:$P$1269,7,FALSE)</f>
        <v>VU</v>
      </c>
      <c r="R5" s="20" t="str">
        <f>VLOOKUP($K5,GlobSheetPaste!$H$3:$P$1269,8,FALSE)</f>
        <v>A2d</v>
      </c>
      <c r="S5" s="20" t="str">
        <f t="shared" si="4"/>
        <v>non-genuine change</v>
      </c>
      <c r="T5" s="20" t="b">
        <f t="shared" si="2"/>
        <v>0</v>
      </c>
      <c r="U5" s="22">
        <f>VLOOKUP($K5,GlobSheetPaste!$H$3:$P$1269,9,FALSE)</f>
        <v>44228</v>
      </c>
      <c r="V5" s="19">
        <v>0</v>
      </c>
      <c r="W5" s="19">
        <v>75</v>
      </c>
      <c r="X5" s="2" t="b">
        <f t="shared" ref="X5:Y5" si="7">ISNUMBER(V5)</f>
        <v>1</v>
      </c>
      <c r="Y5" s="2" t="b">
        <f t="shared" si="7"/>
        <v>1</v>
      </c>
      <c r="Z5" s="2" t="s">
        <v>89</v>
      </c>
      <c r="AB5" s="2" t="s">
        <v>83</v>
      </c>
      <c r="AC5" s="24" t="str">
        <f ca="1">IFERROR(__xludf.DUMMYFUNCTION("SPLIT(AB5,""_"")"),"Coastal")</f>
        <v>Coastal</v>
      </c>
      <c r="AD5" s="24"/>
      <c r="AE5" s="24">
        <f>VLOOKUP(J5,rangearea210527!$B$2:$C$1159,2,TRUE)</f>
        <v>3013960.9369999999</v>
      </c>
      <c r="AF5" s="26"/>
      <c r="AG5" s="26">
        <v>178</v>
      </c>
      <c r="AH5" s="26" t="s">
        <v>84</v>
      </c>
      <c r="AI5" s="26" t="s">
        <v>98</v>
      </c>
      <c r="AJ5" s="27" t="s">
        <v>99</v>
      </c>
      <c r="AK5" s="27"/>
      <c r="AL5" s="26">
        <v>11</v>
      </c>
      <c r="AM5" s="26">
        <v>0</v>
      </c>
      <c r="AN5" s="26">
        <v>0</v>
      </c>
      <c r="AO5" s="29">
        <v>0</v>
      </c>
      <c r="AP5" s="30"/>
      <c r="AQ5" s="30"/>
      <c r="AR5" s="30"/>
      <c r="AS5" s="1">
        <v>1</v>
      </c>
      <c r="AT5" s="1"/>
      <c r="AU5" s="1"/>
      <c r="AV5" s="1"/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J5" s="1">
        <v>1</v>
      </c>
      <c r="BK5" s="1">
        <v>1</v>
      </c>
      <c r="BL5" s="1"/>
      <c r="BM5" s="1"/>
      <c r="BN5" s="1"/>
      <c r="BO5" s="1"/>
      <c r="BP5" s="1" t="s">
        <v>77</v>
      </c>
      <c r="BQ5" s="1">
        <v>2</v>
      </c>
      <c r="BR5" s="1">
        <v>1</v>
      </c>
      <c r="BS5" s="1">
        <v>1</v>
      </c>
      <c r="BT5" s="1"/>
      <c r="BU5" s="1"/>
      <c r="BV5" s="1"/>
      <c r="BW5" s="1">
        <v>1</v>
      </c>
    </row>
    <row r="6" spans="1:75" ht="15.6" hidden="1" x14ac:dyDescent="0.3">
      <c r="A6" s="2">
        <v>476</v>
      </c>
      <c r="B6" s="2">
        <v>1</v>
      </c>
      <c r="C6" s="2" t="s">
        <v>75</v>
      </c>
      <c r="D6" s="1">
        <v>9</v>
      </c>
      <c r="E6" s="2" t="str">
        <f t="shared" si="0"/>
        <v>9_Carcharhiniformes</v>
      </c>
      <c r="F6" s="2" t="s">
        <v>76</v>
      </c>
      <c r="G6" s="2" t="s">
        <v>77</v>
      </c>
      <c r="H6" s="2" t="s">
        <v>78</v>
      </c>
      <c r="I6" s="2" t="s">
        <v>100</v>
      </c>
      <c r="J6" s="2" t="s">
        <v>101</v>
      </c>
      <c r="K6" s="19" t="str">
        <f t="shared" si="1"/>
        <v>Carcharhinus amblyrhynchos</v>
      </c>
      <c r="L6" s="20">
        <f>VLOOKUP($K6,GlobSheetPaste!$H$3:$P$1269,2,FALSE)</f>
        <v>39365</v>
      </c>
      <c r="M6" s="20">
        <f>VLOOKUP($K6,GlobSheetPaste!$H$3:$P$1269,3,FALSE)</f>
        <v>173433550</v>
      </c>
      <c r="N6" s="20" t="str">
        <f>VLOOKUP($K6,GlobSheetPaste!$H$3:$P$1269,4,FALSE)</f>
        <v>published</v>
      </c>
      <c r="O6" s="20" t="str">
        <f>VLOOKUP($K6,GlobSheetPaste!$H$3:$P$1269,5,FALSE)</f>
        <v>NT</v>
      </c>
      <c r="P6" s="20">
        <f>VLOOKUP($K6,GlobSheetPaste!$H$3:$P$1269,6,FALSE)</f>
        <v>2005</v>
      </c>
      <c r="Q6" s="20" t="str">
        <f>VLOOKUP($K6,GlobSheetPaste!$H$3:$P$1269,7,FALSE)</f>
        <v>EN</v>
      </c>
      <c r="R6" s="20" t="str">
        <f>VLOOKUP($K6,GlobSheetPaste!$H$3:$P$1269,8,FALSE)</f>
        <v>A2bcd</v>
      </c>
      <c r="S6" s="20" t="str">
        <f t="shared" si="4"/>
        <v>non-genuine change</v>
      </c>
      <c r="T6" s="20" t="b">
        <f t="shared" si="2"/>
        <v>0</v>
      </c>
      <c r="U6" s="22">
        <f>VLOOKUP($K6,GlobSheetPaste!$H$3:$P$1269,9,FALSE)</f>
        <v>43891</v>
      </c>
      <c r="V6" s="19">
        <v>0</v>
      </c>
      <c r="W6" s="19">
        <v>275</v>
      </c>
      <c r="X6" s="2" t="b">
        <f t="shared" ref="X6:Y6" si="8">ISNUMBER(V6)</f>
        <v>1</v>
      </c>
      <c r="Y6" s="2" t="b">
        <f t="shared" si="8"/>
        <v>1</v>
      </c>
      <c r="Z6" s="2" t="s">
        <v>89</v>
      </c>
      <c r="AB6" s="2" t="s">
        <v>83</v>
      </c>
      <c r="AC6" s="24" t="str">
        <f ca="1">IFERROR(__xludf.DUMMYFUNCTION("SPLIT(AB6,""_"")"),"Coastal")</f>
        <v>Coastal</v>
      </c>
      <c r="AD6" s="24"/>
      <c r="AE6" s="24">
        <f>VLOOKUP(J6,rangearea210527!$B$2:$C$1159,2,TRUE)</f>
        <v>5939688.0590000004</v>
      </c>
      <c r="AF6" s="25"/>
      <c r="AG6" s="25">
        <v>255</v>
      </c>
      <c r="AH6" s="26" t="s">
        <v>84</v>
      </c>
      <c r="AI6" s="26" t="s">
        <v>91</v>
      </c>
      <c r="AJ6" s="27" t="s">
        <v>92</v>
      </c>
      <c r="AK6" s="28"/>
      <c r="AL6" s="25">
        <v>14.5</v>
      </c>
      <c r="AM6" s="26">
        <v>0</v>
      </c>
      <c r="AN6" s="26">
        <v>0</v>
      </c>
      <c r="AO6" s="29">
        <v>1</v>
      </c>
      <c r="AP6" s="30"/>
      <c r="AQ6" s="30"/>
      <c r="AR6" s="30"/>
      <c r="AS6" s="1">
        <v>1</v>
      </c>
      <c r="AT6" s="1"/>
      <c r="AU6" s="1"/>
      <c r="AV6" s="1"/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J6" s="1">
        <v>1</v>
      </c>
      <c r="BK6" s="1">
        <v>1</v>
      </c>
      <c r="BL6" s="1"/>
      <c r="BM6" s="1"/>
      <c r="BN6" s="1"/>
      <c r="BO6" s="1"/>
      <c r="BP6" s="1" t="s">
        <v>77</v>
      </c>
      <c r="BQ6" s="1">
        <v>2</v>
      </c>
      <c r="BR6" s="1">
        <v>1</v>
      </c>
      <c r="BS6" s="1">
        <v>1</v>
      </c>
      <c r="BT6" s="1">
        <v>1</v>
      </c>
      <c r="BU6" s="1"/>
      <c r="BV6" s="1"/>
      <c r="BW6" s="1">
        <v>1</v>
      </c>
    </row>
    <row r="7" spans="1:75" ht="14.4" hidden="1" x14ac:dyDescent="0.3">
      <c r="A7" s="2">
        <v>477</v>
      </c>
      <c r="B7" s="2">
        <v>1</v>
      </c>
      <c r="C7" s="2" t="s">
        <v>75</v>
      </c>
      <c r="D7" s="1">
        <v>9</v>
      </c>
      <c r="E7" s="2" t="str">
        <f t="shared" si="0"/>
        <v>9_Carcharhiniformes</v>
      </c>
      <c r="F7" s="2" t="s">
        <v>76</v>
      </c>
      <c r="G7" s="2" t="s">
        <v>77</v>
      </c>
      <c r="H7" s="2" t="s">
        <v>78</v>
      </c>
      <c r="I7" s="2" t="s">
        <v>102</v>
      </c>
      <c r="J7" s="2" t="s">
        <v>103</v>
      </c>
      <c r="K7" s="19" t="str">
        <f t="shared" si="1"/>
        <v>Carcharhinus amboinensis</v>
      </c>
      <c r="L7" s="20">
        <f>VLOOKUP($K7,GlobSheetPaste!$H$3:$P$1269,2,FALSE)</f>
        <v>39366</v>
      </c>
      <c r="M7" s="20">
        <f>VLOOKUP($K7,GlobSheetPaste!$H$3:$P$1269,3,FALSE)</f>
        <v>173434051</v>
      </c>
      <c r="N7" s="1" t="s">
        <v>104</v>
      </c>
      <c r="O7" s="20" t="str">
        <f>VLOOKUP($K7,GlobSheetPaste!$H$3:$P$1269,5,FALSE)</f>
        <v>DD</v>
      </c>
      <c r="P7" s="20">
        <f>VLOOKUP($K7,GlobSheetPaste!$H$3:$P$1269,6,FALSE)</f>
        <v>2005</v>
      </c>
      <c r="Q7" s="20" t="str">
        <f>VLOOKUP($K7,GlobSheetPaste!$H$3:$P$1269,7,FALSE)</f>
        <v>VU</v>
      </c>
      <c r="R7" s="20" t="str">
        <f>VLOOKUP($K7,GlobSheetPaste!$H$3:$P$1269,8,FALSE)</f>
        <v>A2d</v>
      </c>
      <c r="S7" s="20" t="str">
        <f t="shared" si="4"/>
        <v>non-genuine change</v>
      </c>
      <c r="T7" s="20" t="b">
        <f t="shared" si="2"/>
        <v>0</v>
      </c>
      <c r="U7" s="22">
        <f>VLOOKUP($K7,GlobSheetPaste!$H$3:$P$1269,9,FALSE)</f>
        <v>44228</v>
      </c>
      <c r="V7" s="19">
        <v>0</v>
      </c>
      <c r="W7" s="19">
        <v>100</v>
      </c>
      <c r="X7" s="2" t="b">
        <f t="shared" ref="X7:Y7" si="9">ISNUMBER(V7)</f>
        <v>1</v>
      </c>
      <c r="Y7" s="2" t="b">
        <f t="shared" si="9"/>
        <v>1</v>
      </c>
      <c r="Z7" s="2" t="s">
        <v>89</v>
      </c>
      <c r="AB7" s="2" t="s">
        <v>83</v>
      </c>
      <c r="AC7" s="24" t="str">
        <f ca="1">IFERROR(__xludf.DUMMYFUNCTION("SPLIT(AB7,""_"")"),"Coastal")</f>
        <v>Coastal</v>
      </c>
      <c r="AD7" s="24"/>
      <c r="AE7" s="24">
        <f>VLOOKUP(J7,rangearea210527!$B$2:$C$1159,2,TRUE)</f>
        <v>4128513.7609999999</v>
      </c>
      <c r="AF7" s="26"/>
      <c r="AG7" s="26">
        <v>280</v>
      </c>
      <c r="AH7" s="26" t="s">
        <v>84</v>
      </c>
      <c r="AI7" s="26" t="s">
        <v>91</v>
      </c>
      <c r="AJ7" s="27" t="s">
        <v>92</v>
      </c>
      <c r="AK7" s="27"/>
      <c r="AL7" s="26">
        <v>21.5</v>
      </c>
      <c r="AM7" s="26">
        <v>0</v>
      </c>
      <c r="AN7" s="26">
        <v>0</v>
      </c>
      <c r="AO7" s="29">
        <v>0</v>
      </c>
      <c r="AP7" s="30"/>
      <c r="AQ7" s="30"/>
      <c r="AR7" s="30"/>
      <c r="AS7" s="1">
        <v>1</v>
      </c>
      <c r="AT7" s="1"/>
      <c r="AU7" s="1"/>
      <c r="AV7" s="1"/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J7" s="1">
        <v>1</v>
      </c>
      <c r="BK7" s="1">
        <v>1</v>
      </c>
      <c r="BL7" s="1"/>
      <c r="BM7" s="1"/>
      <c r="BN7" s="1"/>
      <c r="BO7" s="1"/>
      <c r="BP7" s="1" t="s">
        <v>77</v>
      </c>
      <c r="BQ7" s="1">
        <v>2</v>
      </c>
      <c r="BR7" s="1">
        <v>1</v>
      </c>
      <c r="BS7" s="1">
        <v>1</v>
      </c>
      <c r="BT7" s="1">
        <v>1</v>
      </c>
      <c r="BU7" s="1"/>
      <c r="BV7" s="1"/>
      <c r="BW7" s="1">
        <v>1</v>
      </c>
    </row>
    <row r="8" spans="1:75" ht="14.4" hidden="1" x14ac:dyDescent="0.3">
      <c r="A8" s="2">
        <v>478</v>
      </c>
      <c r="B8" s="2">
        <v>1</v>
      </c>
      <c r="C8" s="2" t="s">
        <v>75</v>
      </c>
      <c r="D8" s="1">
        <v>9</v>
      </c>
      <c r="E8" s="2" t="str">
        <f t="shared" si="0"/>
        <v>9_Carcharhiniformes</v>
      </c>
      <c r="F8" s="2" t="s">
        <v>76</v>
      </c>
      <c r="G8" s="2" t="s">
        <v>77</v>
      </c>
      <c r="H8" s="2" t="s">
        <v>78</v>
      </c>
      <c r="I8" s="2" t="s">
        <v>105</v>
      </c>
      <c r="J8" s="2" t="s">
        <v>106</v>
      </c>
      <c r="K8" s="19" t="str">
        <f t="shared" si="1"/>
        <v>Carcharhinus borneensis</v>
      </c>
      <c r="L8" s="20">
        <f>VLOOKUP($K8,GlobSheetPaste!$H$3:$P$1269,2,FALSE)</f>
        <v>39367</v>
      </c>
      <c r="M8" s="20">
        <f>VLOOKUP($K8,GlobSheetPaste!$H$3:$P$1269,3,FALSE)</f>
        <v>124407121</v>
      </c>
      <c r="N8" s="20" t="str">
        <f>VLOOKUP($K8,GlobSheetPaste!$H$3:$P$1269,4,FALSE)</f>
        <v>submitted</v>
      </c>
      <c r="O8" s="20" t="str">
        <f>VLOOKUP($K8,GlobSheetPaste!$H$3:$P$1269,5,FALSE)</f>
        <v>EN</v>
      </c>
      <c r="P8" s="20">
        <f>VLOOKUP($K8,GlobSheetPaste!$H$3:$P$1269,6,FALSE)</f>
        <v>2005</v>
      </c>
      <c r="Q8" s="20" t="str">
        <f>VLOOKUP($K8,GlobSheetPaste!$H$3:$P$1269,7,FALSE)</f>
        <v>CR</v>
      </c>
      <c r="R8" s="20" t="str">
        <f>VLOOKUP($K8,GlobSheetPaste!$H$3:$P$1269,8,FALSE)</f>
        <v>A2cd</v>
      </c>
      <c r="S8" s="20" t="str">
        <f t="shared" si="4"/>
        <v>non-genuine change</v>
      </c>
      <c r="T8" s="20" t="b">
        <f t="shared" si="2"/>
        <v>0</v>
      </c>
      <c r="U8" s="22">
        <f>VLOOKUP($K8,GlobSheetPaste!$H$3:$P$1269,9,FALSE)</f>
        <v>44228</v>
      </c>
      <c r="V8" s="23">
        <v>0</v>
      </c>
      <c r="W8" s="23">
        <v>50</v>
      </c>
      <c r="X8" s="2" t="b">
        <f t="shared" ref="X8:Y8" si="10">ISNUMBER(V8)</f>
        <v>1</v>
      </c>
      <c r="Y8" s="2" t="b">
        <f t="shared" si="10"/>
        <v>1</v>
      </c>
      <c r="Z8" s="1" t="s">
        <v>107</v>
      </c>
      <c r="AB8" s="2" t="s">
        <v>83</v>
      </c>
      <c r="AC8" s="24" t="str">
        <f ca="1">IFERROR(__xludf.DUMMYFUNCTION("SPLIT(AB8,""_"")"),"Coastal")</f>
        <v>Coastal</v>
      </c>
      <c r="AD8" s="24"/>
      <c r="AE8" s="24">
        <f>VLOOKUP(J8,rangearea210527!$B$2:$C$1159,2,TRUE)</f>
        <v>656961.08290000004</v>
      </c>
      <c r="AF8" s="26"/>
      <c r="AG8" s="26">
        <v>70</v>
      </c>
      <c r="AH8" s="26" t="s">
        <v>84</v>
      </c>
      <c r="AI8" s="26" t="s">
        <v>85</v>
      </c>
      <c r="AJ8" s="27" t="s">
        <v>86</v>
      </c>
      <c r="AK8" s="27"/>
      <c r="AL8" s="26">
        <v>9</v>
      </c>
      <c r="AM8" s="26">
        <v>0</v>
      </c>
      <c r="AN8" s="26">
        <v>0</v>
      </c>
      <c r="AO8" s="29">
        <v>0</v>
      </c>
      <c r="AP8" s="30"/>
      <c r="AQ8" s="30"/>
      <c r="AR8" s="30"/>
      <c r="AS8" s="1">
        <v>1</v>
      </c>
      <c r="AT8" s="1"/>
      <c r="AU8" s="1"/>
      <c r="AV8" s="1"/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J8" s="1">
        <v>1</v>
      </c>
      <c r="BK8" s="1">
        <v>1</v>
      </c>
      <c r="BL8" s="1"/>
      <c r="BM8" s="1"/>
      <c r="BN8" s="1"/>
      <c r="BO8" s="1"/>
      <c r="BP8" s="1" t="s">
        <v>77</v>
      </c>
      <c r="BQ8" s="1">
        <v>2</v>
      </c>
      <c r="BR8" s="1"/>
      <c r="BS8" s="1"/>
      <c r="BT8" s="1"/>
      <c r="BU8" s="1"/>
      <c r="BV8" s="1"/>
      <c r="BW8" s="1">
        <v>1</v>
      </c>
    </row>
    <row r="9" spans="1:75" ht="14.4" hidden="1" x14ac:dyDescent="0.3">
      <c r="A9" s="2">
        <v>479</v>
      </c>
      <c r="B9" s="2">
        <v>1</v>
      </c>
      <c r="C9" s="2" t="s">
        <v>75</v>
      </c>
      <c r="D9" s="1">
        <v>9</v>
      </c>
      <c r="E9" s="2" t="str">
        <f t="shared" si="0"/>
        <v>9_Carcharhiniformes</v>
      </c>
      <c r="F9" s="2" t="s">
        <v>76</v>
      </c>
      <c r="G9" s="2" t="s">
        <v>77</v>
      </c>
      <c r="H9" s="2" t="s">
        <v>78</v>
      </c>
      <c r="I9" s="2" t="s">
        <v>108</v>
      </c>
      <c r="J9" s="2" t="s">
        <v>109</v>
      </c>
      <c r="K9" s="19" t="str">
        <f t="shared" si="1"/>
        <v>Carcharhinus brachyurus</v>
      </c>
      <c r="L9" s="20">
        <f>VLOOKUP($K9,GlobSheetPaste!$H$3:$P$1269,2,FALSE)</f>
        <v>41741</v>
      </c>
      <c r="M9" s="20">
        <f>VLOOKUP($K9,GlobSheetPaste!$H$3:$P$1269,3,FALSE)</f>
        <v>2954522</v>
      </c>
      <c r="N9" s="20" t="str">
        <f>VLOOKUP($K9,GlobSheetPaste!$H$3:$P$1269,4,FALSE)</f>
        <v>published</v>
      </c>
      <c r="O9" s="20" t="str">
        <f>VLOOKUP($K9,GlobSheetPaste!$H$3:$P$1269,5,FALSE)</f>
        <v>NT</v>
      </c>
      <c r="P9" s="20">
        <f>VLOOKUP($K9,GlobSheetPaste!$H$3:$P$1269,6,FALSE)</f>
        <v>2003</v>
      </c>
      <c r="Q9" s="20" t="str">
        <f>VLOOKUP($K9,GlobSheetPaste!$H$3:$P$1269,7,FALSE)</f>
        <v>VU</v>
      </c>
      <c r="R9" s="20" t="str">
        <f>VLOOKUP($K9,GlobSheetPaste!$H$3:$P$1269,8,FALSE)</f>
        <v>A2bd</v>
      </c>
      <c r="S9" s="20" t="str">
        <f t="shared" si="4"/>
        <v>non-genuine change</v>
      </c>
      <c r="T9" s="20" t="b">
        <f t="shared" si="2"/>
        <v>0</v>
      </c>
      <c r="U9" s="22">
        <f>VLOOKUP($K9,GlobSheetPaste!$H$3:$P$1269,9,FALSE)</f>
        <v>43891</v>
      </c>
      <c r="V9" s="19">
        <v>1</v>
      </c>
      <c r="W9" s="19">
        <v>145</v>
      </c>
      <c r="X9" s="2" t="b">
        <f t="shared" ref="X9:Y9" si="11">ISNUMBER(V9)</f>
        <v>1</v>
      </c>
      <c r="Y9" s="2" t="b">
        <f t="shared" si="11"/>
        <v>1</v>
      </c>
      <c r="Z9" s="2" t="s">
        <v>89</v>
      </c>
      <c r="AB9" s="2" t="s">
        <v>83</v>
      </c>
      <c r="AC9" s="24" t="str">
        <f ca="1">IFERROR(__xludf.DUMMYFUNCTION("SPLIT(AB9,""_"")"),"Coastal")</f>
        <v>Coastal</v>
      </c>
      <c r="AD9" s="24"/>
      <c r="AE9" s="24">
        <f>VLOOKUP(J9,rangearea210527!$B$2:$C$1159,2,TRUE)</f>
        <v>3017726.8509999998</v>
      </c>
      <c r="AF9" s="26"/>
      <c r="AG9" s="26">
        <v>325</v>
      </c>
      <c r="AH9" s="26" t="s">
        <v>84</v>
      </c>
      <c r="AI9" s="26" t="s">
        <v>91</v>
      </c>
      <c r="AJ9" s="27" t="s">
        <v>92</v>
      </c>
      <c r="AK9" s="27"/>
      <c r="AL9" s="26">
        <v>23.5</v>
      </c>
      <c r="AM9" s="26">
        <v>0</v>
      </c>
      <c r="AN9" s="26">
        <v>0</v>
      </c>
      <c r="AO9" s="29">
        <v>0</v>
      </c>
      <c r="AP9" s="30"/>
      <c r="AQ9" s="26">
        <v>1</v>
      </c>
      <c r="AR9" s="30"/>
      <c r="AS9" s="1">
        <v>0</v>
      </c>
      <c r="AT9" s="1"/>
      <c r="AU9" s="1">
        <v>2</v>
      </c>
      <c r="AV9" s="1"/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J9" s="1">
        <v>1</v>
      </c>
      <c r="BK9" s="1">
        <v>1</v>
      </c>
      <c r="BL9" s="1"/>
      <c r="BM9" s="1"/>
      <c r="BN9" s="1"/>
      <c r="BO9" s="1"/>
      <c r="BP9" s="1" t="s">
        <v>77</v>
      </c>
      <c r="BQ9" s="1">
        <v>2</v>
      </c>
      <c r="BR9" s="1">
        <v>1</v>
      </c>
      <c r="BS9" s="1">
        <v>1</v>
      </c>
      <c r="BT9" s="1">
        <v>1</v>
      </c>
      <c r="BU9" s="1"/>
      <c r="BV9" s="1"/>
      <c r="BW9" s="1">
        <v>1</v>
      </c>
    </row>
    <row r="10" spans="1:75" ht="14.4" hidden="1" x14ac:dyDescent="0.3">
      <c r="A10" s="2">
        <v>480</v>
      </c>
      <c r="B10" s="2">
        <v>1</v>
      </c>
      <c r="C10" s="2" t="s">
        <v>75</v>
      </c>
      <c r="D10" s="1">
        <v>9</v>
      </c>
      <c r="E10" s="2" t="str">
        <f t="shared" si="0"/>
        <v>9_Carcharhiniformes</v>
      </c>
      <c r="F10" s="2" t="s">
        <v>76</v>
      </c>
      <c r="G10" s="2" t="s">
        <v>77</v>
      </c>
      <c r="H10" s="2" t="s">
        <v>78</v>
      </c>
      <c r="I10" s="2" t="s">
        <v>110</v>
      </c>
      <c r="J10" s="2" t="s">
        <v>111</v>
      </c>
      <c r="K10" s="19" t="str">
        <f t="shared" si="1"/>
        <v>Carcharhinus brevipinna</v>
      </c>
      <c r="L10" s="20">
        <f>VLOOKUP($K10,GlobSheetPaste!$H$3:$P$1269,2,FALSE)</f>
        <v>39368</v>
      </c>
      <c r="M10" s="20">
        <f>VLOOKUP($K10,GlobSheetPaste!$H$3:$P$1269,3,FALSE)</f>
        <v>2908817</v>
      </c>
      <c r="N10" s="20" t="str">
        <f>VLOOKUP($K10,GlobSheetPaste!$H$3:$P$1269,4,FALSE)</f>
        <v>published</v>
      </c>
      <c r="O10" s="20" t="str">
        <f>VLOOKUP($K10,GlobSheetPaste!$H$3:$P$1269,5,FALSE)</f>
        <v>NT</v>
      </c>
      <c r="P10" s="20">
        <f>VLOOKUP($K10,GlobSheetPaste!$H$3:$P$1269,6,FALSE)</f>
        <v>2005</v>
      </c>
      <c r="Q10" s="20" t="str">
        <f>VLOOKUP($K10,GlobSheetPaste!$H$3:$P$1269,7,FALSE)</f>
        <v>VU</v>
      </c>
      <c r="R10" s="20" t="str">
        <f>VLOOKUP($K10,GlobSheetPaste!$H$3:$P$1269,8,FALSE)</f>
        <v>A2bd</v>
      </c>
      <c r="S10" s="20" t="str">
        <f t="shared" si="4"/>
        <v>non-genuine change</v>
      </c>
      <c r="T10" s="20" t="b">
        <f t="shared" si="2"/>
        <v>0</v>
      </c>
      <c r="U10" s="22">
        <f>VLOOKUP($K10,GlobSheetPaste!$H$3:$P$1269,9,FALSE)</f>
        <v>43891</v>
      </c>
      <c r="V10" s="19">
        <v>0</v>
      </c>
      <c r="W10" s="19">
        <v>200</v>
      </c>
      <c r="X10" s="2" t="b">
        <f t="shared" ref="X10:Y10" si="12">ISNUMBER(V10)</f>
        <v>1</v>
      </c>
      <c r="Y10" s="2" t="b">
        <f t="shared" si="12"/>
        <v>1</v>
      </c>
      <c r="Z10" s="2" t="s">
        <v>89</v>
      </c>
      <c r="AB10" s="2" t="s">
        <v>83</v>
      </c>
      <c r="AC10" s="24" t="str">
        <f ca="1">IFERROR(__xludf.DUMMYFUNCTION("SPLIT(AB10,""_"")"),"Coastal")</f>
        <v>Coastal</v>
      </c>
      <c r="AD10" s="24"/>
      <c r="AE10" s="24">
        <f>VLOOKUP(J10,rangearea210527!$B$2:$C$1159,2,TRUE)</f>
        <v>6230595.5470000003</v>
      </c>
      <c r="AF10" s="26"/>
      <c r="AG10" s="26">
        <v>304</v>
      </c>
      <c r="AH10" s="26" t="s">
        <v>84</v>
      </c>
      <c r="AI10" s="26" t="s">
        <v>91</v>
      </c>
      <c r="AJ10" s="27" t="s">
        <v>92</v>
      </c>
      <c r="AK10" s="27"/>
      <c r="AL10" s="26" t="s">
        <v>112</v>
      </c>
      <c r="AM10" s="26">
        <v>0</v>
      </c>
      <c r="AN10" s="26">
        <v>0</v>
      </c>
      <c r="AO10" s="29">
        <v>0</v>
      </c>
      <c r="AP10" s="30"/>
      <c r="AQ10" s="30"/>
      <c r="AR10" s="30"/>
      <c r="AS10" s="1">
        <v>1</v>
      </c>
      <c r="AT10" s="1">
        <v>1</v>
      </c>
      <c r="AU10" s="1">
        <v>2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J10" s="1">
        <v>1</v>
      </c>
      <c r="BK10" s="1">
        <v>1</v>
      </c>
      <c r="BL10" s="1"/>
      <c r="BM10" s="1"/>
      <c r="BN10" s="1"/>
      <c r="BO10" s="1"/>
      <c r="BP10" s="1" t="s">
        <v>77</v>
      </c>
      <c r="BQ10" s="1">
        <v>2</v>
      </c>
      <c r="BR10" s="1">
        <v>1</v>
      </c>
      <c r="BS10" s="1">
        <v>1</v>
      </c>
      <c r="BT10" s="1">
        <v>1</v>
      </c>
      <c r="BU10" s="1"/>
      <c r="BV10" s="1"/>
      <c r="BW10" s="1">
        <v>1</v>
      </c>
    </row>
    <row r="11" spans="1:75" ht="14.4" hidden="1" x14ac:dyDescent="0.3">
      <c r="A11" s="2">
        <v>481</v>
      </c>
      <c r="B11" s="2">
        <v>1</v>
      </c>
      <c r="C11" s="2" t="s">
        <v>75</v>
      </c>
      <c r="D11" s="1">
        <v>9</v>
      </c>
      <c r="E11" s="2" t="str">
        <f t="shared" si="0"/>
        <v>9_Carcharhiniformes</v>
      </c>
      <c r="F11" s="2" t="s">
        <v>76</v>
      </c>
      <c r="G11" s="2" t="s">
        <v>77</v>
      </c>
      <c r="H11" s="2" t="s">
        <v>78</v>
      </c>
      <c r="I11" s="2" t="s">
        <v>113</v>
      </c>
      <c r="J11" s="2" t="s">
        <v>114</v>
      </c>
      <c r="K11" s="19" t="str">
        <f t="shared" si="1"/>
        <v>Carcharhinus cautus</v>
      </c>
      <c r="L11" s="20">
        <f>VLOOKUP($K11,GlobSheetPaste!$H$3:$P$1269,2,FALSE)</f>
        <v>41733</v>
      </c>
      <c r="M11" s="20">
        <f>VLOOKUP($K11,GlobSheetPaste!$H$3:$P$1269,3,FALSE)</f>
        <v>68612504</v>
      </c>
      <c r="N11" s="20" t="str">
        <f>VLOOKUP($K11,GlobSheetPaste!$H$3:$P$1269,4,FALSE)</f>
        <v>published</v>
      </c>
      <c r="O11" s="20" t="str">
        <f>VLOOKUP($K11,GlobSheetPaste!$H$3:$P$1269,5,FALSE)</f>
        <v>DD</v>
      </c>
      <c r="P11" s="20">
        <f>VLOOKUP($K11,GlobSheetPaste!$H$3:$P$1269,6,FALSE)</f>
        <v>2003</v>
      </c>
      <c r="Q11" s="20" t="str">
        <f>VLOOKUP($K11,GlobSheetPaste!$H$3:$P$1269,7,FALSE)</f>
        <v>LC</v>
      </c>
      <c r="R11" s="20" t="str">
        <f>VLOOKUP($K11,GlobSheetPaste!$H$3:$P$1269,8,FALSE)</f>
        <v>NA</v>
      </c>
      <c r="S11" s="20" t="str">
        <f t="shared" si="4"/>
        <v>non-genuine change</v>
      </c>
      <c r="T11" s="20" t="b">
        <f t="shared" si="2"/>
        <v>0</v>
      </c>
      <c r="U11" s="22">
        <f>VLOOKUP($K11,GlobSheetPaste!$H$3:$P$1269,9,FALSE)</f>
        <v>43862</v>
      </c>
      <c r="V11" s="19">
        <v>0</v>
      </c>
      <c r="W11" s="19">
        <v>20</v>
      </c>
      <c r="X11" s="2" t="b">
        <f t="shared" ref="X11:Y11" si="13">ISNUMBER(V11)</f>
        <v>1</v>
      </c>
      <c r="Y11" s="2" t="b">
        <f t="shared" si="13"/>
        <v>1</v>
      </c>
      <c r="Z11" s="2" t="s">
        <v>89</v>
      </c>
      <c r="AB11" s="2" t="s">
        <v>83</v>
      </c>
      <c r="AC11" s="24" t="str">
        <f ca="1">IFERROR(__xludf.DUMMYFUNCTION("SPLIT(AB11,""_"")"),"Coastal")</f>
        <v>Coastal</v>
      </c>
      <c r="AD11" s="24"/>
      <c r="AE11" s="24">
        <f>VLOOKUP(J11,rangearea210527!$B$2:$C$1159,2,TRUE)</f>
        <v>388090.90110000002</v>
      </c>
      <c r="AF11" s="26"/>
      <c r="AG11" s="26">
        <v>150</v>
      </c>
      <c r="AH11" s="26" t="s">
        <v>84</v>
      </c>
      <c r="AI11" s="26" t="s">
        <v>98</v>
      </c>
      <c r="AJ11" s="27" t="s">
        <v>99</v>
      </c>
      <c r="AK11" s="27"/>
      <c r="AL11" s="26">
        <v>11</v>
      </c>
      <c r="AM11" s="26">
        <v>0</v>
      </c>
      <c r="AN11" s="26">
        <v>0</v>
      </c>
      <c r="AO11" s="29">
        <v>0</v>
      </c>
      <c r="AP11" s="30"/>
      <c r="AQ11" s="30"/>
      <c r="AR11" s="30"/>
      <c r="AS11" s="1">
        <v>0</v>
      </c>
      <c r="AT11" s="1"/>
      <c r="AU11" s="1"/>
      <c r="AV11" s="1"/>
      <c r="AW11" s="1">
        <v>1</v>
      </c>
      <c r="AX11" s="1">
        <v>1</v>
      </c>
      <c r="AY11" s="1">
        <v>1</v>
      </c>
      <c r="BA11" s="1">
        <v>1</v>
      </c>
      <c r="BJ11" s="1">
        <v>1</v>
      </c>
      <c r="BK11" s="1">
        <v>1</v>
      </c>
      <c r="BL11" s="1"/>
      <c r="BM11" s="1"/>
      <c r="BN11" s="1"/>
      <c r="BO11" s="1"/>
      <c r="BP11" s="1" t="s">
        <v>77</v>
      </c>
      <c r="BQ11" s="1">
        <v>2</v>
      </c>
      <c r="BR11" s="1"/>
      <c r="BS11" s="1"/>
      <c r="BT11" s="1"/>
      <c r="BU11" s="1"/>
      <c r="BV11" s="1"/>
      <c r="BW11" s="1">
        <v>1</v>
      </c>
    </row>
    <row r="12" spans="1:75" ht="14.4" hidden="1" x14ac:dyDescent="0.3">
      <c r="A12" s="2">
        <v>482</v>
      </c>
      <c r="B12" s="2">
        <v>1</v>
      </c>
      <c r="C12" s="2" t="s">
        <v>75</v>
      </c>
      <c r="D12" s="1">
        <v>9</v>
      </c>
      <c r="E12" s="2" t="str">
        <f t="shared" si="0"/>
        <v>9_Carcharhiniformes</v>
      </c>
      <c r="F12" s="2" t="s">
        <v>76</v>
      </c>
      <c r="G12" s="2" t="s">
        <v>77</v>
      </c>
      <c r="H12" s="2" t="s">
        <v>78</v>
      </c>
      <c r="I12" s="2" t="s">
        <v>115</v>
      </c>
      <c r="J12" s="2" t="s">
        <v>116</v>
      </c>
      <c r="K12" s="19" t="str">
        <f t="shared" si="1"/>
        <v>Carcharhinus cerdale</v>
      </c>
      <c r="L12" s="20">
        <f>VLOOKUP($K12,GlobSheetPaste!$H$3:$P$1269,2,FALSE)</f>
        <v>144137478</v>
      </c>
      <c r="M12" s="20">
        <f>VLOOKUP($K12,GlobSheetPaste!$H$3:$P$1269,3,FALSE)</f>
        <v>144137594</v>
      </c>
      <c r="N12" s="20" t="str">
        <f>VLOOKUP($K12,GlobSheetPaste!$H$3:$P$1269,4,FALSE)</f>
        <v>published</v>
      </c>
      <c r="O12" s="20" t="str">
        <f>VLOOKUP($K12,GlobSheetPaste!$H$3:$P$1269,5,FALSE)</f>
        <v>NE</v>
      </c>
      <c r="P12" s="20" t="str">
        <f>VLOOKUP($K12,GlobSheetPaste!$H$3:$P$1269,6,FALSE)</f>
        <v>NA</v>
      </c>
      <c r="Q12" s="20" t="str">
        <f>VLOOKUP($K12,GlobSheetPaste!$H$3:$P$1269,7,FALSE)</f>
        <v>CR</v>
      </c>
      <c r="R12" s="20" t="str">
        <f>VLOOKUP($K12,GlobSheetPaste!$H$3:$P$1269,8,FALSE)</f>
        <v>A2bcd</v>
      </c>
      <c r="S12" s="1" t="s">
        <v>117</v>
      </c>
      <c r="T12" s="20" t="b">
        <f t="shared" si="2"/>
        <v>0</v>
      </c>
      <c r="U12" s="22">
        <f>VLOOKUP($K12,GlobSheetPaste!$H$3:$P$1269,9,FALSE)</f>
        <v>43891</v>
      </c>
      <c r="V12" s="19">
        <v>0</v>
      </c>
      <c r="W12" s="19">
        <v>40</v>
      </c>
      <c r="X12" s="2" t="b">
        <f t="shared" ref="X12:Y12" si="14">ISNUMBER(V12)</f>
        <v>1</v>
      </c>
      <c r="Y12" s="2" t="b">
        <f t="shared" si="14"/>
        <v>1</v>
      </c>
      <c r="Z12" s="2" t="s">
        <v>89</v>
      </c>
      <c r="AB12" s="2" t="s">
        <v>83</v>
      </c>
      <c r="AC12" s="24" t="str">
        <f ca="1">IFERROR(__xludf.DUMMYFUNCTION("SPLIT(AB12,""_"")"),"Coastal")</f>
        <v>Coastal</v>
      </c>
      <c r="AD12" s="24"/>
      <c r="AE12" s="24">
        <f>VLOOKUP(J12,rangearea210527!$B$2:$C$1159,2,TRUE)</f>
        <v>76643.845159999997</v>
      </c>
      <c r="AF12" s="26" t="s">
        <v>118</v>
      </c>
      <c r="AG12" s="26">
        <v>140</v>
      </c>
      <c r="AH12" s="26" t="s">
        <v>84</v>
      </c>
      <c r="AI12" s="26" t="s">
        <v>85</v>
      </c>
      <c r="AJ12" s="27" t="s">
        <v>86</v>
      </c>
      <c r="AK12" s="27"/>
      <c r="AL12" s="26">
        <v>9</v>
      </c>
      <c r="AM12" s="26">
        <v>0</v>
      </c>
      <c r="AN12" s="26">
        <v>0</v>
      </c>
      <c r="AO12" s="29">
        <v>0</v>
      </c>
      <c r="AP12" s="30"/>
      <c r="AQ12" s="26">
        <v>1</v>
      </c>
      <c r="AR12" s="30"/>
      <c r="AS12" s="1">
        <v>0</v>
      </c>
      <c r="AT12" s="1"/>
      <c r="AU12" s="1"/>
      <c r="AV12" s="1"/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H12" s="1">
        <v>1</v>
      </c>
      <c r="BI12" s="1">
        <v>1</v>
      </c>
      <c r="BJ12" s="1">
        <v>1</v>
      </c>
      <c r="BK12" s="1">
        <v>1</v>
      </c>
      <c r="BL12" s="1"/>
      <c r="BM12" s="1"/>
      <c r="BN12" s="1"/>
      <c r="BO12" s="1"/>
      <c r="BP12" s="1" t="s">
        <v>77</v>
      </c>
      <c r="BQ12" s="1">
        <v>2</v>
      </c>
      <c r="BR12" s="1"/>
      <c r="BS12" s="1"/>
      <c r="BT12" s="1"/>
      <c r="BU12" s="1"/>
      <c r="BV12" s="1"/>
      <c r="BW12" s="1">
        <v>1</v>
      </c>
    </row>
    <row r="13" spans="1:75" ht="15.6" hidden="1" x14ac:dyDescent="0.3">
      <c r="A13" s="2">
        <v>483</v>
      </c>
      <c r="B13" s="2">
        <v>1</v>
      </c>
      <c r="C13" s="2" t="s">
        <v>75</v>
      </c>
      <c r="D13" s="1">
        <v>9</v>
      </c>
      <c r="E13" s="2" t="str">
        <f t="shared" si="0"/>
        <v>9_Carcharhiniformes</v>
      </c>
      <c r="F13" s="2" t="s">
        <v>76</v>
      </c>
      <c r="G13" s="2" t="s">
        <v>77</v>
      </c>
      <c r="H13" s="2" t="s">
        <v>78</v>
      </c>
      <c r="I13" s="2" t="s">
        <v>119</v>
      </c>
      <c r="J13" s="2" t="s">
        <v>120</v>
      </c>
      <c r="K13" s="19" t="str">
        <f t="shared" si="1"/>
        <v>Carcharhinus coatesi</v>
      </c>
      <c r="L13" s="20">
        <f>VLOOKUP($K13,GlobSheetPaste!$H$3:$P$1269,2,FALSE)</f>
        <v>70679787</v>
      </c>
      <c r="M13" s="20">
        <f>VLOOKUP($K13,GlobSheetPaste!$H$3:$P$1269,3,FALSE)</f>
        <v>70680049</v>
      </c>
      <c r="N13" s="20" t="str">
        <f>VLOOKUP($K13,GlobSheetPaste!$H$3:$P$1269,4,FALSE)</f>
        <v>published</v>
      </c>
      <c r="O13" s="20" t="str">
        <f>VLOOKUP($K13,GlobSheetPaste!$H$3:$P$1269,5,FALSE)</f>
        <v>NE</v>
      </c>
      <c r="P13" s="20" t="str">
        <f>VLOOKUP($K13,GlobSheetPaste!$H$3:$P$1269,6,FALSE)</f>
        <v>NA</v>
      </c>
      <c r="Q13" s="20" t="str">
        <f>VLOOKUP($K13,GlobSheetPaste!$H$3:$P$1269,7,FALSE)</f>
        <v>LC</v>
      </c>
      <c r="R13" s="20" t="str">
        <f>VLOOKUP($K13,GlobSheetPaste!$H$3:$P$1269,8,FALSE)</f>
        <v>NA</v>
      </c>
      <c r="S13" s="1" t="s">
        <v>117</v>
      </c>
      <c r="T13" s="20" t="b">
        <f t="shared" si="2"/>
        <v>0</v>
      </c>
      <c r="U13" s="20">
        <f>VLOOKUP($K13,GlobSheetPaste!$H$3:$P$1269,9,FALSE)</f>
        <v>2018</v>
      </c>
      <c r="V13" s="19">
        <v>0</v>
      </c>
      <c r="W13" s="19">
        <v>123</v>
      </c>
      <c r="X13" s="2" t="b">
        <f t="shared" ref="X13:Y13" si="15">ISNUMBER(V13)</f>
        <v>1</v>
      </c>
      <c r="Y13" s="2" t="b">
        <f t="shared" si="15"/>
        <v>1</v>
      </c>
      <c r="Z13" s="2" t="s">
        <v>89</v>
      </c>
      <c r="AB13" s="2" t="s">
        <v>83</v>
      </c>
      <c r="AC13" s="24" t="str">
        <f ca="1">IFERROR(__xludf.DUMMYFUNCTION("SPLIT(AB13,""_"")"),"Coastal")</f>
        <v>Coastal</v>
      </c>
      <c r="AD13" s="24"/>
      <c r="AE13" s="24">
        <f>VLOOKUP(J13,rangearea210527!$B$2:$C$1159,2,TRUE)</f>
        <v>1467009.0379999999</v>
      </c>
      <c r="AF13" s="25"/>
      <c r="AG13" s="25">
        <v>88</v>
      </c>
      <c r="AH13" s="26" t="s">
        <v>84</v>
      </c>
      <c r="AI13" s="26" t="s">
        <v>85</v>
      </c>
      <c r="AJ13" s="27" t="s">
        <v>86</v>
      </c>
      <c r="AK13" s="28"/>
      <c r="AL13" s="25">
        <v>4.25</v>
      </c>
      <c r="AM13" s="26">
        <v>0</v>
      </c>
      <c r="AN13" s="26">
        <v>0</v>
      </c>
      <c r="AO13" s="29">
        <v>1</v>
      </c>
      <c r="AP13" s="30"/>
      <c r="AQ13" s="30"/>
      <c r="AR13" s="30"/>
      <c r="AS13" s="1">
        <v>0</v>
      </c>
      <c r="AT13" s="1"/>
      <c r="AU13" s="1"/>
      <c r="AV13" s="1"/>
      <c r="AW13" s="1">
        <v>1</v>
      </c>
      <c r="AX13" s="1">
        <v>1</v>
      </c>
      <c r="AY13" s="1">
        <v>1</v>
      </c>
      <c r="BA13" s="1">
        <v>1</v>
      </c>
      <c r="BJ13" s="1">
        <v>1</v>
      </c>
      <c r="BK13" s="1">
        <v>1</v>
      </c>
      <c r="BL13" s="1"/>
      <c r="BM13" s="1"/>
      <c r="BN13" s="1"/>
      <c r="BO13" s="1"/>
      <c r="BP13" s="1" t="s">
        <v>77</v>
      </c>
      <c r="BQ13" s="1">
        <v>2</v>
      </c>
      <c r="BR13" s="1"/>
      <c r="BS13" s="1"/>
      <c r="BT13" s="1"/>
      <c r="BU13" s="1"/>
      <c r="BV13" s="1"/>
      <c r="BW13" s="1">
        <v>1</v>
      </c>
    </row>
    <row r="14" spans="1:75" ht="14.4" hidden="1" x14ac:dyDescent="0.3">
      <c r="A14" s="2">
        <v>484</v>
      </c>
      <c r="B14" s="2">
        <v>1</v>
      </c>
      <c r="C14" s="2" t="s">
        <v>75</v>
      </c>
      <c r="D14" s="1">
        <v>9</v>
      </c>
      <c r="E14" s="2" t="str">
        <f t="shared" si="0"/>
        <v>9_Carcharhiniformes</v>
      </c>
      <c r="F14" s="2" t="s">
        <v>76</v>
      </c>
      <c r="G14" s="2" t="s">
        <v>77</v>
      </c>
      <c r="H14" s="2" t="s">
        <v>78</v>
      </c>
      <c r="I14" s="2" t="s">
        <v>121</v>
      </c>
      <c r="J14" s="2" t="s">
        <v>122</v>
      </c>
      <c r="K14" s="19" t="str">
        <f t="shared" si="1"/>
        <v>Carcharhinus dussumieri</v>
      </c>
      <c r="L14" s="20">
        <f>VLOOKUP($K14,GlobSheetPaste!$H$3:$P$1269,2,FALSE)</f>
        <v>70680197</v>
      </c>
      <c r="M14" s="20">
        <f>VLOOKUP($K14,GlobSheetPaste!$H$3:$P$1269,3,FALSE)</f>
        <v>68612632</v>
      </c>
      <c r="N14" s="20" t="str">
        <f>VLOOKUP($K14,GlobSheetPaste!$H$3:$P$1269,4,FALSE)</f>
        <v>published</v>
      </c>
      <c r="O14" s="20" t="str">
        <f>VLOOKUP($K14,GlobSheetPaste!$H$3:$P$1269,5,FALSE)</f>
        <v>NT</v>
      </c>
      <c r="P14" s="20">
        <f>VLOOKUP($K14,GlobSheetPaste!$H$3:$P$1269,6,FALSE)</f>
        <v>2003</v>
      </c>
      <c r="Q14" s="20" t="str">
        <f>VLOOKUP($K14,GlobSheetPaste!$H$3:$P$1269,7,FALSE)</f>
        <v>EN</v>
      </c>
      <c r="R14" s="20" t="str">
        <f>VLOOKUP($K14,GlobSheetPaste!$H$3:$P$1269,8,FALSE)</f>
        <v>A2d+3d</v>
      </c>
      <c r="S14" s="20" t="str">
        <f t="shared" ref="S14:S18" si="16">IF(O14=Q14,"NoChange","non-genuine change")</f>
        <v>non-genuine change</v>
      </c>
      <c r="T14" s="20" t="b">
        <f t="shared" si="2"/>
        <v>0</v>
      </c>
      <c r="U14" s="20">
        <f>VLOOKUP($K14,GlobSheetPaste!$H$3:$P$1269,9,FALSE)</f>
        <v>2018</v>
      </c>
      <c r="V14" s="19">
        <v>0</v>
      </c>
      <c r="W14" s="19">
        <v>100</v>
      </c>
      <c r="X14" s="2" t="b">
        <f t="shared" ref="X14:Y14" si="17">ISNUMBER(V14)</f>
        <v>1</v>
      </c>
      <c r="Y14" s="2" t="b">
        <f t="shared" si="17"/>
        <v>1</v>
      </c>
      <c r="Z14" s="2" t="s">
        <v>89</v>
      </c>
      <c r="AB14" s="2" t="s">
        <v>83</v>
      </c>
      <c r="AC14" s="24" t="str">
        <f ca="1">IFERROR(__xludf.DUMMYFUNCTION("SPLIT(AB14,""_"")"),"Coastal")</f>
        <v>Coastal</v>
      </c>
      <c r="AD14" s="24"/>
      <c r="AE14" s="24">
        <f>VLOOKUP(J14,rangearea210527!$B$2:$C$1159,2,TRUE)</f>
        <v>532891.63959999999</v>
      </c>
      <c r="AF14" s="26"/>
      <c r="AG14" s="26">
        <v>100</v>
      </c>
      <c r="AH14" s="26" t="s">
        <v>84</v>
      </c>
      <c r="AI14" s="26" t="s">
        <v>85</v>
      </c>
      <c r="AJ14" s="27" t="s">
        <v>86</v>
      </c>
      <c r="AK14" s="27"/>
      <c r="AL14" s="26">
        <v>12</v>
      </c>
      <c r="AM14" s="26">
        <v>0</v>
      </c>
      <c r="AN14" s="26">
        <v>0</v>
      </c>
      <c r="AO14" s="29">
        <v>0</v>
      </c>
      <c r="AP14" s="30"/>
      <c r="AQ14" s="30"/>
      <c r="AR14" s="30"/>
      <c r="AS14" s="1">
        <v>1</v>
      </c>
      <c r="AT14" s="1"/>
      <c r="AU14" s="1"/>
      <c r="AV14" s="1"/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J14" s="1">
        <v>1</v>
      </c>
      <c r="BK14" s="1">
        <v>1</v>
      </c>
      <c r="BL14" s="1"/>
      <c r="BM14" s="1"/>
      <c r="BN14" s="1"/>
      <c r="BO14" s="1"/>
      <c r="BP14" s="1" t="s">
        <v>77</v>
      </c>
      <c r="BQ14" s="1">
        <v>2</v>
      </c>
      <c r="BR14" s="1">
        <v>1</v>
      </c>
      <c r="BS14" s="1">
        <v>1</v>
      </c>
      <c r="BT14" s="1"/>
      <c r="BU14" s="1"/>
      <c r="BV14" s="1"/>
      <c r="BW14" s="1">
        <v>1</v>
      </c>
    </row>
    <row r="15" spans="1:75" ht="14.4" hidden="1" x14ac:dyDescent="0.3">
      <c r="A15" s="2">
        <v>485</v>
      </c>
      <c r="B15" s="2">
        <v>1</v>
      </c>
      <c r="C15" s="2" t="s">
        <v>75</v>
      </c>
      <c r="D15" s="1">
        <v>9</v>
      </c>
      <c r="E15" s="2" t="str">
        <f t="shared" si="0"/>
        <v>9_Carcharhiniformes</v>
      </c>
      <c r="F15" s="2" t="s">
        <v>76</v>
      </c>
      <c r="G15" s="2" t="s">
        <v>77</v>
      </c>
      <c r="H15" s="2" t="s">
        <v>78</v>
      </c>
      <c r="I15" s="2" t="s">
        <v>123</v>
      </c>
      <c r="J15" s="2" t="s">
        <v>124</v>
      </c>
      <c r="K15" s="19" t="str">
        <f t="shared" si="1"/>
        <v>Carcharhinus falciformis</v>
      </c>
      <c r="L15" s="20">
        <f>VLOOKUP($K15,GlobSheetPaste!$H$3:$P$1269,2,FALSE)</f>
        <v>39370</v>
      </c>
      <c r="M15" s="20">
        <f>VLOOKUP($K15,GlobSheetPaste!$H$3:$P$1269,3,FALSE)</f>
        <v>117721799</v>
      </c>
      <c r="N15" s="20" t="str">
        <f>VLOOKUP($K15,GlobSheetPaste!$H$3:$P$1269,4,FALSE)</f>
        <v>published</v>
      </c>
      <c r="O15" s="20" t="str">
        <f>VLOOKUP($K15,GlobSheetPaste!$H$3:$P$1269,5,FALSE)</f>
        <v>NT</v>
      </c>
      <c r="P15" s="20">
        <f>VLOOKUP($K15,GlobSheetPaste!$H$3:$P$1269,6,FALSE)</f>
        <v>2007</v>
      </c>
      <c r="Q15" s="20" t="str">
        <f>VLOOKUP($K15,GlobSheetPaste!$H$3:$P$1269,7,FALSE)</f>
        <v>VU</v>
      </c>
      <c r="R15" s="20" t="str">
        <f>VLOOKUP($K15,GlobSheetPaste!$H$3:$P$1269,8,FALSE)</f>
        <v>A2bd</v>
      </c>
      <c r="S15" s="20" t="str">
        <f t="shared" si="16"/>
        <v>non-genuine change</v>
      </c>
      <c r="T15" s="20" t="b">
        <f t="shared" si="2"/>
        <v>0</v>
      </c>
      <c r="U15" s="20">
        <f>VLOOKUP($K15,GlobSheetPaste!$H$3:$P$1269,9,FALSE)</f>
        <v>2017</v>
      </c>
      <c r="V15" s="19">
        <v>0</v>
      </c>
      <c r="W15" s="19">
        <v>500</v>
      </c>
      <c r="X15" s="2" t="b">
        <f t="shared" ref="X15:Y15" si="18">ISNUMBER(V15)</f>
        <v>1</v>
      </c>
      <c r="Y15" s="2" t="b">
        <f t="shared" si="18"/>
        <v>1</v>
      </c>
      <c r="Z15" s="2" t="s">
        <v>89</v>
      </c>
      <c r="AB15" s="2" t="s">
        <v>125</v>
      </c>
      <c r="AC15" s="24" t="str">
        <f ca="1">IFERROR(__xludf.DUMMYFUNCTION("SPLIT(AB15,""_"")"),"Pelagic")</f>
        <v>Pelagic</v>
      </c>
      <c r="AD15" s="24"/>
      <c r="AE15" s="24">
        <f>VLOOKUP(J15,rangearea210527!$B$2:$C$1159,2,TRUE)</f>
        <v>173881104</v>
      </c>
      <c r="AF15" s="26"/>
      <c r="AG15" s="26">
        <v>371</v>
      </c>
      <c r="AH15" s="26" t="s">
        <v>84</v>
      </c>
      <c r="AI15" s="26" t="s">
        <v>91</v>
      </c>
      <c r="AJ15" s="27" t="s">
        <v>92</v>
      </c>
      <c r="AK15" s="27"/>
      <c r="AL15" s="26">
        <v>15</v>
      </c>
      <c r="AM15" s="26">
        <v>0</v>
      </c>
      <c r="AN15" s="26">
        <v>0</v>
      </c>
      <c r="AO15" s="29">
        <v>0</v>
      </c>
      <c r="AP15" s="29">
        <v>1</v>
      </c>
      <c r="AQ15" s="26">
        <v>1</v>
      </c>
      <c r="AR15" s="30"/>
      <c r="AS15" s="1">
        <v>1</v>
      </c>
      <c r="AT15" s="1"/>
      <c r="AU15" s="1">
        <v>2</v>
      </c>
      <c r="AV15" s="1">
        <v>1</v>
      </c>
      <c r="AW15" s="1">
        <v>0</v>
      </c>
      <c r="AX15" s="1">
        <v>0</v>
      </c>
      <c r="AY15" s="1">
        <v>1</v>
      </c>
      <c r="AZ15" s="1">
        <v>1</v>
      </c>
      <c r="BE15" s="1">
        <v>1</v>
      </c>
      <c r="BF15" s="1">
        <v>1</v>
      </c>
      <c r="BG15" s="1"/>
      <c r="BH15" s="1"/>
      <c r="BI15" s="1"/>
      <c r="BJ15" s="1">
        <v>1</v>
      </c>
      <c r="BK15" s="1"/>
      <c r="BL15" s="1"/>
      <c r="BM15" s="1"/>
      <c r="BN15" s="1">
        <v>1</v>
      </c>
      <c r="BO15" s="1">
        <v>1</v>
      </c>
      <c r="BP15" s="1" t="s">
        <v>77</v>
      </c>
      <c r="BQ15" s="1">
        <v>2</v>
      </c>
      <c r="BR15" s="1">
        <v>1</v>
      </c>
      <c r="BS15" s="1">
        <v>1</v>
      </c>
      <c r="BT15" s="1"/>
      <c r="BU15" s="1"/>
      <c r="BV15" s="1"/>
      <c r="BW15" s="1">
        <v>1</v>
      </c>
    </row>
    <row r="16" spans="1:75" ht="14.4" hidden="1" x14ac:dyDescent="0.3">
      <c r="A16" s="2">
        <v>486</v>
      </c>
      <c r="B16" s="2">
        <v>1</v>
      </c>
      <c r="C16" s="2" t="s">
        <v>75</v>
      </c>
      <c r="D16" s="1">
        <v>9</v>
      </c>
      <c r="E16" s="2" t="str">
        <f t="shared" si="0"/>
        <v>9_Carcharhiniformes</v>
      </c>
      <c r="F16" s="2" t="s">
        <v>76</v>
      </c>
      <c r="G16" s="2" t="s">
        <v>77</v>
      </c>
      <c r="H16" s="2" t="s">
        <v>78</v>
      </c>
      <c r="I16" s="2" t="s">
        <v>126</v>
      </c>
      <c r="J16" s="2" t="s">
        <v>127</v>
      </c>
      <c r="K16" s="19" t="str">
        <f t="shared" si="1"/>
        <v>Carcharhinus fitzroyensis</v>
      </c>
      <c r="L16" s="20">
        <f>VLOOKUP($K16,GlobSheetPaste!$H$3:$P$1269,2,FALSE)</f>
        <v>41735</v>
      </c>
      <c r="M16" s="20">
        <f>VLOOKUP($K16,GlobSheetPaste!$H$3:$P$1269,3,FALSE)</f>
        <v>68612902</v>
      </c>
      <c r="N16" s="20" t="str">
        <f>VLOOKUP($K16,GlobSheetPaste!$H$3:$P$1269,4,FALSE)</f>
        <v>published</v>
      </c>
      <c r="O16" s="20" t="str">
        <f>VLOOKUP($K16,GlobSheetPaste!$H$3:$P$1269,5,FALSE)</f>
        <v>LC</v>
      </c>
      <c r="P16" s="20">
        <f>VLOOKUP($K16,GlobSheetPaste!$H$3:$P$1269,6,FALSE)</f>
        <v>2003</v>
      </c>
      <c r="Q16" s="20" t="str">
        <f>VLOOKUP($K16,GlobSheetPaste!$H$3:$P$1269,7,FALSE)</f>
        <v>LC</v>
      </c>
      <c r="R16" s="20" t="str">
        <f>VLOOKUP($K16,GlobSheetPaste!$H$3:$P$1269,8,FALSE)</f>
        <v>NA</v>
      </c>
      <c r="S16" s="20" t="str">
        <f t="shared" si="16"/>
        <v>NoChange</v>
      </c>
      <c r="T16" s="20" t="b">
        <f t="shared" si="2"/>
        <v>0</v>
      </c>
      <c r="U16" s="20">
        <f>VLOOKUP($K16,GlobSheetPaste!$H$3:$P$1269,9,FALSE)</f>
        <v>2018</v>
      </c>
      <c r="V16" s="19">
        <v>0</v>
      </c>
      <c r="W16" s="19">
        <v>40</v>
      </c>
      <c r="X16" s="2" t="b">
        <f t="shared" ref="X16:Y16" si="19">ISNUMBER(V16)</f>
        <v>1</v>
      </c>
      <c r="Y16" s="2" t="b">
        <f t="shared" si="19"/>
        <v>1</v>
      </c>
      <c r="Z16" s="2" t="s">
        <v>89</v>
      </c>
      <c r="AB16" s="2" t="s">
        <v>83</v>
      </c>
      <c r="AC16" s="24" t="str">
        <f ca="1">IFERROR(__xludf.DUMMYFUNCTION("SPLIT(AB16,""_"")"),"Coastal")</f>
        <v>Coastal</v>
      </c>
      <c r="AD16" s="24"/>
      <c r="AE16" s="24">
        <f>VLOOKUP(J16,rangearea210527!$B$2:$C$1159,2,TRUE)</f>
        <v>603397.89009999996</v>
      </c>
      <c r="AF16" s="26"/>
      <c r="AG16" s="26">
        <v>135</v>
      </c>
      <c r="AH16" s="26" t="s">
        <v>84</v>
      </c>
      <c r="AI16" s="26" t="s">
        <v>85</v>
      </c>
      <c r="AJ16" s="27" t="s">
        <v>86</v>
      </c>
      <c r="AK16" s="27"/>
      <c r="AL16" s="26">
        <v>9</v>
      </c>
      <c r="AM16" s="26">
        <v>0</v>
      </c>
      <c r="AN16" s="26">
        <v>0</v>
      </c>
      <c r="AO16" s="29">
        <v>0</v>
      </c>
      <c r="AP16" s="30"/>
      <c r="AQ16" s="30"/>
      <c r="AR16" s="30"/>
      <c r="AS16" s="1">
        <v>0</v>
      </c>
      <c r="AT16" s="1"/>
      <c r="AU16" s="1"/>
      <c r="AV16" s="1"/>
      <c r="AW16" s="1">
        <v>1</v>
      </c>
      <c r="AX16" s="1">
        <v>1</v>
      </c>
      <c r="AY16" s="1">
        <v>1</v>
      </c>
      <c r="BA16" s="1">
        <v>1</v>
      </c>
      <c r="BJ16" s="1">
        <v>1</v>
      </c>
      <c r="BK16" s="1">
        <v>1</v>
      </c>
      <c r="BL16" s="1"/>
      <c r="BM16" s="1"/>
      <c r="BN16" s="1"/>
      <c r="BO16" s="1"/>
      <c r="BP16" s="1" t="s">
        <v>77</v>
      </c>
      <c r="BQ16" s="1">
        <v>2</v>
      </c>
      <c r="BR16" s="1"/>
      <c r="BS16" s="1"/>
      <c r="BT16" s="1"/>
      <c r="BU16" s="1"/>
      <c r="BV16" s="1"/>
      <c r="BW16" s="1">
        <v>1</v>
      </c>
    </row>
    <row r="17" spans="1:75" ht="15.6" hidden="1" x14ac:dyDescent="0.3">
      <c r="A17" s="2">
        <v>487</v>
      </c>
      <c r="B17" s="2">
        <v>1</v>
      </c>
      <c r="C17" s="2" t="s">
        <v>75</v>
      </c>
      <c r="D17" s="1">
        <v>9</v>
      </c>
      <c r="E17" s="2" t="str">
        <f t="shared" si="0"/>
        <v>9_Carcharhiniformes</v>
      </c>
      <c r="F17" s="2" t="s">
        <v>76</v>
      </c>
      <c r="G17" s="2" t="s">
        <v>77</v>
      </c>
      <c r="H17" s="2" t="s">
        <v>78</v>
      </c>
      <c r="I17" s="2" t="s">
        <v>128</v>
      </c>
      <c r="J17" s="2" t="s">
        <v>129</v>
      </c>
      <c r="K17" s="19" t="str">
        <f t="shared" si="1"/>
        <v>Carcharhinus galapagensis</v>
      </c>
      <c r="L17" s="20">
        <f>VLOOKUP($K17,GlobSheetPaste!$H$3:$P$1269,2,FALSE)</f>
        <v>41736</v>
      </c>
      <c r="M17" s="20">
        <f>VLOOKUP($K17,GlobSheetPaste!$H$3:$P$1269,3,FALSE)</f>
        <v>2954286</v>
      </c>
      <c r="N17" s="20" t="str">
        <f>VLOOKUP($K17,GlobSheetPaste!$H$3:$P$1269,4,FALSE)</f>
        <v>published</v>
      </c>
      <c r="O17" s="20" t="str">
        <f>VLOOKUP($K17,GlobSheetPaste!$H$3:$P$1269,5,FALSE)</f>
        <v>NT</v>
      </c>
      <c r="P17" s="20">
        <f>VLOOKUP($K17,GlobSheetPaste!$H$3:$P$1269,6,FALSE)</f>
        <v>2003</v>
      </c>
      <c r="Q17" s="20" t="str">
        <f>VLOOKUP($K17,GlobSheetPaste!$H$3:$P$1269,7,FALSE)</f>
        <v>LC</v>
      </c>
      <c r="R17" s="20" t="str">
        <f>VLOOKUP($K17,GlobSheetPaste!$H$3:$P$1269,8,FALSE)</f>
        <v>NA</v>
      </c>
      <c r="S17" s="20" t="str">
        <f t="shared" si="16"/>
        <v>non-genuine change</v>
      </c>
      <c r="T17" s="20" t="b">
        <f t="shared" si="2"/>
        <v>0</v>
      </c>
      <c r="U17" s="20">
        <f>VLOOKUP($K17,GlobSheetPaste!$H$3:$P$1269,9,FALSE)</f>
        <v>2018</v>
      </c>
      <c r="V17" s="19">
        <v>0</v>
      </c>
      <c r="W17" s="19">
        <v>286</v>
      </c>
      <c r="X17" s="2" t="b">
        <f t="shared" ref="X17:Y17" si="20">ISNUMBER(V17)</f>
        <v>1</v>
      </c>
      <c r="Y17" s="2" t="b">
        <f t="shared" si="20"/>
        <v>1</v>
      </c>
      <c r="Z17" s="2" t="s">
        <v>89</v>
      </c>
      <c r="AB17" s="2" t="s">
        <v>125</v>
      </c>
      <c r="AC17" s="24" t="str">
        <f ca="1">IFERROR(__xludf.DUMMYFUNCTION("SPLIT(AB17,""_"")"),"Pelagic")</f>
        <v>Pelagic</v>
      </c>
      <c r="AD17" s="24"/>
      <c r="AE17" s="24">
        <f>VLOOKUP(J17,rangearea210527!$B$2:$C$1159,2,TRUE)</f>
        <v>5785401.852</v>
      </c>
      <c r="AF17" s="25"/>
      <c r="AG17" s="25">
        <v>370</v>
      </c>
      <c r="AH17" s="26" t="s">
        <v>84</v>
      </c>
      <c r="AI17" s="26" t="s">
        <v>91</v>
      </c>
      <c r="AJ17" s="27" t="s">
        <v>92</v>
      </c>
      <c r="AK17" s="28"/>
      <c r="AL17" s="25">
        <v>21</v>
      </c>
      <c r="AM17" s="26">
        <v>0</v>
      </c>
      <c r="AN17" s="26">
        <v>0</v>
      </c>
      <c r="AO17" s="29">
        <v>1</v>
      </c>
      <c r="AP17" s="29">
        <v>1</v>
      </c>
      <c r="AQ17" s="26">
        <v>1</v>
      </c>
      <c r="AR17" s="30"/>
      <c r="AS17" s="1">
        <v>0</v>
      </c>
      <c r="AT17" s="1"/>
      <c r="AU17" s="1">
        <v>2</v>
      </c>
      <c r="AV17" s="1">
        <v>1</v>
      </c>
      <c r="AW17" s="1">
        <v>0</v>
      </c>
      <c r="AX17" s="1">
        <v>0</v>
      </c>
      <c r="AY17" s="1">
        <v>1</v>
      </c>
      <c r="BE17" s="1">
        <v>1</v>
      </c>
      <c r="BJ17" s="1">
        <v>1</v>
      </c>
      <c r="BK17" s="1"/>
      <c r="BL17" s="1"/>
      <c r="BM17" s="1"/>
      <c r="BN17" s="1"/>
      <c r="BO17" s="1"/>
      <c r="BP17" s="1" t="s">
        <v>77</v>
      </c>
      <c r="BQ17" s="1">
        <v>2</v>
      </c>
      <c r="BR17" s="1">
        <v>1</v>
      </c>
      <c r="BS17" s="1">
        <v>1</v>
      </c>
      <c r="BT17" s="1"/>
      <c r="BU17" s="1"/>
      <c r="BV17" s="1"/>
      <c r="BW17" s="1">
        <v>1</v>
      </c>
    </row>
    <row r="18" spans="1:75" ht="14.4" hidden="1" x14ac:dyDescent="0.3">
      <c r="A18" s="2">
        <v>488</v>
      </c>
      <c r="B18" s="2">
        <v>1</v>
      </c>
      <c r="C18" s="2" t="s">
        <v>75</v>
      </c>
      <c r="D18" s="1">
        <v>9</v>
      </c>
      <c r="E18" s="2" t="str">
        <f t="shared" si="0"/>
        <v>9_Carcharhiniformes</v>
      </c>
      <c r="F18" s="2" t="s">
        <v>76</v>
      </c>
      <c r="G18" s="2" t="s">
        <v>77</v>
      </c>
      <c r="H18" s="2" t="s">
        <v>78</v>
      </c>
      <c r="I18" s="2" t="s">
        <v>130</v>
      </c>
      <c r="J18" s="2" t="s">
        <v>131</v>
      </c>
      <c r="K18" s="19" t="str">
        <f t="shared" si="1"/>
        <v>Carcharhinus hemiodon</v>
      </c>
      <c r="L18" s="20">
        <f>VLOOKUP($K18,GlobSheetPaste!$H$3:$P$1269,2,FALSE)</f>
        <v>39369</v>
      </c>
      <c r="M18" s="20">
        <f>VLOOKUP($K18,GlobSheetPaste!$H$3:$P$1269,3,FALSE)</f>
        <v>115736695</v>
      </c>
      <c r="N18" s="20" t="str">
        <f>VLOOKUP($K18,GlobSheetPaste!$H$3:$P$1269,4,FALSE)</f>
        <v>published</v>
      </c>
      <c r="O18" s="20" t="str">
        <f>VLOOKUP($K18,GlobSheetPaste!$H$3:$P$1269,5,FALSE)</f>
        <v>CR(PE)</v>
      </c>
      <c r="P18" s="20">
        <f>VLOOKUP($K18,GlobSheetPaste!$H$3:$P$1269,6,FALSE)</f>
        <v>2003</v>
      </c>
      <c r="Q18" s="20" t="str">
        <f>VLOOKUP($K18,GlobSheetPaste!$H$3:$P$1269,7,FALSE)</f>
        <v>CR</v>
      </c>
      <c r="R18" s="20" t="str">
        <f>VLOOKUP($K18,GlobSheetPaste!$H$3:$P$1269,8,FALSE)</f>
        <v>C2a(i)</v>
      </c>
      <c r="S18" s="20" t="str">
        <f t="shared" si="16"/>
        <v>non-genuine change</v>
      </c>
      <c r="T18" s="20" t="b">
        <f t="shared" si="2"/>
        <v>0</v>
      </c>
      <c r="U18" s="22">
        <f>VLOOKUP($K18,GlobSheetPaste!$H$3:$P$1269,9,FALSE)</f>
        <v>44197</v>
      </c>
      <c r="V18" s="19">
        <v>10</v>
      </c>
      <c r="W18" s="19">
        <v>150</v>
      </c>
      <c r="X18" s="2" t="b">
        <f t="shared" ref="X18:Y18" si="21">ISNUMBER(V18)</f>
        <v>1</v>
      </c>
      <c r="Y18" s="2" t="b">
        <f t="shared" si="21"/>
        <v>1</v>
      </c>
      <c r="Z18" s="2" t="s">
        <v>89</v>
      </c>
      <c r="AB18" s="2" t="s">
        <v>83</v>
      </c>
      <c r="AC18" s="24" t="str">
        <f ca="1">IFERROR(__xludf.DUMMYFUNCTION("SPLIT(AB18,""_"")"),"Coastal")</f>
        <v>Coastal</v>
      </c>
      <c r="AD18" s="24"/>
      <c r="AE18" s="24">
        <f>VLOOKUP(J18,rangearea210527!$B$2:$C$1159,2,TRUE)</f>
        <v>1572165.6429999999</v>
      </c>
      <c r="AF18" s="26"/>
      <c r="AG18" s="26">
        <v>102</v>
      </c>
      <c r="AH18" s="26" t="s">
        <v>84</v>
      </c>
      <c r="AI18" s="26" t="s">
        <v>85</v>
      </c>
      <c r="AJ18" s="27" t="s">
        <v>86</v>
      </c>
      <c r="AK18" s="27"/>
      <c r="AL18" s="26">
        <v>9</v>
      </c>
      <c r="AM18" s="26">
        <v>0</v>
      </c>
      <c r="AN18" s="26">
        <v>0</v>
      </c>
      <c r="AO18" s="29">
        <v>0</v>
      </c>
      <c r="AP18" s="30"/>
      <c r="AQ18" s="30"/>
      <c r="AR18" s="30"/>
      <c r="AS18" s="1">
        <v>1</v>
      </c>
      <c r="AT18" s="1"/>
      <c r="AU18" s="1"/>
      <c r="AV18" s="1"/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J18" s="1">
        <v>1</v>
      </c>
      <c r="BK18" s="1">
        <v>1</v>
      </c>
      <c r="BL18" s="1"/>
      <c r="BM18" s="1"/>
      <c r="BN18" s="1"/>
      <c r="BO18" s="1"/>
      <c r="BP18" s="1" t="s">
        <v>77</v>
      </c>
      <c r="BQ18" s="1">
        <v>2</v>
      </c>
      <c r="BR18" s="1"/>
      <c r="BS18" s="1"/>
      <c r="BT18" s="1"/>
      <c r="BU18" s="1"/>
      <c r="BV18" s="1"/>
      <c r="BW18" s="1">
        <v>1</v>
      </c>
    </row>
    <row r="19" spans="1:75" ht="14.4" hidden="1" x14ac:dyDescent="0.3">
      <c r="A19" s="2">
        <v>489</v>
      </c>
      <c r="B19" s="2">
        <v>1</v>
      </c>
      <c r="C19" s="2" t="s">
        <v>75</v>
      </c>
      <c r="D19" s="1">
        <v>9</v>
      </c>
      <c r="E19" s="2" t="str">
        <f t="shared" si="0"/>
        <v>9_Carcharhiniformes</v>
      </c>
      <c r="F19" s="2" t="s">
        <v>76</v>
      </c>
      <c r="G19" s="2" t="s">
        <v>77</v>
      </c>
      <c r="H19" s="2" t="s">
        <v>78</v>
      </c>
      <c r="I19" s="2" t="s">
        <v>132</v>
      </c>
      <c r="J19" s="2" t="s">
        <v>133</v>
      </c>
      <c r="K19" s="19" t="str">
        <f t="shared" si="1"/>
        <v>Carcharhinus humani</v>
      </c>
      <c r="L19" s="20">
        <f>VLOOKUP($K19,GlobSheetPaste!$H$3:$P$1269,2,FALSE)</f>
        <v>110834677</v>
      </c>
      <c r="M19" s="20">
        <f>VLOOKUP($K19,GlobSheetPaste!$H$3:$P$1269,3,FALSE)</f>
        <v>139929300</v>
      </c>
      <c r="N19" s="20" t="str">
        <f>VLOOKUP($K19,GlobSheetPaste!$H$3:$P$1269,4,FALSE)</f>
        <v>published</v>
      </c>
      <c r="O19" s="20" t="str">
        <f>VLOOKUP($K19,GlobSheetPaste!$H$3:$P$1269,5,FALSE)</f>
        <v>NE</v>
      </c>
      <c r="P19" s="20" t="str">
        <f>VLOOKUP($K19,GlobSheetPaste!$H$3:$P$1269,6,FALSE)</f>
        <v>NA</v>
      </c>
      <c r="Q19" s="20" t="str">
        <f>VLOOKUP($K19,GlobSheetPaste!$H$3:$P$1269,7,FALSE)</f>
        <v>DD</v>
      </c>
      <c r="R19" s="20" t="str">
        <f>VLOOKUP($K19,GlobSheetPaste!$H$3:$P$1269,8,FALSE)</f>
        <v>NA</v>
      </c>
      <c r="S19" s="1" t="s">
        <v>117</v>
      </c>
      <c r="T19" s="20" t="b">
        <f t="shared" si="2"/>
        <v>0</v>
      </c>
      <c r="U19" s="20">
        <f>VLOOKUP($K19,GlobSheetPaste!$H$3:$P$1269,9,FALSE)</f>
        <v>2018</v>
      </c>
      <c r="V19" s="19">
        <v>0</v>
      </c>
      <c r="W19" s="19">
        <v>43</v>
      </c>
      <c r="X19" s="2" t="b">
        <f t="shared" ref="X19:Y19" si="22">ISNUMBER(V19)</f>
        <v>1</v>
      </c>
      <c r="Y19" s="2" t="b">
        <f t="shared" si="22"/>
        <v>1</v>
      </c>
      <c r="Z19" s="2" t="s">
        <v>89</v>
      </c>
      <c r="AB19" s="2" t="s">
        <v>83</v>
      </c>
      <c r="AC19" s="24" t="str">
        <f ca="1">IFERROR(__xludf.DUMMYFUNCTION("SPLIT(AB19,""_"")"),"Coastal")</f>
        <v>Coastal</v>
      </c>
      <c r="AD19" s="24"/>
      <c r="AE19" s="24">
        <f>VLOOKUP(J19,rangearea210527!$B$2:$C$1159,2,TRUE)</f>
        <v>140843.06080000001</v>
      </c>
      <c r="AF19" s="26" t="s">
        <v>118</v>
      </c>
      <c r="AG19" s="26">
        <v>83</v>
      </c>
      <c r="AH19" s="26" t="s">
        <v>84</v>
      </c>
      <c r="AI19" s="26" t="s">
        <v>85</v>
      </c>
      <c r="AJ19" s="27" t="s">
        <v>86</v>
      </c>
      <c r="AK19" s="27"/>
      <c r="AL19" s="26"/>
      <c r="AM19" s="26">
        <v>0</v>
      </c>
      <c r="AN19" s="26">
        <v>0</v>
      </c>
      <c r="AO19" s="29">
        <v>0</v>
      </c>
      <c r="AP19" s="30"/>
      <c r="AQ19" s="30"/>
      <c r="AR19" s="30"/>
      <c r="AS19" s="1">
        <v>0</v>
      </c>
      <c r="AT19" s="1"/>
      <c r="AU19" s="1"/>
      <c r="AV19" s="1"/>
      <c r="AW19" s="1">
        <v>1</v>
      </c>
      <c r="AX19" s="1">
        <v>1</v>
      </c>
      <c r="AY19" s="1">
        <v>1</v>
      </c>
      <c r="BA19" s="1">
        <v>1</v>
      </c>
      <c r="BG19" s="1">
        <v>1</v>
      </c>
      <c r="BH19" s="1">
        <v>1</v>
      </c>
      <c r="BI19" s="1"/>
      <c r="BJ19" s="1">
        <v>1</v>
      </c>
      <c r="BK19" s="1">
        <v>1</v>
      </c>
      <c r="BL19" s="1"/>
      <c r="BM19" s="1"/>
      <c r="BN19" s="1"/>
      <c r="BO19" s="1"/>
      <c r="BP19" s="1" t="s">
        <v>77</v>
      </c>
      <c r="BQ19" s="1">
        <v>2</v>
      </c>
      <c r="BR19" s="1"/>
      <c r="BS19" s="1"/>
      <c r="BT19" s="1">
        <v>1</v>
      </c>
      <c r="BU19" s="1"/>
      <c r="BV19" s="1"/>
      <c r="BW19" s="1">
        <v>1</v>
      </c>
    </row>
    <row r="20" spans="1:75" ht="14.4" hidden="1" x14ac:dyDescent="0.3">
      <c r="A20" s="2">
        <v>490</v>
      </c>
      <c r="B20" s="2">
        <v>1</v>
      </c>
      <c r="C20" s="2" t="s">
        <v>75</v>
      </c>
      <c r="D20" s="1">
        <v>9</v>
      </c>
      <c r="E20" s="2" t="str">
        <f t="shared" si="0"/>
        <v>9_Carcharhiniformes</v>
      </c>
      <c r="F20" s="2" t="s">
        <v>76</v>
      </c>
      <c r="G20" s="2" t="s">
        <v>77</v>
      </c>
      <c r="H20" s="2" t="s">
        <v>78</v>
      </c>
      <c r="I20" s="2" t="s">
        <v>134</v>
      </c>
      <c r="J20" s="2" t="s">
        <v>135</v>
      </c>
      <c r="K20" s="19" t="str">
        <f t="shared" si="1"/>
        <v>Carcharhinus isodon</v>
      </c>
      <c r="L20" s="20">
        <f>VLOOKUP($K20,GlobSheetPaste!$H$3:$P$1269,2,FALSE)</f>
        <v>161524</v>
      </c>
      <c r="M20" s="20">
        <f>VLOOKUP($K20,GlobSheetPaste!$H$3:$P$1269,3,FALSE)</f>
        <v>890428</v>
      </c>
      <c r="N20" s="20" t="str">
        <f>VLOOKUP($K20,GlobSheetPaste!$H$3:$P$1269,4,FALSE)</f>
        <v>published</v>
      </c>
      <c r="O20" s="20" t="str">
        <f>VLOOKUP($K20,GlobSheetPaste!$H$3:$P$1269,5,FALSE)</f>
        <v>LC</v>
      </c>
      <c r="P20" s="20">
        <f>VLOOKUP($K20,GlobSheetPaste!$H$3:$P$1269,6,FALSE)</f>
        <v>2008</v>
      </c>
      <c r="Q20" s="20" t="str">
        <f>VLOOKUP($K20,GlobSheetPaste!$H$3:$P$1269,7,FALSE)</f>
        <v>NT</v>
      </c>
      <c r="R20" s="20" t="str">
        <f>VLOOKUP($K20,GlobSheetPaste!$H$3:$P$1269,8,FALSE)</f>
        <v>A2bd</v>
      </c>
      <c r="S20" s="20" t="str">
        <f t="shared" ref="S20:S26" si="23">IF(O20=Q20,"NoChange","non-genuine change")</f>
        <v>non-genuine change</v>
      </c>
      <c r="T20" s="20" t="b">
        <f t="shared" si="2"/>
        <v>0</v>
      </c>
      <c r="U20" s="22">
        <f>VLOOKUP($K20,GlobSheetPaste!$H$3:$P$1269,9,FALSE)</f>
        <v>44197</v>
      </c>
      <c r="V20" s="19">
        <v>0</v>
      </c>
      <c r="W20" s="19">
        <v>20</v>
      </c>
      <c r="X20" s="2" t="b">
        <f t="shared" ref="X20:Y20" si="24">ISNUMBER(V20)</f>
        <v>1</v>
      </c>
      <c r="Y20" s="2" t="b">
        <f t="shared" si="24"/>
        <v>1</v>
      </c>
      <c r="Z20" s="2" t="s">
        <v>89</v>
      </c>
      <c r="AB20" s="2" t="s">
        <v>83</v>
      </c>
      <c r="AC20" s="24" t="str">
        <f ca="1">IFERROR(__xludf.DUMMYFUNCTION("SPLIT(AB20,""_"")"),"Coastal")</f>
        <v>Coastal</v>
      </c>
      <c r="AD20" s="24"/>
      <c r="AE20" s="24">
        <f>VLOOKUP(J20,rangearea210527!$B$2:$C$1159,2,TRUE)</f>
        <v>194516.57190000001</v>
      </c>
      <c r="AF20" s="26"/>
      <c r="AG20" s="26">
        <v>200</v>
      </c>
      <c r="AH20" s="26" t="s">
        <v>84</v>
      </c>
      <c r="AI20" s="26" t="s">
        <v>98</v>
      </c>
      <c r="AJ20" s="27" t="s">
        <v>99</v>
      </c>
      <c r="AK20" s="27"/>
      <c r="AL20" s="26">
        <v>7.65</v>
      </c>
      <c r="AM20" s="26">
        <v>0</v>
      </c>
      <c r="AN20" s="26">
        <v>0</v>
      </c>
      <c r="AO20" s="29">
        <v>0</v>
      </c>
      <c r="AP20" s="30"/>
      <c r="AQ20" s="30"/>
      <c r="AR20" s="30"/>
      <c r="AS20" s="1">
        <v>0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BA20" s="1">
        <v>1</v>
      </c>
      <c r="BJ20" s="1">
        <v>1</v>
      </c>
      <c r="BK20" s="1">
        <v>1</v>
      </c>
      <c r="BL20" s="1"/>
      <c r="BM20" s="1"/>
      <c r="BN20" s="1"/>
      <c r="BO20" s="1"/>
      <c r="BP20" s="1" t="s">
        <v>77</v>
      </c>
      <c r="BQ20" s="1">
        <v>2</v>
      </c>
      <c r="BR20" s="1">
        <v>1</v>
      </c>
      <c r="BS20" s="1">
        <v>1</v>
      </c>
      <c r="BT20" s="1"/>
      <c r="BU20" s="1"/>
      <c r="BV20" s="1"/>
      <c r="BW20" s="1">
        <v>1</v>
      </c>
    </row>
    <row r="21" spans="1:75" ht="15.75" hidden="1" customHeight="1" x14ac:dyDescent="0.3">
      <c r="A21" s="2">
        <v>491</v>
      </c>
      <c r="B21" s="2">
        <v>1</v>
      </c>
      <c r="C21" s="2" t="s">
        <v>75</v>
      </c>
      <c r="D21" s="1">
        <v>9</v>
      </c>
      <c r="E21" s="2" t="str">
        <f t="shared" si="0"/>
        <v>9_Carcharhiniformes</v>
      </c>
      <c r="F21" s="2" t="s">
        <v>76</v>
      </c>
      <c r="G21" s="2" t="s">
        <v>77</v>
      </c>
      <c r="H21" s="2" t="s">
        <v>78</v>
      </c>
      <c r="I21" s="2" t="s">
        <v>136</v>
      </c>
      <c r="J21" s="2" t="s">
        <v>137</v>
      </c>
      <c r="K21" s="19" t="str">
        <f t="shared" si="1"/>
        <v>Carcharhinus leiodon</v>
      </c>
      <c r="L21" s="20">
        <f>VLOOKUP($K21,GlobSheetPaste!$H$3:$P$1269,2,FALSE)</f>
        <v>39371</v>
      </c>
      <c r="M21" s="20">
        <f>VLOOKUP($K21,GlobSheetPaste!$H$3:$P$1269,3,FALSE)</f>
        <v>109876922</v>
      </c>
      <c r="N21" s="20" t="str">
        <f>VLOOKUP($K21,GlobSheetPaste!$H$3:$P$1269,4,FALSE)</f>
        <v>published</v>
      </c>
      <c r="O21" s="20" t="str">
        <f>VLOOKUP($K21,GlobSheetPaste!$H$3:$P$1269,5,FALSE)</f>
        <v>VU</v>
      </c>
      <c r="P21" s="20">
        <f>VLOOKUP($K21,GlobSheetPaste!$H$3:$P$1269,6,FALSE)</f>
        <v>2005</v>
      </c>
      <c r="Q21" s="20" t="str">
        <f>VLOOKUP($K21,GlobSheetPaste!$H$3:$P$1269,7,FALSE)</f>
        <v>EN</v>
      </c>
      <c r="R21" s="20" t="str">
        <f>VLOOKUP($K21,GlobSheetPaste!$H$3:$P$1269,8,FALSE)</f>
        <v>A2cd+3cd</v>
      </c>
      <c r="S21" s="20" t="str">
        <f t="shared" si="23"/>
        <v>non-genuine change</v>
      </c>
      <c r="T21" s="20" t="b">
        <f t="shared" si="2"/>
        <v>0</v>
      </c>
      <c r="U21" s="20">
        <f>VLOOKUP($K21,GlobSheetPaste!$H$3:$P$1269,9,FALSE)</f>
        <v>2017</v>
      </c>
      <c r="V21" s="19">
        <v>30</v>
      </c>
      <c r="W21" s="19">
        <v>40</v>
      </c>
      <c r="X21" s="2" t="b">
        <f t="shared" ref="X21:Y21" si="25">ISNUMBER(V21)</f>
        <v>1</v>
      </c>
      <c r="Y21" s="2" t="b">
        <f t="shared" si="25"/>
        <v>1</v>
      </c>
      <c r="Z21" s="2" t="s">
        <v>89</v>
      </c>
      <c r="AB21" s="2" t="s">
        <v>83</v>
      </c>
      <c r="AC21" s="24" t="str">
        <f ca="1">IFERROR(__xludf.DUMMYFUNCTION("SPLIT(AB21,""_"")"),"Coastal")</f>
        <v>Coastal</v>
      </c>
      <c r="AD21" s="24"/>
      <c r="AE21" s="24">
        <f>VLOOKUP(J21,rangearea210527!$B$2:$C$1159,2,TRUE)</f>
        <v>39174.746789999997</v>
      </c>
      <c r="AF21" s="26" t="s">
        <v>118</v>
      </c>
      <c r="AG21" s="26">
        <v>165</v>
      </c>
      <c r="AH21" s="26" t="s">
        <v>84</v>
      </c>
      <c r="AI21" s="26" t="s">
        <v>98</v>
      </c>
      <c r="AJ21" s="27" t="s">
        <v>99</v>
      </c>
      <c r="AK21" s="27"/>
      <c r="AL21" s="26">
        <v>8.25</v>
      </c>
      <c r="AM21" s="26">
        <v>0</v>
      </c>
      <c r="AN21" s="26">
        <v>0</v>
      </c>
      <c r="AO21" s="29">
        <v>0</v>
      </c>
      <c r="AP21" s="30"/>
      <c r="AQ21" s="30"/>
      <c r="AR21" s="30"/>
      <c r="AS21" s="1">
        <v>0</v>
      </c>
      <c r="AT21" s="1"/>
      <c r="AU21" s="1"/>
      <c r="AV21" s="1"/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H21" s="1">
        <v>1</v>
      </c>
      <c r="BI21" s="1">
        <v>1</v>
      </c>
      <c r="BJ21" s="1">
        <v>1</v>
      </c>
      <c r="BK21" s="1">
        <v>1</v>
      </c>
      <c r="BL21" s="1"/>
      <c r="BM21" s="1"/>
      <c r="BN21" s="1"/>
      <c r="BO21" s="1"/>
      <c r="BP21" s="1" t="s">
        <v>77</v>
      </c>
      <c r="BQ21" s="1">
        <v>2</v>
      </c>
      <c r="BR21" s="1">
        <v>1</v>
      </c>
      <c r="BS21" s="1">
        <v>1</v>
      </c>
      <c r="BT21" s="1"/>
      <c r="BU21" s="1"/>
      <c r="BV21" s="1"/>
      <c r="BW21" s="1">
        <v>1</v>
      </c>
    </row>
    <row r="22" spans="1:75" ht="15.75" hidden="1" customHeight="1" x14ac:dyDescent="0.3">
      <c r="A22" s="2">
        <v>492</v>
      </c>
      <c r="B22" s="2">
        <v>1</v>
      </c>
      <c r="C22" s="2" t="s">
        <v>75</v>
      </c>
      <c r="D22" s="1">
        <v>9</v>
      </c>
      <c r="E22" s="2" t="str">
        <f t="shared" si="0"/>
        <v>9_Carcharhiniformes</v>
      </c>
      <c r="F22" s="2" t="s">
        <v>76</v>
      </c>
      <c r="G22" s="2" t="s">
        <v>77</v>
      </c>
      <c r="H22" s="2" t="s">
        <v>78</v>
      </c>
      <c r="I22" s="2" t="s">
        <v>138</v>
      </c>
      <c r="J22" s="2" t="s">
        <v>139</v>
      </c>
      <c r="K22" s="19" t="str">
        <f t="shared" si="1"/>
        <v>Carcharhinus leucas</v>
      </c>
      <c r="L22" s="20">
        <f>VLOOKUP($K22,GlobSheetPaste!$H$3:$P$1269,2,FALSE)</f>
        <v>39372</v>
      </c>
      <c r="M22" s="20">
        <f>VLOOKUP($K22,GlobSheetPaste!$H$3:$P$1269,3,FALSE)</f>
        <v>2910670</v>
      </c>
      <c r="N22" s="1" t="s">
        <v>104</v>
      </c>
      <c r="O22" s="20" t="str">
        <f>VLOOKUP($K22,GlobSheetPaste!$H$3:$P$1269,5,FALSE)</f>
        <v>NT</v>
      </c>
      <c r="P22" s="20">
        <f>VLOOKUP($K22,GlobSheetPaste!$H$3:$P$1269,6,FALSE)</f>
        <v>2005</v>
      </c>
      <c r="Q22" s="20" t="str">
        <f>VLOOKUP($K22,GlobSheetPaste!$H$3:$P$1269,7,FALSE)</f>
        <v>VU</v>
      </c>
      <c r="R22" s="20" t="str">
        <f>VLOOKUP($K22,GlobSheetPaste!$H$3:$P$1269,8,FALSE)</f>
        <v>A2bcd</v>
      </c>
      <c r="S22" s="20" t="str">
        <f t="shared" si="23"/>
        <v>non-genuine change</v>
      </c>
      <c r="T22" s="20" t="b">
        <f t="shared" si="2"/>
        <v>0</v>
      </c>
      <c r="U22" s="22">
        <f>VLOOKUP($K22,GlobSheetPaste!$H$3:$P$1269,9,FALSE)</f>
        <v>44228</v>
      </c>
      <c r="V22" s="19">
        <v>1</v>
      </c>
      <c r="W22" s="19">
        <v>164</v>
      </c>
      <c r="X22" s="2" t="b">
        <f t="shared" ref="X22:Y22" si="26">ISNUMBER(V22)</f>
        <v>1</v>
      </c>
      <c r="Y22" s="2" t="b">
        <f t="shared" si="26"/>
        <v>1</v>
      </c>
      <c r="Z22" s="2" t="s">
        <v>89</v>
      </c>
      <c r="AB22" s="2" t="s">
        <v>83</v>
      </c>
      <c r="AC22" s="24" t="str">
        <f ca="1">IFERROR(__xludf.DUMMYFUNCTION("SPLIT(AB22,""_"")"),"Coastal")</f>
        <v>Coastal</v>
      </c>
      <c r="AD22" s="24"/>
      <c r="AE22" s="24">
        <f>VLOOKUP(J22,rangearea210527!$B$2:$C$1159,2,TRUE)</f>
        <v>9018499.6679999996</v>
      </c>
      <c r="AF22" s="25"/>
      <c r="AG22" s="25">
        <v>400</v>
      </c>
      <c r="AH22" s="26" t="s">
        <v>84</v>
      </c>
      <c r="AI22" s="26" t="s">
        <v>91</v>
      </c>
      <c r="AJ22" s="27" t="s">
        <v>92</v>
      </c>
      <c r="AK22" s="28"/>
      <c r="AL22" s="33" t="s">
        <v>140</v>
      </c>
      <c r="AM22" s="26">
        <v>0</v>
      </c>
      <c r="AN22" s="26">
        <v>0</v>
      </c>
      <c r="AO22" s="29">
        <v>1</v>
      </c>
      <c r="AP22" s="30"/>
      <c r="AQ22" s="26">
        <v>1</v>
      </c>
      <c r="AR22" s="30"/>
      <c r="AS22" s="1">
        <v>1</v>
      </c>
      <c r="AT22" s="1">
        <v>1</v>
      </c>
      <c r="AU22" s="1">
        <v>2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J22" s="1">
        <v>1</v>
      </c>
      <c r="BK22" s="1">
        <v>1</v>
      </c>
      <c r="BL22" s="1"/>
      <c r="BM22" s="1"/>
      <c r="BN22" s="1"/>
      <c r="BO22" s="1"/>
      <c r="BP22" s="1" t="s">
        <v>77</v>
      </c>
      <c r="BQ22" s="1">
        <v>2</v>
      </c>
      <c r="BR22" s="1">
        <v>1</v>
      </c>
      <c r="BS22" s="1">
        <v>1</v>
      </c>
      <c r="BT22" s="1">
        <v>1</v>
      </c>
      <c r="BU22" s="1"/>
      <c r="BV22" s="1"/>
      <c r="BW22" s="1">
        <v>1</v>
      </c>
    </row>
    <row r="23" spans="1:75" ht="15.75" hidden="1" customHeight="1" x14ac:dyDescent="0.3">
      <c r="A23" s="2">
        <v>493</v>
      </c>
      <c r="B23" s="2">
        <v>1</v>
      </c>
      <c r="C23" s="2" t="s">
        <v>75</v>
      </c>
      <c r="D23" s="1">
        <v>9</v>
      </c>
      <c r="E23" s="2" t="str">
        <f t="shared" si="0"/>
        <v>9_Carcharhiniformes</v>
      </c>
      <c r="F23" s="2" t="s">
        <v>76</v>
      </c>
      <c r="G23" s="2" t="s">
        <v>77</v>
      </c>
      <c r="H23" s="2" t="s">
        <v>78</v>
      </c>
      <c r="I23" s="2" t="s">
        <v>141</v>
      </c>
      <c r="J23" s="2" t="s">
        <v>142</v>
      </c>
      <c r="K23" s="19" t="str">
        <f t="shared" si="1"/>
        <v>Carcharhinus limbatus</v>
      </c>
      <c r="L23" s="20">
        <f>VLOOKUP($K23,GlobSheetPaste!$H$3:$P$1269,2,FALSE)</f>
        <v>3851</v>
      </c>
      <c r="M23" s="20">
        <f>VLOOKUP($K23,GlobSheetPaste!$H$3:$P$1269,3,FALSE)</f>
        <v>2870736</v>
      </c>
      <c r="N23" s="1" t="s">
        <v>104</v>
      </c>
      <c r="O23" s="20" t="str">
        <f>VLOOKUP($K23,GlobSheetPaste!$H$3:$P$1269,5,FALSE)</f>
        <v>NT</v>
      </c>
      <c r="P23" s="20">
        <f>VLOOKUP($K23,GlobSheetPaste!$H$3:$P$1269,6,FALSE)</f>
        <v>2005</v>
      </c>
      <c r="Q23" s="20" t="str">
        <f>VLOOKUP($K23,GlobSheetPaste!$H$3:$P$1269,7,FALSE)</f>
        <v>VU</v>
      </c>
      <c r="R23" s="20" t="str">
        <f>VLOOKUP($K23,GlobSheetPaste!$H$3:$P$1269,8,FALSE)</f>
        <v>A2bd</v>
      </c>
      <c r="S23" s="20" t="str">
        <f t="shared" si="23"/>
        <v>non-genuine change</v>
      </c>
      <c r="T23" s="20" t="b">
        <f t="shared" si="2"/>
        <v>0</v>
      </c>
      <c r="U23" s="22">
        <f>VLOOKUP($K23,GlobSheetPaste!$H$3:$P$1269,9,FALSE)</f>
        <v>44228</v>
      </c>
      <c r="V23" s="19">
        <v>0</v>
      </c>
      <c r="W23" s="19">
        <v>140</v>
      </c>
      <c r="X23" s="2" t="b">
        <f t="shared" ref="X23:Y23" si="27">ISNUMBER(V23)</f>
        <v>1</v>
      </c>
      <c r="Y23" s="2" t="b">
        <f t="shared" si="27"/>
        <v>1</v>
      </c>
      <c r="Z23" s="2" t="s">
        <v>89</v>
      </c>
      <c r="AB23" s="2" t="s">
        <v>83</v>
      </c>
      <c r="AC23" s="24" t="str">
        <f ca="1">IFERROR(__xludf.DUMMYFUNCTION("SPLIT(AB23,""_"")"),"Coastal")</f>
        <v>Coastal</v>
      </c>
      <c r="AD23" s="24"/>
      <c r="AE23" s="24">
        <f>VLOOKUP(J23,rangearea210527!$B$2:$C$1159,2,TRUE)</f>
        <v>9993933.8269999996</v>
      </c>
      <c r="AF23" s="25"/>
      <c r="AG23" s="25">
        <v>286</v>
      </c>
      <c r="AH23" s="26" t="s">
        <v>84</v>
      </c>
      <c r="AI23" s="26" t="s">
        <v>91</v>
      </c>
      <c r="AJ23" s="27" t="s">
        <v>92</v>
      </c>
      <c r="AK23" s="34"/>
      <c r="AL23" s="35">
        <v>44455</v>
      </c>
      <c r="AM23" s="26">
        <v>0</v>
      </c>
      <c r="AN23" s="26">
        <v>0</v>
      </c>
      <c r="AO23" s="29">
        <v>1</v>
      </c>
      <c r="AP23" s="30"/>
      <c r="AQ23" s="26">
        <v>1</v>
      </c>
      <c r="AR23" s="30"/>
      <c r="AS23" s="1">
        <v>1</v>
      </c>
      <c r="AT23" s="1">
        <v>1</v>
      </c>
      <c r="AU23" s="1">
        <v>2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J23" s="1">
        <v>1</v>
      </c>
      <c r="BK23" s="1">
        <v>1</v>
      </c>
      <c r="BL23" s="1"/>
      <c r="BM23" s="1"/>
      <c r="BN23" s="1"/>
      <c r="BO23" s="1"/>
      <c r="BP23" s="1" t="s">
        <v>77</v>
      </c>
      <c r="BQ23" s="1">
        <v>2</v>
      </c>
      <c r="BR23" s="1">
        <v>1</v>
      </c>
      <c r="BS23" s="1">
        <v>1</v>
      </c>
      <c r="BT23" s="1">
        <v>1</v>
      </c>
      <c r="BU23" s="1"/>
      <c r="BV23" s="1"/>
      <c r="BW23" s="1">
        <v>1</v>
      </c>
    </row>
    <row r="24" spans="1:75" ht="15.75" hidden="1" customHeight="1" x14ac:dyDescent="0.3">
      <c r="A24" s="2">
        <v>494</v>
      </c>
      <c r="B24" s="2">
        <v>1</v>
      </c>
      <c r="C24" s="2" t="s">
        <v>75</v>
      </c>
      <c r="D24" s="1">
        <v>9</v>
      </c>
      <c r="E24" s="2" t="str">
        <f t="shared" si="0"/>
        <v>9_Carcharhiniformes</v>
      </c>
      <c r="F24" s="2" t="s">
        <v>76</v>
      </c>
      <c r="G24" s="2" t="s">
        <v>77</v>
      </c>
      <c r="H24" s="2" t="s">
        <v>78</v>
      </c>
      <c r="I24" s="2" t="s">
        <v>143</v>
      </c>
      <c r="J24" s="2" t="s">
        <v>144</v>
      </c>
      <c r="K24" s="19" t="str">
        <f t="shared" si="1"/>
        <v>Carcharhinus longimanus</v>
      </c>
      <c r="L24" s="20">
        <f>VLOOKUP($K24,GlobSheetPaste!$H$3:$P$1269,2,FALSE)</f>
        <v>39374</v>
      </c>
      <c r="M24" s="20">
        <f>VLOOKUP($K24,GlobSheetPaste!$H$3:$P$1269,3,FALSE)</f>
        <v>2911619</v>
      </c>
      <c r="N24" s="20" t="str">
        <f>VLOOKUP($K24,GlobSheetPaste!$H$3:$P$1269,4,FALSE)</f>
        <v>published</v>
      </c>
      <c r="O24" s="20" t="str">
        <f>VLOOKUP($K24,GlobSheetPaste!$H$3:$P$1269,5,FALSE)</f>
        <v>VU</v>
      </c>
      <c r="P24" s="20">
        <f>VLOOKUP($K24,GlobSheetPaste!$H$3:$P$1269,6,FALSE)</f>
        <v>2006</v>
      </c>
      <c r="Q24" s="20" t="str">
        <f>VLOOKUP($K24,GlobSheetPaste!$H$3:$P$1269,7,FALSE)</f>
        <v>CR</v>
      </c>
      <c r="R24" s="20" t="str">
        <f>VLOOKUP($K24,GlobSheetPaste!$H$3:$P$1269,8,FALSE)</f>
        <v>A2bd</v>
      </c>
      <c r="S24" s="20" t="str">
        <f t="shared" si="23"/>
        <v>non-genuine change</v>
      </c>
      <c r="T24" s="20" t="b">
        <f t="shared" si="2"/>
        <v>0</v>
      </c>
      <c r="U24" s="20">
        <f>VLOOKUP($K24,GlobSheetPaste!$H$3:$P$1269,9,FALSE)</f>
        <v>2018</v>
      </c>
      <c r="V24" s="19">
        <v>0</v>
      </c>
      <c r="W24" s="19">
        <v>1082</v>
      </c>
      <c r="X24" s="2" t="b">
        <f t="shared" ref="X24:Y24" si="28">ISNUMBER(V24)</f>
        <v>1</v>
      </c>
      <c r="Y24" s="2" t="b">
        <f t="shared" si="28"/>
        <v>1</v>
      </c>
      <c r="Z24" s="2" t="s">
        <v>89</v>
      </c>
      <c r="AB24" s="2" t="s">
        <v>125</v>
      </c>
      <c r="AC24" s="24" t="str">
        <f ca="1">IFERROR(__xludf.DUMMYFUNCTION("SPLIT(AB24,""_"")"),"Pelagic")</f>
        <v>Pelagic</v>
      </c>
      <c r="AD24" s="24"/>
      <c r="AE24" s="24">
        <f>VLOOKUP(J24,rangearea210527!$B$2:$C$1159,2,TRUE)</f>
        <v>200946268</v>
      </c>
      <c r="AF24" s="26"/>
      <c r="AG24" s="26">
        <v>350</v>
      </c>
      <c r="AH24" s="26" t="s">
        <v>84</v>
      </c>
      <c r="AI24" s="26" t="s">
        <v>91</v>
      </c>
      <c r="AJ24" s="27" t="s">
        <v>92</v>
      </c>
      <c r="AK24" s="27"/>
      <c r="AL24" s="26">
        <v>20.399999999999999</v>
      </c>
      <c r="AM24" s="26">
        <v>0</v>
      </c>
      <c r="AN24" s="26">
        <v>0</v>
      </c>
      <c r="AO24" s="29">
        <v>0</v>
      </c>
      <c r="AP24" s="29">
        <v>1</v>
      </c>
      <c r="AQ24" s="26">
        <v>1</v>
      </c>
      <c r="AR24" s="30"/>
      <c r="AS24" s="1">
        <v>1</v>
      </c>
      <c r="AT24" s="1"/>
      <c r="AU24" s="1">
        <v>2</v>
      </c>
      <c r="AV24" s="1">
        <v>1</v>
      </c>
      <c r="AW24" s="1">
        <v>0</v>
      </c>
      <c r="AX24" s="1">
        <v>0</v>
      </c>
      <c r="AY24" s="1">
        <v>1</v>
      </c>
      <c r="AZ24" s="1">
        <v>1</v>
      </c>
      <c r="BE24" s="1">
        <v>1</v>
      </c>
      <c r="BF24" s="1">
        <v>1</v>
      </c>
      <c r="BG24" s="1"/>
      <c r="BH24" s="1"/>
      <c r="BI24" s="1"/>
      <c r="BJ24" s="1">
        <v>1</v>
      </c>
      <c r="BK24" s="1"/>
      <c r="BL24" s="1"/>
      <c r="BM24" s="1"/>
      <c r="BN24" s="1">
        <v>1</v>
      </c>
      <c r="BO24" s="1">
        <v>1</v>
      </c>
      <c r="BP24" s="1" t="s">
        <v>77</v>
      </c>
      <c r="BQ24" s="1">
        <v>2</v>
      </c>
      <c r="BR24" s="1">
        <v>1</v>
      </c>
      <c r="BS24" s="1">
        <v>1</v>
      </c>
      <c r="BT24" s="1">
        <v>1</v>
      </c>
      <c r="BU24" s="1"/>
      <c r="BV24" s="1"/>
      <c r="BW24" s="1">
        <v>1</v>
      </c>
    </row>
    <row r="25" spans="1:75" ht="15.75" hidden="1" customHeight="1" x14ac:dyDescent="0.3">
      <c r="A25" s="2">
        <v>495</v>
      </c>
      <c r="B25" s="2">
        <v>1</v>
      </c>
      <c r="C25" s="2" t="s">
        <v>75</v>
      </c>
      <c r="D25" s="1">
        <v>9</v>
      </c>
      <c r="E25" s="2" t="str">
        <f t="shared" si="0"/>
        <v>9_Carcharhiniformes</v>
      </c>
      <c r="F25" s="2" t="s">
        <v>76</v>
      </c>
      <c r="G25" s="2" t="s">
        <v>77</v>
      </c>
      <c r="H25" s="2" t="s">
        <v>78</v>
      </c>
      <c r="I25" s="2" t="s">
        <v>145</v>
      </c>
      <c r="J25" s="2" t="s">
        <v>146</v>
      </c>
      <c r="K25" s="19" t="str">
        <f t="shared" si="1"/>
        <v>Carcharhinus macloti</v>
      </c>
      <c r="L25" s="20">
        <f>VLOOKUP($K25,GlobSheetPaste!$H$3:$P$1269,2,FALSE)</f>
        <v>41737</v>
      </c>
      <c r="M25" s="20">
        <f>VLOOKUP($K25,GlobSheetPaste!$H$3:$P$1269,3,FALSE)</f>
        <v>173434501</v>
      </c>
      <c r="N25" s="20" t="str">
        <f>VLOOKUP($K25,GlobSheetPaste!$H$3:$P$1269,4,FALSE)</f>
        <v>draft</v>
      </c>
      <c r="O25" s="20" t="str">
        <f>VLOOKUP($K25,GlobSheetPaste!$H$3:$P$1269,5,FALSE)</f>
        <v>NT</v>
      </c>
      <c r="P25" s="20">
        <f>VLOOKUP($K25,GlobSheetPaste!$H$3:$P$1269,6,FALSE)</f>
        <v>2003</v>
      </c>
      <c r="Q25" s="20" t="str">
        <f>VLOOKUP($K25,GlobSheetPaste!$H$3:$P$1269,7,FALSE)</f>
        <v>NT</v>
      </c>
      <c r="R25" s="20" t="str">
        <f>VLOOKUP($K25,GlobSheetPaste!$H$3:$P$1269,8,FALSE)</f>
        <v>A2d</v>
      </c>
      <c r="S25" s="20" t="str">
        <f t="shared" si="23"/>
        <v>NoChange</v>
      </c>
      <c r="T25" s="20" t="b">
        <f t="shared" si="2"/>
        <v>0</v>
      </c>
      <c r="U25" s="22">
        <f>VLOOKUP($K25,GlobSheetPaste!$H$3:$P$1269,9,FALSE)</f>
        <v>44228</v>
      </c>
      <c r="V25" s="19">
        <v>1</v>
      </c>
      <c r="W25" s="19">
        <v>200</v>
      </c>
      <c r="X25" s="2" t="b">
        <f t="shared" ref="X25:Y25" si="29">ISNUMBER(V25)</f>
        <v>1</v>
      </c>
      <c r="Y25" s="2" t="b">
        <f t="shared" si="29"/>
        <v>1</v>
      </c>
      <c r="Z25" s="2" t="s">
        <v>89</v>
      </c>
      <c r="AB25" s="2" t="s">
        <v>83</v>
      </c>
      <c r="AC25" s="24" t="str">
        <f ca="1">IFERROR(__xludf.DUMMYFUNCTION("SPLIT(AB25,""_"")"),"Coastal")</f>
        <v>Coastal</v>
      </c>
      <c r="AD25" s="24"/>
      <c r="AE25" s="24">
        <f>VLOOKUP(J25,rangearea210527!$B$2:$C$1159,2,TRUE)</f>
        <v>5893444.1919999998</v>
      </c>
      <c r="AF25" s="26"/>
      <c r="AG25" s="26">
        <v>99</v>
      </c>
      <c r="AH25" s="26" t="s">
        <v>84</v>
      </c>
      <c r="AI25" s="26" t="s">
        <v>85</v>
      </c>
      <c r="AJ25" s="27" t="s">
        <v>86</v>
      </c>
      <c r="AK25" s="27"/>
      <c r="AL25" s="26">
        <v>8</v>
      </c>
      <c r="AM25" s="26">
        <v>0</v>
      </c>
      <c r="AN25" s="26">
        <v>0</v>
      </c>
      <c r="AO25" s="29">
        <v>0</v>
      </c>
      <c r="AP25" s="30"/>
      <c r="AQ25" s="30"/>
      <c r="AR25" s="30"/>
      <c r="AS25" s="1">
        <v>1</v>
      </c>
      <c r="AT25" s="1"/>
      <c r="AU25" s="1"/>
      <c r="AV25" s="1"/>
      <c r="AW25" s="1">
        <v>1</v>
      </c>
      <c r="AX25" s="1">
        <v>1</v>
      </c>
      <c r="AY25" s="1">
        <v>1</v>
      </c>
      <c r="BA25" s="1">
        <v>1</v>
      </c>
      <c r="BJ25" s="1">
        <v>1</v>
      </c>
      <c r="BK25" s="1">
        <v>1</v>
      </c>
      <c r="BL25" s="1"/>
      <c r="BM25" s="1"/>
      <c r="BN25" s="1"/>
      <c r="BO25" s="1"/>
      <c r="BP25" s="1" t="s">
        <v>77</v>
      </c>
      <c r="BQ25" s="1">
        <v>2</v>
      </c>
      <c r="BR25" s="1">
        <v>1</v>
      </c>
      <c r="BS25" s="1">
        <v>1</v>
      </c>
      <c r="BT25" s="1"/>
      <c r="BU25" s="1"/>
      <c r="BV25" s="1"/>
      <c r="BW25" s="1">
        <v>1</v>
      </c>
    </row>
    <row r="26" spans="1:75" ht="15.75" hidden="1" customHeight="1" x14ac:dyDescent="0.3">
      <c r="A26" s="2">
        <v>496</v>
      </c>
      <c r="B26" s="2">
        <v>1</v>
      </c>
      <c r="C26" s="2" t="s">
        <v>75</v>
      </c>
      <c r="D26" s="1">
        <v>9</v>
      </c>
      <c r="E26" s="2" t="str">
        <f t="shared" si="0"/>
        <v>9_Carcharhiniformes</v>
      </c>
      <c r="F26" s="2" t="s">
        <v>76</v>
      </c>
      <c r="G26" s="2" t="s">
        <v>77</v>
      </c>
      <c r="H26" s="2" t="s">
        <v>78</v>
      </c>
      <c r="I26" s="2" t="s">
        <v>147</v>
      </c>
      <c r="J26" s="2" t="s">
        <v>148</v>
      </c>
      <c r="K26" s="19" t="str">
        <f t="shared" si="1"/>
        <v>Carcharhinus melanopterus</v>
      </c>
      <c r="L26" s="20">
        <f>VLOOKUP($K26,GlobSheetPaste!$H$3:$P$1269,2,FALSE)</f>
        <v>39375</v>
      </c>
      <c r="M26" s="20">
        <f>VLOOKUP($K26,GlobSheetPaste!$H$3:$P$1269,3,FALSE)</f>
        <v>58303674</v>
      </c>
      <c r="N26" s="20" t="str">
        <f>VLOOKUP($K26,GlobSheetPaste!$H$3:$P$1269,4,FALSE)</f>
        <v>published</v>
      </c>
      <c r="O26" s="20" t="str">
        <f>VLOOKUP($K26,GlobSheetPaste!$H$3:$P$1269,5,FALSE)</f>
        <v>NT</v>
      </c>
      <c r="P26" s="20">
        <f>VLOOKUP($K26,GlobSheetPaste!$H$3:$P$1269,6,FALSE)</f>
        <v>2005</v>
      </c>
      <c r="Q26" s="20" t="str">
        <f>VLOOKUP($K26,GlobSheetPaste!$H$3:$P$1269,7,FALSE)</f>
        <v>VU</v>
      </c>
      <c r="R26" s="20" t="str">
        <f>VLOOKUP($K26,GlobSheetPaste!$H$3:$P$1269,8,FALSE)</f>
        <v>A2bcd</v>
      </c>
      <c r="S26" s="20" t="str">
        <f t="shared" si="23"/>
        <v>non-genuine change</v>
      </c>
      <c r="T26" s="20" t="b">
        <f t="shared" si="2"/>
        <v>0</v>
      </c>
      <c r="U26" s="22">
        <f>VLOOKUP($K26,GlobSheetPaste!$H$3:$P$1269,9,FALSE)</f>
        <v>43891</v>
      </c>
      <c r="V26" s="23">
        <v>0</v>
      </c>
      <c r="W26" s="23">
        <v>75</v>
      </c>
      <c r="X26" s="2" t="b">
        <f t="shared" ref="X26:Y26" si="30">ISNUMBER(V26)</f>
        <v>1</v>
      </c>
      <c r="Y26" s="2" t="b">
        <f t="shared" si="30"/>
        <v>1</v>
      </c>
      <c r="Z26" s="1" t="s">
        <v>149</v>
      </c>
      <c r="AB26" s="2" t="s">
        <v>83</v>
      </c>
      <c r="AC26" s="24" t="str">
        <f ca="1">IFERROR(__xludf.DUMMYFUNCTION("SPLIT(AB26,""_"")"),"Coastal")</f>
        <v>Coastal</v>
      </c>
      <c r="AD26" s="24"/>
      <c r="AE26" s="24">
        <f>VLOOKUP(J26,rangearea210527!$B$2:$C$1159,2,TRUE)</f>
        <v>5899762.5470000003</v>
      </c>
      <c r="AF26" s="25"/>
      <c r="AG26" s="25">
        <v>180</v>
      </c>
      <c r="AH26" s="26" t="s">
        <v>84</v>
      </c>
      <c r="AI26" s="26" t="s">
        <v>98</v>
      </c>
      <c r="AJ26" s="27" t="s">
        <v>99</v>
      </c>
      <c r="AK26" s="28"/>
      <c r="AL26" s="25">
        <v>14.5</v>
      </c>
      <c r="AM26" s="26">
        <v>0</v>
      </c>
      <c r="AN26" s="26">
        <v>0</v>
      </c>
      <c r="AO26" s="29">
        <v>1</v>
      </c>
      <c r="AP26" s="30"/>
      <c r="AQ26" s="30"/>
      <c r="AR26" s="30"/>
      <c r="AS26" s="1">
        <v>1</v>
      </c>
      <c r="AT26" s="1"/>
      <c r="AU26" s="1"/>
      <c r="AV26" s="1"/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J26" s="1">
        <v>1</v>
      </c>
      <c r="BK26" s="1">
        <v>1</v>
      </c>
      <c r="BL26" s="1"/>
      <c r="BM26" s="1"/>
      <c r="BN26" s="1"/>
      <c r="BO26" s="1"/>
      <c r="BP26" s="1" t="s">
        <v>77</v>
      </c>
      <c r="BQ26" s="1">
        <v>2</v>
      </c>
      <c r="BR26" s="1">
        <v>1</v>
      </c>
      <c r="BS26" s="1">
        <v>1</v>
      </c>
      <c r="BT26" s="1">
        <v>1</v>
      </c>
      <c r="BU26" s="1"/>
      <c r="BV26" s="1"/>
      <c r="BW26" s="1">
        <v>1</v>
      </c>
    </row>
    <row r="27" spans="1:75" ht="15.75" hidden="1" customHeight="1" x14ac:dyDescent="0.3">
      <c r="A27" s="2">
        <v>497</v>
      </c>
      <c r="B27" s="2">
        <v>1</v>
      </c>
      <c r="C27" s="2" t="s">
        <v>75</v>
      </c>
      <c r="D27" s="1">
        <v>9</v>
      </c>
      <c r="E27" s="2" t="str">
        <f t="shared" si="0"/>
        <v>9_Carcharhiniformes</v>
      </c>
      <c r="F27" s="2" t="s">
        <v>76</v>
      </c>
      <c r="G27" s="2" t="s">
        <v>77</v>
      </c>
      <c r="H27" s="2" t="s">
        <v>78</v>
      </c>
      <c r="I27" s="2" t="s">
        <v>150</v>
      </c>
      <c r="J27" s="2" t="s">
        <v>151</v>
      </c>
      <c r="K27" s="19" t="str">
        <f t="shared" si="1"/>
        <v>Carcharhinus obsoletus</v>
      </c>
      <c r="L27" s="20">
        <f>VLOOKUP($K27,GlobSheetPaste!$H$3:$P$1269,2,FALSE)</f>
        <v>115696622</v>
      </c>
      <c r="M27" s="20">
        <f>VLOOKUP($K27,GlobSheetPaste!$H$3:$P$1269,3,FALSE)</f>
        <v>115696628</v>
      </c>
      <c r="N27" s="20" t="str">
        <f>VLOOKUP($K27,GlobSheetPaste!$H$3:$P$1269,4,FALSE)</f>
        <v>published</v>
      </c>
      <c r="O27" s="20" t="str">
        <f>VLOOKUP($K27,GlobSheetPaste!$H$3:$P$1269,5,FALSE)</f>
        <v>NE</v>
      </c>
      <c r="P27" s="20" t="str">
        <f>VLOOKUP($K27,GlobSheetPaste!$H$3:$P$1269,6,FALSE)</f>
        <v>NA</v>
      </c>
      <c r="Q27" s="20" t="str">
        <f>VLOOKUP($K27,GlobSheetPaste!$H$3:$P$1269,7,FALSE)</f>
        <v>CR(PE)</v>
      </c>
      <c r="R27" s="20" t="str">
        <f>VLOOKUP($K27,GlobSheetPaste!$H$3:$P$1269,8,FALSE)</f>
        <v>A2d; D</v>
      </c>
      <c r="S27" s="1" t="s">
        <v>117</v>
      </c>
      <c r="T27" s="20" t="b">
        <f t="shared" si="2"/>
        <v>0</v>
      </c>
      <c r="U27" s="22">
        <f>VLOOKUP($K27,GlobSheetPaste!$H$3:$P$1269,9,FALSE)</f>
        <v>43891</v>
      </c>
      <c r="V27" s="23">
        <v>0</v>
      </c>
      <c r="W27" s="23">
        <v>50</v>
      </c>
      <c r="X27" s="2" t="b">
        <f t="shared" ref="X27:Y27" si="31">ISNUMBER(V27)</f>
        <v>1</v>
      </c>
      <c r="Y27" s="2" t="b">
        <f t="shared" si="31"/>
        <v>1</v>
      </c>
      <c r="Z27" s="1" t="s">
        <v>152</v>
      </c>
      <c r="AA27" s="1"/>
      <c r="AB27" s="1" t="s">
        <v>83</v>
      </c>
      <c r="AC27" s="24" t="str">
        <f ca="1">IFERROR(__xludf.DUMMYFUNCTION("SPLIT(AB27,""_"")"),"Coastal")</f>
        <v>Coastal</v>
      </c>
      <c r="AD27" s="24"/>
      <c r="AE27" s="24">
        <f>VLOOKUP(J27,rangearea210527!$B$2:$C$1159,2,TRUE)</f>
        <v>365369.01059999998</v>
      </c>
      <c r="AF27" s="26"/>
      <c r="AG27" s="26">
        <v>100</v>
      </c>
      <c r="AH27" s="26" t="s">
        <v>84</v>
      </c>
      <c r="AI27" s="26" t="s">
        <v>85</v>
      </c>
      <c r="AJ27" s="27" t="s">
        <v>86</v>
      </c>
      <c r="AK27" s="27"/>
      <c r="AL27" s="26">
        <v>9</v>
      </c>
      <c r="AM27" s="26">
        <v>0</v>
      </c>
      <c r="AN27" s="26">
        <v>0</v>
      </c>
      <c r="AO27" s="29">
        <v>0</v>
      </c>
      <c r="AP27" s="30"/>
      <c r="AQ27" s="30"/>
      <c r="AR27" s="30"/>
      <c r="AS27" s="1">
        <v>1</v>
      </c>
      <c r="AT27" s="1"/>
      <c r="AU27" s="1"/>
      <c r="AV27" s="1"/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J27" s="1">
        <v>1</v>
      </c>
      <c r="BK27" s="1">
        <v>1</v>
      </c>
      <c r="BL27" s="1"/>
      <c r="BM27" s="1"/>
      <c r="BN27" s="1"/>
      <c r="BO27" s="1"/>
      <c r="BP27" s="1" t="s">
        <v>77</v>
      </c>
      <c r="BQ27" s="1">
        <v>2</v>
      </c>
      <c r="BR27" s="1"/>
      <c r="BS27" s="1"/>
      <c r="BT27" s="1"/>
      <c r="BU27" s="1"/>
      <c r="BV27" s="1"/>
      <c r="BW27" s="1">
        <v>1</v>
      </c>
    </row>
    <row r="28" spans="1:75" ht="15.75" hidden="1" customHeight="1" x14ac:dyDescent="0.3">
      <c r="A28" s="2">
        <v>498</v>
      </c>
      <c r="B28" s="2">
        <v>1</v>
      </c>
      <c r="C28" s="2" t="s">
        <v>75</v>
      </c>
      <c r="D28" s="1">
        <v>9</v>
      </c>
      <c r="E28" s="2" t="str">
        <f t="shared" si="0"/>
        <v>9_Carcharhiniformes</v>
      </c>
      <c r="F28" s="2" t="s">
        <v>76</v>
      </c>
      <c r="G28" s="2" t="s">
        <v>77</v>
      </c>
      <c r="H28" s="2" t="s">
        <v>78</v>
      </c>
      <c r="I28" s="2" t="s">
        <v>153</v>
      </c>
      <c r="J28" s="2" t="s">
        <v>154</v>
      </c>
      <c r="K28" s="19" t="str">
        <f t="shared" si="1"/>
        <v>Carcharhinus obscurus</v>
      </c>
      <c r="L28" s="20">
        <f>VLOOKUP($K28,GlobSheetPaste!$H$3:$P$1269,2,FALSE)</f>
        <v>3852</v>
      </c>
      <c r="M28" s="20">
        <f>VLOOKUP($K28,GlobSheetPaste!$H$3:$P$1269,3,FALSE)</f>
        <v>2872747</v>
      </c>
      <c r="N28" s="20" t="str">
        <f>VLOOKUP($K28,GlobSheetPaste!$H$3:$P$1269,4,FALSE)</f>
        <v>published</v>
      </c>
      <c r="O28" s="20" t="str">
        <f>VLOOKUP($K28,GlobSheetPaste!$H$3:$P$1269,5,FALSE)</f>
        <v>VU</v>
      </c>
      <c r="P28" s="20">
        <f>VLOOKUP($K28,GlobSheetPaste!$H$3:$P$1269,6,FALSE)</f>
        <v>2007</v>
      </c>
      <c r="Q28" s="20" t="str">
        <f>VLOOKUP($K28,GlobSheetPaste!$H$3:$P$1269,7,FALSE)</f>
        <v>EN</v>
      </c>
      <c r="R28" s="20" t="str">
        <f>VLOOKUP($K28,GlobSheetPaste!$H$3:$P$1269,8,FALSE)</f>
        <v>A2bd</v>
      </c>
      <c r="S28" s="20" t="str">
        <f t="shared" ref="S28:S32" si="32">IF(O28=Q28,"NoChange","non-genuine change")</f>
        <v>non-genuine change</v>
      </c>
      <c r="T28" s="20" t="b">
        <f t="shared" si="2"/>
        <v>0</v>
      </c>
      <c r="U28" s="20">
        <f>VLOOKUP($K28,GlobSheetPaste!$H$3:$P$1269,9,FALSE)</f>
        <v>2018</v>
      </c>
      <c r="V28" s="19">
        <v>1</v>
      </c>
      <c r="W28" s="19">
        <v>500</v>
      </c>
      <c r="X28" s="2" t="b">
        <f t="shared" ref="X28:Y28" si="33">ISNUMBER(V28)</f>
        <v>1</v>
      </c>
      <c r="Y28" s="2" t="b">
        <f t="shared" si="33"/>
        <v>1</v>
      </c>
      <c r="Z28" s="2" t="s">
        <v>89</v>
      </c>
      <c r="AB28" s="2" t="s">
        <v>83</v>
      </c>
      <c r="AC28" s="24" t="str">
        <f ca="1">IFERROR(__xludf.DUMMYFUNCTION("SPLIT(AB28,""_"")"),"Coastal")</f>
        <v>Coastal</v>
      </c>
      <c r="AD28" s="24"/>
      <c r="AE28" s="24">
        <f>VLOOKUP(J28,rangearea210527!$B$2:$C$1159,2,TRUE)</f>
        <v>10491644.67</v>
      </c>
      <c r="AF28" s="26"/>
      <c r="AG28" s="26">
        <v>420</v>
      </c>
      <c r="AH28" s="26" t="s">
        <v>84</v>
      </c>
      <c r="AI28" s="26" t="s">
        <v>91</v>
      </c>
      <c r="AJ28" s="27" t="s">
        <v>92</v>
      </c>
      <c r="AK28" s="27"/>
      <c r="AL28" s="26" t="s">
        <v>155</v>
      </c>
      <c r="AM28" s="26">
        <v>0</v>
      </c>
      <c r="AN28" s="26">
        <v>0</v>
      </c>
      <c r="AO28" s="29">
        <v>0</v>
      </c>
      <c r="AP28" s="29">
        <v>1</v>
      </c>
      <c r="AQ28" s="26">
        <v>1</v>
      </c>
      <c r="AR28" s="30"/>
      <c r="AS28" s="1">
        <v>1</v>
      </c>
      <c r="AT28" s="1">
        <v>1</v>
      </c>
      <c r="AU28" s="1">
        <v>2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J28" s="1">
        <v>1</v>
      </c>
      <c r="BK28" s="1">
        <v>1</v>
      </c>
      <c r="BL28" s="1"/>
      <c r="BM28" s="1"/>
      <c r="BN28" s="1"/>
      <c r="BO28" s="1">
        <v>1</v>
      </c>
      <c r="BP28" s="1" t="s">
        <v>77</v>
      </c>
      <c r="BQ28" s="1">
        <v>2</v>
      </c>
      <c r="BR28" s="1">
        <v>1</v>
      </c>
      <c r="BS28" s="1">
        <v>1</v>
      </c>
      <c r="BT28" s="1">
        <v>1</v>
      </c>
      <c r="BU28" s="1"/>
      <c r="BV28" s="1"/>
      <c r="BW28" s="1">
        <v>1</v>
      </c>
    </row>
    <row r="29" spans="1:75" ht="15.75" hidden="1" customHeight="1" x14ac:dyDescent="0.3">
      <c r="A29" s="2">
        <v>499</v>
      </c>
      <c r="B29" s="2">
        <v>1</v>
      </c>
      <c r="C29" s="2" t="s">
        <v>75</v>
      </c>
      <c r="D29" s="1">
        <v>9</v>
      </c>
      <c r="E29" s="2" t="str">
        <f t="shared" si="0"/>
        <v>9_Carcharhiniformes</v>
      </c>
      <c r="F29" s="2" t="s">
        <v>76</v>
      </c>
      <c r="G29" s="2" t="s">
        <v>77</v>
      </c>
      <c r="H29" s="2" t="s">
        <v>78</v>
      </c>
      <c r="I29" s="2" t="s">
        <v>156</v>
      </c>
      <c r="J29" s="2" t="s">
        <v>157</v>
      </c>
      <c r="K29" s="19" t="str">
        <f t="shared" si="1"/>
        <v>Carcharhinus perezi</v>
      </c>
      <c r="L29" s="20">
        <f>VLOOKUP($K29,GlobSheetPaste!$H$3:$P$1269,2,FALSE)</f>
        <v>60217</v>
      </c>
      <c r="M29" s="20">
        <f>VLOOKUP($K29,GlobSheetPaste!$H$3:$P$1269,3,FALSE)</f>
        <v>3093780</v>
      </c>
      <c r="N29" s="20" t="str">
        <f>VLOOKUP($K29,GlobSheetPaste!$H$3:$P$1269,4,FALSE)</f>
        <v>published</v>
      </c>
      <c r="O29" s="20" t="str">
        <f>VLOOKUP($K29,GlobSheetPaste!$H$3:$P$1269,5,FALSE)</f>
        <v>NT</v>
      </c>
      <c r="P29" s="20">
        <f>VLOOKUP($K29,GlobSheetPaste!$H$3:$P$1269,6,FALSE)</f>
        <v>2006</v>
      </c>
      <c r="Q29" s="20" t="str">
        <f>VLOOKUP($K29,GlobSheetPaste!$H$3:$P$1269,7,FALSE)</f>
        <v>EN</v>
      </c>
      <c r="R29" s="20" t="str">
        <f>VLOOKUP($K29,GlobSheetPaste!$H$3:$P$1269,8,FALSE)</f>
        <v>A2bcd</v>
      </c>
      <c r="S29" s="20" t="str">
        <f t="shared" si="32"/>
        <v>non-genuine change</v>
      </c>
      <c r="T29" s="20" t="b">
        <f t="shared" si="2"/>
        <v>0</v>
      </c>
      <c r="U29" s="22">
        <f>VLOOKUP($K29,GlobSheetPaste!$H$3:$P$1269,9,FALSE)</f>
        <v>44197</v>
      </c>
      <c r="V29" s="19">
        <v>0</v>
      </c>
      <c r="W29" s="19">
        <v>378</v>
      </c>
      <c r="X29" s="2" t="b">
        <f t="shared" ref="X29:Y29" si="34">ISNUMBER(V29)</f>
        <v>1</v>
      </c>
      <c r="Y29" s="2" t="b">
        <f t="shared" si="34"/>
        <v>1</v>
      </c>
      <c r="Z29" s="2" t="s">
        <v>89</v>
      </c>
      <c r="AB29" s="2" t="s">
        <v>83</v>
      </c>
      <c r="AC29" s="24" t="str">
        <f ca="1">IFERROR(__xludf.DUMMYFUNCTION("SPLIT(AB29,""_"")"),"Coastal")</f>
        <v>Coastal</v>
      </c>
      <c r="AD29" s="24"/>
      <c r="AE29" s="24">
        <f>VLOOKUP(J29,rangearea210527!$B$2:$C$1159,2,TRUE)</f>
        <v>2311031.0090000001</v>
      </c>
      <c r="AF29" s="25"/>
      <c r="AG29" s="25">
        <v>295</v>
      </c>
      <c r="AH29" s="26" t="s">
        <v>84</v>
      </c>
      <c r="AI29" s="26" t="s">
        <v>91</v>
      </c>
      <c r="AJ29" s="27" t="s">
        <v>92</v>
      </c>
      <c r="AK29" s="28"/>
      <c r="AL29" s="25">
        <v>9.6</v>
      </c>
      <c r="AM29" s="26">
        <v>0</v>
      </c>
      <c r="AN29" s="26">
        <v>0</v>
      </c>
      <c r="AO29" s="29">
        <v>1</v>
      </c>
      <c r="AP29" s="30"/>
      <c r="AQ29" s="30"/>
      <c r="AR29" s="30"/>
      <c r="AS29" s="1">
        <v>0</v>
      </c>
      <c r="AT29" s="1"/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J29" s="1">
        <v>1</v>
      </c>
      <c r="BK29" s="1">
        <v>1</v>
      </c>
      <c r="BL29" s="1"/>
      <c r="BM29" s="1"/>
      <c r="BN29" s="1"/>
      <c r="BO29" s="1"/>
      <c r="BP29" s="1" t="s">
        <v>77</v>
      </c>
      <c r="BQ29" s="1">
        <v>2</v>
      </c>
      <c r="BR29" s="1"/>
      <c r="BS29" s="1"/>
      <c r="BT29" s="1"/>
      <c r="BU29" s="1"/>
      <c r="BV29" s="1"/>
      <c r="BW29" s="1">
        <v>1</v>
      </c>
    </row>
    <row r="30" spans="1:75" ht="15.75" hidden="1" customHeight="1" x14ac:dyDescent="0.3">
      <c r="A30" s="2">
        <v>500</v>
      </c>
      <c r="B30" s="2">
        <v>1</v>
      </c>
      <c r="C30" s="2" t="s">
        <v>75</v>
      </c>
      <c r="D30" s="1">
        <v>9</v>
      </c>
      <c r="E30" s="2" t="str">
        <f t="shared" si="0"/>
        <v>9_Carcharhiniformes</v>
      </c>
      <c r="F30" s="2" t="s">
        <v>76</v>
      </c>
      <c r="G30" s="2" t="s">
        <v>77</v>
      </c>
      <c r="H30" s="2" t="s">
        <v>78</v>
      </c>
      <c r="I30" s="2" t="s">
        <v>158</v>
      </c>
      <c r="J30" s="2" t="s">
        <v>159</v>
      </c>
      <c r="K30" s="19" t="str">
        <f t="shared" si="1"/>
        <v>Carcharhinus plumbeus</v>
      </c>
      <c r="L30" s="20">
        <f>VLOOKUP($K30,GlobSheetPaste!$H$3:$P$1269,2,FALSE)</f>
        <v>3853</v>
      </c>
      <c r="M30" s="20">
        <f>VLOOKUP($K30,GlobSheetPaste!$H$3:$P$1269,3,FALSE)</f>
        <v>2874370</v>
      </c>
      <c r="N30" s="1" t="s">
        <v>104</v>
      </c>
      <c r="O30" s="20" t="str">
        <f>VLOOKUP($K30,GlobSheetPaste!$H$3:$P$1269,5,FALSE)</f>
        <v>VU</v>
      </c>
      <c r="P30" s="20">
        <f>VLOOKUP($K30,GlobSheetPaste!$H$3:$P$1269,6,FALSE)</f>
        <v>2007</v>
      </c>
      <c r="Q30" s="20" t="str">
        <f>VLOOKUP($K30,GlobSheetPaste!$H$3:$P$1269,7,FALSE)</f>
        <v>EN</v>
      </c>
      <c r="R30" s="20" t="str">
        <f>VLOOKUP($K30,GlobSheetPaste!$H$3:$P$1269,8,FALSE)</f>
        <v>A2bd</v>
      </c>
      <c r="S30" s="20" t="str">
        <f t="shared" si="32"/>
        <v>non-genuine change</v>
      </c>
      <c r="T30" s="20" t="b">
        <f t="shared" si="2"/>
        <v>0</v>
      </c>
      <c r="U30" s="22">
        <f>VLOOKUP($K30,GlobSheetPaste!$H$3:$P$1269,9,FALSE)</f>
        <v>44228</v>
      </c>
      <c r="V30" s="19">
        <v>0</v>
      </c>
      <c r="W30" s="19">
        <v>280</v>
      </c>
      <c r="X30" s="2" t="b">
        <f t="shared" ref="X30:Y30" si="35">ISNUMBER(V30)</f>
        <v>1</v>
      </c>
      <c r="Y30" s="2" t="b">
        <f t="shared" si="35"/>
        <v>1</v>
      </c>
      <c r="Z30" s="2" t="s">
        <v>89</v>
      </c>
      <c r="AB30" s="2" t="s">
        <v>83</v>
      </c>
      <c r="AC30" s="24" t="str">
        <f ca="1">IFERROR(__xludf.DUMMYFUNCTION("SPLIT(AB30,""_"")"),"Coastal")</f>
        <v>Coastal</v>
      </c>
      <c r="AD30" s="24"/>
      <c r="AE30" s="24">
        <f>VLOOKUP(J30,rangearea210527!$B$2:$C$1159,2,TRUE)</f>
        <v>8381722.2050000001</v>
      </c>
      <c r="AF30" s="26"/>
      <c r="AG30" s="26">
        <v>240</v>
      </c>
      <c r="AH30" s="26" t="s">
        <v>84</v>
      </c>
      <c r="AI30" s="26" t="s">
        <v>98</v>
      </c>
      <c r="AJ30" s="27" t="s">
        <v>99</v>
      </c>
      <c r="AK30" s="27"/>
      <c r="AL30" s="26" t="s">
        <v>160</v>
      </c>
      <c r="AM30" s="26">
        <v>0</v>
      </c>
      <c r="AN30" s="26">
        <v>0</v>
      </c>
      <c r="AO30" s="29">
        <v>0</v>
      </c>
      <c r="AP30" s="30"/>
      <c r="AQ30" s="26">
        <v>1</v>
      </c>
      <c r="AR30" s="30"/>
      <c r="AS30" s="1">
        <v>1</v>
      </c>
      <c r="AT30" s="1">
        <v>1</v>
      </c>
      <c r="AU30" s="1">
        <v>2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J30" s="1">
        <v>1</v>
      </c>
      <c r="BK30" s="1">
        <v>1</v>
      </c>
      <c r="BL30" s="1"/>
      <c r="BM30" s="1"/>
      <c r="BN30" s="1"/>
      <c r="BO30" s="1"/>
      <c r="BP30" s="1" t="s">
        <v>77</v>
      </c>
      <c r="BQ30" s="1">
        <v>2</v>
      </c>
      <c r="BR30" s="1">
        <v>1</v>
      </c>
      <c r="BS30" s="1">
        <v>1</v>
      </c>
      <c r="BT30" s="1">
        <v>1</v>
      </c>
      <c r="BU30" s="1"/>
      <c r="BV30" s="1"/>
      <c r="BW30" s="1">
        <v>1</v>
      </c>
    </row>
    <row r="31" spans="1:75" ht="15.75" hidden="1" customHeight="1" x14ac:dyDescent="0.3">
      <c r="A31" s="2">
        <v>501</v>
      </c>
      <c r="B31" s="2">
        <v>1</v>
      </c>
      <c r="C31" s="2" t="s">
        <v>75</v>
      </c>
      <c r="D31" s="1">
        <v>9</v>
      </c>
      <c r="E31" s="2" t="str">
        <f t="shared" si="0"/>
        <v>9_Carcharhiniformes</v>
      </c>
      <c r="F31" s="2" t="s">
        <v>76</v>
      </c>
      <c r="G31" s="2" t="s">
        <v>77</v>
      </c>
      <c r="H31" s="2" t="s">
        <v>78</v>
      </c>
      <c r="I31" s="2" t="s">
        <v>161</v>
      </c>
      <c r="J31" s="2" t="s">
        <v>162</v>
      </c>
      <c r="K31" s="19" t="str">
        <f t="shared" si="1"/>
        <v>Carcharhinus porosus</v>
      </c>
      <c r="L31" s="20">
        <f>VLOOKUP($K31,GlobSheetPaste!$H$3:$P$1269,2,FALSE)</f>
        <v>144136822</v>
      </c>
      <c r="M31" s="20">
        <f>VLOOKUP($K31,GlobSheetPaste!$H$3:$P$1269,3,FALSE)</f>
        <v>3094594</v>
      </c>
      <c r="N31" s="20" t="str">
        <f>VLOOKUP($K31,GlobSheetPaste!$H$3:$P$1269,4,FALSE)</f>
        <v>published</v>
      </c>
      <c r="O31" s="20" t="str">
        <f>VLOOKUP($K31,GlobSheetPaste!$H$3:$P$1269,5,FALSE)</f>
        <v>DD</v>
      </c>
      <c r="P31" s="20">
        <f>VLOOKUP($K31,GlobSheetPaste!$H$3:$P$1269,6,FALSE)</f>
        <v>2006</v>
      </c>
      <c r="Q31" s="20" t="str">
        <f>VLOOKUP($K31,GlobSheetPaste!$H$3:$P$1269,7,FALSE)</f>
        <v>CR</v>
      </c>
      <c r="R31" s="20" t="str">
        <f>VLOOKUP($K31,GlobSheetPaste!$H$3:$P$1269,8,FALSE)</f>
        <v>A2d</v>
      </c>
      <c r="S31" s="20" t="str">
        <f t="shared" si="32"/>
        <v>non-genuine change</v>
      </c>
      <c r="T31" s="20" t="b">
        <f t="shared" si="2"/>
        <v>0</v>
      </c>
      <c r="U31" s="22">
        <f>VLOOKUP($K31,GlobSheetPaste!$H$3:$P$1269,9,FALSE)</f>
        <v>43891</v>
      </c>
      <c r="V31" s="19">
        <v>0</v>
      </c>
      <c r="W31" s="19">
        <v>84</v>
      </c>
      <c r="X31" s="2" t="b">
        <f t="shared" ref="X31:Y31" si="36">ISNUMBER(V31)</f>
        <v>1</v>
      </c>
      <c r="Y31" s="2" t="b">
        <f t="shared" si="36"/>
        <v>1</v>
      </c>
      <c r="Z31" s="2" t="s">
        <v>89</v>
      </c>
      <c r="AB31" s="2" t="s">
        <v>83</v>
      </c>
      <c r="AC31" s="24" t="str">
        <f ca="1">IFERROR(__xludf.DUMMYFUNCTION("SPLIT(AB31,""_"")"),"Coastal")</f>
        <v>Coastal</v>
      </c>
      <c r="AD31" s="24"/>
      <c r="AE31" s="24">
        <f>VLOOKUP(J31,rangearea210527!$B$2:$C$1159,2,TRUE)</f>
        <v>1287430.699</v>
      </c>
      <c r="AF31" s="26"/>
      <c r="AG31" s="26">
        <v>150</v>
      </c>
      <c r="AH31" s="26" t="s">
        <v>84</v>
      </c>
      <c r="AI31" s="26" t="s">
        <v>98</v>
      </c>
      <c r="AJ31" s="27" t="s">
        <v>99</v>
      </c>
      <c r="AK31" s="27"/>
      <c r="AL31" s="26">
        <v>9</v>
      </c>
      <c r="AM31" s="26">
        <v>0</v>
      </c>
      <c r="AN31" s="26">
        <v>0</v>
      </c>
      <c r="AO31" s="29">
        <v>0</v>
      </c>
      <c r="AP31" s="30"/>
      <c r="AQ31" s="30"/>
      <c r="AR31" s="30"/>
      <c r="AS31" s="1">
        <v>0</v>
      </c>
      <c r="AT31" s="1"/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J31" s="1">
        <v>1</v>
      </c>
      <c r="BK31" s="1">
        <v>1</v>
      </c>
      <c r="BL31" s="1"/>
      <c r="BM31" s="1"/>
      <c r="BN31" s="1"/>
      <c r="BO31" s="1"/>
      <c r="BP31" s="1" t="s">
        <v>77</v>
      </c>
      <c r="BQ31" s="1">
        <v>2</v>
      </c>
      <c r="BR31" s="1">
        <v>1</v>
      </c>
      <c r="BS31" s="1">
        <v>1</v>
      </c>
      <c r="BT31" s="1"/>
      <c r="BU31" s="1"/>
      <c r="BV31" s="1"/>
      <c r="BW31" s="1">
        <v>1</v>
      </c>
    </row>
    <row r="32" spans="1:75" ht="15.75" hidden="1" customHeight="1" x14ac:dyDescent="0.3">
      <c r="A32" s="2">
        <v>502</v>
      </c>
      <c r="B32" s="2">
        <v>1</v>
      </c>
      <c r="C32" s="2" t="s">
        <v>75</v>
      </c>
      <c r="D32" s="1">
        <v>9</v>
      </c>
      <c r="E32" s="2" t="str">
        <f t="shared" si="0"/>
        <v>9_Carcharhiniformes</v>
      </c>
      <c r="F32" s="2" t="s">
        <v>76</v>
      </c>
      <c r="G32" s="2" t="s">
        <v>77</v>
      </c>
      <c r="H32" s="2" t="s">
        <v>78</v>
      </c>
      <c r="I32" s="2" t="s">
        <v>163</v>
      </c>
      <c r="J32" s="2" t="s">
        <v>164</v>
      </c>
      <c r="K32" s="19" t="str">
        <f t="shared" si="1"/>
        <v>Carcharhinus sealei</v>
      </c>
      <c r="L32" s="20">
        <f>VLOOKUP($K32,GlobSheetPaste!$H$3:$P$1269,2,FALSE)</f>
        <v>41738</v>
      </c>
      <c r="M32" s="20">
        <f>VLOOKUP($K32,GlobSheetPaste!$H$3:$P$1269,3,FALSE)</f>
        <v>68613628</v>
      </c>
      <c r="N32" s="20" t="str">
        <f>VLOOKUP($K32,GlobSheetPaste!$H$3:$P$1269,4,FALSE)</f>
        <v>submitted</v>
      </c>
      <c r="O32" s="20" t="str">
        <f>VLOOKUP($K32,GlobSheetPaste!$H$3:$P$1269,5,FALSE)</f>
        <v>NT</v>
      </c>
      <c r="P32" s="20">
        <f>VLOOKUP($K32,GlobSheetPaste!$H$3:$P$1269,6,FALSE)</f>
        <v>2003</v>
      </c>
      <c r="Q32" s="20" t="str">
        <f>VLOOKUP($K32,GlobSheetPaste!$H$3:$P$1269,7,FALSE)</f>
        <v>VU</v>
      </c>
      <c r="R32" s="20" t="str">
        <f>VLOOKUP($K32,GlobSheetPaste!$H$3:$P$1269,8,FALSE)</f>
        <v>A2d</v>
      </c>
      <c r="S32" s="20" t="str">
        <f t="shared" si="32"/>
        <v>non-genuine change</v>
      </c>
      <c r="T32" s="20" t="b">
        <f t="shared" si="2"/>
        <v>0</v>
      </c>
      <c r="U32" s="22">
        <f>VLOOKUP($K32,GlobSheetPaste!$H$3:$P$1269,9,FALSE)</f>
        <v>44228</v>
      </c>
      <c r="V32" s="19">
        <v>0</v>
      </c>
      <c r="W32" s="19">
        <v>40</v>
      </c>
      <c r="X32" s="2" t="b">
        <f t="shared" ref="X32:Y32" si="37">ISNUMBER(V32)</f>
        <v>1</v>
      </c>
      <c r="Y32" s="2" t="b">
        <f t="shared" si="37"/>
        <v>1</v>
      </c>
      <c r="Z32" s="2" t="s">
        <v>89</v>
      </c>
      <c r="AB32" s="2" t="s">
        <v>83</v>
      </c>
      <c r="AC32" s="24" t="str">
        <f ca="1">IFERROR(__xludf.DUMMYFUNCTION("SPLIT(AB32,""_"")"),"Coastal")</f>
        <v>Coastal</v>
      </c>
      <c r="AD32" s="24"/>
      <c r="AE32" s="24">
        <f>VLOOKUP(J32,rangearea210527!$B$2:$C$1159,2,TRUE)</f>
        <v>1074286.0689999999</v>
      </c>
      <c r="AF32" s="26"/>
      <c r="AG32" s="26">
        <v>95</v>
      </c>
      <c r="AH32" s="26" t="s">
        <v>84</v>
      </c>
      <c r="AI32" s="26" t="s">
        <v>85</v>
      </c>
      <c r="AJ32" s="27" t="s">
        <v>86</v>
      </c>
      <c r="AK32" s="27"/>
      <c r="AL32" s="26">
        <v>8</v>
      </c>
      <c r="AM32" s="26">
        <v>0</v>
      </c>
      <c r="AN32" s="26">
        <v>0</v>
      </c>
      <c r="AO32" s="29">
        <v>0</v>
      </c>
      <c r="AP32" s="30"/>
      <c r="AQ32" s="30"/>
      <c r="AR32" s="30"/>
      <c r="AS32" s="1">
        <v>1</v>
      </c>
      <c r="AT32" s="1"/>
      <c r="AU32" s="1"/>
      <c r="AV32" s="1"/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1</v>
      </c>
      <c r="BJ32" s="1">
        <v>1</v>
      </c>
      <c r="BK32" s="1">
        <v>1</v>
      </c>
      <c r="BL32" s="1"/>
      <c r="BM32" s="1"/>
      <c r="BN32" s="1"/>
      <c r="BO32" s="1"/>
      <c r="BP32" s="1" t="s">
        <v>77</v>
      </c>
      <c r="BQ32" s="1">
        <v>2</v>
      </c>
      <c r="BR32" s="1"/>
      <c r="BS32" s="1"/>
      <c r="BT32" s="1"/>
      <c r="BU32" s="1"/>
      <c r="BV32" s="1"/>
      <c r="BW32" s="1">
        <v>1</v>
      </c>
    </row>
    <row r="33" spans="1:75" ht="15.75" hidden="1" customHeight="1" x14ac:dyDescent="0.3">
      <c r="A33" s="2">
        <v>503</v>
      </c>
      <c r="B33" s="2">
        <v>1</v>
      </c>
      <c r="C33" s="2" t="s">
        <v>75</v>
      </c>
      <c r="D33" s="1">
        <v>9</v>
      </c>
      <c r="E33" s="2" t="str">
        <f t="shared" si="0"/>
        <v>9_Carcharhiniformes</v>
      </c>
      <c r="F33" s="2" t="s">
        <v>76</v>
      </c>
      <c r="G33" s="2" t="s">
        <v>77</v>
      </c>
      <c r="H33" s="2" t="s">
        <v>78</v>
      </c>
      <c r="I33" s="2" t="s">
        <v>165</v>
      </c>
      <c r="J33" s="2" t="s">
        <v>166</v>
      </c>
      <c r="K33" s="19" t="str">
        <f t="shared" si="1"/>
        <v>Carcharhinus signatus</v>
      </c>
      <c r="L33" s="20">
        <f>VLOOKUP($K33,GlobSheetPaste!$H$3:$P$1269,2,FALSE)</f>
        <v>60219</v>
      </c>
      <c r="M33" s="20">
        <f>VLOOKUP($K33,GlobSheetPaste!$H$3:$P$1269,3,FALSE)</f>
        <v>3094326</v>
      </c>
      <c r="N33" s="20" t="str">
        <f>VLOOKUP($K33,GlobSheetPaste!$H$3:$P$1269,4,FALSE)</f>
        <v>published</v>
      </c>
      <c r="O33" s="20" t="str">
        <f>VLOOKUP($K33,GlobSheetPaste!$H$3:$P$1269,5,FALSE)</f>
        <v>VU</v>
      </c>
      <c r="P33" s="20">
        <f>VLOOKUP($K33,GlobSheetPaste!$H$3:$P$1269,6,FALSE)</f>
        <v>2006</v>
      </c>
      <c r="Q33" s="20" t="str">
        <f>VLOOKUP($K33,GlobSheetPaste!$H$3:$P$1269,7,FALSE)</f>
        <v>EN</v>
      </c>
      <c r="R33" s="20" t="str">
        <f>VLOOKUP($K33,GlobSheetPaste!$H$3:$P$1269,8,FALSE)</f>
        <v>A2bd</v>
      </c>
      <c r="S33" s="36" t="s">
        <v>81</v>
      </c>
      <c r="T33" s="20" t="b">
        <f t="shared" si="2"/>
        <v>0</v>
      </c>
      <c r="U33" s="22">
        <f>VLOOKUP($K33,GlobSheetPaste!$H$3:$P$1269,9,FALSE)</f>
        <v>44197</v>
      </c>
      <c r="V33" s="19">
        <v>0</v>
      </c>
      <c r="W33" s="19">
        <v>600</v>
      </c>
      <c r="X33" s="2" t="b">
        <f t="shared" ref="X33:Y33" si="38">ISNUMBER(V33)</f>
        <v>1</v>
      </c>
      <c r="Y33" s="2" t="b">
        <f t="shared" si="38"/>
        <v>1</v>
      </c>
      <c r="Z33" s="2" t="s">
        <v>89</v>
      </c>
      <c r="AB33" s="2" t="s">
        <v>125</v>
      </c>
      <c r="AC33" s="24" t="str">
        <f ca="1">IFERROR(__xludf.DUMMYFUNCTION("SPLIT(AB33,""_"")"),"Pelagic")</f>
        <v>Pelagic</v>
      </c>
      <c r="AD33" s="24"/>
      <c r="AE33" s="24">
        <f>VLOOKUP(J33,rangearea210527!$B$2:$C$1159,2,TRUE)</f>
        <v>3259789.6170000001</v>
      </c>
      <c r="AF33" s="26"/>
      <c r="AG33" s="26">
        <v>280</v>
      </c>
      <c r="AH33" s="26" t="s">
        <v>84</v>
      </c>
      <c r="AI33" s="26" t="s">
        <v>91</v>
      </c>
      <c r="AJ33" s="27" t="s">
        <v>92</v>
      </c>
      <c r="AK33" s="27"/>
      <c r="AL33" s="26">
        <v>16.5</v>
      </c>
      <c r="AM33" s="26">
        <v>0</v>
      </c>
      <c r="AN33" s="26">
        <v>0</v>
      </c>
      <c r="AO33" s="29">
        <v>0</v>
      </c>
      <c r="AP33" s="30"/>
      <c r="AQ33" s="30"/>
      <c r="AR33" s="30"/>
      <c r="AS33" s="1">
        <v>0</v>
      </c>
      <c r="AT33" s="1"/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E33" s="1">
        <v>1</v>
      </c>
      <c r="BF33" s="1">
        <v>1</v>
      </c>
      <c r="BG33" s="1"/>
      <c r="BH33" s="1"/>
      <c r="BI33" s="1"/>
      <c r="BJ33" s="1">
        <v>1</v>
      </c>
      <c r="BK33" s="1"/>
      <c r="BL33" s="1"/>
      <c r="BM33" s="1"/>
      <c r="BN33" s="1"/>
      <c r="BO33" s="1"/>
      <c r="BP33" s="1" t="s">
        <v>77</v>
      </c>
      <c r="BQ33" s="1">
        <v>2</v>
      </c>
      <c r="BS33" s="1"/>
      <c r="BT33" s="1"/>
      <c r="BU33" s="1"/>
      <c r="BV33" s="1"/>
      <c r="BW33" s="1">
        <v>1</v>
      </c>
    </row>
    <row r="34" spans="1:75" ht="15.75" hidden="1" customHeight="1" x14ac:dyDescent="0.3">
      <c r="A34" s="2">
        <v>504</v>
      </c>
      <c r="B34" s="2">
        <v>1</v>
      </c>
      <c r="C34" s="2" t="s">
        <v>75</v>
      </c>
      <c r="D34" s="1">
        <v>9</v>
      </c>
      <c r="E34" s="2" t="str">
        <f t="shared" si="0"/>
        <v>9_Carcharhiniformes</v>
      </c>
      <c r="F34" s="2" t="s">
        <v>76</v>
      </c>
      <c r="G34" s="2" t="s">
        <v>77</v>
      </c>
      <c r="H34" s="2" t="s">
        <v>78</v>
      </c>
      <c r="I34" s="2" t="s">
        <v>167</v>
      </c>
      <c r="J34" s="2" t="s">
        <v>168</v>
      </c>
      <c r="K34" s="19" t="str">
        <f t="shared" si="1"/>
        <v>Carcharhinus sorrah</v>
      </c>
      <c r="L34" s="20">
        <f>VLOOKUP($K34,GlobSheetPaste!$H$3:$P$1269,2,FALSE)</f>
        <v>161376</v>
      </c>
      <c r="M34" s="20">
        <f>VLOOKUP($K34,GlobSheetPaste!$H$3:$P$1269,3,FALSE)</f>
        <v>173434793</v>
      </c>
      <c r="N34" s="1" t="s">
        <v>104</v>
      </c>
      <c r="O34" s="20" t="str">
        <f>VLOOKUP($K34,GlobSheetPaste!$H$3:$P$1269,5,FALSE)</f>
        <v>NT</v>
      </c>
      <c r="P34" s="20">
        <f>VLOOKUP($K34,GlobSheetPaste!$H$3:$P$1269,6,FALSE)</f>
        <v>2007</v>
      </c>
      <c r="Q34" s="20" t="str">
        <f>VLOOKUP($K34,GlobSheetPaste!$H$3:$P$1269,7,FALSE)</f>
        <v>NT</v>
      </c>
      <c r="R34" s="20" t="str">
        <f>VLOOKUP($K34,GlobSheetPaste!$H$3:$P$1269,8,FALSE)</f>
        <v>A2cd</v>
      </c>
      <c r="S34" s="20" t="str">
        <f t="shared" ref="S34:S35" si="39">IF(O34=Q34,"NoChange","non-genuine change")</f>
        <v>NoChange</v>
      </c>
      <c r="T34" s="20" t="b">
        <f t="shared" si="2"/>
        <v>0</v>
      </c>
      <c r="U34" s="22">
        <f>VLOOKUP($K34,GlobSheetPaste!$H$3:$P$1269,9,FALSE)</f>
        <v>44228</v>
      </c>
      <c r="V34" s="19">
        <v>0</v>
      </c>
      <c r="W34" s="19">
        <v>140</v>
      </c>
      <c r="X34" s="2" t="b">
        <f t="shared" ref="X34:Y34" si="40">ISNUMBER(V34)</f>
        <v>1</v>
      </c>
      <c r="Y34" s="2" t="b">
        <f t="shared" si="40"/>
        <v>1</v>
      </c>
      <c r="Z34" s="2" t="s">
        <v>89</v>
      </c>
      <c r="AB34" s="2" t="s">
        <v>83</v>
      </c>
      <c r="AC34" s="24" t="str">
        <f ca="1">IFERROR(__xludf.DUMMYFUNCTION("SPLIT(AB34,""_"")"),"Coastal")</f>
        <v>Coastal</v>
      </c>
      <c r="AD34" s="24"/>
      <c r="AE34" s="24">
        <f>VLOOKUP(J34,rangearea210527!$B$2:$C$1159,2,TRUE)</f>
        <v>6057285.3439999996</v>
      </c>
      <c r="AF34" s="25"/>
      <c r="AG34" s="25">
        <v>196</v>
      </c>
      <c r="AH34" s="26" t="s">
        <v>84</v>
      </c>
      <c r="AI34" s="26" t="s">
        <v>98</v>
      </c>
      <c r="AJ34" s="27" t="s">
        <v>99</v>
      </c>
      <c r="AK34" s="28"/>
      <c r="AL34" s="25">
        <v>8</v>
      </c>
      <c r="AM34" s="26">
        <v>0</v>
      </c>
      <c r="AN34" s="26">
        <v>0</v>
      </c>
      <c r="AO34" s="29">
        <v>1</v>
      </c>
      <c r="AP34" s="30"/>
      <c r="AQ34" s="30"/>
      <c r="AR34" s="30"/>
      <c r="AS34" s="1">
        <v>1</v>
      </c>
      <c r="AT34" s="1"/>
      <c r="AU34" s="1"/>
      <c r="AV34" s="1"/>
      <c r="AW34" s="1">
        <v>1</v>
      </c>
      <c r="AX34" s="1">
        <v>1</v>
      </c>
      <c r="AY34" s="1">
        <v>1</v>
      </c>
      <c r="BA34" s="1">
        <v>1</v>
      </c>
      <c r="BJ34" s="1">
        <v>1</v>
      </c>
      <c r="BK34" s="1">
        <v>1</v>
      </c>
      <c r="BL34" s="1"/>
      <c r="BM34" s="1"/>
      <c r="BN34" s="1"/>
      <c r="BO34" s="1"/>
      <c r="BP34" s="1" t="s">
        <v>77</v>
      </c>
      <c r="BQ34" s="1">
        <v>2</v>
      </c>
      <c r="BR34" s="1">
        <v>1</v>
      </c>
      <c r="BS34" s="1">
        <v>1</v>
      </c>
      <c r="BT34" s="1">
        <v>1</v>
      </c>
      <c r="BU34" s="1"/>
      <c r="BV34" s="1"/>
      <c r="BW34" s="1">
        <v>1</v>
      </c>
    </row>
    <row r="35" spans="1:75" ht="15.75" hidden="1" customHeight="1" x14ac:dyDescent="0.3">
      <c r="A35" s="2">
        <v>505</v>
      </c>
      <c r="B35" s="2">
        <v>1</v>
      </c>
      <c r="C35" s="2" t="s">
        <v>75</v>
      </c>
      <c r="D35" s="1">
        <v>9</v>
      </c>
      <c r="E35" s="2" t="str">
        <f t="shared" si="0"/>
        <v>9_Carcharhiniformes</v>
      </c>
      <c r="F35" s="2" t="s">
        <v>76</v>
      </c>
      <c r="G35" s="2" t="s">
        <v>77</v>
      </c>
      <c r="H35" s="2" t="s">
        <v>78</v>
      </c>
      <c r="I35" s="2" t="s">
        <v>169</v>
      </c>
      <c r="J35" s="2" t="s">
        <v>170</v>
      </c>
      <c r="K35" s="19" t="str">
        <f t="shared" si="1"/>
        <v>Carcharhinus tilstoni</v>
      </c>
      <c r="L35" s="20">
        <f>VLOOKUP($K35,GlobSheetPaste!$H$3:$P$1269,2,FALSE)</f>
        <v>41739</v>
      </c>
      <c r="M35" s="20">
        <f>VLOOKUP($K35,GlobSheetPaste!$H$3:$P$1269,3,FALSE)</f>
        <v>68613771</v>
      </c>
      <c r="N35" s="20" t="str">
        <f>VLOOKUP($K35,GlobSheetPaste!$H$3:$P$1269,4,FALSE)</f>
        <v>published</v>
      </c>
      <c r="O35" s="20" t="str">
        <f>VLOOKUP($K35,GlobSheetPaste!$H$3:$P$1269,5,FALSE)</f>
        <v>LC</v>
      </c>
      <c r="P35" s="20">
        <f>VLOOKUP($K35,GlobSheetPaste!$H$3:$P$1269,6,FALSE)</f>
        <v>2003</v>
      </c>
      <c r="Q35" s="20" t="str">
        <f>VLOOKUP($K35,GlobSheetPaste!$H$3:$P$1269,7,FALSE)</f>
        <v>LC</v>
      </c>
      <c r="R35" s="20" t="str">
        <f>VLOOKUP($K35,GlobSheetPaste!$H$3:$P$1269,8,FALSE)</f>
        <v>NA</v>
      </c>
      <c r="S35" s="20" t="str">
        <f t="shared" si="39"/>
        <v>NoChange</v>
      </c>
      <c r="T35" s="20" t="b">
        <f t="shared" si="2"/>
        <v>0</v>
      </c>
      <c r="U35" s="20">
        <f>VLOOKUP($K35,GlobSheetPaste!$H$3:$P$1269,9,FALSE)</f>
        <v>2018</v>
      </c>
      <c r="V35" s="19">
        <v>0</v>
      </c>
      <c r="W35" s="19">
        <v>150</v>
      </c>
      <c r="X35" s="2" t="b">
        <f t="shared" ref="X35:Y35" si="41">ISNUMBER(V35)</f>
        <v>1</v>
      </c>
      <c r="Y35" s="2" t="b">
        <f t="shared" si="41"/>
        <v>1</v>
      </c>
      <c r="Z35" s="2" t="s">
        <v>89</v>
      </c>
      <c r="AB35" s="2" t="s">
        <v>83</v>
      </c>
      <c r="AC35" s="24" t="str">
        <f ca="1">IFERROR(__xludf.DUMMYFUNCTION("SPLIT(AB35,""_"")"),"Coastal")</f>
        <v>Coastal</v>
      </c>
      <c r="AD35" s="24"/>
      <c r="AE35" s="24">
        <f>VLOOKUP(J35,rangearea210527!$B$2:$C$1159,2,TRUE)</f>
        <v>1284721.497</v>
      </c>
      <c r="AF35" s="26"/>
      <c r="AG35" s="26">
        <v>200</v>
      </c>
      <c r="AH35" s="26" t="s">
        <v>84</v>
      </c>
      <c r="AI35" s="26" t="s">
        <v>98</v>
      </c>
      <c r="AJ35" s="27" t="s">
        <v>99</v>
      </c>
      <c r="AK35" s="37"/>
      <c r="AL35" s="38">
        <v>44419</v>
      </c>
      <c r="AM35" s="26">
        <v>0</v>
      </c>
      <c r="AN35" s="26">
        <v>0</v>
      </c>
      <c r="AO35" s="29">
        <v>0</v>
      </c>
      <c r="AP35" s="30"/>
      <c r="AQ35" s="30"/>
      <c r="AR35" s="30"/>
      <c r="AS35" s="1">
        <v>0</v>
      </c>
      <c r="AT35" s="1"/>
      <c r="AU35" s="1"/>
      <c r="AV35" s="1"/>
      <c r="AW35" s="1">
        <v>1</v>
      </c>
      <c r="AX35" s="1">
        <v>1</v>
      </c>
      <c r="AY35" s="1">
        <v>1</v>
      </c>
      <c r="BA35" s="1">
        <v>1</v>
      </c>
      <c r="BJ35" s="1">
        <v>1</v>
      </c>
      <c r="BK35" s="1">
        <v>1</v>
      </c>
      <c r="BL35" s="1"/>
      <c r="BM35" s="1"/>
      <c r="BN35" s="1"/>
      <c r="BO35" s="1"/>
      <c r="BP35" s="1" t="s">
        <v>77</v>
      </c>
      <c r="BQ35" s="1">
        <v>2</v>
      </c>
      <c r="BR35" s="1">
        <v>1</v>
      </c>
      <c r="BS35" s="1">
        <v>1</v>
      </c>
      <c r="BT35" s="1"/>
      <c r="BU35" s="1"/>
      <c r="BV35" s="1"/>
      <c r="BW35" s="1">
        <v>1</v>
      </c>
    </row>
    <row r="36" spans="1:75" ht="15.75" hidden="1" customHeight="1" x14ac:dyDescent="0.3">
      <c r="A36" s="2">
        <v>506</v>
      </c>
      <c r="B36" s="2">
        <v>1</v>
      </c>
      <c r="C36" s="2" t="s">
        <v>75</v>
      </c>
      <c r="D36" s="1">
        <v>9</v>
      </c>
      <c r="E36" s="2" t="str">
        <f t="shared" si="0"/>
        <v>9_Carcharhiniformes</v>
      </c>
      <c r="F36" s="2" t="s">
        <v>76</v>
      </c>
      <c r="G36" s="2" t="s">
        <v>77</v>
      </c>
      <c r="H36" s="2" t="s">
        <v>78</v>
      </c>
      <c r="I36" s="2" t="s">
        <v>171</v>
      </c>
      <c r="J36" s="2" t="s">
        <v>172</v>
      </c>
      <c r="K36" s="19" t="str">
        <f t="shared" si="1"/>
        <v>Carcharhinus tjutjot</v>
      </c>
      <c r="L36" s="20">
        <f>VLOOKUP($K36,GlobSheetPaste!$H$3:$P$1269,2,FALSE)</f>
        <v>70680908</v>
      </c>
      <c r="M36" s="20">
        <f>VLOOKUP($K36,GlobSheetPaste!$H$3:$P$1269,3,FALSE)</f>
        <v>70680983</v>
      </c>
      <c r="N36" s="20" t="str">
        <f>VLOOKUP($K36,GlobSheetPaste!$H$3:$P$1269,4,FALSE)</f>
        <v>published</v>
      </c>
      <c r="O36" s="20" t="str">
        <f>VLOOKUP($K36,GlobSheetPaste!$H$3:$P$1269,5,FALSE)</f>
        <v>NE</v>
      </c>
      <c r="P36" s="20" t="str">
        <f>VLOOKUP($K36,GlobSheetPaste!$H$3:$P$1269,6,FALSE)</f>
        <v>NA</v>
      </c>
      <c r="Q36" s="20" t="str">
        <f>VLOOKUP($K36,GlobSheetPaste!$H$3:$P$1269,7,FALSE)</f>
        <v>VU</v>
      </c>
      <c r="R36" s="20" t="str">
        <f>VLOOKUP($K36,GlobSheetPaste!$H$3:$P$1269,8,FALSE)</f>
        <v>A2cd+3cd</v>
      </c>
      <c r="S36" s="1" t="s">
        <v>117</v>
      </c>
      <c r="T36" s="20" t="b">
        <f t="shared" si="2"/>
        <v>0</v>
      </c>
      <c r="U36" s="20">
        <f>VLOOKUP($K36,GlobSheetPaste!$H$3:$P$1269,9,FALSE)</f>
        <v>2018</v>
      </c>
      <c r="V36" s="19">
        <v>0</v>
      </c>
      <c r="W36" s="19">
        <v>100</v>
      </c>
      <c r="X36" s="2" t="b">
        <f t="shared" ref="X36:Y36" si="42">ISNUMBER(V36)</f>
        <v>1</v>
      </c>
      <c r="Y36" s="2" t="b">
        <f t="shared" si="42"/>
        <v>1</v>
      </c>
      <c r="Z36" s="2" t="s">
        <v>89</v>
      </c>
      <c r="AB36" s="2" t="s">
        <v>83</v>
      </c>
      <c r="AC36" s="24" t="str">
        <f ca="1">IFERROR(__xludf.DUMMYFUNCTION("SPLIT(AB36,""_"")"),"Coastal")</f>
        <v>Coastal</v>
      </c>
      <c r="AD36" s="24"/>
      <c r="AE36" s="24">
        <f>VLOOKUP(J36,rangearea210527!$B$2:$C$1159,2,TRUE)</f>
        <v>1390955.348</v>
      </c>
      <c r="AF36" s="26"/>
      <c r="AG36" s="26">
        <v>94</v>
      </c>
      <c r="AH36" s="26" t="s">
        <v>84</v>
      </c>
      <c r="AI36" s="26" t="s">
        <v>85</v>
      </c>
      <c r="AJ36" s="27" t="s">
        <v>86</v>
      </c>
      <c r="AK36" s="27"/>
      <c r="AL36" s="26">
        <v>4</v>
      </c>
      <c r="AM36" s="26">
        <v>0</v>
      </c>
      <c r="AN36" s="26">
        <v>0</v>
      </c>
      <c r="AO36" s="29">
        <v>0</v>
      </c>
      <c r="AP36" s="30"/>
      <c r="AQ36" s="30"/>
      <c r="AR36" s="30"/>
      <c r="AS36" s="1">
        <v>1</v>
      </c>
      <c r="AT36" s="1"/>
      <c r="AU36" s="1"/>
      <c r="AV36" s="1"/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J36" s="1">
        <v>1</v>
      </c>
      <c r="BK36" s="1">
        <v>1</v>
      </c>
      <c r="BL36" s="1"/>
      <c r="BM36" s="1"/>
      <c r="BN36" s="1"/>
      <c r="BO36" s="1"/>
      <c r="BP36" s="1" t="s">
        <v>77</v>
      </c>
      <c r="BQ36" s="1">
        <v>2</v>
      </c>
      <c r="BR36" s="1"/>
      <c r="BS36" s="1"/>
      <c r="BT36" s="1"/>
      <c r="BU36" s="1"/>
      <c r="BV36" s="1"/>
      <c r="BW36" s="1">
        <v>1</v>
      </c>
    </row>
    <row r="37" spans="1:75" ht="15.75" hidden="1" customHeight="1" x14ac:dyDescent="0.3">
      <c r="A37" s="2">
        <v>1</v>
      </c>
      <c r="B37" s="2">
        <v>1</v>
      </c>
      <c r="C37" s="2" t="s">
        <v>75</v>
      </c>
      <c r="D37" s="1">
        <v>1</v>
      </c>
      <c r="E37" s="2" t="str">
        <f t="shared" si="0"/>
        <v>1_Hexanchiformes</v>
      </c>
      <c r="F37" s="2" t="s">
        <v>173</v>
      </c>
      <c r="G37" s="2" t="s">
        <v>174</v>
      </c>
      <c r="H37" s="2" t="s">
        <v>175</v>
      </c>
      <c r="I37" s="2" t="s">
        <v>176</v>
      </c>
      <c r="J37" s="2" t="s">
        <v>177</v>
      </c>
      <c r="K37" s="19" t="str">
        <f t="shared" si="1"/>
        <v>Chlamydoselachus africana</v>
      </c>
      <c r="L37" s="20">
        <f>VLOOKUP($K37,GlobSheetPaste!$H$3:$P$1269,2,FALSE)</f>
        <v>195489</v>
      </c>
      <c r="M37" s="20">
        <f>VLOOKUP($K37,GlobSheetPaste!$H$3:$P$1269,3,FALSE)</f>
        <v>139932679</v>
      </c>
      <c r="N37" s="20" t="str">
        <f>VLOOKUP($K37,GlobSheetPaste!$H$3:$P$1269,4,FALSE)</f>
        <v>published</v>
      </c>
      <c r="O37" s="20" t="str">
        <f>VLOOKUP($K37,GlobSheetPaste!$H$3:$P$1269,5,FALSE)</f>
        <v>DD</v>
      </c>
      <c r="P37" s="20">
        <f>VLOOKUP($K37,GlobSheetPaste!$H$3:$P$1269,6,FALSE)</f>
        <v>2004</v>
      </c>
      <c r="Q37" s="20" t="str">
        <f>VLOOKUP($K37,GlobSheetPaste!$H$3:$P$1269,7,FALSE)</f>
        <v>LC</v>
      </c>
      <c r="R37" s="20" t="str">
        <f>VLOOKUP($K37,GlobSheetPaste!$H$3:$P$1269,8,FALSE)</f>
        <v>NA</v>
      </c>
      <c r="S37" s="20" t="str">
        <f t="shared" ref="S37:S41" si="43">IF(O37=Q37,"NoChange","non-genuine change")</f>
        <v>non-genuine change</v>
      </c>
      <c r="T37" s="20" t="b">
        <f t="shared" si="2"/>
        <v>0</v>
      </c>
      <c r="U37" s="20">
        <f>VLOOKUP($K37,GlobSheetPaste!$H$3:$P$1269,9,FALSE)</f>
        <v>2018</v>
      </c>
      <c r="V37" s="19">
        <v>300</v>
      </c>
      <c r="W37" s="19">
        <v>1400</v>
      </c>
      <c r="X37" s="2" t="b">
        <f t="shared" ref="X37:Y37" si="44">ISNUMBER(V37)</f>
        <v>1</v>
      </c>
      <c r="Y37" s="2" t="b">
        <f t="shared" si="44"/>
        <v>1</v>
      </c>
      <c r="Z37" s="2" t="s">
        <v>89</v>
      </c>
      <c r="AB37" s="2" t="s">
        <v>178</v>
      </c>
      <c r="AC37" s="24" t="str">
        <f ca="1">IFERROR(__xludf.DUMMYFUNCTION("SPLIT(AB37,""_"")"),"Deepwater")</f>
        <v>Deepwater</v>
      </c>
      <c r="AD37" s="24"/>
      <c r="AE37" s="24">
        <f>VLOOKUP(J37,rangearea210527!$B$2:$C$1159,2,TRUE)</f>
        <v>199365.98310000001</v>
      </c>
      <c r="AF37" s="26"/>
      <c r="AG37" s="26">
        <v>117</v>
      </c>
      <c r="AH37" s="26" t="s">
        <v>84</v>
      </c>
      <c r="AI37" s="26" t="s">
        <v>85</v>
      </c>
      <c r="AJ37" s="27" t="s">
        <v>86</v>
      </c>
      <c r="AK37" s="27"/>
      <c r="AL37" s="26"/>
      <c r="AM37" s="26">
        <v>1</v>
      </c>
      <c r="AN37" s="26">
        <v>0</v>
      </c>
      <c r="AO37" s="29">
        <v>0</v>
      </c>
      <c r="AP37" s="30"/>
      <c r="AQ37" s="30"/>
      <c r="AS37" s="1">
        <v>0</v>
      </c>
      <c r="AT37" s="1"/>
      <c r="AU37" s="1"/>
      <c r="AV37" s="1"/>
      <c r="AW37" s="1">
        <v>0</v>
      </c>
      <c r="AX37" s="1">
        <v>0</v>
      </c>
      <c r="AY37" s="1">
        <v>1</v>
      </c>
      <c r="BC37" s="1">
        <v>1</v>
      </c>
      <c r="BJ37" s="1">
        <v>1</v>
      </c>
      <c r="BL37" s="1">
        <v>1</v>
      </c>
      <c r="BM37" s="1"/>
      <c r="BN37" s="1"/>
      <c r="BO37" s="1"/>
      <c r="BP37" s="1"/>
      <c r="BQ37" s="1"/>
      <c r="BR37" s="1"/>
      <c r="BS37" s="1"/>
      <c r="BT37" s="1">
        <v>1</v>
      </c>
      <c r="BU37" s="1"/>
      <c r="BV37" s="1"/>
      <c r="BW37" s="1">
        <v>0</v>
      </c>
    </row>
    <row r="38" spans="1:75" ht="15.75" hidden="1" customHeight="1" x14ac:dyDescent="0.3">
      <c r="A38" s="2">
        <v>2</v>
      </c>
      <c r="B38" s="2">
        <v>1</v>
      </c>
      <c r="C38" s="2" t="s">
        <v>75</v>
      </c>
      <c r="D38" s="1">
        <v>1</v>
      </c>
      <c r="E38" s="2" t="str">
        <f t="shared" si="0"/>
        <v>1_Hexanchiformes</v>
      </c>
      <c r="F38" s="2" t="s">
        <v>173</v>
      </c>
      <c r="G38" s="2" t="s">
        <v>174</v>
      </c>
      <c r="H38" s="2" t="s">
        <v>175</v>
      </c>
      <c r="I38" s="2" t="s">
        <v>179</v>
      </c>
      <c r="J38" s="2" t="s">
        <v>180</v>
      </c>
      <c r="K38" s="19" t="str">
        <f t="shared" si="1"/>
        <v>Chlamydoselachus anguineus</v>
      </c>
      <c r="L38" s="20">
        <f>VLOOKUP($K38,GlobSheetPaste!$H$3:$P$1269,2,FALSE)</f>
        <v>41794</v>
      </c>
      <c r="M38" s="20">
        <f>VLOOKUP($K38,GlobSheetPaste!$H$3:$P$1269,3,FALSE)</f>
        <v>68617785</v>
      </c>
      <c r="N38" s="20" t="str">
        <f>VLOOKUP($K38,GlobSheetPaste!$H$3:$P$1269,4,FALSE)</f>
        <v>published</v>
      </c>
      <c r="O38" s="20" t="str">
        <f>VLOOKUP($K38,GlobSheetPaste!$H$3:$P$1269,5,FALSE)</f>
        <v>NT</v>
      </c>
      <c r="P38" s="20">
        <f>VLOOKUP($K38,GlobSheetPaste!$H$3:$P$1269,6,FALSE)</f>
        <v>2003</v>
      </c>
      <c r="Q38" s="20" t="str">
        <f>VLOOKUP($K38,GlobSheetPaste!$H$3:$P$1269,7,FALSE)</f>
        <v>LC</v>
      </c>
      <c r="R38" s="20" t="str">
        <f>VLOOKUP($K38,GlobSheetPaste!$H$3:$P$1269,8,FALSE)</f>
        <v>NA</v>
      </c>
      <c r="S38" s="20" t="str">
        <f t="shared" si="43"/>
        <v>non-genuine change</v>
      </c>
      <c r="T38" s="20" t="b">
        <f t="shared" si="2"/>
        <v>0</v>
      </c>
      <c r="U38" s="20">
        <f>VLOOKUP($K38,GlobSheetPaste!$H$3:$P$1269,9,FALSE)</f>
        <v>2015</v>
      </c>
      <c r="V38" s="19">
        <v>17</v>
      </c>
      <c r="W38" s="19">
        <v>1520</v>
      </c>
      <c r="X38" s="2" t="b">
        <f t="shared" ref="X38:Y38" si="45">ISNUMBER(V38)</f>
        <v>1</v>
      </c>
      <c r="Y38" s="2" t="b">
        <f t="shared" si="45"/>
        <v>1</v>
      </c>
      <c r="Z38" s="2" t="s">
        <v>89</v>
      </c>
      <c r="AB38" s="2" t="s">
        <v>178</v>
      </c>
      <c r="AC38" s="24" t="str">
        <f ca="1">IFERROR(__xludf.DUMMYFUNCTION("SPLIT(AB38,""_"")"),"Deepwater")</f>
        <v>Deepwater</v>
      </c>
      <c r="AD38" s="24"/>
      <c r="AE38" s="24">
        <f>VLOOKUP(J38,rangearea210527!$B$2:$C$1159,2,TRUE)</f>
        <v>2028893.3640000001</v>
      </c>
      <c r="AF38" s="26"/>
      <c r="AG38" s="26">
        <v>196</v>
      </c>
      <c r="AH38" s="26" t="s">
        <v>84</v>
      </c>
      <c r="AI38" s="26" t="s">
        <v>98</v>
      </c>
      <c r="AJ38" s="27" t="s">
        <v>99</v>
      </c>
      <c r="AK38" s="27"/>
      <c r="AL38" s="26"/>
      <c r="AM38" s="26">
        <v>1</v>
      </c>
      <c r="AN38" s="26">
        <v>0</v>
      </c>
      <c r="AO38" s="29">
        <v>0</v>
      </c>
      <c r="AP38" s="30"/>
      <c r="AQ38" s="26">
        <v>1</v>
      </c>
      <c r="AR38" s="30"/>
      <c r="AS38" s="1">
        <v>0</v>
      </c>
      <c r="AT38" s="1"/>
      <c r="AU38" s="1"/>
      <c r="AV38" s="1">
        <v>1</v>
      </c>
      <c r="AW38" s="1">
        <v>0</v>
      </c>
      <c r="AX38" s="1">
        <v>0</v>
      </c>
      <c r="AY38" s="1">
        <v>1</v>
      </c>
      <c r="BC38" s="1">
        <v>1</v>
      </c>
      <c r="BJ38" s="1">
        <v>1</v>
      </c>
      <c r="BL38" s="1">
        <v>1</v>
      </c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>
        <v>0</v>
      </c>
    </row>
    <row r="39" spans="1:75" ht="15.75" hidden="1" customHeight="1" x14ac:dyDescent="0.3">
      <c r="A39" s="2">
        <v>3</v>
      </c>
      <c r="B39" s="2">
        <v>1</v>
      </c>
      <c r="C39" s="2" t="s">
        <v>75</v>
      </c>
      <c r="D39" s="1">
        <v>1</v>
      </c>
      <c r="E39" s="2" t="str">
        <f t="shared" si="0"/>
        <v>1_Hexanchiformes</v>
      </c>
      <c r="F39" s="2" t="s">
        <v>173</v>
      </c>
      <c r="G39" s="2" t="s">
        <v>181</v>
      </c>
      <c r="H39" s="2" t="s">
        <v>182</v>
      </c>
      <c r="I39" s="2" t="s">
        <v>183</v>
      </c>
      <c r="J39" s="2" t="s">
        <v>184</v>
      </c>
      <c r="K39" s="19" t="str">
        <f t="shared" si="1"/>
        <v>Heptranchias perlo</v>
      </c>
      <c r="L39" s="20">
        <f>VLOOKUP($K39,GlobSheetPaste!$H$3:$P$1269,2,FALSE)</f>
        <v>41823</v>
      </c>
      <c r="M39" s="20">
        <f>VLOOKUP($K39,GlobSheetPaste!$H$3:$P$1269,3,FALSE)</f>
        <v>2956343</v>
      </c>
      <c r="N39" s="20" t="str">
        <f>VLOOKUP($K39,GlobSheetPaste!$H$3:$P$1269,4,FALSE)</f>
        <v>published</v>
      </c>
      <c r="O39" s="20" t="str">
        <f>VLOOKUP($K39,GlobSheetPaste!$H$3:$P$1269,5,FALSE)</f>
        <v>NT</v>
      </c>
      <c r="P39" s="20">
        <f>VLOOKUP($K39,GlobSheetPaste!$H$3:$P$1269,6,FALSE)</f>
        <v>2003</v>
      </c>
      <c r="Q39" s="20" t="str">
        <f>VLOOKUP($K39,GlobSheetPaste!$H$3:$P$1269,7,FALSE)</f>
        <v>NT</v>
      </c>
      <c r="R39" s="20" t="str">
        <f>VLOOKUP($K39,GlobSheetPaste!$H$3:$P$1269,8,FALSE)</f>
        <v>A2d</v>
      </c>
      <c r="S39" s="20" t="str">
        <f t="shared" si="43"/>
        <v>NoChange</v>
      </c>
      <c r="T39" s="20" t="b">
        <f t="shared" si="2"/>
        <v>0</v>
      </c>
      <c r="U39" s="22">
        <f>VLOOKUP($K39,GlobSheetPaste!$H$3:$P$1269,9,FALSE)</f>
        <v>43891</v>
      </c>
      <c r="V39" s="19">
        <v>0</v>
      </c>
      <c r="W39" s="19">
        <v>1000</v>
      </c>
      <c r="X39" s="2" t="b">
        <f t="shared" ref="X39:Y39" si="46">ISNUMBER(V39)</f>
        <v>1</v>
      </c>
      <c r="Y39" s="2" t="b">
        <f t="shared" si="46"/>
        <v>1</v>
      </c>
      <c r="Z39" s="2" t="s">
        <v>89</v>
      </c>
      <c r="AB39" s="2" t="s">
        <v>178</v>
      </c>
      <c r="AC39" s="24" t="str">
        <f ca="1">IFERROR(__xludf.DUMMYFUNCTION("SPLIT(AB39,""_"")"),"Deepwater")</f>
        <v>Deepwater</v>
      </c>
      <c r="AD39" s="24"/>
      <c r="AE39" s="24">
        <f>VLOOKUP(J39,rangearea210527!$B$2:$C$1159,2,TRUE)</f>
        <v>10589515.65</v>
      </c>
      <c r="AF39" s="26"/>
      <c r="AG39" s="26">
        <v>140</v>
      </c>
      <c r="AH39" s="26" t="s">
        <v>84</v>
      </c>
      <c r="AI39" s="26" t="s">
        <v>85</v>
      </c>
      <c r="AJ39" s="27" t="s">
        <v>86</v>
      </c>
      <c r="AK39" s="27"/>
      <c r="AL39" s="26">
        <v>13.5</v>
      </c>
      <c r="AM39" s="26">
        <v>1</v>
      </c>
      <c r="AN39" s="26">
        <v>0</v>
      </c>
      <c r="AO39" s="29">
        <v>0</v>
      </c>
      <c r="AP39" s="30"/>
      <c r="AQ39" s="30"/>
      <c r="AR39" s="30"/>
      <c r="AS39" s="1">
        <v>1</v>
      </c>
      <c r="AT39" s="1"/>
      <c r="AU39" s="1">
        <v>2</v>
      </c>
      <c r="AV39" s="1">
        <v>1</v>
      </c>
      <c r="AW39" s="1">
        <v>0</v>
      </c>
      <c r="AX39" s="1">
        <v>0</v>
      </c>
      <c r="AY39" s="1">
        <v>1</v>
      </c>
      <c r="BC39" s="1">
        <v>1</v>
      </c>
      <c r="BJ39" s="1">
        <v>1</v>
      </c>
      <c r="BK39" s="1"/>
      <c r="BL39" s="1">
        <v>1</v>
      </c>
      <c r="BM39" s="1"/>
      <c r="BN39" s="1"/>
      <c r="BO39" s="1"/>
      <c r="BP39" s="1"/>
      <c r="BQ39" s="1"/>
      <c r="BR39" s="1"/>
      <c r="BS39" s="1"/>
      <c r="BT39" s="1">
        <v>1</v>
      </c>
      <c r="BU39" s="1">
        <v>1</v>
      </c>
      <c r="BV39" s="1"/>
      <c r="BW39" s="1">
        <v>0</v>
      </c>
    </row>
    <row r="40" spans="1:75" ht="15.75" hidden="1" customHeight="1" x14ac:dyDescent="0.3">
      <c r="A40" s="2">
        <v>4</v>
      </c>
      <c r="B40" s="2">
        <v>1</v>
      </c>
      <c r="C40" s="2" t="s">
        <v>75</v>
      </c>
      <c r="D40" s="1">
        <v>1</v>
      </c>
      <c r="E40" s="2" t="str">
        <f t="shared" si="0"/>
        <v>1_Hexanchiformes</v>
      </c>
      <c r="F40" s="2" t="s">
        <v>173</v>
      </c>
      <c r="G40" s="2" t="s">
        <v>181</v>
      </c>
      <c r="H40" s="2" t="s">
        <v>185</v>
      </c>
      <c r="I40" s="2" t="s">
        <v>186</v>
      </c>
      <c r="J40" s="2" t="s">
        <v>187</v>
      </c>
      <c r="K40" s="19" t="str">
        <f t="shared" si="1"/>
        <v>Hexanchus griseus</v>
      </c>
      <c r="L40" s="20">
        <f>VLOOKUP($K40,GlobSheetPaste!$H$3:$P$1269,2,FALSE)</f>
        <v>10030</v>
      </c>
      <c r="M40" s="20">
        <f>VLOOKUP($K40,GlobSheetPaste!$H$3:$P$1269,3,FALSE)</f>
        <v>495630</v>
      </c>
      <c r="N40" s="20" t="str">
        <f>VLOOKUP($K40,GlobSheetPaste!$H$3:$P$1269,4,FALSE)</f>
        <v>published</v>
      </c>
      <c r="O40" s="20" t="str">
        <f>VLOOKUP($K40,GlobSheetPaste!$H$3:$P$1269,5,FALSE)</f>
        <v>NT</v>
      </c>
      <c r="P40" s="20">
        <f>VLOOKUP($K40,GlobSheetPaste!$H$3:$P$1269,6,FALSE)</f>
        <v>2005</v>
      </c>
      <c r="Q40" s="20" t="str">
        <f>VLOOKUP($K40,GlobSheetPaste!$H$3:$P$1269,7,FALSE)</f>
        <v>NT</v>
      </c>
      <c r="R40" s="20" t="str">
        <f>VLOOKUP($K40,GlobSheetPaste!$H$3:$P$1269,8,FALSE)</f>
        <v>A2d</v>
      </c>
      <c r="S40" s="20" t="str">
        <f t="shared" si="43"/>
        <v>NoChange</v>
      </c>
      <c r="T40" s="20" t="b">
        <f t="shared" si="2"/>
        <v>0</v>
      </c>
      <c r="U40" s="22">
        <f>VLOOKUP($K40,GlobSheetPaste!$H$3:$P$1269,9,FALSE)</f>
        <v>43891</v>
      </c>
      <c r="V40" s="19">
        <v>0</v>
      </c>
      <c r="W40" s="19">
        <v>2490</v>
      </c>
      <c r="X40" s="2" t="b">
        <f t="shared" ref="X40:Y40" si="47">ISNUMBER(V40)</f>
        <v>1</v>
      </c>
      <c r="Y40" s="2" t="b">
        <f t="shared" si="47"/>
        <v>1</v>
      </c>
      <c r="Z40" s="2" t="s">
        <v>89</v>
      </c>
      <c r="AB40" s="2" t="s">
        <v>178</v>
      </c>
      <c r="AC40" s="24" t="str">
        <f ca="1">IFERROR(__xludf.DUMMYFUNCTION("SPLIT(AB40,""_"")"),"Deepwater")</f>
        <v>Deepwater</v>
      </c>
      <c r="AD40" s="24"/>
      <c r="AE40" s="24">
        <f>VLOOKUP(J40,rangearea210527!$B$2:$C$1159,2,TRUE)</f>
        <v>9871430.0979999993</v>
      </c>
      <c r="AF40" s="26"/>
      <c r="AG40" s="26">
        <v>550</v>
      </c>
      <c r="AH40" s="26" t="s">
        <v>84</v>
      </c>
      <c r="AI40" s="26" t="s">
        <v>91</v>
      </c>
      <c r="AJ40" s="27" t="s">
        <v>92</v>
      </c>
      <c r="AK40" s="27"/>
      <c r="AL40" s="26">
        <v>53</v>
      </c>
      <c r="AM40" s="26">
        <v>1</v>
      </c>
      <c r="AN40" s="26">
        <v>0</v>
      </c>
      <c r="AO40" s="29">
        <v>0</v>
      </c>
      <c r="AP40" s="30"/>
      <c r="AQ40" s="26">
        <v>1</v>
      </c>
      <c r="AR40" s="30"/>
      <c r="AS40" s="1">
        <v>1</v>
      </c>
      <c r="AT40" s="1"/>
      <c r="AU40" s="1">
        <v>2</v>
      </c>
      <c r="AV40" s="1">
        <v>1</v>
      </c>
      <c r="AW40" s="1">
        <v>0</v>
      </c>
      <c r="AX40" s="1">
        <v>0</v>
      </c>
      <c r="AY40" s="1">
        <v>1</v>
      </c>
      <c r="BC40" s="1">
        <v>1</v>
      </c>
      <c r="BJ40" s="1">
        <v>1</v>
      </c>
      <c r="BL40" s="1">
        <v>1</v>
      </c>
      <c r="BM40" s="1"/>
      <c r="BN40" s="1"/>
      <c r="BO40" s="1"/>
      <c r="BP40" s="1"/>
      <c r="BQ40" s="1"/>
      <c r="BR40" s="1">
        <v>1</v>
      </c>
      <c r="BS40" s="1">
        <v>1</v>
      </c>
      <c r="BT40" s="1">
        <v>1</v>
      </c>
      <c r="BU40" s="1">
        <v>1</v>
      </c>
      <c r="BV40" s="1"/>
      <c r="BW40" s="1">
        <v>0</v>
      </c>
    </row>
    <row r="41" spans="1:75" ht="15.75" hidden="1" customHeight="1" x14ac:dyDescent="0.3">
      <c r="A41" s="2">
        <v>5</v>
      </c>
      <c r="B41" s="2">
        <v>1</v>
      </c>
      <c r="C41" s="2" t="s">
        <v>75</v>
      </c>
      <c r="D41" s="1">
        <v>1</v>
      </c>
      <c r="E41" s="2" t="str">
        <f t="shared" si="0"/>
        <v>1_Hexanchiformes</v>
      </c>
      <c r="F41" s="2" t="s">
        <v>173</v>
      </c>
      <c r="G41" s="2" t="s">
        <v>181</v>
      </c>
      <c r="H41" s="2" t="s">
        <v>185</v>
      </c>
      <c r="I41" s="2" t="s">
        <v>188</v>
      </c>
      <c r="J41" s="2" t="s">
        <v>189</v>
      </c>
      <c r="K41" s="19" t="str">
        <f t="shared" si="1"/>
        <v>Hexanchus nakamurai</v>
      </c>
      <c r="L41" s="20">
        <f>VLOOKUP($K41,GlobSheetPaste!$H$3:$P$1269,2,FALSE)</f>
        <v>152781341</v>
      </c>
      <c r="M41" s="20">
        <f>VLOOKUP($K41,GlobSheetPaste!$H$3:$P$1269,3,FALSE)</f>
        <v>68626047</v>
      </c>
      <c r="N41" s="20" t="str">
        <f>VLOOKUP($K41,GlobSheetPaste!$H$3:$P$1269,4,FALSE)</f>
        <v>published</v>
      </c>
      <c r="O41" s="20" t="str">
        <f>VLOOKUP($K41,GlobSheetPaste!$H$3:$P$1269,5,FALSE)</f>
        <v>DD</v>
      </c>
      <c r="P41" s="20">
        <f>VLOOKUP($K41,GlobSheetPaste!$H$3:$P$1269,6,FALSE)</f>
        <v>2008</v>
      </c>
      <c r="Q41" s="20" t="str">
        <f>VLOOKUP($K41,GlobSheetPaste!$H$3:$P$1269,7,FALSE)</f>
        <v>NT</v>
      </c>
      <c r="R41" s="20" t="str">
        <f>VLOOKUP($K41,GlobSheetPaste!$H$3:$P$1269,8,FALSE)</f>
        <v>A2d</v>
      </c>
      <c r="S41" s="20" t="str">
        <f t="shared" si="43"/>
        <v>non-genuine change</v>
      </c>
      <c r="T41" s="20" t="b">
        <f t="shared" si="2"/>
        <v>0</v>
      </c>
      <c r="U41" s="22">
        <f>VLOOKUP($K41,GlobSheetPaste!$H$3:$P$1269,9,FALSE)</f>
        <v>43891</v>
      </c>
      <c r="V41" s="19">
        <v>0</v>
      </c>
      <c r="W41" s="19">
        <v>702</v>
      </c>
      <c r="X41" s="2" t="b">
        <f t="shared" ref="X41:Y41" si="48">ISNUMBER(V41)</f>
        <v>1</v>
      </c>
      <c r="Y41" s="2" t="b">
        <f t="shared" si="48"/>
        <v>1</v>
      </c>
      <c r="Z41" s="2" t="s">
        <v>89</v>
      </c>
      <c r="AB41" s="2" t="s">
        <v>178</v>
      </c>
      <c r="AC41" s="24" t="str">
        <f ca="1">IFERROR(__xludf.DUMMYFUNCTION("SPLIT(AB41,""_"")"),"Deepwater")</f>
        <v>Deepwater</v>
      </c>
      <c r="AD41" s="24"/>
      <c r="AE41" s="24">
        <f>VLOOKUP(J41,rangearea210527!$B$2:$C$1159,2,TRUE)</f>
        <v>1800573.673</v>
      </c>
      <c r="AF41" s="26"/>
      <c r="AG41" s="26">
        <v>177.8</v>
      </c>
      <c r="AH41" s="26" t="s">
        <v>84</v>
      </c>
      <c r="AI41" s="26" t="s">
        <v>98</v>
      </c>
      <c r="AJ41" s="27" t="s">
        <v>99</v>
      </c>
      <c r="AK41" s="27"/>
      <c r="AL41" s="26">
        <v>17</v>
      </c>
      <c r="AM41" s="26">
        <v>1</v>
      </c>
      <c r="AN41" s="26">
        <v>0</v>
      </c>
      <c r="AO41" s="29">
        <v>0</v>
      </c>
      <c r="AP41" s="30"/>
      <c r="AQ41" s="30"/>
      <c r="AR41" s="30"/>
      <c r="AS41" s="1">
        <v>1</v>
      </c>
      <c r="AT41" s="1"/>
      <c r="AU41" s="1"/>
      <c r="AW41" s="1">
        <v>0</v>
      </c>
      <c r="AX41" s="1">
        <v>0</v>
      </c>
      <c r="AY41" s="1">
        <v>1</v>
      </c>
      <c r="BC41" s="1">
        <v>1</v>
      </c>
      <c r="BJ41" s="1">
        <v>1</v>
      </c>
      <c r="BL41" s="1">
        <v>1</v>
      </c>
      <c r="BM41" s="1"/>
      <c r="BN41" s="1"/>
      <c r="BO41" s="1"/>
      <c r="BP41" s="1"/>
      <c r="BQ41" s="1"/>
      <c r="BR41" s="1"/>
      <c r="BS41" s="1"/>
      <c r="BT41" s="1">
        <v>1</v>
      </c>
      <c r="BU41" s="1">
        <v>1</v>
      </c>
      <c r="BV41" s="1"/>
      <c r="BW41" s="1">
        <v>0</v>
      </c>
    </row>
    <row r="42" spans="1:75" ht="15.75" hidden="1" customHeight="1" x14ac:dyDescent="0.3">
      <c r="A42" s="2">
        <v>6</v>
      </c>
      <c r="B42" s="2">
        <v>1</v>
      </c>
      <c r="C42" s="2" t="s">
        <v>75</v>
      </c>
      <c r="D42" s="1">
        <v>1</v>
      </c>
      <c r="E42" s="2" t="str">
        <f t="shared" si="0"/>
        <v>1_Hexanchiformes</v>
      </c>
      <c r="F42" s="2" t="s">
        <v>173</v>
      </c>
      <c r="G42" s="2" t="s">
        <v>181</v>
      </c>
      <c r="H42" s="2" t="s">
        <v>185</v>
      </c>
      <c r="I42" s="2" t="s">
        <v>190</v>
      </c>
      <c r="J42" s="2" t="s">
        <v>191</v>
      </c>
      <c r="K42" s="19" t="str">
        <f t="shared" si="1"/>
        <v>Hexanchus vitulus</v>
      </c>
      <c r="L42" s="20">
        <f>VLOOKUP($K42,GlobSheetPaste!$H$3:$P$1269,2,FALSE)</f>
        <v>152781715</v>
      </c>
      <c r="M42" s="20">
        <f>VLOOKUP($K42,GlobSheetPaste!$H$3:$P$1269,3,FALSE)</f>
        <v>152781768</v>
      </c>
      <c r="N42" s="20" t="str">
        <f>VLOOKUP($K42,GlobSheetPaste!$H$3:$P$1269,4,FALSE)</f>
        <v>published</v>
      </c>
      <c r="O42" s="20" t="str">
        <f>VLOOKUP($K42,GlobSheetPaste!$H$3:$P$1269,5,FALSE)</f>
        <v>NE</v>
      </c>
      <c r="P42" s="20" t="str">
        <f>VLOOKUP($K42,GlobSheetPaste!$H$3:$P$1269,6,FALSE)</f>
        <v>NA</v>
      </c>
      <c r="Q42" s="20" t="str">
        <f>VLOOKUP($K42,GlobSheetPaste!$H$3:$P$1269,7,FALSE)</f>
        <v>LC</v>
      </c>
      <c r="R42" s="20" t="str">
        <f>VLOOKUP($K42,GlobSheetPaste!$H$3:$P$1269,8,FALSE)</f>
        <v>NA</v>
      </c>
      <c r="S42" s="1" t="s">
        <v>117</v>
      </c>
      <c r="T42" s="20" t="b">
        <f t="shared" si="2"/>
        <v>0</v>
      </c>
      <c r="U42" s="22">
        <f>VLOOKUP($K42,GlobSheetPaste!$H$3:$P$1269,9,FALSE)</f>
        <v>43891</v>
      </c>
      <c r="V42" s="19">
        <v>90</v>
      </c>
      <c r="W42" s="19">
        <v>701</v>
      </c>
      <c r="X42" s="2" t="b">
        <f t="shared" ref="X42:Y42" si="49">ISNUMBER(V42)</f>
        <v>1</v>
      </c>
      <c r="Y42" s="2" t="b">
        <f t="shared" si="49"/>
        <v>1</v>
      </c>
      <c r="Z42" s="2" t="s">
        <v>192</v>
      </c>
      <c r="AB42" s="2" t="s">
        <v>178</v>
      </c>
      <c r="AC42" s="24" t="str">
        <f ca="1">IFERROR(__xludf.DUMMYFUNCTION("SPLIT(AB42,""_"")"),"Deepwater")</f>
        <v>Deepwater</v>
      </c>
      <c r="AD42" s="24"/>
      <c r="AE42" s="24">
        <f>VLOOKUP(J42,rangearea210527!$B$2:$C$1159,2,TRUE)</f>
        <v>467611.01250000001</v>
      </c>
      <c r="AF42" s="26"/>
      <c r="AG42" s="26">
        <v>180</v>
      </c>
      <c r="AH42" s="26" t="s">
        <v>84</v>
      </c>
      <c r="AI42" s="26" t="s">
        <v>98</v>
      </c>
      <c r="AJ42" s="27" t="s">
        <v>99</v>
      </c>
      <c r="AK42" s="27"/>
      <c r="AL42" s="26"/>
      <c r="AM42" s="26">
        <v>1</v>
      </c>
      <c r="AN42" s="26">
        <v>0</v>
      </c>
      <c r="AO42" s="29">
        <v>0</v>
      </c>
      <c r="AP42" s="30"/>
      <c r="AQ42" s="30"/>
      <c r="AR42" s="30"/>
      <c r="AS42" s="1">
        <v>0</v>
      </c>
      <c r="AT42" s="1"/>
      <c r="AU42" s="1"/>
      <c r="AV42" s="1">
        <v>1</v>
      </c>
      <c r="AW42" s="1">
        <v>0</v>
      </c>
      <c r="AX42" s="1">
        <v>0</v>
      </c>
      <c r="AY42" s="1">
        <v>1</v>
      </c>
      <c r="BC42" s="1">
        <v>1</v>
      </c>
      <c r="BJ42" s="1">
        <v>1</v>
      </c>
      <c r="BL42" s="1">
        <v>1</v>
      </c>
      <c r="BM42" s="1"/>
      <c r="BN42" s="1"/>
      <c r="BO42" s="1"/>
      <c r="BP42" s="1"/>
      <c r="BQ42" s="1"/>
      <c r="BR42" s="1"/>
      <c r="BS42" s="1"/>
      <c r="BT42" s="1"/>
      <c r="BU42" s="1">
        <v>1</v>
      </c>
      <c r="BV42" s="1"/>
      <c r="BW42" s="1">
        <v>0</v>
      </c>
    </row>
    <row r="43" spans="1:75" ht="15.75" hidden="1" customHeight="1" x14ac:dyDescent="0.3">
      <c r="A43" s="2">
        <v>7</v>
      </c>
      <c r="B43" s="2">
        <v>1</v>
      </c>
      <c r="C43" s="2" t="s">
        <v>75</v>
      </c>
      <c r="D43" s="1">
        <v>1</v>
      </c>
      <c r="E43" s="2" t="str">
        <f t="shared" si="0"/>
        <v>1_Hexanchiformes</v>
      </c>
      <c r="F43" s="2" t="s">
        <v>173</v>
      </c>
      <c r="G43" s="2" t="s">
        <v>181</v>
      </c>
      <c r="H43" s="2" t="s">
        <v>193</v>
      </c>
      <c r="I43" s="2" t="s">
        <v>194</v>
      </c>
      <c r="J43" s="2" t="s">
        <v>195</v>
      </c>
      <c r="K43" s="19" t="str">
        <f t="shared" si="1"/>
        <v>Notorynchus cepedianus</v>
      </c>
      <c r="L43" s="20">
        <f>VLOOKUP($K43,GlobSheetPaste!$H$3:$P$1269,2,FALSE)</f>
        <v>39324</v>
      </c>
      <c r="M43" s="20">
        <f>VLOOKUP($K43,GlobSheetPaste!$H$3:$P$1269,3,FALSE)</f>
        <v>2896914</v>
      </c>
      <c r="N43" s="20" t="str">
        <f>VLOOKUP($K43,GlobSheetPaste!$H$3:$P$1269,4,FALSE)</f>
        <v>published</v>
      </c>
      <c r="O43" s="20" t="str">
        <f>VLOOKUP($K43,GlobSheetPaste!$H$3:$P$1269,5,FALSE)</f>
        <v>DD</v>
      </c>
      <c r="P43" s="20">
        <f>VLOOKUP($K43,GlobSheetPaste!$H$3:$P$1269,6,FALSE)</f>
        <v>2005</v>
      </c>
      <c r="Q43" s="20" t="str">
        <f>VLOOKUP($K43,GlobSheetPaste!$H$3:$P$1269,7,FALSE)</f>
        <v>VU</v>
      </c>
      <c r="R43" s="20" t="str">
        <f>VLOOKUP($K43,GlobSheetPaste!$H$3:$P$1269,8,FALSE)</f>
        <v>A2d</v>
      </c>
      <c r="S43" s="20" t="str">
        <f t="shared" ref="S43:S49" si="50">IF(O43=Q43,"NoChange","non-genuine change")</f>
        <v>non-genuine change</v>
      </c>
      <c r="T43" s="20" t="b">
        <f t="shared" si="2"/>
        <v>0</v>
      </c>
      <c r="U43" s="22">
        <f>VLOOKUP($K43,GlobSheetPaste!$H$3:$P$1269,9,FALSE)</f>
        <v>43891</v>
      </c>
      <c r="V43" s="19">
        <v>0</v>
      </c>
      <c r="W43" s="19">
        <v>570</v>
      </c>
      <c r="X43" s="2" t="b">
        <f t="shared" ref="X43:Y43" si="51">ISNUMBER(V43)</f>
        <v>1</v>
      </c>
      <c r="Y43" s="2" t="b">
        <f t="shared" si="51"/>
        <v>1</v>
      </c>
      <c r="Z43" s="2" t="s">
        <v>89</v>
      </c>
      <c r="AB43" s="2" t="s">
        <v>95</v>
      </c>
      <c r="AC43" s="24" t="str">
        <f ca="1">IFERROR(__xludf.DUMMYFUNCTION("SPLIT(AB43,""_"")"),"Coastal")</f>
        <v>Coastal</v>
      </c>
      <c r="AD43" s="24" t="str">
        <f ca="1">IFERROR(__xludf.DUMMYFUNCTION("""COMPUTED_VALUE"""),"Deepwater")</f>
        <v>Deepwater</v>
      </c>
      <c r="AE43" s="24">
        <f>VLOOKUP(J43,rangearea210527!$B$2:$C$1159,2,TRUE)</f>
        <v>4487898.432</v>
      </c>
      <c r="AF43" s="26"/>
      <c r="AG43" s="26">
        <v>296</v>
      </c>
      <c r="AH43" s="26" t="s">
        <v>84</v>
      </c>
      <c r="AI43" s="26" t="s">
        <v>91</v>
      </c>
      <c r="AJ43" s="27" t="s">
        <v>92</v>
      </c>
      <c r="AK43" s="27"/>
      <c r="AL43" s="26">
        <v>21.5</v>
      </c>
      <c r="AM43" s="26">
        <v>0</v>
      </c>
      <c r="AN43" s="26">
        <v>0</v>
      </c>
      <c r="AO43" s="29">
        <v>0</v>
      </c>
      <c r="AP43" s="30"/>
      <c r="AQ43" s="26">
        <v>1</v>
      </c>
      <c r="AR43" s="30"/>
      <c r="AS43" s="1">
        <v>1</v>
      </c>
      <c r="AT43" s="1"/>
      <c r="AU43" s="1">
        <v>2</v>
      </c>
      <c r="AV43" s="1"/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J43" s="1">
        <v>1</v>
      </c>
      <c r="BK43" s="1">
        <v>1</v>
      </c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/>
      <c r="BV43" s="1"/>
      <c r="BW43" s="1">
        <v>0</v>
      </c>
    </row>
    <row r="44" spans="1:75" ht="15.75" hidden="1" customHeight="1" x14ac:dyDescent="0.3">
      <c r="A44" s="2">
        <v>8</v>
      </c>
      <c r="B44" s="2">
        <v>1</v>
      </c>
      <c r="C44" s="2" t="s">
        <v>75</v>
      </c>
      <c r="D44" s="1">
        <v>2</v>
      </c>
      <c r="E44" s="2" t="str">
        <f t="shared" si="0"/>
        <v>2_Echinorhiniformes</v>
      </c>
      <c r="F44" s="2" t="s">
        <v>196</v>
      </c>
      <c r="G44" s="2" t="s">
        <v>197</v>
      </c>
      <c r="H44" s="2" t="s">
        <v>198</v>
      </c>
      <c r="I44" s="2" t="s">
        <v>199</v>
      </c>
      <c r="J44" s="2" t="s">
        <v>200</v>
      </c>
      <c r="K44" s="19" t="str">
        <f t="shared" si="1"/>
        <v>Echinorhinus brucus</v>
      </c>
      <c r="L44" s="20">
        <f>VLOOKUP($K44,GlobSheetPaste!$H$3:$P$1269,2,FALSE)</f>
        <v>41801</v>
      </c>
      <c r="M44" s="20">
        <f>VLOOKUP($K44,GlobSheetPaste!$H$3:$P$1269,3,FALSE)</f>
        <v>2956075</v>
      </c>
      <c r="N44" s="20" t="str">
        <f>VLOOKUP($K44,GlobSheetPaste!$H$3:$P$1269,4,FALSE)</f>
        <v>published</v>
      </c>
      <c r="O44" s="20" t="str">
        <f>VLOOKUP($K44,GlobSheetPaste!$H$3:$P$1269,5,FALSE)</f>
        <v>DD</v>
      </c>
      <c r="P44" s="20">
        <f>VLOOKUP($K44,GlobSheetPaste!$H$3:$P$1269,6,FALSE)</f>
        <v>2003</v>
      </c>
      <c r="Q44" s="20" t="str">
        <f>VLOOKUP($K44,GlobSheetPaste!$H$3:$P$1269,7,FALSE)</f>
        <v>EN</v>
      </c>
      <c r="R44" s="20" t="str">
        <f>VLOOKUP($K44,GlobSheetPaste!$H$3:$P$1269,8,FALSE)</f>
        <v>A2bd</v>
      </c>
      <c r="S44" s="20" t="str">
        <f t="shared" si="50"/>
        <v>non-genuine change</v>
      </c>
      <c r="T44" s="20" t="b">
        <f t="shared" si="2"/>
        <v>0</v>
      </c>
      <c r="U44" s="22">
        <f>VLOOKUP($K44,GlobSheetPaste!$H$3:$P$1269,9,FALSE)</f>
        <v>43891</v>
      </c>
      <c r="V44" s="19">
        <v>10</v>
      </c>
      <c r="W44" s="19">
        <v>900</v>
      </c>
      <c r="X44" s="2" t="b">
        <f t="shared" ref="X44:Y44" si="52">ISNUMBER(V44)</f>
        <v>1</v>
      </c>
      <c r="Y44" s="2" t="b">
        <f t="shared" si="52"/>
        <v>1</v>
      </c>
      <c r="Z44" s="2" t="s">
        <v>89</v>
      </c>
      <c r="AB44" s="2" t="s">
        <v>178</v>
      </c>
      <c r="AC44" s="24" t="str">
        <f ca="1">IFERROR(__xludf.DUMMYFUNCTION("SPLIT(AB44,""_"")"),"Deepwater")</f>
        <v>Deepwater</v>
      </c>
      <c r="AD44" s="24"/>
      <c r="AE44" s="24">
        <f>VLOOKUP(J44,rangearea210527!$B$2:$C$1159,2,TRUE)</f>
        <v>4527328.3890000004</v>
      </c>
      <c r="AF44" s="26"/>
      <c r="AG44" s="26">
        <v>394</v>
      </c>
      <c r="AH44" s="26" t="s">
        <v>84</v>
      </c>
      <c r="AI44" s="26" t="s">
        <v>91</v>
      </c>
      <c r="AJ44" s="27" t="s">
        <v>92</v>
      </c>
      <c r="AK44" s="27"/>
      <c r="AL44" s="26">
        <v>16</v>
      </c>
      <c r="AM44" s="26">
        <v>1</v>
      </c>
      <c r="AN44" s="26">
        <v>0</v>
      </c>
      <c r="AO44" s="29">
        <v>0</v>
      </c>
      <c r="AP44" s="30"/>
      <c r="AQ44" s="30"/>
      <c r="AR44" s="30"/>
      <c r="AS44" s="1">
        <v>1</v>
      </c>
      <c r="AT44" s="1"/>
      <c r="AU44" s="1">
        <v>2</v>
      </c>
      <c r="AV44" s="1">
        <v>1</v>
      </c>
      <c r="AW44" s="1">
        <v>0</v>
      </c>
      <c r="AX44" s="1">
        <v>0</v>
      </c>
      <c r="AY44" s="1">
        <v>1</v>
      </c>
      <c r="AZ44" s="1">
        <v>1</v>
      </c>
      <c r="BC44" s="1">
        <v>1</v>
      </c>
      <c r="BD44" s="1">
        <v>1</v>
      </c>
      <c r="BJ44" s="1">
        <v>1</v>
      </c>
      <c r="BL44" s="1">
        <v>1</v>
      </c>
      <c r="BM44" s="1"/>
      <c r="BN44" s="1"/>
      <c r="BO44" s="1"/>
      <c r="BP44" s="1"/>
      <c r="BQ44" s="1"/>
      <c r="BR44" s="1"/>
      <c r="BS44" s="1"/>
      <c r="BT44" s="1">
        <v>1</v>
      </c>
      <c r="BU44" s="1">
        <v>1</v>
      </c>
      <c r="BV44" s="1"/>
      <c r="BW44" s="1">
        <v>0</v>
      </c>
    </row>
    <row r="45" spans="1:75" ht="15.75" hidden="1" customHeight="1" x14ac:dyDescent="0.3">
      <c r="A45" s="2">
        <v>9</v>
      </c>
      <c r="B45" s="2">
        <v>1</v>
      </c>
      <c r="C45" s="2" t="s">
        <v>75</v>
      </c>
      <c r="D45" s="1">
        <v>2</v>
      </c>
      <c r="E45" s="2" t="str">
        <f t="shared" si="0"/>
        <v>2_Echinorhiniformes</v>
      </c>
      <c r="F45" s="2" t="s">
        <v>196</v>
      </c>
      <c r="G45" s="2" t="s">
        <v>197</v>
      </c>
      <c r="H45" s="2" t="s">
        <v>198</v>
      </c>
      <c r="I45" s="2" t="s">
        <v>201</v>
      </c>
      <c r="J45" s="2" t="s">
        <v>202</v>
      </c>
      <c r="K45" s="19" t="str">
        <f t="shared" si="1"/>
        <v>Echinorhinus cookei</v>
      </c>
      <c r="L45" s="20">
        <f>VLOOKUP($K45,GlobSheetPaste!$H$3:$P$1269,2,FALSE)</f>
        <v>41802</v>
      </c>
      <c r="M45" s="20">
        <f>VLOOKUP($K45,GlobSheetPaste!$H$3:$P$1269,3,FALSE)</f>
        <v>68622003</v>
      </c>
      <c r="N45" s="20" t="str">
        <f>VLOOKUP($K45,GlobSheetPaste!$H$3:$P$1269,4,FALSE)</f>
        <v>published</v>
      </c>
      <c r="O45" s="20" t="str">
        <f>VLOOKUP($K45,GlobSheetPaste!$H$3:$P$1269,5,FALSE)</f>
        <v>NT</v>
      </c>
      <c r="P45" s="20">
        <f>VLOOKUP($K45,GlobSheetPaste!$H$3:$P$1269,6,FALSE)</f>
        <v>2003</v>
      </c>
      <c r="Q45" s="20" t="str">
        <f>VLOOKUP($K45,GlobSheetPaste!$H$3:$P$1269,7,FALSE)</f>
        <v>DD</v>
      </c>
      <c r="R45" s="20" t="str">
        <f>VLOOKUP($K45,GlobSheetPaste!$H$3:$P$1269,8,FALSE)</f>
        <v>NA</v>
      </c>
      <c r="S45" s="20" t="str">
        <f t="shared" si="50"/>
        <v>non-genuine change</v>
      </c>
      <c r="T45" s="20" t="b">
        <f t="shared" si="2"/>
        <v>0</v>
      </c>
      <c r="U45" s="20">
        <f>VLOOKUP($K45,GlobSheetPaste!$H$3:$P$1269,9,FALSE)</f>
        <v>2017</v>
      </c>
      <c r="V45" s="19">
        <v>4</v>
      </c>
      <c r="W45" s="19">
        <v>1100</v>
      </c>
      <c r="X45" s="2" t="b">
        <f t="shared" ref="X45:Y45" si="53">ISNUMBER(V45)</f>
        <v>1</v>
      </c>
      <c r="Y45" s="2" t="b">
        <f t="shared" si="53"/>
        <v>1</v>
      </c>
      <c r="Z45" s="2" t="s">
        <v>89</v>
      </c>
      <c r="AB45" s="2" t="s">
        <v>178</v>
      </c>
      <c r="AC45" s="24" t="str">
        <f ca="1">IFERROR(__xludf.DUMMYFUNCTION("SPLIT(AB45,""_"")"),"Deepwater")</f>
        <v>Deepwater</v>
      </c>
      <c r="AD45" s="24"/>
      <c r="AE45" s="24">
        <f>VLOOKUP(J45,rangearea210527!$B$2:$C$1159,2,TRUE)</f>
        <v>973490.72649999999</v>
      </c>
      <c r="AF45" s="26"/>
      <c r="AG45" s="26">
        <v>450</v>
      </c>
      <c r="AH45" s="26" t="s">
        <v>84</v>
      </c>
      <c r="AI45" s="26" t="s">
        <v>91</v>
      </c>
      <c r="AJ45" s="27" t="s">
        <v>92</v>
      </c>
      <c r="AK45" s="27"/>
      <c r="AL45" s="26"/>
      <c r="AM45" s="26">
        <v>1</v>
      </c>
      <c r="AN45" s="26">
        <v>0</v>
      </c>
      <c r="AO45" s="29">
        <v>0</v>
      </c>
      <c r="AP45" s="30"/>
      <c r="AQ45" s="26">
        <v>1</v>
      </c>
      <c r="AR45" s="30"/>
      <c r="AS45" s="1">
        <v>0</v>
      </c>
      <c r="AT45" s="1"/>
      <c r="AU45" s="1"/>
      <c r="AV45" s="1"/>
      <c r="AW45" s="1">
        <v>0</v>
      </c>
      <c r="AX45" s="1">
        <v>0</v>
      </c>
      <c r="AY45" s="1">
        <v>1</v>
      </c>
      <c r="BC45" s="1">
        <v>1</v>
      </c>
      <c r="BG45" s="1">
        <v>1</v>
      </c>
      <c r="BH45" s="1"/>
      <c r="BI45" s="1"/>
      <c r="BJ45" s="1">
        <v>1</v>
      </c>
      <c r="BL45" s="1">
        <v>1</v>
      </c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0</v>
      </c>
    </row>
    <row r="46" spans="1:75" ht="15.75" hidden="1" customHeight="1" x14ac:dyDescent="0.3">
      <c r="A46" s="2">
        <v>10</v>
      </c>
      <c r="B46" s="2">
        <v>1</v>
      </c>
      <c r="C46" s="2" t="s">
        <v>75</v>
      </c>
      <c r="D46" s="1">
        <v>3</v>
      </c>
      <c r="E46" s="2" t="str">
        <f t="shared" si="0"/>
        <v>3_Squaliformes</v>
      </c>
      <c r="F46" s="2" t="s">
        <v>203</v>
      </c>
      <c r="G46" s="2" t="s">
        <v>204</v>
      </c>
      <c r="H46" s="2" t="s">
        <v>205</v>
      </c>
      <c r="I46" s="2" t="s">
        <v>206</v>
      </c>
      <c r="J46" s="2" t="s">
        <v>207</v>
      </c>
      <c r="K46" s="19" t="str">
        <f t="shared" si="1"/>
        <v>Cirrhigaleus asper</v>
      </c>
      <c r="L46" s="20">
        <f>VLOOKUP($K46,GlobSheetPaste!$H$3:$P$1269,2,FALSE)</f>
        <v>60209</v>
      </c>
      <c r="M46" s="20">
        <f>VLOOKUP($K46,GlobSheetPaste!$H$3:$P$1269,3,FALSE)</f>
        <v>3092852</v>
      </c>
      <c r="N46" s="20" t="str">
        <f>VLOOKUP($K46,GlobSheetPaste!$H$3:$P$1269,4,FALSE)</f>
        <v>published</v>
      </c>
      <c r="O46" s="20" t="str">
        <f>VLOOKUP($K46,GlobSheetPaste!$H$3:$P$1269,5,FALSE)</f>
        <v>DD</v>
      </c>
      <c r="P46" s="20">
        <f>VLOOKUP($K46,GlobSheetPaste!$H$3:$P$1269,6,FALSE)</f>
        <v>2006</v>
      </c>
      <c r="Q46" s="20" t="str">
        <f>VLOOKUP($K46,GlobSheetPaste!$H$3:$P$1269,7,FALSE)</f>
        <v>DD</v>
      </c>
      <c r="R46" s="20" t="str">
        <f>VLOOKUP($K46,GlobSheetPaste!$H$3:$P$1269,8,FALSE)</f>
        <v>NA</v>
      </c>
      <c r="S46" s="20" t="str">
        <f t="shared" si="50"/>
        <v>NoChange</v>
      </c>
      <c r="T46" s="20" t="b">
        <f t="shared" si="2"/>
        <v>0</v>
      </c>
      <c r="U46" s="22">
        <f>VLOOKUP($K46,GlobSheetPaste!$H$3:$P$1269,9,FALSE)</f>
        <v>43891</v>
      </c>
      <c r="V46" s="19">
        <v>73</v>
      </c>
      <c r="W46" s="19">
        <v>600</v>
      </c>
      <c r="X46" s="2" t="b">
        <f t="shared" ref="X46:Y46" si="54">ISNUMBER(V46)</f>
        <v>1</v>
      </c>
      <c r="Y46" s="2" t="b">
        <f t="shared" si="54"/>
        <v>1</v>
      </c>
      <c r="Z46" s="2" t="s">
        <v>89</v>
      </c>
      <c r="AB46" s="2" t="s">
        <v>178</v>
      </c>
      <c r="AC46" s="24" t="str">
        <f ca="1">IFERROR(__xludf.DUMMYFUNCTION("SPLIT(AB46,""_"")"),"Deepwater")</f>
        <v>Deepwater</v>
      </c>
      <c r="AD46" s="24"/>
      <c r="AE46" s="24">
        <f>VLOOKUP(J46,rangearea210527!$B$2:$C$1159,2,TRUE)</f>
        <v>457281.48710000003</v>
      </c>
      <c r="AF46" s="26"/>
      <c r="AG46" s="26">
        <v>123.5</v>
      </c>
      <c r="AH46" s="26" t="s">
        <v>84</v>
      </c>
      <c r="AI46" s="26" t="s">
        <v>85</v>
      </c>
      <c r="AJ46" s="27" t="s">
        <v>86</v>
      </c>
      <c r="AK46" s="27"/>
      <c r="AL46" s="26"/>
      <c r="AM46" s="26">
        <v>1</v>
      </c>
      <c r="AN46" s="26">
        <v>0</v>
      </c>
      <c r="AO46" s="29">
        <v>0</v>
      </c>
      <c r="AP46" s="30"/>
      <c r="AQ46" s="26">
        <v>1</v>
      </c>
      <c r="AR46" s="30"/>
      <c r="AS46" s="1">
        <v>0</v>
      </c>
      <c r="AT46" s="1"/>
      <c r="AU46" s="1">
        <v>2</v>
      </c>
      <c r="AV46" s="1">
        <v>1</v>
      </c>
      <c r="AW46" s="1">
        <v>0</v>
      </c>
      <c r="AX46" s="1">
        <v>0</v>
      </c>
      <c r="AY46" s="1">
        <v>1</v>
      </c>
      <c r="BC46" s="1">
        <v>1</v>
      </c>
      <c r="BG46" s="1">
        <v>1</v>
      </c>
      <c r="BH46" s="1"/>
      <c r="BI46" s="1"/>
      <c r="BJ46" s="1">
        <v>1</v>
      </c>
      <c r="BL46" s="1">
        <v>1</v>
      </c>
      <c r="BM46" s="1"/>
      <c r="BN46" s="1"/>
      <c r="BO46" s="1"/>
      <c r="BP46" s="1"/>
      <c r="BQ46" s="1"/>
      <c r="BR46" s="1"/>
      <c r="BS46" s="1"/>
      <c r="BT46" s="1">
        <v>1</v>
      </c>
      <c r="BU46" s="1">
        <v>1</v>
      </c>
      <c r="BV46" s="1"/>
      <c r="BW46" s="1">
        <v>0</v>
      </c>
    </row>
    <row r="47" spans="1:75" ht="15.75" hidden="1" customHeight="1" x14ac:dyDescent="0.3">
      <c r="A47" s="2">
        <v>11</v>
      </c>
      <c r="B47" s="2">
        <v>1</v>
      </c>
      <c r="C47" s="2" t="s">
        <v>75</v>
      </c>
      <c r="D47" s="1">
        <v>3</v>
      </c>
      <c r="E47" s="2" t="str">
        <f t="shared" si="0"/>
        <v>3_Squaliformes</v>
      </c>
      <c r="F47" s="2" t="s">
        <v>203</v>
      </c>
      <c r="G47" s="2" t="s">
        <v>204</v>
      </c>
      <c r="H47" s="2" t="s">
        <v>205</v>
      </c>
      <c r="I47" s="2" t="s">
        <v>208</v>
      </c>
      <c r="J47" s="2" t="s">
        <v>209</v>
      </c>
      <c r="K47" s="19" t="str">
        <f t="shared" si="1"/>
        <v>Cirrhigaleus australis</v>
      </c>
      <c r="L47" s="20">
        <f>VLOOKUP($K47,GlobSheetPaste!$H$3:$P$1269,2,FALSE)</f>
        <v>161321</v>
      </c>
      <c r="M47" s="20">
        <f>VLOOKUP($K47,GlobSheetPaste!$H$3:$P$1269,3,FALSE)</f>
        <v>68617985</v>
      </c>
      <c r="N47" s="20" t="str">
        <f>VLOOKUP($K47,GlobSheetPaste!$H$3:$P$1269,4,FALSE)</f>
        <v>published</v>
      </c>
      <c r="O47" s="20" t="str">
        <f>VLOOKUP($K47,GlobSheetPaste!$H$3:$P$1269,5,FALSE)</f>
        <v>DD</v>
      </c>
      <c r="P47" s="20">
        <f>VLOOKUP($K47,GlobSheetPaste!$H$3:$P$1269,6,FALSE)</f>
        <v>2008</v>
      </c>
      <c r="Q47" s="20" t="str">
        <f>VLOOKUP($K47,GlobSheetPaste!$H$3:$P$1269,7,FALSE)</f>
        <v>DD</v>
      </c>
      <c r="R47" s="20" t="str">
        <f>VLOOKUP($K47,GlobSheetPaste!$H$3:$P$1269,8,FALSE)</f>
        <v>NA</v>
      </c>
      <c r="S47" s="20" t="str">
        <f t="shared" si="50"/>
        <v>NoChange</v>
      </c>
      <c r="T47" s="20" t="b">
        <f t="shared" si="2"/>
        <v>0</v>
      </c>
      <c r="U47" s="20">
        <f>VLOOKUP($K47,GlobSheetPaste!$H$3:$P$1269,9,FALSE)</f>
        <v>2016</v>
      </c>
      <c r="V47" s="19">
        <v>360</v>
      </c>
      <c r="W47" s="19">
        <v>640</v>
      </c>
      <c r="X47" s="2" t="b">
        <f t="shared" ref="X47:Y47" si="55">ISNUMBER(V47)</f>
        <v>1</v>
      </c>
      <c r="Y47" s="2" t="b">
        <f t="shared" si="55"/>
        <v>1</v>
      </c>
      <c r="Z47" s="2" t="s">
        <v>89</v>
      </c>
      <c r="AB47" s="2" t="s">
        <v>178</v>
      </c>
      <c r="AC47" s="24" t="str">
        <f ca="1">IFERROR(__xludf.DUMMYFUNCTION("SPLIT(AB47,""_"")"),"Deepwater")</f>
        <v>Deepwater</v>
      </c>
      <c r="AD47" s="24"/>
      <c r="AE47" s="24">
        <f>VLOOKUP(J47,rangearea210527!$B$2:$C$1159,2,TRUE)</f>
        <v>37867.803979999997</v>
      </c>
      <c r="AF47" s="26" t="s">
        <v>118</v>
      </c>
      <c r="AG47" s="26">
        <v>123</v>
      </c>
      <c r="AH47" s="26" t="s">
        <v>84</v>
      </c>
      <c r="AI47" s="26" t="s">
        <v>85</v>
      </c>
      <c r="AJ47" s="27" t="s">
        <v>86</v>
      </c>
      <c r="AK47" s="27"/>
      <c r="AL47" s="26"/>
      <c r="AM47" s="26">
        <v>1</v>
      </c>
      <c r="AN47" s="26">
        <v>0</v>
      </c>
      <c r="AO47" s="29">
        <v>0</v>
      </c>
      <c r="AP47" s="30"/>
      <c r="AQ47" s="30"/>
      <c r="AR47" s="30"/>
      <c r="AS47" s="1">
        <v>0</v>
      </c>
      <c r="AT47" s="1"/>
      <c r="AU47" s="1"/>
      <c r="AW47" s="1">
        <v>0</v>
      </c>
      <c r="AX47" s="1">
        <v>0</v>
      </c>
      <c r="AY47" s="1">
        <v>1</v>
      </c>
      <c r="BC47" s="1">
        <v>1</v>
      </c>
      <c r="BG47" s="1">
        <v>1</v>
      </c>
      <c r="BH47" s="1">
        <v>1</v>
      </c>
      <c r="BI47" s="1"/>
      <c r="BJ47" s="1">
        <v>1</v>
      </c>
      <c r="BL47" s="1">
        <v>1</v>
      </c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0</v>
      </c>
    </row>
    <row r="48" spans="1:75" ht="15.75" hidden="1" customHeight="1" x14ac:dyDescent="0.3">
      <c r="A48" s="2">
        <v>12</v>
      </c>
      <c r="B48" s="2">
        <v>1</v>
      </c>
      <c r="C48" s="2" t="s">
        <v>75</v>
      </c>
      <c r="D48" s="1">
        <v>3</v>
      </c>
      <c r="E48" s="2" t="str">
        <f t="shared" si="0"/>
        <v>3_Squaliformes</v>
      </c>
      <c r="F48" s="2" t="s">
        <v>203</v>
      </c>
      <c r="G48" s="2" t="s">
        <v>204</v>
      </c>
      <c r="H48" s="2" t="s">
        <v>205</v>
      </c>
      <c r="I48" s="2" t="s">
        <v>210</v>
      </c>
      <c r="J48" s="2" t="s">
        <v>211</v>
      </c>
      <c r="K48" s="19" t="str">
        <f t="shared" si="1"/>
        <v>Cirrhigaleus barbifer</v>
      </c>
      <c r="L48" s="20">
        <f>VLOOKUP($K48,GlobSheetPaste!$H$3:$P$1269,2,FALSE)</f>
        <v>41795</v>
      </c>
      <c r="M48" s="20">
        <f>VLOOKUP($K48,GlobSheetPaste!$H$3:$P$1269,3,FALSE)</f>
        <v>124417203</v>
      </c>
      <c r="N48" s="20" t="str">
        <f>VLOOKUP($K48,GlobSheetPaste!$H$3:$P$1269,4,FALSE)</f>
        <v>published</v>
      </c>
      <c r="O48" s="20" t="str">
        <f>VLOOKUP($K48,GlobSheetPaste!$H$3:$P$1269,5,FALSE)</f>
        <v>DD</v>
      </c>
      <c r="P48" s="20">
        <f>VLOOKUP($K48,GlobSheetPaste!$H$3:$P$1269,6,FALSE)</f>
        <v>2007</v>
      </c>
      <c r="Q48" s="20" t="str">
        <f>VLOOKUP($K48,GlobSheetPaste!$H$3:$P$1269,7,FALSE)</f>
        <v>LC</v>
      </c>
      <c r="R48" s="20" t="str">
        <f>VLOOKUP($K48,GlobSheetPaste!$H$3:$P$1269,8,FALSE)</f>
        <v>NA</v>
      </c>
      <c r="S48" s="20" t="str">
        <f t="shared" si="50"/>
        <v>non-genuine change</v>
      </c>
      <c r="T48" s="20" t="b">
        <f t="shared" si="2"/>
        <v>0</v>
      </c>
      <c r="U48" s="22">
        <f>VLOOKUP($K48,GlobSheetPaste!$H$3:$P$1269,9,FALSE)</f>
        <v>43891</v>
      </c>
      <c r="V48" s="19">
        <v>146</v>
      </c>
      <c r="W48" s="19">
        <v>640</v>
      </c>
      <c r="X48" s="2" t="b">
        <f t="shared" ref="X48:Y48" si="56">ISNUMBER(V48)</f>
        <v>1</v>
      </c>
      <c r="Y48" s="2" t="b">
        <f t="shared" si="56"/>
        <v>1</v>
      </c>
      <c r="Z48" s="2" t="s">
        <v>89</v>
      </c>
      <c r="AB48" s="2" t="s">
        <v>178</v>
      </c>
      <c r="AC48" s="24" t="str">
        <f ca="1">IFERROR(__xludf.DUMMYFUNCTION("SPLIT(AB48,""_"")"),"Deepwater")</f>
        <v>Deepwater</v>
      </c>
      <c r="AD48" s="24"/>
      <c r="AE48" s="24">
        <f>VLOOKUP(J48,rangearea210527!$B$2:$C$1159,2,TRUE)</f>
        <v>38946.677000000003</v>
      </c>
      <c r="AF48" s="26" t="s">
        <v>118</v>
      </c>
      <c r="AG48" s="26">
        <v>126</v>
      </c>
      <c r="AH48" s="26" t="s">
        <v>84</v>
      </c>
      <c r="AI48" s="26" t="s">
        <v>85</v>
      </c>
      <c r="AJ48" s="27" t="s">
        <v>86</v>
      </c>
      <c r="AK48" s="27"/>
      <c r="AL48" s="26"/>
      <c r="AM48" s="26">
        <v>1</v>
      </c>
      <c r="AN48" s="26">
        <v>0</v>
      </c>
      <c r="AO48" s="29">
        <v>0</v>
      </c>
      <c r="AP48" s="30"/>
      <c r="AQ48" s="30"/>
      <c r="AR48" s="30"/>
      <c r="AS48" s="1">
        <v>1</v>
      </c>
      <c r="AT48" s="1"/>
      <c r="AU48" s="1"/>
      <c r="AV48" s="1"/>
      <c r="AW48" s="1">
        <v>0</v>
      </c>
      <c r="AX48" s="1">
        <v>0</v>
      </c>
      <c r="AY48" s="1">
        <v>1</v>
      </c>
      <c r="BC48" s="1">
        <v>1</v>
      </c>
      <c r="BH48" s="1">
        <v>1</v>
      </c>
      <c r="BJ48" s="1">
        <v>1</v>
      </c>
      <c r="BL48" s="1">
        <v>1</v>
      </c>
      <c r="BM48" s="1"/>
      <c r="BN48" s="1"/>
      <c r="BO48" s="1"/>
      <c r="BP48" s="1"/>
      <c r="BQ48" s="1"/>
      <c r="BR48" s="1"/>
      <c r="BS48" s="1"/>
      <c r="BT48" s="1"/>
      <c r="BU48" s="1">
        <v>1</v>
      </c>
      <c r="BV48" s="1"/>
      <c r="BW48" s="1">
        <v>0</v>
      </c>
    </row>
    <row r="49" spans="1:75" ht="15.75" hidden="1" customHeight="1" x14ac:dyDescent="0.3">
      <c r="A49" s="2">
        <v>13</v>
      </c>
      <c r="B49" s="2">
        <v>1</v>
      </c>
      <c r="C49" s="2" t="s">
        <v>75</v>
      </c>
      <c r="D49" s="1">
        <v>3</v>
      </c>
      <c r="E49" s="2" t="str">
        <f t="shared" si="0"/>
        <v>3_Squaliformes</v>
      </c>
      <c r="F49" s="2" t="s">
        <v>203</v>
      </c>
      <c r="G49" s="2" t="s">
        <v>204</v>
      </c>
      <c r="H49" s="2" t="s">
        <v>212</v>
      </c>
      <c r="I49" s="2" t="s">
        <v>213</v>
      </c>
      <c r="J49" s="2" t="s">
        <v>214</v>
      </c>
      <c r="K49" s="19" t="str">
        <f t="shared" si="1"/>
        <v>Squalus acanthias</v>
      </c>
      <c r="L49" s="20">
        <f>VLOOKUP($K49,GlobSheetPaste!$H$3:$P$1269,2,FALSE)</f>
        <v>91209505</v>
      </c>
      <c r="M49" s="20">
        <f>VLOOKUP($K49,GlobSheetPaste!$H$3:$P$1269,3,FALSE)</f>
        <v>124551959</v>
      </c>
      <c r="N49" s="20" t="str">
        <f>VLOOKUP($K49,GlobSheetPaste!$H$3:$P$1269,4,FALSE)</f>
        <v>published</v>
      </c>
      <c r="O49" s="20" t="str">
        <f>VLOOKUP($K49,GlobSheetPaste!$H$3:$P$1269,5,FALSE)</f>
        <v>VU</v>
      </c>
      <c r="P49" s="20">
        <f>VLOOKUP($K49,GlobSheetPaste!$H$3:$P$1269,6,FALSE)</f>
        <v>2016</v>
      </c>
      <c r="Q49" s="20" t="str">
        <f>VLOOKUP($K49,GlobSheetPaste!$H$3:$P$1269,7,FALSE)</f>
        <v>VU</v>
      </c>
      <c r="R49" s="20" t="str">
        <f>VLOOKUP($K49,GlobSheetPaste!$H$3:$P$1269,8,FALSE)</f>
        <v>A2bd</v>
      </c>
      <c r="S49" s="20" t="str">
        <f t="shared" si="50"/>
        <v>NoChange</v>
      </c>
      <c r="T49" s="20" t="b">
        <f t="shared" si="2"/>
        <v>0</v>
      </c>
      <c r="U49" s="22">
        <f>VLOOKUP($K49,GlobSheetPaste!$H$3:$P$1269,9,FALSE)</f>
        <v>43891</v>
      </c>
      <c r="V49" s="19">
        <v>0</v>
      </c>
      <c r="W49" s="19">
        <v>1978</v>
      </c>
      <c r="X49" s="2" t="b">
        <f t="shared" ref="X49:Y49" si="57">ISNUMBER(V49)</f>
        <v>1</v>
      </c>
      <c r="Y49" s="2" t="b">
        <f t="shared" si="57"/>
        <v>1</v>
      </c>
      <c r="Z49" s="2" t="s">
        <v>89</v>
      </c>
      <c r="AB49" s="2" t="s">
        <v>83</v>
      </c>
      <c r="AC49" s="24" t="str">
        <f ca="1">IFERROR(__xludf.DUMMYFUNCTION("SPLIT(AB49,""_"")"),"Coastal")</f>
        <v>Coastal</v>
      </c>
      <c r="AD49" s="24"/>
      <c r="AE49" s="24">
        <f>VLOOKUP(J49,rangearea210527!$B$2:$C$1159,2,TRUE)</f>
        <v>5974759.2489999998</v>
      </c>
      <c r="AF49" s="26"/>
      <c r="AG49" s="26">
        <v>200</v>
      </c>
      <c r="AH49" s="26" t="s">
        <v>84</v>
      </c>
      <c r="AI49" s="26" t="s">
        <v>98</v>
      </c>
      <c r="AJ49" s="27" t="s">
        <v>99</v>
      </c>
      <c r="AK49" s="27"/>
      <c r="AL49" s="26">
        <v>17</v>
      </c>
      <c r="AM49" s="26">
        <v>0</v>
      </c>
      <c r="AN49" s="26">
        <v>0</v>
      </c>
      <c r="AO49" s="29">
        <v>0</v>
      </c>
      <c r="AP49" s="30"/>
      <c r="AQ49" s="30"/>
      <c r="AR49" s="30"/>
      <c r="AS49" s="1">
        <v>0</v>
      </c>
      <c r="AT49" s="1">
        <v>1</v>
      </c>
      <c r="AU49" s="1">
        <v>2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J49" s="1">
        <v>1</v>
      </c>
      <c r="BK49" s="1">
        <v>1</v>
      </c>
      <c r="BL49" s="1"/>
      <c r="BM49" s="1"/>
      <c r="BN49" s="1"/>
      <c r="BO49" s="1">
        <v>1</v>
      </c>
      <c r="BP49" s="1"/>
      <c r="BQ49" s="1"/>
      <c r="BR49" s="1"/>
      <c r="BS49" s="1">
        <v>1</v>
      </c>
      <c r="BT49" s="1">
        <v>1</v>
      </c>
      <c r="BU49" s="1"/>
      <c r="BV49" s="1"/>
      <c r="BW49" s="1">
        <v>0</v>
      </c>
    </row>
    <row r="50" spans="1:75" ht="15.75" hidden="1" customHeight="1" x14ac:dyDescent="0.3">
      <c r="A50" s="2">
        <v>14</v>
      </c>
      <c r="B50" s="2">
        <v>1</v>
      </c>
      <c r="C50" s="2" t="s">
        <v>75</v>
      </c>
      <c r="D50" s="1">
        <v>3</v>
      </c>
      <c r="E50" s="2" t="str">
        <f t="shared" si="0"/>
        <v>3_Squaliformes</v>
      </c>
      <c r="F50" s="2" t="s">
        <v>203</v>
      </c>
      <c r="G50" s="2" t="s">
        <v>204</v>
      </c>
      <c r="H50" s="2" t="s">
        <v>212</v>
      </c>
      <c r="I50" s="2" t="s">
        <v>215</v>
      </c>
      <c r="J50" s="2" t="s">
        <v>216</v>
      </c>
      <c r="K50" s="19" t="str">
        <f t="shared" si="1"/>
        <v>Squalus acutipinnis</v>
      </c>
      <c r="L50" s="20">
        <f>VLOOKUP($K50,GlobSheetPaste!$H$3:$P$1269,2,FALSE)</f>
        <v>124488765</v>
      </c>
      <c r="M50" s="20">
        <f>VLOOKUP($K50,GlobSheetPaste!$H$3:$P$1269,3,FALSE)</f>
        <v>124537550</v>
      </c>
      <c r="N50" s="20" t="str">
        <f>VLOOKUP($K50,GlobSheetPaste!$H$3:$P$1269,4,FALSE)</f>
        <v>published</v>
      </c>
      <c r="O50" s="20" t="str">
        <f>VLOOKUP($K50,GlobSheetPaste!$H$3:$P$1269,5,FALSE)</f>
        <v>NE</v>
      </c>
      <c r="P50" s="20" t="str">
        <f>VLOOKUP($K50,GlobSheetPaste!$H$3:$P$1269,6,FALSE)</f>
        <v>NA</v>
      </c>
      <c r="Q50" s="20" t="str">
        <f>VLOOKUP($K50,GlobSheetPaste!$H$3:$P$1269,7,FALSE)</f>
        <v>NT</v>
      </c>
      <c r="R50" s="20" t="str">
        <f>VLOOKUP($K50,GlobSheetPaste!$H$3:$P$1269,8,FALSE)</f>
        <v>A2d</v>
      </c>
      <c r="S50" s="1" t="s">
        <v>117</v>
      </c>
      <c r="T50" s="20" t="b">
        <f t="shared" si="2"/>
        <v>0</v>
      </c>
      <c r="U50" s="22">
        <f>VLOOKUP($K50,GlobSheetPaste!$H$3:$P$1269,9,FALSE)</f>
        <v>43862</v>
      </c>
      <c r="V50" s="23">
        <v>0</v>
      </c>
      <c r="W50" s="23">
        <v>1500</v>
      </c>
      <c r="X50" s="2" t="b">
        <f t="shared" ref="X50:Y50" si="58">ISNUMBER(V50)</f>
        <v>1</v>
      </c>
      <c r="Y50" s="2" t="b">
        <f t="shared" si="58"/>
        <v>1</v>
      </c>
      <c r="Z50" s="2" t="s">
        <v>217</v>
      </c>
      <c r="AA50" s="1"/>
      <c r="AB50" s="1" t="s">
        <v>95</v>
      </c>
      <c r="AC50" s="24" t="str">
        <f ca="1">IFERROR(__xludf.DUMMYFUNCTION("SPLIT(AB50,""_"")"),"Coastal")</f>
        <v>Coastal</v>
      </c>
      <c r="AD50" s="24" t="str">
        <f ca="1">IFERROR(__xludf.DUMMYFUNCTION("""COMPUTED_VALUE"""),"Deepwater")</f>
        <v>Deepwater</v>
      </c>
      <c r="AE50" s="24">
        <f>VLOOKUP(J50,rangearea210527!$B$2:$C$1159,2,TRUE)</f>
        <v>7081.096313</v>
      </c>
      <c r="AF50" s="26" t="s">
        <v>118</v>
      </c>
      <c r="AG50" s="26">
        <v>95.2</v>
      </c>
      <c r="AH50" s="26" t="s">
        <v>84</v>
      </c>
      <c r="AI50" s="26" t="s">
        <v>85</v>
      </c>
      <c r="AJ50" s="27" t="s">
        <v>86</v>
      </c>
      <c r="AK50" s="27"/>
      <c r="AL50" s="26">
        <v>21</v>
      </c>
      <c r="AM50" s="26">
        <v>0</v>
      </c>
      <c r="AN50" s="26">
        <v>0</v>
      </c>
      <c r="AO50" s="29">
        <v>0</v>
      </c>
      <c r="AP50" s="30"/>
      <c r="AQ50" s="30"/>
      <c r="AR50" s="30"/>
      <c r="AS50" s="1">
        <v>0</v>
      </c>
      <c r="AT50" s="1"/>
      <c r="AU50" s="1"/>
      <c r="AV50" s="1"/>
      <c r="AW50" s="1">
        <v>0</v>
      </c>
      <c r="AX50" s="1">
        <v>0</v>
      </c>
      <c r="AY50" s="1">
        <v>1</v>
      </c>
      <c r="BA50" s="1">
        <v>1</v>
      </c>
      <c r="BH50" s="1">
        <v>1</v>
      </c>
      <c r="BJ50" s="1">
        <v>1</v>
      </c>
      <c r="BK50" s="1">
        <v>1</v>
      </c>
      <c r="BL50" s="1"/>
      <c r="BM50" s="1"/>
      <c r="BN50" s="1"/>
      <c r="BO50" s="1"/>
      <c r="BP50" s="1"/>
      <c r="BQ50" s="1"/>
      <c r="BR50" s="1"/>
      <c r="BS50" s="1"/>
      <c r="BT50" s="1">
        <v>1</v>
      </c>
      <c r="BU50" s="1"/>
      <c r="BV50" s="1"/>
      <c r="BW50" s="1">
        <v>0</v>
      </c>
    </row>
    <row r="51" spans="1:75" ht="15.75" hidden="1" customHeight="1" x14ac:dyDescent="0.3">
      <c r="A51" s="2">
        <v>15</v>
      </c>
      <c r="B51" s="2">
        <v>1</v>
      </c>
      <c r="C51" s="2" t="s">
        <v>75</v>
      </c>
      <c r="D51" s="1">
        <v>3</v>
      </c>
      <c r="E51" s="2" t="str">
        <f t="shared" si="0"/>
        <v>3_Squaliformes</v>
      </c>
      <c r="F51" s="2" t="s">
        <v>203</v>
      </c>
      <c r="G51" s="2" t="s">
        <v>204</v>
      </c>
      <c r="H51" s="2" t="s">
        <v>212</v>
      </c>
      <c r="I51" s="2" t="s">
        <v>218</v>
      </c>
      <c r="J51" s="2" t="s">
        <v>219</v>
      </c>
      <c r="K51" s="19" t="str">
        <f t="shared" si="1"/>
        <v>Squalus albifrons</v>
      </c>
      <c r="L51" s="20">
        <f>VLOOKUP($K51,GlobSheetPaste!$H$3:$P$1269,2,FALSE)</f>
        <v>42723</v>
      </c>
      <c r="M51" s="20">
        <f>VLOOKUP($K51,GlobSheetPaste!$H$3:$P$1269,3,FALSE)</f>
        <v>68644232</v>
      </c>
      <c r="N51" s="20" t="str">
        <f>VLOOKUP($K51,GlobSheetPaste!$H$3:$P$1269,4,FALSE)</f>
        <v>published</v>
      </c>
      <c r="O51" s="20" t="str">
        <f>VLOOKUP($K51,GlobSheetPaste!$H$3:$P$1269,5,FALSE)</f>
        <v>DD</v>
      </c>
      <c r="P51" s="20">
        <f>VLOOKUP($K51,GlobSheetPaste!$H$3:$P$1269,6,FALSE)</f>
        <v>2003</v>
      </c>
      <c r="Q51" s="20" t="str">
        <f>VLOOKUP($K51,GlobSheetPaste!$H$3:$P$1269,7,FALSE)</f>
        <v>LC</v>
      </c>
      <c r="R51" s="20" t="str">
        <f>VLOOKUP($K51,GlobSheetPaste!$H$3:$P$1269,8,FALSE)</f>
        <v>NA</v>
      </c>
      <c r="S51" s="20" t="str">
        <f>IF(O51=Q51,"NoChange","non-genuine change")</f>
        <v>non-genuine change</v>
      </c>
      <c r="T51" s="20" t="b">
        <f t="shared" si="2"/>
        <v>0</v>
      </c>
      <c r="U51" s="20">
        <f>VLOOKUP($K51,GlobSheetPaste!$H$3:$P$1269,9,FALSE)</f>
        <v>2018</v>
      </c>
      <c r="V51" s="19">
        <v>131</v>
      </c>
      <c r="W51" s="19">
        <v>450</v>
      </c>
      <c r="X51" s="2" t="b">
        <f t="shared" ref="X51:Y51" si="59">ISNUMBER(V51)</f>
        <v>1</v>
      </c>
      <c r="Y51" s="2" t="b">
        <f t="shared" si="59"/>
        <v>1</v>
      </c>
      <c r="Z51" s="2" t="s">
        <v>89</v>
      </c>
      <c r="AB51" s="2" t="s">
        <v>178</v>
      </c>
      <c r="AC51" s="24" t="str">
        <f ca="1">IFERROR(__xludf.DUMMYFUNCTION("SPLIT(AB51,""_"")"),"Deepwater")</f>
        <v>Deepwater</v>
      </c>
      <c r="AD51" s="24"/>
      <c r="AE51" s="24">
        <f>VLOOKUP(J51,rangearea210527!$B$2:$C$1159,2,TRUE)</f>
        <v>73336.799669999993</v>
      </c>
      <c r="AF51" s="26" t="s">
        <v>118</v>
      </c>
      <c r="AG51" s="26">
        <v>86</v>
      </c>
      <c r="AH51" s="26" t="s">
        <v>84</v>
      </c>
      <c r="AI51" s="26" t="s">
        <v>85</v>
      </c>
      <c r="AJ51" s="27" t="s">
        <v>86</v>
      </c>
      <c r="AK51" s="27"/>
      <c r="AL51" s="26"/>
      <c r="AM51" s="26">
        <v>1</v>
      </c>
      <c r="AN51" s="26">
        <v>0</v>
      </c>
      <c r="AO51" s="29">
        <v>0</v>
      </c>
      <c r="AP51" s="30"/>
      <c r="AQ51" s="30"/>
      <c r="AR51" s="30"/>
      <c r="AS51" s="1">
        <v>0</v>
      </c>
      <c r="AT51" s="1"/>
      <c r="AU51" s="1"/>
      <c r="AV51" s="1"/>
      <c r="AW51" s="1">
        <v>0</v>
      </c>
      <c r="AX51" s="1">
        <v>0</v>
      </c>
      <c r="AY51" s="1">
        <v>1</v>
      </c>
      <c r="BC51" s="1">
        <v>1</v>
      </c>
      <c r="BH51" s="1">
        <v>1</v>
      </c>
      <c r="BJ51" s="1">
        <v>1</v>
      </c>
      <c r="BL51" s="1">
        <v>1</v>
      </c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0</v>
      </c>
    </row>
    <row r="52" spans="1:75" ht="15.75" hidden="1" customHeight="1" x14ac:dyDescent="0.3">
      <c r="A52" s="2">
        <v>16</v>
      </c>
      <c r="B52" s="2">
        <v>1</v>
      </c>
      <c r="C52" s="2" t="s">
        <v>75</v>
      </c>
      <c r="D52" s="1">
        <v>3</v>
      </c>
      <c r="E52" s="2" t="str">
        <f t="shared" si="0"/>
        <v>3_Squaliformes</v>
      </c>
      <c r="F52" s="2" t="s">
        <v>203</v>
      </c>
      <c r="G52" s="2" t="s">
        <v>204</v>
      </c>
      <c r="H52" s="2" t="s">
        <v>212</v>
      </c>
      <c r="I52" s="2" t="s">
        <v>220</v>
      </c>
      <c r="J52" s="2" t="s">
        <v>221</v>
      </c>
      <c r="K52" s="19" t="str">
        <f t="shared" si="1"/>
        <v>Squalus albicaudus</v>
      </c>
      <c r="L52" s="20">
        <f>VLOOKUP($K52,GlobSheetPaste!$H$3:$P$1269,2,FALSE)</f>
        <v>129495269</v>
      </c>
      <c r="M52" s="20">
        <f>VLOOKUP($K52,GlobSheetPaste!$H$3:$P$1269,3,FALSE)</f>
        <v>129495382</v>
      </c>
      <c r="N52" s="20" t="str">
        <f>VLOOKUP($K52,GlobSheetPaste!$H$3:$P$1269,4,FALSE)</f>
        <v>published</v>
      </c>
      <c r="O52" s="20" t="str">
        <f>VLOOKUP($K52,GlobSheetPaste!$H$3:$P$1269,5,FALSE)</f>
        <v>NE</v>
      </c>
      <c r="P52" s="20" t="str">
        <f>VLOOKUP($K52,GlobSheetPaste!$H$3:$P$1269,6,FALSE)</f>
        <v>NA</v>
      </c>
      <c r="Q52" s="20" t="str">
        <f>VLOOKUP($K52,GlobSheetPaste!$H$3:$P$1269,7,FALSE)</f>
        <v>DD</v>
      </c>
      <c r="R52" s="20" t="str">
        <f>VLOOKUP($K52,GlobSheetPaste!$H$3:$P$1269,8,FALSE)</f>
        <v>NA</v>
      </c>
      <c r="S52" s="1" t="s">
        <v>117</v>
      </c>
      <c r="T52" s="20" t="b">
        <f t="shared" si="2"/>
        <v>0</v>
      </c>
      <c r="U52" s="22">
        <f>VLOOKUP($K52,GlobSheetPaste!$H$3:$P$1269,9,FALSE)</f>
        <v>43891</v>
      </c>
      <c r="V52" s="19">
        <v>195</v>
      </c>
      <c r="W52" s="19">
        <v>421</v>
      </c>
      <c r="X52" s="2" t="b">
        <f t="shared" ref="X52:Y52" si="60">ISNUMBER(V52)</f>
        <v>1</v>
      </c>
      <c r="Y52" s="2" t="b">
        <f t="shared" si="60"/>
        <v>1</v>
      </c>
      <c r="Z52" s="2" t="s">
        <v>89</v>
      </c>
      <c r="AB52" s="2" t="s">
        <v>178</v>
      </c>
      <c r="AC52" s="24" t="str">
        <f ca="1">IFERROR(__xludf.DUMMYFUNCTION("SPLIT(AB52,""_"")"),"Deepwater")</f>
        <v>Deepwater</v>
      </c>
      <c r="AD52" s="24"/>
      <c r="AE52" s="24">
        <f>VLOOKUP(J52,rangearea210527!$B$2:$C$1159,2,TRUE)</f>
        <v>11089.024020000001</v>
      </c>
      <c r="AF52" s="26" t="s">
        <v>118</v>
      </c>
      <c r="AG52" s="26">
        <v>61</v>
      </c>
      <c r="AH52" s="26" t="s">
        <v>84</v>
      </c>
      <c r="AI52" s="26" t="s">
        <v>85</v>
      </c>
      <c r="AJ52" s="27" t="s">
        <v>86</v>
      </c>
      <c r="AK52" s="27"/>
      <c r="AL52" s="26"/>
      <c r="AM52" s="26">
        <v>1</v>
      </c>
      <c r="AN52" s="26">
        <v>0</v>
      </c>
      <c r="AO52" s="29">
        <v>0</v>
      </c>
      <c r="AP52" s="30"/>
      <c r="AQ52" s="30"/>
      <c r="AR52" s="30"/>
      <c r="AS52" s="1">
        <v>0</v>
      </c>
      <c r="AT52" s="1"/>
      <c r="AU52" s="1">
        <v>1</v>
      </c>
      <c r="AV52" s="1"/>
      <c r="AW52" s="1">
        <v>0</v>
      </c>
      <c r="AX52" s="1">
        <v>0</v>
      </c>
      <c r="AY52" s="1">
        <v>1</v>
      </c>
      <c r="BC52" s="1">
        <v>1</v>
      </c>
      <c r="BG52" s="1">
        <v>1</v>
      </c>
      <c r="BH52" s="1">
        <v>1</v>
      </c>
      <c r="BI52" s="1"/>
      <c r="BJ52" s="1">
        <v>1</v>
      </c>
      <c r="BL52" s="1">
        <v>1</v>
      </c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0</v>
      </c>
    </row>
    <row r="53" spans="1:75" ht="15.75" hidden="1" customHeight="1" x14ac:dyDescent="0.3">
      <c r="A53" s="2">
        <v>17</v>
      </c>
      <c r="B53" s="2">
        <v>1</v>
      </c>
      <c r="C53" s="2" t="s">
        <v>75</v>
      </c>
      <c r="D53" s="1">
        <v>3</v>
      </c>
      <c r="E53" s="2" t="str">
        <f t="shared" si="0"/>
        <v>3_Squaliformes</v>
      </c>
      <c r="F53" s="2" t="s">
        <v>203</v>
      </c>
      <c r="G53" s="2" t="s">
        <v>204</v>
      </c>
      <c r="H53" s="2" t="s">
        <v>212</v>
      </c>
      <c r="I53" s="2" t="s">
        <v>222</v>
      </c>
      <c r="J53" s="2" t="s">
        <v>223</v>
      </c>
      <c r="K53" s="19" t="str">
        <f t="shared" si="1"/>
        <v>Squalus altipinnis</v>
      </c>
      <c r="L53" s="20">
        <f>VLOOKUP($K53,GlobSheetPaste!$H$3:$P$1269,2,FALSE)</f>
        <v>158616</v>
      </c>
      <c r="M53" s="20">
        <f>VLOOKUP($K53,GlobSheetPaste!$H$3:$P$1269,3,FALSE)</f>
        <v>68644334</v>
      </c>
      <c r="N53" s="20" t="str">
        <f>VLOOKUP($K53,GlobSheetPaste!$H$3:$P$1269,4,FALSE)</f>
        <v>published</v>
      </c>
      <c r="O53" s="20" t="str">
        <f>VLOOKUP($K53,GlobSheetPaste!$H$3:$P$1269,5,FALSE)</f>
        <v>DD</v>
      </c>
      <c r="P53" s="20">
        <f>VLOOKUP($K53,GlobSheetPaste!$H$3:$P$1269,6,FALSE)</f>
        <v>2008</v>
      </c>
      <c r="Q53" s="20" t="str">
        <f>VLOOKUP($K53,GlobSheetPaste!$H$3:$P$1269,7,FALSE)</f>
        <v>DD</v>
      </c>
      <c r="R53" s="20" t="str">
        <f>VLOOKUP($K53,GlobSheetPaste!$H$3:$P$1269,8,FALSE)</f>
        <v>NA</v>
      </c>
      <c r="S53" s="20" t="str">
        <f>IF(O53=Q53,"NoChange","non-genuine change")</f>
        <v>NoChange</v>
      </c>
      <c r="T53" s="20" t="b">
        <f t="shared" si="2"/>
        <v>0</v>
      </c>
      <c r="U53" s="20">
        <f>VLOOKUP($K53,GlobSheetPaste!$H$3:$P$1269,9,FALSE)</f>
        <v>2018</v>
      </c>
      <c r="V53" s="19">
        <v>298</v>
      </c>
      <c r="W53" s="19">
        <v>305</v>
      </c>
      <c r="X53" s="2" t="b">
        <f t="shared" ref="X53:Y53" si="61">ISNUMBER(V53)</f>
        <v>1</v>
      </c>
      <c r="Y53" s="2" t="b">
        <f t="shared" si="61"/>
        <v>1</v>
      </c>
      <c r="Z53" s="2" t="s">
        <v>89</v>
      </c>
      <c r="AB53" s="2" t="s">
        <v>178</v>
      </c>
      <c r="AC53" s="24" t="str">
        <f ca="1">IFERROR(__xludf.DUMMYFUNCTION("SPLIT(AB53,""_"")"),"Deepwater")</f>
        <v>Deepwater</v>
      </c>
      <c r="AD53" s="24"/>
      <c r="AE53" s="24">
        <f>VLOOKUP(J53,rangearea210527!$B$2:$C$1159,2,TRUE)</f>
        <v>3281.894812</v>
      </c>
      <c r="AF53" s="26" t="s">
        <v>118</v>
      </c>
      <c r="AG53" s="26">
        <v>71.5</v>
      </c>
      <c r="AH53" s="26" t="s">
        <v>84</v>
      </c>
      <c r="AI53" s="26" t="s">
        <v>85</v>
      </c>
      <c r="AJ53" s="27" t="s">
        <v>86</v>
      </c>
      <c r="AK53" s="27"/>
      <c r="AL53" s="26"/>
      <c r="AM53" s="26">
        <v>1</v>
      </c>
      <c r="AN53" s="26">
        <v>0</v>
      </c>
      <c r="AO53" s="29">
        <v>0</v>
      </c>
      <c r="AP53" s="30"/>
      <c r="AQ53" s="30"/>
      <c r="AR53" s="30"/>
      <c r="AS53" s="1">
        <v>1</v>
      </c>
      <c r="AT53" s="1"/>
      <c r="AU53" s="1"/>
      <c r="AV53" s="1"/>
      <c r="AW53" s="1">
        <v>0</v>
      </c>
      <c r="AX53" s="1">
        <v>0</v>
      </c>
      <c r="AY53" s="1">
        <v>1</v>
      </c>
      <c r="BC53" s="1">
        <v>1</v>
      </c>
      <c r="BG53" s="1">
        <v>1</v>
      </c>
      <c r="BH53" s="1">
        <v>1</v>
      </c>
      <c r="BI53" s="1"/>
      <c r="BJ53" s="1">
        <v>1</v>
      </c>
      <c r="BL53" s="1">
        <v>1</v>
      </c>
      <c r="BM53" s="1"/>
      <c r="BN53" s="1"/>
      <c r="BO53" s="1"/>
      <c r="BP53" s="1"/>
      <c r="BQ53" s="1"/>
      <c r="BR53" s="1"/>
      <c r="BS53" s="1"/>
      <c r="BT53" s="1"/>
      <c r="BU53" s="1">
        <v>1</v>
      </c>
      <c r="BV53" s="1"/>
      <c r="BW53" s="1">
        <v>0</v>
      </c>
    </row>
    <row r="54" spans="1:75" ht="15.75" hidden="1" customHeight="1" x14ac:dyDescent="0.3">
      <c r="A54" s="2">
        <v>18</v>
      </c>
      <c r="B54" s="2">
        <v>1</v>
      </c>
      <c r="C54" s="2" t="s">
        <v>75</v>
      </c>
      <c r="D54" s="1">
        <v>3</v>
      </c>
      <c r="E54" s="2" t="str">
        <f t="shared" si="0"/>
        <v>3_Squaliformes</v>
      </c>
      <c r="F54" s="2" t="s">
        <v>203</v>
      </c>
      <c r="G54" s="2" t="s">
        <v>204</v>
      </c>
      <c r="H54" s="2" t="s">
        <v>212</v>
      </c>
      <c r="I54" s="2" t="s">
        <v>224</v>
      </c>
      <c r="J54" s="2" t="s">
        <v>225</v>
      </c>
      <c r="K54" s="19" t="str">
        <f t="shared" si="1"/>
        <v>Squalus bahiensis</v>
      </c>
      <c r="L54" s="20">
        <f>VLOOKUP($K54,GlobSheetPaste!$H$3:$P$1269,2,FALSE)</f>
        <v>129495390</v>
      </c>
      <c r="M54" s="20">
        <f>VLOOKUP($K54,GlobSheetPaste!$H$3:$P$1269,3,FALSE)</f>
        <v>129495471</v>
      </c>
      <c r="N54" s="20" t="str">
        <f>VLOOKUP($K54,GlobSheetPaste!$H$3:$P$1269,4,FALSE)</f>
        <v>published</v>
      </c>
      <c r="O54" s="20" t="str">
        <f>VLOOKUP($K54,GlobSheetPaste!$H$3:$P$1269,5,FALSE)</f>
        <v>NE</v>
      </c>
      <c r="P54" s="20" t="str">
        <f>VLOOKUP($K54,GlobSheetPaste!$H$3:$P$1269,6,FALSE)</f>
        <v>NA</v>
      </c>
      <c r="Q54" s="20" t="str">
        <f>VLOOKUP($K54,GlobSheetPaste!$H$3:$P$1269,7,FALSE)</f>
        <v>DD</v>
      </c>
      <c r="R54" s="20" t="str">
        <f>VLOOKUP($K54,GlobSheetPaste!$H$3:$P$1269,8,FALSE)</f>
        <v>NA</v>
      </c>
      <c r="S54" s="1" t="s">
        <v>117</v>
      </c>
      <c r="T54" s="20" t="b">
        <f t="shared" si="2"/>
        <v>0</v>
      </c>
      <c r="U54" s="22">
        <f>VLOOKUP($K54,GlobSheetPaste!$H$3:$P$1269,9,FALSE)</f>
        <v>43891</v>
      </c>
      <c r="V54" s="19">
        <v>599</v>
      </c>
      <c r="W54" s="19">
        <v>599</v>
      </c>
      <c r="X54" s="2" t="b">
        <f t="shared" ref="X54:Y54" si="62">ISNUMBER(V54)</f>
        <v>1</v>
      </c>
      <c r="Y54" s="2" t="b">
        <f t="shared" si="62"/>
        <v>1</v>
      </c>
      <c r="Z54" s="2" t="s">
        <v>226</v>
      </c>
      <c r="AB54" s="2" t="s">
        <v>178</v>
      </c>
      <c r="AC54" s="24" t="str">
        <f ca="1">IFERROR(__xludf.DUMMYFUNCTION("SPLIT(AB54,""_"")"),"Deepwater")</f>
        <v>Deepwater</v>
      </c>
      <c r="AD54" s="24"/>
      <c r="AE54" s="24">
        <f>VLOOKUP(J54,rangearea210527!$B$2:$C$1159,2,TRUE)</f>
        <v>25.344836789999999</v>
      </c>
      <c r="AF54" s="26" t="s">
        <v>118</v>
      </c>
      <c r="AG54" s="26">
        <v>69</v>
      </c>
      <c r="AH54" s="26" t="s">
        <v>84</v>
      </c>
      <c r="AI54" s="26" t="s">
        <v>85</v>
      </c>
      <c r="AJ54" s="27" t="s">
        <v>86</v>
      </c>
      <c r="AK54" s="27"/>
      <c r="AL54" s="26"/>
      <c r="AM54" s="26">
        <v>1</v>
      </c>
      <c r="AN54" s="26">
        <v>0</v>
      </c>
      <c r="AO54" s="29">
        <v>0</v>
      </c>
      <c r="AP54" s="30"/>
      <c r="AQ54" s="30"/>
      <c r="AR54" s="30"/>
      <c r="AS54" s="1">
        <v>0</v>
      </c>
      <c r="AT54" s="1"/>
      <c r="AU54" s="1">
        <v>1</v>
      </c>
      <c r="AV54" s="1"/>
      <c r="AW54" s="1">
        <v>0</v>
      </c>
      <c r="AX54" s="1">
        <v>0</v>
      </c>
      <c r="AY54" s="1">
        <v>1</v>
      </c>
      <c r="BC54" s="1">
        <v>1</v>
      </c>
      <c r="BG54" s="1">
        <v>1</v>
      </c>
      <c r="BH54" s="1">
        <v>1</v>
      </c>
      <c r="BI54" s="1"/>
      <c r="BJ54" s="1">
        <v>1</v>
      </c>
      <c r="BL54" s="1">
        <v>1</v>
      </c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>
        <v>0</v>
      </c>
    </row>
    <row r="55" spans="1:75" ht="15.75" hidden="1" customHeight="1" x14ac:dyDescent="0.3">
      <c r="A55" s="2">
        <v>19</v>
      </c>
      <c r="B55" s="2">
        <v>1</v>
      </c>
      <c r="C55" s="2" t="s">
        <v>75</v>
      </c>
      <c r="D55" s="1">
        <v>3</v>
      </c>
      <c r="E55" s="2" t="str">
        <f t="shared" si="0"/>
        <v>3_Squaliformes</v>
      </c>
      <c r="F55" s="2" t="s">
        <v>203</v>
      </c>
      <c r="G55" s="2" t="s">
        <v>204</v>
      </c>
      <c r="H55" s="2" t="s">
        <v>212</v>
      </c>
      <c r="I55" s="2" t="s">
        <v>227</v>
      </c>
      <c r="J55" s="2" t="s">
        <v>228</v>
      </c>
      <c r="K55" s="19" t="str">
        <f t="shared" si="1"/>
        <v>Squalus bassi</v>
      </c>
      <c r="L55" s="20">
        <f>VLOOKUP($K55,GlobSheetPaste!$H$3:$P$1269,2,FALSE)</f>
        <v>124356938</v>
      </c>
      <c r="M55" s="20">
        <f>VLOOKUP($K55,GlobSheetPaste!$H$3:$P$1269,3,FALSE)</f>
        <v>124541787</v>
      </c>
      <c r="N55" s="20" t="str">
        <f>VLOOKUP($K55,GlobSheetPaste!$H$3:$P$1269,4,FALSE)</f>
        <v>published</v>
      </c>
      <c r="O55" s="20" t="str">
        <f>VLOOKUP($K55,GlobSheetPaste!$H$3:$P$1269,5,FALSE)</f>
        <v>NE</v>
      </c>
      <c r="P55" s="20" t="str">
        <f>VLOOKUP($K55,GlobSheetPaste!$H$3:$P$1269,6,FALSE)</f>
        <v>NA</v>
      </c>
      <c r="Q55" s="20" t="str">
        <f>VLOOKUP($K55,GlobSheetPaste!$H$3:$P$1269,7,FALSE)</f>
        <v>LC</v>
      </c>
      <c r="R55" s="20" t="str">
        <f>VLOOKUP($K55,GlobSheetPaste!$H$3:$P$1269,8,FALSE)</f>
        <v>NA</v>
      </c>
      <c r="S55" s="1" t="s">
        <v>117</v>
      </c>
      <c r="T55" s="20" t="b">
        <f t="shared" si="2"/>
        <v>0</v>
      </c>
      <c r="U55" s="22">
        <f>VLOOKUP($K55,GlobSheetPaste!$H$3:$P$1269,9,FALSE)</f>
        <v>43862</v>
      </c>
      <c r="V55" s="19">
        <v>159</v>
      </c>
      <c r="W55" s="19">
        <v>591</v>
      </c>
      <c r="X55" s="2" t="b">
        <f t="shared" ref="X55:Y55" si="63">ISNUMBER(V55)</f>
        <v>1</v>
      </c>
      <c r="Y55" s="2" t="b">
        <f t="shared" si="63"/>
        <v>1</v>
      </c>
      <c r="Z55" s="2" t="s">
        <v>229</v>
      </c>
      <c r="AB55" s="2" t="s">
        <v>178</v>
      </c>
      <c r="AC55" s="24" t="str">
        <f ca="1">IFERROR(__xludf.DUMMYFUNCTION("SPLIT(AB55,""_"")"),"Deepwater")</f>
        <v>Deepwater</v>
      </c>
      <c r="AD55" s="24"/>
      <c r="AE55" s="24">
        <f>VLOOKUP(J55,rangearea210527!$B$2:$C$1159,2,TRUE)</f>
        <v>123719.4544</v>
      </c>
      <c r="AF55" s="26" t="s">
        <v>118</v>
      </c>
      <c r="AG55" s="26">
        <v>110</v>
      </c>
      <c r="AH55" s="26" t="s">
        <v>84</v>
      </c>
      <c r="AI55" s="26" t="s">
        <v>85</v>
      </c>
      <c r="AJ55" s="27" t="s">
        <v>86</v>
      </c>
      <c r="AK55" s="27"/>
      <c r="AL55" s="26">
        <v>23.5</v>
      </c>
      <c r="AM55" s="26">
        <v>1</v>
      </c>
      <c r="AN55" s="26">
        <v>0</v>
      </c>
      <c r="AO55" s="29">
        <v>0</v>
      </c>
      <c r="AP55" s="30"/>
      <c r="AQ55" s="30"/>
      <c r="AR55" s="30"/>
      <c r="AS55" s="1">
        <v>0</v>
      </c>
      <c r="AT55" s="1"/>
      <c r="AU55" s="1"/>
      <c r="AV55" s="1"/>
      <c r="AW55" s="1">
        <v>0</v>
      </c>
      <c r="AX55" s="1">
        <v>0</v>
      </c>
      <c r="AY55" s="1">
        <v>1</v>
      </c>
      <c r="BC55" s="1">
        <v>1</v>
      </c>
      <c r="BH55" s="1">
        <v>1</v>
      </c>
      <c r="BJ55" s="1">
        <v>1</v>
      </c>
      <c r="BL55" s="1">
        <v>1</v>
      </c>
      <c r="BM55" s="1"/>
      <c r="BN55" s="1"/>
      <c r="BO55" s="1"/>
      <c r="BP55" s="1"/>
      <c r="BQ55" s="1"/>
      <c r="BR55" s="1"/>
      <c r="BS55" s="1"/>
      <c r="BT55" s="1">
        <v>1</v>
      </c>
      <c r="BU55" s="1"/>
      <c r="BV55" s="1"/>
      <c r="BW55" s="1">
        <v>0</v>
      </c>
    </row>
    <row r="56" spans="1:75" ht="15.75" hidden="1" customHeight="1" x14ac:dyDescent="0.3">
      <c r="A56" s="2">
        <v>20</v>
      </c>
      <c r="B56" s="2">
        <v>1</v>
      </c>
      <c r="C56" s="2" t="s">
        <v>75</v>
      </c>
      <c r="D56" s="1">
        <v>3</v>
      </c>
      <c r="E56" s="2" t="str">
        <f t="shared" si="0"/>
        <v>3_Squaliformes</v>
      </c>
      <c r="F56" s="2" t="s">
        <v>203</v>
      </c>
      <c r="G56" s="2" t="s">
        <v>204</v>
      </c>
      <c r="H56" s="2" t="s">
        <v>212</v>
      </c>
      <c r="I56" s="2" t="s">
        <v>230</v>
      </c>
      <c r="J56" s="2" t="s">
        <v>231</v>
      </c>
      <c r="K56" s="19" t="str">
        <f t="shared" si="1"/>
        <v>Squalus blainville</v>
      </c>
      <c r="L56" s="20">
        <f>VLOOKUP($K56,GlobSheetPaste!$H$3:$P$1269,2,FALSE)</f>
        <v>169229923</v>
      </c>
      <c r="M56" s="20">
        <f>VLOOKUP($K56,GlobSheetPaste!$H$3:$P$1269,3,FALSE)</f>
        <v>179510767</v>
      </c>
      <c r="N56" s="20" t="str">
        <f>VLOOKUP($K56,GlobSheetPaste!$H$3:$P$1269,4,FALSE)</f>
        <v>submitted</v>
      </c>
      <c r="O56" s="20" t="str">
        <f>VLOOKUP($K56,GlobSheetPaste!$H$3:$P$1269,5,FALSE)</f>
        <v>DD</v>
      </c>
      <c r="P56" s="20">
        <f>VLOOKUP($K56,GlobSheetPaste!$H$3:$P$1269,6,FALSE)</f>
        <v>2008</v>
      </c>
      <c r="Q56" s="20" t="str">
        <f>VLOOKUP($K56,GlobSheetPaste!$H$3:$P$1269,7,FALSE)</f>
        <v>DD</v>
      </c>
      <c r="R56" s="20" t="str">
        <f>VLOOKUP($K56,GlobSheetPaste!$H$3:$P$1269,8,FALSE)</f>
        <v>NA</v>
      </c>
      <c r="S56" s="20" t="str">
        <f>IF(O56=Q56,"NoChange","non-genuine change")</f>
        <v>NoChange</v>
      </c>
      <c r="T56" s="20" t="b">
        <f t="shared" si="2"/>
        <v>0</v>
      </c>
      <c r="U56" s="22">
        <f>VLOOKUP($K56,GlobSheetPaste!$H$3:$P$1269,9,FALSE)</f>
        <v>44228</v>
      </c>
      <c r="V56" s="19">
        <v>15</v>
      </c>
      <c r="W56" s="19">
        <v>1500</v>
      </c>
      <c r="X56" s="2" t="b">
        <f t="shared" ref="X56:Y56" si="64">ISNUMBER(V56)</f>
        <v>1</v>
      </c>
      <c r="Y56" s="2" t="b">
        <f t="shared" si="64"/>
        <v>1</v>
      </c>
      <c r="Z56" s="2" t="s">
        <v>89</v>
      </c>
      <c r="AB56" s="2" t="s">
        <v>178</v>
      </c>
      <c r="AC56" s="24" t="str">
        <f ca="1">IFERROR(__xludf.DUMMYFUNCTION("SPLIT(AB56,""_"")"),"Deepwater")</f>
        <v>Deepwater</v>
      </c>
      <c r="AD56" s="24"/>
      <c r="AE56" s="24">
        <f>VLOOKUP(J56,rangearea210527!$B$2:$C$1159,2,TRUE)</f>
        <v>2649614.8539999998</v>
      </c>
      <c r="AF56" s="26"/>
      <c r="AG56" s="26">
        <v>92</v>
      </c>
      <c r="AH56" s="26" t="s">
        <v>84</v>
      </c>
      <c r="AI56" s="26" t="s">
        <v>85</v>
      </c>
      <c r="AJ56" s="27" t="s">
        <v>86</v>
      </c>
      <c r="AK56" s="27"/>
      <c r="AL56" s="26">
        <v>13.2</v>
      </c>
      <c r="AM56" s="26">
        <v>1</v>
      </c>
      <c r="AN56" s="26">
        <v>0</v>
      </c>
      <c r="AO56" s="29">
        <v>0</v>
      </c>
      <c r="AP56" s="30"/>
      <c r="AQ56" s="30"/>
      <c r="AR56" s="30"/>
      <c r="AS56" s="1">
        <v>0</v>
      </c>
      <c r="AT56" s="1"/>
      <c r="AU56" s="1"/>
      <c r="AV56" s="1"/>
      <c r="AW56" s="1">
        <v>0</v>
      </c>
      <c r="AX56" s="1">
        <v>0</v>
      </c>
      <c r="AY56" s="1">
        <v>1</v>
      </c>
      <c r="BC56" s="1">
        <v>1</v>
      </c>
      <c r="BG56" s="1">
        <v>1</v>
      </c>
      <c r="BH56" s="1"/>
      <c r="BI56" s="1"/>
      <c r="BJ56" s="1">
        <v>1</v>
      </c>
      <c r="BL56" s="1">
        <v>1</v>
      </c>
      <c r="BM56" s="1"/>
      <c r="BN56" s="1"/>
      <c r="BO56" s="1"/>
      <c r="BP56" s="1"/>
      <c r="BQ56" s="1"/>
      <c r="BR56" s="1"/>
      <c r="BS56" s="1"/>
      <c r="BT56" s="1">
        <v>1</v>
      </c>
      <c r="BU56" s="1"/>
      <c r="BV56" s="1"/>
      <c r="BW56" s="1">
        <v>0</v>
      </c>
    </row>
    <row r="57" spans="1:75" ht="15.75" hidden="1" customHeight="1" x14ac:dyDescent="0.3">
      <c r="A57" s="2">
        <v>21</v>
      </c>
      <c r="B57" s="2">
        <v>1</v>
      </c>
      <c r="C57" s="2" t="s">
        <v>75</v>
      </c>
      <c r="D57" s="1">
        <v>3</v>
      </c>
      <c r="E57" s="2" t="str">
        <f t="shared" si="0"/>
        <v>3_Squaliformes</v>
      </c>
      <c r="F57" s="2" t="s">
        <v>203</v>
      </c>
      <c r="G57" s="2" t="s">
        <v>204</v>
      </c>
      <c r="H57" s="2" t="s">
        <v>212</v>
      </c>
      <c r="I57" s="2" t="s">
        <v>232</v>
      </c>
      <c r="J57" s="2" t="s">
        <v>233</v>
      </c>
      <c r="K57" s="19" t="str">
        <f t="shared" si="1"/>
        <v>Squalus boretzi</v>
      </c>
      <c r="L57" s="20">
        <f>VLOOKUP($K57,GlobSheetPaste!$H$3:$P$1269,2,FALSE)</f>
        <v>197258574</v>
      </c>
      <c r="M57" s="20">
        <f>VLOOKUP($K57,GlobSheetPaste!$H$3:$P$1269,3,FALSE)</f>
        <v>197258666</v>
      </c>
      <c r="N57" s="20" t="str">
        <f>VLOOKUP($K57,GlobSheetPaste!$H$3:$P$1269,4,FALSE)</f>
        <v>draft</v>
      </c>
      <c r="O57" s="20" t="str">
        <f>VLOOKUP($K57,GlobSheetPaste!$H$3:$P$1269,5,FALSE)</f>
        <v>NE</v>
      </c>
      <c r="P57" s="20" t="str">
        <f>VLOOKUP($K57,GlobSheetPaste!$H$3:$P$1269,6,FALSE)</f>
        <v>NA</v>
      </c>
      <c r="Q57" s="20" t="str">
        <f>VLOOKUP($K57,GlobSheetPaste!$H$3:$P$1269,7,FALSE)</f>
        <v>NT</v>
      </c>
      <c r="R57" s="20" t="str">
        <f>VLOOKUP($K57,GlobSheetPaste!$H$3:$P$1269,8,FALSE)</f>
        <v>A2d</v>
      </c>
      <c r="S57" s="1" t="s">
        <v>117</v>
      </c>
      <c r="T57" s="20" t="b">
        <f t="shared" si="2"/>
        <v>0</v>
      </c>
      <c r="U57" s="22">
        <f>VLOOKUP($K57,GlobSheetPaste!$H$3:$P$1269,9,FALSE)</f>
        <v>44228</v>
      </c>
      <c r="V57" s="19">
        <v>100</v>
      </c>
      <c r="W57" s="19">
        <v>525</v>
      </c>
      <c r="X57" s="2" t="b">
        <f t="shared" ref="X57:Y57" si="65">ISNUMBER(V57)</f>
        <v>1</v>
      </c>
      <c r="Y57" s="2" t="b">
        <f t="shared" si="65"/>
        <v>1</v>
      </c>
      <c r="Z57" s="2" t="s">
        <v>234</v>
      </c>
      <c r="AB57" s="2" t="s">
        <v>178</v>
      </c>
      <c r="AC57" s="24" t="str">
        <f ca="1">IFERROR(__xludf.DUMMYFUNCTION("SPLIT(AB57,""_"")"),"Deepwater")</f>
        <v>Deepwater</v>
      </c>
      <c r="AD57" s="24"/>
      <c r="AE57" s="24">
        <f>VLOOKUP(J57,rangearea210527!$B$2:$C$1159,2,TRUE)</f>
        <v>2833.571297</v>
      </c>
      <c r="AF57" s="26" t="s">
        <v>118</v>
      </c>
      <c r="AG57" s="26">
        <v>71</v>
      </c>
      <c r="AH57" s="26" t="s">
        <v>84</v>
      </c>
      <c r="AI57" s="26" t="s">
        <v>85</v>
      </c>
      <c r="AJ57" s="27" t="s">
        <v>86</v>
      </c>
      <c r="AK57" s="27"/>
      <c r="AL57" s="26">
        <v>21</v>
      </c>
      <c r="AM57" s="26">
        <v>1</v>
      </c>
      <c r="AN57" s="26">
        <v>0</v>
      </c>
      <c r="AO57" s="29">
        <v>0</v>
      </c>
      <c r="AP57" s="30"/>
      <c r="AQ57" s="30"/>
      <c r="AR57" s="30"/>
      <c r="AS57" s="1">
        <v>0</v>
      </c>
      <c r="AT57" s="1"/>
      <c r="AU57" s="1"/>
      <c r="AV57" s="1"/>
      <c r="AW57" s="1">
        <v>0</v>
      </c>
      <c r="AX57" s="1">
        <v>0</v>
      </c>
      <c r="AY57" s="1">
        <v>1</v>
      </c>
      <c r="BC57" s="1">
        <v>1</v>
      </c>
      <c r="BH57" s="1">
        <v>1</v>
      </c>
      <c r="BJ57" s="1">
        <v>1</v>
      </c>
      <c r="BL57" s="1">
        <v>1</v>
      </c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0</v>
      </c>
    </row>
    <row r="58" spans="1:75" ht="15.75" hidden="1" customHeight="1" x14ac:dyDescent="0.3">
      <c r="A58" s="2">
        <v>22</v>
      </c>
      <c r="B58" s="2">
        <v>1</v>
      </c>
      <c r="C58" s="2" t="s">
        <v>75</v>
      </c>
      <c r="D58" s="1">
        <v>3</v>
      </c>
      <c r="E58" s="2" t="str">
        <f t="shared" si="0"/>
        <v>3_Squaliformes</v>
      </c>
      <c r="F58" s="2" t="s">
        <v>203</v>
      </c>
      <c r="G58" s="2" t="s">
        <v>204</v>
      </c>
      <c r="H58" s="2" t="s">
        <v>212</v>
      </c>
      <c r="I58" s="2" t="s">
        <v>235</v>
      </c>
      <c r="J58" s="2" t="s">
        <v>236</v>
      </c>
      <c r="K58" s="19" t="str">
        <f t="shared" si="1"/>
        <v>Squalus brevirostris</v>
      </c>
      <c r="L58" s="20">
        <f>VLOOKUP($K58,GlobSheetPaste!$H$3:$P$1269,2,FALSE)</f>
        <v>161438</v>
      </c>
      <c r="M58" s="20">
        <f>VLOOKUP($K58,GlobSheetPaste!$H$3:$P$1269,3,FALSE)</f>
        <v>124485434</v>
      </c>
      <c r="N58" s="20" t="str">
        <f>VLOOKUP($K58,GlobSheetPaste!$H$3:$P$1269,4,FALSE)</f>
        <v>published</v>
      </c>
      <c r="O58" s="20" t="str">
        <f>VLOOKUP($K58,GlobSheetPaste!$H$3:$P$1269,5,FALSE)</f>
        <v>DD</v>
      </c>
      <c r="P58" s="20">
        <f>VLOOKUP($K58,GlobSheetPaste!$H$3:$P$1269,6,FALSE)</f>
        <v>2008</v>
      </c>
      <c r="Q58" s="20" t="str">
        <f>VLOOKUP($K58,GlobSheetPaste!$H$3:$P$1269,7,FALSE)</f>
        <v>EN</v>
      </c>
      <c r="R58" s="20" t="str">
        <f>VLOOKUP($K58,GlobSheetPaste!$H$3:$P$1269,8,FALSE)</f>
        <v>A2d</v>
      </c>
      <c r="S58" s="20" t="str">
        <f t="shared" ref="S58:S59" si="66">IF(O58=Q58,"NoChange","non-genuine change")</f>
        <v>non-genuine change</v>
      </c>
      <c r="T58" s="20" t="b">
        <f t="shared" si="2"/>
        <v>0</v>
      </c>
      <c r="U58" s="22">
        <f>VLOOKUP($K58,GlobSheetPaste!$H$3:$P$1269,9,FALSE)</f>
        <v>44197</v>
      </c>
      <c r="V58" s="19">
        <v>40</v>
      </c>
      <c r="W58" s="19">
        <v>163</v>
      </c>
      <c r="X58" s="2" t="b">
        <f t="shared" ref="X58:Y58" si="67">ISNUMBER(V58)</f>
        <v>1</v>
      </c>
      <c r="Y58" s="2" t="b">
        <f t="shared" si="67"/>
        <v>1</v>
      </c>
      <c r="Z58" s="2" t="s">
        <v>89</v>
      </c>
      <c r="AB58" s="2" t="s">
        <v>83</v>
      </c>
      <c r="AC58" s="24" t="str">
        <f ca="1">IFERROR(__xludf.DUMMYFUNCTION("SPLIT(AB58,""_"")"),"Coastal")</f>
        <v>Coastal</v>
      </c>
      <c r="AD58" s="24"/>
      <c r="AE58" s="24">
        <f>VLOOKUP(J58,rangearea210527!$B$2:$C$1159,2,TRUE)</f>
        <v>601950.89249999996</v>
      </c>
      <c r="AF58" s="26"/>
      <c r="AG58" s="26">
        <v>58</v>
      </c>
      <c r="AH58" s="26" t="s">
        <v>84</v>
      </c>
      <c r="AI58" s="26" t="s">
        <v>85</v>
      </c>
      <c r="AJ58" s="27" t="s">
        <v>86</v>
      </c>
      <c r="AK58" s="27"/>
      <c r="AL58" s="26">
        <v>21</v>
      </c>
      <c r="AM58" s="26">
        <v>0</v>
      </c>
      <c r="AN58" s="26">
        <v>0</v>
      </c>
      <c r="AO58" s="29">
        <v>0</v>
      </c>
      <c r="AP58" s="30"/>
      <c r="AQ58" s="30"/>
      <c r="AR58" s="30"/>
      <c r="AS58" s="1">
        <v>1</v>
      </c>
      <c r="AT58" s="1"/>
      <c r="AU58" s="1"/>
      <c r="AV58" s="1"/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J58" s="1">
        <v>1</v>
      </c>
      <c r="BK58" s="1">
        <v>1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>
        <v>0</v>
      </c>
    </row>
    <row r="59" spans="1:75" ht="15.75" hidden="1" customHeight="1" x14ac:dyDescent="0.3">
      <c r="A59" s="2">
        <v>23</v>
      </c>
      <c r="B59" s="2">
        <v>1</v>
      </c>
      <c r="C59" s="2" t="s">
        <v>75</v>
      </c>
      <c r="D59" s="1">
        <v>3</v>
      </c>
      <c r="E59" s="2" t="str">
        <f t="shared" si="0"/>
        <v>3_Squaliformes</v>
      </c>
      <c r="F59" s="2" t="s">
        <v>203</v>
      </c>
      <c r="G59" s="2" t="s">
        <v>204</v>
      </c>
      <c r="H59" s="2" t="s">
        <v>212</v>
      </c>
      <c r="I59" s="2" t="s">
        <v>237</v>
      </c>
      <c r="J59" s="2" t="s">
        <v>238</v>
      </c>
      <c r="K59" s="19" t="str">
        <f t="shared" si="1"/>
        <v>Squalus bucephalus</v>
      </c>
      <c r="L59" s="20">
        <f>VLOOKUP($K59,GlobSheetPaste!$H$3:$P$1269,2,FALSE)</f>
        <v>161703</v>
      </c>
      <c r="M59" s="20">
        <f>VLOOKUP($K59,GlobSheetPaste!$H$3:$P$1269,3,FALSE)</f>
        <v>116739715</v>
      </c>
      <c r="N59" s="20" t="str">
        <f>VLOOKUP($K59,GlobSheetPaste!$H$3:$P$1269,4,FALSE)</f>
        <v>published</v>
      </c>
      <c r="O59" s="20" t="str">
        <f>VLOOKUP($K59,GlobSheetPaste!$H$3:$P$1269,5,FALSE)</f>
        <v>DD</v>
      </c>
      <c r="P59" s="20">
        <f>VLOOKUP($K59,GlobSheetPaste!$H$3:$P$1269,6,FALSE)</f>
        <v>2008</v>
      </c>
      <c r="Q59" s="20" t="str">
        <f>VLOOKUP($K59,GlobSheetPaste!$H$3:$P$1269,7,FALSE)</f>
        <v>DD</v>
      </c>
      <c r="R59" s="20" t="str">
        <f>VLOOKUP($K59,GlobSheetPaste!$H$3:$P$1269,8,FALSE)</f>
        <v>NA</v>
      </c>
      <c r="S59" s="20" t="str">
        <f t="shared" si="66"/>
        <v>NoChange</v>
      </c>
      <c r="T59" s="20" t="b">
        <f t="shared" si="2"/>
        <v>0</v>
      </c>
      <c r="U59" s="20">
        <f>VLOOKUP($K59,GlobSheetPaste!$H$3:$P$1269,9,FALSE)</f>
        <v>2017</v>
      </c>
      <c r="V59" s="19">
        <v>448</v>
      </c>
      <c r="W59" s="19">
        <v>880</v>
      </c>
      <c r="X59" s="2" t="b">
        <f t="shared" ref="X59:Y59" si="68">ISNUMBER(V59)</f>
        <v>1</v>
      </c>
      <c r="Y59" s="2" t="b">
        <f t="shared" si="68"/>
        <v>1</v>
      </c>
      <c r="Z59" s="2" t="s">
        <v>89</v>
      </c>
      <c r="AB59" s="2" t="s">
        <v>178</v>
      </c>
      <c r="AC59" s="24" t="str">
        <f ca="1">IFERROR(__xludf.DUMMYFUNCTION("SPLIT(AB59,""_"")"),"Deepwater")</f>
        <v>Deepwater</v>
      </c>
      <c r="AD59" s="24"/>
      <c r="AE59" s="24">
        <f>VLOOKUP(J59,rangearea210527!$B$2:$C$1159,2,TRUE)</f>
        <v>11895.506100000001</v>
      </c>
      <c r="AF59" s="26" t="s">
        <v>118</v>
      </c>
      <c r="AG59" s="26">
        <v>90</v>
      </c>
      <c r="AH59" s="26" t="s">
        <v>84</v>
      </c>
      <c r="AI59" s="26" t="s">
        <v>85</v>
      </c>
      <c r="AJ59" s="27" t="s">
        <v>86</v>
      </c>
      <c r="AK59" s="27"/>
      <c r="AL59" s="26"/>
      <c r="AM59" s="26">
        <v>1</v>
      </c>
      <c r="AN59" s="26">
        <v>0</v>
      </c>
      <c r="AO59" s="29">
        <v>0</v>
      </c>
      <c r="AP59" s="30"/>
      <c r="AQ59" s="30"/>
      <c r="AR59" s="30"/>
      <c r="AS59" s="1">
        <v>0</v>
      </c>
      <c r="AT59" s="1"/>
      <c r="AU59" s="1"/>
      <c r="AV59" s="1"/>
      <c r="AW59" s="1">
        <v>0</v>
      </c>
      <c r="AX59" s="1">
        <v>0</v>
      </c>
      <c r="AY59" s="1">
        <v>1</v>
      </c>
      <c r="BC59" s="1">
        <v>1</v>
      </c>
      <c r="BG59" s="1">
        <v>1</v>
      </c>
      <c r="BH59" s="1">
        <v>1</v>
      </c>
      <c r="BI59" s="1"/>
      <c r="BJ59" s="1">
        <v>1</v>
      </c>
      <c r="BL59" s="1">
        <v>1</v>
      </c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0</v>
      </c>
    </row>
    <row r="60" spans="1:75" ht="15.75" hidden="1" customHeight="1" x14ac:dyDescent="0.3">
      <c r="A60" s="2">
        <v>24</v>
      </c>
      <c r="B60" s="2">
        <v>1</v>
      </c>
      <c r="C60" s="2" t="s">
        <v>75</v>
      </c>
      <c r="D60" s="1">
        <v>3</v>
      </c>
      <c r="E60" s="2" t="str">
        <f t="shared" si="0"/>
        <v>3_Squaliformes</v>
      </c>
      <c r="F60" s="2" t="s">
        <v>203</v>
      </c>
      <c r="G60" s="2" t="s">
        <v>204</v>
      </c>
      <c r="H60" s="2" t="s">
        <v>212</v>
      </c>
      <c r="I60" s="2" t="s">
        <v>239</v>
      </c>
      <c r="J60" s="2" t="s">
        <v>240</v>
      </c>
      <c r="K60" s="19" t="str">
        <f t="shared" si="1"/>
        <v>Squalus clarkae</v>
      </c>
      <c r="L60" s="20">
        <f>VLOOKUP($K60,GlobSheetPaste!$H$3:$P$1269,2,FALSE)</f>
        <v>152781911</v>
      </c>
      <c r="M60" s="20">
        <f>VLOOKUP($K60,GlobSheetPaste!$H$3:$P$1269,3,FALSE)</f>
        <v>152781941</v>
      </c>
      <c r="N60" s="20" t="str">
        <f>VLOOKUP($K60,GlobSheetPaste!$H$3:$P$1269,4,FALSE)</f>
        <v>published</v>
      </c>
      <c r="O60" s="20" t="str">
        <f>VLOOKUP($K60,GlobSheetPaste!$H$3:$P$1269,5,FALSE)</f>
        <v>NE</v>
      </c>
      <c r="P60" s="20" t="str">
        <f>VLOOKUP($K60,GlobSheetPaste!$H$3:$P$1269,6,FALSE)</f>
        <v>NA</v>
      </c>
      <c r="Q60" s="20" t="str">
        <f>VLOOKUP($K60,GlobSheetPaste!$H$3:$P$1269,7,FALSE)</f>
        <v>LC</v>
      </c>
      <c r="R60" s="20" t="str">
        <f>VLOOKUP($K60,GlobSheetPaste!$H$3:$P$1269,8,FALSE)</f>
        <v>NA</v>
      </c>
      <c r="S60" s="1" t="s">
        <v>117</v>
      </c>
      <c r="T60" s="20" t="b">
        <f t="shared" si="2"/>
        <v>0</v>
      </c>
      <c r="U60" s="22">
        <f>VLOOKUP($K60,GlobSheetPaste!$H$3:$P$1269,9,FALSE)</f>
        <v>43891</v>
      </c>
      <c r="V60" s="19">
        <v>242</v>
      </c>
      <c r="W60" s="19">
        <v>613</v>
      </c>
      <c r="X60" s="2" t="b">
        <f t="shared" ref="X60:Y60" si="69">ISNUMBER(V60)</f>
        <v>1</v>
      </c>
      <c r="Y60" s="2" t="b">
        <f t="shared" si="69"/>
        <v>1</v>
      </c>
      <c r="Z60" s="2" t="s">
        <v>241</v>
      </c>
      <c r="AB60" s="2" t="s">
        <v>178</v>
      </c>
      <c r="AC60" s="24" t="str">
        <f ca="1">IFERROR(__xludf.DUMMYFUNCTION("SPLIT(AB60,""_"")"),"Deepwater")</f>
        <v>Deepwater</v>
      </c>
      <c r="AD60" s="24"/>
      <c r="AE60" s="24">
        <f>VLOOKUP(J60,rangearea210527!$B$2:$C$1159,2,TRUE)</f>
        <v>660813.31530000002</v>
      </c>
      <c r="AF60" s="26"/>
      <c r="AG60" s="26">
        <v>82</v>
      </c>
      <c r="AH60" s="26" t="s">
        <v>84</v>
      </c>
      <c r="AI60" s="26" t="s">
        <v>85</v>
      </c>
      <c r="AJ60" s="27" t="s">
        <v>86</v>
      </c>
      <c r="AK60" s="27"/>
      <c r="AL60" s="26">
        <v>10.5</v>
      </c>
      <c r="AM60" s="26">
        <v>1</v>
      </c>
      <c r="AN60" s="26">
        <v>0</v>
      </c>
      <c r="AO60" s="29">
        <v>0</v>
      </c>
      <c r="AP60" s="30"/>
      <c r="AQ60" s="30"/>
      <c r="AR60" s="30"/>
      <c r="AS60" s="1">
        <v>0</v>
      </c>
      <c r="AT60" s="1"/>
      <c r="AU60" s="1"/>
      <c r="AV60" s="1">
        <v>1</v>
      </c>
      <c r="AW60" s="1">
        <v>0</v>
      </c>
      <c r="AX60" s="1">
        <v>0</v>
      </c>
      <c r="AY60" s="1">
        <v>1</v>
      </c>
      <c r="BC60" s="1">
        <v>1</v>
      </c>
      <c r="BJ60" s="1">
        <v>1</v>
      </c>
      <c r="BL60" s="1">
        <v>1</v>
      </c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0</v>
      </c>
    </row>
    <row r="61" spans="1:75" ht="15.75" hidden="1" customHeight="1" x14ac:dyDescent="0.3">
      <c r="A61" s="2">
        <v>25</v>
      </c>
      <c r="B61" s="2">
        <v>1</v>
      </c>
      <c r="C61" s="2" t="s">
        <v>75</v>
      </c>
      <c r="D61" s="1">
        <v>3</v>
      </c>
      <c r="E61" s="2" t="str">
        <f t="shared" si="0"/>
        <v>3_Squaliformes</v>
      </c>
      <c r="F61" s="2" t="s">
        <v>203</v>
      </c>
      <c r="G61" s="2" t="s">
        <v>204</v>
      </c>
      <c r="H61" s="2" t="s">
        <v>212</v>
      </c>
      <c r="I61" s="2" t="s">
        <v>242</v>
      </c>
      <c r="J61" s="2" t="s">
        <v>243</v>
      </c>
      <c r="K61" s="19" t="str">
        <f t="shared" si="1"/>
        <v>Squalus chloroculus</v>
      </c>
      <c r="L61" s="20">
        <f>VLOOKUP($K61,GlobSheetPaste!$H$3:$P$1269,2,FALSE)</f>
        <v>161360</v>
      </c>
      <c r="M61" s="20">
        <f>VLOOKUP($K61,GlobSheetPaste!$H$3:$P$1269,3,FALSE)</f>
        <v>68644464</v>
      </c>
      <c r="N61" s="20" t="str">
        <f>VLOOKUP($K61,GlobSheetPaste!$H$3:$P$1269,4,FALSE)</f>
        <v>published</v>
      </c>
      <c r="O61" s="20" t="str">
        <f>VLOOKUP($K61,GlobSheetPaste!$H$3:$P$1269,5,FALSE)</f>
        <v>NT</v>
      </c>
      <c r="P61" s="20">
        <f>VLOOKUP($K61,GlobSheetPaste!$H$3:$P$1269,6,FALSE)</f>
        <v>2008</v>
      </c>
      <c r="Q61" s="20" t="str">
        <f>VLOOKUP($K61,GlobSheetPaste!$H$3:$P$1269,7,FALSE)</f>
        <v>EN</v>
      </c>
      <c r="R61" s="20" t="str">
        <f>VLOOKUP($K61,GlobSheetPaste!$H$3:$P$1269,8,FALSE)</f>
        <v>A2bd</v>
      </c>
      <c r="S61" s="20" t="str">
        <f t="shared" ref="S61:S64" si="70">IF(O61=Q61,"NoChange","non-genuine change")</f>
        <v>non-genuine change</v>
      </c>
      <c r="T61" s="20" t="b">
        <f t="shared" si="2"/>
        <v>0</v>
      </c>
      <c r="U61" s="20">
        <f>VLOOKUP($K61,GlobSheetPaste!$H$3:$P$1269,9,FALSE)</f>
        <v>2018</v>
      </c>
      <c r="V61" s="19">
        <v>216</v>
      </c>
      <c r="W61" s="19">
        <v>1360</v>
      </c>
      <c r="X61" s="2" t="b">
        <f t="shared" ref="X61:Y61" si="71">ISNUMBER(V61)</f>
        <v>1</v>
      </c>
      <c r="Y61" s="2" t="b">
        <f t="shared" si="71"/>
        <v>1</v>
      </c>
      <c r="Z61" s="2" t="s">
        <v>89</v>
      </c>
      <c r="AB61" s="2" t="s">
        <v>178</v>
      </c>
      <c r="AC61" s="24" t="str">
        <f ca="1">IFERROR(__xludf.DUMMYFUNCTION("SPLIT(AB61,""_"")"),"Deepwater")</f>
        <v>Deepwater</v>
      </c>
      <c r="AD61" s="24"/>
      <c r="AE61" s="24">
        <f>VLOOKUP(J61,rangearea210527!$B$2:$C$1159,2,TRUE)</f>
        <v>85213.910810000001</v>
      </c>
      <c r="AF61" s="26" t="s">
        <v>118</v>
      </c>
      <c r="AG61" s="26">
        <v>99</v>
      </c>
      <c r="AH61" s="26" t="s">
        <v>84</v>
      </c>
      <c r="AI61" s="26" t="s">
        <v>85</v>
      </c>
      <c r="AJ61" s="27" t="s">
        <v>86</v>
      </c>
      <c r="AK61" s="27"/>
      <c r="AL61" s="26">
        <v>21</v>
      </c>
      <c r="AM61" s="26">
        <v>1</v>
      </c>
      <c r="AN61" s="26">
        <v>0</v>
      </c>
      <c r="AO61" s="29">
        <v>0</v>
      </c>
      <c r="AP61" s="30"/>
      <c r="AQ61" s="30"/>
      <c r="AR61" s="30"/>
      <c r="AS61" s="1">
        <v>0</v>
      </c>
      <c r="AT61" s="1"/>
      <c r="AU61" s="1"/>
      <c r="AV61" s="1"/>
      <c r="AW61" s="1">
        <v>0</v>
      </c>
      <c r="AX61" s="1">
        <v>0</v>
      </c>
      <c r="AY61" s="1">
        <v>1</v>
      </c>
      <c r="AZ61" s="1">
        <v>1</v>
      </c>
      <c r="BA61" s="1"/>
      <c r="BB61" s="1"/>
      <c r="BC61" s="1">
        <v>1</v>
      </c>
      <c r="BD61" s="1">
        <v>1</v>
      </c>
      <c r="BH61" s="1">
        <v>1</v>
      </c>
      <c r="BI61" s="1">
        <v>1</v>
      </c>
      <c r="BJ61" s="1">
        <v>1</v>
      </c>
      <c r="BL61" s="1">
        <v>1</v>
      </c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>
        <v>0</v>
      </c>
    </row>
    <row r="62" spans="1:75" ht="15.75" hidden="1" customHeight="1" x14ac:dyDescent="0.3">
      <c r="A62" s="2">
        <v>26</v>
      </c>
      <c r="B62" s="2">
        <v>1</v>
      </c>
      <c r="C62" s="2" t="s">
        <v>75</v>
      </c>
      <c r="D62" s="1">
        <v>3</v>
      </c>
      <c r="E62" s="2" t="str">
        <f t="shared" si="0"/>
        <v>3_Squaliformes</v>
      </c>
      <c r="F62" s="2" t="s">
        <v>203</v>
      </c>
      <c r="G62" s="2" t="s">
        <v>204</v>
      </c>
      <c r="H62" s="2" t="s">
        <v>212</v>
      </c>
      <c r="I62" s="2" t="s">
        <v>244</v>
      </c>
      <c r="J62" s="2" t="s">
        <v>245</v>
      </c>
      <c r="K62" s="19" t="str">
        <f t="shared" si="1"/>
        <v>Squalus crassispinus</v>
      </c>
      <c r="L62" s="20">
        <f>VLOOKUP($K62,GlobSheetPaste!$H$3:$P$1269,2,FALSE)</f>
        <v>42725</v>
      </c>
      <c r="M62" s="20">
        <f>VLOOKUP($K62,GlobSheetPaste!$H$3:$P$1269,3,FALSE)</f>
        <v>68644617</v>
      </c>
      <c r="N62" s="20" t="str">
        <f>VLOOKUP($K62,GlobSheetPaste!$H$3:$P$1269,4,FALSE)</f>
        <v>published</v>
      </c>
      <c r="O62" s="20" t="str">
        <f>VLOOKUP($K62,GlobSheetPaste!$H$3:$P$1269,5,FALSE)</f>
        <v>DD</v>
      </c>
      <c r="P62" s="20">
        <f>VLOOKUP($K62,GlobSheetPaste!$H$3:$P$1269,6,FALSE)</f>
        <v>2003</v>
      </c>
      <c r="Q62" s="20" t="str">
        <f>VLOOKUP($K62,GlobSheetPaste!$H$3:$P$1269,7,FALSE)</f>
        <v>LC</v>
      </c>
      <c r="R62" s="20" t="str">
        <f>VLOOKUP($K62,GlobSheetPaste!$H$3:$P$1269,8,FALSE)</f>
        <v>NA</v>
      </c>
      <c r="S62" s="20" t="str">
        <f t="shared" si="70"/>
        <v>non-genuine change</v>
      </c>
      <c r="T62" s="20" t="b">
        <f t="shared" si="2"/>
        <v>0</v>
      </c>
      <c r="U62" s="20">
        <f>VLOOKUP($K62,GlobSheetPaste!$H$3:$P$1269,9,FALSE)</f>
        <v>2018</v>
      </c>
      <c r="V62" s="19">
        <v>187</v>
      </c>
      <c r="W62" s="19">
        <v>300</v>
      </c>
      <c r="X62" s="2" t="b">
        <f t="shared" ref="X62:Y62" si="72">ISNUMBER(V62)</f>
        <v>1</v>
      </c>
      <c r="Y62" s="2" t="b">
        <f t="shared" si="72"/>
        <v>1</v>
      </c>
      <c r="Z62" s="2" t="s">
        <v>89</v>
      </c>
      <c r="AB62" s="2" t="s">
        <v>178</v>
      </c>
      <c r="AC62" s="24" t="str">
        <f ca="1">IFERROR(__xludf.DUMMYFUNCTION("SPLIT(AB62,""_"")"),"Deepwater")</f>
        <v>Deepwater</v>
      </c>
      <c r="AD62" s="24"/>
      <c r="AE62" s="24">
        <f>VLOOKUP(J62,rangearea210527!$B$2:$C$1159,2,TRUE)</f>
        <v>36896.899830000002</v>
      </c>
      <c r="AF62" s="26" t="s">
        <v>118</v>
      </c>
      <c r="AG62" s="26">
        <v>67</v>
      </c>
      <c r="AH62" s="26" t="s">
        <v>84</v>
      </c>
      <c r="AI62" s="26" t="s">
        <v>85</v>
      </c>
      <c r="AJ62" s="27" t="s">
        <v>86</v>
      </c>
      <c r="AK62" s="27"/>
      <c r="AL62" s="26"/>
      <c r="AM62" s="26">
        <v>1</v>
      </c>
      <c r="AN62" s="26">
        <v>0</v>
      </c>
      <c r="AO62" s="29">
        <v>0</v>
      </c>
      <c r="AP62" s="30"/>
      <c r="AQ62" s="30"/>
      <c r="AR62" s="30"/>
      <c r="AS62" s="1">
        <v>0</v>
      </c>
      <c r="AT62" s="1"/>
      <c r="AU62" s="1"/>
      <c r="AV62" s="1"/>
      <c r="AW62" s="1">
        <v>0</v>
      </c>
      <c r="AX62" s="1">
        <v>0</v>
      </c>
      <c r="AY62" s="1">
        <v>1</v>
      </c>
      <c r="BC62" s="1">
        <v>1</v>
      </c>
      <c r="BH62" s="1">
        <v>1</v>
      </c>
      <c r="BJ62" s="1">
        <v>1</v>
      </c>
      <c r="BL62" s="1">
        <v>1</v>
      </c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>
        <v>0</v>
      </c>
    </row>
    <row r="63" spans="1:75" ht="15.75" hidden="1" customHeight="1" x14ac:dyDescent="0.3">
      <c r="A63" s="2">
        <v>27</v>
      </c>
      <c r="B63" s="2">
        <v>1</v>
      </c>
      <c r="C63" s="2" t="s">
        <v>75</v>
      </c>
      <c r="D63" s="1">
        <v>3</v>
      </c>
      <c r="E63" s="2" t="str">
        <f t="shared" si="0"/>
        <v>3_Squaliformes</v>
      </c>
      <c r="F63" s="2" t="s">
        <v>203</v>
      </c>
      <c r="G63" s="2" t="s">
        <v>204</v>
      </c>
      <c r="H63" s="2" t="s">
        <v>212</v>
      </c>
      <c r="I63" s="2" t="s">
        <v>246</v>
      </c>
      <c r="J63" s="2" t="s">
        <v>247</v>
      </c>
      <c r="K63" s="19" t="str">
        <f t="shared" si="1"/>
        <v>Squalus cubensis</v>
      </c>
      <c r="L63" s="20">
        <f>VLOOKUP($K63,GlobSheetPaste!$H$3:$P$1269,2,FALSE)</f>
        <v>61416</v>
      </c>
      <c r="M63" s="20">
        <f>VLOOKUP($K63,GlobSheetPaste!$H$3:$P$1269,3,FALSE)</f>
        <v>3104105</v>
      </c>
      <c r="N63" s="20" t="str">
        <f>VLOOKUP($K63,GlobSheetPaste!$H$3:$P$1269,4,FALSE)</f>
        <v>published</v>
      </c>
      <c r="O63" s="20" t="str">
        <f>VLOOKUP($K63,GlobSheetPaste!$H$3:$P$1269,5,FALSE)</f>
        <v>DD</v>
      </c>
      <c r="P63" s="20">
        <f>VLOOKUP($K63,GlobSheetPaste!$H$3:$P$1269,6,FALSE)</f>
        <v>2006</v>
      </c>
      <c r="Q63" s="20" t="str">
        <f>VLOOKUP($K63,GlobSheetPaste!$H$3:$P$1269,7,FALSE)</f>
        <v>LC</v>
      </c>
      <c r="R63" s="20" t="str">
        <f>VLOOKUP($K63,GlobSheetPaste!$H$3:$P$1269,8,FALSE)</f>
        <v>NA</v>
      </c>
      <c r="S63" s="20" t="str">
        <f t="shared" si="70"/>
        <v>non-genuine change</v>
      </c>
      <c r="T63" s="20" t="b">
        <f t="shared" si="2"/>
        <v>0</v>
      </c>
      <c r="U63" s="22">
        <f>VLOOKUP($K63,GlobSheetPaste!$H$3:$P$1269,9,FALSE)</f>
        <v>43891</v>
      </c>
      <c r="V63" s="19">
        <v>10</v>
      </c>
      <c r="W63" s="19">
        <v>731</v>
      </c>
      <c r="X63" s="2" t="b">
        <f t="shared" ref="X63:Y63" si="73">ISNUMBER(V63)</f>
        <v>1</v>
      </c>
      <c r="Y63" s="2" t="b">
        <f t="shared" si="73"/>
        <v>1</v>
      </c>
      <c r="Z63" s="2" t="s">
        <v>89</v>
      </c>
      <c r="AB63" s="2" t="s">
        <v>178</v>
      </c>
      <c r="AC63" s="24" t="str">
        <f ca="1">IFERROR(__xludf.DUMMYFUNCTION("SPLIT(AB63,""_"")"),"Deepwater")</f>
        <v>Deepwater</v>
      </c>
      <c r="AD63" s="24"/>
      <c r="AE63" s="24">
        <f>VLOOKUP(J63,rangearea210527!$B$2:$C$1159,2,TRUE)</f>
        <v>960642.45369999995</v>
      </c>
      <c r="AF63" s="26"/>
      <c r="AG63" s="26">
        <v>60</v>
      </c>
      <c r="AH63" s="26" t="s">
        <v>84</v>
      </c>
      <c r="AI63" s="26" t="s">
        <v>85</v>
      </c>
      <c r="AJ63" s="27" t="s">
        <v>86</v>
      </c>
      <c r="AK63" s="27"/>
      <c r="AL63" s="26">
        <v>9</v>
      </c>
      <c r="AM63" s="26">
        <v>1</v>
      </c>
      <c r="AN63" s="26">
        <v>0</v>
      </c>
      <c r="AO63" s="29">
        <v>0</v>
      </c>
      <c r="AP63" s="30"/>
      <c r="AQ63" s="30"/>
      <c r="AR63" s="30"/>
      <c r="AS63" s="1">
        <v>0</v>
      </c>
      <c r="AT63" s="1"/>
      <c r="AU63" s="1">
        <v>2</v>
      </c>
      <c r="AV63" s="1">
        <v>1</v>
      </c>
      <c r="AW63" s="1">
        <v>0</v>
      </c>
      <c r="AX63" s="1">
        <v>0</v>
      </c>
      <c r="AY63" s="1">
        <v>1</v>
      </c>
      <c r="BC63" s="1">
        <v>1</v>
      </c>
      <c r="BJ63" s="1">
        <v>1</v>
      </c>
      <c r="BL63" s="1">
        <v>1</v>
      </c>
      <c r="BM63" s="1"/>
      <c r="BN63" s="1"/>
      <c r="BO63" s="1"/>
      <c r="BP63" s="1"/>
      <c r="BQ63" s="1"/>
      <c r="BR63" s="1"/>
      <c r="BS63" s="1"/>
      <c r="BT63" s="1"/>
      <c r="BU63" s="1">
        <v>1</v>
      </c>
      <c r="BV63" s="1"/>
      <c r="BW63" s="1">
        <v>0</v>
      </c>
    </row>
    <row r="64" spans="1:75" ht="15.75" hidden="1" customHeight="1" x14ac:dyDescent="0.3">
      <c r="A64" s="2">
        <v>28</v>
      </c>
      <c r="B64" s="2">
        <v>1</v>
      </c>
      <c r="C64" s="2" t="s">
        <v>75</v>
      </c>
      <c r="D64" s="1">
        <v>3</v>
      </c>
      <c r="E64" s="2" t="str">
        <f t="shared" si="0"/>
        <v>3_Squaliformes</v>
      </c>
      <c r="F64" s="2" t="s">
        <v>203</v>
      </c>
      <c r="G64" s="2" t="s">
        <v>204</v>
      </c>
      <c r="H64" s="2" t="s">
        <v>212</v>
      </c>
      <c r="I64" s="2" t="s">
        <v>248</v>
      </c>
      <c r="J64" s="2" t="s">
        <v>249</v>
      </c>
      <c r="K64" s="19" t="str">
        <f t="shared" si="1"/>
        <v>Squalus edmundsi</v>
      </c>
      <c r="L64" s="20">
        <f>VLOOKUP($K64,GlobSheetPaste!$H$3:$P$1269,2,FALSE)</f>
        <v>158617</v>
      </c>
      <c r="M64" s="20">
        <f>VLOOKUP($K64,GlobSheetPaste!$H$3:$P$1269,3,FALSE)</f>
        <v>68644689</v>
      </c>
      <c r="N64" s="20" t="str">
        <f>VLOOKUP($K64,GlobSheetPaste!$H$3:$P$1269,4,FALSE)</f>
        <v>published</v>
      </c>
      <c r="O64" s="20" t="str">
        <f>VLOOKUP($K64,GlobSheetPaste!$H$3:$P$1269,5,FALSE)</f>
        <v>NT</v>
      </c>
      <c r="P64" s="20">
        <f>VLOOKUP($K64,GlobSheetPaste!$H$3:$P$1269,6,FALSE)</f>
        <v>2008</v>
      </c>
      <c r="Q64" s="20" t="str">
        <f>VLOOKUP($K64,GlobSheetPaste!$H$3:$P$1269,7,FALSE)</f>
        <v>NT</v>
      </c>
      <c r="R64" s="20" t="str">
        <f>VLOOKUP($K64,GlobSheetPaste!$H$3:$P$1269,8,FALSE)</f>
        <v>A2d+3d</v>
      </c>
      <c r="S64" s="20" t="str">
        <f t="shared" si="70"/>
        <v>NoChange</v>
      </c>
      <c r="T64" s="20" t="b">
        <f t="shared" si="2"/>
        <v>0</v>
      </c>
      <c r="U64" s="20">
        <f>VLOOKUP($K64,GlobSheetPaste!$H$3:$P$1269,9,FALSE)</f>
        <v>2018</v>
      </c>
      <c r="V64" s="19">
        <v>204</v>
      </c>
      <c r="W64" s="19">
        <v>850</v>
      </c>
      <c r="X64" s="2" t="b">
        <f t="shared" ref="X64:Y64" si="74">ISNUMBER(V64)</f>
        <v>1</v>
      </c>
      <c r="Y64" s="2" t="b">
        <f t="shared" si="74"/>
        <v>1</v>
      </c>
      <c r="Z64" s="2" t="s">
        <v>89</v>
      </c>
      <c r="AB64" s="2" t="s">
        <v>178</v>
      </c>
      <c r="AC64" s="24" t="str">
        <f ca="1">IFERROR(__xludf.DUMMYFUNCTION("SPLIT(AB64,""_"")"),"Deepwater")</f>
        <v>Deepwater</v>
      </c>
      <c r="AD64" s="24"/>
      <c r="AE64" s="24">
        <f>VLOOKUP(J64,rangearea210527!$B$2:$C$1159,2,TRUE)</f>
        <v>85336.727490000005</v>
      </c>
      <c r="AF64" s="26" t="s">
        <v>118</v>
      </c>
      <c r="AG64" s="26">
        <v>115</v>
      </c>
      <c r="AH64" s="26" t="s">
        <v>84</v>
      </c>
      <c r="AI64" s="26" t="s">
        <v>85</v>
      </c>
      <c r="AJ64" s="27" t="s">
        <v>86</v>
      </c>
      <c r="AK64" s="27"/>
      <c r="AL64" s="26">
        <v>22</v>
      </c>
      <c r="AM64" s="26">
        <v>1</v>
      </c>
      <c r="AN64" s="26">
        <v>0</v>
      </c>
      <c r="AO64" s="29">
        <v>0</v>
      </c>
      <c r="AP64" s="30"/>
      <c r="AQ64" s="30"/>
      <c r="AR64" s="30"/>
      <c r="AS64" s="1">
        <v>1</v>
      </c>
      <c r="AT64" s="1"/>
      <c r="AU64" s="1"/>
      <c r="AV64" s="1"/>
      <c r="AW64" s="1">
        <v>0</v>
      </c>
      <c r="AX64" s="1">
        <v>0</v>
      </c>
      <c r="AY64" s="1">
        <v>1</v>
      </c>
      <c r="BC64" s="1">
        <v>1</v>
      </c>
      <c r="BH64" s="1">
        <v>1</v>
      </c>
      <c r="BJ64" s="1">
        <v>1</v>
      </c>
      <c r="BK64" s="1"/>
      <c r="BL64" s="1">
        <v>1</v>
      </c>
      <c r="BM64" s="1"/>
      <c r="BN64" s="1"/>
      <c r="BO64" s="1"/>
      <c r="BP64" s="1"/>
      <c r="BQ64" s="1"/>
      <c r="BR64" s="1"/>
      <c r="BS64" s="1"/>
      <c r="BT64" s="1"/>
      <c r="BU64" s="1">
        <v>1</v>
      </c>
      <c r="BV64" s="1"/>
      <c r="BW64" s="1">
        <v>0</v>
      </c>
    </row>
    <row r="65" spans="1:75" ht="15.75" hidden="1" customHeight="1" x14ac:dyDescent="0.3">
      <c r="A65" s="2">
        <v>29</v>
      </c>
      <c r="B65" s="2">
        <v>1</v>
      </c>
      <c r="C65" s="2" t="s">
        <v>75</v>
      </c>
      <c r="D65" s="1">
        <v>3</v>
      </c>
      <c r="E65" s="2" t="str">
        <f t="shared" si="0"/>
        <v>3_Squaliformes</v>
      </c>
      <c r="F65" s="2" t="s">
        <v>203</v>
      </c>
      <c r="G65" s="2" t="s">
        <v>204</v>
      </c>
      <c r="H65" s="2" t="s">
        <v>212</v>
      </c>
      <c r="I65" s="2" t="s">
        <v>250</v>
      </c>
      <c r="J65" s="2" t="s">
        <v>251</v>
      </c>
      <c r="K65" s="19" t="str">
        <f t="shared" si="1"/>
        <v>Squalus formosus</v>
      </c>
      <c r="L65" s="20">
        <f>VLOOKUP($K65,GlobSheetPaste!$H$3:$P$1269,2,FALSE)</f>
        <v>169229426</v>
      </c>
      <c r="M65" s="20">
        <f>VLOOKUP($K65,GlobSheetPaste!$H$3:$P$1269,3,FALSE)</f>
        <v>169229869</v>
      </c>
      <c r="N65" s="20" t="str">
        <f>VLOOKUP($K65,GlobSheetPaste!$H$3:$P$1269,4,FALSE)</f>
        <v>published</v>
      </c>
      <c r="O65" s="20" t="str">
        <f>VLOOKUP($K65,GlobSheetPaste!$H$3:$P$1269,5,FALSE)</f>
        <v>NE</v>
      </c>
      <c r="P65" s="20" t="str">
        <f>VLOOKUP($K65,GlobSheetPaste!$H$3:$P$1269,6,FALSE)</f>
        <v>NA</v>
      </c>
      <c r="Q65" s="20" t="str">
        <f>VLOOKUP($K65,GlobSheetPaste!$H$3:$P$1269,7,FALSE)</f>
        <v>EN</v>
      </c>
      <c r="R65" s="20" t="str">
        <f>VLOOKUP($K65,GlobSheetPaste!$H$3:$P$1269,8,FALSE)</f>
        <v>A2d</v>
      </c>
      <c r="S65" s="1" t="s">
        <v>117</v>
      </c>
      <c r="T65" s="20" t="b">
        <f t="shared" si="2"/>
        <v>0</v>
      </c>
      <c r="U65" s="22">
        <f>VLOOKUP($K65,GlobSheetPaste!$H$3:$P$1269,9,FALSE)</f>
        <v>43891</v>
      </c>
      <c r="V65" s="23">
        <v>180</v>
      </c>
      <c r="W65" s="23">
        <v>790</v>
      </c>
      <c r="X65" s="2" t="b">
        <f t="shared" ref="X65:Y65" si="75">ISNUMBER(V65)</f>
        <v>1</v>
      </c>
      <c r="Y65" s="2" t="b">
        <f t="shared" si="75"/>
        <v>1</v>
      </c>
      <c r="Z65" s="39" t="s">
        <v>252</v>
      </c>
      <c r="AA65" s="1"/>
      <c r="AB65" s="1" t="s">
        <v>178</v>
      </c>
      <c r="AC65" s="24" t="str">
        <f ca="1">IFERROR(__xludf.DUMMYFUNCTION("SPLIT(AB65,""_"")"),"Deepwater")</f>
        <v>Deepwater</v>
      </c>
      <c r="AD65" s="24"/>
      <c r="AE65" s="24">
        <f>VLOOKUP(J65,rangearea210527!$B$2:$C$1159,2,TRUE)</f>
        <v>18050.50549</v>
      </c>
      <c r="AF65" s="26" t="s">
        <v>118</v>
      </c>
      <c r="AG65" s="26">
        <v>85</v>
      </c>
      <c r="AH65" s="26" t="s">
        <v>84</v>
      </c>
      <c r="AI65" s="26" t="s">
        <v>85</v>
      </c>
      <c r="AJ65" s="27" t="s">
        <v>86</v>
      </c>
      <c r="AK65" s="27"/>
      <c r="AL65" s="26">
        <v>21</v>
      </c>
      <c r="AM65" s="26">
        <v>1</v>
      </c>
      <c r="AN65" s="26">
        <v>0</v>
      </c>
      <c r="AO65" s="29">
        <v>0</v>
      </c>
      <c r="AP65" s="30"/>
      <c r="AQ65" s="30"/>
      <c r="AR65" s="30"/>
      <c r="AS65" s="1">
        <v>0</v>
      </c>
      <c r="AT65" s="1"/>
      <c r="AU65" s="1"/>
      <c r="AV65" s="1"/>
      <c r="AW65" s="1">
        <v>0</v>
      </c>
      <c r="AX65" s="1">
        <v>0</v>
      </c>
      <c r="AY65" s="1">
        <v>1</v>
      </c>
      <c r="AZ65" s="1">
        <v>1</v>
      </c>
      <c r="BA65" s="1"/>
      <c r="BB65" s="1"/>
      <c r="BC65" s="1">
        <v>1</v>
      </c>
      <c r="BD65" s="1">
        <v>1</v>
      </c>
      <c r="BH65" s="1">
        <v>1</v>
      </c>
      <c r="BI65" s="1">
        <v>1</v>
      </c>
      <c r="BJ65" s="1">
        <v>1</v>
      </c>
      <c r="BK65" s="1"/>
      <c r="BL65" s="1">
        <v>1</v>
      </c>
      <c r="BM65" s="1"/>
      <c r="BN65" s="1"/>
      <c r="BO65" s="1"/>
      <c r="BP65" s="1"/>
      <c r="BQ65" s="1"/>
      <c r="BR65" s="1"/>
      <c r="BS65" s="1"/>
      <c r="BT65" s="1"/>
      <c r="BU65" s="1">
        <v>1</v>
      </c>
      <c r="BV65" s="1"/>
      <c r="BW65" s="1">
        <v>0</v>
      </c>
    </row>
    <row r="66" spans="1:75" ht="15.75" hidden="1" customHeight="1" x14ac:dyDescent="0.3">
      <c r="A66" s="2">
        <v>30</v>
      </c>
      <c r="B66" s="2">
        <v>1</v>
      </c>
      <c r="C66" s="2" t="s">
        <v>75</v>
      </c>
      <c r="D66" s="1">
        <v>3</v>
      </c>
      <c r="E66" s="2" t="str">
        <f t="shared" si="0"/>
        <v>3_Squaliformes</v>
      </c>
      <c r="F66" s="2" t="s">
        <v>203</v>
      </c>
      <c r="G66" s="2" t="s">
        <v>204</v>
      </c>
      <c r="H66" s="2" t="s">
        <v>212</v>
      </c>
      <c r="I66" s="2" t="s">
        <v>253</v>
      </c>
      <c r="J66" s="2" t="s">
        <v>254</v>
      </c>
      <c r="K66" s="19" t="str">
        <f t="shared" si="1"/>
        <v>Squalus grahami</v>
      </c>
      <c r="L66" s="20">
        <f>VLOOKUP($K66,GlobSheetPaste!$H$3:$P$1269,2,FALSE)</f>
        <v>42727</v>
      </c>
      <c r="M66" s="20">
        <f>VLOOKUP($K66,GlobSheetPaste!$H$3:$P$1269,3,FALSE)</f>
        <v>68644862</v>
      </c>
      <c r="N66" s="20" t="str">
        <f>VLOOKUP($K66,GlobSheetPaste!$H$3:$P$1269,4,FALSE)</f>
        <v>published</v>
      </c>
      <c r="O66" s="20" t="str">
        <f>VLOOKUP($K66,GlobSheetPaste!$H$3:$P$1269,5,FALSE)</f>
        <v>NT</v>
      </c>
      <c r="P66" s="20">
        <f>VLOOKUP($K66,GlobSheetPaste!$H$3:$P$1269,6,FALSE)</f>
        <v>2003</v>
      </c>
      <c r="Q66" s="20" t="str">
        <f>VLOOKUP($K66,GlobSheetPaste!$H$3:$P$1269,7,FALSE)</f>
        <v>NT</v>
      </c>
      <c r="R66" s="20" t="str">
        <f>VLOOKUP($K66,GlobSheetPaste!$H$3:$P$1269,8,FALSE)</f>
        <v>A2bd</v>
      </c>
      <c r="S66" s="20" t="str">
        <f t="shared" ref="S66:S67" si="76">IF(O66=Q66,"NoChange","non-genuine change")</f>
        <v>NoChange</v>
      </c>
      <c r="T66" s="20" t="b">
        <f t="shared" si="2"/>
        <v>0</v>
      </c>
      <c r="U66" s="20">
        <f>VLOOKUP($K66,GlobSheetPaste!$H$3:$P$1269,9,FALSE)</f>
        <v>2018</v>
      </c>
      <c r="V66" s="19">
        <v>148</v>
      </c>
      <c r="W66" s="19">
        <v>504</v>
      </c>
      <c r="X66" s="2" t="b">
        <f t="shared" ref="X66:Y66" si="77">ISNUMBER(V66)</f>
        <v>1</v>
      </c>
      <c r="Y66" s="2" t="b">
        <f t="shared" si="77"/>
        <v>1</v>
      </c>
      <c r="Z66" s="2" t="s">
        <v>89</v>
      </c>
      <c r="AB66" s="2" t="s">
        <v>178</v>
      </c>
      <c r="AC66" s="24" t="str">
        <f ca="1">IFERROR(__xludf.DUMMYFUNCTION("SPLIT(AB66,""_"")"),"Deepwater")</f>
        <v>Deepwater</v>
      </c>
      <c r="AD66" s="24"/>
      <c r="AE66" s="24">
        <f>VLOOKUP(J66,rangearea210527!$B$2:$C$1159,2,TRUE)</f>
        <v>84183.742629999993</v>
      </c>
      <c r="AF66" s="26" t="s">
        <v>118</v>
      </c>
      <c r="AG66" s="26">
        <v>73</v>
      </c>
      <c r="AH66" s="26" t="s">
        <v>84</v>
      </c>
      <c r="AI66" s="26" t="s">
        <v>85</v>
      </c>
      <c r="AJ66" s="27" t="s">
        <v>86</v>
      </c>
      <c r="AK66" s="27"/>
      <c r="AL66" s="26">
        <v>22</v>
      </c>
      <c r="AM66" s="26">
        <v>1</v>
      </c>
      <c r="AN66" s="26">
        <v>0</v>
      </c>
      <c r="AO66" s="29">
        <v>0</v>
      </c>
      <c r="AP66" s="30"/>
      <c r="AQ66" s="30"/>
      <c r="AR66" s="30"/>
      <c r="AS66" s="1">
        <v>0</v>
      </c>
      <c r="AT66" s="1"/>
      <c r="AU66" s="1"/>
      <c r="AV66" s="1"/>
      <c r="AW66" s="1">
        <v>0</v>
      </c>
      <c r="AX66" s="1">
        <v>0</v>
      </c>
      <c r="AY66" s="1">
        <v>1</v>
      </c>
      <c r="BC66" s="1">
        <v>1</v>
      </c>
      <c r="BH66" s="1">
        <v>1</v>
      </c>
      <c r="BJ66" s="1">
        <v>1</v>
      </c>
      <c r="BL66" s="1">
        <v>1</v>
      </c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0</v>
      </c>
    </row>
    <row r="67" spans="1:75" ht="15.75" hidden="1" customHeight="1" x14ac:dyDescent="0.3">
      <c r="A67" s="2">
        <v>31</v>
      </c>
      <c r="B67" s="2">
        <v>1</v>
      </c>
      <c r="C67" s="2" t="s">
        <v>75</v>
      </c>
      <c r="D67" s="1">
        <v>3</v>
      </c>
      <c r="E67" s="2" t="str">
        <f t="shared" si="0"/>
        <v>3_Squaliformes</v>
      </c>
      <c r="F67" s="2" t="s">
        <v>203</v>
      </c>
      <c r="G67" s="2" t="s">
        <v>204</v>
      </c>
      <c r="H67" s="2" t="s">
        <v>212</v>
      </c>
      <c r="I67" s="2" t="s">
        <v>255</v>
      </c>
      <c r="J67" s="2" t="s">
        <v>256</v>
      </c>
      <c r="K67" s="19" t="str">
        <f t="shared" si="1"/>
        <v>Squalus griffini</v>
      </c>
      <c r="L67" s="20">
        <f>VLOOKUP($K67,GlobSheetPaste!$H$3:$P$1269,2,FALSE)</f>
        <v>195487</v>
      </c>
      <c r="M67" s="20">
        <f>VLOOKUP($K67,GlobSheetPaste!$H$3:$P$1269,3,FALSE)</f>
        <v>116740549</v>
      </c>
      <c r="N67" s="20" t="str">
        <f>VLOOKUP($K67,GlobSheetPaste!$H$3:$P$1269,4,FALSE)</f>
        <v>published</v>
      </c>
      <c r="O67" s="20" t="str">
        <f>VLOOKUP($K67,GlobSheetPaste!$H$3:$P$1269,5,FALSE)</f>
        <v>LC</v>
      </c>
      <c r="P67" s="20">
        <f>VLOOKUP($K67,GlobSheetPaste!$H$3:$P$1269,6,FALSE)</f>
        <v>2010</v>
      </c>
      <c r="Q67" s="20" t="str">
        <f>VLOOKUP($K67,GlobSheetPaste!$H$3:$P$1269,7,FALSE)</f>
        <v>LC</v>
      </c>
      <c r="R67" s="20" t="str">
        <f>VLOOKUP($K67,GlobSheetPaste!$H$3:$P$1269,8,FALSE)</f>
        <v>NA</v>
      </c>
      <c r="S67" s="20" t="str">
        <f t="shared" si="76"/>
        <v>NoChange</v>
      </c>
      <c r="T67" s="20" t="b">
        <f t="shared" si="2"/>
        <v>0</v>
      </c>
      <c r="U67" s="20">
        <f>VLOOKUP($K67,GlobSheetPaste!$H$3:$P$1269,9,FALSE)</f>
        <v>2017</v>
      </c>
      <c r="V67" s="19">
        <v>15</v>
      </c>
      <c r="W67" s="19">
        <v>700</v>
      </c>
      <c r="X67" s="2" t="b">
        <f t="shared" ref="X67:Y67" si="78">ISNUMBER(V67)</f>
        <v>1</v>
      </c>
      <c r="Y67" s="2" t="b">
        <f t="shared" si="78"/>
        <v>1</v>
      </c>
      <c r="Z67" s="2" t="s">
        <v>89</v>
      </c>
      <c r="AB67" s="2" t="s">
        <v>178</v>
      </c>
      <c r="AC67" s="24" t="str">
        <f ca="1">IFERROR(__xludf.DUMMYFUNCTION("SPLIT(AB67,""_"")"),"Deepwater")</f>
        <v>Deepwater</v>
      </c>
      <c r="AD67" s="24"/>
      <c r="AE67" s="24">
        <f>VLOOKUP(J67,rangearea210527!$B$2:$C$1159,2,TRUE)</f>
        <v>253379.5239</v>
      </c>
      <c r="AF67" s="26"/>
      <c r="AG67" s="26">
        <v>110</v>
      </c>
      <c r="AH67" s="26" t="s">
        <v>84</v>
      </c>
      <c r="AI67" s="26" t="s">
        <v>85</v>
      </c>
      <c r="AJ67" s="27" t="s">
        <v>86</v>
      </c>
      <c r="AK67" s="27"/>
      <c r="AL67" s="26"/>
      <c r="AM67" s="26">
        <v>1</v>
      </c>
      <c r="AN67" s="26">
        <v>0</v>
      </c>
      <c r="AO67" s="29">
        <v>0</v>
      </c>
      <c r="AP67" s="30"/>
      <c r="AQ67" s="30"/>
      <c r="AR67" s="30"/>
      <c r="AS67" s="1">
        <v>0</v>
      </c>
      <c r="AT67" s="1"/>
      <c r="AU67" s="1"/>
      <c r="AV67" s="1"/>
      <c r="AW67" s="1">
        <v>0</v>
      </c>
      <c r="AX67" s="1">
        <v>0</v>
      </c>
      <c r="AY67" s="1">
        <v>1</v>
      </c>
      <c r="BC67" s="1">
        <v>1</v>
      </c>
      <c r="BJ67" s="1">
        <v>1</v>
      </c>
      <c r="BL67" s="1">
        <v>1</v>
      </c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0</v>
      </c>
    </row>
    <row r="68" spans="1:75" ht="15.75" hidden="1" customHeight="1" x14ac:dyDescent="0.3">
      <c r="A68" s="2">
        <v>32</v>
      </c>
      <c r="B68" s="2">
        <v>1</v>
      </c>
      <c r="C68" s="2" t="s">
        <v>75</v>
      </c>
      <c r="D68" s="1">
        <v>3</v>
      </c>
      <c r="E68" s="2" t="str">
        <f t="shared" si="0"/>
        <v>3_Squaliformes</v>
      </c>
      <c r="F68" s="2" t="s">
        <v>203</v>
      </c>
      <c r="G68" s="2" t="s">
        <v>204</v>
      </c>
      <c r="H68" s="2" t="s">
        <v>212</v>
      </c>
      <c r="I68" s="2" t="s">
        <v>257</v>
      </c>
      <c r="J68" s="2" t="s">
        <v>258</v>
      </c>
      <c r="K68" s="19" t="str">
        <f t="shared" si="1"/>
        <v>Squalus hawaiiensis</v>
      </c>
      <c r="L68" s="20">
        <f>VLOOKUP($K68,GlobSheetPaste!$H$3:$P$1269,2,FALSE)</f>
        <v>162154636</v>
      </c>
      <c r="M68" s="20">
        <f>VLOOKUP($K68,GlobSheetPaste!$H$3:$P$1269,3,FALSE)</f>
        <v>162155066</v>
      </c>
      <c r="N68" s="20" t="str">
        <f>VLOOKUP($K68,GlobSheetPaste!$H$3:$P$1269,4,FALSE)</f>
        <v>published</v>
      </c>
      <c r="O68" s="20" t="str">
        <f>VLOOKUP($K68,GlobSheetPaste!$H$3:$P$1269,5,FALSE)</f>
        <v>NE</v>
      </c>
      <c r="P68" s="20" t="str">
        <f>VLOOKUP($K68,GlobSheetPaste!$H$3:$P$1269,6,FALSE)</f>
        <v>NA</v>
      </c>
      <c r="Q68" s="20" t="str">
        <f>VLOOKUP($K68,GlobSheetPaste!$H$3:$P$1269,7,FALSE)</f>
        <v>LC</v>
      </c>
      <c r="R68" s="20" t="str">
        <f>VLOOKUP($K68,GlobSheetPaste!$H$3:$P$1269,8,FALSE)</f>
        <v>NA</v>
      </c>
      <c r="S68" s="1" t="s">
        <v>117</v>
      </c>
      <c r="T68" s="20" t="b">
        <f t="shared" si="2"/>
        <v>0</v>
      </c>
      <c r="U68" s="22">
        <f>VLOOKUP($K68,GlobSheetPaste!$H$3:$P$1269,9,FALSE)</f>
        <v>43891</v>
      </c>
      <c r="V68" s="19">
        <v>305</v>
      </c>
      <c r="W68" s="19">
        <v>360</v>
      </c>
      <c r="X68" s="2" t="b">
        <f t="shared" ref="X68:Y68" si="79">ISNUMBER(V68)</f>
        <v>1</v>
      </c>
      <c r="Y68" s="2" t="b">
        <f t="shared" si="79"/>
        <v>1</v>
      </c>
      <c r="Z68" s="2" t="s">
        <v>259</v>
      </c>
      <c r="AB68" s="2" t="s">
        <v>178</v>
      </c>
      <c r="AC68" s="24" t="str">
        <f ca="1">IFERROR(__xludf.DUMMYFUNCTION("SPLIT(AB68,""_"")"),"Deepwater")</f>
        <v>Deepwater</v>
      </c>
      <c r="AD68" s="24"/>
      <c r="AE68" s="24">
        <f>VLOOKUP(J68,rangearea210527!$B$2:$C$1159,2,TRUE)</f>
        <v>2.04573245</v>
      </c>
      <c r="AF68" s="26" t="s">
        <v>118</v>
      </c>
      <c r="AG68" s="26">
        <v>101</v>
      </c>
      <c r="AH68" s="26" t="s">
        <v>84</v>
      </c>
      <c r="AI68" s="26" t="s">
        <v>85</v>
      </c>
      <c r="AJ68" s="27" t="s">
        <v>86</v>
      </c>
      <c r="AK68" s="27"/>
      <c r="AL68" s="26">
        <v>20.5</v>
      </c>
      <c r="AM68" s="26">
        <v>1</v>
      </c>
      <c r="AN68" s="26">
        <v>0</v>
      </c>
      <c r="AO68" s="29">
        <v>0</v>
      </c>
      <c r="AP68" s="30"/>
      <c r="AQ68" s="26">
        <v>1</v>
      </c>
      <c r="AR68" s="30"/>
      <c r="AS68" s="1">
        <v>0</v>
      </c>
      <c r="AT68" s="1"/>
      <c r="AU68" s="1"/>
      <c r="AV68" s="1"/>
      <c r="AW68" s="1">
        <v>0</v>
      </c>
      <c r="AX68" s="1">
        <v>0</v>
      </c>
      <c r="AY68" s="1">
        <v>1</v>
      </c>
      <c r="BC68" s="1">
        <v>1</v>
      </c>
      <c r="BH68" s="1">
        <v>1</v>
      </c>
      <c r="BJ68" s="1">
        <v>1</v>
      </c>
      <c r="BL68" s="1">
        <v>1</v>
      </c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0</v>
      </c>
    </row>
    <row r="69" spans="1:75" ht="15.75" hidden="1" customHeight="1" x14ac:dyDescent="0.3">
      <c r="A69" s="2">
        <v>33</v>
      </c>
      <c r="B69" s="2">
        <v>1</v>
      </c>
      <c r="C69" s="2" t="s">
        <v>75</v>
      </c>
      <c r="D69" s="1">
        <v>3</v>
      </c>
      <c r="E69" s="2" t="str">
        <f t="shared" si="0"/>
        <v>3_Squaliformes</v>
      </c>
      <c r="F69" s="2" t="s">
        <v>203</v>
      </c>
      <c r="G69" s="2" t="s">
        <v>204</v>
      </c>
      <c r="H69" s="2" t="s">
        <v>212</v>
      </c>
      <c r="I69" s="2" t="s">
        <v>260</v>
      </c>
      <c r="J69" s="2" t="s">
        <v>261</v>
      </c>
      <c r="K69" s="19" t="str">
        <f t="shared" si="1"/>
        <v>Squalus hemipinnis</v>
      </c>
      <c r="L69" s="20">
        <f>VLOOKUP($K69,GlobSheetPaste!$H$3:$P$1269,2,FALSE)</f>
        <v>161410</v>
      </c>
      <c r="M69" s="20">
        <f>VLOOKUP($K69,GlobSheetPaste!$H$3:$P$1269,3,FALSE)</f>
        <v>124480327</v>
      </c>
      <c r="N69" s="20" t="str">
        <f>VLOOKUP($K69,GlobSheetPaste!$H$3:$P$1269,4,FALSE)</f>
        <v>published</v>
      </c>
      <c r="O69" s="20" t="str">
        <f>VLOOKUP($K69,GlobSheetPaste!$H$3:$P$1269,5,FALSE)</f>
        <v>NT</v>
      </c>
      <c r="P69" s="20">
        <f>VLOOKUP($K69,GlobSheetPaste!$H$3:$P$1269,6,FALSE)</f>
        <v>2008</v>
      </c>
      <c r="Q69" s="20" t="str">
        <f>VLOOKUP($K69,GlobSheetPaste!$H$3:$P$1269,7,FALSE)</f>
        <v>VU</v>
      </c>
      <c r="R69" s="20" t="str">
        <f>VLOOKUP($K69,GlobSheetPaste!$H$3:$P$1269,8,FALSE)</f>
        <v>A2d</v>
      </c>
      <c r="S69" s="1" t="s">
        <v>81</v>
      </c>
      <c r="T69" s="20" t="b">
        <f t="shared" si="2"/>
        <v>0</v>
      </c>
      <c r="U69" s="22">
        <f>VLOOKUP($K69,GlobSheetPaste!$H$3:$P$1269,9,FALSE)</f>
        <v>43891</v>
      </c>
      <c r="V69" s="19">
        <v>40</v>
      </c>
      <c r="W69" s="19">
        <v>500</v>
      </c>
      <c r="X69" s="2" t="b">
        <f t="shared" ref="X69:Y69" si="80">ISNUMBER(V69)</f>
        <v>1</v>
      </c>
      <c r="Y69" s="2" t="b">
        <f t="shared" si="80"/>
        <v>1</v>
      </c>
      <c r="Z69" s="2" t="s">
        <v>262</v>
      </c>
      <c r="AB69" s="2" t="s">
        <v>178</v>
      </c>
      <c r="AC69" s="24" t="str">
        <f ca="1">IFERROR(__xludf.DUMMYFUNCTION("SPLIT(AB69,""_"")"),"Deepwater")</f>
        <v>Deepwater</v>
      </c>
      <c r="AD69" s="24"/>
      <c r="AE69" s="24">
        <f>VLOOKUP(J69,rangearea210527!$B$2:$C$1159,2,TRUE)</f>
        <v>76221.863060000003</v>
      </c>
      <c r="AF69" s="26" t="s">
        <v>118</v>
      </c>
      <c r="AG69" s="26">
        <v>78</v>
      </c>
      <c r="AH69" s="26" t="s">
        <v>84</v>
      </c>
      <c r="AI69" s="26" t="s">
        <v>85</v>
      </c>
      <c r="AJ69" s="27" t="s">
        <v>86</v>
      </c>
      <c r="AK69" s="27"/>
      <c r="AL69" s="26">
        <v>24</v>
      </c>
      <c r="AM69" s="26">
        <v>1</v>
      </c>
      <c r="AN69" s="26">
        <v>0</v>
      </c>
      <c r="AO69" s="29">
        <v>0</v>
      </c>
      <c r="AP69" s="30"/>
      <c r="AQ69" s="30"/>
      <c r="AR69" s="30"/>
      <c r="AS69" s="1">
        <v>1</v>
      </c>
      <c r="AT69" s="1"/>
      <c r="AU69" s="1"/>
      <c r="AV69" s="1"/>
      <c r="AW69" s="1">
        <v>0</v>
      </c>
      <c r="AX69" s="1">
        <v>0</v>
      </c>
      <c r="AY69" s="1">
        <v>1</v>
      </c>
      <c r="AZ69" s="1">
        <v>1</v>
      </c>
      <c r="BA69" s="1"/>
      <c r="BB69" s="1"/>
      <c r="BC69" s="1">
        <v>1</v>
      </c>
      <c r="BD69" s="1">
        <v>1</v>
      </c>
      <c r="BH69" s="1">
        <v>1</v>
      </c>
      <c r="BI69" s="1">
        <v>1</v>
      </c>
      <c r="BJ69" s="1">
        <v>1</v>
      </c>
      <c r="BL69" s="1">
        <v>1</v>
      </c>
      <c r="BM69" s="1"/>
      <c r="BN69" s="1"/>
      <c r="BO69" s="1"/>
      <c r="BP69" s="1"/>
      <c r="BQ69" s="1"/>
      <c r="BR69" s="1"/>
      <c r="BS69" s="1"/>
      <c r="BT69" s="1"/>
      <c r="BU69" s="1">
        <v>1</v>
      </c>
      <c r="BV69" s="1"/>
      <c r="BW69" s="1">
        <v>0</v>
      </c>
    </row>
    <row r="70" spans="1:75" ht="15.75" hidden="1" customHeight="1" x14ac:dyDescent="0.3">
      <c r="A70" s="2">
        <v>34</v>
      </c>
      <c r="B70" s="2">
        <v>1</v>
      </c>
      <c r="C70" s="2" t="s">
        <v>75</v>
      </c>
      <c r="D70" s="1">
        <v>3</v>
      </c>
      <c r="E70" s="2" t="str">
        <f t="shared" si="0"/>
        <v>3_Squaliformes</v>
      </c>
      <c r="F70" s="2" t="s">
        <v>203</v>
      </c>
      <c r="G70" s="2" t="s">
        <v>204</v>
      </c>
      <c r="H70" s="2" t="s">
        <v>212</v>
      </c>
      <c r="I70" s="2" t="s">
        <v>263</v>
      </c>
      <c r="J70" s="2" t="s">
        <v>264</v>
      </c>
      <c r="K70" s="19" t="str">
        <f t="shared" si="1"/>
        <v>Squalus japonicus</v>
      </c>
      <c r="L70" s="20">
        <f>VLOOKUP($K70,GlobSheetPaste!$H$3:$P$1269,2,FALSE)</f>
        <v>161433</v>
      </c>
      <c r="M70" s="20">
        <f>VLOOKUP($K70,GlobSheetPaste!$H$3:$P$1269,3,FALSE)</f>
        <v>124484752</v>
      </c>
      <c r="N70" s="20" t="str">
        <f>VLOOKUP($K70,GlobSheetPaste!$H$3:$P$1269,4,FALSE)</f>
        <v>published</v>
      </c>
      <c r="O70" s="20" t="str">
        <f>VLOOKUP($K70,GlobSheetPaste!$H$3:$P$1269,5,FALSE)</f>
        <v>DD</v>
      </c>
      <c r="P70" s="20">
        <f>VLOOKUP($K70,GlobSheetPaste!$H$3:$P$1269,6,FALSE)</f>
        <v>2008</v>
      </c>
      <c r="Q70" s="20" t="str">
        <f>VLOOKUP($K70,GlobSheetPaste!$H$3:$P$1269,7,FALSE)</f>
        <v>EN</v>
      </c>
      <c r="R70" s="20" t="str">
        <f>VLOOKUP($K70,GlobSheetPaste!$H$3:$P$1269,8,FALSE)</f>
        <v>A2d</v>
      </c>
      <c r="S70" s="20" t="str">
        <f t="shared" ref="S70:S71" si="81">IF(O70=Q70,"NoChange","non-genuine change")</f>
        <v>non-genuine change</v>
      </c>
      <c r="T70" s="20" t="b">
        <f t="shared" si="2"/>
        <v>0</v>
      </c>
      <c r="U70" s="22">
        <f>VLOOKUP($K70,GlobSheetPaste!$H$3:$P$1269,9,FALSE)</f>
        <v>43891</v>
      </c>
      <c r="V70" s="19">
        <v>52</v>
      </c>
      <c r="W70" s="19">
        <v>400</v>
      </c>
      <c r="X70" s="2" t="b">
        <f t="shared" ref="X70:Y70" si="82">ISNUMBER(V70)</f>
        <v>1</v>
      </c>
      <c r="Y70" s="2" t="b">
        <f t="shared" si="82"/>
        <v>1</v>
      </c>
      <c r="Z70" s="2" t="s">
        <v>89</v>
      </c>
      <c r="AB70" s="2" t="s">
        <v>178</v>
      </c>
      <c r="AC70" s="24" t="str">
        <f ca="1">IFERROR(__xludf.DUMMYFUNCTION("SPLIT(AB70,""_"")"),"Deepwater")</f>
        <v>Deepwater</v>
      </c>
      <c r="AD70" s="24"/>
      <c r="AE70" s="24">
        <f>VLOOKUP(J70,rangearea210527!$B$2:$C$1159,2,TRUE)</f>
        <v>658090.73190000001</v>
      </c>
      <c r="AF70" s="26"/>
      <c r="AG70" s="26">
        <v>105</v>
      </c>
      <c r="AH70" s="26" t="s">
        <v>84</v>
      </c>
      <c r="AI70" s="26" t="s">
        <v>85</v>
      </c>
      <c r="AJ70" s="27" t="s">
        <v>86</v>
      </c>
      <c r="AK70" s="27"/>
      <c r="AL70" s="26">
        <v>21</v>
      </c>
      <c r="AM70" s="26">
        <v>1</v>
      </c>
      <c r="AN70" s="26">
        <v>0</v>
      </c>
      <c r="AO70" s="29">
        <v>0</v>
      </c>
      <c r="AP70" s="30"/>
      <c r="AQ70" s="30"/>
      <c r="AR70" s="30"/>
      <c r="AS70" s="1">
        <v>0</v>
      </c>
      <c r="AT70" s="1"/>
      <c r="AU70" s="1"/>
      <c r="AV70" s="1"/>
      <c r="AW70" s="1">
        <v>0</v>
      </c>
      <c r="AX70" s="1">
        <v>0</v>
      </c>
      <c r="AY70" s="1">
        <v>1</v>
      </c>
      <c r="AZ70" s="1">
        <v>1</v>
      </c>
      <c r="BA70" s="1"/>
      <c r="BB70" s="1"/>
      <c r="BC70" s="1">
        <v>1</v>
      </c>
      <c r="BD70" s="1">
        <v>1</v>
      </c>
      <c r="BJ70" s="1">
        <v>1</v>
      </c>
      <c r="BL70" s="1">
        <v>1</v>
      </c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/>
      <c r="BW70" s="1">
        <v>0</v>
      </c>
    </row>
    <row r="71" spans="1:75" ht="15.75" hidden="1" customHeight="1" x14ac:dyDescent="0.3">
      <c r="A71" s="2">
        <v>35</v>
      </c>
      <c r="B71" s="2">
        <v>1</v>
      </c>
      <c r="C71" s="2" t="s">
        <v>75</v>
      </c>
      <c r="D71" s="1">
        <v>3</v>
      </c>
      <c r="E71" s="2" t="str">
        <f t="shared" si="0"/>
        <v>3_Squaliformes</v>
      </c>
      <c r="F71" s="2" t="s">
        <v>203</v>
      </c>
      <c r="G71" s="2" t="s">
        <v>204</v>
      </c>
      <c r="H71" s="2" t="s">
        <v>212</v>
      </c>
      <c r="I71" s="2" t="s">
        <v>265</v>
      </c>
      <c r="J71" s="2" t="s">
        <v>266</v>
      </c>
      <c r="K71" s="19" t="str">
        <f t="shared" si="1"/>
        <v>Squalus lalannei</v>
      </c>
      <c r="L71" s="20">
        <f>VLOOKUP($K71,GlobSheetPaste!$H$3:$P$1269,2,FALSE)</f>
        <v>161668</v>
      </c>
      <c r="M71" s="20">
        <f>VLOOKUP($K71,GlobSheetPaste!$H$3:$P$1269,3,FALSE)</f>
        <v>124525080</v>
      </c>
      <c r="N71" s="20" t="str">
        <f>VLOOKUP($K71,GlobSheetPaste!$H$3:$P$1269,4,FALSE)</f>
        <v>published</v>
      </c>
      <c r="O71" s="20" t="str">
        <f>VLOOKUP($K71,GlobSheetPaste!$H$3:$P$1269,5,FALSE)</f>
        <v>DD</v>
      </c>
      <c r="P71" s="20">
        <f>VLOOKUP($K71,GlobSheetPaste!$H$3:$P$1269,6,FALSE)</f>
        <v>2008</v>
      </c>
      <c r="Q71" s="20" t="str">
        <f>VLOOKUP($K71,GlobSheetPaste!$H$3:$P$1269,7,FALSE)</f>
        <v>LC</v>
      </c>
      <c r="R71" s="20" t="str">
        <f>VLOOKUP($K71,GlobSheetPaste!$H$3:$P$1269,8,FALSE)</f>
        <v>NA</v>
      </c>
      <c r="S71" s="20" t="str">
        <f t="shared" si="81"/>
        <v>non-genuine change</v>
      </c>
      <c r="T71" s="20" t="b">
        <f t="shared" si="2"/>
        <v>0</v>
      </c>
      <c r="U71" s="20">
        <f>VLOOKUP($K71,GlobSheetPaste!$H$3:$P$1269,9,FALSE)</f>
        <v>2018</v>
      </c>
      <c r="V71" s="19">
        <v>1000</v>
      </c>
      <c r="W71" s="23">
        <v>1000</v>
      </c>
      <c r="X71" s="2" t="b">
        <f t="shared" ref="X71:Y71" si="83">ISNUMBER(V71)</f>
        <v>1</v>
      </c>
      <c r="Y71" s="2" t="b">
        <f t="shared" si="83"/>
        <v>1</v>
      </c>
      <c r="Z71" s="2" t="s">
        <v>89</v>
      </c>
      <c r="AB71" s="2" t="s">
        <v>178</v>
      </c>
      <c r="AC71" s="24" t="str">
        <f ca="1">IFERROR(__xludf.DUMMYFUNCTION("SPLIT(AB71,""_"")"),"Deepwater")</f>
        <v>Deepwater</v>
      </c>
      <c r="AD71" s="24"/>
      <c r="AE71" s="24" t="s">
        <v>267</v>
      </c>
      <c r="AF71" s="26"/>
      <c r="AG71" s="26">
        <v>79</v>
      </c>
      <c r="AH71" s="26" t="s">
        <v>84</v>
      </c>
      <c r="AI71" s="26" t="s">
        <v>85</v>
      </c>
      <c r="AJ71" s="27" t="s">
        <v>86</v>
      </c>
      <c r="AK71" s="27"/>
      <c r="AL71" s="26"/>
      <c r="AM71" s="26">
        <v>1</v>
      </c>
      <c r="AN71" s="26">
        <v>0</v>
      </c>
      <c r="AO71" s="29">
        <v>0</v>
      </c>
      <c r="AP71" s="30"/>
      <c r="AQ71" s="30"/>
      <c r="AR71" s="30"/>
      <c r="AS71" s="1">
        <v>0</v>
      </c>
      <c r="AT71" s="1"/>
      <c r="AU71" s="1"/>
      <c r="AV71" s="1"/>
      <c r="AW71" s="1">
        <v>0</v>
      </c>
      <c r="AX71" s="1">
        <v>0</v>
      </c>
      <c r="AY71" s="1">
        <v>1</v>
      </c>
      <c r="BC71" s="1">
        <v>1</v>
      </c>
      <c r="BJ71" s="1">
        <v>1</v>
      </c>
      <c r="BK71" s="1"/>
      <c r="BL71" s="1">
        <v>1</v>
      </c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0</v>
      </c>
    </row>
    <row r="72" spans="1:75" ht="15.75" hidden="1" customHeight="1" x14ac:dyDescent="0.3">
      <c r="A72" s="2">
        <v>36</v>
      </c>
      <c r="B72" s="2">
        <v>1</v>
      </c>
      <c r="C72" s="2" t="s">
        <v>75</v>
      </c>
      <c r="D72" s="1">
        <v>3</v>
      </c>
      <c r="E72" s="2" t="str">
        <f t="shared" si="0"/>
        <v>3_Squaliformes</v>
      </c>
      <c r="F72" s="2" t="s">
        <v>203</v>
      </c>
      <c r="G72" s="2" t="s">
        <v>204</v>
      </c>
      <c r="H72" s="2" t="s">
        <v>212</v>
      </c>
      <c r="I72" s="2" t="s">
        <v>268</v>
      </c>
      <c r="J72" s="2" t="s">
        <v>269</v>
      </c>
      <c r="K72" s="19" t="str">
        <f t="shared" si="1"/>
        <v>Squalus lobularis</v>
      </c>
      <c r="L72" s="20">
        <f>VLOOKUP($K72,GlobSheetPaste!$H$3:$P$1269,2,FALSE)</f>
        <v>129495487</v>
      </c>
      <c r="M72" s="20">
        <f>VLOOKUP($K72,GlobSheetPaste!$H$3:$P$1269,3,FALSE)</f>
        <v>129495492</v>
      </c>
      <c r="N72" s="20" t="str">
        <f>VLOOKUP($K72,GlobSheetPaste!$H$3:$P$1269,4,FALSE)</f>
        <v>published</v>
      </c>
      <c r="O72" s="20" t="str">
        <f>VLOOKUP($K72,GlobSheetPaste!$H$3:$P$1269,5,FALSE)</f>
        <v>NE</v>
      </c>
      <c r="P72" s="20" t="str">
        <f>VLOOKUP($K72,GlobSheetPaste!$H$3:$P$1269,6,FALSE)</f>
        <v>NA</v>
      </c>
      <c r="Q72" s="20" t="str">
        <f>VLOOKUP($K72,GlobSheetPaste!$H$3:$P$1269,7,FALSE)</f>
        <v>DD</v>
      </c>
      <c r="R72" s="20" t="str">
        <f>VLOOKUP($K72,GlobSheetPaste!$H$3:$P$1269,8,FALSE)</f>
        <v>NA</v>
      </c>
      <c r="S72" s="1" t="s">
        <v>117</v>
      </c>
      <c r="T72" s="20" t="b">
        <f t="shared" si="2"/>
        <v>0</v>
      </c>
      <c r="U72" s="22">
        <f>VLOOKUP($K72,GlobSheetPaste!$H$3:$P$1269,9,FALSE)</f>
        <v>43891</v>
      </c>
      <c r="V72" s="23">
        <v>100</v>
      </c>
      <c r="W72" s="23">
        <v>500</v>
      </c>
      <c r="X72" s="2" t="b">
        <f t="shared" ref="X72:Y72" si="84">ISNUMBER(V72)</f>
        <v>1</v>
      </c>
      <c r="Y72" s="2" t="b">
        <f t="shared" si="84"/>
        <v>1</v>
      </c>
      <c r="Z72" s="1" t="s">
        <v>270</v>
      </c>
      <c r="AA72" s="1"/>
      <c r="AB72" s="1" t="s">
        <v>95</v>
      </c>
      <c r="AC72" s="24" t="str">
        <f ca="1">IFERROR(__xludf.DUMMYFUNCTION("SPLIT(AB72,""_"")"),"Coastal")</f>
        <v>Coastal</v>
      </c>
      <c r="AD72" s="24" t="str">
        <f ca="1">IFERROR(__xludf.DUMMYFUNCTION("""COMPUTED_VALUE"""),"Deepwater")</f>
        <v>Deepwater</v>
      </c>
      <c r="AE72" s="24">
        <f>VLOOKUP(J72,rangearea210527!$B$2:$C$1159,2,TRUE)</f>
        <v>19324.937310000001</v>
      </c>
      <c r="AF72" s="26" t="s">
        <v>118</v>
      </c>
      <c r="AG72" s="26">
        <v>73</v>
      </c>
      <c r="AH72" s="26" t="s">
        <v>84</v>
      </c>
      <c r="AI72" s="26" t="s">
        <v>85</v>
      </c>
      <c r="AJ72" s="27" t="s">
        <v>86</v>
      </c>
      <c r="AK72" s="27"/>
      <c r="AL72" s="26"/>
      <c r="AM72" s="26">
        <v>0</v>
      </c>
      <c r="AN72" s="26">
        <v>0</v>
      </c>
      <c r="AO72" s="29">
        <v>0</v>
      </c>
      <c r="AP72" s="30"/>
      <c r="AQ72" s="30"/>
      <c r="AR72" s="30"/>
      <c r="AS72" s="1">
        <v>0</v>
      </c>
      <c r="AT72" s="1"/>
      <c r="AU72" s="1">
        <v>1</v>
      </c>
      <c r="AV72" s="1"/>
      <c r="AW72" s="1">
        <v>0</v>
      </c>
      <c r="AX72" s="1">
        <v>0</v>
      </c>
      <c r="AY72" s="1">
        <v>1</v>
      </c>
      <c r="BA72" s="1">
        <v>1</v>
      </c>
      <c r="BG72" s="1">
        <v>1</v>
      </c>
      <c r="BH72" s="1">
        <v>1</v>
      </c>
      <c r="BI72" s="1"/>
      <c r="BJ72" s="1">
        <v>1</v>
      </c>
      <c r="BK72" s="1">
        <v>1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0</v>
      </c>
    </row>
    <row r="73" spans="1:75" ht="15.75" hidden="1" customHeight="1" x14ac:dyDescent="0.3">
      <c r="A73" s="2">
        <v>37</v>
      </c>
      <c r="B73" s="2">
        <v>1</v>
      </c>
      <c r="C73" s="2" t="s">
        <v>75</v>
      </c>
      <c r="D73" s="1">
        <v>3</v>
      </c>
      <c r="E73" s="2" t="str">
        <f t="shared" si="0"/>
        <v>3_Squaliformes</v>
      </c>
      <c r="F73" s="2" t="s">
        <v>203</v>
      </c>
      <c r="G73" s="2" t="s">
        <v>204</v>
      </c>
      <c r="H73" s="2" t="s">
        <v>212</v>
      </c>
      <c r="I73" s="2" t="s">
        <v>271</v>
      </c>
      <c r="J73" s="2" t="s">
        <v>272</v>
      </c>
      <c r="K73" s="19" t="str">
        <f t="shared" si="1"/>
        <v>Squalus mahia</v>
      </c>
      <c r="L73" s="20">
        <f>VLOOKUP($K73,GlobSheetPaste!$H$3:$P$1269,2,FALSE)</f>
        <v>124357052</v>
      </c>
      <c r="M73" s="20">
        <f>VLOOKUP($K73,GlobSheetPaste!$H$3:$P$1269,3,FALSE)</f>
        <v>124545003</v>
      </c>
      <c r="N73" s="20" t="str">
        <f>VLOOKUP($K73,GlobSheetPaste!$H$3:$P$1269,4,FALSE)</f>
        <v>published</v>
      </c>
      <c r="O73" s="20" t="str">
        <f>VLOOKUP($K73,GlobSheetPaste!$H$3:$P$1269,5,FALSE)</f>
        <v>NE</v>
      </c>
      <c r="P73" s="20" t="str">
        <f>VLOOKUP($K73,GlobSheetPaste!$H$3:$P$1269,6,FALSE)</f>
        <v>NA</v>
      </c>
      <c r="Q73" s="20" t="str">
        <f>VLOOKUP($K73,GlobSheetPaste!$H$3:$P$1269,7,FALSE)</f>
        <v>DD</v>
      </c>
      <c r="R73" s="20" t="str">
        <f>VLOOKUP($K73,GlobSheetPaste!$H$3:$P$1269,8,FALSE)</f>
        <v>NA</v>
      </c>
      <c r="S73" s="1" t="s">
        <v>117</v>
      </c>
      <c r="T73" s="20" t="b">
        <f t="shared" si="2"/>
        <v>0</v>
      </c>
      <c r="U73" s="22">
        <f>VLOOKUP($K73,GlobSheetPaste!$H$3:$P$1269,9,FALSE)</f>
        <v>43862</v>
      </c>
      <c r="V73" s="19">
        <v>55</v>
      </c>
      <c r="W73" s="19">
        <v>500</v>
      </c>
      <c r="X73" s="2" t="b">
        <f t="shared" ref="X73:Y73" si="85">ISNUMBER(V73)</f>
        <v>1</v>
      </c>
      <c r="Y73" s="2" t="b">
        <f t="shared" si="85"/>
        <v>1</v>
      </c>
      <c r="Z73" s="2" t="s">
        <v>273</v>
      </c>
      <c r="AB73" s="2" t="s">
        <v>178</v>
      </c>
      <c r="AC73" s="24" t="str">
        <f ca="1">IFERROR(__xludf.DUMMYFUNCTION("SPLIT(AB73,""_"")"),"Deepwater")</f>
        <v>Deepwater</v>
      </c>
      <c r="AD73" s="24"/>
      <c r="AE73" s="24">
        <f>VLOOKUP(J73,rangearea210527!$B$2:$C$1159,2,TRUE)</f>
        <v>82429.039430000004</v>
      </c>
      <c r="AF73" s="26" t="s">
        <v>118</v>
      </c>
      <c r="AG73" s="26">
        <v>59</v>
      </c>
      <c r="AH73" s="26" t="s">
        <v>84</v>
      </c>
      <c r="AI73" s="26" t="s">
        <v>85</v>
      </c>
      <c r="AJ73" s="27" t="s">
        <v>86</v>
      </c>
      <c r="AK73" s="27"/>
      <c r="AL73" s="26"/>
      <c r="AM73" s="26">
        <v>1</v>
      </c>
      <c r="AN73" s="26">
        <v>0</v>
      </c>
      <c r="AO73" s="29">
        <v>0</v>
      </c>
      <c r="AP73" s="30"/>
      <c r="AQ73" s="30"/>
      <c r="AR73" s="30"/>
      <c r="AS73" s="1">
        <v>0</v>
      </c>
      <c r="AT73" s="1"/>
      <c r="AU73" s="1"/>
      <c r="AV73" s="1"/>
      <c r="AW73" s="1">
        <v>0</v>
      </c>
      <c r="AX73" s="1">
        <v>0</v>
      </c>
      <c r="AY73" s="1">
        <v>1</v>
      </c>
      <c r="BC73" s="1">
        <v>1</v>
      </c>
      <c r="BG73" s="1">
        <v>1</v>
      </c>
      <c r="BH73" s="1">
        <v>1</v>
      </c>
      <c r="BI73" s="1"/>
      <c r="BJ73" s="1">
        <v>1</v>
      </c>
      <c r="BL73" s="1">
        <v>1</v>
      </c>
      <c r="BM73" s="1"/>
      <c r="BN73" s="1"/>
      <c r="BO73" s="1"/>
      <c r="BP73" s="1"/>
      <c r="BQ73" s="1"/>
      <c r="BR73" s="1"/>
      <c r="BS73" s="1"/>
      <c r="BT73" s="1">
        <v>1</v>
      </c>
      <c r="BU73" s="1"/>
      <c r="BV73" s="1"/>
      <c r="BW73" s="1">
        <v>0</v>
      </c>
    </row>
    <row r="74" spans="1:75" ht="15.75" hidden="1" customHeight="1" x14ac:dyDescent="0.3">
      <c r="A74" s="2">
        <v>38</v>
      </c>
      <c r="B74" s="2">
        <v>1</v>
      </c>
      <c r="C74" s="2" t="s">
        <v>75</v>
      </c>
      <c r="D74" s="1">
        <v>3</v>
      </c>
      <c r="E74" s="2" t="str">
        <f t="shared" si="0"/>
        <v>3_Squaliformes</v>
      </c>
      <c r="F74" s="2" t="s">
        <v>203</v>
      </c>
      <c r="G74" s="2" t="s">
        <v>204</v>
      </c>
      <c r="H74" s="2" t="s">
        <v>212</v>
      </c>
      <c r="I74" s="2" t="s">
        <v>274</v>
      </c>
      <c r="J74" s="2" t="s">
        <v>275</v>
      </c>
      <c r="K74" s="19" t="str">
        <f t="shared" si="1"/>
        <v>Squalus margaretsmithae</v>
      </c>
      <c r="L74" s="20">
        <f>VLOOKUP($K74,GlobSheetPaste!$H$3:$P$1269,2,FALSE)</f>
        <v>124357112</v>
      </c>
      <c r="M74" s="20">
        <f>VLOOKUP($K74,GlobSheetPaste!$H$3:$P$1269,3,FALSE)</f>
        <v>124548001</v>
      </c>
      <c r="N74" s="20" t="str">
        <f>VLOOKUP($K74,GlobSheetPaste!$H$3:$P$1269,4,FALSE)</f>
        <v>published</v>
      </c>
      <c r="O74" s="20" t="str">
        <f>VLOOKUP($K74,GlobSheetPaste!$H$3:$P$1269,5,FALSE)</f>
        <v>NE</v>
      </c>
      <c r="P74" s="20" t="str">
        <f>VLOOKUP($K74,GlobSheetPaste!$H$3:$P$1269,6,FALSE)</f>
        <v>NA</v>
      </c>
      <c r="Q74" s="20" t="str">
        <f>VLOOKUP($K74,GlobSheetPaste!$H$3:$P$1269,7,FALSE)</f>
        <v>LC</v>
      </c>
      <c r="R74" s="20" t="str">
        <f>VLOOKUP($K74,GlobSheetPaste!$H$3:$P$1269,8,FALSE)</f>
        <v>NA</v>
      </c>
      <c r="S74" s="1" t="s">
        <v>117</v>
      </c>
      <c r="T74" s="20" t="b">
        <f t="shared" si="2"/>
        <v>0</v>
      </c>
      <c r="U74" s="22">
        <f>VLOOKUP($K74,GlobSheetPaste!$H$3:$P$1269,9,FALSE)</f>
        <v>43862</v>
      </c>
      <c r="V74" s="19">
        <v>55</v>
      </c>
      <c r="W74" s="19">
        <v>460</v>
      </c>
      <c r="X74" s="2" t="b">
        <f t="shared" ref="X74:Y74" si="86">ISNUMBER(V74)</f>
        <v>1</v>
      </c>
      <c r="Y74" s="2" t="b">
        <f t="shared" si="86"/>
        <v>1</v>
      </c>
      <c r="Z74" s="2" t="s">
        <v>273</v>
      </c>
      <c r="AB74" s="2" t="s">
        <v>178</v>
      </c>
      <c r="AC74" s="24" t="str">
        <f ca="1">IFERROR(__xludf.DUMMYFUNCTION("SPLIT(AB74,""_"")"),"Deepwater")</f>
        <v>Deepwater</v>
      </c>
      <c r="AD74" s="24"/>
      <c r="AE74" s="24">
        <f>VLOOKUP(J74,rangearea210527!$B$2:$C$1159,2,TRUE)</f>
        <v>399929.45380000002</v>
      </c>
      <c r="AF74" s="26"/>
      <c r="AG74" s="26">
        <v>54.3</v>
      </c>
      <c r="AH74" s="26" t="s">
        <v>84</v>
      </c>
      <c r="AI74" s="26" t="s">
        <v>85</v>
      </c>
      <c r="AJ74" s="27" t="s">
        <v>86</v>
      </c>
      <c r="AK74" s="27"/>
      <c r="AL74" s="26">
        <v>23.5</v>
      </c>
      <c r="AM74" s="26">
        <v>1</v>
      </c>
      <c r="AN74" s="26">
        <v>0</v>
      </c>
      <c r="AO74" s="29">
        <v>0</v>
      </c>
      <c r="AP74" s="30"/>
      <c r="AQ74" s="30"/>
      <c r="AR74" s="30"/>
      <c r="AS74" s="1">
        <v>0</v>
      </c>
      <c r="AT74" s="1"/>
      <c r="AU74" s="1"/>
      <c r="AV74" s="1"/>
      <c r="AW74" s="1">
        <v>0</v>
      </c>
      <c r="AX74" s="1">
        <v>0</v>
      </c>
      <c r="AY74" s="1">
        <v>1</v>
      </c>
      <c r="BC74" s="1">
        <v>1</v>
      </c>
      <c r="BJ74" s="1">
        <v>1</v>
      </c>
      <c r="BL74" s="1">
        <v>1</v>
      </c>
      <c r="BM74" s="1"/>
      <c r="BN74" s="1"/>
      <c r="BO74" s="1"/>
      <c r="BP74" s="1"/>
      <c r="BQ74" s="1"/>
      <c r="BR74" s="1"/>
      <c r="BS74" s="1"/>
      <c r="BT74" s="1">
        <v>1</v>
      </c>
      <c r="BU74" s="1"/>
      <c r="BV74" s="1"/>
      <c r="BW74" s="1">
        <v>0</v>
      </c>
    </row>
    <row r="75" spans="1:75" ht="15.75" hidden="1" customHeight="1" x14ac:dyDescent="0.3">
      <c r="A75" s="2">
        <v>39</v>
      </c>
      <c r="B75" s="2">
        <v>1</v>
      </c>
      <c r="C75" s="2" t="s">
        <v>75</v>
      </c>
      <c r="D75" s="1">
        <v>3</v>
      </c>
      <c r="E75" s="2" t="str">
        <f t="shared" si="0"/>
        <v>3_Squaliformes</v>
      </c>
      <c r="F75" s="2" t="s">
        <v>203</v>
      </c>
      <c r="G75" s="2" t="s">
        <v>204</v>
      </c>
      <c r="H75" s="2" t="s">
        <v>212</v>
      </c>
      <c r="I75" s="2" t="s">
        <v>276</v>
      </c>
      <c r="J75" s="2" t="s">
        <v>277</v>
      </c>
      <c r="K75" s="19" t="str">
        <f t="shared" si="1"/>
        <v>Squalus megalops</v>
      </c>
      <c r="L75" s="20">
        <f>VLOOKUP($K75,GlobSheetPaste!$H$3:$P$1269,2,FALSE)</f>
        <v>124553086</v>
      </c>
      <c r="M75" s="20">
        <f>VLOOKUP($K75,GlobSheetPaste!$H$3:$P$1269,3,FALSE)</f>
        <v>68644970</v>
      </c>
      <c r="N75" s="20" t="str">
        <f>VLOOKUP($K75,GlobSheetPaste!$H$3:$P$1269,4,FALSE)</f>
        <v>published</v>
      </c>
      <c r="O75" s="20" t="str">
        <f>VLOOKUP($K75,GlobSheetPaste!$H$3:$P$1269,5,FALSE)</f>
        <v>LC</v>
      </c>
      <c r="P75" s="20">
        <f>VLOOKUP($K75,GlobSheetPaste!$H$3:$P$1269,6,FALSE)</f>
        <v>2003</v>
      </c>
      <c r="Q75" s="20" t="str">
        <f>VLOOKUP($K75,GlobSheetPaste!$H$3:$P$1269,7,FALSE)</f>
        <v>LC</v>
      </c>
      <c r="R75" s="20" t="str">
        <f>VLOOKUP($K75,GlobSheetPaste!$H$3:$P$1269,8,FALSE)</f>
        <v>NA</v>
      </c>
      <c r="S75" s="20" t="str">
        <f t="shared" ref="S75:S80" si="87">IF(O75=Q75,"NoChange","non-genuine change")</f>
        <v>NoChange</v>
      </c>
      <c r="T75" s="20" t="b">
        <f t="shared" si="2"/>
        <v>0</v>
      </c>
      <c r="U75" s="22">
        <f>VLOOKUP($K75,GlobSheetPaste!$H$3:$P$1269,9,FALSE)</f>
        <v>43862</v>
      </c>
      <c r="V75" s="19">
        <v>0</v>
      </c>
      <c r="W75" s="19">
        <v>732</v>
      </c>
      <c r="X75" s="2" t="b">
        <f t="shared" ref="X75:Y75" si="88">ISNUMBER(V75)</f>
        <v>1</v>
      </c>
      <c r="Y75" s="2" t="b">
        <f t="shared" si="88"/>
        <v>1</v>
      </c>
      <c r="Z75" s="2" t="s">
        <v>89</v>
      </c>
      <c r="AB75" s="2" t="s">
        <v>278</v>
      </c>
      <c r="AC75" s="24" t="str">
        <f ca="1">IFERROR(__xludf.DUMMYFUNCTION("SPLIT(AB75,""_"")"),"Deepwater")</f>
        <v>Deepwater</v>
      </c>
      <c r="AD75" s="24" t="str">
        <f ca="1">IFERROR(__xludf.DUMMYFUNCTION("""COMPUTED_VALUE"""),"Coastal")</f>
        <v>Coastal</v>
      </c>
      <c r="AE75" s="24">
        <f>VLOOKUP(J75,rangearea210527!$B$2:$C$1159,2,TRUE)</f>
        <v>905548.77830000001</v>
      </c>
      <c r="AF75" s="26"/>
      <c r="AG75" s="26">
        <v>64</v>
      </c>
      <c r="AH75" s="26" t="s">
        <v>84</v>
      </c>
      <c r="AI75" s="26" t="s">
        <v>85</v>
      </c>
      <c r="AJ75" s="27" t="s">
        <v>86</v>
      </c>
      <c r="AK75" s="27"/>
      <c r="AL75" s="26" t="s">
        <v>279</v>
      </c>
      <c r="AM75" s="26">
        <v>1</v>
      </c>
      <c r="AN75" s="26">
        <v>0</v>
      </c>
      <c r="AO75" s="29">
        <v>0</v>
      </c>
      <c r="AP75" s="30"/>
      <c r="AQ75" s="30"/>
      <c r="AR75" s="30"/>
      <c r="AS75" s="1">
        <v>0</v>
      </c>
      <c r="AT75" s="1"/>
      <c r="AU75" s="1"/>
      <c r="AV75" s="1"/>
      <c r="AW75" s="1">
        <v>1</v>
      </c>
      <c r="AX75" s="1">
        <v>1</v>
      </c>
      <c r="AY75" s="1">
        <v>1</v>
      </c>
      <c r="BC75" s="1">
        <v>1</v>
      </c>
      <c r="BJ75" s="1">
        <v>1</v>
      </c>
      <c r="BK75" s="1"/>
      <c r="BL75" s="1">
        <v>1</v>
      </c>
      <c r="BM75" s="1"/>
      <c r="BN75" s="1"/>
      <c r="BO75" s="1"/>
      <c r="BP75" s="1"/>
      <c r="BQ75" s="1"/>
      <c r="BR75" s="1"/>
      <c r="BS75" s="1"/>
      <c r="BT75" s="1"/>
      <c r="BU75" s="1">
        <v>1</v>
      </c>
      <c r="BV75" s="1"/>
      <c r="BW75" s="1">
        <v>0</v>
      </c>
    </row>
    <row r="76" spans="1:75" ht="15.75" hidden="1" customHeight="1" x14ac:dyDescent="0.3">
      <c r="A76" s="2">
        <v>40</v>
      </c>
      <c r="B76" s="2">
        <v>1</v>
      </c>
      <c r="C76" s="2" t="s">
        <v>75</v>
      </c>
      <c r="D76" s="1">
        <v>3</v>
      </c>
      <c r="E76" s="2" t="str">
        <f t="shared" si="0"/>
        <v>3_Squaliformes</v>
      </c>
      <c r="F76" s="2" t="s">
        <v>203</v>
      </c>
      <c r="G76" s="2" t="s">
        <v>204</v>
      </c>
      <c r="H76" s="2" t="s">
        <v>212</v>
      </c>
      <c r="I76" s="2" t="s">
        <v>280</v>
      </c>
      <c r="J76" s="2" t="s">
        <v>281</v>
      </c>
      <c r="K76" s="19" t="str">
        <f t="shared" si="1"/>
        <v>Squalus melanurus</v>
      </c>
      <c r="L76" s="20">
        <f>VLOOKUP($K76,GlobSheetPaste!$H$3:$P$1269,2,FALSE)</f>
        <v>41860</v>
      </c>
      <c r="M76" s="20">
        <f>VLOOKUP($K76,GlobSheetPaste!$H$3:$P$1269,3,FALSE)</f>
        <v>116737441</v>
      </c>
      <c r="N76" s="20" t="str">
        <f>VLOOKUP($K76,GlobSheetPaste!$H$3:$P$1269,4,FALSE)</f>
        <v>published</v>
      </c>
      <c r="O76" s="20" t="str">
        <f>VLOOKUP($K76,GlobSheetPaste!$H$3:$P$1269,5,FALSE)</f>
        <v>LC</v>
      </c>
      <c r="P76" s="20">
        <f>VLOOKUP($K76,GlobSheetPaste!$H$3:$P$1269,6,FALSE)</f>
        <v>2003</v>
      </c>
      <c r="Q76" s="20" t="str">
        <f>VLOOKUP($K76,GlobSheetPaste!$H$3:$P$1269,7,FALSE)</f>
        <v>DD</v>
      </c>
      <c r="R76" s="20" t="str">
        <f>VLOOKUP($K76,GlobSheetPaste!$H$3:$P$1269,8,FALSE)</f>
        <v>NA</v>
      </c>
      <c r="S76" s="20" t="str">
        <f t="shared" si="87"/>
        <v>non-genuine change</v>
      </c>
      <c r="T76" s="20" t="b">
        <f t="shared" si="2"/>
        <v>0</v>
      </c>
      <c r="U76" s="20">
        <f>VLOOKUP($K76,GlobSheetPaste!$H$3:$P$1269,9,FALSE)</f>
        <v>2017</v>
      </c>
      <c r="V76" s="19">
        <v>34</v>
      </c>
      <c r="W76" s="19">
        <v>480</v>
      </c>
      <c r="X76" s="2" t="b">
        <f t="shared" ref="X76:Y76" si="89">ISNUMBER(V76)</f>
        <v>1</v>
      </c>
      <c r="Y76" s="2" t="b">
        <f t="shared" si="89"/>
        <v>1</v>
      </c>
      <c r="Z76" s="2" t="s">
        <v>89</v>
      </c>
      <c r="AB76" s="2" t="s">
        <v>178</v>
      </c>
      <c r="AC76" s="24" t="str">
        <f ca="1">IFERROR(__xludf.DUMMYFUNCTION("SPLIT(AB76,""_"")"),"Deepwater")</f>
        <v>Deepwater</v>
      </c>
      <c r="AD76" s="24"/>
      <c r="AE76" s="24">
        <f>VLOOKUP(J76,rangearea210527!$B$2:$C$1159,2,TRUE)</f>
        <v>139.4845857</v>
      </c>
      <c r="AF76" s="26" t="s">
        <v>118</v>
      </c>
      <c r="AG76" s="26">
        <v>75</v>
      </c>
      <c r="AH76" s="26" t="s">
        <v>84</v>
      </c>
      <c r="AI76" s="26" t="s">
        <v>85</v>
      </c>
      <c r="AJ76" s="27" t="s">
        <v>86</v>
      </c>
      <c r="AK76" s="27"/>
      <c r="AL76" s="26"/>
      <c r="AM76" s="26">
        <v>1</v>
      </c>
      <c r="AN76" s="26">
        <v>0</v>
      </c>
      <c r="AO76" s="29">
        <v>0</v>
      </c>
      <c r="AP76" s="30"/>
      <c r="AQ76" s="30"/>
      <c r="AR76" s="30"/>
      <c r="AS76" s="1">
        <v>0</v>
      </c>
      <c r="AT76" s="1"/>
      <c r="AU76" s="1"/>
      <c r="AV76" s="1"/>
      <c r="AW76" s="1">
        <v>0</v>
      </c>
      <c r="AX76" s="1">
        <v>0</v>
      </c>
      <c r="AY76" s="1">
        <v>1</v>
      </c>
      <c r="BC76" s="1">
        <v>1</v>
      </c>
      <c r="BG76" s="1">
        <v>1</v>
      </c>
      <c r="BH76" s="1">
        <v>1</v>
      </c>
      <c r="BI76" s="1"/>
      <c r="BJ76" s="1">
        <v>1</v>
      </c>
      <c r="BL76" s="1">
        <v>1</v>
      </c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0</v>
      </c>
    </row>
    <row r="77" spans="1:75" ht="15.75" hidden="1" customHeight="1" x14ac:dyDescent="0.3">
      <c r="A77" s="2">
        <v>41</v>
      </c>
      <c r="B77" s="2">
        <v>1</v>
      </c>
      <c r="C77" s="2" t="s">
        <v>75</v>
      </c>
      <c r="D77" s="1">
        <v>3</v>
      </c>
      <c r="E77" s="2" t="str">
        <f t="shared" si="0"/>
        <v>3_Squaliformes</v>
      </c>
      <c r="F77" s="2" t="s">
        <v>203</v>
      </c>
      <c r="G77" s="2" t="s">
        <v>204</v>
      </c>
      <c r="H77" s="2" t="s">
        <v>212</v>
      </c>
      <c r="I77" s="2" t="s">
        <v>282</v>
      </c>
      <c r="J77" s="2" t="s">
        <v>283</v>
      </c>
      <c r="K77" s="19" t="str">
        <f t="shared" si="1"/>
        <v>Squalus mitsukurii</v>
      </c>
      <c r="L77" s="20">
        <f>VLOOKUP($K77,GlobSheetPaste!$H$3:$P$1269,2,FALSE)</f>
        <v>152781967</v>
      </c>
      <c r="M77" s="20">
        <f>VLOOKUP($K77,GlobSheetPaste!$H$3:$P$1269,3,FALSE)</f>
        <v>2957982</v>
      </c>
      <c r="N77" s="20" t="str">
        <f>VLOOKUP($K77,GlobSheetPaste!$H$3:$P$1269,4,FALSE)</f>
        <v>published</v>
      </c>
      <c r="O77" s="20" t="str">
        <f>VLOOKUP($K77,GlobSheetPaste!$H$3:$P$1269,5,FALSE)</f>
        <v>DD</v>
      </c>
      <c r="P77" s="20">
        <f>VLOOKUP($K77,GlobSheetPaste!$H$3:$P$1269,6,FALSE)</f>
        <v>2007</v>
      </c>
      <c r="Q77" s="20" t="str">
        <f>VLOOKUP($K77,GlobSheetPaste!$H$3:$P$1269,7,FALSE)</f>
        <v>EN</v>
      </c>
      <c r="R77" s="20" t="str">
        <f>VLOOKUP($K77,GlobSheetPaste!$H$3:$P$1269,8,FALSE)</f>
        <v>A2bd</v>
      </c>
      <c r="S77" s="20" t="str">
        <f t="shared" si="87"/>
        <v>non-genuine change</v>
      </c>
      <c r="T77" s="20" t="b">
        <f t="shared" si="2"/>
        <v>0</v>
      </c>
      <c r="U77" s="22">
        <f>VLOOKUP($K77,GlobSheetPaste!$H$3:$P$1269,9,FALSE)</f>
        <v>43891</v>
      </c>
      <c r="V77" s="19">
        <v>4</v>
      </c>
      <c r="W77" s="19">
        <v>954</v>
      </c>
      <c r="X77" s="2" t="b">
        <f t="shared" ref="X77:Y77" si="90">ISNUMBER(V77)</f>
        <v>1</v>
      </c>
      <c r="Y77" s="2" t="b">
        <f t="shared" si="90"/>
        <v>1</v>
      </c>
      <c r="Z77" s="2" t="s">
        <v>89</v>
      </c>
      <c r="AB77" s="2" t="s">
        <v>178</v>
      </c>
      <c r="AC77" s="24" t="str">
        <f ca="1">IFERROR(__xludf.DUMMYFUNCTION("SPLIT(AB77,""_"")"),"Deepwater")</f>
        <v>Deepwater</v>
      </c>
      <c r="AD77" s="24"/>
      <c r="AE77" s="24">
        <f>VLOOKUP(J77,rangearea210527!$B$2:$C$1159,2,TRUE)</f>
        <v>1423186.0490000001</v>
      </c>
      <c r="AF77" s="26"/>
      <c r="AG77" s="26">
        <v>112</v>
      </c>
      <c r="AH77" s="26" t="s">
        <v>84</v>
      </c>
      <c r="AI77" s="26" t="s">
        <v>85</v>
      </c>
      <c r="AJ77" s="27" t="s">
        <v>86</v>
      </c>
      <c r="AK77" s="27"/>
      <c r="AL77" s="26">
        <v>26</v>
      </c>
      <c r="AM77" s="26">
        <v>1</v>
      </c>
      <c r="AN77" s="26">
        <v>0</v>
      </c>
      <c r="AO77" s="29">
        <v>0</v>
      </c>
      <c r="AP77" s="30"/>
      <c r="AQ77" s="30"/>
      <c r="AR77" s="30"/>
      <c r="AS77" s="1">
        <v>0</v>
      </c>
      <c r="AT77" s="1"/>
      <c r="AU77" s="1"/>
      <c r="AV77" s="1"/>
      <c r="AW77" s="1">
        <v>0</v>
      </c>
      <c r="AX77" s="1">
        <v>0</v>
      </c>
      <c r="AY77" s="1">
        <v>1</v>
      </c>
      <c r="AZ77" s="1">
        <v>1</v>
      </c>
      <c r="BA77" s="1"/>
      <c r="BB77" s="1"/>
      <c r="BC77" s="1">
        <v>1</v>
      </c>
      <c r="BD77" s="1">
        <v>1</v>
      </c>
      <c r="BJ77" s="1">
        <v>1</v>
      </c>
      <c r="BL77" s="1">
        <v>1</v>
      </c>
      <c r="BM77" s="1"/>
      <c r="BN77" s="1"/>
      <c r="BO77" s="1"/>
      <c r="BP77" s="1"/>
      <c r="BQ77" s="1"/>
      <c r="BR77" s="1"/>
      <c r="BS77" s="1"/>
      <c r="BT77" s="1"/>
      <c r="BU77" s="1">
        <v>1</v>
      </c>
      <c r="BV77" s="1"/>
      <c r="BW77" s="1">
        <v>0</v>
      </c>
    </row>
    <row r="78" spans="1:75" ht="15.75" hidden="1" customHeight="1" x14ac:dyDescent="0.3">
      <c r="A78" s="2">
        <v>42</v>
      </c>
      <c r="B78" s="2">
        <v>1</v>
      </c>
      <c r="C78" s="2" t="s">
        <v>75</v>
      </c>
      <c r="D78" s="1">
        <v>3</v>
      </c>
      <c r="E78" s="2" t="str">
        <f t="shared" si="0"/>
        <v>3_Squaliformes</v>
      </c>
      <c r="F78" s="2" t="s">
        <v>203</v>
      </c>
      <c r="G78" s="2" t="s">
        <v>204</v>
      </c>
      <c r="H78" s="2" t="s">
        <v>212</v>
      </c>
      <c r="I78" s="2" t="s">
        <v>284</v>
      </c>
      <c r="J78" s="2" t="s">
        <v>285</v>
      </c>
      <c r="K78" s="19" t="str">
        <f t="shared" si="1"/>
        <v>Squalus montalbani</v>
      </c>
      <c r="L78" s="20">
        <f>VLOOKUP($K78,GlobSheetPaste!$H$3:$P$1269,2,FALSE)</f>
        <v>161404</v>
      </c>
      <c r="M78" s="20">
        <f>VLOOKUP($K78,GlobSheetPaste!$H$3:$P$1269,3,FALSE)</f>
        <v>68645208</v>
      </c>
      <c r="N78" s="20" t="str">
        <f>VLOOKUP($K78,GlobSheetPaste!$H$3:$P$1269,4,FALSE)</f>
        <v>published</v>
      </c>
      <c r="O78" s="20" t="str">
        <f>VLOOKUP($K78,GlobSheetPaste!$H$3:$P$1269,5,FALSE)</f>
        <v>VU</v>
      </c>
      <c r="P78" s="20">
        <f>VLOOKUP($K78,GlobSheetPaste!$H$3:$P$1269,6,FALSE)</f>
        <v>2008</v>
      </c>
      <c r="Q78" s="20" t="str">
        <f>VLOOKUP($K78,GlobSheetPaste!$H$3:$P$1269,7,FALSE)</f>
        <v>VU</v>
      </c>
      <c r="R78" s="20" t="str">
        <f>VLOOKUP($K78,GlobSheetPaste!$H$3:$P$1269,8,FALSE)</f>
        <v>A2bd+3d</v>
      </c>
      <c r="S78" s="20" t="str">
        <f t="shared" si="87"/>
        <v>NoChange</v>
      </c>
      <c r="T78" s="20" t="b">
        <f t="shared" si="2"/>
        <v>0</v>
      </c>
      <c r="U78" s="20">
        <f>VLOOKUP($K78,GlobSheetPaste!$H$3:$P$1269,9,FALSE)</f>
        <v>2018</v>
      </c>
      <c r="V78" s="19">
        <v>154</v>
      </c>
      <c r="W78" s="19">
        <v>1370</v>
      </c>
      <c r="X78" s="2" t="b">
        <f t="shared" ref="X78:Y78" si="91">ISNUMBER(V78)</f>
        <v>1</v>
      </c>
      <c r="Y78" s="2" t="b">
        <f t="shared" si="91"/>
        <v>1</v>
      </c>
      <c r="Z78" s="2" t="s">
        <v>89</v>
      </c>
      <c r="AB78" s="2" t="s">
        <v>178</v>
      </c>
      <c r="AC78" s="24" t="str">
        <f ca="1">IFERROR(__xludf.DUMMYFUNCTION("SPLIT(AB78,""_"")"),"Deepwater")</f>
        <v>Deepwater</v>
      </c>
      <c r="AD78" s="24"/>
      <c r="AE78" s="24">
        <f>VLOOKUP(J78,rangearea210527!$B$2:$C$1159,2,TRUE)</f>
        <v>688599.07640000002</v>
      </c>
      <c r="AF78" s="26"/>
      <c r="AG78" s="26">
        <v>101</v>
      </c>
      <c r="AH78" s="26" t="s">
        <v>84</v>
      </c>
      <c r="AI78" s="26" t="s">
        <v>85</v>
      </c>
      <c r="AJ78" s="27" t="s">
        <v>86</v>
      </c>
      <c r="AK78" s="27"/>
      <c r="AL78" s="26">
        <v>27</v>
      </c>
      <c r="AM78" s="26">
        <v>1</v>
      </c>
      <c r="AN78" s="26">
        <v>0</v>
      </c>
      <c r="AO78" s="29">
        <v>0</v>
      </c>
      <c r="AP78" s="30"/>
      <c r="AQ78" s="30"/>
      <c r="AR78" s="30"/>
      <c r="AS78" s="1">
        <v>1</v>
      </c>
      <c r="AT78" s="1"/>
      <c r="AU78" s="1"/>
      <c r="AV78" s="1"/>
      <c r="AW78" s="1">
        <v>0</v>
      </c>
      <c r="AX78" s="1">
        <v>0</v>
      </c>
      <c r="AY78" s="1">
        <v>1</v>
      </c>
      <c r="AZ78" s="1">
        <v>1</v>
      </c>
      <c r="BA78" s="1"/>
      <c r="BB78" s="1"/>
      <c r="BC78" s="1">
        <v>1</v>
      </c>
      <c r="BD78" s="1">
        <v>1</v>
      </c>
      <c r="BJ78" s="1">
        <v>1</v>
      </c>
      <c r="BL78" s="1">
        <v>1</v>
      </c>
      <c r="BM78" s="1"/>
      <c r="BN78" s="1"/>
      <c r="BO78" s="1"/>
      <c r="BP78" s="1"/>
      <c r="BQ78" s="1"/>
      <c r="BR78" s="1"/>
      <c r="BS78" s="1"/>
      <c r="BT78" s="1"/>
      <c r="BU78" s="1">
        <v>1</v>
      </c>
      <c r="BV78" s="1"/>
      <c r="BW78" s="1">
        <v>0</v>
      </c>
    </row>
    <row r="79" spans="1:75" ht="15.75" hidden="1" customHeight="1" x14ac:dyDescent="0.3">
      <c r="A79" s="2">
        <v>43</v>
      </c>
      <c r="B79" s="2">
        <v>1</v>
      </c>
      <c r="C79" s="2" t="s">
        <v>75</v>
      </c>
      <c r="D79" s="1">
        <v>3</v>
      </c>
      <c r="E79" s="2" t="str">
        <f t="shared" si="0"/>
        <v>3_Squaliformes</v>
      </c>
      <c r="F79" s="2" t="s">
        <v>203</v>
      </c>
      <c r="G79" s="2" t="s">
        <v>204</v>
      </c>
      <c r="H79" s="2" t="s">
        <v>212</v>
      </c>
      <c r="I79" s="2" t="s">
        <v>286</v>
      </c>
      <c r="J79" s="2" t="s">
        <v>287</v>
      </c>
      <c r="K79" s="19" t="str">
        <f t="shared" si="1"/>
        <v>Squalus nasutus</v>
      </c>
      <c r="L79" s="20">
        <f>VLOOKUP($K79,GlobSheetPaste!$H$3:$P$1269,2,FALSE)</f>
        <v>42726</v>
      </c>
      <c r="M79" s="20">
        <f>VLOOKUP($K79,GlobSheetPaste!$H$3:$P$1269,3,FALSE)</f>
        <v>68645393</v>
      </c>
      <c r="N79" s="20" t="str">
        <f>VLOOKUP($K79,GlobSheetPaste!$H$3:$P$1269,4,FALSE)</f>
        <v>published</v>
      </c>
      <c r="O79" s="20" t="str">
        <f>VLOOKUP($K79,GlobSheetPaste!$H$3:$P$1269,5,FALSE)</f>
        <v>DD</v>
      </c>
      <c r="P79" s="20">
        <f>VLOOKUP($K79,GlobSheetPaste!$H$3:$P$1269,6,FALSE)</f>
        <v>2003</v>
      </c>
      <c r="Q79" s="20" t="str">
        <f>VLOOKUP($K79,GlobSheetPaste!$H$3:$P$1269,7,FALSE)</f>
        <v>NT</v>
      </c>
      <c r="R79" s="20" t="str">
        <f>VLOOKUP($K79,GlobSheetPaste!$H$3:$P$1269,8,FALSE)</f>
        <v>A2d+3d</v>
      </c>
      <c r="S79" s="20" t="str">
        <f t="shared" si="87"/>
        <v>non-genuine change</v>
      </c>
      <c r="T79" s="20" t="b">
        <f t="shared" si="2"/>
        <v>0</v>
      </c>
      <c r="U79" s="20">
        <f>VLOOKUP($K79,GlobSheetPaste!$H$3:$P$1269,9,FALSE)</f>
        <v>2018</v>
      </c>
      <c r="V79" s="19">
        <v>300</v>
      </c>
      <c r="W79" s="19">
        <v>850</v>
      </c>
      <c r="X79" s="2" t="b">
        <f t="shared" ref="X79:Y79" si="92">ISNUMBER(V79)</f>
        <v>1</v>
      </c>
      <c r="Y79" s="2" t="b">
        <f t="shared" si="92"/>
        <v>1</v>
      </c>
      <c r="Z79" s="2" t="s">
        <v>89</v>
      </c>
      <c r="AB79" s="2" t="s">
        <v>178</v>
      </c>
      <c r="AC79" s="24" t="str">
        <f ca="1">IFERROR(__xludf.DUMMYFUNCTION("SPLIT(AB79,""_"")"),"Deepwater")</f>
        <v>Deepwater</v>
      </c>
      <c r="AD79" s="24"/>
      <c r="AE79" s="24">
        <f>VLOOKUP(J79,rangearea210527!$B$2:$C$1159,2,TRUE)</f>
        <v>83678.227050000001</v>
      </c>
      <c r="AF79" s="26" t="s">
        <v>118</v>
      </c>
      <c r="AG79" s="26">
        <v>64</v>
      </c>
      <c r="AH79" s="26" t="s">
        <v>84</v>
      </c>
      <c r="AI79" s="26" t="s">
        <v>85</v>
      </c>
      <c r="AJ79" s="27" t="s">
        <v>86</v>
      </c>
      <c r="AK79" s="27"/>
      <c r="AL79" s="26">
        <v>22</v>
      </c>
      <c r="AM79" s="26">
        <v>1</v>
      </c>
      <c r="AN79" s="26">
        <v>0</v>
      </c>
      <c r="AO79" s="29">
        <v>0</v>
      </c>
      <c r="AP79" s="30"/>
      <c r="AQ79" s="30"/>
      <c r="AR79" s="30"/>
      <c r="AS79" s="1">
        <v>1</v>
      </c>
      <c r="AT79" s="1"/>
      <c r="AU79" s="1"/>
      <c r="AV79" s="1"/>
      <c r="AW79" s="1">
        <v>0</v>
      </c>
      <c r="AX79" s="1">
        <v>0</v>
      </c>
      <c r="AY79" s="1">
        <v>1</v>
      </c>
      <c r="BC79" s="1">
        <v>1</v>
      </c>
      <c r="BH79" s="1">
        <v>1</v>
      </c>
      <c r="BJ79" s="1">
        <v>1</v>
      </c>
      <c r="BK79" s="1"/>
      <c r="BL79" s="1">
        <v>1</v>
      </c>
      <c r="BM79" s="1"/>
      <c r="BN79" s="1"/>
      <c r="BO79" s="1"/>
      <c r="BP79" s="1"/>
      <c r="BQ79" s="1"/>
      <c r="BR79" s="1"/>
      <c r="BS79" s="1"/>
      <c r="BT79" s="1"/>
      <c r="BU79" s="1">
        <v>1</v>
      </c>
      <c r="BV79" s="1"/>
      <c r="BW79" s="1">
        <v>0</v>
      </c>
    </row>
    <row r="80" spans="1:75" ht="15.75" hidden="1" customHeight="1" x14ac:dyDescent="0.3">
      <c r="A80" s="2">
        <v>44</v>
      </c>
      <c r="B80" s="2">
        <v>1</v>
      </c>
      <c r="C80" s="2" t="s">
        <v>75</v>
      </c>
      <c r="D80" s="1">
        <v>3</v>
      </c>
      <c r="E80" s="2" t="str">
        <f t="shared" si="0"/>
        <v>3_Squaliformes</v>
      </c>
      <c r="F80" s="2" t="s">
        <v>203</v>
      </c>
      <c r="G80" s="2" t="s">
        <v>204</v>
      </c>
      <c r="H80" s="2" t="s">
        <v>212</v>
      </c>
      <c r="I80" s="2" t="s">
        <v>288</v>
      </c>
      <c r="J80" s="2" t="s">
        <v>289</v>
      </c>
      <c r="K80" s="19" t="str">
        <f t="shared" si="1"/>
        <v>Squalus notocaudatus</v>
      </c>
      <c r="L80" s="20">
        <f>VLOOKUP($K80,GlobSheetPaste!$H$3:$P$1269,2,FALSE)</f>
        <v>42722</v>
      </c>
      <c r="M80" s="20">
        <f>VLOOKUP($K80,GlobSheetPaste!$H$3:$P$1269,3,FALSE)</f>
        <v>68645459</v>
      </c>
      <c r="N80" s="20" t="str">
        <f>VLOOKUP($K80,GlobSheetPaste!$H$3:$P$1269,4,FALSE)</f>
        <v>published</v>
      </c>
      <c r="O80" s="20" t="str">
        <f>VLOOKUP($K80,GlobSheetPaste!$H$3:$P$1269,5,FALSE)</f>
        <v>DD</v>
      </c>
      <c r="P80" s="20">
        <f>VLOOKUP($K80,GlobSheetPaste!$H$3:$P$1269,6,FALSE)</f>
        <v>2003</v>
      </c>
      <c r="Q80" s="20" t="str">
        <f>VLOOKUP($K80,GlobSheetPaste!$H$3:$P$1269,7,FALSE)</f>
        <v>LC</v>
      </c>
      <c r="R80" s="20" t="str">
        <f>VLOOKUP($K80,GlobSheetPaste!$H$3:$P$1269,8,FALSE)</f>
        <v>NA</v>
      </c>
      <c r="S80" s="20" t="str">
        <f t="shared" si="87"/>
        <v>non-genuine change</v>
      </c>
      <c r="T80" s="20" t="b">
        <f t="shared" si="2"/>
        <v>0</v>
      </c>
      <c r="U80" s="20">
        <f>VLOOKUP($K80,GlobSheetPaste!$H$3:$P$1269,9,FALSE)</f>
        <v>2018</v>
      </c>
      <c r="V80" s="19">
        <v>225</v>
      </c>
      <c r="W80" s="19">
        <v>454</v>
      </c>
      <c r="X80" s="2" t="b">
        <f t="shared" ref="X80:Y80" si="93">ISNUMBER(V80)</f>
        <v>1</v>
      </c>
      <c r="Y80" s="2" t="b">
        <f t="shared" si="93"/>
        <v>1</v>
      </c>
      <c r="Z80" s="2" t="s">
        <v>89</v>
      </c>
      <c r="AB80" s="2" t="s">
        <v>178</v>
      </c>
      <c r="AC80" s="24" t="str">
        <f ca="1">IFERROR(__xludf.DUMMYFUNCTION("SPLIT(AB80,""_"")"),"Deepwater")</f>
        <v>Deepwater</v>
      </c>
      <c r="AD80" s="24"/>
      <c r="AE80" s="24">
        <f>VLOOKUP(J80,rangearea210527!$B$2:$C$1159,2,TRUE)</f>
        <v>48487.069609999999</v>
      </c>
      <c r="AF80" s="26" t="s">
        <v>118</v>
      </c>
      <c r="AG80" s="26">
        <v>62</v>
      </c>
      <c r="AH80" s="26" t="s">
        <v>84</v>
      </c>
      <c r="AI80" s="26" t="s">
        <v>85</v>
      </c>
      <c r="AJ80" s="27" t="s">
        <v>86</v>
      </c>
      <c r="AK80" s="27"/>
      <c r="AL80" s="26"/>
      <c r="AM80" s="26">
        <v>1</v>
      </c>
      <c r="AN80" s="26">
        <v>0</v>
      </c>
      <c r="AO80" s="29">
        <v>0</v>
      </c>
      <c r="AP80" s="30"/>
      <c r="AQ80" s="30"/>
      <c r="AR80" s="30"/>
      <c r="AS80" s="1">
        <v>0</v>
      </c>
      <c r="AT80" s="1"/>
      <c r="AU80" s="1"/>
      <c r="AV80" s="1"/>
      <c r="AW80" s="1">
        <v>0</v>
      </c>
      <c r="AX80" s="1">
        <v>0</v>
      </c>
      <c r="AY80" s="1">
        <v>1</v>
      </c>
      <c r="BC80" s="1">
        <v>1</v>
      </c>
      <c r="BH80" s="1">
        <v>1</v>
      </c>
      <c r="BJ80" s="1">
        <v>1</v>
      </c>
      <c r="BL80" s="1">
        <v>1</v>
      </c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>
        <v>0</v>
      </c>
    </row>
    <row r="81" spans="1:75" ht="15.75" hidden="1" customHeight="1" x14ac:dyDescent="0.3">
      <c r="A81" s="2">
        <v>45</v>
      </c>
      <c r="B81" s="2">
        <v>1</v>
      </c>
      <c r="C81" s="2" t="s">
        <v>75</v>
      </c>
      <c r="D81" s="1">
        <v>3</v>
      </c>
      <c r="E81" s="2" t="str">
        <f t="shared" si="0"/>
        <v>3_Squaliformes</v>
      </c>
      <c r="F81" s="2" t="s">
        <v>203</v>
      </c>
      <c r="G81" s="2" t="s">
        <v>204</v>
      </c>
      <c r="H81" s="2" t="s">
        <v>212</v>
      </c>
      <c r="I81" s="2" t="s">
        <v>290</v>
      </c>
      <c r="J81" s="2" t="s">
        <v>291</v>
      </c>
      <c r="K81" s="19" t="str">
        <f t="shared" si="1"/>
        <v>Squalus quasimodo</v>
      </c>
      <c r="L81" s="20">
        <f>VLOOKUP($K81,GlobSheetPaste!$H$3:$P$1269,2,FALSE)</f>
        <v>129495645</v>
      </c>
      <c r="M81" s="20">
        <f>VLOOKUP($K81,GlobSheetPaste!$H$3:$P$1269,3,FALSE)</f>
        <v>129495650</v>
      </c>
      <c r="N81" s="20" t="str">
        <f>VLOOKUP($K81,GlobSheetPaste!$H$3:$P$1269,4,FALSE)</f>
        <v>published</v>
      </c>
      <c r="O81" s="20" t="str">
        <f>VLOOKUP($K81,GlobSheetPaste!$H$3:$P$1269,5,FALSE)</f>
        <v>NE</v>
      </c>
      <c r="P81" s="20" t="str">
        <f>VLOOKUP($K81,GlobSheetPaste!$H$3:$P$1269,6,FALSE)</f>
        <v>NA</v>
      </c>
      <c r="Q81" s="20" t="str">
        <f>VLOOKUP($K81,GlobSheetPaste!$H$3:$P$1269,7,FALSE)</f>
        <v>DD</v>
      </c>
      <c r="R81" s="20" t="str">
        <f>VLOOKUP($K81,GlobSheetPaste!$H$3:$P$1269,8,FALSE)</f>
        <v>NA</v>
      </c>
      <c r="S81" s="1" t="s">
        <v>117</v>
      </c>
      <c r="T81" s="20" t="b">
        <f t="shared" si="2"/>
        <v>0</v>
      </c>
      <c r="U81" s="22">
        <f>VLOOKUP($K81,GlobSheetPaste!$H$3:$P$1269,9,FALSE)</f>
        <v>43891</v>
      </c>
      <c r="V81" s="23">
        <v>100</v>
      </c>
      <c r="W81" s="23">
        <v>735</v>
      </c>
      <c r="X81" s="2" t="b">
        <f t="shared" ref="X81:Y81" si="94">ISNUMBER(V81)</f>
        <v>1</v>
      </c>
      <c r="Y81" s="2" t="b">
        <f t="shared" si="94"/>
        <v>1</v>
      </c>
      <c r="Z81" s="1" t="s">
        <v>270</v>
      </c>
      <c r="AA81" s="1"/>
      <c r="AB81" s="1" t="s">
        <v>278</v>
      </c>
      <c r="AC81" s="24" t="str">
        <f ca="1">IFERROR(__xludf.DUMMYFUNCTION("SPLIT(AB81,""_"")"),"Deepwater")</f>
        <v>Deepwater</v>
      </c>
      <c r="AD81" s="24" t="str">
        <f ca="1">IFERROR(__xludf.DUMMYFUNCTION("""COMPUTED_VALUE"""),"Coastal")</f>
        <v>Coastal</v>
      </c>
      <c r="AE81" s="24">
        <f>VLOOKUP(J81,rangearea210527!$B$2:$C$1159,2,TRUE)</f>
        <v>45345.537210000002</v>
      </c>
      <c r="AF81" s="26" t="s">
        <v>118</v>
      </c>
      <c r="AG81" s="26">
        <v>85</v>
      </c>
      <c r="AH81" s="26" t="s">
        <v>84</v>
      </c>
      <c r="AI81" s="26" t="s">
        <v>85</v>
      </c>
      <c r="AJ81" s="27" t="s">
        <v>86</v>
      </c>
      <c r="AK81" s="27"/>
      <c r="AL81" s="26"/>
      <c r="AM81" s="26">
        <v>1</v>
      </c>
      <c r="AN81" s="26">
        <v>0</v>
      </c>
      <c r="AO81" s="29">
        <v>0</v>
      </c>
      <c r="AP81" s="30"/>
      <c r="AQ81" s="30"/>
      <c r="AR81" s="30"/>
      <c r="AS81" s="1">
        <v>0</v>
      </c>
      <c r="AT81" s="1"/>
      <c r="AU81" s="1">
        <v>1</v>
      </c>
      <c r="AV81" s="1"/>
      <c r="AW81" s="1">
        <v>0</v>
      </c>
      <c r="AX81" s="1">
        <v>0</v>
      </c>
      <c r="AY81" s="1">
        <v>1</v>
      </c>
      <c r="BC81" s="1">
        <v>1</v>
      </c>
      <c r="BG81" s="1">
        <v>1</v>
      </c>
      <c r="BH81" s="1">
        <v>1</v>
      </c>
      <c r="BI81" s="1"/>
      <c r="BJ81" s="1">
        <v>1</v>
      </c>
      <c r="BL81" s="1">
        <v>1</v>
      </c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0</v>
      </c>
    </row>
    <row r="82" spans="1:75" ht="15.75" hidden="1" customHeight="1" x14ac:dyDescent="0.3">
      <c r="A82" s="2">
        <v>46</v>
      </c>
      <c r="B82" s="2">
        <v>1</v>
      </c>
      <c r="C82" s="2" t="s">
        <v>75</v>
      </c>
      <c r="D82" s="1">
        <v>3</v>
      </c>
      <c r="E82" s="2" t="str">
        <f t="shared" si="0"/>
        <v>3_Squaliformes</v>
      </c>
      <c r="F82" s="2" t="s">
        <v>203</v>
      </c>
      <c r="G82" s="2" t="s">
        <v>204</v>
      </c>
      <c r="H82" s="2" t="s">
        <v>212</v>
      </c>
      <c r="I82" s="2" t="s">
        <v>292</v>
      </c>
      <c r="J82" s="2" t="s">
        <v>293</v>
      </c>
      <c r="K82" s="19" t="str">
        <f t="shared" si="1"/>
        <v>Squalus rancureli</v>
      </c>
      <c r="L82" s="20">
        <f>VLOOKUP($K82,GlobSheetPaste!$H$3:$P$1269,2,FALSE)</f>
        <v>41861</v>
      </c>
      <c r="M82" s="20">
        <f>VLOOKUP($K82,GlobSheetPaste!$H$3:$P$1269,3,FALSE)</f>
        <v>117123341</v>
      </c>
      <c r="N82" s="20" t="str">
        <f>VLOOKUP($K82,GlobSheetPaste!$H$3:$P$1269,4,FALSE)</f>
        <v>published</v>
      </c>
      <c r="O82" s="20" t="str">
        <f>VLOOKUP($K82,GlobSheetPaste!$H$3:$P$1269,5,FALSE)</f>
        <v>NT</v>
      </c>
      <c r="P82" s="20">
        <f>VLOOKUP($K82,GlobSheetPaste!$H$3:$P$1269,6,FALSE)</f>
        <v>2003</v>
      </c>
      <c r="Q82" s="20" t="str">
        <f>VLOOKUP($K82,GlobSheetPaste!$H$3:$P$1269,7,FALSE)</f>
        <v>NT</v>
      </c>
      <c r="R82" s="20" t="str">
        <f>VLOOKUP($K82,GlobSheetPaste!$H$3:$P$1269,8,FALSE)</f>
        <v>B1a</v>
      </c>
      <c r="S82" s="20" t="str">
        <f t="shared" ref="S82:S83" si="95">IF(O82=Q82,"NoChange","non-genuine change")</f>
        <v>NoChange</v>
      </c>
      <c r="T82" s="20" t="b">
        <f t="shared" si="2"/>
        <v>0</v>
      </c>
      <c r="U82" s="20">
        <f>VLOOKUP($K82,GlobSheetPaste!$H$3:$P$1269,9,FALSE)</f>
        <v>2017</v>
      </c>
      <c r="V82" s="19">
        <v>320</v>
      </c>
      <c r="W82" s="19">
        <v>400</v>
      </c>
      <c r="X82" s="2" t="b">
        <f t="shared" ref="X82:Y82" si="96">ISNUMBER(V82)</f>
        <v>1</v>
      </c>
      <c r="Y82" s="2" t="b">
        <f t="shared" si="96"/>
        <v>1</v>
      </c>
      <c r="Z82" s="2" t="s">
        <v>89</v>
      </c>
      <c r="AB82" s="2" t="s">
        <v>178</v>
      </c>
      <c r="AC82" s="24" t="str">
        <f ca="1">IFERROR(__xludf.DUMMYFUNCTION("SPLIT(AB82,""_"")"),"Deepwater")</f>
        <v>Deepwater</v>
      </c>
      <c r="AD82" s="24"/>
      <c r="AE82" s="24">
        <f>VLOOKUP(J82,rangearea210527!$B$2:$C$1159,2,TRUE)</f>
        <v>578.33373979999999</v>
      </c>
      <c r="AF82" s="26" t="s">
        <v>118</v>
      </c>
      <c r="AG82" s="26">
        <v>77</v>
      </c>
      <c r="AH82" s="26" t="s">
        <v>84</v>
      </c>
      <c r="AI82" s="26" t="s">
        <v>85</v>
      </c>
      <c r="AJ82" s="27" t="s">
        <v>86</v>
      </c>
      <c r="AK82" s="27"/>
      <c r="AL82" s="26" t="s">
        <v>267</v>
      </c>
      <c r="AM82" s="26">
        <v>1</v>
      </c>
      <c r="AN82" s="26">
        <v>0</v>
      </c>
      <c r="AO82" s="29">
        <v>0</v>
      </c>
      <c r="AP82" s="30"/>
      <c r="AQ82" s="30"/>
      <c r="AR82" s="30"/>
      <c r="AS82" s="1">
        <v>0</v>
      </c>
      <c r="AT82" s="1"/>
      <c r="AU82" s="1"/>
      <c r="AV82" s="1"/>
      <c r="AW82" s="1">
        <v>0</v>
      </c>
      <c r="AX82" s="1">
        <v>0</v>
      </c>
      <c r="AY82" s="1">
        <v>1</v>
      </c>
      <c r="BC82" s="1">
        <v>1</v>
      </c>
      <c r="BH82" s="1">
        <v>1</v>
      </c>
      <c r="BJ82" s="1">
        <v>1</v>
      </c>
      <c r="BK82" s="1"/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>
        <v>0</v>
      </c>
    </row>
    <row r="83" spans="1:75" ht="15.75" hidden="1" customHeight="1" x14ac:dyDescent="0.3">
      <c r="A83" s="2">
        <v>47</v>
      </c>
      <c r="B83" s="2">
        <v>1</v>
      </c>
      <c r="C83" s="2" t="s">
        <v>75</v>
      </c>
      <c r="D83" s="1">
        <v>3</v>
      </c>
      <c r="E83" s="2" t="str">
        <f t="shared" si="0"/>
        <v>3_Squaliformes</v>
      </c>
      <c r="F83" s="2" t="s">
        <v>203</v>
      </c>
      <c r="G83" s="2" t="s">
        <v>204</v>
      </c>
      <c r="H83" s="2" t="s">
        <v>212</v>
      </c>
      <c r="I83" s="2" t="s">
        <v>294</v>
      </c>
      <c r="J83" s="2" t="s">
        <v>295</v>
      </c>
      <c r="K83" s="19" t="str">
        <f t="shared" si="1"/>
        <v>Squalus raoulensis</v>
      </c>
      <c r="L83" s="20">
        <f>VLOOKUP($K83,GlobSheetPaste!$H$3:$P$1269,2,FALSE)</f>
        <v>161469</v>
      </c>
      <c r="M83" s="20">
        <f>VLOOKUP($K83,GlobSheetPaste!$H$3:$P$1269,3,FALSE)</f>
        <v>116738328</v>
      </c>
      <c r="N83" s="20" t="str">
        <f>VLOOKUP($K83,GlobSheetPaste!$H$3:$P$1269,4,FALSE)</f>
        <v>published</v>
      </c>
      <c r="O83" s="20" t="str">
        <f>VLOOKUP($K83,GlobSheetPaste!$H$3:$P$1269,5,FALSE)</f>
        <v>LC</v>
      </c>
      <c r="P83" s="20">
        <f>VLOOKUP($K83,GlobSheetPaste!$H$3:$P$1269,6,FALSE)</f>
        <v>2010</v>
      </c>
      <c r="Q83" s="20" t="str">
        <f>VLOOKUP($K83,GlobSheetPaste!$H$3:$P$1269,7,FALSE)</f>
        <v>LC</v>
      </c>
      <c r="R83" s="20" t="str">
        <f>VLOOKUP($K83,GlobSheetPaste!$H$3:$P$1269,8,FALSE)</f>
        <v>NA</v>
      </c>
      <c r="S83" s="20" t="str">
        <f t="shared" si="95"/>
        <v>NoChange</v>
      </c>
      <c r="T83" s="20" t="b">
        <f t="shared" si="2"/>
        <v>0</v>
      </c>
      <c r="U83" s="20">
        <f>VLOOKUP($K83,GlobSheetPaste!$H$3:$P$1269,9,FALSE)</f>
        <v>2017</v>
      </c>
      <c r="V83" s="19">
        <v>210</v>
      </c>
      <c r="W83" s="19">
        <v>500</v>
      </c>
      <c r="X83" s="2" t="b">
        <f t="shared" ref="X83:Y83" si="97">ISNUMBER(V83)</f>
        <v>1</v>
      </c>
      <c r="Y83" s="2" t="b">
        <f t="shared" si="97"/>
        <v>1</v>
      </c>
      <c r="Z83" s="2" t="s">
        <v>149</v>
      </c>
      <c r="AB83" s="2" t="s">
        <v>178</v>
      </c>
      <c r="AC83" s="24" t="str">
        <f ca="1">IFERROR(__xludf.DUMMYFUNCTION("SPLIT(AB83,""_"")"),"Deepwater")</f>
        <v>Deepwater</v>
      </c>
      <c r="AD83" s="24"/>
      <c r="AE83" s="24">
        <f>VLOOKUP(J83,rangearea210527!$B$2:$C$1159,2,TRUE)</f>
        <v>439.32488590000003</v>
      </c>
      <c r="AF83" s="26" t="s">
        <v>118</v>
      </c>
      <c r="AG83" s="26">
        <v>93</v>
      </c>
      <c r="AH83" s="26" t="s">
        <v>84</v>
      </c>
      <c r="AI83" s="26" t="s">
        <v>85</v>
      </c>
      <c r="AJ83" s="27" t="s">
        <v>86</v>
      </c>
      <c r="AK83" s="27"/>
      <c r="AL83" s="26"/>
      <c r="AM83" s="26">
        <v>1</v>
      </c>
      <c r="AN83" s="26">
        <v>0</v>
      </c>
      <c r="AO83" s="29">
        <v>0</v>
      </c>
      <c r="AP83" s="30"/>
      <c r="AQ83" s="30"/>
      <c r="AR83" s="30"/>
      <c r="AS83" s="1">
        <v>0</v>
      </c>
      <c r="AT83" s="1"/>
      <c r="AU83" s="1"/>
      <c r="AV83" s="1"/>
      <c r="AW83" s="1">
        <v>0</v>
      </c>
      <c r="AX83" s="1">
        <v>0</v>
      </c>
      <c r="AY83" s="1">
        <v>1</v>
      </c>
      <c r="BC83" s="1">
        <v>1</v>
      </c>
      <c r="BH83" s="1">
        <v>1</v>
      </c>
      <c r="BJ83" s="1">
        <v>1</v>
      </c>
      <c r="BL83" s="1">
        <v>1</v>
      </c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0</v>
      </c>
    </row>
    <row r="84" spans="1:75" ht="15.75" hidden="1" customHeight="1" x14ac:dyDescent="0.3">
      <c r="A84" s="2">
        <v>48</v>
      </c>
      <c r="B84" s="2">
        <v>1</v>
      </c>
      <c r="C84" s="2" t="s">
        <v>75</v>
      </c>
      <c r="D84" s="1">
        <v>3</v>
      </c>
      <c r="E84" s="2" t="str">
        <f t="shared" si="0"/>
        <v>3_Squaliformes</v>
      </c>
      <c r="F84" s="2" t="s">
        <v>203</v>
      </c>
      <c r="G84" s="2" t="s">
        <v>204</v>
      </c>
      <c r="H84" s="2" t="s">
        <v>212</v>
      </c>
      <c r="I84" s="2" t="s">
        <v>296</v>
      </c>
      <c r="J84" s="2" t="s">
        <v>297</v>
      </c>
      <c r="K84" s="19" t="str">
        <f t="shared" si="1"/>
        <v>Squalus suckleyi</v>
      </c>
      <c r="L84" s="20">
        <f>VLOOKUP($K84,GlobSheetPaste!$H$3:$P$1269,2,FALSE)</f>
        <v>195488</v>
      </c>
      <c r="M84" s="20">
        <f>VLOOKUP($K84,GlobSheetPaste!$H$3:$P$1269,3,FALSE)</f>
        <v>2382480</v>
      </c>
      <c r="N84" s="20" t="str">
        <f>VLOOKUP($K84,GlobSheetPaste!$H$3:$P$1269,4,FALSE)</f>
        <v>published</v>
      </c>
      <c r="O84" s="20" t="str">
        <f>VLOOKUP($K84,GlobSheetPaste!$H$3:$P$1269,5,FALSE)</f>
        <v>NE</v>
      </c>
      <c r="P84" s="20" t="str">
        <f>VLOOKUP($K84,GlobSheetPaste!$H$3:$P$1269,6,FALSE)</f>
        <v>NA</v>
      </c>
      <c r="Q84" s="20" t="str">
        <f>VLOOKUP($K84,GlobSheetPaste!$H$3:$P$1269,7,FALSE)</f>
        <v>LC</v>
      </c>
      <c r="R84" s="20" t="str">
        <f>VLOOKUP($K84,GlobSheetPaste!$H$3:$P$1269,8,FALSE)</f>
        <v>NA</v>
      </c>
      <c r="S84" s="1" t="s">
        <v>117</v>
      </c>
      <c r="T84" s="20" t="b">
        <f t="shared" si="2"/>
        <v>0</v>
      </c>
      <c r="U84" s="20">
        <f>VLOOKUP($K84,GlobSheetPaste!$H$3:$P$1269,9,FALSE)</f>
        <v>2016</v>
      </c>
      <c r="V84" s="19">
        <v>0</v>
      </c>
      <c r="W84" s="19">
        <v>1236</v>
      </c>
      <c r="X84" s="2" t="b">
        <f t="shared" ref="X84:Y84" si="98">ISNUMBER(V84)</f>
        <v>1</v>
      </c>
      <c r="Y84" s="2" t="b">
        <f t="shared" si="98"/>
        <v>1</v>
      </c>
      <c r="Z84" s="2" t="s">
        <v>89</v>
      </c>
      <c r="AA84" s="40"/>
      <c r="AB84" s="40" t="s">
        <v>95</v>
      </c>
      <c r="AC84" s="24" t="str">
        <f ca="1">IFERROR(__xludf.DUMMYFUNCTION("SPLIT(AB84,""_"")"),"Coastal")</f>
        <v>Coastal</v>
      </c>
      <c r="AD84" s="24" t="str">
        <f ca="1">IFERROR(__xludf.DUMMYFUNCTION("""COMPUTED_VALUE"""),"Deepwater")</f>
        <v>Deepwater</v>
      </c>
      <c r="AE84" s="24">
        <f>VLOOKUP(J84,rangearea210527!$B$2:$C$1159,2,TRUE)</f>
        <v>3434528.0070000002</v>
      </c>
      <c r="AF84" s="26"/>
      <c r="AG84" s="26">
        <v>130</v>
      </c>
      <c r="AH84" s="26" t="s">
        <v>84</v>
      </c>
      <c r="AI84" s="26" t="s">
        <v>85</v>
      </c>
      <c r="AJ84" s="27" t="s">
        <v>86</v>
      </c>
      <c r="AK84" s="27"/>
      <c r="AL84" s="26">
        <v>51</v>
      </c>
      <c r="AM84" s="26">
        <v>0</v>
      </c>
      <c r="AN84" s="26">
        <v>0</v>
      </c>
      <c r="AO84" s="29">
        <v>0</v>
      </c>
      <c r="AP84" s="30"/>
      <c r="AQ84" s="26">
        <v>1</v>
      </c>
      <c r="AR84" s="30"/>
      <c r="AS84" s="1">
        <v>0</v>
      </c>
      <c r="AT84" s="1"/>
      <c r="AU84" s="1"/>
      <c r="AV84" s="1"/>
      <c r="AW84" s="1">
        <v>1</v>
      </c>
      <c r="AX84" s="1">
        <v>1</v>
      </c>
      <c r="AY84" s="1">
        <v>1</v>
      </c>
      <c r="BA84" s="1">
        <v>1</v>
      </c>
      <c r="BJ84" s="1">
        <v>1</v>
      </c>
      <c r="BK84" s="1">
        <v>1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>
        <v>0</v>
      </c>
    </row>
    <row r="85" spans="1:75" ht="15.75" hidden="1" customHeight="1" x14ac:dyDescent="0.3">
      <c r="A85" s="2">
        <v>49</v>
      </c>
      <c r="B85" s="2">
        <v>1</v>
      </c>
      <c r="C85" s="2" t="s">
        <v>75</v>
      </c>
      <c r="D85" s="1">
        <v>3</v>
      </c>
      <c r="E85" s="2" t="str">
        <f t="shared" si="0"/>
        <v>3_Squaliformes</v>
      </c>
      <c r="F85" s="2" t="s">
        <v>203</v>
      </c>
      <c r="G85" s="2" t="s">
        <v>298</v>
      </c>
      <c r="H85" s="2" t="s">
        <v>299</v>
      </c>
      <c r="I85" s="2" t="s">
        <v>300</v>
      </c>
      <c r="J85" s="2" t="s">
        <v>301</v>
      </c>
      <c r="K85" s="19" t="str">
        <f t="shared" si="1"/>
        <v>Centrophorus atromarginatus</v>
      </c>
      <c r="L85" s="20">
        <f>VLOOKUP($K85,GlobSheetPaste!$H$3:$P$1269,2,FALSE)</f>
        <v>161384</v>
      </c>
      <c r="M85" s="20">
        <f>VLOOKUP($K85,GlobSheetPaste!$H$3:$P$1269,3,FALSE)</f>
        <v>124474968</v>
      </c>
      <c r="N85" s="20" t="str">
        <f>VLOOKUP($K85,GlobSheetPaste!$H$3:$P$1269,4,FALSE)</f>
        <v>published</v>
      </c>
      <c r="O85" s="20" t="str">
        <f>VLOOKUP($K85,GlobSheetPaste!$H$3:$P$1269,5,FALSE)</f>
        <v>DD</v>
      </c>
      <c r="P85" s="20">
        <f>VLOOKUP($K85,GlobSheetPaste!$H$3:$P$1269,6,FALSE)</f>
        <v>2008</v>
      </c>
      <c r="Q85" s="20" t="str">
        <f>VLOOKUP($K85,GlobSheetPaste!$H$3:$P$1269,7,FALSE)</f>
        <v>CR</v>
      </c>
      <c r="R85" s="20" t="str">
        <f>VLOOKUP($K85,GlobSheetPaste!$H$3:$P$1269,8,FALSE)</f>
        <v>A2bd</v>
      </c>
      <c r="S85" s="20" t="str">
        <f>IF(O85=Q85,"NoChange","non-genuine change")</f>
        <v>non-genuine change</v>
      </c>
      <c r="T85" s="20" t="b">
        <f t="shared" si="2"/>
        <v>0</v>
      </c>
      <c r="U85" s="22">
        <f>VLOOKUP($K85,GlobSheetPaste!$H$3:$P$1269,9,FALSE)</f>
        <v>43891</v>
      </c>
      <c r="V85" s="19">
        <v>150</v>
      </c>
      <c r="W85" s="19">
        <v>450</v>
      </c>
      <c r="X85" s="2" t="b">
        <f t="shared" ref="X85:Y85" si="99">ISNUMBER(V85)</f>
        <v>1</v>
      </c>
      <c r="Y85" s="2" t="b">
        <f t="shared" si="99"/>
        <v>1</v>
      </c>
      <c r="Z85" s="2" t="s">
        <v>89</v>
      </c>
      <c r="AB85" s="2" t="s">
        <v>178</v>
      </c>
      <c r="AC85" s="24" t="str">
        <f ca="1">IFERROR(__xludf.DUMMYFUNCTION("SPLIT(AB85,""_"")"),"Deepwater")</f>
        <v>Deepwater</v>
      </c>
      <c r="AD85" s="24"/>
      <c r="AE85" s="24">
        <f>VLOOKUP(J85,rangearea210527!$B$2:$C$1159,2,TRUE)</f>
        <v>66632.609169999996</v>
      </c>
      <c r="AF85" s="26" t="s">
        <v>118</v>
      </c>
      <c r="AG85" s="26">
        <v>99</v>
      </c>
      <c r="AH85" s="26" t="s">
        <v>84</v>
      </c>
      <c r="AI85" s="26" t="s">
        <v>85</v>
      </c>
      <c r="AJ85" s="27" t="s">
        <v>86</v>
      </c>
      <c r="AK85" s="27"/>
      <c r="AL85" s="26">
        <v>27.8</v>
      </c>
      <c r="AM85" s="26">
        <v>1</v>
      </c>
      <c r="AN85" s="26">
        <v>0</v>
      </c>
      <c r="AO85" s="29">
        <v>0</v>
      </c>
      <c r="AP85" s="30"/>
      <c r="AQ85" s="30"/>
      <c r="AR85" s="30"/>
      <c r="AS85" s="1">
        <v>1</v>
      </c>
      <c r="AT85" s="1"/>
      <c r="AU85" s="1"/>
      <c r="AW85" s="1">
        <v>0</v>
      </c>
      <c r="AX85" s="1">
        <v>0</v>
      </c>
      <c r="AY85" s="1">
        <v>1</v>
      </c>
      <c r="AZ85" s="1">
        <v>1</v>
      </c>
      <c r="BC85" s="1">
        <v>1</v>
      </c>
      <c r="BD85" s="1">
        <v>1</v>
      </c>
      <c r="BH85" s="1">
        <v>1</v>
      </c>
      <c r="BI85" s="1">
        <v>1</v>
      </c>
      <c r="BJ85" s="1">
        <v>1</v>
      </c>
      <c r="BL85" s="1">
        <v>1</v>
      </c>
      <c r="BM85" s="1"/>
      <c r="BN85" s="1"/>
      <c r="BO85" s="1"/>
      <c r="BP85" s="2" t="s">
        <v>298</v>
      </c>
      <c r="BU85" s="1">
        <v>1</v>
      </c>
      <c r="BV85" s="1"/>
      <c r="BW85" s="1">
        <v>0</v>
      </c>
    </row>
    <row r="86" spans="1:75" ht="15.75" hidden="1" customHeight="1" x14ac:dyDescent="0.3">
      <c r="A86" s="2">
        <v>50</v>
      </c>
      <c r="B86" s="2">
        <v>1</v>
      </c>
      <c r="C86" s="2" t="s">
        <v>75</v>
      </c>
      <c r="D86" s="1">
        <v>3</v>
      </c>
      <c r="E86" s="2" t="str">
        <f t="shared" si="0"/>
        <v>3_Squaliformes</v>
      </c>
      <c r="F86" s="2" t="s">
        <v>203</v>
      </c>
      <c r="G86" s="2" t="s">
        <v>298</v>
      </c>
      <c r="H86" s="2" t="s">
        <v>299</v>
      </c>
      <c r="I86" s="2" t="s">
        <v>302</v>
      </c>
      <c r="J86" s="2" t="s">
        <v>303</v>
      </c>
      <c r="K86" s="19" t="str">
        <f t="shared" si="1"/>
        <v>Centrophorus granulosus</v>
      </c>
      <c r="L86" s="20">
        <f>VLOOKUP($K86,GlobSheetPaste!$H$3:$P$1269,2,FALSE)</f>
        <v>162293947</v>
      </c>
      <c r="M86" s="20">
        <f>VLOOKUP($K86,GlobSheetPaste!$H$3:$P$1269,3,FALSE)</f>
        <v>2897883</v>
      </c>
      <c r="N86" s="20" t="str">
        <f>VLOOKUP($K86,GlobSheetPaste!$H$3:$P$1269,4,FALSE)</f>
        <v>published</v>
      </c>
      <c r="O86" s="20" t="str">
        <f>VLOOKUP($K86,GlobSheetPaste!$H$3:$P$1269,5,FALSE)</f>
        <v>NE</v>
      </c>
      <c r="P86" s="20" t="str">
        <f>VLOOKUP($K86,GlobSheetPaste!$H$3:$P$1269,6,FALSE)</f>
        <v>NA</v>
      </c>
      <c r="Q86" s="20" t="str">
        <f>VLOOKUP($K86,GlobSheetPaste!$H$3:$P$1269,7,FALSE)</f>
        <v>EN</v>
      </c>
      <c r="R86" s="20" t="str">
        <f>VLOOKUP($K86,GlobSheetPaste!$H$3:$P$1269,8,FALSE)</f>
        <v>A2bd</v>
      </c>
      <c r="S86" s="1" t="s">
        <v>117</v>
      </c>
      <c r="T86" s="20" t="b">
        <f t="shared" si="2"/>
        <v>0</v>
      </c>
      <c r="U86" s="22">
        <f>VLOOKUP($K86,GlobSheetPaste!$H$3:$P$1269,9,FALSE)</f>
        <v>43891</v>
      </c>
      <c r="V86" s="19">
        <v>50</v>
      </c>
      <c r="W86" s="19">
        <v>1500</v>
      </c>
      <c r="X86" s="2" t="b">
        <f t="shared" ref="X86:Y86" si="100">ISNUMBER(V86)</f>
        <v>1</v>
      </c>
      <c r="Y86" s="2" t="b">
        <f t="shared" si="100"/>
        <v>1</v>
      </c>
      <c r="Z86" s="2" t="s">
        <v>89</v>
      </c>
      <c r="AB86" s="2" t="s">
        <v>178</v>
      </c>
      <c r="AC86" s="24" t="str">
        <f ca="1">IFERROR(__xludf.DUMMYFUNCTION("SPLIT(AB86,""_"")"),"Deepwater")</f>
        <v>Deepwater</v>
      </c>
      <c r="AD86" s="24"/>
      <c r="AE86" s="24">
        <f>VLOOKUP(J86,rangearea210527!$B$2:$C$1159,2,TRUE)</f>
        <v>2898533.4079999998</v>
      </c>
      <c r="AF86" s="26"/>
      <c r="AG86" s="26">
        <v>176</v>
      </c>
      <c r="AH86" s="26" t="s">
        <v>84</v>
      </c>
      <c r="AI86" s="26" t="s">
        <v>98</v>
      </c>
      <c r="AJ86" s="27" t="s">
        <v>99</v>
      </c>
      <c r="AK86" s="27"/>
      <c r="AL86" s="26">
        <v>27.75</v>
      </c>
      <c r="AM86" s="26">
        <v>1</v>
      </c>
      <c r="AN86" s="26">
        <v>0</v>
      </c>
      <c r="AO86" s="29">
        <v>0</v>
      </c>
      <c r="AP86" s="30"/>
      <c r="AQ86" s="26">
        <v>1</v>
      </c>
      <c r="AR86" s="30"/>
      <c r="AS86" s="1">
        <v>1</v>
      </c>
      <c r="AT86" s="1"/>
      <c r="AU86" s="1">
        <v>2</v>
      </c>
      <c r="AV86" s="1">
        <v>1</v>
      </c>
      <c r="AW86" s="1">
        <v>0</v>
      </c>
      <c r="AX86" s="1">
        <v>0</v>
      </c>
      <c r="AY86" s="1">
        <v>1</v>
      </c>
      <c r="AZ86" s="1">
        <v>1</v>
      </c>
      <c r="BC86" s="1">
        <v>1</v>
      </c>
      <c r="BD86" s="1">
        <v>1</v>
      </c>
      <c r="BJ86" s="1">
        <v>1</v>
      </c>
      <c r="BL86" s="1">
        <v>1</v>
      </c>
      <c r="BM86" s="1"/>
      <c r="BN86" s="1"/>
      <c r="BO86" s="1"/>
      <c r="BP86" s="2" t="s">
        <v>298</v>
      </c>
      <c r="BQ86" s="1"/>
      <c r="BR86" s="1"/>
      <c r="BS86" s="1"/>
      <c r="BT86" s="1">
        <v>1</v>
      </c>
      <c r="BU86" s="1">
        <v>1</v>
      </c>
      <c r="BV86" s="1"/>
      <c r="BW86" s="1">
        <v>0</v>
      </c>
    </row>
    <row r="87" spans="1:75" ht="15.75" hidden="1" customHeight="1" x14ac:dyDescent="0.3">
      <c r="A87" s="2">
        <v>51</v>
      </c>
      <c r="B87" s="2">
        <v>1</v>
      </c>
      <c r="C87" s="2" t="s">
        <v>75</v>
      </c>
      <c r="D87" s="1">
        <v>3</v>
      </c>
      <c r="E87" s="2" t="str">
        <f t="shared" si="0"/>
        <v>3_Squaliformes</v>
      </c>
      <c r="F87" s="2" t="s">
        <v>203</v>
      </c>
      <c r="G87" s="2" t="s">
        <v>298</v>
      </c>
      <c r="H87" s="2" t="s">
        <v>299</v>
      </c>
      <c r="I87" s="2" t="s">
        <v>304</v>
      </c>
      <c r="J87" s="2" t="s">
        <v>305</v>
      </c>
      <c r="K87" s="19" t="str">
        <f t="shared" si="1"/>
        <v>Centrophorus harrissoni</v>
      </c>
      <c r="L87" s="20">
        <f>VLOOKUP($K87,GlobSheetPaste!$H$3:$P$1269,2,FALSE)</f>
        <v>41740</v>
      </c>
      <c r="M87" s="20">
        <f>VLOOKUP($K87,GlobSheetPaste!$H$3:$P$1269,3,FALSE)</f>
        <v>68614118</v>
      </c>
      <c r="N87" s="20" t="str">
        <f>VLOOKUP($K87,GlobSheetPaste!$H$3:$P$1269,4,FALSE)</f>
        <v>published</v>
      </c>
      <c r="O87" s="20" t="str">
        <f>VLOOKUP($K87,GlobSheetPaste!$H$3:$P$1269,5,FALSE)</f>
        <v>EN</v>
      </c>
      <c r="P87" s="20">
        <f>VLOOKUP($K87,GlobSheetPaste!$H$3:$P$1269,6,FALSE)</f>
        <v>2013</v>
      </c>
      <c r="Q87" s="20" t="str">
        <f>VLOOKUP($K87,GlobSheetPaste!$H$3:$P$1269,7,FALSE)</f>
        <v>EN</v>
      </c>
      <c r="R87" s="20" t="str">
        <f>VLOOKUP($K87,GlobSheetPaste!$H$3:$P$1269,8,FALSE)</f>
        <v>A2bd</v>
      </c>
      <c r="S87" s="20" t="str">
        <f t="shared" ref="S87:S88" si="101">IF(O87=Q87,"NoChange","non-genuine change")</f>
        <v>NoChange</v>
      </c>
      <c r="T87" s="20" t="b">
        <f t="shared" si="2"/>
        <v>0</v>
      </c>
      <c r="U87" s="22">
        <f>VLOOKUP($K87,GlobSheetPaste!$H$3:$P$1269,9,FALSE)</f>
        <v>43891</v>
      </c>
      <c r="V87" s="19">
        <v>275</v>
      </c>
      <c r="W87" s="19">
        <v>1050</v>
      </c>
      <c r="X87" s="2" t="b">
        <f t="shared" ref="X87:Y87" si="102">ISNUMBER(V87)</f>
        <v>1</v>
      </c>
      <c r="Y87" s="2" t="b">
        <f t="shared" si="102"/>
        <v>1</v>
      </c>
      <c r="Z87" s="2" t="s">
        <v>262</v>
      </c>
      <c r="AB87" s="2" t="s">
        <v>178</v>
      </c>
      <c r="AC87" s="24" t="str">
        <f ca="1">IFERROR(__xludf.DUMMYFUNCTION("SPLIT(AB87,""_"")"),"Deepwater")</f>
        <v>Deepwater</v>
      </c>
      <c r="AD87" s="24"/>
      <c r="AE87" s="24">
        <f>VLOOKUP(J87,rangearea210527!$B$2:$C$1159,2,TRUE)</f>
        <v>25939.656760000002</v>
      </c>
      <c r="AF87" s="26" t="s">
        <v>118</v>
      </c>
      <c r="AG87" s="26">
        <v>112</v>
      </c>
      <c r="AH87" s="26" t="s">
        <v>84</v>
      </c>
      <c r="AI87" s="26" t="s">
        <v>85</v>
      </c>
      <c r="AJ87" s="27" t="s">
        <v>86</v>
      </c>
      <c r="AK87" s="27"/>
      <c r="AL87" s="26">
        <v>29.5</v>
      </c>
      <c r="AM87" s="26">
        <v>1</v>
      </c>
      <c r="AN87" s="26">
        <v>0</v>
      </c>
      <c r="AO87" s="29">
        <v>0</v>
      </c>
      <c r="AP87" s="30"/>
      <c r="AQ87" s="30"/>
      <c r="AR87" s="30"/>
      <c r="AS87" s="1">
        <v>0</v>
      </c>
      <c r="AT87" s="1"/>
      <c r="AU87" s="1"/>
      <c r="AV87" s="1"/>
      <c r="AW87" s="1">
        <v>0</v>
      </c>
      <c r="AX87" s="1">
        <v>0</v>
      </c>
      <c r="AY87" s="1">
        <v>1</v>
      </c>
      <c r="AZ87" s="1">
        <v>1</v>
      </c>
      <c r="BC87" s="1">
        <v>1</v>
      </c>
      <c r="BD87" s="1">
        <v>1</v>
      </c>
      <c r="BH87" s="1">
        <v>1</v>
      </c>
      <c r="BI87" s="1">
        <v>1</v>
      </c>
      <c r="BJ87" s="1">
        <v>1</v>
      </c>
      <c r="BL87" s="1">
        <v>1</v>
      </c>
      <c r="BM87" s="1"/>
      <c r="BN87" s="1"/>
      <c r="BO87" s="1"/>
      <c r="BP87" s="2" t="s">
        <v>298</v>
      </c>
      <c r="BU87" s="1">
        <v>1</v>
      </c>
      <c r="BV87" s="1"/>
      <c r="BW87" s="1">
        <v>0</v>
      </c>
    </row>
    <row r="88" spans="1:75" ht="15.75" hidden="1" customHeight="1" x14ac:dyDescent="0.3">
      <c r="A88" s="2">
        <v>52</v>
      </c>
      <c r="B88" s="2">
        <v>1</v>
      </c>
      <c r="C88" s="2" t="s">
        <v>75</v>
      </c>
      <c r="D88" s="1">
        <v>3</v>
      </c>
      <c r="E88" s="2" t="str">
        <f t="shared" si="0"/>
        <v>3_Squaliformes</v>
      </c>
      <c r="F88" s="2" t="s">
        <v>203</v>
      </c>
      <c r="G88" s="2" t="s">
        <v>298</v>
      </c>
      <c r="H88" s="2" t="s">
        <v>299</v>
      </c>
      <c r="I88" s="2" t="s">
        <v>134</v>
      </c>
      <c r="J88" s="2" t="s">
        <v>306</v>
      </c>
      <c r="K88" s="19" t="str">
        <f t="shared" si="1"/>
        <v>Centrophorus isodon</v>
      </c>
      <c r="L88" s="20">
        <f>VLOOKUP($K88,GlobSheetPaste!$H$3:$P$1269,2,FALSE)</f>
        <v>44563</v>
      </c>
      <c r="M88" s="20">
        <f>VLOOKUP($K88,GlobSheetPaste!$H$3:$P$1269,3,FALSE)</f>
        <v>124432455</v>
      </c>
      <c r="N88" s="20" t="str">
        <f>VLOOKUP($K88,GlobSheetPaste!$H$3:$P$1269,4,FALSE)</f>
        <v>published</v>
      </c>
      <c r="O88" s="20" t="str">
        <f>VLOOKUP($K88,GlobSheetPaste!$H$3:$P$1269,5,FALSE)</f>
        <v>DD</v>
      </c>
      <c r="P88" s="20">
        <f>VLOOKUP($K88,GlobSheetPaste!$H$3:$P$1269,6,FALSE)</f>
        <v>2004</v>
      </c>
      <c r="Q88" s="20" t="str">
        <f>VLOOKUP($K88,GlobSheetPaste!$H$3:$P$1269,7,FALSE)</f>
        <v>EN</v>
      </c>
      <c r="R88" s="20" t="str">
        <f>VLOOKUP($K88,GlobSheetPaste!$H$3:$P$1269,8,FALSE)</f>
        <v>A2d</v>
      </c>
      <c r="S88" s="20" t="str">
        <f t="shared" si="101"/>
        <v>non-genuine change</v>
      </c>
      <c r="T88" s="20" t="b">
        <f t="shared" si="2"/>
        <v>0</v>
      </c>
      <c r="U88" s="22">
        <f>VLOOKUP($K88,GlobSheetPaste!$H$3:$P$1269,9,FALSE)</f>
        <v>43891</v>
      </c>
      <c r="V88" s="19">
        <v>435</v>
      </c>
      <c r="W88" s="19">
        <v>770</v>
      </c>
      <c r="X88" s="2" t="b">
        <f t="shared" ref="X88:Y88" si="103">ISNUMBER(V88)</f>
        <v>1</v>
      </c>
      <c r="Y88" s="2" t="b">
        <f t="shared" si="103"/>
        <v>1</v>
      </c>
      <c r="Z88" s="2" t="s">
        <v>89</v>
      </c>
      <c r="AB88" s="2" t="s">
        <v>178</v>
      </c>
      <c r="AC88" s="24" t="str">
        <f ca="1">IFERROR(__xludf.DUMMYFUNCTION("SPLIT(AB88,""_"")"),"Deepwater")</f>
        <v>Deepwater</v>
      </c>
      <c r="AD88" s="24"/>
      <c r="AE88" s="24">
        <f>VLOOKUP(J88,rangearea210527!$B$2:$C$1159,2,TRUE)</f>
        <v>35272.314610000001</v>
      </c>
      <c r="AF88" s="26" t="s">
        <v>118</v>
      </c>
      <c r="AG88" s="26">
        <v>108</v>
      </c>
      <c r="AH88" s="26" t="s">
        <v>84</v>
      </c>
      <c r="AI88" s="26" t="s">
        <v>85</v>
      </c>
      <c r="AJ88" s="27" t="s">
        <v>86</v>
      </c>
      <c r="AK88" s="27"/>
      <c r="AL88" s="26">
        <v>27.8</v>
      </c>
      <c r="AM88" s="26">
        <v>1</v>
      </c>
      <c r="AN88" s="26">
        <v>0</v>
      </c>
      <c r="AO88" s="29">
        <v>0</v>
      </c>
      <c r="AP88" s="30"/>
      <c r="AQ88" s="30"/>
      <c r="AR88" s="30"/>
      <c r="AS88" s="1">
        <v>1</v>
      </c>
      <c r="AT88" s="1"/>
      <c r="AU88" s="1"/>
      <c r="AV88" s="1"/>
      <c r="AW88" s="1">
        <v>0</v>
      </c>
      <c r="AX88" s="1">
        <v>0</v>
      </c>
      <c r="AY88" s="1">
        <v>1</v>
      </c>
      <c r="AZ88" s="1">
        <v>1</v>
      </c>
      <c r="BC88" s="1">
        <v>1</v>
      </c>
      <c r="BD88" s="1">
        <v>1</v>
      </c>
      <c r="BH88" s="1">
        <v>1</v>
      </c>
      <c r="BI88" s="1">
        <v>1</v>
      </c>
      <c r="BJ88" s="1">
        <v>1</v>
      </c>
      <c r="BK88" s="1"/>
      <c r="BL88" s="1">
        <v>1</v>
      </c>
      <c r="BM88" s="1"/>
      <c r="BN88" s="1"/>
      <c r="BO88" s="1"/>
      <c r="BP88" s="2" t="s">
        <v>298</v>
      </c>
      <c r="BS88" s="1">
        <v>1</v>
      </c>
      <c r="BU88" s="1">
        <v>1</v>
      </c>
      <c r="BV88" s="1"/>
      <c r="BW88" s="1">
        <v>0</v>
      </c>
    </row>
    <row r="89" spans="1:75" ht="15.75" hidden="1" customHeight="1" x14ac:dyDescent="0.3">
      <c r="A89" s="2">
        <v>53</v>
      </c>
      <c r="B89" s="2">
        <v>1</v>
      </c>
      <c r="C89" s="2" t="s">
        <v>75</v>
      </c>
      <c r="D89" s="1">
        <v>3</v>
      </c>
      <c r="E89" s="2" t="str">
        <f t="shared" si="0"/>
        <v>3_Squaliformes</v>
      </c>
      <c r="F89" s="2" t="s">
        <v>203</v>
      </c>
      <c r="G89" s="2" t="s">
        <v>298</v>
      </c>
      <c r="H89" s="2" t="s">
        <v>299</v>
      </c>
      <c r="I89" s="2" t="s">
        <v>307</v>
      </c>
      <c r="J89" s="2" t="s">
        <v>308</v>
      </c>
      <c r="K89" s="19" t="str">
        <f t="shared" si="1"/>
        <v>Centrophorus lesliei</v>
      </c>
      <c r="L89" s="20">
        <f>VLOOKUP($K89,GlobSheetPaste!$H$3:$P$1269,2,FALSE)</f>
        <v>162292832</v>
      </c>
      <c r="M89" s="20">
        <f>VLOOKUP($K89,GlobSheetPaste!$H$3:$P$1269,3,FALSE)</f>
        <v>162292852</v>
      </c>
      <c r="N89" s="20" t="str">
        <f>VLOOKUP($K89,GlobSheetPaste!$H$3:$P$1269,4,FALSE)</f>
        <v>published</v>
      </c>
      <c r="O89" s="20" t="str">
        <f>VLOOKUP($K89,GlobSheetPaste!$H$3:$P$1269,5,FALSE)</f>
        <v>NE</v>
      </c>
      <c r="P89" s="20" t="str">
        <f>VLOOKUP($K89,GlobSheetPaste!$H$3:$P$1269,6,FALSE)</f>
        <v>NA</v>
      </c>
      <c r="Q89" s="20" t="str">
        <f>VLOOKUP($K89,GlobSheetPaste!$H$3:$P$1269,7,FALSE)</f>
        <v>EN</v>
      </c>
      <c r="R89" s="20" t="str">
        <f>VLOOKUP($K89,GlobSheetPaste!$H$3:$P$1269,8,FALSE)</f>
        <v>A2bd</v>
      </c>
      <c r="S89" s="1" t="s">
        <v>117</v>
      </c>
      <c r="T89" s="20" t="b">
        <f t="shared" si="2"/>
        <v>0</v>
      </c>
      <c r="U89" s="22">
        <f>VLOOKUP($K89,GlobSheetPaste!$H$3:$P$1269,9,FALSE)</f>
        <v>43891</v>
      </c>
      <c r="V89" s="19">
        <v>340</v>
      </c>
      <c r="W89" s="19">
        <v>610</v>
      </c>
      <c r="X89" s="2" t="b">
        <f t="shared" ref="X89:Y89" si="104">ISNUMBER(V89)</f>
        <v>1</v>
      </c>
      <c r="Y89" s="2" t="b">
        <f t="shared" si="104"/>
        <v>1</v>
      </c>
      <c r="Z89" s="2" t="s">
        <v>309</v>
      </c>
      <c r="AB89" s="2" t="s">
        <v>178</v>
      </c>
      <c r="AC89" s="24" t="str">
        <f ca="1">IFERROR(__xludf.DUMMYFUNCTION("SPLIT(AB89,""_"")"),"Deepwater")</f>
        <v>Deepwater</v>
      </c>
      <c r="AD89" s="24"/>
      <c r="AE89" s="24">
        <f>VLOOKUP(J89,rangearea210527!$B$2:$C$1159,2,TRUE)</f>
        <v>3377.0216959999998</v>
      </c>
      <c r="AF89" s="26" t="s">
        <v>118</v>
      </c>
      <c r="AG89" s="26">
        <v>99</v>
      </c>
      <c r="AH89" s="26" t="s">
        <v>84</v>
      </c>
      <c r="AI89" s="26" t="s">
        <v>85</v>
      </c>
      <c r="AJ89" s="27" t="s">
        <v>86</v>
      </c>
      <c r="AK89" s="27"/>
      <c r="AL89" s="26">
        <v>29.5</v>
      </c>
      <c r="AM89" s="26">
        <v>1</v>
      </c>
      <c r="AN89" s="26">
        <v>0</v>
      </c>
      <c r="AO89" s="29">
        <v>0</v>
      </c>
      <c r="AP89" s="30"/>
      <c r="AQ89" s="30"/>
      <c r="AR89" s="30"/>
      <c r="AS89" s="1">
        <v>0</v>
      </c>
      <c r="AT89" s="1"/>
      <c r="AU89" s="1"/>
      <c r="AV89" s="1"/>
      <c r="AW89" s="1">
        <v>0</v>
      </c>
      <c r="AX89" s="1">
        <v>0</v>
      </c>
      <c r="AY89" s="1">
        <v>1</v>
      </c>
      <c r="AZ89" s="1">
        <v>1</v>
      </c>
      <c r="BC89" s="1">
        <v>1</v>
      </c>
      <c r="BD89" s="1">
        <v>1</v>
      </c>
      <c r="BH89" s="1">
        <v>1</v>
      </c>
      <c r="BI89" s="1">
        <v>1</v>
      </c>
      <c r="BJ89" s="1">
        <v>1</v>
      </c>
      <c r="BL89" s="1">
        <v>1</v>
      </c>
      <c r="BM89" s="1"/>
      <c r="BN89" s="1"/>
      <c r="BO89" s="1"/>
      <c r="BP89" s="2" t="s">
        <v>298</v>
      </c>
      <c r="BU89" s="1">
        <v>1</v>
      </c>
      <c r="BV89" s="1"/>
      <c r="BW89" s="1">
        <v>0</v>
      </c>
    </row>
    <row r="90" spans="1:75" ht="15.75" hidden="1" customHeight="1" x14ac:dyDescent="0.3">
      <c r="A90" s="2">
        <v>54</v>
      </c>
      <c r="B90" s="2">
        <v>1</v>
      </c>
      <c r="C90" s="2" t="s">
        <v>75</v>
      </c>
      <c r="D90" s="1">
        <v>3</v>
      </c>
      <c r="E90" s="2" t="str">
        <f t="shared" si="0"/>
        <v>3_Squaliformes</v>
      </c>
      <c r="F90" s="2" t="s">
        <v>203</v>
      </c>
      <c r="G90" s="2" t="s">
        <v>298</v>
      </c>
      <c r="H90" s="2" t="s">
        <v>299</v>
      </c>
      <c r="I90" s="2" t="s">
        <v>310</v>
      </c>
      <c r="J90" s="2" t="s">
        <v>311</v>
      </c>
      <c r="K90" s="19" t="str">
        <f t="shared" si="1"/>
        <v>Centrophorus longipinnis</v>
      </c>
      <c r="L90" s="20">
        <f>VLOOKUP($K90,GlobSheetPaste!$H$3:$P$1269,2,FALSE)</f>
        <v>162292301</v>
      </c>
      <c r="M90" s="20">
        <f>VLOOKUP($K90,GlobSheetPaste!$H$3:$P$1269,3,FALSE)</f>
        <v>162292797</v>
      </c>
      <c r="N90" s="20" t="str">
        <f>VLOOKUP($K90,GlobSheetPaste!$H$3:$P$1269,4,FALSE)</f>
        <v>published</v>
      </c>
      <c r="O90" s="20" t="str">
        <f>VLOOKUP($K90,GlobSheetPaste!$H$3:$P$1269,5,FALSE)</f>
        <v>NE</v>
      </c>
      <c r="P90" s="20" t="str">
        <f>VLOOKUP($K90,GlobSheetPaste!$H$3:$P$1269,6,FALSE)</f>
        <v>NA</v>
      </c>
      <c r="Q90" s="20" t="str">
        <f>VLOOKUP($K90,GlobSheetPaste!$H$3:$P$1269,7,FALSE)</f>
        <v>EN</v>
      </c>
      <c r="R90" s="20" t="str">
        <f>VLOOKUP($K90,GlobSheetPaste!$H$3:$P$1269,8,FALSE)</f>
        <v>A2d</v>
      </c>
      <c r="S90" s="1" t="s">
        <v>117</v>
      </c>
      <c r="T90" s="20" t="b">
        <f t="shared" si="2"/>
        <v>0</v>
      </c>
      <c r="U90" s="22">
        <f>VLOOKUP($K90,GlobSheetPaste!$H$3:$P$1269,9,FALSE)</f>
        <v>43891</v>
      </c>
      <c r="V90" s="19">
        <v>330</v>
      </c>
      <c r="W90" s="19">
        <v>460</v>
      </c>
      <c r="X90" s="2" t="b">
        <f t="shared" ref="X90:Y90" si="105">ISNUMBER(V90)</f>
        <v>1</v>
      </c>
      <c r="Y90" s="2" t="b">
        <f t="shared" si="105"/>
        <v>1</v>
      </c>
      <c r="Z90" s="2" t="s">
        <v>312</v>
      </c>
      <c r="AB90" s="2" t="s">
        <v>178</v>
      </c>
      <c r="AC90" s="24" t="str">
        <f ca="1">IFERROR(__xludf.DUMMYFUNCTION("SPLIT(AB90,""_"")"),"Deepwater")</f>
        <v>Deepwater</v>
      </c>
      <c r="AD90" s="24"/>
      <c r="AE90" s="24">
        <f>VLOOKUP(J90,rangearea210527!$B$2:$C$1159,2,TRUE)</f>
        <v>13389.771049999999</v>
      </c>
      <c r="AF90" s="26" t="s">
        <v>118</v>
      </c>
      <c r="AG90" s="26">
        <v>93</v>
      </c>
      <c r="AH90" s="26" t="s">
        <v>84</v>
      </c>
      <c r="AI90" s="26" t="s">
        <v>85</v>
      </c>
      <c r="AJ90" s="27" t="s">
        <v>86</v>
      </c>
      <c r="AK90" s="27"/>
      <c r="AL90" s="26">
        <v>27.8</v>
      </c>
      <c r="AM90" s="26">
        <v>1</v>
      </c>
      <c r="AN90" s="26">
        <v>0</v>
      </c>
      <c r="AO90" s="29">
        <v>0</v>
      </c>
      <c r="AP90" s="30"/>
      <c r="AQ90" s="30"/>
      <c r="AR90" s="30"/>
      <c r="AS90" s="1">
        <v>1</v>
      </c>
      <c r="AT90" s="1"/>
      <c r="AU90" s="1"/>
      <c r="AV90" s="1"/>
      <c r="AW90" s="1">
        <v>0</v>
      </c>
      <c r="AX90" s="1">
        <v>0</v>
      </c>
      <c r="AY90" s="1">
        <v>1</v>
      </c>
      <c r="AZ90" s="1">
        <v>1</v>
      </c>
      <c r="BC90" s="1">
        <v>1</v>
      </c>
      <c r="BD90" s="1">
        <v>1</v>
      </c>
      <c r="BH90" s="1">
        <v>1</v>
      </c>
      <c r="BI90" s="1">
        <v>1</v>
      </c>
      <c r="BJ90" s="1">
        <v>1</v>
      </c>
      <c r="BL90" s="1">
        <v>1</v>
      </c>
      <c r="BM90" s="1"/>
      <c r="BN90" s="1"/>
      <c r="BO90" s="1"/>
      <c r="BP90" s="2" t="s">
        <v>298</v>
      </c>
      <c r="BU90" s="1">
        <v>1</v>
      </c>
      <c r="BV90" s="1"/>
      <c r="BW90" s="1">
        <v>0</v>
      </c>
    </row>
    <row r="91" spans="1:75" ht="15.75" hidden="1" customHeight="1" x14ac:dyDescent="0.3">
      <c r="A91" s="2">
        <v>55</v>
      </c>
      <c r="B91" s="2">
        <v>1</v>
      </c>
      <c r="C91" s="2" t="s">
        <v>75</v>
      </c>
      <c r="D91" s="1">
        <v>3</v>
      </c>
      <c r="E91" s="2" t="str">
        <f t="shared" si="0"/>
        <v>3_Squaliformes</v>
      </c>
      <c r="F91" s="2" t="s">
        <v>203</v>
      </c>
      <c r="G91" s="2" t="s">
        <v>298</v>
      </c>
      <c r="H91" s="2" t="s">
        <v>299</v>
      </c>
      <c r="I91" s="2" t="s">
        <v>313</v>
      </c>
      <c r="J91" s="2" t="s">
        <v>314</v>
      </c>
      <c r="K91" s="19" t="str">
        <f t="shared" si="1"/>
        <v>Centrophorus moluccensis</v>
      </c>
      <c r="L91" s="20">
        <f>VLOOKUP($K91,GlobSheetPaste!$H$3:$P$1269,2,FALSE)</f>
        <v>42838</v>
      </c>
      <c r="M91" s="20">
        <f>VLOOKUP($K91,GlobSheetPaste!$H$3:$P$1269,3,FALSE)</f>
        <v>68614328</v>
      </c>
      <c r="N91" s="20" t="str">
        <f>VLOOKUP($K91,GlobSheetPaste!$H$3:$P$1269,4,FALSE)</f>
        <v>published</v>
      </c>
      <c r="O91" s="20" t="str">
        <f>VLOOKUP($K91,GlobSheetPaste!$H$3:$P$1269,5,FALSE)</f>
        <v>DD</v>
      </c>
      <c r="P91" s="20">
        <f>VLOOKUP($K91,GlobSheetPaste!$H$3:$P$1269,6,FALSE)</f>
        <v>2012</v>
      </c>
      <c r="Q91" s="20" t="str">
        <f>VLOOKUP($K91,GlobSheetPaste!$H$3:$P$1269,7,FALSE)</f>
        <v>VU</v>
      </c>
      <c r="R91" s="20" t="str">
        <f>VLOOKUP($K91,GlobSheetPaste!$H$3:$P$1269,8,FALSE)</f>
        <v>A2bd</v>
      </c>
      <c r="S91" s="20" t="str">
        <f t="shared" ref="S91:S107" si="106">IF(O91=Q91,"NoChange","non-genuine change")</f>
        <v>non-genuine change</v>
      </c>
      <c r="T91" s="20" t="b">
        <f t="shared" si="2"/>
        <v>0</v>
      </c>
      <c r="U91" s="22">
        <f>VLOOKUP($K91,GlobSheetPaste!$H$3:$P$1269,9,FALSE)</f>
        <v>43891</v>
      </c>
      <c r="V91" s="19">
        <v>128</v>
      </c>
      <c r="W91" s="19">
        <v>823</v>
      </c>
      <c r="X91" s="2" t="b">
        <f t="shared" ref="X91:Y91" si="107">ISNUMBER(V91)</f>
        <v>1</v>
      </c>
      <c r="Y91" s="2" t="b">
        <f t="shared" si="107"/>
        <v>1</v>
      </c>
      <c r="Z91" s="2" t="s">
        <v>89</v>
      </c>
      <c r="AB91" s="2" t="s">
        <v>178</v>
      </c>
      <c r="AC91" s="24" t="str">
        <f ca="1">IFERROR(__xludf.DUMMYFUNCTION("SPLIT(AB91,""_"")"),"Deepwater")</f>
        <v>Deepwater</v>
      </c>
      <c r="AD91" s="24"/>
      <c r="AE91" s="24">
        <f>VLOOKUP(J91,rangearea210527!$B$2:$C$1159,2,TRUE)</f>
        <v>439269.79989999998</v>
      </c>
      <c r="AF91" s="26"/>
      <c r="AG91" s="26">
        <v>101.7</v>
      </c>
      <c r="AH91" s="26" t="s">
        <v>84</v>
      </c>
      <c r="AI91" s="26" t="s">
        <v>85</v>
      </c>
      <c r="AJ91" s="27" t="s">
        <v>86</v>
      </c>
      <c r="AK91" s="27"/>
      <c r="AL91" s="26">
        <v>29.5</v>
      </c>
      <c r="AM91" s="26">
        <v>1</v>
      </c>
      <c r="AN91" s="26">
        <v>0</v>
      </c>
      <c r="AO91" s="29">
        <v>0</v>
      </c>
      <c r="AP91" s="30"/>
      <c r="AQ91" s="30"/>
      <c r="AR91" s="30"/>
      <c r="AS91" s="1">
        <v>1</v>
      </c>
      <c r="AT91" s="1"/>
      <c r="AU91" s="1"/>
      <c r="AV91" s="1"/>
      <c r="AW91" s="1">
        <v>0</v>
      </c>
      <c r="AX91" s="1">
        <v>0</v>
      </c>
      <c r="AY91" s="1">
        <v>1</v>
      </c>
      <c r="AZ91" s="1">
        <v>1</v>
      </c>
      <c r="BC91" s="1">
        <v>1</v>
      </c>
      <c r="BD91" s="1">
        <v>1</v>
      </c>
      <c r="BJ91" s="1">
        <v>1</v>
      </c>
      <c r="BL91" s="1">
        <v>1</v>
      </c>
      <c r="BM91" s="1"/>
      <c r="BN91" s="1"/>
      <c r="BO91" s="1"/>
      <c r="BP91" s="2" t="s">
        <v>298</v>
      </c>
      <c r="BQ91" s="1"/>
      <c r="BR91" s="1"/>
      <c r="BS91" s="1"/>
      <c r="BT91" s="1">
        <v>1</v>
      </c>
      <c r="BU91" s="1">
        <v>1</v>
      </c>
      <c r="BV91" s="1"/>
      <c r="BW91" s="1">
        <v>0</v>
      </c>
    </row>
    <row r="92" spans="1:75" ht="15.75" hidden="1" customHeight="1" x14ac:dyDescent="0.3">
      <c r="A92" s="2">
        <v>56</v>
      </c>
      <c r="B92" s="2">
        <v>1</v>
      </c>
      <c r="C92" s="2" t="s">
        <v>75</v>
      </c>
      <c r="D92" s="1">
        <v>3</v>
      </c>
      <c r="E92" s="2" t="str">
        <f t="shared" si="0"/>
        <v>3_Squaliformes</v>
      </c>
      <c r="F92" s="2" t="s">
        <v>203</v>
      </c>
      <c r="G92" s="2" t="s">
        <v>298</v>
      </c>
      <c r="H92" s="2" t="s">
        <v>299</v>
      </c>
      <c r="I92" s="2" t="s">
        <v>315</v>
      </c>
      <c r="J92" s="2" t="s">
        <v>316</v>
      </c>
      <c r="K92" s="19" t="str">
        <f t="shared" si="1"/>
        <v>Centrophorus seychellorum</v>
      </c>
      <c r="L92" s="20">
        <f>VLOOKUP($K92,GlobSheetPaste!$H$3:$P$1269,2,FALSE)</f>
        <v>161417</v>
      </c>
      <c r="M92" s="20">
        <f>VLOOKUP($K92,GlobSheetPaste!$H$3:$P$1269,3,FALSE)</f>
        <v>124481302</v>
      </c>
      <c r="N92" s="20" t="str">
        <f>VLOOKUP($K92,GlobSheetPaste!$H$3:$P$1269,4,FALSE)</f>
        <v>published</v>
      </c>
      <c r="O92" s="20" t="str">
        <f>VLOOKUP($K92,GlobSheetPaste!$H$3:$P$1269,5,FALSE)</f>
        <v>DD</v>
      </c>
      <c r="P92" s="20">
        <f>VLOOKUP($K92,GlobSheetPaste!$H$3:$P$1269,6,FALSE)</f>
        <v>2008</v>
      </c>
      <c r="Q92" s="20" t="str">
        <f>VLOOKUP($K92,GlobSheetPaste!$H$3:$P$1269,7,FALSE)</f>
        <v>LC</v>
      </c>
      <c r="R92" s="20" t="str">
        <f>VLOOKUP($K92,GlobSheetPaste!$H$3:$P$1269,8,FALSE)</f>
        <v>NA</v>
      </c>
      <c r="S92" s="20" t="str">
        <f t="shared" si="106"/>
        <v>non-genuine change</v>
      </c>
      <c r="T92" s="20" t="b">
        <f t="shared" si="2"/>
        <v>0</v>
      </c>
      <c r="U92" s="20">
        <f>VLOOKUP($K92,GlobSheetPaste!$H$3:$P$1269,9,FALSE)</f>
        <v>2018</v>
      </c>
      <c r="V92" s="19">
        <v>490</v>
      </c>
      <c r="W92" s="19">
        <v>1000</v>
      </c>
      <c r="X92" s="2" t="b">
        <f t="shared" ref="X92:Y92" si="108">ISNUMBER(V92)</f>
        <v>1</v>
      </c>
      <c r="Y92" s="2" t="b">
        <f t="shared" si="108"/>
        <v>1</v>
      </c>
      <c r="Z92" s="2" t="s">
        <v>89</v>
      </c>
      <c r="AB92" s="2" t="s">
        <v>178</v>
      </c>
      <c r="AC92" s="24" t="str">
        <f ca="1">IFERROR(__xludf.DUMMYFUNCTION("SPLIT(AB92,""_"")"),"Deepwater")</f>
        <v>Deepwater</v>
      </c>
      <c r="AD92" s="24"/>
      <c r="AE92" s="24">
        <f>VLOOKUP(J92,rangearea210527!$B$2:$C$1159,2,TRUE)</f>
        <v>11.32155373</v>
      </c>
      <c r="AF92" s="26" t="s">
        <v>118</v>
      </c>
      <c r="AG92" s="26">
        <v>79.7</v>
      </c>
      <c r="AH92" s="26" t="s">
        <v>84</v>
      </c>
      <c r="AI92" s="26" t="s">
        <v>85</v>
      </c>
      <c r="AJ92" s="27" t="s">
        <v>86</v>
      </c>
      <c r="AK92" s="27"/>
      <c r="AL92" s="26"/>
      <c r="AM92" s="26">
        <v>1</v>
      </c>
      <c r="AN92" s="26">
        <v>0</v>
      </c>
      <c r="AO92" s="29">
        <v>0</v>
      </c>
      <c r="AP92" s="30"/>
      <c r="AQ92" s="30"/>
      <c r="AR92" s="30"/>
      <c r="AS92" s="1">
        <v>0</v>
      </c>
      <c r="AT92" s="1"/>
      <c r="AU92" s="1"/>
      <c r="AV92" s="1"/>
      <c r="AW92" s="1">
        <v>0</v>
      </c>
      <c r="AX92" s="1">
        <v>0</v>
      </c>
      <c r="AY92" s="1">
        <v>1</v>
      </c>
      <c r="BC92" s="1">
        <v>1</v>
      </c>
      <c r="BH92" s="1">
        <v>1</v>
      </c>
      <c r="BJ92" s="1">
        <v>1</v>
      </c>
      <c r="BL92" s="1">
        <v>1</v>
      </c>
      <c r="BM92" s="1"/>
      <c r="BN92" s="1"/>
      <c r="BO92" s="1"/>
      <c r="BP92" s="2" t="s">
        <v>298</v>
      </c>
      <c r="BV92" s="1"/>
      <c r="BW92" s="1">
        <v>0</v>
      </c>
    </row>
    <row r="93" spans="1:75" ht="15.75" hidden="1" customHeight="1" x14ac:dyDescent="0.3">
      <c r="A93" s="2">
        <v>57</v>
      </c>
      <c r="B93" s="2">
        <v>1</v>
      </c>
      <c r="C93" s="2" t="s">
        <v>75</v>
      </c>
      <c r="D93" s="1">
        <v>3</v>
      </c>
      <c r="E93" s="2" t="str">
        <f t="shared" si="0"/>
        <v>3_Squaliformes</v>
      </c>
      <c r="F93" s="2" t="s">
        <v>203</v>
      </c>
      <c r="G93" s="2" t="s">
        <v>298</v>
      </c>
      <c r="H93" s="2" t="s">
        <v>299</v>
      </c>
      <c r="I93" s="2" t="s">
        <v>317</v>
      </c>
      <c r="J93" s="2" t="s">
        <v>318</v>
      </c>
      <c r="K93" s="19" t="str">
        <f t="shared" si="1"/>
        <v>Centrophorus squamosus</v>
      </c>
      <c r="L93" s="20">
        <f>VLOOKUP($K93,GlobSheetPaste!$H$3:$P$1269,2,FALSE)</f>
        <v>41871</v>
      </c>
      <c r="M93" s="20">
        <f>VLOOKUP($K93,GlobSheetPaste!$H$3:$P$1269,3,FALSE)</f>
        <v>68614964</v>
      </c>
      <c r="N93" s="20" t="str">
        <f>VLOOKUP($K93,GlobSheetPaste!$H$3:$P$1269,4,FALSE)</f>
        <v>published</v>
      </c>
      <c r="O93" s="20" t="str">
        <f>VLOOKUP($K93,GlobSheetPaste!$H$3:$P$1269,5,FALSE)</f>
        <v>VU</v>
      </c>
      <c r="P93" s="20">
        <f>VLOOKUP($K93,GlobSheetPaste!$H$3:$P$1269,6,FALSE)</f>
        <v>2003</v>
      </c>
      <c r="Q93" s="20" t="str">
        <f>VLOOKUP($K93,GlobSheetPaste!$H$3:$P$1269,7,FALSE)</f>
        <v>EN</v>
      </c>
      <c r="R93" s="20" t="str">
        <f>VLOOKUP($K93,GlobSheetPaste!$H$3:$P$1269,8,FALSE)</f>
        <v>A2bd</v>
      </c>
      <c r="S93" s="20" t="str">
        <f t="shared" si="106"/>
        <v>non-genuine change</v>
      </c>
      <c r="T93" s="20" t="b">
        <f t="shared" si="2"/>
        <v>0</v>
      </c>
      <c r="U93" s="22">
        <f>VLOOKUP($K93,GlobSheetPaste!$H$3:$P$1269,9,FALSE)</f>
        <v>43891</v>
      </c>
      <c r="V93" s="19">
        <v>0</v>
      </c>
      <c r="W93" s="19">
        <v>3366</v>
      </c>
      <c r="X93" s="2" t="b">
        <f t="shared" ref="X93:Y93" si="109">ISNUMBER(V93)</f>
        <v>1</v>
      </c>
      <c r="Y93" s="2" t="b">
        <f t="shared" si="109"/>
        <v>1</v>
      </c>
      <c r="Z93" s="2" t="s">
        <v>89</v>
      </c>
      <c r="AB93" s="2" t="s">
        <v>178</v>
      </c>
      <c r="AC93" s="24" t="str">
        <f ca="1">IFERROR(__xludf.DUMMYFUNCTION("SPLIT(AB93,""_"")"),"Deepwater")</f>
        <v>Deepwater</v>
      </c>
      <c r="AD93" s="24"/>
      <c r="AE93" s="24">
        <f>VLOOKUP(J93,rangearea210527!$B$2:$C$1159,2,TRUE)</f>
        <v>3980578.61</v>
      </c>
      <c r="AF93" s="26"/>
      <c r="AG93" s="26">
        <v>166</v>
      </c>
      <c r="AH93" s="26" t="s">
        <v>84</v>
      </c>
      <c r="AI93" s="26" t="s">
        <v>98</v>
      </c>
      <c r="AJ93" s="27" t="s">
        <v>99</v>
      </c>
      <c r="AK93" s="27"/>
      <c r="AL93" s="26" t="s">
        <v>319</v>
      </c>
      <c r="AM93" s="26">
        <v>1</v>
      </c>
      <c r="AN93" s="26">
        <v>0</v>
      </c>
      <c r="AO93" s="29">
        <v>0</v>
      </c>
      <c r="AP93" s="30"/>
      <c r="AQ93" s="30"/>
      <c r="AR93" s="30"/>
      <c r="AS93" s="1">
        <v>1</v>
      </c>
      <c r="AT93" s="1"/>
      <c r="AU93" s="1"/>
      <c r="AV93" s="1"/>
      <c r="AW93" s="1">
        <v>0</v>
      </c>
      <c r="AX93" s="1">
        <v>0</v>
      </c>
      <c r="AY93" s="1">
        <v>1</v>
      </c>
      <c r="AZ93" s="1">
        <v>1</v>
      </c>
      <c r="BC93" s="1">
        <v>1</v>
      </c>
      <c r="BD93" s="1">
        <v>1</v>
      </c>
      <c r="BJ93" s="1">
        <v>1</v>
      </c>
      <c r="BL93" s="1">
        <v>1</v>
      </c>
      <c r="BM93" s="1"/>
      <c r="BN93" s="1"/>
      <c r="BO93" s="1"/>
      <c r="BP93" s="2" t="s">
        <v>298</v>
      </c>
      <c r="BQ93" s="1"/>
      <c r="BR93" s="1"/>
      <c r="BS93" s="1"/>
      <c r="BT93" s="1">
        <v>1</v>
      </c>
      <c r="BU93" s="1">
        <v>1</v>
      </c>
      <c r="BV93" s="1"/>
      <c r="BW93" s="1">
        <v>0</v>
      </c>
    </row>
    <row r="94" spans="1:75" ht="15.75" hidden="1" customHeight="1" x14ac:dyDescent="0.3">
      <c r="A94" s="2">
        <v>58</v>
      </c>
      <c r="B94" s="2">
        <v>1</v>
      </c>
      <c r="C94" s="2" t="s">
        <v>75</v>
      </c>
      <c r="D94" s="1">
        <v>3</v>
      </c>
      <c r="E94" s="2" t="str">
        <f t="shared" si="0"/>
        <v>3_Squaliformes</v>
      </c>
      <c r="F94" s="2" t="s">
        <v>203</v>
      </c>
      <c r="G94" s="2" t="s">
        <v>298</v>
      </c>
      <c r="H94" s="2" t="s">
        <v>299</v>
      </c>
      <c r="I94" s="2" t="s">
        <v>320</v>
      </c>
      <c r="J94" s="2" t="s">
        <v>321</v>
      </c>
      <c r="K94" s="19" t="str">
        <f t="shared" si="1"/>
        <v>Centrophorus tessellatus</v>
      </c>
      <c r="L94" s="20">
        <f>VLOOKUP($K94,GlobSheetPaste!$H$3:$P$1269,2,FALSE)</f>
        <v>60208</v>
      </c>
      <c r="M94" s="20">
        <f>VLOOKUP($K94,GlobSheetPaste!$H$3:$P$1269,3,FALSE)</f>
        <v>124452245</v>
      </c>
      <c r="N94" s="20" t="str">
        <f>VLOOKUP($K94,GlobSheetPaste!$H$3:$P$1269,4,FALSE)</f>
        <v>published</v>
      </c>
      <c r="O94" s="20" t="str">
        <f>VLOOKUP($K94,GlobSheetPaste!$H$3:$P$1269,5,FALSE)</f>
        <v>DD</v>
      </c>
      <c r="P94" s="20">
        <f>VLOOKUP($K94,GlobSheetPaste!$H$3:$P$1269,6,FALSE)</f>
        <v>2006</v>
      </c>
      <c r="Q94" s="20" t="str">
        <f>VLOOKUP($K94,GlobSheetPaste!$H$3:$P$1269,7,FALSE)</f>
        <v>EN</v>
      </c>
      <c r="R94" s="20" t="str">
        <f>VLOOKUP($K94,GlobSheetPaste!$H$3:$P$1269,8,FALSE)</f>
        <v>A2d</v>
      </c>
      <c r="S94" s="20" t="str">
        <f t="shared" si="106"/>
        <v>non-genuine change</v>
      </c>
      <c r="T94" s="20" t="b">
        <f t="shared" si="2"/>
        <v>0</v>
      </c>
      <c r="U94" s="22">
        <f>VLOOKUP($K94,GlobSheetPaste!$H$3:$P$1269,9,FALSE)</f>
        <v>44197</v>
      </c>
      <c r="V94" s="19">
        <v>260</v>
      </c>
      <c r="W94" s="19">
        <v>732</v>
      </c>
      <c r="X94" s="2" t="b">
        <f t="shared" ref="X94:Y94" si="110">ISNUMBER(V94)</f>
        <v>1</v>
      </c>
      <c r="Y94" s="2" t="b">
        <f t="shared" si="110"/>
        <v>1</v>
      </c>
      <c r="Z94" s="2" t="s">
        <v>89</v>
      </c>
      <c r="AB94" s="2" t="s">
        <v>178</v>
      </c>
      <c r="AC94" s="24" t="str">
        <f ca="1">IFERROR(__xludf.DUMMYFUNCTION("SPLIT(AB94,""_"")"),"Deepwater")</f>
        <v>Deepwater</v>
      </c>
      <c r="AD94" s="24"/>
      <c r="AE94" s="24">
        <f>VLOOKUP(J94,rangearea210527!$B$2:$C$1159,2,TRUE)</f>
        <v>75149.673620000001</v>
      </c>
      <c r="AF94" s="26" t="s">
        <v>118</v>
      </c>
      <c r="AG94" s="26">
        <v>100</v>
      </c>
      <c r="AH94" s="26" t="s">
        <v>84</v>
      </c>
      <c r="AI94" s="26" t="s">
        <v>85</v>
      </c>
      <c r="AJ94" s="27" t="s">
        <v>86</v>
      </c>
      <c r="AK94" s="27"/>
      <c r="AL94" s="26">
        <v>27.8</v>
      </c>
      <c r="AM94" s="26">
        <v>1</v>
      </c>
      <c r="AN94" s="26">
        <v>0</v>
      </c>
      <c r="AO94" s="29">
        <v>0</v>
      </c>
      <c r="AP94" s="30"/>
      <c r="AQ94" s="26">
        <v>1</v>
      </c>
      <c r="AR94" s="30"/>
      <c r="AS94" s="1">
        <v>1</v>
      </c>
      <c r="AT94" s="1"/>
      <c r="AU94" s="1"/>
      <c r="AW94" s="1">
        <v>0</v>
      </c>
      <c r="AX94" s="1">
        <v>0</v>
      </c>
      <c r="AY94" s="1">
        <v>1</v>
      </c>
      <c r="AZ94" s="1">
        <v>1</v>
      </c>
      <c r="BC94" s="1">
        <v>1</v>
      </c>
      <c r="BD94" s="1">
        <v>1</v>
      </c>
      <c r="BH94" s="1">
        <v>1</v>
      </c>
      <c r="BI94" s="1">
        <v>1</v>
      </c>
      <c r="BJ94" s="1">
        <v>1</v>
      </c>
      <c r="BL94" s="1">
        <v>1</v>
      </c>
      <c r="BM94" s="1"/>
      <c r="BN94" s="1"/>
      <c r="BO94" s="1"/>
      <c r="BP94" s="2" t="s">
        <v>298</v>
      </c>
      <c r="BU94" s="1">
        <v>1</v>
      </c>
      <c r="BV94" s="1"/>
      <c r="BW94" s="1">
        <v>0</v>
      </c>
    </row>
    <row r="95" spans="1:75" ht="15.75" hidden="1" customHeight="1" x14ac:dyDescent="0.3">
      <c r="A95" s="2">
        <v>59</v>
      </c>
      <c r="B95" s="2">
        <v>1</v>
      </c>
      <c r="C95" s="2" t="s">
        <v>75</v>
      </c>
      <c r="D95" s="1">
        <v>3</v>
      </c>
      <c r="E95" s="2" t="str">
        <f t="shared" si="0"/>
        <v>3_Squaliformes</v>
      </c>
      <c r="F95" s="2" t="s">
        <v>203</v>
      </c>
      <c r="G95" s="2" t="s">
        <v>298</v>
      </c>
      <c r="H95" s="2" t="s">
        <v>299</v>
      </c>
      <c r="I95" s="2" t="s">
        <v>322</v>
      </c>
      <c r="J95" s="2" t="s">
        <v>323</v>
      </c>
      <c r="K95" s="19" t="str">
        <f t="shared" si="1"/>
        <v>Centrophorus uyato</v>
      </c>
      <c r="L95" s="20">
        <f>VLOOKUP($K95,GlobSheetPaste!$H$3:$P$1269,2,FALSE)</f>
        <v>41745</v>
      </c>
      <c r="M95" s="20">
        <f>VLOOKUP($K95,GlobSheetPaste!$H$3:$P$1269,3,FALSE)</f>
        <v>124416090</v>
      </c>
      <c r="N95" s="20" t="str">
        <f>VLOOKUP($K95,GlobSheetPaste!$H$3:$P$1269,4,FALSE)</f>
        <v>published</v>
      </c>
      <c r="O95" s="20" t="str">
        <f>VLOOKUP($K95,GlobSheetPaste!$H$3:$P$1269,5,FALSE)</f>
        <v>DD</v>
      </c>
      <c r="P95" s="20">
        <f>VLOOKUP($K95,GlobSheetPaste!$H$3:$P$1269,6,FALSE)</f>
        <v>2003</v>
      </c>
      <c r="Q95" s="20" t="str">
        <f>VLOOKUP($K95,GlobSheetPaste!$H$3:$P$1269,7,FALSE)</f>
        <v>EN</v>
      </c>
      <c r="R95" s="20" t="str">
        <f>VLOOKUP($K95,GlobSheetPaste!$H$3:$P$1269,8,FALSE)</f>
        <v>A2bd</v>
      </c>
      <c r="S95" s="20" t="str">
        <f t="shared" si="106"/>
        <v>non-genuine change</v>
      </c>
      <c r="T95" s="20" t="b">
        <f t="shared" si="2"/>
        <v>0</v>
      </c>
      <c r="U95" s="22">
        <f>VLOOKUP($K95,GlobSheetPaste!$H$3:$P$1269,9,FALSE)</f>
        <v>43891</v>
      </c>
      <c r="V95" s="19">
        <v>50</v>
      </c>
      <c r="W95" s="19">
        <v>1400</v>
      </c>
      <c r="X95" s="2" t="b">
        <f t="shared" ref="X95:Y95" si="111">ISNUMBER(V95)</f>
        <v>1</v>
      </c>
      <c r="Y95" s="2" t="b">
        <f t="shared" si="111"/>
        <v>1</v>
      </c>
      <c r="Z95" s="2" t="s">
        <v>89</v>
      </c>
      <c r="AB95" s="2" t="s">
        <v>178</v>
      </c>
      <c r="AC95" s="24" t="str">
        <f ca="1">IFERROR(__xludf.DUMMYFUNCTION("SPLIT(AB95,""_"")"),"Deepwater")</f>
        <v>Deepwater</v>
      </c>
      <c r="AD95" s="24"/>
      <c r="AE95" s="24">
        <f>VLOOKUP(J95,rangearea210527!$B$2:$C$1159,2,TRUE)</f>
        <v>1028242.186</v>
      </c>
      <c r="AF95" s="26"/>
      <c r="AG95" s="26">
        <v>128</v>
      </c>
      <c r="AH95" s="26" t="s">
        <v>84</v>
      </c>
      <c r="AI95" s="26" t="s">
        <v>85</v>
      </c>
      <c r="AJ95" s="27" t="s">
        <v>86</v>
      </c>
      <c r="AK95" s="27"/>
      <c r="AL95" s="26">
        <v>60</v>
      </c>
      <c r="AM95" s="26">
        <v>1</v>
      </c>
      <c r="AN95" s="26">
        <v>0</v>
      </c>
      <c r="AO95" s="29">
        <v>0</v>
      </c>
      <c r="AP95" s="30"/>
      <c r="AQ95" s="30"/>
      <c r="AR95" s="30"/>
      <c r="AS95" s="1">
        <v>1</v>
      </c>
      <c r="AT95" s="1"/>
      <c r="AU95" s="1"/>
      <c r="AV95" s="1">
        <v>1</v>
      </c>
      <c r="AW95" s="1">
        <v>0</v>
      </c>
      <c r="AX95" s="1">
        <v>0</v>
      </c>
      <c r="AY95" s="1">
        <v>1</v>
      </c>
      <c r="AZ95" s="1">
        <v>1</v>
      </c>
      <c r="BC95" s="1">
        <v>1</v>
      </c>
      <c r="BD95" s="1">
        <v>1</v>
      </c>
      <c r="BJ95" s="1">
        <v>1</v>
      </c>
      <c r="BL95" s="1">
        <v>1</v>
      </c>
      <c r="BM95" s="1"/>
      <c r="BN95" s="1"/>
      <c r="BO95" s="1"/>
      <c r="BP95" s="2" t="s">
        <v>298</v>
      </c>
      <c r="BQ95" s="1"/>
      <c r="BR95" s="1"/>
      <c r="BS95" s="1"/>
      <c r="BT95" s="1">
        <v>1</v>
      </c>
      <c r="BU95" s="1">
        <v>1</v>
      </c>
      <c r="BV95" s="1"/>
      <c r="BW95" s="1">
        <v>0</v>
      </c>
    </row>
    <row r="96" spans="1:75" ht="15.75" hidden="1" customHeight="1" x14ac:dyDescent="0.3">
      <c r="A96" s="2">
        <v>60</v>
      </c>
      <c r="B96" s="2">
        <v>1</v>
      </c>
      <c r="C96" s="2" t="s">
        <v>75</v>
      </c>
      <c r="D96" s="1">
        <v>3</v>
      </c>
      <c r="E96" s="2" t="str">
        <f t="shared" si="0"/>
        <v>3_Squaliformes</v>
      </c>
      <c r="F96" s="2" t="s">
        <v>203</v>
      </c>
      <c r="G96" s="2" t="s">
        <v>298</v>
      </c>
      <c r="H96" s="2" t="s">
        <v>299</v>
      </c>
      <c r="I96" s="2" t="s">
        <v>324</v>
      </c>
      <c r="J96" s="2" t="s">
        <v>325</v>
      </c>
      <c r="K96" s="19" t="str">
        <f t="shared" si="1"/>
        <v>Centrophorus westraliensis</v>
      </c>
      <c r="L96" s="20">
        <f>VLOOKUP($K96,GlobSheetPaste!$H$3:$P$1269,2,FALSE)</f>
        <v>195485</v>
      </c>
      <c r="M96" s="20">
        <f>VLOOKUP($K96,GlobSheetPaste!$H$3:$P$1269,3,FALSE)</f>
        <v>68615179</v>
      </c>
      <c r="N96" s="20" t="str">
        <f>VLOOKUP($K96,GlobSheetPaste!$H$3:$P$1269,4,FALSE)</f>
        <v>published</v>
      </c>
      <c r="O96" s="20" t="str">
        <f>VLOOKUP($K96,GlobSheetPaste!$H$3:$P$1269,5,FALSE)</f>
        <v>LC</v>
      </c>
      <c r="P96" s="20">
        <f>VLOOKUP($K96,GlobSheetPaste!$H$3:$P$1269,6,FALSE)</f>
        <v>2010</v>
      </c>
      <c r="Q96" s="20" t="str">
        <f>VLOOKUP($K96,GlobSheetPaste!$H$3:$P$1269,7,FALSE)</f>
        <v>DD</v>
      </c>
      <c r="R96" s="20" t="str">
        <f>VLOOKUP($K96,GlobSheetPaste!$H$3:$P$1269,8,FALSE)</f>
        <v>NA</v>
      </c>
      <c r="S96" s="20" t="str">
        <f t="shared" si="106"/>
        <v>non-genuine change</v>
      </c>
      <c r="T96" s="20" t="b">
        <f t="shared" si="2"/>
        <v>0</v>
      </c>
      <c r="U96" s="20">
        <f>VLOOKUP($K96,GlobSheetPaste!$H$3:$P$1269,9,FALSE)</f>
        <v>2015</v>
      </c>
      <c r="V96" s="19">
        <v>616</v>
      </c>
      <c r="W96" s="19">
        <v>750</v>
      </c>
      <c r="X96" s="2" t="b">
        <f t="shared" ref="X96:Y96" si="112">ISNUMBER(V96)</f>
        <v>1</v>
      </c>
      <c r="Y96" s="2" t="b">
        <f t="shared" si="112"/>
        <v>1</v>
      </c>
      <c r="Z96" s="2" t="s">
        <v>89</v>
      </c>
      <c r="AB96" s="2" t="s">
        <v>178</v>
      </c>
      <c r="AC96" s="24" t="str">
        <f ca="1">IFERROR(__xludf.DUMMYFUNCTION("SPLIT(AB96,""_"")"),"Deepwater")</f>
        <v>Deepwater</v>
      </c>
      <c r="AD96" s="24"/>
      <c r="AE96" s="24">
        <f>VLOOKUP(J96,rangearea210527!$B$2:$C$1159,2,TRUE)</f>
        <v>9648.4754389999998</v>
      </c>
      <c r="AF96" s="26" t="s">
        <v>118</v>
      </c>
      <c r="AG96" s="26">
        <v>92</v>
      </c>
      <c r="AH96" s="26" t="s">
        <v>84</v>
      </c>
      <c r="AI96" s="26" t="s">
        <v>85</v>
      </c>
      <c r="AJ96" s="27" t="s">
        <v>86</v>
      </c>
      <c r="AK96" s="27"/>
      <c r="AL96" s="26"/>
      <c r="AM96" s="26">
        <v>1</v>
      </c>
      <c r="AN96" s="26">
        <v>0</v>
      </c>
      <c r="AO96" s="29">
        <v>0</v>
      </c>
      <c r="AP96" s="30"/>
      <c r="AQ96" s="30"/>
      <c r="AR96" s="30"/>
      <c r="AS96" s="1">
        <v>0</v>
      </c>
      <c r="AT96" s="1"/>
      <c r="AU96" s="1"/>
      <c r="AV96" s="1"/>
      <c r="AW96" s="1">
        <v>0</v>
      </c>
      <c r="AX96" s="1">
        <v>0</v>
      </c>
      <c r="AY96" s="1">
        <v>1</v>
      </c>
      <c r="BC96" s="1">
        <v>1</v>
      </c>
      <c r="BG96" s="1">
        <v>1</v>
      </c>
      <c r="BH96" s="1">
        <v>1</v>
      </c>
      <c r="BI96" s="1"/>
      <c r="BJ96" s="1">
        <v>1</v>
      </c>
      <c r="BL96" s="1">
        <v>1</v>
      </c>
      <c r="BM96" s="1"/>
      <c r="BN96" s="1"/>
      <c r="BO96" s="1"/>
      <c r="BP96" s="2" t="s">
        <v>298</v>
      </c>
      <c r="BU96" s="1">
        <v>1</v>
      </c>
      <c r="BV96" s="1"/>
      <c r="BW96" s="1">
        <v>0</v>
      </c>
    </row>
    <row r="97" spans="1:75" ht="15.75" hidden="1" customHeight="1" x14ac:dyDescent="0.3">
      <c r="A97" s="2">
        <v>61</v>
      </c>
      <c r="B97" s="2">
        <v>1</v>
      </c>
      <c r="C97" s="2" t="s">
        <v>75</v>
      </c>
      <c r="D97" s="1">
        <v>3</v>
      </c>
      <c r="E97" s="2" t="str">
        <f t="shared" si="0"/>
        <v>3_Squaliformes</v>
      </c>
      <c r="F97" s="2" t="s">
        <v>203</v>
      </c>
      <c r="G97" s="2" t="s">
        <v>298</v>
      </c>
      <c r="H97" s="2" t="s">
        <v>326</v>
      </c>
      <c r="I97" s="2" t="s">
        <v>327</v>
      </c>
      <c r="J97" s="2" t="s">
        <v>328</v>
      </c>
      <c r="K97" s="19" t="str">
        <f t="shared" si="1"/>
        <v>Deania calcea</v>
      </c>
      <c r="L97" s="20">
        <f>VLOOKUP($K97,GlobSheetPaste!$H$3:$P$1269,2,FALSE)</f>
        <v>41798</v>
      </c>
      <c r="M97" s="20">
        <f>VLOOKUP($K97,GlobSheetPaste!$H$3:$P$1269,3,FALSE)</f>
        <v>68619155</v>
      </c>
      <c r="N97" s="20" t="str">
        <f>VLOOKUP($K97,GlobSheetPaste!$H$3:$P$1269,4,FALSE)</f>
        <v>published</v>
      </c>
      <c r="O97" s="20" t="str">
        <f>VLOOKUP($K97,GlobSheetPaste!$H$3:$P$1269,5,FALSE)</f>
        <v>LC</v>
      </c>
      <c r="P97" s="20">
        <f>VLOOKUP($K97,GlobSheetPaste!$H$3:$P$1269,6,FALSE)</f>
        <v>2003</v>
      </c>
      <c r="Q97" s="20" t="str">
        <f>VLOOKUP($K97,GlobSheetPaste!$H$3:$P$1269,7,FALSE)</f>
        <v>NT</v>
      </c>
      <c r="R97" s="20" t="str">
        <f>VLOOKUP($K97,GlobSheetPaste!$H$3:$P$1269,8,FALSE)</f>
        <v>A2bd</v>
      </c>
      <c r="S97" s="20" t="str">
        <f t="shared" si="106"/>
        <v>non-genuine change</v>
      </c>
      <c r="T97" s="20" t="b">
        <f t="shared" si="2"/>
        <v>0</v>
      </c>
      <c r="U97" s="22">
        <f>VLOOKUP($K97,GlobSheetPaste!$H$3:$P$1269,9,FALSE)</f>
        <v>43891</v>
      </c>
      <c r="V97" s="19">
        <v>60</v>
      </c>
      <c r="W97" s="19">
        <v>1504</v>
      </c>
      <c r="X97" s="2" t="b">
        <f t="shared" ref="X97:Y97" si="113">ISNUMBER(V97)</f>
        <v>1</v>
      </c>
      <c r="Y97" s="2" t="b">
        <f t="shared" si="113"/>
        <v>1</v>
      </c>
      <c r="Z97" s="2" t="s">
        <v>89</v>
      </c>
      <c r="AB97" s="2" t="s">
        <v>178</v>
      </c>
      <c r="AC97" s="24" t="str">
        <f ca="1">IFERROR(__xludf.DUMMYFUNCTION("SPLIT(AB97,""_"")"),"Deepwater")</f>
        <v>Deepwater</v>
      </c>
      <c r="AD97" s="24"/>
      <c r="AE97" s="24">
        <f>VLOOKUP(J97,rangearea210527!$B$2:$C$1159,2,TRUE)</f>
        <v>3583275.2579999999</v>
      </c>
      <c r="AF97" s="26"/>
      <c r="AG97" s="26">
        <v>162</v>
      </c>
      <c r="AH97" s="26" t="s">
        <v>84</v>
      </c>
      <c r="AI97" s="26" t="s">
        <v>98</v>
      </c>
      <c r="AJ97" s="27" t="s">
        <v>99</v>
      </c>
      <c r="AK97" s="27"/>
      <c r="AL97" s="26" t="s">
        <v>329</v>
      </c>
      <c r="AM97" s="26">
        <v>1</v>
      </c>
      <c r="AN97" s="26">
        <v>0</v>
      </c>
      <c r="AO97" s="29">
        <v>0</v>
      </c>
      <c r="AP97" s="30"/>
      <c r="AQ97" s="30"/>
      <c r="AR97" s="30"/>
      <c r="AS97" s="1">
        <v>1</v>
      </c>
      <c r="AT97" s="1"/>
      <c r="AU97" s="1"/>
      <c r="AV97" s="1"/>
      <c r="AW97" s="1">
        <v>0</v>
      </c>
      <c r="AX97" s="1">
        <v>0</v>
      </c>
      <c r="AY97" s="1">
        <v>1</v>
      </c>
      <c r="BC97" s="1">
        <v>1</v>
      </c>
      <c r="BJ97" s="1">
        <v>1</v>
      </c>
      <c r="BL97" s="1">
        <v>1</v>
      </c>
      <c r="BM97" s="1"/>
      <c r="BN97" s="1"/>
      <c r="BO97" s="1"/>
      <c r="BP97" s="2" t="s">
        <v>298</v>
      </c>
      <c r="BQ97" s="1"/>
      <c r="BR97" s="1"/>
      <c r="BS97" s="1"/>
      <c r="BT97" s="1">
        <v>1</v>
      </c>
      <c r="BU97" s="1">
        <v>1</v>
      </c>
      <c r="BV97" s="1"/>
      <c r="BW97" s="1">
        <v>0</v>
      </c>
    </row>
    <row r="98" spans="1:75" ht="15.75" hidden="1" customHeight="1" x14ac:dyDescent="0.3">
      <c r="A98" s="2">
        <v>62</v>
      </c>
      <c r="B98" s="2">
        <v>1</v>
      </c>
      <c r="C98" s="2" t="s">
        <v>75</v>
      </c>
      <c r="D98" s="1">
        <v>3</v>
      </c>
      <c r="E98" s="2" t="str">
        <f t="shared" si="0"/>
        <v>3_Squaliformes</v>
      </c>
      <c r="F98" s="2" t="s">
        <v>203</v>
      </c>
      <c r="G98" s="2" t="s">
        <v>298</v>
      </c>
      <c r="H98" s="2" t="s">
        <v>326</v>
      </c>
      <c r="I98" s="2" t="s">
        <v>330</v>
      </c>
      <c r="J98" s="2" t="s">
        <v>331</v>
      </c>
      <c r="K98" s="19" t="str">
        <f t="shared" si="1"/>
        <v>Deania profundorum</v>
      </c>
      <c r="L98" s="20">
        <f>VLOOKUP($K98,GlobSheetPaste!$H$3:$P$1269,2,FALSE)</f>
        <v>161551</v>
      </c>
      <c r="M98" s="20">
        <f>VLOOKUP($K98,GlobSheetPaste!$H$3:$P$1269,3,FALSE)</f>
        <v>44016720</v>
      </c>
      <c r="N98" s="20" t="str">
        <f>VLOOKUP($K98,GlobSheetPaste!$H$3:$P$1269,4,FALSE)</f>
        <v>published</v>
      </c>
      <c r="O98" s="20" t="str">
        <f>VLOOKUP($K98,GlobSheetPaste!$H$3:$P$1269,5,FALSE)</f>
        <v>LC</v>
      </c>
      <c r="P98" s="20">
        <f>VLOOKUP($K98,GlobSheetPaste!$H$3:$P$1269,6,FALSE)</f>
        <v>2008</v>
      </c>
      <c r="Q98" s="20" t="str">
        <f>VLOOKUP($K98,GlobSheetPaste!$H$3:$P$1269,7,FALSE)</f>
        <v>NT</v>
      </c>
      <c r="R98" s="20" t="str">
        <f>VLOOKUP($K98,GlobSheetPaste!$H$3:$P$1269,8,FALSE)</f>
        <v>A2d</v>
      </c>
      <c r="S98" s="20" t="str">
        <f t="shared" si="106"/>
        <v>non-genuine change</v>
      </c>
      <c r="T98" s="20" t="b">
        <f t="shared" si="2"/>
        <v>0</v>
      </c>
      <c r="U98" s="22">
        <f>VLOOKUP($K98,GlobSheetPaste!$H$3:$P$1269,9,FALSE)</f>
        <v>43891</v>
      </c>
      <c r="V98" s="19">
        <v>205</v>
      </c>
      <c r="W98" s="19">
        <v>1800</v>
      </c>
      <c r="X98" s="2" t="b">
        <f t="shared" ref="X98:Y98" si="114">ISNUMBER(V98)</f>
        <v>1</v>
      </c>
      <c r="Y98" s="2" t="b">
        <f t="shared" si="114"/>
        <v>1</v>
      </c>
      <c r="Z98" s="2" t="s">
        <v>89</v>
      </c>
      <c r="AB98" s="2" t="s">
        <v>178</v>
      </c>
      <c r="AC98" s="24" t="str">
        <f ca="1">IFERROR(__xludf.DUMMYFUNCTION("SPLIT(AB98,""_"")"),"Deepwater")</f>
        <v>Deepwater</v>
      </c>
      <c r="AD98" s="24"/>
      <c r="AE98" s="24">
        <f>VLOOKUP(J98,rangearea210527!$B$2:$C$1159,2,TRUE)</f>
        <v>774972.25049999997</v>
      </c>
      <c r="AF98" s="26"/>
      <c r="AG98" s="26">
        <v>97</v>
      </c>
      <c r="AH98" s="26" t="s">
        <v>84</v>
      </c>
      <c r="AI98" s="26" t="s">
        <v>85</v>
      </c>
      <c r="AJ98" s="27" t="s">
        <v>86</v>
      </c>
      <c r="AK98" s="27"/>
      <c r="AL98" s="26">
        <v>30</v>
      </c>
      <c r="AM98" s="26">
        <v>1</v>
      </c>
      <c r="AN98" s="26">
        <v>0</v>
      </c>
      <c r="AO98" s="29">
        <v>0</v>
      </c>
      <c r="AP98" s="30"/>
      <c r="AQ98" s="30"/>
      <c r="AR98" s="30"/>
      <c r="AS98" s="1">
        <v>1</v>
      </c>
      <c r="AT98" s="1"/>
      <c r="AU98" s="1"/>
      <c r="AV98" s="1">
        <v>1</v>
      </c>
      <c r="AW98" s="1">
        <v>0</v>
      </c>
      <c r="AX98" s="1">
        <v>0</v>
      </c>
      <c r="AY98" s="1">
        <v>1</v>
      </c>
      <c r="BC98" s="1">
        <v>1</v>
      </c>
      <c r="BJ98" s="1">
        <v>1</v>
      </c>
      <c r="BL98" s="1">
        <v>1</v>
      </c>
      <c r="BM98" s="1"/>
      <c r="BN98" s="1"/>
      <c r="BO98" s="1"/>
      <c r="BP98" s="2" t="s">
        <v>298</v>
      </c>
      <c r="BQ98" s="1"/>
      <c r="BR98" s="1">
        <v>1</v>
      </c>
      <c r="BS98" s="1">
        <v>1</v>
      </c>
      <c r="BT98" s="1">
        <v>1</v>
      </c>
      <c r="BU98" s="1">
        <v>1</v>
      </c>
      <c r="BV98" s="1"/>
      <c r="BW98" s="1">
        <v>0</v>
      </c>
    </row>
    <row r="99" spans="1:75" ht="15.75" hidden="1" customHeight="1" x14ac:dyDescent="0.3">
      <c r="A99" s="2">
        <v>63</v>
      </c>
      <c r="B99" s="2">
        <v>1</v>
      </c>
      <c r="C99" s="2" t="s">
        <v>75</v>
      </c>
      <c r="D99" s="1">
        <v>3</v>
      </c>
      <c r="E99" s="2" t="str">
        <f t="shared" si="0"/>
        <v>3_Squaliformes</v>
      </c>
      <c r="F99" s="2" t="s">
        <v>203</v>
      </c>
      <c r="G99" s="2" t="s">
        <v>298</v>
      </c>
      <c r="H99" s="2" t="s">
        <v>326</v>
      </c>
      <c r="I99" s="2" t="s">
        <v>332</v>
      </c>
      <c r="J99" s="2" t="s">
        <v>333</v>
      </c>
      <c r="K99" s="19" t="str">
        <f t="shared" si="1"/>
        <v>Deania quadrispinosa</v>
      </c>
      <c r="L99" s="20">
        <f>VLOOKUP($K99,GlobSheetPaste!$H$3:$P$1269,2,FALSE)</f>
        <v>161635</v>
      </c>
      <c r="M99" s="20">
        <f>VLOOKUP($K99,GlobSheetPaste!$H$3:$P$1269,3,FALSE)</f>
        <v>68619468</v>
      </c>
      <c r="N99" s="20" t="str">
        <f>VLOOKUP($K99,GlobSheetPaste!$H$3:$P$1269,4,FALSE)</f>
        <v>published</v>
      </c>
      <c r="O99" s="20" t="str">
        <f>VLOOKUP($K99,GlobSheetPaste!$H$3:$P$1269,5,FALSE)</f>
        <v>NT</v>
      </c>
      <c r="P99" s="20">
        <f>VLOOKUP($K99,GlobSheetPaste!$H$3:$P$1269,6,FALSE)</f>
        <v>2008</v>
      </c>
      <c r="Q99" s="20" t="str">
        <f>VLOOKUP($K99,GlobSheetPaste!$H$3:$P$1269,7,FALSE)</f>
        <v>VU</v>
      </c>
      <c r="R99" s="20" t="str">
        <f>VLOOKUP($K99,GlobSheetPaste!$H$3:$P$1269,8,FALSE)</f>
        <v>A2bd</v>
      </c>
      <c r="S99" s="20" t="str">
        <f t="shared" si="106"/>
        <v>non-genuine change</v>
      </c>
      <c r="T99" s="20" t="b">
        <f t="shared" si="2"/>
        <v>0</v>
      </c>
      <c r="U99" s="22">
        <f>VLOOKUP($K99,GlobSheetPaste!$H$3:$P$1269,9,FALSE)</f>
        <v>43891</v>
      </c>
      <c r="V99" s="19">
        <v>150</v>
      </c>
      <c r="W99" s="19">
        <v>1360</v>
      </c>
      <c r="X99" s="2" t="b">
        <f t="shared" ref="X99:Y99" si="115">ISNUMBER(V99)</f>
        <v>1</v>
      </c>
      <c r="Y99" s="2" t="b">
        <f t="shared" si="115"/>
        <v>1</v>
      </c>
      <c r="Z99" s="2" t="s">
        <v>89</v>
      </c>
      <c r="AB99" s="2" t="s">
        <v>178</v>
      </c>
      <c r="AC99" s="24" t="str">
        <f ca="1">IFERROR(__xludf.DUMMYFUNCTION("SPLIT(AB99,""_"")"),"Deepwater")</f>
        <v>Deepwater</v>
      </c>
      <c r="AD99" s="24"/>
      <c r="AE99" s="24">
        <f>VLOOKUP(J99,rangearea210527!$B$2:$C$1159,2,TRUE)</f>
        <v>347473.1654</v>
      </c>
      <c r="AF99" s="26"/>
      <c r="AG99" s="26">
        <v>118</v>
      </c>
      <c r="AH99" s="26" t="s">
        <v>84</v>
      </c>
      <c r="AI99" s="26" t="s">
        <v>85</v>
      </c>
      <c r="AJ99" s="27" t="s">
        <v>86</v>
      </c>
      <c r="AK99" s="27"/>
      <c r="AL99" s="26">
        <v>30</v>
      </c>
      <c r="AM99" s="26">
        <v>1</v>
      </c>
      <c r="AN99" s="26">
        <v>0</v>
      </c>
      <c r="AO99" s="29">
        <v>0</v>
      </c>
      <c r="AP99" s="30"/>
      <c r="AQ99" s="30"/>
      <c r="AR99" s="30"/>
      <c r="AS99" s="1">
        <v>0</v>
      </c>
      <c r="AT99" s="1"/>
      <c r="AU99" s="1"/>
      <c r="AV99" s="1"/>
      <c r="AW99" s="1">
        <v>0</v>
      </c>
      <c r="AX99" s="1">
        <v>0</v>
      </c>
      <c r="AY99" s="1">
        <v>1</v>
      </c>
      <c r="AZ99" s="1">
        <v>1</v>
      </c>
      <c r="BC99" s="1">
        <v>1</v>
      </c>
      <c r="BD99" s="1">
        <v>1</v>
      </c>
      <c r="BJ99" s="1">
        <v>1</v>
      </c>
      <c r="BK99" s="1"/>
      <c r="BL99" s="1">
        <v>1</v>
      </c>
      <c r="BM99" s="1"/>
      <c r="BN99" s="1"/>
      <c r="BO99" s="1"/>
      <c r="BP99" s="2" t="s">
        <v>298</v>
      </c>
      <c r="BQ99" s="1"/>
      <c r="BR99" s="1"/>
      <c r="BS99" s="1"/>
      <c r="BT99" s="1">
        <v>1</v>
      </c>
      <c r="BU99" s="1">
        <v>1</v>
      </c>
      <c r="BV99" s="1"/>
      <c r="BW99" s="1">
        <v>0</v>
      </c>
    </row>
    <row r="100" spans="1:75" ht="15.75" hidden="1" customHeight="1" x14ac:dyDescent="0.3">
      <c r="A100" s="2">
        <v>64</v>
      </c>
      <c r="B100" s="2">
        <v>1</v>
      </c>
      <c r="C100" s="2" t="s">
        <v>75</v>
      </c>
      <c r="D100" s="1">
        <v>3</v>
      </c>
      <c r="E100" s="2" t="str">
        <f t="shared" si="0"/>
        <v>3_Squaliformes</v>
      </c>
      <c r="F100" s="2" t="s">
        <v>203</v>
      </c>
      <c r="G100" s="2" t="s">
        <v>334</v>
      </c>
      <c r="H100" s="2" t="s">
        <v>335</v>
      </c>
      <c r="I100" s="2" t="s">
        <v>336</v>
      </c>
      <c r="J100" s="2" t="s">
        <v>337</v>
      </c>
      <c r="K100" s="19" t="str">
        <f t="shared" si="1"/>
        <v>Aculeola nigra</v>
      </c>
      <c r="L100" s="20">
        <f>VLOOKUP($K100,GlobSheetPaste!$H$3:$P$1269,2,FALSE)</f>
        <v>44653</v>
      </c>
      <c r="M100" s="20">
        <f>VLOOKUP($K100,GlobSheetPaste!$H$3:$P$1269,3,FALSE)</f>
        <v>124437350</v>
      </c>
      <c r="N100" s="20" t="str">
        <f>VLOOKUP($K100,GlobSheetPaste!$H$3:$P$1269,4,FALSE)</f>
        <v>published</v>
      </c>
      <c r="O100" s="20" t="str">
        <f>VLOOKUP($K100,GlobSheetPaste!$H$3:$P$1269,5,FALSE)</f>
        <v>DD</v>
      </c>
      <c r="P100" s="20">
        <f>VLOOKUP($K100,GlobSheetPaste!$H$3:$P$1269,6,FALSE)</f>
        <v>2004</v>
      </c>
      <c r="Q100" s="20" t="str">
        <f>VLOOKUP($K100,GlobSheetPaste!$H$3:$P$1269,7,FALSE)</f>
        <v>NT</v>
      </c>
      <c r="R100" s="20" t="str">
        <f>VLOOKUP($K100,GlobSheetPaste!$H$3:$P$1269,8,FALSE)</f>
        <v>A2d</v>
      </c>
      <c r="S100" s="20" t="str">
        <f t="shared" si="106"/>
        <v>non-genuine change</v>
      </c>
      <c r="T100" s="20" t="b">
        <f t="shared" si="2"/>
        <v>0</v>
      </c>
      <c r="U100" s="22">
        <f>VLOOKUP($K100,GlobSheetPaste!$H$3:$P$1269,9,FALSE)</f>
        <v>43891</v>
      </c>
      <c r="V100" s="19">
        <v>113</v>
      </c>
      <c r="W100" s="19">
        <v>735</v>
      </c>
      <c r="X100" s="2" t="b">
        <f t="shared" ref="X100:Y100" si="116">ISNUMBER(V100)</f>
        <v>1</v>
      </c>
      <c r="Y100" s="2" t="b">
        <f t="shared" si="116"/>
        <v>1</v>
      </c>
      <c r="Z100" s="2" t="s">
        <v>89</v>
      </c>
      <c r="AB100" s="2" t="s">
        <v>178</v>
      </c>
      <c r="AC100" s="24" t="str">
        <f ca="1">IFERROR(__xludf.DUMMYFUNCTION("SPLIT(AB100,""_"")"),"Deepwater")</f>
        <v>Deepwater</v>
      </c>
      <c r="AD100" s="24"/>
      <c r="AE100" s="24">
        <f>VLOOKUP(J100,rangearea210527!$B$2:$C$1159,2,TRUE)</f>
        <v>84261.552240000005</v>
      </c>
      <c r="AF100" s="26" t="s">
        <v>118</v>
      </c>
      <c r="AG100" s="26">
        <v>67</v>
      </c>
      <c r="AH100" s="26" t="s">
        <v>84</v>
      </c>
      <c r="AI100" s="26" t="s">
        <v>85</v>
      </c>
      <c r="AJ100" s="27" t="s">
        <v>86</v>
      </c>
      <c r="AK100" s="27"/>
      <c r="AL100" s="26">
        <v>17</v>
      </c>
      <c r="AM100" s="26">
        <v>1</v>
      </c>
      <c r="AN100" s="26">
        <v>0</v>
      </c>
      <c r="AO100" s="29">
        <v>0</v>
      </c>
      <c r="AP100" s="30"/>
      <c r="AQ100" s="30"/>
      <c r="AR100" s="30"/>
      <c r="AS100" s="1">
        <v>0</v>
      </c>
      <c r="AT100" s="1"/>
      <c r="AU100" s="1"/>
      <c r="AV100" s="1"/>
      <c r="AW100" s="1">
        <v>0</v>
      </c>
      <c r="AX100" s="1">
        <v>0</v>
      </c>
      <c r="AY100" s="1">
        <v>1</v>
      </c>
      <c r="BC100" s="1">
        <v>1</v>
      </c>
      <c r="BH100" s="1">
        <v>1</v>
      </c>
      <c r="BJ100" s="1">
        <v>1</v>
      </c>
      <c r="BL100" s="1">
        <v>1</v>
      </c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0</v>
      </c>
    </row>
    <row r="101" spans="1:75" ht="15.75" hidden="1" customHeight="1" x14ac:dyDescent="0.3">
      <c r="A101" s="2">
        <v>65</v>
      </c>
      <c r="B101" s="2">
        <v>1</v>
      </c>
      <c r="C101" s="2" t="s">
        <v>75</v>
      </c>
      <c r="D101" s="1">
        <v>3</v>
      </c>
      <c r="E101" s="2" t="str">
        <f t="shared" si="0"/>
        <v>3_Squaliformes</v>
      </c>
      <c r="F101" s="2" t="s">
        <v>203</v>
      </c>
      <c r="G101" s="2" t="s">
        <v>334</v>
      </c>
      <c r="H101" s="2" t="s">
        <v>338</v>
      </c>
      <c r="I101" s="2" t="s">
        <v>339</v>
      </c>
      <c r="J101" s="2" t="s">
        <v>340</v>
      </c>
      <c r="K101" s="19" t="str">
        <f t="shared" si="1"/>
        <v>Centroscyllium excelsum</v>
      </c>
      <c r="L101" s="20">
        <f>VLOOKUP($K101,GlobSheetPaste!$H$3:$P$1269,2,FALSE)</f>
        <v>161740</v>
      </c>
      <c r="M101" s="20">
        <f>VLOOKUP($K101,GlobSheetPaste!$H$3:$P$1269,3,FALSE)</f>
        <v>124536451</v>
      </c>
      <c r="N101" s="20" t="str">
        <f>VLOOKUP($K101,GlobSheetPaste!$H$3:$P$1269,4,FALSE)</f>
        <v>published</v>
      </c>
      <c r="O101" s="20" t="str">
        <f>VLOOKUP($K101,GlobSheetPaste!$H$3:$P$1269,5,FALSE)</f>
        <v>DD</v>
      </c>
      <c r="P101" s="20">
        <f>VLOOKUP($K101,GlobSheetPaste!$H$3:$P$1269,6,FALSE)</f>
        <v>2008</v>
      </c>
      <c r="Q101" s="20" t="str">
        <f>VLOOKUP($K101,GlobSheetPaste!$H$3:$P$1269,7,FALSE)</f>
        <v>NT</v>
      </c>
      <c r="R101" s="20" t="str">
        <f>VLOOKUP($K101,GlobSheetPaste!$H$3:$P$1269,8,FALSE)</f>
        <v>A2d</v>
      </c>
      <c r="S101" s="20" t="str">
        <f t="shared" si="106"/>
        <v>non-genuine change</v>
      </c>
      <c r="T101" s="20" t="b">
        <f t="shared" si="2"/>
        <v>0</v>
      </c>
      <c r="U101" s="22">
        <f>VLOOKUP($K101,GlobSheetPaste!$H$3:$P$1269,9,FALSE)</f>
        <v>44197</v>
      </c>
      <c r="V101" s="19">
        <v>800</v>
      </c>
      <c r="W101" s="19">
        <v>1000</v>
      </c>
      <c r="X101" s="2" t="b">
        <f t="shared" ref="X101:Y101" si="117">ISNUMBER(V101)</f>
        <v>1</v>
      </c>
      <c r="Y101" s="2" t="b">
        <f t="shared" si="117"/>
        <v>1</v>
      </c>
      <c r="Z101" s="2" t="s">
        <v>89</v>
      </c>
      <c r="AB101" s="2" t="s">
        <v>178</v>
      </c>
      <c r="AC101" s="24" t="str">
        <f ca="1">IFERROR(__xludf.DUMMYFUNCTION("SPLIT(AB101,""_"")"),"Deepwater")</f>
        <v>Deepwater</v>
      </c>
      <c r="AD101" s="24"/>
      <c r="AE101" s="24">
        <f>VLOOKUP(J101,rangearea210527!$B$2:$C$1159,2,TRUE)</f>
        <v>1459.602539</v>
      </c>
      <c r="AF101" s="26" t="s">
        <v>118</v>
      </c>
      <c r="AG101" s="26">
        <v>68</v>
      </c>
      <c r="AH101" s="26" t="s">
        <v>84</v>
      </c>
      <c r="AI101" s="26" t="s">
        <v>85</v>
      </c>
      <c r="AJ101" s="27" t="s">
        <v>86</v>
      </c>
      <c r="AK101" s="27"/>
      <c r="AL101" s="26">
        <v>15</v>
      </c>
      <c r="AM101" s="26">
        <v>1</v>
      </c>
      <c r="AN101" s="26">
        <v>0</v>
      </c>
      <c r="AO101" s="29">
        <v>0</v>
      </c>
      <c r="AP101" s="30"/>
      <c r="AQ101" s="30"/>
      <c r="AR101" s="30"/>
      <c r="AS101" s="1">
        <v>0</v>
      </c>
      <c r="AT101" s="1"/>
      <c r="AU101" s="1"/>
      <c r="AV101" s="1"/>
      <c r="AW101" s="1">
        <v>0</v>
      </c>
      <c r="AX101" s="1">
        <v>0</v>
      </c>
      <c r="AY101" s="1">
        <v>1</v>
      </c>
      <c r="BC101" s="1">
        <v>1</v>
      </c>
      <c r="BH101" s="1">
        <v>1</v>
      </c>
      <c r="BJ101" s="1">
        <v>1</v>
      </c>
      <c r="BL101" s="1">
        <v>1</v>
      </c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0</v>
      </c>
    </row>
    <row r="102" spans="1:75" ht="15.75" hidden="1" customHeight="1" x14ac:dyDescent="0.3">
      <c r="A102" s="2">
        <v>66</v>
      </c>
      <c r="B102" s="2">
        <v>1</v>
      </c>
      <c r="C102" s="2" t="s">
        <v>75</v>
      </c>
      <c r="D102" s="1">
        <v>3</v>
      </c>
      <c r="E102" s="2" t="str">
        <f t="shared" si="0"/>
        <v>3_Squaliformes</v>
      </c>
      <c r="F102" s="2" t="s">
        <v>203</v>
      </c>
      <c r="G102" s="2" t="s">
        <v>334</v>
      </c>
      <c r="H102" s="2" t="s">
        <v>338</v>
      </c>
      <c r="I102" s="2" t="s">
        <v>341</v>
      </c>
      <c r="J102" s="2" t="s">
        <v>342</v>
      </c>
      <c r="K102" s="19" t="str">
        <f t="shared" si="1"/>
        <v>Centroscyllium fabricii</v>
      </c>
      <c r="L102" s="20">
        <f>VLOOKUP($K102,GlobSheetPaste!$H$3:$P$1269,2,FALSE)</f>
        <v>161521</v>
      </c>
      <c r="M102" s="20">
        <f>VLOOKUP($K102,GlobSheetPaste!$H$3:$P$1269,3,FALSE)</f>
        <v>124499082</v>
      </c>
      <c r="N102" s="20" t="str">
        <f>VLOOKUP($K102,GlobSheetPaste!$H$3:$P$1269,4,FALSE)</f>
        <v>published</v>
      </c>
      <c r="O102" s="20" t="str">
        <f>VLOOKUP($K102,GlobSheetPaste!$H$3:$P$1269,5,FALSE)</f>
        <v>LC</v>
      </c>
      <c r="P102" s="20">
        <f>VLOOKUP($K102,GlobSheetPaste!$H$3:$P$1269,6,FALSE)</f>
        <v>2008</v>
      </c>
      <c r="Q102" s="20" t="str">
        <f>VLOOKUP($K102,GlobSheetPaste!$H$3:$P$1269,7,FALSE)</f>
        <v>LC</v>
      </c>
      <c r="R102" s="20" t="str">
        <f>VLOOKUP($K102,GlobSheetPaste!$H$3:$P$1269,8,FALSE)</f>
        <v>NA</v>
      </c>
      <c r="S102" s="20" t="str">
        <f t="shared" si="106"/>
        <v>NoChange</v>
      </c>
      <c r="T102" s="20" t="b">
        <f t="shared" si="2"/>
        <v>0</v>
      </c>
      <c r="U102" s="22">
        <f>VLOOKUP($K102,GlobSheetPaste!$H$3:$P$1269,9,FALSE)</f>
        <v>43891</v>
      </c>
      <c r="V102" s="23">
        <v>180</v>
      </c>
      <c r="W102" s="19">
        <v>2250</v>
      </c>
      <c r="X102" s="2" t="b">
        <f t="shared" ref="X102:Y102" si="118">ISNUMBER(V102)</f>
        <v>1</v>
      </c>
      <c r="Y102" s="2" t="b">
        <f t="shared" si="118"/>
        <v>1</v>
      </c>
      <c r="Z102" s="1" t="s">
        <v>343</v>
      </c>
      <c r="AB102" s="2" t="s">
        <v>178</v>
      </c>
      <c r="AC102" s="24" t="str">
        <f ca="1">IFERROR(__xludf.DUMMYFUNCTION("SPLIT(AB102,""_"")"),"Deepwater")</f>
        <v>Deepwater</v>
      </c>
      <c r="AD102" s="24"/>
      <c r="AE102" s="24">
        <f>VLOOKUP(J102,rangearea210527!$B$2:$C$1159,2,TRUE)</f>
        <v>4886207.9749999996</v>
      </c>
      <c r="AF102" s="26"/>
      <c r="AG102" s="26">
        <v>107</v>
      </c>
      <c r="AH102" s="26" t="s">
        <v>84</v>
      </c>
      <c r="AI102" s="26" t="s">
        <v>85</v>
      </c>
      <c r="AJ102" s="27" t="s">
        <v>86</v>
      </c>
      <c r="AK102" s="27"/>
      <c r="AL102" s="26">
        <v>32.5</v>
      </c>
      <c r="AM102" s="26">
        <v>1</v>
      </c>
      <c r="AN102" s="26">
        <v>0</v>
      </c>
      <c r="AO102" s="29">
        <v>0</v>
      </c>
      <c r="AP102" s="30"/>
      <c r="AQ102" s="30"/>
      <c r="AR102" s="30"/>
      <c r="AS102" s="1">
        <v>0</v>
      </c>
      <c r="AT102" s="1"/>
      <c r="AU102" s="1">
        <v>2</v>
      </c>
      <c r="AV102" s="1">
        <v>1</v>
      </c>
      <c r="AW102" s="1">
        <v>0</v>
      </c>
      <c r="AX102" s="1">
        <v>0</v>
      </c>
      <c r="AY102" s="1">
        <v>1</v>
      </c>
      <c r="BC102" s="1">
        <v>1</v>
      </c>
      <c r="BJ102" s="1">
        <v>1</v>
      </c>
      <c r="BL102" s="1">
        <v>1</v>
      </c>
      <c r="BM102" s="1"/>
      <c r="BN102" s="1"/>
      <c r="BO102" s="1"/>
      <c r="BP102" s="1"/>
      <c r="BQ102" s="1"/>
      <c r="BR102" s="1"/>
      <c r="BS102" s="1"/>
      <c r="BT102" s="1">
        <v>1</v>
      </c>
      <c r="BU102" s="1"/>
      <c r="BV102" s="1"/>
      <c r="BW102" s="1">
        <v>0</v>
      </c>
    </row>
    <row r="103" spans="1:75" ht="15.75" hidden="1" customHeight="1" x14ac:dyDescent="0.3">
      <c r="A103" s="2">
        <v>67</v>
      </c>
      <c r="B103" s="2">
        <v>1</v>
      </c>
      <c r="C103" s="2" t="s">
        <v>75</v>
      </c>
      <c r="D103" s="1">
        <v>3</v>
      </c>
      <c r="E103" s="2" t="str">
        <f t="shared" si="0"/>
        <v>3_Squaliformes</v>
      </c>
      <c r="F103" s="2" t="s">
        <v>203</v>
      </c>
      <c r="G103" s="2" t="s">
        <v>334</v>
      </c>
      <c r="H103" s="2" t="s">
        <v>338</v>
      </c>
      <c r="I103" s="2" t="s">
        <v>344</v>
      </c>
      <c r="J103" s="2" t="s">
        <v>345</v>
      </c>
      <c r="K103" s="19" t="str">
        <f t="shared" si="1"/>
        <v>Centroscyllium granulatum</v>
      </c>
      <c r="L103" s="20">
        <f>VLOOKUP($K103,GlobSheetPaste!$H$3:$P$1269,2,FALSE)</f>
        <v>44567</v>
      </c>
      <c r="M103" s="20">
        <f>VLOOKUP($K103,GlobSheetPaste!$H$3:$P$1269,3,FALSE)</f>
        <v>124432959</v>
      </c>
      <c r="N103" s="20" t="str">
        <f>VLOOKUP($K103,GlobSheetPaste!$H$3:$P$1269,4,FALSE)</f>
        <v>published</v>
      </c>
      <c r="O103" s="20" t="str">
        <f>VLOOKUP($K103,GlobSheetPaste!$H$3:$P$1269,5,FALSE)</f>
        <v>DD</v>
      </c>
      <c r="P103" s="20">
        <f>VLOOKUP($K103,GlobSheetPaste!$H$3:$P$1269,6,FALSE)</f>
        <v>2004</v>
      </c>
      <c r="Q103" s="20" t="str">
        <f>VLOOKUP($K103,GlobSheetPaste!$H$3:$P$1269,7,FALSE)</f>
        <v>VU</v>
      </c>
      <c r="R103" s="20" t="str">
        <f>VLOOKUP($K103,GlobSheetPaste!$H$3:$P$1269,8,FALSE)</f>
        <v>A2d</v>
      </c>
      <c r="S103" s="20" t="str">
        <f t="shared" si="106"/>
        <v>non-genuine change</v>
      </c>
      <c r="T103" s="20" t="b">
        <f t="shared" si="2"/>
        <v>0</v>
      </c>
      <c r="U103" s="22">
        <f>VLOOKUP($K103,GlobSheetPaste!$H$3:$P$1269,9,FALSE)</f>
        <v>43891</v>
      </c>
      <c r="V103" s="19">
        <v>100</v>
      </c>
      <c r="W103" s="19">
        <v>610</v>
      </c>
      <c r="X103" s="2" t="b">
        <f t="shared" ref="X103:Y103" si="119">ISNUMBER(V103)</f>
        <v>1</v>
      </c>
      <c r="Y103" s="2" t="b">
        <f t="shared" si="119"/>
        <v>1</v>
      </c>
      <c r="Z103" s="2" t="s">
        <v>89</v>
      </c>
      <c r="AB103" s="2" t="s">
        <v>178</v>
      </c>
      <c r="AC103" s="24" t="str">
        <f ca="1">IFERROR(__xludf.DUMMYFUNCTION("SPLIT(AB103,""_"")"),"Deepwater")</f>
        <v>Deepwater</v>
      </c>
      <c r="AD103" s="24"/>
      <c r="AE103" s="24">
        <f>VLOOKUP(J103,rangearea210527!$B$2:$C$1159,2,TRUE)</f>
        <v>15877.56155</v>
      </c>
      <c r="AF103" s="26" t="s">
        <v>118</v>
      </c>
      <c r="AG103" s="26">
        <v>62</v>
      </c>
      <c r="AH103" s="26" t="s">
        <v>84</v>
      </c>
      <c r="AI103" s="26" t="s">
        <v>85</v>
      </c>
      <c r="AJ103" s="27" t="s">
        <v>86</v>
      </c>
      <c r="AK103" s="27"/>
      <c r="AL103" s="26">
        <v>17</v>
      </c>
      <c r="AM103" s="26">
        <v>1</v>
      </c>
      <c r="AN103" s="26">
        <v>0</v>
      </c>
      <c r="AO103" s="29">
        <v>0</v>
      </c>
      <c r="AP103" s="30"/>
      <c r="AQ103" s="30"/>
      <c r="AR103" s="30"/>
      <c r="AS103" s="1">
        <v>0</v>
      </c>
      <c r="AT103" s="1"/>
      <c r="AU103" s="1"/>
      <c r="AV103" s="1"/>
      <c r="AW103" s="1">
        <v>0</v>
      </c>
      <c r="AX103" s="1">
        <v>0</v>
      </c>
      <c r="AY103" s="1">
        <v>1</v>
      </c>
      <c r="AZ103" s="1">
        <v>1</v>
      </c>
      <c r="BC103" s="1">
        <v>1</v>
      </c>
      <c r="BD103" s="1">
        <v>1</v>
      </c>
      <c r="BH103" s="1">
        <v>1</v>
      </c>
      <c r="BI103" s="1">
        <v>1</v>
      </c>
      <c r="BJ103" s="1">
        <v>1</v>
      </c>
      <c r="BL103" s="1">
        <v>1</v>
      </c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0</v>
      </c>
    </row>
    <row r="104" spans="1:75" ht="15.75" hidden="1" customHeight="1" x14ac:dyDescent="0.3">
      <c r="A104" s="2">
        <v>68</v>
      </c>
      <c r="B104" s="2">
        <v>1</v>
      </c>
      <c r="C104" s="2" t="s">
        <v>75</v>
      </c>
      <c r="D104" s="1">
        <v>3</v>
      </c>
      <c r="E104" s="2" t="str">
        <f t="shared" si="0"/>
        <v>3_Squaliformes</v>
      </c>
      <c r="F104" s="2" t="s">
        <v>203</v>
      </c>
      <c r="G104" s="2" t="s">
        <v>334</v>
      </c>
      <c r="H104" s="2" t="s">
        <v>338</v>
      </c>
      <c r="I104" s="2" t="s">
        <v>346</v>
      </c>
      <c r="J104" s="2" t="s">
        <v>347</v>
      </c>
      <c r="K104" s="19" t="str">
        <f t="shared" si="1"/>
        <v>Centroscyllium kamoharai</v>
      </c>
      <c r="L104" s="20">
        <f>VLOOKUP($K104,GlobSheetPaste!$H$3:$P$1269,2,FALSE)</f>
        <v>41746</v>
      </c>
      <c r="M104" s="20">
        <f>VLOOKUP($K104,GlobSheetPaste!$H$3:$P$1269,3,FALSE)</f>
        <v>68615299</v>
      </c>
      <c r="N104" s="20" t="str">
        <f>VLOOKUP($K104,GlobSheetPaste!$H$3:$P$1269,4,FALSE)</f>
        <v>published</v>
      </c>
      <c r="O104" s="20" t="str">
        <f>VLOOKUP($K104,GlobSheetPaste!$H$3:$P$1269,5,FALSE)</f>
        <v>DD</v>
      </c>
      <c r="P104" s="20">
        <f>VLOOKUP($K104,GlobSheetPaste!$H$3:$P$1269,6,FALSE)</f>
        <v>2003</v>
      </c>
      <c r="Q104" s="20" t="str">
        <f>VLOOKUP($K104,GlobSheetPaste!$H$3:$P$1269,7,FALSE)</f>
        <v>LC</v>
      </c>
      <c r="R104" s="20" t="str">
        <f>VLOOKUP($K104,GlobSheetPaste!$H$3:$P$1269,8,FALSE)</f>
        <v>NA</v>
      </c>
      <c r="S104" s="20" t="str">
        <f t="shared" si="106"/>
        <v>non-genuine change</v>
      </c>
      <c r="T104" s="20" t="b">
        <f t="shared" si="2"/>
        <v>0</v>
      </c>
      <c r="U104" s="20">
        <f>VLOOKUP($K104,GlobSheetPaste!$H$3:$P$1269,9,FALSE)</f>
        <v>2017</v>
      </c>
      <c r="V104" s="19">
        <v>500</v>
      </c>
      <c r="W104" s="19">
        <v>1225</v>
      </c>
      <c r="X104" s="2" t="b">
        <f t="shared" ref="X104:Y104" si="120">ISNUMBER(V104)</f>
        <v>1</v>
      </c>
      <c r="Y104" s="2" t="b">
        <f t="shared" si="120"/>
        <v>1</v>
      </c>
      <c r="Z104" s="2" t="s">
        <v>89</v>
      </c>
      <c r="AB104" s="2" t="s">
        <v>178</v>
      </c>
      <c r="AC104" s="24" t="str">
        <f ca="1">IFERROR(__xludf.DUMMYFUNCTION("SPLIT(AB104,""_"")"),"Deepwater")</f>
        <v>Deepwater</v>
      </c>
      <c r="AD104" s="24"/>
      <c r="AE104" s="24">
        <f>VLOOKUP(J104,rangearea210527!$B$2:$C$1159,2,TRUE)</f>
        <v>84567.860709999994</v>
      </c>
      <c r="AF104" s="26" t="s">
        <v>118</v>
      </c>
      <c r="AG104" s="26">
        <v>63</v>
      </c>
      <c r="AH104" s="26" t="s">
        <v>84</v>
      </c>
      <c r="AI104" s="26" t="s">
        <v>85</v>
      </c>
      <c r="AJ104" s="27" t="s">
        <v>86</v>
      </c>
      <c r="AK104" s="27"/>
      <c r="AL104" s="26"/>
      <c r="AM104" s="26">
        <v>1</v>
      </c>
      <c r="AN104" s="26">
        <v>0</v>
      </c>
      <c r="AO104" s="29">
        <v>0</v>
      </c>
      <c r="AP104" s="30"/>
      <c r="AQ104" s="30"/>
      <c r="AR104" s="30"/>
      <c r="AS104" s="1">
        <v>1</v>
      </c>
      <c r="AT104" s="1"/>
      <c r="AU104" s="1"/>
      <c r="AV104" s="1"/>
      <c r="AW104" s="1">
        <v>0</v>
      </c>
      <c r="AX104" s="1">
        <v>0</v>
      </c>
      <c r="AY104" s="1">
        <v>1</v>
      </c>
      <c r="BC104" s="1">
        <v>1</v>
      </c>
      <c r="BH104" s="1">
        <v>1</v>
      </c>
      <c r="BJ104" s="1">
        <v>1</v>
      </c>
      <c r="BK104" s="1"/>
      <c r="BL104" s="1">
        <v>1</v>
      </c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0</v>
      </c>
    </row>
    <row r="105" spans="1:75" ht="15.75" hidden="1" customHeight="1" x14ac:dyDescent="0.3">
      <c r="A105" s="2">
        <v>69</v>
      </c>
      <c r="B105" s="2">
        <v>1</v>
      </c>
      <c r="C105" s="2" t="s">
        <v>75</v>
      </c>
      <c r="D105" s="1">
        <v>3</v>
      </c>
      <c r="E105" s="2" t="str">
        <f t="shared" si="0"/>
        <v>3_Squaliformes</v>
      </c>
      <c r="F105" s="2" t="s">
        <v>203</v>
      </c>
      <c r="G105" s="2" t="s">
        <v>334</v>
      </c>
      <c r="H105" s="2" t="s">
        <v>338</v>
      </c>
      <c r="I105" s="2" t="s">
        <v>348</v>
      </c>
      <c r="J105" s="2" t="s">
        <v>349</v>
      </c>
      <c r="K105" s="19" t="str">
        <f t="shared" si="1"/>
        <v>Centroscyllium nigrum</v>
      </c>
      <c r="L105" s="20">
        <f>VLOOKUP($K105,GlobSheetPaste!$H$3:$P$1269,2,FALSE)</f>
        <v>44514</v>
      </c>
      <c r="M105" s="20">
        <f>VLOOKUP($K105,GlobSheetPaste!$H$3:$P$1269,3,FALSE)</f>
        <v>80678335</v>
      </c>
      <c r="N105" s="20" t="str">
        <f>VLOOKUP($K105,GlobSheetPaste!$H$3:$P$1269,4,FALSE)</f>
        <v>published</v>
      </c>
      <c r="O105" s="20" t="str">
        <f>VLOOKUP($K105,GlobSheetPaste!$H$3:$P$1269,5,FALSE)</f>
        <v>DD</v>
      </c>
      <c r="P105" s="20">
        <f>VLOOKUP($K105,GlobSheetPaste!$H$3:$P$1269,6,FALSE)</f>
        <v>2004</v>
      </c>
      <c r="Q105" s="20" t="str">
        <f>VLOOKUP($K105,GlobSheetPaste!$H$3:$P$1269,7,FALSE)</f>
        <v>LC</v>
      </c>
      <c r="R105" s="20" t="str">
        <f>VLOOKUP($K105,GlobSheetPaste!$H$3:$P$1269,8,FALSE)</f>
        <v>NA</v>
      </c>
      <c r="S105" s="20" t="str">
        <f t="shared" si="106"/>
        <v>non-genuine change</v>
      </c>
      <c r="T105" s="20" t="b">
        <f t="shared" si="2"/>
        <v>0</v>
      </c>
      <c r="U105" s="22">
        <f>VLOOKUP($K105,GlobSheetPaste!$H$3:$P$1269,9,FALSE)</f>
        <v>43891</v>
      </c>
      <c r="V105" s="19">
        <v>269</v>
      </c>
      <c r="W105" s="19">
        <v>1143</v>
      </c>
      <c r="X105" s="2" t="b">
        <f t="shared" ref="X105:Y105" si="121">ISNUMBER(V105)</f>
        <v>1</v>
      </c>
      <c r="Y105" s="2" t="b">
        <f t="shared" si="121"/>
        <v>1</v>
      </c>
      <c r="Z105" s="2" t="s">
        <v>89</v>
      </c>
      <c r="AB105" s="2" t="s">
        <v>178</v>
      </c>
      <c r="AC105" s="24" t="str">
        <f ca="1">IFERROR(__xludf.DUMMYFUNCTION("SPLIT(AB105,""_"")"),"Deepwater")</f>
        <v>Deepwater</v>
      </c>
      <c r="AD105" s="24"/>
      <c r="AE105" s="24">
        <f>VLOOKUP(J105,rangearea210527!$B$2:$C$1159,2,TRUE)</f>
        <v>380831.45490000001</v>
      </c>
      <c r="AF105" s="26"/>
      <c r="AG105" s="26">
        <v>51</v>
      </c>
      <c r="AH105" s="26" t="s">
        <v>84</v>
      </c>
      <c r="AI105" s="26" t="s">
        <v>85</v>
      </c>
      <c r="AJ105" s="27" t="s">
        <v>86</v>
      </c>
      <c r="AK105" s="27"/>
      <c r="AL105" s="26"/>
      <c r="AM105" s="26">
        <v>1</v>
      </c>
      <c r="AN105" s="26">
        <v>0</v>
      </c>
      <c r="AO105" s="29">
        <v>0</v>
      </c>
      <c r="AP105" s="30"/>
      <c r="AQ105" s="26">
        <v>1</v>
      </c>
      <c r="AR105" s="30"/>
      <c r="AS105" s="1">
        <v>0</v>
      </c>
      <c r="AT105" s="1"/>
      <c r="AU105" s="1"/>
      <c r="AV105" s="1"/>
      <c r="AW105" s="1">
        <v>0</v>
      </c>
      <c r="AX105" s="1">
        <v>0</v>
      </c>
      <c r="AY105" s="1">
        <v>1</v>
      </c>
      <c r="BC105" s="1">
        <v>1</v>
      </c>
      <c r="BJ105" s="1">
        <v>1</v>
      </c>
      <c r="BK105" s="1"/>
      <c r="BL105" s="1">
        <v>1</v>
      </c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>
        <v>0</v>
      </c>
    </row>
    <row r="106" spans="1:75" ht="15.75" hidden="1" customHeight="1" x14ac:dyDescent="0.3">
      <c r="A106" s="2">
        <v>70</v>
      </c>
      <c r="B106" s="2">
        <v>1</v>
      </c>
      <c r="C106" s="2" t="s">
        <v>75</v>
      </c>
      <c r="D106" s="1">
        <v>3</v>
      </c>
      <c r="E106" s="2" t="str">
        <f t="shared" si="0"/>
        <v>3_Squaliformes</v>
      </c>
      <c r="F106" s="2" t="s">
        <v>203</v>
      </c>
      <c r="G106" s="2" t="s">
        <v>334</v>
      </c>
      <c r="H106" s="2" t="s">
        <v>338</v>
      </c>
      <c r="I106" s="2" t="s">
        <v>350</v>
      </c>
      <c r="J106" s="2" t="s">
        <v>351</v>
      </c>
      <c r="K106" s="19" t="str">
        <f t="shared" si="1"/>
        <v>Centroscyllium ornatum</v>
      </c>
      <c r="L106" s="20">
        <f>VLOOKUP($K106,GlobSheetPaste!$H$3:$P$1269,2,FALSE)</f>
        <v>161578</v>
      </c>
      <c r="M106" s="20">
        <f>VLOOKUP($K106,GlobSheetPaste!$H$3:$P$1269,3,FALSE)</f>
        <v>124509908</v>
      </c>
      <c r="N106" s="20" t="str">
        <f>VLOOKUP($K106,GlobSheetPaste!$H$3:$P$1269,4,FALSE)</f>
        <v>published</v>
      </c>
      <c r="O106" s="20" t="str">
        <f>VLOOKUP($K106,GlobSheetPaste!$H$3:$P$1269,5,FALSE)</f>
        <v>DD</v>
      </c>
      <c r="P106" s="20">
        <f>VLOOKUP($K106,GlobSheetPaste!$H$3:$P$1269,6,FALSE)</f>
        <v>2008</v>
      </c>
      <c r="Q106" s="20" t="str">
        <f>VLOOKUP($K106,GlobSheetPaste!$H$3:$P$1269,7,FALSE)</f>
        <v>LC</v>
      </c>
      <c r="R106" s="20" t="str">
        <f>VLOOKUP($K106,GlobSheetPaste!$H$3:$P$1269,8,FALSE)</f>
        <v>NA</v>
      </c>
      <c r="S106" s="20" t="str">
        <f t="shared" si="106"/>
        <v>non-genuine change</v>
      </c>
      <c r="T106" s="20" t="b">
        <f t="shared" si="2"/>
        <v>0</v>
      </c>
      <c r="U106" s="22">
        <f>VLOOKUP($K106,GlobSheetPaste!$H$3:$P$1269,9,FALSE)</f>
        <v>43891</v>
      </c>
      <c r="V106" s="19">
        <v>521</v>
      </c>
      <c r="W106" s="19">
        <v>1262</v>
      </c>
      <c r="X106" s="2" t="b">
        <f t="shared" ref="X106:Y106" si="122">ISNUMBER(V106)</f>
        <v>1</v>
      </c>
      <c r="Y106" s="2" t="b">
        <f t="shared" si="122"/>
        <v>1</v>
      </c>
      <c r="Z106" s="2" t="s">
        <v>89</v>
      </c>
      <c r="AB106" s="2" t="s">
        <v>178</v>
      </c>
      <c r="AC106" s="24" t="str">
        <f ca="1">IFERROR(__xludf.DUMMYFUNCTION("SPLIT(AB106,""_"")"),"Deepwater")</f>
        <v>Deepwater</v>
      </c>
      <c r="AD106" s="24"/>
      <c r="AE106" s="24">
        <f>VLOOKUP(J106,rangearea210527!$B$2:$C$1159,2,TRUE)</f>
        <v>38813.771820000002</v>
      </c>
      <c r="AF106" s="26" t="s">
        <v>118</v>
      </c>
      <c r="AG106" s="26">
        <v>51.4</v>
      </c>
      <c r="AH106" s="26" t="s">
        <v>84</v>
      </c>
      <c r="AI106" s="26" t="s">
        <v>85</v>
      </c>
      <c r="AJ106" s="27" t="s">
        <v>86</v>
      </c>
      <c r="AK106" s="27"/>
      <c r="AL106" s="26"/>
      <c r="AM106" s="26">
        <v>1</v>
      </c>
      <c r="AN106" s="26">
        <v>0</v>
      </c>
      <c r="AO106" s="29">
        <v>0</v>
      </c>
      <c r="AP106" s="30"/>
      <c r="AQ106" s="30"/>
      <c r="AR106" s="30"/>
      <c r="AS106" s="1">
        <v>1</v>
      </c>
      <c r="AT106" s="1"/>
      <c r="AU106" s="1"/>
      <c r="AV106" s="1"/>
      <c r="AW106" s="1">
        <v>0</v>
      </c>
      <c r="AX106" s="1">
        <v>0</v>
      </c>
      <c r="AY106" s="1">
        <v>1</v>
      </c>
      <c r="BC106" s="1">
        <v>1</v>
      </c>
      <c r="BH106" s="1">
        <v>1</v>
      </c>
      <c r="BJ106" s="1">
        <v>1</v>
      </c>
      <c r="BL106" s="1">
        <v>1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0</v>
      </c>
    </row>
    <row r="107" spans="1:75" ht="15.75" hidden="1" customHeight="1" x14ac:dyDescent="0.3">
      <c r="A107" s="2">
        <v>71</v>
      </c>
      <c r="B107" s="2">
        <v>1</v>
      </c>
      <c r="C107" s="2" t="s">
        <v>75</v>
      </c>
      <c r="D107" s="1">
        <v>3</v>
      </c>
      <c r="E107" s="2" t="str">
        <f t="shared" si="0"/>
        <v>3_Squaliformes</v>
      </c>
      <c r="F107" s="2" t="s">
        <v>203</v>
      </c>
      <c r="G107" s="2" t="s">
        <v>334</v>
      </c>
      <c r="H107" s="2" t="s">
        <v>338</v>
      </c>
      <c r="I107" s="2" t="s">
        <v>352</v>
      </c>
      <c r="J107" s="2" t="s">
        <v>353</v>
      </c>
      <c r="K107" s="19" t="str">
        <f t="shared" si="1"/>
        <v>Centroscyllium ritteri</v>
      </c>
      <c r="L107" s="20">
        <f>VLOOKUP($K107,GlobSheetPaste!$H$3:$P$1269,2,FALSE)</f>
        <v>161508</v>
      </c>
      <c r="M107" s="20">
        <f>VLOOKUP($K107,GlobSheetPaste!$H$3:$P$1269,3,FALSE)</f>
        <v>124497279</v>
      </c>
      <c r="N107" s="20" t="str">
        <f>VLOOKUP($K107,GlobSheetPaste!$H$3:$P$1269,4,FALSE)</f>
        <v>published</v>
      </c>
      <c r="O107" s="20" t="str">
        <f>VLOOKUP($K107,GlobSheetPaste!$H$3:$P$1269,5,FALSE)</f>
        <v>DD</v>
      </c>
      <c r="P107" s="20">
        <f>VLOOKUP($K107,GlobSheetPaste!$H$3:$P$1269,6,FALSE)</f>
        <v>2008</v>
      </c>
      <c r="Q107" s="20" t="str">
        <f>VLOOKUP($K107,GlobSheetPaste!$H$3:$P$1269,7,FALSE)</f>
        <v>LC</v>
      </c>
      <c r="R107" s="20" t="str">
        <f>VLOOKUP($K107,GlobSheetPaste!$H$3:$P$1269,8,FALSE)</f>
        <v>NA</v>
      </c>
      <c r="S107" s="20" t="str">
        <f t="shared" si="106"/>
        <v>non-genuine change</v>
      </c>
      <c r="T107" s="20" t="b">
        <f t="shared" si="2"/>
        <v>0</v>
      </c>
      <c r="U107" s="22">
        <f>VLOOKUP($K107,GlobSheetPaste!$H$3:$P$1269,9,FALSE)</f>
        <v>44197</v>
      </c>
      <c r="V107" s="19">
        <v>150</v>
      </c>
      <c r="W107" s="19">
        <v>1100</v>
      </c>
      <c r="X107" s="2" t="b">
        <f t="shared" ref="X107:Y107" si="123">ISNUMBER(V107)</f>
        <v>1</v>
      </c>
      <c r="Y107" s="2" t="b">
        <f t="shared" si="123"/>
        <v>1</v>
      </c>
      <c r="Z107" s="2" t="s">
        <v>89</v>
      </c>
      <c r="AB107" s="2" t="s">
        <v>178</v>
      </c>
      <c r="AC107" s="24" t="str">
        <f ca="1">IFERROR(__xludf.DUMMYFUNCTION("SPLIT(AB107,""_"")"),"Deepwater")</f>
        <v>Deepwater</v>
      </c>
      <c r="AD107" s="24"/>
      <c r="AE107" s="24">
        <f>VLOOKUP(J107,rangearea210527!$B$2:$C$1159,2,TRUE)</f>
        <v>132943.01800000001</v>
      </c>
      <c r="AF107" s="26" t="s">
        <v>118</v>
      </c>
      <c r="AG107" s="26">
        <v>48.5</v>
      </c>
      <c r="AH107" s="26" t="s">
        <v>84</v>
      </c>
      <c r="AI107" s="26" t="s">
        <v>85</v>
      </c>
      <c r="AJ107" s="27" t="s">
        <v>86</v>
      </c>
      <c r="AK107" s="27"/>
      <c r="AL107" s="26"/>
      <c r="AM107" s="26">
        <v>1</v>
      </c>
      <c r="AN107" s="26">
        <v>0</v>
      </c>
      <c r="AO107" s="29">
        <v>0</v>
      </c>
      <c r="AP107" s="30"/>
      <c r="AQ107" s="30"/>
      <c r="AR107" s="30"/>
      <c r="AS107" s="1">
        <v>0</v>
      </c>
      <c r="AT107" s="1"/>
      <c r="AU107" s="1"/>
      <c r="AV107" s="1"/>
      <c r="AW107" s="1">
        <v>0</v>
      </c>
      <c r="AX107" s="1">
        <v>0</v>
      </c>
      <c r="AY107" s="1">
        <v>1</v>
      </c>
      <c r="BC107" s="1">
        <v>1</v>
      </c>
      <c r="BH107" s="1">
        <v>1</v>
      </c>
      <c r="BJ107" s="1">
        <v>1</v>
      </c>
      <c r="BK107" s="1"/>
      <c r="BL107" s="1">
        <v>1</v>
      </c>
      <c r="BM107" s="1"/>
      <c r="BN107" s="1"/>
      <c r="BO107" s="1"/>
      <c r="BP107" s="1"/>
      <c r="BQ107" s="1"/>
      <c r="BR107" s="1"/>
      <c r="BS107" s="1"/>
      <c r="BT107" s="1"/>
      <c r="BU107" s="1">
        <v>1</v>
      </c>
      <c r="BV107" s="1"/>
      <c r="BW107" s="1">
        <v>0</v>
      </c>
    </row>
    <row r="108" spans="1:75" ht="15.75" hidden="1" customHeight="1" x14ac:dyDescent="0.3">
      <c r="A108" s="2">
        <v>72</v>
      </c>
      <c r="B108" s="2">
        <v>1</v>
      </c>
      <c r="C108" s="2" t="s">
        <v>75</v>
      </c>
      <c r="D108" s="1">
        <v>3</v>
      </c>
      <c r="E108" s="2" t="str">
        <f t="shared" si="0"/>
        <v>3_Squaliformes</v>
      </c>
      <c r="F108" s="2" t="s">
        <v>203</v>
      </c>
      <c r="G108" s="2" t="s">
        <v>334</v>
      </c>
      <c r="H108" s="2" t="s">
        <v>354</v>
      </c>
      <c r="I108" s="2" t="s">
        <v>355</v>
      </c>
      <c r="J108" s="2" t="s">
        <v>356</v>
      </c>
      <c r="K108" s="19" t="str">
        <f t="shared" si="1"/>
        <v>Etmopterus alphus</v>
      </c>
      <c r="L108" s="20">
        <f>VLOOKUP($K108,GlobSheetPaste!$H$3:$P$1269,2,FALSE)</f>
        <v>124357224</v>
      </c>
      <c r="M108" s="20">
        <f>VLOOKUP($K108,GlobSheetPaste!$H$3:$P$1269,3,FALSE)</f>
        <v>124550254</v>
      </c>
      <c r="N108" s="20" t="str">
        <f>VLOOKUP($K108,GlobSheetPaste!$H$3:$P$1269,4,FALSE)</f>
        <v>published</v>
      </c>
      <c r="O108" s="20" t="str">
        <f>VLOOKUP($K108,GlobSheetPaste!$H$3:$P$1269,5,FALSE)</f>
        <v>NE</v>
      </c>
      <c r="P108" s="20" t="str">
        <f>VLOOKUP($K108,GlobSheetPaste!$H$3:$P$1269,6,FALSE)</f>
        <v>NA</v>
      </c>
      <c r="Q108" s="20" t="str">
        <f>VLOOKUP($K108,GlobSheetPaste!$H$3:$P$1269,7,FALSE)</f>
        <v>LC</v>
      </c>
      <c r="R108" s="20" t="str">
        <f>VLOOKUP($K108,GlobSheetPaste!$H$3:$P$1269,8,FALSE)</f>
        <v>NA</v>
      </c>
      <c r="S108" s="1" t="s">
        <v>117</v>
      </c>
      <c r="T108" s="20" t="b">
        <f t="shared" si="2"/>
        <v>0</v>
      </c>
      <c r="U108" s="20">
        <f>VLOOKUP($K108,GlobSheetPaste!$H$3:$P$1269,9,FALSE)</f>
        <v>2018</v>
      </c>
      <c r="V108" s="19">
        <v>472</v>
      </c>
      <c r="W108" s="19">
        <v>792</v>
      </c>
      <c r="X108" s="2" t="b">
        <f t="shared" ref="X108:Y108" si="124">ISNUMBER(V108)</f>
        <v>1</v>
      </c>
      <c r="Y108" s="2" t="b">
        <f t="shared" si="124"/>
        <v>1</v>
      </c>
      <c r="Z108" s="2" t="s">
        <v>357</v>
      </c>
      <c r="AB108" s="2" t="s">
        <v>178</v>
      </c>
      <c r="AC108" s="24" t="str">
        <f ca="1">IFERROR(__xludf.DUMMYFUNCTION("SPLIT(AB108,""_"")"),"Deepwater")</f>
        <v>Deepwater</v>
      </c>
      <c r="AD108" s="24"/>
      <c r="AE108" s="24">
        <f>VLOOKUP(J108,rangearea210527!$B$2:$C$1159,2,TRUE)</f>
        <v>4732.7839489999997</v>
      </c>
      <c r="AF108" s="26" t="s">
        <v>118</v>
      </c>
      <c r="AG108" s="26">
        <v>39</v>
      </c>
      <c r="AH108" s="26" t="s">
        <v>84</v>
      </c>
      <c r="AI108" s="26" t="s">
        <v>85</v>
      </c>
      <c r="AJ108" s="27" t="s">
        <v>86</v>
      </c>
      <c r="AK108" s="27"/>
      <c r="AL108" s="26"/>
      <c r="AM108" s="26">
        <v>1</v>
      </c>
      <c r="AN108" s="26">
        <v>0</v>
      </c>
      <c r="AO108" s="29">
        <v>0</v>
      </c>
      <c r="AP108" s="30"/>
      <c r="AQ108" s="30"/>
      <c r="AR108" s="30"/>
      <c r="AS108" s="1">
        <v>0</v>
      </c>
      <c r="AT108" s="1"/>
      <c r="AU108" s="1"/>
      <c r="AV108" s="1"/>
      <c r="AW108" s="1">
        <v>0</v>
      </c>
      <c r="AX108" s="1">
        <v>0</v>
      </c>
      <c r="AY108" s="1">
        <v>1</v>
      </c>
      <c r="BC108" s="1">
        <v>1</v>
      </c>
      <c r="BH108" s="1">
        <v>1</v>
      </c>
      <c r="BJ108" s="1">
        <v>1</v>
      </c>
      <c r="BK108" s="1"/>
      <c r="BL108" s="1">
        <v>1</v>
      </c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0</v>
      </c>
    </row>
    <row r="109" spans="1:75" ht="15.75" hidden="1" customHeight="1" x14ac:dyDescent="0.3">
      <c r="A109" s="2">
        <v>73</v>
      </c>
      <c r="B109" s="2">
        <v>1</v>
      </c>
      <c r="C109" s="2" t="s">
        <v>75</v>
      </c>
      <c r="D109" s="1">
        <v>3</v>
      </c>
      <c r="E109" s="2" t="str">
        <f t="shared" si="0"/>
        <v>3_Squaliformes</v>
      </c>
      <c r="F109" s="2" t="s">
        <v>203</v>
      </c>
      <c r="G109" s="2" t="s">
        <v>334</v>
      </c>
      <c r="H109" s="2" t="s">
        <v>354</v>
      </c>
      <c r="I109" s="2" t="s">
        <v>358</v>
      </c>
      <c r="J109" s="2" t="s">
        <v>359</v>
      </c>
      <c r="K109" s="19" t="str">
        <f t="shared" si="1"/>
        <v>Etmopterus benchleyi</v>
      </c>
      <c r="L109" s="20">
        <f>VLOOKUP($K109,GlobSheetPaste!$H$3:$P$1269,2,FALSE)</f>
        <v>144135467</v>
      </c>
      <c r="M109" s="20">
        <f>VLOOKUP($K109,GlobSheetPaste!$H$3:$P$1269,3,FALSE)</f>
        <v>144136436</v>
      </c>
      <c r="N109" s="20" t="str">
        <f>VLOOKUP($K109,GlobSheetPaste!$H$3:$P$1269,4,FALSE)</f>
        <v>published</v>
      </c>
      <c r="O109" s="20" t="str">
        <f>VLOOKUP($K109,GlobSheetPaste!$H$3:$P$1269,5,FALSE)</f>
        <v>NE</v>
      </c>
      <c r="P109" s="20" t="str">
        <f>VLOOKUP($K109,GlobSheetPaste!$H$3:$P$1269,6,FALSE)</f>
        <v>NA</v>
      </c>
      <c r="Q109" s="20" t="str">
        <f>VLOOKUP($K109,GlobSheetPaste!$H$3:$P$1269,7,FALSE)</f>
        <v>LC</v>
      </c>
      <c r="R109" s="20" t="str">
        <f>VLOOKUP($K109,GlobSheetPaste!$H$3:$P$1269,8,FALSE)</f>
        <v>NA</v>
      </c>
      <c r="S109" s="1" t="s">
        <v>117</v>
      </c>
      <c r="T109" s="20" t="b">
        <f t="shared" si="2"/>
        <v>0</v>
      </c>
      <c r="U109" s="22">
        <f>VLOOKUP($K109,GlobSheetPaste!$H$3:$P$1269,9,FALSE)</f>
        <v>43891</v>
      </c>
      <c r="V109" s="19">
        <v>836</v>
      </c>
      <c r="W109" s="19">
        <v>1443</v>
      </c>
      <c r="X109" s="2" t="b">
        <f t="shared" ref="X109:Y109" si="125">ISNUMBER(V109)</f>
        <v>1</v>
      </c>
      <c r="Y109" s="2" t="b">
        <f t="shared" si="125"/>
        <v>1</v>
      </c>
      <c r="Z109" s="2" t="s">
        <v>360</v>
      </c>
      <c r="AB109" s="2" t="s">
        <v>178</v>
      </c>
      <c r="AC109" s="24" t="str">
        <f ca="1">IFERROR(__xludf.DUMMYFUNCTION("SPLIT(AB109,""_"")"),"Deepwater")</f>
        <v>Deepwater</v>
      </c>
      <c r="AD109" s="24"/>
      <c r="AE109" s="24">
        <f>VLOOKUP(J109,rangearea210527!$B$2:$C$1159,2,TRUE)</f>
        <v>5563.2618389999998</v>
      </c>
      <c r="AF109" s="26" t="s">
        <v>118</v>
      </c>
      <c r="AG109" s="26">
        <v>52</v>
      </c>
      <c r="AH109" s="26" t="s">
        <v>84</v>
      </c>
      <c r="AI109" s="26" t="s">
        <v>85</v>
      </c>
      <c r="AJ109" s="27" t="s">
        <v>86</v>
      </c>
      <c r="AK109" s="27"/>
      <c r="AL109" s="26"/>
      <c r="AM109" s="26">
        <v>1</v>
      </c>
      <c r="AN109" s="26">
        <v>0</v>
      </c>
      <c r="AO109" s="29">
        <v>0</v>
      </c>
      <c r="AP109" s="30"/>
      <c r="AQ109" s="30"/>
      <c r="AR109" s="30"/>
      <c r="AS109" s="1">
        <v>0</v>
      </c>
      <c r="AT109" s="1"/>
      <c r="AU109" s="1"/>
      <c r="AV109" s="1"/>
      <c r="AW109" s="1">
        <v>0</v>
      </c>
      <c r="AX109" s="1">
        <v>0</v>
      </c>
      <c r="AY109" s="1">
        <v>1</v>
      </c>
      <c r="BC109" s="1">
        <v>1</v>
      </c>
      <c r="BH109" s="1">
        <v>1</v>
      </c>
      <c r="BJ109" s="1">
        <v>1</v>
      </c>
      <c r="BL109" s="1">
        <v>1</v>
      </c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0</v>
      </c>
    </row>
    <row r="110" spans="1:75" ht="15.75" hidden="1" customHeight="1" x14ac:dyDescent="0.3">
      <c r="A110" s="2">
        <v>74</v>
      </c>
      <c r="B110" s="2">
        <v>1</v>
      </c>
      <c r="C110" s="2" t="s">
        <v>75</v>
      </c>
      <c r="D110" s="1">
        <v>3</v>
      </c>
      <c r="E110" s="2" t="str">
        <f t="shared" si="0"/>
        <v>3_Squaliformes</v>
      </c>
      <c r="F110" s="2" t="s">
        <v>203</v>
      </c>
      <c r="G110" s="2" t="s">
        <v>334</v>
      </c>
      <c r="H110" s="2" t="s">
        <v>354</v>
      </c>
      <c r="I110" s="2" t="s">
        <v>361</v>
      </c>
      <c r="J110" s="2" t="s">
        <v>362</v>
      </c>
      <c r="K110" s="19" t="str">
        <f t="shared" si="1"/>
        <v>Etmopterus bigelowi</v>
      </c>
      <c r="L110" s="20">
        <f>VLOOKUP($K110,GlobSheetPaste!$H$3:$P$1269,2,FALSE)</f>
        <v>60236</v>
      </c>
      <c r="M110" s="20">
        <f>VLOOKUP($K110,GlobSheetPaste!$H$3:$P$1269,3,FALSE)</f>
        <v>3096618</v>
      </c>
      <c r="N110" s="20" t="str">
        <f>VLOOKUP($K110,GlobSheetPaste!$H$3:$P$1269,4,FALSE)</f>
        <v>published</v>
      </c>
      <c r="O110" s="20" t="str">
        <f>VLOOKUP($K110,GlobSheetPaste!$H$3:$P$1269,5,FALSE)</f>
        <v>LC</v>
      </c>
      <c r="P110" s="20">
        <f>VLOOKUP($K110,GlobSheetPaste!$H$3:$P$1269,6,FALSE)</f>
        <v>2006</v>
      </c>
      <c r="Q110" s="20" t="str">
        <f>VLOOKUP($K110,GlobSheetPaste!$H$3:$P$1269,7,FALSE)</f>
        <v>LC</v>
      </c>
      <c r="R110" s="20" t="str">
        <f>VLOOKUP($K110,GlobSheetPaste!$H$3:$P$1269,8,FALSE)</f>
        <v>NA</v>
      </c>
      <c r="S110" s="20" t="str">
        <f t="shared" ref="S110:S111" si="126">IF(O110=Q110,"NoChange","non-genuine change")</f>
        <v>NoChange</v>
      </c>
      <c r="T110" s="20" t="b">
        <f t="shared" si="2"/>
        <v>0</v>
      </c>
      <c r="U110" s="22">
        <f>VLOOKUP($K110,GlobSheetPaste!$H$3:$P$1269,9,FALSE)</f>
        <v>43891</v>
      </c>
      <c r="V110" s="19">
        <v>0</v>
      </c>
      <c r="W110" s="19">
        <v>1000</v>
      </c>
      <c r="X110" s="2" t="b">
        <f t="shared" ref="X110:Y110" si="127">ISNUMBER(V110)</f>
        <v>1</v>
      </c>
      <c r="Y110" s="2" t="b">
        <f t="shared" si="127"/>
        <v>1</v>
      </c>
      <c r="Z110" s="2" t="s">
        <v>89</v>
      </c>
      <c r="AB110" s="2" t="s">
        <v>178</v>
      </c>
      <c r="AC110" s="24" t="str">
        <f ca="1">IFERROR(__xludf.DUMMYFUNCTION("SPLIT(AB110,""_"")"),"Deepwater")</f>
        <v>Deepwater</v>
      </c>
      <c r="AD110" s="24"/>
      <c r="AE110" s="24">
        <f>VLOOKUP(J110,rangearea210527!$B$2:$C$1159,2,TRUE)</f>
        <v>3268196.267</v>
      </c>
      <c r="AF110" s="26"/>
      <c r="AG110" s="26">
        <v>73</v>
      </c>
      <c r="AH110" s="26" t="s">
        <v>84</v>
      </c>
      <c r="AI110" s="26" t="s">
        <v>85</v>
      </c>
      <c r="AJ110" s="27" t="s">
        <v>86</v>
      </c>
      <c r="AK110" s="27"/>
      <c r="AL110" s="26"/>
      <c r="AM110" s="26">
        <v>1</v>
      </c>
      <c r="AN110" s="26">
        <v>0</v>
      </c>
      <c r="AO110" s="29">
        <v>0</v>
      </c>
      <c r="AP110" s="30"/>
      <c r="AQ110" s="30"/>
      <c r="AR110" s="30"/>
      <c r="AS110" s="1">
        <v>1</v>
      </c>
      <c r="AT110" s="1"/>
      <c r="AU110" s="1">
        <v>2</v>
      </c>
      <c r="AV110" s="1">
        <v>1</v>
      </c>
      <c r="AW110" s="1">
        <v>0</v>
      </c>
      <c r="AX110" s="1">
        <v>0</v>
      </c>
      <c r="AY110" s="1">
        <v>1</v>
      </c>
      <c r="BC110" s="1">
        <v>1</v>
      </c>
      <c r="BJ110" s="1">
        <v>1</v>
      </c>
      <c r="BL110" s="1">
        <v>1</v>
      </c>
      <c r="BM110" s="1"/>
      <c r="BN110" s="1"/>
      <c r="BO110" s="1"/>
      <c r="BP110" s="1"/>
      <c r="BQ110" s="1"/>
      <c r="BR110" s="1"/>
      <c r="BS110" s="1"/>
      <c r="BT110" s="1">
        <v>1</v>
      </c>
      <c r="BU110" s="1"/>
      <c r="BV110" s="1"/>
      <c r="BW110" s="1">
        <v>0</v>
      </c>
    </row>
    <row r="111" spans="1:75" ht="15.75" hidden="1" customHeight="1" x14ac:dyDescent="0.3">
      <c r="A111" s="2">
        <v>75</v>
      </c>
      <c r="B111" s="2">
        <v>1</v>
      </c>
      <c r="C111" s="2" t="s">
        <v>75</v>
      </c>
      <c r="D111" s="1">
        <v>3</v>
      </c>
      <c r="E111" s="2" t="str">
        <f t="shared" si="0"/>
        <v>3_Squaliformes</v>
      </c>
      <c r="F111" s="2" t="s">
        <v>203</v>
      </c>
      <c r="G111" s="2" t="s">
        <v>334</v>
      </c>
      <c r="H111" s="2" t="s">
        <v>354</v>
      </c>
      <c r="I111" s="2" t="s">
        <v>108</v>
      </c>
      <c r="J111" s="2" t="s">
        <v>363</v>
      </c>
      <c r="K111" s="19" t="str">
        <f t="shared" si="1"/>
        <v>Etmopterus brachyurus</v>
      </c>
      <c r="L111" s="20">
        <f>VLOOKUP($K111,GlobSheetPaste!$H$3:$P$1269,2,FALSE)</f>
        <v>161649</v>
      </c>
      <c r="M111" s="20">
        <f>VLOOKUP($K111,GlobSheetPaste!$H$3:$P$1269,3,FALSE)</f>
        <v>68622235</v>
      </c>
      <c r="N111" s="20" t="str">
        <f>VLOOKUP($K111,GlobSheetPaste!$H$3:$P$1269,4,FALSE)</f>
        <v>published</v>
      </c>
      <c r="O111" s="20" t="str">
        <f>VLOOKUP($K111,GlobSheetPaste!$H$3:$P$1269,5,FALSE)</f>
        <v>DD</v>
      </c>
      <c r="P111" s="20">
        <f>VLOOKUP($K111,GlobSheetPaste!$H$3:$P$1269,6,FALSE)</f>
        <v>2008</v>
      </c>
      <c r="Q111" s="20" t="str">
        <f>VLOOKUP($K111,GlobSheetPaste!$H$3:$P$1269,7,FALSE)</f>
        <v>DD</v>
      </c>
      <c r="R111" s="20" t="str">
        <f>VLOOKUP($K111,GlobSheetPaste!$H$3:$P$1269,8,FALSE)</f>
        <v>NA</v>
      </c>
      <c r="S111" s="20" t="str">
        <f t="shared" si="126"/>
        <v>NoChange</v>
      </c>
      <c r="T111" s="20" t="b">
        <f t="shared" si="2"/>
        <v>0</v>
      </c>
      <c r="U111" s="20">
        <f>VLOOKUP($K111,GlobSheetPaste!$H$3:$P$1269,9,FALSE)</f>
        <v>2015</v>
      </c>
      <c r="V111" s="19">
        <v>100</v>
      </c>
      <c r="W111" s="19">
        <v>696</v>
      </c>
      <c r="X111" s="2" t="b">
        <f t="shared" ref="X111:Y111" si="128">ISNUMBER(V111)</f>
        <v>1</v>
      </c>
      <c r="Y111" s="2" t="b">
        <f t="shared" si="128"/>
        <v>1</v>
      </c>
      <c r="Z111" s="2" t="s">
        <v>89</v>
      </c>
      <c r="AB111" s="2" t="s">
        <v>178</v>
      </c>
      <c r="AC111" s="24" t="str">
        <f ca="1">IFERROR(__xludf.DUMMYFUNCTION("SPLIT(AB111,""_"")"),"Deepwater")</f>
        <v>Deepwater</v>
      </c>
      <c r="AD111" s="24"/>
      <c r="AE111" s="24">
        <f>VLOOKUP(J111,rangearea210527!$B$2:$C$1159,2,TRUE)</f>
        <v>263405.31319999998</v>
      </c>
      <c r="AF111" s="26"/>
      <c r="AG111" s="26">
        <v>50</v>
      </c>
      <c r="AH111" s="26" t="s">
        <v>84</v>
      </c>
      <c r="AI111" s="26" t="s">
        <v>85</v>
      </c>
      <c r="AJ111" s="27" t="s">
        <v>86</v>
      </c>
      <c r="AK111" s="27"/>
      <c r="AL111" s="26"/>
      <c r="AM111" s="26">
        <v>1</v>
      </c>
      <c r="AN111" s="26">
        <v>0</v>
      </c>
      <c r="AO111" s="29">
        <v>0</v>
      </c>
      <c r="AP111" s="30"/>
      <c r="AQ111" s="30"/>
      <c r="AR111" s="30"/>
      <c r="AS111" s="1">
        <v>1</v>
      </c>
      <c r="AT111" s="1"/>
      <c r="AU111" s="1"/>
      <c r="AV111" s="1"/>
      <c r="AW111" s="1">
        <v>0</v>
      </c>
      <c r="AX111" s="1">
        <v>0</v>
      </c>
      <c r="AY111" s="1">
        <v>1</v>
      </c>
      <c r="BC111" s="1">
        <v>1</v>
      </c>
      <c r="BG111" s="1">
        <v>1</v>
      </c>
      <c r="BH111" s="1"/>
      <c r="BI111" s="1"/>
      <c r="BJ111" s="1">
        <v>1</v>
      </c>
      <c r="BK111" s="1"/>
      <c r="BL111" s="1">
        <v>1</v>
      </c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0</v>
      </c>
    </row>
    <row r="112" spans="1:75" ht="15.75" hidden="1" customHeight="1" x14ac:dyDescent="0.3">
      <c r="A112" s="1">
        <v>75.099999999999994</v>
      </c>
      <c r="B112" s="1">
        <v>2</v>
      </c>
      <c r="C112" s="2" t="s">
        <v>75</v>
      </c>
      <c r="D112" s="1">
        <v>3</v>
      </c>
      <c r="E112" s="2" t="str">
        <f t="shared" si="0"/>
        <v>3_Squaliformes</v>
      </c>
      <c r="F112" s="2" t="s">
        <v>203</v>
      </c>
      <c r="G112" s="2" t="s">
        <v>334</v>
      </c>
      <c r="H112" s="2" t="s">
        <v>354</v>
      </c>
      <c r="I112" s="1" t="s">
        <v>364</v>
      </c>
      <c r="J112" s="1" t="s">
        <v>365</v>
      </c>
      <c r="K112" s="19" t="str">
        <f t="shared" si="1"/>
        <v>Etmopterus brosei</v>
      </c>
      <c r="L112" s="20" t="e">
        <f>VLOOKUP($K112,GlobSheetPaste!$H$3:$P$1269,2,FALSE)</f>
        <v>#N/A</v>
      </c>
      <c r="M112" s="20" t="e">
        <f>VLOOKUP($K112,GlobSheetPaste!$H$3:$P$1269,3,FALSE)</f>
        <v>#N/A</v>
      </c>
      <c r="N112" s="1" t="s">
        <v>366</v>
      </c>
      <c r="O112" s="1" t="s">
        <v>367</v>
      </c>
      <c r="P112" s="1" t="s">
        <v>267</v>
      </c>
      <c r="Q112" s="1" t="s">
        <v>368</v>
      </c>
      <c r="R112" s="1" t="s">
        <v>267</v>
      </c>
      <c r="S112" s="1" t="s">
        <v>117</v>
      </c>
      <c r="T112" s="20" t="b">
        <f t="shared" si="2"/>
        <v>0</v>
      </c>
      <c r="U112" s="1">
        <v>2022</v>
      </c>
      <c r="V112" s="23">
        <v>480</v>
      </c>
      <c r="W112" s="23">
        <v>1200</v>
      </c>
      <c r="X112" s="2" t="b">
        <f t="shared" ref="X112:Y112" si="129">ISNUMBER(V112)</f>
        <v>1</v>
      </c>
      <c r="Y112" s="2" t="b">
        <f t="shared" si="129"/>
        <v>1</v>
      </c>
      <c r="Z112" s="1" t="s">
        <v>369</v>
      </c>
      <c r="AB112" s="2" t="s">
        <v>178</v>
      </c>
      <c r="AC112" s="24" t="str">
        <f ca="1">IFERROR(__xludf.DUMMYFUNCTION("SPLIT(AB112,""_"")"),"Deepwater")</f>
        <v>Deepwater</v>
      </c>
      <c r="AD112" s="24"/>
      <c r="AE112" s="24"/>
      <c r="AF112" s="26"/>
      <c r="AG112" s="26">
        <v>51</v>
      </c>
      <c r="AH112" s="26" t="s">
        <v>84</v>
      </c>
      <c r="AI112" s="26" t="s">
        <v>85</v>
      </c>
      <c r="AJ112" s="27" t="s">
        <v>86</v>
      </c>
      <c r="AK112" s="27"/>
      <c r="AL112" s="26"/>
      <c r="AM112" s="26"/>
      <c r="AN112" s="26"/>
      <c r="AO112" s="29"/>
      <c r="AP112" s="30"/>
      <c r="AQ112" s="30"/>
      <c r="AR112" s="30"/>
      <c r="AS112" s="1"/>
      <c r="AT112" s="1"/>
      <c r="AU112" s="1"/>
      <c r="AV112" s="1"/>
      <c r="AW112" s="1"/>
      <c r="AX112" s="1"/>
      <c r="AY112" s="1"/>
      <c r="BC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0</v>
      </c>
    </row>
    <row r="113" spans="1:75" ht="15.75" hidden="1" customHeight="1" x14ac:dyDescent="0.3">
      <c r="A113" s="2">
        <v>76</v>
      </c>
      <c r="B113" s="2">
        <v>1</v>
      </c>
      <c r="C113" s="2" t="s">
        <v>75</v>
      </c>
      <c r="D113" s="1">
        <v>3</v>
      </c>
      <c r="E113" s="2" t="str">
        <f t="shared" si="0"/>
        <v>3_Squaliformes</v>
      </c>
      <c r="F113" s="2" t="s">
        <v>203</v>
      </c>
      <c r="G113" s="2" t="s">
        <v>334</v>
      </c>
      <c r="H113" s="2" t="s">
        <v>354</v>
      </c>
      <c r="I113" s="2" t="s">
        <v>370</v>
      </c>
      <c r="J113" s="2" t="s">
        <v>371</v>
      </c>
      <c r="K113" s="19" t="str">
        <f t="shared" si="1"/>
        <v>Etmopterus bullisi</v>
      </c>
      <c r="L113" s="20">
        <f>VLOOKUP($K113,GlobSheetPaste!$H$3:$P$1269,2,FALSE)</f>
        <v>60237</v>
      </c>
      <c r="M113" s="20">
        <f>VLOOKUP($K113,GlobSheetPaste!$H$3:$P$1269,3,FALSE)</f>
        <v>124454813</v>
      </c>
      <c r="N113" s="20" t="str">
        <f>VLOOKUP($K113,GlobSheetPaste!$H$3:$P$1269,4,FALSE)</f>
        <v>published</v>
      </c>
      <c r="O113" s="20" t="str">
        <f>VLOOKUP($K113,GlobSheetPaste!$H$3:$P$1269,5,FALSE)</f>
        <v>DD</v>
      </c>
      <c r="P113" s="20">
        <f>VLOOKUP($K113,GlobSheetPaste!$H$3:$P$1269,6,FALSE)</f>
        <v>2006</v>
      </c>
      <c r="Q113" s="20" t="str">
        <f>VLOOKUP($K113,GlobSheetPaste!$H$3:$P$1269,7,FALSE)</f>
        <v>LC</v>
      </c>
      <c r="R113" s="20" t="str">
        <f>VLOOKUP($K113,GlobSheetPaste!$H$3:$P$1269,8,FALSE)</f>
        <v>NA</v>
      </c>
      <c r="S113" s="20" t="str">
        <f t="shared" ref="S113:S116" si="130">IF(O113=Q113,"NoChange","non-genuine change")</f>
        <v>non-genuine change</v>
      </c>
      <c r="T113" s="20" t="b">
        <f t="shared" si="2"/>
        <v>0</v>
      </c>
      <c r="U113" s="22">
        <f>VLOOKUP($K113,GlobSheetPaste!$H$3:$P$1269,9,FALSE)</f>
        <v>43891</v>
      </c>
      <c r="V113" s="19">
        <v>275</v>
      </c>
      <c r="W113" s="19">
        <v>824</v>
      </c>
      <c r="X113" s="2" t="b">
        <f t="shared" ref="X113:Y113" si="131">ISNUMBER(V113)</f>
        <v>1</v>
      </c>
      <c r="Y113" s="2" t="b">
        <f t="shared" si="131"/>
        <v>1</v>
      </c>
      <c r="Z113" s="2" t="s">
        <v>89</v>
      </c>
      <c r="AB113" s="2" t="s">
        <v>178</v>
      </c>
      <c r="AC113" s="24" t="str">
        <f ca="1">IFERROR(__xludf.DUMMYFUNCTION("SPLIT(AB113,""_"")"),"Deepwater")</f>
        <v>Deepwater</v>
      </c>
      <c r="AD113" s="24"/>
      <c r="AE113" s="24">
        <f>VLOOKUP(J113,rangearea210527!$B$2:$C$1159,2,TRUE)</f>
        <v>192203.1949</v>
      </c>
      <c r="AF113" s="26"/>
      <c r="AG113" s="26">
        <v>30</v>
      </c>
      <c r="AH113" s="26" t="s">
        <v>84</v>
      </c>
      <c r="AI113" s="26" t="s">
        <v>85</v>
      </c>
      <c r="AJ113" s="27" t="s">
        <v>86</v>
      </c>
      <c r="AK113" s="27"/>
      <c r="AL113" s="26"/>
      <c r="AM113" s="26">
        <v>1</v>
      </c>
      <c r="AN113" s="26">
        <v>0</v>
      </c>
      <c r="AO113" s="29">
        <v>0</v>
      </c>
      <c r="AP113" s="30"/>
      <c r="AQ113" s="30"/>
      <c r="AR113" s="30"/>
      <c r="AS113" s="1">
        <v>0</v>
      </c>
      <c r="AT113" s="1"/>
      <c r="AU113" s="1"/>
      <c r="AV113" s="1">
        <v>1</v>
      </c>
      <c r="AW113" s="1">
        <v>0</v>
      </c>
      <c r="AX113" s="1">
        <v>0</v>
      </c>
      <c r="AY113" s="1">
        <v>1</v>
      </c>
      <c r="BC113" s="1">
        <v>1</v>
      </c>
      <c r="BJ113" s="1">
        <v>1</v>
      </c>
      <c r="BL113" s="1">
        <v>1</v>
      </c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0</v>
      </c>
    </row>
    <row r="114" spans="1:75" ht="15.75" hidden="1" customHeight="1" x14ac:dyDescent="0.3">
      <c r="A114" s="2">
        <v>77</v>
      </c>
      <c r="B114" s="2">
        <v>1</v>
      </c>
      <c r="C114" s="2" t="s">
        <v>75</v>
      </c>
      <c r="D114" s="1">
        <v>3</v>
      </c>
      <c r="E114" s="2" t="str">
        <f t="shared" si="0"/>
        <v>3_Squaliformes</v>
      </c>
      <c r="F114" s="2" t="s">
        <v>203</v>
      </c>
      <c r="G114" s="2" t="s">
        <v>334</v>
      </c>
      <c r="H114" s="2" t="s">
        <v>354</v>
      </c>
      <c r="I114" s="2" t="s">
        <v>372</v>
      </c>
      <c r="J114" s="2" t="s">
        <v>373</v>
      </c>
      <c r="K114" s="19" t="str">
        <f t="shared" si="1"/>
        <v>Etmopterus burgessi</v>
      </c>
      <c r="L114" s="20">
        <f>VLOOKUP($K114,GlobSheetPaste!$H$3:$P$1269,2,FALSE)</f>
        <v>161327</v>
      </c>
      <c r="M114" s="20">
        <f>VLOOKUP($K114,GlobSheetPaste!$H$3:$P$1269,3,FALSE)</f>
        <v>124466141</v>
      </c>
      <c r="N114" s="20" t="str">
        <f>VLOOKUP($K114,GlobSheetPaste!$H$3:$P$1269,4,FALSE)</f>
        <v>published</v>
      </c>
      <c r="O114" s="20" t="str">
        <f>VLOOKUP($K114,GlobSheetPaste!$H$3:$P$1269,5,FALSE)</f>
        <v>DD</v>
      </c>
      <c r="P114" s="20">
        <f>VLOOKUP($K114,GlobSheetPaste!$H$3:$P$1269,6,FALSE)</f>
        <v>2008</v>
      </c>
      <c r="Q114" s="20" t="str">
        <f>VLOOKUP($K114,GlobSheetPaste!$H$3:$P$1269,7,FALSE)</f>
        <v>LC</v>
      </c>
      <c r="R114" s="20" t="str">
        <f>VLOOKUP($K114,GlobSheetPaste!$H$3:$P$1269,8,FALSE)</f>
        <v>NA</v>
      </c>
      <c r="S114" s="20" t="str">
        <f t="shared" si="130"/>
        <v>non-genuine change</v>
      </c>
      <c r="T114" s="20" t="b">
        <f t="shared" si="2"/>
        <v>0</v>
      </c>
      <c r="U114" s="22">
        <f>VLOOKUP($K114,GlobSheetPaste!$H$3:$P$1269,9,FALSE)</f>
        <v>43891</v>
      </c>
      <c r="V114" s="19">
        <v>300</v>
      </c>
      <c r="W114" s="19">
        <v>600</v>
      </c>
      <c r="X114" s="2" t="b">
        <f t="shared" ref="X114:Y114" si="132">ISNUMBER(V114)</f>
        <v>1</v>
      </c>
      <c r="Y114" s="2" t="b">
        <f t="shared" si="132"/>
        <v>1</v>
      </c>
      <c r="Z114" s="2" t="s">
        <v>89</v>
      </c>
      <c r="AB114" s="2" t="s">
        <v>178</v>
      </c>
      <c r="AC114" s="24" t="str">
        <f ca="1">IFERROR(__xludf.DUMMYFUNCTION("SPLIT(AB114,""_"")"),"Deepwater")</f>
        <v>Deepwater</v>
      </c>
      <c r="AD114" s="24"/>
      <c r="AE114" s="24">
        <f>VLOOKUP(J114,rangearea210527!$B$2:$C$1159,2,TRUE)</f>
        <v>4831.7408789999999</v>
      </c>
      <c r="AF114" s="26" t="s">
        <v>118</v>
      </c>
      <c r="AG114" s="26">
        <v>40.6</v>
      </c>
      <c r="AH114" s="26" t="s">
        <v>84</v>
      </c>
      <c r="AI114" s="26" t="s">
        <v>85</v>
      </c>
      <c r="AJ114" s="27" t="s">
        <v>86</v>
      </c>
      <c r="AK114" s="27"/>
      <c r="AL114" s="26"/>
      <c r="AM114" s="26">
        <v>1</v>
      </c>
      <c r="AN114" s="26">
        <v>0</v>
      </c>
      <c r="AO114" s="29">
        <v>0</v>
      </c>
      <c r="AP114" s="30"/>
      <c r="AQ114" s="30"/>
      <c r="AR114" s="30"/>
      <c r="AS114" s="1">
        <v>0</v>
      </c>
      <c r="AT114" s="1"/>
      <c r="AU114" s="1"/>
      <c r="AV114" s="1"/>
      <c r="AW114" s="1">
        <v>0</v>
      </c>
      <c r="AX114" s="1">
        <v>0</v>
      </c>
      <c r="AY114" s="1">
        <v>1</v>
      </c>
      <c r="BC114" s="1">
        <v>1</v>
      </c>
      <c r="BH114" s="1">
        <v>1</v>
      </c>
      <c r="BJ114" s="1">
        <v>1</v>
      </c>
      <c r="BL114" s="1">
        <v>1</v>
      </c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0</v>
      </c>
    </row>
    <row r="115" spans="1:75" ht="15.75" hidden="1" customHeight="1" x14ac:dyDescent="0.3">
      <c r="A115" s="2">
        <v>78</v>
      </c>
      <c r="B115" s="2">
        <v>1</v>
      </c>
      <c r="C115" s="2" t="s">
        <v>75</v>
      </c>
      <c r="D115" s="1">
        <v>3</v>
      </c>
      <c r="E115" s="2" t="str">
        <f t="shared" si="0"/>
        <v>3_Squaliformes</v>
      </c>
      <c r="F115" s="2" t="s">
        <v>203</v>
      </c>
      <c r="G115" s="2" t="s">
        <v>334</v>
      </c>
      <c r="H115" s="2" t="s">
        <v>354</v>
      </c>
      <c r="I115" s="2" t="s">
        <v>374</v>
      </c>
      <c r="J115" s="2" t="s">
        <v>375</v>
      </c>
      <c r="K115" s="19" t="str">
        <f t="shared" si="1"/>
        <v>Etmopterus carteri</v>
      </c>
      <c r="L115" s="20">
        <f>VLOOKUP($K115,GlobSheetPaste!$H$3:$P$1269,2,FALSE)</f>
        <v>60238</v>
      </c>
      <c r="M115" s="20">
        <f>VLOOKUP($K115,GlobSheetPaste!$H$3:$P$1269,3,FALSE)</f>
        <v>124454988</v>
      </c>
      <c r="N115" s="20" t="str">
        <f>VLOOKUP($K115,GlobSheetPaste!$H$3:$P$1269,4,FALSE)</f>
        <v>published</v>
      </c>
      <c r="O115" s="20" t="str">
        <f>VLOOKUP($K115,GlobSheetPaste!$H$3:$P$1269,5,FALSE)</f>
        <v>DD</v>
      </c>
      <c r="P115" s="20">
        <f>VLOOKUP($K115,GlobSheetPaste!$H$3:$P$1269,6,FALSE)</f>
        <v>2006</v>
      </c>
      <c r="Q115" s="20" t="str">
        <f>VLOOKUP($K115,GlobSheetPaste!$H$3:$P$1269,7,FALSE)</f>
        <v>LC</v>
      </c>
      <c r="R115" s="20" t="str">
        <f>VLOOKUP($K115,GlobSheetPaste!$H$3:$P$1269,8,FALSE)</f>
        <v>NA</v>
      </c>
      <c r="S115" s="20" t="str">
        <f t="shared" si="130"/>
        <v>non-genuine change</v>
      </c>
      <c r="T115" s="20" t="b">
        <f t="shared" si="2"/>
        <v>0</v>
      </c>
      <c r="U115" s="22">
        <f>VLOOKUP($K115,GlobSheetPaste!$H$3:$P$1269,9,FALSE)</f>
        <v>43891</v>
      </c>
      <c r="V115" s="19">
        <v>283</v>
      </c>
      <c r="W115" s="19">
        <v>596</v>
      </c>
      <c r="X115" s="2" t="b">
        <f t="shared" ref="X115:Y115" si="133">ISNUMBER(V115)</f>
        <v>1</v>
      </c>
      <c r="Y115" s="2" t="b">
        <f t="shared" si="133"/>
        <v>1</v>
      </c>
      <c r="Z115" s="2" t="s">
        <v>376</v>
      </c>
      <c r="AB115" s="2" t="s">
        <v>178</v>
      </c>
      <c r="AC115" s="24" t="str">
        <f ca="1">IFERROR(__xludf.DUMMYFUNCTION("SPLIT(AB115,""_"")"),"Deepwater")</f>
        <v>Deepwater</v>
      </c>
      <c r="AD115" s="24"/>
      <c r="AE115" s="24">
        <f>VLOOKUP(J115,rangearea210527!$B$2:$C$1159,2,TRUE)</f>
        <v>258.9257121</v>
      </c>
      <c r="AF115" s="26" t="s">
        <v>118</v>
      </c>
      <c r="AG115" s="26">
        <v>21</v>
      </c>
      <c r="AH115" s="26" t="s">
        <v>84</v>
      </c>
      <c r="AI115" s="26" t="s">
        <v>85</v>
      </c>
      <c r="AJ115" s="27" t="s">
        <v>86</v>
      </c>
      <c r="AK115" s="27"/>
      <c r="AL115" s="26"/>
      <c r="AM115" s="26">
        <v>1</v>
      </c>
      <c r="AN115" s="26">
        <v>0</v>
      </c>
      <c r="AO115" s="29">
        <v>0</v>
      </c>
      <c r="AP115" s="30"/>
      <c r="AQ115" s="30"/>
      <c r="AR115" s="30"/>
      <c r="AS115" s="1">
        <v>0</v>
      </c>
      <c r="AT115" s="1"/>
      <c r="AU115" s="1" t="s">
        <v>377</v>
      </c>
      <c r="AV115" s="1">
        <v>1</v>
      </c>
      <c r="AW115" s="1">
        <v>0</v>
      </c>
      <c r="AX115" s="1">
        <v>0</v>
      </c>
      <c r="AY115" s="1">
        <v>1</v>
      </c>
      <c r="BC115" s="1">
        <v>1</v>
      </c>
      <c r="BH115" s="1">
        <v>1</v>
      </c>
      <c r="BJ115" s="1">
        <v>1</v>
      </c>
      <c r="BK115" s="1"/>
      <c r="BL115" s="1">
        <v>1</v>
      </c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0</v>
      </c>
    </row>
    <row r="116" spans="1:75" ht="15.75" hidden="1" customHeight="1" x14ac:dyDescent="0.3">
      <c r="A116" s="2">
        <v>79</v>
      </c>
      <c r="B116" s="2">
        <v>1</v>
      </c>
      <c r="C116" s="2" t="s">
        <v>75</v>
      </c>
      <c r="D116" s="1">
        <v>3</v>
      </c>
      <c r="E116" s="2" t="str">
        <f t="shared" si="0"/>
        <v>3_Squaliformes</v>
      </c>
      <c r="F116" s="2" t="s">
        <v>203</v>
      </c>
      <c r="G116" s="2" t="s">
        <v>334</v>
      </c>
      <c r="H116" s="2" t="s">
        <v>354</v>
      </c>
      <c r="I116" s="2" t="s">
        <v>378</v>
      </c>
      <c r="J116" s="2" t="s">
        <v>379</v>
      </c>
      <c r="K116" s="19" t="str">
        <f t="shared" si="1"/>
        <v>Etmopterus caudistigmus</v>
      </c>
      <c r="L116" s="20">
        <f>VLOOKUP($K116,GlobSheetPaste!$H$3:$P$1269,2,FALSE)</f>
        <v>41804</v>
      </c>
      <c r="M116" s="20">
        <f>VLOOKUP($K116,GlobSheetPaste!$H$3:$P$1269,3,FALSE)</f>
        <v>116737019</v>
      </c>
      <c r="N116" s="20" t="str">
        <f>VLOOKUP($K116,GlobSheetPaste!$H$3:$P$1269,4,FALSE)</f>
        <v>published</v>
      </c>
      <c r="O116" s="20" t="str">
        <f>VLOOKUP($K116,GlobSheetPaste!$H$3:$P$1269,5,FALSE)</f>
        <v>LC</v>
      </c>
      <c r="P116" s="20">
        <f>VLOOKUP($K116,GlobSheetPaste!$H$3:$P$1269,6,FALSE)</f>
        <v>2003</v>
      </c>
      <c r="Q116" s="20" t="str">
        <f>VLOOKUP($K116,GlobSheetPaste!$H$3:$P$1269,7,FALSE)</f>
        <v>LC</v>
      </c>
      <c r="R116" s="20" t="str">
        <f>VLOOKUP($K116,GlobSheetPaste!$H$3:$P$1269,8,FALSE)</f>
        <v>NA</v>
      </c>
      <c r="S116" s="20" t="str">
        <f t="shared" si="130"/>
        <v>NoChange</v>
      </c>
      <c r="T116" s="20" t="b">
        <f t="shared" si="2"/>
        <v>0</v>
      </c>
      <c r="U116" s="20">
        <f>VLOOKUP($K116,GlobSheetPaste!$H$3:$P$1269,9,FALSE)</f>
        <v>2017</v>
      </c>
      <c r="V116" s="19">
        <v>638</v>
      </c>
      <c r="W116" s="19">
        <v>793</v>
      </c>
      <c r="X116" s="2" t="b">
        <f t="shared" ref="X116:Y116" si="134">ISNUMBER(V116)</f>
        <v>1</v>
      </c>
      <c r="Y116" s="2" t="b">
        <f t="shared" si="134"/>
        <v>1</v>
      </c>
      <c r="Z116" s="2" t="s">
        <v>89</v>
      </c>
      <c r="AB116" s="2" t="s">
        <v>178</v>
      </c>
      <c r="AC116" s="24" t="str">
        <f ca="1">IFERROR(__xludf.DUMMYFUNCTION("SPLIT(AB116,""_"")"),"Deepwater")</f>
        <v>Deepwater</v>
      </c>
      <c r="AD116" s="24"/>
      <c r="AE116" s="24">
        <f>VLOOKUP(J116,rangearea210527!$B$2:$C$1159,2,TRUE)</f>
        <v>1987.306364</v>
      </c>
      <c r="AF116" s="26" t="s">
        <v>118</v>
      </c>
      <c r="AG116" s="26">
        <v>34</v>
      </c>
      <c r="AH116" s="26" t="s">
        <v>84</v>
      </c>
      <c r="AI116" s="26" t="s">
        <v>85</v>
      </c>
      <c r="AJ116" s="27" t="s">
        <v>86</v>
      </c>
      <c r="AK116" s="27"/>
      <c r="AL116" s="26"/>
      <c r="AM116" s="26">
        <v>1</v>
      </c>
      <c r="AN116" s="26">
        <v>0</v>
      </c>
      <c r="AO116" s="29">
        <v>0</v>
      </c>
      <c r="AP116" s="30"/>
      <c r="AQ116" s="30"/>
      <c r="AR116" s="30"/>
      <c r="AS116" s="1">
        <v>0</v>
      </c>
      <c r="AT116" s="1"/>
      <c r="AU116" s="1"/>
      <c r="AV116" s="1"/>
      <c r="AW116" s="1">
        <v>0</v>
      </c>
      <c r="AX116" s="1">
        <v>0</v>
      </c>
      <c r="AY116" s="1">
        <v>1</v>
      </c>
      <c r="BC116" s="1">
        <v>1</v>
      </c>
      <c r="BH116" s="1">
        <v>1</v>
      </c>
      <c r="BJ116" s="1">
        <v>1</v>
      </c>
      <c r="BL116" s="1">
        <v>1</v>
      </c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0</v>
      </c>
    </row>
    <row r="117" spans="1:75" ht="15.75" hidden="1" customHeight="1" x14ac:dyDescent="0.3">
      <c r="A117" s="2">
        <v>80</v>
      </c>
      <c r="B117" s="2">
        <v>1</v>
      </c>
      <c r="C117" s="2" t="s">
        <v>75</v>
      </c>
      <c r="D117" s="1">
        <v>3</v>
      </c>
      <c r="E117" s="2" t="str">
        <f t="shared" si="0"/>
        <v>3_Squaliformes</v>
      </c>
      <c r="F117" s="2" t="s">
        <v>203</v>
      </c>
      <c r="G117" s="2" t="s">
        <v>334</v>
      </c>
      <c r="H117" s="2" t="s">
        <v>354</v>
      </c>
      <c r="I117" s="2" t="s">
        <v>380</v>
      </c>
      <c r="J117" s="2" t="s">
        <v>381</v>
      </c>
      <c r="K117" s="19" t="str">
        <f t="shared" si="1"/>
        <v>Etmopterus compagnoi</v>
      </c>
      <c r="L117" s="20">
        <f>VLOOKUP($K117,GlobSheetPaste!$H$3:$P$1269,2,FALSE)</f>
        <v>124357844</v>
      </c>
      <c r="M117" s="20">
        <f>VLOOKUP($K117,GlobSheetPaste!$H$3:$P$1269,3,FALSE)</f>
        <v>124552522</v>
      </c>
      <c r="N117" s="20" t="str">
        <f>VLOOKUP($K117,GlobSheetPaste!$H$3:$P$1269,4,FALSE)</f>
        <v>published</v>
      </c>
      <c r="O117" s="20" t="str">
        <f>VLOOKUP($K117,GlobSheetPaste!$H$3:$P$1269,5,FALSE)</f>
        <v>NE</v>
      </c>
      <c r="P117" s="20" t="str">
        <f>VLOOKUP($K117,GlobSheetPaste!$H$3:$P$1269,6,FALSE)</f>
        <v>NA</v>
      </c>
      <c r="Q117" s="20" t="str">
        <f>VLOOKUP($K117,GlobSheetPaste!$H$3:$P$1269,7,FALSE)</f>
        <v>LC</v>
      </c>
      <c r="R117" s="20" t="str">
        <f>VLOOKUP($K117,GlobSheetPaste!$H$3:$P$1269,8,FALSE)</f>
        <v>NA</v>
      </c>
      <c r="S117" s="1" t="s">
        <v>117</v>
      </c>
      <c r="T117" s="20" t="b">
        <f t="shared" si="2"/>
        <v>0</v>
      </c>
      <c r="U117" s="20">
        <f>VLOOKUP($K117,GlobSheetPaste!$H$3:$P$1269,9,FALSE)</f>
        <v>2018</v>
      </c>
      <c r="V117" s="19">
        <v>383</v>
      </c>
      <c r="W117" s="19">
        <v>1300</v>
      </c>
      <c r="X117" s="2" t="b">
        <f t="shared" ref="X117:Y117" si="135">ISNUMBER(V117)</f>
        <v>1</v>
      </c>
      <c r="Y117" s="2" t="b">
        <f t="shared" si="135"/>
        <v>1</v>
      </c>
      <c r="Z117" s="2" t="s">
        <v>89</v>
      </c>
      <c r="AB117" s="2" t="s">
        <v>178</v>
      </c>
      <c r="AC117" s="24" t="str">
        <f ca="1">IFERROR(__xludf.DUMMYFUNCTION("SPLIT(AB117,""_"")"),"Deepwater")</f>
        <v>Deepwater</v>
      </c>
      <c r="AD117" s="24"/>
      <c r="AE117" s="24">
        <f>VLOOKUP(J117,rangearea210527!$B$2:$C$1159,2,TRUE)</f>
        <v>135414.2513</v>
      </c>
      <c r="AF117" s="26" t="s">
        <v>118</v>
      </c>
      <c r="AG117" s="26">
        <v>67</v>
      </c>
      <c r="AH117" s="26" t="s">
        <v>84</v>
      </c>
      <c r="AI117" s="26" t="s">
        <v>85</v>
      </c>
      <c r="AJ117" s="27" t="s">
        <v>86</v>
      </c>
      <c r="AK117" s="27"/>
      <c r="AL117" s="26"/>
      <c r="AM117" s="26">
        <v>1</v>
      </c>
      <c r="AN117" s="26">
        <v>0</v>
      </c>
      <c r="AO117" s="29">
        <v>0</v>
      </c>
      <c r="AP117" s="30"/>
      <c r="AQ117" s="30"/>
      <c r="AR117" s="30"/>
      <c r="AS117" s="1">
        <v>0</v>
      </c>
      <c r="AT117" s="1"/>
      <c r="AU117" s="1"/>
      <c r="AV117" s="1"/>
      <c r="AW117" s="1">
        <v>0</v>
      </c>
      <c r="AX117" s="1">
        <v>0</v>
      </c>
      <c r="AY117" s="1">
        <v>1</v>
      </c>
      <c r="BC117" s="1">
        <v>1</v>
      </c>
      <c r="BH117" s="1">
        <v>1</v>
      </c>
      <c r="BJ117" s="1">
        <v>1</v>
      </c>
      <c r="BL117" s="1">
        <v>1</v>
      </c>
      <c r="BM117" s="1"/>
      <c r="BN117" s="1"/>
      <c r="BO117" s="1"/>
      <c r="BP117" s="1"/>
      <c r="BQ117" s="1"/>
      <c r="BR117" s="1"/>
      <c r="BS117" s="1"/>
      <c r="BT117" s="1">
        <v>1</v>
      </c>
      <c r="BU117" s="1"/>
      <c r="BV117" s="1"/>
      <c r="BW117" s="1">
        <v>0</v>
      </c>
    </row>
    <row r="118" spans="1:75" ht="15.75" hidden="1" customHeight="1" x14ac:dyDescent="0.3">
      <c r="A118" s="2">
        <v>81</v>
      </c>
      <c r="B118" s="2">
        <v>1</v>
      </c>
      <c r="C118" s="2" t="s">
        <v>75</v>
      </c>
      <c r="D118" s="1">
        <v>3</v>
      </c>
      <c r="E118" s="2" t="str">
        <f t="shared" si="0"/>
        <v>3_Squaliformes</v>
      </c>
      <c r="F118" s="2" t="s">
        <v>203</v>
      </c>
      <c r="G118" s="2" t="s">
        <v>334</v>
      </c>
      <c r="H118" s="2" t="s">
        <v>354</v>
      </c>
      <c r="I118" s="2" t="s">
        <v>382</v>
      </c>
      <c r="J118" s="2" t="s">
        <v>383</v>
      </c>
      <c r="K118" s="19" t="str">
        <f t="shared" si="1"/>
        <v>Etmopterus decacuspidatus</v>
      </c>
      <c r="L118" s="20">
        <f>VLOOKUP($K118,GlobSheetPaste!$H$3:$P$1269,2,FALSE)</f>
        <v>161585</v>
      </c>
      <c r="M118" s="20">
        <f>VLOOKUP($K118,GlobSheetPaste!$H$3:$P$1269,3,FALSE)</f>
        <v>124510830</v>
      </c>
      <c r="N118" s="20" t="str">
        <f>VLOOKUP($K118,GlobSheetPaste!$H$3:$P$1269,4,FALSE)</f>
        <v>published</v>
      </c>
      <c r="O118" s="20" t="str">
        <f>VLOOKUP($K118,GlobSheetPaste!$H$3:$P$1269,5,FALSE)</f>
        <v>DD</v>
      </c>
      <c r="P118" s="20">
        <f>VLOOKUP($K118,GlobSheetPaste!$H$3:$P$1269,6,FALSE)</f>
        <v>2008</v>
      </c>
      <c r="Q118" s="20" t="str">
        <f>VLOOKUP($K118,GlobSheetPaste!$H$3:$P$1269,7,FALSE)</f>
        <v>LC</v>
      </c>
      <c r="R118" s="20" t="str">
        <f>VLOOKUP($K118,GlobSheetPaste!$H$3:$P$1269,8,FALSE)</f>
        <v>NA</v>
      </c>
      <c r="S118" s="20" t="str">
        <f t="shared" ref="S118:S123" si="136">IF(O118=Q118,"NoChange","non-genuine change")</f>
        <v>non-genuine change</v>
      </c>
      <c r="T118" s="20" t="b">
        <f t="shared" si="2"/>
        <v>0</v>
      </c>
      <c r="U118" s="22">
        <f>VLOOKUP($K118,GlobSheetPaste!$H$3:$P$1269,9,FALSE)</f>
        <v>43891</v>
      </c>
      <c r="V118" s="19">
        <v>512</v>
      </c>
      <c r="W118" s="19">
        <v>692</v>
      </c>
      <c r="X118" s="2" t="b">
        <f t="shared" ref="X118:Y118" si="137">ISNUMBER(V118)</f>
        <v>1</v>
      </c>
      <c r="Y118" s="2" t="b">
        <f t="shared" si="137"/>
        <v>1</v>
      </c>
      <c r="Z118" s="2" t="s">
        <v>89</v>
      </c>
      <c r="AB118" s="2" t="s">
        <v>178</v>
      </c>
      <c r="AC118" s="24" t="str">
        <f ca="1">IFERROR(__xludf.DUMMYFUNCTION("SPLIT(AB118,""_"")"),"Deepwater")</f>
        <v>Deepwater</v>
      </c>
      <c r="AD118" s="24"/>
      <c r="AE118" s="24">
        <f>VLOOKUP(J118,rangearea210527!$B$2:$C$1159,2,TRUE)</f>
        <v>816.04862419999995</v>
      </c>
      <c r="AF118" s="26" t="s">
        <v>118</v>
      </c>
      <c r="AG118" s="26">
        <v>29.2</v>
      </c>
      <c r="AH118" s="26" t="s">
        <v>84</v>
      </c>
      <c r="AI118" s="26" t="s">
        <v>85</v>
      </c>
      <c r="AJ118" s="27" t="s">
        <v>86</v>
      </c>
      <c r="AK118" s="27"/>
      <c r="AL118" s="26"/>
      <c r="AM118" s="26">
        <v>1</v>
      </c>
      <c r="AN118" s="26">
        <v>0</v>
      </c>
      <c r="AO118" s="29">
        <v>0</v>
      </c>
      <c r="AP118" s="30"/>
      <c r="AQ118" s="30"/>
      <c r="AR118" s="30"/>
      <c r="AS118" s="1">
        <v>0</v>
      </c>
      <c r="AT118" s="1"/>
      <c r="AU118" s="1"/>
      <c r="AV118" s="1"/>
      <c r="AW118" s="1">
        <v>0</v>
      </c>
      <c r="AX118" s="1">
        <v>0</v>
      </c>
      <c r="AY118" s="1">
        <v>1</v>
      </c>
      <c r="BC118" s="1">
        <v>1</v>
      </c>
      <c r="BH118" s="1">
        <v>1</v>
      </c>
      <c r="BJ118" s="1">
        <v>1</v>
      </c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0</v>
      </c>
    </row>
    <row r="119" spans="1:75" ht="15.75" hidden="1" customHeight="1" x14ac:dyDescent="0.3">
      <c r="A119" s="2">
        <v>82</v>
      </c>
      <c r="B119" s="2">
        <v>1</v>
      </c>
      <c r="C119" s="2" t="s">
        <v>75</v>
      </c>
      <c r="D119" s="1">
        <v>3</v>
      </c>
      <c r="E119" s="2" t="str">
        <f t="shared" si="0"/>
        <v>3_Squaliformes</v>
      </c>
      <c r="F119" s="2" t="s">
        <v>203</v>
      </c>
      <c r="G119" s="2" t="s">
        <v>334</v>
      </c>
      <c r="H119" s="2" t="s">
        <v>354</v>
      </c>
      <c r="I119" s="2" t="s">
        <v>384</v>
      </c>
      <c r="J119" s="2" t="s">
        <v>385</v>
      </c>
      <c r="K119" s="19" t="str">
        <f t="shared" si="1"/>
        <v>Etmopterus dianthus</v>
      </c>
      <c r="L119" s="20">
        <f>VLOOKUP($K119,GlobSheetPaste!$H$3:$P$1269,2,FALSE)</f>
        <v>41805</v>
      </c>
      <c r="M119" s="20">
        <f>VLOOKUP($K119,GlobSheetPaste!$H$3:$P$1269,3,FALSE)</f>
        <v>68622429</v>
      </c>
      <c r="N119" s="20" t="str">
        <f>VLOOKUP($K119,GlobSheetPaste!$H$3:$P$1269,4,FALSE)</f>
        <v>published</v>
      </c>
      <c r="O119" s="20" t="str">
        <f>VLOOKUP($K119,GlobSheetPaste!$H$3:$P$1269,5,FALSE)</f>
        <v>LC</v>
      </c>
      <c r="P119" s="20">
        <f>VLOOKUP($K119,GlobSheetPaste!$H$3:$P$1269,6,FALSE)</f>
        <v>2003</v>
      </c>
      <c r="Q119" s="20" t="str">
        <f>VLOOKUP($K119,GlobSheetPaste!$H$3:$P$1269,7,FALSE)</f>
        <v>LC</v>
      </c>
      <c r="R119" s="20" t="str">
        <f>VLOOKUP($K119,GlobSheetPaste!$H$3:$P$1269,8,FALSE)</f>
        <v>NA</v>
      </c>
      <c r="S119" s="20" t="str">
        <f t="shared" si="136"/>
        <v>NoChange</v>
      </c>
      <c r="T119" s="20" t="b">
        <f t="shared" si="2"/>
        <v>0</v>
      </c>
      <c r="U119" s="20">
        <f>VLOOKUP($K119,GlobSheetPaste!$H$3:$P$1269,9,FALSE)</f>
        <v>2015</v>
      </c>
      <c r="V119" s="19">
        <v>200</v>
      </c>
      <c r="W119" s="19">
        <v>880</v>
      </c>
      <c r="X119" s="2" t="b">
        <f t="shared" ref="X119:Y119" si="138">ISNUMBER(V119)</f>
        <v>1</v>
      </c>
      <c r="Y119" s="2" t="b">
        <f t="shared" si="138"/>
        <v>1</v>
      </c>
      <c r="Z119" s="2" t="s">
        <v>89</v>
      </c>
      <c r="AB119" s="2" t="s">
        <v>178</v>
      </c>
      <c r="AC119" s="24" t="str">
        <f ca="1">IFERROR(__xludf.DUMMYFUNCTION("SPLIT(AB119,""_"")"),"Deepwater")</f>
        <v>Deepwater</v>
      </c>
      <c r="AD119" s="24"/>
      <c r="AE119" s="24">
        <f>VLOOKUP(J119,rangearea210527!$B$2:$C$1159,2,TRUE)</f>
        <v>4037.672994</v>
      </c>
      <c r="AF119" s="26" t="s">
        <v>118</v>
      </c>
      <c r="AG119" s="26">
        <v>41</v>
      </c>
      <c r="AH119" s="26" t="s">
        <v>84</v>
      </c>
      <c r="AI119" s="26" t="s">
        <v>85</v>
      </c>
      <c r="AJ119" s="27" t="s">
        <v>86</v>
      </c>
      <c r="AK119" s="27"/>
      <c r="AL119" s="26"/>
      <c r="AM119" s="26">
        <v>1</v>
      </c>
      <c r="AN119" s="26">
        <v>0</v>
      </c>
      <c r="AO119" s="29">
        <v>0</v>
      </c>
      <c r="AP119" s="30"/>
      <c r="AQ119" s="30"/>
      <c r="AR119" s="30"/>
      <c r="AS119" s="1">
        <v>0</v>
      </c>
      <c r="AT119" s="1"/>
      <c r="AU119" s="1"/>
      <c r="AV119" s="1"/>
      <c r="AW119" s="1">
        <v>0</v>
      </c>
      <c r="AX119" s="1">
        <v>0</v>
      </c>
      <c r="AY119" s="1">
        <v>1</v>
      </c>
      <c r="BC119" s="1">
        <v>1</v>
      </c>
      <c r="BH119" s="1">
        <v>1</v>
      </c>
      <c r="BJ119" s="1">
        <v>1</v>
      </c>
      <c r="BL119" s="1">
        <v>1</v>
      </c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0</v>
      </c>
    </row>
    <row r="120" spans="1:75" ht="15.75" hidden="1" customHeight="1" x14ac:dyDescent="0.3">
      <c r="A120" s="2">
        <v>83</v>
      </c>
      <c r="B120" s="2">
        <v>1</v>
      </c>
      <c r="C120" s="2" t="s">
        <v>75</v>
      </c>
      <c r="D120" s="1">
        <v>3</v>
      </c>
      <c r="E120" s="2" t="str">
        <f t="shared" si="0"/>
        <v>3_Squaliformes</v>
      </c>
      <c r="F120" s="2" t="s">
        <v>203</v>
      </c>
      <c r="G120" s="2" t="s">
        <v>334</v>
      </c>
      <c r="H120" s="2" t="s">
        <v>354</v>
      </c>
      <c r="I120" s="2" t="s">
        <v>386</v>
      </c>
      <c r="J120" s="2" t="s">
        <v>387</v>
      </c>
      <c r="K120" s="19" t="str">
        <f t="shared" si="1"/>
        <v>Etmopterus dislineatus</v>
      </c>
      <c r="L120" s="20">
        <f>VLOOKUP($K120,GlobSheetPaste!$H$3:$P$1269,2,FALSE)</f>
        <v>41806</v>
      </c>
      <c r="M120" s="20">
        <f>VLOOKUP($K120,GlobSheetPaste!$H$3:$P$1269,3,FALSE)</f>
        <v>68622497</v>
      </c>
      <c r="N120" s="20" t="str">
        <f>VLOOKUP($K120,GlobSheetPaste!$H$3:$P$1269,4,FALSE)</f>
        <v>published</v>
      </c>
      <c r="O120" s="20" t="str">
        <f>VLOOKUP($K120,GlobSheetPaste!$H$3:$P$1269,5,FALSE)</f>
        <v>LC</v>
      </c>
      <c r="P120" s="20">
        <f>VLOOKUP($K120,GlobSheetPaste!$H$3:$P$1269,6,FALSE)</f>
        <v>2003</v>
      </c>
      <c r="Q120" s="20" t="str">
        <f>VLOOKUP($K120,GlobSheetPaste!$H$3:$P$1269,7,FALSE)</f>
        <v>LC</v>
      </c>
      <c r="R120" s="20" t="str">
        <f>VLOOKUP($K120,GlobSheetPaste!$H$3:$P$1269,8,FALSE)</f>
        <v>NA</v>
      </c>
      <c r="S120" s="20" t="str">
        <f t="shared" si="136"/>
        <v>NoChange</v>
      </c>
      <c r="T120" s="20" t="b">
        <f t="shared" si="2"/>
        <v>0</v>
      </c>
      <c r="U120" s="20">
        <f>VLOOKUP($K120,GlobSheetPaste!$H$3:$P$1269,9,FALSE)</f>
        <v>2015</v>
      </c>
      <c r="V120" s="19">
        <v>590</v>
      </c>
      <c r="W120" s="19">
        <v>802</v>
      </c>
      <c r="X120" s="2" t="b">
        <f t="shared" ref="X120:Y120" si="139">ISNUMBER(V120)</f>
        <v>1</v>
      </c>
      <c r="Y120" s="2" t="b">
        <f t="shared" si="139"/>
        <v>1</v>
      </c>
      <c r="Z120" s="2" t="s">
        <v>89</v>
      </c>
      <c r="AB120" s="2" t="s">
        <v>178</v>
      </c>
      <c r="AC120" s="24" t="str">
        <f ca="1">IFERROR(__xludf.DUMMYFUNCTION("SPLIT(AB120,""_"")"),"Deepwater")</f>
        <v>Deepwater</v>
      </c>
      <c r="AD120" s="24"/>
      <c r="AE120" s="24">
        <f>VLOOKUP(J120,rangearea210527!$B$2:$C$1159,2,TRUE)</f>
        <v>23625.873800000001</v>
      </c>
      <c r="AF120" s="26" t="s">
        <v>118</v>
      </c>
      <c r="AG120" s="26">
        <v>45</v>
      </c>
      <c r="AH120" s="26" t="s">
        <v>84</v>
      </c>
      <c r="AI120" s="26" t="s">
        <v>85</v>
      </c>
      <c r="AJ120" s="27" t="s">
        <v>86</v>
      </c>
      <c r="AK120" s="27"/>
      <c r="AL120" s="26"/>
      <c r="AM120" s="26">
        <v>1</v>
      </c>
      <c r="AN120" s="26">
        <v>0</v>
      </c>
      <c r="AO120" s="29">
        <v>0</v>
      </c>
      <c r="AP120" s="30"/>
      <c r="AQ120" s="30"/>
      <c r="AR120" s="30"/>
      <c r="AS120" s="1">
        <v>0</v>
      </c>
      <c r="AT120" s="1"/>
      <c r="AU120" s="1"/>
      <c r="AV120" s="1"/>
      <c r="AW120" s="1">
        <v>0</v>
      </c>
      <c r="AX120" s="1">
        <v>0</v>
      </c>
      <c r="AY120" s="1">
        <v>1</v>
      </c>
      <c r="BC120" s="1">
        <v>1</v>
      </c>
      <c r="BH120" s="1">
        <v>1</v>
      </c>
      <c r="BJ120" s="1">
        <v>1</v>
      </c>
      <c r="BL120" s="1">
        <v>1</v>
      </c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>
        <v>0</v>
      </c>
    </row>
    <row r="121" spans="1:75" ht="15.75" hidden="1" customHeight="1" x14ac:dyDescent="0.3">
      <c r="A121" s="2">
        <v>84</v>
      </c>
      <c r="B121" s="2">
        <v>1</v>
      </c>
      <c r="C121" s="2" t="s">
        <v>75</v>
      </c>
      <c r="D121" s="1">
        <v>3</v>
      </c>
      <c r="E121" s="2" t="str">
        <f t="shared" si="0"/>
        <v>3_Squaliformes</v>
      </c>
      <c r="F121" s="2" t="s">
        <v>203</v>
      </c>
      <c r="G121" s="2" t="s">
        <v>334</v>
      </c>
      <c r="H121" s="2" t="s">
        <v>354</v>
      </c>
      <c r="I121" s="2" t="s">
        <v>388</v>
      </c>
      <c r="J121" s="2" t="s">
        <v>389</v>
      </c>
      <c r="K121" s="19" t="str">
        <f t="shared" si="1"/>
        <v>Etmopterus evansi</v>
      </c>
      <c r="L121" s="20">
        <f>VLOOKUP($K121,GlobSheetPaste!$H$3:$P$1269,2,FALSE)</f>
        <v>41807</v>
      </c>
      <c r="M121" s="20">
        <f>VLOOKUP($K121,GlobSheetPaste!$H$3:$P$1269,3,FALSE)</f>
        <v>68622556</v>
      </c>
      <c r="N121" s="20" t="str">
        <f>VLOOKUP($K121,GlobSheetPaste!$H$3:$P$1269,4,FALSE)</f>
        <v>published</v>
      </c>
      <c r="O121" s="20" t="str">
        <f>VLOOKUP($K121,GlobSheetPaste!$H$3:$P$1269,5,FALSE)</f>
        <v>LC</v>
      </c>
      <c r="P121" s="20">
        <f>VLOOKUP($K121,GlobSheetPaste!$H$3:$P$1269,6,FALSE)</f>
        <v>2003</v>
      </c>
      <c r="Q121" s="20" t="str">
        <f>VLOOKUP($K121,GlobSheetPaste!$H$3:$P$1269,7,FALSE)</f>
        <v>LC</v>
      </c>
      <c r="R121" s="20" t="str">
        <f>VLOOKUP($K121,GlobSheetPaste!$H$3:$P$1269,8,FALSE)</f>
        <v>NA</v>
      </c>
      <c r="S121" s="20" t="str">
        <f t="shared" si="136"/>
        <v>NoChange</v>
      </c>
      <c r="T121" s="20" t="b">
        <f t="shared" si="2"/>
        <v>0</v>
      </c>
      <c r="U121" s="20">
        <f>VLOOKUP($K121,GlobSheetPaste!$H$3:$P$1269,9,FALSE)</f>
        <v>2015</v>
      </c>
      <c r="V121" s="19">
        <v>430</v>
      </c>
      <c r="W121" s="19">
        <v>550</v>
      </c>
      <c r="X121" s="2" t="b">
        <f t="shared" ref="X121:Y121" si="140">ISNUMBER(V121)</f>
        <v>1</v>
      </c>
      <c r="Y121" s="2" t="b">
        <f t="shared" si="140"/>
        <v>1</v>
      </c>
      <c r="Z121" s="2" t="s">
        <v>89</v>
      </c>
      <c r="AB121" s="2" t="s">
        <v>178</v>
      </c>
      <c r="AC121" s="24" t="str">
        <f ca="1">IFERROR(__xludf.DUMMYFUNCTION("SPLIT(AB121,""_"")"),"Deepwater")</f>
        <v>Deepwater</v>
      </c>
      <c r="AD121" s="24"/>
      <c r="AE121" s="24">
        <f>VLOOKUP(J121,rangearea210527!$B$2:$C$1159,2,TRUE)</f>
        <v>20284.590960000001</v>
      </c>
      <c r="AF121" s="26" t="s">
        <v>118</v>
      </c>
      <c r="AG121" s="26">
        <v>30</v>
      </c>
      <c r="AH121" s="26" t="s">
        <v>84</v>
      </c>
      <c r="AI121" s="26" t="s">
        <v>85</v>
      </c>
      <c r="AJ121" s="27" t="s">
        <v>86</v>
      </c>
      <c r="AK121" s="27"/>
      <c r="AL121" s="26"/>
      <c r="AM121" s="26">
        <v>1</v>
      </c>
      <c r="AN121" s="26">
        <v>0</v>
      </c>
      <c r="AO121" s="29">
        <v>0</v>
      </c>
      <c r="AP121" s="30"/>
      <c r="AQ121" s="30"/>
      <c r="AR121" s="30"/>
      <c r="AS121" s="1">
        <v>1</v>
      </c>
      <c r="AT121" s="1"/>
      <c r="AU121" s="1"/>
      <c r="AV121" s="1"/>
      <c r="AW121" s="1">
        <v>0</v>
      </c>
      <c r="AX121" s="1">
        <v>0</v>
      </c>
      <c r="AY121" s="1">
        <v>1</v>
      </c>
      <c r="BC121" s="1">
        <v>1</v>
      </c>
      <c r="BH121" s="1">
        <v>1</v>
      </c>
      <c r="BJ121" s="1">
        <v>1</v>
      </c>
      <c r="BL121" s="1">
        <v>1</v>
      </c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>
        <v>0</v>
      </c>
    </row>
    <row r="122" spans="1:75" ht="15.75" hidden="1" customHeight="1" x14ac:dyDescent="0.3">
      <c r="A122" s="2">
        <v>85</v>
      </c>
      <c r="B122" s="2">
        <v>1</v>
      </c>
      <c r="C122" s="2" t="s">
        <v>75</v>
      </c>
      <c r="D122" s="1">
        <v>3</v>
      </c>
      <c r="E122" s="2" t="str">
        <f t="shared" si="0"/>
        <v>3_Squaliformes</v>
      </c>
      <c r="F122" s="2" t="s">
        <v>203</v>
      </c>
      <c r="G122" s="2" t="s">
        <v>334</v>
      </c>
      <c r="H122" s="2" t="s">
        <v>354</v>
      </c>
      <c r="I122" s="2" t="s">
        <v>390</v>
      </c>
      <c r="J122" s="2" t="s">
        <v>391</v>
      </c>
      <c r="K122" s="19" t="str">
        <f t="shared" si="1"/>
        <v>Etmopterus fusus</v>
      </c>
      <c r="L122" s="20">
        <f>VLOOKUP($K122,GlobSheetPaste!$H$3:$P$1269,2,FALSE)</f>
        <v>41808</v>
      </c>
      <c r="M122" s="20">
        <f>VLOOKUP($K122,GlobSheetPaste!$H$3:$P$1269,3,FALSE)</f>
        <v>68622624</v>
      </c>
      <c r="N122" s="20" t="str">
        <f>VLOOKUP($K122,GlobSheetPaste!$H$3:$P$1269,4,FALSE)</f>
        <v>published</v>
      </c>
      <c r="O122" s="20" t="str">
        <f>VLOOKUP($K122,GlobSheetPaste!$H$3:$P$1269,5,FALSE)</f>
        <v>LC</v>
      </c>
      <c r="P122" s="20">
        <f>VLOOKUP($K122,GlobSheetPaste!$H$3:$P$1269,6,FALSE)</f>
        <v>2003</v>
      </c>
      <c r="Q122" s="20" t="str">
        <f>VLOOKUP($K122,GlobSheetPaste!$H$3:$P$1269,7,FALSE)</f>
        <v>LC</v>
      </c>
      <c r="R122" s="20" t="str">
        <f>VLOOKUP($K122,GlobSheetPaste!$H$3:$P$1269,8,FALSE)</f>
        <v>NA</v>
      </c>
      <c r="S122" s="20" t="str">
        <f t="shared" si="136"/>
        <v>NoChange</v>
      </c>
      <c r="T122" s="20" t="b">
        <f t="shared" si="2"/>
        <v>0</v>
      </c>
      <c r="U122" s="20">
        <f>VLOOKUP($K122,GlobSheetPaste!$H$3:$P$1269,9,FALSE)</f>
        <v>2015</v>
      </c>
      <c r="V122" s="19">
        <v>430</v>
      </c>
      <c r="W122" s="19">
        <v>550</v>
      </c>
      <c r="X122" s="2" t="b">
        <f t="shared" ref="X122:Y122" si="141">ISNUMBER(V122)</f>
        <v>1</v>
      </c>
      <c r="Y122" s="2" t="b">
        <f t="shared" si="141"/>
        <v>1</v>
      </c>
      <c r="Z122" s="2" t="s">
        <v>89</v>
      </c>
      <c r="AB122" s="2" t="s">
        <v>178</v>
      </c>
      <c r="AC122" s="24" t="str">
        <f ca="1">IFERROR(__xludf.DUMMYFUNCTION("SPLIT(AB122,""_"")"),"Deepwater")</f>
        <v>Deepwater</v>
      </c>
      <c r="AD122" s="24"/>
      <c r="AE122" s="24">
        <f>VLOOKUP(J122,rangearea210527!$B$2:$C$1159,2,TRUE)</f>
        <v>3966.7432979999999</v>
      </c>
      <c r="AF122" s="26" t="s">
        <v>118</v>
      </c>
      <c r="AG122" s="26">
        <v>29</v>
      </c>
      <c r="AH122" s="26" t="s">
        <v>84</v>
      </c>
      <c r="AI122" s="26" t="s">
        <v>85</v>
      </c>
      <c r="AJ122" s="27" t="s">
        <v>86</v>
      </c>
      <c r="AK122" s="27"/>
      <c r="AL122" s="26"/>
      <c r="AM122" s="26">
        <v>1</v>
      </c>
      <c r="AN122" s="26">
        <v>0</v>
      </c>
      <c r="AO122" s="29">
        <v>0</v>
      </c>
      <c r="AP122" s="30"/>
      <c r="AQ122" s="30"/>
      <c r="AR122" s="30"/>
      <c r="AS122" s="1">
        <v>1</v>
      </c>
      <c r="AT122" s="1"/>
      <c r="AU122" s="1"/>
      <c r="AV122" s="1"/>
      <c r="AW122" s="1">
        <v>0</v>
      </c>
      <c r="AX122" s="1">
        <v>0</v>
      </c>
      <c r="AY122" s="1">
        <v>1</v>
      </c>
      <c r="BC122" s="1">
        <v>1</v>
      </c>
      <c r="BH122" s="1">
        <v>1</v>
      </c>
      <c r="BJ122" s="1">
        <v>1</v>
      </c>
      <c r="BL122" s="1">
        <v>1</v>
      </c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>
        <v>0</v>
      </c>
    </row>
    <row r="123" spans="1:75" ht="15.75" hidden="1" customHeight="1" x14ac:dyDescent="0.3">
      <c r="A123" s="2">
        <v>86</v>
      </c>
      <c r="B123" s="2">
        <v>1</v>
      </c>
      <c r="C123" s="2" t="s">
        <v>75</v>
      </c>
      <c r="D123" s="1">
        <v>3</v>
      </c>
      <c r="E123" s="2" t="str">
        <f t="shared" si="0"/>
        <v>3_Squaliformes</v>
      </c>
      <c r="F123" s="2" t="s">
        <v>203</v>
      </c>
      <c r="G123" s="2" t="s">
        <v>334</v>
      </c>
      <c r="H123" s="2" t="s">
        <v>354</v>
      </c>
      <c r="I123" s="2" t="s">
        <v>392</v>
      </c>
      <c r="J123" s="2" t="s">
        <v>393</v>
      </c>
      <c r="K123" s="19" t="str">
        <f t="shared" si="1"/>
        <v>Etmopterus gracilispinis</v>
      </c>
      <c r="L123" s="20">
        <f>VLOOKUP($K123,GlobSheetPaste!$H$3:$P$1269,2,FALSE)</f>
        <v>63108</v>
      </c>
      <c r="M123" s="20">
        <f>VLOOKUP($K123,GlobSheetPaste!$H$3:$P$1269,3,FALSE)</f>
        <v>3118179</v>
      </c>
      <c r="N123" s="20" t="str">
        <f>VLOOKUP($K123,GlobSheetPaste!$H$3:$P$1269,4,FALSE)</f>
        <v>published</v>
      </c>
      <c r="O123" s="20" t="str">
        <f>VLOOKUP($K123,GlobSheetPaste!$H$3:$P$1269,5,FALSE)</f>
        <v>LC</v>
      </c>
      <c r="P123" s="20">
        <f>VLOOKUP($K123,GlobSheetPaste!$H$3:$P$1269,6,FALSE)</f>
        <v>2007</v>
      </c>
      <c r="Q123" s="20" t="str">
        <f>VLOOKUP($K123,GlobSheetPaste!$H$3:$P$1269,7,FALSE)</f>
        <v>LC</v>
      </c>
      <c r="R123" s="20" t="str">
        <f>VLOOKUP($K123,GlobSheetPaste!$H$3:$P$1269,8,FALSE)</f>
        <v>NA</v>
      </c>
      <c r="S123" s="20" t="str">
        <f t="shared" si="136"/>
        <v>NoChange</v>
      </c>
      <c r="T123" s="20" t="b">
        <f t="shared" si="2"/>
        <v>0</v>
      </c>
      <c r="U123" s="22">
        <f>VLOOKUP($K123,GlobSheetPaste!$H$3:$P$1269,9,FALSE)</f>
        <v>43891</v>
      </c>
      <c r="V123" s="19">
        <v>25</v>
      </c>
      <c r="W123" s="19">
        <v>1200</v>
      </c>
      <c r="X123" s="2" t="b">
        <f t="shared" ref="X123:Y123" si="142">ISNUMBER(V123)</f>
        <v>1</v>
      </c>
      <c r="Y123" s="2" t="b">
        <f t="shared" si="142"/>
        <v>1</v>
      </c>
      <c r="Z123" s="2" t="s">
        <v>89</v>
      </c>
      <c r="AB123" s="2" t="s">
        <v>178</v>
      </c>
      <c r="AC123" s="24" t="str">
        <f ca="1">IFERROR(__xludf.DUMMYFUNCTION("SPLIT(AB123,""_"")"),"Deepwater")</f>
        <v>Deepwater</v>
      </c>
      <c r="AD123" s="24"/>
      <c r="AE123" s="24">
        <f>VLOOKUP(J123,rangearea210527!$B$2:$C$1159,2,TRUE)</f>
        <v>3599484.8089999999</v>
      </c>
      <c r="AF123" s="26"/>
      <c r="AG123" s="26">
        <v>33</v>
      </c>
      <c r="AH123" s="26" t="s">
        <v>84</v>
      </c>
      <c r="AI123" s="26" t="s">
        <v>85</v>
      </c>
      <c r="AJ123" s="27" t="s">
        <v>86</v>
      </c>
      <c r="AK123" s="27"/>
      <c r="AL123" s="26"/>
      <c r="AM123" s="26">
        <v>1</v>
      </c>
      <c r="AN123" s="26">
        <v>0</v>
      </c>
      <c r="AO123" s="29">
        <v>0</v>
      </c>
      <c r="AP123" s="30"/>
      <c r="AQ123" s="30"/>
      <c r="AR123" s="30"/>
      <c r="AS123" s="1">
        <v>0</v>
      </c>
      <c r="AT123" s="1"/>
      <c r="AU123" s="1">
        <v>1</v>
      </c>
      <c r="AV123" s="1">
        <v>1</v>
      </c>
      <c r="AW123" s="1">
        <v>0</v>
      </c>
      <c r="AX123" s="1">
        <v>0</v>
      </c>
      <c r="AY123" s="1">
        <v>1</v>
      </c>
      <c r="BC123" s="1">
        <v>1</v>
      </c>
      <c r="BJ123" s="1">
        <v>1</v>
      </c>
      <c r="BL123" s="1">
        <v>1</v>
      </c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0</v>
      </c>
    </row>
    <row r="124" spans="1:75" ht="15.75" hidden="1" customHeight="1" x14ac:dyDescent="0.3">
      <c r="A124" s="2">
        <v>87</v>
      </c>
      <c r="B124" s="2">
        <v>1</v>
      </c>
      <c r="C124" s="2" t="s">
        <v>75</v>
      </c>
      <c r="D124" s="1">
        <v>3</v>
      </c>
      <c r="E124" s="2" t="str">
        <f t="shared" si="0"/>
        <v>3_Squaliformes</v>
      </c>
      <c r="F124" s="2" t="s">
        <v>203</v>
      </c>
      <c r="G124" s="2" t="s">
        <v>334</v>
      </c>
      <c r="H124" s="2" t="s">
        <v>354</v>
      </c>
      <c r="I124" s="2" t="s">
        <v>302</v>
      </c>
      <c r="J124" s="2" t="s">
        <v>394</v>
      </c>
      <c r="K124" s="19" t="str">
        <f t="shared" si="1"/>
        <v>Etmopterus granulosus</v>
      </c>
      <c r="L124" s="20">
        <f>VLOOKUP($K124,GlobSheetPaste!$H$3:$P$1269,2,FALSE)</f>
        <v>116856245</v>
      </c>
      <c r="M124" s="20">
        <f>VLOOKUP($K124,GlobSheetPaste!$H$3:$P$1269,3,FALSE)</f>
        <v>3120311</v>
      </c>
      <c r="N124" s="20" t="str">
        <f>VLOOKUP($K124,GlobSheetPaste!$H$3:$P$1269,4,FALSE)</f>
        <v>published</v>
      </c>
      <c r="O124" s="20" t="str">
        <f>VLOOKUP($K124,GlobSheetPaste!$H$3:$P$1269,5,FALSE)</f>
        <v>NE</v>
      </c>
      <c r="P124" s="20" t="str">
        <f>VLOOKUP($K124,GlobSheetPaste!$H$3:$P$1269,6,FALSE)</f>
        <v>NA</v>
      </c>
      <c r="Q124" s="20" t="str">
        <f>VLOOKUP($K124,GlobSheetPaste!$H$3:$P$1269,7,FALSE)</f>
        <v>LC</v>
      </c>
      <c r="R124" s="20" t="str">
        <f>VLOOKUP($K124,GlobSheetPaste!$H$3:$P$1269,8,FALSE)</f>
        <v>NA</v>
      </c>
      <c r="S124" s="1" t="s">
        <v>117</v>
      </c>
      <c r="T124" s="20" t="b">
        <f t="shared" si="2"/>
        <v>0</v>
      </c>
      <c r="U124" s="20">
        <f>VLOOKUP($K124,GlobSheetPaste!$H$3:$P$1269,9,FALSE)</f>
        <v>2017</v>
      </c>
      <c r="V124" s="19">
        <v>220</v>
      </c>
      <c r="W124" s="19">
        <v>1500</v>
      </c>
      <c r="X124" s="2" t="b">
        <f t="shared" ref="X124:Y124" si="143">ISNUMBER(V124)</f>
        <v>1</v>
      </c>
      <c r="Y124" s="2" t="b">
        <f t="shared" si="143"/>
        <v>1</v>
      </c>
      <c r="Z124" s="2" t="s">
        <v>89</v>
      </c>
      <c r="AB124" s="2" t="s">
        <v>178</v>
      </c>
      <c r="AC124" s="24" t="str">
        <f ca="1">IFERROR(__xludf.DUMMYFUNCTION("SPLIT(AB124,""_"")"),"Deepwater")</f>
        <v>Deepwater</v>
      </c>
      <c r="AD124" s="24"/>
      <c r="AE124" s="24">
        <f>VLOOKUP(J124,rangearea210527!$B$2:$C$1159,2,TRUE)</f>
        <v>3599484.8089999999</v>
      </c>
      <c r="AF124" s="26"/>
      <c r="AG124" s="26">
        <v>88</v>
      </c>
      <c r="AH124" s="26" t="s">
        <v>84</v>
      </c>
      <c r="AI124" s="26" t="s">
        <v>85</v>
      </c>
      <c r="AJ124" s="27" t="s">
        <v>86</v>
      </c>
      <c r="AK124" s="27"/>
      <c r="AL124" s="26"/>
      <c r="AM124" s="26">
        <v>1</v>
      </c>
      <c r="AN124" s="26">
        <v>0</v>
      </c>
      <c r="AO124" s="29">
        <v>0</v>
      </c>
      <c r="AP124" s="30"/>
      <c r="AQ124" s="30"/>
      <c r="AR124" s="30"/>
      <c r="AS124" s="1">
        <v>0</v>
      </c>
      <c r="AT124" s="1"/>
      <c r="AU124" s="1">
        <v>2</v>
      </c>
      <c r="AV124" s="1"/>
      <c r="AW124" s="1">
        <v>0</v>
      </c>
      <c r="AX124" s="1">
        <v>0</v>
      </c>
      <c r="AY124" s="1">
        <v>1</v>
      </c>
      <c r="BC124" s="1">
        <v>1</v>
      </c>
      <c r="BJ124" s="1">
        <v>1</v>
      </c>
      <c r="BL124" s="1">
        <v>1</v>
      </c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/>
      <c r="BW124" s="1">
        <v>0</v>
      </c>
    </row>
    <row r="125" spans="1:75" ht="15.75" hidden="1" customHeight="1" x14ac:dyDescent="0.3">
      <c r="A125" s="2">
        <v>88</v>
      </c>
      <c r="B125" s="2">
        <v>1</v>
      </c>
      <c r="C125" s="2" t="s">
        <v>75</v>
      </c>
      <c r="D125" s="1">
        <v>3</v>
      </c>
      <c r="E125" s="2" t="str">
        <f t="shared" si="0"/>
        <v>3_Squaliformes</v>
      </c>
      <c r="F125" s="2" t="s">
        <v>203</v>
      </c>
      <c r="G125" s="2" t="s">
        <v>334</v>
      </c>
      <c r="H125" s="2" t="s">
        <v>354</v>
      </c>
      <c r="I125" s="2" t="s">
        <v>395</v>
      </c>
      <c r="J125" s="2" t="s">
        <v>396</v>
      </c>
      <c r="K125" s="19" t="str">
        <f t="shared" si="1"/>
        <v>Etmopterus hillianus</v>
      </c>
      <c r="L125" s="20">
        <f>VLOOKUP($K125,GlobSheetPaste!$H$3:$P$1269,2,FALSE)</f>
        <v>60239</v>
      </c>
      <c r="M125" s="20">
        <f>VLOOKUP($K125,GlobSheetPaste!$H$3:$P$1269,3,FALSE)</f>
        <v>3097165</v>
      </c>
      <c r="N125" s="20" t="str">
        <f>VLOOKUP($K125,GlobSheetPaste!$H$3:$P$1269,4,FALSE)</f>
        <v>published</v>
      </c>
      <c r="O125" s="20" t="str">
        <f>VLOOKUP($K125,GlobSheetPaste!$H$3:$P$1269,5,FALSE)</f>
        <v>LC</v>
      </c>
      <c r="P125" s="20">
        <f>VLOOKUP($K125,GlobSheetPaste!$H$3:$P$1269,6,FALSE)</f>
        <v>2006</v>
      </c>
      <c r="Q125" s="20" t="str">
        <f>VLOOKUP($K125,GlobSheetPaste!$H$3:$P$1269,7,FALSE)</f>
        <v>LC</v>
      </c>
      <c r="R125" s="20" t="str">
        <f>VLOOKUP($K125,GlobSheetPaste!$H$3:$P$1269,8,FALSE)</f>
        <v>NA</v>
      </c>
      <c r="S125" s="20" t="str">
        <f>IF(O125=Q125,"NoChange","non-genuine change")</f>
        <v>NoChange</v>
      </c>
      <c r="T125" s="20" t="b">
        <f t="shared" si="2"/>
        <v>0</v>
      </c>
      <c r="U125" s="22">
        <f>VLOOKUP($K125,GlobSheetPaste!$H$3:$P$1269,9,FALSE)</f>
        <v>43891</v>
      </c>
      <c r="V125" s="19">
        <v>180</v>
      </c>
      <c r="W125" s="19">
        <v>717</v>
      </c>
      <c r="X125" s="2" t="b">
        <f t="shared" ref="X125:Y125" si="144">ISNUMBER(V125)</f>
        <v>1</v>
      </c>
      <c r="Y125" s="2" t="b">
        <f t="shared" si="144"/>
        <v>1</v>
      </c>
      <c r="Z125" s="2" t="s">
        <v>89</v>
      </c>
      <c r="AB125" s="2" t="s">
        <v>178</v>
      </c>
      <c r="AC125" s="24" t="str">
        <f ca="1">IFERROR(__xludf.DUMMYFUNCTION("SPLIT(AB125,""_"")"),"Deepwater")</f>
        <v>Deepwater</v>
      </c>
      <c r="AD125" s="24"/>
      <c r="AE125" s="24">
        <f>VLOOKUP(J125,rangearea210527!$B$2:$C$1159,2,TRUE)</f>
        <v>182831.77189999999</v>
      </c>
      <c r="AF125" s="26"/>
      <c r="AG125" s="26">
        <v>30</v>
      </c>
      <c r="AH125" s="26" t="s">
        <v>84</v>
      </c>
      <c r="AI125" s="26" t="s">
        <v>85</v>
      </c>
      <c r="AJ125" s="27" t="s">
        <v>86</v>
      </c>
      <c r="AK125" s="27"/>
      <c r="AL125" s="26"/>
      <c r="AM125" s="26">
        <v>1</v>
      </c>
      <c r="AN125" s="26">
        <v>0</v>
      </c>
      <c r="AO125" s="29">
        <v>0</v>
      </c>
      <c r="AP125" s="30"/>
      <c r="AQ125" s="30"/>
      <c r="AR125" s="30"/>
      <c r="AS125" s="1">
        <v>0</v>
      </c>
      <c r="AT125" s="1"/>
      <c r="AU125" s="1"/>
      <c r="AV125" s="1">
        <v>1</v>
      </c>
      <c r="AW125" s="1">
        <v>0</v>
      </c>
      <c r="AX125" s="1">
        <v>0</v>
      </c>
      <c r="AY125" s="1">
        <v>1</v>
      </c>
      <c r="BC125" s="1">
        <v>1</v>
      </c>
      <c r="BJ125" s="1">
        <v>1</v>
      </c>
      <c r="BL125" s="1">
        <v>1</v>
      </c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>
        <v>0</v>
      </c>
    </row>
    <row r="126" spans="1:75" ht="15.75" hidden="1" customHeight="1" x14ac:dyDescent="0.3">
      <c r="A126" s="2">
        <v>89</v>
      </c>
      <c r="B126" s="2">
        <v>1</v>
      </c>
      <c r="C126" s="2" t="s">
        <v>75</v>
      </c>
      <c r="D126" s="1">
        <v>3</v>
      </c>
      <c r="E126" s="2" t="str">
        <f t="shared" si="0"/>
        <v>3_Squaliformes</v>
      </c>
      <c r="F126" s="2" t="s">
        <v>203</v>
      </c>
      <c r="G126" s="2" t="s">
        <v>334</v>
      </c>
      <c r="H126" s="2" t="s">
        <v>354</v>
      </c>
      <c r="I126" s="2" t="s">
        <v>397</v>
      </c>
      <c r="J126" s="2" t="s">
        <v>398</v>
      </c>
      <c r="K126" s="19" t="str">
        <f t="shared" si="1"/>
        <v>Etmopterus joungi</v>
      </c>
      <c r="L126" s="20">
        <f>VLOOKUP($K126,GlobSheetPaste!$H$3:$P$1269,2,FALSE)</f>
        <v>169231349</v>
      </c>
      <c r="M126" s="20">
        <f>VLOOKUP($K126,GlobSheetPaste!$H$3:$P$1269,3,FALSE)</f>
        <v>169231615</v>
      </c>
      <c r="N126" s="20" t="str">
        <f>VLOOKUP($K126,GlobSheetPaste!$H$3:$P$1269,4,FALSE)</f>
        <v>published</v>
      </c>
      <c r="O126" s="20" t="str">
        <f>VLOOKUP($K126,GlobSheetPaste!$H$3:$P$1269,5,FALSE)</f>
        <v>NE</v>
      </c>
      <c r="P126" s="20" t="str">
        <f>VLOOKUP($K126,GlobSheetPaste!$H$3:$P$1269,6,FALSE)</f>
        <v>NA</v>
      </c>
      <c r="Q126" s="20" t="str">
        <f>VLOOKUP($K126,GlobSheetPaste!$H$3:$P$1269,7,FALSE)</f>
        <v>LC</v>
      </c>
      <c r="R126" s="20" t="str">
        <f>VLOOKUP($K126,GlobSheetPaste!$H$3:$P$1269,8,FALSE)</f>
        <v>NA</v>
      </c>
      <c r="S126" s="1" t="s">
        <v>117</v>
      </c>
      <c r="T126" s="20" t="b">
        <f t="shared" si="2"/>
        <v>0</v>
      </c>
      <c r="U126" s="22">
        <f>VLOOKUP($K126,GlobSheetPaste!$H$3:$P$1269,9,FALSE)</f>
        <v>43891</v>
      </c>
      <c r="V126" s="23">
        <v>300</v>
      </c>
      <c r="W126" s="23">
        <v>1000</v>
      </c>
      <c r="X126" s="2" t="b">
        <f t="shared" ref="X126:Y126" si="145">ISNUMBER(V126)</f>
        <v>1</v>
      </c>
      <c r="Y126" s="2" t="b">
        <f t="shared" si="145"/>
        <v>1</v>
      </c>
      <c r="Z126" s="1" t="s">
        <v>399</v>
      </c>
      <c r="AB126" s="2" t="s">
        <v>178</v>
      </c>
      <c r="AC126" s="24" t="str">
        <f ca="1">IFERROR(__xludf.DUMMYFUNCTION("SPLIT(AB126,""_"")"),"Deepwater")</f>
        <v>Deepwater</v>
      </c>
      <c r="AD126" s="24"/>
      <c r="AE126" s="24">
        <f>VLOOKUP(J126,rangearea210527!$B$2:$C$1159,2,TRUE)</f>
        <v>6041.3040890000002</v>
      </c>
      <c r="AF126" s="26" t="s">
        <v>118</v>
      </c>
      <c r="AG126" s="26">
        <v>45.6</v>
      </c>
      <c r="AH126" s="26" t="s">
        <v>84</v>
      </c>
      <c r="AI126" s="26" t="s">
        <v>85</v>
      </c>
      <c r="AJ126" s="27" t="s">
        <v>86</v>
      </c>
      <c r="AK126" s="27"/>
      <c r="AL126" s="26"/>
      <c r="AM126" s="26">
        <v>1</v>
      </c>
      <c r="AN126" s="26">
        <v>0</v>
      </c>
      <c r="AO126" s="29">
        <v>0</v>
      </c>
      <c r="AP126" s="30"/>
      <c r="AQ126" s="30"/>
      <c r="AR126" s="30"/>
      <c r="AS126" s="1">
        <v>0</v>
      </c>
      <c r="AT126" s="1"/>
      <c r="AU126" s="1"/>
      <c r="AV126" s="1"/>
      <c r="AW126" s="1">
        <v>0</v>
      </c>
      <c r="AX126" s="1">
        <v>0</v>
      </c>
      <c r="AY126" s="1">
        <v>1</v>
      </c>
      <c r="BC126" s="1">
        <v>1</v>
      </c>
      <c r="BH126" s="1">
        <v>1</v>
      </c>
      <c r="BJ126" s="1">
        <v>1</v>
      </c>
      <c r="BL126" s="1">
        <v>1</v>
      </c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>
        <v>0</v>
      </c>
    </row>
    <row r="127" spans="1:75" ht="15.75" hidden="1" customHeight="1" x14ac:dyDescent="0.3">
      <c r="A127" s="2">
        <v>90</v>
      </c>
      <c r="B127" s="2">
        <v>1</v>
      </c>
      <c r="C127" s="2" t="s">
        <v>75</v>
      </c>
      <c r="D127" s="1">
        <v>3</v>
      </c>
      <c r="E127" s="2" t="str">
        <f t="shared" si="0"/>
        <v>3_Squaliformes</v>
      </c>
      <c r="F127" s="2" t="s">
        <v>203</v>
      </c>
      <c r="G127" s="2" t="s">
        <v>334</v>
      </c>
      <c r="H127" s="2" t="s">
        <v>354</v>
      </c>
      <c r="I127" s="2" t="s">
        <v>400</v>
      </c>
      <c r="J127" s="2" t="s">
        <v>401</v>
      </c>
      <c r="K127" s="19" t="str">
        <f t="shared" si="1"/>
        <v>Etmopterus lailae</v>
      </c>
      <c r="L127" s="20">
        <f>VLOOKUP($K127,GlobSheetPaste!$H$3:$P$1269,2,FALSE)</f>
        <v>162209137</v>
      </c>
      <c r="M127" s="20">
        <f>VLOOKUP($K127,GlobSheetPaste!$H$3:$P$1269,3,FALSE)</f>
        <v>162209190</v>
      </c>
      <c r="N127" s="20" t="str">
        <f>VLOOKUP($K127,GlobSheetPaste!$H$3:$P$1269,4,FALSE)</f>
        <v>published</v>
      </c>
      <c r="O127" s="20" t="str">
        <f>VLOOKUP($K127,GlobSheetPaste!$H$3:$P$1269,5,FALSE)</f>
        <v>NE</v>
      </c>
      <c r="P127" s="20" t="str">
        <f>VLOOKUP($K127,GlobSheetPaste!$H$3:$P$1269,6,FALSE)</f>
        <v>NA</v>
      </c>
      <c r="Q127" s="20" t="str">
        <f>VLOOKUP($K127,GlobSheetPaste!$H$3:$P$1269,7,FALSE)</f>
        <v>DD</v>
      </c>
      <c r="R127" s="20" t="str">
        <f>VLOOKUP($K127,GlobSheetPaste!$H$3:$P$1269,8,FALSE)</f>
        <v>NA</v>
      </c>
      <c r="S127" s="1" t="s">
        <v>117</v>
      </c>
      <c r="T127" s="20" t="b">
        <f t="shared" si="2"/>
        <v>0</v>
      </c>
      <c r="U127" s="22">
        <f>VLOOKUP($K127,GlobSheetPaste!$H$3:$P$1269,9,FALSE)</f>
        <v>43891</v>
      </c>
      <c r="V127" s="19">
        <v>314</v>
      </c>
      <c r="W127" s="19">
        <v>384</v>
      </c>
      <c r="X127" s="2" t="b">
        <f t="shared" ref="X127:Y127" si="146">ISNUMBER(V127)</f>
        <v>1</v>
      </c>
      <c r="Y127" s="2" t="b">
        <f t="shared" si="146"/>
        <v>1</v>
      </c>
      <c r="Z127" s="2" t="s">
        <v>402</v>
      </c>
      <c r="AB127" s="2" t="s">
        <v>178</v>
      </c>
      <c r="AC127" s="24" t="str">
        <f ca="1">IFERROR(__xludf.DUMMYFUNCTION("SPLIT(AB127,""_"")"),"Deepwater")</f>
        <v>Deepwater</v>
      </c>
      <c r="AD127" s="24"/>
      <c r="AE127" s="24">
        <f>VLOOKUP(J127,rangearea210527!$B$2:$C$1159,2,TRUE)</f>
        <v>1160.9639360000001</v>
      </c>
      <c r="AF127" s="26" t="s">
        <v>118</v>
      </c>
      <c r="AG127" s="26">
        <v>36.799999999999997</v>
      </c>
      <c r="AH127" s="26" t="s">
        <v>84</v>
      </c>
      <c r="AI127" s="26" t="s">
        <v>85</v>
      </c>
      <c r="AJ127" s="27" t="s">
        <v>86</v>
      </c>
      <c r="AK127" s="27"/>
      <c r="AL127" s="26"/>
      <c r="AM127" s="26">
        <v>1</v>
      </c>
      <c r="AN127" s="26">
        <v>0</v>
      </c>
      <c r="AO127" s="29">
        <v>0</v>
      </c>
      <c r="AP127" s="30"/>
      <c r="AQ127" s="26">
        <v>1</v>
      </c>
      <c r="AR127" s="30"/>
      <c r="AS127" s="1">
        <v>0</v>
      </c>
      <c r="AT127" s="1"/>
      <c r="AU127" s="1"/>
      <c r="AV127" s="1"/>
      <c r="AW127" s="1">
        <v>0</v>
      </c>
      <c r="AX127" s="1">
        <v>0</v>
      </c>
      <c r="AY127" s="1">
        <v>1</v>
      </c>
      <c r="BC127" s="1">
        <v>1</v>
      </c>
      <c r="BG127" s="1">
        <v>1</v>
      </c>
      <c r="BH127" s="1">
        <v>1</v>
      </c>
      <c r="BI127" s="1"/>
      <c r="BJ127" s="1">
        <v>1</v>
      </c>
      <c r="BL127" s="1">
        <v>1</v>
      </c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</row>
    <row r="128" spans="1:75" ht="15.75" hidden="1" customHeight="1" x14ac:dyDescent="0.3">
      <c r="A128" s="2">
        <v>91</v>
      </c>
      <c r="B128" s="2">
        <v>1</v>
      </c>
      <c r="C128" s="2" t="s">
        <v>75</v>
      </c>
      <c r="D128" s="1">
        <v>3</v>
      </c>
      <c r="E128" s="2" t="str">
        <f t="shared" si="0"/>
        <v>3_Squaliformes</v>
      </c>
      <c r="F128" s="2" t="s">
        <v>203</v>
      </c>
      <c r="G128" s="2" t="s">
        <v>334</v>
      </c>
      <c r="H128" s="2" t="s">
        <v>354</v>
      </c>
      <c r="I128" s="2" t="s">
        <v>403</v>
      </c>
      <c r="J128" s="2" t="s">
        <v>404</v>
      </c>
      <c r="K128" s="19" t="str">
        <f t="shared" si="1"/>
        <v>Etmopterus litvinovi</v>
      </c>
      <c r="L128" s="20">
        <f>VLOOKUP($K128,GlobSheetPaste!$H$3:$P$1269,2,FALSE)</f>
        <v>63159</v>
      </c>
      <c r="M128" s="20">
        <f>VLOOKUP($K128,GlobSheetPaste!$H$3:$P$1269,3,FALSE)</f>
        <v>124463835</v>
      </c>
      <c r="N128" s="20" t="str">
        <f>VLOOKUP($K128,GlobSheetPaste!$H$3:$P$1269,4,FALSE)</f>
        <v>published</v>
      </c>
      <c r="O128" s="20" t="str">
        <f>VLOOKUP($K128,GlobSheetPaste!$H$3:$P$1269,5,FALSE)</f>
        <v>DD</v>
      </c>
      <c r="P128" s="20">
        <f>VLOOKUP($K128,GlobSheetPaste!$H$3:$P$1269,6,FALSE)</f>
        <v>2007</v>
      </c>
      <c r="Q128" s="20" t="str">
        <f>VLOOKUP($K128,GlobSheetPaste!$H$3:$P$1269,7,FALSE)</f>
        <v>LC</v>
      </c>
      <c r="R128" s="20" t="str">
        <f>VLOOKUP($K128,GlobSheetPaste!$H$3:$P$1269,8,FALSE)</f>
        <v>NA</v>
      </c>
      <c r="S128" s="20" t="str">
        <f t="shared" ref="S128:S129" si="147">IF(O128=Q128,"NoChange","non-genuine change")</f>
        <v>non-genuine change</v>
      </c>
      <c r="T128" s="20" t="b">
        <f t="shared" si="2"/>
        <v>0</v>
      </c>
      <c r="U128" s="22">
        <f>VLOOKUP($K128,GlobSheetPaste!$H$3:$P$1269,9,FALSE)</f>
        <v>43891</v>
      </c>
      <c r="V128" s="19">
        <v>630</v>
      </c>
      <c r="W128" s="19">
        <v>1100</v>
      </c>
      <c r="X128" s="2" t="b">
        <f t="shared" ref="X128:Y128" si="148">ISNUMBER(V128)</f>
        <v>1</v>
      </c>
      <c r="Y128" s="2" t="b">
        <f t="shared" si="148"/>
        <v>1</v>
      </c>
      <c r="Z128" s="2" t="s">
        <v>89</v>
      </c>
      <c r="AB128" s="2" t="s">
        <v>178</v>
      </c>
      <c r="AC128" s="24" t="str">
        <f ca="1">IFERROR(__xludf.DUMMYFUNCTION("SPLIT(AB128,""_"")"),"Deepwater")</f>
        <v>Deepwater</v>
      </c>
      <c r="AD128" s="24"/>
      <c r="AE128" s="24">
        <f>VLOOKUP(J128,rangearea210527!$B$2:$C$1159,2,TRUE)</f>
        <v>2902.4548239999999</v>
      </c>
      <c r="AF128" s="26" t="s">
        <v>118</v>
      </c>
      <c r="AG128" s="26">
        <v>61</v>
      </c>
      <c r="AH128" s="26" t="s">
        <v>84</v>
      </c>
      <c r="AI128" s="26" t="s">
        <v>85</v>
      </c>
      <c r="AJ128" s="27" t="s">
        <v>86</v>
      </c>
      <c r="AK128" s="27"/>
      <c r="AL128" s="26"/>
      <c r="AM128" s="26">
        <v>1</v>
      </c>
      <c r="AN128" s="26">
        <v>0</v>
      </c>
      <c r="AO128" s="29">
        <v>0</v>
      </c>
      <c r="AP128" s="30"/>
      <c r="AQ128" s="30"/>
      <c r="AR128" s="30"/>
      <c r="AS128" s="1">
        <v>0</v>
      </c>
      <c r="AT128" s="1"/>
      <c r="AU128" s="1"/>
      <c r="AV128" s="1"/>
      <c r="AW128" s="1">
        <v>0</v>
      </c>
      <c r="AX128" s="1">
        <v>0</v>
      </c>
      <c r="AY128" s="1">
        <v>1</v>
      </c>
      <c r="BC128" s="1">
        <v>1</v>
      </c>
      <c r="BH128" s="1">
        <v>1</v>
      </c>
      <c r="BJ128" s="1">
        <v>1</v>
      </c>
      <c r="BL128" s="1">
        <v>1</v>
      </c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>
        <v>0</v>
      </c>
    </row>
    <row r="129" spans="1:75" ht="15.75" hidden="1" customHeight="1" x14ac:dyDescent="0.3">
      <c r="A129" s="2">
        <v>92</v>
      </c>
      <c r="B129" s="2">
        <v>1</v>
      </c>
      <c r="C129" s="2" t="s">
        <v>75</v>
      </c>
      <c r="D129" s="1">
        <v>3</v>
      </c>
      <c r="E129" s="2" t="str">
        <f t="shared" si="0"/>
        <v>3_Squaliformes</v>
      </c>
      <c r="F129" s="2" t="s">
        <v>203</v>
      </c>
      <c r="G129" s="2" t="s">
        <v>334</v>
      </c>
      <c r="H129" s="2" t="s">
        <v>354</v>
      </c>
      <c r="I129" s="2" t="s">
        <v>405</v>
      </c>
      <c r="J129" s="2" t="s">
        <v>406</v>
      </c>
      <c r="K129" s="19" t="str">
        <f t="shared" si="1"/>
        <v>Etmopterus lucifer</v>
      </c>
      <c r="L129" s="20">
        <f>VLOOKUP($K129,GlobSheetPaste!$H$3:$P$1269,2,FALSE)</f>
        <v>161517</v>
      </c>
      <c r="M129" s="20">
        <f>VLOOKUP($K129,GlobSheetPaste!$H$3:$P$1269,3,FALSE)</f>
        <v>889953</v>
      </c>
      <c r="N129" s="20" t="str">
        <f>VLOOKUP($K129,GlobSheetPaste!$H$3:$P$1269,4,FALSE)</f>
        <v>published</v>
      </c>
      <c r="O129" s="20" t="str">
        <f>VLOOKUP($K129,GlobSheetPaste!$H$3:$P$1269,5,FALSE)</f>
        <v>LC</v>
      </c>
      <c r="P129" s="20">
        <f>VLOOKUP($K129,GlobSheetPaste!$H$3:$P$1269,6,FALSE)</f>
        <v>2003</v>
      </c>
      <c r="Q129" s="20" t="str">
        <f>VLOOKUP($K129,GlobSheetPaste!$H$3:$P$1269,7,FALSE)</f>
        <v>LC</v>
      </c>
      <c r="R129" s="20" t="str">
        <f>VLOOKUP($K129,GlobSheetPaste!$H$3:$P$1269,8,FALSE)</f>
        <v>NA</v>
      </c>
      <c r="S129" s="20" t="str">
        <f t="shared" si="147"/>
        <v>NoChange</v>
      </c>
      <c r="T129" s="20" t="b">
        <f t="shared" si="2"/>
        <v>0</v>
      </c>
      <c r="U129" s="20">
        <f>VLOOKUP($K129,GlobSheetPaste!$H$3:$P$1269,9,FALSE)</f>
        <v>2017</v>
      </c>
      <c r="V129" s="19">
        <v>158</v>
      </c>
      <c r="W129" s="19">
        <v>1357</v>
      </c>
      <c r="X129" s="2" t="b">
        <f t="shared" ref="X129:Y129" si="149">ISNUMBER(V129)</f>
        <v>1</v>
      </c>
      <c r="Y129" s="2" t="b">
        <f t="shared" si="149"/>
        <v>1</v>
      </c>
      <c r="Z129" s="2" t="s">
        <v>89</v>
      </c>
      <c r="AB129" s="2" t="s">
        <v>178</v>
      </c>
      <c r="AC129" s="24" t="str">
        <f ca="1">IFERROR(__xludf.DUMMYFUNCTION("SPLIT(AB129,""_"")"),"Deepwater")</f>
        <v>Deepwater</v>
      </c>
      <c r="AD129" s="24"/>
      <c r="AE129" s="24">
        <f>VLOOKUP(J129,rangearea210527!$B$2:$C$1159,2,TRUE)</f>
        <v>2485437.361</v>
      </c>
      <c r="AF129" s="26"/>
      <c r="AG129" s="26">
        <v>47</v>
      </c>
      <c r="AH129" s="26" t="s">
        <v>84</v>
      </c>
      <c r="AI129" s="26" t="s">
        <v>85</v>
      </c>
      <c r="AJ129" s="27" t="s">
        <v>86</v>
      </c>
      <c r="AK129" s="27"/>
      <c r="AL129" s="26"/>
      <c r="AM129" s="26">
        <v>1</v>
      </c>
      <c r="AN129" s="26">
        <v>0</v>
      </c>
      <c r="AO129" s="29">
        <v>0</v>
      </c>
      <c r="AP129" s="30"/>
      <c r="AQ129" s="30"/>
      <c r="AR129" s="30"/>
      <c r="AS129" s="1">
        <v>0</v>
      </c>
      <c r="AT129" s="1"/>
      <c r="AU129" s="1">
        <v>2</v>
      </c>
      <c r="AV129" s="1"/>
      <c r="AW129" s="1">
        <v>0</v>
      </c>
      <c r="AX129" s="1">
        <v>0</v>
      </c>
      <c r="AY129" s="1">
        <v>1</v>
      </c>
      <c r="BC129" s="1">
        <v>1</v>
      </c>
      <c r="BJ129" s="1">
        <v>1</v>
      </c>
      <c r="BL129" s="1">
        <v>1</v>
      </c>
      <c r="BM129" s="1"/>
      <c r="BN129" s="1"/>
      <c r="BO129" s="1"/>
      <c r="BP129" s="1"/>
      <c r="BQ129" s="1"/>
      <c r="BR129" s="1"/>
      <c r="BS129" s="1"/>
      <c r="BT129" s="1">
        <v>1</v>
      </c>
      <c r="BU129" s="1"/>
      <c r="BV129" s="1"/>
      <c r="BW129" s="1">
        <v>0</v>
      </c>
    </row>
    <row r="130" spans="1:75" ht="15.75" hidden="1" customHeight="1" x14ac:dyDescent="0.3">
      <c r="A130" s="2">
        <v>93</v>
      </c>
      <c r="B130" s="2">
        <v>1</v>
      </c>
      <c r="C130" s="2" t="s">
        <v>75</v>
      </c>
      <c r="D130" s="1">
        <v>3</v>
      </c>
      <c r="E130" s="2" t="str">
        <f t="shared" si="0"/>
        <v>3_Squaliformes</v>
      </c>
      <c r="F130" s="2" t="s">
        <v>203</v>
      </c>
      <c r="G130" s="2" t="s">
        <v>334</v>
      </c>
      <c r="H130" s="2" t="s">
        <v>354</v>
      </c>
      <c r="I130" s="2" t="s">
        <v>407</v>
      </c>
      <c r="J130" s="2" t="s">
        <v>408</v>
      </c>
      <c r="K130" s="19" t="str">
        <f t="shared" si="1"/>
        <v>Etmopterus marshae</v>
      </c>
      <c r="L130" s="20">
        <f>VLOOKUP($K130,GlobSheetPaste!$H$3:$P$1269,2,FALSE)</f>
        <v>162209242</v>
      </c>
      <c r="M130" s="20">
        <f>VLOOKUP($K130,GlobSheetPaste!$H$3:$P$1269,3,FALSE)</f>
        <v>162209305</v>
      </c>
      <c r="N130" s="20" t="str">
        <f>VLOOKUP($K130,GlobSheetPaste!$H$3:$P$1269,4,FALSE)</f>
        <v>published</v>
      </c>
      <c r="O130" s="20" t="str">
        <f>VLOOKUP($K130,GlobSheetPaste!$H$3:$P$1269,5,FALSE)</f>
        <v>NE</v>
      </c>
      <c r="P130" s="20" t="str">
        <f>VLOOKUP($K130,GlobSheetPaste!$H$3:$P$1269,6,FALSE)</f>
        <v>NA</v>
      </c>
      <c r="Q130" s="20" t="str">
        <f>VLOOKUP($K130,GlobSheetPaste!$H$3:$P$1269,7,FALSE)</f>
        <v>LC</v>
      </c>
      <c r="R130" s="20" t="str">
        <f>VLOOKUP($K130,GlobSheetPaste!$H$3:$P$1269,8,FALSE)</f>
        <v>NA</v>
      </c>
      <c r="S130" s="1" t="s">
        <v>117</v>
      </c>
      <c r="T130" s="20" t="b">
        <f t="shared" si="2"/>
        <v>0</v>
      </c>
      <c r="U130" s="22">
        <f>VLOOKUP($K130,GlobSheetPaste!$H$3:$P$1269,9,FALSE)</f>
        <v>43891</v>
      </c>
      <c r="V130" s="19">
        <v>322</v>
      </c>
      <c r="W130" s="19">
        <v>337</v>
      </c>
      <c r="X130" s="2" t="b">
        <f t="shared" ref="X130:Y130" si="150">ISNUMBER(V130)</f>
        <v>1</v>
      </c>
      <c r="Y130" s="2" t="b">
        <f t="shared" si="150"/>
        <v>1</v>
      </c>
      <c r="Z130" s="2" t="s">
        <v>409</v>
      </c>
      <c r="AB130" s="2" t="s">
        <v>178</v>
      </c>
      <c r="AC130" s="24" t="str">
        <f ca="1">IFERROR(__xludf.DUMMYFUNCTION("SPLIT(AB130,""_"")"),"Deepwater")</f>
        <v>Deepwater</v>
      </c>
      <c r="AD130" s="24"/>
      <c r="AE130" s="24">
        <f>VLOOKUP(J130,rangearea210527!$B$2:$C$1159,2,TRUE)</f>
        <v>51.142143900000001</v>
      </c>
      <c r="AF130" s="26" t="s">
        <v>118</v>
      </c>
      <c r="AG130" s="26">
        <v>23.4</v>
      </c>
      <c r="AH130" s="26" t="s">
        <v>84</v>
      </c>
      <c r="AI130" s="26" t="s">
        <v>85</v>
      </c>
      <c r="AJ130" s="27" t="s">
        <v>86</v>
      </c>
      <c r="AK130" s="27"/>
      <c r="AL130" s="26"/>
      <c r="AM130" s="26">
        <v>1</v>
      </c>
      <c r="AN130" s="26">
        <v>0</v>
      </c>
      <c r="AO130" s="29">
        <v>0</v>
      </c>
      <c r="AP130" s="30"/>
      <c r="AQ130" s="30"/>
      <c r="AR130" s="30"/>
      <c r="AS130" s="1">
        <v>1</v>
      </c>
      <c r="AT130" s="1"/>
      <c r="AU130" s="1"/>
      <c r="AV130" s="1"/>
      <c r="AW130" s="1">
        <v>0</v>
      </c>
      <c r="AX130" s="1">
        <v>0</v>
      </c>
      <c r="AY130" s="1">
        <v>1</v>
      </c>
      <c r="BC130" s="1">
        <v>1</v>
      </c>
      <c r="BH130" s="1">
        <v>1</v>
      </c>
      <c r="BJ130" s="1">
        <v>1</v>
      </c>
      <c r="BK130" s="1"/>
      <c r="BL130" s="1">
        <v>1</v>
      </c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>
        <v>0</v>
      </c>
    </row>
    <row r="131" spans="1:75" ht="15.75" hidden="1" customHeight="1" x14ac:dyDescent="0.3">
      <c r="A131" s="2">
        <v>94</v>
      </c>
      <c r="B131" s="2">
        <v>1</v>
      </c>
      <c r="C131" s="2" t="s">
        <v>75</v>
      </c>
      <c r="D131" s="1">
        <v>3</v>
      </c>
      <c r="E131" s="2" t="str">
        <f t="shared" si="0"/>
        <v>3_Squaliformes</v>
      </c>
      <c r="F131" s="2" t="s">
        <v>203</v>
      </c>
      <c r="G131" s="2" t="s">
        <v>334</v>
      </c>
      <c r="H131" s="2" t="s">
        <v>354</v>
      </c>
      <c r="I131" s="2" t="s">
        <v>410</v>
      </c>
      <c r="J131" s="2" t="s">
        <v>411</v>
      </c>
      <c r="K131" s="19" t="str">
        <f t="shared" si="1"/>
        <v>Etmopterus molleri</v>
      </c>
      <c r="L131" s="20">
        <f>VLOOKUP($K131,GlobSheetPaste!$H$3:$P$1269,2,FALSE)</f>
        <v>161407</v>
      </c>
      <c r="M131" s="20">
        <f>VLOOKUP($K131,GlobSheetPaste!$H$3:$P$1269,3,FALSE)</f>
        <v>68622705</v>
      </c>
      <c r="N131" s="20" t="str">
        <f>VLOOKUP($K131,GlobSheetPaste!$H$3:$P$1269,4,FALSE)</f>
        <v>published</v>
      </c>
      <c r="O131" s="20" t="str">
        <f>VLOOKUP($K131,GlobSheetPaste!$H$3:$P$1269,5,FALSE)</f>
        <v>LC</v>
      </c>
      <c r="P131" s="20">
        <f>VLOOKUP($K131,GlobSheetPaste!$H$3:$P$1269,6,FALSE)</f>
        <v>2008</v>
      </c>
      <c r="Q131" s="20" t="str">
        <f>VLOOKUP($K131,GlobSheetPaste!$H$3:$P$1269,7,FALSE)</f>
        <v>DD</v>
      </c>
      <c r="R131" s="20" t="str">
        <f>VLOOKUP($K131,GlobSheetPaste!$H$3:$P$1269,8,FALSE)</f>
        <v>NA</v>
      </c>
      <c r="S131" s="20" t="str">
        <f t="shared" ref="S131:S138" si="151">IF(O131=Q131,"NoChange","non-genuine change")</f>
        <v>non-genuine change</v>
      </c>
      <c r="T131" s="20" t="b">
        <f t="shared" si="2"/>
        <v>0</v>
      </c>
      <c r="U131" s="20">
        <f>VLOOKUP($K131,GlobSheetPaste!$H$3:$P$1269,9,FALSE)</f>
        <v>2015</v>
      </c>
      <c r="V131" s="19">
        <v>238</v>
      </c>
      <c r="W131" s="19">
        <v>655</v>
      </c>
      <c r="X131" s="2" t="b">
        <f t="shared" ref="X131:Y131" si="152">ISNUMBER(V131)</f>
        <v>1</v>
      </c>
      <c r="Y131" s="2" t="b">
        <f t="shared" si="152"/>
        <v>1</v>
      </c>
      <c r="Z131" s="2" t="s">
        <v>89</v>
      </c>
      <c r="AB131" s="2" t="s">
        <v>178</v>
      </c>
      <c r="AC131" s="24" t="str">
        <f ca="1">IFERROR(__xludf.DUMMYFUNCTION("SPLIT(AB131,""_"")"),"Deepwater")</f>
        <v>Deepwater</v>
      </c>
      <c r="AD131" s="24"/>
      <c r="AE131" s="24">
        <f>VLOOKUP(J131,rangearea210527!$B$2:$C$1159,2,TRUE)</f>
        <v>658223.87800000003</v>
      </c>
      <c r="AF131" s="26"/>
      <c r="AG131" s="26">
        <v>46</v>
      </c>
      <c r="AH131" s="26" t="s">
        <v>84</v>
      </c>
      <c r="AI131" s="26" t="s">
        <v>85</v>
      </c>
      <c r="AJ131" s="27" t="s">
        <v>86</v>
      </c>
      <c r="AK131" s="27"/>
      <c r="AL131" s="26"/>
      <c r="AM131" s="26">
        <v>1</v>
      </c>
      <c r="AN131" s="26">
        <v>0</v>
      </c>
      <c r="AO131" s="29">
        <v>0</v>
      </c>
      <c r="AP131" s="30"/>
      <c r="AQ131" s="30"/>
      <c r="AR131" s="30"/>
      <c r="AS131" s="1">
        <v>0</v>
      </c>
      <c r="AT131" s="1"/>
      <c r="AU131" s="1"/>
      <c r="AV131" s="1"/>
      <c r="AW131" s="1">
        <v>0</v>
      </c>
      <c r="AX131" s="1">
        <v>0</v>
      </c>
      <c r="AY131" s="1">
        <v>1</v>
      </c>
      <c r="BC131" s="1">
        <v>1</v>
      </c>
      <c r="BG131" s="1">
        <v>1</v>
      </c>
      <c r="BH131" s="1"/>
      <c r="BI131" s="1"/>
      <c r="BJ131" s="1">
        <v>1</v>
      </c>
      <c r="BL131" s="1">
        <v>1</v>
      </c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0</v>
      </c>
    </row>
    <row r="132" spans="1:75" ht="15.75" hidden="1" customHeight="1" x14ac:dyDescent="0.3">
      <c r="A132" s="2">
        <v>95</v>
      </c>
      <c r="B132" s="2">
        <v>1</v>
      </c>
      <c r="C132" s="2" t="s">
        <v>75</v>
      </c>
      <c r="D132" s="1">
        <v>3</v>
      </c>
      <c r="E132" s="2" t="str">
        <f t="shared" si="0"/>
        <v>3_Squaliformes</v>
      </c>
      <c r="F132" s="2" t="s">
        <v>203</v>
      </c>
      <c r="G132" s="2" t="s">
        <v>334</v>
      </c>
      <c r="H132" s="2" t="s">
        <v>354</v>
      </c>
      <c r="I132" s="2" t="s">
        <v>412</v>
      </c>
      <c r="J132" s="2" t="s">
        <v>413</v>
      </c>
      <c r="K132" s="19" t="str">
        <f t="shared" si="1"/>
        <v>Etmopterus perryi</v>
      </c>
      <c r="L132" s="20">
        <f>VLOOKUP($K132,GlobSheetPaste!$H$3:$P$1269,2,FALSE)</f>
        <v>60240</v>
      </c>
      <c r="M132" s="20">
        <f>VLOOKUP($K132,GlobSheetPaste!$H$3:$P$1269,3,FALSE)</f>
        <v>124455061</v>
      </c>
      <c r="N132" s="20" t="str">
        <f>VLOOKUP($K132,GlobSheetPaste!$H$3:$P$1269,4,FALSE)</f>
        <v>published</v>
      </c>
      <c r="O132" s="20" t="str">
        <f>VLOOKUP($K132,GlobSheetPaste!$H$3:$P$1269,5,FALSE)</f>
        <v>DD</v>
      </c>
      <c r="P132" s="20">
        <f>VLOOKUP($K132,GlobSheetPaste!$H$3:$P$1269,6,FALSE)</f>
        <v>2006</v>
      </c>
      <c r="Q132" s="20" t="str">
        <f>VLOOKUP($K132,GlobSheetPaste!$H$3:$P$1269,7,FALSE)</f>
        <v>LC</v>
      </c>
      <c r="R132" s="20" t="str">
        <f>VLOOKUP($K132,GlobSheetPaste!$H$3:$P$1269,8,FALSE)</f>
        <v>NA</v>
      </c>
      <c r="S132" s="20" t="str">
        <f t="shared" si="151"/>
        <v>non-genuine change</v>
      </c>
      <c r="T132" s="20" t="b">
        <f t="shared" si="2"/>
        <v>0</v>
      </c>
      <c r="U132" s="22">
        <f>VLOOKUP($K132,GlobSheetPaste!$H$3:$P$1269,9,FALSE)</f>
        <v>43891</v>
      </c>
      <c r="V132" s="19">
        <v>189</v>
      </c>
      <c r="W132" s="19">
        <v>598</v>
      </c>
      <c r="X132" s="2" t="b">
        <f t="shared" ref="X132:Y132" si="153">ISNUMBER(V132)</f>
        <v>1</v>
      </c>
      <c r="Y132" s="2" t="b">
        <f t="shared" si="153"/>
        <v>1</v>
      </c>
      <c r="Z132" s="2" t="s">
        <v>414</v>
      </c>
      <c r="AB132" s="2" t="s">
        <v>178</v>
      </c>
      <c r="AC132" s="24" t="str">
        <f ca="1">IFERROR(__xludf.DUMMYFUNCTION("SPLIT(AB132,""_"")"),"Deepwater")</f>
        <v>Deepwater</v>
      </c>
      <c r="AD132" s="24"/>
      <c r="AE132" s="24">
        <f>VLOOKUP(J132,rangearea210527!$B$2:$C$1159,2,TRUE)</f>
        <v>2962.625908</v>
      </c>
      <c r="AF132" s="26" t="s">
        <v>118</v>
      </c>
      <c r="AG132" s="26">
        <v>21</v>
      </c>
      <c r="AH132" s="26" t="s">
        <v>84</v>
      </c>
      <c r="AI132" s="26" t="s">
        <v>85</v>
      </c>
      <c r="AJ132" s="27" t="s">
        <v>86</v>
      </c>
      <c r="AK132" s="27"/>
      <c r="AL132" s="26"/>
      <c r="AM132" s="26">
        <v>1</v>
      </c>
      <c r="AN132" s="26">
        <v>0</v>
      </c>
      <c r="AO132" s="29">
        <v>0</v>
      </c>
      <c r="AP132" s="30"/>
      <c r="AQ132" s="30"/>
      <c r="AR132" s="30"/>
      <c r="AS132" s="1">
        <v>0</v>
      </c>
      <c r="AT132" s="1"/>
      <c r="AU132" s="1" t="s">
        <v>377</v>
      </c>
      <c r="AV132" s="1">
        <v>1</v>
      </c>
      <c r="AW132" s="1">
        <v>0</v>
      </c>
      <c r="AX132" s="1">
        <v>0</v>
      </c>
      <c r="AY132" s="1">
        <v>1</v>
      </c>
      <c r="BC132" s="1">
        <v>1</v>
      </c>
      <c r="BH132" s="1">
        <v>1</v>
      </c>
      <c r="BJ132" s="1">
        <v>1</v>
      </c>
      <c r="BL132" s="1">
        <v>1</v>
      </c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0</v>
      </c>
    </row>
    <row r="133" spans="1:75" ht="15.75" hidden="1" customHeight="1" x14ac:dyDescent="0.3">
      <c r="A133" s="2">
        <v>96</v>
      </c>
      <c r="B133" s="2">
        <v>1</v>
      </c>
      <c r="C133" s="2" t="s">
        <v>75</v>
      </c>
      <c r="D133" s="1">
        <v>3</v>
      </c>
      <c r="E133" s="2" t="str">
        <f t="shared" si="0"/>
        <v>3_Squaliformes</v>
      </c>
      <c r="F133" s="2" t="s">
        <v>203</v>
      </c>
      <c r="G133" s="2" t="s">
        <v>334</v>
      </c>
      <c r="H133" s="2" t="s">
        <v>354</v>
      </c>
      <c r="I133" s="2" t="s">
        <v>415</v>
      </c>
      <c r="J133" s="2" t="s">
        <v>416</v>
      </c>
      <c r="K133" s="19" t="str">
        <f t="shared" si="1"/>
        <v>Etmopterus polli</v>
      </c>
      <c r="L133" s="20">
        <f>VLOOKUP($K133,GlobSheetPaste!$H$3:$P$1269,2,FALSE)</f>
        <v>60241</v>
      </c>
      <c r="M133" s="20">
        <f>VLOOKUP($K133,GlobSheetPaste!$H$3:$P$1269,3,FALSE)</f>
        <v>124455147</v>
      </c>
      <c r="N133" s="20" t="str">
        <f>VLOOKUP($K133,GlobSheetPaste!$H$3:$P$1269,4,FALSE)</f>
        <v>submitted</v>
      </c>
      <c r="O133" s="20" t="str">
        <f>VLOOKUP($K133,GlobSheetPaste!$H$3:$P$1269,5,FALSE)</f>
        <v>DD</v>
      </c>
      <c r="P133" s="20">
        <f>VLOOKUP($K133,GlobSheetPaste!$H$3:$P$1269,6,FALSE)</f>
        <v>2006</v>
      </c>
      <c r="Q133" s="20" t="str">
        <f>VLOOKUP($K133,GlobSheetPaste!$H$3:$P$1269,7,FALSE)</f>
        <v>LC</v>
      </c>
      <c r="R133" s="20" t="str">
        <f>VLOOKUP($K133,GlobSheetPaste!$H$3:$P$1269,8,FALSE)</f>
        <v>NA</v>
      </c>
      <c r="S133" s="20" t="str">
        <f t="shared" si="151"/>
        <v>non-genuine change</v>
      </c>
      <c r="T133" s="20" t="b">
        <f t="shared" si="2"/>
        <v>0</v>
      </c>
      <c r="U133" s="22">
        <f>VLOOKUP($K133,GlobSheetPaste!$H$3:$P$1269,9,FALSE)</f>
        <v>44228</v>
      </c>
      <c r="V133" s="19">
        <v>300</v>
      </c>
      <c r="W133" s="19">
        <v>1000</v>
      </c>
      <c r="X133" s="2" t="b">
        <f t="shared" ref="X133:Y133" si="154">ISNUMBER(V133)</f>
        <v>1</v>
      </c>
      <c r="Y133" s="2" t="b">
        <f t="shared" si="154"/>
        <v>1</v>
      </c>
      <c r="Z133" s="2" t="s">
        <v>89</v>
      </c>
      <c r="AB133" s="2" t="s">
        <v>178</v>
      </c>
      <c r="AC133" s="24" t="str">
        <f ca="1">IFERROR(__xludf.DUMMYFUNCTION("SPLIT(AB133,""_"")"),"Deepwater")</f>
        <v>Deepwater</v>
      </c>
      <c r="AD133" s="24"/>
      <c r="AE133" s="24">
        <f>VLOOKUP(J133,rangearea210527!$B$2:$C$1159,2,TRUE)</f>
        <v>137730.87330000001</v>
      </c>
      <c r="AF133" s="26" t="s">
        <v>118</v>
      </c>
      <c r="AG133" s="26">
        <v>24.1</v>
      </c>
      <c r="AH133" s="26" t="s">
        <v>84</v>
      </c>
      <c r="AI133" s="26" t="s">
        <v>85</v>
      </c>
      <c r="AJ133" s="27" t="s">
        <v>86</v>
      </c>
      <c r="AK133" s="27"/>
      <c r="AL133" s="26"/>
      <c r="AM133" s="26">
        <v>1</v>
      </c>
      <c r="AN133" s="26">
        <v>0</v>
      </c>
      <c r="AO133" s="29">
        <v>0</v>
      </c>
      <c r="AP133" s="30"/>
      <c r="AQ133" s="30"/>
      <c r="AR133" s="30"/>
      <c r="AS133" s="1">
        <v>0</v>
      </c>
      <c r="AT133" s="1"/>
      <c r="AU133" s="1"/>
      <c r="AV133" s="1"/>
      <c r="AW133" s="1">
        <v>0</v>
      </c>
      <c r="AX133" s="1">
        <v>0</v>
      </c>
      <c r="AY133" s="1">
        <v>1</v>
      </c>
      <c r="BC133" s="1">
        <v>1</v>
      </c>
      <c r="BH133" s="1">
        <v>1</v>
      </c>
      <c r="BJ133" s="1">
        <v>1</v>
      </c>
      <c r="BK133" s="1"/>
      <c r="BL133" s="1">
        <v>1</v>
      </c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0</v>
      </c>
    </row>
    <row r="134" spans="1:75" ht="15.75" hidden="1" customHeight="1" x14ac:dyDescent="0.3">
      <c r="A134" s="2">
        <v>97</v>
      </c>
      <c r="B134" s="2">
        <v>1</v>
      </c>
      <c r="C134" s="2" t="s">
        <v>75</v>
      </c>
      <c r="D134" s="1">
        <v>3</v>
      </c>
      <c r="E134" s="2" t="str">
        <f t="shared" si="0"/>
        <v>3_Squaliformes</v>
      </c>
      <c r="F134" s="2" t="s">
        <v>203</v>
      </c>
      <c r="G134" s="2" t="s">
        <v>334</v>
      </c>
      <c r="H134" s="2" t="s">
        <v>354</v>
      </c>
      <c r="I134" s="2" t="s">
        <v>417</v>
      </c>
      <c r="J134" s="2" t="s">
        <v>418</v>
      </c>
      <c r="K134" s="19" t="str">
        <f t="shared" si="1"/>
        <v>Etmopterus princeps</v>
      </c>
      <c r="L134" s="20">
        <f>VLOOKUP($K134,GlobSheetPaste!$H$3:$P$1269,2,FALSE)</f>
        <v>60242</v>
      </c>
      <c r="M134" s="20">
        <f>VLOOKUP($K134,GlobSheetPaste!$H$3:$P$1269,3,FALSE)</f>
        <v>124455321</v>
      </c>
      <c r="N134" s="20" t="str">
        <f>VLOOKUP($K134,GlobSheetPaste!$H$3:$P$1269,4,FALSE)</f>
        <v>published</v>
      </c>
      <c r="O134" s="20" t="str">
        <f>VLOOKUP($K134,GlobSheetPaste!$H$3:$P$1269,5,FALSE)</f>
        <v>DD</v>
      </c>
      <c r="P134" s="20">
        <f>VLOOKUP($K134,GlobSheetPaste!$H$3:$P$1269,6,FALSE)</f>
        <v>2006</v>
      </c>
      <c r="Q134" s="20" t="str">
        <f>VLOOKUP($K134,GlobSheetPaste!$H$3:$P$1269,7,FALSE)</f>
        <v>LC</v>
      </c>
      <c r="R134" s="20" t="str">
        <f>VLOOKUP($K134,GlobSheetPaste!$H$3:$P$1269,8,FALSE)</f>
        <v>NA</v>
      </c>
      <c r="S134" s="20" t="str">
        <f t="shared" si="151"/>
        <v>non-genuine change</v>
      </c>
      <c r="T134" s="20" t="b">
        <f t="shared" si="2"/>
        <v>0</v>
      </c>
      <c r="U134" s="22">
        <f>VLOOKUP($K134,GlobSheetPaste!$H$3:$P$1269,9,FALSE)</f>
        <v>43891</v>
      </c>
      <c r="V134" s="19">
        <v>350</v>
      </c>
      <c r="W134" s="19">
        <v>2213</v>
      </c>
      <c r="X134" s="2" t="b">
        <f t="shared" ref="X134:Y134" si="155">ISNUMBER(V134)</f>
        <v>1</v>
      </c>
      <c r="Y134" s="2" t="b">
        <f t="shared" si="155"/>
        <v>1</v>
      </c>
      <c r="Z134" s="2" t="s">
        <v>89</v>
      </c>
      <c r="AB134" s="2" t="s">
        <v>178</v>
      </c>
      <c r="AC134" s="24" t="str">
        <f ca="1">IFERROR(__xludf.DUMMYFUNCTION("SPLIT(AB134,""_"")"),"Deepwater")</f>
        <v>Deepwater</v>
      </c>
      <c r="AD134" s="24"/>
      <c r="AE134" s="24">
        <f>VLOOKUP(J134,rangearea210527!$B$2:$C$1159,2,TRUE)</f>
        <v>2101541.21</v>
      </c>
      <c r="AF134" s="26"/>
      <c r="AG134" s="26">
        <v>96</v>
      </c>
      <c r="AH134" s="26" t="s">
        <v>84</v>
      </c>
      <c r="AI134" s="26" t="s">
        <v>85</v>
      </c>
      <c r="AJ134" s="27" t="s">
        <v>86</v>
      </c>
      <c r="AK134" s="27"/>
      <c r="AL134" s="26">
        <v>21</v>
      </c>
      <c r="AM134" s="26">
        <v>1</v>
      </c>
      <c r="AN134" s="26">
        <v>0</v>
      </c>
      <c r="AO134" s="29">
        <v>0</v>
      </c>
      <c r="AP134" s="30"/>
      <c r="AQ134" s="30"/>
      <c r="AR134" s="30"/>
      <c r="AS134" s="1">
        <v>0</v>
      </c>
      <c r="AT134" s="1"/>
      <c r="AU134" s="1"/>
      <c r="AV134" s="1"/>
      <c r="AW134" s="1">
        <v>0</v>
      </c>
      <c r="AX134" s="1">
        <v>0</v>
      </c>
      <c r="AY134" s="1">
        <v>1</v>
      </c>
      <c r="BC134" s="1">
        <v>1</v>
      </c>
      <c r="BJ134" s="1">
        <v>1</v>
      </c>
      <c r="BK134" s="1"/>
      <c r="BL134" s="1">
        <v>1</v>
      </c>
      <c r="BM134" s="1"/>
      <c r="BN134" s="1"/>
      <c r="BO134" s="1"/>
      <c r="BP134" s="1"/>
      <c r="BQ134" s="1"/>
      <c r="BR134" s="1"/>
      <c r="BS134" s="1"/>
      <c r="BT134" s="1"/>
      <c r="BU134" s="1">
        <v>1</v>
      </c>
      <c r="BV134" s="1"/>
      <c r="BW134" s="1">
        <v>0</v>
      </c>
    </row>
    <row r="135" spans="1:75" ht="15.75" hidden="1" customHeight="1" x14ac:dyDescent="0.3">
      <c r="A135" s="2">
        <v>98</v>
      </c>
      <c r="B135" s="2">
        <v>1</v>
      </c>
      <c r="C135" s="2" t="s">
        <v>75</v>
      </c>
      <c r="D135" s="1">
        <v>3</v>
      </c>
      <c r="E135" s="2" t="str">
        <f t="shared" si="0"/>
        <v>3_Squaliformes</v>
      </c>
      <c r="F135" s="2" t="s">
        <v>203</v>
      </c>
      <c r="G135" s="2" t="s">
        <v>334</v>
      </c>
      <c r="H135" s="2" t="s">
        <v>354</v>
      </c>
      <c r="I135" s="2" t="s">
        <v>419</v>
      </c>
      <c r="J135" s="2" t="s">
        <v>420</v>
      </c>
      <c r="K135" s="19" t="str">
        <f t="shared" si="1"/>
        <v>Etmopterus pseudosqualiolus</v>
      </c>
      <c r="L135" s="20">
        <f>VLOOKUP($K135,GlobSheetPaste!$H$3:$P$1269,2,FALSE)</f>
        <v>41809</v>
      </c>
      <c r="M135" s="20">
        <f>VLOOKUP($K135,GlobSheetPaste!$H$3:$P$1269,3,FALSE)</f>
        <v>116737093</v>
      </c>
      <c r="N135" s="20" t="str">
        <f>VLOOKUP($K135,GlobSheetPaste!$H$3:$P$1269,4,FALSE)</f>
        <v>published</v>
      </c>
      <c r="O135" s="20" t="str">
        <f>VLOOKUP($K135,GlobSheetPaste!$H$3:$P$1269,5,FALSE)</f>
        <v>LC</v>
      </c>
      <c r="P135" s="20">
        <f>VLOOKUP($K135,GlobSheetPaste!$H$3:$P$1269,6,FALSE)</f>
        <v>2003</v>
      </c>
      <c r="Q135" s="20" t="str">
        <f>VLOOKUP($K135,GlobSheetPaste!$H$3:$P$1269,7,FALSE)</f>
        <v>LC</v>
      </c>
      <c r="R135" s="20" t="str">
        <f>VLOOKUP($K135,GlobSheetPaste!$H$3:$P$1269,8,FALSE)</f>
        <v>NA</v>
      </c>
      <c r="S135" s="20" t="str">
        <f t="shared" si="151"/>
        <v>NoChange</v>
      </c>
      <c r="T135" s="20" t="b">
        <f t="shared" si="2"/>
        <v>0</v>
      </c>
      <c r="U135" s="20">
        <f>VLOOKUP($K135,GlobSheetPaste!$H$3:$P$1269,9,FALSE)</f>
        <v>2017</v>
      </c>
      <c r="V135" s="19">
        <v>668</v>
      </c>
      <c r="W135" s="19">
        <v>1170</v>
      </c>
      <c r="X135" s="2" t="b">
        <f t="shared" ref="X135:Y135" si="156">ISNUMBER(V135)</f>
        <v>1</v>
      </c>
      <c r="Y135" s="2" t="b">
        <f t="shared" si="156"/>
        <v>1</v>
      </c>
      <c r="Z135" s="2" t="s">
        <v>89</v>
      </c>
      <c r="AB135" s="2" t="s">
        <v>178</v>
      </c>
      <c r="AC135" s="24" t="str">
        <f ca="1">IFERROR(__xludf.DUMMYFUNCTION("SPLIT(AB135,""_"")"),"Deepwater")</f>
        <v>Deepwater</v>
      </c>
      <c r="AD135" s="24"/>
      <c r="AE135" s="24">
        <f>VLOOKUP(J135,rangearea210527!$B$2:$C$1159,2,TRUE)</f>
        <v>5685.650243</v>
      </c>
      <c r="AF135" s="26" t="s">
        <v>118</v>
      </c>
      <c r="AG135" s="26">
        <v>45</v>
      </c>
      <c r="AH135" s="26" t="s">
        <v>84</v>
      </c>
      <c r="AI135" s="26" t="s">
        <v>85</v>
      </c>
      <c r="AJ135" s="27" t="s">
        <v>86</v>
      </c>
      <c r="AK135" s="27"/>
      <c r="AL135" s="26"/>
      <c r="AM135" s="26">
        <v>1</v>
      </c>
      <c r="AN135" s="26">
        <v>0</v>
      </c>
      <c r="AO135" s="29">
        <v>0</v>
      </c>
      <c r="AP135" s="30"/>
      <c r="AQ135" s="30"/>
      <c r="AR135" s="30"/>
      <c r="AS135" s="1">
        <v>0</v>
      </c>
      <c r="AT135" s="1"/>
      <c r="AU135" s="1"/>
      <c r="AV135" s="1"/>
      <c r="AW135" s="1">
        <v>0</v>
      </c>
      <c r="AX135" s="1">
        <v>0</v>
      </c>
      <c r="AY135" s="1">
        <v>1</v>
      </c>
      <c r="BC135" s="1">
        <v>1</v>
      </c>
      <c r="BH135" s="1">
        <v>1</v>
      </c>
      <c r="BJ135" s="1">
        <v>1</v>
      </c>
      <c r="BK135" s="1"/>
      <c r="BL135" s="1">
        <v>1</v>
      </c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>
        <v>0</v>
      </c>
    </row>
    <row r="136" spans="1:75" ht="15.75" hidden="1" customHeight="1" x14ac:dyDescent="0.3">
      <c r="A136" s="2">
        <v>99</v>
      </c>
      <c r="B136" s="2">
        <v>1</v>
      </c>
      <c r="C136" s="2" t="s">
        <v>75</v>
      </c>
      <c r="D136" s="1">
        <v>3</v>
      </c>
      <c r="E136" s="2" t="str">
        <f t="shared" si="0"/>
        <v>3_Squaliformes</v>
      </c>
      <c r="F136" s="2" t="s">
        <v>203</v>
      </c>
      <c r="G136" s="2" t="s">
        <v>334</v>
      </c>
      <c r="H136" s="2" t="s">
        <v>354</v>
      </c>
      <c r="I136" s="2" t="s">
        <v>421</v>
      </c>
      <c r="J136" s="2" t="s">
        <v>422</v>
      </c>
      <c r="K136" s="19" t="str">
        <f t="shared" si="1"/>
        <v>Etmopterus pusillus</v>
      </c>
      <c r="L136" s="20">
        <f>VLOOKUP($K136,GlobSheetPaste!$H$3:$P$1269,2,FALSE)</f>
        <v>161443</v>
      </c>
      <c r="M136" s="20">
        <f>VLOOKUP($K136,GlobSheetPaste!$H$3:$P$1269,3,FALSE)</f>
        <v>888910</v>
      </c>
      <c r="N136" s="20" t="str">
        <f>VLOOKUP($K136,GlobSheetPaste!$H$3:$P$1269,4,FALSE)</f>
        <v>published</v>
      </c>
      <c r="O136" s="20" t="str">
        <f>VLOOKUP($K136,GlobSheetPaste!$H$3:$P$1269,5,FALSE)</f>
        <v>LC</v>
      </c>
      <c r="P136" s="20">
        <f>VLOOKUP($K136,GlobSheetPaste!$H$3:$P$1269,6,FALSE)</f>
        <v>2008</v>
      </c>
      <c r="Q136" s="20" t="str">
        <f>VLOOKUP($K136,GlobSheetPaste!$H$3:$P$1269,7,FALSE)</f>
        <v>LC</v>
      </c>
      <c r="R136" s="20" t="str">
        <f>VLOOKUP($K136,GlobSheetPaste!$H$3:$P$1269,8,FALSE)</f>
        <v>NA</v>
      </c>
      <c r="S136" s="20" t="str">
        <f t="shared" si="151"/>
        <v>NoChange</v>
      </c>
      <c r="T136" s="20" t="b">
        <f t="shared" si="2"/>
        <v>0</v>
      </c>
      <c r="U136" s="22">
        <f>VLOOKUP($K136,GlobSheetPaste!$H$3:$P$1269,9,FALSE)</f>
        <v>43891</v>
      </c>
      <c r="V136" s="19">
        <v>0</v>
      </c>
      <c r="W136" s="19">
        <v>1120</v>
      </c>
      <c r="X136" s="2" t="b">
        <f t="shared" ref="X136:Y136" si="157">ISNUMBER(V136)</f>
        <v>1</v>
      </c>
      <c r="Y136" s="2" t="b">
        <f t="shared" si="157"/>
        <v>1</v>
      </c>
      <c r="Z136" s="2" t="s">
        <v>89</v>
      </c>
      <c r="AB136" s="2" t="s">
        <v>178</v>
      </c>
      <c r="AC136" s="24" t="str">
        <f ca="1">IFERROR(__xludf.DUMMYFUNCTION("SPLIT(AB136,""_"")"),"Deepwater")</f>
        <v>Deepwater</v>
      </c>
      <c r="AD136" s="24"/>
      <c r="AE136" s="24">
        <f>VLOOKUP(J136,rangearea210527!$B$2:$C$1159,2,TRUE)</f>
        <v>5295077.0039999997</v>
      </c>
      <c r="AF136" s="26"/>
      <c r="AG136" s="26">
        <v>50.2</v>
      </c>
      <c r="AH136" s="26" t="s">
        <v>84</v>
      </c>
      <c r="AI136" s="26" t="s">
        <v>85</v>
      </c>
      <c r="AJ136" s="27" t="s">
        <v>86</v>
      </c>
      <c r="AK136" s="27"/>
      <c r="AL136" s="26"/>
      <c r="AM136" s="26">
        <v>1</v>
      </c>
      <c r="AN136" s="26">
        <v>0</v>
      </c>
      <c r="AO136" s="29">
        <v>0</v>
      </c>
      <c r="AP136" s="30"/>
      <c r="AQ136" s="30"/>
      <c r="AR136" s="30"/>
      <c r="AS136" s="1">
        <v>0</v>
      </c>
      <c r="AT136" s="1"/>
      <c r="AU136" s="1">
        <v>2</v>
      </c>
      <c r="AV136" s="1">
        <v>1</v>
      </c>
      <c r="AW136" s="1">
        <v>0</v>
      </c>
      <c r="AX136" s="1">
        <v>0</v>
      </c>
      <c r="AY136" s="1">
        <v>1</v>
      </c>
      <c r="BC136" s="1">
        <v>1</v>
      </c>
      <c r="BJ136" s="1">
        <v>1</v>
      </c>
      <c r="BK136" s="1"/>
      <c r="BL136" s="1">
        <v>1</v>
      </c>
      <c r="BM136" s="1"/>
      <c r="BN136" s="1"/>
      <c r="BO136" s="1"/>
      <c r="BP136" s="1"/>
      <c r="BQ136" s="1"/>
      <c r="BR136" s="1"/>
      <c r="BS136" s="1"/>
      <c r="BT136" s="1">
        <v>1</v>
      </c>
      <c r="BU136" s="1"/>
      <c r="BV136" s="1"/>
      <c r="BW136" s="1">
        <v>0</v>
      </c>
    </row>
    <row r="137" spans="1:75" ht="15.75" hidden="1" customHeight="1" x14ac:dyDescent="0.3">
      <c r="A137" s="2">
        <v>100</v>
      </c>
      <c r="B137" s="2">
        <v>1</v>
      </c>
      <c r="C137" s="2" t="s">
        <v>75</v>
      </c>
      <c r="D137" s="1">
        <v>3</v>
      </c>
      <c r="E137" s="2" t="str">
        <f t="shared" si="0"/>
        <v>3_Squaliformes</v>
      </c>
      <c r="F137" s="2" t="s">
        <v>203</v>
      </c>
      <c r="G137" s="2" t="s">
        <v>334</v>
      </c>
      <c r="H137" s="2" t="s">
        <v>354</v>
      </c>
      <c r="I137" s="2" t="s">
        <v>423</v>
      </c>
      <c r="J137" s="2" t="s">
        <v>424</v>
      </c>
      <c r="K137" s="19" t="str">
        <f t="shared" si="1"/>
        <v>Etmopterus pycnolepis</v>
      </c>
      <c r="L137" s="20">
        <f>VLOOKUP($K137,GlobSheetPaste!$H$3:$P$1269,2,FALSE)</f>
        <v>63160</v>
      </c>
      <c r="M137" s="20">
        <f>VLOOKUP($K137,GlobSheetPaste!$H$3:$P$1269,3,FALSE)</f>
        <v>124463919</v>
      </c>
      <c r="N137" s="20" t="str">
        <f>VLOOKUP($K137,GlobSheetPaste!$H$3:$P$1269,4,FALSE)</f>
        <v>published</v>
      </c>
      <c r="O137" s="20" t="str">
        <f>VLOOKUP($K137,GlobSheetPaste!$H$3:$P$1269,5,FALSE)</f>
        <v>DD</v>
      </c>
      <c r="P137" s="20">
        <f>VLOOKUP($K137,GlobSheetPaste!$H$3:$P$1269,6,FALSE)</f>
        <v>2007</v>
      </c>
      <c r="Q137" s="20" t="str">
        <f>VLOOKUP($K137,GlobSheetPaste!$H$3:$P$1269,7,FALSE)</f>
        <v>LC</v>
      </c>
      <c r="R137" s="20" t="str">
        <f>VLOOKUP($K137,GlobSheetPaste!$H$3:$P$1269,8,FALSE)</f>
        <v>NA</v>
      </c>
      <c r="S137" s="20" t="str">
        <f t="shared" si="151"/>
        <v>non-genuine change</v>
      </c>
      <c r="T137" s="20" t="b">
        <f t="shared" si="2"/>
        <v>0</v>
      </c>
      <c r="U137" s="22">
        <f>VLOOKUP($K137,GlobSheetPaste!$H$3:$P$1269,9,FALSE)</f>
        <v>43891</v>
      </c>
      <c r="V137" s="19">
        <v>330</v>
      </c>
      <c r="W137" s="19">
        <v>763</v>
      </c>
      <c r="X137" s="2" t="b">
        <f t="shared" ref="X137:Y137" si="158">ISNUMBER(V137)</f>
        <v>1</v>
      </c>
      <c r="Y137" s="2" t="b">
        <f t="shared" si="158"/>
        <v>1</v>
      </c>
      <c r="Z137" s="2" t="s">
        <v>89</v>
      </c>
      <c r="AB137" s="2" t="s">
        <v>178</v>
      </c>
      <c r="AC137" s="24" t="str">
        <f ca="1">IFERROR(__xludf.DUMMYFUNCTION("SPLIT(AB137,""_"")"),"Deepwater")</f>
        <v>Deepwater</v>
      </c>
      <c r="AD137" s="24"/>
      <c r="AE137" s="24">
        <f>VLOOKUP(J137,rangearea210527!$B$2:$C$1159,2,TRUE)</f>
        <v>3313.960673</v>
      </c>
      <c r="AF137" s="26" t="s">
        <v>118</v>
      </c>
      <c r="AG137" s="26">
        <v>45</v>
      </c>
      <c r="AH137" s="26" t="s">
        <v>84</v>
      </c>
      <c r="AI137" s="26" t="s">
        <v>85</v>
      </c>
      <c r="AJ137" s="27" t="s">
        <v>86</v>
      </c>
      <c r="AK137" s="27"/>
      <c r="AL137" s="26"/>
      <c r="AM137" s="26">
        <v>1</v>
      </c>
      <c r="AN137" s="26">
        <v>0</v>
      </c>
      <c r="AO137" s="29">
        <v>0</v>
      </c>
      <c r="AP137" s="30"/>
      <c r="AQ137" s="30"/>
      <c r="AR137" s="30"/>
      <c r="AS137" s="1">
        <v>0</v>
      </c>
      <c r="AT137" s="1"/>
      <c r="AU137" s="1"/>
      <c r="AV137" s="1"/>
      <c r="AW137" s="1">
        <v>0</v>
      </c>
      <c r="AX137" s="1">
        <v>0</v>
      </c>
      <c r="AY137" s="1">
        <v>1</v>
      </c>
      <c r="BC137" s="1">
        <v>1</v>
      </c>
      <c r="BH137" s="1">
        <v>1</v>
      </c>
      <c r="BJ137" s="1">
        <v>1</v>
      </c>
      <c r="BL137" s="1">
        <v>1</v>
      </c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>
        <v>0</v>
      </c>
    </row>
    <row r="138" spans="1:75" ht="15.75" hidden="1" customHeight="1" x14ac:dyDescent="0.3">
      <c r="A138" s="2">
        <v>101</v>
      </c>
      <c r="B138" s="2">
        <v>1</v>
      </c>
      <c r="C138" s="2" t="s">
        <v>75</v>
      </c>
      <c r="D138" s="1">
        <v>3</v>
      </c>
      <c r="E138" s="2" t="str">
        <f t="shared" si="0"/>
        <v>3_Squaliformes</v>
      </c>
      <c r="F138" s="2" t="s">
        <v>203</v>
      </c>
      <c r="G138" s="2" t="s">
        <v>334</v>
      </c>
      <c r="H138" s="2" t="s">
        <v>354</v>
      </c>
      <c r="I138" s="2" t="s">
        <v>425</v>
      </c>
      <c r="J138" s="2" t="s">
        <v>426</v>
      </c>
      <c r="K138" s="19" t="str">
        <f t="shared" si="1"/>
        <v>Etmopterus robinsi</v>
      </c>
      <c r="L138" s="20">
        <f>VLOOKUP($K138,GlobSheetPaste!$H$3:$P$1269,2,FALSE)</f>
        <v>60243</v>
      </c>
      <c r="M138" s="20">
        <f>VLOOKUP($K138,GlobSheetPaste!$H$3:$P$1269,3,FALSE)</f>
        <v>124455529</v>
      </c>
      <c r="N138" s="20" t="str">
        <f>VLOOKUP($K138,GlobSheetPaste!$H$3:$P$1269,4,FALSE)</f>
        <v>published</v>
      </c>
      <c r="O138" s="20" t="str">
        <f>VLOOKUP($K138,GlobSheetPaste!$H$3:$P$1269,5,FALSE)</f>
        <v>LC</v>
      </c>
      <c r="P138" s="20">
        <f>VLOOKUP($K138,GlobSheetPaste!$H$3:$P$1269,6,FALSE)</f>
        <v>2006</v>
      </c>
      <c r="Q138" s="20" t="str">
        <f>VLOOKUP($K138,GlobSheetPaste!$H$3:$P$1269,7,FALSE)</f>
        <v>LC</v>
      </c>
      <c r="R138" s="20" t="str">
        <f>VLOOKUP($K138,GlobSheetPaste!$H$3:$P$1269,8,FALSE)</f>
        <v>NA</v>
      </c>
      <c r="S138" s="20" t="str">
        <f t="shared" si="151"/>
        <v>NoChange</v>
      </c>
      <c r="T138" s="20" t="b">
        <f t="shared" si="2"/>
        <v>0</v>
      </c>
      <c r="U138" s="22">
        <f>VLOOKUP($K138,GlobSheetPaste!$H$3:$P$1269,9,FALSE)</f>
        <v>43891</v>
      </c>
      <c r="V138" s="19">
        <v>411</v>
      </c>
      <c r="W138" s="19">
        <v>786</v>
      </c>
      <c r="X138" s="2" t="b">
        <f t="shared" ref="X138:Y138" si="159">ISNUMBER(V138)</f>
        <v>1</v>
      </c>
      <c r="Y138" s="2" t="b">
        <f t="shared" si="159"/>
        <v>1</v>
      </c>
      <c r="Z138" s="2" t="s">
        <v>89</v>
      </c>
      <c r="AB138" s="2" t="s">
        <v>178</v>
      </c>
      <c r="AC138" s="24" t="str">
        <f ca="1">IFERROR(__xludf.DUMMYFUNCTION("SPLIT(AB138,""_"")"),"Deepwater")</f>
        <v>Deepwater</v>
      </c>
      <c r="AD138" s="24"/>
      <c r="AE138" s="24">
        <f>VLOOKUP(J138,rangearea210527!$B$2:$C$1159,2,TRUE)</f>
        <v>39502.783080000001</v>
      </c>
      <c r="AF138" s="26" t="s">
        <v>118</v>
      </c>
      <c r="AG138" s="26">
        <v>34</v>
      </c>
      <c r="AH138" s="26" t="s">
        <v>84</v>
      </c>
      <c r="AI138" s="26" t="s">
        <v>85</v>
      </c>
      <c r="AJ138" s="27" t="s">
        <v>86</v>
      </c>
      <c r="AK138" s="27"/>
      <c r="AL138" s="26"/>
      <c r="AM138" s="26">
        <v>1</v>
      </c>
      <c r="AN138" s="26">
        <v>0</v>
      </c>
      <c r="AO138" s="29">
        <v>0</v>
      </c>
      <c r="AP138" s="30"/>
      <c r="AQ138" s="30"/>
      <c r="AR138" s="30"/>
      <c r="AS138" s="1">
        <v>0</v>
      </c>
      <c r="AT138" s="1"/>
      <c r="AU138" s="1"/>
      <c r="AV138" s="1">
        <v>1</v>
      </c>
      <c r="AW138" s="1">
        <v>0</v>
      </c>
      <c r="AX138" s="1">
        <v>0</v>
      </c>
      <c r="AY138" s="1">
        <v>1</v>
      </c>
      <c r="BC138" s="1">
        <v>1</v>
      </c>
      <c r="BH138" s="1">
        <v>1</v>
      </c>
      <c r="BJ138" s="1">
        <v>1</v>
      </c>
      <c r="BK138" s="1"/>
      <c r="BL138" s="1">
        <v>1</v>
      </c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>
        <v>0</v>
      </c>
    </row>
    <row r="139" spans="1:75" ht="15.75" hidden="1" customHeight="1" x14ac:dyDescent="0.3">
      <c r="A139" s="2">
        <v>102</v>
      </c>
      <c r="B139" s="2">
        <v>1</v>
      </c>
      <c r="C139" s="2" t="s">
        <v>75</v>
      </c>
      <c r="D139" s="1">
        <v>3</v>
      </c>
      <c r="E139" s="2" t="str">
        <f t="shared" si="0"/>
        <v>3_Squaliformes</v>
      </c>
      <c r="F139" s="2" t="s">
        <v>203</v>
      </c>
      <c r="G139" s="2" t="s">
        <v>334</v>
      </c>
      <c r="H139" s="2" t="s">
        <v>354</v>
      </c>
      <c r="I139" s="2" t="s">
        <v>427</v>
      </c>
      <c r="J139" s="2" t="s">
        <v>428</v>
      </c>
      <c r="K139" s="19" t="str">
        <f t="shared" si="1"/>
        <v>Etmopterus samadiae</v>
      </c>
      <c r="L139" s="20">
        <f>VLOOKUP($K139,GlobSheetPaste!$H$3:$P$1269,2,FALSE)</f>
        <v>162209351</v>
      </c>
      <c r="M139" s="20">
        <f>VLOOKUP($K139,GlobSheetPaste!$H$3:$P$1269,3,FALSE)</f>
        <v>162209370</v>
      </c>
      <c r="N139" s="20" t="str">
        <f>VLOOKUP($K139,GlobSheetPaste!$H$3:$P$1269,4,FALSE)</f>
        <v>published</v>
      </c>
      <c r="O139" s="20" t="str">
        <f>VLOOKUP($K139,GlobSheetPaste!$H$3:$P$1269,5,FALSE)</f>
        <v>NE</v>
      </c>
      <c r="P139" s="20" t="str">
        <f>VLOOKUP($K139,GlobSheetPaste!$H$3:$P$1269,6,FALSE)</f>
        <v>NA</v>
      </c>
      <c r="Q139" s="20" t="str">
        <f>VLOOKUP($K139,GlobSheetPaste!$H$3:$P$1269,7,FALSE)</f>
        <v>LC</v>
      </c>
      <c r="R139" s="20" t="str">
        <f>VLOOKUP($K139,GlobSheetPaste!$H$3:$P$1269,8,FALSE)</f>
        <v>NA</v>
      </c>
      <c r="S139" s="1" t="s">
        <v>117</v>
      </c>
      <c r="T139" s="20" t="b">
        <f t="shared" si="2"/>
        <v>0</v>
      </c>
      <c r="U139" s="22">
        <f>VLOOKUP($K139,GlobSheetPaste!$H$3:$P$1269,9,FALSE)</f>
        <v>43891</v>
      </c>
      <c r="V139" s="19">
        <v>340</v>
      </c>
      <c r="W139" s="19">
        <v>785</v>
      </c>
      <c r="X139" s="2" t="b">
        <f t="shared" ref="X139:Y139" si="160">ISNUMBER(V139)</f>
        <v>1</v>
      </c>
      <c r="Y139" s="2" t="b">
        <f t="shared" si="160"/>
        <v>1</v>
      </c>
      <c r="Z139" s="2" t="s">
        <v>309</v>
      </c>
      <c r="AB139" s="2" t="s">
        <v>178</v>
      </c>
      <c r="AC139" s="24" t="str">
        <f ca="1">IFERROR(__xludf.DUMMYFUNCTION("SPLIT(AB139,""_"")"),"Deepwater")</f>
        <v>Deepwater</v>
      </c>
      <c r="AD139" s="24"/>
      <c r="AE139" s="24">
        <f>VLOOKUP(J139,rangearea210527!$B$2:$C$1159,2,TRUE)</f>
        <v>778.8484479</v>
      </c>
      <c r="AF139" s="26" t="s">
        <v>118</v>
      </c>
      <c r="AG139" s="26">
        <v>27.7</v>
      </c>
      <c r="AH139" s="26" t="s">
        <v>84</v>
      </c>
      <c r="AI139" s="26" t="s">
        <v>85</v>
      </c>
      <c r="AJ139" s="27" t="s">
        <v>86</v>
      </c>
      <c r="AK139" s="27"/>
      <c r="AL139" s="26"/>
      <c r="AM139" s="26">
        <v>1</v>
      </c>
      <c r="AN139" s="26">
        <v>0</v>
      </c>
      <c r="AO139" s="29">
        <v>0</v>
      </c>
      <c r="AP139" s="30"/>
      <c r="AQ139" s="30"/>
      <c r="AR139" s="30"/>
      <c r="AS139" s="1">
        <v>0</v>
      </c>
      <c r="AT139" s="1"/>
      <c r="AU139" s="1"/>
      <c r="AV139" s="1"/>
      <c r="AW139" s="1">
        <v>0</v>
      </c>
      <c r="AX139" s="1">
        <v>0</v>
      </c>
      <c r="AY139" s="1">
        <v>1</v>
      </c>
      <c r="BC139" s="1">
        <v>1</v>
      </c>
      <c r="BH139" s="1">
        <v>1</v>
      </c>
      <c r="BJ139" s="1">
        <v>1</v>
      </c>
      <c r="BK139" s="1"/>
      <c r="BL139" s="1">
        <v>1</v>
      </c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0</v>
      </c>
    </row>
    <row r="140" spans="1:75" ht="15.75" hidden="1" customHeight="1" x14ac:dyDescent="0.3">
      <c r="A140" s="2">
        <v>103</v>
      </c>
      <c r="B140" s="2">
        <v>1</v>
      </c>
      <c r="C140" s="2" t="s">
        <v>75</v>
      </c>
      <c r="D140" s="1">
        <v>3</v>
      </c>
      <c r="E140" s="2" t="str">
        <f t="shared" si="0"/>
        <v>3_Squaliformes</v>
      </c>
      <c r="F140" s="2" t="s">
        <v>203</v>
      </c>
      <c r="G140" s="2" t="s">
        <v>334</v>
      </c>
      <c r="H140" s="2" t="s">
        <v>354</v>
      </c>
      <c r="I140" s="2" t="s">
        <v>429</v>
      </c>
      <c r="J140" s="2" t="s">
        <v>430</v>
      </c>
      <c r="K140" s="19" t="str">
        <f t="shared" si="1"/>
        <v>Etmopterus schultzi</v>
      </c>
      <c r="L140" s="20">
        <f>VLOOKUP($K140,GlobSheetPaste!$H$3:$P$1269,2,FALSE)</f>
        <v>60246</v>
      </c>
      <c r="M140" s="20">
        <f>VLOOKUP($K140,GlobSheetPaste!$H$3:$P$1269,3,FALSE)</f>
        <v>198818101</v>
      </c>
      <c r="N140" s="20" t="str">
        <f>VLOOKUP($K140,GlobSheetPaste!$H$3:$P$1269,4,FALSE)</f>
        <v>published</v>
      </c>
      <c r="O140" s="20" t="str">
        <f>VLOOKUP($K140,GlobSheetPaste!$H$3:$P$1269,5,FALSE)</f>
        <v>LC</v>
      </c>
      <c r="P140" s="20">
        <f>VLOOKUP($K140,GlobSheetPaste!$H$3:$P$1269,6,FALSE)</f>
        <v>2006</v>
      </c>
      <c r="Q140" s="20" t="str">
        <f>VLOOKUP($K140,GlobSheetPaste!$H$3:$P$1269,7,FALSE)</f>
        <v>LC</v>
      </c>
      <c r="R140" s="20" t="str">
        <f>VLOOKUP($K140,GlobSheetPaste!$H$3:$P$1269,8,FALSE)</f>
        <v>NA</v>
      </c>
      <c r="S140" s="20" t="str">
        <f>IF(O140=Q140,"NoChange","non-genuine change")</f>
        <v>NoChange</v>
      </c>
      <c r="T140" s="20" t="b">
        <f t="shared" si="2"/>
        <v>0</v>
      </c>
      <c r="U140" s="22">
        <f>VLOOKUP($K140,GlobSheetPaste!$H$3:$P$1269,9,FALSE)</f>
        <v>43891</v>
      </c>
      <c r="V140" s="19">
        <v>220</v>
      </c>
      <c r="W140" s="19">
        <v>915</v>
      </c>
      <c r="X140" s="2" t="b">
        <f t="shared" ref="X140:Y140" si="161">ISNUMBER(V140)</f>
        <v>1</v>
      </c>
      <c r="Y140" s="2" t="b">
        <f t="shared" si="161"/>
        <v>1</v>
      </c>
      <c r="Z140" s="2" t="s">
        <v>89</v>
      </c>
      <c r="AB140" s="2" t="s">
        <v>178</v>
      </c>
      <c r="AC140" s="24" t="str">
        <f ca="1">IFERROR(__xludf.DUMMYFUNCTION("SPLIT(AB140,""_"")"),"Deepwater")</f>
        <v>Deepwater</v>
      </c>
      <c r="AD140" s="24"/>
      <c r="AE140" s="24">
        <f>VLOOKUP(J140,rangearea210527!$B$2:$C$1159,2,TRUE)</f>
        <v>206097.77679999999</v>
      </c>
      <c r="AF140" s="26"/>
      <c r="AG140" s="26">
        <v>30</v>
      </c>
      <c r="AH140" s="26" t="s">
        <v>84</v>
      </c>
      <c r="AI140" s="26" t="s">
        <v>85</v>
      </c>
      <c r="AJ140" s="27" t="s">
        <v>86</v>
      </c>
      <c r="AK140" s="27"/>
      <c r="AL140" s="26"/>
      <c r="AM140" s="26">
        <v>1</v>
      </c>
      <c r="AN140" s="26">
        <v>0</v>
      </c>
      <c r="AO140" s="29">
        <v>0</v>
      </c>
      <c r="AP140" s="30"/>
      <c r="AQ140" s="30"/>
      <c r="AR140" s="30"/>
      <c r="AS140" s="1">
        <v>0</v>
      </c>
      <c r="AT140" s="1"/>
      <c r="AU140" s="1" t="s">
        <v>377</v>
      </c>
      <c r="AV140" s="1">
        <v>1</v>
      </c>
      <c r="AW140" s="1">
        <v>0</v>
      </c>
      <c r="AX140" s="1">
        <v>0</v>
      </c>
      <c r="AY140" s="1">
        <v>1</v>
      </c>
      <c r="BC140" s="1">
        <v>1</v>
      </c>
      <c r="BJ140" s="1">
        <v>1</v>
      </c>
      <c r="BK140" s="1"/>
      <c r="BL140" s="1">
        <v>1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>
        <v>0</v>
      </c>
    </row>
    <row r="141" spans="1:75" ht="15.75" hidden="1" customHeight="1" x14ac:dyDescent="0.3">
      <c r="A141" s="2">
        <v>104</v>
      </c>
      <c r="B141" s="2">
        <v>1</v>
      </c>
      <c r="C141" s="2" t="s">
        <v>75</v>
      </c>
      <c r="D141" s="1">
        <v>3</v>
      </c>
      <c r="E141" s="2" t="str">
        <f t="shared" si="0"/>
        <v>3_Squaliformes</v>
      </c>
      <c r="F141" s="2" t="s">
        <v>203</v>
      </c>
      <c r="G141" s="2" t="s">
        <v>334</v>
      </c>
      <c r="H141" s="2" t="s">
        <v>354</v>
      </c>
      <c r="I141" s="2" t="s">
        <v>431</v>
      </c>
      <c r="J141" s="2" t="s">
        <v>432</v>
      </c>
      <c r="K141" s="19" t="str">
        <f t="shared" si="1"/>
        <v>Etmopterus sculptus</v>
      </c>
      <c r="L141" s="20">
        <f>VLOOKUP($K141,GlobSheetPaste!$H$3:$P$1269,2,FALSE)</f>
        <v>124357891</v>
      </c>
      <c r="M141" s="20">
        <f>VLOOKUP($K141,GlobSheetPaste!$H$3:$P$1269,3,FALSE)</f>
        <v>124552527</v>
      </c>
      <c r="N141" s="20" t="str">
        <f>VLOOKUP($K141,GlobSheetPaste!$H$3:$P$1269,4,FALSE)</f>
        <v>published</v>
      </c>
      <c r="O141" s="20" t="str">
        <f>VLOOKUP($K141,GlobSheetPaste!$H$3:$P$1269,5,FALSE)</f>
        <v>NE</v>
      </c>
      <c r="P141" s="20" t="str">
        <f>VLOOKUP($K141,GlobSheetPaste!$H$3:$P$1269,6,FALSE)</f>
        <v>NA</v>
      </c>
      <c r="Q141" s="20" t="str">
        <f>VLOOKUP($K141,GlobSheetPaste!$H$3:$P$1269,7,FALSE)</f>
        <v>LC</v>
      </c>
      <c r="R141" s="20" t="str">
        <f>VLOOKUP($K141,GlobSheetPaste!$H$3:$P$1269,8,FALSE)</f>
        <v>NA</v>
      </c>
      <c r="S141" s="1" t="s">
        <v>117</v>
      </c>
      <c r="T141" s="20" t="b">
        <f t="shared" si="2"/>
        <v>0</v>
      </c>
      <c r="U141" s="20">
        <f>VLOOKUP($K141,GlobSheetPaste!$H$3:$P$1269,9,FALSE)</f>
        <v>2018</v>
      </c>
      <c r="V141" s="19">
        <v>240</v>
      </c>
      <c r="W141" s="19">
        <v>1023</v>
      </c>
      <c r="X141" s="2" t="b">
        <f t="shared" ref="X141:Y141" si="162">ISNUMBER(V141)</f>
        <v>1</v>
      </c>
      <c r="Y141" s="2" t="b">
        <f t="shared" si="162"/>
        <v>1</v>
      </c>
      <c r="Z141" s="2" t="s">
        <v>89</v>
      </c>
      <c r="AB141" s="2" t="s">
        <v>178</v>
      </c>
      <c r="AC141" s="24" t="str">
        <f ca="1">IFERROR(__xludf.DUMMYFUNCTION("SPLIT(AB141,""_"")"),"Deepwater")</f>
        <v>Deepwater</v>
      </c>
      <c r="AD141" s="24"/>
      <c r="AE141" s="24">
        <f>VLOOKUP(J141,rangearea210527!$B$2:$C$1159,2,TRUE)</f>
        <v>210800.00580000001</v>
      </c>
      <c r="AF141" s="26"/>
      <c r="AG141" s="26">
        <v>53</v>
      </c>
      <c r="AH141" s="26" t="s">
        <v>84</v>
      </c>
      <c r="AI141" s="26" t="s">
        <v>85</v>
      </c>
      <c r="AJ141" s="27" t="s">
        <v>86</v>
      </c>
      <c r="AK141" s="27"/>
      <c r="AL141" s="26"/>
      <c r="AM141" s="26">
        <v>1</v>
      </c>
      <c r="AN141" s="26">
        <v>0</v>
      </c>
      <c r="AO141" s="29">
        <v>0</v>
      </c>
      <c r="AP141" s="30"/>
      <c r="AQ141" s="30"/>
      <c r="AR141" s="30"/>
      <c r="AS141" s="1">
        <v>0</v>
      </c>
      <c r="AT141" s="1"/>
      <c r="AU141" s="1"/>
      <c r="AV141" s="1"/>
      <c r="AW141" s="1">
        <v>0</v>
      </c>
      <c r="AX141" s="1">
        <v>0</v>
      </c>
      <c r="AY141" s="1">
        <v>1</v>
      </c>
      <c r="BC141" s="1">
        <v>1</v>
      </c>
      <c r="BJ141" s="1">
        <v>1</v>
      </c>
      <c r="BK141" s="1"/>
      <c r="BL141" s="1">
        <v>1</v>
      </c>
      <c r="BM141" s="1"/>
      <c r="BN141" s="1"/>
      <c r="BO141" s="1"/>
      <c r="BP141" s="1"/>
      <c r="BQ141" s="1"/>
      <c r="BR141" s="1"/>
      <c r="BS141" s="1"/>
      <c r="BT141" s="1">
        <v>1</v>
      </c>
      <c r="BU141" s="1"/>
      <c r="BV141" s="1"/>
      <c r="BW141" s="1">
        <v>0</v>
      </c>
    </row>
    <row r="142" spans="1:75" ht="15.75" hidden="1" customHeight="1" x14ac:dyDescent="0.3">
      <c r="A142" s="2">
        <v>105</v>
      </c>
      <c r="B142" s="2">
        <v>1</v>
      </c>
      <c r="C142" s="2" t="s">
        <v>75</v>
      </c>
      <c r="D142" s="1">
        <v>3</v>
      </c>
      <c r="E142" s="2" t="str">
        <f t="shared" si="0"/>
        <v>3_Squaliformes</v>
      </c>
      <c r="F142" s="2" t="s">
        <v>203</v>
      </c>
      <c r="G142" s="2" t="s">
        <v>334</v>
      </c>
      <c r="H142" s="2" t="s">
        <v>354</v>
      </c>
      <c r="I142" s="2" t="s">
        <v>433</v>
      </c>
      <c r="J142" s="2" t="s">
        <v>434</v>
      </c>
      <c r="K142" s="19" t="str">
        <f t="shared" si="1"/>
        <v>Etmopterus sentosus</v>
      </c>
      <c r="L142" s="20">
        <f>VLOOKUP($K142,GlobSheetPaste!$H$3:$P$1269,2,FALSE)</f>
        <v>60244</v>
      </c>
      <c r="M142" s="20">
        <f>VLOOKUP($K142,GlobSheetPaste!$H$3:$P$1269,3,FALSE)</f>
        <v>124455674</v>
      </c>
      <c r="N142" s="20" t="str">
        <f>VLOOKUP($K142,GlobSheetPaste!$H$3:$P$1269,4,FALSE)</f>
        <v>published</v>
      </c>
      <c r="O142" s="20" t="str">
        <f>VLOOKUP($K142,GlobSheetPaste!$H$3:$P$1269,5,FALSE)</f>
        <v>LC</v>
      </c>
      <c r="P142" s="20">
        <f>VLOOKUP($K142,GlobSheetPaste!$H$3:$P$1269,6,FALSE)</f>
        <v>2006</v>
      </c>
      <c r="Q142" s="20" t="str">
        <f>VLOOKUP($K142,GlobSheetPaste!$H$3:$P$1269,7,FALSE)</f>
        <v>LC</v>
      </c>
      <c r="R142" s="20" t="str">
        <f>VLOOKUP($K142,GlobSheetPaste!$H$3:$P$1269,8,FALSE)</f>
        <v>NA</v>
      </c>
      <c r="S142" s="20" t="str">
        <f t="shared" ref="S142:S145" si="163">IF(O142=Q142,"NoChange","non-genuine change")</f>
        <v>NoChange</v>
      </c>
      <c r="T142" s="20" t="b">
        <f t="shared" si="2"/>
        <v>0</v>
      </c>
      <c r="U142" s="20">
        <f>VLOOKUP($K142,GlobSheetPaste!$H$3:$P$1269,9,FALSE)</f>
        <v>2018</v>
      </c>
      <c r="V142" s="19">
        <v>200</v>
      </c>
      <c r="W142" s="19">
        <v>500</v>
      </c>
      <c r="X142" s="2" t="b">
        <f t="shared" ref="X142:Y142" si="164">ISNUMBER(V142)</f>
        <v>1</v>
      </c>
      <c r="Y142" s="2" t="b">
        <f t="shared" si="164"/>
        <v>1</v>
      </c>
      <c r="Z142" s="2" t="s">
        <v>89</v>
      </c>
      <c r="AB142" s="2" t="s">
        <v>178</v>
      </c>
      <c r="AC142" s="24" t="str">
        <f ca="1">IFERROR(__xludf.DUMMYFUNCTION("SPLIT(AB142,""_"")"),"Deepwater")</f>
        <v>Deepwater</v>
      </c>
      <c r="AD142" s="24"/>
      <c r="AE142" s="24">
        <f>VLOOKUP(J142,rangearea210527!$B$2:$C$1159,2,TRUE)</f>
        <v>24898.948359999999</v>
      </c>
      <c r="AF142" s="26" t="s">
        <v>118</v>
      </c>
      <c r="AG142" s="26">
        <v>27</v>
      </c>
      <c r="AH142" s="26" t="s">
        <v>84</v>
      </c>
      <c r="AI142" s="26" t="s">
        <v>85</v>
      </c>
      <c r="AJ142" s="27" t="s">
        <v>86</v>
      </c>
      <c r="AK142" s="27"/>
      <c r="AL142" s="26"/>
      <c r="AM142" s="26">
        <v>1</v>
      </c>
      <c r="AN142" s="26">
        <v>0</v>
      </c>
      <c r="AO142" s="29">
        <v>0</v>
      </c>
      <c r="AP142" s="30"/>
      <c r="AQ142" s="30"/>
      <c r="AR142" s="30"/>
      <c r="AS142" s="1">
        <v>0</v>
      </c>
      <c r="AT142" s="1"/>
      <c r="AU142" s="1"/>
      <c r="AV142" s="1"/>
      <c r="AW142" s="1">
        <v>0</v>
      </c>
      <c r="AX142" s="1">
        <v>0</v>
      </c>
      <c r="AY142" s="1">
        <v>1</v>
      </c>
      <c r="BC142" s="1">
        <v>1</v>
      </c>
      <c r="BH142" s="1">
        <v>1</v>
      </c>
      <c r="BJ142" s="1">
        <v>1</v>
      </c>
      <c r="BL142" s="1">
        <v>1</v>
      </c>
      <c r="BM142" s="1"/>
      <c r="BN142" s="1"/>
      <c r="BO142" s="1"/>
      <c r="BP142" s="1"/>
      <c r="BQ142" s="1"/>
      <c r="BR142" s="1"/>
      <c r="BS142" s="1"/>
      <c r="BT142" s="1">
        <v>1</v>
      </c>
      <c r="BU142" s="1"/>
      <c r="BV142" s="1"/>
      <c r="BW142" s="1">
        <v>0</v>
      </c>
    </row>
    <row r="143" spans="1:75" ht="15.75" hidden="1" customHeight="1" x14ac:dyDescent="0.3">
      <c r="A143" s="2">
        <v>106</v>
      </c>
      <c r="B143" s="2">
        <v>1</v>
      </c>
      <c r="C143" s="2" t="s">
        <v>75</v>
      </c>
      <c r="D143" s="1">
        <v>3</v>
      </c>
      <c r="E143" s="2" t="str">
        <f t="shared" si="0"/>
        <v>3_Squaliformes</v>
      </c>
      <c r="F143" s="2" t="s">
        <v>203</v>
      </c>
      <c r="G143" s="2" t="s">
        <v>334</v>
      </c>
      <c r="H143" s="2" t="s">
        <v>354</v>
      </c>
      <c r="I143" s="2" t="s">
        <v>435</v>
      </c>
      <c r="J143" s="2" t="s">
        <v>436</v>
      </c>
      <c r="K143" s="19" t="str">
        <f t="shared" si="1"/>
        <v>Etmopterus sheikoi</v>
      </c>
      <c r="L143" s="20">
        <f>VLOOKUP($K143,GlobSheetPaste!$H$3:$P$1269,2,FALSE)</f>
        <v>44564</v>
      </c>
      <c r="M143" s="20">
        <f>VLOOKUP($K143,GlobSheetPaste!$H$3:$P$1269,3,FALSE)</f>
        <v>124432563</v>
      </c>
      <c r="N143" s="20" t="str">
        <f>VLOOKUP($K143,GlobSheetPaste!$H$3:$P$1269,4,FALSE)</f>
        <v>published</v>
      </c>
      <c r="O143" s="20" t="str">
        <f>VLOOKUP($K143,GlobSheetPaste!$H$3:$P$1269,5,FALSE)</f>
        <v>DD</v>
      </c>
      <c r="P143" s="20">
        <f>VLOOKUP($K143,GlobSheetPaste!$H$3:$P$1269,6,FALSE)</f>
        <v>2004</v>
      </c>
      <c r="Q143" s="20" t="str">
        <f>VLOOKUP($K143,GlobSheetPaste!$H$3:$P$1269,7,FALSE)</f>
        <v>LC</v>
      </c>
      <c r="R143" s="20" t="str">
        <f>VLOOKUP($K143,GlobSheetPaste!$H$3:$P$1269,8,FALSE)</f>
        <v>NA</v>
      </c>
      <c r="S143" s="20" t="str">
        <f t="shared" si="163"/>
        <v>non-genuine change</v>
      </c>
      <c r="T143" s="20" t="b">
        <f t="shared" si="2"/>
        <v>0</v>
      </c>
      <c r="U143" s="22">
        <f>VLOOKUP($K143,GlobSheetPaste!$H$3:$P$1269,9,FALSE)</f>
        <v>43891</v>
      </c>
      <c r="V143" s="19">
        <v>340</v>
      </c>
      <c r="W143" s="19">
        <v>370</v>
      </c>
      <c r="X143" s="2" t="b">
        <f t="shared" ref="X143:Y143" si="165">ISNUMBER(V143)</f>
        <v>1</v>
      </c>
      <c r="Y143" s="2" t="b">
        <f t="shared" si="165"/>
        <v>1</v>
      </c>
      <c r="Z143" s="2" t="s">
        <v>89</v>
      </c>
      <c r="AB143" s="2" t="s">
        <v>178</v>
      </c>
      <c r="AC143" s="24" t="str">
        <f ca="1">IFERROR(__xludf.DUMMYFUNCTION("SPLIT(AB143,""_"")"),"Deepwater")</f>
        <v>Deepwater</v>
      </c>
      <c r="AD143" s="24"/>
      <c r="AE143" s="24">
        <f>VLOOKUP(J143,rangearea210527!$B$2:$C$1159,2,TRUE)</f>
        <v>217.94246509999999</v>
      </c>
      <c r="AF143" s="26" t="s">
        <v>118</v>
      </c>
      <c r="AG143" s="26">
        <v>43.2</v>
      </c>
      <c r="AH143" s="26" t="s">
        <v>84</v>
      </c>
      <c r="AI143" s="26" t="s">
        <v>85</v>
      </c>
      <c r="AJ143" s="27" t="s">
        <v>86</v>
      </c>
      <c r="AK143" s="27"/>
      <c r="AL143" s="26"/>
      <c r="AM143" s="26">
        <v>1</v>
      </c>
      <c r="AN143" s="26">
        <v>0</v>
      </c>
      <c r="AO143" s="29">
        <v>0</v>
      </c>
      <c r="AP143" s="30"/>
      <c r="AQ143" s="30"/>
      <c r="AR143" s="30"/>
      <c r="AS143" s="1">
        <v>0</v>
      </c>
      <c r="AT143" s="1"/>
      <c r="AU143" s="1"/>
      <c r="AV143" s="1"/>
      <c r="AW143" s="1">
        <v>0</v>
      </c>
      <c r="AX143" s="1">
        <v>0</v>
      </c>
      <c r="AY143" s="1">
        <v>1</v>
      </c>
      <c r="BC143" s="1">
        <v>1</v>
      </c>
      <c r="BH143" s="1">
        <v>1</v>
      </c>
      <c r="BJ143" s="1">
        <v>1</v>
      </c>
      <c r="BL143" s="1">
        <v>1</v>
      </c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0</v>
      </c>
    </row>
    <row r="144" spans="1:75" ht="15.75" hidden="1" customHeight="1" x14ac:dyDescent="0.3">
      <c r="A144" s="2">
        <v>107</v>
      </c>
      <c r="B144" s="2">
        <v>1</v>
      </c>
      <c r="C144" s="2" t="s">
        <v>75</v>
      </c>
      <c r="D144" s="1">
        <v>3</v>
      </c>
      <c r="E144" s="2" t="str">
        <f t="shared" si="0"/>
        <v>3_Squaliformes</v>
      </c>
      <c r="F144" s="2" t="s">
        <v>203</v>
      </c>
      <c r="G144" s="2" t="s">
        <v>334</v>
      </c>
      <c r="H144" s="2" t="s">
        <v>354</v>
      </c>
      <c r="I144" s="2" t="s">
        <v>437</v>
      </c>
      <c r="J144" s="2" t="s">
        <v>438</v>
      </c>
      <c r="K144" s="19" t="str">
        <f t="shared" si="1"/>
        <v>Etmopterus spinax</v>
      </c>
      <c r="L144" s="20">
        <f>VLOOKUP($K144,GlobSheetPaste!$H$3:$P$1269,2,FALSE)</f>
        <v>161388</v>
      </c>
      <c r="M144" s="20">
        <f>VLOOKUP($K144,GlobSheetPaste!$H$3:$P$1269,3,FALSE)</f>
        <v>124475610</v>
      </c>
      <c r="N144" s="20" t="str">
        <f>VLOOKUP($K144,GlobSheetPaste!$H$3:$P$1269,4,FALSE)</f>
        <v>submitted</v>
      </c>
      <c r="O144" s="20" t="str">
        <f>VLOOKUP($K144,GlobSheetPaste!$H$3:$P$1269,5,FALSE)</f>
        <v>LC</v>
      </c>
      <c r="P144" s="20">
        <f>VLOOKUP($K144,GlobSheetPaste!$H$3:$P$1269,6,FALSE)</f>
        <v>2008</v>
      </c>
      <c r="Q144" s="20" t="str">
        <f>VLOOKUP($K144,GlobSheetPaste!$H$3:$P$1269,7,FALSE)</f>
        <v>VU</v>
      </c>
      <c r="R144" s="20" t="str">
        <f>VLOOKUP($K144,GlobSheetPaste!$H$3:$P$1269,8,FALSE)</f>
        <v>A2d</v>
      </c>
      <c r="S144" s="20" t="str">
        <f t="shared" si="163"/>
        <v>non-genuine change</v>
      </c>
      <c r="T144" s="20" t="b">
        <f t="shared" si="2"/>
        <v>0</v>
      </c>
      <c r="U144" s="22">
        <f>VLOOKUP($K144,GlobSheetPaste!$H$3:$P$1269,9,FALSE)</f>
        <v>44228</v>
      </c>
      <c r="V144" s="19">
        <v>70</v>
      </c>
      <c r="W144" s="19">
        <v>2490</v>
      </c>
      <c r="X144" s="2" t="b">
        <f t="shared" ref="X144:Y144" si="166">ISNUMBER(V144)</f>
        <v>1</v>
      </c>
      <c r="Y144" s="2" t="b">
        <f t="shared" si="166"/>
        <v>1</v>
      </c>
      <c r="Z144" s="2" t="s">
        <v>89</v>
      </c>
      <c r="AB144" s="2" t="s">
        <v>178</v>
      </c>
      <c r="AC144" s="24" t="str">
        <f ca="1">IFERROR(__xludf.DUMMYFUNCTION("SPLIT(AB144,""_"")"),"Deepwater")</f>
        <v>Deepwater</v>
      </c>
      <c r="AD144" s="24"/>
      <c r="AE144" s="24">
        <f>VLOOKUP(J144,rangearea210527!$B$2:$C$1159,2,TRUE)</f>
        <v>2097342.9019999998</v>
      </c>
      <c r="AF144" s="26"/>
      <c r="AG144" s="26">
        <v>55</v>
      </c>
      <c r="AH144" s="26" t="s">
        <v>84</v>
      </c>
      <c r="AI144" s="26" t="s">
        <v>85</v>
      </c>
      <c r="AJ144" s="27" t="s">
        <v>86</v>
      </c>
      <c r="AK144" s="27"/>
      <c r="AL144" s="26">
        <v>7.8</v>
      </c>
      <c r="AM144" s="26">
        <v>1</v>
      </c>
      <c r="AN144" s="26">
        <v>0</v>
      </c>
      <c r="AO144" s="29">
        <v>0</v>
      </c>
      <c r="AP144" s="30"/>
      <c r="AQ144" s="30"/>
      <c r="AR144" s="30"/>
      <c r="AS144" s="1">
        <v>0</v>
      </c>
      <c r="AT144" s="1"/>
      <c r="AU144" s="1"/>
      <c r="AV144" s="1"/>
      <c r="AW144" s="1">
        <v>0</v>
      </c>
      <c r="AX144" s="1">
        <v>0</v>
      </c>
      <c r="AY144" s="1">
        <v>1</v>
      </c>
      <c r="AZ144" s="1">
        <v>1</v>
      </c>
      <c r="BC144" s="1">
        <v>1</v>
      </c>
      <c r="BD144" s="1">
        <v>1</v>
      </c>
      <c r="BJ144" s="1">
        <v>1</v>
      </c>
      <c r="BL144" s="1">
        <v>1</v>
      </c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0</v>
      </c>
    </row>
    <row r="145" spans="1:75" ht="15.75" hidden="1" customHeight="1" x14ac:dyDescent="0.3">
      <c r="A145" s="2">
        <v>108</v>
      </c>
      <c r="B145" s="2">
        <v>1</v>
      </c>
      <c r="C145" s="2" t="s">
        <v>75</v>
      </c>
      <c r="D145" s="1">
        <v>3</v>
      </c>
      <c r="E145" s="2" t="str">
        <f t="shared" si="0"/>
        <v>3_Squaliformes</v>
      </c>
      <c r="F145" s="2" t="s">
        <v>203</v>
      </c>
      <c r="G145" s="2" t="s">
        <v>334</v>
      </c>
      <c r="H145" s="2" t="s">
        <v>354</v>
      </c>
      <c r="I145" s="2" t="s">
        <v>439</v>
      </c>
      <c r="J145" s="2" t="s">
        <v>440</v>
      </c>
      <c r="K145" s="19" t="str">
        <f t="shared" si="1"/>
        <v>Etmopterus splendidus</v>
      </c>
      <c r="L145" s="20">
        <f>VLOOKUP($K145,GlobSheetPaste!$H$3:$P$1269,2,FALSE)</f>
        <v>161448</v>
      </c>
      <c r="M145" s="20">
        <f>VLOOKUP($K145,GlobSheetPaste!$H$3:$P$1269,3,FALSE)</f>
        <v>124487132</v>
      </c>
      <c r="N145" s="20" t="str">
        <f>VLOOKUP($K145,GlobSheetPaste!$H$3:$P$1269,4,FALSE)</f>
        <v>published</v>
      </c>
      <c r="O145" s="20" t="str">
        <f>VLOOKUP($K145,GlobSheetPaste!$H$3:$P$1269,5,FALSE)</f>
        <v>DD</v>
      </c>
      <c r="P145" s="20">
        <f>VLOOKUP($K145,GlobSheetPaste!$H$3:$P$1269,6,FALSE)</f>
        <v>2008</v>
      </c>
      <c r="Q145" s="20" t="str">
        <f>VLOOKUP($K145,GlobSheetPaste!$H$3:$P$1269,7,FALSE)</f>
        <v>LC</v>
      </c>
      <c r="R145" s="20" t="str">
        <f>VLOOKUP($K145,GlobSheetPaste!$H$3:$P$1269,8,FALSE)</f>
        <v>NA</v>
      </c>
      <c r="S145" s="20" t="str">
        <f t="shared" si="163"/>
        <v>non-genuine change</v>
      </c>
      <c r="T145" s="20" t="b">
        <f t="shared" si="2"/>
        <v>0</v>
      </c>
      <c r="U145" s="22">
        <f>VLOOKUP($K145,GlobSheetPaste!$H$3:$P$1269,9,FALSE)</f>
        <v>43891</v>
      </c>
      <c r="V145" s="19">
        <v>100</v>
      </c>
      <c r="W145" s="19">
        <v>300</v>
      </c>
      <c r="X145" s="2" t="b">
        <f t="shared" ref="X145:Y145" si="167">ISNUMBER(V145)</f>
        <v>1</v>
      </c>
      <c r="Y145" s="2" t="b">
        <f t="shared" si="167"/>
        <v>1</v>
      </c>
      <c r="Z145" s="2" t="s">
        <v>89</v>
      </c>
      <c r="AB145" s="2" t="s">
        <v>178</v>
      </c>
      <c r="AC145" s="24" t="str">
        <f ca="1">IFERROR(__xludf.DUMMYFUNCTION("SPLIT(AB145,""_"")"),"Deepwater")</f>
        <v>Deepwater</v>
      </c>
      <c r="AD145" s="24"/>
      <c r="AE145" s="24">
        <f>VLOOKUP(J145,rangearea210527!$B$2:$C$1159,2,TRUE)</f>
        <v>50356.623119999997</v>
      </c>
      <c r="AF145" s="26" t="s">
        <v>118</v>
      </c>
      <c r="AG145" s="26">
        <v>30.7</v>
      </c>
      <c r="AH145" s="26" t="s">
        <v>84</v>
      </c>
      <c r="AI145" s="26" t="s">
        <v>85</v>
      </c>
      <c r="AJ145" s="27" t="s">
        <v>86</v>
      </c>
      <c r="AK145" s="27"/>
      <c r="AL145" s="26"/>
      <c r="AM145" s="26">
        <v>1</v>
      </c>
      <c r="AN145" s="26">
        <v>0</v>
      </c>
      <c r="AO145" s="29">
        <v>0</v>
      </c>
      <c r="AP145" s="30"/>
      <c r="AQ145" s="30"/>
      <c r="AR145" s="30"/>
      <c r="AS145" s="1">
        <v>0</v>
      </c>
      <c r="AT145" s="1"/>
      <c r="AU145" s="1"/>
      <c r="AV145" s="1"/>
      <c r="AW145" s="1">
        <v>0</v>
      </c>
      <c r="AX145" s="1">
        <v>0</v>
      </c>
      <c r="AY145" s="1">
        <v>1</v>
      </c>
      <c r="BC145" s="1">
        <v>1</v>
      </c>
      <c r="BH145" s="1">
        <v>1</v>
      </c>
      <c r="BJ145" s="1">
        <v>1</v>
      </c>
      <c r="BL145" s="1">
        <v>1</v>
      </c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0</v>
      </c>
    </row>
    <row r="146" spans="1:75" ht="15.75" hidden="1" customHeight="1" x14ac:dyDescent="0.3">
      <c r="A146" s="2">
        <v>109</v>
      </c>
      <c r="B146" s="2">
        <v>1</v>
      </c>
      <c r="C146" s="2" t="s">
        <v>75</v>
      </c>
      <c r="D146" s="1">
        <v>3</v>
      </c>
      <c r="E146" s="2" t="str">
        <f t="shared" si="0"/>
        <v>3_Squaliformes</v>
      </c>
      <c r="F146" s="2" t="s">
        <v>203</v>
      </c>
      <c r="G146" s="2" t="s">
        <v>334</v>
      </c>
      <c r="H146" s="2" t="s">
        <v>354</v>
      </c>
      <c r="I146" s="2" t="s">
        <v>441</v>
      </c>
      <c r="J146" s="2" t="s">
        <v>442</v>
      </c>
      <c r="K146" s="19" t="str">
        <f t="shared" si="1"/>
        <v>Etmopterus unicolor</v>
      </c>
      <c r="L146" s="20">
        <f>VLOOKUP($K146,GlobSheetPaste!$H$3:$P$1269,2,FALSE)</f>
        <v>124696811</v>
      </c>
      <c r="M146" s="20">
        <f>VLOOKUP($K146,GlobSheetPaste!$H$3:$P$1269,3,FALSE)</f>
        <v>68622840</v>
      </c>
      <c r="N146" s="20" t="str">
        <f>VLOOKUP($K146,GlobSheetPaste!$H$3:$P$1269,4,FALSE)</f>
        <v>published</v>
      </c>
      <c r="O146" s="20" t="str">
        <f>VLOOKUP($K146,GlobSheetPaste!$H$3:$P$1269,5,FALSE)</f>
        <v>NE</v>
      </c>
      <c r="P146" s="20" t="str">
        <f>VLOOKUP($K146,GlobSheetPaste!$H$3:$P$1269,6,FALSE)</f>
        <v>NA</v>
      </c>
      <c r="Q146" s="20" t="str">
        <f>VLOOKUP($K146,GlobSheetPaste!$H$3:$P$1269,7,FALSE)</f>
        <v>DD</v>
      </c>
      <c r="R146" s="20" t="str">
        <f>VLOOKUP($K146,GlobSheetPaste!$H$3:$P$1269,8,FALSE)</f>
        <v>NA</v>
      </c>
      <c r="S146" s="1" t="s">
        <v>117</v>
      </c>
      <c r="T146" s="20" t="b">
        <f t="shared" si="2"/>
        <v>0</v>
      </c>
      <c r="U146" s="20">
        <f>VLOOKUP($K146,GlobSheetPaste!$H$3:$P$1269,9,FALSE)</f>
        <v>2017</v>
      </c>
      <c r="V146" s="19">
        <v>120</v>
      </c>
      <c r="W146" s="19">
        <v>1500</v>
      </c>
      <c r="X146" s="2" t="b">
        <f t="shared" ref="X146:Y146" si="168">ISNUMBER(V146)</f>
        <v>1</v>
      </c>
      <c r="Y146" s="2" t="b">
        <f t="shared" si="168"/>
        <v>1</v>
      </c>
      <c r="Z146" s="2" t="s">
        <v>89</v>
      </c>
      <c r="AB146" s="2" t="s">
        <v>178</v>
      </c>
      <c r="AC146" s="24" t="str">
        <f ca="1">IFERROR(__xludf.DUMMYFUNCTION("SPLIT(AB146,""_"")"),"Deepwater")</f>
        <v>Deepwater</v>
      </c>
      <c r="AD146" s="24"/>
      <c r="AE146" s="24">
        <f>VLOOKUP(J146,rangearea210527!$B$2:$C$1159,2,TRUE)</f>
        <v>502903.48859999998</v>
      </c>
      <c r="AF146" s="26"/>
      <c r="AG146" s="26">
        <v>79</v>
      </c>
      <c r="AH146" s="26" t="s">
        <v>84</v>
      </c>
      <c r="AI146" s="26" t="s">
        <v>85</v>
      </c>
      <c r="AJ146" s="27" t="s">
        <v>86</v>
      </c>
      <c r="AK146" s="27"/>
      <c r="AL146" s="26"/>
      <c r="AM146" s="26">
        <v>1</v>
      </c>
      <c r="AN146" s="26">
        <v>0</v>
      </c>
      <c r="AO146" s="29">
        <v>0</v>
      </c>
      <c r="AP146" s="30"/>
      <c r="AQ146" s="30"/>
      <c r="AR146" s="30"/>
      <c r="AS146" s="1">
        <v>0</v>
      </c>
      <c r="AT146" s="1"/>
      <c r="AU146" s="1"/>
      <c r="AV146" s="1"/>
      <c r="AW146" s="1">
        <v>0</v>
      </c>
      <c r="AX146" s="1">
        <v>0</v>
      </c>
      <c r="AY146" s="1">
        <v>1</v>
      </c>
      <c r="BC146" s="1">
        <v>1</v>
      </c>
      <c r="BG146" s="1">
        <v>1</v>
      </c>
      <c r="BH146" s="1"/>
      <c r="BI146" s="1"/>
      <c r="BJ146" s="1">
        <v>1</v>
      </c>
      <c r="BK146" s="1"/>
      <c r="BL146" s="1">
        <v>1</v>
      </c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0</v>
      </c>
    </row>
    <row r="147" spans="1:75" ht="15.75" hidden="1" customHeight="1" x14ac:dyDescent="0.3">
      <c r="A147" s="2">
        <v>110</v>
      </c>
      <c r="B147" s="2">
        <v>1</v>
      </c>
      <c r="C147" s="2" t="s">
        <v>75</v>
      </c>
      <c r="D147" s="1">
        <v>3</v>
      </c>
      <c r="E147" s="2" t="str">
        <f t="shared" si="0"/>
        <v>3_Squaliformes</v>
      </c>
      <c r="F147" s="2" t="s">
        <v>203</v>
      </c>
      <c r="G147" s="2" t="s">
        <v>334</v>
      </c>
      <c r="H147" s="2" t="s">
        <v>354</v>
      </c>
      <c r="I147" s="2" t="s">
        <v>443</v>
      </c>
      <c r="J147" s="2" t="s">
        <v>444</v>
      </c>
      <c r="K147" s="19" t="str">
        <f t="shared" si="1"/>
        <v>Etmopterus viator</v>
      </c>
      <c r="L147" s="20">
        <f>VLOOKUP($K147,GlobSheetPaste!$H$3:$P$1269,2,FALSE)</f>
        <v>116878630</v>
      </c>
      <c r="M147" s="20">
        <f>VLOOKUP($K147,GlobSheetPaste!$H$3:$P$1269,3,FALSE)</f>
        <v>116878685</v>
      </c>
      <c r="N147" s="20" t="str">
        <f>VLOOKUP($K147,GlobSheetPaste!$H$3:$P$1269,4,FALSE)</f>
        <v>published</v>
      </c>
      <c r="O147" s="20" t="str">
        <f>VLOOKUP($K147,GlobSheetPaste!$H$3:$P$1269,5,FALSE)</f>
        <v>NE</v>
      </c>
      <c r="P147" s="20" t="str">
        <f>VLOOKUP($K147,GlobSheetPaste!$H$3:$P$1269,6,FALSE)</f>
        <v>NA</v>
      </c>
      <c r="Q147" s="20" t="str">
        <f>VLOOKUP($K147,GlobSheetPaste!$H$3:$P$1269,7,FALSE)</f>
        <v>LC</v>
      </c>
      <c r="R147" s="20" t="str">
        <f>VLOOKUP($K147,GlobSheetPaste!$H$3:$P$1269,8,FALSE)</f>
        <v>NA</v>
      </c>
      <c r="S147" s="1" t="s">
        <v>117</v>
      </c>
      <c r="T147" s="20" t="b">
        <f t="shared" si="2"/>
        <v>0</v>
      </c>
      <c r="U147" s="20">
        <f>VLOOKUP($K147,GlobSheetPaste!$H$3:$P$1269,9,FALSE)</f>
        <v>2017</v>
      </c>
      <c r="V147" s="19">
        <v>830</v>
      </c>
      <c r="W147" s="19">
        <v>1610</v>
      </c>
      <c r="X147" s="2" t="b">
        <f t="shared" ref="X147:Y147" si="169">ISNUMBER(V147)</f>
        <v>1</v>
      </c>
      <c r="Y147" s="2" t="b">
        <f t="shared" si="169"/>
        <v>1</v>
      </c>
      <c r="Z147" s="2" t="s">
        <v>89</v>
      </c>
      <c r="AB147" s="2" t="s">
        <v>178</v>
      </c>
      <c r="AC147" s="24" t="str">
        <f ca="1">IFERROR(__xludf.DUMMYFUNCTION("SPLIT(AB147,""_"")"),"Deepwater")</f>
        <v>Deepwater</v>
      </c>
      <c r="AD147" s="24"/>
      <c r="AE147" s="24">
        <f>VLOOKUP(J147,rangearea210527!$B$2:$C$1159,2,TRUE)</f>
        <v>133550.87299999999</v>
      </c>
      <c r="AF147" s="26" t="s">
        <v>118</v>
      </c>
      <c r="AG147" s="26">
        <v>58</v>
      </c>
      <c r="AH147" s="26" t="s">
        <v>84</v>
      </c>
      <c r="AI147" s="26" t="s">
        <v>85</v>
      </c>
      <c r="AJ147" s="27" t="s">
        <v>86</v>
      </c>
      <c r="AK147" s="27"/>
      <c r="AL147" s="26"/>
      <c r="AM147" s="26">
        <v>1</v>
      </c>
      <c r="AN147" s="26">
        <v>0</v>
      </c>
      <c r="AO147" s="29">
        <v>0</v>
      </c>
      <c r="AP147" s="30"/>
      <c r="AQ147" s="30"/>
      <c r="AR147" s="30"/>
      <c r="AS147" s="1">
        <v>0</v>
      </c>
      <c r="AT147" s="1"/>
      <c r="AU147" s="1"/>
      <c r="AV147" s="1"/>
      <c r="AW147" s="1">
        <v>0</v>
      </c>
      <c r="AX147" s="1">
        <v>0</v>
      </c>
      <c r="AY147" s="1">
        <v>1</v>
      </c>
      <c r="BC147" s="1">
        <v>1</v>
      </c>
      <c r="BH147" s="1">
        <v>1</v>
      </c>
      <c r="BJ147" s="1">
        <v>1</v>
      </c>
      <c r="BL147" s="1">
        <v>1</v>
      </c>
      <c r="BM147" s="1"/>
      <c r="BN147" s="1"/>
      <c r="BO147" s="1"/>
      <c r="BP147" s="1"/>
      <c r="BQ147" s="1"/>
      <c r="BR147" s="1"/>
      <c r="BS147" s="1"/>
      <c r="BT147" s="1">
        <v>1</v>
      </c>
      <c r="BU147" s="1"/>
      <c r="BV147" s="1"/>
      <c r="BW147" s="1">
        <v>0</v>
      </c>
    </row>
    <row r="148" spans="1:75" ht="15.75" hidden="1" customHeight="1" x14ac:dyDescent="0.3">
      <c r="A148" s="2">
        <v>111</v>
      </c>
      <c r="B148" s="2">
        <v>1</v>
      </c>
      <c r="C148" s="2" t="s">
        <v>75</v>
      </c>
      <c r="D148" s="1">
        <v>3</v>
      </c>
      <c r="E148" s="2" t="str">
        <f t="shared" si="0"/>
        <v>3_Squaliformes</v>
      </c>
      <c r="F148" s="2" t="s">
        <v>203</v>
      </c>
      <c r="G148" s="2" t="s">
        <v>334</v>
      </c>
      <c r="H148" s="2" t="s">
        <v>354</v>
      </c>
      <c r="I148" s="2" t="s">
        <v>445</v>
      </c>
      <c r="J148" s="2" t="s">
        <v>446</v>
      </c>
      <c r="K148" s="19" t="str">
        <f t="shared" si="1"/>
        <v>Etmopterus villosus</v>
      </c>
      <c r="L148" s="20">
        <f>VLOOKUP($K148,GlobSheetPaste!$H$3:$P$1269,2,FALSE)</f>
        <v>161441</v>
      </c>
      <c r="M148" s="20">
        <f>VLOOKUP($K148,GlobSheetPaste!$H$3:$P$1269,3,FALSE)</f>
        <v>124486127</v>
      </c>
      <c r="N148" s="20" t="str">
        <f>VLOOKUP($K148,GlobSheetPaste!$H$3:$P$1269,4,FALSE)</f>
        <v>published</v>
      </c>
      <c r="O148" s="20" t="str">
        <f>VLOOKUP($K148,GlobSheetPaste!$H$3:$P$1269,5,FALSE)</f>
        <v>LC</v>
      </c>
      <c r="P148" s="20">
        <f>VLOOKUP($K148,GlobSheetPaste!$H$3:$P$1269,6,FALSE)</f>
        <v>2008</v>
      </c>
      <c r="Q148" s="20" t="str">
        <f>VLOOKUP($K148,GlobSheetPaste!$H$3:$P$1269,7,FALSE)</f>
        <v>LC</v>
      </c>
      <c r="R148" s="20" t="str">
        <f>VLOOKUP($K148,GlobSheetPaste!$H$3:$P$1269,8,FALSE)</f>
        <v>NA</v>
      </c>
      <c r="S148" s="20" t="str">
        <f t="shared" ref="S148:S158" si="170">IF(O148=Q148,"NoChange","non-genuine change")</f>
        <v>NoChange</v>
      </c>
      <c r="T148" s="20" t="b">
        <f t="shared" si="2"/>
        <v>0</v>
      </c>
      <c r="U148" s="22">
        <f>VLOOKUP($K148,GlobSheetPaste!$H$3:$P$1269,9,FALSE)</f>
        <v>43891</v>
      </c>
      <c r="V148" s="19">
        <v>406</v>
      </c>
      <c r="W148" s="19">
        <v>911</v>
      </c>
      <c r="X148" s="2" t="b">
        <f t="shared" ref="X148:Y148" si="171">ISNUMBER(V148)</f>
        <v>1</v>
      </c>
      <c r="Y148" s="2" t="b">
        <f t="shared" si="171"/>
        <v>1</v>
      </c>
      <c r="Z148" s="2" t="s">
        <v>89</v>
      </c>
      <c r="AB148" s="2" t="s">
        <v>178</v>
      </c>
      <c r="AC148" s="24" t="str">
        <f ca="1">IFERROR(__xludf.DUMMYFUNCTION("SPLIT(AB148,""_"")"),"Deepwater")</f>
        <v>Deepwater</v>
      </c>
      <c r="AD148" s="24"/>
      <c r="AE148" s="24">
        <f>VLOOKUP(J148,rangearea210527!$B$2:$C$1159,2,TRUE)</f>
        <v>12561.448829999999</v>
      </c>
      <c r="AF148" s="26" t="s">
        <v>118</v>
      </c>
      <c r="AG148" s="26">
        <v>65.2</v>
      </c>
      <c r="AH148" s="26" t="s">
        <v>84</v>
      </c>
      <c r="AI148" s="26" t="s">
        <v>85</v>
      </c>
      <c r="AJ148" s="27" t="s">
        <v>86</v>
      </c>
      <c r="AK148" s="27"/>
      <c r="AL148" s="26"/>
      <c r="AM148" s="26">
        <v>1</v>
      </c>
      <c r="AN148" s="26">
        <v>0</v>
      </c>
      <c r="AO148" s="29">
        <v>0</v>
      </c>
      <c r="AP148" s="30"/>
      <c r="AQ148" s="26">
        <v>1</v>
      </c>
      <c r="AR148" s="30"/>
      <c r="AS148" s="1">
        <v>0</v>
      </c>
      <c r="AT148" s="1"/>
      <c r="AU148" s="1"/>
      <c r="AV148" s="1"/>
      <c r="AW148" s="1">
        <v>0</v>
      </c>
      <c r="AX148" s="1">
        <v>0</v>
      </c>
      <c r="AY148" s="1">
        <v>1</v>
      </c>
      <c r="BC148" s="1">
        <v>1</v>
      </c>
      <c r="BH148" s="1">
        <v>1</v>
      </c>
      <c r="BJ148" s="1">
        <v>1</v>
      </c>
      <c r="BK148" s="1"/>
      <c r="BL148" s="1">
        <v>1</v>
      </c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0</v>
      </c>
    </row>
    <row r="149" spans="1:75" ht="15.75" hidden="1" customHeight="1" x14ac:dyDescent="0.3">
      <c r="A149" s="2">
        <v>112</v>
      </c>
      <c r="B149" s="2">
        <v>1</v>
      </c>
      <c r="C149" s="2" t="s">
        <v>75</v>
      </c>
      <c r="D149" s="1">
        <v>3</v>
      </c>
      <c r="E149" s="2" t="str">
        <f t="shared" si="0"/>
        <v>3_Squaliformes</v>
      </c>
      <c r="F149" s="2" t="s">
        <v>203</v>
      </c>
      <c r="G149" s="2" t="s">
        <v>334</v>
      </c>
      <c r="H149" s="2" t="s">
        <v>354</v>
      </c>
      <c r="I149" s="2" t="s">
        <v>447</v>
      </c>
      <c r="J149" s="2" t="s">
        <v>448</v>
      </c>
      <c r="K149" s="19" t="str">
        <f t="shared" si="1"/>
        <v>Etmopterus virens</v>
      </c>
      <c r="L149" s="20">
        <f>VLOOKUP($K149,GlobSheetPaste!$H$3:$P$1269,2,FALSE)</f>
        <v>60245</v>
      </c>
      <c r="M149" s="20">
        <f>VLOOKUP($K149,GlobSheetPaste!$H$3:$P$1269,3,FALSE)</f>
        <v>124455793</v>
      </c>
      <c r="N149" s="20" t="str">
        <f>VLOOKUP($K149,GlobSheetPaste!$H$3:$P$1269,4,FALSE)</f>
        <v>published</v>
      </c>
      <c r="O149" s="20" t="str">
        <f>VLOOKUP($K149,GlobSheetPaste!$H$3:$P$1269,5,FALSE)</f>
        <v>LC</v>
      </c>
      <c r="P149" s="20">
        <f>VLOOKUP($K149,GlobSheetPaste!$H$3:$P$1269,6,FALSE)</f>
        <v>2006</v>
      </c>
      <c r="Q149" s="20" t="str">
        <f>VLOOKUP($K149,GlobSheetPaste!$H$3:$P$1269,7,FALSE)</f>
        <v>LC</v>
      </c>
      <c r="R149" s="20" t="str">
        <f>VLOOKUP($K149,GlobSheetPaste!$H$3:$P$1269,8,FALSE)</f>
        <v>NA</v>
      </c>
      <c r="S149" s="20" t="str">
        <f t="shared" si="170"/>
        <v>NoChange</v>
      </c>
      <c r="T149" s="20" t="b">
        <f t="shared" si="2"/>
        <v>0</v>
      </c>
      <c r="U149" s="22">
        <f>VLOOKUP($K149,GlobSheetPaste!$H$3:$P$1269,9,FALSE)</f>
        <v>43891</v>
      </c>
      <c r="V149" s="19">
        <v>196</v>
      </c>
      <c r="W149" s="19">
        <v>915</v>
      </c>
      <c r="X149" s="2" t="b">
        <f t="shared" ref="X149:Y149" si="172">ISNUMBER(V149)</f>
        <v>1</v>
      </c>
      <c r="Y149" s="2" t="b">
        <f t="shared" si="172"/>
        <v>1</v>
      </c>
      <c r="Z149" s="2" t="s">
        <v>89</v>
      </c>
      <c r="AB149" s="2" t="s">
        <v>178</v>
      </c>
      <c r="AC149" s="24" t="str">
        <f ca="1">IFERROR(__xludf.DUMMYFUNCTION("SPLIT(AB149,""_"")"),"Deepwater")</f>
        <v>Deepwater</v>
      </c>
      <c r="AD149" s="24"/>
      <c r="AE149" s="24">
        <f>VLOOKUP(J149,rangearea210527!$B$2:$C$1159,2,TRUE)</f>
        <v>555450.87560000003</v>
      </c>
      <c r="AF149" s="26"/>
      <c r="AG149" s="26">
        <v>26</v>
      </c>
      <c r="AH149" s="26" t="s">
        <v>84</v>
      </c>
      <c r="AI149" s="26" t="s">
        <v>85</v>
      </c>
      <c r="AJ149" s="27" t="s">
        <v>86</v>
      </c>
      <c r="AK149" s="27"/>
      <c r="AL149" s="26"/>
      <c r="AM149" s="26">
        <v>1</v>
      </c>
      <c r="AN149" s="26">
        <v>0</v>
      </c>
      <c r="AO149" s="29">
        <v>0</v>
      </c>
      <c r="AP149" s="30"/>
      <c r="AQ149" s="30"/>
      <c r="AR149" s="30"/>
      <c r="AS149" s="1">
        <v>0</v>
      </c>
      <c r="AT149" s="1"/>
      <c r="AU149" s="1" t="s">
        <v>377</v>
      </c>
      <c r="AV149" s="1">
        <v>1</v>
      </c>
      <c r="AW149" s="1">
        <v>0</v>
      </c>
      <c r="AX149" s="1">
        <v>0</v>
      </c>
      <c r="AY149" s="1">
        <v>1</v>
      </c>
      <c r="BC149" s="1">
        <v>1</v>
      </c>
      <c r="BJ149" s="1">
        <v>1</v>
      </c>
      <c r="BK149" s="1"/>
      <c r="BL149" s="1">
        <v>1</v>
      </c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0</v>
      </c>
    </row>
    <row r="150" spans="1:75" ht="15.75" hidden="1" customHeight="1" x14ac:dyDescent="0.3">
      <c r="A150" s="2">
        <v>113</v>
      </c>
      <c r="B150" s="2">
        <v>1</v>
      </c>
      <c r="C150" s="2" t="s">
        <v>75</v>
      </c>
      <c r="D150" s="1">
        <v>3</v>
      </c>
      <c r="E150" s="2" t="str">
        <f t="shared" si="0"/>
        <v>3_Squaliformes</v>
      </c>
      <c r="F150" s="2" t="s">
        <v>203</v>
      </c>
      <c r="G150" s="2" t="s">
        <v>334</v>
      </c>
      <c r="H150" s="2" t="s">
        <v>449</v>
      </c>
      <c r="I150" s="2" t="s">
        <v>450</v>
      </c>
      <c r="J150" s="2" t="s">
        <v>451</v>
      </c>
      <c r="K150" s="19" t="str">
        <f t="shared" si="1"/>
        <v>Trigonognathus kabeyai</v>
      </c>
      <c r="L150" s="20">
        <f>VLOOKUP($K150,GlobSheetPaste!$H$3:$P$1269,2,FALSE)</f>
        <v>44205</v>
      </c>
      <c r="M150" s="20">
        <f>VLOOKUP($K150,GlobSheetPaste!$H$3:$P$1269,3,FALSE)</f>
        <v>80678455</v>
      </c>
      <c r="N150" s="20" t="str">
        <f>VLOOKUP($K150,GlobSheetPaste!$H$3:$P$1269,4,FALSE)</f>
        <v>published</v>
      </c>
      <c r="O150" s="20" t="str">
        <f>VLOOKUP($K150,GlobSheetPaste!$H$3:$P$1269,5,FALSE)</f>
        <v>DD</v>
      </c>
      <c r="P150" s="20">
        <f>VLOOKUP($K150,GlobSheetPaste!$H$3:$P$1269,6,FALSE)</f>
        <v>2004</v>
      </c>
      <c r="Q150" s="20" t="str">
        <f>VLOOKUP($K150,GlobSheetPaste!$H$3:$P$1269,7,FALSE)</f>
        <v>LC</v>
      </c>
      <c r="R150" s="20" t="str">
        <f>VLOOKUP($K150,GlobSheetPaste!$H$3:$P$1269,8,FALSE)</f>
        <v>NA</v>
      </c>
      <c r="S150" s="20" t="str">
        <f t="shared" si="170"/>
        <v>non-genuine change</v>
      </c>
      <c r="T150" s="20" t="b">
        <f t="shared" si="2"/>
        <v>0</v>
      </c>
      <c r="U150" s="22">
        <f>VLOOKUP($K150,GlobSheetPaste!$H$3:$P$1269,9,FALSE)</f>
        <v>43891</v>
      </c>
      <c r="V150" s="19">
        <v>150</v>
      </c>
      <c r="W150" s="19">
        <v>1000</v>
      </c>
      <c r="X150" s="2" t="b">
        <f t="shared" ref="X150:Y150" si="173">ISNUMBER(V150)</f>
        <v>1</v>
      </c>
      <c r="Y150" s="2" t="b">
        <f t="shared" si="173"/>
        <v>1</v>
      </c>
      <c r="Z150" s="2" t="s">
        <v>89</v>
      </c>
      <c r="AB150" s="2" t="s">
        <v>178</v>
      </c>
      <c r="AC150" s="24" t="str">
        <f ca="1">IFERROR(__xludf.DUMMYFUNCTION("SPLIT(AB150,""_"")"),"Deepwater")</f>
        <v>Deepwater</v>
      </c>
      <c r="AD150" s="24"/>
      <c r="AE150" s="24">
        <f>VLOOKUP(J150,rangearea210527!$B$2:$C$1159,2,TRUE)</f>
        <v>61245.09074</v>
      </c>
      <c r="AF150" s="26" t="s">
        <v>118</v>
      </c>
      <c r="AG150" s="26">
        <v>53.9</v>
      </c>
      <c r="AH150" s="26" t="s">
        <v>84</v>
      </c>
      <c r="AI150" s="26" t="s">
        <v>85</v>
      </c>
      <c r="AJ150" s="27" t="s">
        <v>86</v>
      </c>
      <c r="AK150" s="27"/>
      <c r="AL150" s="26"/>
      <c r="AM150" s="26">
        <v>1</v>
      </c>
      <c r="AN150" s="26">
        <v>0</v>
      </c>
      <c r="AO150" s="29">
        <v>0</v>
      </c>
      <c r="AP150" s="30"/>
      <c r="AQ150" s="26">
        <v>1</v>
      </c>
      <c r="AR150" s="30"/>
      <c r="AS150" s="1">
        <v>0</v>
      </c>
      <c r="AT150" s="1"/>
      <c r="AU150" s="1"/>
      <c r="AV150" s="1"/>
      <c r="AW150" s="1">
        <v>0</v>
      </c>
      <c r="AX150" s="1">
        <v>0</v>
      </c>
      <c r="AY150" s="1">
        <v>1</v>
      </c>
      <c r="BC150" s="1">
        <v>1</v>
      </c>
      <c r="BH150" s="1">
        <v>1</v>
      </c>
      <c r="BJ150" s="1">
        <v>1</v>
      </c>
      <c r="BL150" s="1">
        <v>1</v>
      </c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0</v>
      </c>
    </row>
    <row r="151" spans="1:75" ht="15.75" hidden="1" customHeight="1" x14ac:dyDescent="0.3">
      <c r="A151" s="2">
        <v>114</v>
      </c>
      <c r="B151" s="2">
        <v>1</v>
      </c>
      <c r="C151" s="2" t="s">
        <v>75</v>
      </c>
      <c r="D151" s="1">
        <v>3</v>
      </c>
      <c r="E151" s="2" t="str">
        <f t="shared" si="0"/>
        <v>3_Squaliformes</v>
      </c>
      <c r="F151" s="2" t="s">
        <v>203</v>
      </c>
      <c r="G151" s="2" t="s">
        <v>452</v>
      </c>
      <c r="H151" s="2" t="s">
        <v>453</v>
      </c>
      <c r="I151" s="2" t="s">
        <v>454</v>
      </c>
      <c r="J151" s="2" t="s">
        <v>455</v>
      </c>
      <c r="K151" s="19" t="str">
        <f t="shared" si="1"/>
        <v>Centroscymnus coelolepis</v>
      </c>
      <c r="L151" s="20">
        <f>VLOOKUP($K151,GlobSheetPaste!$H$3:$P$1269,2,FALSE)</f>
        <v>41747</v>
      </c>
      <c r="M151" s="20">
        <f>VLOOKUP($K151,GlobSheetPaste!$H$3:$P$1269,3,FALSE)</f>
        <v>2955293</v>
      </c>
      <c r="N151" s="20" t="str">
        <f>VLOOKUP($K151,GlobSheetPaste!$H$3:$P$1269,4,FALSE)</f>
        <v>published</v>
      </c>
      <c r="O151" s="20" t="str">
        <f>VLOOKUP($K151,GlobSheetPaste!$H$3:$P$1269,5,FALSE)</f>
        <v>NT</v>
      </c>
      <c r="P151" s="20">
        <f>VLOOKUP($K151,GlobSheetPaste!$H$3:$P$1269,6,FALSE)</f>
        <v>2003</v>
      </c>
      <c r="Q151" s="20" t="str">
        <f>VLOOKUP($K151,GlobSheetPaste!$H$3:$P$1269,7,FALSE)</f>
        <v>NT</v>
      </c>
      <c r="R151" s="20" t="str">
        <f>VLOOKUP($K151,GlobSheetPaste!$H$3:$P$1269,8,FALSE)</f>
        <v>A2bd</v>
      </c>
      <c r="S151" s="20" t="str">
        <f t="shared" si="170"/>
        <v>NoChange</v>
      </c>
      <c r="T151" s="20" t="b">
        <f t="shared" si="2"/>
        <v>0</v>
      </c>
      <c r="U151" s="22">
        <f>VLOOKUP($K151,GlobSheetPaste!$H$3:$P$1269,9,FALSE)</f>
        <v>43891</v>
      </c>
      <c r="V151" s="19">
        <v>128</v>
      </c>
      <c r="W151" s="19">
        <v>3675</v>
      </c>
      <c r="X151" s="2" t="b">
        <f t="shared" ref="X151:Y151" si="174">ISNUMBER(V151)</f>
        <v>1</v>
      </c>
      <c r="Y151" s="2" t="b">
        <f t="shared" si="174"/>
        <v>1</v>
      </c>
      <c r="Z151" s="2" t="s">
        <v>89</v>
      </c>
      <c r="AB151" s="2" t="s">
        <v>178</v>
      </c>
      <c r="AC151" s="24" t="str">
        <f ca="1">IFERROR(__xludf.DUMMYFUNCTION("SPLIT(AB151,""_"")"),"Deepwater")</f>
        <v>Deepwater</v>
      </c>
      <c r="AD151" s="24"/>
      <c r="AE151" s="24">
        <f>VLOOKUP(J151,rangearea210527!$B$2:$C$1159,2,TRUE)</f>
        <v>10918625.300000001</v>
      </c>
      <c r="AF151" s="26"/>
      <c r="AG151" s="26">
        <v>137</v>
      </c>
      <c r="AH151" s="26" t="s">
        <v>84</v>
      </c>
      <c r="AI151" s="26" t="s">
        <v>85</v>
      </c>
      <c r="AJ151" s="27" t="s">
        <v>86</v>
      </c>
      <c r="AK151" s="27"/>
      <c r="AL151" s="26">
        <v>37</v>
      </c>
      <c r="AM151" s="26">
        <v>1</v>
      </c>
      <c r="AN151" s="26">
        <v>0</v>
      </c>
      <c r="AO151" s="29">
        <v>0</v>
      </c>
      <c r="AP151" s="30"/>
      <c r="AQ151" s="30"/>
      <c r="AR151" s="30"/>
      <c r="AS151" s="1">
        <v>1</v>
      </c>
      <c r="AT151" s="1"/>
      <c r="AU151" s="1">
        <v>2</v>
      </c>
      <c r="AV151" s="1">
        <v>1</v>
      </c>
      <c r="AW151" s="1">
        <v>0</v>
      </c>
      <c r="AX151" s="1">
        <v>0</v>
      </c>
      <c r="AY151" s="1">
        <v>1</v>
      </c>
      <c r="BC151" s="1">
        <v>1</v>
      </c>
      <c r="BJ151" s="1">
        <v>1</v>
      </c>
      <c r="BL151" s="1">
        <v>1</v>
      </c>
      <c r="BM151" s="1"/>
      <c r="BN151" s="1"/>
      <c r="BO151" s="1"/>
      <c r="BP151" s="1"/>
      <c r="BQ151" s="1"/>
      <c r="BR151" s="1"/>
      <c r="BS151" s="1">
        <v>1</v>
      </c>
      <c r="BT151" s="1">
        <v>1</v>
      </c>
      <c r="BU151" s="1">
        <v>1</v>
      </c>
      <c r="BV151" s="1"/>
      <c r="BW151" s="1">
        <v>0</v>
      </c>
    </row>
    <row r="152" spans="1:75" ht="15.75" hidden="1" customHeight="1" x14ac:dyDescent="0.3">
      <c r="A152" s="2">
        <v>115</v>
      </c>
      <c r="B152" s="2">
        <v>1</v>
      </c>
      <c r="C152" s="2" t="s">
        <v>75</v>
      </c>
      <c r="D152" s="1">
        <v>3</v>
      </c>
      <c r="E152" s="2" t="str">
        <f t="shared" si="0"/>
        <v>3_Squaliformes</v>
      </c>
      <c r="F152" s="2" t="s">
        <v>203</v>
      </c>
      <c r="G152" s="2" t="s">
        <v>452</v>
      </c>
      <c r="H152" s="2" t="s">
        <v>453</v>
      </c>
      <c r="I152" s="2" t="s">
        <v>456</v>
      </c>
      <c r="J152" s="2" t="s">
        <v>457</v>
      </c>
      <c r="K152" s="19" t="str">
        <f t="shared" si="1"/>
        <v>Centroscymnus owstonii</v>
      </c>
      <c r="L152" s="20">
        <f>VLOOKUP($K152,GlobSheetPaste!$H$3:$P$1269,2,FALSE)</f>
        <v>41749</v>
      </c>
      <c r="M152" s="20">
        <f>VLOOKUP($K152,GlobSheetPaste!$H$3:$P$1269,3,FALSE)</f>
        <v>68615392</v>
      </c>
      <c r="N152" s="20" t="str">
        <f>VLOOKUP($K152,GlobSheetPaste!$H$3:$P$1269,4,FALSE)</f>
        <v>published</v>
      </c>
      <c r="O152" s="20" t="str">
        <f>VLOOKUP($K152,GlobSheetPaste!$H$3:$P$1269,5,FALSE)</f>
        <v>LC</v>
      </c>
      <c r="P152" s="20">
        <f>VLOOKUP($K152,GlobSheetPaste!$H$3:$P$1269,6,FALSE)</f>
        <v>2003</v>
      </c>
      <c r="Q152" s="20" t="str">
        <f>VLOOKUP($K152,GlobSheetPaste!$H$3:$P$1269,7,FALSE)</f>
        <v>VU</v>
      </c>
      <c r="R152" s="20" t="str">
        <f>VLOOKUP($K152,GlobSheetPaste!$H$3:$P$1269,8,FALSE)</f>
        <v>A2d</v>
      </c>
      <c r="S152" s="20" t="str">
        <f t="shared" si="170"/>
        <v>non-genuine change</v>
      </c>
      <c r="T152" s="20" t="b">
        <f t="shared" si="2"/>
        <v>0</v>
      </c>
      <c r="U152" s="20">
        <f>VLOOKUP($K152,GlobSheetPaste!$H$3:$P$1269,9,FALSE)</f>
        <v>2017</v>
      </c>
      <c r="V152" s="19">
        <v>150</v>
      </c>
      <c r="W152" s="19">
        <v>1549</v>
      </c>
      <c r="X152" s="2" t="b">
        <f t="shared" ref="X152:Y152" si="175">ISNUMBER(V152)</f>
        <v>1</v>
      </c>
      <c r="Y152" s="2" t="b">
        <f t="shared" si="175"/>
        <v>1</v>
      </c>
      <c r="Z152" s="2" t="s">
        <v>89</v>
      </c>
      <c r="AB152" s="2" t="s">
        <v>178</v>
      </c>
      <c r="AC152" s="24" t="str">
        <f ca="1">IFERROR(__xludf.DUMMYFUNCTION("SPLIT(AB152,""_"")"),"Deepwater")</f>
        <v>Deepwater</v>
      </c>
      <c r="AD152" s="24"/>
      <c r="AE152" s="24">
        <f>VLOOKUP(J152,rangearea210527!$B$2:$C$1159,2,TRUE)</f>
        <v>1148292.477</v>
      </c>
      <c r="AF152" s="26"/>
      <c r="AG152" s="26">
        <v>120</v>
      </c>
      <c r="AH152" s="26" t="s">
        <v>84</v>
      </c>
      <c r="AI152" s="26" t="s">
        <v>85</v>
      </c>
      <c r="AJ152" s="27" t="s">
        <v>86</v>
      </c>
      <c r="AK152" s="27"/>
      <c r="AL152" s="26">
        <v>30</v>
      </c>
      <c r="AM152" s="26">
        <v>1</v>
      </c>
      <c r="AN152" s="26">
        <v>0</v>
      </c>
      <c r="AO152" s="29">
        <v>0</v>
      </c>
      <c r="AP152" s="30"/>
      <c r="AQ152" s="30"/>
      <c r="AR152" s="30"/>
      <c r="AS152" s="1">
        <v>1</v>
      </c>
      <c r="AT152" s="1"/>
      <c r="AU152" s="1">
        <v>2</v>
      </c>
      <c r="AV152" s="1">
        <v>1</v>
      </c>
      <c r="AW152" s="1">
        <v>0</v>
      </c>
      <c r="AX152" s="1">
        <v>0</v>
      </c>
      <c r="AY152" s="1">
        <v>1</v>
      </c>
      <c r="AZ152" s="1">
        <v>1</v>
      </c>
      <c r="BC152" s="1">
        <v>1</v>
      </c>
      <c r="BD152" s="1">
        <v>1</v>
      </c>
      <c r="BJ152" s="1">
        <v>1</v>
      </c>
      <c r="BL152" s="1">
        <v>1</v>
      </c>
      <c r="BM152" s="1"/>
      <c r="BN152" s="1"/>
      <c r="BO152" s="1"/>
      <c r="BP152" s="1"/>
      <c r="BQ152" s="1"/>
      <c r="BR152" s="1"/>
      <c r="BS152" s="1"/>
      <c r="BT152" s="1">
        <v>1</v>
      </c>
      <c r="BU152" s="1">
        <v>1</v>
      </c>
      <c r="BV152" s="1"/>
      <c r="BW152" s="1">
        <v>0</v>
      </c>
    </row>
    <row r="153" spans="1:75" ht="15.75" hidden="1" customHeight="1" x14ac:dyDescent="0.3">
      <c r="A153" s="2">
        <v>116</v>
      </c>
      <c r="B153" s="2">
        <v>1</v>
      </c>
      <c r="C153" s="2" t="s">
        <v>75</v>
      </c>
      <c r="D153" s="1">
        <v>3</v>
      </c>
      <c r="E153" s="2" t="str">
        <f t="shared" si="0"/>
        <v>3_Squaliformes</v>
      </c>
      <c r="F153" s="2" t="s">
        <v>203</v>
      </c>
      <c r="G153" s="2" t="s">
        <v>452</v>
      </c>
      <c r="H153" s="2" t="s">
        <v>458</v>
      </c>
      <c r="I153" s="2" t="s">
        <v>459</v>
      </c>
      <c r="J153" s="2" t="s">
        <v>460</v>
      </c>
      <c r="K153" s="19" t="str">
        <f t="shared" si="1"/>
        <v>Centroselachus crepidater</v>
      </c>
      <c r="L153" s="20">
        <f>VLOOKUP($K153,GlobSheetPaste!$H$3:$P$1269,2,FALSE)</f>
        <v>46864</v>
      </c>
      <c r="M153" s="20">
        <f>VLOOKUP($K153,GlobSheetPaste!$H$3:$P$1269,3,FALSE)</f>
        <v>68615502</v>
      </c>
      <c r="N153" s="20" t="str">
        <f>VLOOKUP($K153,GlobSheetPaste!$H$3:$P$1269,4,FALSE)</f>
        <v>published</v>
      </c>
      <c r="O153" s="20" t="str">
        <f>VLOOKUP($K153,GlobSheetPaste!$H$3:$P$1269,5,FALSE)</f>
        <v>LC</v>
      </c>
      <c r="P153" s="20">
        <f>VLOOKUP($K153,GlobSheetPaste!$H$3:$P$1269,6,FALSE)</f>
        <v>2003</v>
      </c>
      <c r="Q153" s="20" t="str">
        <f>VLOOKUP($K153,GlobSheetPaste!$H$3:$P$1269,7,FALSE)</f>
        <v>NT</v>
      </c>
      <c r="R153" s="20" t="str">
        <f>VLOOKUP($K153,GlobSheetPaste!$H$3:$P$1269,8,FALSE)</f>
        <v>NA</v>
      </c>
      <c r="S153" s="20" t="str">
        <f t="shared" si="170"/>
        <v>non-genuine change</v>
      </c>
      <c r="T153" s="20" t="b">
        <f t="shared" si="2"/>
        <v>0</v>
      </c>
      <c r="U153" s="22">
        <f>VLOOKUP($K153,GlobSheetPaste!$H$3:$P$1269,9,FALSE)</f>
        <v>43891</v>
      </c>
      <c r="V153" s="19">
        <v>200</v>
      </c>
      <c r="W153" s="19">
        <v>2080</v>
      </c>
      <c r="X153" s="2" t="b">
        <f t="shared" ref="X153:Y153" si="176">ISNUMBER(V153)</f>
        <v>1</v>
      </c>
      <c r="Y153" s="2" t="b">
        <f t="shared" si="176"/>
        <v>1</v>
      </c>
      <c r="Z153" s="2" t="s">
        <v>89</v>
      </c>
      <c r="AB153" s="2" t="s">
        <v>178</v>
      </c>
      <c r="AC153" s="24" t="str">
        <f ca="1">IFERROR(__xludf.DUMMYFUNCTION("SPLIT(AB153,""_"")"),"Deepwater")</f>
        <v>Deepwater</v>
      </c>
      <c r="AD153" s="24"/>
      <c r="AE153" s="24">
        <f>VLOOKUP(J153,rangearea210527!$B$2:$C$1159,2,TRUE)</f>
        <v>2697972.2820000001</v>
      </c>
      <c r="AF153" s="26"/>
      <c r="AG153" s="26">
        <v>105</v>
      </c>
      <c r="AH153" s="26" t="s">
        <v>84</v>
      </c>
      <c r="AI153" s="26" t="s">
        <v>85</v>
      </c>
      <c r="AJ153" s="27" t="s">
        <v>86</v>
      </c>
      <c r="AK153" s="27"/>
      <c r="AL153" s="26">
        <v>37</v>
      </c>
      <c r="AM153" s="26">
        <v>1</v>
      </c>
      <c r="AN153" s="26">
        <v>0</v>
      </c>
      <c r="AO153" s="29">
        <v>0</v>
      </c>
      <c r="AP153" s="30"/>
      <c r="AQ153" s="30"/>
      <c r="AR153" s="30"/>
      <c r="AS153" s="1">
        <v>1</v>
      </c>
      <c r="AT153" s="1"/>
      <c r="AU153" s="1"/>
      <c r="AV153" s="1"/>
      <c r="AW153" s="1">
        <v>0</v>
      </c>
      <c r="AX153" s="1">
        <v>0</v>
      </c>
      <c r="AY153" s="1">
        <v>1</v>
      </c>
      <c r="BC153" s="1">
        <v>1</v>
      </c>
      <c r="BJ153" s="1">
        <v>1</v>
      </c>
      <c r="BL153" s="1">
        <v>1</v>
      </c>
      <c r="BM153" s="1"/>
      <c r="BN153" s="1"/>
      <c r="BO153" s="1"/>
      <c r="BP153" s="1"/>
      <c r="BQ153" s="1"/>
      <c r="BR153" s="1"/>
      <c r="BS153" s="1"/>
      <c r="BT153" s="1">
        <v>1</v>
      </c>
      <c r="BU153" s="1">
        <v>1</v>
      </c>
      <c r="BV153" s="1"/>
      <c r="BW153" s="1">
        <v>0</v>
      </c>
    </row>
    <row r="154" spans="1:75" ht="15.75" hidden="1" customHeight="1" x14ac:dyDescent="0.3">
      <c r="A154" s="2">
        <v>117</v>
      </c>
      <c r="B154" s="2">
        <v>1</v>
      </c>
      <c r="C154" s="2" t="s">
        <v>75</v>
      </c>
      <c r="D154" s="1">
        <v>3</v>
      </c>
      <c r="E154" s="2" t="str">
        <f t="shared" si="0"/>
        <v>3_Squaliformes</v>
      </c>
      <c r="F154" s="2" t="s">
        <v>203</v>
      </c>
      <c r="G154" s="2" t="s">
        <v>452</v>
      </c>
      <c r="H154" s="2" t="s">
        <v>461</v>
      </c>
      <c r="I154" s="2" t="s">
        <v>462</v>
      </c>
      <c r="J154" s="2" t="s">
        <v>463</v>
      </c>
      <c r="K154" s="19" t="str">
        <f t="shared" si="1"/>
        <v>Scymnodalatias albicauda</v>
      </c>
      <c r="L154" s="20">
        <f>VLOOKUP($K154,GlobSheetPaste!$H$3:$P$1269,2,FALSE)</f>
        <v>41855</v>
      </c>
      <c r="M154" s="20">
        <f>VLOOKUP($K154,GlobSheetPaste!$H$3:$P$1269,3,FALSE)</f>
        <v>68643273</v>
      </c>
      <c r="N154" s="20" t="str">
        <f>VLOOKUP($K154,GlobSheetPaste!$H$3:$P$1269,4,FALSE)</f>
        <v>published</v>
      </c>
      <c r="O154" s="20" t="str">
        <f>VLOOKUP($K154,GlobSheetPaste!$H$3:$P$1269,5,FALSE)</f>
        <v>DD</v>
      </c>
      <c r="P154" s="20">
        <f>VLOOKUP($K154,GlobSheetPaste!$H$3:$P$1269,6,FALSE)</f>
        <v>2003</v>
      </c>
      <c r="Q154" s="20" t="str">
        <f>VLOOKUP($K154,GlobSheetPaste!$H$3:$P$1269,7,FALSE)</f>
        <v>DD</v>
      </c>
      <c r="R154" s="20" t="str">
        <f>VLOOKUP($K154,GlobSheetPaste!$H$3:$P$1269,8,FALSE)</f>
        <v>NA</v>
      </c>
      <c r="S154" s="20" t="str">
        <f t="shared" si="170"/>
        <v>NoChange</v>
      </c>
      <c r="T154" s="20" t="b">
        <f t="shared" si="2"/>
        <v>0</v>
      </c>
      <c r="U154" s="20">
        <f>VLOOKUP($K154,GlobSheetPaste!$H$3:$P$1269,9,FALSE)</f>
        <v>2017</v>
      </c>
      <c r="V154" s="19">
        <v>0</v>
      </c>
      <c r="W154" s="19">
        <v>572</v>
      </c>
      <c r="X154" s="2" t="b">
        <f t="shared" ref="X154:Y154" si="177">ISNUMBER(V154)</f>
        <v>1</v>
      </c>
      <c r="Y154" s="2" t="b">
        <f t="shared" si="177"/>
        <v>1</v>
      </c>
      <c r="Z154" s="2" t="s">
        <v>89</v>
      </c>
      <c r="AB154" s="2" t="s">
        <v>178</v>
      </c>
      <c r="AC154" s="24" t="str">
        <f ca="1">IFERROR(__xludf.DUMMYFUNCTION("SPLIT(AB154,""_"")"),"Deepwater")</f>
        <v>Deepwater</v>
      </c>
      <c r="AD154" s="24"/>
      <c r="AE154" s="24">
        <f>VLOOKUP(J154,rangearea210527!$B$2:$C$1159,2,TRUE)</f>
        <v>10206.30387</v>
      </c>
      <c r="AF154" s="26" t="s">
        <v>118</v>
      </c>
      <c r="AG154" s="26">
        <v>111</v>
      </c>
      <c r="AH154" s="26" t="s">
        <v>84</v>
      </c>
      <c r="AI154" s="26" t="s">
        <v>85</v>
      </c>
      <c r="AJ154" s="27" t="s">
        <v>86</v>
      </c>
      <c r="AK154" s="27"/>
      <c r="AL154" s="26"/>
      <c r="AM154" s="26">
        <v>1</v>
      </c>
      <c r="AN154" s="26">
        <v>0</v>
      </c>
      <c r="AO154" s="29">
        <v>0</v>
      </c>
      <c r="AP154" s="30"/>
      <c r="AQ154" s="30"/>
      <c r="AR154" s="30"/>
      <c r="AS154" s="1">
        <v>0</v>
      </c>
      <c r="AT154" s="1"/>
      <c r="AU154" s="1"/>
      <c r="AV154" s="1"/>
      <c r="AW154" s="1">
        <v>0</v>
      </c>
      <c r="AX154" s="1">
        <v>0</v>
      </c>
      <c r="AY154" s="1">
        <v>1</v>
      </c>
      <c r="BC154" s="1">
        <v>1</v>
      </c>
      <c r="BG154" s="1">
        <v>1</v>
      </c>
      <c r="BH154" s="1">
        <v>1</v>
      </c>
      <c r="BI154" s="1"/>
      <c r="BJ154" s="1">
        <v>1</v>
      </c>
      <c r="BK154" s="1"/>
      <c r="BL154" s="1">
        <v>1</v>
      </c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0</v>
      </c>
    </row>
    <row r="155" spans="1:75" ht="15.75" hidden="1" customHeight="1" x14ac:dyDescent="0.3">
      <c r="A155" s="2">
        <v>118</v>
      </c>
      <c r="B155" s="2">
        <v>1</v>
      </c>
      <c r="C155" s="2" t="s">
        <v>75</v>
      </c>
      <c r="D155" s="1">
        <v>3</v>
      </c>
      <c r="E155" s="2" t="str">
        <f t="shared" si="0"/>
        <v>3_Squaliformes</v>
      </c>
      <c r="F155" s="2" t="s">
        <v>203</v>
      </c>
      <c r="G155" s="2" t="s">
        <v>452</v>
      </c>
      <c r="H155" s="2" t="s">
        <v>461</v>
      </c>
      <c r="I155" s="2" t="s">
        <v>464</v>
      </c>
      <c r="J155" s="2" t="s">
        <v>465</v>
      </c>
      <c r="K155" s="19" t="str">
        <f t="shared" si="1"/>
        <v>Scymnodalatias garricki</v>
      </c>
      <c r="L155" s="20">
        <f>VLOOKUP($K155,GlobSheetPaste!$H$3:$P$1269,2,FALSE)</f>
        <v>161583</v>
      </c>
      <c r="M155" s="20">
        <f>VLOOKUP($K155,GlobSheetPaste!$H$3:$P$1269,3,FALSE)</f>
        <v>124510538</v>
      </c>
      <c r="N155" s="20" t="str">
        <f>VLOOKUP($K155,GlobSheetPaste!$H$3:$P$1269,4,FALSE)</f>
        <v>submitted</v>
      </c>
      <c r="O155" s="20" t="str">
        <f>VLOOKUP($K155,GlobSheetPaste!$H$3:$P$1269,5,FALSE)</f>
        <v>DD</v>
      </c>
      <c r="P155" s="20">
        <f>VLOOKUP($K155,GlobSheetPaste!$H$3:$P$1269,6,FALSE)</f>
        <v>2014</v>
      </c>
      <c r="Q155" s="20" t="str">
        <f>VLOOKUP($K155,GlobSheetPaste!$H$3:$P$1269,7,FALSE)</f>
        <v>DD</v>
      </c>
      <c r="R155" s="20" t="str">
        <f>VLOOKUP($K155,GlobSheetPaste!$H$3:$P$1269,8,FALSE)</f>
        <v>NA</v>
      </c>
      <c r="S155" s="20" t="str">
        <f t="shared" si="170"/>
        <v>NoChange</v>
      </c>
      <c r="T155" s="20" t="b">
        <f t="shared" si="2"/>
        <v>0</v>
      </c>
      <c r="U155" s="22">
        <f>VLOOKUP($K155,GlobSheetPaste!$H$3:$P$1269,9,FALSE)</f>
        <v>44228</v>
      </c>
      <c r="V155" s="19">
        <v>300</v>
      </c>
      <c r="W155" s="19">
        <v>580</v>
      </c>
      <c r="X155" s="2" t="b">
        <f t="shared" ref="X155:Y155" si="178">ISNUMBER(V155)</f>
        <v>1</v>
      </c>
      <c r="Y155" s="2" t="b">
        <f t="shared" si="178"/>
        <v>1</v>
      </c>
      <c r="Z155" s="2" t="s">
        <v>89</v>
      </c>
      <c r="AB155" s="2" t="s">
        <v>178</v>
      </c>
      <c r="AC155" s="24" t="str">
        <f ca="1">IFERROR(__xludf.DUMMYFUNCTION("SPLIT(AB155,""_"")"),"Deepwater")</f>
        <v>Deepwater</v>
      </c>
      <c r="AD155" s="24"/>
      <c r="AE155" s="24">
        <f>VLOOKUP(J155,rangearea210527!$B$2:$C$1159,2,TRUE)</f>
        <v>348.99549519999999</v>
      </c>
      <c r="AF155" s="26" t="s">
        <v>118</v>
      </c>
      <c r="AG155" s="26">
        <v>40.6</v>
      </c>
      <c r="AH155" s="26" t="s">
        <v>84</v>
      </c>
      <c r="AI155" s="26" t="s">
        <v>85</v>
      </c>
      <c r="AJ155" s="27" t="s">
        <v>86</v>
      </c>
      <c r="AK155" s="27"/>
      <c r="AL155" s="26"/>
      <c r="AM155" s="26">
        <v>1</v>
      </c>
      <c r="AN155" s="26">
        <v>0</v>
      </c>
      <c r="AO155" s="29">
        <v>0</v>
      </c>
      <c r="AP155" s="30"/>
      <c r="AQ155" s="30"/>
      <c r="AR155" s="30"/>
      <c r="AS155" s="1">
        <v>0</v>
      </c>
      <c r="AT155" s="1"/>
      <c r="AU155" s="1"/>
      <c r="AV155" s="1"/>
      <c r="AW155" s="1">
        <v>0</v>
      </c>
      <c r="AX155" s="1">
        <v>0</v>
      </c>
      <c r="AY155" s="1">
        <v>1</v>
      </c>
      <c r="BC155" s="1">
        <v>1</v>
      </c>
      <c r="BG155" s="1">
        <v>1</v>
      </c>
      <c r="BH155" s="1">
        <v>1</v>
      </c>
      <c r="BI155" s="1"/>
      <c r="BJ155" s="1">
        <v>1</v>
      </c>
      <c r="BL155" s="1">
        <v>1</v>
      </c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0</v>
      </c>
    </row>
    <row r="156" spans="1:75" ht="15.75" hidden="1" customHeight="1" x14ac:dyDescent="0.3">
      <c r="A156" s="2">
        <v>119</v>
      </c>
      <c r="B156" s="2">
        <v>1</v>
      </c>
      <c r="C156" s="2" t="s">
        <v>75</v>
      </c>
      <c r="D156" s="1">
        <v>3</v>
      </c>
      <c r="E156" s="2" t="str">
        <f t="shared" si="0"/>
        <v>3_Squaliformes</v>
      </c>
      <c r="F156" s="2" t="s">
        <v>203</v>
      </c>
      <c r="G156" s="2" t="s">
        <v>452</v>
      </c>
      <c r="H156" s="2" t="s">
        <v>461</v>
      </c>
      <c r="I156" s="2" t="s">
        <v>466</v>
      </c>
      <c r="J156" s="41" t="s">
        <v>467</v>
      </c>
      <c r="K156" s="19" t="str">
        <f t="shared" si="1"/>
        <v>Scymnodalatias oligodon</v>
      </c>
      <c r="L156" s="20">
        <f>VLOOKUP($K156,GlobSheetPaste!$H$3:$P$1269,2,FALSE)</f>
        <v>44570</v>
      </c>
      <c r="M156" s="20">
        <f>VLOOKUP($K156,GlobSheetPaste!$H$3:$P$1269,3,FALSE)</f>
        <v>124433192</v>
      </c>
      <c r="N156" s="20" t="str">
        <f>VLOOKUP($K156,GlobSheetPaste!$H$3:$P$1269,4,FALSE)</f>
        <v>published</v>
      </c>
      <c r="O156" s="20" t="str">
        <f>VLOOKUP($K156,GlobSheetPaste!$H$3:$P$1269,5,FALSE)</f>
        <v>DD</v>
      </c>
      <c r="P156" s="20">
        <f>VLOOKUP($K156,GlobSheetPaste!$H$3:$P$1269,6,FALSE)</f>
        <v>2004</v>
      </c>
      <c r="Q156" s="20" t="str">
        <f>VLOOKUP($K156,GlobSheetPaste!$H$3:$P$1269,7,FALSE)</f>
        <v>LC</v>
      </c>
      <c r="R156" s="20" t="str">
        <f>VLOOKUP($K156,GlobSheetPaste!$H$3:$P$1269,8,FALSE)</f>
        <v>NA</v>
      </c>
      <c r="S156" s="20" t="str">
        <f t="shared" si="170"/>
        <v>non-genuine change</v>
      </c>
      <c r="T156" s="20" t="b">
        <f t="shared" si="2"/>
        <v>0</v>
      </c>
      <c r="U156" s="22">
        <f>VLOOKUP($K156,GlobSheetPaste!$H$3:$P$1269,9,FALSE)</f>
        <v>43891</v>
      </c>
      <c r="V156" s="19">
        <v>0</v>
      </c>
      <c r="W156" s="19">
        <v>200</v>
      </c>
      <c r="X156" s="2" t="b">
        <f t="shared" ref="X156:Y156" si="179">ISNUMBER(V156)</f>
        <v>1</v>
      </c>
      <c r="Y156" s="2" t="b">
        <f t="shared" si="179"/>
        <v>1</v>
      </c>
      <c r="Z156" s="2" t="s">
        <v>89</v>
      </c>
      <c r="AB156" s="2" t="s">
        <v>125</v>
      </c>
      <c r="AC156" s="24" t="str">
        <f ca="1">IFERROR(__xludf.DUMMYFUNCTION("SPLIT(AB156,""_"")"),"Pelagic")</f>
        <v>Pelagic</v>
      </c>
      <c r="AD156" s="24"/>
      <c r="AE156" s="24">
        <f>VLOOKUP(J156,rangearea210527!$B$2:$C$1159,2,TRUE)</f>
        <v>110369.3572</v>
      </c>
      <c r="AF156" s="26" t="s">
        <v>118</v>
      </c>
      <c r="AG156" s="26">
        <v>26</v>
      </c>
      <c r="AH156" s="26" t="s">
        <v>84</v>
      </c>
      <c r="AI156" s="26" t="s">
        <v>85</v>
      </c>
      <c r="AJ156" s="27" t="s">
        <v>86</v>
      </c>
      <c r="AK156" s="27" t="s">
        <v>468</v>
      </c>
      <c r="AL156" s="26"/>
      <c r="AM156" s="26">
        <v>0</v>
      </c>
      <c r="AN156" s="26">
        <v>0</v>
      </c>
      <c r="AO156" s="29">
        <v>0</v>
      </c>
      <c r="AP156" s="30"/>
      <c r="AQ156" s="30"/>
      <c r="AR156" s="30"/>
      <c r="AS156" s="1">
        <v>0</v>
      </c>
      <c r="AT156" s="1"/>
      <c r="AU156" s="1"/>
      <c r="AV156" s="1"/>
      <c r="AW156" s="1">
        <v>0</v>
      </c>
      <c r="AX156" s="1">
        <v>0</v>
      </c>
      <c r="AY156" s="1">
        <v>1</v>
      </c>
      <c r="BE156" s="1">
        <v>1</v>
      </c>
      <c r="BH156" s="1">
        <v>1</v>
      </c>
      <c r="BJ156" s="1">
        <v>1</v>
      </c>
      <c r="BW156" s="1">
        <v>0</v>
      </c>
    </row>
    <row r="157" spans="1:75" ht="15.75" hidden="1" customHeight="1" x14ac:dyDescent="0.3">
      <c r="A157" s="2">
        <v>120</v>
      </c>
      <c r="B157" s="2">
        <v>1</v>
      </c>
      <c r="C157" s="2" t="s">
        <v>75</v>
      </c>
      <c r="D157" s="1">
        <v>3</v>
      </c>
      <c r="E157" s="2" t="str">
        <f t="shared" si="0"/>
        <v>3_Squaliformes</v>
      </c>
      <c r="F157" s="2" t="s">
        <v>203</v>
      </c>
      <c r="G157" s="2" t="s">
        <v>452</v>
      </c>
      <c r="H157" s="2" t="s">
        <v>461</v>
      </c>
      <c r="I157" s="2" t="s">
        <v>469</v>
      </c>
      <c r="J157" s="2" t="s">
        <v>470</v>
      </c>
      <c r="K157" s="19" t="str">
        <f t="shared" si="1"/>
        <v>Scymnodalatias sherwoodi</v>
      </c>
      <c r="L157" s="20">
        <f>VLOOKUP($K157,GlobSheetPaste!$H$3:$P$1269,2,FALSE)</f>
        <v>41856</v>
      </c>
      <c r="M157" s="20">
        <f>VLOOKUP($K157,GlobSheetPaste!$H$3:$P$1269,3,FALSE)</f>
        <v>70709963</v>
      </c>
      <c r="N157" s="20" t="str">
        <f>VLOOKUP($K157,GlobSheetPaste!$H$3:$P$1269,4,FALSE)</f>
        <v>published</v>
      </c>
      <c r="O157" s="20" t="str">
        <f>VLOOKUP($K157,GlobSheetPaste!$H$3:$P$1269,5,FALSE)</f>
        <v>DD</v>
      </c>
      <c r="P157" s="20">
        <f>VLOOKUP($K157,GlobSheetPaste!$H$3:$P$1269,6,FALSE)</f>
        <v>2003</v>
      </c>
      <c r="Q157" s="20" t="str">
        <f>VLOOKUP($K157,GlobSheetPaste!$H$3:$P$1269,7,FALSE)</f>
        <v>DD</v>
      </c>
      <c r="R157" s="20" t="str">
        <f>VLOOKUP($K157,GlobSheetPaste!$H$3:$P$1269,8,FALSE)</f>
        <v>NA</v>
      </c>
      <c r="S157" s="20" t="str">
        <f t="shared" si="170"/>
        <v>NoChange</v>
      </c>
      <c r="T157" s="20" t="b">
        <f t="shared" si="2"/>
        <v>0</v>
      </c>
      <c r="U157" s="20">
        <f>VLOOKUP($K157,GlobSheetPaste!$H$3:$P$1269,9,FALSE)</f>
        <v>2017</v>
      </c>
      <c r="V157" s="19">
        <v>400</v>
      </c>
      <c r="W157" s="19">
        <v>500</v>
      </c>
      <c r="X157" s="2" t="b">
        <f t="shared" ref="X157:Y157" si="180">ISNUMBER(V157)</f>
        <v>1</v>
      </c>
      <c r="Y157" s="2" t="b">
        <f t="shared" si="180"/>
        <v>1</v>
      </c>
      <c r="Z157" s="2" t="s">
        <v>89</v>
      </c>
      <c r="AB157" s="2" t="s">
        <v>178</v>
      </c>
      <c r="AC157" s="24" t="str">
        <f ca="1">IFERROR(__xludf.DUMMYFUNCTION("SPLIT(AB157,""_"")"),"Deepwater")</f>
        <v>Deepwater</v>
      </c>
      <c r="AD157" s="24"/>
      <c r="AE157" s="24">
        <f>VLOOKUP(J157,rangearea210527!$B$2:$C$1159,2,TRUE)</f>
        <v>6867.7231670000001</v>
      </c>
      <c r="AF157" s="26" t="s">
        <v>118</v>
      </c>
      <c r="AG157" s="26">
        <v>85</v>
      </c>
      <c r="AH157" s="26" t="s">
        <v>84</v>
      </c>
      <c r="AI157" s="26" t="s">
        <v>85</v>
      </c>
      <c r="AJ157" s="27" t="s">
        <v>86</v>
      </c>
      <c r="AK157" s="27"/>
      <c r="AL157" s="26"/>
      <c r="AM157" s="26">
        <v>1</v>
      </c>
      <c r="AN157" s="26">
        <v>0</v>
      </c>
      <c r="AO157" s="29">
        <v>0</v>
      </c>
      <c r="AP157" s="30"/>
      <c r="AQ157" s="30"/>
      <c r="AR157" s="30"/>
      <c r="AS157" s="1">
        <v>0</v>
      </c>
      <c r="AT157" s="1"/>
      <c r="AU157" s="1"/>
      <c r="AV157" s="1"/>
      <c r="AW157" s="1">
        <v>0</v>
      </c>
      <c r="AX157" s="1">
        <v>0</v>
      </c>
      <c r="AY157" s="1">
        <v>1</v>
      </c>
      <c r="BC157" s="1">
        <v>1</v>
      </c>
      <c r="BG157" s="1">
        <v>1</v>
      </c>
      <c r="BH157" s="1">
        <v>1</v>
      </c>
      <c r="BI157" s="1"/>
      <c r="BJ157" s="1">
        <v>1</v>
      </c>
      <c r="BL157" s="1">
        <v>1</v>
      </c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>
        <v>0</v>
      </c>
    </row>
    <row r="158" spans="1:75" ht="15.75" hidden="1" customHeight="1" x14ac:dyDescent="0.3">
      <c r="A158" s="2">
        <v>121</v>
      </c>
      <c r="B158" s="2">
        <v>1</v>
      </c>
      <c r="C158" s="2" t="s">
        <v>75</v>
      </c>
      <c r="D158" s="1">
        <v>3</v>
      </c>
      <c r="E158" s="2" t="str">
        <f t="shared" si="0"/>
        <v>3_Squaliformes</v>
      </c>
      <c r="F158" s="2" t="s">
        <v>203</v>
      </c>
      <c r="G158" s="2" t="s">
        <v>452</v>
      </c>
      <c r="H158" s="2" t="s">
        <v>471</v>
      </c>
      <c r="I158" s="2" t="s">
        <v>472</v>
      </c>
      <c r="J158" s="2" t="s">
        <v>473</v>
      </c>
      <c r="K158" s="19" t="str">
        <f t="shared" si="1"/>
        <v>Scymnodon ichiharai</v>
      </c>
      <c r="L158" s="20">
        <f>VLOOKUP($K158,GlobSheetPaste!$H$3:$P$1269,2,FALSE)</f>
        <v>161363</v>
      </c>
      <c r="M158" s="20">
        <f>VLOOKUP($K158,GlobSheetPaste!$H$3:$P$1269,3,FALSE)</f>
        <v>124472202</v>
      </c>
      <c r="N158" s="20" t="str">
        <f>VLOOKUP($K158,GlobSheetPaste!$H$3:$P$1269,4,FALSE)</f>
        <v>published</v>
      </c>
      <c r="O158" s="20" t="str">
        <f>VLOOKUP($K158,GlobSheetPaste!$H$3:$P$1269,5,FALSE)</f>
        <v>DD</v>
      </c>
      <c r="P158" s="20">
        <f>VLOOKUP($K158,GlobSheetPaste!$H$3:$P$1269,6,FALSE)</f>
        <v>2008</v>
      </c>
      <c r="Q158" s="20" t="str">
        <f>VLOOKUP($K158,GlobSheetPaste!$H$3:$P$1269,7,FALSE)</f>
        <v>VU</v>
      </c>
      <c r="R158" s="20" t="str">
        <f>VLOOKUP($K158,GlobSheetPaste!$H$3:$P$1269,8,FALSE)</f>
        <v>A2d</v>
      </c>
      <c r="S158" s="20" t="str">
        <f t="shared" si="170"/>
        <v>non-genuine change</v>
      </c>
      <c r="T158" s="20" t="b">
        <f t="shared" si="2"/>
        <v>0</v>
      </c>
      <c r="U158" s="22">
        <f>VLOOKUP($K158,GlobSheetPaste!$H$3:$P$1269,9,FALSE)</f>
        <v>44197</v>
      </c>
      <c r="V158" s="19">
        <v>450</v>
      </c>
      <c r="W158" s="19">
        <v>830</v>
      </c>
      <c r="X158" s="2" t="b">
        <f t="shared" ref="X158:Y158" si="181">ISNUMBER(V158)</f>
        <v>1</v>
      </c>
      <c r="Y158" s="2" t="b">
        <f t="shared" si="181"/>
        <v>1</v>
      </c>
      <c r="Z158" s="2" t="s">
        <v>89</v>
      </c>
      <c r="AB158" s="2" t="s">
        <v>178</v>
      </c>
      <c r="AC158" s="24" t="str">
        <f ca="1">IFERROR(__xludf.DUMMYFUNCTION("SPLIT(AB158,""_"")"),"Deepwater")</f>
        <v>Deepwater</v>
      </c>
      <c r="AD158" s="24"/>
      <c r="AE158" s="24">
        <f>VLOOKUP(J158,rangearea210527!$B$2:$C$1159,2,TRUE)</f>
        <v>23741.009900000001</v>
      </c>
      <c r="AF158" s="26" t="s">
        <v>118</v>
      </c>
      <c r="AG158" s="26">
        <v>151</v>
      </c>
      <c r="AH158" s="26" t="s">
        <v>84</v>
      </c>
      <c r="AI158" s="26" t="s">
        <v>98</v>
      </c>
      <c r="AJ158" s="27" t="s">
        <v>99</v>
      </c>
      <c r="AK158" s="27"/>
      <c r="AL158" s="26">
        <v>34</v>
      </c>
      <c r="AM158" s="26">
        <v>1</v>
      </c>
      <c r="AN158" s="26">
        <v>0</v>
      </c>
      <c r="AO158" s="29">
        <v>0</v>
      </c>
      <c r="AP158" s="30"/>
      <c r="AQ158" s="30"/>
      <c r="AR158" s="30"/>
      <c r="AS158" s="1">
        <v>1</v>
      </c>
      <c r="AT158" s="1"/>
      <c r="AU158" s="1"/>
      <c r="AV158" s="1"/>
      <c r="AW158" s="1">
        <v>0</v>
      </c>
      <c r="AX158" s="1">
        <v>0</v>
      </c>
      <c r="AY158" s="1">
        <v>1</v>
      </c>
      <c r="AZ158" s="1">
        <v>1</v>
      </c>
      <c r="BA158" s="1"/>
      <c r="BB158" s="1"/>
      <c r="BC158" s="1">
        <v>1</v>
      </c>
      <c r="BD158" s="1">
        <v>1</v>
      </c>
      <c r="BH158" s="1">
        <v>1</v>
      </c>
      <c r="BI158" s="1">
        <v>1</v>
      </c>
      <c r="BJ158" s="1">
        <v>1</v>
      </c>
      <c r="BL158" s="1">
        <v>1</v>
      </c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>
        <v>0</v>
      </c>
    </row>
    <row r="159" spans="1:75" ht="15.75" hidden="1" customHeight="1" x14ac:dyDescent="0.3">
      <c r="A159" s="2">
        <v>122</v>
      </c>
      <c r="B159" s="2">
        <v>1</v>
      </c>
      <c r="C159" s="2" t="s">
        <v>75</v>
      </c>
      <c r="D159" s="1">
        <v>3</v>
      </c>
      <c r="E159" s="2" t="str">
        <f t="shared" si="0"/>
        <v>3_Squaliformes</v>
      </c>
      <c r="F159" s="2" t="s">
        <v>203</v>
      </c>
      <c r="G159" s="2" t="s">
        <v>452</v>
      </c>
      <c r="H159" s="2" t="s">
        <v>453</v>
      </c>
      <c r="I159" s="2" t="s">
        <v>474</v>
      </c>
      <c r="J159" s="2" t="s">
        <v>475</v>
      </c>
      <c r="K159" s="19" t="str">
        <f t="shared" si="1"/>
        <v>Centroscymnus macracanthus</v>
      </c>
      <c r="L159" s="20">
        <f>VLOOKUP($K159,GlobSheetPaste!$H$3:$P$1269,2,FALSE)</f>
        <v>116858686</v>
      </c>
      <c r="M159" s="20">
        <f>VLOOKUP($K159,GlobSheetPaste!$H$3:$P$1269,3,FALSE)</f>
        <v>116858705</v>
      </c>
      <c r="N159" s="20" t="str">
        <f>VLOOKUP($K159,GlobSheetPaste!$H$3:$P$1269,4,FALSE)</f>
        <v>published</v>
      </c>
      <c r="O159" s="20" t="str">
        <f>VLOOKUP($K159,GlobSheetPaste!$H$3:$P$1269,5,FALSE)</f>
        <v>NE</v>
      </c>
      <c r="P159" s="20" t="str">
        <f>VLOOKUP($K159,GlobSheetPaste!$H$3:$P$1269,6,FALSE)</f>
        <v>NA</v>
      </c>
      <c r="Q159" s="20" t="str">
        <f>VLOOKUP($K159,GlobSheetPaste!$H$3:$P$1269,7,FALSE)</f>
        <v>DD</v>
      </c>
      <c r="R159" s="20" t="str">
        <f>VLOOKUP($K159,GlobSheetPaste!$H$3:$P$1269,8,FALSE)</f>
        <v>NA</v>
      </c>
      <c r="S159" s="1" t="s">
        <v>117</v>
      </c>
      <c r="T159" s="20" t="b">
        <f t="shared" si="2"/>
        <v>0</v>
      </c>
      <c r="U159" s="20">
        <f>VLOOKUP($K159,GlobSheetPaste!$H$3:$P$1269,9,FALSE)</f>
        <v>2017</v>
      </c>
      <c r="V159" s="19">
        <v>219</v>
      </c>
      <c r="W159" s="19">
        <v>1550</v>
      </c>
      <c r="X159" s="2" t="b">
        <f t="shared" ref="X159:Y159" si="182">ISNUMBER(V159)</f>
        <v>1</v>
      </c>
      <c r="Y159" s="2" t="b">
        <f t="shared" si="182"/>
        <v>1</v>
      </c>
      <c r="Z159" s="2" t="s">
        <v>89</v>
      </c>
      <c r="AB159" s="2" t="s">
        <v>178</v>
      </c>
      <c r="AC159" s="24" t="str">
        <f ca="1">IFERROR(__xludf.DUMMYFUNCTION("SPLIT(AB159,""_"")"),"Deepwater")</f>
        <v>Deepwater</v>
      </c>
      <c r="AD159" s="24"/>
      <c r="AE159" s="24">
        <f>VLOOKUP(J159,rangearea210527!$B$2:$C$1159,2,TRUE)</f>
        <v>10918625.300000001</v>
      </c>
      <c r="AF159" s="26"/>
      <c r="AG159" s="26">
        <v>69</v>
      </c>
      <c r="AH159" s="26" t="s">
        <v>84</v>
      </c>
      <c r="AI159" s="26" t="s">
        <v>85</v>
      </c>
      <c r="AJ159" s="27" t="s">
        <v>86</v>
      </c>
      <c r="AK159" s="27" t="s">
        <v>468</v>
      </c>
      <c r="AL159" s="26"/>
      <c r="AM159" s="26">
        <v>1</v>
      </c>
      <c r="AN159" s="26">
        <v>0</v>
      </c>
      <c r="AO159" s="29">
        <v>0</v>
      </c>
      <c r="AP159" s="30"/>
      <c r="AQ159" s="30"/>
      <c r="AR159" s="30"/>
      <c r="AS159" s="1">
        <v>0</v>
      </c>
      <c r="AT159" s="1"/>
      <c r="AU159" s="1"/>
      <c r="AV159" s="1"/>
      <c r="AW159" s="1">
        <v>0</v>
      </c>
      <c r="AX159" s="1">
        <v>0</v>
      </c>
      <c r="AY159" s="1">
        <v>1</v>
      </c>
      <c r="BC159" s="1">
        <v>1</v>
      </c>
      <c r="BG159" s="1">
        <v>1</v>
      </c>
      <c r="BH159" s="1"/>
      <c r="BI159" s="1"/>
      <c r="BJ159" s="1">
        <v>1</v>
      </c>
      <c r="BL159" s="1">
        <v>1</v>
      </c>
      <c r="BM159" s="1"/>
      <c r="BN159" s="1"/>
      <c r="BO159" s="1"/>
      <c r="BP159" s="1"/>
      <c r="BQ159" s="1"/>
      <c r="BR159" s="1"/>
      <c r="BS159" s="1"/>
      <c r="BT159" s="1"/>
      <c r="BU159" s="1">
        <v>1</v>
      </c>
      <c r="BV159" s="1"/>
      <c r="BW159" s="1">
        <v>0</v>
      </c>
    </row>
    <row r="160" spans="1:75" ht="15.75" hidden="1" customHeight="1" x14ac:dyDescent="0.3">
      <c r="A160" s="2">
        <v>123</v>
      </c>
      <c r="B160" s="2">
        <v>1</v>
      </c>
      <c r="C160" s="2" t="s">
        <v>75</v>
      </c>
      <c r="D160" s="1">
        <v>3</v>
      </c>
      <c r="E160" s="2" t="str">
        <f t="shared" si="0"/>
        <v>3_Squaliformes</v>
      </c>
      <c r="F160" s="2" t="s">
        <v>203</v>
      </c>
      <c r="G160" s="2" t="s">
        <v>452</v>
      </c>
      <c r="H160" s="2" t="s">
        <v>471</v>
      </c>
      <c r="I160" s="2" t="s">
        <v>476</v>
      </c>
      <c r="J160" s="2" t="s">
        <v>477</v>
      </c>
      <c r="K160" s="19" t="str">
        <f t="shared" si="1"/>
        <v>Scymnodon plunketi</v>
      </c>
      <c r="L160" s="20">
        <f>VLOOKUP($K160,GlobSheetPaste!$H$3:$P$1269,2,FALSE)</f>
        <v>46865</v>
      </c>
      <c r="M160" s="20">
        <f>VLOOKUP($K160,GlobSheetPaste!$H$3:$P$1269,3,FALSE)</f>
        <v>68641556</v>
      </c>
      <c r="N160" s="20" t="str">
        <f>VLOOKUP($K160,GlobSheetPaste!$H$3:$P$1269,4,FALSE)</f>
        <v>published</v>
      </c>
      <c r="O160" s="20" t="str">
        <f>VLOOKUP($K160,GlobSheetPaste!$H$3:$P$1269,5,FALSE)</f>
        <v>NT</v>
      </c>
      <c r="P160" s="20">
        <f>VLOOKUP($K160,GlobSheetPaste!$H$3:$P$1269,6,FALSE)</f>
        <v>2003</v>
      </c>
      <c r="Q160" s="20" t="str">
        <f>VLOOKUP($K160,GlobSheetPaste!$H$3:$P$1269,7,FALSE)</f>
        <v>VU</v>
      </c>
      <c r="R160" s="20" t="str">
        <f>VLOOKUP($K160,GlobSheetPaste!$H$3:$P$1269,8,FALSE)</f>
        <v>A2bd</v>
      </c>
      <c r="S160" s="20" t="str">
        <f t="shared" ref="S160:S162" si="183">IF(O160=Q160,"NoChange","non-genuine change")</f>
        <v>non-genuine change</v>
      </c>
      <c r="T160" s="20" t="b">
        <f t="shared" si="2"/>
        <v>0</v>
      </c>
      <c r="U160" s="20">
        <f>VLOOKUP($K160,GlobSheetPaste!$H$3:$P$1269,9,FALSE)</f>
        <v>2017</v>
      </c>
      <c r="V160" s="19">
        <v>180</v>
      </c>
      <c r="W160" s="19">
        <v>1550</v>
      </c>
      <c r="X160" s="2" t="b">
        <f t="shared" ref="X160:Y160" si="184">ISNUMBER(V160)</f>
        <v>1</v>
      </c>
      <c r="Y160" s="2" t="b">
        <f t="shared" si="184"/>
        <v>1</v>
      </c>
      <c r="Z160" s="2" t="s">
        <v>478</v>
      </c>
      <c r="AB160" s="2" t="s">
        <v>178</v>
      </c>
      <c r="AC160" s="24" t="str">
        <f ca="1">IFERROR(__xludf.DUMMYFUNCTION("SPLIT(AB160,""_"")"),"Deepwater")</f>
        <v>Deepwater</v>
      </c>
      <c r="AD160" s="24"/>
      <c r="AE160" s="24">
        <f>VLOOKUP(J160,rangearea210527!$B$2:$C$1159,2,TRUE)</f>
        <v>675187.52240000002</v>
      </c>
      <c r="AF160" s="26"/>
      <c r="AG160" s="26">
        <v>170</v>
      </c>
      <c r="AH160" s="26" t="s">
        <v>84</v>
      </c>
      <c r="AI160" s="26" t="s">
        <v>98</v>
      </c>
      <c r="AJ160" s="27" t="s">
        <v>99</v>
      </c>
      <c r="AK160" s="27"/>
      <c r="AL160" s="26">
        <v>34</v>
      </c>
      <c r="AM160" s="26">
        <v>1</v>
      </c>
      <c r="AN160" s="26">
        <v>0</v>
      </c>
      <c r="AO160" s="29">
        <v>0</v>
      </c>
      <c r="AP160" s="30"/>
      <c r="AQ160" s="30"/>
      <c r="AR160" s="30"/>
      <c r="AS160" s="1">
        <v>0</v>
      </c>
      <c r="AT160" s="1"/>
      <c r="AU160" s="1"/>
      <c r="AV160" s="1"/>
      <c r="AW160" s="1">
        <v>0</v>
      </c>
      <c r="AX160" s="1">
        <v>0</v>
      </c>
      <c r="AY160" s="1">
        <v>1</v>
      </c>
      <c r="AZ160" s="1">
        <v>1</v>
      </c>
      <c r="BA160" s="1"/>
      <c r="BB160" s="1"/>
      <c r="BC160" s="1">
        <v>1</v>
      </c>
      <c r="BD160" s="1">
        <v>1</v>
      </c>
      <c r="BJ160" s="1">
        <v>1</v>
      </c>
      <c r="BL160" s="1">
        <v>1</v>
      </c>
      <c r="BM160" s="1"/>
      <c r="BN160" s="1"/>
      <c r="BO160" s="1"/>
      <c r="BP160" s="1"/>
      <c r="BQ160" s="1"/>
      <c r="BR160" s="1"/>
      <c r="BS160" s="1"/>
      <c r="BT160" s="1">
        <v>1</v>
      </c>
      <c r="BU160" s="1">
        <v>1</v>
      </c>
      <c r="BV160" s="1"/>
      <c r="BW160" s="1">
        <v>0</v>
      </c>
    </row>
    <row r="161" spans="1:75" ht="15.75" hidden="1" customHeight="1" x14ac:dyDescent="0.3">
      <c r="A161" s="2">
        <v>124</v>
      </c>
      <c r="B161" s="2">
        <v>1</v>
      </c>
      <c r="C161" s="2" t="s">
        <v>75</v>
      </c>
      <c r="D161" s="1">
        <v>3</v>
      </c>
      <c r="E161" s="2" t="str">
        <f t="shared" si="0"/>
        <v>3_Squaliformes</v>
      </c>
      <c r="F161" s="2" t="s">
        <v>203</v>
      </c>
      <c r="G161" s="2" t="s">
        <v>452</v>
      </c>
      <c r="H161" s="2" t="s">
        <v>471</v>
      </c>
      <c r="I161" s="2" t="s">
        <v>479</v>
      </c>
      <c r="J161" s="2" t="s">
        <v>480</v>
      </c>
      <c r="K161" s="19" t="str">
        <f t="shared" si="1"/>
        <v>Scymnodon ringens</v>
      </c>
      <c r="L161" s="20">
        <f>VLOOKUP($K161,GlobSheetPaste!$H$3:$P$1269,2,FALSE)</f>
        <v>161717</v>
      </c>
      <c r="M161" s="20">
        <f>VLOOKUP($K161,GlobSheetPaste!$H$3:$P$1269,3,FALSE)</f>
        <v>116739828</v>
      </c>
      <c r="N161" s="20" t="str">
        <f>VLOOKUP($K161,GlobSheetPaste!$H$3:$P$1269,4,FALSE)</f>
        <v>published</v>
      </c>
      <c r="O161" s="20" t="str">
        <f>VLOOKUP($K161,GlobSheetPaste!$H$3:$P$1269,5,FALSE)</f>
        <v>DD</v>
      </c>
      <c r="P161" s="20">
        <f>VLOOKUP($K161,GlobSheetPaste!$H$3:$P$1269,6,FALSE)</f>
        <v>2008</v>
      </c>
      <c r="Q161" s="20" t="str">
        <f>VLOOKUP($K161,GlobSheetPaste!$H$3:$P$1269,7,FALSE)</f>
        <v>VU</v>
      </c>
      <c r="R161" s="20" t="str">
        <f>VLOOKUP($K161,GlobSheetPaste!$H$3:$P$1269,8,FALSE)</f>
        <v>A2bd</v>
      </c>
      <c r="S161" s="20" t="str">
        <f t="shared" si="183"/>
        <v>non-genuine change</v>
      </c>
      <c r="T161" s="20" t="b">
        <f t="shared" si="2"/>
        <v>0</v>
      </c>
      <c r="U161" s="22">
        <f>VLOOKUP($K161,GlobSheetPaste!$H$3:$P$1269,9,FALSE)</f>
        <v>43891</v>
      </c>
      <c r="V161" s="19">
        <v>200</v>
      </c>
      <c r="W161" s="19">
        <v>1600</v>
      </c>
      <c r="X161" s="2" t="b">
        <f t="shared" ref="X161:Y161" si="185">ISNUMBER(V161)</f>
        <v>1</v>
      </c>
      <c r="Y161" s="2" t="b">
        <f t="shared" si="185"/>
        <v>1</v>
      </c>
      <c r="Z161" s="2" t="s">
        <v>89</v>
      </c>
      <c r="AB161" s="2" t="s">
        <v>178</v>
      </c>
      <c r="AC161" s="24" t="str">
        <f ca="1">IFERROR(__xludf.DUMMYFUNCTION("SPLIT(AB161,""_"")"),"Deepwater")</f>
        <v>Deepwater</v>
      </c>
      <c r="AD161" s="24"/>
      <c r="AE161" s="24">
        <f>VLOOKUP(J161,rangearea210527!$B$2:$C$1159,2,TRUE)</f>
        <v>353708.52020000003</v>
      </c>
      <c r="AF161" s="26"/>
      <c r="AG161" s="26">
        <v>110</v>
      </c>
      <c r="AH161" s="26" t="s">
        <v>84</v>
      </c>
      <c r="AI161" s="26" t="s">
        <v>85</v>
      </c>
      <c r="AJ161" s="27" t="s">
        <v>86</v>
      </c>
      <c r="AK161" s="27"/>
      <c r="AL161" s="26">
        <v>37</v>
      </c>
      <c r="AM161" s="26">
        <v>1</v>
      </c>
      <c r="AN161" s="26">
        <v>0</v>
      </c>
      <c r="AO161" s="29">
        <v>0</v>
      </c>
      <c r="AP161" s="30"/>
      <c r="AQ161" s="30"/>
      <c r="AR161" s="30"/>
      <c r="AS161" s="1">
        <v>0</v>
      </c>
      <c r="AT161" s="1"/>
      <c r="AU161" s="1"/>
      <c r="AV161" s="1"/>
      <c r="AW161" s="1">
        <v>0</v>
      </c>
      <c r="AX161" s="1">
        <v>0</v>
      </c>
      <c r="AY161" s="1">
        <v>1</v>
      </c>
      <c r="AZ161" s="1">
        <v>1</v>
      </c>
      <c r="BA161" s="1"/>
      <c r="BB161" s="1"/>
      <c r="BC161" s="1">
        <v>1</v>
      </c>
      <c r="BD161" s="1">
        <v>1</v>
      </c>
      <c r="BJ161" s="1">
        <v>1</v>
      </c>
      <c r="BL161" s="1">
        <v>1</v>
      </c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>
        <v>0</v>
      </c>
    </row>
    <row r="162" spans="1:75" ht="15.75" hidden="1" customHeight="1" x14ac:dyDescent="0.3">
      <c r="A162" s="2">
        <v>125</v>
      </c>
      <c r="B162" s="2">
        <v>1</v>
      </c>
      <c r="C162" s="2" t="s">
        <v>75</v>
      </c>
      <c r="D162" s="1">
        <v>3</v>
      </c>
      <c r="E162" s="2" t="str">
        <f t="shared" si="0"/>
        <v>3_Squaliformes</v>
      </c>
      <c r="F162" s="2" t="s">
        <v>203</v>
      </c>
      <c r="G162" s="2" t="s">
        <v>452</v>
      </c>
      <c r="H162" s="2" t="s">
        <v>481</v>
      </c>
      <c r="I162" s="2" t="s">
        <v>482</v>
      </c>
      <c r="J162" s="2" t="s">
        <v>483</v>
      </c>
      <c r="K162" s="19" t="str">
        <f t="shared" si="1"/>
        <v>Somniosus antarcticus</v>
      </c>
      <c r="L162" s="20">
        <f>VLOOKUP($K162,GlobSheetPaste!$H$3:$P$1269,2,FALSE)</f>
        <v>41857</v>
      </c>
      <c r="M162" s="20">
        <f>VLOOKUP($K162,GlobSheetPaste!$H$3:$P$1269,3,FALSE)</f>
        <v>68643703</v>
      </c>
      <c r="N162" s="20" t="str">
        <f>VLOOKUP($K162,GlobSheetPaste!$H$3:$P$1269,4,FALSE)</f>
        <v>published</v>
      </c>
      <c r="O162" s="20" t="str">
        <f>VLOOKUP($K162,GlobSheetPaste!$H$3:$P$1269,5,FALSE)</f>
        <v>DD</v>
      </c>
      <c r="P162" s="20">
        <f>VLOOKUP($K162,GlobSheetPaste!$H$3:$P$1269,6,FALSE)</f>
        <v>2003</v>
      </c>
      <c r="Q162" s="20" t="str">
        <f>VLOOKUP($K162,GlobSheetPaste!$H$3:$P$1269,7,FALSE)</f>
        <v>LC</v>
      </c>
      <c r="R162" s="20" t="str">
        <f>VLOOKUP($K162,GlobSheetPaste!$H$3:$P$1269,8,FALSE)</f>
        <v>NA</v>
      </c>
      <c r="S162" s="20" t="str">
        <f t="shared" si="183"/>
        <v>non-genuine change</v>
      </c>
      <c r="T162" s="20" t="b">
        <f t="shared" si="2"/>
        <v>0</v>
      </c>
      <c r="U162" s="20">
        <f>VLOOKUP($K162,GlobSheetPaste!$H$3:$P$1269,9,FALSE)</f>
        <v>2017</v>
      </c>
      <c r="V162" s="19">
        <v>0</v>
      </c>
      <c r="W162" s="19">
        <v>1440</v>
      </c>
      <c r="X162" s="2" t="b">
        <f t="shared" ref="X162:Y162" si="186">ISNUMBER(V162)</f>
        <v>1</v>
      </c>
      <c r="Y162" s="2" t="b">
        <f t="shared" si="186"/>
        <v>1</v>
      </c>
      <c r="Z162" s="2" t="s">
        <v>89</v>
      </c>
      <c r="AB162" s="2" t="s">
        <v>178</v>
      </c>
      <c r="AC162" s="24" t="str">
        <f ca="1">IFERROR(__xludf.DUMMYFUNCTION("SPLIT(AB162,""_"")"),"Deepwater")</f>
        <v>Deepwater</v>
      </c>
      <c r="AD162" s="24"/>
      <c r="AE162" s="24">
        <f>VLOOKUP(J162,rangearea210527!$B$2:$C$1159,2,TRUE)</f>
        <v>938833.22230000002</v>
      </c>
      <c r="AF162" s="26"/>
      <c r="AG162" s="26">
        <v>600</v>
      </c>
      <c r="AH162" s="26" t="s">
        <v>84</v>
      </c>
      <c r="AI162" s="26" t="s">
        <v>91</v>
      </c>
      <c r="AJ162" s="27" t="s">
        <v>92</v>
      </c>
      <c r="AK162" s="27"/>
      <c r="AL162" s="26"/>
      <c r="AM162" s="26">
        <v>1</v>
      </c>
      <c r="AN162" s="26">
        <v>0</v>
      </c>
      <c r="AO162" s="29">
        <v>0</v>
      </c>
      <c r="AP162" s="30"/>
      <c r="AQ162" s="30"/>
      <c r="AR162" s="30"/>
      <c r="AS162" s="1">
        <v>0</v>
      </c>
      <c r="AT162" s="1"/>
      <c r="AU162" s="1">
        <v>2</v>
      </c>
      <c r="AV162" s="1"/>
      <c r="AW162" s="1">
        <v>0</v>
      </c>
      <c r="AX162" s="1">
        <v>0</v>
      </c>
      <c r="AY162" s="1">
        <v>1</v>
      </c>
      <c r="BC162" s="1">
        <v>1</v>
      </c>
      <c r="BJ162" s="1">
        <v>1</v>
      </c>
      <c r="BL162" s="1">
        <v>1</v>
      </c>
      <c r="BM162" s="1"/>
      <c r="BN162" s="1"/>
      <c r="BO162" s="1"/>
      <c r="BP162" s="1"/>
      <c r="BQ162" s="1"/>
      <c r="BR162" s="1"/>
      <c r="BS162" s="1"/>
      <c r="BT162" s="1">
        <v>1</v>
      </c>
      <c r="BU162" s="1"/>
      <c r="BV162" s="1"/>
      <c r="BW162" s="1">
        <v>0</v>
      </c>
    </row>
    <row r="163" spans="1:75" ht="15.75" hidden="1" customHeight="1" x14ac:dyDescent="0.3">
      <c r="A163" s="1">
        <v>125.1</v>
      </c>
      <c r="B163" s="1">
        <v>2</v>
      </c>
      <c r="C163" s="2" t="s">
        <v>75</v>
      </c>
      <c r="D163" s="1">
        <v>3</v>
      </c>
      <c r="E163" s="2" t="str">
        <f t="shared" si="0"/>
        <v>3_Squaliformes</v>
      </c>
      <c r="F163" s="2" t="s">
        <v>203</v>
      </c>
      <c r="G163" s="2" t="s">
        <v>452</v>
      </c>
      <c r="H163" s="2" t="s">
        <v>481</v>
      </c>
      <c r="I163" s="1" t="s">
        <v>484</v>
      </c>
      <c r="J163" s="1" t="s">
        <v>485</v>
      </c>
      <c r="K163" s="19" t="str">
        <f t="shared" si="1"/>
        <v>Somniosus cheni</v>
      </c>
      <c r="L163" s="20" t="e">
        <f>VLOOKUP($K163,GlobSheetPaste!$H$3:$P$1269,2,FALSE)</f>
        <v>#N/A</v>
      </c>
      <c r="M163" s="20" t="e">
        <f>VLOOKUP($K163,GlobSheetPaste!$H$3:$P$1269,3,FALSE)</f>
        <v>#N/A</v>
      </c>
      <c r="N163" s="1" t="s">
        <v>366</v>
      </c>
      <c r="O163" s="1" t="s">
        <v>367</v>
      </c>
      <c r="P163" s="1" t="s">
        <v>267</v>
      </c>
      <c r="Q163" s="1" t="s">
        <v>486</v>
      </c>
      <c r="R163" s="1" t="s">
        <v>267</v>
      </c>
      <c r="S163" s="1" t="s">
        <v>117</v>
      </c>
      <c r="T163" s="20" t="b">
        <f t="shared" si="2"/>
        <v>0</v>
      </c>
      <c r="U163" s="20"/>
      <c r="V163" s="23">
        <v>500</v>
      </c>
      <c r="W163" s="23" t="s">
        <v>267</v>
      </c>
      <c r="X163" s="2" t="b">
        <f t="shared" ref="X163:Y163" si="187">ISNUMBER(V163)</f>
        <v>1</v>
      </c>
      <c r="Y163" s="2" t="b">
        <f t="shared" si="187"/>
        <v>0</v>
      </c>
      <c r="Z163" s="1" t="s">
        <v>487</v>
      </c>
      <c r="AB163" s="2" t="s">
        <v>178</v>
      </c>
      <c r="AC163" s="24" t="str">
        <f ca="1">IFERROR(__xludf.DUMMYFUNCTION("SPLIT(AB163,""_"")"),"Deepwater")</f>
        <v>Deepwater</v>
      </c>
      <c r="AD163" s="24"/>
      <c r="AE163" s="24"/>
      <c r="AF163" s="26"/>
      <c r="AG163" s="26">
        <v>147</v>
      </c>
      <c r="AH163" s="26" t="s">
        <v>84</v>
      </c>
      <c r="AI163" s="26" t="s">
        <v>85</v>
      </c>
      <c r="AJ163" s="27" t="s">
        <v>86</v>
      </c>
      <c r="AK163" s="27"/>
      <c r="AL163" s="26"/>
      <c r="AM163" s="26"/>
      <c r="AN163" s="26"/>
      <c r="AO163" s="29"/>
      <c r="AP163" s="30"/>
      <c r="AQ163" s="30"/>
      <c r="AR163" s="30"/>
      <c r="AS163" s="1"/>
      <c r="AT163" s="1"/>
      <c r="AU163" s="1"/>
      <c r="AV163" s="1"/>
      <c r="AW163" s="1"/>
      <c r="AX163" s="1"/>
      <c r="AY163" s="1"/>
      <c r="BC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>
        <v>0</v>
      </c>
    </row>
    <row r="164" spans="1:75" ht="15.75" hidden="1" customHeight="1" x14ac:dyDescent="0.3">
      <c r="A164" s="2">
        <v>126</v>
      </c>
      <c r="B164" s="2">
        <v>1</v>
      </c>
      <c r="C164" s="2" t="s">
        <v>75</v>
      </c>
      <c r="D164" s="1">
        <v>3</v>
      </c>
      <c r="E164" s="2" t="str">
        <f t="shared" si="0"/>
        <v>3_Squaliformes</v>
      </c>
      <c r="F164" s="2" t="s">
        <v>203</v>
      </c>
      <c r="G164" s="2" t="s">
        <v>452</v>
      </c>
      <c r="H164" s="2" t="s">
        <v>481</v>
      </c>
      <c r="I164" s="2" t="s">
        <v>488</v>
      </c>
      <c r="J164" s="2" t="s">
        <v>489</v>
      </c>
      <c r="K164" s="19" t="str">
        <f t="shared" si="1"/>
        <v>Somniosus longus</v>
      </c>
      <c r="L164" s="20">
        <f>VLOOKUP($K164,GlobSheetPaste!$H$3:$P$1269,2,FALSE)</f>
        <v>161552</v>
      </c>
      <c r="M164" s="20">
        <f>VLOOKUP($K164,GlobSheetPaste!$H$3:$P$1269,3,FALSE)</f>
        <v>116739120</v>
      </c>
      <c r="N164" s="20" t="str">
        <f>VLOOKUP($K164,GlobSheetPaste!$H$3:$P$1269,4,FALSE)</f>
        <v>published</v>
      </c>
      <c r="O164" s="20" t="str">
        <f>VLOOKUP($K164,GlobSheetPaste!$H$3:$P$1269,5,FALSE)</f>
        <v>DD</v>
      </c>
      <c r="P164" s="20">
        <f>VLOOKUP($K164,GlobSheetPaste!$H$3:$P$1269,6,FALSE)</f>
        <v>2008</v>
      </c>
      <c r="Q164" s="20" t="str">
        <f>VLOOKUP($K164,GlobSheetPaste!$H$3:$P$1269,7,FALSE)</f>
        <v>DD</v>
      </c>
      <c r="R164" s="20" t="str">
        <f>VLOOKUP($K164,GlobSheetPaste!$H$3:$P$1269,8,FALSE)</f>
        <v>NA</v>
      </c>
      <c r="S164" s="20" t="str">
        <f t="shared" ref="S164:S179" si="188">IF(O164=Q164,"NoChange","non-genuine change")</f>
        <v>NoChange</v>
      </c>
      <c r="T164" s="20" t="b">
        <f t="shared" si="2"/>
        <v>0</v>
      </c>
      <c r="U164" s="20">
        <f>VLOOKUP($K164,GlobSheetPaste!$H$3:$P$1269,9,FALSE)</f>
        <v>2017</v>
      </c>
      <c r="V164" s="19">
        <v>250</v>
      </c>
      <c r="W164" s="19">
        <v>1116</v>
      </c>
      <c r="X164" s="2" t="b">
        <f t="shared" ref="X164:Y164" si="189">ISNUMBER(V164)</f>
        <v>1</v>
      </c>
      <c r="Y164" s="2" t="b">
        <f t="shared" si="189"/>
        <v>1</v>
      </c>
      <c r="Z164" s="2" t="s">
        <v>89</v>
      </c>
      <c r="AB164" s="2" t="s">
        <v>178</v>
      </c>
      <c r="AC164" s="24" t="str">
        <f ca="1">IFERROR(__xludf.DUMMYFUNCTION("SPLIT(AB164,""_"")"),"Deepwater")</f>
        <v>Deepwater</v>
      </c>
      <c r="AD164" s="24"/>
      <c r="AE164" s="24">
        <f>VLOOKUP(J164,rangearea210527!$B$2:$C$1159,2,TRUE)</f>
        <v>92766.76268</v>
      </c>
      <c r="AF164" s="26" t="s">
        <v>118</v>
      </c>
      <c r="AG164" s="26">
        <v>143</v>
      </c>
      <c r="AH164" s="26" t="s">
        <v>84</v>
      </c>
      <c r="AI164" s="26" t="s">
        <v>85</v>
      </c>
      <c r="AJ164" s="27" t="s">
        <v>86</v>
      </c>
      <c r="AK164" s="27"/>
      <c r="AL164" s="26"/>
      <c r="AM164" s="26">
        <v>1</v>
      </c>
      <c r="AN164" s="26">
        <v>0</v>
      </c>
      <c r="AO164" s="29">
        <v>0</v>
      </c>
      <c r="AP164" s="30"/>
      <c r="AQ164" s="30"/>
      <c r="AR164" s="30"/>
      <c r="AS164" s="1">
        <v>0</v>
      </c>
      <c r="AT164" s="1"/>
      <c r="AU164" s="1"/>
      <c r="AV164" s="1"/>
      <c r="AW164" s="1">
        <v>0</v>
      </c>
      <c r="AX164" s="1">
        <v>0</v>
      </c>
      <c r="AY164" s="1">
        <v>1</v>
      </c>
      <c r="BC164" s="1">
        <v>1</v>
      </c>
      <c r="BG164" s="1">
        <v>1</v>
      </c>
      <c r="BH164" s="1">
        <v>1</v>
      </c>
      <c r="BI164" s="1"/>
      <c r="BJ164" s="1">
        <v>1</v>
      </c>
      <c r="BK164" s="1"/>
      <c r="BL164" s="1">
        <v>1</v>
      </c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</v>
      </c>
    </row>
    <row r="165" spans="1:75" ht="15.75" hidden="1" customHeight="1" x14ac:dyDescent="0.3">
      <c r="A165" s="2">
        <v>127</v>
      </c>
      <c r="B165" s="2">
        <v>1</v>
      </c>
      <c r="C165" s="2" t="s">
        <v>75</v>
      </c>
      <c r="D165" s="1">
        <v>3</v>
      </c>
      <c r="E165" s="2" t="str">
        <f t="shared" si="0"/>
        <v>3_Squaliformes</v>
      </c>
      <c r="F165" s="2" t="s">
        <v>203</v>
      </c>
      <c r="G165" s="2" t="s">
        <v>452</v>
      </c>
      <c r="H165" s="2" t="s">
        <v>481</v>
      </c>
      <c r="I165" s="2" t="s">
        <v>490</v>
      </c>
      <c r="J165" s="2" t="s">
        <v>491</v>
      </c>
      <c r="K165" s="19" t="str">
        <f t="shared" si="1"/>
        <v>Somniosus microcephalus</v>
      </c>
      <c r="L165" s="20">
        <f>VLOOKUP($K165,GlobSheetPaste!$H$3:$P$1269,2,FALSE)</f>
        <v>60213</v>
      </c>
      <c r="M165" s="20">
        <f>VLOOKUP($K165,GlobSheetPaste!$H$3:$P$1269,3,FALSE)</f>
        <v>124452872</v>
      </c>
      <c r="N165" s="20" t="str">
        <f>VLOOKUP($K165,GlobSheetPaste!$H$3:$P$1269,4,FALSE)</f>
        <v>published</v>
      </c>
      <c r="O165" s="20" t="str">
        <f>VLOOKUP($K165,GlobSheetPaste!$H$3:$P$1269,5,FALSE)</f>
        <v>NT</v>
      </c>
      <c r="P165" s="20">
        <f>VLOOKUP($K165,GlobSheetPaste!$H$3:$P$1269,6,FALSE)</f>
        <v>2006</v>
      </c>
      <c r="Q165" s="20" t="str">
        <f>VLOOKUP($K165,GlobSheetPaste!$H$3:$P$1269,7,FALSE)</f>
        <v>VU</v>
      </c>
      <c r="R165" s="20" t="str">
        <f>VLOOKUP($K165,GlobSheetPaste!$H$3:$P$1269,8,FALSE)</f>
        <v>A2bd</v>
      </c>
      <c r="S165" s="20" t="str">
        <f t="shared" si="188"/>
        <v>non-genuine change</v>
      </c>
      <c r="T165" s="20" t="b">
        <f t="shared" si="2"/>
        <v>0</v>
      </c>
      <c r="U165" s="22">
        <f>VLOOKUP($K165,GlobSheetPaste!$H$3:$P$1269,9,FALSE)</f>
        <v>43891</v>
      </c>
      <c r="V165" s="19">
        <v>0</v>
      </c>
      <c r="W165" s="19">
        <v>2647</v>
      </c>
      <c r="X165" s="2" t="b">
        <f t="shared" ref="X165:Y165" si="190">ISNUMBER(V165)</f>
        <v>1</v>
      </c>
      <c r="Y165" s="2" t="b">
        <f t="shared" si="190"/>
        <v>1</v>
      </c>
      <c r="Z165" s="2" t="s">
        <v>89</v>
      </c>
      <c r="AB165" s="2" t="s">
        <v>178</v>
      </c>
      <c r="AC165" s="24" t="str">
        <f ca="1">IFERROR(__xludf.DUMMYFUNCTION("SPLIT(AB165,""_"")"),"Deepwater")</f>
        <v>Deepwater</v>
      </c>
      <c r="AD165" s="24"/>
      <c r="AE165" s="24">
        <f>VLOOKUP(J165,rangearea210527!$B$2:$C$1159,2,TRUE)</f>
        <v>9165398.8939999994</v>
      </c>
      <c r="AF165" s="26"/>
      <c r="AG165" s="26">
        <v>640</v>
      </c>
      <c r="AH165" s="26" t="s">
        <v>84</v>
      </c>
      <c r="AI165" s="26" t="s">
        <v>91</v>
      </c>
      <c r="AJ165" s="27" t="s">
        <v>92</v>
      </c>
      <c r="AK165" s="27"/>
      <c r="AL165" s="26">
        <v>150</v>
      </c>
      <c r="AM165" s="26">
        <v>1</v>
      </c>
      <c r="AN165" s="26">
        <v>0</v>
      </c>
      <c r="AO165" s="29">
        <v>0</v>
      </c>
      <c r="AP165" s="30"/>
      <c r="AQ165" s="30"/>
      <c r="AR165" s="30"/>
      <c r="AS165" s="1">
        <v>0</v>
      </c>
      <c r="AT165" s="1"/>
      <c r="AU165" s="1"/>
      <c r="AV165" s="1">
        <v>1</v>
      </c>
      <c r="AW165" s="1">
        <v>0</v>
      </c>
      <c r="AX165" s="1">
        <v>0</v>
      </c>
      <c r="AY165" s="1">
        <v>1</v>
      </c>
      <c r="AZ165" s="1">
        <v>1</v>
      </c>
      <c r="BA165" s="1"/>
      <c r="BB165" s="1"/>
      <c r="BC165" s="1">
        <v>1</v>
      </c>
      <c r="BD165" s="1">
        <v>1</v>
      </c>
      <c r="BJ165" s="1">
        <v>1</v>
      </c>
      <c r="BK165" s="1"/>
      <c r="BL165" s="1">
        <v>1</v>
      </c>
      <c r="BM165" s="1"/>
      <c r="BN165" s="1"/>
      <c r="BO165" s="1"/>
      <c r="BP165" s="1"/>
      <c r="BQ165" s="1"/>
      <c r="BR165" s="1"/>
      <c r="BS165" s="1"/>
      <c r="BT165" s="1"/>
      <c r="BU165" s="1">
        <v>1</v>
      </c>
      <c r="BV165" s="1"/>
      <c r="BW165" s="1">
        <v>0</v>
      </c>
    </row>
    <row r="166" spans="1:75" ht="15.75" hidden="1" customHeight="1" x14ac:dyDescent="0.3">
      <c r="A166" s="2">
        <v>128</v>
      </c>
      <c r="B166" s="2">
        <v>1</v>
      </c>
      <c r="C166" s="2" t="s">
        <v>75</v>
      </c>
      <c r="D166" s="1">
        <v>3</v>
      </c>
      <c r="E166" s="2" t="str">
        <f t="shared" si="0"/>
        <v>3_Squaliformes</v>
      </c>
      <c r="F166" s="2" t="s">
        <v>203</v>
      </c>
      <c r="G166" s="2" t="s">
        <v>452</v>
      </c>
      <c r="H166" s="2" t="s">
        <v>481</v>
      </c>
      <c r="I166" s="2" t="s">
        <v>492</v>
      </c>
      <c r="J166" s="2" t="s">
        <v>493</v>
      </c>
      <c r="K166" s="19" t="str">
        <f t="shared" si="1"/>
        <v>Somniosus pacificus</v>
      </c>
      <c r="L166" s="20">
        <f>VLOOKUP($K166,GlobSheetPaste!$H$3:$P$1269,2,FALSE)</f>
        <v>161403</v>
      </c>
      <c r="M166" s="20">
        <f>VLOOKUP($K166,GlobSheetPaste!$H$3:$P$1269,3,FALSE)</f>
        <v>887942</v>
      </c>
      <c r="N166" s="20" t="str">
        <f>VLOOKUP($K166,GlobSheetPaste!$H$3:$P$1269,4,FALSE)</f>
        <v>draft</v>
      </c>
      <c r="O166" s="20" t="str">
        <f>VLOOKUP($K166,GlobSheetPaste!$H$3:$P$1269,5,FALSE)</f>
        <v>DD</v>
      </c>
      <c r="P166" s="20">
        <f>VLOOKUP($K166,GlobSheetPaste!$H$3:$P$1269,6,FALSE)</f>
        <v>2008</v>
      </c>
      <c r="Q166" s="20" t="str">
        <f>VLOOKUP($K166,GlobSheetPaste!$H$3:$P$1269,7,FALSE)</f>
        <v>NT</v>
      </c>
      <c r="R166" s="20" t="str">
        <f>VLOOKUP($K166,GlobSheetPaste!$H$3:$P$1269,8,FALSE)</f>
        <v>A2bd</v>
      </c>
      <c r="S166" s="20" t="str">
        <f t="shared" si="188"/>
        <v>non-genuine change</v>
      </c>
      <c r="T166" s="20" t="b">
        <f t="shared" si="2"/>
        <v>0</v>
      </c>
      <c r="U166" s="22">
        <f>VLOOKUP($K166,GlobSheetPaste!$H$3:$P$1269,9,FALSE)</f>
        <v>44228</v>
      </c>
      <c r="V166" s="19">
        <v>0</v>
      </c>
      <c r="W166" s="19">
        <v>2008</v>
      </c>
      <c r="X166" s="2" t="b">
        <f t="shared" ref="X166:Y166" si="191">ISNUMBER(V166)</f>
        <v>1</v>
      </c>
      <c r="Y166" s="2" t="b">
        <f t="shared" si="191"/>
        <v>1</v>
      </c>
      <c r="Z166" s="2" t="s">
        <v>89</v>
      </c>
      <c r="AB166" s="2" t="s">
        <v>178</v>
      </c>
      <c r="AC166" s="24" t="str">
        <f ca="1">IFERROR(__xludf.DUMMYFUNCTION("SPLIT(AB166,""_"")"),"Deepwater")</f>
        <v>Deepwater</v>
      </c>
      <c r="AD166" s="24"/>
      <c r="AE166" s="24">
        <f>VLOOKUP(J166,rangearea210527!$B$2:$C$1159,2,TRUE)</f>
        <v>5319619.5999999996</v>
      </c>
      <c r="AF166" s="26"/>
      <c r="AG166" s="26">
        <v>700</v>
      </c>
      <c r="AH166" s="26" t="s">
        <v>84</v>
      </c>
      <c r="AI166" s="26" t="s">
        <v>91</v>
      </c>
      <c r="AJ166" s="27" t="s">
        <v>92</v>
      </c>
      <c r="AK166" s="27"/>
      <c r="AL166" s="26" t="s">
        <v>494</v>
      </c>
      <c r="AM166" s="26">
        <v>1</v>
      </c>
      <c r="AN166" s="26">
        <v>0</v>
      </c>
      <c r="AO166" s="29">
        <v>0</v>
      </c>
      <c r="AP166" s="30"/>
      <c r="AQ166" s="26">
        <v>1</v>
      </c>
      <c r="AR166" s="30"/>
      <c r="AS166" s="1">
        <v>0</v>
      </c>
      <c r="AT166" s="1"/>
      <c r="AU166" s="1"/>
      <c r="AV166" s="1"/>
      <c r="AW166" s="1">
        <v>0</v>
      </c>
      <c r="AX166" s="1">
        <v>0</v>
      </c>
      <c r="AY166" s="1">
        <v>1</v>
      </c>
      <c r="BC166" s="1">
        <v>1</v>
      </c>
      <c r="BJ166" s="1">
        <v>1</v>
      </c>
      <c r="BL166" s="1">
        <v>1</v>
      </c>
      <c r="BM166" s="1"/>
      <c r="BN166" s="1"/>
      <c r="BO166" s="1"/>
      <c r="BP166" s="1"/>
      <c r="BQ166" s="1"/>
      <c r="BR166" s="1"/>
      <c r="BS166" s="1"/>
      <c r="BT166" s="1"/>
      <c r="BU166" s="1">
        <v>1</v>
      </c>
      <c r="BV166" s="1"/>
      <c r="BW166" s="1">
        <v>0</v>
      </c>
    </row>
    <row r="167" spans="1:75" ht="15.75" hidden="1" customHeight="1" x14ac:dyDescent="0.3">
      <c r="A167" s="2">
        <v>129</v>
      </c>
      <c r="B167" s="2">
        <v>1</v>
      </c>
      <c r="C167" s="2" t="s">
        <v>75</v>
      </c>
      <c r="D167" s="1">
        <v>3</v>
      </c>
      <c r="E167" s="2" t="str">
        <f t="shared" si="0"/>
        <v>3_Squaliformes</v>
      </c>
      <c r="F167" s="2" t="s">
        <v>203</v>
      </c>
      <c r="G167" s="2" t="s">
        <v>452</v>
      </c>
      <c r="H167" s="2" t="s">
        <v>481</v>
      </c>
      <c r="I167" s="2" t="s">
        <v>495</v>
      </c>
      <c r="J167" s="2" t="s">
        <v>496</v>
      </c>
      <c r="K167" s="19" t="str">
        <f t="shared" si="1"/>
        <v>Somniosus rostratus</v>
      </c>
      <c r="L167" s="20">
        <f>VLOOKUP($K167,GlobSheetPaste!$H$3:$P$1269,2,FALSE)</f>
        <v>161432</v>
      </c>
      <c r="M167" s="20">
        <f>VLOOKUP($K167,GlobSheetPaste!$H$3:$P$1269,3,FALSE)</f>
        <v>124484522</v>
      </c>
      <c r="N167" s="20" t="str">
        <f>VLOOKUP($K167,GlobSheetPaste!$H$3:$P$1269,4,FALSE)</f>
        <v>published</v>
      </c>
      <c r="O167" s="20" t="str">
        <f>VLOOKUP($K167,GlobSheetPaste!$H$3:$P$1269,5,FALSE)</f>
        <v>DD</v>
      </c>
      <c r="P167" s="20">
        <f>VLOOKUP($K167,GlobSheetPaste!$H$3:$P$1269,6,FALSE)</f>
        <v>2008</v>
      </c>
      <c r="Q167" s="20" t="str">
        <f>VLOOKUP($K167,GlobSheetPaste!$H$3:$P$1269,7,FALSE)</f>
        <v>LC</v>
      </c>
      <c r="R167" s="20" t="str">
        <f>VLOOKUP($K167,GlobSheetPaste!$H$3:$P$1269,8,FALSE)</f>
        <v>NA</v>
      </c>
      <c r="S167" s="20" t="str">
        <f t="shared" si="188"/>
        <v>non-genuine change</v>
      </c>
      <c r="T167" s="20" t="b">
        <f t="shared" si="2"/>
        <v>0</v>
      </c>
      <c r="U167" s="22">
        <f>VLOOKUP($K167,GlobSheetPaste!$H$3:$P$1269,9,FALSE)</f>
        <v>43891</v>
      </c>
      <c r="V167" s="19">
        <v>180</v>
      </c>
      <c r="W167" s="19">
        <v>2734</v>
      </c>
      <c r="X167" s="2" t="b">
        <f t="shared" ref="X167:Y167" si="192">ISNUMBER(V167)</f>
        <v>1</v>
      </c>
      <c r="Y167" s="2" t="b">
        <f t="shared" si="192"/>
        <v>1</v>
      </c>
      <c r="Z167" s="2" t="s">
        <v>89</v>
      </c>
      <c r="AB167" s="2" t="s">
        <v>178</v>
      </c>
      <c r="AC167" s="24" t="str">
        <f ca="1">IFERROR(__xludf.DUMMYFUNCTION("SPLIT(AB167,""_"")"),"Deepwater")</f>
        <v>Deepwater</v>
      </c>
      <c r="AD167" s="24"/>
      <c r="AE167" s="24">
        <f>VLOOKUP(J167,rangearea210527!$B$2:$C$1159,2,TRUE)</f>
        <v>996852.72199999995</v>
      </c>
      <c r="AF167" s="26"/>
      <c r="AG167" s="26">
        <v>131.4</v>
      </c>
      <c r="AH167" s="26" t="s">
        <v>84</v>
      </c>
      <c r="AI167" s="26" t="s">
        <v>85</v>
      </c>
      <c r="AJ167" s="27" t="s">
        <v>86</v>
      </c>
      <c r="AK167" s="27"/>
      <c r="AL167" s="26"/>
      <c r="AM167" s="26">
        <v>1</v>
      </c>
      <c r="AN167" s="26">
        <v>0</v>
      </c>
      <c r="AO167" s="29">
        <v>0</v>
      </c>
      <c r="AP167" s="30"/>
      <c r="AQ167" s="30"/>
      <c r="AR167" s="30"/>
      <c r="AS167" s="1">
        <v>0</v>
      </c>
      <c r="AT167" s="1"/>
      <c r="AU167" s="1"/>
      <c r="AV167" s="1">
        <v>1</v>
      </c>
      <c r="AW167" s="1">
        <v>0</v>
      </c>
      <c r="AX167" s="1">
        <v>0</v>
      </c>
      <c r="AY167" s="1">
        <v>1</v>
      </c>
      <c r="BC167" s="1">
        <v>1</v>
      </c>
      <c r="BJ167" s="1">
        <v>1</v>
      </c>
      <c r="BL167" s="1">
        <v>1</v>
      </c>
      <c r="BM167" s="1"/>
      <c r="BN167" s="1"/>
      <c r="BO167" s="1"/>
      <c r="BP167" s="1"/>
      <c r="BQ167" s="1"/>
      <c r="BR167" s="1"/>
      <c r="BS167" s="1"/>
      <c r="BT167" s="1"/>
      <c r="BU167" s="1">
        <v>1</v>
      </c>
      <c r="BV167" s="1"/>
      <c r="BW167" s="1">
        <v>0</v>
      </c>
    </row>
    <row r="168" spans="1:75" ht="15.75" hidden="1" customHeight="1" x14ac:dyDescent="0.3">
      <c r="A168" s="2">
        <v>130</v>
      </c>
      <c r="B168" s="2">
        <v>1</v>
      </c>
      <c r="C168" s="2" t="s">
        <v>75</v>
      </c>
      <c r="D168" s="1">
        <v>3</v>
      </c>
      <c r="E168" s="2" t="str">
        <f t="shared" si="0"/>
        <v>3_Squaliformes</v>
      </c>
      <c r="F168" s="2" t="s">
        <v>203</v>
      </c>
      <c r="G168" s="2" t="s">
        <v>452</v>
      </c>
      <c r="H168" s="2" t="s">
        <v>497</v>
      </c>
      <c r="I168" s="2" t="s">
        <v>498</v>
      </c>
      <c r="J168" s="2" t="s">
        <v>499</v>
      </c>
      <c r="K168" s="19" t="str">
        <f t="shared" si="1"/>
        <v>Zameus squamulosus</v>
      </c>
      <c r="L168" s="20">
        <f>VLOOKUP($K168,GlobSheetPaste!$H$3:$P$1269,2,FALSE)</f>
        <v>60215</v>
      </c>
      <c r="M168" s="20">
        <f>VLOOKUP($K168,GlobSheetPaste!$H$3:$P$1269,3,FALSE)</f>
        <v>3093577</v>
      </c>
      <c r="N168" s="20" t="str">
        <f>VLOOKUP($K168,GlobSheetPaste!$H$3:$P$1269,4,FALSE)</f>
        <v>published</v>
      </c>
      <c r="O168" s="20" t="str">
        <f>VLOOKUP($K168,GlobSheetPaste!$H$3:$P$1269,5,FALSE)</f>
        <v>DD</v>
      </c>
      <c r="P168" s="20">
        <f>VLOOKUP($K168,GlobSheetPaste!$H$3:$P$1269,6,FALSE)</f>
        <v>2006</v>
      </c>
      <c r="Q168" s="20" t="str">
        <f>VLOOKUP($K168,GlobSheetPaste!$H$3:$P$1269,7,FALSE)</f>
        <v>LC</v>
      </c>
      <c r="R168" s="20" t="str">
        <f>VLOOKUP($K168,GlobSheetPaste!$H$3:$P$1269,8,FALSE)</f>
        <v>NA</v>
      </c>
      <c r="S168" s="20" t="str">
        <f t="shared" si="188"/>
        <v>non-genuine change</v>
      </c>
      <c r="T168" s="20" t="b">
        <f t="shared" si="2"/>
        <v>0</v>
      </c>
      <c r="U168" s="22">
        <f>VLOOKUP($K168,GlobSheetPaste!$H$3:$P$1269,9,FALSE)</f>
        <v>43891</v>
      </c>
      <c r="V168" s="19">
        <v>0</v>
      </c>
      <c r="W168" s="19">
        <v>1511</v>
      </c>
      <c r="X168" s="2" t="b">
        <f t="shared" ref="X168:Y168" si="193">ISNUMBER(V168)</f>
        <v>1</v>
      </c>
      <c r="Y168" s="2" t="b">
        <f t="shared" si="193"/>
        <v>1</v>
      </c>
      <c r="Z168" s="2" t="s">
        <v>89</v>
      </c>
      <c r="AB168" s="2" t="s">
        <v>178</v>
      </c>
      <c r="AC168" s="24" t="str">
        <f ca="1">IFERROR(__xludf.DUMMYFUNCTION("SPLIT(AB168,""_"")"),"Deepwater")</f>
        <v>Deepwater</v>
      </c>
      <c r="AD168" s="24"/>
      <c r="AE168" s="24">
        <f>VLOOKUP(J168,rangearea210527!$B$2:$C$1159,2,TRUE)</f>
        <v>4169969.5460000001</v>
      </c>
      <c r="AF168" s="26"/>
      <c r="AG168" s="26">
        <v>109.4</v>
      </c>
      <c r="AH168" s="26" t="s">
        <v>84</v>
      </c>
      <c r="AI168" s="26" t="s">
        <v>85</v>
      </c>
      <c r="AJ168" s="27" t="s">
        <v>86</v>
      </c>
      <c r="AK168" s="27"/>
      <c r="AL168" s="26">
        <v>37</v>
      </c>
      <c r="AM168" s="26">
        <v>1</v>
      </c>
      <c r="AN168" s="26">
        <v>0</v>
      </c>
      <c r="AO168" s="29">
        <v>0</v>
      </c>
      <c r="AP168" s="30"/>
      <c r="AQ168" s="26">
        <v>1</v>
      </c>
      <c r="AR168" s="30"/>
      <c r="AS168" s="1">
        <v>1</v>
      </c>
      <c r="AT168" s="1"/>
      <c r="AU168" s="1">
        <v>2</v>
      </c>
      <c r="AV168" s="1">
        <v>1</v>
      </c>
      <c r="AW168" s="1">
        <v>0</v>
      </c>
      <c r="AX168" s="1">
        <v>0</v>
      </c>
      <c r="AY168" s="1">
        <v>1</v>
      </c>
      <c r="BC168" s="1">
        <v>1</v>
      </c>
      <c r="BJ168" s="1">
        <v>1</v>
      </c>
      <c r="BL168" s="1">
        <v>1</v>
      </c>
      <c r="BM168" s="1"/>
      <c r="BN168" s="1"/>
      <c r="BO168" s="1"/>
      <c r="BP168" s="1"/>
      <c r="BQ168" s="1"/>
      <c r="BR168" s="1"/>
      <c r="BS168" s="1"/>
      <c r="BT168" s="1">
        <v>1</v>
      </c>
      <c r="BU168" s="1">
        <v>1</v>
      </c>
      <c r="BV168" s="1"/>
      <c r="BW168" s="1">
        <v>0</v>
      </c>
    </row>
    <row r="169" spans="1:75" ht="15.75" hidden="1" customHeight="1" x14ac:dyDescent="0.3">
      <c r="A169" s="2">
        <v>131</v>
      </c>
      <c r="B169" s="2">
        <v>1</v>
      </c>
      <c r="C169" s="2" t="s">
        <v>75</v>
      </c>
      <c r="D169" s="1">
        <v>3</v>
      </c>
      <c r="E169" s="2" t="str">
        <f t="shared" si="0"/>
        <v>3_Squaliformes</v>
      </c>
      <c r="F169" s="2" t="s">
        <v>203</v>
      </c>
      <c r="G169" s="2" t="s">
        <v>500</v>
      </c>
      <c r="H169" s="2" t="s">
        <v>501</v>
      </c>
      <c r="I169" s="2" t="s">
        <v>502</v>
      </c>
      <c r="J169" s="2" t="s">
        <v>503</v>
      </c>
      <c r="K169" s="19" t="str">
        <f t="shared" si="1"/>
        <v>Oxynotus bruniensis</v>
      </c>
      <c r="L169" s="20">
        <f>VLOOKUP($K169,GlobSheetPaste!$H$3:$P$1269,2,FALSE)</f>
        <v>41840</v>
      </c>
      <c r="M169" s="20">
        <f>VLOOKUP($K169,GlobSheetPaste!$H$3:$P$1269,3,FALSE)</f>
        <v>68639645</v>
      </c>
      <c r="N169" s="20" t="str">
        <f>VLOOKUP($K169,GlobSheetPaste!$H$3:$P$1269,4,FALSE)</f>
        <v>published</v>
      </c>
      <c r="O169" s="20" t="str">
        <f>VLOOKUP($K169,GlobSheetPaste!$H$3:$P$1269,5,FALSE)</f>
        <v>DD</v>
      </c>
      <c r="P169" s="20">
        <f>VLOOKUP($K169,GlobSheetPaste!$H$3:$P$1269,6,FALSE)</f>
        <v>2003</v>
      </c>
      <c r="Q169" s="20" t="str">
        <f>VLOOKUP($K169,GlobSheetPaste!$H$3:$P$1269,7,FALSE)</f>
        <v>NT</v>
      </c>
      <c r="R169" s="20" t="str">
        <f>VLOOKUP($K169,GlobSheetPaste!$H$3:$P$1269,8,FALSE)</f>
        <v>A2d</v>
      </c>
      <c r="S169" s="20" t="str">
        <f t="shared" si="188"/>
        <v>non-genuine change</v>
      </c>
      <c r="T169" s="20" t="b">
        <f t="shared" si="2"/>
        <v>0</v>
      </c>
      <c r="U169" s="20">
        <f>VLOOKUP($K169,GlobSheetPaste!$H$3:$P$1269,9,FALSE)</f>
        <v>2017</v>
      </c>
      <c r="V169" s="19">
        <v>46</v>
      </c>
      <c r="W169" s="19">
        <v>1067</v>
      </c>
      <c r="X169" s="2" t="b">
        <f t="shared" ref="X169:Y169" si="194">ISNUMBER(V169)</f>
        <v>1</v>
      </c>
      <c r="Y169" s="2" t="b">
        <f t="shared" si="194"/>
        <v>1</v>
      </c>
      <c r="Z169" s="2" t="s">
        <v>89</v>
      </c>
      <c r="AB169" s="2" t="s">
        <v>178</v>
      </c>
      <c r="AC169" s="24" t="str">
        <f ca="1">IFERROR(__xludf.DUMMYFUNCTION("SPLIT(AB169,""_"")"),"Deepwater")</f>
        <v>Deepwater</v>
      </c>
      <c r="AD169" s="24"/>
      <c r="AE169" s="24">
        <f>VLOOKUP(J169,rangearea210527!$B$2:$C$1159,2,TRUE)</f>
        <v>478712.61930000002</v>
      </c>
      <c r="AF169" s="26"/>
      <c r="AG169" s="26">
        <v>76</v>
      </c>
      <c r="AH169" s="26" t="s">
        <v>84</v>
      </c>
      <c r="AI169" s="26" t="s">
        <v>85</v>
      </c>
      <c r="AJ169" s="27" t="s">
        <v>86</v>
      </c>
      <c r="AK169" s="27"/>
      <c r="AL169" s="26">
        <v>20</v>
      </c>
      <c r="AM169" s="26">
        <v>1</v>
      </c>
      <c r="AN169" s="26">
        <v>0</v>
      </c>
      <c r="AO169" s="29">
        <v>0</v>
      </c>
      <c r="AP169" s="30"/>
      <c r="AQ169" s="30"/>
      <c r="AR169" s="30"/>
      <c r="AS169" s="1">
        <v>0</v>
      </c>
      <c r="AT169" s="1"/>
      <c r="AU169" s="1"/>
      <c r="AV169" s="1"/>
      <c r="AW169" s="1">
        <v>0</v>
      </c>
      <c r="AX169" s="1">
        <v>0</v>
      </c>
      <c r="AY169" s="1">
        <v>1</v>
      </c>
      <c r="BC169" s="1">
        <v>1</v>
      </c>
      <c r="BJ169" s="1">
        <v>1</v>
      </c>
      <c r="BL169" s="1">
        <v>1</v>
      </c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>
        <v>0</v>
      </c>
    </row>
    <row r="170" spans="1:75" ht="15.75" hidden="1" customHeight="1" x14ac:dyDescent="0.3">
      <c r="A170" s="2">
        <v>132</v>
      </c>
      <c r="B170" s="2">
        <v>1</v>
      </c>
      <c r="C170" s="2" t="s">
        <v>75</v>
      </c>
      <c r="D170" s="1">
        <v>3</v>
      </c>
      <c r="E170" s="2" t="str">
        <f t="shared" si="0"/>
        <v>3_Squaliformes</v>
      </c>
      <c r="F170" s="2" t="s">
        <v>203</v>
      </c>
      <c r="G170" s="2" t="s">
        <v>500</v>
      </c>
      <c r="H170" s="2" t="s">
        <v>501</v>
      </c>
      <c r="I170" s="2" t="s">
        <v>504</v>
      </c>
      <c r="J170" s="2" t="s">
        <v>505</v>
      </c>
      <c r="K170" s="19" t="str">
        <f t="shared" si="1"/>
        <v>Oxynotus caribbaeus</v>
      </c>
      <c r="L170" s="20">
        <f>VLOOKUP($K170,GlobSheetPaste!$H$3:$P$1269,2,FALSE)</f>
        <v>44568</v>
      </c>
      <c r="M170" s="20">
        <f>VLOOKUP($K170,GlobSheetPaste!$H$3:$P$1269,3,FALSE)</f>
        <v>124433035</v>
      </c>
      <c r="N170" s="20" t="str">
        <f>VLOOKUP($K170,GlobSheetPaste!$H$3:$P$1269,4,FALSE)</f>
        <v>published</v>
      </c>
      <c r="O170" s="20" t="str">
        <f>VLOOKUP($K170,GlobSheetPaste!$H$3:$P$1269,5,FALSE)</f>
        <v>DD</v>
      </c>
      <c r="P170" s="20">
        <f>VLOOKUP($K170,GlobSheetPaste!$H$3:$P$1269,6,FALSE)</f>
        <v>2004</v>
      </c>
      <c r="Q170" s="20" t="str">
        <f>VLOOKUP($K170,GlobSheetPaste!$H$3:$P$1269,7,FALSE)</f>
        <v>LC</v>
      </c>
      <c r="R170" s="20" t="str">
        <f>VLOOKUP($K170,GlobSheetPaste!$H$3:$P$1269,8,FALSE)</f>
        <v>NA</v>
      </c>
      <c r="S170" s="20" t="str">
        <f t="shared" si="188"/>
        <v>non-genuine change</v>
      </c>
      <c r="T170" s="20" t="b">
        <f t="shared" si="2"/>
        <v>0</v>
      </c>
      <c r="U170" s="22">
        <f>VLOOKUP($K170,GlobSheetPaste!$H$3:$P$1269,9,FALSE)</f>
        <v>43891</v>
      </c>
      <c r="V170" s="19">
        <v>218</v>
      </c>
      <c r="W170" s="19">
        <v>579</v>
      </c>
      <c r="X170" s="2" t="b">
        <f t="shared" ref="X170:Y170" si="195">ISNUMBER(V170)</f>
        <v>1</v>
      </c>
      <c r="Y170" s="2" t="b">
        <f t="shared" si="195"/>
        <v>1</v>
      </c>
      <c r="Z170" s="2" t="s">
        <v>89</v>
      </c>
      <c r="AB170" s="2" t="s">
        <v>178</v>
      </c>
      <c r="AC170" s="24" t="str">
        <f ca="1">IFERROR(__xludf.DUMMYFUNCTION("SPLIT(AB170,""_"")"),"Deepwater")</f>
        <v>Deepwater</v>
      </c>
      <c r="AD170" s="24"/>
      <c r="AE170" s="24">
        <f>VLOOKUP(J170,rangearea210527!$B$2:$C$1159,2,TRUE)</f>
        <v>129231.08779999999</v>
      </c>
      <c r="AF170" s="26" t="s">
        <v>118</v>
      </c>
      <c r="AG170" s="26">
        <v>49</v>
      </c>
      <c r="AH170" s="26" t="s">
        <v>84</v>
      </c>
      <c r="AI170" s="26" t="s">
        <v>85</v>
      </c>
      <c r="AJ170" s="27" t="s">
        <v>86</v>
      </c>
      <c r="AK170" s="27"/>
      <c r="AL170" s="26"/>
      <c r="AM170" s="26">
        <v>1</v>
      </c>
      <c r="AN170" s="26">
        <v>0</v>
      </c>
      <c r="AO170" s="29">
        <v>0</v>
      </c>
      <c r="AP170" s="30"/>
      <c r="AQ170" s="30"/>
      <c r="AR170" s="30"/>
      <c r="AS170" s="1">
        <v>0</v>
      </c>
      <c r="AT170" s="1"/>
      <c r="AU170" s="1"/>
      <c r="AV170" s="1">
        <v>1</v>
      </c>
      <c r="AW170" s="1">
        <v>0</v>
      </c>
      <c r="AX170" s="1">
        <v>0</v>
      </c>
      <c r="AY170" s="1">
        <v>1</v>
      </c>
      <c r="BC170" s="1">
        <v>1</v>
      </c>
      <c r="BH170" s="1">
        <v>1</v>
      </c>
      <c r="BJ170" s="1">
        <v>1</v>
      </c>
      <c r="BL170" s="1">
        <v>1</v>
      </c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>
        <v>0</v>
      </c>
    </row>
    <row r="171" spans="1:75" ht="15.75" hidden="1" customHeight="1" x14ac:dyDescent="0.3">
      <c r="A171" s="2">
        <v>133</v>
      </c>
      <c r="B171" s="2">
        <v>1</v>
      </c>
      <c r="C171" s="2" t="s">
        <v>75</v>
      </c>
      <c r="D171" s="1">
        <v>3</v>
      </c>
      <c r="E171" s="2" t="str">
        <f t="shared" si="0"/>
        <v>3_Squaliformes</v>
      </c>
      <c r="F171" s="2" t="s">
        <v>203</v>
      </c>
      <c r="G171" s="2" t="s">
        <v>500</v>
      </c>
      <c r="H171" s="2" t="s">
        <v>501</v>
      </c>
      <c r="I171" s="2" t="s">
        <v>506</v>
      </c>
      <c r="J171" s="2" t="s">
        <v>507</v>
      </c>
      <c r="K171" s="19" t="str">
        <f t="shared" si="1"/>
        <v>Oxynotus centrina</v>
      </c>
      <c r="L171" s="20">
        <f>VLOOKUP($K171,GlobSheetPaste!$H$3:$P$1269,2,FALSE)</f>
        <v>63141</v>
      </c>
      <c r="M171" s="20">
        <f>VLOOKUP($K171,GlobSheetPaste!$H$3:$P$1269,3,FALSE)</f>
        <v>124462573</v>
      </c>
      <c r="N171" s="20" t="str">
        <f>VLOOKUP($K171,GlobSheetPaste!$H$3:$P$1269,4,FALSE)</f>
        <v>submitted</v>
      </c>
      <c r="O171" s="20" t="str">
        <f>VLOOKUP($K171,GlobSheetPaste!$H$3:$P$1269,5,FALSE)</f>
        <v>VU</v>
      </c>
      <c r="P171" s="20">
        <f>VLOOKUP($K171,GlobSheetPaste!$H$3:$P$1269,6,FALSE)</f>
        <v>2007</v>
      </c>
      <c r="Q171" s="20" t="str">
        <f>VLOOKUP($K171,GlobSheetPaste!$H$3:$P$1269,7,FALSE)</f>
        <v>EN</v>
      </c>
      <c r="R171" s="20" t="str">
        <f>VLOOKUP($K171,GlobSheetPaste!$H$3:$P$1269,8,FALSE)</f>
        <v>A2d</v>
      </c>
      <c r="S171" s="20" t="str">
        <f t="shared" si="188"/>
        <v>non-genuine change</v>
      </c>
      <c r="T171" s="20" t="b">
        <f t="shared" si="2"/>
        <v>0</v>
      </c>
      <c r="U171" s="20" t="str">
        <f>VLOOKUP($K171,GlobSheetPaste!$H$3:$P$1269,9,FALSE)</f>
        <v>Submitted 201103</v>
      </c>
      <c r="V171" s="19">
        <v>35</v>
      </c>
      <c r="W171" s="19">
        <v>805</v>
      </c>
      <c r="X171" s="2" t="b">
        <f t="shared" ref="X171:Y171" si="196">ISNUMBER(V171)</f>
        <v>1</v>
      </c>
      <c r="Y171" s="2" t="b">
        <f t="shared" si="196"/>
        <v>1</v>
      </c>
      <c r="Z171" s="2" t="s">
        <v>89</v>
      </c>
      <c r="AB171" s="2" t="s">
        <v>178</v>
      </c>
      <c r="AC171" s="24" t="str">
        <f ca="1">IFERROR(__xludf.DUMMYFUNCTION("SPLIT(AB171,""_"")"),"Deepwater")</f>
        <v>Deepwater</v>
      </c>
      <c r="AD171" s="24"/>
      <c r="AE171" s="24">
        <f>VLOOKUP(J171,rangearea210527!$B$2:$C$1159,2,TRUE)</f>
        <v>2218890.6690000002</v>
      </c>
      <c r="AF171" s="26"/>
      <c r="AG171" s="26">
        <v>150</v>
      </c>
      <c r="AH171" s="26" t="s">
        <v>84</v>
      </c>
      <c r="AI171" s="26" t="s">
        <v>98</v>
      </c>
      <c r="AJ171" s="27" t="s">
        <v>99</v>
      </c>
      <c r="AK171" s="27"/>
      <c r="AL171" s="26">
        <v>20</v>
      </c>
      <c r="AM171" s="26">
        <v>1</v>
      </c>
      <c r="AN171" s="26">
        <v>0</v>
      </c>
      <c r="AO171" s="29">
        <v>0</v>
      </c>
      <c r="AP171" s="30"/>
      <c r="AQ171" s="30"/>
      <c r="AR171" s="30"/>
      <c r="AS171" s="1">
        <v>0</v>
      </c>
      <c r="AT171" s="1"/>
      <c r="AU171" s="1"/>
      <c r="AV171" s="1"/>
      <c r="AW171" s="1">
        <v>0</v>
      </c>
      <c r="AX171" s="1">
        <v>0</v>
      </c>
      <c r="AY171" s="1">
        <v>1</v>
      </c>
      <c r="AZ171" s="1">
        <v>1</v>
      </c>
      <c r="BA171" s="1"/>
      <c r="BB171" s="1"/>
      <c r="BC171" s="1">
        <v>1</v>
      </c>
      <c r="BD171" s="1">
        <v>1</v>
      </c>
      <c r="BJ171" s="1">
        <v>1</v>
      </c>
      <c r="BK171" s="1"/>
      <c r="BL171" s="1">
        <v>1</v>
      </c>
      <c r="BM171" s="1"/>
      <c r="BN171" s="1"/>
      <c r="BO171" s="1"/>
      <c r="BP171" s="1"/>
      <c r="BQ171" s="1"/>
      <c r="BR171" s="1"/>
      <c r="BS171" s="1"/>
      <c r="BT171" s="1">
        <v>1</v>
      </c>
      <c r="BU171" s="1"/>
      <c r="BV171" s="1"/>
      <c r="BW171" s="1">
        <v>0</v>
      </c>
    </row>
    <row r="172" spans="1:75" ht="15.75" hidden="1" customHeight="1" x14ac:dyDescent="0.3">
      <c r="A172" s="2">
        <v>134</v>
      </c>
      <c r="B172" s="2">
        <v>1</v>
      </c>
      <c r="C172" s="2" t="s">
        <v>75</v>
      </c>
      <c r="D172" s="1">
        <v>3</v>
      </c>
      <c r="E172" s="2" t="str">
        <f t="shared" si="0"/>
        <v>3_Squaliformes</v>
      </c>
      <c r="F172" s="2" t="s">
        <v>203</v>
      </c>
      <c r="G172" s="2" t="s">
        <v>500</v>
      </c>
      <c r="H172" s="2" t="s">
        <v>501</v>
      </c>
      <c r="I172" s="2" t="s">
        <v>263</v>
      </c>
      <c r="J172" s="2" t="s">
        <v>508</v>
      </c>
      <c r="K172" s="19" t="str">
        <f t="shared" si="1"/>
        <v>Oxynotus japonicus</v>
      </c>
      <c r="L172" s="20">
        <f>VLOOKUP($K172,GlobSheetPaste!$H$3:$P$1269,2,FALSE)</f>
        <v>44206</v>
      </c>
      <c r="M172" s="20">
        <f>VLOOKUP($K172,GlobSheetPaste!$H$3:$P$1269,3,FALSE)</f>
        <v>124429948</v>
      </c>
      <c r="N172" s="20" t="str">
        <f>VLOOKUP($K172,GlobSheetPaste!$H$3:$P$1269,4,FALSE)</f>
        <v>published</v>
      </c>
      <c r="O172" s="20" t="str">
        <f>VLOOKUP($K172,GlobSheetPaste!$H$3:$P$1269,5,FALSE)</f>
        <v>DD</v>
      </c>
      <c r="P172" s="20">
        <f>VLOOKUP($K172,GlobSheetPaste!$H$3:$P$1269,6,FALSE)</f>
        <v>2004</v>
      </c>
      <c r="Q172" s="20" t="str">
        <f>VLOOKUP($K172,GlobSheetPaste!$H$3:$P$1269,7,FALSE)</f>
        <v>VU</v>
      </c>
      <c r="R172" s="20" t="str">
        <f>VLOOKUP($K172,GlobSheetPaste!$H$3:$P$1269,8,FALSE)</f>
        <v>A2d</v>
      </c>
      <c r="S172" s="20" t="str">
        <f t="shared" si="188"/>
        <v>non-genuine change</v>
      </c>
      <c r="T172" s="20" t="b">
        <f t="shared" si="2"/>
        <v>0</v>
      </c>
      <c r="U172" s="22">
        <f>VLOOKUP($K172,GlobSheetPaste!$H$3:$P$1269,9,FALSE)</f>
        <v>44197</v>
      </c>
      <c r="V172" s="19">
        <v>150</v>
      </c>
      <c r="W172" s="19">
        <v>350</v>
      </c>
      <c r="X172" s="2" t="b">
        <f t="shared" ref="X172:Y172" si="197">ISNUMBER(V172)</f>
        <v>1</v>
      </c>
      <c r="Y172" s="2" t="b">
        <f t="shared" si="197"/>
        <v>1</v>
      </c>
      <c r="Z172" s="2" t="s">
        <v>89</v>
      </c>
      <c r="AB172" s="2" t="s">
        <v>178</v>
      </c>
      <c r="AC172" s="24" t="str">
        <f ca="1">IFERROR(__xludf.DUMMYFUNCTION("SPLIT(AB172,""_"")"),"Deepwater")</f>
        <v>Deepwater</v>
      </c>
      <c r="AD172" s="24"/>
      <c r="AE172" s="24">
        <f>VLOOKUP(J172,rangearea210527!$B$2:$C$1159,2,TRUE)</f>
        <v>6312.2196860000004</v>
      </c>
      <c r="AF172" s="26" t="s">
        <v>118</v>
      </c>
      <c r="AG172" s="26">
        <v>65</v>
      </c>
      <c r="AH172" s="26" t="s">
        <v>84</v>
      </c>
      <c r="AI172" s="26" t="s">
        <v>85</v>
      </c>
      <c r="AJ172" s="27" t="s">
        <v>86</v>
      </c>
      <c r="AK172" s="27"/>
      <c r="AL172" s="26">
        <v>20</v>
      </c>
      <c r="AM172" s="26">
        <v>1</v>
      </c>
      <c r="AN172" s="26">
        <v>0</v>
      </c>
      <c r="AO172" s="29">
        <v>0</v>
      </c>
      <c r="AP172" s="30"/>
      <c r="AQ172" s="30"/>
      <c r="AR172" s="30"/>
      <c r="AS172" s="1">
        <v>1</v>
      </c>
      <c r="AT172" s="1"/>
      <c r="AU172" s="1"/>
      <c r="AV172" s="1"/>
      <c r="AW172" s="1">
        <v>0</v>
      </c>
      <c r="AX172" s="1">
        <v>0</v>
      </c>
      <c r="AY172" s="1">
        <v>1</v>
      </c>
      <c r="AZ172" s="1">
        <v>1</v>
      </c>
      <c r="BA172" s="1"/>
      <c r="BB172" s="1"/>
      <c r="BC172" s="1">
        <v>1</v>
      </c>
      <c r="BD172" s="1">
        <v>1</v>
      </c>
      <c r="BH172" s="1">
        <v>1</v>
      </c>
      <c r="BI172" s="1">
        <v>1</v>
      </c>
      <c r="BJ172" s="1">
        <v>1</v>
      </c>
      <c r="BL172" s="1">
        <v>1</v>
      </c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>
        <v>0</v>
      </c>
    </row>
    <row r="173" spans="1:75" ht="15.75" hidden="1" customHeight="1" x14ac:dyDescent="0.3">
      <c r="A173" s="2">
        <v>135</v>
      </c>
      <c r="B173" s="2">
        <v>1</v>
      </c>
      <c r="C173" s="2" t="s">
        <v>75</v>
      </c>
      <c r="D173" s="1">
        <v>3</v>
      </c>
      <c r="E173" s="2" t="str">
        <f t="shared" si="0"/>
        <v>3_Squaliformes</v>
      </c>
      <c r="F173" s="2" t="s">
        <v>203</v>
      </c>
      <c r="G173" s="2" t="s">
        <v>500</v>
      </c>
      <c r="H173" s="2" t="s">
        <v>501</v>
      </c>
      <c r="I173" s="2" t="s">
        <v>509</v>
      </c>
      <c r="J173" s="2" t="s">
        <v>510</v>
      </c>
      <c r="K173" s="19" t="str">
        <f t="shared" si="1"/>
        <v>Oxynotus paradoxus</v>
      </c>
      <c r="L173" s="20">
        <f>VLOOKUP($K173,GlobSheetPaste!$H$3:$P$1269,2,FALSE)</f>
        <v>161361</v>
      </c>
      <c r="M173" s="20">
        <f>VLOOKUP($K173,GlobSheetPaste!$H$3:$P$1269,3,FALSE)</f>
        <v>124471790</v>
      </c>
      <c r="N173" s="20" t="str">
        <f>VLOOKUP($K173,GlobSheetPaste!$H$3:$P$1269,4,FALSE)</f>
        <v>submitted</v>
      </c>
      <c r="O173" s="20" t="str">
        <f>VLOOKUP($K173,GlobSheetPaste!$H$3:$P$1269,5,FALSE)</f>
        <v>DD</v>
      </c>
      <c r="P173" s="20">
        <f>VLOOKUP($K173,GlobSheetPaste!$H$3:$P$1269,6,FALSE)</f>
        <v>2008</v>
      </c>
      <c r="Q173" s="20" t="str">
        <f>VLOOKUP($K173,GlobSheetPaste!$H$3:$P$1269,7,FALSE)</f>
        <v>VU</v>
      </c>
      <c r="R173" s="20" t="str">
        <f>VLOOKUP($K173,GlobSheetPaste!$H$3:$P$1269,8,FALSE)</f>
        <v>A2d</v>
      </c>
      <c r="S173" s="20" t="str">
        <f t="shared" si="188"/>
        <v>non-genuine change</v>
      </c>
      <c r="T173" s="20" t="b">
        <f t="shared" si="2"/>
        <v>0</v>
      </c>
      <c r="U173" s="20" t="str">
        <f>VLOOKUP($K173,GlobSheetPaste!$H$3:$P$1269,9,FALSE)</f>
        <v>Submitted 201103</v>
      </c>
      <c r="V173" s="19">
        <v>267</v>
      </c>
      <c r="W173" s="19">
        <v>1104</v>
      </c>
      <c r="X173" s="2" t="b">
        <f t="shared" ref="X173:Y173" si="198">ISNUMBER(V173)</f>
        <v>1</v>
      </c>
      <c r="Y173" s="2" t="b">
        <f t="shared" si="198"/>
        <v>1</v>
      </c>
      <c r="Z173" s="2" t="s">
        <v>511</v>
      </c>
      <c r="AB173" s="2" t="s">
        <v>178</v>
      </c>
      <c r="AC173" s="24" t="str">
        <f ca="1">IFERROR(__xludf.DUMMYFUNCTION("SPLIT(AB173,""_"")"),"Deepwater")</f>
        <v>Deepwater</v>
      </c>
      <c r="AD173" s="24"/>
      <c r="AE173" s="24">
        <f>VLOOKUP(J173,rangearea210527!$B$2:$C$1159,2,TRUE)</f>
        <v>261042.7095</v>
      </c>
      <c r="AF173" s="26"/>
      <c r="AG173" s="26">
        <v>118</v>
      </c>
      <c r="AH173" s="26" t="s">
        <v>84</v>
      </c>
      <c r="AI173" s="26" t="s">
        <v>85</v>
      </c>
      <c r="AJ173" s="27" t="s">
        <v>86</v>
      </c>
      <c r="AK173" s="27"/>
      <c r="AL173" s="26">
        <v>20</v>
      </c>
      <c r="AM173" s="26">
        <v>1</v>
      </c>
      <c r="AN173" s="26">
        <v>0</v>
      </c>
      <c r="AO173" s="29">
        <v>0</v>
      </c>
      <c r="AP173" s="30"/>
      <c r="AQ173" s="30"/>
      <c r="AR173" s="30"/>
      <c r="AS173" s="1">
        <v>0</v>
      </c>
      <c r="AT173" s="1"/>
      <c r="AU173" s="1"/>
      <c r="AV173" s="1"/>
      <c r="AW173" s="1">
        <v>0</v>
      </c>
      <c r="AX173" s="1">
        <v>0</v>
      </c>
      <c r="AY173" s="1">
        <v>1</v>
      </c>
      <c r="AZ173" s="1">
        <v>1</v>
      </c>
      <c r="BA173" s="1"/>
      <c r="BB173" s="1"/>
      <c r="BC173" s="1">
        <v>1</v>
      </c>
      <c r="BD173" s="1">
        <v>1</v>
      </c>
      <c r="BJ173" s="1">
        <v>1</v>
      </c>
      <c r="BL173" s="1">
        <v>1</v>
      </c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>
        <v>0</v>
      </c>
    </row>
    <row r="174" spans="1:75" ht="15.75" hidden="1" customHeight="1" x14ac:dyDescent="0.3">
      <c r="A174" s="2">
        <v>136</v>
      </c>
      <c r="B174" s="2">
        <v>1</v>
      </c>
      <c r="C174" s="2" t="s">
        <v>75</v>
      </c>
      <c r="D174" s="1">
        <v>3</v>
      </c>
      <c r="E174" s="2" t="str">
        <f t="shared" si="0"/>
        <v>3_Squaliformes</v>
      </c>
      <c r="F174" s="2" t="s">
        <v>203</v>
      </c>
      <c r="G174" s="2" t="s">
        <v>512</v>
      </c>
      <c r="H174" s="2" t="s">
        <v>513</v>
      </c>
      <c r="I174" s="2" t="s">
        <v>514</v>
      </c>
      <c r="J174" s="2" t="s">
        <v>515</v>
      </c>
      <c r="K174" s="19" t="str">
        <f t="shared" si="1"/>
        <v>Dalatias licha</v>
      </c>
      <c r="L174" s="20">
        <f>VLOOKUP($K174,GlobSheetPaste!$H$3:$P$1269,2,FALSE)</f>
        <v>6229</v>
      </c>
      <c r="M174" s="20">
        <f>VLOOKUP($K174,GlobSheetPaste!$H$3:$P$1269,3,FALSE)</f>
        <v>3111662</v>
      </c>
      <c r="N174" s="20" t="str">
        <f>VLOOKUP($K174,GlobSheetPaste!$H$3:$P$1269,4,FALSE)</f>
        <v>published</v>
      </c>
      <c r="O174" s="20" t="str">
        <f>VLOOKUP($K174,GlobSheetPaste!$H$3:$P$1269,5,FALSE)</f>
        <v>NT</v>
      </c>
      <c r="P174" s="20">
        <f>VLOOKUP($K174,GlobSheetPaste!$H$3:$P$1269,6,FALSE)</f>
        <v>2006</v>
      </c>
      <c r="Q174" s="20" t="str">
        <f>VLOOKUP($K174,GlobSheetPaste!$H$3:$P$1269,7,FALSE)</f>
        <v>VU</v>
      </c>
      <c r="R174" s="20" t="str">
        <f>VLOOKUP($K174,GlobSheetPaste!$H$3:$P$1269,8,FALSE)</f>
        <v>A2bd+3d</v>
      </c>
      <c r="S174" s="20" t="str">
        <f t="shared" si="188"/>
        <v>non-genuine change</v>
      </c>
      <c r="T174" s="20" t="b">
        <f t="shared" si="2"/>
        <v>0</v>
      </c>
      <c r="U174" s="20">
        <f>VLOOKUP($K174,GlobSheetPaste!$H$3:$P$1269,9,FALSE)</f>
        <v>2017</v>
      </c>
      <c r="V174" s="19">
        <v>37</v>
      </c>
      <c r="W174" s="19">
        <v>1794</v>
      </c>
      <c r="X174" s="2" t="b">
        <f t="shared" ref="X174:Y174" si="199">ISNUMBER(V174)</f>
        <v>1</v>
      </c>
      <c r="Y174" s="2" t="b">
        <f t="shared" si="199"/>
        <v>1</v>
      </c>
      <c r="Z174" s="2" t="s">
        <v>89</v>
      </c>
      <c r="AB174" s="2" t="s">
        <v>178</v>
      </c>
      <c r="AC174" s="24" t="str">
        <f ca="1">IFERROR(__xludf.DUMMYFUNCTION("SPLIT(AB174,""_"")"),"Deepwater")</f>
        <v>Deepwater</v>
      </c>
      <c r="AD174" s="24"/>
      <c r="AE174" s="24">
        <f>VLOOKUP(J174,rangearea210527!$B$2:$C$1159,2,TRUE)</f>
        <v>3099847.5660000001</v>
      </c>
      <c r="AF174" s="26"/>
      <c r="AG174" s="26">
        <v>182</v>
      </c>
      <c r="AH174" s="26" t="s">
        <v>84</v>
      </c>
      <c r="AI174" s="26" t="s">
        <v>98</v>
      </c>
      <c r="AJ174" s="27" t="s">
        <v>99</v>
      </c>
      <c r="AK174" s="27"/>
      <c r="AL174" s="26">
        <v>29</v>
      </c>
      <c r="AM174" s="26">
        <v>1</v>
      </c>
      <c r="AN174" s="26">
        <v>0</v>
      </c>
      <c r="AO174" s="29">
        <v>0</v>
      </c>
      <c r="AP174" s="30"/>
      <c r="AQ174" s="30"/>
      <c r="AR174" s="30"/>
      <c r="AS174" s="1">
        <v>1</v>
      </c>
      <c r="AT174" s="1"/>
      <c r="AU174" s="1"/>
      <c r="AV174" s="1">
        <v>1</v>
      </c>
      <c r="AW174" s="1">
        <v>0</v>
      </c>
      <c r="AX174" s="1">
        <v>0</v>
      </c>
      <c r="AY174" s="1">
        <v>1</v>
      </c>
      <c r="AZ174" s="1">
        <v>1</v>
      </c>
      <c r="BC174" s="1">
        <v>1</v>
      </c>
      <c r="BD174" s="1">
        <v>1</v>
      </c>
      <c r="BJ174" s="1">
        <v>1</v>
      </c>
      <c r="BL174" s="1">
        <v>1</v>
      </c>
      <c r="BM174" s="1"/>
      <c r="BN174" s="1"/>
      <c r="BO174" s="1"/>
      <c r="BP174" s="1"/>
      <c r="BQ174" s="1"/>
      <c r="BR174" s="1">
        <v>1</v>
      </c>
      <c r="BS174" s="1">
        <v>1</v>
      </c>
      <c r="BT174" s="1">
        <v>1</v>
      </c>
      <c r="BU174" s="1">
        <v>1</v>
      </c>
      <c r="BV174" s="1"/>
      <c r="BW174" s="1">
        <v>0</v>
      </c>
    </row>
    <row r="175" spans="1:75" ht="15.75" hidden="1" customHeight="1" x14ac:dyDescent="0.3">
      <c r="A175" s="2">
        <v>137</v>
      </c>
      <c r="B175" s="2">
        <v>1</v>
      </c>
      <c r="C175" s="2" t="s">
        <v>75</v>
      </c>
      <c r="D175" s="1">
        <v>3</v>
      </c>
      <c r="E175" s="2" t="str">
        <f t="shared" si="0"/>
        <v>3_Squaliformes</v>
      </c>
      <c r="F175" s="2" t="s">
        <v>203</v>
      </c>
      <c r="G175" s="2" t="s">
        <v>512</v>
      </c>
      <c r="H175" s="2" t="s">
        <v>516</v>
      </c>
      <c r="I175" s="2" t="s">
        <v>517</v>
      </c>
      <c r="J175" s="2" t="s">
        <v>518</v>
      </c>
      <c r="K175" s="19" t="str">
        <f t="shared" si="1"/>
        <v>Euprotomicroides zantedeschia</v>
      </c>
      <c r="L175" s="20">
        <f>VLOOKUP($K175,GlobSheetPaste!$H$3:$P$1269,2,FALSE)</f>
        <v>44603</v>
      </c>
      <c r="M175" s="20">
        <f>VLOOKUP($K175,GlobSheetPaste!$H$3:$P$1269,3,FALSE)</f>
        <v>2998283</v>
      </c>
      <c r="N175" s="20" t="str">
        <f>VLOOKUP($K175,GlobSheetPaste!$H$3:$P$1269,4,FALSE)</f>
        <v>published</v>
      </c>
      <c r="O175" s="20" t="str">
        <f>VLOOKUP($K175,GlobSheetPaste!$H$3:$P$1269,5,FALSE)</f>
        <v>DD</v>
      </c>
      <c r="P175" s="20">
        <f>VLOOKUP($K175,GlobSheetPaste!$H$3:$P$1269,6,FALSE)</f>
        <v>2008</v>
      </c>
      <c r="Q175" s="20" t="str">
        <f>VLOOKUP($K175,GlobSheetPaste!$H$3:$P$1269,7,FALSE)</f>
        <v>LC</v>
      </c>
      <c r="R175" s="20" t="str">
        <f>VLOOKUP($K175,GlobSheetPaste!$H$3:$P$1269,8,FALSE)</f>
        <v>NA</v>
      </c>
      <c r="S175" s="20" t="str">
        <f t="shared" si="188"/>
        <v>non-genuine change</v>
      </c>
      <c r="T175" s="20" t="b">
        <f t="shared" si="2"/>
        <v>0</v>
      </c>
      <c r="U175" s="20">
        <f>VLOOKUP($K175,GlobSheetPaste!$H$3:$P$1269,9,FALSE)</f>
        <v>2018</v>
      </c>
      <c r="V175" s="19">
        <v>0</v>
      </c>
      <c r="W175" s="19">
        <v>641</v>
      </c>
      <c r="X175" s="2" t="b">
        <f t="shared" ref="X175:Y175" si="200">ISNUMBER(V175)</f>
        <v>1</v>
      </c>
      <c r="Y175" s="2" t="b">
        <f t="shared" si="200"/>
        <v>1</v>
      </c>
      <c r="Z175" s="2" t="s">
        <v>89</v>
      </c>
      <c r="AB175" s="2" t="s">
        <v>178</v>
      </c>
      <c r="AC175" s="24" t="str">
        <f ca="1">IFERROR(__xludf.DUMMYFUNCTION("SPLIT(AB175,""_"")"),"Deepwater")</f>
        <v>Deepwater</v>
      </c>
      <c r="AD175" s="24"/>
      <c r="AE175" s="24">
        <f>VLOOKUP(J175,rangearea210527!$B$2:$C$1159,2,TRUE)</f>
        <v>233557.04380000001</v>
      </c>
      <c r="AF175" s="26"/>
      <c r="AG175" s="26">
        <v>41.35</v>
      </c>
      <c r="AH175" s="26" t="s">
        <v>84</v>
      </c>
      <c r="AI175" s="26" t="s">
        <v>85</v>
      </c>
      <c r="AJ175" s="27" t="s">
        <v>86</v>
      </c>
      <c r="AK175" s="27"/>
      <c r="AL175" s="26"/>
      <c r="AM175" s="26">
        <v>1</v>
      </c>
      <c r="AN175" s="26">
        <v>0</v>
      </c>
      <c r="AO175" s="29">
        <v>0</v>
      </c>
      <c r="AP175" s="30"/>
      <c r="AQ175" s="30"/>
      <c r="AR175" s="30"/>
      <c r="AS175" s="1">
        <v>0</v>
      </c>
      <c r="AT175" s="1"/>
      <c r="AU175" s="1">
        <v>2</v>
      </c>
      <c r="AV175" s="1"/>
      <c r="AW175" s="1">
        <v>0</v>
      </c>
      <c r="AX175" s="1">
        <v>0</v>
      </c>
      <c r="AY175" s="1">
        <v>1</v>
      </c>
      <c r="BC175" s="1">
        <v>1</v>
      </c>
      <c r="BJ175" s="1">
        <v>1</v>
      </c>
      <c r="BL175" s="1">
        <v>1</v>
      </c>
      <c r="BM175" s="1"/>
      <c r="BN175" s="1"/>
      <c r="BO175" s="1"/>
      <c r="BP175" s="1"/>
      <c r="BQ175" s="1"/>
      <c r="BR175" s="1"/>
      <c r="BS175" s="1"/>
      <c r="BT175" s="1">
        <v>1</v>
      </c>
      <c r="BU175" s="1"/>
      <c r="BV175" s="1"/>
      <c r="BW175" s="1">
        <v>0</v>
      </c>
    </row>
    <row r="176" spans="1:75" ht="15.75" hidden="1" customHeight="1" x14ac:dyDescent="0.3">
      <c r="A176" s="2">
        <v>138</v>
      </c>
      <c r="B176" s="2">
        <v>1</v>
      </c>
      <c r="C176" s="2" t="s">
        <v>75</v>
      </c>
      <c r="D176" s="1">
        <v>3</v>
      </c>
      <c r="E176" s="2" t="str">
        <f t="shared" si="0"/>
        <v>3_Squaliformes</v>
      </c>
      <c r="F176" s="2" t="s">
        <v>203</v>
      </c>
      <c r="G176" s="2" t="s">
        <v>512</v>
      </c>
      <c r="H176" s="2" t="s">
        <v>519</v>
      </c>
      <c r="I176" s="2" t="s">
        <v>520</v>
      </c>
      <c r="J176" s="2" t="s">
        <v>521</v>
      </c>
      <c r="K176" s="19" t="str">
        <f t="shared" si="1"/>
        <v>Euprotomicrus bispinatus</v>
      </c>
      <c r="L176" s="20">
        <f>VLOOKUP($K176,GlobSheetPaste!$H$3:$P$1269,2,FALSE)</f>
        <v>60210</v>
      </c>
      <c r="M176" s="20">
        <f>VLOOKUP($K176,GlobSheetPaste!$H$3:$P$1269,3,FALSE)</f>
        <v>3093076</v>
      </c>
      <c r="N176" s="20" t="str">
        <f>VLOOKUP($K176,GlobSheetPaste!$H$3:$P$1269,4,FALSE)</f>
        <v>published</v>
      </c>
      <c r="O176" s="20" t="str">
        <f>VLOOKUP($K176,GlobSheetPaste!$H$3:$P$1269,5,FALSE)</f>
        <v>LC</v>
      </c>
      <c r="P176" s="20">
        <f>VLOOKUP($K176,GlobSheetPaste!$H$3:$P$1269,6,FALSE)</f>
        <v>2006</v>
      </c>
      <c r="Q176" s="20" t="str">
        <f>VLOOKUP($K176,GlobSheetPaste!$H$3:$P$1269,7,FALSE)</f>
        <v>LC</v>
      </c>
      <c r="R176" s="20" t="str">
        <f>VLOOKUP($K176,GlobSheetPaste!$H$3:$P$1269,8,FALSE)</f>
        <v>NA</v>
      </c>
      <c r="S176" s="20" t="str">
        <f t="shared" si="188"/>
        <v>NoChange</v>
      </c>
      <c r="T176" s="20" t="b">
        <f t="shared" si="2"/>
        <v>0</v>
      </c>
      <c r="U176" s="20">
        <f>VLOOKUP($K176,GlobSheetPaste!$H$3:$P$1269,9,FALSE)</f>
        <v>2015</v>
      </c>
      <c r="V176" s="19">
        <v>0</v>
      </c>
      <c r="W176" s="19">
        <v>1800</v>
      </c>
      <c r="X176" s="2" t="b">
        <f t="shared" ref="X176:Y176" si="201">ISNUMBER(V176)</f>
        <v>1</v>
      </c>
      <c r="Y176" s="2" t="b">
        <f t="shared" si="201"/>
        <v>1</v>
      </c>
      <c r="Z176" s="2" t="s">
        <v>89</v>
      </c>
      <c r="AB176" s="2" t="s">
        <v>178</v>
      </c>
      <c r="AC176" s="24" t="str">
        <f ca="1">IFERROR(__xludf.DUMMYFUNCTION("SPLIT(AB176,""_"")"),"Deepwater")</f>
        <v>Deepwater</v>
      </c>
      <c r="AD176" s="24"/>
      <c r="AE176" s="24">
        <f>VLOOKUP(J176,rangearea210527!$B$2:$C$1159,2,TRUE)</f>
        <v>25950243.140000001</v>
      </c>
      <c r="AF176" s="26"/>
      <c r="AG176" s="26">
        <v>27</v>
      </c>
      <c r="AH176" s="26" t="s">
        <v>84</v>
      </c>
      <c r="AI176" s="26" t="s">
        <v>85</v>
      </c>
      <c r="AJ176" s="27" t="s">
        <v>86</v>
      </c>
      <c r="AK176" s="27"/>
      <c r="AL176" s="26"/>
      <c r="AM176" s="26">
        <v>1</v>
      </c>
      <c r="AN176" s="26">
        <v>0</v>
      </c>
      <c r="AO176" s="29">
        <v>0</v>
      </c>
      <c r="AP176" s="30"/>
      <c r="AQ176" s="26">
        <v>1</v>
      </c>
      <c r="AR176" s="30"/>
      <c r="AS176" s="1">
        <v>1</v>
      </c>
      <c r="AT176" s="1"/>
      <c r="AU176" s="1">
        <v>2</v>
      </c>
      <c r="AV176" s="1"/>
      <c r="AW176" s="1">
        <v>0</v>
      </c>
      <c r="AX176" s="1">
        <v>0</v>
      </c>
      <c r="AY176" s="1">
        <v>1</v>
      </c>
      <c r="BC176" s="1">
        <v>1</v>
      </c>
      <c r="BJ176" s="1">
        <v>1</v>
      </c>
      <c r="BK176" s="1"/>
      <c r="BL176" s="1">
        <v>1</v>
      </c>
      <c r="BM176" s="1"/>
      <c r="BN176" s="1"/>
      <c r="BO176" s="1"/>
      <c r="BP176" s="1"/>
      <c r="BQ176" s="1"/>
      <c r="BR176" s="1"/>
      <c r="BS176" s="1"/>
      <c r="BT176" s="1">
        <v>1</v>
      </c>
      <c r="BU176" s="1"/>
      <c r="BV176" s="1"/>
      <c r="BW176" s="1">
        <v>0</v>
      </c>
    </row>
    <row r="177" spans="1:75" ht="15.75" hidden="1" customHeight="1" x14ac:dyDescent="0.3">
      <c r="A177" s="2">
        <v>139</v>
      </c>
      <c r="B177" s="2">
        <v>1</v>
      </c>
      <c r="C177" s="2" t="s">
        <v>75</v>
      </c>
      <c r="D177" s="1">
        <v>3</v>
      </c>
      <c r="E177" s="2" t="str">
        <f t="shared" si="0"/>
        <v>3_Squaliformes</v>
      </c>
      <c r="F177" s="2" t="s">
        <v>203</v>
      </c>
      <c r="G177" s="2" t="s">
        <v>512</v>
      </c>
      <c r="H177" s="2" t="s">
        <v>522</v>
      </c>
      <c r="I177" s="2" t="s">
        <v>523</v>
      </c>
      <c r="J177" s="41" t="s">
        <v>524</v>
      </c>
      <c r="K177" s="19" t="str">
        <f t="shared" si="1"/>
        <v>Heteroscymnoides marleyi</v>
      </c>
      <c r="L177" s="20">
        <f>VLOOKUP($K177,GlobSheetPaste!$H$3:$P$1269,2,FALSE)</f>
        <v>60211</v>
      </c>
      <c r="M177" s="20">
        <f>VLOOKUP($K177,GlobSheetPaste!$H$3:$P$1269,3,FALSE)</f>
        <v>124452578</v>
      </c>
      <c r="N177" s="20" t="str">
        <f>VLOOKUP($K177,GlobSheetPaste!$H$3:$P$1269,4,FALSE)</f>
        <v>published</v>
      </c>
      <c r="O177" s="20" t="str">
        <f>VLOOKUP($K177,GlobSheetPaste!$H$3:$P$1269,5,FALSE)</f>
        <v>LC</v>
      </c>
      <c r="P177" s="20">
        <f>VLOOKUP($K177,GlobSheetPaste!$H$3:$P$1269,6,FALSE)</f>
        <v>2006</v>
      </c>
      <c r="Q177" s="20" t="str">
        <f>VLOOKUP($K177,GlobSheetPaste!$H$3:$P$1269,7,FALSE)</f>
        <v>LC</v>
      </c>
      <c r="R177" s="20" t="str">
        <f>VLOOKUP($K177,GlobSheetPaste!$H$3:$P$1269,8,FALSE)</f>
        <v>NA</v>
      </c>
      <c r="S177" s="20" t="str">
        <f t="shared" si="188"/>
        <v>NoChange</v>
      </c>
      <c r="T177" s="20" t="b">
        <f t="shared" si="2"/>
        <v>0</v>
      </c>
      <c r="U177" s="20">
        <f>VLOOKUP($K177,GlobSheetPaste!$H$3:$P$1269,9,FALSE)</f>
        <v>2018</v>
      </c>
      <c r="V177" s="19">
        <v>0</v>
      </c>
      <c r="W177" s="19">
        <v>502</v>
      </c>
      <c r="X177" s="2" t="b">
        <f t="shared" ref="X177:Y177" si="202">ISNUMBER(V177)</f>
        <v>1</v>
      </c>
      <c r="Y177" s="2" t="b">
        <f t="shared" si="202"/>
        <v>1</v>
      </c>
      <c r="Z177" s="2" t="s">
        <v>89</v>
      </c>
      <c r="AB177" s="2" t="s">
        <v>125</v>
      </c>
      <c r="AC177" s="24" t="str">
        <f ca="1">IFERROR(__xludf.DUMMYFUNCTION("SPLIT(AB177,""_"")"),"Pelagic")</f>
        <v>Pelagic</v>
      </c>
      <c r="AD177" s="24"/>
      <c r="AE177" s="24">
        <f>VLOOKUP(J177,rangearea210527!$B$2:$C$1159,2,TRUE)</f>
        <v>241693.03839999999</v>
      </c>
      <c r="AF177" s="26"/>
      <c r="AG177" s="26">
        <v>37</v>
      </c>
      <c r="AH177" s="26" t="s">
        <v>84</v>
      </c>
      <c r="AI177" s="26" t="s">
        <v>85</v>
      </c>
      <c r="AJ177" s="27" t="s">
        <v>86</v>
      </c>
      <c r="AK177" s="27"/>
      <c r="AL177" s="26"/>
      <c r="AM177" s="26">
        <v>0</v>
      </c>
      <c r="AN177" s="26">
        <v>0</v>
      </c>
      <c r="AO177" s="29">
        <v>0</v>
      </c>
      <c r="AP177" s="30"/>
      <c r="AQ177" s="30"/>
      <c r="AR177" s="30"/>
      <c r="AS177" s="1">
        <v>0</v>
      </c>
      <c r="AT177" s="1"/>
      <c r="AU177" s="1"/>
      <c r="AV177" s="1"/>
      <c r="AW177" s="1">
        <v>0</v>
      </c>
      <c r="AX177" s="1">
        <v>0</v>
      </c>
      <c r="AY177" s="1">
        <v>1</v>
      </c>
      <c r="BE177" s="1">
        <v>1</v>
      </c>
      <c r="BJ177" s="1">
        <v>1</v>
      </c>
      <c r="BQ177" s="1"/>
      <c r="BR177" s="1"/>
      <c r="BS177" s="1"/>
      <c r="BT177" s="1">
        <v>1</v>
      </c>
      <c r="BW177" s="1">
        <v>0</v>
      </c>
    </row>
    <row r="178" spans="1:75" ht="15.75" hidden="1" customHeight="1" x14ac:dyDescent="0.3">
      <c r="A178" s="2">
        <v>140</v>
      </c>
      <c r="B178" s="2">
        <v>1</v>
      </c>
      <c r="C178" s="2" t="s">
        <v>75</v>
      </c>
      <c r="D178" s="1">
        <v>3</v>
      </c>
      <c r="E178" s="2" t="str">
        <f t="shared" si="0"/>
        <v>3_Squaliformes</v>
      </c>
      <c r="F178" s="2" t="s">
        <v>203</v>
      </c>
      <c r="G178" s="2" t="s">
        <v>512</v>
      </c>
      <c r="H178" s="2" t="s">
        <v>525</v>
      </c>
      <c r="I178" s="2" t="s">
        <v>526</v>
      </c>
      <c r="J178" s="2" t="s">
        <v>527</v>
      </c>
      <c r="K178" s="19" t="str">
        <f t="shared" si="1"/>
        <v>Isistius brasiliensis</v>
      </c>
      <c r="L178" s="20">
        <f>VLOOKUP($K178,GlobSheetPaste!$H$3:$P$1269,2,FALSE)</f>
        <v>41830</v>
      </c>
      <c r="M178" s="20">
        <f>VLOOKUP($K178,GlobSheetPaste!$H$3:$P$1269,3,FALSE)</f>
        <v>2956761</v>
      </c>
      <c r="N178" s="20" t="str">
        <f>VLOOKUP($K178,GlobSheetPaste!$H$3:$P$1269,4,FALSE)</f>
        <v>published</v>
      </c>
      <c r="O178" s="20" t="str">
        <f>VLOOKUP($K178,GlobSheetPaste!$H$3:$P$1269,5,FALSE)</f>
        <v>LC</v>
      </c>
      <c r="P178" s="20">
        <f>VLOOKUP($K178,GlobSheetPaste!$H$3:$P$1269,6,FALSE)</f>
        <v>2003</v>
      </c>
      <c r="Q178" s="20" t="str">
        <f>VLOOKUP($K178,GlobSheetPaste!$H$3:$P$1269,7,FALSE)</f>
        <v>LC</v>
      </c>
      <c r="R178" s="20" t="str">
        <f>VLOOKUP($K178,GlobSheetPaste!$H$3:$P$1269,8,FALSE)</f>
        <v>NA</v>
      </c>
      <c r="S178" s="20" t="str">
        <f t="shared" si="188"/>
        <v>NoChange</v>
      </c>
      <c r="T178" s="20" t="b">
        <f t="shared" si="2"/>
        <v>0</v>
      </c>
      <c r="U178" s="20">
        <f>VLOOKUP($K178,GlobSheetPaste!$H$3:$P$1269,9,FALSE)</f>
        <v>2017</v>
      </c>
      <c r="V178" s="19">
        <v>0</v>
      </c>
      <c r="W178" s="19">
        <v>3700</v>
      </c>
      <c r="X178" s="2" t="b">
        <f t="shared" ref="X178:Y178" si="203">ISNUMBER(V178)</f>
        <v>1</v>
      </c>
      <c r="Y178" s="2" t="b">
        <f t="shared" si="203"/>
        <v>1</v>
      </c>
      <c r="Z178" s="2" t="s">
        <v>89</v>
      </c>
      <c r="AB178" s="2" t="s">
        <v>178</v>
      </c>
      <c r="AC178" s="24" t="str">
        <f ca="1">IFERROR(__xludf.DUMMYFUNCTION("SPLIT(AB178,""_"")"),"Deepwater")</f>
        <v>Deepwater</v>
      </c>
      <c r="AD178" s="24"/>
      <c r="AE178" s="24">
        <f>VLOOKUP(J178,rangearea210527!$B$2:$C$1159,2,TRUE)</f>
        <v>1463957.642</v>
      </c>
      <c r="AF178" s="26"/>
      <c r="AG178" s="26">
        <v>56</v>
      </c>
      <c r="AH178" s="26" t="s">
        <v>84</v>
      </c>
      <c r="AI178" s="26" t="s">
        <v>85</v>
      </c>
      <c r="AJ178" s="27" t="s">
        <v>86</v>
      </c>
      <c r="AK178" s="27"/>
      <c r="AL178" s="26"/>
      <c r="AM178" s="26">
        <v>1</v>
      </c>
      <c r="AN178" s="26">
        <v>0</v>
      </c>
      <c r="AO178" s="29">
        <v>0</v>
      </c>
      <c r="AP178" s="30"/>
      <c r="AQ178" s="26">
        <v>1</v>
      </c>
      <c r="AR178" s="30"/>
      <c r="AS178" s="1">
        <v>1</v>
      </c>
      <c r="AT178" s="1"/>
      <c r="AU178" s="1">
        <v>2</v>
      </c>
      <c r="AV178" s="1">
        <v>1</v>
      </c>
      <c r="AW178" s="1">
        <v>0</v>
      </c>
      <c r="AX178" s="1">
        <v>0</v>
      </c>
      <c r="AY178" s="1">
        <v>1</v>
      </c>
      <c r="BC178" s="1">
        <v>1</v>
      </c>
      <c r="BJ178" s="1">
        <v>1</v>
      </c>
      <c r="BL178" s="1">
        <v>1</v>
      </c>
      <c r="BM178" s="1"/>
      <c r="BN178" s="1"/>
      <c r="BO178" s="1"/>
      <c r="BP178" s="1"/>
      <c r="BQ178" s="1"/>
      <c r="BR178" s="1"/>
      <c r="BS178" s="1"/>
      <c r="BT178" s="1">
        <v>1</v>
      </c>
      <c r="BU178" s="1"/>
      <c r="BV178" s="1"/>
      <c r="BW178" s="1">
        <v>0</v>
      </c>
    </row>
    <row r="179" spans="1:75" ht="15.75" hidden="1" customHeight="1" x14ac:dyDescent="0.3">
      <c r="A179" s="2">
        <v>141</v>
      </c>
      <c r="B179" s="2">
        <v>1</v>
      </c>
      <c r="C179" s="2" t="s">
        <v>75</v>
      </c>
      <c r="D179" s="1">
        <v>3</v>
      </c>
      <c r="E179" s="2" t="str">
        <f t="shared" si="0"/>
        <v>3_Squaliformes</v>
      </c>
      <c r="F179" s="2" t="s">
        <v>203</v>
      </c>
      <c r="G179" s="2" t="s">
        <v>512</v>
      </c>
      <c r="H179" s="2" t="s">
        <v>525</v>
      </c>
      <c r="I179" s="2" t="s">
        <v>528</v>
      </c>
      <c r="J179" s="41" t="s">
        <v>529</v>
      </c>
      <c r="K179" s="19" t="str">
        <f t="shared" si="1"/>
        <v>Isistius plutodus</v>
      </c>
      <c r="L179" s="20">
        <f>VLOOKUP($K179,GlobSheetPaste!$H$3:$P$1269,2,FALSE)</f>
        <v>60212</v>
      </c>
      <c r="M179" s="20">
        <f>VLOOKUP($K179,GlobSheetPaste!$H$3:$P$1269,3,FALSE)</f>
        <v>3093223</v>
      </c>
      <c r="N179" s="20" t="str">
        <f>VLOOKUP($K179,GlobSheetPaste!$H$3:$P$1269,4,FALSE)</f>
        <v>published</v>
      </c>
      <c r="O179" s="20" t="str">
        <f>VLOOKUP($K179,GlobSheetPaste!$H$3:$P$1269,5,FALSE)</f>
        <v>LC</v>
      </c>
      <c r="P179" s="20">
        <f>VLOOKUP($K179,GlobSheetPaste!$H$3:$P$1269,6,FALSE)</f>
        <v>2006</v>
      </c>
      <c r="Q179" s="20" t="str">
        <f>VLOOKUP($K179,GlobSheetPaste!$H$3:$P$1269,7,FALSE)</f>
        <v>LC</v>
      </c>
      <c r="R179" s="20" t="str">
        <f>VLOOKUP($K179,GlobSheetPaste!$H$3:$P$1269,8,FALSE)</f>
        <v>NA</v>
      </c>
      <c r="S179" s="20" t="str">
        <f t="shared" si="188"/>
        <v>NoChange</v>
      </c>
      <c r="T179" s="20" t="b">
        <f t="shared" si="2"/>
        <v>0</v>
      </c>
      <c r="U179" s="20">
        <f>VLOOKUP($K179,GlobSheetPaste!$H$3:$P$1269,9,FALSE)</f>
        <v>2015</v>
      </c>
      <c r="V179" s="19">
        <v>30</v>
      </c>
      <c r="W179" s="19">
        <v>2060</v>
      </c>
      <c r="X179" s="2" t="b">
        <f t="shared" ref="X179:Y179" si="204">ISNUMBER(V179)</f>
        <v>1</v>
      </c>
      <c r="Y179" s="2" t="b">
        <f t="shared" si="204"/>
        <v>1</v>
      </c>
      <c r="Z179" s="2" t="s">
        <v>89</v>
      </c>
      <c r="AB179" s="2" t="s">
        <v>125</v>
      </c>
      <c r="AC179" s="24" t="str">
        <f ca="1">IFERROR(__xludf.DUMMYFUNCTION("SPLIT(AB179,""_"")"),"Pelagic")</f>
        <v>Pelagic</v>
      </c>
      <c r="AD179" s="24"/>
      <c r="AE179" s="24">
        <f>VLOOKUP(J179,rangearea210527!$B$2:$C$1159,2,TRUE)</f>
        <v>291390.1863</v>
      </c>
      <c r="AF179" s="26"/>
      <c r="AG179" s="26">
        <v>42</v>
      </c>
      <c r="AH179" s="26" t="s">
        <v>84</v>
      </c>
      <c r="AI179" s="26" t="s">
        <v>85</v>
      </c>
      <c r="AJ179" s="27" t="s">
        <v>86</v>
      </c>
      <c r="AK179" s="27"/>
      <c r="AL179" s="26"/>
      <c r="AM179" s="26">
        <v>0</v>
      </c>
      <c r="AN179" s="26">
        <v>0</v>
      </c>
      <c r="AO179" s="29">
        <v>0</v>
      </c>
      <c r="AP179" s="30"/>
      <c r="AQ179" s="30"/>
      <c r="AR179" s="30"/>
      <c r="AS179" s="1">
        <v>0</v>
      </c>
      <c r="AT179" s="1"/>
      <c r="AU179" s="1">
        <v>2</v>
      </c>
      <c r="AV179" s="1">
        <v>1</v>
      </c>
      <c r="AW179" s="1">
        <v>0</v>
      </c>
      <c r="AX179" s="1">
        <v>0</v>
      </c>
      <c r="AY179" s="1">
        <v>1</v>
      </c>
      <c r="BE179" s="1">
        <v>1</v>
      </c>
      <c r="BJ179" s="1">
        <v>1</v>
      </c>
      <c r="BW179" s="1">
        <v>0</v>
      </c>
    </row>
    <row r="180" spans="1:75" ht="15.75" hidden="1" customHeight="1" x14ac:dyDescent="0.3">
      <c r="A180" s="2">
        <v>142</v>
      </c>
      <c r="B180" s="2">
        <v>1</v>
      </c>
      <c r="C180" s="2" t="s">
        <v>75</v>
      </c>
      <c r="D180" s="1">
        <v>3</v>
      </c>
      <c r="E180" s="2" t="str">
        <f t="shared" si="0"/>
        <v>3_Squaliformes</v>
      </c>
      <c r="F180" s="2" t="s">
        <v>203</v>
      </c>
      <c r="G180" s="2" t="s">
        <v>512</v>
      </c>
      <c r="H180" s="2" t="s">
        <v>530</v>
      </c>
      <c r="I180" s="2" t="s">
        <v>531</v>
      </c>
      <c r="J180" s="41" t="s">
        <v>532</v>
      </c>
      <c r="K180" s="19" t="str">
        <f t="shared" si="1"/>
        <v>Mollisquama mississippiensis</v>
      </c>
      <c r="L180" s="20">
        <f>VLOOKUP($K180,GlobSheetPaste!$H$3:$P$1269,2,FALSE)</f>
        <v>153198442</v>
      </c>
      <c r="M180" s="20">
        <f>VLOOKUP($K180,GlobSheetPaste!$H$3:$P$1269,3,FALSE)</f>
        <v>153199019</v>
      </c>
      <c r="N180" s="20" t="str">
        <f>VLOOKUP($K180,GlobSheetPaste!$H$3:$P$1269,4,FALSE)</f>
        <v>published</v>
      </c>
      <c r="O180" s="20" t="str">
        <f>VLOOKUP($K180,GlobSheetPaste!$H$3:$P$1269,5,FALSE)</f>
        <v>NE</v>
      </c>
      <c r="P180" s="20" t="str">
        <f>VLOOKUP($K180,GlobSheetPaste!$H$3:$P$1269,6,FALSE)</f>
        <v>NA</v>
      </c>
      <c r="Q180" s="20" t="str">
        <f>VLOOKUP($K180,GlobSheetPaste!$H$3:$P$1269,7,FALSE)</f>
        <v>LC</v>
      </c>
      <c r="R180" s="20" t="str">
        <f>VLOOKUP($K180,GlobSheetPaste!$H$3:$P$1269,8,FALSE)</f>
        <v>NA</v>
      </c>
      <c r="S180" s="1" t="s">
        <v>117</v>
      </c>
      <c r="T180" s="20" t="b">
        <f t="shared" si="2"/>
        <v>0</v>
      </c>
      <c r="U180" s="22">
        <f>VLOOKUP($K180,GlobSheetPaste!$H$3:$P$1269,9,FALSE)</f>
        <v>43891</v>
      </c>
      <c r="V180" s="23">
        <v>580</v>
      </c>
      <c r="W180" s="23">
        <v>580</v>
      </c>
      <c r="X180" s="2" t="b">
        <f t="shared" ref="X180:Y180" si="205">ISNUMBER(V180)</f>
        <v>1</v>
      </c>
      <c r="Y180" s="2" t="b">
        <f t="shared" si="205"/>
        <v>1</v>
      </c>
      <c r="Z180" s="2" t="s">
        <v>533</v>
      </c>
      <c r="AB180" s="2" t="s">
        <v>125</v>
      </c>
      <c r="AC180" s="24" t="str">
        <f ca="1">IFERROR(__xludf.DUMMYFUNCTION("SPLIT(AB180,""_"")"),"Pelagic")</f>
        <v>Pelagic</v>
      </c>
      <c r="AD180" s="24"/>
      <c r="AE180" s="24">
        <f>VLOOKUP(J180,rangearea210527!$B$2:$C$1159,2,TRUE)</f>
        <v>18224778.710000001</v>
      </c>
      <c r="AF180" s="26"/>
      <c r="AG180" s="26">
        <v>14</v>
      </c>
      <c r="AH180" s="26" t="s">
        <v>84</v>
      </c>
      <c r="AI180" s="26" t="s">
        <v>85</v>
      </c>
      <c r="AJ180" s="27" t="s">
        <v>86</v>
      </c>
      <c r="AK180" s="27" t="s">
        <v>468</v>
      </c>
      <c r="AL180" s="26"/>
      <c r="AM180" s="26">
        <v>0</v>
      </c>
      <c r="AN180" s="26">
        <v>0</v>
      </c>
      <c r="AO180" s="29">
        <v>0</v>
      </c>
      <c r="AP180" s="30"/>
      <c r="AQ180" s="30"/>
      <c r="AR180" s="30"/>
      <c r="AS180" s="1">
        <v>0</v>
      </c>
      <c r="AT180" s="1"/>
      <c r="AU180" s="1"/>
      <c r="AV180" s="1">
        <v>1</v>
      </c>
      <c r="AW180" s="1">
        <v>0</v>
      </c>
      <c r="AX180" s="1">
        <v>0</v>
      </c>
      <c r="AY180" s="1">
        <v>1</v>
      </c>
      <c r="BC180" s="1">
        <v>1</v>
      </c>
      <c r="BE180" s="1">
        <v>1</v>
      </c>
      <c r="BJ180" s="1">
        <v>1</v>
      </c>
      <c r="BL180" s="1">
        <v>1</v>
      </c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>
        <v>0</v>
      </c>
    </row>
    <row r="181" spans="1:75" ht="15.75" hidden="1" customHeight="1" x14ac:dyDescent="0.3">
      <c r="A181" s="2">
        <v>143</v>
      </c>
      <c r="B181" s="2">
        <v>1</v>
      </c>
      <c r="C181" s="2" t="s">
        <v>75</v>
      </c>
      <c r="D181" s="1">
        <v>3</v>
      </c>
      <c r="E181" s="2" t="str">
        <f t="shared" si="0"/>
        <v>3_Squaliformes</v>
      </c>
      <c r="F181" s="2" t="s">
        <v>203</v>
      </c>
      <c r="G181" s="2" t="s">
        <v>512</v>
      </c>
      <c r="H181" s="2" t="s">
        <v>530</v>
      </c>
      <c r="I181" s="2" t="s">
        <v>534</v>
      </c>
      <c r="J181" s="41" t="s">
        <v>535</v>
      </c>
      <c r="K181" s="19" t="str">
        <f t="shared" si="1"/>
        <v>Mollisquama parini</v>
      </c>
      <c r="L181" s="20">
        <f>VLOOKUP($K181,GlobSheetPaste!$H$3:$P$1269,2,FALSE)</f>
        <v>44515</v>
      </c>
      <c r="M181" s="20">
        <f>VLOOKUP($K181,GlobSheetPaste!$H$3:$P$1269,3,FALSE)</f>
        <v>124432387</v>
      </c>
      <c r="N181" s="20" t="str">
        <f>VLOOKUP($K181,GlobSheetPaste!$H$3:$P$1269,4,FALSE)</f>
        <v>published</v>
      </c>
      <c r="O181" s="20" t="str">
        <f>VLOOKUP($K181,GlobSheetPaste!$H$3:$P$1269,5,FALSE)</f>
        <v>DD</v>
      </c>
      <c r="P181" s="20">
        <f>VLOOKUP($K181,GlobSheetPaste!$H$3:$P$1269,6,FALSE)</f>
        <v>2004</v>
      </c>
      <c r="Q181" s="20" t="str">
        <f>VLOOKUP($K181,GlobSheetPaste!$H$3:$P$1269,7,FALSE)</f>
        <v>LC</v>
      </c>
      <c r="R181" s="20" t="str">
        <f>VLOOKUP($K181,GlobSheetPaste!$H$3:$P$1269,8,FALSE)</f>
        <v>NA</v>
      </c>
      <c r="S181" s="20" t="str">
        <f t="shared" ref="S181:S183" si="206">IF(O181=Q181,"NoChange","non-genuine change")</f>
        <v>non-genuine change</v>
      </c>
      <c r="T181" s="20" t="b">
        <f t="shared" si="2"/>
        <v>0</v>
      </c>
      <c r="U181" s="22">
        <f>VLOOKUP($K181,GlobSheetPaste!$H$3:$P$1269,9,FALSE)</f>
        <v>43891</v>
      </c>
      <c r="V181" s="19">
        <v>330</v>
      </c>
      <c r="W181" s="23">
        <v>330</v>
      </c>
      <c r="X181" s="2" t="b">
        <f t="shared" ref="X181:Y181" si="207">ISNUMBER(V181)</f>
        <v>1</v>
      </c>
      <c r="Y181" s="2" t="b">
        <f t="shared" si="207"/>
        <v>1</v>
      </c>
      <c r="Z181" s="2" t="s">
        <v>89</v>
      </c>
      <c r="AB181" s="2" t="s">
        <v>125</v>
      </c>
      <c r="AC181" s="24" t="str">
        <f ca="1">IFERROR(__xludf.DUMMYFUNCTION("SPLIT(AB181,""_"")"),"Pelagic")</f>
        <v>Pelagic</v>
      </c>
      <c r="AD181" s="24"/>
      <c r="AE181" s="24">
        <f>VLOOKUP(J181,rangearea210527!$B$2:$C$1159,2,TRUE)</f>
        <v>33863.634850000002</v>
      </c>
      <c r="AF181" s="26" t="s">
        <v>118</v>
      </c>
      <c r="AG181" s="26">
        <v>40</v>
      </c>
      <c r="AH181" s="26" t="s">
        <v>84</v>
      </c>
      <c r="AI181" s="26" t="s">
        <v>85</v>
      </c>
      <c r="AJ181" s="27" t="s">
        <v>86</v>
      </c>
      <c r="AK181" s="27" t="s">
        <v>468</v>
      </c>
      <c r="AL181" s="26"/>
      <c r="AM181" s="26">
        <v>0</v>
      </c>
      <c r="AN181" s="26">
        <v>0</v>
      </c>
      <c r="AO181" s="29">
        <v>0</v>
      </c>
      <c r="AP181" s="30"/>
      <c r="AQ181" s="30"/>
      <c r="AR181" s="30"/>
      <c r="AS181" s="1">
        <v>0</v>
      </c>
      <c r="AT181" s="1"/>
      <c r="AU181" s="1"/>
      <c r="AV181" s="1"/>
      <c r="AW181" s="1">
        <v>0</v>
      </c>
      <c r="AX181" s="1">
        <v>0</v>
      </c>
      <c r="AY181" s="1">
        <v>1</v>
      </c>
      <c r="BE181" s="1">
        <v>1</v>
      </c>
      <c r="BH181" s="1">
        <v>1</v>
      </c>
      <c r="BJ181" s="1">
        <v>1</v>
      </c>
      <c r="BW181" s="1">
        <v>0</v>
      </c>
    </row>
    <row r="182" spans="1:75" ht="15.75" hidden="1" customHeight="1" x14ac:dyDescent="0.3">
      <c r="A182" s="2">
        <v>144</v>
      </c>
      <c r="B182" s="2">
        <v>1</v>
      </c>
      <c r="C182" s="2" t="s">
        <v>75</v>
      </c>
      <c r="D182" s="1">
        <v>3</v>
      </c>
      <c r="E182" s="2" t="str">
        <f t="shared" si="0"/>
        <v>3_Squaliformes</v>
      </c>
      <c r="F182" s="2" t="s">
        <v>203</v>
      </c>
      <c r="G182" s="2" t="s">
        <v>512</v>
      </c>
      <c r="H182" s="2" t="s">
        <v>536</v>
      </c>
      <c r="I182" s="2" t="s">
        <v>537</v>
      </c>
      <c r="J182" s="41" t="s">
        <v>538</v>
      </c>
      <c r="K182" s="19" t="str">
        <f t="shared" si="1"/>
        <v>Squaliolus aliae</v>
      </c>
      <c r="L182" s="20">
        <f>VLOOKUP($K182,GlobSheetPaste!$H$3:$P$1269,2,FALSE)</f>
        <v>41858</v>
      </c>
      <c r="M182" s="20">
        <f>VLOOKUP($K182,GlobSheetPaste!$H$3:$P$1269,3,FALSE)</f>
        <v>68643995</v>
      </c>
      <c r="N182" s="20" t="str">
        <f>VLOOKUP($K182,GlobSheetPaste!$H$3:$P$1269,4,FALSE)</f>
        <v>published</v>
      </c>
      <c r="O182" s="20" t="str">
        <f>VLOOKUP($K182,GlobSheetPaste!$H$3:$P$1269,5,FALSE)</f>
        <v>LC</v>
      </c>
      <c r="P182" s="20">
        <f>VLOOKUP($K182,GlobSheetPaste!$H$3:$P$1269,6,FALSE)</f>
        <v>2003</v>
      </c>
      <c r="Q182" s="20" t="str">
        <f>VLOOKUP($K182,GlobSheetPaste!$H$3:$P$1269,7,FALSE)</f>
        <v>LC</v>
      </c>
      <c r="R182" s="20" t="str">
        <f>VLOOKUP($K182,GlobSheetPaste!$H$3:$P$1269,8,FALSE)</f>
        <v>NA</v>
      </c>
      <c r="S182" s="20" t="str">
        <f t="shared" si="206"/>
        <v>NoChange</v>
      </c>
      <c r="T182" s="20" t="b">
        <f t="shared" si="2"/>
        <v>0</v>
      </c>
      <c r="U182" s="20">
        <f>VLOOKUP($K182,GlobSheetPaste!$H$3:$P$1269,9,FALSE)</f>
        <v>2015</v>
      </c>
      <c r="V182" s="19">
        <v>0</v>
      </c>
      <c r="W182" s="19">
        <v>2000</v>
      </c>
      <c r="X182" s="2" t="b">
        <f t="shared" ref="X182:Y182" si="208">ISNUMBER(V182)</f>
        <v>1</v>
      </c>
      <c r="Y182" s="2" t="b">
        <f t="shared" si="208"/>
        <v>1</v>
      </c>
      <c r="Z182" s="2" t="s">
        <v>89</v>
      </c>
      <c r="AB182" s="2" t="s">
        <v>125</v>
      </c>
      <c r="AC182" s="24" t="str">
        <f ca="1">IFERROR(__xludf.DUMMYFUNCTION("SPLIT(AB182,""_"")"),"Pelagic")</f>
        <v>Pelagic</v>
      </c>
      <c r="AD182" s="24"/>
      <c r="AE182" s="24">
        <f>VLOOKUP(J182,rangearea210527!$B$2:$C$1159,2,TRUE)</f>
        <v>1273030.132</v>
      </c>
      <c r="AF182" s="26"/>
      <c r="AG182" s="26">
        <v>22</v>
      </c>
      <c r="AH182" s="26" t="s">
        <v>84</v>
      </c>
      <c r="AI182" s="26" t="s">
        <v>85</v>
      </c>
      <c r="AJ182" s="27" t="s">
        <v>86</v>
      </c>
      <c r="AK182" s="27"/>
      <c r="AL182" s="26"/>
      <c r="AM182" s="26">
        <v>0</v>
      </c>
      <c r="AN182" s="26">
        <v>0</v>
      </c>
      <c r="AO182" s="29">
        <v>0</v>
      </c>
      <c r="AP182" s="30"/>
      <c r="AQ182" s="30"/>
      <c r="AR182" s="30"/>
      <c r="AS182" s="1">
        <v>1</v>
      </c>
      <c r="AT182" s="1"/>
      <c r="AU182" s="1"/>
      <c r="AV182" s="1"/>
      <c r="AW182" s="1">
        <v>0</v>
      </c>
      <c r="AX182" s="1">
        <v>0</v>
      </c>
      <c r="AY182" s="1">
        <v>1</v>
      </c>
      <c r="BE182" s="1">
        <v>1</v>
      </c>
      <c r="BJ182" s="1">
        <v>1</v>
      </c>
      <c r="BW182" s="1">
        <v>0</v>
      </c>
    </row>
    <row r="183" spans="1:75" ht="15.75" hidden="1" customHeight="1" x14ac:dyDescent="0.3">
      <c r="A183" s="2">
        <v>145</v>
      </c>
      <c r="B183" s="2">
        <v>1</v>
      </c>
      <c r="C183" s="2" t="s">
        <v>75</v>
      </c>
      <c r="D183" s="1">
        <v>3</v>
      </c>
      <c r="E183" s="2" t="str">
        <f t="shared" si="0"/>
        <v>3_Squaliformes</v>
      </c>
      <c r="F183" s="2" t="s">
        <v>203</v>
      </c>
      <c r="G183" s="2" t="s">
        <v>512</v>
      </c>
      <c r="H183" s="2" t="s">
        <v>536</v>
      </c>
      <c r="I183" s="2" t="s">
        <v>539</v>
      </c>
      <c r="J183" s="41" t="s">
        <v>540</v>
      </c>
      <c r="K183" s="19" t="str">
        <f t="shared" si="1"/>
        <v>Squaliolus laticaudus</v>
      </c>
      <c r="L183" s="20">
        <f>VLOOKUP($K183,GlobSheetPaste!$H$3:$P$1269,2,FALSE)</f>
        <v>60214</v>
      </c>
      <c r="M183" s="20">
        <f>VLOOKUP($K183,GlobSheetPaste!$H$3:$P$1269,3,FALSE)</f>
        <v>3093390</v>
      </c>
      <c r="N183" s="20" t="str">
        <f>VLOOKUP($K183,GlobSheetPaste!$H$3:$P$1269,4,FALSE)</f>
        <v>published</v>
      </c>
      <c r="O183" s="20" t="str">
        <f>VLOOKUP($K183,GlobSheetPaste!$H$3:$P$1269,5,FALSE)</f>
        <v>LC</v>
      </c>
      <c r="P183" s="20">
        <f>VLOOKUP($K183,GlobSheetPaste!$H$3:$P$1269,6,FALSE)</f>
        <v>2006</v>
      </c>
      <c r="Q183" s="1" t="s">
        <v>368</v>
      </c>
      <c r="R183" s="1" t="s">
        <v>267</v>
      </c>
      <c r="S183" s="20" t="str">
        <f t="shared" si="206"/>
        <v>NoChange</v>
      </c>
      <c r="T183" s="20" t="b">
        <f t="shared" si="2"/>
        <v>0</v>
      </c>
      <c r="U183" s="22">
        <f>VLOOKUP($K183,GlobSheetPaste!$H$3:$P$1269,9,FALSE)</f>
        <v>43891</v>
      </c>
      <c r="V183" s="19">
        <v>10</v>
      </c>
      <c r="W183" s="19">
        <v>1800</v>
      </c>
      <c r="X183" s="2" t="b">
        <f t="shared" ref="X183:Y183" si="209">ISNUMBER(V183)</f>
        <v>1</v>
      </c>
      <c r="Y183" s="2" t="b">
        <f t="shared" si="209"/>
        <v>1</v>
      </c>
      <c r="Z183" s="2" t="s">
        <v>89</v>
      </c>
      <c r="AB183" s="2" t="s">
        <v>125</v>
      </c>
      <c r="AC183" s="24" t="str">
        <f ca="1">IFERROR(__xludf.DUMMYFUNCTION("SPLIT(AB183,""_"")"),"Pelagic")</f>
        <v>Pelagic</v>
      </c>
      <c r="AD183" s="24"/>
      <c r="AE183" s="24">
        <f>VLOOKUP(J183,rangearea210527!$B$2:$C$1159,2,TRUE)</f>
        <v>1116760.6850000001</v>
      </c>
      <c r="AF183" s="26"/>
      <c r="AG183" s="26">
        <v>27.5</v>
      </c>
      <c r="AH183" s="26" t="s">
        <v>84</v>
      </c>
      <c r="AI183" s="26" t="s">
        <v>85</v>
      </c>
      <c r="AJ183" s="27" t="s">
        <v>86</v>
      </c>
      <c r="AK183" s="27"/>
      <c r="AL183" s="26"/>
      <c r="AM183" s="26">
        <v>0</v>
      </c>
      <c r="AN183" s="26">
        <v>0</v>
      </c>
      <c r="AO183" s="29">
        <v>0</v>
      </c>
      <c r="AP183" s="30"/>
      <c r="AQ183" s="30"/>
      <c r="AR183" s="30"/>
      <c r="AS183" s="1">
        <v>1</v>
      </c>
      <c r="AT183" s="1"/>
      <c r="AU183" s="1">
        <v>2</v>
      </c>
      <c r="AV183" s="1">
        <v>1</v>
      </c>
      <c r="AW183" s="1">
        <v>0</v>
      </c>
      <c r="AX183" s="1">
        <v>0</v>
      </c>
      <c r="AY183" s="1">
        <v>1</v>
      </c>
      <c r="AZ183" s="1">
        <v>1</v>
      </c>
      <c r="BA183" s="1"/>
      <c r="BB183" s="1"/>
      <c r="BE183" s="1">
        <v>1</v>
      </c>
      <c r="BF183" s="1">
        <v>1</v>
      </c>
      <c r="BG183" s="1"/>
      <c r="BH183" s="1"/>
      <c r="BI183" s="1"/>
      <c r="BJ183" s="1">
        <v>1</v>
      </c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>
        <v>0</v>
      </c>
    </row>
    <row r="184" spans="1:75" ht="15.75" hidden="1" customHeight="1" x14ac:dyDescent="0.3">
      <c r="A184" s="2">
        <v>145.5</v>
      </c>
      <c r="B184" s="2">
        <v>1</v>
      </c>
      <c r="C184" s="2" t="s">
        <v>75</v>
      </c>
      <c r="D184" s="1">
        <v>4</v>
      </c>
      <c r="E184" s="2" t="str">
        <f t="shared" si="0"/>
        <v>4_Pristiophoriformes</v>
      </c>
      <c r="F184" s="2" t="s">
        <v>541</v>
      </c>
      <c r="G184" s="2" t="s">
        <v>542</v>
      </c>
      <c r="H184" s="2" t="s">
        <v>543</v>
      </c>
      <c r="I184" s="2" t="s">
        <v>544</v>
      </c>
      <c r="J184" s="2" t="s">
        <v>545</v>
      </c>
      <c r="K184" s="19" t="str">
        <f t="shared" si="1"/>
        <v>Pliotrema annae</v>
      </c>
      <c r="L184" s="20">
        <f>VLOOKUP($K184,GlobSheetPaste!$H$3:$P$1269,2,FALSE)</f>
        <v>171729462</v>
      </c>
      <c r="M184" s="20">
        <f>VLOOKUP($K184,GlobSheetPaste!$H$3:$P$1269,3,FALSE)</f>
        <v>171729471</v>
      </c>
      <c r="N184" s="20" t="str">
        <f>VLOOKUP($K184,GlobSheetPaste!$H$3:$P$1269,4,FALSE)</f>
        <v>published</v>
      </c>
      <c r="O184" s="20" t="str">
        <f>VLOOKUP($K184,GlobSheetPaste!$H$3:$P$1269,5,FALSE)</f>
        <v>NE</v>
      </c>
      <c r="P184" s="20" t="str">
        <f>VLOOKUP($K184,GlobSheetPaste!$H$3:$P$1269,6,FALSE)</f>
        <v>NA</v>
      </c>
      <c r="Q184" s="20" t="str">
        <f>VLOOKUP($K184,GlobSheetPaste!$H$3:$P$1269,7,FALSE)</f>
        <v>DD</v>
      </c>
      <c r="R184" s="20" t="str">
        <f>VLOOKUP($K184,GlobSheetPaste!$H$3:$P$1269,8,FALSE)</f>
        <v>NA</v>
      </c>
      <c r="S184" s="1" t="s">
        <v>117</v>
      </c>
      <c r="T184" s="20" t="b">
        <f t="shared" si="2"/>
        <v>0</v>
      </c>
      <c r="U184" s="22">
        <f>VLOOKUP($K184,GlobSheetPaste!$H$3:$P$1269,9,FALSE)</f>
        <v>43891</v>
      </c>
      <c r="V184" s="23">
        <v>20</v>
      </c>
      <c r="W184" s="23">
        <v>35</v>
      </c>
      <c r="X184" s="2" t="b">
        <f t="shared" ref="X184:Y184" si="210">ISNUMBER(V184)</f>
        <v>1</v>
      </c>
      <c r="Y184" s="2" t="b">
        <f t="shared" si="210"/>
        <v>1</v>
      </c>
      <c r="Z184" s="1" t="s">
        <v>546</v>
      </c>
      <c r="AA184" s="1"/>
      <c r="AB184" s="1" t="s">
        <v>83</v>
      </c>
      <c r="AC184" s="24" t="str">
        <f ca="1">IFERROR(__xludf.DUMMYFUNCTION("SPLIT(AB184,""_"")"),"Coastal")</f>
        <v>Coastal</v>
      </c>
      <c r="AD184" s="24"/>
      <c r="AE184" s="24">
        <f>VLOOKUP(J184,rangearea210527!$B$2:$C$1159,2,TRUE)</f>
        <v>67.083704819999994</v>
      </c>
      <c r="AF184" s="26" t="s">
        <v>118</v>
      </c>
      <c r="AG184" s="26">
        <v>98</v>
      </c>
      <c r="AH184" s="26" t="s">
        <v>84</v>
      </c>
      <c r="AI184" s="26" t="s">
        <v>85</v>
      </c>
      <c r="AJ184" s="27" t="s">
        <v>86</v>
      </c>
      <c r="AK184" s="27"/>
      <c r="AL184" s="26"/>
      <c r="AM184" s="26">
        <v>0</v>
      </c>
      <c r="AN184" s="26">
        <v>0</v>
      </c>
      <c r="AO184" s="29">
        <v>0</v>
      </c>
      <c r="AP184" s="30"/>
      <c r="AQ184" s="30"/>
      <c r="AR184" s="30"/>
      <c r="AS184" s="1">
        <v>0</v>
      </c>
      <c r="AT184" s="1"/>
      <c r="AU184" s="1"/>
      <c r="AV184" s="1"/>
      <c r="AW184" s="1">
        <v>1</v>
      </c>
      <c r="AX184" s="1">
        <v>1</v>
      </c>
      <c r="AY184" s="1">
        <v>1</v>
      </c>
      <c r="BA184" s="1">
        <v>1</v>
      </c>
      <c r="BG184" s="1">
        <v>1</v>
      </c>
      <c r="BH184" s="1">
        <v>1</v>
      </c>
      <c r="BI184" s="1"/>
      <c r="BJ184" s="1">
        <v>1</v>
      </c>
      <c r="BK184" s="1">
        <v>1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0</v>
      </c>
    </row>
    <row r="185" spans="1:75" ht="15.75" hidden="1" customHeight="1" x14ac:dyDescent="0.3">
      <c r="A185" s="2">
        <v>145.5</v>
      </c>
      <c r="B185" s="2">
        <v>1</v>
      </c>
      <c r="C185" s="2" t="s">
        <v>75</v>
      </c>
      <c r="D185" s="1">
        <v>4</v>
      </c>
      <c r="E185" s="2" t="str">
        <f t="shared" si="0"/>
        <v>4_Pristiophoriformes</v>
      </c>
      <c r="F185" s="2" t="s">
        <v>541</v>
      </c>
      <c r="G185" s="2" t="s">
        <v>542</v>
      </c>
      <c r="H185" s="2" t="s">
        <v>543</v>
      </c>
      <c r="I185" s="2" t="s">
        <v>547</v>
      </c>
      <c r="J185" s="2" t="s">
        <v>548</v>
      </c>
      <c r="K185" s="19" t="str">
        <f t="shared" si="1"/>
        <v>Pliotrema kajae</v>
      </c>
      <c r="L185" s="20">
        <f>VLOOKUP($K185,GlobSheetPaste!$H$3:$P$1269,2,FALSE)</f>
        <v>171729431</v>
      </c>
      <c r="M185" s="20">
        <f>VLOOKUP($K185,GlobSheetPaste!$H$3:$P$1269,3,FALSE)</f>
        <v>171729482</v>
      </c>
      <c r="N185" s="20" t="str">
        <f>VLOOKUP($K185,GlobSheetPaste!$H$3:$P$1269,4,FALSE)</f>
        <v>published</v>
      </c>
      <c r="O185" s="20" t="str">
        <f>VLOOKUP($K185,GlobSheetPaste!$H$3:$P$1269,5,FALSE)</f>
        <v>NE</v>
      </c>
      <c r="P185" s="20" t="str">
        <f>VLOOKUP($K185,GlobSheetPaste!$H$3:$P$1269,6,FALSE)</f>
        <v>NA</v>
      </c>
      <c r="Q185" s="20" t="str">
        <f>VLOOKUP($K185,GlobSheetPaste!$H$3:$P$1269,7,FALSE)</f>
        <v>DD</v>
      </c>
      <c r="R185" s="20" t="str">
        <f>VLOOKUP($K185,GlobSheetPaste!$H$3:$P$1269,8,FALSE)</f>
        <v>NA</v>
      </c>
      <c r="S185" s="1" t="s">
        <v>117</v>
      </c>
      <c r="T185" s="20" t="b">
        <f t="shared" si="2"/>
        <v>0</v>
      </c>
      <c r="U185" s="22">
        <f>VLOOKUP($K185,GlobSheetPaste!$H$3:$P$1269,9,FALSE)</f>
        <v>43891</v>
      </c>
      <c r="V185" s="19">
        <v>214</v>
      </c>
      <c r="W185" s="19">
        <v>320</v>
      </c>
      <c r="X185" s="2" t="b">
        <f t="shared" ref="X185:Y185" si="211">ISNUMBER(V185)</f>
        <v>1</v>
      </c>
      <c r="Y185" s="2" t="b">
        <f t="shared" si="211"/>
        <v>1</v>
      </c>
      <c r="Z185" s="2" t="s">
        <v>549</v>
      </c>
      <c r="AB185" s="2" t="s">
        <v>178</v>
      </c>
      <c r="AC185" s="24" t="str">
        <f ca="1">IFERROR(__xludf.DUMMYFUNCTION("SPLIT(AB185,""_"")"),"Deepwater")</f>
        <v>Deepwater</v>
      </c>
      <c r="AD185" s="24"/>
      <c r="AE185" s="24">
        <f>VLOOKUP(J185,rangearea210527!$B$2:$C$1159,2,TRUE)</f>
        <v>12076.683419999999</v>
      </c>
      <c r="AF185" s="26" t="s">
        <v>118</v>
      </c>
      <c r="AG185" s="26">
        <v>143</v>
      </c>
      <c r="AH185" s="26" t="s">
        <v>84</v>
      </c>
      <c r="AI185" s="26" t="s">
        <v>85</v>
      </c>
      <c r="AJ185" s="27" t="s">
        <v>86</v>
      </c>
      <c r="AK185" s="27"/>
      <c r="AL185" s="26"/>
      <c r="AM185" s="26">
        <v>1</v>
      </c>
      <c r="AN185" s="26">
        <v>0</v>
      </c>
      <c r="AO185" s="29">
        <v>0</v>
      </c>
      <c r="AP185" s="30"/>
      <c r="AQ185" s="30"/>
      <c r="AR185" s="30"/>
      <c r="AS185" s="1">
        <v>0</v>
      </c>
      <c r="AT185" s="1"/>
      <c r="AU185" s="1"/>
      <c r="AV185" s="1"/>
      <c r="AW185" s="1">
        <v>0</v>
      </c>
      <c r="AX185" s="1">
        <v>0</v>
      </c>
      <c r="AY185" s="1">
        <v>1</v>
      </c>
      <c r="BC185" s="1">
        <v>1</v>
      </c>
      <c r="BG185" s="1">
        <v>1</v>
      </c>
      <c r="BH185" s="1">
        <v>1</v>
      </c>
      <c r="BI185" s="1"/>
      <c r="BJ185" s="1">
        <v>1</v>
      </c>
      <c r="BL185" s="1">
        <v>1</v>
      </c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>
        <v>0</v>
      </c>
    </row>
    <row r="186" spans="1:75" ht="15.75" hidden="1" customHeight="1" x14ac:dyDescent="0.3">
      <c r="A186" s="2">
        <v>146</v>
      </c>
      <c r="B186" s="2">
        <v>1</v>
      </c>
      <c r="C186" s="2" t="s">
        <v>75</v>
      </c>
      <c r="D186" s="1">
        <v>4</v>
      </c>
      <c r="E186" s="2" t="str">
        <f t="shared" si="0"/>
        <v>4_Pristiophoriformes</v>
      </c>
      <c r="F186" s="2" t="s">
        <v>541</v>
      </c>
      <c r="G186" s="2" t="s">
        <v>542</v>
      </c>
      <c r="H186" s="2" t="s">
        <v>543</v>
      </c>
      <c r="I186" s="2" t="s">
        <v>550</v>
      </c>
      <c r="J186" s="2" t="s">
        <v>551</v>
      </c>
      <c r="K186" s="19" t="str">
        <f t="shared" si="1"/>
        <v>Pliotrema warreni</v>
      </c>
      <c r="L186" s="20">
        <f>VLOOKUP($K186,GlobSheetPaste!$H$3:$P$1269,2,FALSE)</f>
        <v>171728748</v>
      </c>
      <c r="M186" s="20">
        <f>VLOOKUP($K186,GlobSheetPaste!$H$3:$P$1269,3,FALSE)</f>
        <v>124432293</v>
      </c>
      <c r="N186" s="20" t="str">
        <f>VLOOKUP($K186,GlobSheetPaste!$H$3:$P$1269,4,FALSE)</f>
        <v>published</v>
      </c>
      <c r="O186" s="20" t="str">
        <f>VLOOKUP($K186,GlobSheetPaste!$H$3:$P$1269,5,FALSE)</f>
        <v>NT</v>
      </c>
      <c r="P186" s="20">
        <f>VLOOKUP($K186,GlobSheetPaste!$H$3:$P$1269,6,FALSE)</f>
        <v>2004</v>
      </c>
      <c r="Q186" s="20" t="str">
        <f>VLOOKUP($K186,GlobSheetPaste!$H$3:$P$1269,7,FALSE)</f>
        <v>LC</v>
      </c>
      <c r="R186" s="20" t="str">
        <f>VLOOKUP($K186,GlobSheetPaste!$H$3:$P$1269,8,FALSE)</f>
        <v>NA</v>
      </c>
      <c r="S186" s="20" t="str">
        <f t="shared" ref="S186:S189" si="212">IF(O186=Q186,"NoChange","non-genuine change")</f>
        <v>non-genuine change</v>
      </c>
      <c r="T186" s="20" t="b">
        <f t="shared" si="2"/>
        <v>0</v>
      </c>
      <c r="U186" s="22">
        <f>VLOOKUP($K186,GlobSheetPaste!$H$3:$P$1269,9,FALSE)</f>
        <v>43891</v>
      </c>
      <c r="V186" s="19">
        <v>10</v>
      </c>
      <c r="W186" s="19">
        <v>915</v>
      </c>
      <c r="X186" s="2" t="b">
        <f t="shared" ref="X186:Y186" si="213">ISNUMBER(V186)</f>
        <v>1</v>
      </c>
      <c r="Y186" s="2" t="b">
        <f t="shared" si="213"/>
        <v>1</v>
      </c>
      <c r="Z186" s="2" t="s">
        <v>549</v>
      </c>
      <c r="AB186" s="2" t="s">
        <v>178</v>
      </c>
      <c r="AC186" s="24" t="str">
        <f ca="1">IFERROR(__xludf.DUMMYFUNCTION("SPLIT(AB186,""_"")"),"Deepwater")</f>
        <v>Deepwater</v>
      </c>
      <c r="AD186" s="24"/>
      <c r="AE186" s="24">
        <f>VLOOKUP(J186,rangearea210527!$B$2:$C$1159,2,TRUE)</f>
        <v>146815.93659999999</v>
      </c>
      <c r="AF186" s="26" t="s">
        <v>118</v>
      </c>
      <c r="AG186" s="26">
        <v>136</v>
      </c>
      <c r="AH186" s="26" t="s">
        <v>84</v>
      </c>
      <c r="AI186" s="26" t="s">
        <v>85</v>
      </c>
      <c r="AJ186" s="27" t="s">
        <v>86</v>
      </c>
      <c r="AK186" s="27"/>
      <c r="AL186" s="26">
        <v>11</v>
      </c>
      <c r="AM186" s="26">
        <v>1</v>
      </c>
      <c r="AN186" s="26">
        <v>0</v>
      </c>
      <c r="AO186" s="29">
        <v>0</v>
      </c>
      <c r="AP186" s="30"/>
      <c r="AQ186" s="30"/>
      <c r="AR186" s="30"/>
      <c r="AS186" s="1">
        <v>0</v>
      </c>
      <c r="AT186" s="1"/>
      <c r="AU186" s="1"/>
      <c r="AV186" s="1"/>
      <c r="AW186" s="1">
        <v>0</v>
      </c>
      <c r="AX186" s="1">
        <v>0</v>
      </c>
      <c r="AY186" s="1">
        <v>1</v>
      </c>
      <c r="BC186" s="1">
        <v>1</v>
      </c>
      <c r="BH186" s="1">
        <v>1</v>
      </c>
      <c r="BJ186" s="1">
        <v>1</v>
      </c>
      <c r="BL186" s="1">
        <v>1</v>
      </c>
      <c r="BM186" s="1"/>
      <c r="BN186" s="1"/>
      <c r="BO186" s="1"/>
      <c r="BP186" s="1"/>
      <c r="BQ186" s="1"/>
      <c r="BR186" s="1"/>
      <c r="BS186" s="1"/>
      <c r="BT186" s="1">
        <v>1</v>
      </c>
      <c r="BU186" s="1"/>
      <c r="BV186" s="1"/>
      <c r="BW186" s="1">
        <v>0</v>
      </c>
    </row>
    <row r="187" spans="1:75" ht="15.75" hidden="1" customHeight="1" x14ac:dyDescent="0.3">
      <c r="A187" s="2">
        <v>147</v>
      </c>
      <c r="B187" s="2">
        <v>1</v>
      </c>
      <c r="C187" s="2" t="s">
        <v>75</v>
      </c>
      <c r="D187" s="1">
        <v>4</v>
      </c>
      <c r="E187" s="2" t="str">
        <f t="shared" si="0"/>
        <v>4_Pristiophoriformes</v>
      </c>
      <c r="F187" s="2" t="s">
        <v>541</v>
      </c>
      <c r="G187" s="2" t="s">
        <v>542</v>
      </c>
      <c r="H187" s="2" t="s">
        <v>552</v>
      </c>
      <c r="I187" s="2" t="s">
        <v>553</v>
      </c>
      <c r="J187" s="2" t="s">
        <v>554</v>
      </c>
      <c r="K187" s="19" t="str">
        <f t="shared" si="1"/>
        <v>Pristiophorus cirratus</v>
      </c>
      <c r="L187" s="20">
        <f>VLOOKUP($K187,GlobSheetPaste!$H$3:$P$1269,2,FALSE)</f>
        <v>39327</v>
      </c>
      <c r="M187" s="20">
        <f>VLOOKUP($K187,GlobSheetPaste!$H$3:$P$1269,3,FALSE)</f>
        <v>176975610</v>
      </c>
      <c r="N187" s="20" t="str">
        <f>VLOOKUP($K187,GlobSheetPaste!$H$3:$P$1269,4,FALSE)</f>
        <v>published</v>
      </c>
      <c r="O187" s="20" t="str">
        <f>VLOOKUP($K187,GlobSheetPaste!$H$3:$P$1269,5,FALSE)</f>
        <v>LC</v>
      </c>
      <c r="P187" s="20">
        <f>VLOOKUP($K187,GlobSheetPaste!$H$3:$P$1269,6,FALSE)</f>
        <v>2003</v>
      </c>
      <c r="Q187" s="20" t="str">
        <f>VLOOKUP($K187,GlobSheetPaste!$H$3:$P$1269,7,FALSE)</f>
        <v>LC</v>
      </c>
      <c r="R187" s="20" t="str">
        <f>VLOOKUP($K187,GlobSheetPaste!$H$3:$P$1269,8,FALSE)</f>
        <v>NA</v>
      </c>
      <c r="S187" s="20" t="str">
        <f t="shared" si="212"/>
        <v>NoChange</v>
      </c>
      <c r="T187" s="20" t="b">
        <f t="shared" si="2"/>
        <v>0</v>
      </c>
      <c r="U187" s="20">
        <f>VLOOKUP($K187,GlobSheetPaste!$H$3:$P$1269,9,FALSE)</f>
        <v>2015</v>
      </c>
      <c r="V187" s="19">
        <v>40</v>
      </c>
      <c r="W187" s="19">
        <v>630</v>
      </c>
      <c r="X187" s="2" t="b">
        <f t="shared" ref="X187:Y187" si="214">ISNUMBER(V187)</f>
        <v>1</v>
      </c>
      <c r="Y187" s="2" t="b">
        <f t="shared" si="214"/>
        <v>1</v>
      </c>
      <c r="Z187" s="2" t="s">
        <v>89</v>
      </c>
      <c r="AB187" s="2" t="s">
        <v>95</v>
      </c>
      <c r="AC187" s="24" t="str">
        <f ca="1">IFERROR(__xludf.DUMMYFUNCTION("SPLIT(AB187,""_"")"),"Coastal")</f>
        <v>Coastal</v>
      </c>
      <c r="AD187" s="24" t="str">
        <f ca="1">IFERROR(__xludf.DUMMYFUNCTION("""COMPUTED_VALUE"""),"Deepwater")</f>
        <v>Deepwater</v>
      </c>
      <c r="AE187" s="24">
        <f>VLOOKUP(J187,rangearea210527!$B$2:$C$1159,2,TRUE)</f>
        <v>439263.51980000001</v>
      </c>
      <c r="AF187" s="26"/>
      <c r="AG187" s="26">
        <v>149</v>
      </c>
      <c r="AH187" s="26" t="s">
        <v>84</v>
      </c>
      <c r="AI187" s="26" t="s">
        <v>85</v>
      </c>
      <c r="AJ187" s="27" t="s">
        <v>86</v>
      </c>
      <c r="AK187" s="27"/>
      <c r="AL187" s="26"/>
      <c r="AM187" s="26">
        <v>0</v>
      </c>
      <c r="AN187" s="26">
        <v>0</v>
      </c>
      <c r="AO187" s="29">
        <v>0</v>
      </c>
      <c r="AP187" s="30"/>
      <c r="AQ187" s="30"/>
      <c r="AR187" s="30"/>
      <c r="AS187" s="1">
        <v>0</v>
      </c>
      <c r="AT187" s="1"/>
      <c r="AU187" s="1"/>
      <c r="AV187" s="1"/>
      <c r="AW187" s="1">
        <v>1</v>
      </c>
      <c r="AX187" s="1">
        <v>1</v>
      </c>
      <c r="AY187" s="1">
        <v>1</v>
      </c>
      <c r="BA187" s="1">
        <v>1</v>
      </c>
      <c r="BJ187" s="1">
        <v>1</v>
      </c>
      <c r="BK187" s="1">
        <v>1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>
        <v>0</v>
      </c>
    </row>
    <row r="188" spans="1:75" ht="15.75" hidden="1" customHeight="1" x14ac:dyDescent="0.3">
      <c r="A188" s="2">
        <v>148</v>
      </c>
      <c r="B188" s="2">
        <v>1</v>
      </c>
      <c r="C188" s="2" t="s">
        <v>75</v>
      </c>
      <c r="D188" s="1">
        <v>4</v>
      </c>
      <c r="E188" s="2" t="str">
        <f t="shared" si="0"/>
        <v>4_Pristiophoriformes</v>
      </c>
      <c r="F188" s="2" t="s">
        <v>541</v>
      </c>
      <c r="G188" s="2" t="s">
        <v>542</v>
      </c>
      <c r="H188" s="2" t="s">
        <v>552</v>
      </c>
      <c r="I188" s="2" t="s">
        <v>555</v>
      </c>
      <c r="J188" s="2" t="s">
        <v>556</v>
      </c>
      <c r="K188" s="19" t="str">
        <f t="shared" si="1"/>
        <v>Pristiophorus delicatus</v>
      </c>
      <c r="L188" s="20">
        <f>VLOOKUP($K188,GlobSheetPaste!$H$3:$P$1269,2,FALSE)</f>
        <v>42720</v>
      </c>
      <c r="M188" s="20">
        <f>VLOOKUP($K188,GlobSheetPaste!$H$3:$P$1269,3,FALSE)</f>
        <v>68641067</v>
      </c>
      <c r="N188" s="20" t="str">
        <f>VLOOKUP($K188,GlobSheetPaste!$H$3:$P$1269,4,FALSE)</f>
        <v>published</v>
      </c>
      <c r="O188" s="20" t="str">
        <f>VLOOKUP($K188,GlobSheetPaste!$H$3:$P$1269,5,FALSE)</f>
        <v>LC</v>
      </c>
      <c r="P188" s="20">
        <f>VLOOKUP($K188,GlobSheetPaste!$H$3:$P$1269,6,FALSE)</f>
        <v>2003</v>
      </c>
      <c r="Q188" s="20" t="str">
        <f>VLOOKUP($K188,GlobSheetPaste!$H$3:$P$1269,7,FALSE)</f>
        <v>LC</v>
      </c>
      <c r="R188" s="20" t="str">
        <f>VLOOKUP($K188,GlobSheetPaste!$H$3:$P$1269,8,FALSE)</f>
        <v>NA</v>
      </c>
      <c r="S188" s="20" t="str">
        <f t="shared" si="212"/>
        <v>NoChange</v>
      </c>
      <c r="T188" s="20" t="b">
        <f t="shared" si="2"/>
        <v>0</v>
      </c>
      <c r="U188" s="20">
        <f>VLOOKUP($K188,GlobSheetPaste!$H$3:$P$1269,9,FALSE)</f>
        <v>2015</v>
      </c>
      <c r="V188" s="19">
        <v>239</v>
      </c>
      <c r="W188" s="19">
        <v>511</v>
      </c>
      <c r="X188" s="2" t="b">
        <f t="shared" ref="X188:Y188" si="215">ISNUMBER(V188)</f>
        <v>1</v>
      </c>
      <c r="Y188" s="2" t="b">
        <f t="shared" si="215"/>
        <v>1</v>
      </c>
      <c r="Z188" s="2" t="s">
        <v>89</v>
      </c>
      <c r="AB188" s="2" t="s">
        <v>178</v>
      </c>
      <c r="AC188" s="24" t="str">
        <f ca="1">IFERROR(__xludf.DUMMYFUNCTION("SPLIT(AB188,""_"")"),"Deepwater")</f>
        <v>Deepwater</v>
      </c>
      <c r="AD188" s="24"/>
      <c r="AE188" s="24">
        <f>VLOOKUP(J188,rangearea210527!$B$2:$C$1159,2,TRUE)</f>
        <v>54854.232230000001</v>
      </c>
      <c r="AF188" s="26" t="s">
        <v>118</v>
      </c>
      <c r="AG188" s="26">
        <v>95</v>
      </c>
      <c r="AH188" s="26" t="s">
        <v>84</v>
      </c>
      <c r="AI188" s="26" t="s">
        <v>85</v>
      </c>
      <c r="AJ188" s="27" t="s">
        <v>86</v>
      </c>
      <c r="AK188" s="27"/>
      <c r="AL188" s="26"/>
      <c r="AM188" s="26">
        <v>1</v>
      </c>
      <c r="AN188" s="26">
        <v>0</v>
      </c>
      <c r="AO188" s="29">
        <v>0</v>
      </c>
      <c r="AP188" s="30"/>
      <c r="AQ188" s="30"/>
      <c r="AR188" s="30"/>
      <c r="AS188" s="1">
        <v>0</v>
      </c>
      <c r="AT188" s="1"/>
      <c r="AU188" s="1"/>
      <c r="AV188" s="1"/>
      <c r="AW188" s="1">
        <v>0</v>
      </c>
      <c r="AX188" s="1">
        <v>0</v>
      </c>
      <c r="AY188" s="1">
        <v>1</v>
      </c>
      <c r="BC188" s="1">
        <v>1</v>
      </c>
      <c r="BH188" s="1">
        <v>1</v>
      </c>
      <c r="BJ188" s="1">
        <v>1</v>
      </c>
      <c r="BL188" s="1">
        <v>1</v>
      </c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>
        <v>0</v>
      </c>
    </row>
    <row r="189" spans="1:75" ht="15.75" hidden="1" customHeight="1" x14ac:dyDescent="0.3">
      <c r="A189" s="2">
        <v>149</v>
      </c>
      <c r="B189" s="2">
        <v>1</v>
      </c>
      <c r="C189" s="2" t="s">
        <v>75</v>
      </c>
      <c r="D189" s="1">
        <v>4</v>
      </c>
      <c r="E189" s="2" t="str">
        <f t="shared" si="0"/>
        <v>4_Pristiophoriformes</v>
      </c>
      <c r="F189" s="2" t="s">
        <v>541</v>
      </c>
      <c r="G189" s="2" t="s">
        <v>542</v>
      </c>
      <c r="H189" s="2" t="s">
        <v>552</v>
      </c>
      <c r="I189" s="2" t="s">
        <v>263</v>
      </c>
      <c r="J189" s="2" t="s">
        <v>557</v>
      </c>
      <c r="K189" s="19" t="str">
        <f t="shared" si="1"/>
        <v>Pristiophorus japonicus</v>
      </c>
      <c r="L189" s="20">
        <f>VLOOKUP($K189,GlobSheetPaste!$H$3:$P$1269,2,FALSE)</f>
        <v>161634</v>
      </c>
      <c r="M189" s="20">
        <f>VLOOKUP($K189,GlobSheetPaste!$H$3:$P$1269,3,FALSE)</f>
        <v>124518986</v>
      </c>
      <c r="N189" s="20" t="str">
        <f>VLOOKUP($K189,GlobSheetPaste!$H$3:$P$1269,4,FALSE)</f>
        <v>published</v>
      </c>
      <c r="O189" s="20" t="str">
        <f>VLOOKUP($K189,GlobSheetPaste!$H$3:$P$1269,5,FALSE)</f>
        <v>DD</v>
      </c>
      <c r="P189" s="20">
        <f>VLOOKUP($K189,GlobSheetPaste!$H$3:$P$1269,6,FALSE)</f>
        <v>2008</v>
      </c>
      <c r="Q189" s="20" t="str">
        <f>VLOOKUP($K189,GlobSheetPaste!$H$3:$P$1269,7,FALSE)</f>
        <v>LC</v>
      </c>
      <c r="R189" s="20" t="str">
        <f>VLOOKUP($K189,GlobSheetPaste!$H$3:$P$1269,8,FALSE)</f>
        <v>NA</v>
      </c>
      <c r="S189" s="20" t="str">
        <f t="shared" si="212"/>
        <v>non-genuine change</v>
      </c>
      <c r="T189" s="20" t="b">
        <f t="shared" si="2"/>
        <v>0</v>
      </c>
      <c r="U189" s="22">
        <f>VLOOKUP($K189,GlobSheetPaste!$H$3:$P$1269,9,FALSE)</f>
        <v>44197</v>
      </c>
      <c r="V189" s="19">
        <v>50</v>
      </c>
      <c r="W189" s="19">
        <v>1240</v>
      </c>
      <c r="X189" s="2" t="b">
        <f t="shared" ref="X189:Y189" si="216">ISNUMBER(V189)</f>
        <v>1</v>
      </c>
      <c r="Y189" s="2" t="b">
        <f t="shared" si="216"/>
        <v>1</v>
      </c>
      <c r="Z189" s="2" t="s">
        <v>89</v>
      </c>
      <c r="AB189" s="2" t="s">
        <v>178</v>
      </c>
      <c r="AC189" s="24" t="str">
        <f ca="1">IFERROR(__xludf.DUMMYFUNCTION("SPLIT(AB189,""_"")"),"Deepwater")</f>
        <v>Deepwater</v>
      </c>
      <c r="AD189" s="24"/>
      <c r="AE189" s="24">
        <f>VLOOKUP(J189,rangearea210527!$B$2:$C$1159,2,TRUE)</f>
        <v>1526594.3149999999</v>
      </c>
      <c r="AF189" s="26"/>
      <c r="AG189" s="26">
        <v>153</v>
      </c>
      <c r="AH189" s="26" t="s">
        <v>84</v>
      </c>
      <c r="AI189" s="26" t="s">
        <v>98</v>
      </c>
      <c r="AJ189" s="27" t="s">
        <v>99</v>
      </c>
      <c r="AK189" s="27"/>
      <c r="AL189" s="26"/>
      <c r="AM189" s="26">
        <v>1</v>
      </c>
      <c r="AN189" s="26">
        <v>0</v>
      </c>
      <c r="AO189" s="29">
        <v>0</v>
      </c>
      <c r="AP189" s="30"/>
      <c r="AQ189" s="30"/>
      <c r="AR189" s="30"/>
      <c r="AS189" s="1">
        <v>0</v>
      </c>
      <c r="AT189" s="1"/>
      <c r="AU189" s="1"/>
      <c r="AV189" s="1"/>
      <c r="AW189" s="1">
        <v>0</v>
      </c>
      <c r="AX189" s="1">
        <v>0</v>
      </c>
      <c r="AY189" s="1">
        <v>1</v>
      </c>
      <c r="BC189" s="1">
        <v>1</v>
      </c>
      <c r="BJ189" s="1">
        <v>1</v>
      </c>
      <c r="BL189" s="1">
        <v>1</v>
      </c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>
        <v>0</v>
      </c>
    </row>
    <row r="190" spans="1:75" ht="15.75" hidden="1" customHeight="1" x14ac:dyDescent="0.3">
      <c r="A190" s="2">
        <v>150</v>
      </c>
      <c r="B190" s="2">
        <v>1</v>
      </c>
      <c r="C190" s="2" t="s">
        <v>75</v>
      </c>
      <c r="D190" s="1">
        <v>4</v>
      </c>
      <c r="E190" s="2" t="str">
        <f t="shared" si="0"/>
        <v>4_Pristiophoriformes</v>
      </c>
      <c r="F190" s="2" t="s">
        <v>541</v>
      </c>
      <c r="G190" s="2" t="s">
        <v>542</v>
      </c>
      <c r="H190" s="2" t="s">
        <v>552</v>
      </c>
      <c r="I190" s="2" t="s">
        <v>558</v>
      </c>
      <c r="J190" s="2" t="s">
        <v>559</v>
      </c>
      <c r="K190" s="19" t="str">
        <f t="shared" si="1"/>
        <v>Pristiophorus lanae</v>
      </c>
      <c r="L190" s="20">
        <f>VLOOKUP($K190,GlobSheetPaste!$H$3:$P$1269,2,FALSE)</f>
        <v>162209834</v>
      </c>
      <c r="M190" s="20">
        <f>VLOOKUP($K190,GlobSheetPaste!$H$3:$P$1269,3,FALSE)</f>
        <v>162209852</v>
      </c>
      <c r="N190" s="20" t="str">
        <f>VLOOKUP($K190,GlobSheetPaste!$H$3:$P$1269,4,FALSE)</f>
        <v>published</v>
      </c>
      <c r="O190" s="20" t="str">
        <f>VLOOKUP($K190,GlobSheetPaste!$H$3:$P$1269,5,FALSE)</f>
        <v>NE</v>
      </c>
      <c r="P190" s="20" t="str">
        <f>VLOOKUP($K190,GlobSheetPaste!$H$3:$P$1269,6,FALSE)</f>
        <v>NA</v>
      </c>
      <c r="Q190" s="20" t="str">
        <f>VLOOKUP($K190,GlobSheetPaste!$H$3:$P$1269,7,FALSE)</f>
        <v>NT</v>
      </c>
      <c r="R190" s="20" t="str">
        <f>VLOOKUP($K190,GlobSheetPaste!$H$3:$P$1269,8,FALSE)</f>
        <v>A2d</v>
      </c>
      <c r="S190" s="1" t="s">
        <v>117</v>
      </c>
      <c r="T190" s="20" t="b">
        <f t="shared" si="2"/>
        <v>0</v>
      </c>
      <c r="U190" s="22">
        <f>VLOOKUP($K190,GlobSheetPaste!$H$3:$P$1269,9,FALSE)</f>
        <v>43891</v>
      </c>
      <c r="V190" s="19">
        <v>229</v>
      </c>
      <c r="W190" s="19">
        <v>593</v>
      </c>
      <c r="X190" s="2" t="b">
        <f t="shared" ref="X190:Y190" si="217">ISNUMBER(V190)</f>
        <v>1</v>
      </c>
      <c r="Y190" s="2" t="b">
        <f t="shared" si="217"/>
        <v>1</v>
      </c>
      <c r="Z190" s="2" t="s">
        <v>89</v>
      </c>
      <c r="AB190" s="2" t="s">
        <v>178</v>
      </c>
      <c r="AC190" s="24" t="str">
        <f ca="1">IFERROR(__xludf.DUMMYFUNCTION("SPLIT(AB190,""_"")"),"Deepwater")</f>
        <v>Deepwater</v>
      </c>
      <c r="AD190" s="24"/>
      <c r="AE190" s="24">
        <f>VLOOKUP(J190,rangearea210527!$B$2:$C$1159,2,TRUE)</f>
        <v>512.92299219999995</v>
      </c>
      <c r="AF190" s="26" t="s">
        <v>118</v>
      </c>
      <c r="AG190" s="26">
        <v>89.5</v>
      </c>
      <c r="AH190" s="26" t="s">
        <v>84</v>
      </c>
      <c r="AI190" s="26" t="s">
        <v>85</v>
      </c>
      <c r="AJ190" s="27" t="s">
        <v>86</v>
      </c>
      <c r="AK190" s="27"/>
      <c r="AL190" s="26">
        <v>7</v>
      </c>
      <c r="AM190" s="26">
        <v>1</v>
      </c>
      <c r="AN190" s="26">
        <v>0</v>
      </c>
      <c r="AO190" s="29">
        <v>0</v>
      </c>
      <c r="AP190" s="30"/>
      <c r="AQ190" s="30"/>
      <c r="AR190" s="30"/>
      <c r="AS190" s="1">
        <v>1</v>
      </c>
      <c r="AT190" s="1"/>
      <c r="AU190" s="1"/>
      <c r="AV190" s="1"/>
      <c r="AW190" s="1">
        <v>0</v>
      </c>
      <c r="AX190" s="1">
        <v>0</v>
      </c>
      <c r="AY190" s="1">
        <v>1</v>
      </c>
      <c r="BC190" s="1">
        <v>1</v>
      </c>
      <c r="BH190" s="1">
        <v>1</v>
      </c>
      <c r="BJ190" s="1">
        <v>1</v>
      </c>
      <c r="BL190" s="1">
        <v>1</v>
      </c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>
        <v>0</v>
      </c>
    </row>
    <row r="191" spans="1:75" ht="15.75" hidden="1" customHeight="1" x14ac:dyDescent="0.3">
      <c r="A191" s="2">
        <v>151</v>
      </c>
      <c r="B191" s="2">
        <v>1</v>
      </c>
      <c r="C191" s="2" t="s">
        <v>75</v>
      </c>
      <c r="D191" s="1">
        <v>4</v>
      </c>
      <c r="E191" s="2" t="str">
        <f t="shared" si="0"/>
        <v>4_Pristiophoriformes</v>
      </c>
      <c r="F191" s="2" t="s">
        <v>541</v>
      </c>
      <c r="G191" s="2" t="s">
        <v>542</v>
      </c>
      <c r="H191" s="2" t="s">
        <v>552</v>
      </c>
      <c r="I191" s="2" t="s">
        <v>560</v>
      </c>
      <c r="J191" s="2" t="s">
        <v>561</v>
      </c>
      <c r="K191" s="19" t="str">
        <f t="shared" si="1"/>
        <v>Pristiophorus nancyae</v>
      </c>
      <c r="L191" s="20">
        <f>VLOOKUP($K191,GlobSheetPaste!$H$3:$P$1269,2,FALSE)</f>
        <v>103054942</v>
      </c>
      <c r="M191" s="20">
        <f>VLOOKUP($K191,GlobSheetPaste!$H$3:$P$1269,3,FALSE)</f>
        <v>140357898</v>
      </c>
      <c r="N191" s="20" t="str">
        <f>VLOOKUP($K191,GlobSheetPaste!$H$3:$P$1269,4,FALSE)</f>
        <v>published</v>
      </c>
      <c r="O191" s="20" t="str">
        <f>VLOOKUP($K191,GlobSheetPaste!$H$3:$P$1269,5,FALSE)</f>
        <v>NE</v>
      </c>
      <c r="P191" s="20" t="str">
        <f>VLOOKUP($K191,GlobSheetPaste!$H$3:$P$1269,6,FALSE)</f>
        <v>NA</v>
      </c>
      <c r="Q191" s="20" t="str">
        <f>VLOOKUP($K191,GlobSheetPaste!$H$3:$P$1269,7,FALSE)</f>
        <v>LC</v>
      </c>
      <c r="R191" s="20" t="str">
        <f>VLOOKUP($K191,GlobSheetPaste!$H$3:$P$1269,8,FALSE)</f>
        <v>NA</v>
      </c>
      <c r="S191" s="1" t="s">
        <v>117</v>
      </c>
      <c r="T191" s="20" t="b">
        <f t="shared" si="2"/>
        <v>0</v>
      </c>
      <c r="U191" s="20">
        <f>VLOOKUP($K191,GlobSheetPaste!$H$3:$P$1269,9,FALSE)</f>
        <v>2018</v>
      </c>
      <c r="V191" s="19">
        <v>286</v>
      </c>
      <c r="W191" s="19">
        <v>570</v>
      </c>
      <c r="X191" s="2" t="b">
        <f t="shared" ref="X191:Y191" si="218">ISNUMBER(V191)</f>
        <v>1</v>
      </c>
      <c r="Y191" s="2" t="b">
        <f t="shared" si="218"/>
        <v>1</v>
      </c>
      <c r="Z191" s="2" t="s">
        <v>89</v>
      </c>
      <c r="AB191" s="2" t="s">
        <v>178</v>
      </c>
      <c r="AC191" s="24" t="str">
        <f ca="1">IFERROR(__xludf.DUMMYFUNCTION("SPLIT(AB191,""_"")"),"Deepwater")</f>
        <v>Deepwater</v>
      </c>
      <c r="AD191" s="24"/>
      <c r="AE191" s="24">
        <f>VLOOKUP(J191,rangearea210527!$B$2:$C$1159,2,TRUE)</f>
        <v>20289.6636</v>
      </c>
      <c r="AF191" s="26" t="s">
        <v>118</v>
      </c>
      <c r="AG191" s="26">
        <v>62</v>
      </c>
      <c r="AH191" s="26" t="s">
        <v>84</v>
      </c>
      <c r="AI191" s="26" t="s">
        <v>85</v>
      </c>
      <c r="AJ191" s="27" t="s">
        <v>86</v>
      </c>
      <c r="AK191" s="27"/>
      <c r="AL191" s="26"/>
      <c r="AM191" s="26">
        <v>1</v>
      </c>
      <c r="AN191" s="26">
        <v>0</v>
      </c>
      <c r="AO191" s="29">
        <v>0</v>
      </c>
      <c r="AP191" s="30"/>
      <c r="AQ191" s="30"/>
      <c r="AR191" s="30"/>
      <c r="AS191" s="1">
        <v>0</v>
      </c>
      <c r="AT191" s="1"/>
      <c r="AU191" s="1"/>
      <c r="AV191" s="1"/>
      <c r="AW191" s="1">
        <v>0</v>
      </c>
      <c r="AX191" s="1">
        <v>0</v>
      </c>
      <c r="AY191" s="1">
        <v>1</v>
      </c>
      <c r="BC191" s="1">
        <v>1</v>
      </c>
      <c r="BH191" s="1">
        <v>1</v>
      </c>
      <c r="BJ191" s="1">
        <v>1</v>
      </c>
      <c r="BK191" s="1"/>
      <c r="BL191" s="1">
        <v>1</v>
      </c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>
        <v>0</v>
      </c>
    </row>
    <row r="192" spans="1:75" ht="15.75" hidden="1" customHeight="1" x14ac:dyDescent="0.3">
      <c r="A192" s="2">
        <v>152</v>
      </c>
      <c r="B192" s="2">
        <v>1</v>
      </c>
      <c r="C192" s="2" t="s">
        <v>75</v>
      </c>
      <c r="D192" s="1">
        <v>4</v>
      </c>
      <c r="E192" s="2" t="str">
        <f t="shared" si="0"/>
        <v>4_Pristiophoriformes</v>
      </c>
      <c r="F192" s="2" t="s">
        <v>541</v>
      </c>
      <c r="G192" s="2" t="s">
        <v>542</v>
      </c>
      <c r="H192" s="2" t="s">
        <v>552</v>
      </c>
      <c r="I192" s="2" t="s">
        <v>562</v>
      </c>
      <c r="J192" s="2" t="s">
        <v>563</v>
      </c>
      <c r="K192" s="19" t="str">
        <f t="shared" si="1"/>
        <v>Pristiophorus nudipinnis</v>
      </c>
      <c r="L192" s="20">
        <f>VLOOKUP($K192,GlobSheetPaste!$H$3:$P$1269,2,FALSE)</f>
        <v>41846</v>
      </c>
      <c r="M192" s="20">
        <f>VLOOKUP($K192,GlobSheetPaste!$H$3:$P$1269,3,FALSE)</f>
        <v>68641142</v>
      </c>
      <c r="N192" s="20" t="str">
        <f>VLOOKUP($K192,GlobSheetPaste!$H$3:$P$1269,4,FALSE)</f>
        <v>published</v>
      </c>
      <c r="O192" s="20" t="str">
        <f>VLOOKUP($K192,GlobSheetPaste!$H$3:$P$1269,5,FALSE)</f>
        <v>LC</v>
      </c>
      <c r="P192" s="20">
        <f>VLOOKUP($K192,GlobSheetPaste!$H$3:$P$1269,6,FALSE)</f>
        <v>2003</v>
      </c>
      <c r="Q192" s="20" t="str">
        <f>VLOOKUP($K192,GlobSheetPaste!$H$3:$P$1269,7,FALSE)</f>
        <v>LC</v>
      </c>
      <c r="R192" s="20" t="str">
        <f>VLOOKUP($K192,GlobSheetPaste!$H$3:$P$1269,8,FALSE)</f>
        <v>NA</v>
      </c>
      <c r="S192" s="20" t="str">
        <f t="shared" ref="S192:S199" si="219">IF(O192=Q192,"NoChange","non-genuine change")</f>
        <v>NoChange</v>
      </c>
      <c r="T192" s="20" t="b">
        <f t="shared" si="2"/>
        <v>0</v>
      </c>
      <c r="U192" s="20">
        <f>VLOOKUP($K192,GlobSheetPaste!$H$3:$P$1269,9,FALSE)</f>
        <v>2015</v>
      </c>
      <c r="V192" s="19">
        <v>0</v>
      </c>
      <c r="W192" s="19">
        <v>165</v>
      </c>
      <c r="X192" s="2" t="b">
        <f t="shared" ref="X192:Y192" si="220">ISNUMBER(V192)</f>
        <v>1</v>
      </c>
      <c r="Y192" s="2" t="b">
        <f t="shared" si="220"/>
        <v>1</v>
      </c>
      <c r="Z192" s="2" t="s">
        <v>89</v>
      </c>
      <c r="AB192" s="2" t="s">
        <v>83</v>
      </c>
      <c r="AC192" s="24" t="str">
        <f ca="1">IFERROR(__xludf.DUMMYFUNCTION("SPLIT(AB192,""_"")"),"Coastal")</f>
        <v>Coastal</v>
      </c>
      <c r="AD192" s="24"/>
      <c r="AE192" s="24">
        <f>VLOOKUP(J192,rangearea210527!$B$2:$C$1159,2,TRUE)</f>
        <v>389853.26990000001</v>
      </c>
      <c r="AF192" s="26"/>
      <c r="AG192" s="26">
        <v>124</v>
      </c>
      <c r="AH192" s="26" t="s">
        <v>84</v>
      </c>
      <c r="AI192" s="26" t="s">
        <v>85</v>
      </c>
      <c r="AJ192" s="27" t="s">
        <v>86</v>
      </c>
      <c r="AK192" s="27"/>
      <c r="AL192" s="26"/>
      <c r="AM192" s="26">
        <v>0</v>
      </c>
      <c r="AN192" s="26">
        <v>0</v>
      </c>
      <c r="AO192" s="29">
        <v>0</v>
      </c>
      <c r="AP192" s="30"/>
      <c r="AQ192" s="30"/>
      <c r="AR192" s="30"/>
      <c r="AS192" s="1">
        <v>0</v>
      </c>
      <c r="AT192" s="1"/>
      <c r="AU192" s="1"/>
      <c r="AV192" s="1"/>
      <c r="AW192" s="1">
        <v>1</v>
      </c>
      <c r="AX192" s="1">
        <v>1</v>
      </c>
      <c r="AY192" s="1">
        <v>1</v>
      </c>
      <c r="BA192" s="1">
        <v>1</v>
      </c>
      <c r="BJ192" s="1">
        <v>1</v>
      </c>
      <c r="BK192" s="1">
        <v>1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>
        <v>0</v>
      </c>
    </row>
    <row r="193" spans="1:75" ht="15.75" hidden="1" customHeight="1" x14ac:dyDescent="0.3">
      <c r="A193" s="2">
        <v>153</v>
      </c>
      <c r="B193" s="2">
        <v>1</v>
      </c>
      <c r="C193" s="2" t="s">
        <v>75</v>
      </c>
      <c r="D193" s="1">
        <v>4</v>
      </c>
      <c r="E193" s="2" t="str">
        <f t="shared" si="0"/>
        <v>4_Pristiophoriformes</v>
      </c>
      <c r="F193" s="2" t="s">
        <v>541</v>
      </c>
      <c r="G193" s="2" t="s">
        <v>542</v>
      </c>
      <c r="H193" s="2" t="s">
        <v>552</v>
      </c>
      <c r="I193" s="2" t="s">
        <v>564</v>
      </c>
      <c r="J193" s="2" t="s">
        <v>565</v>
      </c>
      <c r="K193" s="19" t="str">
        <f t="shared" si="1"/>
        <v>Pristiophorus schroederi</v>
      </c>
      <c r="L193" s="20">
        <f>VLOOKUP($K193,GlobSheetPaste!$H$3:$P$1269,2,FALSE)</f>
        <v>60226</v>
      </c>
      <c r="M193" s="20">
        <f>VLOOKUP($K193,GlobSheetPaste!$H$3:$P$1269,3,FALSE)</f>
        <v>124453528</v>
      </c>
      <c r="N193" s="20" t="str">
        <f>VLOOKUP($K193,GlobSheetPaste!$H$3:$P$1269,4,FALSE)</f>
        <v>published</v>
      </c>
      <c r="O193" s="20" t="str">
        <f>VLOOKUP($K193,GlobSheetPaste!$H$3:$P$1269,5,FALSE)</f>
        <v>DD</v>
      </c>
      <c r="P193" s="20">
        <f>VLOOKUP($K193,GlobSheetPaste!$H$3:$P$1269,6,FALSE)</f>
        <v>2006</v>
      </c>
      <c r="Q193" s="20" t="str">
        <f>VLOOKUP($K193,GlobSheetPaste!$H$3:$P$1269,7,FALSE)</f>
        <v>LC</v>
      </c>
      <c r="R193" s="20" t="str">
        <f>VLOOKUP($K193,GlobSheetPaste!$H$3:$P$1269,8,FALSE)</f>
        <v>NA</v>
      </c>
      <c r="S193" s="20" t="str">
        <f t="shared" si="219"/>
        <v>non-genuine change</v>
      </c>
      <c r="T193" s="20" t="b">
        <f t="shared" si="2"/>
        <v>0</v>
      </c>
      <c r="U193" s="22">
        <f>VLOOKUP($K193,GlobSheetPaste!$H$3:$P$1269,9,FALSE)</f>
        <v>43891</v>
      </c>
      <c r="V193" s="19">
        <v>438</v>
      </c>
      <c r="W193" s="19">
        <v>952</v>
      </c>
      <c r="X193" s="2" t="b">
        <f t="shared" ref="X193:Y193" si="221">ISNUMBER(V193)</f>
        <v>1</v>
      </c>
      <c r="Y193" s="2" t="b">
        <f t="shared" si="221"/>
        <v>1</v>
      </c>
      <c r="Z193" s="2" t="s">
        <v>89</v>
      </c>
      <c r="AB193" s="2" t="s">
        <v>178</v>
      </c>
      <c r="AC193" s="24" t="str">
        <f ca="1">IFERROR(__xludf.DUMMYFUNCTION("SPLIT(AB193,""_"")"),"Deepwater")</f>
        <v>Deepwater</v>
      </c>
      <c r="AD193" s="24"/>
      <c r="AE193" s="24">
        <f>VLOOKUP(J193,rangearea210527!$B$2:$C$1159,2,TRUE)</f>
        <v>20796.489310000001</v>
      </c>
      <c r="AF193" s="26" t="s">
        <v>118</v>
      </c>
      <c r="AG193" s="26">
        <v>81</v>
      </c>
      <c r="AH193" s="26" t="s">
        <v>84</v>
      </c>
      <c r="AI193" s="26" t="s">
        <v>85</v>
      </c>
      <c r="AJ193" s="27" t="s">
        <v>86</v>
      </c>
      <c r="AK193" s="27"/>
      <c r="AL193" s="26"/>
      <c r="AM193" s="26">
        <v>1</v>
      </c>
      <c r="AN193" s="26">
        <v>0</v>
      </c>
      <c r="AO193" s="29">
        <v>0</v>
      </c>
      <c r="AP193" s="30"/>
      <c r="AQ193" s="30"/>
      <c r="AR193" s="30"/>
      <c r="AS193" s="1">
        <v>0</v>
      </c>
      <c r="AT193" s="1"/>
      <c r="AU193" s="1"/>
      <c r="AV193" s="1">
        <v>1</v>
      </c>
      <c r="AW193" s="1">
        <v>0</v>
      </c>
      <c r="AX193" s="1">
        <v>0</v>
      </c>
      <c r="AY193" s="1">
        <v>1</v>
      </c>
      <c r="BC193" s="1">
        <v>1</v>
      </c>
      <c r="BH193" s="1">
        <v>1</v>
      </c>
      <c r="BJ193" s="1">
        <v>1</v>
      </c>
      <c r="BL193" s="1">
        <v>1</v>
      </c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>
        <v>0</v>
      </c>
    </row>
    <row r="194" spans="1:75" ht="15.75" hidden="1" customHeight="1" x14ac:dyDescent="0.3">
      <c r="A194" s="2">
        <v>154</v>
      </c>
      <c r="B194" s="2">
        <v>1</v>
      </c>
      <c r="C194" s="2" t="s">
        <v>75</v>
      </c>
      <c r="D194" s="1">
        <v>5</v>
      </c>
      <c r="E194" s="2" t="str">
        <f t="shared" si="0"/>
        <v>5_Squatiniformes</v>
      </c>
      <c r="F194" s="2" t="s">
        <v>566</v>
      </c>
      <c r="G194" s="2" t="s">
        <v>567</v>
      </c>
      <c r="H194" s="2" t="s">
        <v>568</v>
      </c>
      <c r="I194" s="2" t="s">
        <v>569</v>
      </c>
      <c r="J194" s="2" t="s">
        <v>570</v>
      </c>
      <c r="K194" s="19" t="str">
        <f t="shared" si="1"/>
        <v>Squatina aculeata</v>
      </c>
      <c r="L194" s="20">
        <f>VLOOKUP($K194,GlobSheetPaste!$H$3:$P$1269,2,FALSE)</f>
        <v>61417</v>
      </c>
      <c r="M194" s="20">
        <f>VLOOKUP($K194,GlobSheetPaste!$H$3:$P$1269,3,FALSE)</f>
        <v>116768915</v>
      </c>
      <c r="N194" s="20" t="str">
        <f>VLOOKUP($K194,GlobSheetPaste!$H$3:$P$1269,4,FALSE)</f>
        <v>published</v>
      </c>
      <c r="O194" s="20" t="str">
        <f>VLOOKUP($K194,GlobSheetPaste!$H$3:$P$1269,5,FALSE)</f>
        <v>CR</v>
      </c>
      <c r="P194" s="20">
        <f>VLOOKUP($K194,GlobSheetPaste!$H$3:$P$1269,6,FALSE)</f>
        <v>2007</v>
      </c>
      <c r="Q194" s="20" t="str">
        <f>VLOOKUP($K194,GlobSheetPaste!$H$3:$P$1269,7,FALSE)</f>
        <v>CR</v>
      </c>
      <c r="R194" s="20" t="str">
        <f>VLOOKUP($K194,GlobSheetPaste!$H$3:$P$1269,8,FALSE)</f>
        <v>A2bcd+3cd</v>
      </c>
      <c r="S194" s="20" t="str">
        <f t="shared" si="219"/>
        <v>NoChange</v>
      </c>
      <c r="T194" s="20" t="b">
        <f t="shared" si="2"/>
        <v>0</v>
      </c>
      <c r="U194" s="20">
        <f>VLOOKUP($K194,GlobSheetPaste!$H$3:$P$1269,9,FALSE)</f>
        <v>2017</v>
      </c>
      <c r="V194" s="19">
        <v>30</v>
      </c>
      <c r="W194" s="19">
        <v>500</v>
      </c>
      <c r="X194" s="2" t="b">
        <f t="shared" ref="X194:Y194" si="222">ISNUMBER(V194)</f>
        <v>1</v>
      </c>
      <c r="Y194" s="2" t="b">
        <f t="shared" si="222"/>
        <v>1</v>
      </c>
      <c r="Z194" s="2" t="s">
        <v>89</v>
      </c>
      <c r="AA194" s="42" t="s">
        <v>571</v>
      </c>
      <c r="AB194" s="42" t="s">
        <v>95</v>
      </c>
      <c r="AC194" s="43" t="str">
        <f ca="1">IFERROR(__xludf.DUMMYFUNCTION("SPLIT(AB194,""_"")"),"Coastal")</f>
        <v>Coastal</v>
      </c>
      <c r="AD194" s="43" t="str">
        <f ca="1">IFERROR(__xludf.DUMMYFUNCTION("""COMPUTED_VALUE"""),"Deepwater")</f>
        <v>Deepwater</v>
      </c>
      <c r="AE194" s="24">
        <f>VLOOKUP(J194,rangearea210527!$B$2:$C$1159,2,TRUE)</f>
        <v>1448529.3840000001</v>
      </c>
      <c r="AF194" s="26"/>
      <c r="AG194" s="26">
        <v>188</v>
      </c>
      <c r="AH194" s="26" t="s">
        <v>84</v>
      </c>
      <c r="AI194" s="26" t="s">
        <v>98</v>
      </c>
      <c r="AJ194" s="27" t="s">
        <v>99</v>
      </c>
      <c r="AK194" s="27"/>
      <c r="AL194" s="26">
        <v>15</v>
      </c>
      <c r="AM194" s="26">
        <v>0</v>
      </c>
      <c r="AN194" s="26">
        <v>0</v>
      </c>
      <c r="AO194" s="29">
        <v>0</v>
      </c>
      <c r="AP194" s="30"/>
      <c r="AQ194" s="30"/>
      <c r="AR194" s="30"/>
      <c r="AS194" s="1">
        <v>0</v>
      </c>
      <c r="AT194" s="1"/>
      <c r="AU194" s="1"/>
      <c r="AV194" s="1"/>
      <c r="AW194" s="1">
        <v>1</v>
      </c>
      <c r="AX194" s="1">
        <v>1</v>
      </c>
      <c r="AY194" s="1">
        <v>1</v>
      </c>
      <c r="AZ194" s="1">
        <v>1</v>
      </c>
      <c r="BA194" s="1"/>
      <c r="BB194" s="1"/>
      <c r="BC194" s="1">
        <v>1</v>
      </c>
      <c r="BD194" s="1">
        <v>1</v>
      </c>
      <c r="BJ194" s="1">
        <v>1</v>
      </c>
      <c r="BK194" s="1">
        <v>1</v>
      </c>
      <c r="BM194" s="1"/>
      <c r="BN194" s="1"/>
      <c r="BO194" s="1"/>
      <c r="BP194" s="2" t="s">
        <v>567</v>
      </c>
      <c r="BU194" s="1">
        <v>1</v>
      </c>
      <c r="BV194" s="1"/>
      <c r="BW194" s="1">
        <v>0</v>
      </c>
    </row>
    <row r="195" spans="1:75" ht="15.75" hidden="1" customHeight="1" x14ac:dyDescent="0.3">
      <c r="A195" s="2">
        <v>155</v>
      </c>
      <c r="B195" s="2">
        <v>1</v>
      </c>
      <c r="C195" s="2" t="s">
        <v>75</v>
      </c>
      <c r="D195" s="1">
        <v>5</v>
      </c>
      <c r="E195" s="2" t="str">
        <f t="shared" si="0"/>
        <v>5_Squatiniformes</v>
      </c>
      <c r="F195" s="2" t="s">
        <v>566</v>
      </c>
      <c r="G195" s="2" t="s">
        <v>567</v>
      </c>
      <c r="H195" s="2" t="s">
        <v>568</v>
      </c>
      <c r="I195" s="2" t="s">
        <v>176</v>
      </c>
      <c r="J195" s="2" t="s">
        <v>572</v>
      </c>
      <c r="K195" s="19" t="str">
        <f t="shared" si="1"/>
        <v>Squatina africana</v>
      </c>
      <c r="L195" s="20">
        <f>VLOOKUP($K195,GlobSheetPaste!$H$3:$P$1269,2,FALSE)</f>
        <v>44996</v>
      </c>
      <c r="M195" s="20">
        <f>VLOOKUP($K195,GlobSheetPaste!$H$3:$P$1269,3,FALSE)</f>
        <v>113073072</v>
      </c>
      <c r="N195" s="20" t="str">
        <f>VLOOKUP($K195,GlobSheetPaste!$H$3:$P$1269,4,FALSE)</f>
        <v>published</v>
      </c>
      <c r="O195" s="20" t="str">
        <f>VLOOKUP($K195,GlobSheetPaste!$H$3:$P$1269,5,FALSE)</f>
        <v>DD</v>
      </c>
      <c r="P195" s="20">
        <f>VLOOKUP($K195,GlobSheetPaste!$H$3:$P$1269,6,FALSE)</f>
        <v>2004</v>
      </c>
      <c r="Q195" s="20" t="str">
        <f>VLOOKUP($K195,GlobSheetPaste!$H$3:$P$1269,7,FALSE)</f>
        <v>NT</v>
      </c>
      <c r="R195" s="20" t="str">
        <f>VLOOKUP($K195,GlobSheetPaste!$H$3:$P$1269,8,FALSE)</f>
        <v>A2d</v>
      </c>
      <c r="S195" s="20" t="str">
        <f t="shared" si="219"/>
        <v>non-genuine change</v>
      </c>
      <c r="T195" s="20" t="b">
        <f t="shared" si="2"/>
        <v>0</v>
      </c>
      <c r="U195" s="20">
        <f>VLOOKUP($K195,GlobSheetPaste!$H$3:$P$1269,9,FALSE)</f>
        <v>2017</v>
      </c>
      <c r="V195" s="19">
        <v>0</v>
      </c>
      <c r="W195" s="19">
        <v>600</v>
      </c>
      <c r="X195" s="2" t="b">
        <f t="shared" ref="X195:Y195" si="223">ISNUMBER(V195)</f>
        <v>1</v>
      </c>
      <c r="Y195" s="2" t="b">
        <f t="shared" si="223"/>
        <v>1</v>
      </c>
      <c r="Z195" s="2" t="s">
        <v>89</v>
      </c>
      <c r="AB195" s="2" t="s">
        <v>278</v>
      </c>
      <c r="AC195" s="24" t="str">
        <f ca="1">IFERROR(__xludf.DUMMYFUNCTION("SPLIT(AB195,""_"")"),"Deepwater")</f>
        <v>Deepwater</v>
      </c>
      <c r="AD195" s="24" t="str">
        <f ca="1">IFERROR(__xludf.DUMMYFUNCTION("""COMPUTED_VALUE"""),"Coastal")</f>
        <v>Coastal</v>
      </c>
      <c r="AE195" s="24">
        <f>VLOOKUP(J195,rangearea210527!$B$2:$C$1159,2,TRUE)</f>
        <v>435617.13740000001</v>
      </c>
      <c r="AF195" s="26"/>
      <c r="AG195" s="26">
        <v>122</v>
      </c>
      <c r="AH195" s="26" t="s">
        <v>84</v>
      </c>
      <c r="AI195" s="26" t="s">
        <v>85</v>
      </c>
      <c r="AJ195" s="27" t="s">
        <v>86</v>
      </c>
      <c r="AK195" s="27"/>
      <c r="AL195" s="26">
        <v>15</v>
      </c>
      <c r="AM195" s="26">
        <v>1</v>
      </c>
      <c r="AN195" s="26">
        <v>0</v>
      </c>
      <c r="AO195" s="29">
        <v>0</v>
      </c>
      <c r="AP195" s="30"/>
      <c r="AQ195" s="30"/>
      <c r="AR195" s="30"/>
      <c r="AS195" s="1">
        <v>0</v>
      </c>
      <c r="AT195" s="1"/>
      <c r="AU195" s="1"/>
      <c r="AV195" s="1"/>
      <c r="AW195" s="1">
        <v>1</v>
      </c>
      <c r="AX195" s="1">
        <v>1</v>
      </c>
      <c r="AY195" s="1">
        <v>1</v>
      </c>
      <c r="BC195" s="1">
        <v>1</v>
      </c>
      <c r="BJ195" s="1">
        <v>1</v>
      </c>
      <c r="BK195" s="1"/>
      <c r="BL195" s="1">
        <v>1</v>
      </c>
      <c r="BM195" s="1"/>
      <c r="BN195" s="1"/>
      <c r="BO195" s="1"/>
      <c r="BP195" s="2" t="s">
        <v>567</v>
      </c>
      <c r="BQ195" s="1"/>
      <c r="BR195" s="1"/>
      <c r="BS195" s="1"/>
      <c r="BT195" s="1">
        <v>1</v>
      </c>
      <c r="BU195" s="1"/>
      <c r="BV195" s="1"/>
      <c r="BW195" s="1">
        <v>0</v>
      </c>
    </row>
    <row r="196" spans="1:75" ht="15.75" hidden="1" customHeight="1" x14ac:dyDescent="0.3">
      <c r="A196" s="2">
        <v>156</v>
      </c>
      <c r="B196" s="2">
        <v>1</v>
      </c>
      <c r="C196" s="2" t="s">
        <v>75</v>
      </c>
      <c r="D196" s="1">
        <v>5</v>
      </c>
      <c r="E196" s="2" t="str">
        <f t="shared" si="0"/>
        <v>5_Squatiniformes</v>
      </c>
      <c r="F196" s="2" t="s">
        <v>566</v>
      </c>
      <c r="G196" s="2" t="s">
        <v>567</v>
      </c>
      <c r="H196" s="2" t="s">
        <v>568</v>
      </c>
      <c r="I196" s="2" t="s">
        <v>573</v>
      </c>
      <c r="J196" s="2" t="s">
        <v>574</v>
      </c>
      <c r="K196" s="19" t="str">
        <f t="shared" si="1"/>
        <v>Squatina albipunctata</v>
      </c>
      <c r="L196" s="20">
        <f>VLOOKUP($K196,GlobSheetPaste!$H$3:$P$1269,2,FALSE)</f>
        <v>42729</v>
      </c>
      <c r="M196" s="20">
        <f>VLOOKUP($K196,GlobSheetPaste!$H$3:$P$1269,3,FALSE)</f>
        <v>68645549</v>
      </c>
      <c r="N196" s="20" t="str">
        <f>VLOOKUP($K196,GlobSheetPaste!$H$3:$P$1269,4,FALSE)</f>
        <v>published</v>
      </c>
      <c r="O196" s="20" t="str">
        <f>VLOOKUP($K196,GlobSheetPaste!$H$3:$P$1269,5,FALSE)</f>
        <v>VU</v>
      </c>
      <c r="P196" s="20">
        <f>VLOOKUP($K196,GlobSheetPaste!$H$3:$P$1269,6,FALSE)</f>
        <v>2003</v>
      </c>
      <c r="Q196" s="20" t="str">
        <f>VLOOKUP($K196,GlobSheetPaste!$H$3:$P$1269,7,FALSE)</f>
        <v>VU</v>
      </c>
      <c r="R196" s="20" t="str">
        <f>VLOOKUP($K196,GlobSheetPaste!$H$3:$P$1269,8,FALSE)</f>
        <v>A2bd+3bd+4bd</v>
      </c>
      <c r="S196" s="20" t="str">
        <f t="shared" si="219"/>
        <v>NoChange</v>
      </c>
      <c r="T196" s="20" t="b">
        <f t="shared" si="2"/>
        <v>0</v>
      </c>
      <c r="U196" s="20">
        <f>VLOOKUP($K196,GlobSheetPaste!$H$3:$P$1269,9,FALSE)</f>
        <v>2015</v>
      </c>
      <c r="V196" s="19">
        <v>37</v>
      </c>
      <c r="W196" s="19">
        <v>415</v>
      </c>
      <c r="X196" s="2" t="b">
        <f t="shared" ref="X196:Y196" si="224">ISNUMBER(V196)</f>
        <v>1</v>
      </c>
      <c r="Y196" s="2" t="b">
        <f t="shared" si="224"/>
        <v>1</v>
      </c>
      <c r="Z196" s="2" t="s">
        <v>89</v>
      </c>
      <c r="AB196" s="2" t="s">
        <v>95</v>
      </c>
      <c r="AC196" s="24" t="str">
        <f ca="1">IFERROR(__xludf.DUMMYFUNCTION("SPLIT(AB196,""_"")"),"Coastal")</f>
        <v>Coastal</v>
      </c>
      <c r="AD196" s="24" t="str">
        <f ca="1">IFERROR(__xludf.DUMMYFUNCTION("""COMPUTED_VALUE"""),"Deepwater")</f>
        <v>Deepwater</v>
      </c>
      <c r="AE196" s="24">
        <f>VLOOKUP(J196,rangearea210527!$B$2:$C$1159,2,TRUE)</f>
        <v>81323.518519999998</v>
      </c>
      <c r="AF196" s="26" t="s">
        <v>118</v>
      </c>
      <c r="AG196" s="26">
        <v>130</v>
      </c>
      <c r="AH196" s="26" t="s">
        <v>84</v>
      </c>
      <c r="AI196" s="26" t="s">
        <v>85</v>
      </c>
      <c r="AJ196" s="27" t="s">
        <v>86</v>
      </c>
      <c r="AK196" s="27"/>
      <c r="AL196" s="26">
        <v>15</v>
      </c>
      <c r="AM196" s="26">
        <v>0</v>
      </c>
      <c r="AN196" s="26">
        <v>0</v>
      </c>
      <c r="AO196" s="29">
        <v>0</v>
      </c>
      <c r="AP196" s="30"/>
      <c r="AQ196" s="30"/>
      <c r="AR196" s="30"/>
      <c r="AS196" s="1">
        <v>0</v>
      </c>
      <c r="AT196" s="1"/>
      <c r="AU196" s="1"/>
      <c r="AV196" s="1"/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/>
      <c r="BM196" s="1"/>
      <c r="BN196" s="1"/>
      <c r="BO196" s="1"/>
      <c r="BP196" s="2" t="s">
        <v>567</v>
      </c>
      <c r="BU196" s="1"/>
      <c r="BV196" s="1"/>
      <c r="BW196" s="1">
        <v>0</v>
      </c>
    </row>
    <row r="197" spans="1:75" ht="15.75" hidden="1" customHeight="1" x14ac:dyDescent="0.3">
      <c r="A197" s="2">
        <v>157</v>
      </c>
      <c r="B197" s="2">
        <v>1</v>
      </c>
      <c r="C197" s="2" t="s">
        <v>75</v>
      </c>
      <c r="D197" s="1">
        <v>5</v>
      </c>
      <c r="E197" s="2" t="str">
        <f t="shared" si="0"/>
        <v>5_Squatiniformes</v>
      </c>
      <c r="F197" s="2" t="s">
        <v>566</v>
      </c>
      <c r="G197" s="2" t="s">
        <v>567</v>
      </c>
      <c r="H197" s="2" t="s">
        <v>568</v>
      </c>
      <c r="I197" s="2" t="s">
        <v>575</v>
      </c>
      <c r="J197" s="2" t="s">
        <v>576</v>
      </c>
      <c r="K197" s="19" t="str">
        <f t="shared" si="1"/>
        <v>Squatina argentina</v>
      </c>
      <c r="L197" s="20">
        <f>VLOOKUP($K197,GlobSheetPaste!$H$3:$P$1269,2,FALSE)</f>
        <v>39329</v>
      </c>
      <c r="M197" s="20">
        <f>VLOOKUP($K197,GlobSheetPaste!$H$3:$P$1269,3,FALSE)</f>
        <v>116841596</v>
      </c>
      <c r="N197" s="20" t="str">
        <f>VLOOKUP($K197,GlobSheetPaste!$H$3:$P$1269,4,FALSE)</f>
        <v>published</v>
      </c>
      <c r="O197" s="20" t="str">
        <f>VLOOKUP($K197,GlobSheetPaste!$H$3:$P$1269,5,FALSE)</f>
        <v>EN</v>
      </c>
      <c r="P197" s="20">
        <f>VLOOKUP($K197,GlobSheetPaste!$H$3:$P$1269,6,FALSE)</f>
        <v>2006</v>
      </c>
      <c r="Q197" s="20" t="str">
        <f>VLOOKUP($K197,GlobSheetPaste!$H$3:$P$1269,7,FALSE)</f>
        <v>CR</v>
      </c>
      <c r="R197" s="20" t="str">
        <f>VLOOKUP($K197,GlobSheetPaste!$H$3:$P$1269,8,FALSE)</f>
        <v>A2bd+3bd+4bd</v>
      </c>
      <c r="S197" s="20" t="str">
        <f t="shared" si="219"/>
        <v>non-genuine change</v>
      </c>
      <c r="T197" s="20" t="b">
        <f t="shared" si="2"/>
        <v>0</v>
      </c>
      <c r="U197" s="20">
        <f>VLOOKUP($K197,GlobSheetPaste!$H$3:$P$1269,9,FALSE)</f>
        <v>2017</v>
      </c>
      <c r="V197" s="19">
        <v>20</v>
      </c>
      <c r="W197" s="19">
        <v>437</v>
      </c>
      <c r="X197" s="2" t="b">
        <f t="shared" ref="X197:Y197" si="225">ISNUMBER(V197)</f>
        <v>1</v>
      </c>
      <c r="Y197" s="2" t="b">
        <f t="shared" si="225"/>
        <v>1</v>
      </c>
      <c r="Z197" s="2" t="s">
        <v>89</v>
      </c>
      <c r="AB197" s="2" t="s">
        <v>178</v>
      </c>
      <c r="AC197" s="24" t="str">
        <f ca="1">IFERROR(__xludf.DUMMYFUNCTION("SPLIT(AB197,""_"")"),"Deepwater")</f>
        <v>Deepwater</v>
      </c>
      <c r="AD197" s="24"/>
      <c r="AE197" s="24">
        <f>VLOOKUP(J197,rangearea210527!$B$2:$C$1159,2,TRUE)</f>
        <v>411886.1214</v>
      </c>
      <c r="AF197" s="26"/>
      <c r="AG197" s="26">
        <v>120</v>
      </c>
      <c r="AH197" s="26" t="s">
        <v>84</v>
      </c>
      <c r="AI197" s="26" t="s">
        <v>85</v>
      </c>
      <c r="AJ197" s="27" t="s">
        <v>86</v>
      </c>
      <c r="AK197" s="27"/>
      <c r="AL197" s="26">
        <v>15</v>
      </c>
      <c r="AM197" s="26">
        <v>1</v>
      </c>
      <c r="AN197" s="26">
        <v>0</v>
      </c>
      <c r="AO197" s="29">
        <v>0</v>
      </c>
      <c r="AP197" s="30"/>
      <c r="AQ197" s="30"/>
      <c r="AR197" s="30"/>
      <c r="AS197" s="1">
        <v>0</v>
      </c>
      <c r="AT197" s="1"/>
      <c r="AU197" s="1">
        <v>1</v>
      </c>
      <c r="AV197" s="1"/>
      <c r="AW197" s="1">
        <v>0</v>
      </c>
      <c r="AX197" s="1">
        <v>0</v>
      </c>
      <c r="AY197" s="1">
        <v>1</v>
      </c>
      <c r="AZ197" s="1">
        <v>1</v>
      </c>
      <c r="BA197" s="1"/>
      <c r="BB197" s="1"/>
      <c r="BC197" s="1">
        <v>1</v>
      </c>
      <c r="BD197" s="1">
        <v>1</v>
      </c>
      <c r="BJ197" s="1">
        <v>1</v>
      </c>
      <c r="BK197" s="1"/>
      <c r="BL197" s="1">
        <v>1</v>
      </c>
      <c r="BM197" s="1"/>
      <c r="BN197" s="1"/>
      <c r="BO197" s="1"/>
      <c r="BP197" s="2" t="s">
        <v>567</v>
      </c>
      <c r="BU197" s="1"/>
      <c r="BV197" s="1"/>
      <c r="BW197" s="1">
        <v>0</v>
      </c>
    </row>
    <row r="198" spans="1:75" ht="15.75" hidden="1" customHeight="1" x14ac:dyDescent="0.3">
      <c r="A198" s="2">
        <v>158</v>
      </c>
      <c r="B198" s="2">
        <v>1</v>
      </c>
      <c r="C198" s="2" t="s">
        <v>75</v>
      </c>
      <c r="D198" s="1">
        <v>5</v>
      </c>
      <c r="E198" s="2" t="str">
        <f t="shared" si="0"/>
        <v>5_Squatiniformes</v>
      </c>
      <c r="F198" s="2" t="s">
        <v>566</v>
      </c>
      <c r="G198" s="2" t="s">
        <v>567</v>
      </c>
      <c r="H198" s="2" t="s">
        <v>568</v>
      </c>
      <c r="I198" s="2" t="s">
        <v>577</v>
      </c>
      <c r="J198" s="2" t="s">
        <v>578</v>
      </c>
      <c r="K198" s="19" t="str">
        <f t="shared" si="1"/>
        <v>Squatina armata</v>
      </c>
      <c r="L198" s="20">
        <f>VLOOKUP($K198,GlobSheetPaste!$H$3:$P$1269,2,FALSE)</f>
        <v>44571</v>
      </c>
      <c r="M198" s="20">
        <f>VLOOKUP($K198,GlobSheetPaste!$H$3:$P$1269,3,FALSE)</f>
        <v>116831653</v>
      </c>
      <c r="N198" s="20" t="str">
        <f>VLOOKUP($K198,GlobSheetPaste!$H$3:$P$1269,4,FALSE)</f>
        <v>published</v>
      </c>
      <c r="O198" s="20" t="str">
        <f>VLOOKUP($K198,GlobSheetPaste!$H$3:$P$1269,5,FALSE)</f>
        <v>DD</v>
      </c>
      <c r="P198" s="20">
        <f>VLOOKUP($K198,GlobSheetPaste!$H$3:$P$1269,6,FALSE)</f>
        <v>2004</v>
      </c>
      <c r="Q198" s="20" t="str">
        <f>VLOOKUP($K198,GlobSheetPaste!$H$3:$P$1269,7,FALSE)</f>
        <v>CR</v>
      </c>
      <c r="R198" s="20" t="str">
        <f>VLOOKUP($K198,GlobSheetPaste!$H$3:$P$1269,8,FALSE)</f>
        <v>A2bd+3d</v>
      </c>
      <c r="S198" s="20" t="str">
        <f t="shared" si="219"/>
        <v>non-genuine change</v>
      </c>
      <c r="T198" s="20" t="b">
        <f t="shared" si="2"/>
        <v>0</v>
      </c>
      <c r="U198" s="22">
        <f>VLOOKUP($K198,GlobSheetPaste!$H$3:$P$1269,9,FALSE)</f>
        <v>43891</v>
      </c>
      <c r="V198" s="19">
        <v>0</v>
      </c>
      <c r="W198" s="19">
        <v>400</v>
      </c>
      <c r="X198" s="2" t="b">
        <f t="shared" ref="X198:Y198" si="226">ISNUMBER(V198)</f>
        <v>1</v>
      </c>
      <c r="Y198" s="2" t="b">
        <f t="shared" si="226"/>
        <v>1</v>
      </c>
      <c r="Z198" s="2" t="s">
        <v>579</v>
      </c>
      <c r="AB198" s="2" t="s">
        <v>83</v>
      </c>
      <c r="AC198" s="24" t="str">
        <f ca="1">IFERROR(__xludf.DUMMYFUNCTION("SPLIT(AB198,""_"")"),"Coastal")</f>
        <v>Coastal</v>
      </c>
      <c r="AD198" s="24"/>
      <c r="AE198" s="24">
        <f>VLOOKUP(J198,rangearea210527!$B$2:$C$1159,2,TRUE)</f>
        <v>183187.86429999999</v>
      </c>
      <c r="AF198" s="26"/>
      <c r="AG198" s="26">
        <v>150</v>
      </c>
      <c r="AH198" s="26" t="s">
        <v>84</v>
      </c>
      <c r="AI198" s="26" t="s">
        <v>98</v>
      </c>
      <c r="AJ198" s="27" t="s">
        <v>99</v>
      </c>
      <c r="AK198" s="27"/>
      <c r="AL198" s="26">
        <v>23</v>
      </c>
      <c r="AM198" s="26">
        <v>0</v>
      </c>
      <c r="AN198" s="26">
        <v>0</v>
      </c>
      <c r="AO198" s="29">
        <v>0</v>
      </c>
      <c r="AP198" s="30"/>
      <c r="AQ198" s="30"/>
      <c r="AR198" s="30"/>
      <c r="AS198" s="1">
        <v>0</v>
      </c>
      <c r="AT198" s="1"/>
      <c r="AU198" s="1"/>
      <c r="AV198" s="1"/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J198" s="1">
        <v>1</v>
      </c>
      <c r="BK198" s="1">
        <v>1</v>
      </c>
      <c r="BL198" s="1"/>
      <c r="BM198" s="1"/>
      <c r="BN198" s="1"/>
      <c r="BO198" s="1"/>
      <c r="BP198" s="2" t="s">
        <v>567</v>
      </c>
      <c r="BU198" s="1"/>
      <c r="BV198" s="1"/>
      <c r="BW198" s="1">
        <v>0</v>
      </c>
    </row>
    <row r="199" spans="1:75" ht="15.75" hidden="1" customHeight="1" x14ac:dyDescent="0.3">
      <c r="A199" s="2">
        <v>159</v>
      </c>
      <c r="B199" s="2">
        <v>1</v>
      </c>
      <c r="C199" s="2" t="s">
        <v>75</v>
      </c>
      <c r="D199" s="1">
        <v>5</v>
      </c>
      <c r="E199" s="2" t="str">
        <f t="shared" si="0"/>
        <v>5_Squatiniformes</v>
      </c>
      <c r="F199" s="2" t="s">
        <v>566</v>
      </c>
      <c r="G199" s="2" t="s">
        <v>567</v>
      </c>
      <c r="H199" s="2" t="s">
        <v>568</v>
      </c>
      <c r="I199" s="2" t="s">
        <v>208</v>
      </c>
      <c r="J199" s="2" t="s">
        <v>580</v>
      </c>
      <c r="K199" s="19" t="str">
        <f t="shared" si="1"/>
        <v>Squatina australis</v>
      </c>
      <c r="L199" s="20">
        <f>VLOOKUP($K199,GlobSheetPaste!$H$3:$P$1269,2,FALSE)</f>
        <v>41862</v>
      </c>
      <c r="M199" s="20">
        <f>VLOOKUP($K199,GlobSheetPaste!$H$3:$P$1269,3,FALSE)</f>
        <v>68645631</v>
      </c>
      <c r="N199" s="20" t="str">
        <f>VLOOKUP($K199,GlobSheetPaste!$H$3:$P$1269,4,FALSE)</f>
        <v>published</v>
      </c>
      <c r="O199" s="20" t="str">
        <f>VLOOKUP($K199,GlobSheetPaste!$H$3:$P$1269,5,FALSE)</f>
        <v>LC</v>
      </c>
      <c r="P199" s="20">
        <f>VLOOKUP($K199,GlobSheetPaste!$H$3:$P$1269,6,FALSE)</f>
        <v>2003</v>
      </c>
      <c r="Q199" s="20" t="str">
        <f>VLOOKUP($K199,GlobSheetPaste!$H$3:$P$1269,7,FALSE)</f>
        <v>LC</v>
      </c>
      <c r="R199" s="20" t="str">
        <f>VLOOKUP($K199,GlobSheetPaste!$H$3:$P$1269,8,FALSE)</f>
        <v>NA</v>
      </c>
      <c r="S199" s="20" t="str">
        <f t="shared" si="219"/>
        <v>NoChange</v>
      </c>
      <c r="T199" s="20" t="b">
        <f t="shared" si="2"/>
        <v>0</v>
      </c>
      <c r="U199" s="20">
        <f>VLOOKUP($K199,GlobSheetPaste!$H$3:$P$1269,9,FALSE)</f>
        <v>2015</v>
      </c>
      <c r="V199" s="19">
        <v>0</v>
      </c>
      <c r="W199" s="19">
        <v>130</v>
      </c>
      <c r="X199" s="2" t="b">
        <f t="shared" ref="X199:Y199" si="227">ISNUMBER(V199)</f>
        <v>1</v>
      </c>
      <c r="Y199" s="2" t="b">
        <f t="shared" si="227"/>
        <v>1</v>
      </c>
      <c r="Z199" s="2" t="s">
        <v>89</v>
      </c>
      <c r="AB199" s="2" t="s">
        <v>83</v>
      </c>
      <c r="AC199" s="24" t="str">
        <f ca="1">IFERROR(__xludf.DUMMYFUNCTION("SPLIT(AB199,""_"")"),"Coastal")</f>
        <v>Coastal</v>
      </c>
      <c r="AD199" s="24"/>
      <c r="AE199" s="24">
        <f>VLOOKUP(J199,rangearea210527!$B$2:$C$1159,2,TRUE)</f>
        <v>471254.1777</v>
      </c>
      <c r="AF199" s="26"/>
      <c r="AG199" s="26">
        <v>152</v>
      </c>
      <c r="AH199" s="26" t="s">
        <v>84</v>
      </c>
      <c r="AI199" s="26" t="s">
        <v>98</v>
      </c>
      <c r="AJ199" s="27" t="s">
        <v>99</v>
      </c>
      <c r="AK199" s="27"/>
      <c r="AL199" s="26"/>
      <c r="AM199" s="26">
        <v>0</v>
      </c>
      <c r="AN199" s="26">
        <v>0</v>
      </c>
      <c r="AO199" s="29">
        <v>0</v>
      </c>
      <c r="AP199" s="30"/>
      <c r="AQ199" s="30"/>
      <c r="AR199" s="30"/>
      <c r="AS199" s="1">
        <v>0</v>
      </c>
      <c r="AT199" s="1"/>
      <c r="AU199" s="1"/>
      <c r="AV199" s="1"/>
      <c r="AW199" s="1">
        <v>1</v>
      </c>
      <c r="AX199" s="1">
        <v>1</v>
      </c>
      <c r="AY199" s="1">
        <v>1</v>
      </c>
      <c r="BA199" s="1">
        <v>1</v>
      </c>
      <c r="BJ199" s="1">
        <v>1</v>
      </c>
      <c r="BK199" s="1">
        <v>1</v>
      </c>
      <c r="BL199" s="1"/>
      <c r="BM199" s="1"/>
      <c r="BN199" s="1"/>
      <c r="BO199" s="1"/>
      <c r="BP199" s="2" t="s">
        <v>567</v>
      </c>
      <c r="BU199" s="1"/>
      <c r="BV199" s="1"/>
      <c r="BW199" s="1">
        <v>0</v>
      </c>
    </row>
    <row r="200" spans="1:75" ht="15.75" hidden="1" customHeight="1" x14ac:dyDescent="0.3">
      <c r="A200" s="2">
        <v>160</v>
      </c>
      <c r="B200" s="2">
        <v>1</v>
      </c>
      <c r="C200" s="2" t="s">
        <v>75</v>
      </c>
      <c r="D200" s="1">
        <v>5</v>
      </c>
      <c r="E200" s="2" t="str">
        <f t="shared" si="0"/>
        <v>5_Squatiniformes</v>
      </c>
      <c r="F200" s="2" t="s">
        <v>566</v>
      </c>
      <c r="G200" s="2" t="s">
        <v>567</v>
      </c>
      <c r="H200" s="2" t="s">
        <v>568</v>
      </c>
      <c r="I200" s="2" t="s">
        <v>581</v>
      </c>
      <c r="J200" s="2" t="s">
        <v>582</v>
      </c>
      <c r="K200" s="19" t="str">
        <f t="shared" si="1"/>
        <v>Squatina caillieti</v>
      </c>
      <c r="L200" s="20">
        <f>VLOOKUP($K200,GlobSheetPaste!$H$3:$P$1269,2,FALSE)</f>
        <v>116880225</v>
      </c>
      <c r="M200" s="20">
        <f>VLOOKUP($K200,GlobSheetPaste!$H$3:$P$1269,3,FALSE)</f>
        <v>116880256</v>
      </c>
      <c r="N200" s="20" t="str">
        <f>VLOOKUP($K200,GlobSheetPaste!$H$3:$P$1269,4,FALSE)</f>
        <v>published</v>
      </c>
      <c r="O200" s="20" t="str">
        <f>VLOOKUP($K200,GlobSheetPaste!$H$3:$P$1269,5,FALSE)</f>
        <v>NE</v>
      </c>
      <c r="P200" s="20" t="str">
        <f>VLOOKUP($K200,GlobSheetPaste!$H$3:$P$1269,6,FALSE)</f>
        <v>NA</v>
      </c>
      <c r="Q200" s="20" t="str">
        <f>VLOOKUP($K200,GlobSheetPaste!$H$3:$P$1269,7,FALSE)</f>
        <v>DD</v>
      </c>
      <c r="R200" s="20" t="str">
        <f>VLOOKUP($K200,GlobSheetPaste!$H$3:$P$1269,8,FALSE)</f>
        <v>NA</v>
      </c>
      <c r="S200" s="1" t="s">
        <v>117</v>
      </c>
      <c r="T200" s="20" t="b">
        <f t="shared" si="2"/>
        <v>0</v>
      </c>
      <c r="U200" s="20">
        <f>VLOOKUP($K200,GlobSheetPaste!$H$3:$P$1269,9,FALSE)</f>
        <v>2018</v>
      </c>
      <c r="V200" s="19">
        <v>363</v>
      </c>
      <c r="W200" s="19">
        <v>385</v>
      </c>
      <c r="X200" s="2" t="b">
        <f t="shared" ref="X200:Y200" si="228">ISNUMBER(V200)</f>
        <v>1</v>
      </c>
      <c r="Y200" s="2" t="b">
        <f t="shared" si="228"/>
        <v>1</v>
      </c>
      <c r="Z200" s="2" t="s">
        <v>89</v>
      </c>
      <c r="AB200" s="2" t="s">
        <v>178</v>
      </c>
      <c r="AC200" s="24" t="str">
        <f ca="1">IFERROR(__xludf.DUMMYFUNCTION("SPLIT(AB200,""_"")"),"Deepwater")</f>
        <v>Deepwater</v>
      </c>
      <c r="AD200" s="24"/>
      <c r="AE200" s="24">
        <f>VLOOKUP(J200,rangearea210527!$B$2:$C$1159,2,TRUE)</f>
        <v>471254.1777</v>
      </c>
      <c r="AF200" s="26"/>
      <c r="AG200" s="26">
        <v>32.6</v>
      </c>
      <c r="AH200" s="26" t="s">
        <v>84</v>
      </c>
      <c r="AI200" s="26" t="s">
        <v>85</v>
      </c>
      <c r="AJ200" s="27" t="s">
        <v>86</v>
      </c>
      <c r="AK200" s="27" t="s">
        <v>468</v>
      </c>
      <c r="AL200" s="26"/>
      <c r="AM200" s="26">
        <v>1</v>
      </c>
      <c r="AN200" s="26">
        <v>0</v>
      </c>
      <c r="AO200" s="29">
        <v>0</v>
      </c>
      <c r="AP200" s="30"/>
      <c r="AQ200" s="30"/>
      <c r="AR200" s="30"/>
      <c r="AS200" s="1">
        <v>1</v>
      </c>
      <c r="AT200" s="1"/>
      <c r="AU200" s="1"/>
      <c r="AV200" s="1"/>
      <c r="AW200" s="1">
        <v>0</v>
      </c>
      <c r="AX200" s="1">
        <v>0</v>
      </c>
      <c r="AY200" s="1">
        <v>1</v>
      </c>
      <c r="BC200" s="1">
        <v>1</v>
      </c>
      <c r="BG200" s="1">
        <v>1</v>
      </c>
      <c r="BH200" s="1"/>
      <c r="BI200" s="1"/>
      <c r="BJ200" s="1">
        <v>1</v>
      </c>
      <c r="BL200" s="1">
        <v>1</v>
      </c>
      <c r="BM200" s="1"/>
      <c r="BN200" s="1"/>
      <c r="BO200" s="1"/>
      <c r="BP200" s="2" t="s">
        <v>567</v>
      </c>
      <c r="BU200" s="1"/>
      <c r="BV200" s="1"/>
      <c r="BW200" s="1">
        <v>0</v>
      </c>
    </row>
    <row r="201" spans="1:75" ht="15.75" hidden="1" customHeight="1" x14ac:dyDescent="0.3">
      <c r="A201" s="2">
        <v>161</v>
      </c>
      <c r="B201" s="2">
        <v>1</v>
      </c>
      <c r="C201" s="2" t="s">
        <v>75</v>
      </c>
      <c r="D201" s="1">
        <v>5</v>
      </c>
      <c r="E201" s="2" t="str">
        <f t="shared" si="0"/>
        <v>5_Squatiniformes</v>
      </c>
      <c r="F201" s="2" t="s">
        <v>566</v>
      </c>
      <c r="G201" s="2" t="s">
        <v>567</v>
      </c>
      <c r="H201" s="2" t="s">
        <v>568</v>
      </c>
      <c r="I201" s="2" t="s">
        <v>583</v>
      </c>
      <c r="J201" s="2" t="s">
        <v>584</v>
      </c>
      <c r="K201" s="19" t="str">
        <f t="shared" si="1"/>
        <v>Squatina californica</v>
      </c>
      <c r="L201" s="20">
        <f>VLOOKUP($K201,GlobSheetPaste!$H$3:$P$1269,2,FALSE)</f>
        <v>39328</v>
      </c>
      <c r="M201" s="20">
        <f>VLOOKUP($K201,GlobSheetPaste!$H$3:$P$1269,3,FALSE)</f>
        <v>177163701</v>
      </c>
      <c r="N201" s="20" t="str">
        <f>VLOOKUP($K201,GlobSheetPaste!$H$3:$P$1269,4,FALSE)</f>
        <v>published</v>
      </c>
      <c r="O201" s="20" t="str">
        <f>VLOOKUP($K201,GlobSheetPaste!$H$3:$P$1269,5,FALSE)</f>
        <v>NT</v>
      </c>
      <c r="P201" s="20">
        <f>VLOOKUP($K201,GlobSheetPaste!$H$3:$P$1269,6,FALSE)</f>
        <v>2005</v>
      </c>
      <c r="Q201" s="20" t="str">
        <f>VLOOKUP($K201,GlobSheetPaste!$H$3:$P$1269,7,FALSE)</f>
        <v>NT</v>
      </c>
      <c r="R201" s="20">
        <f>VLOOKUP($K201,GlobSheetPaste!$H$3:$P$1269,8,FALSE)</f>
        <v>0</v>
      </c>
      <c r="S201" s="20" t="str">
        <f>IF(O201=Q201,"NoChange","non-genuine change")</f>
        <v>NoChange</v>
      </c>
      <c r="T201" s="20" t="b">
        <f t="shared" si="2"/>
        <v>0</v>
      </c>
      <c r="U201" s="20">
        <f>VLOOKUP($K201,GlobSheetPaste!$H$3:$P$1269,9,FALSE)</f>
        <v>2014</v>
      </c>
      <c r="V201" s="19">
        <v>1</v>
      </c>
      <c r="W201" s="19">
        <v>205</v>
      </c>
      <c r="X201" s="2" t="b">
        <f t="shared" ref="X201:Y201" si="229">ISNUMBER(V201)</f>
        <v>1</v>
      </c>
      <c r="Y201" s="2" t="b">
        <f t="shared" si="229"/>
        <v>1</v>
      </c>
      <c r="Z201" s="2" t="s">
        <v>89</v>
      </c>
      <c r="AB201" s="2" t="s">
        <v>83</v>
      </c>
      <c r="AC201" s="24" t="str">
        <f ca="1">IFERROR(__xludf.DUMMYFUNCTION("SPLIT(AB201,""_"")"),"Coastal")</f>
        <v>Coastal</v>
      </c>
      <c r="AD201" s="24"/>
      <c r="AE201" s="24">
        <f>VLOOKUP(J201,rangearea210527!$B$2:$C$1159,2,TRUE)</f>
        <v>226166.53039999999</v>
      </c>
      <c r="AF201" s="26"/>
      <c r="AG201" s="26">
        <v>152</v>
      </c>
      <c r="AH201" s="26" t="s">
        <v>84</v>
      </c>
      <c r="AI201" s="26" t="s">
        <v>98</v>
      </c>
      <c r="AJ201" s="27" t="s">
        <v>99</v>
      </c>
      <c r="AK201" s="27"/>
      <c r="AL201" s="26">
        <v>15</v>
      </c>
      <c r="AM201" s="26">
        <v>0</v>
      </c>
      <c r="AN201" s="26">
        <v>0</v>
      </c>
      <c r="AO201" s="29">
        <v>0</v>
      </c>
      <c r="AP201" s="30"/>
      <c r="AQ201" s="26">
        <v>1</v>
      </c>
      <c r="AR201" s="30"/>
      <c r="AS201" s="1">
        <v>0</v>
      </c>
      <c r="AT201" s="1"/>
      <c r="AU201" s="1"/>
      <c r="AV201" s="1"/>
      <c r="AW201" s="1">
        <v>1</v>
      </c>
      <c r="AX201" s="1">
        <v>1</v>
      </c>
      <c r="AY201" s="1">
        <v>1</v>
      </c>
      <c r="BA201" s="1">
        <v>1</v>
      </c>
      <c r="BJ201" s="1">
        <v>1</v>
      </c>
      <c r="BK201" s="1">
        <v>1</v>
      </c>
      <c r="BL201" s="1"/>
      <c r="BM201" s="1"/>
      <c r="BN201" s="1"/>
      <c r="BO201" s="1"/>
      <c r="BP201" s="2" t="s">
        <v>567</v>
      </c>
      <c r="BR201" s="1">
        <v>1</v>
      </c>
      <c r="BS201" s="1">
        <v>1</v>
      </c>
      <c r="BU201" s="1"/>
      <c r="BV201" s="1"/>
      <c r="BW201" s="1">
        <v>0</v>
      </c>
    </row>
    <row r="202" spans="1:75" ht="15.75" hidden="1" customHeight="1" x14ac:dyDescent="0.3">
      <c r="A202" s="2">
        <v>162</v>
      </c>
      <c r="B202" s="2">
        <v>1</v>
      </c>
      <c r="C202" s="2" t="s">
        <v>75</v>
      </c>
      <c r="D202" s="1">
        <v>5</v>
      </c>
      <c r="E202" s="2" t="str">
        <f t="shared" si="0"/>
        <v>5_Squatiniformes</v>
      </c>
      <c r="F202" s="2" t="s">
        <v>566</v>
      </c>
      <c r="G202" s="2" t="s">
        <v>567</v>
      </c>
      <c r="H202" s="2" t="s">
        <v>568</v>
      </c>
      <c r="I202" s="2" t="s">
        <v>585</v>
      </c>
      <c r="J202" s="2" t="s">
        <v>586</v>
      </c>
      <c r="K202" s="19" t="str">
        <f t="shared" si="1"/>
        <v>Squatina david</v>
      </c>
      <c r="L202" s="20">
        <f>VLOOKUP($K202,GlobSheetPaste!$H$3:$P$1269,2,FALSE)</f>
        <v>116880357</v>
      </c>
      <c r="M202" s="20">
        <f>VLOOKUP($K202,GlobSheetPaste!$H$3:$P$1269,3,FALSE)</f>
        <v>116880434</v>
      </c>
      <c r="N202" s="20" t="str">
        <f>VLOOKUP($K202,GlobSheetPaste!$H$3:$P$1269,4,FALSE)</f>
        <v>published</v>
      </c>
      <c r="O202" s="20" t="str">
        <f>VLOOKUP($K202,GlobSheetPaste!$H$3:$P$1269,5,FALSE)</f>
        <v>NE</v>
      </c>
      <c r="P202" s="20" t="str">
        <f>VLOOKUP($K202,GlobSheetPaste!$H$3:$P$1269,6,FALSE)</f>
        <v>NA</v>
      </c>
      <c r="Q202" s="20" t="str">
        <f>VLOOKUP($K202,GlobSheetPaste!$H$3:$P$1269,7,FALSE)</f>
        <v>NT</v>
      </c>
      <c r="R202" s="20" t="str">
        <f>VLOOKUP($K202,GlobSheetPaste!$H$3:$P$1269,8,FALSE)</f>
        <v>A2d</v>
      </c>
      <c r="S202" s="1" t="s">
        <v>117</v>
      </c>
      <c r="T202" s="20" t="b">
        <f t="shared" si="2"/>
        <v>0</v>
      </c>
      <c r="U202" s="20">
        <f>VLOOKUP($K202,GlobSheetPaste!$H$3:$P$1269,9,FALSE)</f>
        <v>2017</v>
      </c>
      <c r="V202" s="19">
        <v>100</v>
      </c>
      <c r="W202" s="19">
        <v>326</v>
      </c>
      <c r="X202" s="2" t="b">
        <f t="shared" ref="X202:Y202" si="230">ISNUMBER(V202)</f>
        <v>1</v>
      </c>
      <c r="Y202" s="2" t="b">
        <f t="shared" si="230"/>
        <v>1</v>
      </c>
      <c r="Z202" s="2" t="s">
        <v>587</v>
      </c>
      <c r="AB202" s="2" t="s">
        <v>83</v>
      </c>
      <c r="AC202" s="24" t="str">
        <f ca="1">IFERROR(__xludf.DUMMYFUNCTION("SPLIT(AB202,""_"")"),"Coastal")</f>
        <v>Coastal</v>
      </c>
      <c r="AD202" s="24"/>
      <c r="AE202" s="24">
        <f>VLOOKUP(J202,rangearea210527!$B$2:$C$1159,2,TRUE)</f>
        <v>752068.57720000006</v>
      </c>
      <c r="AF202" s="26"/>
      <c r="AG202" s="26">
        <v>79</v>
      </c>
      <c r="AH202" s="26" t="s">
        <v>84</v>
      </c>
      <c r="AI202" s="26" t="s">
        <v>85</v>
      </c>
      <c r="AJ202" s="27" t="s">
        <v>86</v>
      </c>
      <c r="AK202" s="27"/>
      <c r="AL202" s="26">
        <v>15</v>
      </c>
      <c r="AM202" s="26">
        <v>0</v>
      </c>
      <c r="AN202" s="26">
        <v>0</v>
      </c>
      <c r="AO202" s="29">
        <v>0</v>
      </c>
      <c r="AP202" s="30"/>
      <c r="AQ202" s="30"/>
      <c r="AR202" s="30"/>
      <c r="AS202" s="1">
        <v>0</v>
      </c>
      <c r="AT202" s="1"/>
      <c r="AU202" s="1" t="s">
        <v>377</v>
      </c>
      <c r="AV202" s="1">
        <v>1</v>
      </c>
      <c r="AW202" s="1">
        <v>1</v>
      </c>
      <c r="AX202" s="1">
        <v>1</v>
      </c>
      <c r="AY202" s="1">
        <v>1</v>
      </c>
      <c r="BA202" s="1">
        <v>1</v>
      </c>
      <c r="BJ202" s="1">
        <v>1</v>
      </c>
      <c r="BK202" s="1">
        <v>1</v>
      </c>
      <c r="BL202" s="1"/>
      <c r="BM202" s="1"/>
      <c r="BN202" s="1"/>
      <c r="BO202" s="1"/>
      <c r="BP202" s="2" t="s">
        <v>567</v>
      </c>
      <c r="BU202" s="1"/>
      <c r="BV202" s="1"/>
      <c r="BW202" s="1">
        <v>0</v>
      </c>
    </row>
    <row r="203" spans="1:75" ht="15.75" hidden="1" customHeight="1" x14ac:dyDescent="0.3">
      <c r="A203" s="2">
        <v>163</v>
      </c>
      <c r="B203" s="2">
        <v>1</v>
      </c>
      <c r="C203" s="2" t="s">
        <v>75</v>
      </c>
      <c r="D203" s="1">
        <v>5</v>
      </c>
      <c r="E203" s="2" t="str">
        <f t="shared" si="0"/>
        <v>5_Squatiniformes</v>
      </c>
      <c r="F203" s="2" t="s">
        <v>566</v>
      </c>
      <c r="G203" s="2" t="s">
        <v>567</v>
      </c>
      <c r="H203" s="2" t="s">
        <v>568</v>
      </c>
      <c r="I203" s="2" t="s">
        <v>588</v>
      </c>
      <c r="J203" s="2" t="s">
        <v>589</v>
      </c>
      <c r="K203" s="19" t="str">
        <f t="shared" si="1"/>
        <v>Squatina dumeril</v>
      </c>
      <c r="L203" s="20">
        <f>VLOOKUP($K203,GlobSheetPaste!$H$3:$P$1269,2,FALSE)</f>
        <v>197087</v>
      </c>
      <c r="M203" s="20">
        <f>VLOOKUP($K203,GlobSheetPaste!$H$3:$P$1269,3,FALSE)</f>
        <v>22515424</v>
      </c>
      <c r="N203" s="20" t="str">
        <f>VLOOKUP($K203,GlobSheetPaste!$H$3:$P$1269,4,FALSE)</f>
        <v>published</v>
      </c>
      <c r="O203" s="20" t="str">
        <f>VLOOKUP($K203,GlobSheetPaste!$H$3:$P$1269,5,FALSE)</f>
        <v>DD</v>
      </c>
      <c r="P203" s="20">
        <f>VLOOKUP($K203,GlobSheetPaste!$H$3:$P$1269,6,FALSE)</f>
        <v>2006</v>
      </c>
      <c r="Q203" s="20" t="str">
        <f>VLOOKUP($K203,GlobSheetPaste!$H$3:$P$1269,7,FALSE)</f>
        <v>LC</v>
      </c>
      <c r="R203" s="20" t="str">
        <f>VLOOKUP($K203,GlobSheetPaste!$H$3:$P$1269,8,FALSE)</f>
        <v>NA</v>
      </c>
      <c r="S203" s="20" t="str">
        <f t="shared" ref="S203:S214" si="231">IF(O203=Q203,"NoChange","non-genuine change")</f>
        <v>non-genuine change</v>
      </c>
      <c r="T203" s="20" t="b">
        <f t="shared" si="2"/>
        <v>0</v>
      </c>
      <c r="U203" s="20">
        <f>VLOOKUP($K203,GlobSheetPaste!$H$3:$P$1269,9,FALSE)</f>
        <v>2017</v>
      </c>
      <c r="V203" s="19">
        <v>0</v>
      </c>
      <c r="W203" s="19">
        <v>1289</v>
      </c>
      <c r="X203" s="2" t="b">
        <f t="shared" ref="X203:Y203" si="232">ISNUMBER(V203)</f>
        <v>1</v>
      </c>
      <c r="Y203" s="2" t="b">
        <f t="shared" si="232"/>
        <v>1</v>
      </c>
      <c r="Z203" s="2" t="s">
        <v>89</v>
      </c>
      <c r="AB203" s="2" t="s">
        <v>278</v>
      </c>
      <c r="AC203" s="24" t="str">
        <f ca="1">IFERROR(__xludf.DUMMYFUNCTION("SPLIT(AB203,""_"")"),"Deepwater")</f>
        <v>Deepwater</v>
      </c>
      <c r="AD203" s="24" t="str">
        <f ca="1">IFERROR(__xludf.DUMMYFUNCTION("""COMPUTED_VALUE"""),"Coastal")</f>
        <v>Coastal</v>
      </c>
      <c r="AE203" s="24">
        <f>VLOOKUP(J203,rangearea210527!$B$2:$C$1159,2,TRUE)</f>
        <v>1659467.027</v>
      </c>
      <c r="AF203" s="26"/>
      <c r="AG203" s="26">
        <v>152</v>
      </c>
      <c r="AH203" s="26" t="s">
        <v>84</v>
      </c>
      <c r="AI203" s="26" t="s">
        <v>98</v>
      </c>
      <c r="AJ203" s="27" t="s">
        <v>99</v>
      </c>
      <c r="AK203" s="27"/>
      <c r="AL203" s="26">
        <v>8.25</v>
      </c>
      <c r="AM203" s="26">
        <v>1</v>
      </c>
      <c r="AN203" s="26">
        <v>0</v>
      </c>
      <c r="AO203" s="29">
        <v>0</v>
      </c>
      <c r="AP203" s="30"/>
      <c r="AQ203" s="30"/>
      <c r="AR203" s="30"/>
      <c r="AS203" s="1">
        <v>0</v>
      </c>
      <c r="AT203" s="1"/>
      <c r="AU203" s="1"/>
      <c r="AV203" s="1">
        <v>1</v>
      </c>
      <c r="AW203" s="1">
        <v>1</v>
      </c>
      <c r="AX203" s="1">
        <v>1</v>
      </c>
      <c r="AY203" s="1">
        <v>1</v>
      </c>
      <c r="BC203" s="1">
        <v>1</v>
      </c>
      <c r="BJ203" s="1">
        <v>1</v>
      </c>
      <c r="BL203" s="1">
        <v>1</v>
      </c>
      <c r="BM203" s="1"/>
      <c r="BN203" s="1"/>
      <c r="BO203" s="1"/>
      <c r="BP203" s="2" t="s">
        <v>567</v>
      </c>
      <c r="BU203" s="1"/>
      <c r="BV203" s="1"/>
      <c r="BW203" s="1">
        <v>0</v>
      </c>
    </row>
    <row r="204" spans="1:75" ht="15.75" hidden="1" customHeight="1" x14ac:dyDescent="0.3">
      <c r="A204" s="2">
        <v>164</v>
      </c>
      <c r="B204" s="2">
        <v>1</v>
      </c>
      <c r="C204" s="2" t="s">
        <v>75</v>
      </c>
      <c r="D204" s="1">
        <v>5</v>
      </c>
      <c r="E204" s="2" t="str">
        <f t="shared" si="0"/>
        <v>5_Squatiniformes</v>
      </c>
      <c r="F204" s="2" t="s">
        <v>566</v>
      </c>
      <c r="G204" s="2" t="s">
        <v>567</v>
      </c>
      <c r="H204" s="2" t="s">
        <v>568</v>
      </c>
      <c r="I204" s="2" t="s">
        <v>590</v>
      </c>
      <c r="J204" s="2" t="s">
        <v>591</v>
      </c>
      <c r="K204" s="19" t="str">
        <f t="shared" si="1"/>
        <v>Squatina formosa</v>
      </c>
      <c r="L204" s="20">
        <f>VLOOKUP($K204,GlobSheetPaste!$H$3:$P$1269,2,FALSE)</f>
        <v>161456</v>
      </c>
      <c r="M204" s="20">
        <f>VLOOKUP($K204,GlobSheetPaste!$H$3:$P$1269,3,FALSE)</f>
        <v>134193368</v>
      </c>
      <c r="N204" s="20" t="str">
        <f>VLOOKUP($K204,GlobSheetPaste!$H$3:$P$1269,4,FALSE)</f>
        <v>published</v>
      </c>
      <c r="O204" s="20" t="str">
        <f>VLOOKUP($K204,GlobSheetPaste!$H$3:$P$1269,5,FALSE)</f>
        <v>EN</v>
      </c>
      <c r="P204" s="20">
        <f>VLOOKUP($K204,GlobSheetPaste!$H$3:$P$1269,6,FALSE)</f>
        <v>2008</v>
      </c>
      <c r="Q204" s="20" t="str">
        <f>VLOOKUP($K204,GlobSheetPaste!$H$3:$P$1269,7,FALSE)</f>
        <v>EN</v>
      </c>
      <c r="R204" s="20" t="str">
        <f>VLOOKUP($K204,GlobSheetPaste!$H$3:$P$1269,8,FALSE)</f>
        <v>A2d</v>
      </c>
      <c r="S204" s="20" t="str">
        <f t="shared" si="231"/>
        <v>NoChange</v>
      </c>
      <c r="T204" s="20" t="b">
        <f t="shared" si="2"/>
        <v>0</v>
      </c>
      <c r="U204" s="22">
        <f>VLOOKUP($K204,GlobSheetPaste!$H$3:$P$1269,9,FALSE)</f>
        <v>43891</v>
      </c>
      <c r="V204" s="19">
        <v>100</v>
      </c>
      <c r="W204" s="19">
        <v>400</v>
      </c>
      <c r="X204" s="2" t="b">
        <f t="shared" ref="X204:Y204" si="233">ISNUMBER(V204)</f>
        <v>1</v>
      </c>
      <c r="Y204" s="2" t="b">
        <f t="shared" si="233"/>
        <v>1</v>
      </c>
      <c r="Z204" s="2" t="s">
        <v>89</v>
      </c>
      <c r="AB204" s="2" t="s">
        <v>278</v>
      </c>
      <c r="AC204" s="24" t="str">
        <f ca="1">IFERROR(__xludf.DUMMYFUNCTION("SPLIT(AB204,""_"")"),"Deepwater")</f>
        <v>Deepwater</v>
      </c>
      <c r="AD204" s="24" t="str">
        <f ca="1">IFERROR(__xludf.DUMMYFUNCTION("""COMPUTED_VALUE"""),"Coastal")</f>
        <v>Coastal</v>
      </c>
      <c r="AE204" s="24">
        <f>VLOOKUP(J204,rangearea210527!$B$2:$C$1159,2,TRUE)</f>
        <v>13698.300209999999</v>
      </c>
      <c r="AF204" s="26" t="s">
        <v>118</v>
      </c>
      <c r="AG204" s="26">
        <v>85</v>
      </c>
      <c r="AH204" s="26" t="s">
        <v>84</v>
      </c>
      <c r="AI204" s="26" t="s">
        <v>85</v>
      </c>
      <c r="AJ204" s="27" t="s">
        <v>86</v>
      </c>
      <c r="AK204" s="27"/>
      <c r="AL204" s="26">
        <v>21</v>
      </c>
      <c r="AM204" s="26">
        <v>1</v>
      </c>
      <c r="AN204" s="26">
        <v>0</v>
      </c>
      <c r="AO204" s="29">
        <v>0</v>
      </c>
      <c r="AP204" s="30"/>
      <c r="AQ204" s="30"/>
      <c r="AR204" s="30"/>
      <c r="AS204" s="1">
        <v>0</v>
      </c>
      <c r="AT204" s="1"/>
      <c r="AU204" s="1"/>
      <c r="AV204" s="1"/>
      <c r="AW204" s="1">
        <v>1</v>
      </c>
      <c r="AX204" s="1">
        <v>1</v>
      </c>
      <c r="AY204" s="1">
        <v>1</v>
      </c>
      <c r="AZ204" s="1">
        <v>1</v>
      </c>
      <c r="BA204" s="1"/>
      <c r="BB204" s="1"/>
      <c r="BC204" s="1">
        <v>1</v>
      </c>
      <c r="BD204" s="1">
        <v>1</v>
      </c>
      <c r="BH204" s="1">
        <v>1</v>
      </c>
      <c r="BI204" s="1">
        <v>1</v>
      </c>
      <c r="BJ204" s="1">
        <v>1</v>
      </c>
      <c r="BL204" s="1">
        <v>1</v>
      </c>
      <c r="BM204" s="1"/>
      <c r="BN204" s="1"/>
      <c r="BO204" s="1"/>
      <c r="BP204" s="2" t="s">
        <v>567</v>
      </c>
      <c r="BU204" s="1"/>
      <c r="BV204" s="1"/>
      <c r="BW204" s="1">
        <v>0</v>
      </c>
    </row>
    <row r="205" spans="1:75" ht="15.75" hidden="1" customHeight="1" x14ac:dyDescent="0.3">
      <c r="A205" s="2">
        <v>165</v>
      </c>
      <c r="B205" s="2">
        <v>1</v>
      </c>
      <c r="C205" s="2" t="s">
        <v>75</v>
      </c>
      <c r="D205" s="1">
        <v>5</v>
      </c>
      <c r="E205" s="2" t="str">
        <f t="shared" si="0"/>
        <v>5_Squatiniformes</v>
      </c>
      <c r="F205" s="2" t="s">
        <v>566</v>
      </c>
      <c r="G205" s="2" t="s">
        <v>567</v>
      </c>
      <c r="H205" s="2" t="s">
        <v>568</v>
      </c>
      <c r="I205" s="2" t="s">
        <v>592</v>
      </c>
      <c r="J205" s="2" t="s">
        <v>593</v>
      </c>
      <c r="K205" s="19" t="str">
        <f t="shared" si="1"/>
        <v>Squatina guggenheim</v>
      </c>
      <c r="L205" s="20">
        <f>VLOOKUP($K205,GlobSheetPaste!$H$3:$P$1269,2,FALSE)</f>
        <v>130393378</v>
      </c>
      <c r="M205" s="20">
        <f>VLOOKUP($K205,GlobSheetPaste!$H$3:$P$1269,3,FALSE)</f>
        <v>130393975</v>
      </c>
      <c r="N205" s="20" t="str">
        <f>VLOOKUP($K205,GlobSheetPaste!$H$3:$P$1269,4,FALSE)</f>
        <v>published</v>
      </c>
      <c r="O205" s="20" t="str">
        <f>VLOOKUP($K205,GlobSheetPaste!$H$3:$P$1269,5,FALSE)</f>
        <v>EN</v>
      </c>
      <c r="P205" s="20">
        <f>VLOOKUP($K205,GlobSheetPaste!$H$3:$P$1269,6,FALSE)</f>
        <v>2007</v>
      </c>
      <c r="Q205" s="20" t="str">
        <f>VLOOKUP($K205,GlobSheetPaste!$H$3:$P$1269,7,FALSE)</f>
        <v>EN</v>
      </c>
      <c r="R205" s="20" t="str">
        <f>VLOOKUP($K205,GlobSheetPaste!$H$3:$P$1269,8,FALSE)</f>
        <v>A2bd</v>
      </c>
      <c r="S205" s="20" t="str">
        <f t="shared" si="231"/>
        <v>NoChange</v>
      </c>
      <c r="T205" s="20" t="b">
        <f t="shared" si="2"/>
        <v>0</v>
      </c>
      <c r="U205" s="20">
        <f>VLOOKUP($K205,GlobSheetPaste!$H$3:$P$1269,9,FALSE)</f>
        <v>2018</v>
      </c>
      <c r="V205" s="19">
        <v>7</v>
      </c>
      <c r="W205" s="19">
        <v>150</v>
      </c>
      <c r="X205" s="2" t="b">
        <f t="shared" ref="X205:Y205" si="234">ISNUMBER(V205)</f>
        <v>1</v>
      </c>
      <c r="Y205" s="2" t="b">
        <f t="shared" si="234"/>
        <v>1</v>
      </c>
      <c r="Z205" s="2" t="s">
        <v>89</v>
      </c>
      <c r="AB205" s="2" t="s">
        <v>83</v>
      </c>
      <c r="AC205" s="24" t="str">
        <f ca="1">IFERROR(__xludf.DUMMYFUNCTION("SPLIT(AB205,""_"")"),"Coastal")</f>
        <v>Coastal</v>
      </c>
      <c r="AD205" s="24"/>
      <c r="AE205" s="24">
        <f>VLOOKUP(J205,rangearea210527!$B$2:$C$1159,2,TRUE)</f>
        <v>600038.75490000006</v>
      </c>
      <c r="AF205" s="26"/>
      <c r="AG205" s="26">
        <v>95</v>
      </c>
      <c r="AH205" s="26" t="s">
        <v>84</v>
      </c>
      <c r="AI205" s="26" t="s">
        <v>85</v>
      </c>
      <c r="AJ205" s="27" t="s">
        <v>86</v>
      </c>
      <c r="AK205" s="27"/>
      <c r="AL205" s="26">
        <v>8</v>
      </c>
      <c r="AM205" s="26">
        <v>0</v>
      </c>
      <c r="AN205" s="26">
        <v>0</v>
      </c>
      <c r="AO205" s="29">
        <v>0</v>
      </c>
      <c r="AP205" s="30"/>
      <c r="AQ205" s="30"/>
      <c r="AR205" s="30"/>
      <c r="AS205" s="1">
        <v>0</v>
      </c>
      <c r="AT205" s="1"/>
      <c r="AU205" s="1">
        <v>1</v>
      </c>
      <c r="AV205" s="1"/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J205" s="1">
        <v>1</v>
      </c>
      <c r="BK205" s="1">
        <v>1</v>
      </c>
      <c r="BL205" s="1"/>
      <c r="BM205" s="1"/>
      <c r="BN205" s="1"/>
      <c r="BO205" s="1"/>
      <c r="BP205" s="2" t="s">
        <v>567</v>
      </c>
      <c r="BU205" s="1"/>
      <c r="BV205" s="1"/>
      <c r="BW205" s="1">
        <v>0</v>
      </c>
    </row>
    <row r="206" spans="1:75" ht="15.75" hidden="1" customHeight="1" x14ac:dyDescent="0.3">
      <c r="A206" s="2">
        <v>166</v>
      </c>
      <c r="B206" s="2">
        <v>1</v>
      </c>
      <c r="C206" s="2" t="s">
        <v>75</v>
      </c>
      <c r="D206" s="1">
        <v>5</v>
      </c>
      <c r="E206" s="2" t="str">
        <f t="shared" si="0"/>
        <v>5_Squatiniformes</v>
      </c>
      <c r="F206" s="2" t="s">
        <v>566</v>
      </c>
      <c r="G206" s="2" t="s">
        <v>567</v>
      </c>
      <c r="H206" s="2" t="s">
        <v>568</v>
      </c>
      <c r="I206" s="2" t="s">
        <v>594</v>
      </c>
      <c r="J206" s="2" t="s">
        <v>595</v>
      </c>
      <c r="K206" s="19" t="str">
        <f t="shared" si="1"/>
        <v>Squatina japonica</v>
      </c>
      <c r="L206" s="20">
        <f>VLOOKUP($K206,GlobSheetPaste!$H$3:$P$1269,2,FALSE)</f>
        <v>161558</v>
      </c>
      <c r="M206" s="20">
        <f>VLOOKUP($K206,GlobSheetPaste!$H$3:$P$1269,3,FALSE)</f>
        <v>134194013</v>
      </c>
      <c r="N206" s="20" t="str">
        <f>VLOOKUP($K206,GlobSheetPaste!$H$3:$P$1269,4,FALSE)</f>
        <v>published</v>
      </c>
      <c r="O206" s="20" t="str">
        <f>VLOOKUP($K206,GlobSheetPaste!$H$3:$P$1269,5,FALSE)</f>
        <v>VU</v>
      </c>
      <c r="P206" s="20">
        <f>VLOOKUP($K206,GlobSheetPaste!$H$3:$P$1269,6,FALSE)</f>
        <v>2008</v>
      </c>
      <c r="Q206" s="20" t="str">
        <f>VLOOKUP($K206,GlobSheetPaste!$H$3:$P$1269,7,FALSE)</f>
        <v>CR</v>
      </c>
      <c r="R206" s="20" t="str">
        <f>VLOOKUP($K206,GlobSheetPaste!$H$3:$P$1269,8,FALSE)</f>
        <v>A2d</v>
      </c>
      <c r="S206" s="20" t="str">
        <f t="shared" si="231"/>
        <v>non-genuine change</v>
      </c>
      <c r="T206" s="20" t="b">
        <f t="shared" si="2"/>
        <v>0</v>
      </c>
      <c r="U206" s="22">
        <f>VLOOKUP($K206,GlobSheetPaste!$H$3:$P$1269,9,FALSE)</f>
        <v>44197</v>
      </c>
      <c r="V206" s="19">
        <v>10</v>
      </c>
      <c r="W206" s="19">
        <v>352</v>
      </c>
      <c r="X206" s="2" t="b">
        <f t="shared" ref="X206:Y206" si="235">ISNUMBER(V206)</f>
        <v>1</v>
      </c>
      <c r="Y206" s="2" t="b">
        <f t="shared" si="235"/>
        <v>1</v>
      </c>
      <c r="Z206" s="2" t="s">
        <v>89</v>
      </c>
      <c r="AB206" s="2" t="s">
        <v>83</v>
      </c>
      <c r="AC206" s="24" t="str">
        <f ca="1">IFERROR(__xludf.DUMMYFUNCTION("SPLIT(AB206,""_"")"),"Coastal")</f>
        <v>Coastal</v>
      </c>
      <c r="AD206" s="24"/>
      <c r="AE206" s="24">
        <f>VLOOKUP(J206,rangearea210527!$B$2:$C$1159,2,TRUE)</f>
        <v>1135329.0989999999</v>
      </c>
      <c r="AF206" s="26"/>
      <c r="AG206" s="26">
        <v>200</v>
      </c>
      <c r="AH206" s="26" t="s">
        <v>84</v>
      </c>
      <c r="AI206" s="26" t="s">
        <v>98</v>
      </c>
      <c r="AJ206" s="27" t="s">
        <v>99</v>
      </c>
      <c r="AK206" s="27"/>
      <c r="AL206" s="26">
        <v>23</v>
      </c>
      <c r="AM206" s="26">
        <v>0</v>
      </c>
      <c r="AN206" s="26">
        <v>0</v>
      </c>
      <c r="AO206" s="29">
        <v>0</v>
      </c>
      <c r="AP206" s="30"/>
      <c r="AQ206" s="30"/>
      <c r="AR206" s="30"/>
      <c r="AS206" s="1">
        <v>0</v>
      </c>
      <c r="AT206" s="1"/>
      <c r="AU206" s="1"/>
      <c r="AV206" s="1"/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J206" s="1">
        <v>1</v>
      </c>
      <c r="BK206" s="1">
        <v>1</v>
      </c>
      <c r="BL206" s="1"/>
      <c r="BM206" s="1"/>
      <c r="BN206" s="1"/>
      <c r="BO206" s="1"/>
      <c r="BP206" s="2" t="s">
        <v>567</v>
      </c>
      <c r="BU206" s="1"/>
      <c r="BV206" s="1"/>
      <c r="BW206" s="1">
        <v>0</v>
      </c>
    </row>
    <row r="207" spans="1:75" ht="15.75" hidden="1" customHeight="1" x14ac:dyDescent="0.3">
      <c r="A207" s="2">
        <v>167</v>
      </c>
      <c r="B207" s="2">
        <v>1</v>
      </c>
      <c r="C207" s="2" t="s">
        <v>75</v>
      </c>
      <c r="D207" s="1">
        <v>5</v>
      </c>
      <c r="E207" s="2" t="str">
        <f t="shared" si="0"/>
        <v>5_Squatiniformes</v>
      </c>
      <c r="F207" s="2" t="s">
        <v>566</v>
      </c>
      <c r="G207" s="2" t="s">
        <v>567</v>
      </c>
      <c r="H207" s="2" t="s">
        <v>568</v>
      </c>
      <c r="I207" s="2" t="s">
        <v>596</v>
      </c>
      <c r="J207" s="2" t="s">
        <v>597</v>
      </c>
      <c r="K207" s="19" t="str">
        <f t="shared" si="1"/>
        <v>Squatina legnota</v>
      </c>
      <c r="L207" s="20">
        <f>VLOOKUP($K207,GlobSheetPaste!$H$3:$P$1269,2,FALSE)</f>
        <v>161638</v>
      </c>
      <c r="M207" s="20">
        <f>VLOOKUP($K207,GlobSheetPaste!$H$3:$P$1269,3,FALSE)</f>
        <v>113148785</v>
      </c>
      <c r="N207" s="20" t="str">
        <f>VLOOKUP($K207,GlobSheetPaste!$H$3:$P$1269,4,FALSE)</f>
        <v>published</v>
      </c>
      <c r="O207" s="20" t="str">
        <f>VLOOKUP($K207,GlobSheetPaste!$H$3:$P$1269,5,FALSE)</f>
        <v>DD</v>
      </c>
      <c r="P207" s="20">
        <f>VLOOKUP($K207,GlobSheetPaste!$H$3:$P$1269,6,FALSE)</f>
        <v>2008</v>
      </c>
      <c r="Q207" s="20" t="str">
        <f>VLOOKUP($K207,GlobSheetPaste!$H$3:$P$1269,7,FALSE)</f>
        <v>CR</v>
      </c>
      <c r="R207" s="20" t="str">
        <f>VLOOKUP($K207,GlobSheetPaste!$H$3:$P$1269,8,FALSE)</f>
        <v>A2bd</v>
      </c>
      <c r="S207" s="20" t="str">
        <f t="shared" si="231"/>
        <v>non-genuine change</v>
      </c>
      <c r="T207" s="20" t="b">
        <f t="shared" si="2"/>
        <v>0</v>
      </c>
      <c r="U207" s="22">
        <f>VLOOKUP($K207,GlobSheetPaste!$H$3:$P$1269,9,FALSE)</f>
        <v>43891</v>
      </c>
      <c r="V207" s="19" t="s">
        <v>267</v>
      </c>
      <c r="W207" s="19" t="s">
        <v>267</v>
      </c>
      <c r="X207" s="2" t="b">
        <f t="shared" ref="X207:Y207" si="236">ISNUMBER(V207)</f>
        <v>0</v>
      </c>
      <c r="Y207" s="2" t="b">
        <f t="shared" si="236"/>
        <v>0</v>
      </c>
      <c r="Z207" s="1" t="s">
        <v>598</v>
      </c>
      <c r="AA207" s="1"/>
      <c r="AB207" s="1" t="s">
        <v>278</v>
      </c>
      <c r="AC207" s="24" t="str">
        <f ca="1">IFERROR(__xludf.DUMMYFUNCTION("SPLIT(AB207,""_"")"),"Deepwater")</f>
        <v>Deepwater</v>
      </c>
      <c r="AD207" s="24" t="str">
        <f ca="1">IFERROR(__xludf.DUMMYFUNCTION("""COMPUTED_VALUE"""),"Coastal")</f>
        <v>Coastal</v>
      </c>
      <c r="AE207" s="24">
        <f>VLOOKUP(J207,rangearea210527!$B$2:$C$1159,2,TRUE)</f>
        <v>12525.036169999999</v>
      </c>
      <c r="AF207" s="26" t="s">
        <v>118</v>
      </c>
      <c r="AG207" s="26">
        <v>134</v>
      </c>
      <c r="AH207" s="26" t="s">
        <v>84</v>
      </c>
      <c r="AI207" s="26" t="s">
        <v>85</v>
      </c>
      <c r="AJ207" s="27" t="s">
        <v>86</v>
      </c>
      <c r="AK207" s="27"/>
      <c r="AL207" s="26">
        <v>15.5</v>
      </c>
      <c r="AM207" s="26">
        <v>1</v>
      </c>
      <c r="AN207" s="26">
        <v>0</v>
      </c>
      <c r="AO207" s="29">
        <v>0</v>
      </c>
      <c r="AP207" s="30"/>
      <c r="AQ207" s="30"/>
      <c r="AR207" s="30"/>
      <c r="AS207" s="1">
        <v>1</v>
      </c>
      <c r="AT207" s="1"/>
      <c r="AU207" s="1"/>
      <c r="AV207" s="1"/>
      <c r="AW207" s="1">
        <v>0</v>
      </c>
      <c r="AX207" s="1">
        <v>0</v>
      </c>
      <c r="AY207" s="1">
        <v>1</v>
      </c>
      <c r="AZ207" s="1">
        <v>1</v>
      </c>
      <c r="BA207" s="1"/>
      <c r="BB207" s="1"/>
      <c r="BC207" s="1">
        <v>1</v>
      </c>
      <c r="BD207" s="1">
        <v>1</v>
      </c>
      <c r="BH207" s="1">
        <v>1</v>
      </c>
      <c r="BI207" s="1">
        <v>1</v>
      </c>
      <c r="BJ207" s="1">
        <v>1</v>
      </c>
      <c r="BL207" s="1">
        <v>1</v>
      </c>
      <c r="BM207" s="1"/>
      <c r="BN207" s="1"/>
      <c r="BO207" s="1"/>
      <c r="BP207" s="2" t="s">
        <v>567</v>
      </c>
      <c r="BU207" s="1"/>
      <c r="BV207" s="1"/>
      <c r="BW207" s="1">
        <v>0</v>
      </c>
    </row>
    <row r="208" spans="1:75" ht="15.75" hidden="1" customHeight="1" x14ac:dyDescent="0.3">
      <c r="A208" s="2">
        <v>168</v>
      </c>
      <c r="B208" s="2">
        <v>1</v>
      </c>
      <c r="C208" s="2" t="s">
        <v>75</v>
      </c>
      <c r="D208" s="1">
        <v>5</v>
      </c>
      <c r="E208" s="2" t="str">
        <f t="shared" si="0"/>
        <v>5_Squatiniformes</v>
      </c>
      <c r="F208" s="2" t="s">
        <v>566</v>
      </c>
      <c r="G208" s="2" t="s">
        <v>567</v>
      </c>
      <c r="H208" s="2" t="s">
        <v>568</v>
      </c>
      <c r="I208" s="2" t="s">
        <v>599</v>
      </c>
      <c r="J208" s="2" t="s">
        <v>600</v>
      </c>
      <c r="K208" s="19" t="str">
        <f t="shared" si="1"/>
        <v>Squatina nebulosa</v>
      </c>
      <c r="L208" s="20">
        <f>VLOOKUP($K208,GlobSheetPaste!$H$3:$P$1269,2,FALSE)</f>
        <v>161325</v>
      </c>
      <c r="M208" s="20">
        <f>VLOOKUP($K208,GlobSheetPaste!$H$3:$P$1269,3,FALSE)</f>
        <v>134193576</v>
      </c>
      <c r="N208" s="20" t="str">
        <f>VLOOKUP($K208,GlobSheetPaste!$H$3:$P$1269,4,FALSE)</f>
        <v>published</v>
      </c>
      <c r="O208" s="20" t="str">
        <f>VLOOKUP($K208,GlobSheetPaste!$H$3:$P$1269,5,FALSE)</f>
        <v>VU</v>
      </c>
      <c r="P208" s="20">
        <f>VLOOKUP($K208,GlobSheetPaste!$H$3:$P$1269,6,FALSE)</f>
        <v>2008</v>
      </c>
      <c r="Q208" s="20" t="str">
        <f>VLOOKUP($K208,GlobSheetPaste!$H$3:$P$1269,7,FALSE)</f>
        <v>EN</v>
      </c>
      <c r="R208" s="20" t="str">
        <f>VLOOKUP($K208,GlobSheetPaste!$H$3:$P$1269,8,FALSE)</f>
        <v>A2d</v>
      </c>
      <c r="S208" s="20" t="str">
        <f t="shared" si="231"/>
        <v>non-genuine change</v>
      </c>
      <c r="T208" s="20" t="b">
        <f t="shared" si="2"/>
        <v>0</v>
      </c>
      <c r="U208" s="22">
        <f>VLOOKUP($K208,GlobSheetPaste!$H$3:$P$1269,9,FALSE)</f>
        <v>44197</v>
      </c>
      <c r="V208" s="19">
        <v>0</v>
      </c>
      <c r="W208" s="19">
        <v>330</v>
      </c>
      <c r="X208" s="2" t="b">
        <f t="shared" ref="X208:Y208" si="237">ISNUMBER(V208)</f>
        <v>1</v>
      </c>
      <c r="Y208" s="2" t="b">
        <f t="shared" si="237"/>
        <v>1</v>
      </c>
      <c r="Z208" s="2" t="s">
        <v>89</v>
      </c>
      <c r="AB208" s="2" t="s">
        <v>83</v>
      </c>
      <c r="AC208" s="24" t="str">
        <f ca="1">IFERROR(__xludf.DUMMYFUNCTION("SPLIT(AB208,""_"")"),"Coastal")</f>
        <v>Coastal</v>
      </c>
      <c r="AD208" s="24"/>
      <c r="AE208" s="24">
        <f>VLOOKUP(J208,rangearea210527!$B$2:$C$1159,2,TRUE)</f>
        <v>1282019.9069999999</v>
      </c>
      <c r="AF208" s="26"/>
      <c r="AG208" s="26">
        <v>200</v>
      </c>
      <c r="AH208" s="26" t="s">
        <v>84</v>
      </c>
      <c r="AI208" s="26" t="s">
        <v>98</v>
      </c>
      <c r="AJ208" s="27" t="s">
        <v>99</v>
      </c>
      <c r="AK208" s="27"/>
      <c r="AL208" s="26">
        <v>23</v>
      </c>
      <c r="AM208" s="26">
        <v>0</v>
      </c>
      <c r="AN208" s="26">
        <v>0</v>
      </c>
      <c r="AO208" s="29">
        <v>0</v>
      </c>
      <c r="AP208" s="30"/>
      <c r="AQ208" s="30"/>
      <c r="AR208" s="30"/>
      <c r="AS208" s="1">
        <v>0</v>
      </c>
      <c r="AT208" s="1"/>
      <c r="AU208" s="1"/>
      <c r="AV208" s="1"/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J208" s="1">
        <v>1</v>
      </c>
      <c r="BK208" s="1">
        <v>1</v>
      </c>
      <c r="BL208" s="1"/>
      <c r="BM208" s="1"/>
      <c r="BN208" s="1"/>
      <c r="BO208" s="1"/>
      <c r="BP208" s="2" t="s">
        <v>567</v>
      </c>
      <c r="BU208" s="1"/>
      <c r="BV208" s="1"/>
      <c r="BW208" s="1">
        <v>0</v>
      </c>
    </row>
    <row r="209" spans="1:75" ht="15.75" hidden="1" customHeight="1" x14ac:dyDescent="0.3">
      <c r="A209" s="2">
        <v>169</v>
      </c>
      <c r="B209" s="2">
        <v>1</v>
      </c>
      <c r="C209" s="2" t="s">
        <v>75</v>
      </c>
      <c r="D209" s="1">
        <v>5</v>
      </c>
      <c r="E209" s="2" t="str">
        <f t="shared" si="0"/>
        <v>5_Squatiniformes</v>
      </c>
      <c r="F209" s="2" t="s">
        <v>566</v>
      </c>
      <c r="G209" s="2" t="s">
        <v>567</v>
      </c>
      <c r="H209" s="2" t="s">
        <v>568</v>
      </c>
      <c r="I209" s="2" t="s">
        <v>601</v>
      </c>
      <c r="J209" s="2" t="s">
        <v>602</v>
      </c>
      <c r="K209" s="19" t="str">
        <f t="shared" si="1"/>
        <v>Squatina occulta</v>
      </c>
      <c r="L209" s="20">
        <f>VLOOKUP($K209,GlobSheetPaste!$H$3:$P$1269,2,FALSE)</f>
        <v>39331</v>
      </c>
      <c r="M209" s="20">
        <f>VLOOKUP($K209,GlobSheetPaste!$H$3:$P$1269,3,FALSE)</f>
        <v>2899669</v>
      </c>
      <c r="N209" s="20" t="str">
        <f>VLOOKUP($K209,GlobSheetPaste!$H$3:$P$1269,4,FALSE)</f>
        <v>published</v>
      </c>
      <c r="O209" s="20" t="str">
        <f>VLOOKUP($K209,GlobSheetPaste!$H$3:$P$1269,5,FALSE)</f>
        <v>EN</v>
      </c>
      <c r="P209" s="20">
        <f>VLOOKUP($K209,GlobSheetPaste!$H$3:$P$1269,6,FALSE)</f>
        <v>2007</v>
      </c>
      <c r="Q209" s="20" t="str">
        <f>VLOOKUP($K209,GlobSheetPaste!$H$3:$P$1269,7,FALSE)</f>
        <v>CR</v>
      </c>
      <c r="R209" s="20" t="str">
        <f>VLOOKUP($K209,GlobSheetPaste!$H$3:$P$1269,8,FALSE)</f>
        <v>A2bd</v>
      </c>
      <c r="S209" s="20" t="str">
        <f t="shared" si="231"/>
        <v>non-genuine change</v>
      </c>
      <c r="T209" s="20" t="b">
        <f t="shared" si="2"/>
        <v>0</v>
      </c>
      <c r="U209" s="20">
        <f>VLOOKUP($K209,GlobSheetPaste!$H$3:$P$1269,9,FALSE)</f>
        <v>2018</v>
      </c>
      <c r="V209" s="19">
        <v>35</v>
      </c>
      <c r="W209" s="19">
        <v>320</v>
      </c>
      <c r="X209" s="2" t="b">
        <f t="shared" ref="X209:Y209" si="238">ISNUMBER(V209)</f>
        <v>1</v>
      </c>
      <c r="Y209" s="2" t="b">
        <f t="shared" si="238"/>
        <v>1</v>
      </c>
      <c r="Z209" s="2" t="s">
        <v>89</v>
      </c>
      <c r="AB209" s="2" t="s">
        <v>83</v>
      </c>
      <c r="AC209" s="24" t="str">
        <f ca="1">IFERROR(__xludf.DUMMYFUNCTION("SPLIT(AB209,""_"")"),"Coastal")</f>
        <v>Coastal</v>
      </c>
      <c r="AD209" s="24"/>
      <c r="AE209" s="24">
        <f>VLOOKUP(J209,rangearea210527!$B$2:$C$1159,2,TRUE)</f>
        <v>580439.10270000005</v>
      </c>
      <c r="AF209" s="26"/>
      <c r="AG209" s="26">
        <v>160</v>
      </c>
      <c r="AH209" s="26" t="s">
        <v>84</v>
      </c>
      <c r="AI209" s="26" t="s">
        <v>98</v>
      </c>
      <c r="AJ209" s="27" t="s">
        <v>99</v>
      </c>
      <c r="AK209" s="27"/>
      <c r="AL209" s="26">
        <v>15.5</v>
      </c>
      <c r="AM209" s="26">
        <v>0</v>
      </c>
      <c r="AN209" s="26">
        <v>0</v>
      </c>
      <c r="AO209" s="29">
        <v>0</v>
      </c>
      <c r="AP209" s="30"/>
      <c r="AQ209" s="30"/>
      <c r="AR209" s="30"/>
      <c r="AS209" s="1">
        <v>0</v>
      </c>
      <c r="AT209" s="1"/>
      <c r="AU209" s="1">
        <v>1</v>
      </c>
      <c r="AV209" s="1"/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J209" s="1">
        <v>1</v>
      </c>
      <c r="BK209" s="1">
        <v>1</v>
      </c>
      <c r="BL209" s="1"/>
      <c r="BM209" s="1"/>
      <c r="BN209" s="1"/>
      <c r="BO209" s="1"/>
      <c r="BP209" s="2" t="s">
        <v>567</v>
      </c>
      <c r="BU209" s="1"/>
      <c r="BV209" s="1"/>
      <c r="BW209" s="1">
        <v>0</v>
      </c>
    </row>
    <row r="210" spans="1:75" ht="15.75" hidden="1" customHeight="1" x14ac:dyDescent="0.3">
      <c r="A210" s="2">
        <v>170</v>
      </c>
      <c r="B210" s="2">
        <v>1</v>
      </c>
      <c r="C210" s="2" t="s">
        <v>75</v>
      </c>
      <c r="D210" s="1">
        <v>5</v>
      </c>
      <c r="E210" s="2" t="str">
        <f t="shared" si="0"/>
        <v>5_Squatiniformes</v>
      </c>
      <c r="F210" s="2" t="s">
        <v>566</v>
      </c>
      <c r="G210" s="2" t="s">
        <v>567</v>
      </c>
      <c r="H210" s="2" t="s">
        <v>568</v>
      </c>
      <c r="I210" s="2" t="s">
        <v>603</v>
      </c>
      <c r="J210" s="2" t="s">
        <v>604</v>
      </c>
      <c r="K210" s="19" t="str">
        <f t="shared" si="1"/>
        <v>Squatina oculata</v>
      </c>
      <c r="L210" s="20">
        <f>VLOOKUP($K210,GlobSheetPaste!$H$3:$P$1269,2,FALSE)</f>
        <v>61418</v>
      </c>
      <c r="M210" s="20">
        <f>VLOOKUP($K210,GlobSheetPaste!$H$3:$P$1269,3,FALSE)</f>
        <v>116782036</v>
      </c>
      <c r="N210" s="20" t="str">
        <f>VLOOKUP($K210,GlobSheetPaste!$H$3:$P$1269,4,FALSE)</f>
        <v>published</v>
      </c>
      <c r="O210" s="20" t="str">
        <f>VLOOKUP($K210,GlobSheetPaste!$H$3:$P$1269,5,FALSE)</f>
        <v>CR</v>
      </c>
      <c r="P210" s="20">
        <f>VLOOKUP($K210,GlobSheetPaste!$H$3:$P$1269,6,FALSE)</f>
        <v>2007</v>
      </c>
      <c r="Q210" s="20" t="str">
        <f>VLOOKUP($K210,GlobSheetPaste!$H$3:$P$1269,7,FALSE)</f>
        <v>CR</v>
      </c>
      <c r="R210" s="20" t="str">
        <f>VLOOKUP($K210,GlobSheetPaste!$H$3:$P$1269,8,FALSE)</f>
        <v>A2bcd+3cd</v>
      </c>
      <c r="S210" s="20" t="str">
        <f t="shared" si="231"/>
        <v>NoChange</v>
      </c>
      <c r="T210" s="20" t="b">
        <f t="shared" si="2"/>
        <v>0</v>
      </c>
      <c r="U210" s="20">
        <f>VLOOKUP($K210,GlobSheetPaste!$H$3:$P$1269,9,FALSE)</f>
        <v>2017</v>
      </c>
      <c r="V210" s="19">
        <v>10</v>
      </c>
      <c r="W210" s="19">
        <v>500</v>
      </c>
      <c r="X210" s="2" t="b">
        <f t="shared" ref="X210:Y210" si="239">ISNUMBER(V210)</f>
        <v>1</v>
      </c>
      <c r="Y210" s="2" t="b">
        <f t="shared" si="239"/>
        <v>1</v>
      </c>
      <c r="Z210" s="2" t="s">
        <v>89</v>
      </c>
      <c r="AB210" s="2" t="s">
        <v>83</v>
      </c>
      <c r="AC210" s="24" t="str">
        <f ca="1">IFERROR(__xludf.DUMMYFUNCTION("SPLIT(AB210,""_"")"),"Coastal")</f>
        <v>Coastal</v>
      </c>
      <c r="AD210" s="24"/>
      <c r="AE210" s="24">
        <f>VLOOKUP(J210,rangearea210527!$B$2:$C$1159,2,TRUE)</f>
        <v>2192249.906</v>
      </c>
      <c r="AF210" s="26"/>
      <c r="AG210" s="26">
        <v>160</v>
      </c>
      <c r="AH210" s="26" t="s">
        <v>84</v>
      </c>
      <c r="AI210" s="26" t="s">
        <v>98</v>
      </c>
      <c r="AJ210" s="27" t="s">
        <v>99</v>
      </c>
      <c r="AK210" s="27"/>
      <c r="AL210" s="26">
        <v>15</v>
      </c>
      <c r="AM210" s="26">
        <v>0</v>
      </c>
      <c r="AN210" s="26">
        <v>0</v>
      </c>
      <c r="AO210" s="29">
        <v>0</v>
      </c>
      <c r="AP210" s="30"/>
      <c r="AQ210" s="30"/>
      <c r="AR210" s="30"/>
      <c r="AS210" s="1">
        <v>0</v>
      </c>
      <c r="AT210" s="1"/>
      <c r="AU210" s="1"/>
      <c r="AV210" s="1"/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J210" s="1">
        <v>1</v>
      </c>
      <c r="BK210" s="1">
        <v>1</v>
      </c>
      <c r="BL210" s="1"/>
      <c r="BM210" s="1"/>
      <c r="BN210" s="1"/>
      <c r="BO210" s="1"/>
      <c r="BP210" s="2" t="s">
        <v>567</v>
      </c>
      <c r="BV210" s="1"/>
      <c r="BW210" s="1">
        <v>0</v>
      </c>
    </row>
    <row r="211" spans="1:75" ht="15.75" hidden="1" customHeight="1" x14ac:dyDescent="0.3">
      <c r="A211" s="2">
        <v>171</v>
      </c>
      <c r="B211" s="2">
        <v>1</v>
      </c>
      <c r="C211" s="2" t="s">
        <v>75</v>
      </c>
      <c r="D211" s="1">
        <v>5</v>
      </c>
      <c r="E211" s="2" t="str">
        <f t="shared" si="0"/>
        <v>5_Squatiniformes</v>
      </c>
      <c r="F211" s="2" t="s">
        <v>566</v>
      </c>
      <c r="G211" s="2" t="s">
        <v>567</v>
      </c>
      <c r="H211" s="2" t="s">
        <v>568</v>
      </c>
      <c r="I211" s="2" t="s">
        <v>605</v>
      </c>
      <c r="J211" s="2" t="s">
        <v>606</v>
      </c>
      <c r="K211" s="19" t="str">
        <f t="shared" si="1"/>
        <v>Squatina pseudocellata</v>
      </c>
      <c r="L211" s="20">
        <f>VLOOKUP($K211,GlobSheetPaste!$H$3:$P$1269,2,FALSE)</f>
        <v>42728</v>
      </c>
      <c r="M211" s="20">
        <f>VLOOKUP($K211,GlobSheetPaste!$H$3:$P$1269,3,FALSE)</f>
        <v>68645745</v>
      </c>
      <c r="N211" s="20" t="str">
        <f>VLOOKUP($K211,GlobSheetPaste!$H$3:$P$1269,4,FALSE)</f>
        <v>published</v>
      </c>
      <c r="O211" s="20" t="str">
        <f>VLOOKUP($K211,GlobSheetPaste!$H$3:$P$1269,5,FALSE)</f>
        <v>DD</v>
      </c>
      <c r="P211" s="20">
        <f>VLOOKUP($K211,GlobSheetPaste!$H$3:$P$1269,6,FALSE)</f>
        <v>2003</v>
      </c>
      <c r="Q211" s="20" t="str">
        <f>VLOOKUP($K211,GlobSheetPaste!$H$3:$P$1269,7,FALSE)</f>
        <v>LC</v>
      </c>
      <c r="R211" s="20" t="str">
        <f>VLOOKUP($K211,GlobSheetPaste!$H$3:$P$1269,8,FALSE)</f>
        <v>NA</v>
      </c>
      <c r="S211" s="20" t="str">
        <f t="shared" si="231"/>
        <v>non-genuine change</v>
      </c>
      <c r="T211" s="20" t="b">
        <f t="shared" si="2"/>
        <v>0</v>
      </c>
      <c r="U211" s="20">
        <f>VLOOKUP($K211,GlobSheetPaste!$H$3:$P$1269,9,FALSE)</f>
        <v>2015</v>
      </c>
      <c r="V211" s="19">
        <v>150</v>
      </c>
      <c r="W211" s="19">
        <v>312</v>
      </c>
      <c r="X211" s="2" t="b">
        <f t="shared" ref="X211:Y211" si="240">ISNUMBER(V211)</f>
        <v>1</v>
      </c>
      <c r="Y211" s="2" t="b">
        <f t="shared" si="240"/>
        <v>1</v>
      </c>
      <c r="Z211" s="2" t="s">
        <v>89</v>
      </c>
      <c r="AB211" s="2" t="s">
        <v>95</v>
      </c>
      <c r="AC211" s="24" t="str">
        <f ca="1">IFERROR(__xludf.DUMMYFUNCTION("SPLIT(AB211,""_"")"),"Coastal")</f>
        <v>Coastal</v>
      </c>
      <c r="AD211" s="24" t="str">
        <f ca="1">IFERROR(__xludf.DUMMYFUNCTION("""COMPUTED_VALUE"""),"Deepwater")</f>
        <v>Deepwater</v>
      </c>
      <c r="AE211" s="24">
        <f>VLOOKUP(J211,rangearea210527!$B$2:$C$1159,2,TRUE)</f>
        <v>57868.607219999998</v>
      </c>
      <c r="AF211" s="26" t="s">
        <v>118</v>
      </c>
      <c r="AG211" s="26">
        <v>114</v>
      </c>
      <c r="AH211" s="26" t="s">
        <v>84</v>
      </c>
      <c r="AI211" s="26" t="s">
        <v>85</v>
      </c>
      <c r="AJ211" s="27" t="s">
        <v>86</v>
      </c>
      <c r="AK211" s="27"/>
      <c r="AL211" s="26"/>
      <c r="AM211" s="26">
        <v>0</v>
      </c>
      <c r="AN211" s="26">
        <v>0</v>
      </c>
      <c r="AO211" s="29">
        <v>0</v>
      </c>
      <c r="AP211" s="30"/>
      <c r="AQ211" s="30"/>
      <c r="AR211" s="30"/>
      <c r="AS211" s="1">
        <v>0</v>
      </c>
      <c r="AT211" s="1"/>
      <c r="AU211" s="1"/>
      <c r="AV211" s="1"/>
      <c r="AW211" s="1">
        <v>1</v>
      </c>
      <c r="AX211" s="1">
        <v>1</v>
      </c>
      <c r="AY211" s="1">
        <v>1</v>
      </c>
      <c r="BA211" s="1">
        <v>1</v>
      </c>
      <c r="BH211" s="1">
        <v>1</v>
      </c>
      <c r="BJ211" s="1">
        <v>1</v>
      </c>
      <c r="BK211" s="1">
        <v>1</v>
      </c>
      <c r="BL211" s="1"/>
      <c r="BM211" s="1"/>
      <c r="BN211" s="1"/>
      <c r="BO211" s="1"/>
      <c r="BP211" s="2" t="s">
        <v>567</v>
      </c>
      <c r="BU211" s="1"/>
      <c r="BV211" s="1"/>
      <c r="BW211" s="1">
        <v>0</v>
      </c>
    </row>
    <row r="212" spans="1:75" ht="15.75" hidden="1" customHeight="1" x14ac:dyDescent="0.3">
      <c r="A212" s="2">
        <v>172</v>
      </c>
      <c r="B212" s="2">
        <v>1</v>
      </c>
      <c r="C212" s="2" t="s">
        <v>75</v>
      </c>
      <c r="D212" s="1">
        <v>5</v>
      </c>
      <c r="E212" s="2" t="str">
        <f t="shared" si="0"/>
        <v>5_Squatiniformes</v>
      </c>
      <c r="F212" s="2" t="s">
        <v>566</v>
      </c>
      <c r="G212" s="2" t="s">
        <v>567</v>
      </c>
      <c r="H212" s="2" t="s">
        <v>568</v>
      </c>
      <c r="I212" s="2" t="s">
        <v>607</v>
      </c>
      <c r="J212" s="2" t="s">
        <v>608</v>
      </c>
      <c r="K212" s="19" t="str">
        <f t="shared" si="1"/>
        <v>Squatina squatina</v>
      </c>
      <c r="L212" s="20">
        <f>VLOOKUP($K212,GlobSheetPaste!$H$3:$P$1269,2,FALSE)</f>
        <v>39332</v>
      </c>
      <c r="M212" s="20">
        <f>VLOOKUP($K212,GlobSheetPaste!$H$3:$P$1269,3,FALSE)</f>
        <v>117498371</v>
      </c>
      <c r="N212" s="20" t="str">
        <f>VLOOKUP($K212,GlobSheetPaste!$H$3:$P$1269,4,FALSE)</f>
        <v>published</v>
      </c>
      <c r="O212" s="20" t="str">
        <f>VLOOKUP($K212,GlobSheetPaste!$H$3:$P$1269,5,FALSE)</f>
        <v>CR</v>
      </c>
      <c r="P212" s="20">
        <f>VLOOKUP($K212,GlobSheetPaste!$H$3:$P$1269,6,FALSE)</f>
        <v>2014</v>
      </c>
      <c r="Q212" s="20" t="str">
        <f>VLOOKUP($K212,GlobSheetPaste!$H$3:$P$1269,7,FALSE)</f>
        <v>CR</v>
      </c>
      <c r="R212" s="20" t="str">
        <f>VLOOKUP($K212,GlobSheetPaste!$H$3:$P$1269,8,FALSE)</f>
        <v>A2bcd</v>
      </c>
      <c r="S212" s="20" t="str">
        <f t="shared" si="231"/>
        <v>NoChange</v>
      </c>
      <c r="T212" s="20" t="b">
        <f t="shared" si="2"/>
        <v>0</v>
      </c>
      <c r="U212" s="20">
        <f>VLOOKUP($K212,GlobSheetPaste!$H$3:$P$1269,9,FALSE)</f>
        <v>2017</v>
      </c>
      <c r="V212" s="19">
        <v>2</v>
      </c>
      <c r="W212" s="19">
        <v>150</v>
      </c>
      <c r="X212" s="2" t="b">
        <f t="shared" ref="X212:Y212" si="241">ISNUMBER(V212)</f>
        <v>1</v>
      </c>
      <c r="Y212" s="2" t="b">
        <f t="shared" si="241"/>
        <v>1</v>
      </c>
      <c r="Z212" s="2" t="s">
        <v>89</v>
      </c>
      <c r="AB212" s="2" t="s">
        <v>83</v>
      </c>
      <c r="AC212" s="24" t="str">
        <f ca="1">IFERROR(__xludf.DUMMYFUNCTION("SPLIT(AB212,""_"")"),"Coastal")</f>
        <v>Coastal</v>
      </c>
      <c r="AD212" s="24"/>
      <c r="AE212" s="24">
        <f>VLOOKUP(J212,rangearea210527!$B$2:$C$1159,2,TRUE)</f>
        <v>3646900.5660000001</v>
      </c>
      <c r="AF212" s="26"/>
      <c r="AG212" s="26">
        <v>244</v>
      </c>
      <c r="AH212" s="26" t="s">
        <v>84</v>
      </c>
      <c r="AI212" s="26" t="s">
        <v>98</v>
      </c>
      <c r="AJ212" s="27" t="s">
        <v>99</v>
      </c>
      <c r="AK212" s="27"/>
      <c r="AL212" s="26">
        <v>15</v>
      </c>
      <c r="AM212" s="26">
        <v>0</v>
      </c>
      <c r="AN212" s="26">
        <v>0</v>
      </c>
      <c r="AO212" s="29">
        <v>0</v>
      </c>
      <c r="AP212" s="30"/>
      <c r="AQ212" s="30"/>
      <c r="AR212" s="30"/>
      <c r="AS212" s="1">
        <v>0</v>
      </c>
      <c r="AT212" s="1"/>
      <c r="AU212" s="1"/>
      <c r="AV212" s="1"/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J212" s="1">
        <v>1</v>
      </c>
      <c r="BK212" s="1">
        <v>1</v>
      </c>
      <c r="BL212" s="1"/>
      <c r="BM212" s="1"/>
      <c r="BN212" s="1"/>
      <c r="BO212" s="1">
        <v>1</v>
      </c>
      <c r="BP212" s="2" t="s">
        <v>567</v>
      </c>
      <c r="BU212" s="1"/>
      <c r="BV212" s="1"/>
      <c r="BW212" s="1">
        <v>0</v>
      </c>
    </row>
    <row r="213" spans="1:75" ht="15.75" hidden="1" customHeight="1" x14ac:dyDescent="0.3">
      <c r="A213" s="2">
        <v>173</v>
      </c>
      <c r="B213" s="2">
        <v>1</v>
      </c>
      <c r="C213" s="2" t="s">
        <v>75</v>
      </c>
      <c r="D213" s="1">
        <v>5</v>
      </c>
      <c r="E213" s="2" t="str">
        <f t="shared" si="0"/>
        <v>5_Squatiniformes</v>
      </c>
      <c r="F213" s="2" t="s">
        <v>566</v>
      </c>
      <c r="G213" s="2" t="s">
        <v>567</v>
      </c>
      <c r="H213" s="2" t="s">
        <v>568</v>
      </c>
      <c r="I213" s="2" t="s">
        <v>609</v>
      </c>
      <c r="J213" s="2" t="s">
        <v>610</v>
      </c>
      <c r="K213" s="19" t="str">
        <f t="shared" si="1"/>
        <v>Squatina tergocellata</v>
      </c>
      <c r="L213" s="20">
        <f>VLOOKUP($K213,GlobSheetPaste!$H$3:$P$1269,2,FALSE)</f>
        <v>41863</v>
      </c>
      <c r="M213" s="20">
        <f>VLOOKUP($K213,GlobSheetPaste!$H$3:$P$1269,3,FALSE)</f>
        <v>68645801</v>
      </c>
      <c r="N213" s="20" t="str">
        <f>VLOOKUP($K213,GlobSheetPaste!$H$3:$P$1269,4,FALSE)</f>
        <v>published</v>
      </c>
      <c r="O213" s="20" t="str">
        <f>VLOOKUP($K213,GlobSheetPaste!$H$3:$P$1269,5,FALSE)</f>
        <v>LC</v>
      </c>
      <c r="P213" s="20">
        <f>VLOOKUP($K213,GlobSheetPaste!$H$3:$P$1269,6,FALSE)</f>
        <v>2003</v>
      </c>
      <c r="Q213" s="20" t="str">
        <f>VLOOKUP($K213,GlobSheetPaste!$H$3:$P$1269,7,FALSE)</f>
        <v>LC</v>
      </c>
      <c r="R213" s="20" t="str">
        <f>VLOOKUP($K213,GlobSheetPaste!$H$3:$P$1269,8,FALSE)</f>
        <v>NA</v>
      </c>
      <c r="S213" s="20" t="str">
        <f t="shared" si="231"/>
        <v>NoChange</v>
      </c>
      <c r="T213" s="20" t="b">
        <f t="shared" si="2"/>
        <v>0</v>
      </c>
      <c r="U213" s="20">
        <f>VLOOKUP($K213,GlobSheetPaste!$H$3:$P$1269,9,FALSE)</f>
        <v>2015</v>
      </c>
      <c r="V213" s="19">
        <v>128</v>
      </c>
      <c r="W213" s="19">
        <v>400</v>
      </c>
      <c r="X213" s="2" t="b">
        <f t="shared" ref="X213:Y213" si="242">ISNUMBER(V213)</f>
        <v>1</v>
      </c>
      <c r="Y213" s="2" t="b">
        <f t="shared" si="242"/>
        <v>1</v>
      </c>
      <c r="Z213" s="2" t="s">
        <v>89</v>
      </c>
      <c r="AB213" s="2" t="s">
        <v>95</v>
      </c>
      <c r="AC213" s="24" t="str">
        <f ca="1">IFERROR(__xludf.DUMMYFUNCTION("SPLIT(AB213,""_"")"),"Coastal")</f>
        <v>Coastal</v>
      </c>
      <c r="AD213" s="24" t="str">
        <f ca="1">IFERROR(__xludf.DUMMYFUNCTION("""COMPUTED_VALUE"""),"Deepwater")</f>
        <v>Deepwater</v>
      </c>
      <c r="AE213" s="24">
        <f>VLOOKUP(J213,rangearea210527!$B$2:$C$1159,2,TRUE)</f>
        <v>41407.083809999996</v>
      </c>
      <c r="AF213" s="26" t="s">
        <v>118</v>
      </c>
      <c r="AG213" s="26">
        <v>140</v>
      </c>
      <c r="AH213" s="26" t="s">
        <v>84</v>
      </c>
      <c r="AI213" s="26" t="s">
        <v>85</v>
      </c>
      <c r="AJ213" s="27" t="s">
        <v>86</v>
      </c>
      <c r="AK213" s="27"/>
      <c r="AL213" s="26"/>
      <c r="AM213" s="26">
        <v>0</v>
      </c>
      <c r="AN213" s="26">
        <v>0</v>
      </c>
      <c r="AO213" s="29">
        <v>0</v>
      </c>
      <c r="AP213" s="30"/>
      <c r="AQ213" s="30"/>
      <c r="AR213" s="30"/>
      <c r="AS213" s="1">
        <v>0</v>
      </c>
      <c r="AT213" s="1"/>
      <c r="AU213" s="1"/>
      <c r="AV213" s="1"/>
      <c r="AW213" s="1">
        <v>1</v>
      </c>
      <c r="AX213" s="1">
        <v>1</v>
      </c>
      <c r="AY213" s="1">
        <v>1</v>
      </c>
      <c r="BA213" s="1">
        <v>1</v>
      </c>
      <c r="BH213" s="1">
        <v>1</v>
      </c>
      <c r="BJ213" s="1">
        <v>1</v>
      </c>
      <c r="BK213" s="1">
        <v>1</v>
      </c>
      <c r="BL213" s="1"/>
      <c r="BM213" s="1"/>
      <c r="BN213" s="1"/>
      <c r="BO213" s="1"/>
      <c r="BP213" s="2" t="s">
        <v>567</v>
      </c>
      <c r="BU213" s="1"/>
      <c r="BV213" s="1"/>
      <c r="BW213" s="1">
        <v>0</v>
      </c>
    </row>
    <row r="214" spans="1:75" ht="15.75" hidden="1" customHeight="1" x14ac:dyDescent="0.3">
      <c r="A214" s="2">
        <v>174</v>
      </c>
      <c r="B214" s="2">
        <v>1</v>
      </c>
      <c r="C214" s="2" t="s">
        <v>75</v>
      </c>
      <c r="D214" s="1">
        <v>5</v>
      </c>
      <c r="E214" s="2" t="str">
        <f t="shared" si="0"/>
        <v>5_Squatiniformes</v>
      </c>
      <c r="F214" s="2" t="s">
        <v>566</v>
      </c>
      <c r="G214" s="2" t="s">
        <v>567</v>
      </c>
      <c r="H214" s="2" t="s">
        <v>568</v>
      </c>
      <c r="I214" s="2" t="s">
        <v>611</v>
      </c>
      <c r="J214" s="2" t="s">
        <v>612</v>
      </c>
      <c r="K214" s="19" t="str">
        <f t="shared" si="1"/>
        <v>Squatina tergocellatoides</v>
      </c>
      <c r="L214" s="20">
        <f>VLOOKUP($K214,GlobSheetPaste!$H$3:$P$1269,2,FALSE)</f>
        <v>161525</v>
      </c>
      <c r="M214" s="20">
        <f>VLOOKUP($K214,GlobSheetPaste!$H$3:$P$1269,3,FALSE)</f>
        <v>134193835</v>
      </c>
      <c r="N214" s="20" t="str">
        <f>VLOOKUP($K214,GlobSheetPaste!$H$3:$P$1269,4,FALSE)</f>
        <v>published</v>
      </c>
      <c r="O214" s="20" t="str">
        <f>VLOOKUP($K214,GlobSheetPaste!$H$3:$P$1269,5,FALSE)</f>
        <v>VU</v>
      </c>
      <c r="P214" s="20">
        <f>VLOOKUP($K214,GlobSheetPaste!$H$3:$P$1269,6,FALSE)</f>
        <v>2008</v>
      </c>
      <c r="Q214" s="20" t="str">
        <f>VLOOKUP($K214,GlobSheetPaste!$H$3:$P$1269,7,FALSE)</f>
        <v>EN</v>
      </c>
      <c r="R214" s="20" t="str">
        <f>VLOOKUP($K214,GlobSheetPaste!$H$3:$P$1269,8,FALSE)</f>
        <v>A2d</v>
      </c>
      <c r="S214" s="20" t="str">
        <f t="shared" si="231"/>
        <v>non-genuine change</v>
      </c>
      <c r="T214" s="20" t="b">
        <f t="shared" si="2"/>
        <v>0</v>
      </c>
      <c r="U214" s="22">
        <f>VLOOKUP($K214,GlobSheetPaste!$H$3:$P$1269,9,FALSE)</f>
        <v>43891</v>
      </c>
      <c r="V214" s="19">
        <v>100</v>
      </c>
      <c r="W214" s="19">
        <v>300</v>
      </c>
      <c r="X214" s="2" t="b">
        <f t="shared" ref="X214:Y214" si="243">ISNUMBER(V214)</f>
        <v>1</v>
      </c>
      <c r="Y214" s="2" t="b">
        <f t="shared" si="243"/>
        <v>1</v>
      </c>
      <c r="Z214" s="2" t="s">
        <v>89</v>
      </c>
      <c r="AB214" s="2" t="s">
        <v>83</v>
      </c>
      <c r="AC214" s="24" t="str">
        <f ca="1">IFERROR(__xludf.DUMMYFUNCTION("SPLIT(AB214,""_"")"),"Coastal")</f>
        <v>Coastal</v>
      </c>
      <c r="AD214" s="24"/>
      <c r="AE214" s="24">
        <f>VLOOKUP(J214,rangearea210527!$B$2:$C$1159,2,TRUE)</f>
        <v>126107.2059</v>
      </c>
      <c r="AF214" s="26" t="s">
        <v>118</v>
      </c>
      <c r="AG214" s="26">
        <v>150</v>
      </c>
      <c r="AH214" s="26" t="s">
        <v>84</v>
      </c>
      <c r="AI214" s="26" t="s">
        <v>98</v>
      </c>
      <c r="AJ214" s="27" t="s">
        <v>99</v>
      </c>
      <c r="AK214" s="27"/>
      <c r="AL214" s="26">
        <v>23</v>
      </c>
      <c r="AM214" s="26">
        <v>0</v>
      </c>
      <c r="AN214" s="26">
        <v>0</v>
      </c>
      <c r="AO214" s="29">
        <v>0</v>
      </c>
      <c r="AP214" s="30"/>
      <c r="AQ214" s="30"/>
      <c r="AR214" s="30"/>
      <c r="AS214" s="1">
        <v>1</v>
      </c>
      <c r="AT214" s="1"/>
      <c r="AU214" s="1"/>
      <c r="AV214" s="1"/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/>
      <c r="BM214" s="1"/>
      <c r="BN214" s="1"/>
      <c r="BO214" s="1"/>
      <c r="BP214" s="2" t="s">
        <v>567</v>
      </c>
      <c r="BU214" s="1"/>
      <c r="BV214" s="1"/>
      <c r="BW214" s="1">
        <v>0</v>
      </c>
    </row>
    <row r="215" spans="1:75" ht="15.75" hidden="1" customHeight="1" x14ac:dyDescent="0.3">
      <c r="A215" s="2">
        <v>175</v>
      </c>
      <c r="B215" s="2">
        <v>1</v>
      </c>
      <c r="C215" s="2" t="s">
        <v>75</v>
      </c>
      <c r="D215" s="1">
        <v>5</v>
      </c>
      <c r="E215" s="2" t="str">
        <f t="shared" si="0"/>
        <v>5_Squatiniformes</v>
      </c>
      <c r="F215" s="2" t="s">
        <v>566</v>
      </c>
      <c r="G215" s="2" t="s">
        <v>567</v>
      </c>
      <c r="H215" s="2" t="s">
        <v>568</v>
      </c>
      <c r="I215" s="2" t="s">
        <v>613</v>
      </c>
      <c r="J215" s="2" t="s">
        <v>614</v>
      </c>
      <c r="K215" s="19" t="str">
        <f t="shared" si="1"/>
        <v>Squatina varii</v>
      </c>
      <c r="L215" s="20">
        <f>VLOOKUP($K215,GlobSheetPaste!$H$3:$P$1269,2,FALSE)</f>
        <v>130389813</v>
      </c>
      <c r="M215" s="20">
        <f>VLOOKUP($K215,GlobSheetPaste!$H$3:$P$1269,3,FALSE)</f>
        <v>130390548</v>
      </c>
      <c r="N215" s="20" t="str">
        <f>VLOOKUP($K215,GlobSheetPaste!$H$3:$P$1269,4,FALSE)</f>
        <v>published</v>
      </c>
      <c r="O215" s="20" t="str">
        <f>VLOOKUP($K215,GlobSheetPaste!$H$3:$P$1269,5,FALSE)</f>
        <v>NE</v>
      </c>
      <c r="P215" s="20" t="str">
        <f>VLOOKUP($K215,GlobSheetPaste!$H$3:$P$1269,6,FALSE)</f>
        <v>NA</v>
      </c>
      <c r="Q215" s="20" t="str">
        <f>VLOOKUP($K215,GlobSheetPaste!$H$3:$P$1269,7,FALSE)</f>
        <v>LC</v>
      </c>
      <c r="R215" s="20" t="str">
        <f>VLOOKUP($K215,GlobSheetPaste!$H$3:$P$1269,8,FALSE)</f>
        <v>NA</v>
      </c>
      <c r="S215" s="1" t="s">
        <v>117</v>
      </c>
      <c r="T215" s="20" t="b">
        <f t="shared" si="2"/>
        <v>0</v>
      </c>
      <c r="U215" s="20">
        <f>VLOOKUP($K215,GlobSheetPaste!$H$3:$P$1269,9,FALSE)</f>
        <v>2018</v>
      </c>
      <c r="V215" s="19">
        <v>195</v>
      </c>
      <c r="W215" s="19">
        <v>666</v>
      </c>
      <c r="X215" s="2" t="b">
        <f t="shared" ref="X215:Y215" si="244">ISNUMBER(V215)</f>
        <v>1</v>
      </c>
      <c r="Y215" s="2" t="b">
        <f t="shared" si="244"/>
        <v>1</v>
      </c>
      <c r="Z215" s="2" t="s">
        <v>615</v>
      </c>
      <c r="AB215" s="2" t="s">
        <v>178</v>
      </c>
      <c r="AC215" s="24" t="str">
        <f ca="1">IFERROR(__xludf.DUMMYFUNCTION("SPLIT(AB215,""_"")"),"Deepwater")</f>
        <v>Deepwater</v>
      </c>
      <c r="AD215" s="24"/>
      <c r="AE215" s="24">
        <f>VLOOKUP(J215,rangearea210527!$B$2:$C$1159,2,TRUE)</f>
        <v>337416.82140000002</v>
      </c>
      <c r="AF215" s="26"/>
      <c r="AG215" s="26">
        <v>132</v>
      </c>
      <c r="AH215" s="26" t="s">
        <v>84</v>
      </c>
      <c r="AI215" s="26" t="s">
        <v>85</v>
      </c>
      <c r="AJ215" s="27" t="s">
        <v>86</v>
      </c>
      <c r="AK215" s="27"/>
      <c r="AL215" s="26"/>
      <c r="AM215" s="26">
        <v>1</v>
      </c>
      <c r="AN215" s="26">
        <v>0</v>
      </c>
      <c r="AO215" s="29">
        <v>0</v>
      </c>
      <c r="AP215" s="30"/>
      <c r="AQ215" s="30"/>
      <c r="AR215" s="30"/>
      <c r="AS215" s="1">
        <v>0</v>
      </c>
      <c r="AT215" s="1"/>
      <c r="AU215" s="1">
        <v>1</v>
      </c>
      <c r="AV215" s="1"/>
      <c r="AW215" s="1">
        <v>0</v>
      </c>
      <c r="AX215" s="1">
        <v>0</v>
      </c>
      <c r="AY215" s="1">
        <v>1</v>
      </c>
      <c r="BC215" s="1">
        <v>1</v>
      </c>
      <c r="BJ215" s="1">
        <v>1</v>
      </c>
      <c r="BK215" s="1"/>
      <c r="BL215" s="1">
        <v>1</v>
      </c>
      <c r="BM215" s="1"/>
      <c r="BN215" s="1"/>
      <c r="BO215" s="1"/>
      <c r="BP215" s="2" t="s">
        <v>567</v>
      </c>
      <c r="BU215" s="1"/>
      <c r="BV215" s="1"/>
      <c r="BW215" s="1">
        <v>0</v>
      </c>
    </row>
    <row r="216" spans="1:75" ht="15.75" hidden="1" customHeight="1" x14ac:dyDescent="0.3">
      <c r="A216" s="2">
        <v>176</v>
      </c>
      <c r="B216" s="2">
        <v>1</v>
      </c>
      <c r="C216" s="2" t="s">
        <v>75</v>
      </c>
      <c r="D216" s="1">
        <v>6</v>
      </c>
      <c r="E216" s="2" t="str">
        <f t="shared" si="0"/>
        <v>6_Heterodontiformes</v>
      </c>
      <c r="F216" s="2" t="s">
        <v>616</v>
      </c>
      <c r="G216" s="2" t="s">
        <v>617</v>
      </c>
      <c r="H216" s="2" t="s">
        <v>618</v>
      </c>
      <c r="I216" s="2" t="s">
        <v>619</v>
      </c>
      <c r="J216" s="2" t="s">
        <v>620</v>
      </c>
      <c r="K216" s="19" t="str">
        <f t="shared" si="1"/>
        <v>Heterodontus francisci</v>
      </c>
      <c r="L216" s="20">
        <f>VLOOKUP($K216,GlobSheetPaste!$H$3:$P$1269,2,FALSE)</f>
        <v>39333</v>
      </c>
      <c r="M216" s="20">
        <f>VLOOKUP($K216,GlobSheetPaste!$H$3:$P$1269,3,FALSE)</f>
        <v>80671300</v>
      </c>
      <c r="N216" s="20" t="str">
        <f>VLOOKUP($K216,GlobSheetPaste!$H$3:$P$1269,4,FALSE)</f>
        <v>published</v>
      </c>
      <c r="O216" s="20" t="str">
        <f>VLOOKUP($K216,GlobSheetPaste!$H$3:$P$1269,5,FALSE)</f>
        <v>DD</v>
      </c>
      <c r="P216" s="20">
        <f>VLOOKUP($K216,GlobSheetPaste!$H$3:$P$1269,6,FALSE)</f>
        <v>2006</v>
      </c>
      <c r="Q216" s="20" t="str">
        <f>VLOOKUP($K216,GlobSheetPaste!$H$3:$P$1269,7,FALSE)</f>
        <v>DD</v>
      </c>
      <c r="R216" s="20" t="str">
        <f>VLOOKUP($K216,GlobSheetPaste!$H$3:$P$1269,8,FALSE)</f>
        <v>NA</v>
      </c>
      <c r="S216" s="20" t="str">
        <f t="shared" ref="S216:S239" si="245">IF(O216=Q216,"NoChange","non-genuine change")</f>
        <v>NoChange</v>
      </c>
      <c r="T216" s="20" t="b">
        <f t="shared" si="2"/>
        <v>0</v>
      </c>
      <c r="U216" s="20">
        <f>VLOOKUP($K216,GlobSheetPaste!$H$3:$P$1269,9,FALSE)</f>
        <v>2014</v>
      </c>
      <c r="V216" s="19">
        <v>0</v>
      </c>
      <c r="W216" s="19">
        <v>152</v>
      </c>
      <c r="X216" s="2" t="b">
        <f t="shared" ref="X216:Y216" si="246">ISNUMBER(V216)</f>
        <v>1</v>
      </c>
      <c r="Y216" s="2" t="b">
        <f t="shared" si="246"/>
        <v>1</v>
      </c>
      <c r="Z216" s="2" t="s">
        <v>89</v>
      </c>
      <c r="AB216" s="2" t="s">
        <v>83</v>
      </c>
      <c r="AC216" s="24" t="str">
        <f ca="1">IFERROR(__xludf.DUMMYFUNCTION("SPLIT(AB216,""_"")"),"Coastal")</f>
        <v>Coastal</v>
      </c>
      <c r="AD216" s="24"/>
      <c r="AE216" s="24">
        <f>VLOOKUP(J216,rangearea210527!$B$2:$C$1159,2,TRUE)</f>
        <v>109357.9062</v>
      </c>
      <c r="AF216" s="26" t="s">
        <v>118</v>
      </c>
      <c r="AG216" s="26">
        <v>120</v>
      </c>
      <c r="AH216" s="26" t="s">
        <v>84</v>
      </c>
      <c r="AI216" s="26" t="s">
        <v>85</v>
      </c>
      <c r="AJ216" s="27" t="s">
        <v>86</v>
      </c>
      <c r="AK216" s="27"/>
      <c r="AL216" s="26"/>
      <c r="AM216" s="26">
        <v>0</v>
      </c>
      <c r="AN216" s="26">
        <v>0</v>
      </c>
      <c r="AO216" s="29">
        <v>0</v>
      </c>
      <c r="AP216" s="30"/>
      <c r="AQ216" s="30"/>
      <c r="AR216" s="30"/>
      <c r="AS216" s="1">
        <v>0</v>
      </c>
      <c r="AT216" s="1"/>
      <c r="AU216" s="1"/>
      <c r="AV216" s="1"/>
      <c r="AW216" s="1">
        <v>1</v>
      </c>
      <c r="AX216" s="1">
        <v>1</v>
      </c>
      <c r="AY216" s="1">
        <v>1</v>
      </c>
      <c r="BA216" s="1">
        <v>1</v>
      </c>
      <c r="BG216" s="1">
        <v>1</v>
      </c>
      <c r="BH216" s="1">
        <v>1</v>
      </c>
      <c r="BI216" s="1"/>
      <c r="BJ216" s="1">
        <v>1</v>
      </c>
      <c r="BK216" s="1">
        <v>1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>
        <v>0</v>
      </c>
    </row>
    <row r="217" spans="1:75" ht="15.75" hidden="1" customHeight="1" x14ac:dyDescent="0.3">
      <c r="A217" s="2">
        <v>177</v>
      </c>
      <c r="B217" s="2">
        <v>1</v>
      </c>
      <c r="C217" s="2" t="s">
        <v>75</v>
      </c>
      <c r="D217" s="1">
        <v>6</v>
      </c>
      <c r="E217" s="2" t="str">
        <f t="shared" si="0"/>
        <v>6_Heterodontiformes</v>
      </c>
      <c r="F217" s="2" t="s">
        <v>616</v>
      </c>
      <c r="G217" s="2" t="s">
        <v>617</v>
      </c>
      <c r="H217" s="2" t="s">
        <v>618</v>
      </c>
      <c r="I217" s="2" t="s">
        <v>621</v>
      </c>
      <c r="J217" s="2" t="s">
        <v>622</v>
      </c>
      <c r="K217" s="19" t="str">
        <f t="shared" si="1"/>
        <v>Heterodontus galeatus</v>
      </c>
      <c r="L217" s="20">
        <f>VLOOKUP($K217,GlobSheetPaste!$H$3:$P$1269,2,FALSE)</f>
        <v>41824</v>
      </c>
      <c r="M217" s="20">
        <f>VLOOKUP($K217,GlobSheetPaste!$H$3:$P$1269,3,FALSE)</f>
        <v>68625634</v>
      </c>
      <c r="N217" s="20" t="str">
        <f>VLOOKUP($K217,GlobSheetPaste!$H$3:$P$1269,4,FALSE)</f>
        <v>published</v>
      </c>
      <c r="O217" s="20" t="str">
        <f>VLOOKUP($K217,GlobSheetPaste!$H$3:$P$1269,5,FALSE)</f>
        <v>LC</v>
      </c>
      <c r="P217" s="20">
        <f>VLOOKUP($K217,GlobSheetPaste!$H$3:$P$1269,6,FALSE)</f>
        <v>2003</v>
      </c>
      <c r="Q217" s="20" t="str">
        <f>VLOOKUP($K217,GlobSheetPaste!$H$3:$P$1269,7,FALSE)</f>
        <v>LC</v>
      </c>
      <c r="R217" s="20" t="str">
        <f>VLOOKUP($K217,GlobSheetPaste!$H$3:$P$1269,8,FALSE)</f>
        <v>NA</v>
      </c>
      <c r="S217" s="20" t="str">
        <f t="shared" si="245"/>
        <v>NoChange</v>
      </c>
      <c r="T217" s="20" t="b">
        <f t="shared" si="2"/>
        <v>0</v>
      </c>
      <c r="U217" s="20">
        <f>VLOOKUP($K217,GlobSheetPaste!$H$3:$P$1269,9,FALSE)</f>
        <v>2015</v>
      </c>
      <c r="V217" s="19">
        <v>0</v>
      </c>
      <c r="W217" s="19">
        <v>93</v>
      </c>
      <c r="X217" s="2" t="b">
        <f t="shared" ref="X217:Y217" si="247">ISNUMBER(V217)</f>
        <v>1</v>
      </c>
      <c r="Y217" s="2" t="b">
        <f t="shared" si="247"/>
        <v>1</v>
      </c>
      <c r="Z217" s="2" t="s">
        <v>89</v>
      </c>
      <c r="AB217" s="2" t="s">
        <v>83</v>
      </c>
      <c r="AC217" s="24" t="str">
        <f ca="1">IFERROR(__xludf.DUMMYFUNCTION("SPLIT(AB217,""_"")"),"Coastal")</f>
        <v>Coastal</v>
      </c>
      <c r="AD217" s="24"/>
      <c r="AE217" s="24">
        <f>VLOOKUP(J217,rangearea210527!$B$2:$C$1159,2,TRUE)</f>
        <v>23374.4899</v>
      </c>
      <c r="AF217" s="26" t="s">
        <v>118</v>
      </c>
      <c r="AG217" s="26">
        <v>150</v>
      </c>
      <c r="AH217" s="26" t="s">
        <v>84</v>
      </c>
      <c r="AI217" s="26" t="s">
        <v>98</v>
      </c>
      <c r="AJ217" s="27" t="s">
        <v>99</v>
      </c>
      <c r="AK217" s="27"/>
      <c r="AL217" s="26"/>
      <c r="AM217" s="26">
        <v>0</v>
      </c>
      <c r="AN217" s="26">
        <v>0</v>
      </c>
      <c r="AO217" s="29">
        <v>0</v>
      </c>
      <c r="AP217" s="30"/>
      <c r="AQ217" s="30"/>
      <c r="AR217" s="30"/>
      <c r="AS217" s="1">
        <v>0</v>
      </c>
      <c r="AT217" s="1"/>
      <c r="AU217" s="1"/>
      <c r="AV217" s="1"/>
      <c r="AW217" s="1">
        <v>1</v>
      </c>
      <c r="AX217" s="1">
        <v>1</v>
      </c>
      <c r="AY217" s="1">
        <v>1</v>
      </c>
      <c r="BA217" s="1">
        <v>1</v>
      </c>
      <c r="BH217" s="1">
        <v>1</v>
      </c>
      <c r="BJ217" s="1">
        <v>1</v>
      </c>
      <c r="BK217" s="1">
        <v>1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>
        <v>0</v>
      </c>
    </row>
    <row r="218" spans="1:75" ht="15.75" hidden="1" customHeight="1" x14ac:dyDescent="0.3">
      <c r="A218" s="2">
        <v>178</v>
      </c>
      <c r="B218" s="2">
        <v>1</v>
      </c>
      <c r="C218" s="2" t="s">
        <v>75</v>
      </c>
      <c r="D218" s="1">
        <v>6</v>
      </c>
      <c r="E218" s="2" t="str">
        <f t="shared" si="0"/>
        <v>6_Heterodontiformes</v>
      </c>
      <c r="F218" s="2" t="s">
        <v>616</v>
      </c>
      <c r="G218" s="2" t="s">
        <v>617</v>
      </c>
      <c r="H218" s="2" t="s">
        <v>618</v>
      </c>
      <c r="I218" s="2" t="s">
        <v>263</v>
      </c>
      <c r="J218" s="2" t="s">
        <v>623</v>
      </c>
      <c r="K218" s="19" t="str">
        <f t="shared" si="1"/>
        <v>Heterodontus japonicus</v>
      </c>
      <c r="L218" s="20">
        <f>VLOOKUP($K218,GlobSheetPaste!$H$3:$P$1269,2,FALSE)</f>
        <v>161714</v>
      </c>
      <c r="M218" s="20">
        <f>VLOOKUP($K218,GlobSheetPaste!$H$3:$P$1269,3,FALSE)</f>
        <v>124532497</v>
      </c>
      <c r="N218" s="20" t="str">
        <f>VLOOKUP($K218,GlobSheetPaste!$H$3:$P$1269,4,FALSE)</f>
        <v>published</v>
      </c>
      <c r="O218" s="20" t="str">
        <f>VLOOKUP($K218,GlobSheetPaste!$H$3:$P$1269,5,FALSE)</f>
        <v>LC</v>
      </c>
      <c r="P218" s="20">
        <f>VLOOKUP($K218,GlobSheetPaste!$H$3:$P$1269,6,FALSE)</f>
        <v>2007</v>
      </c>
      <c r="Q218" s="20" t="str">
        <f>VLOOKUP($K218,GlobSheetPaste!$H$3:$P$1269,7,FALSE)</f>
        <v>LC</v>
      </c>
      <c r="R218" s="20" t="str">
        <f>VLOOKUP($K218,GlobSheetPaste!$H$3:$P$1269,8,FALSE)</f>
        <v>NA</v>
      </c>
      <c r="S218" s="20" t="str">
        <f t="shared" si="245"/>
        <v>NoChange</v>
      </c>
      <c r="T218" s="20" t="b">
        <f t="shared" si="2"/>
        <v>0</v>
      </c>
      <c r="U218" s="22">
        <f>VLOOKUP($K218,GlobSheetPaste!$H$3:$P$1269,9,FALSE)</f>
        <v>44197</v>
      </c>
      <c r="V218" s="19">
        <v>6</v>
      </c>
      <c r="W218" s="23">
        <v>125</v>
      </c>
      <c r="X218" s="2" t="b">
        <f t="shared" ref="X218:Y218" si="248">ISNUMBER(V218)</f>
        <v>1</v>
      </c>
      <c r="Y218" s="2" t="b">
        <f t="shared" si="248"/>
        <v>1</v>
      </c>
      <c r="Z218" s="1" t="s">
        <v>149</v>
      </c>
      <c r="AB218" s="2" t="s">
        <v>83</v>
      </c>
      <c r="AC218" s="24" t="str">
        <f ca="1">IFERROR(__xludf.DUMMYFUNCTION("SPLIT(AB218,""_"")"),"Coastal")</f>
        <v>Coastal</v>
      </c>
      <c r="AD218" s="24"/>
      <c r="AE218" s="24">
        <f>VLOOKUP(J218,rangearea210527!$B$2:$C$1159,2,TRUE)</f>
        <v>943386.47600000002</v>
      </c>
      <c r="AF218" s="25"/>
      <c r="AG218" s="25">
        <v>120</v>
      </c>
      <c r="AH218" s="26" t="s">
        <v>84</v>
      </c>
      <c r="AI218" s="26" t="s">
        <v>85</v>
      </c>
      <c r="AJ218" s="27" t="s">
        <v>86</v>
      </c>
      <c r="AK218" s="28"/>
      <c r="AL218" s="25">
        <v>16</v>
      </c>
      <c r="AM218" s="26">
        <v>0</v>
      </c>
      <c r="AN218" s="26">
        <v>0</v>
      </c>
      <c r="AO218" s="29">
        <v>1</v>
      </c>
      <c r="AP218" s="30"/>
      <c r="AQ218" s="30"/>
      <c r="AR218" s="30"/>
      <c r="AS218" s="1">
        <v>0</v>
      </c>
      <c r="AT218" s="1"/>
      <c r="AU218" s="1"/>
      <c r="AV218" s="1"/>
      <c r="AW218" s="1">
        <v>1</v>
      </c>
      <c r="AX218" s="1">
        <v>1</v>
      </c>
      <c r="AY218" s="1">
        <v>1</v>
      </c>
      <c r="BA218" s="1">
        <v>1</v>
      </c>
      <c r="BJ218" s="1">
        <v>1</v>
      </c>
      <c r="BK218" s="1">
        <v>1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>
        <v>0</v>
      </c>
    </row>
    <row r="219" spans="1:75" ht="15.75" hidden="1" customHeight="1" x14ac:dyDescent="0.3">
      <c r="A219" s="2">
        <v>179</v>
      </c>
      <c r="B219" s="2">
        <v>1</v>
      </c>
      <c r="C219" s="2" t="s">
        <v>75</v>
      </c>
      <c r="D219" s="1">
        <v>6</v>
      </c>
      <c r="E219" s="2" t="str">
        <f t="shared" si="0"/>
        <v>6_Heterodontiformes</v>
      </c>
      <c r="F219" s="2" t="s">
        <v>616</v>
      </c>
      <c r="G219" s="2" t="s">
        <v>617</v>
      </c>
      <c r="H219" s="2" t="s">
        <v>618</v>
      </c>
      <c r="I219" s="2" t="s">
        <v>624</v>
      </c>
      <c r="J219" s="2" t="s">
        <v>625</v>
      </c>
      <c r="K219" s="19" t="str">
        <f t="shared" si="1"/>
        <v>Heterodontus mexicanus</v>
      </c>
      <c r="L219" s="20">
        <f>VLOOKUP($K219,GlobSheetPaste!$H$3:$P$1269,2,FALSE)</f>
        <v>60235</v>
      </c>
      <c r="M219" s="20">
        <f>VLOOKUP($K219,GlobSheetPaste!$H$3:$P$1269,3,FALSE)</f>
        <v>124454650</v>
      </c>
      <c r="N219" s="20" t="str">
        <f>VLOOKUP($K219,GlobSheetPaste!$H$3:$P$1269,4,FALSE)</f>
        <v>published</v>
      </c>
      <c r="O219" s="20" t="str">
        <f>VLOOKUP($K219,GlobSheetPaste!$H$3:$P$1269,5,FALSE)</f>
        <v>DD</v>
      </c>
      <c r="P219" s="20">
        <f>VLOOKUP($K219,GlobSheetPaste!$H$3:$P$1269,6,FALSE)</f>
        <v>2006</v>
      </c>
      <c r="Q219" s="20" t="str">
        <f>VLOOKUP($K219,GlobSheetPaste!$H$3:$P$1269,7,FALSE)</f>
        <v>LC</v>
      </c>
      <c r="R219" s="20" t="str">
        <f>VLOOKUP($K219,GlobSheetPaste!$H$3:$P$1269,8,FALSE)</f>
        <v>NA</v>
      </c>
      <c r="S219" s="20" t="str">
        <f t="shared" si="245"/>
        <v>non-genuine change</v>
      </c>
      <c r="T219" s="20" t="b">
        <f t="shared" si="2"/>
        <v>0</v>
      </c>
      <c r="U219" s="22">
        <f>VLOOKUP($K219,GlobSheetPaste!$H$3:$P$1269,9,FALSE)</f>
        <v>43891</v>
      </c>
      <c r="V219" s="19">
        <v>0</v>
      </c>
      <c r="W219" s="23">
        <v>250</v>
      </c>
      <c r="X219" s="2" t="b">
        <f t="shared" ref="X219:Y219" si="249">ISNUMBER(V219)</f>
        <v>1</v>
      </c>
      <c r="Y219" s="2" t="b">
        <f t="shared" si="249"/>
        <v>1</v>
      </c>
      <c r="Z219" s="1" t="s">
        <v>149</v>
      </c>
      <c r="AB219" s="2" t="s">
        <v>83</v>
      </c>
      <c r="AC219" s="24" t="str">
        <f ca="1">IFERROR(__xludf.DUMMYFUNCTION("SPLIT(AB219,""_"")"),"Coastal")</f>
        <v>Coastal</v>
      </c>
      <c r="AD219" s="24"/>
      <c r="AE219" s="24">
        <f>VLOOKUP(J219,rangearea210527!$B$2:$C$1159,2,TRUE)</f>
        <v>89389.108070000002</v>
      </c>
      <c r="AF219" s="26" t="s">
        <v>118</v>
      </c>
      <c r="AG219" s="25">
        <v>70</v>
      </c>
      <c r="AH219" s="26" t="s">
        <v>84</v>
      </c>
      <c r="AI219" s="26" t="s">
        <v>85</v>
      </c>
      <c r="AJ219" s="27" t="s">
        <v>86</v>
      </c>
      <c r="AK219" s="28"/>
      <c r="AL219" s="25">
        <v>11</v>
      </c>
      <c r="AM219" s="26">
        <v>0</v>
      </c>
      <c r="AN219" s="26">
        <v>0</v>
      </c>
      <c r="AO219" s="29">
        <v>1</v>
      </c>
      <c r="AP219" s="30"/>
      <c r="AQ219" s="26">
        <v>1</v>
      </c>
      <c r="AR219" s="30"/>
      <c r="AS219" s="1">
        <v>0</v>
      </c>
      <c r="AT219" s="1"/>
      <c r="AU219" s="1"/>
      <c r="AV219" s="1"/>
      <c r="AW219" s="1">
        <v>1</v>
      </c>
      <c r="AX219" s="1">
        <v>1</v>
      </c>
      <c r="AY219" s="1">
        <v>1</v>
      </c>
      <c r="BA219" s="1">
        <v>1</v>
      </c>
      <c r="BH219" s="1">
        <v>1</v>
      </c>
      <c r="BJ219" s="1">
        <v>1</v>
      </c>
      <c r="BK219" s="1">
        <v>1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>
        <v>0</v>
      </c>
    </row>
    <row r="220" spans="1:75" ht="15.75" hidden="1" customHeight="1" x14ac:dyDescent="0.3">
      <c r="A220" s="2">
        <v>180</v>
      </c>
      <c r="B220" s="2">
        <v>1</v>
      </c>
      <c r="C220" s="2" t="s">
        <v>75</v>
      </c>
      <c r="D220" s="1">
        <v>6</v>
      </c>
      <c r="E220" s="2" t="str">
        <f t="shared" si="0"/>
        <v>6_Heterodontiformes</v>
      </c>
      <c r="F220" s="2" t="s">
        <v>616</v>
      </c>
      <c r="G220" s="2" t="s">
        <v>617</v>
      </c>
      <c r="H220" s="2" t="s">
        <v>618</v>
      </c>
      <c r="I220" s="2" t="s">
        <v>626</v>
      </c>
      <c r="J220" s="2" t="s">
        <v>627</v>
      </c>
      <c r="K220" s="19" t="str">
        <f t="shared" si="1"/>
        <v>Heterodontus omanensis</v>
      </c>
      <c r="L220" s="20">
        <f>VLOOKUP($K220,GlobSheetPaste!$H$3:$P$1269,2,FALSE)</f>
        <v>161720</v>
      </c>
      <c r="M220" s="20">
        <f>VLOOKUP($K220,GlobSheetPaste!$H$3:$P$1269,3,FALSE)</f>
        <v>109916524</v>
      </c>
      <c r="N220" s="20" t="str">
        <f>VLOOKUP($K220,GlobSheetPaste!$H$3:$P$1269,4,FALSE)</f>
        <v>published</v>
      </c>
      <c r="O220" s="20" t="str">
        <f>VLOOKUP($K220,GlobSheetPaste!$H$3:$P$1269,5,FALSE)</f>
        <v>DD</v>
      </c>
      <c r="P220" s="20">
        <f>VLOOKUP($K220,GlobSheetPaste!$H$3:$P$1269,6,FALSE)</f>
        <v>2008</v>
      </c>
      <c r="Q220" s="20" t="str">
        <f>VLOOKUP($K220,GlobSheetPaste!$H$3:$P$1269,7,FALSE)</f>
        <v>DD</v>
      </c>
      <c r="R220" s="20" t="str">
        <f>VLOOKUP($K220,GlobSheetPaste!$H$3:$P$1269,8,FALSE)</f>
        <v>NA</v>
      </c>
      <c r="S220" s="20" t="str">
        <f t="shared" si="245"/>
        <v>NoChange</v>
      </c>
      <c r="T220" s="20" t="b">
        <f t="shared" si="2"/>
        <v>0</v>
      </c>
      <c r="U220" s="20">
        <f>VLOOKUP($K220,GlobSheetPaste!$H$3:$P$1269,9,FALSE)</f>
        <v>2017</v>
      </c>
      <c r="V220" s="19">
        <v>72</v>
      </c>
      <c r="W220" s="19">
        <v>80</v>
      </c>
      <c r="X220" s="2" t="b">
        <f t="shared" ref="X220:Y220" si="250">ISNUMBER(V220)</f>
        <v>1</v>
      </c>
      <c r="Y220" s="2" t="b">
        <f t="shared" si="250"/>
        <v>1</v>
      </c>
      <c r="Z220" s="2" t="s">
        <v>89</v>
      </c>
      <c r="AB220" s="2" t="s">
        <v>83</v>
      </c>
      <c r="AC220" s="24" t="str">
        <f ca="1">IFERROR(__xludf.DUMMYFUNCTION("SPLIT(AB220,""_"")"),"Coastal")</f>
        <v>Coastal</v>
      </c>
      <c r="AD220" s="24"/>
      <c r="AE220" s="24">
        <f>VLOOKUP(J220,rangearea210527!$B$2:$C$1159,2,TRUE)</f>
        <v>2664.8830210000001</v>
      </c>
      <c r="AF220" s="26" t="s">
        <v>118</v>
      </c>
      <c r="AG220" s="26">
        <v>61</v>
      </c>
      <c r="AH220" s="26" t="s">
        <v>84</v>
      </c>
      <c r="AI220" s="26" t="s">
        <v>85</v>
      </c>
      <c r="AJ220" s="27" t="s">
        <v>86</v>
      </c>
      <c r="AK220" s="27"/>
      <c r="AL220" s="26"/>
      <c r="AM220" s="26">
        <v>0</v>
      </c>
      <c r="AN220" s="26">
        <v>0</v>
      </c>
      <c r="AO220" s="29">
        <v>0</v>
      </c>
      <c r="AP220" s="30"/>
      <c r="AQ220" s="30"/>
      <c r="AR220" s="30"/>
      <c r="AS220" s="1">
        <v>0</v>
      </c>
      <c r="AT220" s="1"/>
      <c r="AU220" s="1"/>
      <c r="AV220" s="1"/>
      <c r="AW220" s="1">
        <v>1</v>
      </c>
      <c r="AX220" s="1">
        <v>1</v>
      </c>
      <c r="AY220" s="1">
        <v>1</v>
      </c>
      <c r="BA220" s="1">
        <v>1</v>
      </c>
      <c r="BG220" s="1">
        <v>1</v>
      </c>
      <c r="BH220" s="1">
        <v>1</v>
      </c>
      <c r="BI220" s="1"/>
      <c r="BJ220" s="1">
        <v>1</v>
      </c>
      <c r="BK220" s="1">
        <v>1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>
        <v>0</v>
      </c>
    </row>
    <row r="221" spans="1:75" ht="15.75" hidden="1" customHeight="1" x14ac:dyDescent="0.3">
      <c r="A221" s="2">
        <v>181</v>
      </c>
      <c r="B221" s="2">
        <v>1</v>
      </c>
      <c r="C221" s="2" t="s">
        <v>75</v>
      </c>
      <c r="D221" s="1">
        <v>6</v>
      </c>
      <c r="E221" s="2" t="str">
        <f t="shared" si="0"/>
        <v>6_Heterodontiformes</v>
      </c>
      <c r="F221" s="2" t="s">
        <v>616</v>
      </c>
      <c r="G221" s="2" t="s">
        <v>617</v>
      </c>
      <c r="H221" s="2" t="s">
        <v>618</v>
      </c>
      <c r="I221" s="2" t="s">
        <v>628</v>
      </c>
      <c r="J221" s="2" t="s">
        <v>629</v>
      </c>
      <c r="K221" s="19" t="str">
        <f t="shared" si="1"/>
        <v>Heterodontus portusjacksoni</v>
      </c>
      <c r="L221" s="20">
        <f>VLOOKUP($K221,GlobSheetPaste!$H$3:$P$1269,2,FALSE)</f>
        <v>39334</v>
      </c>
      <c r="M221" s="20">
        <f>VLOOKUP($K221,GlobSheetPaste!$H$3:$P$1269,3,FALSE)</f>
        <v>68625721</v>
      </c>
      <c r="N221" s="20" t="str">
        <f>VLOOKUP($K221,GlobSheetPaste!$H$3:$P$1269,4,FALSE)</f>
        <v>published</v>
      </c>
      <c r="O221" s="20" t="str">
        <f>VLOOKUP($K221,GlobSheetPaste!$H$3:$P$1269,5,FALSE)</f>
        <v>LC</v>
      </c>
      <c r="P221" s="20">
        <f>VLOOKUP($K221,GlobSheetPaste!$H$3:$P$1269,6,FALSE)</f>
        <v>2005</v>
      </c>
      <c r="Q221" s="20" t="str">
        <f>VLOOKUP($K221,GlobSheetPaste!$H$3:$P$1269,7,FALSE)</f>
        <v>LC</v>
      </c>
      <c r="R221" s="20" t="str">
        <f>VLOOKUP($K221,GlobSheetPaste!$H$3:$P$1269,8,FALSE)</f>
        <v>NA</v>
      </c>
      <c r="S221" s="20" t="str">
        <f t="shared" si="245"/>
        <v>NoChange</v>
      </c>
      <c r="T221" s="20" t="b">
        <f t="shared" si="2"/>
        <v>0</v>
      </c>
      <c r="U221" s="20">
        <f>VLOOKUP($K221,GlobSheetPaste!$H$3:$P$1269,9,FALSE)</f>
        <v>2015</v>
      </c>
      <c r="V221" s="19">
        <v>0</v>
      </c>
      <c r="W221" s="19">
        <v>275</v>
      </c>
      <c r="X221" s="2" t="b">
        <f t="shared" ref="X221:Y221" si="251">ISNUMBER(V221)</f>
        <v>1</v>
      </c>
      <c r="Y221" s="2" t="b">
        <f t="shared" si="251"/>
        <v>1</v>
      </c>
      <c r="Z221" s="2" t="s">
        <v>89</v>
      </c>
      <c r="AB221" s="2" t="s">
        <v>83</v>
      </c>
      <c r="AC221" s="24" t="str">
        <f ca="1">IFERROR(__xludf.DUMMYFUNCTION("SPLIT(AB221,""_"")"),"Coastal")</f>
        <v>Coastal</v>
      </c>
      <c r="AD221" s="24"/>
      <c r="AE221" s="24">
        <f>VLOOKUP(J221,rangearea210527!$B$2:$C$1159,2,TRUE)</f>
        <v>620257.03700000001</v>
      </c>
      <c r="AF221" s="26"/>
      <c r="AG221" s="26">
        <v>130</v>
      </c>
      <c r="AH221" s="26" t="s">
        <v>84</v>
      </c>
      <c r="AI221" s="26" t="s">
        <v>85</v>
      </c>
      <c r="AJ221" s="27" t="s">
        <v>86</v>
      </c>
      <c r="AK221" s="27"/>
      <c r="AL221" s="26"/>
      <c r="AM221" s="26">
        <v>0</v>
      </c>
      <c r="AN221" s="26">
        <v>0</v>
      </c>
      <c r="AO221" s="29">
        <v>0</v>
      </c>
      <c r="AP221" s="30"/>
      <c r="AQ221" s="30"/>
      <c r="AR221" s="30"/>
      <c r="AS221" s="1">
        <v>0</v>
      </c>
      <c r="AT221" s="1"/>
      <c r="AU221" s="1"/>
      <c r="AV221" s="1"/>
      <c r="AW221" s="1">
        <v>1</v>
      </c>
      <c r="AX221" s="1">
        <v>1</v>
      </c>
      <c r="AY221" s="1">
        <v>1</v>
      </c>
      <c r="BA221" s="1">
        <v>1</v>
      </c>
      <c r="BJ221" s="1">
        <v>1</v>
      </c>
      <c r="BK221" s="1">
        <v>1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>
        <v>0</v>
      </c>
    </row>
    <row r="222" spans="1:75" ht="15.75" hidden="1" customHeight="1" x14ac:dyDescent="0.3">
      <c r="A222" s="2">
        <v>182</v>
      </c>
      <c r="B222" s="2">
        <v>1</v>
      </c>
      <c r="C222" s="2" t="s">
        <v>75</v>
      </c>
      <c r="D222" s="1">
        <v>6</v>
      </c>
      <c r="E222" s="2" t="str">
        <f t="shared" si="0"/>
        <v>6_Heterodontiformes</v>
      </c>
      <c r="F222" s="2" t="s">
        <v>616</v>
      </c>
      <c r="G222" s="2" t="s">
        <v>617</v>
      </c>
      <c r="H222" s="2" t="s">
        <v>618</v>
      </c>
      <c r="I222" s="2" t="s">
        <v>630</v>
      </c>
      <c r="J222" s="2" t="s">
        <v>631</v>
      </c>
      <c r="K222" s="19" t="str">
        <f t="shared" si="1"/>
        <v>Heterodontus quoyi</v>
      </c>
      <c r="L222" s="20">
        <f>VLOOKUP($K222,GlobSheetPaste!$H$3:$P$1269,2,FALSE)</f>
        <v>44579</v>
      </c>
      <c r="M222" s="20">
        <f>VLOOKUP($K222,GlobSheetPaste!$H$3:$P$1269,3,FALSE)</f>
        <v>124433617</v>
      </c>
      <c r="N222" s="20" t="str">
        <f>VLOOKUP($K222,GlobSheetPaste!$H$3:$P$1269,4,FALSE)</f>
        <v>published</v>
      </c>
      <c r="O222" s="20" t="str">
        <f>VLOOKUP($K222,GlobSheetPaste!$H$3:$P$1269,5,FALSE)</f>
        <v>DD</v>
      </c>
      <c r="P222" s="20">
        <f>VLOOKUP($K222,GlobSheetPaste!$H$3:$P$1269,6,FALSE)</f>
        <v>2004</v>
      </c>
      <c r="Q222" s="20" t="str">
        <f>VLOOKUP($K222,GlobSheetPaste!$H$3:$P$1269,7,FALSE)</f>
        <v>LC</v>
      </c>
      <c r="R222" s="20" t="str">
        <f>VLOOKUP($K222,GlobSheetPaste!$H$3:$P$1269,8,FALSE)</f>
        <v>NA</v>
      </c>
      <c r="S222" s="20" t="str">
        <f t="shared" si="245"/>
        <v>non-genuine change</v>
      </c>
      <c r="T222" s="20" t="b">
        <f t="shared" si="2"/>
        <v>0</v>
      </c>
      <c r="U222" s="22">
        <f>VLOOKUP($K222,GlobSheetPaste!$H$3:$P$1269,9,FALSE)</f>
        <v>43891</v>
      </c>
      <c r="V222" s="19">
        <v>3</v>
      </c>
      <c r="W222" s="19">
        <v>40</v>
      </c>
      <c r="X222" s="2" t="b">
        <f t="shared" ref="X222:Y222" si="252">ISNUMBER(V222)</f>
        <v>1</v>
      </c>
      <c r="Y222" s="2" t="b">
        <f t="shared" si="252"/>
        <v>1</v>
      </c>
      <c r="Z222" s="2" t="s">
        <v>89</v>
      </c>
      <c r="AB222" s="2" t="s">
        <v>83</v>
      </c>
      <c r="AC222" s="24" t="str">
        <f ca="1">IFERROR(__xludf.DUMMYFUNCTION("SPLIT(AB222,""_"")"),"Coastal")</f>
        <v>Coastal</v>
      </c>
      <c r="AD222" s="24"/>
      <c r="AE222" s="24">
        <f>VLOOKUP(J222,rangearea210527!$B$2:$C$1159,2,TRUE)</f>
        <v>12741.866760000001</v>
      </c>
      <c r="AF222" s="26" t="s">
        <v>118</v>
      </c>
      <c r="AG222" s="25">
        <v>105</v>
      </c>
      <c r="AH222" s="26" t="s">
        <v>84</v>
      </c>
      <c r="AI222" s="26" t="s">
        <v>85</v>
      </c>
      <c r="AJ222" s="27" t="s">
        <v>86</v>
      </c>
      <c r="AK222" s="28"/>
      <c r="AL222" s="25">
        <v>14</v>
      </c>
      <c r="AM222" s="26">
        <v>0</v>
      </c>
      <c r="AN222" s="26">
        <v>0</v>
      </c>
      <c r="AO222" s="29">
        <v>1</v>
      </c>
      <c r="AP222" s="30"/>
      <c r="AQ222" s="30"/>
      <c r="AR222" s="30"/>
      <c r="AS222" s="1">
        <v>0</v>
      </c>
      <c r="AT222" s="1"/>
      <c r="AU222" s="1"/>
      <c r="AV222" s="1"/>
      <c r="AW222" s="1">
        <v>1</v>
      </c>
      <c r="AX222" s="1">
        <v>1</v>
      </c>
      <c r="AY222" s="1">
        <v>1</v>
      </c>
      <c r="BA222" s="1">
        <v>1</v>
      </c>
      <c r="BH222" s="1">
        <v>1</v>
      </c>
      <c r="BJ222" s="1">
        <v>1</v>
      </c>
      <c r="BK222" s="1">
        <v>1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0</v>
      </c>
    </row>
    <row r="223" spans="1:75" ht="15.75" hidden="1" customHeight="1" x14ac:dyDescent="0.3">
      <c r="A223" s="2">
        <v>183</v>
      </c>
      <c r="B223" s="2">
        <v>1</v>
      </c>
      <c r="C223" s="2" t="s">
        <v>75</v>
      </c>
      <c r="D223" s="1">
        <v>6</v>
      </c>
      <c r="E223" s="2" t="str">
        <f t="shared" si="0"/>
        <v>6_Heterodontiformes</v>
      </c>
      <c r="F223" s="2" t="s">
        <v>616</v>
      </c>
      <c r="G223" s="2" t="s">
        <v>617</v>
      </c>
      <c r="H223" s="2" t="s">
        <v>618</v>
      </c>
      <c r="I223" s="2" t="s">
        <v>632</v>
      </c>
      <c r="J223" s="2" t="s">
        <v>633</v>
      </c>
      <c r="K223" s="19" t="str">
        <f t="shared" si="1"/>
        <v>Heterodontus ramalheira</v>
      </c>
      <c r="L223" s="20">
        <f>VLOOKUP($K223,GlobSheetPaste!$H$3:$P$1269,2,FALSE)</f>
        <v>44614</v>
      </c>
      <c r="M223" s="20">
        <f>VLOOKUP($K223,GlobSheetPaste!$H$3:$P$1269,3,FALSE)</f>
        <v>140353520</v>
      </c>
      <c r="N223" s="20" t="str">
        <f>VLOOKUP($K223,GlobSheetPaste!$H$3:$P$1269,4,FALSE)</f>
        <v>published</v>
      </c>
      <c r="O223" s="20" t="str">
        <f>VLOOKUP($K223,GlobSheetPaste!$H$3:$P$1269,5,FALSE)</f>
        <v>DD</v>
      </c>
      <c r="P223" s="20">
        <f>VLOOKUP($K223,GlobSheetPaste!$H$3:$P$1269,6,FALSE)</f>
        <v>2004</v>
      </c>
      <c r="Q223" s="20" t="str">
        <f>VLOOKUP($K223,GlobSheetPaste!$H$3:$P$1269,7,FALSE)</f>
        <v>DD</v>
      </c>
      <c r="R223" s="20" t="str">
        <f>VLOOKUP($K223,GlobSheetPaste!$H$3:$P$1269,8,FALSE)</f>
        <v>NA</v>
      </c>
      <c r="S223" s="20" t="str">
        <f t="shared" si="245"/>
        <v>NoChange</v>
      </c>
      <c r="T223" s="20" t="b">
        <f t="shared" si="2"/>
        <v>0</v>
      </c>
      <c r="U223" s="20">
        <f>VLOOKUP($K223,GlobSheetPaste!$H$3:$P$1269,9,FALSE)</f>
        <v>2018</v>
      </c>
      <c r="V223" s="19">
        <v>40</v>
      </c>
      <c r="W223" s="19">
        <v>305</v>
      </c>
      <c r="X223" s="2" t="b">
        <f t="shared" ref="X223:Y223" si="253">ISNUMBER(V223)</f>
        <v>1</v>
      </c>
      <c r="Y223" s="2" t="b">
        <f t="shared" si="253"/>
        <v>1</v>
      </c>
      <c r="Z223" s="2" t="s">
        <v>89</v>
      </c>
      <c r="AB223" s="2" t="s">
        <v>83</v>
      </c>
      <c r="AC223" s="24" t="str">
        <f ca="1">IFERROR(__xludf.DUMMYFUNCTION("SPLIT(AB223,""_"")"),"Coastal")</f>
        <v>Coastal</v>
      </c>
      <c r="AD223" s="24"/>
      <c r="AE223" s="24">
        <f>VLOOKUP(J223,rangearea210527!$B$2:$C$1159,2,TRUE)</f>
        <v>134335.8683</v>
      </c>
      <c r="AF223" s="26" t="s">
        <v>118</v>
      </c>
      <c r="AG223" s="26">
        <v>83</v>
      </c>
      <c r="AH223" s="26" t="s">
        <v>84</v>
      </c>
      <c r="AI223" s="26" t="s">
        <v>85</v>
      </c>
      <c r="AJ223" s="27" t="s">
        <v>86</v>
      </c>
      <c r="AK223" s="27"/>
      <c r="AL223" s="26"/>
      <c r="AM223" s="26">
        <v>0</v>
      </c>
      <c r="AN223" s="26">
        <v>0</v>
      </c>
      <c r="AO223" s="29">
        <v>0</v>
      </c>
      <c r="AP223" s="30"/>
      <c r="AQ223" s="30"/>
      <c r="AR223" s="30"/>
      <c r="AS223" s="1">
        <v>0</v>
      </c>
      <c r="AT223" s="1"/>
      <c r="AU223" s="1"/>
      <c r="AV223" s="1"/>
      <c r="AW223" s="1">
        <v>1</v>
      </c>
      <c r="AX223" s="1">
        <v>1</v>
      </c>
      <c r="AY223" s="1">
        <v>1</v>
      </c>
      <c r="BA223" s="1">
        <v>1</v>
      </c>
      <c r="BG223" s="1">
        <v>1</v>
      </c>
      <c r="BH223" s="1">
        <v>1</v>
      </c>
      <c r="BI223" s="1"/>
      <c r="BJ223" s="1">
        <v>1</v>
      </c>
      <c r="BK223" s="1">
        <v>1</v>
      </c>
      <c r="BL223" s="1"/>
      <c r="BM223" s="1"/>
      <c r="BN223" s="1"/>
      <c r="BO223" s="1"/>
      <c r="BP223" s="1"/>
      <c r="BQ223" s="1"/>
      <c r="BR223" s="1"/>
      <c r="BS223" s="1"/>
      <c r="BT223" s="1">
        <v>1</v>
      </c>
      <c r="BU223" s="1"/>
      <c r="BV223" s="1"/>
      <c r="BW223" s="1">
        <v>0</v>
      </c>
    </row>
    <row r="224" spans="1:75" ht="15.75" hidden="1" customHeight="1" x14ac:dyDescent="0.3">
      <c r="A224" s="2">
        <v>184</v>
      </c>
      <c r="B224" s="2">
        <v>1</v>
      </c>
      <c r="C224" s="2" t="s">
        <v>75</v>
      </c>
      <c r="D224" s="1">
        <v>6</v>
      </c>
      <c r="E224" s="2" t="str">
        <f t="shared" si="0"/>
        <v>6_Heterodontiformes</v>
      </c>
      <c r="F224" s="2" t="s">
        <v>616</v>
      </c>
      <c r="G224" s="2" t="s">
        <v>617</v>
      </c>
      <c r="H224" s="2" t="s">
        <v>618</v>
      </c>
      <c r="I224" s="2" t="s">
        <v>634</v>
      </c>
      <c r="J224" s="2" t="s">
        <v>635</v>
      </c>
      <c r="K224" s="19" t="str">
        <f t="shared" si="1"/>
        <v>Heterodontus zebra</v>
      </c>
      <c r="L224" s="20">
        <f>VLOOKUP($K224,GlobSheetPaste!$H$3:$P$1269,2,FALSE)</f>
        <v>41825</v>
      </c>
      <c r="M224" s="20">
        <f>VLOOKUP($K224,GlobSheetPaste!$H$3:$P$1269,3,FALSE)</f>
        <v>68625931</v>
      </c>
      <c r="N224" s="20" t="str">
        <f>VLOOKUP($K224,GlobSheetPaste!$H$3:$P$1269,4,FALSE)</f>
        <v>published</v>
      </c>
      <c r="O224" s="20" t="str">
        <f>VLOOKUP($K224,GlobSheetPaste!$H$3:$P$1269,5,FALSE)</f>
        <v>LC</v>
      </c>
      <c r="P224" s="20">
        <f>VLOOKUP($K224,GlobSheetPaste!$H$3:$P$1269,6,FALSE)</f>
        <v>2003</v>
      </c>
      <c r="Q224" s="20" t="str">
        <f>VLOOKUP($K224,GlobSheetPaste!$H$3:$P$1269,7,FALSE)</f>
        <v>LC</v>
      </c>
      <c r="R224" s="20" t="str">
        <f>VLOOKUP($K224,GlobSheetPaste!$H$3:$P$1269,8,FALSE)</f>
        <v>NA</v>
      </c>
      <c r="S224" s="20" t="str">
        <f t="shared" si="245"/>
        <v>NoChange</v>
      </c>
      <c r="T224" s="20" t="b">
        <f t="shared" si="2"/>
        <v>0</v>
      </c>
      <c r="U224" s="22">
        <f>VLOOKUP($K224,GlobSheetPaste!$H$3:$P$1269,9,FALSE)</f>
        <v>43891</v>
      </c>
      <c r="V224" s="19">
        <v>0</v>
      </c>
      <c r="W224" s="19">
        <v>200</v>
      </c>
      <c r="X224" s="2" t="b">
        <f t="shared" ref="X224:Y224" si="254">ISNUMBER(V224)</f>
        <v>1</v>
      </c>
      <c r="Y224" s="2" t="b">
        <f t="shared" si="254"/>
        <v>1</v>
      </c>
      <c r="Z224" s="2" t="s">
        <v>89</v>
      </c>
      <c r="AB224" s="2" t="s">
        <v>83</v>
      </c>
      <c r="AC224" s="24" t="str">
        <f ca="1">IFERROR(__xludf.DUMMYFUNCTION("SPLIT(AB224,""_"")"),"Coastal")</f>
        <v>Coastal</v>
      </c>
      <c r="AD224" s="24"/>
      <c r="AE224" s="24">
        <f>VLOOKUP(J224,rangearea210527!$B$2:$C$1159,2,TRUE)</f>
        <v>1341443.084</v>
      </c>
      <c r="AF224" s="26"/>
      <c r="AG224" s="26">
        <v>122</v>
      </c>
      <c r="AH224" s="26" t="s">
        <v>84</v>
      </c>
      <c r="AI224" s="26" t="s">
        <v>85</v>
      </c>
      <c r="AJ224" s="27" t="s">
        <v>86</v>
      </c>
      <c r="AK224" s="27"/>
      <c r="AL224" s="26"/>
      <c r="AM224" s="26">
        <v>0</v>
      </c>
      <c r="AN224" s="26">
        <v>0</v>
      </c>
      <c r="AO224" s="29">
        <v>0</v>
      </c>
      <c r="AP224" s="30"/>
      <c r="AQ224" s="30"/>
      <c r="AR224" s="30"/>
      <c r="AS224" s="1">
        <v>1</v>
      </c>
      <c r="AT224" s="1"/>
      <c r="AU224" s="1"/>
      <c r="AV224" s="1"/>
      <c r="AW224" s="1">
        <v>1</v>
      </c>
      <c r="AX224" s="1">
        <v>1</v>
      </c>
      <c r="AY224" s="1">
        <v>1</v>
      </c>
      <c r="BA224" s="1">
        <v>1</v>
      </c>
      <c r="BJ224" s="1">
        <v>1</v>
      </c>
      <c r="BK224" s="1">
        <v>1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>
        <v>0</v>
      </c>
    </row>
    <row r="225" spans="1:75" ht="15.75" hidden="1" customHeight="1" x14ac:dyDescent="0.3">
      <c r="A225" s="2">
        <v>185</v>
      </c>
      <c r="B225" s="2">
        <v>1</v>
      </c>
      <c r="C225" s="2" t="s">
        <v>75</v>
      </c>
      <c r="D225" s="1">
        <v>7</v>
      </c>
      <c r="E225" s="2" t="str">
        <f t="shared" si="0"/>
        <v>7_Orectolobiformes</v>
      </c>
      <c r="F225" s="2" t="s">
        <v>636</v>
      </c>
      <c r="G225" s="2" t="s">
        <v>637</v>
      </c>
      <c r="H225" s="2" t="s">
        <v>638</v>
      </c>
      <c r="I225" s="2" t="s">
        <v>639</v>
      </c>
      <c r="J225" s="2" t="s">
        <v>640</v>
      </c>
      <c r="K225" s="19" t="str">
        <f t="shared" si="1"/>
        <v>Cirrhoscyllium expolitum</v>
      </c>
      <c r="L225" s="20">
        <f>VLOOKUP($K225,GlobSheetPaste!$H$3:$P$1269,2,FALSE)</f>
        <v>161351</v>
      </c>
      <c r="M225" s="20">
        <f>VLOOKUP($K225,GlobSheetPaste!$H$3:$P$1269,3,FALSE)</f>
        <v>124470453</v>
      </c>
      <c r="N225" s="20" t="str">
        <f>VLOOKUP($K225,GlobSheetPaste!$H$3:$P$1269,4,FALSE)</f>
        <v>published</v>
      </c>
      <c r="O225" s="20" t="str">
        <f>VLOOKUP($K225,GlobSheetPaste!$H$3:$P$1269,5,FALSE)</f>
        <v>DD</v>
      </c>
      <c r="P225" s="20">
        <f>VLOOKUP($K225,GlobSheetPaste!$H$3:$P$1269,6,FALSE)</f>
        <v>2007</v>
      </c>
      <c r="Q225" s="20" t="str">
        <f>VLOOKUP($K225,GlobSheetPaste!$H$3:$P$1269,7,FALSE)</f>
        <v>DD</v>
      </c>
      <c r="R225" s="20" t="str">
        <f>VLOOKUP($K225,GlobSheetPaste!$H$3:$P$1269,8,FALSE)</f>
        <v>NA</v>
      </c>
      <c r="S225" s="20" t="str">
        <f t="shared" si="245"/>
        <v>NoChange</v>
      </c>
      <c r="T225" s="20" t="b">
        <f t="shared" si="2"/>
        <v>0</v>
      </c>
      <c r="U225" s="22">
        <f>VLOOKUP($K225,GlobSheetPaste!$H$3:$P$1269,9,FALSE)</f>
        <v>43891</v>
      </c>
      <c r="V225" s="19">
        <v>183</v>
      </c>
      <c r="W225" s="19">
        <v>190</v>
      </c>
      <c r="X225" s="2" t="b">
        <f t="shared" ref="X225:Y225" si="255">ISNUMBER(V225)</f>
        <v>1</v>
      </c>
      <c r="Y225" s="2" t="b">
        <f t="shared" si="255"/>
        <v>1</v>
      </c>
      <c r="Z225" s="2" t="s">
        <v>89</v>
      </c>
      <c r="AB225" s="2" t="s">
        <v>83</v>
      </c>
      <c r="AC225" s="24" t="str">
        <f ca="1">IFERROR(__xludf.DUMMYFUNCTION("SPLIT(AB225,""_"")"),"Coastal")</f>
        <v>Coastal</v>
      </c>
      <c r="AD225" s="24"/>
      <c r="AE225" s="24">
        <f>VLOOKUP(J225,rangearea210527!$B$2:$C$1159,2,TRUE)</f>
        <v>3384.4357169999998</v>
      </c>
      <c r="AF225" s="26" t="s">
        <v>118</v>
      </c>
      <c r="AG225" s="26">
        <v>33.5</v>
      </c>
      <c r="AH225" s="26" t="s">
        <v>84</v>
      </c>
      <c r="AI225" s="26" t="s">
        <v>85</v>
      </c>
      <c r="AJ225" s="27" t="s">
        <v>86</v>
      </c>
      <c r="AK225" s="27"/>
      <c r="AL225" s="26"/>
      <c r="AM225" s="26">
        <v>0</v>
      </c>
      <c r="AN225" s="26">
        <v>0</v>
      </c>
      <c r="AO225" s="29">
        <v>0</v>
      </c>
      <c r="AP225" s="30"/>
      <c r="AQ225" s="30"/>
      <c r="AR225" s="30"/>
      <c r="AS225" s="1">
        <v>1</v>
      </c>
      <c r="AT225" s="1"/>
      <c r="AU225" s="1"/>
      <c r="AV225" s="1"/>
      <c r="AW225" s="1">
        <v>1</v>
      </c>
      <c r="AX225" s="1">
        <v>1</v>
      </c>
      <c r="AY225" s="1">
        <v>1</v>
      </c>
      <c r="BA225" s="1">
        <v>1</v>
      </c>
      <c r="BG225" s="1">
        <v>1</v>
      </c>
      <c r="BH225" s="1">
        <v>1</v>
      </c>
      <c r="BI225" s="1"/>
      <c r="BJ225" s="1">
        <v>1</v>
      </c>
      <c r="BK225" s="1">
        <v>1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>
        <v>0</v>
      </c>
    </row>
    <row r="226" spans="1:75" ht="15.75" hidden="1" customHeight="1" x14ac:dyDescent="0.3">
      <c r="A226" s="2">
        <v>186</v>
      </c>
      <c r="B226" s="2">
        <v>1</v>
      </c>
      <c r="C226" s="2" t="s">
        <v>75</v>
      </c>
      <c r="D226" s="1">
        <v>7</v>
      </c>
      <c r="E226" s="2" t="str">
        <f t="shared" si="0"/>
        <v>7_Orectolobiformes</v>
      </c>
      <c r="F226" s="2" t="s">
        <v>636</v>
      </c>
      <c r="G226" s="2" t="s">
        <v>637</v>
      </c>
      <c r="H226" s="2" t="s">
        <v>638</v>
      </c>
      <c r="I226" s="2" t="s">
        <v>641</v>
      </c>
      <c r="J226" s="2" t="s">
        <v>642</v>
      </c>
      <c r="K226" s="19" t="str">
        <f t="shared" si="1"/>
        <v>Cirrhoscyllium formosanum</v>
      </c>
      <c r="L226" s="20">
        <f>VLOOKUP($K226,GlobSheetPaste!$H$3:$P$1269,2,FALSE)</f>
        <v>161679</v>
      </c>
      <c r="M226" s="20">
        <f>VLOOKUP($K226,GlobSheetPaste!$H$3:$P$1269,3,FALSE)</f>
        <v>124527280</v>
      </c>
      <c r="N226" s="20" t="str">
        <f>VLOOKUP($K226,GlobSheetPaste!$H$3:$P$1269,4,FALSE)</f>
        <v>published</v>
      </c>
      <c r="O226" s="20" t="str">
        <f>VLOOKUP($K226,GlobSheetPaste!$H$3:$P$1269,5,FALSE)</f>
        <v>DD</v>
      </c>
      <c r="P226" s="20">
        <f>VLOOKUP($K226,GlobSheetPaste!$H$3:$P$1269,6,FALSE)</f>
        <v>2008</v>
      </c>
      <c r="Q226" s="20" t="str">
        <f>VLOOKUP($K226,GlobSheetPaste!$H$3:$P$1269,7,FALSE)</f>
        <v>VU</v>
      </c>
      <c r="R226" s="20" t="str">
        <f>VLOOKUP($K226,GlobSheetPaste!$H$3:$P$1269,8,FALSE)</f>
        <v>A2d</v>
      </c>
      <c r="S226" s="20" t="str">
        <f t="shared" si="245"/>
        <v>non-genuine change</v>
      </c>
      <c r="T226" s="20" t="b">
        <f t="shared" si="2"/>
        <v>0</v>
      </c>
      <c r="U226" s="22">
        <f>VLOOKUP($K226,GlobSheetPaste!$H$3:$P$1269,9,FALSE)</f>
        <v>43891</v>
      </c>
      <c r="V226" s="19">
        <v>110</v>
      </c>
      <c r="W226" s="19">
        <v>320</v>
      </c>
      <c r="X226" s="2" t="b">
        <f t="shared" ref="X226:Y226" si="256">ISNUMBER(V226)</f>
        <v>1</v>
      </c>
      <c r="Y226" s="2" t="b">
        <f t="shared" si="256"/>
        <v>1</v>
      </c>
      <c r="Z226" s="2" t="s">
        <v>89</v>
      </c>
      <c r="AB226" s="2" t="s">
        <v>83</v>
      </c>
      <c r="AC226" s="24" t="str">
        <f ca="1">IFERROR(__xludf.DUMMYFUNCTION("SPLIT(AB226,""_"")"),"Coastal")</f>
        <v>Coastal</v>
      </c>
      <c r="AD226" s="24"/>
      <c r="AE226" s="24">
        <f>VLOOKUP(J226,rangearea210527!$B$2:$C$1159,2,TRUE)</f>
        <v>3432.5082819999998</v>
      </c>
      <c r="AF226" s="26" t="s">
        <v>118</v>
      </c>
      <c r="AG226" s="26">
        <v>43</v>
      </c>
      <c r="AH226" s="26" t="s">
        <v>84</v>
      </c>
      <c r="AI226" s="26" t="s">
        <v>85</v>
      </c>
      <c r="AJ226" s="27" t="s">
        <v>86</v>
      </c>
      <c r="AK226" s="27"/>
      <c r="AL226" s="26">
        <v>8.6</v>
      </c>
      <c r="AM226" s="26">
        <v>0</v>
      </c>
      <c r="AN226" s="26">
        <v>0</v>
      </c>
      <c r="AO226" s="29">
        <v>0</v>
      </c>
      <c r="AP226" s="30"/>
      <c r="AQ226" s="30"/>
      <c r="AR226" s="30"/>
      <c r="AS226" s="1">
        <v>0</v>
      </c>
      <c r="AT226" s="1"/>
      <c r="AU226" s="1"/>
      <c r="AV226" s="1"/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0</v>
      </c>
    </row>
    <row r="227" spans="1:75" ht="15.75" hidden="1" customHeight="1" x14ac:dyDescent="0.3">
      <c r="A227" s="2">
        <v>187</v>
      </c>
      <c r="B227" s="2">
        <v>1</v>
      </c>
      <c r="C227" s="2" t="s">
        <v>75</v>
      </c>
      <c r="D227" s="1">
        <v>7</v>
      </c>
      <c r="E227" s="2" t="str">
        <f t="shared" si="0"/>
        <v>7_Orectolobiformes</v>
      </c>
      <c r="F227" s="2" t="s">
        <v>636</v>
      </c>
      <c r="G227" s="2" t="s">
        <v>637</v>
      </c>
      <c r="H227" s="2" t="s">
        <v>638</v>
      </c>
      <c r="I227" s="2" t="s">
        <v>643</v>
      </c>
      <c r="J227" s="2" t="s">
        <v>644</v>
      </c>
      <c r="K227" s="19" t="str">
        <f t="shared" si="1"/>
        <v>Cirrhoscyllium japonicum</v>
      </c>
      <c r="L227" s="20">
        <f>VLOOKUP($K227,GlobSheetPaste!$H$3:$P$1269,2,FALSE)</f>
        <v>161606</v>
      </c>
      <c r="M227" s="20">
        <f>VLOOKUP($K227,GlobSheetPaste!$H$3:$P$1269,3,FALSE)</f>
        <v>124513884</v>
      </c>
      <c r="N227" s="20" t="str">
        <f>VLOOKUP($K227,GlobSheetPaste!$H$3:$P$1269,4,FALSE)</f>
        <v>published</v>
      </c>
      <c r="O227" s="20" t="str">
        <f>VLOOKUP($K227,GlobSheetPaste!$H$3:$P$1269,5,FALSE)</f>
        <v>DD</v>
      </c>
      <c r="P227" s="20">
        <f>VLOOKUP($K227,GlobSheetPaste!$H$3:$P$1269,6,FALSE)</f>
        <v>2007</v>
      </c>
      <c r="Q227" s="20" t="str">
        <f>VLOOKUP($K227,GlobSheetPaste!$H$3:$P$1269,7,FALSE)</f>
        <v>LC</v>
      </c>
      <c r="R227" s="20" t="str">
        <f>VLOOKUP($K227,GlobSheetPaste!$H$3:$P$1269,8,FALSE)</f>
        <v>NA</v>
      </c>
      <c r="S227" s="20" t="str">
        <f t="shared" si="245"/>
        <v>non-genuine change</v>
      </c>
      <c r="T227" s="20" t="b">
        <f t="shared" si="2"/>
        <v>0</v>
      </c>
      <c r="U227" s="22">
        <f>VLOOKUP($K227,GlobSheetPaste!$H$3:$P$1269,9,FALSE)</f>
        <v>44197</v>
      </c>
      <c r="V227" s="19">
        <v>250</v>
      </c>
      <c r="W227" s="19">
        <v>290</v>
      </c>
      <c r="X227" s="2" t="b">
        <f t="shared" ref="X227:Y227" si="257">ISNUMBER(V227)</f>
        <v>1</v>
      </c>
      <c r="Y227" s="2" t="b">
        <f t="shared" si="257"/>
        <v>1</v>
      </c>
      <c r="Z227" s="2" t="s">
        <v>89</v>
      </c>
      <c r="AB227" s="2" t="s">
        <v>178</v>
      </c>
      <c r="AC227" s="24" t="str">
        <f ca="1">IFERROR(__xludf.DUMMYFUNCTION("SPLIT(AB227,""_"")"),"Deepwater")</f>
        <v>Deepwater</v>
      </c>
      <c r="AD227" s="24"/>
      <c r="AE227" s="24">
        <f>VLOOKUP(J227,rangearea210527!$B$2:$C$1159,2,TRUE)</f>
        <v>3103.9169539999998</v>
      </c>
      <c r="AF227" s="26" t="s">
        <v>118</v>
      </c>
      <c r="AG227" s="26">
        <v>49</v>
      </c>
      <c r="AH227" s="26" t="s">
        <v>84</v>
      </c>
      <c r="AI227" s="26" t="s">
        <v>85</v>
      </c>
      <c r="AJ227" s="27" t="s">
        <v>86</v>
      </c>
      <c r="AK227" s="27"/>
      <c r="AL227" s="26">
        <v>2.7</v>
      </c>
      <c r="AM227" s="26">
        <v>1</v>
      </c>
      <c r="AN227" s="26">
        <v>0</v>
      </c>
      <c r="AO227" s="29">
        <v>0</v>
      </c>
      <c r="AP227" s="30"/>
      <c r="AQ227" s="30"/>
      <c r="AR227" s="30"/>
      <c r="AS227" s="1">
        <v>0</v>
      </c>
      <c r="AT227" s="1"/>
      <c r="AU227" s="1"/>
      <c r="AV227" s="1"/>
      <c r="AW227" s="1">
        <v>0</v>
      </c>
      <c r="AX227" s="1">
        <v>0</v>
      </c>
      <c r="AY227" s="1">
        <v>1</v>
      </c>
      <c r="BC227" s="1">
        <v>1</v>
      </c>
      <c r="BH227" s="1">
        <v>1</v>
      </c>
      <c r="BJ227" s="1">
        <v>1</v>
      </c>
      <c r="BL227" s="1">
        <v>1</v>
      </c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>
        <v>0</v>
      </c>
    </row>
    <row r="228" spans="1:75" ht="15.75" hidden="1" customHeight="1" x14ac:dyDescent="0.3">
      <c r="A228" s="2">
        <v>188</v>
      </c>
      <c r="B228" s="2">
        <v>1</v>
      </c>
      <c r="C228" s="2" t="s">
        <v>75</v>
      </c>
      <c r="D228" s="1">
        <v>7</v>
      </c>
      <c r="E228" s="2" t="str">
        <f t="shared" si="0"/>
        <v>7_Orectolobiformes</v>
      </c>
      <c r="F228" s="2" t="s">
        <v>636</v>
      </c>
      <c r="G228" s="2" t="s">
        <v>637</v>
      </c>
      <c r="H228" s="2" t="s">
        <v>645</v>
      </c>
      <c r="I228" s="2" t="s">
        <v>646</v>
      </c>
      <c r="J228" s="2" t="s">
        <v>647</v>
      </c>
      <c r="K228" s="19" t="str">
        <f t="shared" si="1"/>
        <v>Parascyllium collare</v>
      </c>
      <c r="L228" s="20">
        <f>VLOOKUP($K228,GlobSheetPaste!$H$3:$P$1269,2,FALSE)</f>
        <v>41841</v>
      </c>
      <c r="M228" s="20">
        <f>VLOOKUP($K228,GlobSheetPaste!$H$3:$P$1269,3,FALSE)</f>
        <v>68639742</v>
      </c>
      <c r="N228" s="20" t="str">
        <f>VLOOKUP($K228,GlobSheetPaste!$H$3:$P$1269,4,FALSE)</f>
        <v>published</v>
      </c>
      <c r="O228" s="20" t="str">
        <f>VLOOKUP($K228,GlobSheetPaste!$H$3:$P$1269,5,FALSE)</f>
        <v>LC</v>
      </c>
      <c r="P228" s="20">
        <f>VLOOKUP($K228,GlobSheetPaste!$H$3:$P$1269,6,FALSE)</f>
        <v>2003</v>
      </c>
      <c r="Q228" s="20" t="str">
        <f>VLOOKUP($K228,GlobSheetPaste!$H$3:$P$1269,7,FALSE)</f>
        <v>LC</v>
      </c>
      <c r="R228" s="20" t="str">
        <f>VLOOKUP($K228,GlobSheetPaste!$H$3:$P$1269,8,FALSE)</f>
        <v>NA</v>
      </c>
      <c r="S228" s="20" t="str">
        <f t="shared" si="245"/>
        <v>NoChange</v>
      </c>
      <c r="T228" s="20" t="b">
        <f t="shared" si="2"/>
        <v>0</v>
      </c>
      <c r="U228" s="20">
        <f>VLOOKUP($K228,GlobSheetPaste!$H$3:$P$1269,9,FALSE)</f>
        <v>2015</v>
      </c>
      <c r="V228" s="19">
        <v>20</v>
      </c>
      <c r="W228" s="19">
        <v>230</v>
      </c>
      <c r="X228" s="2" t="b">
        <f t="shared" ref="X228:Y228" si="258">ISNUMBER(V228)</f>
        <v>1</v>
      </c>
      <c r="Y228" s="2" t="b">
        <f t="shared" si="258"/>
        <v>1</v>
      </c>
      <c r="Z228" s="2" t="s">
        <v>89</v>
      </c>
      <c r="AB228" s="2" t="s">
        <v>83</v>
      </c>
      <c r="AC228" s="24" t="str">
        <f ca="1">IFERROR(__xludf.DUMMYFUNCTION("SPLIT(AB228,""_"")"),"Coastal")</f>
        <v>Coastal</v>
      </c>
      <c r="AD228" s="24"/>
      <c r="AE228" s="24">
        <f>VLOOKUP(J228,rangearea210527!$B$2:$C$1159,2,TRUE)</f>
        <v>42354.887929999997</v>
      </c>
      <c r="AF228" s="26" t="s">
        <v>118</v>
      </c>
      <c r="AG228" s="26">
        <v>87</v>
      </c>
      <c r="AH228" s="26" t="s">
        <v>84</v>
      </c>
      <c r="AI228" s="26" t="s">
        <v>85</v>
      </c>
      <c r="AJ228" s="27" t="s">
        <v>86</v>
      </c>
      <c r="AK228" s="27"/>
      <c r="AL228" s="26"/>
      <c r="AM228" s="26">
        <v>0</v>
      </c>
      <c r="AN228" s="26">
        <v>0</v>
      </c>
      <c r="AO228" s="29">
        <v>0</v>
      </c>
      <c r="AP228" s="30"/>
      <c r="AQ228" s="30"/>
      <c r="AR228" s="30"/>
      <c r="AS228" s="1">
        <v>0</v>
      </c>
      <c r="AT228" s="1"/>
      <c r="AU228" s="1"/>
      <c r="AV228" s="1"/>
      <c r="AW228" s="1">
        <v>1</v>
      </c>
      <c r="AX228" s="1">
        <v>1</v>
      </c>
      <c r="AY228" s="1">
        <v>1</v>
      </c>
      <c r="BA228" s="1">
        <v>1</v>
      </c>
      <c r="BH228" s="1">
        <v>1</v>
      </c>
      <c r="BJ228" s="1">
        <v>1</v>
      </c>
      <c r="BK228" s="1">
        <v>1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>
        <v>0</v>
      </c>
    </row>
    <row r="229" spans="1:75" ht="15.75" hidden="1" customHeight="1" x14ac:dyDescent="0.3">
      <c r="A229" s="2">
        <v>189</v>
      </c>
      <c r="B229" s="2">
        <v>1</v>
      </c>
      <c r="C229" s="2" t="s">
        <v>75</v>
      </c>
      <c r="D229" s="1">
        <v>7</v>
      </c>
      <c r="E229" s="2" t="str">
        <f t="shared" si="0"/>
        <v>7_Orectolobiformes</v>
      </c>
      <c r="F229" s="2" t="s">
        <v>636</v>
      </c>
      <c r="G229" s="2" t="s">
        <v>637</v>
      </c>
      <c r="H229" s="2" t="s">
        <v>645</v>
      </c>
      <c r="I229" s="2" t="s">
        <v>648</v>
      </c>
      <c r="J229" s="2" t="s">
        <v>649</v>
      </c>
      <c r="K229" s="19" t="str">
        <f t="shared" si="1"/>
        <v>Parascyllium elongatum</v>
      </c>
      <c r="L229" s="20">
        <f>VLOOKUP($K229,GlobSheetPaste!$H$3:$P$1269,2,FALSE)</f>
        <v>195440</v>
      </c>
      <c r="M229" s="20">
        <f>VLOOKUP($K229,GlobSheetPaste!$H$3:$P$1269,3,FALSE)</f>
        <v>68639837</v>
      </c>
      <c r="N229" s="20" t="str">
        <f>VLOOKUP($K229,GlobSheetPaste!$H$3:$P$1269,4,FALSE)</f>
        <v>published</v>
      </c>
      <c r="O229" s="20" t="str">
        <f>VLOOKUP($K229,GlobSheetPaste!$H$3:$P$1269,5,FALSE)</f>
        <v>DD</v>
      </c>
      <c r="P229" s="20">
        <f>VLOOKUP($K229,GlobSheetPaste!$H$3:$P$1269,6,FALSE)</f>
        <v>2010</v>
      </c>
      <c r="Q229" s="20" t="str">
        <f>VLOOKUP($K229,GlobSheetPaste!$H$3:$P$1269,7,FALSE)</f>
        <v>DD</v>
      </c>
      <c r="R229" s="20" t="str">
        <f>VLOOKUP($K229,GlobSheetPaste!$H$3:$P$1269,8,FALSE)</f>
        <v>NA</v>
      </c>
      <c r="S229" s="20" t="str">
        <f t="shared" si="245"/>
        <v>NoChange</v>
      </c>
      <c r="T229" s="20" t="b">
        <f t="shared" si="2"/>
        <v>0</v>
      </c>
      <c r="U229" s="20">
        <f>VLOOKUP($K229,GlobSheetPaste!$H$3:$P$1269,9,FALSE)</f>
        <v>2015</v>
      </c>
      <c r="V229" s="19">
        <v>50</v>
      </c>
      <c r="W229" s="19">
        <v>50</v>
      </c>
      <c r="X229" s="2" t="b">
        <f t="shared" ref="X229:Y229" si="259">ISNUMBER(V229)</f>
        <v>1</v>
      </c>
      <c r="Y229" s="2" t="b">
        <f t="shared" si="259"/>
        <v>1</v>
      </c>
      <c r="Z229" s="2" t="s">
        <v>89</v>
      </c>
      <c r="AB229" s="2" t="s">
        <v>83</v>
      </c>
      <c r="AC229" s="24" t="str">
        <f ca="1">IFERROR(__xludf.DUMMYFUNCTION("SPLIT(AB229,""_"")"),"Coastal")</f>
        <v>Coastal</v>
      </c>
      <c r="AD229" s="24"/>
      <c r="AE229" s="24">
        <f>VLOOKUP(J229,rangearea210527!$B$2:$C$1159,2,TRUE)</f>
        <v>172.19528149999999</v>
      </c>
      <c r="AF229" s="26" t="s">
        <v>118</v>
      </c>
      <c r="AG229" s="26">
        <v>42</v>
      </c>
      <c r="AH229" s="26" t="s">
        <v>84</v>
      </c>
      <c r="AI229" s="26" t="s">
        <v>85</v>
      </c>
      <c r="AJ229" s="27" t="s">
        <v>86</v>
      </c>
      <c r="AK229" s="27"/>
      <c r="AL229" s="26"/>
      <c r="AM229" s="26">
        <v>0</v>
      </c>
      <c r="AN229" s="26">
        <v>0</v>
      </c>
      <c r="AO229" s="29">
        <v>0</v>
      </c>
      <c r="AP229" s="30"/>
      <c r="AQ229" s="30"/>
      <c r="AR229" s="30"/>
      <c r="AS229" s="1">
        <v>0</v>
      </c>
      <c r="AT229" s="1"/>
      <c r="AU229" s="1"/>
      <c r="AV229" s="1"/>
      <c r="AW229" s="1">
        <v>1</v>
      </c>
      <c r="AX229" s="1">
        <v>1</v>
      </c>
      <c r="AY229" s="1">
        <v>1</v>
      </c>
      <c r="BA229" s="1">
        <v>1</v>
      </c>
      <c r="BG229" s="1">
        <v>1</v>
      </c>
      <c r="BH229" s="1">
        <v>1</v>
      </c>
      <c r="BI229" s="1"/>
      <c r="BJ229" s="1">
        <v>1</v>
      </c>
      <c r="BK229" s="1">
        <v>1</v>
      </c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0</v>
      </c>
    </row>
    <row r="230" spans="1:75" ht="15.75" hidden="1" customHeight="1" x14ac:dyDescent="0.3">
      <c r="A230" s="2">
        <v>190</v>
      </c>
      <c r="B230" s="2">
        <v>1</v>
      </c>
      <c r="C230" s="2" t="s">
        <v>75</v>
      </c>
      <c r="D230" s="1">
        <v>7</v>
      </c>
      <c r="E230" s="2" t="str">
        <f t="shared" si="0"/>
        <v>7_Orectolobiformes</v>
      </c>
      <c r="F230" s="2" t="s">
        <v>636</v>
      </c>
      <c r="G230" s="2" t="s">
        <v>637</v>
      </c>
      <c r="H230" s="2" t="s">
        <v>645</v>
      </c>
      <c r="I230" s="2" t="s">
        <v>650</v>
      </c>
      <c r="J230" s="2" t="s">
        <v>651</v>
      </c>
      <c r="K230" s="19" t="str">
        <f t="shared" si="1"/>
        <v>Parascyllium ferrugineum</v>
      </c>
      <c r="L230" s="20">
        <f>VLOOKUP($K230,GlobSheetPaste!$H$3:$P$1269,2,FALSE)</f>
        <v>41842</v>
      </c>
      <c r="M230" s="20">
        <f>VLOOKUP($K230,GlobSheetPaste!$H$3:$P$1269,3,FALSE)</f>
        <v>68639939</v>
      </c>
      <c r="N230" s="20" t="str">
        <f>VLOOKUP($K230,GlobSheetPaste!$H$3:$P$1269,4,FALSE)</f>
        <v>published</v>
      </c>
      <c r="O230" s="20" t="str">
        <f>VLOOKUP($K230,GlobSheetPaste!$H$3:$P$1269,5,FALSE)</f>
        <v>LC</v>
      </c>
      <c r="P230" s="20">
        <f>VLOOKUP($K230,GlobSheetPaste!$H$3:$P$1269,6,FALSE)</f>
        <v>2003</v>
      </c>
      <c r="Q230" s="20" t="str">
        <f>VLOOKUP($K230,GlobSheetPaste!$H$3:$P$1269,7,FALSE)</f>
        <v>LC</v>
      </c>
      <c r="R230" s="20" t="str">
        <f>VLOOKUP($K230,GlobSheetPaste!$H$3:$P$1269,8,FALSE)</f>
        <v>NA</v>
      </c>
      <c r="S230" s="20" t="str">
        <f t="shared" si="245"/>
        <v>NoChange</v>
      </c>
      <c r="T230" s="20" t="b">
        <f t="shared" si="2"/>
        <v>0</v>
      </c>
      <c r="U230" s="20">
        <f>VLOOKUP($K230,GlobSheetPaste!$H$3:$P$1269,9,FALSE)</f>
        <v>2015</v>
      </c>
      <c r="V230" s="19">
        <v>5</v>
      </c>
      <c r="W230" s="19">
        <v>150</v>
      </c>
      <c r="X230" s="2" t="b">
        <f t="shared" ref="X230:Y230" si="260">ISNUMBER(V230)</f>
        <v>1</v>
      </c>
      <c r="Y230" s="2" t="b">
        <f t="shared" si="260"/>
        <v>1</v>
      </c>
      <c r="Z230" s="2" t="s">
        <v>89</v>
      </c>
      <c r="AB230" s="2" t="s">
        <v>83</v>
      </c>
      <c r="AC230" s="24" t="str">
        <f ca="1">IFERROR(__xludf.DUMMYFUNCTION("SPLIT(AB230,""_"")"),"Coastal")</f>
        <v>Coastal</v>
      </c>
      <c r="AD230" s="24"/>
      <c r="AE230" s="24">
        <f>VLOOKUP(J230,rangearea210527!$B$2:$C$1159,2,TRUE)</f>
        <v>429158.4755</v>
      </c>
      <c r="AF230" s="26"/>
      <c r="AG230" s="26">
        <v>80</v>
      </c>
      <c r="AH230" s="26" t="s">
        <v>84</v>
      </c>
      <c r="AI230" s="26" t="s">
        <v>85</v>
      </c>
      <c r="AJ230" s="27" t="s">
        <v>86</v>
      </c>
      <c r="AK230" s="27"/>
      <c r="AL230" s="26"/>
      <c r="AM230" s="26">
        <v>0</v>
      </c>
      <c r="AN230" s="26">
        <v>0</v>
      </c>
      <c r="AO230" s="29">
        <v>0</v>
      </c>
      <c r="AP230" s="30"/>
      <c r="AQ230" s="30"/>
      <c r="AR230" s="30"/>
      <c r="AS230" s="1">
        <v>0</v>
      </c>
      <c r="AT230" s="1"/>
      <c r="AU230" s="1"/>
      <c r="AV230" s="1"/>
      <c r="AW230" s="1">
        <v>1</v>
      </c>
      <c r="AX230" s="1">
        <v>1</v>
      </c>
      <c r="AY230" s="1">
        <v>1</v>
      </c>
      <c r="BA230" s="1">
        <v>1</v>
      </c>
      <c r="BJ230" s="1">
        <v>1</v>
      </c>
      <c r="BK230" s="1">
        <v>1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>
        <v>0</v>
      </c>
    </row>
    <row r="231" spans="1:75" ht="15.75" hidden="1" customHeight="1" x14ac:dyDescent="0.3">
      <c r="A231" s="2">
        <v>191</v>
      </c>
      <c r="B231" s="2">
        <v>1</v>
      </c>
      <c r="C231" s="2" t="s">
        <v>75</v>
      </c>
      <c r="D231" s="1">
        <v>7</v>
      </c>
      <c r="E231" s="2" t="str">
        <f t="shared" si="0"/>
        <v>7_Orectolobiformes</v>
      </c>
      <c r="F231" s="2" t="s">
        <v>636</v>
      </c>
      <c r="G231" s="2" t="s">
        <v>637</v>
      </c>
      <c r="H231" s="2" t="s">
        <v>645</v>
      </c>
      <c r="I231" s="2" t="s">
        <v>652</v>
      </c>
      <c r="J231" s="2" t="s">
        <v>653</v>
      </c>
      <c r="K231" s="19" t="str">
        <f t="shared" si="1"/>
        <v>Parascyllium sparsimaculatum</v>
      </c>
      <c r="L231" s="20">
        <f>VLOOKUP($K231,GlobSheetPaste!$H$3:$P$1269,2,FALSE)</f>
        <v>41843</v>
      </c>
      <c r="M231" s="20">
        <f>VLOOKUP($K231,GlobSheetPaste!$H$3:$P$1269,3,FALSE)</f>
        <v>68640026</v>
      </c>
      <c r="N231" s="20" t="str">
        <f>VLOOKUP($K231,GlobSheetPaste!$H$3:$P$1269,4,FALSE)</f>
        <v>published</v>
      </c>
      <c r="O231" s="20" t="str">
        <f>VLOOKUP($K231,GlobSheetPaste!$H$3:$P$1269,5,FALSE)</f>
        <v>DD</v>
      </c>
      <c r="P231" s="20">
        <f>VLOOKUP($K231,GlobSheetPaste!$H$3:$P$1269,6,FALSE)</f>
        <v>2003</v>
      </c>
      <c r="Q231" s="20" t="str">
        <f>VLOOKUP($K231,GlobSheetPaste!$H$3:$P$1269,7,FALSE)</f>
        <v>DD</v>
      </c>
      <c r="R231" s="20" t="str">
        <f>VLOOKUP($K231,GlobSheetPaste!$H$3:$P$1269,8,FALSE)</f>
        <v>NA</v>
      </c>
      <c r="S231" s="20" t="str">
        <f t="shared" si="245"/>
        <v>NoChange</v>
      </c>
      <c r="T231" s="20" t="b">
        <f t="shared" si="2"/>
        <v>0</v>
      </c>
      <c r="U231" s="20">
        <f>VLOOKUP($K231,GlobSheetPaste!$H$3:$P$1269,9,FALSE)</f>
        <v>2015</v>
      </c>
      <c r="V231" s="19">
        <v>205</v>
      </c>
      <c r="W231" s="19">
        <v>245</v>
      </c>
      <c r="X231" s="2" t="b">
        <f t="shared" ref="X231:Y231" si="261">ISNUMBER(V231)</f>
        <v>1</v>
      </c>
      <c r="Y231" s="2" t="b">
        <f t="shared" si="261"/>
        <v>1</v>
      </c>
      <c r="Z231" s="2" t="s">
        <v>89</v>
      </c>
      <c r="AB231" s="2" t="s">
        <v>178</v>
      </c>
      <c r="AC231" s="24" t="str">
        <f ca="1">IFERROR(__xludf.DUMMYFUNCTION("SPLIT(AB231,""_"")"),"Deepwater")</f>
        <v>Deepwater</v>
      </c>
      <c r="AD231" s="24"/>
      <c r="AE231" s="24">
        <f>VLOOKUP(J231,rangearea210527!$B$2:$C$1159,2,TRUE)</f>
        <v>374.92227020000001</v>
      </c>
      <c r="AF231" s="26" t="s">
        <v>118</v>
      </c>
      <c r="AG231" s="26">
        <v>78.099999999999994</v>
      </c>
      <c r="AH231" s="26" t="s">
        <v>84</v>
      </c>
      <c r="AI231" s="26" t="s">
        <v>85</v>
      </c>
      <c r="AJ231" s="27" t="s">
        <v>86</v>
      </c>
      <c r="AK231" s="27"/>
      <c r="AL231" s="26"/>
      <c r="AM231" s="26">
        <v>1</v>
      </c>
      <c r="AN231" s="26">
        <v>0</v>
      </c>
      <c r="AO231" s="29">
        <v>0</v>
      </c>
      <c r="AP231" s="30"/>
      <c r="AQ231" s="30"/>
      <c r="AR231" s="30"/>
      <c r="AS231" s="1">
        <v>0</v>
      </c>
      <c r="AT231" s="1"/>
      <c r="AU231" s="1"/>
      <c r="AV231" s="1"/>
      <c r="AW231" s="1">
        <v>0</v>
      </c>
      <c r="AX231" s="1">
        <v>0</v>
      </c>
      <c r="AY231" s="1">
        <v>1</v>
      </c>
      <c r="BC231" s="1">
        <v>1</v>
      </c>
      <c r="BG231" s="1">
        <v>1</v>
      </c>
      <c r="BH231" s="1">
        <v>1</v>
      </c>
      <c r="BI231" s="1"/>
      <c r="BJ231" s="1">
        <v>1</v>
      </c>
      <c r="BL231" s="1">
        <v>1</v>
      </c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>
        <v>0</v>
      </c>
    </row>
    <row r="232" spans="1:75" ht="15.75" hidden="1" customHeight="1" x14ac:dyDescent="0.3">
      <c r="A232" s="2">
        <v>192</v>
      </c>
      <c r="B232" s="2">
        <v>1</v>
      </c>
      <c r="C232" s="2" t="s">
        <v>75</v>
      </c>
      <c r="D232" s="1">
        <v>7</v>
      </c>
      <c r="E232" s="2" t="str">
        <f t="shared" si="0"/>
        <v>7_Orectolobiformes</v>
      </c>
      <c r="F232" s="2" t="s">
        <v>636</v>
      </c>
      <c r="G232" s="2" t="s">
        <v>637</v>
      </c>
      <c r="H232" s="2" t="s">
        <v>645</v>
      </c>
      <c r="I232" s="2" t="s">
        <v>654</v>
      </c>
      <c r="J232" s="2" t="s">
        <v>655</v>
      </c>
      <c r="K232" s="19" t="str">
        <f t="shared" si="1"/>
        <v>Parascyllium variolatum</v>
      </c>
      <c r="L232" s="20">
        <f>VLOOKUP($K232,GlobSheetPaste!$H$3:$P$1269,2,FALSE)</f>
        <v>41844</v>
      </c>
      <c r="M232" s="20">
        <f>VLOOKUP($K232,GlobSheetPaste!$H$3:$P$1269,3,FALSE)</f>
        <v>68640093</v>
      </c>
      <c r="N232" s="20" t="str">
        <f>VLOOKUP($K232,GlobSheetPaste!$H$3:$P$1269,4,FALSE)</f>
        <v>published</v>
      </c>
      <c r="O232" s="20" t="str">
        <f>VLOOKUP($K232,GlobSheetPaste!$H$3:$P$1269,5,FALSE)</f>
        <v>LC</v>
      </c>
      <c r="P232" s="20">
        <f>VLOOKUP($K232,GlobSheetPaste!$H$3:$P$1269,6,FALSE)</f>
        <v>2003</v>
      </c>
      <c r="Q232" s="20" t="str">
        <f>VLOOKUP($K232,GlobSheetPaste!$H$3:$P$1269,7,FALSE)</f>
        <v>LC</v>
      </c>
      <c r="R232" s="20" t="str">
        <f>VLOOKUP($K232,GlobSheetPaste!$H$3:$P$1269,8,FALSE)</f>
        <v>NA</v>
      </c>
      <c r="S232" s="20" t="str">
        <f t="shared" si="245"/>
        <v>NoChange</v>
      </c>
      <c r="T232" s="20" t="b">
        <f t="shared" si="2"/>
        <v>0</v>
      </c>
      <c r="U232" s="20">
        <f>VLOOKUP($K232,GlobSheetPaste!$H$3:$P$1269,9,FALSE)</f>
        <v>2015</v>
      </c>
      <c r="V232" s="23">
        <v>0</v>
      </c>
      <c r="W232" s="23">
        <v>180</v>
      </c>
      <c r="X232" s="2" t="b">
        <f t="shared" ref="X232:Y232" si="262">ISNUMBER(V232)</f>
        <v>1</v>
      </c>
      <c r="Y232" s="2" t="b">
        <f t="shared" si="262"/>
        <v>1</v>
      </c>
      <c r="Z232" s="1" t="s">
        <v>656</v>
      </c>
      <c r="AB232" s="2" t="s">
        <v>83</v>
      </c>
      <c r="AC232" s="24" t="str">
        <f ca="1">IFERROR(__xludf.DUMMYFUNCTION("SPLIT(AB232,""_"")"),"Coastal")</f>
        <v>Coastal</v>
      </c>
      <c r="AD232" s="24"/>
      <c r="AE232" s="24">
        <f>VLOOKUP(J232,rangearea210527!$B$2:$C$1159,2,TRUE)</f>
        <v>470586.59279999998</v>
      </c>
      <c r="AF232" s="26"/>
      <c r="AG232" s="26">
        <v>91</v>
      </c>
      <c r="AH232" s="26" t="s">
        <v>84</v>
      </c>
      <c r="AI232" s="26" t="s">
        <v>85</v>
      </c>
      <c r="AJ232" s="27" t="s">
        <v>86</v>
      </c>
      <c r="AK232" s="27"/>
      <c r="AL232" s="26"/>
      <c r="AM232" s="26">
        <v>0</v>
      </c>
      <c r="AN232" s="26">
        <v>0</v>
      </c>
      <c r="AO232" s="29">
        <v>0</v>
      </c>
      <c r="AP232" s="30"/>
      <c r="AQ232" s="30"/>
      <c r="AR232" s="30"/>
      <c r="AS232" s="1">
        <v>0</v>
      </c>
      <c r="AT232" s="1"/>
      <c r="AU232" s="1"/>
      <c r="AV232" s="1"/>
      <c r="AW232" s="1">
        <v>1</v>
      </c>
      <c r="AX232" s="1">
        <v>1</v>
      </c>
      <c r="AY232" s="1">
        <v>1</v>
      </c>
      <c r="BA232" s="1">
        <v>1</v>
      </c>
      <c r="BJ232" s="1">
        <v>1</v>
      </c>
      <c r="BK232" s="1">
        <v>1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>
        <v>0</v>
      </c>
    </row>
    <row r="233" spans="1:75" ht="15.75" hidden="1" customHeight="1" x14ac:dyDescent="0.3">
      <c r="A233" s="2">
        <v>193</v>
      </c>
      <c r="B233" s="2">
        <v>1</v>
      </c>
      <c r="C233" s="2" t="s">
        <v>75</v>
      </c>
      <c r="D233" s="1">
        <v>7</v>
      </c>
      <c r="E233" s="2" t="str">
        <f t="shared" si="0"/>
        <v>7_Orectolobiformes</v>
      </c>
      <c r="F233" s="2" t="s">
        <v>636</v>
      </c>
      <c r="G233" s="2" t="s">
        <v>657</v>
      </c>
      <c r="H233" s="2" t="s">
        <v>658</v>
      </c>
      <c r="I233" s="2" t="s">
        <v>659</v>
      </c>
      <c r="J233" s="2" t="s">
        <v>660</v>
      </c>
      <c r="K233" s="19" t="str">
        <f t="shared" si="1"/>
        <v>Brachaelurus colcloughi</v>
      </c>
      <c r="L233" s="20">
        <f>VLOOKUP($K233,GlobSheetPaste!$H$3:$P$1269,2,FALSE)</f>
        <v>39335</v>
      </c>
      <c r="M233" s="20">
        <f>VLOOKUP($K233,GlobSheetPaste!$H$3:$P$1269,3,FALSE)</f>
        <v>68610594</v>
      </c>
      <c r="N233" s="20" t="str">
        <f>VLOOKUP($K233,GlobSheetPaste!$H$3:$P$1269,4,FALSE)</f>
        <v>published</v>
      </c>
      <c r="O233" s="20" t="str">
        <f>VLOOKUP($K233,GlobSheetPaste!$H$3:$P$1269,5,FALSE)</f>
        <v>VU</v>
      </c>
      <c r="P233" s="20">
        <f>VLOOKUP($K233,GlobSheetPaste!$H$3:$P$1269,6,FALSE)</f>
        <v>2005</v>
      </c>
      <c r="Q233" s="20" t="str">
        <f>VLOOKUP($K233,GlobSheetPaste!$H$3:$P$1269,7,FALSE)</f>
        <v>VU</v>
      </c>
      <c r="R233" s="20" t="str">
        <f>VLOOKUP($K233,GlobSheetPaste!$H$3:$P$1269,8,FALSE)</f>
        <v>C2a(ii)</v>
      </c>
      <c r="S233" s="20" t="str">
        <f t="shared" si="245"/>
        <v>NoChange</v>
      </c>
      <c r="T233" s="20" t="b">
        <f t="shared" si="2"/>
        <v>0</v>
      </c>
      <c r="U233" s="20">
        <f>VLOOKUP($K233,GlobSheetPaste!$H$3:$P$1269,9,FALSE)</f>
        <v>2015</v>
      </c>
      <c r="V233" s="19">
        <v>4</v>
      </c>
      <c r="W233" s="19">
        <v>217</v>
      </c>
      <c r="X233" s="2" t="b">
        <f t="shared" ref="X233:Y233" si="263">ISNUMBER(V233)</f>
        <v>1</v>
      </c>
      <c r="Y233" s="2" t="b">
        <f t="shared" si="263"/>
        <v>1</v>
      </c>
      <c r="Z233" s="2" t="s">
        <v>89</v>
      </c>
      <c r="AB233" s="2" t="s">
        <v>83</v>
      </c>
      <c r="AC233" s="24" t="str">
        <f ca="1">IFERROR(__xludf.DUMMYFUNCTION("SPLIT(AB233,""_"")"),"Coastal")</f>
        <v>Coastal</v>
      </c>
      <c r="AD233" s="24"/>
      <c r="AE233" s="24">
        <f>VLOOKUP(J233,rangearea210527!$B$2:$C$1159,2,TRUE)</f>
        <v>108721.91559999999</v>
      </c>
      <c r="AF233" s="26" t="s">
        <v>118</v>
      </c>
      <c r="AG233" s="25">
        <v>85</v>
      </c>
      <c r="AH233" s="26" t="s">
        <v>84</v>
      </c>
      <c r="AI233" s="26" t="s">
        <v>85</v>
      </c>
      <c r="AJ233" s="27" t="s">
        <v>86</v>
      </c>
      <c r="AK233" s="28"/>
      <c r="AL233" s="25">
        <v>15.5</v>
      </c>
      <c r="AM233" s="26">
        <v>0</v>
      </c>
      <c r="AN233" s="26">
        <v>0</v>
      </c>
      <c r="AO233" s="29">
        <v>1</v>
      </c>
      <c r="AP233" s="30"/>
      <c r="AQ233" s="30"/>
      <c r="AR233" s="30"/>
      <c r="AS233" s="1">
        <v>0</v>
      </c>
      <c r="AT233" s="1"/>
      <c r="AU233" s="1"/>
      <c r="AV233" s="1"/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>
        <v>0</v>
      </c>
    </row>
    <row r="234" spans="1:75" ht="15.75" hidden="1" customHeight="1" x14ac:dyDescent="0.3">
      <c r="A234" s="2">
        <v>194</v>
      </c>
      <c r="B234" s="2">
        <v>1</v>
      </c>
      <c r="C234" s="2" t="s">
        <v>75</v>
      </c>
      <c r="D234" s="1">
        <v>7</v>
      </c>
      <c r="E234" s="2" t="str">
        <f t="shared" si="0"/>
        <v>7_Orectolobiformes</v>
      </c>
      <c r="F234" s="2" t="s">
        <v>636</v>
      </c>
      <c r="G234" s="2" t="s">
        <v>657</v>
      </c>
      <c r="H234" s="2" t="s">
        <v>658</v>
      </c>
      <c r="I234" s="2" t="s">
        <v>661</v>
      </c>
      <c r="J234" s="2" t="s">
        <v>662</v>
      </c>
      <c r="K234" s="19" t="str">
        <f t="shared" si="1"/>
        <v>Brachaelurus waddi</v>
      </c>
      <c r="L234" s="20">
        <f>VLOOKUP($K234,GlobSheetPaste!$H$3:$P$1269,2,FALSE)</f>
        <v>41732</v>
      </c>
      <c r="M234" s="20">
        <f>VLOOKUP($K234,GlobSheetPaste!$H$3:$P$1269,3,FALSE)</f>
        <v>68610784</v>
      </c>
      <c r="N234" s="20" t="str">
        <f>VLOOKUP($K234,GlobSheetPaste!$H$3:$P$1269,4,FALSE)</f>
        <v>published</v>
      </c>
      <c r="O234" s="20" t="str">
        <f>VLOOKUP($K234,GlobSheetPaste!$H$3:$P$1269,5,FALSE)</f>
        <v>LC</v>
      </c>
      <c r="P234" s="20">
        <f>VLOOKUP($K234,GlobSheetPaste!$H$3:$P$1269,6,FALSE)</f>
        <v>2003</v>
      </c>
      <c r="Q234" s="20" t="str">
        <f>VLOOKUP($K234,GlobSheetPaste!$H$3:$P$1269,7,FALSE)</f>
        <v>LC</v>
      </c>
      <c r="R234" s="20" t="str">
        <f>VLOOKUP($K234,GlobSheetPaste!$H$3:$P$1269,8,FALSE)</f>
        <v>NA</v>
      </c>
      <c r="S234" s="20" t="str">
        <f t="shared" si="245"/>
        <v>NoChange</v>
      </c>
      <c r="T234" s="20" t="b">
        <f t="shared" si="2"/>
        <v>0</v>
      </c>
      <c r="U234" s="20">
        <f>VLOOKUP($K234,GlobSheetPaste!$H$3:$P$1269,9,FALSE)</f>
        <v>2015</v>
      </c>
      <c r="V234" s="19">
        <v>0</v>
      </c>
      <c r="W234" s="19">
        <v>140</v>
      </c>
      <c r="X234" s="2" t="b">
        <f t="shared" ref="X234:Y234" si="264">ISNUMBER(V234)</f>
        <v>1</v>
      </c>
      <c r="Y234" s="2" t="b">
        <f t="shared" si="264"/>
        <v>1</v>
      </c>
      <c r="Z234" s="2" t="s">
        <v>89</v>
      </c>
      <c r="AB234" s="2" t="s">
        <v>83</v>
      </c>
      <c r="AC234" s="24" t="str">
        <f ca="1">IFERROR(__xludf.DUMMYFUNCTION("SPLIT(AB234,""_"")"),"Coastal")</f>
        <v>Coastal</v>
      </c>
      <c r="AD234" s="24"/>
      <c r="AE234" s="24">
        <f>VLOOKUP(J234,rangearea210527!$B$2:$C$1159,2,TRUE)</f>
        <v>27716.101760000001</v>
      </c>
      <c r="AF234" s="26" t="s">
        <v>118</v>
      </c>
      <c r="AG234" s="26">
        <v>120</v>
      </c>
      <c r="AH234" s="26" t="s">
        <v>84</v>
      </c>
      <c r="AI234" s="26" t="s">
        <v>85</v>
      </c>
      <c r="AJ234" s="27" t="s">
        <v>86</v>
      </c>
      <c r="AK234" s="27"/>
      <c r="AL234" s="26">
        <v>13.15</v>
      </c>
      <c r="AM234" s="26">
        <v>0</v>
      </c>
      <c r="AN234" s="26">
        <v>0</v>
      </c>
      <c r="AO234" s="29">
        <v>0</v>
      </c>
      <c r="AP234" s="30"/>
      <c r="AQ234" s="30"/>
      <c r="AR234" s="30"/>
      <c r="AS234" s="1">
        <v>0</v>
      </c>
      <c r="AT234" s="1"/>
      <c r="AU234" s="1"/>
      <c r="AV234" s="1"/>
      <c r="AW234" s="1">
        <v>1</v>
      </c>
      <c r="AX234" s="1">
        <v>1</v>
      </c>
      <c r="AY234" s="1">
        <v>1</v>
      </c>
      <c r="BA234" s="1">
        <v>1</v>
      </c>
      <c r="BH234" s="1">
        <v>1</v>
      </c>
      <c r="BJ234" s="1">
        <v>1</v>
      </c>
      <c r="BK234" s="1">
        <v>1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0</v>
      </c>
    </row>
    <row r="235" spans="1:75" ht="15.75" hidden="1" customHeight="1" x14ac:dyDescent="0.3">
      <c r="A235" s="2">
        <v>195</v>
      </c>
      <c r="B235" s="2">
        <v>1</v>
      </c>
      <c r="C235" s="2" t="s">
        <v>75</v>
      </c>
      <c r="D235" s="1">
        <v>7</v>
      </c>
      <c r="E235" s="2" t="str">
        <f t="shared" si="0"/>
        <v>7_Orectolobiformes</v>
      </c>
      <c r="F235" s="2" t="s">
        <v>636</v>
      </c>
      <c r="G235" s="2" t="s">
        <v>663</v>
      </c>
      <c r="H235" s="2" t="s">
        <v>664</v>
      </c>
      <c r="I235" s="2" t="s">
        <v>665</v>
      </c>
      <c r="J235" s="2" t="s">
        <v>666</v>
      </c>
      <c r="K235" s="19" t="str">
        <f t="shared" si="1"/>
        <v>Eucrossorhinus dasypogon</v>
      </c>
      <c r="L235" s="20">
        <f>VLOOKUP($K235,GlobSheetPaste!$H$3:$P$1269,2,FALSE)</f>
        <v>41873</v>
      </c>
      <c r="M235" s="20">
        <f>VLOOKUP($K235,GlobSheetPaste!$H$3:$P$1269,3,FALSE)</f>
        <v>68623121</v>
      </c>
      <c r="N235" s="20" t="str">
        <f>VLOOKUP($K235,GlobSheetPaste!$H$3:$P$1269,4,FALSE)</f>
        <v>published</v>
      </c>
      <c r="O235" s="20" t="str">
        <f>VLOOKUP($K235,GlobSheetPaste!$H$3:$P$1269,5,FALSE)</f>
        <v>NT</v>
      </c>
      <c r="P235" s="20">
        <f>VLOOKUP($K235,GlobSheetPaste!$H$3:$P$1269,6,FALSE)</f>
        <v>2003</v>
      </c>
      <c r="Q235" s="20" t="str">
        <f>VLOOKUP($K235,GlobSheetPaste!$H$3:$P$1269,7,FALSE)</f>
        <v>LC</v>
      </c>
      <c r="R235" s="20" t="str">
        <f>VLOOKUP($K235,GlobSheetPaste!$H$3:$P$1269,8,FALSE)</f>
        <v>NA</v>
      </c>
      <c r="S235" s="20" t="str">
        <f t="shared" si="245"/>
        <v>non-genuine change</v>
      </c>
      <c r="T235" s="20" t="b">
        <f t="shared" si="2"/>
        <v>0</v>
      </c>
      <c r="U235" s="20">
        <f>VLOOKUP($K235,GlobSheetPaste!$H$3:$P$1269,9,FALSE)</f>
        <v>2015</v>
      </c>
      <c r="V235" s="19">
        <v>5</v>
      </c>
      <c r="W235" s="19">
        <v>50</v>
      </c>
      <c r="X235" s="2" t="b">
        <f t="shared" ref="X235:Y235" si="265">ISNUMBER(V235)</f>
        <v>1</v>
      </c>
      <c r="Y235" s="2" t="b">
        <f t="shared" si="265"/>
        <v>1</v>
      </c>
      <c r="Z235" s="2" t="s">
        <v>89</v>
      </c>
      <c r="AB235" s="2" t="s">
        <v>83</v>
      </c>
      <c r="AC235" s="24" t="str">
        <f ca="1">IFERROR(__xludf.DUMMYFUNCTION("SPLIT(AB235,""_"")"),"Coastal")</f>
        <v>Coastal</v>
      </c>
      <c r="AD235" s="24"/>
      <c r="AE235" s="24">
        <f>VLOOKUP(J235,rangearea210527!$B$2:$C$1159,2,TRUE)</f>
        <v>635519.86179999996</v>
      </c>
      <c r="AF235" s="25"/>
      <c r="AG235" s="25">
        <v>125</v>
      </c>
      <c r="AH235" s="26" t="s">
        <v>84</v>
      </c>
      <c r="AI235" s="26" t="s">
        <v>85</v>
      </c>
      <c r="AJ235" s="27" t="s">
        <v>86</v>
      </c>
      <c r="AK235" s="28"/>
      <c r="AL235" s="25">
        <v>11</v>
      </c>
      <c r="AM235" s="26">
        <v>0</v>
      </c>
      <c r="AN235" s="26">
        <v>0</v>
      </c>
      <c r="AO235" s="29">
        <v>1</v>
      </c>
      <c r="AP235" s="30"/>
      <c r="AQ235" s="30"/>
      <c r="AR235" s="30"/>
      <c r="AS235" s="1">
        <v>1</v>
      </c>
      <c r="AT235" s="1"/>
      <c r="AU235" s="1"/>
      <c r="AV235" s="1"/>
      <c r="AW235" s="1">
        <v>1</v>
      </c>
      <c r="AX235" s="1">
        <v>1</v>
      </c>
      <c r="AY235" s="1">
        <v>1</v>
      </c>
      <c r="BA235" s="1">
        <v>1</v>
      </c>
      <c r="BJ235" s="1">
        <v>1</v>
      </c>
      <c r="BK235" s="1">
        <v>1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0</v>
      </c>
    </row>
    <row r="236" spans="1:75" ht="15.75" hidden="1" customHeight="1" x14ac:dyDescent="0.3">
      <c r="A236" s="2">
        <v>196</v>
      </c>
      <c r="B236" s="2">
        <v>1</v>
      </c>
      <c r="C236" s="2" t="s">
        <v>75</v>
      </c>
      <c r="D236" s="1">
        <v>7</v>
      </c>
      <c r="E236" s="2" t="str">
        <f t="shared" si="0"/>
        <v>7_Orectolobiformes</v>
      </c>
      <c r="F236" s="2" t="s">
        <v>636</v>
      </c>
      <c r="G236" s="2" t="s">
        <v>663</v>
      </c>
      <c r="H236" s="2" t="s">
        <v>667</v>
      </c>
      <c r="I236" s="2" t="s">
        <v>668</v>
      </c>
      <c r="J236" s="2" t="s">
        <v>669</v>
      </c>
      <c r="K236" s="19" t="str">
        <f t="shared" si="1"/>
        <v>Orectolobus floridus</v>
      </c>
      <c r="L236" s="20">
        <f>VLOOKUP($K236,GlobSheetPaste!$H$3:$P$1269,2,FALSE)</f>
        <v>161664</v>
      </c>
      <c r="M236" s="20">
        <f>VLOOKUP($K236,GlobSheetPaste!$H$3:$P$1269,3,FALSE)</f>
        <v>68638011</v>
      </c>
      <c r="N236" s="20" t="str">
        <f>VLOOKUP($K236,GlobSheetPaste!$H$3:$P$1269,4,FALSE)</f>
        <v>published</v>
      </c>
      <c r="O236" s="20" t="str">
        <f>VLOOKUP($K236,GlobSheetPaste!$H$3:$P$1269,5,FALSE)</f>
        <v>DD</v>
      </c>
      <c r="P236" s="20">
        <f>VLOOKUP($K236,GlobSheetPaste!$H$3:$P$1269,6,FALSE)</f>
        <v>2008</v>
      </c>
      <c r="Q236" s="20" t="str">
        <f>VLOOKUP($K236,GlobSheetPaste!$H$3:$P$1269,7,FALSE)</f>
        <v>LC</v>
      </c>
      <c r="R236" s="20" t="str">
        <f>VLOOKUP($K236,GlobSheetPaste!$H$3:$P$1269,8,FALSE)</f>
        <v>NA</v>
      </c>
      <c r="S236" s="20" t="str">
        <f t="shared" si="245"/>
        <v>non-genuine change</v>
      </c>
      <c r="T236" s="20" t="b">
        <f t="shared" si="2"/>
        <v>0</v>
      </c>
      <c r="U236" s="20">
        <f>VLOOKUP($K236,GlobSheetPaste!$H$3:$P$1269,9,FALSE)</f>
        <v>2015</v>
      </c>
      <c r="V236" s="19">
        <v>42</v>
      </c>
      <c r="W236" s="19">
        <v>85</v>
      </c>
      <c r="X236" s="2" t="b">
        <f t="shared" ref="X236:Y236" si="266">ISNUMBER(V236)</f>
        <v>1</v>
      </c>
      <c r="Y236" s="2" t="b">
        <f t="shared" si="266"/>
        <v>1</v>
      </c>
      <c r="Z236" s="2" t="s">
        <v>89</v>
      </c>
      <c r="AB236" s="2" t="s">
        <v>83</v>
      </c>
      <c r="AC236" s="24" t="str">
        <f ca="1">IFERROR(__xludf.DUMMYFUNCTION("SPLIT(AB236,""_"")"),"Coastal")</f>
        <v>Coastal</v>
      </c>
      <c r="AD236" s="24"/>
      <c r="AE236" s="24">
        <f>VLOOKUP(J236,rangearea210527!$B$2:$C$1159,2,TRUE)</f>
        <v>12024.254569999999</v>
      </c>
      <c r="AF236" s="26" t="s">
        <v>118</v>
      </c>
      <c r="AG236" s="26">
        <v>75</v>
      </c>
      <c r="AH236" s="26" t="s">
        <v>84</v>
      </c>
      <c r="AI236" s="26" t="s">
        <v>85</v>
      </c>
      <c r="AJ236" s="27" t="s">
        <v>86</v>
      </c>
      <c r="AK236" s="27"/>
      <c r="AL236" s="26"/>
      <c r="AM236" s="26">
        <v>0</v>
      </c>
      <c r="AN236" s="26">
        <v>0</v>
      </c>
      <c r="AO236" s="29">
        <v>0</v>
      </c>
      <c r="AP236" s="30"/>
      <c r="AQ236" s="30"/>
      <c r="AR236" s="30"/>
      <c r="AS236" s="1">
        <v>0</v>
      </c>
      <c r="AT236" s="1"/>
      <c r="AU236" s="1"/>
      <c r="AV236" s="1"/>
      <c r="AW236" s="1">
        <v>1</v>
      </c>
      <c r="AX236" s="1">
        <v>1</v>
      </c>
      <c r="AY236" s="1">
        <v>1</v>
      </c>
      <c r="BA236" s="1">
        <v>1</v>
      </c>
      <c r="BH236" s="1">
        <v>1</v>
      </c>
      <c r="BJ236" s="1">
        <v>1</v>
      </c>
      <c r="BK236" s="1">
        <v>1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>
        <v>0</v>
      </c>
    </row>
    <row r="237" spans="1:75" ht="15.75" hidden="1" customHeight="1" x14ac:dyDescent="0.3">
      <c r="A237" s="2">
        <v>197</v>
      </c>
      <c r="B237" s="2">
        <v>1</v>
      </c>
      <c r="C237" s="2" t="s">
        <v>75</v>
      </c>
      <c r="D237" s="1">
        <v>7</v>
      </c>
      <c r="E237" s="2" t="str">
        <f t="shared" si="0"/>
        <v>7_Orectolobiformes</v>
      </c>
      <c r="F237" s="2" t="s">
        <v>636</v>
      </c>
      <c r="G237" s="2" t="s">
        <v>663</v>
      </c>
      <c r="H237" s="2" t="s">
        <v>667</v>
      </c>
      <c r="I237" s="2" t="s">
        <v>670</v>
      </c>
      <c r="J237" s="2" t="s">
        <v>671</v>
      </c>
      <c r="K237" s="19" t="str">
        <f t="shared" si="1"/>
        <v>Orectolobus halei</v>
      </c>
      <c r="L237" s="20">
        <f>VLOOKUP($K237,GlobSheetPaste!$H$3:$P$1269,2,FALSE)</f>
        <v>161709</v>
      </c>
      <c r="M237" s="20">
        <f>VLOOKUP($K237,GlobSheetPaste!$H$3:$P$1269,3,FALSE)</f>
        <v>68638176</v>
      </c>
      <c r="N237" s="20" t="str">
        <f>VLOOKUP($K237,GlobSheetPaste!$H$3:$P$1269,4,FALSE)</f>
        <v>published</v>
      </c>
      <c r="O237" s="20" t="str">
        <f>VLOOKUP($K237,GlobSheetPaste!$H$3:$P$1269,5,FALSE)</f>
        <v>NT</v>
      </c>
      <c r="P237" s="20">
        <f>VLOOKUP($K237,GlobSheetPaste!$H$3:$P$1269,6,FALSE)</f>
        <v>2007</v>
      </c>
      <c r="Q237" s="20" t="str">
        <f>VLOOKUP($K237,GlobSheetPaste!$H$3:$P$1269,7,FALSE)</f>
        <v>LC</v>
      </c>
      <c r="R237" s="20" t="str">
        <f>VLOOKUP($K237,GlobSheetPaste!$H$3:$P$1269,8,FALSE)</f>
        <v>NA</v>
      </c>
      <c r="S237" s="20" t="str">
        <f t="shared" si="245"/>
        <v>non-genuine change</v>
      </c>
      <c r="T237" s="20" t="b">
        <f t="shared" si="2"/>
        <v>0</v>
      </c>
      <c r="U237" s="20">
        <f>VLOOKUP($K237,GlobSheetPaste!$H$3:$P$1269,9,FALSE)</f>
        <v>2015</v>
      </c>
      <c r="V237" s="19">
        <v>0</v>
      </c>
      <c r="W237" s="19">
        <v>195</v>
      </c>
      <c r="X237" s="2" t="b">
        <f t="shared" ref="X237:Y237" si="267">ISNUMBER(V237)</f>
        <v>1</v>
      </c>
      <c r="Y237" s="2" t="b">
        <f t="shared" si="267"/>
        <v>1</v>
      </c>
      <c r="Z237" s="2" t="s">
        <v>89</v>
      </c>
      <c r="AB237" s="2" t="s">
        <v>83</v>
      </c>
      <c r="AC237" s="24" t="str">
        <f ca="1">IFERROR(__xludf.DUMMYFUNCTION("SPLIT(AB237,""_"")"),"Coastal")</f>
        <v>Coastal</v>
      </c>
      <c r="AD237" s="24"/>
      <c r="AE237" s="24">
        <f>VLOOKUP(J237,rangearea210527!$B$2:$C$1159,2,TRUE)</f>
        <v>541365.30130000005</v>
      </c>
      <c r="AF237" s="25"/>
      <c r="AG237" s="25">
        <v>206</v>
      </c>
      <c r="AH237" s="26" t="s">
        <v>84</v>
      </c>
      <c r="AI237" s="26" t="s">
        <v>98</v>
      </c>
      <c r="AJ237" s="27" t="s">
        <v>99</v>
      </c>
      <c r="AK237" s="28"/>
      <c r="AL237" s="25">
        <v>16</v>
      </c>
      <c r="AM237" s="26">
        <v>0</v>
      </c>
      <c r="AN237" s="26">
        <v>0</v>
      </c>
      <c r="AO237" s="29">
        <v>1</v>
      </c>
      <c r="AP237" s="30"/>
      <c r="AQ237" s="30"/>
      <c r="AR237" s="30"/>
      <c r="AS237" s="1">
        <v>0</v>
      </c>
      <c r="AT237" s="1"/>
      <c r="AU237" s="1"/>
      <c r="AV237" s="1"/>
      <c r="AW237" s="1">
        <v>1</v>
      </c>
      <c r="AX237" s="1">
        <v>1</v>
      </c>
      <c r="AY237" s="1">
        <v>1</v>
      </c>
      <c r="BA237" s="1">
        <v>1</v>
      </c>
      <c r="BJ237" s="1">
        <v>1</v>
      </c>
      <c r="BK237" s="1">
        <v>1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>
        <v>0</v>
      </c>
    </row>
    <row r="238" spans="1:75" ht="15.75" hidden="1" customHeight="1" x14ac:dyDescent="0.3">
      <c r="A238" s="2">
        <v>198</v>
      </c>
      <c r="B238" s="2">
        <v>1</v>
      </c>
      <c r="C238" s="2" t="s">
        <v>75</v>
      </c>
      <c r="D238" s="1">
        <v>7</v>
      </c>
      <c r="E238" s="2" t="str">
        <f t="shared" si="0"/>
        <v>7_Orectolobiformes</v>
      </c>
      <c r="F238" s="2" t="s">
        <v>636</v>
      </c>
      <c r="G238" s="2" t="s">
        <v>663</v>
      </c>
      <c r="H238" s="2" t="s">
        <v>667</v>
      </c>
      <c r="I238" s="2" t="s">
        <v>672</v>
      </c>
      <c r="J238" s="2" t="s">
        <v>673</v>
      </c>
      <c r="K238" s="19" t="str">
        <f t="shared" si="1"/>
        <v>Orectolobus hutchinsi</v>
      </c>
      <c r="L238" s="20">
        <f>VLOOKUP($K238,GlobSheetPaste!$H$3:$P$1269,2,FALSE)</f>
        <v>42717</v>
      </c>
      <c r="M238" s="20">
        <f>VLOOKUP($K238,GlobSheetPaste!$H$3:$P$1269,3,FALSE)</f>
        <v>68638402</v>
      </c>
      <c r="N238" s="20" t="str">
        <f>VLOOKUP($K238,GlobSheetPaste!$H$3:$P$1269,4,FALSE)</f>
        <v>published</v>
      </c>
      <c r="O238" s="20" t="str">
        <f>VLOOKUP($K238,GlobSheetPaste!$H$3:$P$1269,5,FALSE)</f>
        <v>DD</v>
      </c>
      <c r="P238" s="20">
        <f>VLOOKUP($K238,GlobSheetPaste!$H$3:$P$1269,6,FALSE)</f>
        <v>2008</v>
      </c>
      <c r="Q238" s="20" t="str">
        <f>VLOOKUP($K238,GlobSheetPaste!$H$3:$P$1269,7,FALSE)</f>
        <v>LC</v>
      </c>
      <c r="R238" s="20" t="str">
        <f>VLOOKUP($K238,GlobSheetPaste!$H$3:$P$1269,8,FALSE)</f>
        <v>NA</v>
      </c>
      <c r="S238" s="20" t="str">
        <f t="shared" si="245"/>
        <v>non-genuine change</v>
      </c>
      <c r="T238" s="20" t="b">
        <f t="shared" si="2"/>
        <v>0</v>
      </c>
      <c r="U238" s="20">
        <f>VLOOKUP($K238,GlobSheetPaste!$H$3:$P$1269,9,FALSE)</f>
        <v>2015</v>
      </c>
      <c r="V238" s="19">
        <v>5</v>
      </c>
      <c r="W238" s="19">
        <v>105</v>
      </c>
      <c r="X238" s="2" t="b">
        <f t="shared" ref="X238:Y238" si="268">ISNUMBER(V238)</f>
        <v>1</v>
      </c>
      <c r="Y238" s="2" t="b">
        <f t="shared" si="268"/>
        <v>1</v>
      </c>
      <c r="Z238" s="2" t="s">
        <v>89</v>
      </c>
      <c r="AB238" s="2" t="s">
        <v>83</v>
      </c>
      <c r="AC238" s="24" t="str">
        <f ca="1">IFERROR(__xludf.DUMMYFUNCTION("SPLIT(AB238,""_"")"),"Coastal")</f>
        <v>Coastal</v>
      </c>
      <c r="AD238" s="24"/>
      <c r="AE238" s="24">
        <f>VLOOKUP(J238,rangearea210527!$B$2:$C$1159,2,TRUE)</f>
        <v>74280.299220000001</v>
      </c>
      <c r="AF238" s="26" t="s">
        <v>118</v>
      </c>
      <c r="AG238" s="26">
        <v>149</v>
      </c>
      <c r="AH238" s="26" t="s">
        <v>84</v>
      </c>
      <c r="AI238" s="26" t="s">
        <v>85</v>
      </c>
      <c r="AJ238" s="27" t="s">
        <v>86</v>
      </c>
      <c r="AK238" s="27"/>
      <c r="AL238" s="26">
        <v>17</v>
      </c>
      <c r="AM238" s="26">
        <v>0</v>
      </c>
      <c r="AN238" s="26">
        <v>0</v>
      </c>
      <c r="AO238" s="29">
        <v>0</v>
      </c>
      <c r="AP238" s="30"/>
      <c r="AQ238" s="30"/>
      <c r="AR238" s="30"/>
      <c r="AS238" s="1">
        <v>0</v>
      </c>
      <c r="AT238" s="1"/>
      <c r="AU238" s="1"/>
      <c r="AV238" s="1"/>
      <c r="AW238" s="1">
        <v>1</v>
      </c>
      <c r="AX238" s="1">
        <v>1</v>
      </c>
      <c r="AY238" s="1">
        <v>1</v>
      </c>
      <c r="BA238" s="1">
        <v>1</v>
      </c>
      <c r="BH238" s="1">
        <v>1</v>
      </c>
      <c r="BJ238" s="1">
        <v>1</v>
      </c>
      <c r="BK238" s="1">
        <v>1</v>
      </c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>
        <v>0</v>
      </c>
    </row>
    <row r="239" spans="1:75" ht="15.75" hidden="1" customHeight="1" x14ac:dyDescent="0.3">
      <c r="A239" s="2">
        <v>199</v>
      </c>
      <c r="B239" s="2">
        <v>1</v>
      </c>
      <c r="C239" s="2" t="s">
        <v>75</v>
      </c>
      <c r="D239" s="1">
        <v>7</v>
      </c>
      <c r="E239" s="2" t="str">
        <f t="shared" si="0"/>
        <v>7_Orectolobiformes</v>
      </c>
      <c r="F239" s="2" t="s">
        <v>636</v>
      </c>
      <c r="G239" s="2" t="s">
        <v>663</v>
      </c>
      <c r="H239" s="2" t="s">
        <v>667</v>
      </c>
      <c r="I239" s="2" t="s">
        <v>263</v>
      </c>
      <c r="J239" s="2" t="s">
        <v>674</v>
      </c>
      <c r="K239" s="19" t="str">
        <f t="shared" si="1"/>
        <v>Orectolobus japonicus</v>
      </c>
      <c r="L239" s="20">
        <f>VLOOKUP($K239,GlobSheetPaste!$H$3:$P$1269,2,FALSE)</f>
        <v>161563</v>
      </c>
      <c r="M239" s="20">
        <f>VLOOKUP($K239,GlobSheetPaste!$H$3:$P$1269,3,FALSE)</f>
        <v>124507360</v>
      </c>
      <c r="N239" s="20" t="str">
        <f>VLOOKUP($K239,GlobSheetPaste!$H$3:$P$1269,4,FALSE)</f>
        <v>published</v>
      </c>
      <c r="O239" s="20" t="str">
        <f>VLOOKUP($K239,GlobSheetPaste!$H$3:$P$1269,5,FALSE)</f>
        <v>DD</v>
      </c>
      <c r="P239" s="20">
        <f>VLOOKUP($K239,GlobSheetPaste!$H$3:$P$1269,6,FALSE)</f>
        <v>2007</v>
      </c>
      <c r="Q239" s="20" t="str">
        <f>VLOOKUP($K239,GlobSheetPaste!$H$3:$P$1269,7,FALSE)</f>
        <v>LC</v>
      </c>
      <c r="R239" s="20" t="str">
        <f>VLOOKUP($K239,GlobSheetPaste!$H$3:$P$1269,8,FALSE)</f>
        <v>NA</v>
      </c>
      <c r="S239" s="20" t="str">
        <f t="shared" si="245"/>
        <v>non-genuine change</v>
      </c>
      <c r="T239" s="20" t="b">
        <f t="shared" si="2"/>
        <v>0</v>
      </c>
      <c r="U239" s="22">
        <f>VLOOKUP($K239,GlobSheetPaste!$H$3:$P$1269,9,FALSE)</f>
        <v>43891</v>
      </c>
      <c r="V239" s="19">
        <v>0</v>
      </c>
      <c r="W239" s="19">
        <v>200</v>
      </c>
      <c r="X239" s="2" t="b">
        <f t="shared" ref="X239:Y239" si="269">ISNUMBER(V239)</f>
        <v>1</v>
      </c>
      <c r="Y239" s="2" t="b">
        <f t="shared" si="269"/>
        <v>1</v>
      </c>
      <c r="Z239" s="2" t="s">
        <v>89</v>
      </c>
      <c r="AB239" s="2" t="s">
        <v>83</v>
      </c>
      <c r="AC239" s="24" t="str">
        <f ca="1">IFERROR(__xludf.DUMMYFUNCTION("SPLIT(AB239,""_"")"),"Coastal")</f>
        <v>Coastal</v>
      </c>
      <c r="AD239" s="24"/>
      <c r="AE239" s="24">
        <f>VLOOKUP(J239,rangearea210527!$B$2:$C$1159,2,TRUE)</f>
        <v>1882438.2009999999</v>
      </c>
      <c r="AF239" s="25"/>
      <c r="AG239" s="25">
        <v>118</v>
      </c>
      <c r="AH239" s="26" t="s">
        <v>84</v>
      </c>
      <c r="AI239" s="26" t="s">
        <v>85</v>
      </c>
      <c r="AJ239" s="27" t="s">
        <v>86</v>
      </c>
      <c r="AK239" s="28"/>
      <c r="AL239" s="25">
        <v>11</v>
      </c>
      <c r="AM239" s="26">
        <v>0</v>
      </c>
      <c r="AN239" s="26">
        <v>0</v>
      </c>
      <c r="AO239" s="29">
        <v>1</v>
      </c>
      <c r="AP239" s="30"/>
      <c r="AQ239" s="30"/>
      <c r="AR239" s="30"/>
      <c r="AS239" s="1">
        <v>1</v>
      </c>
      <c r="AT239" s="1"/>
      <c r="AU239" s="1"/>
      <c r="AV239" s="1"/>
      <c r="AW239" s="1">
        <v>1</v>
      </c>
      <c r="AX239" s="1">
        <v>1</v>
      </c>
      <c r="AY239" s="1">
        <v>1</v>
      </c>
      <c r="BA239" s="1">
        <v>1</v>
      </c>
      <c r="BJ239" s="1">
        <v>1</v>
      </c>
      <c r="BK239" s="1">
        <v>1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0</v>
      </c>
    </row>
    <row r="240" spans="1:75" ht="15.75" hidden="1" customHeight="1" x14ac:dyDescent="0.3">
      <c r="A240" s="2">
        <v>200</v>
      </c>
      <c r="B240" s="2">
        <v>1</v>
      </c>
      <c r="C240" s="2" t="s">
        <v>75</v>
      </c>
      <c r="D240" s="1">
        <v>7</v>
      </c>
      <c r="E240" s="2" t="str">
        <f t="shared" si="0"/>
        <v>7_Orectolobiformes</v>
      </c>
      <c r="F240" s="2" t="s">
        <v>636</v>
      </c>
      <c r="G240" s="2" t="s">
        <v>663</v>
      </c>
      <c r="H240" s="2" t="s">
        <v>667</v>
      </c>
      <c r="I240" s="2" t="s">
        <v>675</v>
      </c>
      <c r="J240" s="2" t="s">
        <v>676</v>
      </c>
      <c r="K240" s="19" t="str">
        <f t="shared" si="1"/>
        <v>Orectolobus leptolineatus</v>
      </c>
      <c r="L240" s="20">
        <f>VLOOKUP($K240,GlobSheetPaste!$H$3:$P$1269,2,FALSE)</f>
        <v>176486152</v>
      </c>
      <c r="M240" s="20">
        <f>VLOOKUP($K240,GlobSheetPaste!$H$3:$P$1269,3,FALSE)</f>
        <v>176486163</v>
      </c>
      <c r="N240" s="20" t="str">
        <f>VLOOKUP($K240,GlobSheetPaste!$H$3:$P$1269,4,FALSE)</f>
        <v>submitted</v>
      </c>
      <c r="O240" s="20" t="str">
        <f>VLOOKUP($K240,GlobSheetPaste!$H$3:$P$1269,5,FALSE)</f>
        <v>NE</v>
      </c>
      <c r="P240" s="20" t="str">
        <f>VLOOKUP($K240,GlobSheetPaste!$H$3:$P$1269,6,FALSE)</f>
        <v>NA</v>
      </c>
      <c r="Q240" s="20" t="str">
        <f>VLOOKUP($K240,GlobSheetPaste!$H$3:$P$1269,7,FALSE)</f>
        <v>NT</v>
      </c>
      <c r="R240" s="20" t="str">
        <f>VLOOKUP($K240,GlobSheetPaste!$H$3:$P$1269,8,FALSE)</f>
        <v>A2d</v>
      </c>
      <c r="S240" s="1" t="s">
        <v>117</v>
      </c>
      <c r="T240" s="20" t="b">
        <f t="shared" si="2"/>
        <v>0</v>
      </c>
      <c r="U240" s="20" t="str">
        <f>VLOOKUP($K240,GlobSheetPaste!$H$3:$P$1269,9,FALSE)</f>
        <v>Submitted 201106</v>
      </c>
      <c r="V240" s="23">
        <v>0</v>
      </c>
      <c r="W240" s="23">
        <v>100</v>
      </c>
      <c r="X240" s="2" t="b">
        <f t="shared" ref="X240:Y240" si="270">ISNUMBER(V240)</f>
        <v>1</v>
      </c>
      <c r="Y240" s="2" t="b">
        <f t="shared" si="270"/>
        <v>1</v>
      </c>
      <c r="Z240" s="1" t="s">
        <v>677</v>
      </c>
      <c r="AB240" s="2" t="s">
        <v>83</v>
      </c>
      <c r="AC240" s="24" t="str">
        <f ca="1">IFERROR(__xludf.DUMMYFUNCTION("SPLIT(AB240,""_"")"),"Coastal")</f>
        <v>Coastal</v>
      </c>
      <c r="AD240" s="24"/>
      <c r="AE240" s="24">
        <f>VLOOKUP(J240,rangearea210527!$B$2:$C$1159,2,TRUE)</f>
        <v>315412.6251</v>
      </c>
      <c r="AF240" s="26"/>
      <c r="AG240" s="26">
        <v>120</v>
      </c>
      <c r="AH240" s="26" t="s">
        <v>84</v>
      </c>
      <c r="AI240" s="26" t="s">
        <v>85</v>
      </c>
      <c r="AJ240" s="27" t="s">
        <v>86</v>
      </c>
      <c r="AK240" s="27"/>
      <c r="AL240" s="26">
        <v>9</v>
      </c>
      <c r="AM240" s="26">
        <v>0</v>
      </c>
      <c r="AN240" s="26">
        <v>0</v>
      </c>
      <c r="AO240" s="29">
        <v>0</v>
      </c>
      <c r="AP240" s="30"/>
      <c r="AQ240" s="30"/>
      <c r="AR240" s="30"/>
      <c r="AS240" s="1">
        <v>1</v>
      </c>
      <c r="AT240" s="1"/>
      <c r="AU240" s="1"/>
      <c r="AV240" s="1"/>
      <c r="AW240" s="1">
        <v>1</v>
      </c>
      <c r="AX240" s="1">
        <v>1</v>
      </c>
      <c r="AY240" s="1">
        <v>1</v>
      </c>
      <c r="BA240" s="1">
        <v>1</v>
      </c>
      <c r="BJ240" s="1">
        <v>1</v>
      </c>
      <c r="BK240" s="1">
        <v>1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>
        <v>0</v>
      </c>
    </row>
    <row r="241" spans="1:75" ht="15.75" hidden="1" customHeight="1" x14ac:dyDescent="0.3">
      <c r="A241" s="2">
        <v>201</v>
      </c>
      <c r="B241" s="2">
        <v>1</v>
      </c>
      <c r="C241" s="2" t="s">
        <v>75</v>
      </c>
      <c r="D241" s="1">
        <v>7</v>
      </c>
      <c r="E241" s="2" t="str">
        <f t="shared" si="0"/>
        <v>7_Orectolobiformes</v>
      </c>
      <c r="F241" s="2" t="s">
        <v>636</v>
      </c>
      <c r="G241" s="2" t="s">
        <v>663</v>
      </c>
      <c r="H241" s="2" t="s">
        <v>667</v>
      </c>
      <c r="I241" s="2" t="s">
        <v>678</v>
      </c>
      <c r="J241" s="2" t="s">
        <v>679</v>
      </c>
      <c r="K241" s="19" t="str">
        <f t="shared" si="1"/>
        <v>Orectolobus maculatus</v>
      </c>
      <c r="L241" s="20">
        <f>VLOOKUP($K241,GlobSheetPaste!$H$3:$P$1269,2,FALSE)</f>
        <v>41837</v>
      </c>
      <c r="M241" s="20">
        <f>VLOOKUP($K241,GlobSheetPaste!$H$3:$P$1269,3,FALSE)</f>
        <v>68638559</v>
      </c>
      <c r="N241" s="20" t="str">
        <f>VLOOKUP($K241,GlobSheetPaste!$H$3:$P$1269,4,FALSE)</f>
        <v>published</v>
      </c>
      <c r="O241" s="20" t="str">
        <f>VLOOKUP($K241,GlobSheetPaste!$H$3:$P$1269,5,FALSE)</f>
        <v>NT</v>
      </c>
      <c r="P241" s="20">
        <f>VLOOKUP($K241,GlobSheetPaste!$H$3:$P$1269,6,FALSE)</f>
        <v>2007</v>
      </c>
      <c r="Q241" s="20" t="str">
        <f>VLOOKUP($K241,GlobSheetPaste!$H$3:$P$1269,7,FALSE)</f>
        <v>LC</v>
      </c>
      <c r="R241" s="20" t="str">
        <f>VLOOKUP($K241,GlobSheetPaste!$H$3:$P$1269,8,FALSE)</f>
        <v>NA</v>
      </c>
      <c r="S241" s="20" t="str">
        <f t="shared" ref="S241:S248" si="271">IF(O241=Q241,"NoChange","non-genuine change")</f>
        <v>non-genuine change</v>
      </c>
      <c r="T241" s="20" t="b">
        <f t="shared" si="2"/>
        <v>0</v>
      </c>
      <c r="U241" s="20">
        <f>VLOOKUP($K241,GlobSheetPaste!$H$3:$P$1269,9,FALSE)</f>
        <v>2015</v>
      </c>
      <c r="V241" s="19">
        <v>0</v>
      </c>
      <c r="W241" s="23">
        <v>218</v>
      </c>
      <c r="X241" s="2" t="b">
        <f t="shared" ref="X241:Y241" si="272">ISNUMBER(V241)</f>
        <v>1</v>
      </c>
      <c r="Y241" s="2" t="b">
        <f t="shared" si="272"/>
        <v>1</v>
      </c>
      <c r="Z241" s="1" t="s">
        <v>149</v>
      </c>
      <c r="AB241" s="2" t="s">
        <v>83</v>
      </c>
      <c r="AC241" s="24" t="str">
        <f ca="1">IFERROR(__xludf.DUMMYFUNCTION("SPLIT(AB241,""_"")"),"Coastal")</f>
        <v>Coastal</v>
      </c>
      <c r="AD241" s="24"/>
      <c r="AE241" s="24">
        <f>VLOOKUP(J241,rangearea210527!$B$2:$C$1159,2,TRUE)</f>
        <v>518207.48729999998</v>
      </c>
      <c r="AF241" s="25"/>
      <c r="AG241" s="25">
        <v>320</v>
      </c>
      <c r="AH241" s="26" t="s">
        <v>84</v>
      </c>
      <c r="AI241" s="26" t="s">
        <v>91</v>
      </c>
      <c r="AJ241" s="27" t="s">
        <v>92</v>
      </c>
      <c r="AK241" s="28"/>
      <c r="AL241" s="25">
        <v>22</v>
      </c>
      <c r="AM241" s="26">
        <v>0</v>
      </c>
      <c r="AN241" s="26">
        <v>0</v>
      </c>
      <c r="AO241" s="29">
        <v>1</v>
      </c>
      <c r="AP241" s="30"/>
      <c r="AQ241" s="30"/>
      <c r="AR241" s="30"/>
      <c r="AS241" s="1">
        <v>0</v>
      </c>
      <c r="AT241" s="1"/>
      <c r="AU241" s="1"/>
      <c r="AV241" s="1"/>
      <c r="AW241" s="1">
        <v>1</v>
      </c>
      <c r="AX241" s="1">
        <v>1</v>
      </c>
      <c r="AY241" s="1">
        <v>1</v>
      </c>
      <c r="BA241" s="1">
        <v>1</v>
      </c>
      <c r="BJ241" s="1">
        <v>1</v>
      </c>
      <c r="BK241" s="1">
        <v>1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0</v>
      </c>
    </row>
    <row r="242" spans="1:75" ht="15.75" hidden="1" customHeight="1" x14ac:dyDescent="0.3">
      <c r="A242" s="2">
        <v>202</v>
      </c>
      <c r="B242" s="2">
        <v>1</v>
      </c>
      <c r="C242" s="2" t="s">
        <v>75</v>
      </c>
      <c r="D242" s="1">
        <v>7</v>
      </c>
      <c r="E242" s="2" t="str">
        <f t="shared" si="0"/>
        <v>7_Orectolobiformes</v>
      </c>
      <c r="F242" s="2" t="s">
        <v>636</v>
      </c>
      <c r="G242" s="2" t="s">
        <v>663</v>
      </c>
      <c r="H242" s="2" t="s">
        <v>667</v>
      </c>
      <c r="I242" s="2" t="s">
        <v>680</v>
      </c>
      <c r="J242" s="2" t="s">
        <v>681</v>
      </c>
      <c r="K242" s="19" t="str">
        <f t="shared" si="1"/>
        <v>Orectolobus ornatus</v>
      </c>
      <c r="L242" s="20">
        <f>VLOOKUP($K242,GlobSheetPaste!$H$3:$P$1269,2,FALSE)</f>
        <v>41838</v>
      </c>
      <c r="M242" s="20">
        <f>VLOOKUP($K242,GlobSheetPaste!$H$3:$P$1269,3,FALSE)</f>
        <v>68638906</v>
      </c>
      <c r="N242" s="20" t="str">
        <f>VLOOKUP($K242,GlobSheetPaste!$H$3:$P$1269,4,FALSE)</f>
        <v>published</v>
      </c>
      <c r="O242" s="20" t="str">
        <f>VLOOKUP($K242,GlobSheetPaste!$H$3:$P$1269,5,FALSE)</f>
        <v>NT</v>
      </c>
      <c r="P242" s="20">
        <f>VLOOKUP($K242,GlobSheetPaste!$H$3:$P$1269,6,FALSE)</f>
        <v>2007</v>
      </c>
      <c r="Q242" s="20" t="str">
        <f>VLOOKUP($K242,GlobSheetPaste!$H$3:$P$1269,7,FALSE)</f>
        <v>LC</v>
      </c>
      <c r="R242" s="20" t="str">
        <f>VLOOKUP($K242,GlobSheetPaste!$H$3:$P$1269,8,FALSE)</f>
        <v>NA</v>
      </c>
      <c r="S242" s="20" t="str">
        <f t="shared" si="271"/>
        <v>non-genuine change</v>
      </c>
      <c r="T242" s="20" t="b">
        <f t="shared" si="2"/>
        <v>0</v>
      </c>
      <c r="U242" s="20">
        <f>VLOOKUP($K242,GlobSheetPaste!$H$3:$P$1269,9,FALSE)</f>
        <v>2015</v>
      </c>
      <c r="V242" s="19">
        <v>5</v>
      </c>
      <c r="W242" s="19">
        <v>100</v>
      </c>
      <c r="X242" s="2" t="b">
        <f t="shared" ref="X242:Y242" si="273">ISNUMBER(V242)</f>
        <v>1</v>
      </c>
      <c r="Y242" s="2" t="b">
        <f t="shared" si="273"/>
        <v>1</v>
      </c>
      <c r="Z242" s="2" t="s">
        <v>89</v>
      </c>
      <c r="AB242" s="2" t="s">
        <v>83</v>
      </c>
      <c r="AC242" s="24" t="str">
        <f ca="1">IFERROR(__xludf.DUMMYFUNCTION("SPLIT(AB242,""_"")"),"Coastal")</f>
        <v>Coastal</v>
      </c>
      <c r="AD242" s="24"/>
      <c r="AE242" s="24">
        <f>VLOOKUP(J242,rangearea210527!$B$2:$C$1159,2,TRUE)</f>
        <v>152908.89929999999</v>
      </c>
      <c r="AF242" s="25"/>
      <c r="AG242" s="25">
        <v>120</v>
      </c>
      <c r="AH242" s="26" t="s">
        <v>84</v>
      </c>
      <c r="AI242" s="26" t="s">
        <v>85</v>
      </c>
      <c r="AJ242" s="27" t="s">
        <v>86</v>
      </c>
      <c r="AK242" s="28"/>
      <c r="AL242" s="25">
        <v>11</v>
      </c>
      <c r="AM242" s="26">
        <v>0</v>
      </c>
      <c r="AN242" s="26">
        <v>0</v>
      </c>
      <c r="AO242" s="29">
        <v>1</v>
      </c>
      <c r="AP242" s="30"/>
      <c r="AQ242" s="30"/>
      <c r="AR242" s="30"/>
      <c r="AS242" s="1">
        <v>0</v>
      </c>
      <c r="AT242" s="1"/>
      <c r="AU242" s="1"/>
      <c r="AV242" s="1"/>
      <c r="AW242" s="1">
        <v>1</v>
      </c>
      <c r="AX242" s="1">
        <v>1</v>
      </c>
      <c r="AY242" s="1">
        <v>1</v>
      </c>
      <c r="BA242" s="1">
        <v>1</v>
      </c>
      <c r="BJ242" s="1">
        <v>1</v>
      </c>
      <c r="BK242" s="1">
        <v>1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0</v>
      </c>
    </row>
    <row r="243" spans="1:75" ht="15.75" hidden="1" customHeight="1" x14ac:dyDescent="0.3">
      <c r="A243" s="2">
        <v>203</v>
      </c>
      <c r="B243" s="2">
        <v>1</v>
      </c>
      <c r="C243" s="2" t="s">
        <v>75</v>
      </c>
      <c r="D243" s="1">
        <v>7</v>
      </c>
      <c r="E243" s="2" t="str">
        <f t="shared" si="0"/>
        <v>7_Orectolobiformes</v>
      </c>
      <c r="F243" s="2" t="s">
        <v>636</v>
      </c>
      <c r="G243" s="2" t="s">
        <v>663</v>
      </c>
      <c r="H243" s="2" t="s">
        <v>667</v>
      </c>
      <c r="I243" s="2" t="s">
        <v>682</v>
      </c>
      <c r="J243" s="2" t="s">
        <v>683</v>
      </c>
      <c r="K243" s="19" t="str">
        <f t="shared" si="1"/>
        <v>Orectolobus parvimaculatus</v>
      </c>
      <c r="L243" s="20">
        <f>VLOOKUP($K243,GlobSheetPaste!$H$3:$P$1269,2,FALSE)</f>
        <v>161651</v>
      </c>
      <c r="M243" s="20">
        <f>VLOOKUP($K243,GlobSheetPaste!$H$3:$P$1269,3,FALSE)</f>
        <v>68639242</v>
      </c>
      <c r="N243" s="20" t="str">
        <f>VLOOKUP($K243,GlobSheetPaste!$H$3:$P$1269,4,FALSE)</f>
        <v>published</v>
      </c>
      <c r="O243" s="20" t="str">
        <f>VLOOKUP($K243,GlobSheetPaste!$H$3:$P$1269,5,FALSE)</f>
        <v>DD</v>
      </c>
      <c r="P243" s="20">
        <f>VLOOKUP($K243,GlobSheetPaste!$H$3:$P$1269,6,FALSE)</f>
        <v>2008</v>
      </c>
      <c r="Q243" s="20" t="str">
        <f>VLOOKUP($K243,GlobSheetPaste!$H$3:$P$1269,7,FALSE)</f>
        <v>LC</v>
      </c>
      <c r="R243" s="20" t="str">
        <f>VLOOKUP($K243,GlobSheetPaste!$H$3:$P$1269,8,FALSE)</f>
        <v>NA</v>
      </c>
      <c r="S243" s="20" t="str">
        <f t="shared" si="271"/>
        <v>non-genuine change</v>
      </c>
      <c r="T243" s="20" t="b">
        <f t="shared" si="2"/>
        <v>0</v>
      </c>
      <c r="U243" s="20">
        <f>VLOOKUP($K243,GlobSheetPaste!$H$3:$P$1269,9,FALSE)</f>
        <v>2015</v>
      </c>
      <c r="V243" s="19">
        <v>9</v>
      </c>
      <c r="W243" s="19">
        <v>135</v>
      </c>
      <c r="X243" s="2" t="b">
        <f t="shared" ref="X243:Y243" si="274">ISNUMBER(V243)</f>
        <v>1</v>
      </c>
      <c r="Y243" s="2" t="b">
        <f t="shared" si="274"/>
        <v>1</v>
      </c>
      <c r="Z243" s="2" t="s">
        <v>89</v>
      </c>
      <c r="AB243" s="2" t="s">
        <v>83</v>
      </c>
      <c r="AC243" s="24" t="str">
        <f ca="1">IFERROR(__xludf.DUMMYFUNCTION("SPLIT(AB243,""_"")"),"Coastal")</f>
        <v>Coastal</v>
      </c>
      <c r="AD243" s="24"/>
      <c r="AE243" s="24">
        <f>VLOOKUP(J243,rangearea210527!$B$2:$C$1159,2,TRUE)</f>
        <v>36218.448550000001</v>
      </c>
      <c r="AF243" s="26" t="s">
        <v>118</v>
      </c>
      <c r="AG243" s="26">
        <v>94.3</v>
      </c>
      <c r="AH243" s="26" t="s">
        <v>84</v>
      </c>
      <c r="AI243" s="26" t="s">
        <v>85</v>
      </c>
      <c r="AJ243" s="27" t="s">
        <v>86</v>
      </c>
      <c r="AK243" s="27"/>
      <c r="AL243" s="26"/>
      <c r="AM243" s="26">
        <v>0</v>
      </c>
      <c r="AN243" s="26">
        <v>0</v>
      </c>
      <c r="AO243" s="29">
        <v>0</v>
      </c>
      <c r="AP243" s="30"/>
      <c r="AQ243" s="30"/>
      <c r="AR243" s="30"/>
      <c r="AS243" s="1">
        <v>0</v>
      </c>
      <c r="AT243" s="1"/>
      <c r="AU243" s="1"/>
      <c r="AV243" s="1"/>
      <c r="AW243" s="1">
        <v>1</v>
      </c>
      <c r="AX243" s="1">
        <v>1</v>
      </c>
      <c r="AY243" s="1">
        <v>1</v>
      </c>
      <c r="BA243" s="1">
        <v>1</v>
      </c>
      <c r="BH243" s="1">
        <v>1</v>
      </c>
      <c r="BJ243" s="1">
        <v>1</v>
      </c>
      <c r="BK243" s="1">
        <v>1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>
        <v>0</v>
      </c>
    </row>
    <row r="244" spans="1:75" ht="15.75" hidden="1" customHeight="1" x14ac:dyDescent="0.3">
      <c r="A244" s="2">
        <v>204</v>
      </c>
      <c r="B244" s="2">
        <v>1</v>
      </c>
      <c r="C244" s="2" t="s">
        <v>75</v>
      </c>
      <c r="D244" s="1">
        <v>7</v>
      </c>
      <c r="E244" s="2" t="str">
        <f t="shared" si="0"/>
        <v>7_Orectolobiformes</v>
      </c>
      <c r="F244" s="2" t="s">
        <v>636</v>
      </c>
      <c r="G244" s="2" t="s">
        <v>663</v>
      </c>
      <c r="H244" s="2" t="s">
        <v>667</v>
      </c>
      <c r="I244" s="2" t="s">
        <v>684</v>
      </c>
      <c r="J244" s="2" t="s">
        <v>685</v>
      </c>
      <c r="K244" s="19" t="str">
        <f t="shared" si="1"/>
        <v>Orectolobus reticulatus</v>
      </c>
      <c r="L244" s="20">
        <f>VLOOKUP($K244,GlobSheetPaste!$H$3:$P$1269,2,FALSE)</f>
        <v>195439</v>
      </c>
      <c r="M244" s="20">
        <f>VLOOKUP($K244,GlobSheetPaste!$H$3:$P$1269,3,FALSE)</f>
        <v>68639415</v>
      </c>
      <c r="N244" s="20" t="str">
        <f>VLOOKUP($K244,GlobSheetPaste!$H$3:$P$1269,4,FALSE)</f>
        <v>published</v>
      </c>
      <c r="O244" s="20" t="str">
        <f>VLOOKUP($K244,GlobSheetPaste!$H$3:$P$1269,5,FALSE)</f>
        <v>DD</v>
      </c>
      <c r="P244" s="20">
        <f>VLOOKUP($K244,GlobSheetPaste!$H$3:$P$1269,6,FALSE)</f>
        <v>2010</v>
      </c>
      <c r="Q244" s="20" t="str">
        <f>VLOOKUP($K244,GlobSheetPaste!$H$3:$P$1269,7,FALSE)</f>
        <v>DD</v>
      </c>
      <c r="R244" s="20" t="str">
        <f>VLOOKUP($K244,GlobSheetPaste!$H$3:$P$1269,8,FALSE)</f>
        <v>NA</v>
      </c>
      <c r="S244" s="20" t="str">
        <f t="shared" si="271"/>
        <v>NoChange</v>
      </c>
      <c r="T244" s="20" t="b">
        <f t="shared" si="2"/>
        <v>0</v>
      </c>
      <c r="U244" s="20">
        <f>VLOOKUP($K244,GlobSheetPaste!$H$3:$P$1269,9,FALSE)</f>
        <v>2015</v>
      </c>
      <c r="V244" s="19">
        <v>0</v>
      </c>
      <c r="W244" s="19">
        <v>20</v>
      </c>
      <c r="X244" s="2" t="b">
        <f t="shared" ref="X244:Y244" si="275">ISNUMBER(V244)</f>
        <v>1</v>
      </c>
      <c r="Y244" s="2" t="b">
        <f t="shared" si="275"/>
        <v>1</v>
      </c>
      <c r="Z244" s="2" t="s">
        <v>89</v>
      </c>
      <c r="AB244" s="2" t="s">
        <v>83</v>
      </c>
      <c r="AC244" s="24" t="str">
        <f ca="1">IFERROR(__xludf.DUMMYFUNCTION("SPLIT(AB244,""_"")"),"Coastal")</f>
        <v>Coastal</v>
      </c>
      <c r="AD244" s="24"/>
      <c r="AE244" s="24">
        <f>VLOOKUP(J244,rangearea210527!$B$2:$C$1159,2,TRUE)</f>
        <v>27883.931229999998</v>
      </c>
      <c r="AF244" s="26" t="s">
        <v>118</v>
      </c>
      <c r="AG244" s="25">
        <v>52</v>
      </c>
      <c r="AH244" s="26" t="s">
        <v>84</v>
      </c>
      <c r="AI244" s="26" t="s">
        <v>85</v>
      </c>
      <c r="AJ244" s="27" t="s">
        <v>86</v>
      </c>
      <c r="AK244" s="28"/>
      <c r="AL244" s="25">
        <v>7</v>
      </c>
      <c r="AM244" s="26">
        <v>0</v>
      </c>
      <c r="AN244" s="26">
        <v>0</v>
      </c>
      <c r="AO244" s="29">
        <v>1</v>
      </c>
      <c r="AP244" s="30"/>
      <c r="AQ244" s="30"/>
      <c r="AR244" s="30"/>
      <c r="AS244" s="1">
        <v>0</v>
      </c>
      <c r="AT244" s="1"/>
      <c r="AU244" s="1"/>
      <c r="AV244" s="1"/>
      <c r="AW244" s="1">
        <v>1</v>
      </c>
      <c r="AX244" s="1">
        <v>1</v>
      </c>
      <c r="AY244" s="1">
        <v>1</v>
      </c>
      <c r="BA244" s="1">
        <v>1</v>
      </c>
      <c r="BG244" s="1">
        <v>1</v>
      </c>
      <c r="BH244" s="1">
        <v>1</v>
      </c>
      <c r="BI244" s="1"/>
      <c r="BJ244" s="1">
        <v>1</v>
      </c>
      <c r="BK244" s="1">
        <v>1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>
        <v>0</v>
      </c>
    </row>
    <row r="245" spans="1:75" ht="15.75" hidden="1" customHeight="1" x14ac:dyDescent="0.3">
      <c r="A245" s="2">
        <v>205</v>
      </c>
      <c r="B245" s="2">
        <v>1</v>
      </c>
      <c r="C245" s="2" t="s">
        <v>75</v>
      </c>
      <c r="D245" s="1">
        <v>7</v>
      </c>
      <c r="E245" s="2" t="str">
        <f t="shared" si="0"/>
        <v>7_Orectolobiformes</v>
      </c>
      <c r="F245" s="2" t="s">
        <v>636</v>
      </c>
      <c r="G245" s="2" t="s">
        <v>663</v>
      </c>
      <c r="H245" s="2" t="s">
        <v>667</v>
      </c>
      <c r="I245" s="2" t="s">
        <v>686</v>
      </c>
      <c r="J245" s="2" t="s">
        <v>687</v>
      </c>
      <c r="K245" s="19" t="str">
        <f t="shared" si="1"/>
        <v>Orectolobus wardi</v>
      </c>
      <c r="L245" s="20">
        <f>VLOOKUP($K245,GlobSheetPaste!$H$3:$P$1269,2,FALSE)</f>
        <v>41839</v>
      </c>
      <c r="M245" s="20">
        <f>VLOOKUP($K245,GlobSheetPaste!$H$3:$P$1269,3,FALSE)</f>
        <v>68639575</v>
      </c>
      <c r="N245" s="20" t="str">
        <f>VLOOKUP($K245,GlobSheetPaste!$H$3:$P$1269,4,FALSE)</f>
        <v>published</v>
      </c>
      <c r="O245" s="20" t="str">
        <f>VLOOKUP($K245,GlobSheetPaste!$H$3:$P$1269,5,FALSE)</f>
        <v>LC</v>
      </c>
      <c r="P245" s="20">
        <f>VLOOKUP($K245,GlobSheetPaste!$H$3:$P$1269,6,FALSE)</f>
        <v>2003</v>
      </c>
      <c r="Q245" s="20" t="str">
        <f>VLOOKUP($K245,GlobSheetPaste!$H$3:$P$1269,7,FALSE)</f>
        <v>LC</v>
      </c>
      <c r="R245" s="20" t="str">
        <f>VLOOKUP($K245,GlobSheetPaste!$H$3:$P$1269,8,FALSE)</f>
        <v>NA</v>
      </c>
      <c r="S245" s="20" t="str">
        <f t="shared" si="271"/>
        <v>NoChange</v>
      </c>
      <c r="T245" s="20" t="b">
        <f t="shared" si="2"/>
        <v>0</v>
      </c>
      <c r="U245" s="20">
        <f>VLOOKUP($K245,GlobSheetPaste!$H$3:$P$1269,9,FALSE)</f>
        <v>2015</v>
      </c>
      <c r="V245" s="19">
        <v>1</v>
      </c>
      <c r="W245" s="19">
        <v>3</v>
      </c>
      <c r="X245" s="2" t="b">
        <f t="shared" ref="X245:Y245" si="276">ISNUMBER(V245)</f>
        <v>1</v>
      </c>
      <c r="Y245" s="2" t="b">
        <f t="shared" si="276"/>
        <v>1</v>
      </c>
      <c r="Z245" s="2" t="s">
        <v>89</v>
      </c>
      <c r="AB245" s="2" t="s">
        <v>83</v>
      </c>
      <c r="AC245" s="24" t="str">
        <f ca="1">IFERROR(__xludf.DUMMYFUNCTION("SPLIT(AB245,""_"")"),"Coastal")</f>
        <v>Coastal</v>
      </c>
      <c r="AD245" s="24"/>
      <c r="AE245" s="24">
        <f>VLOOKUP(J245,rangearea210527!$B$2:$C$1159,2,TRUE)</f>
        <v>54791.689939999997</v>
      </c>
      <c r="AF245" s="26" t="s">
        <v>118</v>
      </c>
      <c r="AG245" s="25">
        <v>63</v>
      </c>
      <c r="AH245" s="26" t="s">
        <v>84</v>
      </c>
      <c r="AI245" s="26" t="s">
        <v>85</v>
      </c>
      <c r="AJ245" s="27" t="s">
        <v>86</v>
      </c>
      <c r="AK245" s="28"/>
      <c r="AL245" s="25">
        <v>8</v>
      </c>
      <c r="AM245" s="26">
        <v>0</v>
      </c>
      <c r="AN245" s="26">
        <v>0</v>
      </c>
      <c r="AO245" s="29">
        <v>1</v>
      </c>
      <c r="AP245" s="30"/>
      <c r="AQ245" s="30"/>
      <c r="AR245" s="30"/>
      <c r="AS245" s="1">
        <v>0</v>
      </c>
      <c r="AT245" s="1"/>
      <c r="AU245" s="1"/>
      <c r="AV245" s="1"/>
      <c r="AW245" s="1">
        <v>1</v>
      </c>
      <c r="AX245" s="1">
        <v>1</v>
      </c>
      <c r="AY245" s="1">
        <v>1</v>
      </c>
      <c r="BA245" s="1">
        <v>1</v>
      </c>
      <c r="BH245" s="1">
        <v>1</v>
      </c>
      <c r="BJ245" s="1">
        <v>1</v>
      </c>
      <c r="BK245" s="1">
        <v>1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>
        <v>0</v>
      </c>
    </row>
    <row r="246" spans="1:75" ht="15.75" hidden="1" customHeight="1" x14ac:dyDescent="0.3">
      <c r="A246" s="2">
        <v>206</v>
      </c>
      <c r="B246" s="2">
        <v>1</v>
      </c>
      <c r="C246" s="2" t="s">
        <v>75</v>
      </c>
      <c r="D246" s="1">
        <v>7</v>
      </c>
      <c r="E246" s="2" t="str">
        <f t="shared" si="0"/>
        <v>7_Orectolobiformes</v>
      </c>
      <c r="F246" s="2" t="s">
        <v>636</v>
      </c>
      <c r="G246" s="2" t="s">
        <v>663</v>
      </c>
      <c r="H246" s="2" t="s">
        <v>688</v>
      </c>
      <c r="I246" s="2" t="s">
        <v>689</v>
      </c>
      <c r="J246" s="2" t="s">
        <v>690</v>
      </c>
      <c r="K246" s="19" t="str">
        <f t="shared" si="1"/>
        <v>Sutorectus tentaculatus</v>
      </c>
      <c r="L246" s="20">
        <f>VLOOKUP($K246,GlobSheetPaste!$H$3:$P$1269,2,FALSE)</f>
        <v>41864</v>
      </c>
      <c r="M246" s="20">
        <f>VLOOKUP($K246,GlobSheetPaste!$H$3:$P$1269,3,FALSE)</f>
        <v>68646166</v>
      </c>
      <c r="N246" s="20" t="str">
        <f>VLOOKUP($K246,GlobSheetPaste!$H$3:$P$1269,4,FALSE)</f>
        <v>published</v>
      </c>
      <c r="O246" s="20" t="str">
        <f>VLOOKUP($K246,GlobSheetPaste!$H$3:$P$1269,5,FALSE)</f>
        <v>LC</v>
      </c>
      <c r="P246" s="20">
        <f>VLOOKUP($K246,GlobSheetPaste!$H$3:$P$1269,6,FALSE)</f>
        <v>2003</v>
      </c>
      <c r="Q246" s="20" t="str">
        <f>VLOOKUP($K246,GlobSheetPaste!$H$3:$P$1269,7,FALSE)</f>
        <v>LC</v>
      </c>
      <c r="R246" s="20" t="str">
        <f>VLOOKUP($K246,GlobSheetPaste!$H$3:$P$1269,8,FALSE)</f>
        <v>NA</v>
      </c>
      <c r="S246" s="20" t="str">
        <f t="shared" si="271"/>
        <v>NoChange</v>
      </c>
      <c r="T246" s="20" t="b">
        <f t="shared" si="2"/>
        <v>0</v>
      </c>
      <c r="U246" s="20">
        <f>VLOOKUP($K246,GlobSheetPaste!$H$3:$P$1269,9,FALSE)</f>
        <v>2015</v>
      </c>
      <c r="V246" s="19">
        <v>0</v>
      </c>
      <c r="W246" s="19">
        <v>35</v>
      </c>
      <c r="X246" s="2" t="b">
        <f t="shared" ref="X246:Y246" si="277">ISNUMBER(V246)</f>
        <v>1</v>
      </c>
      <c r="Y246" s="2" t="b">
        <f t="shared" si="277"/>
        <v>1</v>
      </c>
      <c r="Z246" s="2" t="s">
        <v>89</v>
      </c>
      <c r="AB246" s="2" t="s">
        <v>83</v>
      </c>
      <c r="AC246" s="24" t="str">
        <f ca="1">IFERROR(__xludf.DUMMYFUNCTION("SPLIT(AB246,""_"")"),"Coastal")</f>
        <v>Coastal</v>
      </c>
      <c r="AD246" s="24"/>
      <c r="AE246" s="24">
        <f>VLOOKUP(J246,rangearea210527!$B$2:$C$1159,2,TRUE)</f>
        <v>81530.745200000005</v>
      </c>
      <c r="AF246" s="26" t="s">
        <v>118</v>
      </c>
      <c r="AG246" s="26">
        <v>92</v>
      </c>
      <c r="AH246" s="26" t="s">
        <v>84</v>
      </c>
      <c r="AI246" s="26" t="s">
        <v>85</v>
      </c>
      <c r="AJ246" s="27" t="s">
        <v>86</v>
      </c>
      <c r="AK246" s="27"/>
      <c r="AL246" s="26"/>
      <c r="AM246" s="26">
        <v>0</v>
      </c>
      <c r="AN246" s="26">
        <v>0</v>
      </c>
      <c r="AO246" s="29">
        <v>0</v>
      </c>
      <c r="AP246" s="30"/>
      <c r="AQ246" s="30"/>
      <c r="AR246" s="30"/>
      <c r="AS246" s="1">
        <v>0</v>
      </c>
      <c r="AT246" s="1"/>
      <c r="AU246" s="1"/>
      <c r="AV246" s="1"/>
      <c r="AW246" s="1">
        <v>1</v>
      </c>
      <c r="AX246" s="1">
        <v>1</v>
      </c>
      <c r="AY246" s="1">
        <v>1</v>
      </c>
      <c r="BA246" s="1">
        <v>1</v>
      </c>
      <c r="BH246" s="1">
        <v>1</v>
      </c>
      <c r="BJ246" s="1">
        <v>1</v>
      </c>
      <c r="BK246" s="1">
        <v>1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>
        <v>0</v>
      </c>
    </row>
    <row r="247" spans="1:75" ht="15.75" hidden="1" customHeight="1" x14ac:dyDescent="0.3">
      <c r="A247" s="2">
        <v>207</v>
      </c>
      <c r="B247" s="2">
        <v>1</v>
      </c>
      <c r="C247" s="2" t="s">
        <v>75</v>
      </c>
      <c r="D247" s="1">
        <v>7</v>
      </c>
      <c r="E247" s="2" t="str">
        <f t="shared" si="0"/>
        <v>7_Orectolobiformes</v>
      </c>
      <c r="F247" s="2" t="s">
        <v>636</v>
      </c>
      <c r="G247" s="2" t="s">
        <v>691</v>
      </c>
      <c r="H247" s="2" t="s">
        <v>692</v>
      </c>
      <c r="I247" s="2" t="s">
        <v>693</v>
      </c>
      <c r="J247" s="2" t="s">
        <v>694</v>
      </c>
      <c r="K247" s="19" t="str">
        <f t="shared" si="1"/>
        <v>Chiloscyllium arabicum</v>
      </c>
      <c r="L247" s="20">
        <f>VLOOKUP($K247,GlobSheetPaste!$H$3:$P$1269,2,FALSE)</f>
        <v>161426</v>
      </c>
      <c r="M247" s="20">
        <f>VLOOKUP($K247,GlobSheetPaste!$H$3:$P$1269,3,FALSE)</f>
        <v>109902537</v>
      </c>
      <c r="N247" s="20" t="str">
        <f>VLOOKUP($K247,GlobSheetPaste!$H$3:$P$1269,4,FALSE)</f>
        <v>published</v>
      </c>
      <c r="O247" s="20" t="str">
        <f>VLOOKUP($K247,GlobSheetPaste!$H$3:$P$1269,5,FALSE)</f>
        <v>NT</v>
      </c>
      <c r="P247" s="20">
        <f>VLOOKUP($K247,GlobSheetPaste!$H$3:$P$1269,6,FALSE)</f>
        <v>2008</v>
      </c>
      <c r="Q247" s="20" t="str">
        <f>VLOOKUP($K247,GlobSheetPaste!$H$3:$P$1269,7,FALSE)</f>
        <v>NT</v>
      </c>
      <c r="R247" s="20" t="str">
        <f>VLOOKUP($K247,GlobSheetPaste!$H$3:$P$1269,8,FALSE)</f>
        <v>A2cd+3cd</v>
      </c>
      <c r="S247" s="20" t="str">
        <f t="shared" si="271"/>
        <v>NoChange</v>
      </c>
      <c r="T247" s="20" t="b">
        <f t="shared" si="2"/>
        <v>0</v>
      </c>
      <c r="U247" s="20">
        <f>VLOOKUP($K247,GlobSheetPaste!$H$3:$P$1269,9,FALSE)</f>
        <v>2017</v>
      </c>
      <c r="V247" s="19">
        <v>2</v>
      </c>
      <c r="W247" s="19">
        <v>100</v>
      </c>
      <c r="X247" s="2" t="b">
        <f t="shared" ref="X247:Y247" si="278">ISNUMBER(V247)</f>
        <v>1</v>
      </c>
      <c r="Y247" s="2" t="b">
        <f t="shared" si="278"/>
        <v>1</v>
      </c>
      <c r="Z247" s="2" t="s">
        <v>89</v>
      </c>
      <c r="AB247" s="2" t="s">
        <v>83</v>
      </c>
      <c r="AC247" s="24" t="str">
        <f ca="1">IFERROR(__xludf.DUMMYFUNCTION("SPLIT(AB247,""_"")"),"Coastal")</f>
        <v>Coastal</v>
      </c>
      <c r="AD247" s="24"/>
      <c r="AE247" s="24">
        <f>VLOOKUP(J247,rangearea210527!$B$2:$C$1159,2,TRUE)</f>
        <v>471820.86940000003</v>
      </c>
      <c r="AF247" s="25"/>
      <c r="AG247" s="25">
        <v>80</v>
      </c>
      <c r="AH247" s="26" t="s">
        <v>84</v>
      </c>
      <c r="AI247" s="26" t="s">
        <v>85</v>
      </c>
      <c r="AJ247" s="27" t="s">
        <v>86</v>
      </c>
      <c r="AK247" s="28"/>
      <c r="AL247" s="25">
        <v>9</v>
      </c>
      <c r="AM247" s="26">
        <v>0</v>
      </c>
      <c r="AN247" s="26">
        <v>0</v>
      </c>
      <c r="AO247" s="29">
        <v>1</v>
      </c>
      <c r="AP247" s="30"/>
      <c r="AQ247" s="30"/>
      <c r="AR247" s="30"/>
      <c r="AS247" s="1">
        <v>0</v>
      </c>
      <c r="AT247" s="1"/>
      <c r="AU247" s="1"/>
      <c r="AV247" s="1"/>
      <c r="AW247" s="1">
        <v>1</v>
      </c>
      <c r="AX247" s="1">
        <v>1</v>
      </c>
      <c r="AY247" s="1">
        <v>1</v>
      </c>
      <c r="BA247" s="1">
        <v>1</v>
      </c>
      <c r="BJ247" s="1">
        <v>1</v>
      </c>
      <c r="BK247" s="1">
        <v>1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>
        <v>0</v>
      </c>
    </row>
    <row r="248" spans="1:75" ht="15.75" hidden="1" customHeight="1" x14ac:dyDescent="0.3">
      <c r="A248" s="2">
        <v>208</v>
      </c>
      <c r="B248" s="2">
        <v>1</v>
      </c>
      <c r="C248" s="2" t="s">
        <v>75</v>
      </c>
      <c r="D248" s="1">
        <v>7</v>
      </c>
      <c r="E248" s="2" t="str">
        <f t="shared" si="0"/>
        <v>7_Orectolobiformes</v>
      </c>
      <c r="F248" s="2" t="s">
        <v>636</v>
      </c>
      <c r="G248" s="2" t="s">
        <v>691</v>
      </c>
      <c r="H248" s="2" t="s">
        <v>692</v>
      </c>
      <c r="I248" s="2" t="s">
        <v>695</v>
      </c>
      <c r="J248" s="2" t="s">
        <v>696</v>
      </c>
      <c r="K248" s="19" t="str">
        <f t="shared" si="1"/>
        <v>Chiloscyllium burmensis</v>
      </c>
      <c r="L248" s="20">
        <f>VLOOKUP($K248,GlobSheetPaste!$H$3:$P$1269,2,FALSE)</f>
        <v>161616</v>
      </c>
      <c r="M248" s="20">
        <f>VLOOKUP($K248,GlobSheetPaste!$H$3:$P$1269,3,FALSE)</f>
        <v>124515789</v>
      </c>
      <c r="N248" s="20" t="str">
        <f>VLOOKUP($K248,GlobSheetPaste!$H$3:$P$1269,4,FALSE)</f>
        <v>published</v>
      </c>
      <c r="O248" s="20" t="str">
        <f>VLOOKUP($K248,GlobSheetPaste!$H$3:$P$1269,5,FALSE)</f>
        <v>DD</v>
      </c>
      <c r="P248" s="20">
        <f>VLOOKUP($K248,GlobSheetPaste!$H$3:$P$1269,6,FALSE)</f>
        <v>2008</v>
      </c>
      <c r="Q248" s="20" t="str">
        <f>VLOOKUP($K248,GlobSheetPaste!$H$3:$P$1269,7,FALSE)</f>
        <v>VU</v>
      </c>
      <c r="R248" s="20" t="str">
        <f>VLOOKUP($K248,GlobSheetPaste!$H$3:$P$1269,8,FALSE)</f>
        <v>A2d</v>
      </c>
      <c r="S248" s="20" t="str">
        <f t="shared" si="271"/>
        <v>non-genuine change</v>
      </c>
      <c r="T248" s="20" t="b">
        <f t="shared" si="2"/>
        <v>0</v>
      </c>
      <c r="U248" s="22">
        <f>VLOOKUP($K248,GlobSheetPaste!$H$3:$P$1269,9,FALSE)</f>
        <v>43891</v>
      </c>
      <c r="V248" s="19">
        <v>29</v>
      </c>
      <c r="W248" s="19">
        <v>33</v>
      </c>
      <c r="X248" s="2" t="b">
        <f t="shared" ref="X248:Y248" si="279">ISNUMBER(V248)</f>
        <v>1</v>
      </c>
      <c r="Y248" s="2" t="b">
        <f t="shared" si="279"/>
        <v>1</v>
      </c>
      <c r="Z248" s="2" t="s">
        <v>89</v>
      </c>
      <c r="AB248" s="2" t="s">
        <v>83</v>
      </c>
      <c r="AC248" s="24" t="str">
        <f ca="1">IFERROR(__xludf.DUMMYFUNCTION("SPLIT(AB248,""_"")"),"Coastal")</f>
        <v>Coastal</v>
      </c>
      <c r="AD248" s="24"/>
      <c r="AE248" s="24">
        <f>VLOOKUP(J248,rangearea210527!$B$2:$C$1159,2,TRUE)</f>
        <v>68951.730009999999</v>
      </c>
      <c r="AF248" s="26" t="s">
        <v>118</v>
      </c>
      <c r="AG248" s="25">
        <v>57.5</v>
      </c>
      <c r="AH248" s="26" t="s">
        <v>84</v>
      </c>
      <c r="AI248" s="26" t="s">
        <v>85</v>
      </c>
      <c r="AJ248" s="27" t="s">
        <v>86</v>
      </c>
      <c r="AK248" s="28"/>
      <c r="AL248" s="25">
        <v>6</v>
      </c>
      <c r="AM248" s="26">
        <v>0</v>
      </c>
      <c r="AN248" s="26">
        <v>0</v>
      </c>
      <c r="AO248" s="29">
        <v>1</v>
      </c>
      <c r="AP248" s="30"/>
      <c r="AQ248" s="30"/>
      <c r="AR248" s="30"/>
      <c r="AS248" s="1">
        <v>1</v>
      </c>
      <c r="AT248" s="1"/>
      <c r="AU248" s="1"/>
      <c r="AV248" s="1"/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>
        <v>0</v>
      </c>
    </row>
    <row r="249" spans="1:75" ht="15.75" hidden="1" customHeight="1" x14ac:dyDescent="0.3">
      <c r="A249" s="2">
        <v>209</v>
      </c>
      <c r="B249" s="2">
        <v>1</v>
      </c>
      <c r="C249" s="2" t="s">
        <v>75</v>
      </c>
      <c r="D249" s="1">
        <v>7</v>
      </c>
      <c r="E249" s="2" t="str">
        <f t="shared" si="0"/>
        <v>7_Orectolobiformes</v>
      </c>
      <c r="F249" s="2" t="s">
        <v>636</v>
      </c>
      <c r="G249" s="2" t="s">
        <v>691</v>
      </c>
      <c r="H249" s="2" t="s">
        <v>692</v>
      </c>
      <c r="I249" s="2" t="s">
        <v>697</v>
      </c>
      <c r="J249" s="2" t="s">
        <v>698</v>
      </c>
      <c r="K249" s="19" t="str">
        <f t="shared" si="1"/>
        <v>Chiloscyllium caeruleopunctatum</v>
      </c>
      <c r="L249" s="20">
        <f>VLOOKUP($K249,GlobSheetPaste!$H$3:$P$1269,2,FALSE)</f>
        <v>124552788</v>
      </c>
      <c r="M249" s="20">
        <f>VLOOKUP($K249,GlobSheetPaste!$H$3:$P$1269,3,FALSE)</f>
        <v>124552807</v>
      </c>
      <c r="N249" s="20" t="str">
        <f>VLOOKUP($K249,GlobSheetPaste!$H$3:$P$1269,4,FALSE)</f>
        <v>published</v>
      </c>
      <c r="O249" s="20" t="str">
        <f>VLOOKUP($K249,GlobSheetPaste!$H$3:$P$1269,5,FALSE)</f>
        <v>NE</v>
      </c>
      <c r="P249" s="20" t="str">
        <f>VLOOKUP($K249,GlobSheetPaste!$H$3:$P$1269,6,FALSE)</f>
        <v>NA</v>
      </c>
      <c r="Q249" s="20" t="str">
        <f>VLOOKUP($K249,GlobSheetPaste!$H$3:$P$1269,7,FALSE)</f>
        <v>DD</v>
      </c>
      <c r="R249" s="20" t="str">
        <f>VLOOKUP($K249,GlobSheetPaste!$H$3:$P$1269,8,FALSE)</f>
        <v>NA</v>
      </c>
      <c r="S249" s="1" t="s">
        <v>117</v>
      </c>
      <c r="T249" s="20" t="b">
        <f t="shared" si="2"/>
        <v>0</v>
      </c>
      <c r="U249" s="22">
        <f>VLOOKUP($K249,GlobSheetPaste!$H$3:$P$1269,9,FALSE)</f>
        <v>44197</v>
      </c>
      <c r="V249" s="23">
        <v>0</v>
      </c>
      <c r="W249" s="23">
        <v>50</v>
      </c>
      <c r="X249" s="2" t="b">
        <f t="shared" ref="X249:Y249" si="280">ISNUMBER(V249)</f>
        <v>1</v>
      </c>
      <c r="Y249" s="2" t="b">
        <f t="shared" si="280"/>
        <v>1</v>
      </c>
      <c r="Z249" s="39" t="s">
        <v>82</v>
      </c>
      <c r="AA249" s="1"/>
      <c r="AB249" s="1" t="s">
        <v>83</v>
      </c>
      <c r="AC249" s="24" t="str">
        <f ca="1">IFERROR(__xludf.DUMMYFUNCTION("SPLIT(AB249,""_"")"),"Coastal")</f>
        <v>Coastal</v>
      </c>
      <c r="AD249" s="24"/>
      <c r="AE249" s="24">
        <f>VLOOKUP(J249,rangearea210527!$B$2:$C$1159,2,TRUE)</f>
        <v>1736.0942950000001</v>
      </c>
      <c r="AF249" s="26" t="s">
        <v>118</v>
      </c>
      <c r="AG249" s="25">
        <v>67</v>
      </c>
      <c r="AH249" s="26" t="s">
        <v>84</v>
      </c>
      <c r="AI249" s="26" t="s">
        <v>85</v>
      </c>
      <c r="AJ249" s="27" t="s">
        <v>86</v>
      </c>
      <c r="AK249" s="28"/>
      <c r="AL249" s="25">
        <v>6</v>
      </c>
      <c r="AM249" s="26">
        <v>0</v>
      </c>
      <c r="AN249" s="26">
        <v>0</v>
      </c>
      <c r="AO249" s="29">
        <v>1</v>
      </c>
      <c r="AP249" s="30"/>
      <c r="AQ249" s="30"/>
      <c r="AR249" s="30"/>
      <c r="AS249" s="1">
        <v>0</v>
      </c>
      <c r="AT249" s="1"/>
      <c r="AU249" s="1"/>
      <c r="AV249" s="1"/>
      <c r="AW249" s="1">
        <v>1</v>
      </c>
      <c r="AX249" s="1">
        <v>1</v>
      </c>
      <c r="AY249" s="1">
        <v>1</v>
      </c>
      <c r="BA249" s="1">
        <v>1</v>
      </c>
      <c r="BG249" s="1">
        <v>1</v>
      </c>
      <c r="BH249" s="1">
        <v>1</v>
      </c>
      <c r="BI249" s="1"/>
      <c r="BJ249" s="1">
        <v>1</v>
      </c>
      <c r="BK249" s="1">
        <v>1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>
        <v>0</v>
      </c>
    </row>
    <row r="250" spans="1:75" ht="15.75" hidden="1" customHeight="1" x14ac:dyDescent="0.3">
      <c r="A250" s="2">
        <v>210</v>
      </c>
      <c r="B250" s="2">
        <v>1</v>
      </c>
      <c r="C250" s="2" t="s">
        <v>75</v>
      </c>
      <c r="D250" s="1">
        <v>7</v>
      </c>
      <c r="E250" s="2" t="str">
        <f t="shared" si="0"/>
        <v>7_Orectolobiformes</v>
      </c>
      <c r="F250" s="2" t="s">
        <v>636</v>
      </c>
      <c r="G250" s="2" t="s">
        <v>691</v>
      </c>
      <c r="H250" s="2" t="s">
        <v>692</v>
      </c>
      <c r="I250" s="2" t="s">
        <v>699</v>
      </c>
      <c r="J250" s="2" t="s">
        <v>700</v>
      </c>
      <c r="K250" s="19" t="str">
        <f t="shared" si="1"/>
        <v>Chiloscyllium griseum</v>
      </c>
      <c r="L250" s="20">
        <f>VLOOKUP($K250,GlobSheetPaste!$H$3:$P$1269,2,FALSE)</f>
        <v>41792</v>
      </c>
      <c r="M250" s="20">
        <f>VLOOKUP($K250,GlobSheetPaste!$H$3:$P$1269,3,FALSE)</f>
        <v>124416752</v>
      </c>
      <c r="N250" s="20" t="str">
        <f>VLOOKUP($K250,GlobSheetPaste!$H$3:$P$1269,4,FALSE)</f>
        <v>published</v>
      </c>
      <c r="O250" s="20" t="str">
        <f>VLOOKUP($K250,GlobSheetPaste!$H$3:$P$1269,5,FALSE)</f>
        <v>NT</v>
      </c>
      <c r="P250" s="20">
        <f>VLOOKUP($K250,GlobSheetPaste!$H$3:$P$1269,6,FALSE)</f>
        <v>2003</v>
      </c>
      <c r="Q250" s="20" t="str">
        <f>VLOOKUP($K250,GlobSheetPaste!$H$3:$P$1269,7,FALSE)</f>
        <v>VU</v>
      </c>
      <c r="R250" s="20" t="str">
        <f>VLOOKUP($K250,GlobSheetPaste!$H$3:$P$1269,8,FALSE)</f>
        <v>A2d</v>
      </c>
      <c r="S250" s="20" t="str">
        <f t="shared" ref="S250:S257" si="281">IF(O250=Q250,"NoChange","non-genuine change")</f>
        <v>non-genuine change</v>
      </c>
      <c r="T250" s="20" t="b">
        <f t="shared" si="2"/>
        <v>0</v>
      </c>
      <c r="U250" s="22">
        <f>VLOOKUP($K250,GlobSheetPaste!$H$3:$P$1269,9,FALSE)</f>
        <v>43891</v>
      </c>
      <c r="V250" s="19">
        <v>5</v>
      </c>
      <c r="W250" s="19">
        <v>100</v>
      </c>
      <c r="X250" s="2" t="b">
        <f t="shared" ref="X250:Y250" si="282">ISNUMBER(V250)</f>
        <v>1</v>
      </c>
      <c r="Y250" s="2" t="b">
        <f t="shared" si="282"/>
        <v>1</v>
      </c>
      <c r="Z250" s="2" t="s">
        <v>89</v>
      </c>
      <c r="AB250" s="2" t="s">
        <v>83</v>
      </c>
      <c r="AC250" s="24" t="str">
        <f ca="1">IFERROR(__xludf.DUMMYFUNCTION("SPLIT(AB250,""_"")"),"Coastal")</f>
        <v>Coastal</v>
      </c>
      <c r="AD250" s="24"/>
      <c r="AE250" s="24">
        <f>VLOOKUP(J250,rangearea210527!$B$2:$C$1159,2,TRUE)</f>
        <v>709284.75659999996</v>
      </c>
      <c r="AF250" s="25"/>
      <c r="AG250" s="25">
        <v>77</v>
      </c>
      <c r="AH250" s="26" t="s">
        <v>84</v>
      </c>
      <c r="AI250" s="26" t="s">
        <v>85</v>
      </c>
      <c r="AJ250" s="27" t="s">
        <v>86</v>
      </c>
      <c r="AK250" s="28"/>
      <c r="AL250" s="25">
        <v>7</v>
      </c>
      <c r="AM250" s="26">
        <v>0</v>
      </c>
      <c r="AN250" s="26">
        <v>0</v>
      </c>
      <c r="AO250" s="29">
        <v>1</v>
      </c>
      <c r="AP250" s="30"/>
      <c r="AQ250" s="30"/>
      <c r="AR250" s="30"/>
      <c r="AS250" s="1">
        <v>1</v>
      </c>
      <c r="AT250" s="1"/>
      <c r="AU250" s="1"/>
      <c r="AV250" s="1"/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J250" s="1">
        <v>1</v>
      </c>
      <c r="BK250" s="1">
        <v>1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>
        <v>0</v>
      </c>
    </row>
    <row r="251" spans="1:75" ht="15.75" hidden="1" customHeight="1" x14ac:dyDescent="0.3">
      <c r="A251" s="2">
        <v>211</v>
      </c>
      <c r="B251" s="2">
        <v>1</v>
      </c>
      <c r="C251" s="2" t="s">
        <v>75</v>
      </c>
      <c r="D251" s="1">
        <v>7</v>
      </c>
      <c r="E251" s="2" t="str">
        <f t="shared" si="0"/>
        <v>7_Orectolobiformes</v>
      </c>
      <c r="F251" s="2" t="s">
        <v>636</v>
      </c>
      <c r="G251" s="2" t="s">
        <v>691</v>
      </c>
      <c r="H251" s="2" t="s">
        <v>692</v>
      </c>
      <c r="I251" s="2" t="s">
        <v>701</v>
      </c>
      <c r="J251" s="2" t="s">
        <v>702</v>
      </c>
      <c r="K251" s="19" t="str">
        <f t="shared" si="1"/>
        <v>Chiloscyllium hasselti</v>
      </c>
      <c r="L251" s="20">
        <f>VLOOKUP($K251,GlobSheetPaste!$H$3:$P$1269,2,FALSE)</f>
        <v>161557</v>
      </c>
      <c r="M251" s="20">
        <f>VLOOKUP($K251,GlobSheetPaste!$H$3:$P$1269,3,FALSE)</f>
        <v>124506268</v>
      </c>
      <c r="N251" s="20" t="str">
        <f>VLOOKUP($K251,GlobSheetPaste!$H$3:$P$1269,4,FALSE)</f>
        <v>published</v>
      </c>
      <c r="O251" s="20" t="str">
        <f>VLOOKUP($K251,GlobSheetPaste!$H$3:$P$1269,5,FALSE)</f>
        <v>NT</v>
      </c>
      <c r="P251" s="20">
        <f>VLOOKUP($K251,GlobSheetPaste!$H$3:$P$1269,6,FALSE)</f>
        <v>2008</v>
      </c>
      <c r="Q251" s="20" t="str">
        <f>VLOOKUP($K251,GlobSheetPaste!$H$3:$P$1269,7,FALSE)</f>
        <v>EN</v>
      </c>
      <c r="R251" s="20" t="str">
        <f>VLOOKUP($K251,GlobSheetPaste!$H$3:$P$1269,8,FALSE)</f>
        <v>A2cd</v>
      </c>
      <c r="S251" s="20" t="str">
        <f t="shared" si="281"/>
        <v>non-genuine change</v>
      </c>
      <c r="T251" s="20" t="b">
        <f t="shared" si="2"/>
        <v>0</v>
      </c>
      <c r="U251" s="22">
        <f>VLOOKUP($K251,GlobSheetPaste!$H$3:$P$1269,9,FALSE)</f>
        <v>43891</v>
      </c>
      <c r="V251" s="19">
        <v>0</v>
      </c>
      <c r="W251" s="19">
        <v>12</v>
      </c>
      <c r="X251" s="2" t="b">
        <f t="shared" ref="X251:Y251" si="283">ISNUMBER(V251)</f>
        <v>1</v>
      </c>
      <c r="Y251" s="2" t="b">
        <f t="shared" si="283"/>
        <v>1</v>
      </c>
      <c r="Z251" s="2" t="s">
        <v>89</v>
      </c>
      <c r="AB251" s="2" t="s">
        <v>83</v>
      </c>
      <c r="AC251" s="24" t="str">
        <f ca="1">IFERROR(__xludf.DUMMYFUNCTION("SPLIT(AB251,""_"")"),"Coastal")</f>
        <v>Coastal</v>
      </c>
      <c r="AD251" s="24"/>
      <c r="AE251" s="24">
        <f>VLOOKUP(J251,rangearea210527!$B$2:$C$1159,2,TRUE)</f>
        <v>274821.0661</v>
      </c>
      <c r="AF251" s="25"/>
      <c r="AG251" s="25">
        <v>88</v>
      </c>
      <c r="AH251" s="26" t="s">
        <v>84</v>
      </c>
      <c r="AI251" s="26" t="s">
        <v>85</v>
      </c>
      <c r="AJ251" s="27" t="s">
        <v>86</v>
      </c>
      <c r="AK251" s="28"/>
      <c r="AL251" s="25">
        <v>8</v>
      </c>
      <c r="AM251" s="26">
        <v>0</v>
      </c>
      <c r="AN251" s="26">
        <v>0</v>
      </c>
      <c r="AO251" s="29">
        <v>1</v>
      </c>
      <c r="AP251" s="30"/>
      <c r="AQ251" s="30"/>
      <c r="AR251" s="30"/>
      <c r="AS251" s="1">
        <v>1</v>
      </c>
      <c r="AT251" s="1"/>
      <c r="AU251" s="1"/>
      <c r="AV251" s="1"/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J251" s="1">
        <v>1</v>
      </c>
      <c r="BK251" s="1">
        <v>1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>
        <v>0</v>
      </c>
    </row>
    <row r="252" spans="1:75" ht="15.75" hidden="1" customHeight="1" x14ac:dyDescent="0.3">
      <c r="A252" s="2">
        <v>212</v>
      </c>
      <c r="B252" s="2">
        <v>1</v>
      </c>
      <c r="C252" s="2" t="s">
        <v>75</v>
      </c>
      <c r="D252" s="1">
        <v>7</v>
      </c>
      <c r="E252" s="2" t="str">
        <f t="shared" si="0"/>
        <v>7_Orectolobiformes</v>
      </c>
      <c r="F252" s="2" t="s">
        <v>636</v>
      </c>
      <c r="G252" s="2" t="s">
        <v>691</v>
      </c>
      <c r="H252" s="2" t="s">
        <v>692</v>
      </c>
      <c r="I252" s="2" t="s">
        <v>703</v>
      </c>
      <c r="J252" s="2" t="s">
        <v>704</v>
      </c>
      <c r="K252" s="19" t="str">
        <f t="shared" si="1"/>
        <v>Chiloscyllium indicum</v>
      </c>
      <c r="L252" s="20">
        <f>VLOOKUP($K252,GlobSheetPaste!$H$3:$P$1269,2,FALSE)</f>
        <v>41791</v>
      </c>
      <c r="M252" s="20">
        <f>VLOOKUP($K252,GlobSheetPaste!$H$3:$P$1269,3,FALSE)</f>
        <v>124416590</v>
      </c>
      <c r="N252" s="20" t="str">
        <f>VLOOKUP($K252,GlobSheetPaste!$H$3:$P$1269,4,FALSE)</f>
        <v>published</v>
      </c>
      <c r="O252" s="20" t="str">
        <f>VLOOKUP($K252,GlobSheetPaste!$H$3:$P$1269,5,FALSE)</f>
        <v>NT</v>
      </c>
      <c r="P252" s="20">
        <f>VLOOKUP($K252,GlobSheetPaste!$H$3:$P$1269,6,FALSE)</f>
        <v>2003</v>
      </c>
      <c r="Q252" s="20" t="str">
        <f>VLOOKUP($K252,GlobSheetPaste!$H$3:$P$1269,7,FALSE)</f>
        <v>VU</v>
      </c>
      <c r="R252" s="20" t="str">
        <f>VLOOKUP($K252,GlobSheetPaste!$H$3:$P$1269,8,FALSE)</f>
        <v>A2d</v>
      </c>
      <c r="S252" s="20" t="str">
        <f t="shared" si="281"/>
        <v>non-genuine change</v>
      </c>
      <c r="T252" s="20" t="b">
        <f t="shared" si="2"/>
        <v>0</v>
      </c>
      <c r="U252" s="22">
        <f>VLOOKUP($K252,GlobSheetPaste!$H$3:$P$1269,9,FALSE)</f>
        <v>43891</v>
      </c>
      <c r="V252" s="19">
        <v>0</v>
      </c>
      <c r="W252" s="19">
        <v>90</v>
      </c>
      <c r="X252" s="2" t="b">
        <f t="shared" ref="X252:Y252" si="284">ISNUMBER(V252)</f>
        <v>1</v>
      </c>
      <c r="Y252" s="2" t="b">
        <f t="shared" si="284"/>
        <v>1</v>
      </c>
      <c r="Z252" s="2" t="s">
        <v>89</v>
      </c>
      <c r="AB252" s="2" t="s">
        <v>83</v>
      </c>
      <c r="AC252" s="24" t="str">
        <f ca="1">IFERROR(__xludf.DUMMYFUNCTION("SPLIT(AB252,""_"")"),"Coastal")</f>
        <v>Coastal</v>
      </c>
      <c r="AD252" s="24"/>
      <c r="AE252" s="24">
        <f>VLOOKUP(J252,rangearea210527!$B$2:$C$1159,2,TRUE)</f>
        <v>3350801.1880000001</v>
      </c>
      <c r="AF252" s="25"/>
      <c r="AG252" s="25">
        <v>65</v>
      </c>
      <c r="AH252" s="26" t="s">
        <v>84</v>
      </c>
      <c r="AI252" s="26" t="s">
        <v>85</v>
      </c>
      <c r="AJ252" s="27" t="s">
        <v>86</v>
      </c>
      <c r="AK252" s="28"/>
      <c r="AL252" s="25">
        <v>6</v>
      </c>
      <c r="AM252" s="26">
        <v>0</v>
      </c>
      <c r="AN252" s="26">
        <v>0</v>
      </c>
      <c r="AO252" s="29">
        <v>1</v>
      </c>
      <c r="AP252" s="30"/>
      <c r="AQ252" s="30"/>
      <c r="AR252" s="30"/>
      <c r="AS252" s="1">
        <v>1</v>
      </c>
      <c r="AT252" s="1"/>
      <c r="AU252" s="1"/>
      <c r="AV252" s="1"/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J252" s="1">
        <v>1</v>
      </c>
      <c r="BK252" s="1">
        <v>1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>
        <v>0</v>
      </c>
    </row>
    <row r="253" spans="1:75" ht="15.75" hidden="1" customHeight="1" x14ac:dyDescent="0.3">
      <c r="A253" s="2">
        <v>213</v>
      </c>
      <c r="B253" s="2">
        <v>1</v>
      </c>
      <c r="C253" s="2" t="s">
        <v>75</v>
      </c>
      <c r="D253" s="1">
        <v>7</v>
      </c>
      <c r="E253" s="2" t="str">
        <f t="shared" si="0"/>
        <v>7_Orectolobiformes</v>
      </c>
      <c r="F253" s="2" t="s">
        <v>636</v>
      </c>
      <c r="G253" s="2" t="s">
        <v>691</v>
      </c>
      <c r="H253" s="2" t="s">
        <v>692</v>
      </c>
      <c r="I253" s="2" t="s">
        <v>705</v>
      </c>
      <c r="J253" s="2" t="s">
        <v>706</v>
      </c>
      <c r="K253" s="19" t="str">
        <f t="shared" si="1"/>
        <v>Chiloscyllium plagiosum</v>
      </c>
      <c r="L253" s="20">
        <f>VLOOKUP($K253,GlobSheetPaste!$H$3:$P$1269,2,FALSE)</f>
        <v>124554059</v>
      </c>
      <c r="M253" s="20">
        <f>VLOOKUP($K253,GlobSheetPaste!$H$3:$P$1269,3,FALSE)</f>
        <v>124453319</v>
      </c>
      <c r="N253" s="20" t="str">
        <f>VLOOKUP($K253,GlobSheetPaste!$H$3:$P$1269,4,FALSE)</f>
        <v>published</v>
      </c>
      <c r="O253" s="20" t="str">
        <f>VLOOKUP($K253,GlobSheetPaste!$H$3:$P$1269,5,FALSE)</f>
        <v>NT</v>
      </c>
      <c r="P253" s="20">
        <f>VLOOKUP($K253,GlobSheetPaste!$H$3:$P$1269,6,FALSE)</f>
        <v>2006</v>
      </c>
      <c r="Q253" s="20" t="str">
        <f>VLOOKUP($K253,GlobSheetPaste!$H$3:$P$1269,7,FALSE)</f>
        <v>NT</v>
      </c>
      <c r="R253" s="20" t="str">
        <f>VLOOKUP($K253,GlobSheetPaste!$H$3:$P$1269,8,FALSE)</f>
        <v>A2d</v>
      </c>
      <c r="S253" s="20" t="str">
        <f t="shared" si="281"/>
        <v>NoChange</v>
      </c>
      <c r="T253" s="20" t="b">
        <f t="shared" si="2"/>
        <v>0</v>
      </c>
      <c r="U253" s="22">
        <f>VLOOKUP($K253,GlobSheetPaste!$H$3:$P$1269,9,FALSE)</f>
        <v>44197</v>
      </c>
      <c r="V253" s="19">
        <v>0</v>
      </c>
      <c r="W253" s="19">
        <v>50</v>
      </c>
      <c r="X253" s="2" t="b">
        <f t="shared" ref="X253:Y253" si="285">ISNUMBER(V253)</f>
        <v>1</v>
      </c>
      <c r="Y253" s="2" t="b">
        <f t="shared" si="285"/>
        <v>1</v>
      </c>
      <c r="Z253" s="2" t="s">
        <v>89</v>
      </c>
      <c r="AB253" s="2" t="s">
        <v>83</v>
      </c>
      <c r="AC253" s="24" t="str">
        <f ca="1">IFERROR(__xludf.DUMMYFUNCTION("SPLIT(AB253,""_"")"),"Coastal")</f>
        <v>Coastal</v>
      </c>
      <c r="AD253" s="24"/>
      <c r="AE253" s="24">
        <f>VLOOKUP(J253,rangearea210527!$B$2:$C$1159,2,TRUE)</f>
        <v>1761606.3289999999</v>
      </c>
      <c r="AF253" s="25"/>
      <c r="AG253" s="25">
        <v>95</v>
      </c>
      <c r="AH253" s="26" t="s">
        <v>84</v>
      </c>
      <c r="AI253" s="26" t="s">
        <v>85</v>
      </c>
      <c r="AJ253" s="27" t="s">
        <v>86</v>
      </c>
      <c r="AK253" s="28"/>
      <c r="AL253" s="25">
        <v>9</v>
      </c>
      <c r="AM253" s="26">
        <v>0</v>
      </c>
      <c r="AN253" s="26">
        <v>0</v>
      </c>
      <c r="AO253" s="29">
        <v>1</v>
      </c>
      <c r="AP253" s="30"/>
      <c r="AQ253" s="30"/>
      <c r="AR253" s="30"/>
      <c r="AS253" s="1">
        <v>1</v>
      </c>
      <c r="AT253" s="1"/>
      <c r="AU253" s="1"/>
      <c r="AV253" s="1"/>
      <c r="AW253" s="1">
        <v>1</v>
      </c>
      <c r="AX253" s="1">
        <v>1</v>
      </c>
      <c r="AY253" s="1">
        <v>1</v>
      </c>
      <c r="BA253" s="1">
        <v>1</v>
      </c>
      <c r="BJ253" s="1">
        <v>1</v>
      </c>
      <c r="BK253" s="1">
        <v>1</v>
      </c>
      <c r="BL253" s="1"/>
      <c r="BM253" s="1"/>
      <c r="BN253" s="1"/>
      <c r="BO253" s="1"/>
      <c r="BP253" s="1"/>
      <c r="BQ253" s="1"/>
      <c r="BR253" s="1"/>
      <c r="BS253" s="1">
        <v>1</v>
      </c>
      <c r="BT253" s="1"/>
      <c r="BU253" s="1"/>
      <c r="BV253" s="1"/>
      <c r="BW253" s="1">
        <v>0</v>
      </c>
    </row>
    <row r="254" spans="1:75" ht="15.75" hidden="1" customHeight="1" x14ac:dyDescent="0.3">
      <c r="A254" s="2">
        <v>214</v>
      </c>
      <c r="B254" s="2">
        <v>1</v>
      </c>
      <c r="C254" s="2" t="s">
        <v>75</v>
      </c>
      <c r="D254" s="1">
        <v>7</v>
      </c>
      <c r="E254" s="2" t="str">
        <f t="shared" si="0"/>
        <v>7_Orectolobiformes</v>
      </c>
      <c r="F254" s="2" t="s">
        <v>636</v>
      </c>
      <c r="G254" s="2" t="s">
        <v>691</v>
      </c>
      <c r="H254" s="2" t="s">
        <v>692</v>
      </c>
      <c r="I254" s="2" t="s">
        <v>707</v>
      </c>
      <c r="J254" s="2" t="s">
        <v>708</v>
      </c>
      <c r="K254" s="19" t="str">
        <f t="shared" si="1"/>
        <v>Chiloscyllium punctatum</v>
      </c>
      <c r="L254" s="20">
        <f>VLOOKUP($K254,GlobSheetPaste!$H$3:$P$1269,2,FALSE)</f>
        <v>41872</v>
      </c>
      <c r="M254" s="20">
        <f>VLOOKUP($K254,GlobSheetPaste!$H$3:$P$1269,3,FALSE)</f>
        <v>68616745</v>
      </c>
      <c r="N254" s="20" t="str">
        <f>VLOOKUP($K254,GlobSheetPaste!$H$3:$P$1269,4,FALSE)</f>
        <v>published</v>
      </c>
      <c r="O254" s="20" t="str">
        <f>VLOOKUP($K254,GlobSheetPaste!$H$3:$P$1269,5,FALSE)</f>
        <v>NT</v>
      </c>
      <c r="P254" s="20">
        <f>VLOOKUP($K254,GlobSheetPaste!$H$3:$P$1269,6,FALSE)</f>
        <v>2003</v>
      </c>
      <c r="Q254" s="20" t="str">
        <f>VLOOKUP($K254,GlobSheetPaste!$H$3:$P$1269,7,FALSE)</f>
        <v>NT</v>
      </c>
      <c r="R254" s="20" t="str">
        <f>VLOOKUP($K254,GlobSheetPaste!$H$3:$P$1269,8,FALSE)</f>
        <v>A2bd</v>
      </c>
      <c r="S254" s="20" t="str">
        <f t="shared" si="281"/>
        <v>NoChange</v>
      </c>
      <c r="T254" s="20" t="b">
        <f t="shared" si="2"/>
        <v>0</v>
      </c>
      <c r="U254" s="20">
        <f>VLOOKUP($K254,GlobSheetPaste!$H$3:$P$1269,9,FALSE)</f>
        <v>2015</v>
      </c>
      <c r="V254" s="19">
        <v>0</v>
      </c>
      <c r="W254" s="19">
        <v>85</v>
      </c>
      <c r="X254" s="2" t="b">
        <f t="shared" ref="X254:Y254" si="286">ISNUMBER(V254)</f>
        <v>1</v>
      </c>
      <c r="Y254" s="2" t="b">
        <f t="shared" si="286"/>
        <v>1</v>
      </c>
      <c r="Z254" s="2" t="s">
        <v>89</v>
      </c>
      <c r="AB254" s="2" t="s">
        <v>83</v>
      </c>
      <c r="AC254" s="24" t="str">
        <f ca="1">IFERROR(__xludf.DUMMYFUNCTION("SPLIT(AB254,""_"")"),"Coastal")</f>
        <v>Coastal</v>
      </c>
      <c r="AD254" s="24"/>
      <c r="AE254" s="24">
        <f>VLOOKUP(J254,rangearea210527!$B$2:$C$1159,2,TRUE)</f>
        <v>3982741.71</v>
      </c>
      <c r="AF254" s="25"/>
      <c r="AG254" s="25">
        <v>132</v>
      </c>
      <c r="AH254" s="26" t="s">
        <v>84</v>
      </c>
      <c r="AI254" s="26" t="s">
        <v>85</v>
      </c>
      <c r="AJ254" s="27" t="s">
        <v>86</v>
      </c>
      <c r="AK254" s="28"/>
      <c r="AL254" s="25">
        <v>9.5</v>
      </c>
      <c r="AM254" s="26">
        <v>0</v>
      </c>
      <c r="AN254" s="26">
        <v>0</v>
      </c>
      <c r="AO254" s="29">
        <v>1</v>
      </c>
      <c r="AP254" s="30"/>
      <c r="AQ254" s="30"/>
      <c r="AR254" s="30"/>
      <c r="AS254" s="1">
        <v>1</v>
      </c>
      <c r="AT254" s="1"/>
      <c r="AU254" s="1"/>
      <c r="AV254" s="1"/>
      <c r="AW254" s="1">
        <v>1</v>
      </c>
      <c r="AX254" s="1">
        <v>1</v>
      </c>
      <c r="AY254" s="1">
        <v>1</v>
      </c>
      <c r="BA254" s="1">
        <v>1</v>
      </c>
      <c r="BJ254" s="1">
        <v>1</v>
      </c>
      <c r="BK254" s="1">
        <v>1</v>
      </c>
      <c r="BL254" s="1"/>
      <c r="BM254" s="1"/>
      <c r="BN254" s="1"/>
      <c r="BO254" s="1"/>
      <c r="BP254" s="1"/>
      <c r="BQ254" s="1"/>
      <c r="BR254" s="1"/>
      <c r="BS254" s="1">
        <v>1</v>
      </c>
      <c r="BT254" s="1"/>
      <c r="BU254" s="1"/>
      <c r="BV254" s="1"/>
      <c r="BW254" s="1">
        <v>0</v>
      </c>
    </row>
    <row r="255" spans="1:75" ht="15.75" hidden="1" customHeight="1" x14ac:dyDescent="0.3">
      <c r="A255" s="2">
        <v>215</v>
      </c>
      <c r="B255" s="2">
        <v>1</v>
      </c>
      <c r="C255" s="2" t="s">
        <v>75</v>
      </c>
      <c r="D255" s="1">
        <v>7</v>
      </c>
      <c r="E255" s="2" t="str">
        <f t="shared" si="0"/>
        <v>7_Orectolobiformes</v>
      </c>
      <c r="F255" s="2" t="s">
        <v>636</v>
      </c>
      <c r="G255" s="2" t="s">
        <v>691</v>
      </c>
      <c r="H255" s="2" t="s">
        <v>709</v>
      </c>
      <c r="I255" s="2" t="s">
        <v>710</v>
      </c>
      <c r="J255" s="2" t="s">
        <v>711</v>
      </c>
      <c r="K255" s="19" t="str">
        <f t="shared" si="1"/>
        <v>Hemiscyllium freycineti</v>
      </c>
      <c r="L255" s="20">
        <f>VLOOKUP($K255,GlobSheetPaste!$H$3:$P$1269,2,FALSE)</f>
        <v>199932</v>
      </c>
      <c r="M255" s="20">
        <f>VLOOKUP($K255,GlobSheetPaste!$H$3:$P$1269,3,FALSE)</f>
        <v>124548294</v>
      </c>
      <c r="N255" s="20" t="str">
        <f>VLOOKUP($K255,GlobSheetPaste!$H$3:$P$1269,4,FALSE)</f>
        <v>published</v>
      </c>
      <c r="O255" s="20" t="str">
        <f>VLOOKUP($K255,GlobSheetPaste!$H$3:$P$1269,5,FALSE)</f>
        <v>NT</v>
      </c>
      <c r="P255" s="20">
        <f>VLOOKUP($K255,GlobSheetPaste!$H$3:$P$1269,6,FALSE)</f>
        <v>2011</v>
      </c>
      <c r="Q255" s="20" t="str">
        <f>VLOOKUP($K255,GlobSheetPaste!$H$3:$P$1269,7,FALSE)</f>
        <v>NT</v>
      </c>
      <c r="R255" s="20" t="str">
        <f>VLOOKUP($K255,GlobSheetPaste!$H$3:$P$1269,8,FALSE)</f>
        <v>B2ab(ii,iii,v)</v>
      </c>
      <c r="S255" s="20" t="str">
        <f t="shared" si="281"/>
        <v>NoChange</v>
      </c>
      <c r="T255" s="20" t="b">
        <f t="shared" si="2"/>
        <v>0</v>
      </c>
      <c r="U255" s="22">
        <f>VLOOKUP($K255,GlobSheetPaste!$H$3:$P$1269,9,FALSE)</f>
        <v>43891</v>
      </c>
      <c r="V255" s="19">
        <v>0</v>
      </c>
      <c r="W255" s="23">
        <v>10</v>
      </c>
      <c r="X255" s="2" t="b">
        <f t="shared" ref="X255:Y255" si="287">ISNUMBER(V255)</f>
        <v>1</v>
      </c>
      <c r="Y255" s="2" t="b">
        <f t="shared" si="287"/>
        <v>1</v>
      </c>
      <c r="Z255" s="1" t="s">
        <v>149</v>
      </c>
      <c r="AB255" s="2" t="s">
        <v>83</v>
      </c>
      <c r="AC255" s="24" t="str">
        <f ca="1">IFERROR(__xludf.DUMMYFUNCTION("SPLIT(AB255,""_"")"),"Coastal")</f>
        <v>Coastal</v>
      </c>
      <c r="AD255" s="24"/>
      <c r="AE255" s="24">
        <f>VLOOKUP(J255,rangearea210527!$B$2:$C$1159,2,TRUE)</f>
        <v>16065.23767</v>
      </c>
      <c r="AF255" s="26" t="s">
        <v>118</v>
      </c>
      <c r="AG255" s="25">
        <v>68</v>
      </c>
      <c r="AH255" s="26" t="s">
        <v>84</v>
      </c>
      <c r="AI255" s="26" t="s">
        <v>85</v>
      </c>
      <c r="AJ255" s="27" t="s">
        <v>86</v>
      </c>
      <c r="AK255" s="28"/>
      <c r="AL255" s="25">
        <v>6</v>
      </c>
      <c r="AM255" s="26">
        <v>0</v>
      </c>
      <c r="AN255" s="26">
        <v>0</v>
      </c>
      <c r="AO255" s="29">
        <v>1</v>
      </c>
      <c r="AP255" s="30"/>
      <c r="AQ255" s="30"/>
      <c r="AR255" s="30"/>
      <c r="AS255" s="1">
        <v>1</v>
      </c>
      <c r="AT255" s="1"/>
      <c r="AU255" s="1"/>
      <c r="AV255" s="1"/>
      <c r="AW255" s="1">
        <v>1</v>
      </c>
      <c r="AX255" s="1">
        <v>1</v>
      </c>
      <c r="AY255" s="1">
        <v>1</v>
      </c>
      <c r="BA255" s="1">
        <v>1</v>
      </c>
      <c r="BH255" s="1">
        <v>1</v>
      </c>
      <c r="BJ255" s="1">
        <v>1</v>
      </c>
      <c r="BK255" s="1">
        <v>1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>
        <v>0</v>
      </c>
    </row>
    <row r="256" spans="1:75" ht="15.75" hidden="1" customHeight="1" x14ac:dyDescent="0.3">
      <c r="A256" s="2">
        <v>216</v>
      </c>
      <c r="B256" s="2">
        <v>1</v>
      </c>
      <c r="C256" s="2" t="s">
        <v>75</v>
      </c>
      <c r="D256" s="1">
        <v>7</v>
      </c>
      <c r="E256" s="2" t="str">
        <f t="shared" si="0"/>
        <v>7_Orectolobiformes</v>
      </c>
      <c r="F256" s="2" t="s">
        <v>636</v>
      </c>
      <c r="G256" s="2" t="s">
        <v>691</v>
      </c>
      <c r="H256" s="2" t="s">
        <v>709</v>
      </c>
      <c r="I256" s="2" t="s">
        <v>712</v>
      </c>
      <c r="J256" s="2" t="s">
        <v>713</v>
      </c>
      <c r="K256" s="19" t="str">
        <f t="shared" si="1"/>
        <v>Hemiscyllium galei</v>
      </c>
      <c r="L256" s="20">
        <f>VLOOKUP($K256,GlobSheetPaste!$H$3:$P$1269,2,FALSE)</f>
        <v>195436</v>
      </c>
      <c r="M256" s="20">
        <f>VLOOKUP($K256,GlobSheetPaste!$H$3:$P$1269,3,FALSE)</f>
        <v>124542275</v>
      </c>
      <c r="N256" s="20" t="str">
        <f>VLOOKUP($K256,GlobSheetPaste!$H$3:$P$1269,4,FALSE)</f>
        <v>published</v>
      </c>
      <c r="O256" s="20" t="str">
        <f>VLOOKUP($K256,GlobSheetPaste!$H$3:$P$1269,5,FALSE)</f>
        <v>DD</v>
      </c>
      <c r="P256" s="20">
        <f>VLOOKUP($K256,GlobSheetPaste!$H$3:$P$1269,6,FALSE)</f>
        <v>2012</v>
      </c>
      <c r="Q256" s="20" t="str">
        <f>VLOOKUP($K256,GlobSheetPaste!$H$3:$P$1269,7,FALSE)</f>
        <v>VU</v>
      </c>
      <c r="R256" s="20" t="str">
        <f>VLOOKUP($K256,GlobSheetPaste!$H$3:$P$1269,8,FALSE)</f>
        <v>B2ab(ii,iii,v)</v>
      </c>
      <c r="S256" s="20" t="str">
        <f t="shared" si="281"/>
        <v>non-genuine change</v>
      </c>
      <c r="T256" s="20" t="b">
        <f t="shared" si="2"/>
        <v>0</v>
      </c>
      <c r="U256" s="22">
        <f>VLOOKUP($K256,GlobSheetPaste!$H$3:$P$1269,9,FALSE)</f>
        <v>43891</v>
      </c>
      <c r="V256" s="19">
        <v>2</v>
      </c>
      <c r="W256" s="23">
        <v>25</v>
      </c>
      <c r="X256" s="2" t="b">
        <f t="shared" ref="X256:Y256" si="288">ISNUMBER(V256)</f>
        <v>1</v>
      </c>
      <c r="Y256" s="2" t="b">
        <f t="shared" si="288"/>
        <v>1</v>
      </c>
      <c r="Z256" s="1" t="s">
        <v>149</v>
      </c>
      <c r="AB256" s="2" t="s">
        <v>83</v>
      </c>
      <c r="AC256" s="24" t="str">
        <f ca="1">IFERROR(__xludf.DUMMYFUNCTION("SPLIT(AB256,""_"")"),"Coastal")</f>
        <v>Coastal</v>
      </c>
      <c r="AD256" s="24"/>
      <c r="AE256" s="24">
        <f>VLOOKUP(J256,rangearea210527!$B$2:$C$1159,2,TRUE)</f>
        <v>3963.5512899999999</v>
      </c>
      <c r="AF256" s="26" t="s">
        <v>118</v>
      </c>
      <c r="AG256" s="25">
        <v>57</v>
      </c>
      <c r="AH256" s="26" t="s">
        <v>84</v>
      </c>
      <c r="AI256" s="26" t="s">
        <v>85</v>
      </c>
      <c r="AJ256" s="27" t="s">
        <v>86</v>
      </c>
      <c r="AK256" s="28"/>
      <c r="AL256" s="25">
        <v>5</v>
      </c>
      <c r="AM256" s="26">
        <v>0</v>
      </c>
      <c r="AN256" s="26">
        <v>0</v>
      </c>
      <c r="AO256" s="29">
        <v>1</v>
      </c>
      <c r="AP256" s="30"/>
      <c r="AQ256" s="30"/>
      <c r="AR256" s="30"/>
      <c r="AS256" s="1">
        <v>1</v>
      </c>
      <c r="AT256" s="1"/>
      <c r="AU256" s="1"/>
      <c r="AV256" s="1"/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>
        <v>0</v>
      </c>
    </row>
    <row r="257" spans="1:75" ht="15.75" hidden="1" customHeight="1" x14ac:dyDescent="0.3">
      <c r="A257" s="2">
        <v>217</v>
      </c>
      <c r="B257" s="2">
        <v>1</v>
      </c>
      <c r="C257" s="2" t="s">
        <v>75</v>
      </c>
      <c r="D257" s="1">
        <v>7</v>
      </c>
      <c r="E257" s="2" t="str">
        <f t="shared" ref="E257:E511" si="289">CONCATENATE(D257,"_",F257)</f>
        <v>7_Orectolobiformes</v>
      </c>
      <c r="F257" s="2" t="s">
        <v>636</v>
      </c>
      <c r="G257" s="2" t="s">
        <v>691</v>
      </c>
      <c r="H257" s="2" t="s">
        <v>709</v>
      </c>
      <c r="I257" s="2" t="s">
        <v>714</v>
      </c>
      <c r="J257" s="2" t="s">
        <v>715</v>
      </c>
      <c r="K257" s="19" t="str">
        <f t="shared" ref="K257:K511" si="290">CONCATENATE(H257," ",I257)</f>
        <v>Hemiscyllium hallstromi</v>
      </c>
      <c r="L257" s="20">
        <f>VLOOKUP($K257,GlobSheetPaste!$H$3:$P$1269,2,FALSE)</f>
        <v>41875</v>
      </c>
      <c r="M257" s="20">
        <f>VLOOKUP($K257,GlobSheetPaste!$H$3:$P$1269,3,FALSE)</f>
        <v>70709453</v>
      </c>
      <c r="N257" s="20" t="str">
        <f>VLOOKUP($K257,GlobSheetPaste!$H$3:$P$1269,4,FALSE)</f>
        <v>published</v>
      </c>
      <c r="O257" s="20" t="str">
        <f>VLOOKUP($K257,GlobSheetPaste!$H$3:$P$1269,5,FALSE)</f>
        <v>VU</v>
      </c>
      <c r="P257" s="20">
        <f>VLOOKUP($K257,GlobSheetPaste!$H$3:$P$1269,6,FALSE)</f>
        <v>2003</v>
      </c>
      <c r="Q257" s="20" t="str">
        <f>VLOOKUP($K257,GlobSheetPaste!$H$3:$P$1269,7,FALSE)</f>
        <v>VU</v>
      </c>
      <c r="R257" s="20" t="str">
        <f>VLOOKUP($K257,GlobSheetPaste!$H$3:$P$1269,8,FALSE)</f>
        <v>B1ab(iii)</v>
      </c>
      <c r="S257" s="20" t="str">
        <f t="shared" si="281"/>
        <v>NoChange</v>
      </c>
      <c r="T257" s="20" t="b">
        <f t="shared" ref="T257:T511" si="291">Q257=S257</f>
        <v>0</v>
      </c>
      <c r="U257" s="20">
        <f>VLOOKUP($K257,GlobSheetPaste!$H$3:$P$1269,9,FALSE)</f>
        <v>2015</v>
      </c>
      <c r="V257" s="19">
        <v>0</v>
      </c>
      <c r="W257" s="23">
        <v>30</v>
      </c>
      <c r="X257" s="2" t="b">
        <f t="shared" ref="X257:Y257" si="292">ISNUMBER(V257)</f>
        <v>1</v>
      </c>
      <c r="Y257" s="2" t="b">
        <f t="shared" si="292"/>
        <v>1</v>
      </c>
      <c r="Z257" s="1" t="s">
        <v>149</v>
      </c>
      <c r="AB257" s="2" t="s">
        <v>83</v>
      </c>
      <c r="AC257" s="24" t="str">
        <f ca="1">IFERROR(__xludf.DUMMYFUNCTION("SPLIT(AB257,""_"")"),"Coastal")</f>
        <v>Coastal</v>
      </c>
      <c r="AD257" s="24"/>
      <c r="AE257" s="24">
        <f>VLOOKUP(J257,rangearea210527!$B$2:$C$1159,2,TRUE)</f>
        <v>14797.228230000001</v>
      </c>
      <c r="AF257" s="26" t="s">
        <v>118</v>
      </c>
      <c r="AG257" s="25">
        <v>77</v>
      </c>
      <c r="AH257" s="26" t="s">
        <v>84</v>
      </c>
      <c r="AI257" s="26" t="s">
        <v>85</v>
      </c>
      <c r="AJ257" s="27" t="s">
        <v>86</v>
      </c>
      <c r="AK257" s="28"/>
      <c r="AL257" s="25">
        <v>6</v>
      </c>
      <c r="AM257" s="26">
        <v>0</v>
      </c>
      <c r="AN257" s="26">
        <v>0</v>
      </c>
      <c r="AO257" s="29">
        <v>1</v>
      </c>
      <c r="AP257" s="30"/>
      <c r="AQ257" s="30"/>
      <c r="AR257" s="30"/>
      <c r="AS257" s="1">
        <v>0</v>
      </c>
      <c r="AT257" s="1"/>
      <c r="AU257" s="1"/>
      <c r="AV257" s="1"/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>
        <v>0</v>
      </c>
    </row>
    <row r="258" spans="1:75" ht="15.75" hidden="1" customHeight="1" x14ac:dyDescent="0.3">
      <c r="A258" s="2">
        <v>218</v>
      </c>
      <c r="B258" s="2">
        <v>1</v>
      </c>
      <c r="C258" s="2" t="s">
        <v>75</v>
      </c>
      <c r="D258" s="1">
        <v>7</v>
      </c>
      <c r="E258" s="2" t="str">
        <f t="shared" si="289"/>
        <v>7_Orectolobiformes</v>
      </c>
      <c r="F258" s="2" t="s">
        <v>636</v>
      </c>
      <c r="G258" s="2" t="s">
        <v>691</v>
      </c>
      <c r="H258" s="2" t="s">
        <v>709</v>
      </c>
      <c r="I258" s="2" t="s">
        <v>716</v>
      </c>
      <c r="J258" s="2" t="s">
        <v>717</v>
      </c>
      <c r="K258" s="19" t="str">
        <f t="shared" si="290"/>
        <v>Hemiscyllium halmahera</v>
      </c>
      <c r="L258" s="20">
        <f>VLOOKUP($K258,GlobSheetPaste!$H$3:$P$1269,2,FALSE)</f>
        <v>176486052</v>
      </c>
      <c r="M258" s="20">
        <f>VLOOKUP($K258,GlobSheetPaste!$H$3:$P$1269,3,FALSE)</f>
        <v>176486116</v>
      </c>
      <c r="N258" s="20" t="str">
        <f>VLOOKUP($K258,GlobSheetPaste!$H$3:$P$1269,4,FALSE)</f>
        <v>published</v>
      </c>
      <c r="O258" s="20" t="str">
        <f>VLOOKUP($K258,GlobSheetPaste!$H$3:$P$1269,5,FALSE)</f>
        <v>NE</v>
      </c>
      <c r="P258" s="20" t="str">
        <f>VLOOKUP($K258,GlobSheetPaste!$H$3:$P$1269,6,FALSE)</f>
        <v>NA</v>
      </c>
      <c r="Q258" s="20" t="str">
        <f>VLOOKUP($K258,GlobSheetPaste!$H$3:$P$1269,7,FALSE)</f>
        <v>NT</v>
      </c>
      <c r="R258" s="20" t="str">
        <f>VLOOKUP($K258,GlobSheetPaste!$H$3:$P$1269,8,FALSE)</f>
        <v>B2ab(ii,iii,v)</v>
      </c>
      <c r="S258" s="1" t="s">
        <v>117</v>
      </c>
      <c r="T258" s="20" t="b">
        <f t="shared" si="291"/>
        <v>0</v>
      </c>
      <c r="U258" s="22">
        <f>VLOOKUP($K258,GlobSheetPaste!$H$3:$P$1269,9,FALSE)</f>
        <v>43891</v>
      </c>
      <c r="V258" s="19">
        <v>5</v>
      </c>
      <c r="W258" s="19">
        <v>10</v>
      </c>
      <c r="X258" s="2" t="b">
        <f t="shared" ref="X258:Y258" si="293">ISNUMBER(V258)</f>
        <v>1</v>
      </c>
      <c r="Y258" s="2" t="b">
        <f t="shared" si="293"/>
        <v>1</v>
      </c>
      <c r="Z258" s="2" t="s">
        <v>89</v>
      </c>
      <c r="AB258" s="2" t="s">
        <v>83</v>
      </c>
      <c r="AC258" s="24" t="str">
        <f ca="1">IFERROR(__xludf.DUMMYFUNCTION("SPLIT(AB258,""_"")"),"Coastal")</f>
        <v>Coastal</v>
      </c>
      <c r="AD258" s="24"/>
      <c r="AE258" s="24">
        <f>VLOOKUP(J258,rangearea210527!$B$2:$C$1159,2,TRUE)</f>
        <v>14446.33473</v>
      </c>
      <c r="AF258" s="26" t="s">
        <v>118</v>
      </c>
      <c r="AG258" s="25">
        <v>79</v>
      </c>
      <c r="AH258" s="26" t="s">
        <v>84</v>
      </c>
      <c r="AI258" s="26" t="s">
        <v>85</v>
      </c>
      <c r="AJ258" s="27" t="s">
        <v>86</v>
      </c>
      <c r="AK258" s="28"/>
      <c r="AL258" s="25">
        <v>6</v>
      </c>
      <c r="AM258" s="26">
        <v>0</v>
      </c>
      <c r="AN258" s="26">
        <v>0</v>
      </c>
      <c r="AO258" s="29">
        <v>1</v>
      </c>
      <c r="AP258" s="30"/>
      <c r="AQ258" s="30"/>
      <c r="AR258" s="30"/>
      <c r="AS258" s="1">
        <v>1</v>
      </c>
      <c r="AT258" s="1"/>
      <c r="AU258" s="1"/>
      <c r="AV258" s="1"/>
      <c r="AW258" s="1">
        <v>1</v>
      </c>
      <c r="AX258" s="1">
        <v>1</v>
      </c>
      <c r="AY258" s="1">
        <v>1</v>
      </c>
      <c r="BA258" s="1">
        <v>1</v>
      </c>
      <c r="BH258" s="1">
        <v>1</v>
      </c>
      <c r="BJ258" s="1">
        <v>1</v>
      </c>
      <c r="BK258" s="1">
        <v>1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>
        <v>0</v>
      </c>
    </row>
    <row r="259" spans="1:75" ht="15.75" hidden="1" customHeight="1" x14ac:dyDescent="0.3">
      <c r="A259" s="2">
        <v>219</v>
      </c>
      <c r="B259" s="2">
        <v>1</v>
      </c>
      <c r="C259" s="2" t="s">
        <v>75</v>
      </c>
      <c r="D259" s="1">
        <v>7</v>
      </c>
      <c r="E259" s="2" t="str">
        <f t="shared" si="289"/>
        <v>7_Orectolobiformes</v>
      </c>
      <c r="F259" s="2" t="s">
        <v>636</v>
      </c>
      <c r="G259" s="2" t="s">
        <v>691</v>
      </c>
      <c r="H259" s="2" t="s">
        <v>709</v>
      </c>
      <c r="I259" s="2" t="s">
        <v>718</v>
      </c>
      <c r="J259" s="2" t="s">
        <v>719</v>
      </c>
      <c r="K259" s="19" t="str">
        <f t="shared" si="290"/>
        <v>Hemiscyllium henryi</v>
      </c>
      <c r="L259" s="20">
        <f>VLOOKUP($K259,GlobSheetPaste!$H$3:$P$1269,2,FALSE)</f>
        <v>195437</v>
      </c>
      <c r="M259" s="20">
        <f>VLOOKUP($K259,GlobSheetPaste!$H$3:$P$1269,3,FALSE)</f>
        <v>124542411</v>
      </c>
      <c r="N259" s="20" t="str">
        <f>VLOOKUP($K259,GlobSheetPaste!$H$3:$P$1269,4,FALSE)</f>
        <v>published</v>
      </c>
      <c r="O259" s="20" t="str">
        <f>VLOOKUP($K259,GlobSheetPaste!$H$3:$P$1269,5,FALSE)</f>
        <v>DD</v>
      </c>
      <c r="P259" s="20">
        <f>VLOOKUP($K259,GlobSheetPaste!$H$3:$P$1269,6,FALSE)</f>
        <v>2012</v>
      </c>
      <c r="Q259" s="20" t="str">
        <f>VLOOKUP($K259,GlobSheetPaste!$H$3:$P$1269,7,FALSE)</f>
        <v>VU</v>
      </c>
      <c r="R259" s="20" t="str">
        <f>VLOOKUP($K259,GlobSheetPaste!$H$3:$P$1269,8,FALSE)</f>
        <v>B2ab(ii,iii,v)</v>
      </c>
      <c r="S259" s="20" t="str">
        <f t="shared" ref="S259:S264" si="294">IF(O259=Q259,"NoChange","non-genuine change")</f>
        <v>non-genuine change</v>
      </c>
      <c r="T259" s="20" t="b">
        <f t="shared" si="291"/>
        <v>0</v>
      </c>
      <c r="U259" s="22">
        <f>VLOOKUP($K259,GlobSheetPaste!$H$3:$P$1269,9,FALSE)</f>
        <v>43891</v>
      </c>
      <c r="V259" s="19">
        <v>3</v>
      </c>
      <c r="W259" s="19">
        <v>30</v>
      </c>
      <c r="X259" s="2" t="b">
        <f t="shared" ref="X259:Y259" si="295">ISNUMBER(V259)</f>
        <v>1</v>
      </c>
      <c r="Y259" s="2" t="b">
        <f t="shared" si="295"/>
        <v>1</v>
      </c>
      <c r="Z259" s="2" t="s">
        <v>89</v>
      </c>
      <c r="AB259" s="2" t="s">
        <v>83</v>
      </c>
      <c r="AC259" s="24" t="str">
        <f ca="1">IFERROR(__xludf.DUMMYFUNCTION("SPLIT(AB259,""_"")"),"Coastal")</f>
        <v>Coastal</v>
      </c>
      <c r="AD259" s="24"/>
      <c r="AE259" s="24">
        <f>VLOOKUP(J259,rangearea210527!$B$2:$C$1159,2,TRUE)</f>
        <v>3130.367213</v>
      </c>
      <c r="AF259" s="26" t="s">
        <v>118</v>
      </c>
      <c r="AG259" s="25">
        <v>82</v>
      </c>
      <c r="AH259" s="26" t="s">
        <v>84</v>
      </c>
      <c r="AI259" s="26" t="s">
        <v>85</v>
      </c>
      <c r="AJ259" s="27" t="s">
        <v>86</v>
      </c>
      <c r="AK259" s="28"/>
      <c r="AL259" s="25">
        <v>6</v>
      </c>
      <c r="AM259" s="26">
        <v>0</v>
      </c>
      <c r="AN259" s="26">
        <v>0</v>
      </c>
      <c r="AO259" s="29">
        <v>1</v>
      </c>
      <c r="AP259" s="30"/>
      <c r="AQ259" s="30"/>
      <c r="AR259" s="30"/>
      <c r="AS259" s="1">
        <v>1</v>
      </c>
      <c r="AT259" s="1"/>
      <c r="AU259" s="1"/>
      <c r="AV259" s="1"/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>
        <v>0</v>
      </c>
    </row>
    <row r="260" spans="1:75" ht="15.75" hidden="1" customHeight="1" x14ac:dyDescent="0.3">
      <c r="A260" s="2">
        <v>220</v>
      </c>
      <c r="B260" s="2">
        <v>1</v>
      </c>
      <c r="C260" s="2" t="s">
        <v>75</v>
      </c>
      <c r="D260" s="1">
        <v>7</v>
      </c>
      <c r="E260" s="2" t="str">
        <f t="shared" si="289"/>
        <v>7_Orectolobiformes</v>
      </c>
      <c r="F260" s="2" t="s">
        <v>636</v>
      </c>
      <c r="G260" s="2" t="s">
        <v>691</v>
      </c>
      <c r="H260" s="2" t="s">
        <v>709</v>
      </c>
      <c r="I260" s="2" t="s">
        <v>720</v>
      </c>
      <c r="J260" s="2" t="s">
        <v>721</v>
      </c>
      <c r="K260" s="19" t="str">
        <f t="shared" si="290"/>
        <v>Hemiscyllium michaeli</v>
      </c>
      <c r="L260" s="20">
        <f>VLOOKUP($K260,GlobSheetPaste!$H$3:$P$1269,2,FALSE)</f>
        <v>195438</v>
      </c>
      <c r="M260" s="20">
        <f>VLOOKUP($K260,GlobSheetPaste!$H$3:$P$1269,3,FALSE)</f>
        <v>124542541</v>
      </c>
      <c r="N260" s="20" t="str">
        <f>VLOOKUP($K260,GlobSheetPaste!$H$3:$P$1269,4,FALSE)</f>
        <v>published</v>
      </c>
      <c r="O260" s="20" t="str">
        <f>VLOOKUP($K260,GlobSheetPaste!$H$3:$P$1269,5,FALSE)</f>
        <v>NT</v>
      </c>
      <c r="P260" s="20">
        <f>VLOOKUP($K260,GlobSheetPaste!$H$3:$P$1269,6,FALSE)</f>
        <v>2012</v>
      </c>
      <c r="Q260" s="20" t="str">
        <f>VLOOKUP($K260,GlobSheetPaste!$H$3:$P$1269,7,FALSE)</f>
        <v>VU</v>
      </c>
      <c r="R260" s="20" t="str">
        <f>VLOOKUP($K260,GlobSheetPaste!$H$3:$P$1269,8,FALSE)</f>
        <v>B2ab(ii,iii,v)</v>
      </c>
      <c r="S260" s="20" t="str">
        <f t="shared" si="294"/>
        <v>non-genuine change</v>
      </c>
      <c r="T260" s="20" t="b">
        <f t="shared" si="291"/>
        <v>0</v>
      </c>
      <c r="U260" s="22">
        <f>VLOOKUP($K260,GlobSheetPaste!$H$3:$P$1269,9,FALSE)</f>
        <v>43891</v>
      </c>
      <c r="V260" s="19">
        <v>2</v>
      </c>
      <c r="W260" s="19">
        <v>20</v>
      </c>
      <c r="X260" s="2" t="b">
        <f t="shared" ref="X260:Y260" si="296">ISNUMBER(V260)</f>
        <v>1</v>
      </c>
      <c r="Y260" s="2" t="b">
        <f t="shared" si="296"/>
        <v>1</v>
      </c>
      <c r="Z260" s="2" t="s">
        <v>89</v>
      </c>
      <c r="AB260" s="2" t="s">
        <v>83</v>
      </c>
      <c r="AC260" s="24" t="str">
        <f ca="1">IFERROR(__xludf.DUMMYFUNCTION("SPLIT(AB260,""_"")"),"Coastal")</f>
        <v>Coastal</v>
      </c>
      <c r="AD260" s="24"/>
      <c r="AE260" s="24">
        <f>VLOOKUP(J260,rangearea210527!$B$2:$C$1159,2,TRUE)</f>
        <v>1770.4275809999999</v>
      </c>
      <c r="AF260" s="26" t="s">
        <v>118</v>
      </c>
      <c r="AG260" s="25">
        <v>70</v>
      </c>
      <c r="AH260" s="26" t="s">
        <v>84</v>
      </c>
      <c r="AI260" s="26" t="s">
        <v>85</v>
      </c>
      <c r="AJ260" s="27" t="s">
        <v>86</v>
      </c>
      <c r="AK260" s="28"/>
      <c r="AL260" s="25">
        <v>6</v>
      </c>
      <c r="AM260" s="26">
        <v>0</v>
      </c>
      <c r="AN260" s="26">
        <v>0</v>
      </c>
      <c r="AO260" s="29">
        <v>1</v>
      </c>
      <c r="AP260" s="30"/>
      <c r="AQ260" s="30"/>
      <c r="AR260" s="30"/>
      <c r="AS260" s="1">
        <v>0</v>
      </c>
      <c r="AT260" s="1"/>
      <c r="AU260" s="1"/>
      <c r="AV260" s="1"/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>
        <v>0</v>
      </c>
    </row>
    <row r="261" spans="1:75" ht="15.75" hidden="1" customHeight="1" x14ac:dyDescent="0.3">
      <c r="A261" s="2">
        <v>221</v>
      </c>
      <c r="B261" s="2">
        <v>1</v>
      </c>
      <c r="C261" s="2" t="s">
        <v>75</v>
      </c>
      <c r="D261" s="1">
        <v>7</v>
      </c>
      <c r="E261" s="2" t="str">
        <f t="shared" si="289"/>
        <v>7_Orectolobiformes</v>
      </c>
      <c r="F261" s="2" t="s">
        <v>636</v>
      </c>
      <c r="G261" s="2" t="s">
        <v>691</v>
      </c>
      <c r="H261" s="2" t="s">
        <v>709</v>
      </c>
      <c r="I261" s="2" t="s">
        <v>722</v>
      </c>
      <c r="J261" s="2" t="s">
        <v>723</v>
      </c>
      <c r="K261" s="19" t="str">
        <f t="shared" si="290"/>
        <v>Hemiscyllium ocellatum</v>
      </c>
      <c r="L261" s="20">
        <f>VLOOKUP($K261,GlobSheetPaste!$H$3:$P$1269,2,FALSE)</f>
        <v>41818</v>
      </c>
      <c r="M261" s="20">
        <f>VLOOKUP($K261,GlobSheetPaste!$H$3:$P$1269,3,FALSE)</f>
        <v>68625284</v>
      </c>
      <c r="N261" s="20" t="str">
        <f>VLOOKUP($K261,GlobSheetPaste!$H$3:$P$1269,4,FALSE)</f>
        <v>published</v>
      </c>
      <c r="O261" s="20" t="str">
        <f>VLOOKUP($K261,GlobSheetPaste!$H$3:$P$1269,5,FALSE)</f>
        <v>LC</v>
      </c>
      <c r="P261" s="20">
        <f>VLOOKUP($K261,GlobSheetPaste!$H$3:$P$1269,6,FALSE)</f>
        <v>2003</v>
      </c>
      <c r="Q261" s="20" t="str">
        <f>VLOOKUP($K261,GlobSheetPaste!$H$3:$P$1269,7,FALSE)</f>
        <v>LC</v>
      </c>
      <c r="R261" s="20" t="str">
        <f>VLOOKUP($K261,GlobSheetPaste!$H$3:$P$1269,8,FALSE)</f>
        <v>NA</v>
      </c>
      <c r="S261" s="20" t="str">
        <f t="shared" si="294"/>
        <v>NoChange</v>
      </c>
      <c r="T261" s="20" t="b">
        <f t="shared" si="291"/>
        <v>0</v>
      </c>
      <c r="U261" s="20">
        <f>VLOOKUP($K261,GlobSheetPaste!$H$3:$P$1269,9,FALSE)</f>
        <v>2015</v>
      </c>
      <c r="V261" s="19">
        <v>0</v>
      </c>
      <c r="W261" s="19">
        <v>50</v>
      </c>
      <c r="X261" s="2" t="b">
        <f t="shared" ref="X261:Y261" si="297">ISNUMBER(V261)</f>
        <v>1</v>
      </c>
      <c r="Y261" s="2" t="b">
        <f t="shared" si="297"/>
        <v>1</v>
      </c>
      <c r="Z261" s="2" t="s">
        <v>89</v>
      </c>
      <c r="AB261" s="2" t="s">
        <v>83</v>
      </c>
      <c r="AC261" s="24" t="str">
        <f ca="1">IFERROR(__xludf.DUMMYFUNCTION("SPLIT(AB261,""_"")"),"Coastal")</f>
        <v>Coastal</v>
      </c>
      <c r="AD261" s="24"/>
      <c r="AE261" s="24">
        <f>VLOOKUP(J261,rangearea210527!$B$2:$C$1159,2,TRUE)</f>
        <v>27053.688330000001</v>
      </c>
      <c r="AF261" s="26" t="s">
        <v>118</v>
      </c>
      <c r="AG261" s="25">
        <v>107</v>
      </c>
      <c r="AH261" s="26" t="s">
        <v>84</v>
      </c>
      <c r="AI261" s="26" t="s">
        <v>85</v>
      </c>
      <c r="AJ261" s="27" t="s">
        <v>86</v>
      </c>
      <c r="AK261" s="28"/>
      <c r="AL261" s="25">
        <v>7</v>
      </c>
      <c r="AM261" s="26">
        <v>0</v>
      </c>
      <c r="AN261" s="26">
        <v>0</v>
      </c>
      <c r="AO261" s="29">
        <v>1</v>
      </c>
      <c r="AP261" s="30"/>
      <c r="AQ261" s="30"/>
      <c r="AR261" s="30"/>
      <c r="AS261" s="1">
        <v>1</v>
      </c>
      <c r="AT261" s="1"/>
      <c r="AU261" s="1"/>
      <c r="AV261" s="1"/>
      <c r="AW261" s="1">
        <v>1</v>
      </c>
      <c r="AX261" s="1">
        <v>1</v>
      </c>
      <c r="AY261" s="1">
        <v>1</v>
      </c>
      <c r="BA261" s="1">
        <v>1</v>
      </c>
      <c r="BH261" s="1">
        <v>1</v>
      </c>
      <c r="BJ261" s="1">
        <v>1</v>
      </c>
      <c r="BK261" s="1">
        <v>1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>
        <v>0</v>
      </c>
    </row>
    <row r="262" spans="1:75" ht="15.75" hidden="1" customHeight="1" x14ac:dyDescent="0.3">
      <c r="A262" s="2">
        <v>222</v>
      </c>
      <c r="B262" s="2">
        <v>1</v>
      </c>
      <c r="C262" s="2" t="s">
        <v>75</v>
      </c>
      <c r="D262" s="1">
        <v>7</v>
      </c>
      <c r="E262" s="2" t="str">
        <f t="shared" si="289"/>
        <v>7_Orectolobiformes</v>
      </c>
      <c r="F262" s="2" t="s">
        <v>636</v>
      </c>
      <c r="G262" s="2" t="s">
        <v>691</v>
      </c>
      <c r="H262" s="2" t="s">
        <v>709</v>
      </c>
      <c r="I262" s="2" t="s">
        <v>724</v>
      </c>
      <c r="J262" s="2" t="s">
        <v>725</v>
      </c>
      <c r="K262" s="19" t="str">
        <f t="shared" si="290"/>
        <v>Hemiscyllium strahani</v>
      </c>
      <c r="L262" s="20">
        <f>VLOOKUP($K262,GlobSheetPaste!$H$3:$P$1269,2,FALSE)</f>
        <v>41819</v>
      </c>
      <c r="M262" s="20">
        <f>VLOOKUP($K262,GlobSheetPaste!$H$3:$P$1269,3,FALSE)</f>
        <v>124419235</v>
      </c>
      <c r="N262" s="20" t="str">
        <f>VLOOKUP($K262,GlobSheetPaste!$H$3:$P$1269,4,FALSE)</f>
        <v>published</v>
      </c>
      <c r="O262" s="20" t="str">
        <f>VLOOKUP($K262,GlobSheetPaste!$H$3:$P$1269,5,FALSE)</f>
        <v>VU</v>
      </c>
      <c r="P262" s="20">
        <f>VLOOKUP($K262,GlobSheetPaste!$H$3:$P$1269,6,FALSE)</f>
        <v>2003</v>
      </c>
      <c r="Q262" s="20" t="str">
        <f>VLOOKUP($K262,GlobSheetPaste!$H$3:$P$1269,7,FALSE)</f>
        <v>VU</v>
      </c>
      <c r="R262" s="20" t="str">
        <f>VLOOKUP($K262,GlobSheetPaste!$H$3:$P$1269,8,FALSE)</f>
        <v>B2ab(ii,iii,v)</v>
      </c>
      <c r="S262" s="20" t="str">
        <f t="shared" si="294"/>
        <v>NoChange</v>
      </c>
      <c r="T262" s="20" t="b">
        <f t="shared" si="291"/>
        <v>0</v>
      </c>
      <c r="U262" s="22">
        <f>VLOOKUP($K262,GlobSheetPaste!$H$3:$P$1269,9,FALSE)</f>
        <v>43891</v>
      </c>
      <c r="V262" s="19">
        <v>1</v>
      </c>
      <c r="W262" s="19">
        <v>18</v>
      </c>
      <c r="X262" s="2" t="b">
        <f t="shared" ref="X262:Y262" si="298">ISNUMBER(V262)</f>
        <v>1</v>
      </c>
      <c r="Y262" s="2" t="b">
        <f t="shared" si="298"/>
        <v>1</v>
      </c>
      <c r="Z262" s="2" t="s">
        <v>89</v>
      </c>
      <c r="AB262" s="2" t="s">
        <v>83</v>
      </c>
      <c r="AC262" s="24" t="str">
        <f ca="1">IFERROR(__xludf.DUMMYFUNCTION("SPLIT(AB262,""_"")"),"Coastal")</f>
        <v>Coastal</v>
      </c>
      <c r="AD262" s="24"/>
      <c r="AE262" s="24">
        <f>VLOOKUP(J262,rangearea210527!$B$2:$C$1159,2,TRUE)</f>
        <v>1269.8486499999999</v>
      </c>
      <c r="AF262" s="26" t="s">
        <v>118</v>
      </c>
      <c r="AG262" s="25">
        <v>73</v>
      </c>
      <c r="AH262" s="26" t="s">
        <v>84</v>
      </c>
      <c r="AI262" s="26" t="s">
        <v>85</v>
      </c>
      <c r="AJ262" s="27" t="s">
        <v>86</v>
      </c>
      <c r="AK262" s="28"/>
      <c r="AL262" s="25">
        <v>6</v>
      </c>
      <c r="AM262" s="26">
        <v>0</v>
      </c>
      <c r="AN262" s="26">
        <v>0</v>
      </c>
      <c r="AO262" s="29">
        <v>1</v>
      </c>
      <c r="AP262" s="30"/>
      <c r="AQ262" s="30"/>
      <c r="AR262" s="30"/>
      <c r="AS262" s="1">
        <v>1</v>
      </c>
      <c r="AT262" s="1"/>
      <c r="AU262" s="1"/>
      <c r="AV262" s="1"/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H262" s="1">
        <v>1</v>
      </c>
      <c r="BI262" s="1">
        <v>1</v>
      </c>
      <c r="BJ262" s="1">
        <v>1</v>
      </c>
      <c r="BK262" s="1">
        <v>1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>
        <v>0</v>
      </c>
    </row>
    <row r="263" spans="1:75" ht="15.75" hidden="1" customHeight="1" x14ac:dyDescent="0.3">
      <c r="A263" s="2">
        <v>223</v>
      </c>
      <c r="B263" s="2">
        <v>1</v>
      </c>
      <c r="C263" s="2" t="s">
        <v>75</v>
      </c>
      <c r="D263" s="1">
        <v>7</v>
      </c>
      <c r="E263" s="2" t="str">
        <f t="shared" si="289"/>
        <v>7_Orectolobiformes</v>
      </c>
      <c r="F263" s="2" t="s">
        <v>636</v>
      </c>
      <c r="G263" s="2" t="s">
        <v>691</v>
      </c>
      <c r="H263" s="2" t="s">
        <v>709</v>
      </c>
      <c r="I263" s="2" t="s">
        <v>726</v>
      </c>
      <c r="J263" s="2" t="s">
        <v>727</v>
      </c>
      <c r="K263" s="19" t="str">
        <f t="shared" si="290"/>
        <v>Hemiscyllium trispeculare</v>
      </c>
      <c r="L263" s="20">
        <f>VLOOKUP($K263,GlobSheetPaste!$H$3:$P$1269,2,FALSE)</f>
        <v>41820</v>
      </c>
      <c r="M263" s="20">
        <f>VLOOKUP($K263,GlobSheetPaste!$H$3:$P$1269,3,FALSE)</f>
        <v>68625409</v>
      </c>
      <c r="N263" s="20" t="str">
        <f>VLOOKUP($K263,GlobSheetPaste!$H$3:$P$1269,4,FALSE)</f>
        <v>published</v>
      </c>
      <c r="O263" s="20" t="str">
        <f>VLOOKUP($K263,GlobSheetPaste!$H$3:$P$1269,5,FALSE)</f>
        <v>LC</v>
      </c>
      <c r="P263" s="20">
        <f>VLOOKUP($K263,GlobSheetPaste!$H$3:$P$1269,6,FALSE)</f>
        <v>2003</v>
      </c>
      <c r="Q263" s="20" t="str">
        <f>VLOOKUP($K263,GlobSheetPaste!$H$3:$P$1269,7,FALSE)</f>
        <v>LC</v>
      </c>
      <c r="R263" s="20" t="str">
        <f>VLOOKUP($K263,GlobSheetPaste!$H$3:$P$1269,8,FALSE)</f>
        <v>NA</v>
      </c>
      <c r="S263" s="20" t="str">
        <f t="shared" si="294"/>
        <v>NoChange</v>
      </c>
      <c r="T263" s="20" t="b">
        <f t="shared" si="291"/>
        <v>0</v>
      </c>
      <c r="U263" s="20">
        <f>VLOOKUP($K263,GlobSheetPaste!$H$3:$P$1269,9,FALSE)</f>
        <v>2015</v>
      </c>
      <c r="V263" s="19">
        <v>0</v>
      </c>
      <c r="W263" s="23">
        <v>30</v>
      </c>
      <c r="X263" s="2" t="b">
        <f t="shared" ref="X263:Y263" si="299">ISNUMBER(V263)</f>
        <v>1</v>
      </c>
      <c r="Y263" s="2" t="b">
        <f t="shared" si="299"/>
        <v>1</v>
      </c>
      <c r="Z263" s="1" t="s">
        <v>149</v>
      </c>
      <c r="AB263" s="2" t="s">
        <v>83</v>
      </c>
      <c r="AC263" s="24" t="str">
        <f ca="1">IFERROR(__xludf.DUMMYFUNCTION("SPLIT(AB263,""_"")"),"Coastal")</f>
        <v>Coastal</v>
      </c>
      <c r="AD263" s="24"/>
      <c r="AE263" s="24">
        <f>VLOOKUP(J263,rangearea210527!$B$2:$C$1159,2,TRUE)</f>
        <v>730786.18409999995</v>
      </c>
      <c r="AF263" s="25"/>
      <c r="AG263" s="25">
        <v>79</v>
      </c>
      <c r="AH263" s="26" t="s">
        <v>84</v>
      </c>
      <c r="AI263" s="26" t="s">
        <v>85</v>
      </c>
      <c r="AJ263" s="27" t="s">
        <v>86</v>
      </c>
      <c r="AK263" s="28"/>
      <c r="AL263" s="25">
        <v>6</v>
      </c>
      <c r="AM263" s="26">
        <v>0</v>
      </c>
      <c r="AN263" s="26">
        <v>0</v>
      </c>
      <c r="AO263" s="29">
        <v>1</v>
      </c>
      <c r="AP263" s="30"/>
      <c r="AQ263" s="30"/>
      <c r="AR263" s="30"/>
      <c r="AS263" s="1">
        <v>1</v>
      </c>
      <c r="AT263" s="1"/>
      <c r="AU263" s="1"/>
      <c r="AV263" s="1"/>
      <c r="AW263" s="1">
        <v>1</v>
      </c>
      <c r="AX263" s="1">
        <v>1</v>
      </c>
      <c r="AY263" s="1">
        <v>1</v>
      </c>
      <c r="BA263" s="1">
        <v>1</v>
      </c>
      <c r="BJ263" s="1">
        <v>1</v>
      </c>
      <c r="BK263" s="1">
        <v>1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>
        <v>0</v>
      </c>
    </row>
    <row r="264" spans="1:75" ht="15.75" hidden="1" customHeight="1" x14ac:dyDescent="0.3">
      <c r="A264" s="2">
        <v>224</v>
      </c>
      <c r="B264" s="2">
        <v>1</v>
      </c>
      <c r="C264" s="2" t="s">
        <v>75</v>
      </c>
      <c r="D264" s="1">
        <v>7</v>
      </c>
      <c r="E264" s="2" t="str">
        <f t="shared" si="289"/>
        <v>7_Orectolobiformes</v>
      </c>
      <c r="F264" s="2" t="s">
        <v>636</v>
      </c>
      <c r="G264" s="2" t="s">
        <v>728</v>
      </c>
      <c r="H264" s="2" t="s">
        <v>729</v>
      </c>
      <c r="I264" s="2" t="s">
        <v>730</v>
      </c>
      <c r="J264" s="2" t="s">
        <v>731</v>
      </c>
      <c r="K264" s="19" t="str">
        <f t="shared" si="290"/>
        <v>Ginglymostoma cirratum</v>
      </c>
      <c r="L264" s="20">
        <f>VLOOKUP($K264,GlobSheetPaste!$H$3:$P$1269,2,FALSE)</f>
        <v>144141186</v>
      </c>
      <c r="M264" s="20">
        <f>VLOOKUP($K264,GlobSheetPaste!$H$3:$P$1269,3,FALSE)</f>
        <v>3095153</v>
      </c>
      <c r="N264" s="20" t="str">
        <f>VLOOKUP($K264,GlobSheetPaste!$H$3:$P$1269,4,FALSE)</f>
        <v>published</v>
      </c>
      <c r="O264" s="20" t="str">
        <f>VLOOKUP($K264,GlobSheetPaste!$H$3:$P$1269,5,FALSE)</f>
        <v>DD</v>
      </c>
      <c r="P264" s="20">
        <f>VLOOKUP($K264,GlobSheetPaste!$H$3:$P$1269,6,FALSE)</f>
        <v>2006</v>
      </c>
      <c r="Q264" s="20" t="str">
        <f>VLOOKUP($K264,GlobSheetPaste!$H$3:$P$1269,7,FALSE)</f>
        <v>VU</v>
      </c>
      <c r="R264" s="20" t="str">
        <f>VLOOKUP($K264,GlobSheetPaste!$H$3:$P$1269,8,FALSE)</f>
        <v>A2bcd</v>
      </c>
      <c r="S264" s="20" t="str">
        <f t="shared" si="294"/>
        <v>non-genuine change</v>
      </c>
      <c r="T264" s="20" t="b">
        <f t="shared" si="291"/>
        <v>0</v>
      </c>
      <c r="U264" s="22">
        <f>VLOOKUP($K264,GlobSheetPaste!$H$3:$P$1269,9,FALSE)</f>
        <v>44197</v>
      </c>
      <c r="V264" s="19">
        <v>0</v>
      </c>
      <c r="W264" s="19">
        <v>130</v>
      </c>
      <c r="X264" s="2" t="b">
        <f t="shared" ref="X264:Y264" si="300">ISNUMBER(V264)</f>
        <v>1</v>
      </c>
      <c r="Y264" s="2" t="b">
        <f t="shared" si="300"/>
        <v>1</v>
      </c>
      <c r="Z264" s="2" t="s">
        <v>89</v>
      </c>
      <c r="AB264" s="2" t="s">
        <v>83</v>
      </c>
      <c r="AC264" s="24" t="str">
        <f ca="1">IFERROR(__xludf.DUMMYFUNCTION("SPLIT(AB264,""_"")"),"Coastal")</f>
        <v>Coastal</v>
      </c>
      <c r="AD264" s="24"/>
      <c r="AE264" s="24">
        <f>VLOOKUP(J264,rangearea210527!$B$2:$C$1159,2,TRUE)</f>
        <v>2089227.345</v>
      </c>
      <c r="AF264" s="25"/>
      <c r="AG264" s="25">
        <v>308</v>
      </c>
      <c r="AH264" s="26" t="s">
        <v>84</v>
      </c>
      <c r="AI264" s="26" t="s">
        <v>91</v>
      </c>
      <c r="AJ264" s="27" t="s">
        <v>92</v>
      </c>
      <c r="AK264" s="28"/>
      <c r="AL264" s="25">
        <v>30</v>
      </c>
      <c r="AM264" s="26">
        <v>0</v>
      </c>
      <c r="AN264" s="26">
        <v>0</v>
      </c>
      <c r="AO264" s="29">
        <v>1</v>
      </c>
      <c r="AP264" s="30"/>
      <c r="AQ264" s="30"/>
      <c r="AR264" s="30"/>
      <c r="AS264" s="1">
        <v>0</v>
      </c>
      <c r="AT264" s="1">
        <v>1</v>
      </c>
      <c r="AU264" s="1">
        <v>2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B264" s="1">
        <v>1</v>
      </c>
      <c r="BJ264" s="1">
        <v>1</v>
      </c>
      <c r="BK264" s="1">
        <v>1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0</v>
      </c>
    </row>
    <row r="265" spans="1:75" ht="15.75" hidden="1" customHeight="1" x14ac:dyDescent="0.3">
      <c r="A265" s="2">
        <v>225</v>
      </c>
      <c r="B265" s="2">
        <v>1</v>
      </c>
      <c r="C265" s="2" t="s">
        <v>75</v>
      </c>
      <c r="D265" s="1">
        <v>7</v>
      </c>
      <c r="E265" s="2" t="str">
        <f t="shared" si="289"/>
        <v>7_Orectolobiformes</v>
      </c>
      <c r="F265" s="2" t="s">
        <v>636</v>
      </c>
      <c r="G265" s="2" t="s">
        <v>728</v>
      </c>
      <c r="H265" s="2" t="s">
        <v>729</v>
      </c>
      <c r="I265" s="2" t="s">
        <v>732</v>
      </c>
      <c r="J265" s="2" t="s">
        <v>733</v>
      </c>
      <c r="K265" s="19" t="str">
        <f t="shared" si="290"/>
        <v>Ginglymostoma unami</v>
      </c>
      <c r="L265" s="20">
        <f>VLOOKUP($K265,GlobSheetPaste!$H$3:$P$1269,2,FALSE)</f>
        <v>144151831</v>
      </c>
      <c r="M265" s="20">
        <f>VLOOKUP($K265,GlobSheetPaste!$H$3:$P$1269,3,FALSE)</f>
        <v>144151864</v>
      </c>
      <c r="N265" s="20" t="str">
        <f>VLOOKUP($K265,GlobSheetPaste!$H$3:$P$1269,4,FALSE)</f>
        <v>published</v>
      </c>
      <c r="O265" s="20" t="str">
        <f>VLOOKUP($K265,GlobSheetPaste!$H$3:$P$1269,5,FALSE)</f>
        <v>NE</v>
      </c>
      <c r="P265" s="20" t="str">
        <f>VLOOKUP($K265,GlobSheetPaste!$H$3:$P$1269,6,FALSE)</f>
        <v>NA</v>
      </c>
      <c r="Q265" s="20" t="str">
        <f>VLOOKUP($K265,GlobSheetPaste!$H$3:$P$1269,7,FALSE)</f>
        <v>EN</v>
      </c>
      <c r="R265" s="20" t="str">
        <f>VLOOKUP($K265,GlobSheetPaste!$H$3:$P$1269,8,FALSE)</f>
        <v>A2cd</v>
      </c>
      <c r="S265" s="1" t="s">
        <v>117</v>
      </c>
      <c r="T265" s="20" t="b">
        <f t="shared" si="291"/>
        <v>0</v>
      </c>
      <c r="U265" s="22">
        <f>VLOOKUP($K265,GlobSheetPaste!$H$3:$P$1269,9,FALSE)</f>
        <v>44197</v>
      </c>
      <c r="V265" s="19">
        <v>1</v>
      </c>
      <c r="W265" s="19">
        <v>13</v>
      </c>
      <c r="X265" s="2" t="b">
        <f t="shared" ref="X265:Y265" si="301">ISNUMBER(V265)</f>
        <v>1</v>
      </c>
      <c r="Y265" s="2" t="b">
        <f t="shared" si="301"/>
        <v>1</v>
      </c>
      <c r="Z265" s="2" t="s">
        <v>89</v>
      </c>
      <c r="AB265" s="2" t="s">
        <v>83</v>
      </c>
      <c r="AC265" s="24" t="str">
        <f ca="1">IFERROR(__xludf.DUMMYFUNCTION("SPLIT(AB265,""_"")"),"Coastal")</f>
        <v>Coastal</v>
      </c>
      <c r="AD265" s="24"/>
      <c r="AE265" s="24">
        <f>VLOOKUP(J265,rangearea210527!$B$2:$C$1159,2,TRUE)</f>
        <v>33151.431759999999</v>
      </c>
      <c r="AF265" s="26" t="s">
        <v>118</v>
      </c>
      <c r="AG265" s="25">
        <v>280</v>
      </c>
      <c r="AH265" s="26" t="s">
        <v>84</v>
      </c>
      <c r="AI265" s="26" t="s">
        <v>91</v>
      </c>
      <c r="AJ265" s="27" t="s">
        <v>92</v>
      </c>
      <c r="AK265" s="28"/>
      <c r="AL265" s="25">
        <v>30</v>
      </c>
      <c r="AM265" s="26">
        <v>0</v>
      </c>
      <c r="AN265" s="26">
        <v>0</v>
      </c>
      <c r="AO265" s="29">
        <v>1</v>
      </c>
      <c r="AP265" s="30"/>
      <c r="AQ265" s="26">
        <v>1</v>
      </c>
      <c r="AR265" s="30"/>
      <c r="AS265" s="1">
        <v>0</v>
      </c>
      <c r="AT265" s="1"/>
      <c r="AU265" s="1"/>
      <c r="AV265" s="1"/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B265" s="1">
        <v>1</v>
      </c>
      <c r="BH265" s="1">
        <v>1</v>
      </c>
      <c r="BI265" s="1">
        <v>1</v>
      </c>
      <c r="BJ265" s="1">
        <v>1</v>
      </c>
      <c r="BK265" s="1">
        <v>1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0</v>
      </c>
    </row>
    <row r="266" spans="1:75" ht="15.75" hidden="1" customHeight="1" x14ac:dyDescent="0.3">
      <c r="A266" s="2">
        <v>226</v>
      </c>
      <c r="B266" s="2">
        <v>1</v>
      </c>
      <c r="C266" s="2" t="s">
        <v>75</v>
      </c>
      <c r="D266" s="1">
        <v>7</v>
      </c>
      <c r="E266" s="2" t="str">
        <f t="shared" si="289"/>
        <v>7_Orectolobiformes</v>
      </c>
      <c r="F266" s="2" t="s">
        <v>636</v>
      </c>
      <c r="G266" s="2" t="s">
        <v>728</v>
      </c>
      <c r="H266" s="2" t="s">
        <v>734</v>
      </c>
      <c r="I266" s="2" t="s">
        <v>735</v>
      </c>
      <c r="J266" s="2" t="s">
        <v>736</v>
      </c>
      <c r="K266" s="19" t="str">
        <f t="shared" si="290"/>
        <v>Nebrius ferrugineus</v>
      </c>
      <c r="L266" s="20">
        <f>VLOOKUP($K266,GlobSheetPaste!$H$3:$P$1269,2,FALSE)</f>
        <v>41835</v>
      </c>
      <c r="M266" s="20">
        <f>VLOOKUP($K266,GlobSheetPaste!$H$3:$P$1269,3,FALSE)</f>
        <v>173437098</v>
      </c>
      <c r="N266" s="20" t="str">
        <f>VLOOKUP($K266,GlobSheetPaste!$H$3:$P$1269,4,FALSE)</f>
        <v>submitted</v>
      </c>
      <c r="O266" s="20" t="str">
        <f>VLOOKUP($K266,GlobSheetPaste!$H$3:$P$1269,5,FALSE)</f>
        <v>VU</v>
      </c>
      <c r="P266" s="20">
        <f>VLOOKUP($K266,GlobSheetPaste!$H$3:$P$1269,6,FALSE)</f>
        <v>2003</v>
      </c>
      <c r="Q266" s="20" t="str">
        <f>VLOOKUP($K266,GlobSheetPaste!$H$3:$P$1269,7,FALSE)</f>
        <v>VU</v>
      </c>
      <c r="R266" s="20" t="str">
        <f>VLOOKUP($K266,GlobSheetPaste!$H$3:$P$1269,8,FALSE)</f>
        <v>A2bcd</v>
      </c>
      <c r="S266" s="20" t="str">
        <f>IF(O266=Q266,"NoChange","non-genuine change")</f>
        <v>NoChange</v>
      </c>
      <c r="T266" s="20" t="b">
        <f t="shared" si="291"/>
        <v>0</v>
      </c>
      <c r="U266" s="20" t="str">
        <f>VLOOKUP($K266,GlobSheetPaste!$H$3:$P$1269,9,FALSE)</f>
        <v>Submitted 201218</v>
      </c>
      <c r="V266" s="19">
        <v>0</v>
      </c>
      <c r="W266" s="19">
        <v>70</v>
      </c>
      <c r="X266" s="2" t="b">
        <f t="shared" ref="X266:Y266" si="302">ISNUMBER(V266)</f>
        <v>1</v>
      </c>
      <c r="Y266" s="2" t="b">
        <f t="shared" si="302"/>
        <v>1</v>
      </c>
      <c r="Z266" s="2" t="s">
        <v>89</v>
      </c>
      <c r="AB266" s="2" t="s">
        <v>83</v>
      </c>
      <c r="AC266" s="24" t="str">
        <f ca="1">IFERROR(__xludf.DUMMYFUNCTION("SPLIT(AB266,""_"")"),"Coastal")</f>
        <v>Coastal</v>
      </c>
      <c r="AD266" s="24"/>
      <c r="AE266" s="24">
        <f>VLOOKUP(J266,rangearea210527!$B$2:$C$1159,2,TRUE)</f>
        <v>4753672.7110000001</v>
      </c>
      <c r="AF266" s="31"/>
      <c r="AG266" s="31">
        <v>320</v>
      </c>
      <c r="AH266" s="26" t="s">
        <v>84</v>
      </c>
      <c r="AI266" s="26" t="s">
        <v>91</v>
      </c>
      <c r="AJ266" s="27" t="s">
        <v>92</v>
      </c>
      <c r="AK266" s="32"/>
      <c r="AL266" s="31">
        <v>30</v>
      </c>
      <c r="AM266" s="26">
        <v>0</v>
      </c>
      <c r="AN266" s="26">
        <v>0</v>
      </c>
      <c r="AO266" s="29">
        <v>1</v>
      </c>
      <c r="AP266" s="30"/>
      <c r="AQ266" s="30"/>
      <c r="AR266" s="30"/>
      <c r="AS266" s="1">
        <v>1</v>
      </c>
      <c r="AT266" s="1"/>
      <c r="AU266" s="1"/>
      <c r="AV266" s="1"/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B266" s="1">
        <v>1</v>
      </c>
      <c r="BJ266" s="1">
        <v>1</v>
      </c>
      <c r="BK266" s="1">
        <v>1</v>
      </c>
      <c r="BL266" s="1"/>
      <c r="BM266" s="1"/>
      <c r="BN266" s="1"/>
      <c r="BO266" s="1"/>
      <c r="BP266" s="1"/>
      <c r="BQ266" s="1"/>
      <c r="BR266" s="1"/>
      <c r="BS266" s="1"/>
      <c r="BT266" s="1">
        <v>1</v>
      </c>
      <c r="BU266" s="1"/>
      <c r="BV266" s="1"/>
      <c r="BW266" s="1">
        <v>0</v>
      </c>
    </row>
    <row r="267" spans="1:75" ht="15.75" hidden="1" customHeight="1" x14ac:dyDescent="0.3">
      <c r="A267" s="2">
        <v>227</v>
      </c>
      <c r="B267" s="2">
        <v>1</v>
      </c>
      <c r="C267" s="2" t="s">
        <v>75</v>
      </c>
      <c r="D267" s="1">
        <v>7</v>
      </c>
      <c r="E267" s="2" t="str">
        <f t="shared" si="289"/>
        <v>7_Orectolobiformes</v>
      </c>
      <c r="F267" s="2" t="s">
        <v>636</v>
      </c>
      <c r="G267" s="2" t="s">
        <v>728</v>
      </c>
      <c r="H267" s="2" t="s">
        <v>737</v>
      </c>
      <c r="I267" s="2" t="s">
        <v>738</v>
      </c>
      <c r="J267" s="2" t="s">
        <v>739</v>
      </c>
      <c r="K267" s="19" t="str">
        <f t="shared" si="290"/>
        <v>Pseudoginglymostoma brevicaudatum</v>
      </c>
      <c r="L267" s="20">
        <f>VLOOKUP($K267,GlobSheetPaste!$H$3:$P$1269,2,FALSE)</f>
        <v>44617</v>
      </c>
      <c r="M267" s="20">
        <f>VLOOKUP($K267,GlobSheetPaste!$H$3:$P$1269,3,FALSE)</f>
        <v>124435749</v>
      </c>
      <c r="N267" s="20" t="str">
        <f>VLOOKUP($K267,GlobSheetPaste!$H$3:$P$1269,4,FALSE)</f>
        <v>published</v>
      </c>
      <c r="O267" s="20" t="str">
        <f>VLOOKUP($K267,GlobSheetPaste!$H$3:$P$1269,5,FALSE)</f>
        <v>VU</v>
      </c>
      <c r="P267" s="20">
        <f>VLOOKUP($K267,GlobSheetPaste!$H$3:$P$1269,6,FALSE)</f>
        <v>2004</v>
      </c>
      <c r="Q267" s="20" t="str">
        <f>VLOOKUP($K267,GlobSheetPaste!$H$3:$P$1269,7,FALSE)</f>
        <v>CR</v>
      </c>
      <c r="R267" s="20" t="str">
        <f>VLOOKUP($K267,GlobSheetPaste!$H$3:$P$1269,8,FALSE)</f>
        <v>A2cd</v>
      </c>
      <c r="S267" s="1" t="s">
        <v>81</v>
      </c>
      <c r="T267" s="20" t="b">
        <f t="shared" si="291"/>
        <v>0</v>
      </c>
      <c r="U267" s="20">
        <f>VLOOKUP($K267,GlobSheetPaste!$H$3:$P$1269,9,FALSE)</f>
        <v>2018</v>
      </c>
      <c r="V267" s="23">
        <v>0</v>
      </c>
      <c r="W267" s="23">
        <v>30</v>
      </c>
      <c r="X267" s="2" t="b">
        <f t="shared" ref="X267:Y267" si="303">ISNUMBER(V267)</f>
        <v>1</v>
      </c>
      <c r="Y267" s="2" t="b">
        <f t="shared" si="303"/>
        <v>1</v>
      </c>
      <c r="Z267" s="1" t="s">
        <v>740</v>
      </c>
      <c r="AB267" s="2" t="s">
        <v>83</v>
      </c>
      <c r="AC267" s="24" t="str">
        <f ca="1">IFERROR(__xludf.DUMMYFUNCTION("SPLIT(AB267,""_"")"),"Coastal")</f>
        <v>Coastal</v>
      </c>
      <c r="AD267" s="24"/>
      <c r="AE267" s="24">
        <f>VLOOKUP(J267,rangearea210527!$B$2:$C$1159,2,TRUE)</f>
        <v>62786.49265</v>
      </c>
      <c r="AF267" s="26" t="s">
        <v>118</v>
      </c>
      <c r="AG267" s="25">
        <v>75</v>
      </c>
      <c r="AH267" s="26" t="s">
        <v>84</v>
      </c>
      <c r="AI267" s="26" t="s">
        <v>85</v>
      </c>
      <c r="AJ267" s="27" t="s">
        <v>86</v>
      </c>
      <c r="AK267" s="28"/>
      <c r="AL267" s="25">
        <v>10</v>
      </c>
      <c r="AM267" s="26">
        <v>0</v>
      </c>
      <c r="AN267" s="26">
        <v>0</v>
      </c>
      <c r="AO267" s="29">
        <v>1</v>
      </c>
      <c r="AP267" s="30"/>
      <c r="AQ267" s="30"/>
      <c r="AR267" s="30"/>
      <c r="AS267" s="1">
        <v>0</v>
      </c>
      <c r="AT267" s="1"/>
      <c r="AU267" s="1"/>
      <c r="AV267" s="1"/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B267" s="1">
        <v>1</v>
      </c>
      <c r="BH267" s="1">
        <v>1</v>
      </c>
      <c r="BI267" s="1">
        <v>1</v>
      </c>
      <c r="BJ267" s="1">
        <v>1</v>
      </c>
      <c r="BK267" s="1">
        <v>1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>
        <v>0</v>
      </c>
    </row>
    <row r="268" spans="1:75" ht="15.75" hidden="1" customHeight="1" x14ac:dyDescent="0.3">
      <c r="A268" s="2">
        <v>228</v>
      </c>
      <c r="B268" s="2">
        <v>1</v>
      </c>
      <c r="C268" s="2" t="s">
        <v>75</v>
      </c>
      <c r="D268" s="1">
        <v>7</v>
      </c>
      <c r="E268" s="2" t="str">
        <f t="shared" si="289"/>
        <v>7_Orectolobiformes</v>
      </c>
      <c r="F268" s="2" t="s">
        <v>636</v>
      </c>
      <c r="G268" s="2" t="s">
        <v>741</v>
      </c>
      <c r="H268" s="2" t="s">
        <v>742</v>
      </c>
      <c r="I268" s="2" t="s">
        <v>743</v>
      </c>
      <c r="J268" s="2" t="s">
        <v>744</v>
      </c>
      <c r="K268" s="19" t="str">
        <f t="shared" si="290"/>
        <v>Stegostoma tigrinum</v>
      </c>
      <c r="L268" s="20">
        <f>VLOOKUP($K268,GlobSheetPaste!$H$3:$P$1269,2,FALSE)</f>
        <v>41878</v>
      </c>
      <c r="M268" s="20">
        <f>VLOOKUP($K268,GlobSheetPaste!$H$3:$P$1269,3,FALSE)</f>
        <v>161303882</v>
      </c>
      <c r="N268" s="20" t="str">
        <f>VLOOKUP($K268,GlobSheetPaste!$H$3:$P$1269,4,FALSE)</f>
        <v>published</v>
      </c>
      <c r="O268" s="20" t="str">
        <f>VLOOKUP($K268,GlobSheetPaste!$H$3:$P$1269,5,FALSE)</f>
        <v>VU</v>
      </c>
      <c r="P268" s="20">
        <f>VLOOKUP($K268,GlobSheetPaste!$H$3:$P$1269,6,FALSE)</f>
        <v>2003</v>
      </c>
      <c r="Q268" s="20" t="str">
        <f>VLOOKUP($K268,GlobSheetPaste!$H$3:$P$1269,7,FALSE)</f>
        <v>EN</v>
      </c>
      <c r="R268" s="20" t="str">
        <f>VLOOKUP($K268,GlobSheetPaste!$H$3:$P$1269,8,FALSE)</f>
        <v>A2bd+3bd</v>
      </c>
      <c r="S268" s="20" t="str">
        <f>IF(O268=Q268,"NoChange","non-genuine change")</f>
        <v>non-genuine change</v>
      </c>
      <c r="T268" s="20" t="b">
        <f t="shared" si="291"/>
        <v>0</v>
      </c>
      <c r="U268" s="20">
        <f>VLOOKUP($K268,GlobSheetPaste!$H$3:$P$1269,9,FALSE)</f>
        <v>2015</v>
      </c>
      <c r="V268" s="19">
        <v>0</v>
      </c>
      <c r="W268" s="23">
        <v>62</v>
      </c>
      <c r="X268" s="2" t="b">
        <f t="shared" ref="X268:Y268" si="304">ISNUMBER(V268)</f>
        <v>1</v>
      </c>
      <c r="Y268" s="2" t="b">
        <f t="shared" si="304"/>
        <v>1</v>
      </c>
      <c r="Z268" s="1" t="s">
        <v>149</v>
      </c>
      <c r="AB268" s="2" t="s">
        <v>83</v>
      </c>
      <c r="AC268" s="24" t="str">
        <f ca="1">IFERROR(__xludf.DUMMYFUNCTION("SPLIT(AB268,""_"")"),"Coastal")</f>
        <v>Coastal</v>
      </c>
      <c r="AD268" s="24"/>
      <c r="AE268" s="24">
        <f>VLOOKUP(J268,rangearea210527!$B$2:$C$1159,2,TRUE)</f>
        <v>10400326.5</v>
      </c>
      <c r="AF268" s="31"/>
      <c r="AG268" s="31">
        <v>246</v>
      </c>
      <c r="AH268" s="26" t="s">
        <v>84</v>
      </c>
      <c r="AI268" s="26" t="s">
        <v>98</v>
      </c>
      <c r="AJ268" s="27" t="s">
        <v>99</v>
      </c>
      <c r="AK268" s="32"/>
      <c r="AL268" s="31">
        <v>17</v>
      </c>
      <c r="AM268" s="26">
        <v>0</v>
      </c>
      <c r="AN268" s="26">
        <v>0</v>
      </c>
      <c r="AO268" s="29">
        <v>1</v>
      </c>
      <c r="AP268" s="30"/>
      <c r="AQ268" s="30"/>
      <c r="AR268" s="30"/>
      <c r="AS268" s="1">
        <v>1</v>
      </c>
      <c r="AT268" s="1"/>
      <c r="AU268" s="1"/>
      <c r="AV268" s="1"/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1</v>
      </c>
      <c r="BJ268" s="1">
        <v>1</v>
      </c>
      <c r="BK268" s="1">
        <v>1</v>
      </c>
      <c r="BL268" s="1"/>
      <c r="BM268" s="1"/>
      <c r="BN268" s="1"/>
      <c r="BO268" s="1"/>
      <c r="BP268" s="1"/>
      <c r="BQ268" s="1"/>
      <c r="BR268" s="1">
        <v>1</v>
      </c>
      <c r="BS268" s="1">
        <v>1</v>
      </c>
      <c r="BT268" s="1">
        <v>1</v>
      </c>
      <c r="BU268" s="1"/>
      <c r="BV268" s="1"/>
      <c r="BW268" s="1">
        <v>0</v>
      </c>
    </row>
    <row r="269" spans="1:75" ht="15.75" hidden="1" customHeight="1" x14ac:dyDescent="0.3">
      <c r="A269" s="2">
        <v>229</v>
      </c>
      <c r="B269" s="2">
        <v>1</v>
      </c>
      <c r="C269" s="2" t="s">
        <v>75</v>
      </c>
      <c r="D269" s="1">
        <v>7</v>
      </c>
      <c r="E269" s="2" t="str">
        <f t="shared" si="289"/>
        <v>7_Orectolobiformes</v>
      </c>
      <c r="F269" s="2" t="s">
        <v>636</v>
      </c>
      <c r="G269" s="2" t="s">
        <v>745</v>
      </c>
      <c r="H269" s="2" t="s">
        <v>746</v>
      </c>
      <c r="I269" s="2" t="s">
        <v>747</v>
      </c>
      <c r="J269" s="2" t="s">
        <v>748</v>
      </c>
      <c r="K269" s="19" t="str">
        <f t="shared" si="290"/>
        <v>Rhincodon typus</v>
      </c>
      <c r="L269" s="20">
        <f>VLOOKUP($K269,GlobSheetPaste!$H$3:$P$1269,2,FALSE)</f>
        <v>19488</v>
      </c>
      <c r="M269" s="20">
        <f>VLOOKUP($K269,GlobSheetPaste!$H$3:$P$1269,3,FALSE)</f>
        <v>2365291</v>
      </c>
      <c r="N269" s="20" t="str">
        <f>VLOOKUP($K269,GlobSheetPaste!$H$3:$P$1269,4,FALSE)</f>
        <v>published</v>
      </c>
      <c r="O269" s="20" t="str">
        <f>VLOOKUP($K269,GlobSheetPaste!$H$3:$P$1269,5,FALSE)</f>
        <v>VU</v>
      </c>
      <c r="P269" s="20">
        <f>VLOOKUP($K269,GlobSheetPaste!$H$3:$P$1269,6,FALSE)</f>
        <v>2005</v>
      </c>
      <c r="Q269" s="20" t="str">
        <f>VLOOKUP($K269,GlobSheetPaste!$H$3:$P$1269,7,FALSE)</f>
        <v>EN</v>
      </c>
      <c r="R269" s="20" t="str">
        <f>VLOOKUP($K269,GlobSheetPaste!$H$3:$P$1269,8,FALSE)</f>
        <v>A2bd+4bd</v>
      </c>
      <c r="S269" s="1" t="s">
        <v>81</v>
      </c>
      <c r="T269" s="20" t="b">
        <f t="shared" si="291"/>
        <v>0</v>
      </c>
      <c r="U269" s="20">
        <f>VLOOKUP($K269,GlobSheetPaste!$H$3:$P$1269,9,FALSE)</f>
        <v>2016</v>
      </c>
      <c r="V269" s="19">
        <v>0</v>
      </c>
      <c r="W269" s="19">
        <v>1928</v>
      </c>
      <c r="X269" s="2" t="b">
        <f t="shared" ref="X269:Y269" si="305">ISNUMBER(V269)</f>
        <v>1</v>
      </c>
      <c r="Y269" s="2" t="b">
        <f t="shared" si="305"/>
        <v>1</v>
      </c>
      <c r="Z269" s="2" t="s">
        <v>89</v>
      </c>
      <c r="AA269" s="1"/>
      <c r="AB269" s="1" t="s">
        <v>749</v>
      </c>
      <c r="AC269" s="24" t="str">
        <f ca="1">IFERROR(__xludf.DUMMYFUNCTION("SPLIT(AB269,""_"")"),"Pelagic")</f>
        <v>Pelagic</v>
      </c>
      <c r="AD269" s="24" t="str">
        <f ca="1">IFERROR(__xludf.DUMMYFUNCTION("""COMPUTED_VALUE"""),"Coastal")</f>
        <v>Coastal</v>
      </c>
      <c r="AE269" s="24">
        <f>VLOOKUP(J269,rangearea210527!$B$2:$C$1159,2,TRUE)</f>
        <v>171329721.5</v>
      </c>
      <c r="AF269" s="25"/>
      <c r="AG269" s="25">
        <v>2000</v>
      </c>
      <c r="AH269" s="26" t="s">
        <v>84</v>
      </c>
      <c r="AI269" s="26" t="s">
        <v>91</v>
      </c>
      <c r="AJ269" s="27" t="s">
        <v>92</v>
      </c>
      <c r="AK269" s="28"/>
      <c r="AL269" s="25">
        <v>25</v>
      </c>
      <c r="AM269" s="26">
        <v>0</v>
      </c>
      <c r="AN269" s="26">
        <v>0</v>
      </c>
      <c r="AO269" s="29">
        <v>1</v>
      </c>
      <c r="AP269" s="29">
        <v>1</v>
      </c>
      <c r="AQ269" s="26">
        <v>1</v>
      </c>
      <c r="AR269" s="30"/>
      <c r="AS269" s="1">
        <v>1</v>
      </c>
      <c r="AT269" s="1"/>
      <c r="AU269" s="1">
        <v>2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E269" s="1">
        <v>1</v>
      </c>
      <c r="BF269" s="1">
        <v>1</v>
      </c>
      <c r="BJ269" s="1">
        <v>1</v>
      </c>
      <c r="BN269" s="1">
        <v>1</v>
      </c>
      <c r="BO269" s="1">
        <v>1</v>
      </c>
      <c r="BP269" s="1"/>
      <c r="BQ269" s="1"/>
      <c r="BR269" s="1"/>
      <c r="BS269" s="1"/>
      <c r="BT269" s="1">
        <v>1</v>
      </c>
      <c r="BW269" s="1">
        <v>0</v>
      </c>
    </row>
    <row r="270" spans="1:75" ht="15.75" hidden="1" customHeight="1" x14ac:dyDescent="0.3">
      <c r="A270" s="2">
        <v>230</v>
      </c>
      <c r="B270" s="2">
        <v>1</v>
      </c>
      <c r="C270" s="2" t="s">
        <v>75</v>
      </c>
      <c r="D270" s="1">
        <v>8</v>
      </c>
      <c r="E270" s="2" t="str">
        <f t="shared" si="289"/>
        <v>8_Lamniformes</v>
      </c>
      <c r="F270" s="2" t="s">
        <v>750</v>
      </c>
      <c r="G270" s="2" t="s">
        <v>751</v>
      </c>
      <c r="H270" s="2" t="s">
        <v>752</v>
      </c>
      <c r="I270" s="2" t="s">
        <v>753</v>
      </c>
      <c r="J270" s="2" t="s">
        <v>754</v>
      </c>
      <c r="K270" s="19" t="str">
        <f t="shared" si="290"/>
        <v>Carcharias taurus</v>
      </c>
      <c r="L270" s="20">
        <f>VLOOKUP($K270,GlobSheetPaste!$H$3:$P$1269,2,FALSE)</f>
        <v>3854</v>
      </c>
      <c r="M270" s="20">
        <f>VLOOKUP($K270,GlobSheetPaste!$H$3:$P$1269,3,FALSE)</f>
        <v>2876505</v>
      </c>
      <c r="N270" s="1" t="s">
        <v>104</v>
      </c>
      <c r="O270" s="20" t="str">
        <f>VLOOKUP($K270,GlobSheetPaste!$H$3:$P$1269,5,FALSE)</f>
        <v>VU</v>
      </c>
      <c r="P270" s="20">
        <f>VLOOKUP($K270,GlobSheetPaste!$H$3:$P$1269,6,FALSE)</f>
        <v>2005</v>
      </c>
      <c r="Q270" s="20" t="str">
        <f>VLOOKUP($K270,GlobSheetPaste!$H$3:$P$1269,7,FALSE)</f>
        <v>CR</v>
      </c>
      <c r="R270" s="20" t="str">
        <f>VLOOKUP($K270,GlobSheetPaste!$H$3:$P$1269,8,FALSE)</f>
        <v>A2bd</v>
      </c>
      <c r="S270" s="20" t="str">
        <f t="shared" ref="S270:S288" si="306">IF(O270=Q270,"NoChange","non-genuine change")</f>
        <v>non-genuine change</v>
      </c>
      <c r="T270" s="20" t="b">
        <f t="shared" si="291"/>
        <v>0</v>
      </c>
      <c r="U270" s="22">
        <f>VLOOKUP($K270,GlobSheetPaste!$H$3:$P$1269,9,FALSE)</f>
        <v>44228</v>
      </c>
      <c r="V270" s="19">
        <v>0</v>
      </c>
      <c r="W270" s="23">
        <v>232</v>
      </c>
      <c r="X270" s="2" t="b">
        <f t="shared" ref="X270:Y270" si="307">ISNUMBER(V270)</f>
        <v>1</v>
      </c>
      <c r="Y270" s="2" t="b">
        <f t="shared" si="307"/>
        <v>1</v>
      </c>
      <c r="Z270" s="1" t="s">
        <v>149</v>
      </c>
      <c r="AB270" s="2" t="s">
        <v>83</v>
      </c>
      <c r="AC270" s="24" t="str">
        <f ca="1">IFERROR(__xludf.DUMMYFUNCTION("SPLIT(AB270,""_"")"),"Coastal")</f>
        <v>Coastal</v>
      </c>
      <c r="AD270" s="24"/>
      <c r="AE270" s="24">
        <f>VLOOKUP(J270,rangearea210527!$B$2:$C$1159,2,TRUE)</f>
        <v>8018523.176</v>
      </c>
      <c r="AF270" s="25"/>
      <c r="AG270" s="25">
        <v>325</v>
      </c>
      <c r="AH270" s="26" t="s">
        <v>84</v>
      </c>
      <c r="AI270" s="26" t="s">
        <v>91</v>
      </c>
      <c r="AJ270" s="27" t="s">
        <v>92</v>
      </c>
      <c r="AK270" s="28"/>
      <c r="AL270" s="25">
        <v>24.8</v>
      </c>
      <c r="AM270" s="26">
        <v>0</v>
      </c>
      <c r="AN270" s="26">
        <v>0</v>
      </c>
      <c r="AO270" s="29">
        <v>1</v>
      </c>
      <c r="AP270" s="30"/>
      <c r="AQ270" s="30"/>
      <c r="AR270" s="30"/>
      <c r="AS270" s="1">
        <v>1</v>
      </c>
      <c r="AT270" s="1">
        <v>1</v>
      </c>
      <c r="AU270" s="1">
        <v>2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B270" s="1">
        <v>1</v>
      </c>
      <c r="BJ270" s="1">
        <v>1</v>
      </c>
      <c r="BK270" s="1">
        <v>1</v>
      </c>
      <c r="BL270" s="1"/>
      <c r="BM270" s="1"/>
      <c r="BN270" s="1"/>
      <c r="BO270" s="1"/>
      <c r="BP270" s="1"/>
      <c r="BQ270" s="1"/>
      <c r="BR270" s="1">
        <v>1</v>
      </c>
      <c r="BS270" s="1">
        <v>1</v>
      </c>
      <c r="BT270" s="1">
        <v>1</v>
      </c>
      <c r="BU270" s="1"/>
      <c r="BV270" s="1"/>
      <c r="BW270" s="1">
        <v>0</v>
      </c>
    </row>
    <row r="271" spans="1:75" ht="15.75" hidden="1" customHeight="1" x14ac:dyDescent="0.3">
      <c r="A271" s="2">
        <v>231</v>
      </c>
      <c r="B271" s="2">
        <v>1</v>
      </c>
      <c r="C271" s="2" t="s">
        <v>75</v>
      </c>
      <c r="D271" s="1">
        <v>8</v>
      </c>
      <c r="E271" s="2" t="str">
        <f t="shared" si="289"/>
        <v>8_Lamniformes</v>
      </c>
      <c r="F271" s="2" t="s">
        <v>750</v>
      </c>
      <c r="G271" s="2" t="s">
        <v>751</v>
      </c>
      <c r="H271" s="2" t="s">
        <v>755</v>
      </c>
      <c r="I271" s="2" t="s">
        <v>756</v>
      </c>
      <c r="J271" s="2" t="s">
        <v>757</v>
      </c>
      <c r="K271" s="19" t="str">
        <f t="shared" si="290"/>
        <v>Odontaspis ferox</v>
      </c>
      <c r="L271" s="20">
        <f>VLOOKUP($K271,GlobSheetPaste!$H$3:$P$1269,2,FALSE)</f>
        <v>41876</v>
      </c>
      <c r="M271" s="20">
        <f>VLOOKUP($K271,GlobSheetPaste!$H$3:$P$1269,3,FALSE)</f>
        <v>103433002</v>
      </c>
      <c r="N271" s="20" t="str">
        <f>VLOOKUP($K271,GlobSheetPaste!$H$3:$P$1269,4,FALSE)</f>
        <v>published</v>
      </c>
      <c r="O271" s="20" t="str">
        <f>VLOOKUP($K271,GlobSheetPaste!$H$3:$P$1269,5,FALSE)</f>
        <v>VU</v>
      </c>
      <c r="P271" s="20">
        <f>VLOOKUP($K271,GlobSheetPaste!$H$3:$P$1269,6,FALSE)</f>
        <v>2007</v>
      </c>
      <c r="Q271" s="20" t="str">
        <f>VLOOKUP($K271,GlobSheetPaste!$H$3:$P$1269,7,FALSE)</f>
        <v>VU</v>
      </c>
      <c r="R271" s="20" t="str">
        <f>VLOOKUP($K271,GlobSheetPaste!$H$3:$P$1269,8,FALSE)</f>
        <v>A2bd</v>
      </c>
      <c r="S271" s="20" t="str">
        <f t="shared" si="306"/>
        <v>NoChange</v>
      </c>
      <c r="T271" s="20" t="b">
        <f t="shared" si="291"/>
        <v>0</v>
      </c>
      <c r="U271" s="20">
        <f>VLOOKUP($K271,GlobSheetPaste!$H$3:$P$1269,9,FALSE)</f>
        <v>2015</v>
      </c>
      <c r="V271" s="19">
        <v>10</v>
      </c>
      <c r="W271" s="19">
        <v>1015</v>
      </c>
      <c r="X271" s="2" t="b">
        <f t="shared" ref="X271:Y271" si="308">ISNUMBER(V271)</f>
        <v>1</v>
      </c>
      <c r="Y271" s="2" t="b">
        <f t="shared" si="308"/>
        <v>1</v>
      </c>
      <c r="Z271" s="2" t="s">
        <v>89</v>
      </c>
      <c r="AB271" s="2" t="s">
        <v>178</v>
      </c>
      <c r="AC271" s="24" t="str">
        <f ca="1">IFERROR(__xludf.DUMMYFUNCTION("SPLIT(AB271,""_"")"),"Deepwater")</f>
        <v>Deepwater</v>
      </c>
      <c r="AD271" s="24"/>
      <c r="AE271" s="24">
        <f>VLOOKUP(J271,rangearea210527!$B$2:$C$1159,2,TRUE)</f>
        <v>3653813.7969999998</v>
      </c>
      <c r="AF271" s="26"/>
      <c r="AG271" s="26">
        <v>450</v>
      </c>
      <c r="AH271" s="26" t="s">
        <v>84</v>
      </c>
      <c r="AI271" s="26" t="s">
        <v>91</v>
      </c>
      <c r="AJ271" s="27" t="s">
        <v>92</v>
      </c>
      <c r="AK271" s="27"/>
      <c r="AL271" s="26">
        <v>20.5</v>
      </c>
      <c r="AM271" s="26">
        <v>1</v>
      </c>
      <c r="AN271" s="26">
        <v>0</v>
      </c>
      <c r="AO271" s="29">
        <v>0</v>
      </c>
      <c r="AP271" s="30"/>
      <c r="AQ271" s="26">
        <v>1</v>
      </c>
      <c r="AR271" s="30"/>
      <c r="AS271" s="1">
        <v>1</v>
      </c>
      <c r="AT271" s="1"/>
      <c r="AU271" s="1">
        <v>2</v>
      </c>
      <c r="AV271" s="1">
        <v>1</v>
      </c>
      <c r="AW271" s="1">
        <v>0</v>
      </c>
      <c r="AX271" s="1">
        <v>0</v>
      </c>
      <c r="AY271" s="1">
        <v>1</v>
      </c>
      <c r="AZ271" s="1">
        <v>1</v>
      </c>
      <c r="BA271" s="1"/>
      <c r="BB271" s="1"/>
      <c r="BC271" s="1">
        <v>1</v>
      </c>
      <c r="BD271" s="1">
        <v>1</v>
      </c>
      <c r="BJ271" s="1">
        <v>1</v>
      </c>
      <c r="BK271" s="1"/>
      <c r="BL271" s="1">
        <v>1</v>
      </c>
      <c r="BM271" s="1"/>
      <c r="BN271" s="1"/>
      <c r="BO271" s="1"/>
      <c r="BP271" s="1"/>
      <c r="BQ271" s="1"/>
      <c r="BR271" s="1"/>
      <c r="BS271" s="1"/>
      <c r="BT271" s="1">
        <v>1</v>
      </c>
      <c r="BU271" s="1">
        <v>1</v>
      </c>
      <c r="BV271" s="1"/>
      <c r="BW271" s="1">
        <v>0</v>
      </c>
    </row>
    <row r="272" spans="1:75" ht="15.75" hidden="1" customHeight="1" x14ac:dyDescent="0.3">
      <c r="A272" s="2">
        <v>232</v>
      </c>
      <c r="B272" s="2">
        <v>1</v>
      </c>
      <c r="C272" s="2" t="s">
        <v>75</v>
      </c>
      <c r="D272" s="1">
        <v>8</v>
      </c>
      <c r="E272" s="2" t="str">
        <f t="shared" si="289"/>
        <v>8_Lamniformes</v>
      </c>
      <c r="F272" s="2" t="s">
        <v>750</v>
      </c>
      <c r="G272" s="2" t="s">
        <v>751</v>
      </c>
      <c r="H272" s="2" t="s">
        <v>755</v>
      </c>
      <c r="I272" s="2" t="s">
        <v>758</v>
      </c>
      <c r="J272" s="2" t="s">
        <v>759</v>
      </c>
      <c r="K272" s="19" t="str">
        <f t="shared" si="290"/>
        <v>Odontaspis noronhai</v>
      </c>
      <c r="L272" s="20">
        <f>VLOOKUP($K272,GlobSheetPaste!$H$3:$P$1269,2,FALSE)</f>
        <v>39336</v>
      </c>
      <c r="M272" s="20">
        <f>VLOOKUP($K272,GlobSheetPaste!$H$3:$P$1269,3,FALSE)</f>
        <v>2899894</v>
      </c>
      <c r="N272" s="20" t="str">
        <f>VLOOKUP($K272,GlobSheetPaste!$H$3:$P$1269,4,FALSE)</f>
        <v>published</v>
      </c>
      <c r="O272" s="20" t="str">
        <f>VLOOKUP($K272,GlobSheetPaste!$H$3:$P$1269,5,FALSE)</f>
        <v>DD</v>
      </c>
      <c r="P272" s="20">
        <f>VLOOKUP($K272,GlobSheetPaste!$H$3:$P$1269,6,FALSE)</f>
        <v>2005</v>
      </c>
      <c r="Q272" s="20" t="str">
        <f>VLOOKUP($K272,GlobSheetPaste!$H$3:$P$1269,7,FALSE)</f>
        <v>LC</v>
      </c>
      <c r="R272" s="20" t="str">
        <f>VLOOKUP($K272,GlobSheetPaste!$H$3:$P$1269,8,FALSE)</f>
        <v>NA</v>
      </c>
      <c r="S272" s="20" t="str">
        <f t="shared" si="306"/>
        <v>non-genuine change</v>
      </c>
      <c r="T272" s="20" t="b">
        <f t="shared" si="291"/>
        <v>0</v>
      </c>
      <c r="U272" s="20">
        <f>VLOOKUP($K272,GlobSheetPaste!$H$3:$P$1269,9,FALSE)</f>
        <v>2018</v>
      </c>
      <c r="V272" s="19">
        <v>35</v>
      </c>
      <c r="W272" s="23">
        <v>1000</v>
      </c>
      <c r="X272" s="2" t="b">
        <f t="shared" ref="X272:Y272" si="309">ISNUMBER(V272)</f>
        <v>1</v>
      </c>
      <c r="Y272" s="2" t="b">
        <f t="shared" si="309"/>
        <v>1</v>
      </c>
      <c r="Z272" s="2" t="s">
        <v>89</v>
      </c>
      <c r="AB272" s="2" t="s">
        <v>178</v>
      </c>
      <c r="AC272" s="24" t="str">
        <f ca="1">IFERROR(__xludf.DUMMYFUNCTION("SPLIT(AB272,""_"")"),"Deepwater")</f>
        <v>Deepwater</v>
      </c>
      <c r="AD272" s="24"/>
      <c r="AE272" s="24">
        <f>VLOOKUP(J272,rangearea210527!$B$2:$C$1159,2,TRUE)</f>
        <v>4358122.7410000004</v>
      </c>
      <c r="AF272" s="26"/>
      <c r="AG272" s="26">
        <v>427</v>
      </c>
      <c r="AH272" s="26" t="s">
        <v>84</v>
      </c>
      <c r="AI272" s="26" t="s">
        <v>91</v>
      </c>
      <c r="AJ272" s="27" t="s">
        <v>92</v>
      </c>
      <c r="AK272" s="27"/>
      <c r="AL272" s="26"/>
      <c r="AM272" s="26">
        <v>1</v>
      </c>
      <c r="AN272" s="26">
        <v>0</v>
      </c>
      <c r="AO272" s="29">
        <v>0</v>
      </c>
      <c r="AP272" s="29">
        <v>1</v>
      </c>
      <c r="AQ272" s="26">
        <v>1</v>
      </c>
      <c r="AR272" s="30"/>
      <c r="AS272" s="1">
        <v>1</v>
      </c>
      <c r="AT272" s="1"/>
      <c r="AU272" s="1">
        <v>2</v>
      </c>
      <c r="AV272" s="1">
        <v>1</v>
      </c>
      <c r="AW272" s="1">
        <v>0</v>
      </c>
      <c r="AX272" s="1">
        <v>0</v>
      </c>
      <c r="AY272" s="1">
        <v>1</v>
      </c>
      <c r="BC272" s="1">
        <v>1</v>
      </c>
      <c r="BJ272" s="1">
        <v>1</v>
      </c>
      <c r="BL272" s="1">
        <v>1</v>
      </c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>
        <v>0</v>
      </c>
    </row>
    <row r="273" spans="1:75" ht="15.75" hidden="1" customHeight="1" x14ac:dyDescent="0.3">
      <c r="A273" s="2">
        <v>233</v>
      </c>
      <c r="B273" s="2">
        <v>1</v>
      </c>
      <c r="C273" s="2" t="s">
        <v>75</v>
      </c>
      <c r="D273" s="1">
        <v>8</v>
      </c>
      <c r="E273" s="2" t="str">
        <f t="shared" si="289"/>
        <v>8_Lamniformes</v>
      </c>
      <c r="F273" s="2" t="s">
        <v>750</v>
      </c>
      <c r="G273" s="2" t="s">
        <v>760</v>
      </c>
      <c r="H273" s="2" t="s">
        <v>761</v>
      </c>
      <c r="I273" s="2" t="s">
        <v>762</v>
      </c>
      <c r="J273" s="2" t="s">
        <v>763</v>
      </c>
      <c r="K273" s="19" t="str">
        <f t="shared" si="290"/>
        <v>Mitsukurina owstoni</v>
      </c>
      <c r="L273" s="20">
        <f>VLOOKUP($K273,GlobSheetPaste!$H$3:$P$1269,2,FALSE)</f>
        <v>44565</v>
      </c>
      <c r="M273" s="20">
        <f>VLOOKUP($K273,GlobSheetPaste!$H$3:$P$1269,3,FALSE)</f>
        <v>2994832</v>
      </c>
      <c r="N273" s="20" t="str">
        <f>VLOOKUP($K273,GlobSheetPaste!$H$3:$P$1269,4,FALSE)</f>
        <v>published</v>
      </c>
      <c r="O273" s="20" t="str">
        <f>VLOOKUP($K273,GlobSheetPaste!$H$3:$P$1269,5,FALSE)</f>
        <v>LC</v>
      </c>
      <c r="P273" s="20">
        <f>VLOOKUP($K273,GlobSheetPaste!$H$3:$P$1269,6,FALSE)</f>
        <v>2004</v>
      </c>
      <c r="Q273" s="20" t="str">
        <f>VLOOKUP($K273,GlobSheetPaste!$H$3:$P$1269,7,FALSE)</f>
        <v>LC</v>
      </c>
      <c r="R273" s="20" t="str">
        <f>VLOOKUP($K273,GlobSheetPaste!$H$3:$P$1269,8,FALSE)</f>
        <v>NA</v>
      </c>
      <c r="S273" s="20" t="str">
        <f t="shared" si="306"/>
        <v>NoChange</v>
      </c>
      <c r="T273" s="20" t="b">
        <f t="shared" si="291"/>
        <v>0</v>
      </c>
      <c r="U273" s="20">
        <f>VLOOKUP($K273,GlobSheetPaste!$H$3:$P$1269,9,FALSE)</f>
        <v>2017</v>
      </c>
      <c r="V273" s="19">
        <v>0</v>
      </c>
      <c r="W273" s="19">
        <v>1300</v>
      </c>
      <c r="X273" s="2" t="b">
        <f t="shared" ref="X273:Y273" si="310">ISNUMBER(V273)</f>
        <v>1</v>
      </c>
      <c r="Y273" s="2" t="b">
        <f t="shared" si="310"/>
        <v>1</v>
      </c>
      <c r="Z273" s="2" t="s">
        <v>89</v>
      </c>
      <c r="AB273" s="2" t="s">
        <v>125</v>
      </c>
      <c r="AC273" s="24" t="str">
        <f ca="1">IFERROR(__xludf.DUMMYFUNCTION("SPLIT(AB273,""_"")"),"Pelagic")</f>
        <v>Pelagic</v>
      </c>
      <c r="AD273" s="24"/>
      <c r="AE273" s="24">
        <f>VLOOKUP(J273,rangearea210527!$B$2:$C$1159,2,TRUE)</f>
        <v>1124177.2930000001</v>
      </c>
      <c r="AF273" s="26"/>
      <c r="AG273" s="26">
        <v>410</v>
      </c>
      <c r="AH273" s="26" t="s">
        <v>84</v>
      </c>
      <c r="AI273" s="26" t="s">
        <v>91</v>
      </c>
      <c r="AJ273" s="27" t="s">
        <v>92</v>
      </c>
      <c r="AK273" s="27"/>
      <c r="AL273" s="26"/>
      <c r="AM273" s="26">
        <v>0</v>
      </c>
      <c r="AN273" s="26">
        <v>0</v>
      </c>
      <c r="AO273" s="29">
        <v>0</v>
      </c>
      <c r="AP273" s="30"/>
      <c r="AQ273" s="26">
        <v>1</v>
      </c>
      <c r="AR273" s="30"/>
      <c r="AS273" s="1">
        <v>0</v>
      </c>
      <c r="AT273" s="1"/>
      <c r="AU273" s="1">
        <v>2</v>
      </c>
      <c r="AV273" s="1">
        <v>1</v>
      </c>
      <c r="AW273" s="1">
        <v>0</v>
      </c>
      <c r="AX273" s="1">
        <v>0</v>
      </c>
      <c r="AY273" s="1">
        <v>1</v>
      </c>
      <c r="BE273" s="1">
        <v>1</v>
      </c>
      <c r="BJ273" s="1">
        <v>1</v>
      </c>
      <c r="BQ273" s="1"/>
      <c r="BR273" s="1"/>
      <c r="BS273" s="1"/>
      <c r="BT273" s="1">
        <v>1</v>
      </c>
      <c r="BW273" s="1">
        <v>0</v>
      </c>
    </row>
    <row r="274" spans="1:75" ht="15.75" hidden="1" customHeight="1" x14ac:dyDescent="0.3">
      <c r="A274" s="2">
        <v>234</v>
      </c>
      <c r="B274" s="2">
        <v>1</v>
      </c>
      <c r="C274" s="2" t="s">
        <v>75</v>
      </c>
      <c r="D274" s="1">
        <v>8</v>
      </c>
      <c r="E274" s="2" t="str">
        <f t="shared" si="289"/>
        <v>8_Lamniformes</v>
      </c>
      <c r="F274" s="2" t="s">
        <v>750</v>
      </c>
      <c r="G274" s="2" t="s">
        <v>764</v>
      </c>
      <c r="H274" s="2" t="s">
        <v>765</v>
      </c>
      <c r="I274" s="2" t="s">
        <v>346</v>
      </c>
      <c r="J274" s="2" t="s">
        <v>766</v>
      </c>
      <c r="K274" s="19" t="str">
        <f t="shared" si="290"/>
        <v>Pseudocarcharias kamoharai</v>
      </c>
      <c r="L274" s="20">
        <f>VLOOKUP($K274,GlobSheetPaste!$H$3:$P$1269,2,FALSE)</f>
        <v>39337</v>
      </c>
      <c r="M274" s="20">
        <f>VLOOKUP($K274,GlobSheetPaste!$H$3:$P$1269,3,FALSE)</f>
        <v>171964644</v>
      </c>
      <c r="N274" s="20" t="str">
        <f>VLOOKUP($K274,GlobSheetPaste!$H$3:$P$1269,4,FALSE)</f>
        <v>published</v>
      </c>
      <c r="O274" s="20" t="str">
        <f>VLOOKUP($K274,GlobSheetPaste!$H$3:$P$1269,5,FALSE)</f>
        <v>NT</v>
      </c>
      <c r="P274" s="20">
        <f>VLOOKUP($K274,GlobSheetPaste!$H$3:$P$1269,6,FALSE)</f>
        <v>2005</v>
      </c>
      <c r="Q274" s="20" t="str">
        <f>VLOOKUP($K274,GlobSheetPaste!$H$3:$P$1269,7,FALSE)</f>
        <v>LC</v>
      </c>
      <c r="R274" s="20" t="str">
        <f>VLOOKUP($K274,GlobSheetPaste!$H$3:$P$1269,8,FALSE)</f>
        <v>NA</v>
      </c>
      <c r="S274" s="20" t="str">
        <f t="shared" si="306"/>
        <v>non-genuine change</v>
      </c>
      <c r="T274" s="20" t="b">
        <f t="shared" si="291"/>
        <v>0</v>
      </c>
      <c r="U274" s="20">
        <f>VLOOKUP($K274,GlobSheetPaste!$H$3:$P$1269,9,FALSE)</f>
        <v>2018</v>
      </c>
      <c r="V274" s="19">
        <v>0</v>
      </c>
      <c r="W274" s="19">
        <v>590</v>
      </c>
      <c r="X274" s="2" t="b">
        <f t="shared" ref="X274:Y274" si="311">ISNUMBER(V274)</f>
        <v>1</v>
      </c>
      <c r="Y274" s="2" t="b">
        <f t="shared" si="311"/>
        <v>1</v>
      </c>
      <c r="Z274" s="2" t="s">
        <v>89</v>
      </c>
      <c r="AB274" s="2" t="s">
        <v>125</v>
      </c>
      <c r="AC274" s="24" t="str">
        <f ca="1">IFERROR(__xludf.DUMMYFUNCTION("SPLIT(AB274,""_"")"),"Pelagic")</f>
        <v>Pelagic</v>
      </c>
      <c r="AD274" s="24"/>
      <c r="AE274" s="24">
        <f>VLOOKUP(J274,rangearea210527!$B$2:$C$1159,2,TRUE)</f>
        <v>185931581.09999999</v>
      </c>
      <c r="AF274" s="26"/>
      <c r="AG274" s="26">
        <v>122</v>
      </c>
      <c r="AH274" s="26" t="s">
        <v>84</v>
      </c>
      <c r="AI274" s="26" t="s">
        <v>85</v>
      </c>
      <c r="AJ274" s="27" t="s">
        <v>86</v>
      </c>
      <c r="AK274" s="27"/>
      <c r="AL274" s="26">
        <v>9</v>
      </c>
      <c r="AM274" s="26">
        <v>0</v>
      </c>
      <c r="AN274" s="26">
        <v>0</v>
      </c>
      <c r="AO274" s="29">
        <v>0</v>
      </c>
      <c r="AP274" s="29">
        <v>1</v>
      </c>
      <c r="AQ274" s="26">
        <v>1</v>
      </c>
      <c r="AR274" s="30"/>
      <c r="AS274" s="1">
        <v>1</v>
      </c>
      <c r="AT274" s="1"/>
      <c r="AU274" s="1">
        <v>2</v>
      </c>
      <c r="AV274" s="1">
        <v>1</v>
      </c>
      <c r="AW274" s="1">
        <v>0</v>
      </c>
      <c r="AX274" s="1">
        <v>0</v>
      </c>
      <c r="AY274" s="1">
        <v>1</v>
      </c>
      <c r="BE274" s="1">
        <v>1</v>
      </c>
      <c r="BJ274" s="1">
        <v>1</v>
      </c>
      <c r="BQ274" s="1"/>
      <c r="BR274" s="1"/>
      <c r="BS274" s="1"/>
      <c r="BT274" s="1">
        <v>1</v>
      </c>
      <c r="BW274" s="1">
        <v>0</v>
      </c>
    </row>
    <row r="275" spans="1:75" ht="15.75" hidden="1" customHeight="1" x14ac:dyDescent="0.3">
      <c r="A275" s="2">
        <v>235</v>
      </c>
      <c r="B275" s="2">
        <v>1</v>
      </c>
      <c r="C275" s="2" t="s">
        <v>75</v>
      </c>
      <c r="D275" s="1">
        <v>8</v>
      </c>
      <c r="E275" s="2" t="str">
        <f t="shared" si="289"/>
        <v>8_Lamniformes</v>
      </c>
      <c r="F275" s="2" t="s">
        <v>750</v>
      </c>
      <c r="G275" s="2" t="s">
        <v>767</v>
      </c>
      <c r="H275" s="2" t="s">
        <v>768</v>
      </c>
      <c r="I275" s="2" t="s">
        <v>769</v>
      </c>
      <c r="J275" s="2" t="s">
        <v>770</v>
      </c>
      <c r="K275" s="19" t="str">
        <f t="shared" si="290"/>
        <v>Megachasma pelagios</v>
      </c>
      <c r="L275" s="20">
        <f>VLOOKUP($K275,GlobSheetPaste!$H$3:$P$1269,2,FALSE)</f>
        <v>39338</v>
      </c>
      <c r="M275" s="20">
        <f>VLOOKUP($K275,GlobSheetPaste!$H$3:$P$1269,3,FALSE)</f>
        <v>124402302</v>
      </c>
      <c r="N275" s="20" t="str">
        <f>VLOOKUP($K275,GlobSheetPaste!$H$3:$P$1269,4,FALSE)</f>
        <v>published</v>
      </c>
      <c r="O275" s="20" t="str">
        <f>VLOOKUP($K275,GlobSheetPaste!$H$3:$P$1269,5,FALSE)</f>
        <v>LC</v>
      </c>
      <c r="P275" s="20">
        <f>VLOOKUP($K275,GlobSheetPaste!$H$3:$P$1269,6,FALSE)</f>
        <v>2005</v>
      </c>
      <c r="Q275" s="20" t="str">
        <f>VLOOKUP($K275,GlobSheetPaste!$H$3:$P$1269,7,FALSE)</f>
        <v>LC</v>
      </c>
      <c r="R275" s="20" t="str">
        <f>VLOOKUP($K275,GlobSheetPaste!$H$3:$P$1269,8,FALSE)</f>
        <v>NA</v>
      </c>
      <c r="S275" s="20" t="str">
        <f t="shared" si="306"/>
        <v>NoChange</v>
      </c>
      <c r="T275" s="20" t="b">
        <f t="shared" si="291"/>
        <v>0</v>
      </c>
      <c r="U275" s="20">
        <f>VLOOKUP($K275,GlobSheetPaste!$H$3:$P$1269,9,FALSE)</f>
        <v>2018</v>
      </c>
      <c r="V275" s="19">
        <v>0</v>
      </c>
      <c r="W275" s="19">
        <v>1000</v>
      </c>
      <c r="X275" s="2" t="b">
        <f t="shared" ref="X275:Y275" si="312">ISNUMBER(V275)</f>
        <v>1</v>
      </c>
      <c r="Y275" s="2" t="b">
        <f t="shared" si="312"/>
        <v>1</v>
      </c>
      <c r="Z275" s="2" t="s">
        <v>89</v>
      </c>
      <c r="AB275" s="2" t="s">
        <v>125</v>
      </c>
      <c r="AC275" s="24" t="str">
        <f ca="1">IFERROR(__xludf.DUMMYFUNCTION("SPLIT(AB275,""_"")"),"Pelagic")</f>
        <v>Pelagic</v>
      </c>
      <c r="AD275" s="24"/>
      <c r="AE275" s="24">
        <f>VLOOKUP(J275,rangearea210527!$B$2:$C$1159,2,TRUE)</f>
        <v>201282309.5</v>
      </c>
      <c r="AF275" s="26"/>
      <c r="AG275" s="26">
        <v>900</v>
      </c>
      <c r="AH275" s="26" t="s">
        <v>84</v>
      </c>
      <c r="AI275" s="26" t="s">
        <v>91</v>
      </c>
      <c r="AJ275" s="27" t="s">
        <v>92</v>
      </c>
      <c r="AK275" s="27"/>
      <c r="AL275" s="26"/>
      <c r="AM275" s="26">
        <v>0</v>
      </c>
      <c r="AN275" s="26">
        <v>0</v>
      </c>
      <c r="AO275" s="29">
        <v>0</v>
      </c>
      <c r="AP275" s="29">
        <v>1</v>
      </c>
      <c r="AQ275" s="26">
        <v>1</v>
      </c>
      <c r="AR275" s="30"/>
      <c r="AS275" s="1">
        <v>1</v>
      </c>
      <c r="AT275" s="1"/>
      <c r="AU275" s="1">
        <v>2</v>
      </c>
      <c r="AV275" s="1">
        <v>1</v>
      </c>
      <c r="AW275" s="1">
        <v>0</v>
      </c>
      <c r="AX275" s="1">
        <v>0</v>
      </c>
      <c r="AY275" s="1">
        <v>1</v>
      </c>
      <c r="BE275" s="1">
        <v>1</v>
      </c>
      <c r="BJ275" s="1">
        <v>1</v>
      </c>
      <c r="BQ275" s="1"/>
      <c r="BR275" s="1"/>
      <c r="BS275" s="1"/>
      <c r="BT275" s="1">
        <v>1</v>
      </c>
      <c r="BW275" s="1">
        <v>0</v>
      </c>
    </row>
    <row r="276" spans="1:75" ht="15.75" hidden="1" customHeight="1" x14ac:dyDescent="0.3">
      <c r="A276" s="2">
        <v>236</v>
      </c>
      <c r="B276" s="2">
        <v>1</v>
      </c>
      <c r="C276" s="2" t="s">
        <v>75</v>
      </c>
      <c r="D276" s="1">
        <v>8</v>
      </c>
      <c r="E276" s="2" t="str">
        <f t="shared" si="289"/>
        <v>8_Lamniformes</v>
      </c>
      <c r="F276" s="2" t="s">
        <v>750</v>
      </c>
      <c r="G276" s="2" t="s">
        <v>771</v>
      </c>
      <c r="H276" s="2" t="s">
        <v>772</v>
      </c>
      <c r="I276" s="2" t="s">
        <v>773</v>
      </c>
      <c r="J276" s="2" t="s">
        <v>774</v>
      </c>
      <c r="K276" s="19" t="str">
        <f t="shared" si="290"/>
        <v>Alopias pelagicus</v>
      </c>
      <c r="L276" s="20">
        <f>VLOOKUP($K276,GlobSheetPaste!$H$3:$P$1269,2,FALSE)</f>
        <v>161597</v>
      </c>
      <c r="M276" s="20">
        <f>VLOOKUP($K276,GlobSheetPaste!$H$3:$P$1269,3,FALSE)</f>
        <v>68607857</v>
      </c>
      <c r="N276" s="20" t="str">
        <f>VLOOKUP($K276,GlobSheetPaste!$H$3:$P$1269,4,FALSE)</f>
        <v>published</v>
      </c>
      <c r="O276" s="20" t="str">
        <f>VLOOKUP($K276,GlobSheetPaste!$H$3:$P$1269,5,FALSE)</f>
        <v>VU</v>
      </c>
      <c r="P276" s="20">
        <f>VLOOKUP($K276,GlobSheetPaste!$H$3:$P$1269,6,FALSE)</f>
        <v>2004</v>
      </c>
      <c r="Q276" s="20" t="str">
        <f>VLOOKUP($K276,GlobSheetPaste!$H$3:$P$1269,7,FALSE)</f>
        <v>EN</v>
      </c>
      <c r="R276" s="20" t="str">
        <f>VLOOKUP($K276,GlobSheetPaste!$H$3:$P$1269,8,FALSE)</f>
        <v>A2bd</v>
      </c>
      <c r="S276" s="20" t="str">
        <f t="shared" si="306"/>
        <v>non-genuine change</v>
      </c>
      <c r="T276" s="20" t="b">
        <f t="shared" si="291"/>
        <v>0</v>
      </c>
      <c r="U276" s="20">
        <f>VLOOKUP($K276,GlobSheetPaste!$H$3:$P$1269,9,FALSE)</f>
        <v>2018</v>
      </c>
      <c r="V276" s="19">
        <v>0</v>
      </c>
      <c r="W276" s="19">
        <v>300</v>
      </c>
      <c r="X276" s="2" t="b">
        <f t="shared" ref="X276:Y276" si="313">ISNUMBER(V276)</f>
        <v>1</v>
      </c>
      <c r="Y276" s="2" t="b">
        <f t="shared" si="313"/>
        <v>1</v>
      </c>
      <c r="Z276" s="2" t="s">
        <v>89</v>
      </c>
      <c r="AB276" s="2" t="s">
        <v>125</v>
      </c>
      <c r="AC276" s="24" t="str">
        <f ca="1">IFERROR(__xludf.DUMMYFUNCTION("SPLIT(AB276,""_"")"),"Pelagic")</f>
        <v>Pelagic</v>
      </c>
      <c r="AD276" s="24"/>
      <c r="AE276" s="24">
        <f>VLOOKUP(J276,rangearea210527!$B$2:$C$1159,2,TRUE)</f>
        <v>132388136.7</v>
      </c>
      <c r="AF276" s="26"/>
      <c r="AG276" s="26">
        <v>365</v>
      </c>
      <c r="AH276" s="26" t="s">
        <v>84</v>
      </c>
      <c r="AI276" s="26" t="s">
        <v>91</v>
      </c>
      <c r="AJ276" s="27" t="s">
        <v>92</v>
      </c>
      <c r="AK276" s="27"/>
      <c r="AL276" s="26">
        <v>18.5</v>
      </c>
      <c r="AM276" s="26">
        <v>0</v>
      </c>
      <c r="AN276" s="26">
        <v>0</v>
      </c>
      <c r="AO276" s="29">
        <v>0</v>
      </c>
      <c r="AP276" s="29">
        <v>1</v>
      </c>
      <c r="AQ276" s="26">
        <v>1</v>
      </c>
      <c r="AR276" s="30"/>
      <c r="AS276" s="1">
        <v>1</v>
      </c>
      <c r="AT276" s="1"/>
      <c r="AU276" s="1"/>
      <c r="AV276" s="1"/>
      <c r="AW276" s="1">
        <v>0</v>
      </c>
      <c r="AX276" s="1">
        <v>0</v>
      </c>
      <c r="AY276" s="1">
        <v>1</v>
      </c>
      <c r="AZ276" s="1">
        <v>1</v>
      </c>
      <c r="BE276" s="1">
        <v>1</v>
      </c>
      <c r="BF276" s="1">
        <v>1</v>
      </c>
      <c r="BG276" s="1"/>
      <c r="BH276" s="1"/>
      <c r="BI276" s="1"/>
      <c r="BJ276" s="1">
        <v>1</v>
      </c>
      <c r="BK276" s="1"/>
      <c r="BL276" s="1"/>
      <c r="BM276" s="1"/>
      <c r="BN276" s="1">
        <v>1</v>
      </c>
      <c r="BO276" s="1">
        <v>1</v>
      </c>
      <c r="BP276" s="1"/>
      <c r="BQ276" s="1"/>
      <c r="BR276" s="1">
        <v>1</v>
      </c>
      <c r="BS276" s="1">
        <v>1</v>
      </c>
      <c r="BT276" s="1">
        <v>1</v>
      </c>
      <c r="BU276" s="1"/>
      <c r="BV276" s="1"/>
      <c r="BW276" s="1">
        <v>0</v>
      </c>
    </row>
    <row r="277" spans="1:75" ht="15.75" hidden="1" customHeight="1" x14ac:dyDescent="0.3">
      <c r="A277" s="2">
        <v>237</v>
      </c>
      <c r="B277" s="2">
        <v>1</v>
      </c>
      <c r="C277" s="2" t="s">
        <v>75</v>
      </c>
      <c r="D277" s="1">
        <v>8</v>
      </c>
      <c r="E277" s="2" t="str">
        <f t="shared" si="289"/>
        <v>8_Lamniformes</v>
      </c>
      <c r="F277" s="2" t="s">
        <v>750</v>
      </c>
      <c r="G277" s="2" t="s">
        <v>771</v>
      </c>
      <c r="H277" s="2" t="s">
        <v>772</v>
      </c>
      <c r="I277" s="2" t="s">
        <v>775</v>
      </c>
      <c r="J277" s="2" t="s">
        <v>776</v>
      </c>
      <c r="K277" s="19" t="str">
        <f t="shared" si="290"/>
        <v>Alopias superciliosus</v>
      </c>
      <c r="L277" s="20">
        <f>VLOOKUP($K277,GlobSheetPaste!$H$3:$P$1269,2,FALSE)</f>
        <v>161696</v>
      </c>
      <c r="M277" s="20">
        <f>VLOOKUP($K277,GlobSheetPaste!$H$3:$P$1269,3,FALSE)</f>
        <v>894216</v>
      </c>
      <c r="N277" s="20" t="str">
        <f>VLOOKUP($K277,GlobSheetPaste!$H$3:$P$1269,4,FALSE)</f>
        <v>published</v>
      </c>
      <c r="O277" s="20" t="str">
        <f>VLOOKUP($K277,GlobSheetPaste!$H$3:$P$1269,5,FALSE)</f>
        <v>VU</v>
      </c>
      <c r="P277" s="20">
        <f>VLOOKUP($K277,GlobSheetPaste!$H$3:$P$1269,6,FALSE)</f>
        <v>2007</v>
      </c>
      <c r="Q277" s="20" t="str">
        <f>VLOOKUP($K277,GlobSheetPaste!$H$3:$P$1269,7,FALSE)</f>
        <v>VU</v>
      </c>
      <c r="R277" s="20" t="str">
        <f>VLOOKUP($K277,GlobSheetPaste!$H$3:$P$1269,8,FALSE)</f>
        <v>A2bd</v>
      </c>
      <c r="S277" s="20" t="str">
        <f t="shared" si="306"/>
        <v>NoChange</v>
      </c>
      <c r="T277" s="20" t="b">
        <f t="shared" si="291"/>
        <v>0</v>
      </c>
      <c r="U277" s="20">
        <f>VLOOKUP($K277,GlobSheetPaste!$H$3:$P$1269,9,FALSE)</f>
        <v>2018</v>
      </c>
      <c r="V277" s="19">
        <v>0</v>
      </c>
      <c r="W277" s="19">
        <v>723</v>
      </c>
      <c r="X277" s="2" t="b">
        <f t="shared" ref="X277:Y277" si="314">ISNUMBER(V277)</f>
        <v>1</v>
      </c>
      <c r="Y277" s="2" t="b">
        <f t="shared" si="314"/>
        <v>1</v>
      </c>
      <c r="Z277" s="2" t="s">
        <v>89</v>
      </c>
      <c r="AB277" s="2" t="s">
        <v>125</v>
      </c>
      <c r="AC277" s="24" t="str">
        <f ca="1">IFERROR(__xludf.DUMMYFUNCTION("SPLIT(AB277,""_"")"),"Pelagic")</f>
        <v>Pelagic</v>
      </c>
      <c r="AD277" s="24"/>
      <c r="AE277" s="24">
        <f>VLOOKUP(J277,rangearea210527!$B$2:$C$1159,2,TRUE)</f>
        <v>200238034.30000001</v>
      </c>
      <c r="AF277" s="26"/>
      <c r="AG277" s="26">
        <v>484</v>
      </c>
      <c r="AH277" s="26" t="s">
        <v>84</v>
      </c>
      <c r="AI277" s="26" t="s">
        <v>91</v>
      </c>
      <c r="AJ277" s="27" t="s">
        <v>92</v>
      </c>
      <c r="AK277" s="27"/>
      <c r="AL277" s="26">
        <v>18.5</v>
      </c>
      <c r="AM277" s="26">
        <v>0</v>
      </c>
      <c r="AN277" s="26">
        <v>0</v>
      </c>
      <c r="AO277" s="29">
        <v>0</v>
      </c>
      <c r="AP277" s="29">
        <v>1</v>
      </c>
      <c r="AQ277" s="26">
        <v>1</v>
      </c>
      <c r="AR277" s="30"/>
      <c r="AS277" s="1">
        <v>1</v>
      </c>
      <c r="AT277" s="1"/>
      <c r="AU277" s="1">
        <v>2</v>
      </c>
      <c r="AV277" s="1">
        <v>1</v>
      </c>
      <c r="AW277" s="1">
        <v>0</v>
      </c>
      <c r="AX277" s="1">
        <v>0</v>
      </c>
      <c r="AY277" s="1">
        <v>1</v>
      </c>
      <c r="AZ277" s="1">
        <v>1</v>
      </c>
      <c r="BE277" s="1">
        <v>1</v>
      </c>
      <c r="BF277" s="1">
        <v>1</v>
      </c>
      <c r="BG277" s="1"/>
      <c r="BH277" s="1"/>
      <c r="BI277" s="1"/>
      <c r="BJ277" s="1">
        <v>1</v>
      </c>
      <c r="BK277" s="1"/>
      <c r="BL277" s="1"/>
      <c r="BM277" s="1"/>
      <c r="BN277" s="1">
        <v>1</v>
      </c>
      <c r="BO277" s="1">
        <v>1</v>
      </c>
      <c r="BP277" s="1"/>
      <c r="BQ277" s="1"/>
      <c r="BR277" s="1">
        <v>1</v>
      </c>
      <c r="BS277" s="1">
        <v>1</v>
      </c>
      <c r="BT277" s="1">
        <v>1</v>
      </c>
      <c r="BU277" s="1"/>
      <c r="BV277" s="1"/>
      <c r="BW277" s="1">
        <v>0</v>
      </c>
    </row>
    <row r="278" spans="1:75" ht="15.75" hidden="1" customHeight="1" x14ac:dyDescent="0.3">
      <c r="A278" s="2">
        <v>238</v>
      </c>
      <c r="B278" s="2">
        <v>1</v>
      </c>
      <c r="C278" s="2" t="s">
        <v>75</v>
      </c>
      <c r="D278" s="1">
        <v>8</v>
      </c>
      <c r="E278" s="2" t="str">
        <f t="shared" si="289"/>
        <v>8_Lamniformes</v>
      </c>
      <c r="F278" s="2" t="s">
        <v>750</v>
      </c>
      <c r="G278" s="2" t="s">
        <v>771</v>
      </c>
      <c r="H278" s="2" t="s">
        <v>772</v>
      </c>
      <c r="I278" s="2" t="s">
        <v>777</v>
      </c>
      <c r="J278" s="2" t="s">
        <v>778</v>
      </c>
      <c r="K278" s="19" t="str">
        <f t="shared" si="290"/>
        <v>Alopias vulpinus</v>
      </c>
      <c r="L278" s="20">
        <f>VLOOKUP($K278,GlobSheetPaste!$H$3:$P$1269,2,FALSE)</f>
        <v>39339</v>
      </c>
      <c r="M278" s="20">
        <f>VLOOKUP($K278,GlobSheetPaste!$H$3:$P$1269,3,FALSE)</f>
        <v>2900765</v>
      </c>
      <c r="N278" s="20" t="str">
        <f>VLOOKUP($K278,GlobSheetPaste!$H$3:$P$1269,4,FALSE)</f>
        <v>published</v>
      </c>
      <c r="O278" s="20" t="str">
        <f>VLOOKUP($K278,GlobSheetPaste!$H$3:$P$1269,5,FALSE)</f>
        <v>VU</v>
      </c>
      <c r="P278" s="20">
        <f>VLOOKUP($K278,GlobSheetPaste!$H$3:$P$1269,6,FALSE)</f>
        <v>2007</v>
      </c>
      <c r="Q278" s="20" t="str">
        <f>VLOOKUP($K278,GlobSheetPaste!$H$3:$P$1269,7,FALSE)</f>
        <v>VU</v>
      </c>
      <c r="R278" s="20" t="str">
        <f>VLOOKUP($K278,GlobSheetPaste!$H$3:$P$1269,8,FALSE)</f>
        <v>A2bd</v>
      </c>
      <c r="S278" s="20" t="str">
        <f t="shared" si="306"/>
        <v>NoChange</v>
      </c>
      <c r="T278" s="20" t="b">
        <f t="shared" si="291"/>
        <v>0</v>
      </c>
      <c r="U278" s="20">
        <f>VLOOKUP($K278,GlobSheetPaste!$H$3:$P$1269,9,FALSE)</f>
        <v>2018</v>
      </c>
      <c r="V278" s="19">
        <v>0</v>
      </c>
      <c r="W278" s="19">
        <v>650</v>
      </c>
      <c r="X278" s="2" t="b">
        <f t="shared" ref="X278:Y278" si="315">ISNUMBER(V278)</f>
        <v>1</v>
      </c>
      <c r="Y278" s="2" t="b">
        <f t="shared" si="315"/>
        <v>1</v>
      </c>
      <c r="Z278" s="2" t="s">
        <v>89</v>
      </c>
      <c r="AB278" s="2" t="s">
        <v>125</v>
      </c>
      <c r="AC278" s="24" t="str">
        <f ca="1">IFERROR(__xludf.DUMMYFUNCTION("SPLIT(AB278,""_"")"),"Pelagic")</f>
        <v>Pelagic</v>
      </c>
      <c r="AD278" s="24"/>
      <c r="AE278" s="24">
        <f>VLOOKUP(J278,rangearea210527!$B$2:$C$1159,2,TRUE)</f>
        <v>21266122.27</v>
      </c>
      <c r="AF278" s="26"/>
      <c r="AG278" s="26">
        <v>573</v>
      </c>
      <c r="AH278" s="26" t="s">
        <v>84</v>
      </c>
      <c r="AI278" s="26" t="s">
        <v>91</v>
      </c>
      <c r="AJ278" s="27" t="s">
        <v>92</v>
      </c>
      <c r="AK278" s="27"/>
      <c r="AL278" s="26">
        <v>25.5</v>
      </c>
      <c r="AM278" s="26">
        <v>0</v>
      </c>
      <c r="AN278" s="26">
        <v>0</v>
      </c>
      <c r="AO278" s="29">
        <v>0</v>
      </c>
      <c r="AP278" s="29">
        <v>1</v>
      </c>
      <c r="AQ278" s="26">
        <v>1</v>
      </c>
      <c r="AR278" s="30"/>
      <c r="AS278" s="1">
        <v>1</v>
      </c>
      <c r="AT278" s="1"/>
      <c r="AU278" s="1">
        <v>2</v>
      </c>
      <c r="AV278" s="1">
        <v>1</v>
      </c>
      <c r="AW278" s="1">
        <v>0</v>
      </c>
      <c r="AX278" s="1">
        <v>0</v>
      </c>
      <c r="AY278" s="1">
        <v>1</v>
      </c>
      <c r="AZ278" s="1">
        <v>1</v>
      </c>
      <c r="BE278" s="1">
        <v>1</v>
      </c>
      <c r="BF278" s="1">
        <v>1</v>
      </c>
      <c r="BG278" s="1"/>
      <c r="BH278" s="1"/>
      <c r="BI278" s="1"/>
      <c r="BJ278" s="1">
        <v>1</v>
      </c>
      <c r="BK278" s="1"/>
      <c r="BL278" s="1"/>
      <c r="BM278" s="1"/>
      <c r="BN278" s="1">
        <v>1</v>
      </c>
      <c r="BO278" s="1">
        <v>1</v>
      </c>
      <c r="BP278" s="1"/>
      <c r="BQ278" s="1"/>
      <c r="BR278" s="1">
        <v>1</v>
      </c>
      <c r="BS278" s="1">
        <v>1</v>
      </c>
      <c r="BT278" s="1">
        <v>1</v>
      </c>
      <c r="BU278" s="1"/>
      <c r="BV278" s="1"/>
      <c r="BW278" s="1">
        <v>0</v>
      </c>
    </row>
    <row r="279" spans="1:75" ht="15.75" hidden="1" customHeight="1" x14ac:dyDescent="0.3">
      <c r="A279" s="2">
        <v>239</v>
      </c>
      <c r="B279" s="2">
        <v>1</v>
      </c>
      <c r="C279" s="2" t="s">
        <v>75</v>
      </c>
      <c r="D279" s="1">
        <v>8</v>
      </c>
      <c r="E279" s="2" t="str">
        <f t="shared" si="289"/>
        <v>8_Lamniformes</v>
      </c>
      <c r="F279" s="2" t="s">
        <v>750</v>
      </c>
      <c r="G279" s="2" t="s">
        <v>779</v>
      </c>
      <c r="H279" s="2" t="s">
        <v>780</v>
      </c>
      <c r="I279" s="2" t="s">
        <v>781</v>
      </c>
      <c r="J279" s="2" t="s">
        <v>782</v>
      </c>
      <c r="K279" s="19" t="str">
        <f t="shared" si="290"/>
        <v>Cetorhinus maximus</v>
      </c>
      <c r="L279" s="20">
        <f>VLOOKUP($K279,GlobSheetPaste!$H$3:$P$1269,2,FALSE)</f>
        <v>4292</v>
      </c>
      <c r="M279" s="20">
        <f>VLOOKUP($K279,GlobSheetPaste!$H$3:$P$1269,3,FALSE)</f>
        <v>194720078</v>
      </c>
      <c r="N279" s="20" t="str">
        <f>VLOOKUP($K279,GlobSheetPaste!$H$3:$P$1269,4,FALSE)</f>
        <v>published</v>
      </c>
      <c r="O279" s="20" t="str">
        <f>VLOOKUP($K279,GlobSheetPaste!$H$3:$P$1269,5,FALSE)</f>
        <v>VU</v>
      </c>
      <c r="P279" s="20">
        <f>VLOOKUP($K279,GlobSheetPaste!$H$3:$P$1269,6,FALSE)</f>
        <v>2005</v>
      </c>
      <c r="Q279" s="20" t="str">
        <f>VLOOKUP($K279,GlobSheetPaste!$H$3:$P$1269,7,FALSE)</f>
        <v>EN</v>
      </c>
      <c r="R279" s="20" t="str">
        <f>VLOOKUP($K279,GlobSheetPaste!$H$3:$P$1269,8,FALSE)</f>
        <v>A2bd</v>
      </c>
      <c r="S279" s="20" t="str">
        <f t="shared" si="306"/>
        <v>non-genuine change</v>
      </c>
      <c r="T279" s="20" t="b">
        <f t="shared" si="291"/>
        <v>0</v>
      </c>
      <c r="U279" s="22">
        <f>VLOOKUP($K279,GlobSheetPaste!$H$3:$P$1269,9,FALSE)</f>
        <v>44197</v>
      </c>
      <c r="V279" s="19">
        <v>0</v>
      </c>
      <c r="W279" s="19">
        <v>1264</v>
      </c>
      <c r="X279" s="2" t="b">
        <f t="shared" ref="X279:Y279" si="316">ISNUMBER(V279)</f>
        <v>1</v>
      </c>
      <c r="Y279" s="2" t="b">
        <f t="shared" si="316"/>
        <v>1</v>
      </c>
      <c r="Z279" s="2" t="s">
        <v>89</v>
      </c>
      <c r="AB279" s="2" t="s">
        <v>125</v>
      </c>
      <c r="AC279" s="24" t="str">
        <f ca="1">IFERROR(__xludf.DUMMYFUNCTION("SPLIT(AB279,""_"")"),"Pelagic")</f>
        <v>Pelagic</v>
      </c>
      <c r="AD279" s="24"/>
      <c r="AE279" s="24">
        <f>VLOOKUP(J279,rangearea210527!$B$2:$C$1159,2,TRUE)</f>
        <v>221859936.80000001</v>
      </c>
      <c r="AF279" s="26"/>
      <c r="AG279" s="26">
        <v>1973</v>
      </c>
      <c r="AH279" s="26" t="s">
        <v>84</v>
      </c>
      <c r="AI279" s="26" t="s">
        <v>91</v>
      </c>
      <c r="AJ279" s="27" t="s">
        <v>92</v>
      </c>
      <c r="AK279" s="27"/>
      <c r="AL279" s="26">
        <v>34</v>
      </c>
      <c r="AM279" s="26">
        <v>0</v>
      </c>
      <c r="AN279" s="26">
        <v>0</v>
      </c>
      <c r="AO279" s="29">
        <v>0</v>
      </c>
      <c r="AP279" s="29">
        <v>1</v>
      </c>
      <c r="AQ279" s="26">
        <v>1</v>
      </c>
      <c r="AR279" s="30"/>
      <c r="AS279" s="1">
        <v>1</v>
      </c>
      <c r="AT279" s="1"/>
      <c r="AU279" s="1">
        <v>2</v>
      </c>
      <c r="AV279" s="1">
        <v>1</v>
      </c>
      <c r="AW279" s="1">
        <v>0</v>
      </c>
      <c r="AX279" s="1">
        <v>0</v>
      </c>
      <c r="AY279" s="1">
        <v>1</v>
      </c>
      <c r="AZ279" s="1">
        <v>1</v>
      </c>
      <c r="BE279" s="1">
        <v>1</v>
      </c>
      <c r="BF279" s="1">
        <v>1</v>
      </c>
      <c r="BG279" s="1"/>
      <c r="BH279" s="1"/>
      <c r="BI279" s="1"/>
      <c r="BJ279" s="1">
        <v>1</v>
      </c>
      <c r="BK279" s="1"/>
      <c r="BL279" s="1"/>
      <c r="BM279" s="1"/>
      <c r="BN279" s="1">
        <v>1</v>
      </c>
      <c r="BO279" s="1">
        <v>1</v>
      </c>
      <c r="BP279" s="1"/>
      <c r="BQ279" s="1"/>
      <c r="BR279" s="1"/>
      <c r="BS279" s="1"/>
      <c r="BT279" s="1">
        <v>1</v>
      </c>
      <c r="BU279" s="1"/>
      <c r="BV279" s="1"/>
      <c r="BW279" s="1">
        <v>0</v>
      </c>
    </row>
    <row r="280" spans="1:75" ht="15.75" hidden="1" customHeight="1" x14ac:dyDescent="0.3">
      <c r="A280" s="2">
        <v>240</v>
      </c>
      <c r="B280" s="2">
        <v>1</v>
      </c>
      <c r="C280" s="2" t="s">
        <v>75</v>
      </c>
      <c r="D280" s="1">
        <v>8</v>
      </c>
      <c r="E280" s="2" t="str">
        <f t="shared" si="289"/>
        <v>8_Lamniformes</v>
      </c>
      <c r="F280" s="2" t="s">
        <v>750</v>
      </c>
      <c r="G280" s="2" t="s">
        <v>783</v>
      </c>
      <c r="H280" s="2" t="s">
        <v>784</v>
      </c>
      <c r="I280" s="2" t="s">
        <v>785</v>
      </c>
      <c r="J280" s="2" t="s">
        <v>786</v>
      </c>
      <c r="K280" s="19" t="str">
        <f t="shared" si="290"/>
        <v>Carcharodon carcharias</v>
      </c>
      <c r="L280" s="20">
        <f>VLOOKUP($K280,GlobSheetPaste!$H$3:$P$1269,2,FALSE)</f>
        <v>3855</v>
      </c>
      <c r="M280" s="20">
        <f>VLOOKUP($K280,GlobSheetPaste!$H$3:$P$1269,3,FALSE)</f>
        <v>2878674</v>
      </c>
      <c r="N280" s="20" t="str">
        <f>VLOOKUP($K280,GlobSheetPaste!$H$3:$P$1269,4,FALSE)</f>
        <v>published</v>
      </c>
      <c r="O280" s="20" t="str">
        <f>VLOOKUP($K280,GlobSheetPaste!$H$3:$P$1269,5,FALSE)</f>
        <v>VU</v>
      </c>
      <c r="P280" s="20">
        <f>VLOOKUP($K280,GlobSheetPaste!$H$3:$P$1269,6,FALSE)</f>
        <v>2005</v>
      </c>
      <c r="Q280" s="20" t="str">
        <f>VLOOKUP($K280,GlobSheetPaste!$H$3:$P$1269,7,FALSE)</f>
        <v>VU</v>
      </c>
      <c r="R280" s="20" t="str">
        <f>VLOOKUP($K280,GlobSheetPaste!$H$3:$P$1269,8,FALSE)</f>
        <v>A2bd</v>
      </c>
      <c r="S280" s="20" t="str">
        <f t="shared" si="306"/>
        <v>NoChange</v>
      </c>
      <c r="T280" s="20" t="b">
        <f t="shared" si="291"/>
        <v>0</v>
      </c>
      <c r="U280" s="20">
        <f>VLOOKUP($K280,GlobSheetPaste!$H$3:$P$1269,9,FALSE)</f>
        <v>2018</v>
      </c>
      <c r="V280" s="19">
        <v>0</v>
      </c>
      <c r="W280" s="19">
        <v>1200</v>
      </c>
      <c r="X280" s="2" t="b">
        <f t="shared" ref="X280:Y280" si="317">ISNUMBER(V280)</f>
        <v>1</v>
      </c>
      <c r="Y280" s="2" t="b">
        <f t="shared" si="317"/>
        <v>1</v>
      </c>
      <c r="Z280" s="2" t="s">
        <v>89</v>
      </c>
      <c r="AA280" s="1"/>
      <c r="AB280" s="1" t="s">
        <v>749</v>
      </c>
      <c r="AC280" s="24" t="str">
        <f ca="1">IFERROR(__xludf.DUMMYFUNCTION("SPLIT(AB280,""_"")"),"Pelagic")</f>
        <v>Pelagic</v>
      </c>
      <c r="AD280" s="24" t="str">
        <f ca="1">IFERROR(__xludf.DUMMYFUNCTION("""COMPUTED_VALUE"""),"Coastal")</f>
        <v>Coastal</v>
      </c>
      <c r="AE280" s="24">
        <f>VLOOKUP(J280,rangearea210527!$B$2:$C$1159,2,TRUE)</f>
        <v>73528054.120000005</v>
      </c>
      <c r="AF280" s="26"/>
      <c r="AG280" s="26">
        <v>640</v>
      </c>
      <c r="AH280" s="26" t="s">
        <v>84</v>
      </c>
      <c r="AI280" s="26" t="s">
        <v>91</v>
      </c>
      <c r="AJ280" s="27" t="s">
        <v>92</v>
      </c>
      <c r="AK280" s="27"/>
      <c r="AL280" s="26">
        <v>53</v>
      </c>
      <c r="AM280" s="26">
        <v>0</v>
      </c>
      <c r="AN280" s="26">
        <v>0</v>
      </c>
      <c r="AO280" s="29">
        <v>0</v>
      </c>
      <c r="AP280" s="29">
        <v>1</v>
      </c>
      <c r="AQ280" s="26">
        <v>1</v>
      </c>
      <c r="AR280" s="30"/>
      <c r="AS280" s="1">
        <v>1</v>
      </c>
      <c r="AT280" s="1">
        <v>1</v>
      </c>
      <c r="AU280" s="1">
        <v>2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E280" s="1">
        <v>1</v>
      </c>
      <c r="BF280" s="1">
        <v>1</v>
      </c>
      <c r="BJ280" s="1">
        <v>1</v>
      </c>
      <c r="BN280" s="1">
        <v>1</v>
      </c>
      <c r="BO280" s="1">
        <v>1</v>
      </c>
      <c r="BP280" s="1"/>
      <c r="BQ280" s="1"/>
      <c r="BR280" s="1"/>
      <c r="BS280" s="1"/>
      <c r="BT280" s="1">
        <v>1</v>
      </c>
      <c r="BW280" s="1">
        <v>0</v>
      </c>
    </row>
    <row r="281" spans="1:75" ht="15.75" hidden="1" customHeight="1" x14ac:dyDescent="0.3">
      <c r="A281" s="2">
        <v>241</v>
      </c>
      <c r="B281" s="2">
        <v>1</v>
      </c>
      <c r="C281" s="2" t="s">
        <v>75</v>
      </c>
      <c r="D281" s="1">
        <v>8</v>
      </c>
      <c r="E281" s="2" t="str">
        <f t="shared" si="289"/>
        <v>8_Lamniformes</v>
      </c>
      <c r="F281" s="2" t="s">
        <v>750</v>
      </c>
      <c r="G281" s="2" t="s">
        <v>783</v>
      </c>
      <c r="H281" s="2" t="s">
        <v>787</v>
      </c>
      <c r="I281" s="2" t="s">
        <v>788</v>
      </c>
      <c r="J281" s="2" t="s">
        <v>789</v>
      </c>
      <c r="K281" s="19" t="str">
        <f t="shared" si="290"/>
        <v>Isurus oxyrinchus</v>
      </c>
      <c r="L281" s="20">
        <f>VLOOKUP($K281,GlobSheetPaste!$H$3:$P$1269,2,FALSE)</f>
        <v>39341</v>
      </c>
      <c r="M281" s="20">
        <f>VLOOKUP($K281,GlobSheetPaste!$H$3:$P$1269,3,FALSE)</f>
        <v>2903170</v>
      </c>
      <c r="N281" s="20" t="str">
        <f>VLOOKUP($K281,GlobSheetPaste!$H$3:$P$1269,4,FALSE)</f>
        <v>published</v>
      </c>
      <c r="O281" s="20" t="str">
        <f>VLOOKUP($K281,GlobSheetPaste!$H$3:$P$1269,5,FALSE)</f>
        <v>VU</v>
      </c>
      <c r="P281" s="20">
        <f>VLOOKUP($K281,GlobSheetPaste!$H$3:$P$1269,6,FALSE)</f>
        <v>2004</v>
      </c>
      <c r="Q281" s="20" t="str">
        <f>VLOOKUP($K281,GlobSheetPaste!$H$3:$P$1269,7,FALSE)</f>
        <v>EN</v>
      </c>
      <c r="R281" s="20" t="str">
        <f>VLOOKUP($K281,GlobSheetPaste!$H$3:$P$1269,8,FALSE)</f>
        <v>A2bd</v>
      </c>
      <c r="S281" s="20" t="str">
        <f t="shared" si="306"/>
        <v>non-genuine change</v>
      </c>
      <c r="T281" s="20" t="b">
        <f t="shared" si="291"/>
        <v>0</v>
      </c>
      <c r="U281" s="20">
        <f>VLOOKUP($K281,GlobSheetPaste!$H$3:$P$1269,9,FALSE)</f>
        <v>2018</v>
      </c>
      <c r="V281" s="19">
        <v>0</v>
      </c>
      <c r="W281" s="19">
        <v>750</v>
      </c>
      <c r="X281" s="2" t="b">
        <f t="shared" ref="X281:Y281" si="318">ISNUMBER(V281)</f>
        <v>1</v>
      </c>
      <c r="Y281" s="2" t="b">
        <f t="shared" si="318"/>
        <v>1</v>
      </c>
      <c r="Z281" s="2" t="s">
        <v>89</v>
      </c>
      <c r="AB281" s="2" t="s">
        <v>125</v>
      </c>
      <c r="AC281" s="24" t="str">
        <f ca="1">IFERROR(__xludf.DUMMYFUNCTION("SPLIT(AB281,""_"")"),"Pelagic")</f>
        <v>Pelagic</v>
      </c>
      <c r="AD281" s="24"/>
      <c r="AE281" s="24">
        <f>VLOOKUP(J281,rangearea210527!$B$2:$C$1159,2,TRUE)</f>
        <v>242806695</v>
      </c>
      <c r="AF281" s="26"/>
      <c r="AG281" s="26">
        <v>445</v>
      </c>
      <c r="AH281" s="26" t="s">
        <v>84</v>
      </c>
      <c r="AI281" s="26" t="s">
        <v>91</v>
      </c>
      <c r="AJ281" s="27" t="s">
        <v>92</v>
      </c>
      <c r="AK281" s="27"/>
      <c r="AL281" s="26" t="s">
        <v>790</v>
      </c>
      <c r="AM281" s="26">
        <v>0</v>
      </c>
      <c r="AN281" s="26">
        <v>0</v>
      </c>
      <c r="AO281" s="29">
        <v>0</v>
      </c>
      <c r="AP281" s="29">
        <v>1</v>
      </c>
      <c r="AQ281" s="26">
        <v>1</v>
      </c>
      <c r="AR281" s="30"/>
      <c r="AS281" s="1">
        <v>1</v>
      </c>
      <c r="AT281" s="1"/>
      <c r="AU281" s="1">
        <v>2</v>
      </c>
      <c r="AV281" s="1">
        <v>1</v>
      </c>
      <c r="AW281" s="1">
        <v>0</v>
      </c>
      <c r="AX281" s="1">
        <v>0</v>
      </c>
      <c r="AY281" s="1">
        <v>1</v>
      </c>
      <c r="AZ281" s="1">
        <v>1</v>
      </c>
      <c r="BA281" s="1"/>
      <c r="BB281" s="1"/>
      <c r="BE281" s="1">
        <v>1</v>
      </c>
      <c r="BF281" s="1">
        <v>1</v>
      </c>
      <c r="BG281" s="1"/>
      <c r="BH281" s="1"/>
      <c r="BI281" s="1"/>
      <c r="BJ281" s="1">
        <v>1</v>
      </c>
      <c r="BK281" s="1"/>
      <c r="BL281" s="1"/>
      <c r="BM281" s="1"/>
      <c r="BN281" s="1">
        <v>1</v>
      </c>
      <c r="BO281" s="1">
        <v>1</v>
      </c>
      <c r="BP281" s="1"/>
      <c r="BQ281" s="1"/>
      <c r="BR281" s="1">
        <v>1</v>
      </c>
      <c r="BS281" s="1">
        <v>1</v>
      </c>
      <c r="BT281" s="1">
        <v>1</v>
      </c>
      <c r="BU281" s="1"/>
      <c r="BV281" s="1"/>
      <c r="BW281" s="1">
        <v>0</v>
      </c>
    </row>
    <row r="282" spans="1:75" ht="15.75" hidden="1" customHeight="1" x14ac:dyDescent="0.3">
      <c r="A282" s="2">
        <v>242</v>
      </c>
      <c r="B282" s="2">
        <v>1</v>
      </c>
      <c r="C282" s="2" t="s">
        <v>75</v>
      </c>
      <c r="D282" s="1">
        <v>8</v>
      </c>
      <c r="E282" s="2" t="str">
        <f t="shared" si="289"/>
        <v>8_Lamniformes</v>
      </c>
      <c r="F282" s="2" t="s">
        <v>750</v>
      </c>
      <c r="G282" s="2" t="s">
        <v>783</v>
      </c>
      <c r="H282" s="2" t="s">
        <v>787</v>
      </c>
      <c r="I282" s="2" t="s">
        <v>791</v>
      </c>
      <c r="J282" s="2" t="s">
        <v>792</v>
      </c>
      <c r="K282" s="19" t="str">
        <f t="shared" si="290"/>
        <v>Isurus paucus</v>
      </c>
      <c r="L282" s="20">
        <f>VLOOKUP($K282,GlobSheetPaste!$H$3:$P$1269,2,FALSE)</f>
        <v>60225</v>
      </c>
      <c r="M282" s="20">
        <f>VLOOKUP($K282,GlobSheetPaste!$H$3:$P$1269,3,FALSE)</f>
        <v>3095898</v>
      </c>
      <c r="N282" s="20" t="str">
        <f>VLOOKUP($K282,GlobSheetPaste!$H$3:$P$1269,4,FALSE)</f>
        <v>published</v>
      </c>
      <c r="O282" s="20" t="str">
        <f>VLOOKUP($K282,GlobSheetPaste!$H$3:$P$1269,5,FALSE)</f>
        <v>VU</v>
      </c>
      <c r="P282" s="20">
        <f>VLOOKUP($K282,GlobSheetPaste!$H$3:$P$1269,6,FALSE)</f>
        <v>2006</v>
      </c>
      <c r="Q282" s="20" t="str">
        <f>VLOOKUP($K282,GlobSheetPaste!$H$3:$P$1269,7,FALSE)</f>
        <v>EN</v>
      </c>
      <c r="R282" s="20" t="str">
        <f>VLOOKUP($K282,GlobSheetPaste!$H$3:$P$1269,8,FALSE)</f>
        <v>A2bd</v>
      </c>
      <c r="S282" s="20" t="str">
        <f t="shared" si="306"/>
        <v>non-genuine change</v>
      </c>
      <c r="T282" s="20" t="b">
        <f t="shared" si="291"/>
        <v>0</v>
      </c>
      <c r="U282" s="20">
        <f>VLOOKUP($K282,GlobSheetPaste!$H$3:$P$1269,9,FALSE)</f>
        <v>2018</v>
      </c>
      <c r="V282" s="19">
        <v>0</v>
      </c>
      <c r="W282" s="19">
        <v>1752</v>
      </c>
      <c r="X282" s="2" t="b">
        <f t="shared" ref="X282:Y282" si="319">ISNUMBER(V282)</f>
        <v>1</v>
      </c>
      <c r="Y282" s="2" t="b">
        <f t="shared" si="319"/>
        <v>1</v>
      </c>
      <c r="Z282" s="2" t="s">
        <v>89</v>
      </c>
      <c r="AB282" s="2" t="s">
        <v>125</v>
      </c>
      <c r="AC282" s="24" t="str">
        <f ca="1">IFERROR(__xludf.DUMMYFUNCTION("SPLIT(AB282,""_"")"),"Pelagic")</f>
        <v>Pelagic</v>
      </c>
      <c r="AD282" s="24"/>
      <c r="AE282" s="24">
        <f>VLOOKUP(J282,rangearea210527!$B$2:$C$1159,2,TRUE)</f>
        <v>183080111.09999999</v>
      </c>
      <c r="AF282" s="26"/>
      <c r="AG282" s="26">
        <v>427</v>
      </c>
      <c r="AH282" s="26" t="s">
        <v>84</v>
      </c>
      <c r="AI282" s="26" t="s">
        <v>91</v>
      </c>
      <c r="AJ282" s="27" t="s">
        <v>92</v>
      </c>
      <c r="AK282" s="27"/>
      <c r="AL282" s="26">
        <v>25</v>
      </c>
      <c r="AM282" s="26">
        <v>0</v>
      </c>
      <c r="AN282" s="26">
        <v>0</v>
      </c>
      <c r="AO282" s="29">
        <v>0</v>
      </c>
      <c r="AP282" s="29">
        <v>1</v>
      </c>
      <c r="AQ282" s="26">
        <v>1</v>
      </c>
      <c r="AR282" s="30"/>
      <c r="AS282" s="1">
        <v>1</v>
      </c>
      <c r="AT282" s="1"/>
      <c r="AU282" s="1">
        <v>2</v>
      </c>
      <c r="AV282" s="1">
        <v>1</v>
      </c>
      <c r="AW282" s="1">
        <v>0</v>
      </c>
      <c r="AX282" s="1">
        <v>0</v>
      </c>
      <c r="AY282" s="1">
        <v>1</v>
      </c>
      <c r="AZ282" s="1">
        <v>1</v>
      </c>
      <c r="BA282" s="1"/>
      <c r="BB282" s="1"/>
      <c r="BE282" s="1">
        <v>1</v>
      </c>
      <c r="BF282" s="1">
        <v>1</v>
      </c>
      <c r="BG282" s="1"/>
      <c r="BH282" s="1"/>
      <c r="BI282" s="1"/>
      <c r="BJ282" s="1">
        <v>1</v>
      </c>
      <c r="BK282" s="1"/>
      <c r="BL282" s="1"/>
      <c r="BM282" s="1"/>
      <c r="BN282" s="1">
        <v>1</v>
      </c>
      <c r="BO282" s="1">
        <v>1</v>
      </c>
      <c r="BP282" s="1"/>
      <c r="BQ282" s="1"/>
      <c r="BR282" s="1">
        <v>1</v>
      </c>
      <c r="BS282" s="1">
        <v>1</v>
      </c>
      <c r="BT282" s="1">
        <v>1</v>
      </c>
      <c r="BU282" s="1"/>
      <c r="BV282" s="1"/>
      <c r="BW282" s="1">
        <v>0</v>
      </c>
    </row>
    <row r="283" spans="1:75" ht="15.75" hidden="1" customHeight="1" x14ac:dyDescent="0.3">
      <c r="A283" s="2">
        <v>243</v>
      </c>
      <c r="B283" s="2">
        <v>1</v>
      </c>
      <c r="C283" s="2" t="s">
        <v>75</v>
      </c>
      <c r="D283" s="1">
        <v>8</v>
      </c>
      <c r="E283" s="2" t="str">
        <f t="shared" si="289"/>
        <v>8_Lamniformes</v>
      </c>
      <c r="F283" s="2" t="s">
        <v>750</v>
      </c>
      <c r="G283" s="2" t="s">
        <v>783</v>
      </c>
      <c r="H283" s="2" t="s">
        <v>793</v>
      </c>
      <c r="I283" s="2" t="s">
        <v>794</v>
      </c>
      <c r="J283" s="2" t="s">
        <v>795</v>
      </c>
      <c r="K283" s="19" t="str">
        <f t="shared" si="290"/>
        <v>Lamna ditropis</v>
      </c>
      <c r="L283" s="20">
        <f>VLOOKUP($K283,GlobSheetPaste!$H$3:$P$1269,2,FALSE)</f>
        <v>39342</v>
      </c>
      <c r="M283" s="20">
        <f>VLOOKUP($K283,GlobSheetPaste!$H$3:$P$1269,3,FALSE)</f>
        <v>124402990</v>
      </c>
      <c r="N283" s="20" t="str">
        <f>VLOOKUP($K283,GlobSheetPaste!$H$3:$P$1269,4,FALSE)</f>
        <v>published</v>
      </c>
      <c r="O283" s="20" t="str">
        <f>VLOOKUP($K283,GlobSheetPaste!$H$3:$P$1269,5,FALSE)</f>
        <v>LC</v>
      </c>
      <c r="P283" s="20">
        <f>VLOOKUP($K283,GlobSheetPaste!$H$3:$P$1269,6,FALSE)</f>
        <v>2008</v>
      </c>
      <c r="Q283" s="20" t="str">
        <f>VLOOKUP($K283,GlobSheetPaste!$H$3:$P$1269,7,FALSE)</f>
        <v>LC</v>
      </c>
      <c r="R283" s="20" t="str">
        <f>VLOOKUP($K283,GlobSheetPaste!$H$3:$P$1269,8,FALSE)</f>
        <v>NA</v>
      </c>
      <c r="S283" s="20" t="str">
        <f t="shared" si="306"/>
        <v>NoChange</v>
      </c>
      <c r="T283" s="20" t="b">
        <f t="shared" si="291"/>
        <v>0</v>
      </c>
      <c r="U283" s="20">
        <f>VLOOKUP($K283,GlobSheetPaste!$H$3:$P$1269,9,FALSE)</f>
        <v>2018</v>
      </c>
      <c r="V283" s="19">
        <v>0</v>
      </c>
      <c r="W283" s="19">
        <v>375</v>
      </c>
      <c r="X283" s="2" t="b">
        <f t="shared" ref="X283:Y283" si="320">ISNUMBER(V283)</f>
        <v>1</v>
      </c>
      <c r="Y283" s="2" t="b">
        <f t="shared" si="320"/>
        <v>1</v>
      </c>
      <c r="Z283" s="2" t="s">
        <v>89</v>
      </c>
      <c r="AB283" s="2" t="s">
        <v>125</v>
      </c>
      <c r="AC283" s="24" t="str">
        <f ca="1">IFERROR(__xludf.DUMMYFUNCTION("SPLIT(AB283,""_"")"),"Pelagic")</f>
        <v>Pelagic</v>
      </c>
      <c r="AD283" s="24"/>
      <c r="AE283" s="24">
        <f>VLOOKUP(J283,rangearea210527!$B$2:$C$1159,2,TRUE)</f>
        <v>31779587.530000001</v>
      </c>
      <c r="AF283" s="26"/>
      <c r="AG283" s="26">
        <v>350</v>
      </c>
      <c r="AH283" s="26" t="s">
        <v>84</v>
      </c>
      <c r="AI283" s="26" t="s">
        <v>91</v>
      </c>
      <c r="AJ283" s="27" t="s">
        <v>92</v>
      </c>
      <c r="AK283" s="27"/>
      <c r="AL283" s="26" t="s">
        <v>796</v>
      </c>
      <c r="AM283" s="26">
        <v>0</v>
      </c>
      <c r="AN283" s="26">
        <v>0</v>
      </c>
      <c r="AO283" s="29">
        <v>0</v>
      </c>
      <c r="AP283" s="29">
        <v>1</v>
      </c>
      <c r="AQ283" s="26">
        <v>1</v>
      </c>
      <c r="AR283" s="30"/>
      <c r="AS283" s="1">
        <v>0</v>
      </c>
      <c r="AT283" s="1"/>
      <c r="AU283" s="1"/>
      <c r="AV283" s="1"/>
      <c r="AW283" s="1">
        <v>0</v>
      </c>
      <c r="AX283" s="1">
        <v>0</v>
      </c>
      <c r="AY283" s="1">
        <v>1</v>
      </c>
      <c r="BE283" s="1">
        <v>1</v>
      </c>
      <c r="BJ283" s="1">
        <v>1</v>
      </c>
      <c r="BR283" s="1">
        <v>1</v>
      </c>
      <c r="BS283" s="1">
        <v>1</v>
      </c>
      <c r="BW283" s="1">
        <v>0</v>
      </c>
    </row>
    <row r="284" spans="1:75" ht="15.75" hidden="1" customHeight="1" x14ac:dyDescent="0.3">
      <c r="A284" s="2">
        <v>244</v>
      </c>
      <c r="B284" s="2">
        <v>1</v>
      </c>
      <c r="C284" s="2" t="s">
        <v>75</v>
      </c>
      <c r="D284" s="1">
        <v>8</v>
      </c>
      <c r="E284" s="2" t="str">
        <f t="shared" si="289"/>
        <v>8_Lamniformes</v>
      </c>
      <c r="F284" s="2" t="s">
        <v>750</v>
      </c>
      <c r="G284" s="2" t="s">
        <v>783</v>
      </c>
      <c r="H284" s="2" t="s">
        <v>793</v>
      </c>
      <c r="I284" s="2" t="s">
        <v>797</v>
      </c>
      <c r="J284" s="2" t="s">
        <v>798</v>
      </c>
      <c r="K284" s="19" t="str">
        <f t="shared" si="290"/>
        <v>Lamna nasus</v>
      </c>
      <c r="L284" s="20">
        <f>VLOOKUP($K284,GlobSheetPaste!$H$3:$P$1269,2,FALSE)</f>
        <v>11200</v>
      </c>
      <c r="M284" s="20">
        <f>VLOOKUP($K284,GlobSheetPaste!$H$3:$P$1269,3,FALSE)</f>
        <v>500969</v>
      </c>
      <c r="N284" s="20" t="str">
        <f>VLOOKUP($K284,GlobSheetPaste!$H$3:$P$1269,4,FALSE)</f>
        <v>published</v>
      </c>
      <c r="O284" s="20" t="str">
        <f>VLOOKUP($K284,GlobSheetPaste!$H$3:$P$1269,5,FALSE)</f>
        <v>VU</v>
      </c>
      <c r="P284" s="20">
        <f>VLOOKUP($K284,GlobSheetPaste!$H$3:$P$1269,6,FALSE)</f>
        <v>2006</v>
      </c>
      <c r="Q284" s="20" t="str">
        <f>VLOOKUP($K284,GlobSheetPaste!$H$3:$P$1269,7,FALSE)</f>
        <v>VU</v>
      </c>
      <c r="R284" s="20" t="str">
        <f>VLOOKUP($K284,GlobSheetPaste!$H$3:$P$1269,8,FALSE)</f>
        <v>A2bd</v>
      </c>
      <c r="S284" s="20" t="str">
        <f t="shared" si="306"/>
        <v>NoChange</v>
      </c>
      <c r="T284" s="20" t="b">
        <f t="shared" si="291"/>
        <v>0</v>
      </c>
      <c r="U284" s="20">
        <f>VLOOKUP($K284,GlobSheetPaste!$H$3:$P$1269,9,FALSE)</f>
        <v>2018</v>
      </c>
      <c r="V284" s="19">
        <v>0</v>
      </c>
      <c r="W284" s="19">
        <v>1809</v>
      </c>
      <c r="X284" s="2" t="b">
        <f t="shared" ref="X284:Y284" si="321">ISNUMBER(V284)</f>
        <v>1</v>
      </c>
      <c r="Y284" s="2" t="b">
        <f t="shared" si="321"/>
        <v>1</v>
      </c>
      <c r="Z284" s="2" t="s">
        <v>89</v>
      </c>
      <c r="AB284" s="2" t="s">
        <v>125</v>
      </c>
      <c r="AC284" s="24" t="str">
        <f ca="1">IFERROR(__xludf.DUMMYFUNCTION("SPLIT(AB284,""_"")"),"Pelagic")</f>
        <v>Pelagic</v>
      </c>
      <c r="AD284" s="24"/>
      <c r="AE284" s="24">
        <f>VLOOKUP(J284,rangearea210527!$B$2:$C$1159,2,TRUE)</f>
        <v>93419889.109999999</v>
      </c>
      <c r="AF284" s="26"/>
      <c r="AG284" s="26">
        <v>357</v>
      </c>
      <c r="AH284" s="26" t="s">
        <v>84</v>
      </c>
      <c r="AI284" s="26" t="s">
        <v>91</v>
      </c>
      <c r="AJ284" s="27" t="s">
        <v>92</v>
      </c>
      <c r="AK284" s="27"/>
      <c r="AL284" s="26" t="s">
        <v>799</v>
      </c>
      <c r="AM284" s="26">
        <v>0</v>
      </c>
      <c r="AN284" s="26">
        <v>0</v>
      </c>
      <c r="AO284" s="29">
        <v>0</v>
      </c>
      <c r="AP284" s="29">
        <v>1</v>
      </c>
      <c r="AQ284" s="30"/>
      <c r="AR284" s="30"/>
      <c r="AS284" s="1">
        <v>0</v>
      </c>
      <c r="AT284" s="1"/>
      <c r="AU284" s="1">
        <v>2</v>
      </c>
      <c r="AV284" s="1">
        <v>1</v>
      </c>
      <c r="AW284" s="1">
        <v>0</v>
      </c>
      <c r="AX284" s="1">
        <v>0</v>
      </c>
      <c r="AY284" s="1">
        <v>1</v>
      </c>
      <c r="AZ284" s="1">
        <v>1</v>
      </c>
      <c r="BA284" s="1"/>
      <c r="BB284" s="1"/>
      <c r="BE284" s="1">
        <v>1</v>
      </c>
      <c r="BF284" s="1">
        <v>1</v>
      </c>
      <c r="BG284" s="1"/>
      <c r="BH284" s="1"/>
      <c r="BI284" s="1"/>
      <c r="BJ284" s="1">
        <v>1</v>
      </c>
      <c r="BK284" s="1"/>
      <c r="BL284" s="1"/>
      <c r="BM284" s="1"/>
      <c r="BN284" s="1">
        <v>1</v>
      </c>
      <c r="BO284" s="1">
        <v>1</v>
      </c>
      <c r="BP284" s="1"/>
      <c r="BQ284" s="1"/>
      <c r="BR284" s="1">
        <v>1</v>
      </c>
      <c r="BS284" s="1">
        <v>1</v>
      </c>
      <c r="BT284" s="1">
        <v>1</v>
      </c>
      <c r="BU284" s="1"/>
      <c r="BV284" s="1"/>
      <c r="BW284" s="1">
        <v>0</v>
      </c>
    </row>
    <row r="285" spans="1:75" ht="15.75" hidden="1" customHeight="1" x14ac:dyDescent="0.3">
      <c r="A285" s="2">
        <v>245</v>
      </c>
      <c r="B285" s="2">
        <v>1</v>
      </c>
      <c r="C285" s="2" t="s">
        <v>75</v>
      </c>
      <c r="D285" s="1">
        <v>9</v>
      </c>
      <c r="E285" s="2" t="str">
        <f t="shared" si="289"/>
        <v>9_Carcharhiniformes</v>
      </c>
      <c r="F285" s="2" t="s">
        <v>76</v>
      </c>
      <c r="G285" s="2" t="s">
        <v>800</v>
      </c>
      <c r="H285" s="2" t="s">
        <v>801</v>
      </c>
      <c r="I285" s="2" t="s">
        <v>802</v>
      </c>
      <c r="J285" s="2" t="s">
        <v>803</v>
      </c>
      <c r="K285" s="19" t="str">
        <f t="shared" si="290"/>
        <v>Apristurus albisoma</v>
      </c>
      <c r="L285" s="20">
        <f>VLOOKUP($K285,GlobSheetPaste!$H$3:$P$1269,2,FALSE)</f>
        <v>41718</v>
      </c>
      <c r="M285" s="20">
        <f>VLOOKUP($K285,GlobSheetPaste!$H$3:$P$1269,3,FALSE)</f>
        <v>68608640</v>
      </c>
      <c r="N285" s="20" t="str">
        <f>VLOOKUP($K285,GlobSheetPaste!$H$3:$P$1269,4,FALSE)</f>
        <v>published</v>
      </c>
      <c r="O285" s="20" t="str">
        <f>VLOOKUP($K285,GlobSheetPaste!$H$3:$P$1269,5,FALSE)</f>
        <v>NT</v>
      </c>
      <c r="P285" s="20">
        <f>VLOOKUP($K285,GlobSheetPaste!$H$3:$P$1269,6,FALSE)</f>
        <v>2003</v>
      </c>
      <c r="Q285" s="20" t="str">
        <f>VLOOKUP($K285,GlobSheetPaste!$H$3:$P$1269,7,FALSE)</f>
        <v>LC</v>
      </c>
      <c r="R285" s="20" t="str">
        <f>VLOOKUP($K285,GlobSheetPaste!$H$3:$P$1269,8,FALSE)</f>
        <v>NA</v>
      </c>
      <c r="S285" s="20" t="str">
        <f t="shared" si="306"/>
        <v>non-genuine change</v>
      </c>
      <c r="T285" s="20" t="b">
        <f t="shared" si="291"/>
        <v>0</v>
      </c>
      <c r="U285" s="20">
        <f>VLOOKUP($K285,GlobSheetPaste!$H$3:$P$1269,9,FALSE)</f>
        <v>2015</v>
      </c>
      <c r="V285" s="19">
        <v>935</v>
      </c>
      <c r="W285" s="19">
        <v>1564</v>
      </c>
      <c r="X285" s="2" t="b">
        <f t="shared" ref="X285:Y285" si="322">ISNUMBER(V285)</f>
        <v>1</v>
      </c>
      <c r="Y285" s="2" t="b">
        <f t="shared" si="322"/>
        <v>1</v>
      </c>
      <c r="Z285" s="2" t="s">
        <v>89</v>
      </c>
      <c r="AB285" s="2" t="s">
        <v>178</v>
      </c>
      <c r="AC285" s="24" t="str">
        <f ca="1">IFERROR(__xludf.DUMMYFUNCTION("SPLIT(AB285,""_"")"),"Deepwater")</f>
        <v>Deepwater</v>
      </c>
      <c r="AD285" s="24"/>
      <c r="AE285" s="24">
        <f>VLOOKUP(J285,rangearea210527!$B$2:$C$1159,2,TRUE)</f>
        <v>67879.954830000002</v>
      </c>
      <c r="AF285" s="26" t="s">
        <v>118</v>
      </c>
      <c r="AG285" s="26">
        <v>60</v>
      </c>
      <c r="AH285" s="26" t="s">
        <v>84</v>
      </c>
      <c r="AI285" s="26" t="s">
        <v>85</v>
      </c>
      <c r="AJ285" s="27" t="s">
        <v>86</v>
      </c>
      <c r="AK285" s="27"/>
      <c r="AL285" s="26"/>
      <c r="AM285" s="26">
        <v>1</v>
      </c>
      <c r="AN285" s="26">
        <v>0</v>
      </c>
      <c r="AO285" s="29">
        <v>0</v>
      </c>
      <c r="AP285" s="30"/>
      <c r="AQ285" s="30"/>
      <c r="AR285" s="30"/>
      <c r="AS285" s="1">
        <v>0</v>
      </c>
      <c r="AT285" s="1"/>
      <c r="AU285" s="1"/>
      <c r="AV285" s="1"/>
      <c r="AW285" s="1">
        <v>0</v>
      </c>
      <c r="AX285" s="1">
        <v>0</v>
      </c>
      <c r="AY285" s="1">
        <v>1</v>
      </c>
      <c r="BC285" s="1">
        <v>1</v>
      </c>
      <c r="BH285" s="1">
        <v>1</v>
      </c>
      <c r="BJ285" s="1">
        <v>1</v>
      </c>
      <c r="BL285" s="1">
        <v>1</v>
      </c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>
        <v>0</v>
      </c>
    </row>
    <row r="286" spans="1:75" ht="15.75" hidden="1" customHeight="1" x14ac:dyDescent="0.3">
      <c r="A286" s="2">
        <v>246</v>
      </c>
      <c r="B286" s="2">
        <v>1</v>
      </c>
      <c r="C286" s="2" t="s">
        <v>75</v>
      </c>
      <c r="D286" s="1">
        <v>9</v>
      </c>
      <c r="E286" s="2" t="str">
        <f t="shared" si="289"/>
        <v>9_Carcharhiniformes</v>
      </c>
      <c r="F286" s="2" t="s">
        <v>76</v>
      </c>
      <c r="G286" s="2" t="s">
        <v>800</v>
      </c>
      <c r="H286" s="2" t="s">
        <v>801</v>
      </c>
      <c r="I286" s="2" t="s">
        <v>804</v>
      </c>
      <c r="J286" s="2" t="s">
        <v>805</v>
      </c>
      <c r="K286" s="19" t="str">
        <f t="shared" si="290"/>
        <v>Apristurus ampliceps</v>
      </c>
      <c r="L286" s="20">
        <f>VLOOKUP($K286,GlobSheetPaste!$H$3:$P$1269,2,FALSE)</f>
        <v>42701</v>
      </c>
      <c r="M286" s="20">
        <f>VLOOKUP($K286,GlobSheetPaste!$H$3:$P$1269,3,FALSE)</f>
        <v>68608709</v>
      </c>
      <c r="N286" s="20" t="str">
        <f>VLOOKUP($K286,GlobSheetPaste!$H$3:$P$1269,4,FALSE)</f>
        <v>published</v>
      </c>
      <c r="O286" s="20" t="str">
        <f>VLOOKUP($K286,GlobSheetPaste!$H$3:$P$1269,5,FALSE)</f>
        <v>DD</v>
      </c>
      <c r="P286" s="20">
        <f>VLOOKUP($K286,GlobSheetPaste!$H$3:$P$1269,6,FALSE)</f>
        <v>2003</v>
      </c>
      <c r="Q286" s="20" t="str">
        <f>VLOOKUP($K286,GlobSheetPaste!$H$3:$P$1269,7,FALSE)</f>
        <v>LC</v>
      </c>
      <c r="R286" s="20" t="str">
        <f>VLOOKUP($K286,GlobSheetPaste!$H$3:$P$1269,8,FALSE)</f>
        <v>NA</v>
      </c>
      <c r="S286" s="20" t="str">
        <f t="shared" si="306"/>
        <v>non-genuine change</v>
      </c>
      <c r="T286" s="20" t="b">
        <f t="shared" si="291"/>
        <v>0</v>
      </c>
      <c r="U286" s="20">
        <f>VLOOKUP($K286,GlobSheetPaste!$H$3:$P$1269,9,FALSE)</f>
        <v>2015</v>
      </c>
      <c r="V286" s="19">
        <v>800</v>
      </c>
      <c r="W286" s="19">
        <v>1503</v>
      </c>
      <c r="X286" s="2" t="b">
        <f t="shared" ref="X286:Y286" si="323">ISNUMBER(V286)</f>
        <v>1</v>
      </c>
      <c r="Y286" s="2" t="b">
        <f t="shared" si="323"/>
        <v>1</v>
      </c>
      <c r="Z286" s="2" t="s">
        <v>89</v>
      </c>
      <c r="AB286" s="2" t="s">
        <v>178</v>
      </c>
      <c r="AC286" s="24" t="str">
        <f ca="1">IFERROR(__xludf.DUMMYFUNCTION("SPLIT(AB286,""_"")"),"Deepwater")</f>
        <v>Deepwater</v>
      </c>
      <c r="AD286" s="24"/>
      <c r="AE286" s="24">
        <f>VLOOKUP(J286,rangearea210527!$B$2:$C$1159,2,TRUE)</f>
        <v>180270.57639999999</v>
      </c>
      <c r="AF286" s="26"/>
      <c r="AG286" s="26">
        <v>87</v>
      </c>
      <c r="AH286" s="26" t="s">
        <v>84</v>
      </c>
      <c r="AI286" s="26" t="s">
        <v>85</v>
      </c>
      <c r="AJ286" s="27" t="s">
        <v>86</v>
      </c>
      <c r="AK286" s="27"/>
      <c r="AL286" s="26"/>
      <c r="AM286" s="26">
        <v>1</v>
      </c>
      <c r="AN286" s="26">
        <v>0</v>
      </c>
      <c r="AO286" s="29">
        <v>0</v>
      </c>
      <c r="AP286" s="30"/>
      <c r="AQ286" s="30"/>
      <c r="AR286" s="30"/>
      <c r="AS286" s="1">
        <v>0</v>
      </c>
      <c r="AT286" s="1"/>
      <c r="AU286" s="1"/>
      <c r="AV286" s="1"/>
      <c r="AW286" s="1">
        <v>0</v>
      </c>
      <c r="AX286" s="1">
        <v>0</v>
      </c>
      <c r="AY286" s="1">
        <v>1</v>
      </c>
      <c r="BC286" s="1">
        <v>1</v>
      </c>
      <c r="BJ286" s="1">
        <v>1</v>
      </c>
      <c r="BL286" s="1">
        <v>1</v>
      </c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>
        <v>0</v>
      </c>
    </row>
    <row r="287" spans="1:75" ht="15.75" hidden="1" customHeight="1" x14ac:dyDescent="0.3">
      <c r="A287" s="2">
        <v>247</v>
      </c>
      <c r="B287" s="2">
        <v>1</v>
      </c>
      <c r="C287" s="2" t="s">
        <v>75</v>
      </c>
      <c r="D287" s="1">
        <v>9</v>
      </c>
      <c r="E287" s="2" t="str">
        <f t="shared" si="289"/>
        <v>9_Carcharhiniformes</v>
      </c>
      <c r="F287" s="2" t="s">
        <v>76</v>
      </c>
      <c r="G287" s="2" t="s">
        <v>800</v>
      </c>
      <c r="H287" s="2" t="s">
        <v>801</v>
      </c>
      <c r="I287" s="2" t="s">
        <v>806</v>
      </c>
      <c r="J287" s="2" t="s">
        <v>807</v>
      </c>
      <c r="K287" s="19" t="str">
        <f t="shared" si="290"/>
        <v>Apristurus aphyodes</v>
      </c>
      <c r="L287" s="20">
        <f>VLOOKUP($K287,GlobSheetPaste!$H$3:$P$1269,2,FALSE)</f>
        <v>44207</v>
      </c>
      <c r="M287" s="20">
        <f>VLOOKUP($K287,GlobSheetPaste!$H$3:$P$1269,3,FALSE)</f>
        <v>48925828</v>
      </c>
      <c r="N287" s="20" t="str">
        <f>VLOOKUP($K287,GlobSheetPaste!$H$3:$P$1269,4,FALSE)</f>
        <v>published</v>
      </c>
      <c r="O287" s="20" t="str">
        <f>VLOOKUP($K287,GlobSheetPaste!$H$3:$P$1269,5,FALSE)</f>
        <v>DD</v>
      </c>
      <c r="P287" s="20">
        <f>VLOOKUP($K287,GlobSheetPaste!$H$3:$P$1269,6,FALSE)</f>
        <v>2004</v>
      </c>
      <c r="Q287" s="20" t="str">
        <f>VLOOKUP($K287,GlobSheetPaste!$H$3:$P$1269,7,FALSE)</f>
        <v>LC</v>
      </c>
      <c r="R287" s="20" t="str">
        <f>VLOOKUP($K287,GlobSheetPaste!$H$3:$P$1269,8,FALSE)</f>
        <v>NA</v>
      </c>
      <c r="S287" s="20" t="str">
        <f t="shared" si="306"/>
        <v>non-genuine change</v>
      </c>
      <c r="T287" s="20" t="b">
        <f t="shared" si="291"/>
        <v>0</v>
      </c>
      <c r="U287" s="20">
        <f>VLOOKUP($K287,GlobSheetPaste!$H$3:$P$1269,9,FALSE)</f>
        <v>2014</v>
      </c>
      <c r="V287" s="19">
        <v>800</v>
      </c>
      <c r="W287" s="19">
        <v>1809</v>
      </c>
      <c r="X287" s="2" t="b">
        <f t="shared" ref="X287:Y287" si="324">ISNUMBER(V287)</f>
        <v>1</v>
      </c>
      <c r="Y287" s="2" t="b">
        <f t="shared" si="324"/>
        <v>1</v>
      </c>
      <c r="Z287" s="2" t="s">
        <v>89</v>
      </c>
      <c r="AB287" s="2" t="s">
        <v>178</v>
      </c>
      <c r="AC287" s="24" t="str">
        <f ca="1">IFERROR(__xludf.DUMMYFUNCTION("SPLIT(AB287,""_"")"),"Deepwater")</f>
        <v>Deepwater</v>
      </c>
      <c r="AD287" s="24"/>
      <c r="AE287" s="24">
        <f>VLOOKUP(J287,rangearea210527!$B$2:$C$1159,2,TRUE)</f>
        <v>174464.171</v>
      </c>
      <c r="AF287" s="26"/>
      <c r="AG287" s="26">
        <v>54</v>
      </c>
      <c r="AH287" s="26" t="s">
        <v>84</v>
      </c>
      <c r="AI287" s="26" t="s">
        <v>85</v>
      </c>
      <c r="AJ287" s="27" t="s">
        <v>86</v>
      </c>
      <c r="AK287" s="27"/>
      <c r="AL287" s="26"/>
      <c r="AM287" s="26">
        <v>1</v>
      </c>
      <c r="AN287" s="26">
        <v>0</v>
      </c>
      <c r="AO287" s="29">
        <v>0</v>
      </c>
      <c r="AP287" s="30"/>
      <c r="AQ287" s="30"/>
      <c r="AR287" s="30"/>
      <c r="AS287" s="1">
        <v>0</v>
      </c>
      <c r="AT287" s="1"/>
      <c r="AU287" s="1"/>
      <c r="AV287" s="1"/>
      <c r="AW287" s="1">
        <v>0</v>
      </c>
      <c r="AX287" s="1">
        <v>0</v>
      </c>
      <c r="AY287" s="1">
        <v>1</v>
      </c>
      <c r="BC287" s="1">
        <v>1</v>
      </c>
      <c r="BJ287" s="1">
        <v>1</v>
      </c>
      <c r="BL287" s="1">
        <v>1</v>
      </c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>
        <v>0</v>
      </c>
    </row>
    <row r="288" spans="1:75" ht="15.75" hidden="1" customHeight="1" x14ac:dyDescent="0.3">
      <c r="A288" s="2">
        <v>248</v>
      </c>
      <c r="B288" s="2">
        <v>1</v>
      </c>
      <c r="C288" s="2" t="s">
        <v>75</v>
      </c>
      <c r="D288" s="1">
        <v>9</v>
      </c>
      <c r="E288" s="2" t="str">
        <f t="shared" si="289"/>
        <v>9_Carcharhiniformes</v>
      </c>
      <c r="F288" s="2" t="s">
        <v>76</v>
      </c>
      <c r="G288" s="2" t="s">
        <v>800</v>
      </c>
      <c r="H288" s="2" t="s">
        <v>801</v>
      </c>
      <c r="I288" s="2" t="s">
        <v>208</v>
      </c>
      <c r="J288" s="2" t="s">
        <v>808</v>
      </c>
      <c r="K288" s="19" t="str">
        <f t="shared" si="290"/>
        <v>Apristurus australis</v>
      </c>
      <c r="L288" s="20">
        <f>VLOOKUP($K288,GlobSheetPaste!$H$3:$P$1269,2,FALSE)</f>
        <v>42704</v>
      </c>
      <c r="M288" s="20">
        <f>VLOOKUP($K288,GlobSheetPaste!$H$3:$P$1269,3,FALSE)</f>
        <v>116878793</v>
      </c>
      <c r="N288" s="20" t="str">
        <f>VLOOKUP($K288,GlobSheetPaste!$H$3:$P$1269,4,FALSE)</f>
        <v>published</v>
      </c>
      <c r="O288" s="20" t="str">
        <f>VLOOKUP($K288,GlobSheetPaste!$H$3:$P$1269,5,FALSE)</f>
        <v>DD</v>
      </c>
      <c r="P288" s="20">
        <f>VLOOKUP($K288,GlobSheetPaste!$H$3:$P$1269,6,FALSE)</f>
        <v>2003</v>
      </c>
      <c r="Q288" s="20" t="str">
        <f>VLOOKUP($K288,GlobSheetPaste!$H$3:$P$1269,7,FALSE)</f>
        <v>LC</v>
      </c>
      <c r="R288" s="20" t="str">
        <f>VLOOKUP($K288,GlobSheetPaste!$H$3:$P$1269,8,FALSE)</f>
        <v>NA</v>
      </c>
      <c r="S288" s="20" t="str">
        <f t="shared" si="306"/>
        <v>non-genuine change</v>
      </c>
      <c r="T288" s="20" t="b">
        <f t="shared" si="291"/>
        <v>0</v>
      </c>
      <c r="U288" s="20">
        <f>VLOOKUP($K288,GlobSheetPaste!$H$3:$P$1269,9,FALSE)</f>
        <v>2015</v>
      </c>
      <c r="V288" s="19">
        <v>445</v>
      </c>
      <c r="W288" s="19">
        <v>1035</v>
      </c>
      <c r="X288" s="2" t="b">
        <f t="shared" ref="X288:Y288" si="325">ISNUMBER(V288)</f>
        <v>1</v>
      </c>
      <c r="Y288" s="2" t="b">
        <f t="shared" si="325"/>
        <v>1</v>
      </c>
      <c r="Z288" s="2" t="s">
        <v>89</v>
      </c>
      <c r="AB288" s="2" t="s">
        <v>178</v>
      </c>
      <c r="AC288" s="24" t="str">
        <f ca="1">IFERROR(__xludf.DUMMYFUNCTION("SPLIT(AB288,""_"")"),"Deepwater")</f>
        <v>Deepwater</v>
      </c>
      <c r="AD288" s="24"/>
      <c r="AE288" s="24">
        <f>VLOOKUP(J288,rangearea210527!$B$2:$C$1159,2,TRUE)</f>
        <v>198287.36369999999</v>
      </c>
      <c r="AF288" s="26"/>
      <c r="AG288" s="26">
        <v>83</v>
      </c>
      <c r="AH288" s="26" t="s">
        <v>84</v>
      </c>
      <c r="AI288" s="26" t="s">
        <v>85</v>
      </c>
      <c r="AJ288" s="27" t="s">
        <v>86</v>
      </c>
      <c r="AK288" s="27"/>
      <c r="AL288" s="26"/>
      <c r="AM288" s="26">
        <v>1</v>
      </c>
      <c r="AN288" s="26">
        <v>0</v>
      </c>
      <c r="AO288" s="29">
        <v>0</v>
      </c>
      <c r="AP288" s="30"/>
      <c r="AQ288" s="30"/>
      <c r="AR288" s="30"/>
      <c r="AS288" s="1">
        <v>0</v>
      </c>
      <c r="AT288" s="1"/>
      <c r="AU288" s="1"/>
      <c r="AV288" s="1"/>
      <c r="AW288" s="1">
        <v>0</v>
      </c>
      <c r="AX288" s="1">
        <v>0</v>
      </c>
      <c r="AY288" s="1">
        <v>1</v>
      </c>
      <c r="BC288" s="1">
        <v>1</v>
      </c>
      <c r="BJ288" s="1">
        <v>1</v>
      </c>
      <c r="BL288" s="1">
        <v>1</v>
      </c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>
        <v>0</v>
      </c>
    </row>
    <row r="289" spans="1:75" ht="15.75" hidden="1" customHeight="1" x14ac:dyDescent="0.3">
      <c r="A289" s="2">
        <v>249</v>
      </c>
      <c r="B289" s="2">
        <v>1</v>
      </c>
      <c r="C289" s="2" t="s">
        <v>75</v>
      </c>
      <c r="D289" s="1">
        <v>9</v>
      </c>
      <c r="E289" s="2" t="str">
        <f t="shared" si="289"/>
        <v>9_Carcharhiniformes</v>
      </c>
      <c r="F289" s="2" t="s">
        <v>76</v>
      </c>
      <c r="G289" s="2" t="s">
        <v>800</v>
      </c>
      <c r="H289" s="2" t="s">
        <v>801</v>
      </c>
      <c r="I289" s="2" t="s">
        <v>809</v>
      </c>
      <c r="J289" s="2" t="s">
        <v>810</v>
      </c>
      <c r="K289" s="19" t="str">
        <f t="shared" si="290"/>
        <v>Apristurus breviventralis</v>
      </c>
      <c r="L289" s="20">
        <f>VLOOKUP($K289,GlobSheetPaste!$H$3:$P$1269,2,FALSE)</f>
        <v>103055459</v>
      </c>
      <c r="M289" s="20">
        <f>VLOOKUP($K289,GlobSheetPaste!$H$3:$P$1269,3,FALSE)</f>
        <v>109922488</v>
      </c>
      <c r="N289" s="20" t="str">
        <f>VLOOKUP($K289,GlobSheetPaste!$H$3:$P$1269,4,FALSE)</f>
        <v>published</v>
      </c>
      <c r="O289" s="20" t="str">
        <f>VLOOKUP($K289,GlobSheetPaste!$H$3:$P$1269,5,FALSE)</f>
        <v>NE</v>
      </c>
      <c r="P289" s="20" t="str">
        <f>VLOOKUP($K289,GlobSheetPaste!$H$3:$P$1269,6,FALSE)</f>
        <v>NA</v>
      </c>
      <c r="Q289" s="20" t="str">
        <f>VLOOKUP($K289,GlobSheetPaste!$H$3:$P$1269,7,FALSE)</f>
        <v>LC</v>
      </c>
      <c r="R289" s="20" t="str">
        <f>VLOOKUP($K289,GlobSheetPaste!$H$3:$P$1269,8,FALSE)</f>
        <v>NA</v>
      </c>
      <c r="S289" s="1" t="s">
        <v>117</v>
      </c>
      <c r="T289" s="20" t="b">
        <f t="shared" si="291"/>
        <v>0</v>
      </c>
      <c r="U289" s="20">
        <f>VLOOKUP($K289,GlobSheetPaste!$H$3:$P$1269,9,FALSE)</f>
        <v>2017</v>
      </c>
      <c r="V289" s="19">
        <v>1000</v>
      </c>
      <c r="W289" s="19">
        <v>1120</v>
      </c>
      <c r="X289" s="2" t="b">
        <f t="shared" ref="X289:Y289" si="326">ISNUMBER(V289)</f>
        <v>1</v>
      </c>
      <c r="Y289" s="2" t="b">
        <f t="shared" si="326"/>
        <v>1</v>
      </c>
      <c r="Z289" s="2" t="s">
        <v>89</v>
      </c>
      <c r="AB289" s="2" t="s">
        <v>178</v>
      </c>
      <c r="AC289" s="24" t="str">
        <f ca="1">IFERROR(__xludf.DUMMYFUNCTION("SPLIT(AB289,""_"")"),"Deepwater")</f>
        <v>Deepwater</v>
      </c>
      <c r="AD289" s="24"/>
      <c r="AE289" s="24">
        <f>VLOOKUP(J289,rangearea210527!$B$2:$C$1159,2,TRUE)</f>
        <v>3524.9344759999999</v>
      </c>
      <c r="AF289" s="26" t="s">
        <v>118</v>
      </c>
      <c r="AG289" s="26">
        <v>48.5</v>
      </c>
      <c r="AH289" s="26" t="s">
        <v>84</v>
      </c>
      <c r="AI289" s="26" t="s">
        <v>85</v>
      </c>
      <c r="AJ289" s="27" t="s">
        <v>86</v>
      </c>
      <c r="AK289" s="27"/>
      <c r="AL289" s="26"/>
      <c r="AM289" s="26">
        <v>1</v>
      </c>
      <c r="AN289" s="26">
        <v>0</v>
      </c>
      <c r="AO289" s="29">
        <v>0</v>
      </c>
      <c r="AP289" s="30"/>
      <c r="AQ289" s="30"/>
      <c r="AR289" s="30"/>
      <c r="AS289" s="1">
        <v>0</v>
      </c>
      <c r="AT289" s="1"/>
      <c r="AU289" s="1"/>
      <c r="AV289" s="1"/>
      <c r="AW289" s="1">
        <v>0</v>
      </c>
      <c r="AX289" s="1">
        <v>0</v>
      </c>
      <c r="AY289" s="1">
        <v>1</v>
      </c>
      <c r="BC289" s="1">
        <v>1</v>
      </c>
      <c r="BH289" s="1">
        <v>1</v>
      </c>
      <c r="BJ289" s="1">
        <v>1</v>
      </c>
      <c r="BL289" s="1">
        <v>1</v>
      </c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>
        <v>0</v>
      </c>
    </row>
    <row r="290" spans="1:75" ht="15.75" hidden="1" customHeight="1" x14ac:dyDescent="0.3">
      <c r="A290" s="2">
        <v>250</v>
      </c>
      <c r="B290" s="2">
        <v>1</v>
      </c>
      <c r="C290" s="2" t="s">
        <v>75</v>
      </c>
      <c r="D290" s="1">
        <v>9</v>
      </c>
      <c r="E290" s="2" t="str">
        <f t="shared" si="289"/>
        <v>9_Carcharhiniformes</v>
      </c>
      <c r="F290" s="2" t="s">
        <v>76</v>
      </c>
      <c r="G290" s="2" t="s">
        <v>800</v>
      </c>
      <c r="H290" s="2" t="s">
        <v>801</v>
      </c>
      <c r="I290" s="2" t="s">
        <v>811</v>
      </c>
      <c r="J290" s="2" t="s">
        <v>812</v>
      </c>
      <c r="K290" s="19" t="str">
        <f t="shared" si="290"/>
        <v>Apristurus brunneus</v>
      </c>
      <c r="L290" s="20">
        <f>VLOOKUP($K290,GlobSheetPaste!$H$3:$P$1269,2,FALSE)</f>
        <v>44209</v>
      </c>
      <c r="M290" s="20">
        <f>VLOOKUP($K290,GlobSheetPaste!$H$3:$P$1269,3,FALSE)</f>
        <v>80671448</v>
      </c>
      <c r="N290" s="20" t="str">
        <f>VLOOKUP($K290,GlobSheetPaste!$H$3:$P$1269,4,FALSE)</f>
        <v>published</v>
      </c>
      <c r="O290" s="20" t="str">
        <f>VLOOKUP($K290,GlobSheetPaste!$H$3:$P$1269,5,FALSE)</f>
        <v>DD</v>
      </c>
      <c r="P290" s="20">
        <f>VLOOKUP($K290,GlobSheetPaste!$H$3:$P$1269,6,FALSE)</f>
        <v>2004</v>
      </c>
      <c r="Q290" s="20" t="str">
        <f>VLOOKUP($K290,GlobSheetPaste!$H$3:$P$1269,7,FALSE)</f>
        <v>DD</v>
      </c>
      <c r="R290" s="20" t="str">
        <f>VLOOKUP($K290,GlobSheetPaste!$H$3:$P$1269,8,FALSE)</f>
        <v>NA</v>
      </c>
      <c r="S290" s="20" t="str">
        <f t="shared" ref="S290:S294" si="327">IF(O290=Q290,"NoChange","non-genuine change")</f>
        <v>NoChange</v>
      </c>
      <c r="T290" s="20" t="b">
        <f t="shared" si="291"/>
        <v>0</v>
      </c>
      <c r="U290" s="20">
        <f>VLOOKUP($K290,GlobSheetPaste!$H$3:$P$1269,9,FALSE)</f>
        <v>2014</v>
      </c>
      <c r="V290" s="19">
        <v>24</v>
      </c>
      <c r="W290" s="19">
        <v>1341</v>
      </c>
      <c r="X290" s="2" t="b">
        <f t="shared" ref="X290:Y290" si="328">ISNUMBER(V290)</f>
        <v>1</v>
      </c>
      <c r="Y290" s="2" t="b">
        <f t="shared" si="328"/>
        <v>1</v>
      </c>
      <c r="Z290" s="2" t="s">
        <v>89</v>
      </c>
      <c r="AB290" s="2" t="s">
        <v>178</v>
      </c>
      <c r="AC290" s="24" t="str">
        <f ca="1">IFERROR(__xludf.DUMMYFUNCTION("SPLIT(AB290,""_"")"),"Deepwater")</f>
        <v>Deepwater</v>
      </c>
      <c r="AD290" s="24"/>
      <c r="AE290" s="24">
        <f>VLOOKUP(J290,rangearea210527!$B$2:$C$1159,2,TRUE)</f>
        <v>359191.5503</v>
      </c>
      <c r="AF290" s="26"/>
      <c r="AG290" s="26">
        <v>51.4</v>
      </c>
      <c r="AH290" s="26" t="s">
        <v>84</v>
      </c>
      <c r="AI290" s="26" t="s">
        <v>85</v>
      </c>
      <c r="AJ290" s="27" t="s">
        <v>86</v>
      </c>
      <c r="AK290" s="27" t="s">
        <v>468</v>
      </c>
      <c r="AL290" s="26"/>
      <c r="AM290" s="26">
        <v>1</v>
      </c>
      <c r="AN290" s="26">
        <v>0</v>
      </c>
      <c r="AO290" s="29">
        <v>0</v>
      </c>
      <c r="AP290" s="30"/>
      <c r="AQ290" s="26">
        <v>1</v>
      </c>
      <c r="AR290" s="30"/>
      <c r="AS290" s="1">
        <v>0</v>
      </c>
      <c r="AT290" s="1"/>
      <c r="AU290" s="1"/>
      <c r="AV290" s="1"/>
      <c r="AW290" s="1">
        <v>0</v>
      </c>
      <c r="AX290" s="1">
        <v>0</v>
      </c>
      <c r="AY290" s="1">
        <v>1</v>
      </c>
      <c r="BC290" s="1">
        <v>1</v>
      </c>
      <c r="BG290" s="1">
        <v>1</v>
      </c>
      <c r="BH290" s="1"/>
      <c r="BI290" s="1"/>
      <c r="BJ290" s="1">
        <v>1</v>
      </c>
      <c r="BK290" s="1"/>
      <c r="BL290" s="1">
        <v>1</v>
      </c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>
        <v>0</v>
      </c>
    </row>
    <row r="291" spans="1:75" ht="15.75" hidden="1" customHeight="1" x14ac:dyDescent="0.3">
      <c r="A291" s="2">
        <v>251</v>
      </c>
      <c r="B291" s="2">
        <v>1</v>
      </c>
      <c r="C291" s="2" t="s">
        <v>75</v>
      </c>
      <c r="D291" s="1">
        <v>9</v>
      </c>
      <c r="E291" s="2" t="str">
        <f t="shared" si="289"/>
        <v>9_Carcharhiniformes</v>
      </c>
      <c r="F291" s="2" t="s">
        <v>76</v>
      </c>
      <c r="G291" s="2" t="s">
        <v>800</v>
      </c>
      <c r="H291" s="2" t="s">
        <v>801</v>
      </c>
      <c r="I291" s="2" t="s">
        <v>237</v>
      </c>
      <c r="J291" s="2" t="s">
        <v>813</v>
      </c>
      <c r="K291" s="19" t="str">
        <f t="shared" si="290"/>
        <v>Apristurus bucephalus</v>
      </c>
      <c r="L291" s="20">
        <f>VLOOKUP($K291,GlobSheetPaste!$H$3:$P$1269,2,FALSE)</f>
        <v>42703</v>
      </c>
      <c r="M291" s="20">
        <f>VLOOKUP($K291,GlobSheetPaste!$H$3:$P$1269,3,FALSE)</f>
        <v>68608866</v>
      </c>
      <c r="N291" s="20" t="str">
        <f>VLOOKUP($K291,GlobSheetPaste!$H$3:$P$1269,4,FALSE)</f>
        <v>published</v>
      </c>
      <c r="O291" s="20" t="str">
        <f>VLOOKUP($K291,GlobSheetPaste!$H$3:$P$1269,5,FALSE)</f>
        <v>DD</v>
      </c>
      <c r="P291" s="20">
        <f>VLOOKUP($K291,GlobSheetPaste!$H$3:$P$1269,6,FALSE)</f>
        <v>2003</v>
      </c>
      <c r="Q291" s="20" t="str">
        <f>VLOOKUP($K291,GlobSheetPaste!$H$3:$P$1269,7,FALSE)</f>
        <v>DD</v>
      </c>
      <c r="R291" s="20" t="str">
        <f>VLOOKUP($K291,GlobSheetPaste!$H$3:$P$1269,8,FALSE)</f>
        <v>NA</v>
      </c>
      <c r="S291" s="20" t="str">
        <f t="shared" si="327"/>
        <v>NoChange</v>
      </c>
      <c r="T291" s="20" t="b">
        <f t="shared" si="291"/>
        <v>0</v>
      </c>
      <c r="U291" s="20">
        <f>VLOOKUP($K291,GlobSheetPaste!$H$3:$P$1269,9,FALSE)</f>
        <v>2015</v>
      </c>
      <c r="V291" s="19">
        <v>920</v>
      </c>
      <c r="W291" s="19">
        <v>1140</v>
      </c>
      <c r="X291" s="2" t="b">
        <f t="shared" ref="X291:Y291" si="329">ISNUMBER(V291)</f>
        <v>1</v>
      </c>
      <c r="Y291" s="2" t="b">
        <f t="shared" si="329"/>
        <v>1</v>
      </c>
      <c r="Z291" s="2" t="s">
        <v>89</v>
      </c>
      <c r="AB291" s="2" t="s">
        <v>178</v>
      </c>
      <c r="AC291" s="24" t="str">
        <f ca="1">IFERROR(__xludf.DUMMYFUNCTION("SPLIT(AB291,""_"")"),"Deepwater")</f>
        <v>Deepwater</v>
      </c>
      <c r="AD291" s="24"/>
      <c r="AE291" s="24">
        <f>VLOOKUP(J291,rangearea210527!$B$2:$C$1159,2,TRUE)</f>
        <v>869.47775960000001</v>
      </c>
      <c r="AF291" s="26" t="s">
        <v>118</v>
      </c>
      <c r="AG291" s="26">
        <v>67.5</v>
      </c>
      <c r="AH291" s="26" t="s">
        <v>84</v>
      </c>
      <c r="AI291" s="26" t="s">
        <v>85</v>
      </c>
      <c r="AJ291" s="27" t="s">
        <v>86</v>
      </c>
      <c r="AK291" s="27"/>
      <c r="AL291" s="26"/>
      <c r="AM291" s="26">
        <v>1</v>
      </c>
      <c r="AN291" s="26">
        <v>0</v>
      </c>
      <c r="AO291" s="29">
        <v>0</v>
      </c>
      <c r="AP291" s="30"/>
      <c r="AQ291" s="30"/>
      <c r="AR291" s="30"/>
      <c r="AS291" s="1">
        <v>0</v>
      </c>
      <c r="AT291" s="1"/>
      <c r="AU291" s="1"/>
      <c r="AV291" s="1"/>
      <c r="AW291" s="1">
        <v>0</v>
      </c>
      <c r="AX291" s="1">
        <v>0</v>
      </c>
      <c r="AY291" s="1">
        <v>1</v>
      </c>
      <c r="BC291" s="1">
        <v>1</v>
      </c>
      <c r="BG291" s="1">
        <v>1</v>
      </c>
      <c r="BH291" s="1">
        <v>1</v>
      </c>
      <c r="BI291" s="1"/>
      <c r="BJ291" s="1">
        <v>1</v>
      </c>
      <c r="BL291" s="1">
        <v>1</v>
      </c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>
        <v>0</v>
      </c>
    </row>
    <row r="292" spans="1:75" ht="15.75" hidden="1" customHeight="1" x14ac:dyDescent="0.3">
      <c r="A292" s="2">
        <v>252</v>
      </c>
      <c r="B292" s="2">
        <v>1</v>
      </c>
      <c r="C292" s="2" t="s">
        <v>75</v>
      </c>
      <c r="D292" s="1">
        <v>9</v>
      </c>
      <c r="E292" s="2" t="str">
        <f t="shared" si="289"/>
        <v>9_Carcharhiniformes</v>
      </c>
      <c r="F292" s="2" t="s">
        <v>76</v>
      </c>
      <c r="G292" s="2" t="s">
        <v>800</v>
      </c>
      <c r="H292" s="2" t="s">
        <v>801</v>
      </c>
      <c r="I292" s="2" t="s">
        <v>814</v>
      </c>
      <c r="J292" s="2" t="s">
        <v>815</v>
      </c>
      <c r="K292" s="19" t="str">
        <f t="shared" si="290"/>
        <v>Apristurus canutus</v>
      </c>
      <c r="L292" s="20">
        <f>VLOOKUP($K292,GlobSheetPaste!$H$3:$P$1269,2,FALSE)</f>
        <v>44572</v>
      </c>
      <c r="M292" s="20">
        <f>VLOOKUP($K292,GlobSheetPaste!$H$3:$P$1269,3,FALSE)</f>
        <v>124433268</v>
      </c>
      <c r="N292" s="20" t="str">
        <f>VLOOKUP($K292,GlobSheetPaste!$H$3:$P$1269,4,FALSE)</f>
        <v>published</v>
      </c>
      <c r="O292" s="20" t="str">
        <f>VLOOKUP($K292,GlobSheetPaste!$H$3:$P$1269,5,FALSE)</f>
        <v>DD</v>
      </c>
      <c r="P292" s="20">
        <f>VLOOKUP($K292,GlobSheetPaste!$H$3:$P$1269,6,FALSE)</f>
        <v>2007</v>
      </c>
      <c r="Q292" s="20" t="str">
        <f>VLOOKUP($K292,GlobSheetPaste!$H$3:$P$1269,7,FALSE)</f>
        <v>LC</v>
      </c>
      <c r="R292" s="20" t="str">
        <f>VLOOKUP($K292,GlobSheetPaste!$H$3:$P$1269,8,FALSE)</f>
        <v>NA</v>
      </c>
      <c r="S292" s="20" t="str">
        <f t="shared" si="327"/>
        <v>non-genuine change</v>
      </c>
      <c r="T292" s="20" t="b">
        <f t="shared" si="291"/>
        <v>0</v>
      </c>
      <c r="U292" s="22">
        <f>VLOOKUP($K292,GlobSheetPaste!$H$3:$P$1269,9,FALSE)</f>
        <v>43891</v>
      </c>
      <c r="V292" s="19">
        <v>521</v>
      </c>
      <c r="W292" s="19">
        <v>915</v>
      </c>
      <c r="X292" s="2" t="b">
        <f t="shared" ref="X292:Y292" si="330">ISNUMBER(V292)</f>
        <v>1</v>
      </c>
      <c r="Y292" s="2" t="b">
        <f t="shared" si="330"/>
        <v>1</v>
      </c>
      <c r="Z292" s="2" t="s">
        <v>89</v>
      </c>
      <c r="AB292" s="2" t="s">
        <v>178</v>
      </c>
      <c r="AC292" s="24" t="str">
        <f ca="1">IFERROR(__xludf.DUMMYFUNCTION("SPLIT(AB292,""_"")"),"Deepwater")</f>
        <v>Deepwater</v>
      </c>
      <c r="AD292" s="24"/>
      <c r="AE292" s="24">
        <f>VLOOKUP(J292,rangearea210527!$B$2:$C$1159,2,TRUE)</f>
        <v>20069.40638</v>
      </c>
      <c r="AF292" s="26" t="s">
        <v>118</v>
      </c>
      <c r="AG292" s="26">
        <v>46</v>
      </c>
      <c r="AH292" s="26" t="s">
        <v>84</v>
      </c>
      <c r="AI292" s="26" t="s">
        <v>85</v>
      </c>
      <c r="AJ292" s="27" t="s">
        <v>86</v>
      </c>
      <c r="AK292" s="27"/>
      <c r="AL292" s="26"/>
      <c r="AM292" s="26">
        <v>1</v>
      </c>
      <c r="AN292" s="26">
        <v>0</v>
      </c>
      <c r="AO292" s="29">
        <v>0</v>
      </c>
      <c r="AP292" s="30"/>
      <c r="AQ292" s="30"/>
      <c r="AR292" s="30"/>
      <c r="AS292" s="1">
        <v>0</v>
      </c>
      <c r="AT292" s="1"/>
      <c r="AU292" s="1" t="s">
        <v>377</v>
      </c>
      <c r="AV292" s="1">
        <v>1</v>
      </c>
      <c r="AW292" s="1">
        <v>0</v>
      </c>
      <c r="AX292" s="1">
        <v>0</v>
      </c>
      <c r="AY292" s="1">
        <v>1</v>
      </c>
      <c r="BC292" s="1">
        <v>1</v>
      </c>
      <c r="BH292" s="1">
        <v>1</v>
      </c>
      <c r="BJ292" s="1">
        <v>1</v>
      </c>
      <c r="BL292" s="1">
        <v>1</v>
      </c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>
        <v>0</v>
      </c>
    </row>
    <row r="293" spans="1:75" ht="15.75" hidden="1" customHeight="1" x14ac:dyDescent="0.3">
      <c r="A293" s="2">
        <v>253</v>
      </c>
      <c r="B293" s="2">
        <v>1</v>
      </c>
      <c r="C293" s="2" t="s">
        <v>75</v>
      </c>
      <c r="D293" s="1">
        <v>9</v>
      </c>
      <c r="E293" s="2" t="str">
        <f t="shared" si="289"/>
        <v>9_Carcharhiniformes</v>
      </c>
      <c r="F293" s="2" t="s">
        <v>76</v>
      </c>
      <c r="G293" s="2" t="s">
        <v>800</v>
      </c>
      <c r="H293" s="2" t="s">
        <v>801</v>
      </c>
      <c r="I293" s="2" t="s">
        <v>816</v>
      </c>
      <c r="J293" s="2" t="s">
        <v>817</v>
      </c>
      <c r="K293" s="19" t="str">
        <f t="shared" si="290"/>
        <v>Apristurus exsanguis</v>
      </c>
      <c r="L293" s="20">
        <f>VLOOKUP($K293,GlobSheetPaste!$H$3:$P$1269,2,FALSE)</f>
        <v>41719</v>
      </c>
      <c r="M293" s="20">
        <f>VLOOKUP($K293,GlobSheetPaste!$H$3:$P$1269,3,FALSE)</f>
        <v>116736644</v>
      </c>
      <c r="N293" s="20" t="str">
        <f>VLOOKUP($K293,GlobSheetPaste!$H$3:$P$1269,4,FALSE)</f>
        <v>published</v>
      </c>
      <c r="O293" s="20" t="str">
        <f>VLOOKUP($K293,GlobSheetPaste!$H$3:$P$1269,5,FALSE)</f>
        <v>LC</v>
      </c>
      <c r="P293" s="20">
        <f>VLOOKUP($K293,GlobSheetPaste!$H$3:$P$1269,6,FALSE)</f>
        <v>2003</v>
      </c>
      <c r="Q293" s="20" t="str">
        <f>VLOOKUP($K293,GlobSheetPaste!$H$3:$P$1269,7,FALSE)</f>
        <v>LC</v>
      </c>
      <c r="R293" s="20" t="str">
        <f>VLOOKUP($K293,GlobSheetPaste!$H$3:$P$1269,8,FALSE)</f>
        <v>NA</v>
      </c>
      <c r="S293" s="20" t="str">
        <f t="shared" si="327"/>
        <v>NoChange</v>
      </c>
      <c r="T293" s="20" t="b">
        <f t="shared" si="291"/>
        <v>0</v>
      </c>
      <c r="U293" s="20">
        <f>VLOOKUP($K293,GlobSheetPaste!$H$3:$P$1269,9,FALSE)</f>
        <v>2017</v>
      </c>
      <c r="V293" s="19">
        <v>573</v>
      </c>
      <c r="W293" s="19">
        <v>1200</v>
      </c>
      <c r="X293" s="2" t="b">
        <f t="shared" ref="X293:Y293" si="331">ISNUMBER(V293)</f>
        <v>1</v>
      </c>
      <c r="Y293" s="2" t="b">
        <f t="shared" si="331"/>
        <v>1</v>
      </c>
      <c r="Z293" s="2" t="s">
        <v>89</v>
      </c>
      <c r="AB293" s="2" t="s">
        <v>178</v>
      </c>
      <c r="AC293" s="24" t="str">
        <f ca="1">IFERROR(__xludf.DUMMYFUNCTION("SPLIT(AB293,""_"")"),"Deepwater")</f>
        <v>Deepwater</v>
      </c>
      <c r="AD293" s="24"/>
      <c r="AE293" s="24">
        <f>VLOOKUP(J293,rangearea210527!$B$2:$C$1159,2,TRUE)</f>
        <v>497043.80780000001</v>
      </c>
      <c r="AF293" s="26"/>
      <c r="AG293" s="26">
        <v>91</v>
      </c>
      <c r="AH293" s="26" t="s">
        <v>84</v>
      </c>
      <c r="AI293" s="26" t="s">
        <v>85</v>
      </c>
      <c r="AJ293" s="27" t="s">
        <v>86</v>
      </c>
      <c r="AK293" s="27"/>
      <c r="AL293" s="26"/>
      <c r="AM293" s="26">
        <v>1</v>
      </c>
      <c r="AN293" s="26">
        <v>0</v>
      </c>
      <c r="AO293" s="29">
        <v>0</v>
      </c>
      <c r="AP293" s="30"/>
      <c r="AQ293" s="30"/>
      <c r="AR293" s="30"/>
      <c r="AS293" s="1">
        <v>0</v>
      </c>
      <c r="AT293" s="1"/>
      <c r="AU293" s="1"/>
      <c r="AV293" s="1"/>
      <c r="AW293" s="1">
        <v>0</v>
      </c>
      <c r="AX293" s="1">
        <v>0</v>
      </c>
      <c r="AY293" s="1">
        <v>1</v>
      </c>
      <c r="BC293" s="1">
        <v>1</v>
      </c>
      <c r="BJ293" s="1">
        <v>1</v>
      </c>
      <c r="BL293" s="1">
        <v>1</v>
      </c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>
        <v>0</v>
      </c>
    </row>
    <row r="294" spans="1:75" ht="15.75" hidden="1" customHeight="1" x14ac:dyDescent="0.3">
      <c r="A294" s="2">
        <v>254</v>
      </c>
      <c r="B294" s="2">
        <v>1</v>
      </c>
      <c r="C294" s="2" t="s">
        <v>75</v>
      </c>
      <c r="D294" s="1">
        <v>9</v>
      </c>
      <c r="E294" s="2" t="str">
        <f t="shared" si="289"/>
        <v>9_Carcharhiniformes</v>
      </c>
      <c r="F294" s="2" t="s">
        <v>76</v>
      </c>
      <c r="G294" s="2" t="s">
        <v>800</v>
      </c>
      <c r="H294" s="2" t="s">
        <v>801</v>
      </c>
      <c r="I294" s="2" t="s">
        <v>818</v>
      </c>
      <c r="J294" s="2" t="s">
        <v>819</v>
      </c>
      <c r="K294" s="19" t="str">
        <f t="shared" si="290"/>
        <v>Apristurus fedorovi</v>
      </c>
      <c r="L294" s="20">
        <f>VLOOKUP($K294,GlobSheetPaste!$H$3:$P$1269,2,FALSE)</f>
        <v>44210</v>
      </c>
      <c r="M294" s="20">
        <f>VLOOKUP($K294,GlobSheetPaste!$H$3:$P$1269,3,FALSE)</f>
        <v>124430360</v>
      </c>
      <c r="N294" s="20" t="str">
        <f>VLOOKUP($K294,GlobSheetPaste!$H$3:$P$1269,4,FALSE)</f>
        <v>published</v>
      </c>
      <c r="O294" s="20" t="str">
        <f>VLOOKUP($K294,GlobSheetPaste!$H$3:$P$1269,5,FALSE)</f>
        <v>DD</v>
      </c>
      <c r="P294" s="20">
        <f>VLOOKUP($K294,GlobSheetPaste!$H$3:$P$1269,6,FALSE)</f>
        <v>2004</v>
      </c>
      <c r="Q294" s="20" t="str">
        <f>VLOOKUP($K294,GlobSheetPaste!$H$3:$P$1269,7,FALSE)</f>
        <v>LC</v>
      </c>
      <c r="R294" s="20" t="str">
        <f>VLOOKUP($K294,GlobSheetPaste!$H$3:$P$1269,8,FALSE)</f>
        <v>NA</v>
      </c>
      <c r="S294" s="20" t="str">
        <f t="shared" si="327"/>
        <v>non-genuine change</v>
      </c>
      <c r="T294" s="20" t="b">
        <f t="shared" si="291"/>
        <v>0</v>
      </c>
      <c r="U294" s="22">
        <f>VLOOKUP($K294,GlobSheetPaste!$H$3:$P$1269,9,FALSE)</f>
        <v>44197</v>
      </c>
      <c r="V294" s="19">
        <v>810</v>
      </c>
      <c r="W294" s="19">
        <v>1430</v>
      </c>
      <c r="X294" s="2" t="b">
        <f t="shared" ref="X294:Y294" si="332">ISNUMBER(V294)</f>
        <v>1</v>
      </c>
      <c r="Y294" s="2" t="b">
        <f t="shared" si="332"/>
        <v>1</v>
      </c>
      <c r="Z294" s="2" t="s">
        <v>89</v>
      </c>
      <c r="AB294" s="2" t="s">
        <v>178</v>
      </c>
      <c r="AC294" s="24" t="str">
        <f ca="1">IFERROR(__xludf.DUMMYFUNCTION("SPLIT(AB294,""_"")"),"Deepwater")</f>
        <v>Deepwater</v>
      </c>
      <c r="AD294" s="24"/>
      <c r="AE294" s="24">
        <f>VLOOKUP(J294,rangearea210527!$B$2:$C$1159,2,TRUE)</f>
        <v>47703.204100000003</v>
      </c>
      <c r="AF294" s="26" t="s">
        <v>118</v>
      </c>
      <c r="AG294" s="26">
        <v>68.3</v>
      </c>
      <c r="AH294" s="26" t="s">
        <v>84</v>
      </c>
      <c r="AI294" s="26" t="s">
        <v>85</v>
      </c>
      <c r="AJ294" s="27" t="s">
        <v>86</v>
      </c>
      <c r="AK294" s="27"/>
      <c r="AL294" s="26"/>
      <c r="AM294" s="26">
        <v>1</v>
      </c>
      <c r="AN294" s="26">
        <v>0</v>
      </c>
      <c r="AO294" s="29">
        <v>0</v>
      </c>
      <c r="AP294" s="30"/>
      <c r="AQ294" s="30"/>
      <c r="AR294" s="30"/>
      <c r="AS294" s="1">
        <v>0</v>
      </c>
      <c r="AT294" s="1"/>
      <c r="AU294" s="1"/>
      <c r="AV294" s="1"/>
      <c r="AW294" s="1">
        <v>0</v>
      </c>
      <c r="AX294" s="1">
        <v>0</v>
      </c>
      <c r="AY294" s="1">
        <v>1</v>
      </c>
      <c r="BC294" s="1">
        <v>1</v>
      </c>
      <c r="BH294" s="1">
        <v>1</v>
      </c>
      <c r="BJ294" s="1">
        <v>1</v>
      </c>
      <c r="BL294" s="1">
        <v>1</v>
      </c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>
        <v>0</v>
      </c>
    </row>
    <row r="295" spans="1:75" ht="15.75" hidden="1" customHeight="1" x14ac:dyDescent="0.3">
      <c r="A295" s="2">
        <v>255</v>
      </c>
      <c r="B295" s="2">
        <v>1</v>
      </c>
      <c r="C295" s="2" t="s">
        <v>75</v>
      </c>
      <c r="D295" s="1">
        <v>9</v>
      </c>
      <c r="E295" s="2" t="str">
        <f t="shared" si="289"/>
        <v>9_Carcharhiniformes</v>
      </c>
      <c r="F295" s="2" t="s">
        <v>76</v>
      </c>
      <c r="G295" s="2" t="s">
        <v>800</v>
      </c>
      <c r="H295" s="2" t="s">
        <v>801</v>
      </c>
      <c r="I295" s="2" t="s">
        <v>464</v>
      </c>
      <c r="J295" s="2" t="s">
        <v>820</v>
      </c>
      <c r="K295" s="19" t="str">
        <f t="shared" si="290"/>
        <v>Apristurus garricki</v>
      </c>
      <c r="L295" s="20">
        <f>VLOOKUP($K295,GlobSheetPaste!$H$3:$P$1269,2,FALSE)</f>
        <v>116857982</v>
      </c>
      <c r="M295" s="20">
        <f>VLOOKUP($K295,GlobSheetPaste!$H$3:$P$1269,3,FALSE)</f>
        <v>116858063</v>
      </c>
      <c r="N295" s="20" t="str">
        <f>VLOOKUP($K295,GlobSheetPaste!$H$3:$P$1269,4,FALSE)</f>
        <v>published</v>
      </c>
      <c r="O295" s="20" t="str">
        <f>VLOOKUP($K295,GlobSheetPaste!$H$3:$P$1269,5,FALSE)</f>
        <v>NE</v>
      </c>
      <c r="P295" s="20" t="str">
        <f>VLOOKUP($K295,GlobSheetPaste!$H$3:$P$1269,6,FALSE)</f>
        <v>NA</v>
      </c>
      <c r="Q295" s="20" t="str">
        <f>VLOOKUP($K295,GlobSheetPaste!$H$3:$P$1269,7,FALSE)</f>
        <v>LC</v>
      </c>
      <c r="R295" s="20" t="str">
        <f>VLOOKUP($K295,GlobSheetPaste!$H$3:$P$1269,8,FALSE)</f>
        <v>NA</v>
      </c>
      <c r="S295" s="1" t="s">
        <v>117</v>
      </c>
      <c r="T295" s="20" t="b">
        <f t="shared" si="291"/>
        <v>0</v>
      </c>
      <c r="U295" s="20">
        <f>VLOOKUP($K295,GlobSheetPaste!$H$3:$P$1269,9,FALSE)</f>
        <v>2017</v>
      </c>
      <c r="V295" s="19">
        <v>517</v>
      </c>
      <c r="W295" s="19">
        <v>1200</v>
      </c>
      <c r="X295" s="2" t="b">
        <f t="shared" ref="X295:Y295" si="333">ISNUMBER(V295)</f>
        <v>1</v>
      </c>
      <c r="Y295" s="2" t="b">
        <f t="shared" si="333"/>
        <v>1</v>
      </c>
      <c r="Z295" s="2" t="s">
        <v>89</v>
      </c>
      <c r="AB295" s="2" t="s">
        <v>178</v>
      </c>
      <c r="AC295" s="24" t="str">
        <f ca="1">IFERROR(__xludf.DUMMYFUNCTION("SPLIT(AB295,""_"")"),"Deepwater")</f>
        <v>Deepwater</v>
      </c>
      <c r="AD295" s="24"/>
      <c r="AE295" s="24">
        <f>VLOOKUP(J295,rangearea210527!$B$2:$C$1159,2,TRUE)</f>
        <v>144466.6838</v>
      </c>
      <c r="AF295" s="26" t="s">
        <v>118</v>
      </c>
      <c r="AG295" s="26">
        <v>85</v>
      </c>
      <c r="AH295" s="26" t="s">
        <v>84</v>
      </c>
      <c r="AI295" s="26" t="s">
        <v>85</v>
      </c>
      <c r="AJ295" s="27" t="s">
        <v>86</v>
      </c>
      <c r="AK295" s="27"/>
      <c r="AL295" s="26"/>
      <c r="AM295" s="26">
        <v>1</v>
      </c>
      <c r="AN295" s="26">
        <v>0</v>
      </c>
      <c r="AO295" s="29">
        <v>0</v>
      </c>
      <c r="AP295" s="30"/>
      <c r="AQ295" s="30"/>
      <c r="AR295" s="30"/>
      <c r="AS295" s="1">
        <v>0</v>
      </c>
      <c r="AT295" s="1"/>
      <c r="AU295" s="1"/>
      <c r="AV295" s="1"/>
      <c r="AW295" s="1">
        <v>0</v>
      </c>
      <c r="AX295" s="1">
        <v>0</v>
      </c>
      <c r="AY295" s="1">
        <v>1</v>
      </c>
      <c r="BC295" s="1">
        <v>1</v>
      </c>
      <c r="BH295" s="1">
        <v>1</v>
      </c>
      <c r="BJ295" s="1">
        <v>1</v>
      </c>
      <c r="BL295" s="1">
        <v>1</v>
      </c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>
        <v>0</v>
      </c>
    </row>
    <row r="296" spans="1:75" ht="15.75" hidden="1" customHeight="1" x14ac:dyDescent="0.3">
      <c r="A296" s="2">
        <v>256</v>
      </c>
      <c r="B296" s="2">
        <v>1</v>
      </c>
      <c r="C296" s="2" t="s">
        <v>75</v>
      </c>
      <c r="D296" s="1">
        <v>9</v>
      </c>
      <c r="E296" s="2" t="str">
        <f t="shared" si="289"/>
        <v>9_Carcharhiniformes</v>
      </c>
      <c r="F296" s="2" t="s">
        <v>76</v>
      </c>
      <c r="G296" s="2" t="s">
        <v>800</v>
      </c>
      <c r="H296" s="2" t="s">
        <v>801</v>
      </c>
      <c r="I296" s="2" t="s">
        <v>821</v>
      </c>
      <c r="J296" s="2" t="s">
        <v>822</v>
      </c>
      <c r="K296" s="19" t="str">
        <f t="shared" si="290"/>
        <v>Apristurus gibbosus</v>
      </c>
      <c r="L296" s="20">
        <f>VLOOKUP($K296,GlobSheetPaste!$H$3:$P$1269,2,FALSE)</f>
        <v>44211</v>
      </c>
      <c r="M296" s="20">
        <f>VLOOKUP($K296,GlobSheetPaste!$H$3:$P$1269,3,FALSE)</f>
        <v>124430426</v>
      </c>
      <c r="N296" s="20" t="str">
        <f>VLOOKUP($K296,GlobSheetPaste!$H$3:$P$1269,4,FALSE)</f>
        <v>published</v>
      </c>
      <c r="O296" s="20" t="str">
        <f>VLOOKUP($K296,GlobSheetPaste!$H$3:$P$1269,5,FALSE)</f>
        <v>DD</v>
      </c>
      <c r="P296" s="20">
        <f>VLOOKUP($K296,GlobSheetPaste!$H$3:$P$1269,6,FALSE)</f>
        <v>2004</v>
      </c>
      <c r="Q296" s="20" t="str">
        <f>VLOOKUP($K296,GlobSheetPaste!$H$3:$P$1269,7,FALSE)</f>
        <v>LC</v>
      </c>
      <c r="R296" s="20" t="str">
        <f>VLOOKUP($K296,GlobSheetPaste!$H$3:$P$1269,8,FALSE)</f>
        <v>NA</v>
      </c>
      <c r="S296" s="20" t="str">
        <f t="shared" ref="S296:S310" si="334">IF(O296=Q296,"NoChange","non-genuine change")</f>
        <v>non-genuine change</v>
      </c>
      <c r="T296" s="20" t="b">
        <f t="shared" si="291"/>
        <v>0</v>
      </c>
      <c r="U296" s="22">
        <f>VLOOKUP($K296,GlobSheetPaste!$H$3:$P$1269,9,FALSE)</f>
        <v>43891</v>
      </c>
      <c r="V296" s="19">
        <v>600</v>
      </c>
      <c r="W296" s="19">
        <v>913</v>
      </c>
      <c r="X296" s="2" t="b">
        <f t="shared" ref="X296:Y296" si="335">ISNUMBER(V296)</f>
        <v>1</v>
      </c>
      <c r="Y296" s="2" t="b">
        <f t="shared" si="335"/>
        <v>1</v>
      </c>
      <c r="Z296" s="2" t="s">
        <v>89</v>
      </c>
      <c r="AB296" s="2" t="s">
        <v>178</v>
      </c>
      <c r="AC296" s="24" t="str">
        <f ca="1">IFERROR(__xludf.DUMMYFUNCTION("SPLIT(AB296,""_"")"),"Deepwater")</f>
        <v>Deepwater</v>
      </c>
      <c r="AD296" s="24"/>
      <c r="AE296" s="24">
        <f>VLOOKUP(J296,rangearea210527!$B$2:$C$1159,2,TRUE)</f>
        <v>10462.2174</v>
      </c>
      <c r="AF296" s="26" t="s">
        <v>118</v>
      </c>
      <c r="AG296" s="26">
        <v>54.8</v>
      </c>
      <c r="AH296" s="26" t="s">
        <v>84</v>
      </c>
      <c r="AI296" s="26" t="s">
        <v>85</v>
      </c>
      <c r="AJ296" s="27" t="s">
        <v>86</v>
      </c>
      <c r="AK296" s="27"/>
      <c r="AL296" s="26"/>
      <c r="AM296" s="26">
        <v>1</v>
      </c>
      <c r="AN296" s="26">
        <v>0</v>
      </c>
      <c r="AO296" s="29">
        <v>0</v>
      </c>
      <c r="AP296" s="30"/>
      <c r="AQ296" s="30"/>
      <c r="AR296" s="30"/>
      <c r="AS296" s="1">
        <v>0</v>
      </c>
      <c r="AT296" s="1"/>
      <c r="AU296" s="1"/>
      <c r="AV296" s="1"/>
      <c r="AW296" s="1">
        <v>0</v>
      </c>
      <c r="AX296" s="1">
        <v>0</v>
      </c>
      <c r="AY296" s="1">
        <v>1</v>
      </c>
      <c r="BC296" s="1">
        <v>1</v>
      </c>
      <c r="BH296" s="1">
        <v>1</v>
      </c>
      <c r="BJ296" s="1">
        <v>1</v>
      </c>
      <c r="BL296" s="1">
        <v>1</v>
      </c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>
        <v>0</v>
      </c>
    </row>
    <row r="297" spans="1:75" ht="15.75" hidden="1" customHeight="1" x14ac:dyDescent="0.3">
      <c r="A297" s="2">
        <v>257</v>
      </c>
      <c r="B297" s="2">
        <v>1</v>
      </c>
      <c r="C297" s="2" t="s">
        <v>75</v>
      </c>
      <c r="D297" s="1">
        <v>9</v>
      </c>
      <c r="E297" s="2" t="str">
        <f t="shared" si="289"/>
        <v>9_Carcharhiniformes</v>
      </c>
      <c r="F297" s="2" t="s">
        <v>76</v>
      </c>
      <c r="G297" s="2" t="s">
        <v>800</v>
      </c>
      <c r="H297" s="2" t="s">
        <v>801</v>
      </c>
      <c r="I297" s="2" t="s">
        <v>823</v>
      </c>
      <c r="J297" s="2" t="s">
        <v>824</v>
      </c>
      <c r="K297" s="19" t="str">
        <f t="shared" si="290"/>
        <v>Apristurus herklotsi</v>
      </c>
      <c r="L297" s="20">
        <f>VLOOKUP($K297,GlobSheetPaste!$H$3:$P$1269,2,FALSE)</f>
        <v>44212</v>
      </c>
      <c r="M297" s="20">
        <f>VLOOKUP($K297,GlobSheetPaste!$H$3:$P$1269,3,FALSE)</f>
        <v>124430498</v>
      </c>
      <c r="N297" s="20" t="str">
        <f>VLOOKUP($K297,GlobSheetPaste!$H$3:$P$1269,4,FALSE)</f>
        <v>published</v>
      </c>
      <c r="O297" s="20" t="str">
        <f>VLOOKUP($K297,GlobSheetPaste!$H$3:$P$1269,5,FALSE)</f>
        <v>DD</v>
      </c>
      <c r="P297" s="20">
        <f>VLOOKUP($K297,GlobSheetPaste!$H$3:$P$1269,6,FALSE)</f>
        <v>2004</v>
      </c>
      <c r="Q297" s="20" t="str">
        <f>VLOOKUP($K297,GlobSheetPaste!$H$3:$P$1269,7,FALSE)</f>
        <v>LC</v>
      </c>
      <c r="R297" s="20" t="str">
        <f>VLOOKUP($K297,GlobSheetPaste!$H$3:$P$1269,8,FALSE)</f>
        <v>NA</v>
      </c>
      <c r="S297" s="20" t="str">
        <f t="shared" si="334"/>
        <v>non-genuine change</v>
      </c>
      <c r="T297" s="20" t="b">
        <f t="shared" si="291"/>
        <v>0</v>
      </c>
      <c r="U297" s="22">
        <f>VLOOKUP($K297,GlobSheetPaste!$H$3:$P$1269,9,FALSE)</f>
        <v>43891</v>
      </c>
      <c r="V297" s="19">
        <v>423</v>
      </c>
      <c r="W297" s="19">
        <v>910</v>
      </c>
      <c r="X297" s="2" t="b">
        <f t="shared" ref="X297:Y297" si="336">ISNUMBER(V297)</f>
        <v>1</v>
      </c>
      <c r="Y297" s="2" t="b">
        <f t="shared" si="336"/>
        <v>1</v>
      </c>
      <c r="Z297" s="2" t="s">
        <v>89</v>
      </c>
      <c r="AB297" s="2" t="s">
        <v>178</v>
      </c>
      <c r="AC297" s="24" t="str">
        <f ca="1">IFERROR(__xludf.DUMMYFUNCTION("SPLIT(AB297,""_"")"),"Deepwater")</f>
        <v>Deepwater</v>
      </c>
      <c r="AD297" s="24"/>
      <c r="AE297" s="24">
        <f>VLOOKUP(J297,rangearea210527!$B$2:$C$1159,2,TRUE)</f>
        <v>62747.659639999998</v>
      </c>
      <c r="AF297" s="26" t="s">
        <v>118</v>
      </c>
      <c r="AG297" s="26">
        <v>52</v>
      </c>
      <c r="AH297" s="26" t="s">
        <v>84</v>
      </c>
      <c r="AI297" s="26" t="s">
        <v>85</v>
      </c>
      <c r="AJ297" s="27" t="s">
        <v>86</v>
      </c>
      <c r="AK297" s="27"/>
      <c r="AL297" s="26"/>
      <c r="AM297" s="26">
        <v>1</v>
      </c>
      <c r="AN297" s="26">
        <v>0</v>
      </c>
      <c r="AO297" s="29">
        <v>0</v>
      </c>
      <c r="AP297" s="30"/>
      <c r="AQ297" s="30"/>
      <c r="AR297" s="30"/>
      <c r="AS297" s="1">
        <v>1</v>
      </c>
      <c r="AT297" s="1"/>
      <c r="AU297" s="1"/>
      <c r="AV297" s="1"/>
      <c r="AW297" s="1">
        <v>0</v>
      </c>
      <c r="AX297" s="1">
        <v>0</v>
      </c>
      <c r="AY297" s="1">
        <v>1</v>
      </c>
      <c r="BC297" s="1">
        <v>1</v>
      </c>
      <c r="BH297" s="1">
        <v>1</v>
      </c>
      <c r="BJ297" s="1">
        <v>1</v>
      </c>
      <c r="BL297" s="1">
        <v>1</v>
      </c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>
        <v>0</v>
      </c>
    </row>
    <row r="298" spans="1:75" ht="15.75" hidden="1" customHeight="1" x14ac:dyDescent="0.3">
      <c r="A298" s="2">
        <v>258</v>
      </c>
      <c r="B298" s="2">
        <v>1</v>
      </c>
      <c r="C298" s="2" t="s">
        <v>75</v>
      </c>
      <c r="D298" s="1">
        <v>9</v>
      </c>
      <c r="E298" s="2" t="str">
        <f t="shared" si="289"/>
        <v>9_Carcharhiniformes</v>
      </c>
      <c r="F298" s="2" t="s">
        <v>76</v>
      </c>
      <c r="G298" s="2" t="s">
        <v>800</v>
      </c>
      <c r="H298" s="2" t="s">
        <v>801</v>
      </c>
      <c r="I298" s="2" t="s">
        <v>825</v>
      </c>
      <c r="J298" s="2" t="s">
        <v>826</v>
      </c>
      <c r="K298" s="19" t="str">
        <f t="shared" si="290"/>
        <v>Apristurus indicus</v>
      </c>
      <c r="L298" s="20">
        <f>VLOOKUP($K298,GlobSheetPaste!$H$3:$P$1269,2,FALSE)</f>
        <v>161470</v>
      </c>
      <c r="M298" s="20">
        <f>VLOOKUP($K298,GlobSheetPaste!$H$3:$P$1269,3,FALSE)</f>
        <v>109904876</v>
      </c>
      <c r="N298" s="20" t="str">
        <f>VLOOKUP($K298,GlobSheetPaste!$H$3:$P$1269,4,FALSE)</f>
        <v>published</v>
      </c>
      <c r="O298" s="20" t="str">
        <f>VLOOKUP($K298,GlobSheetPaste!$H$3:$P$1269,5,FALSE)</f>
        <v>DD</v>
      </c>
      <c r="P298" s="20">
        <f>VLOOKUP($K298,GlobSheetPaste!$H$3:$P$1269,6,FALSE)</f>
        <v>2008</v>
      </c>
      <c r="Q298" s="20" t="str">
        <f>VLOOKUP($K298,GlobSheetPaste!$H$3:$P$1269,7,FALSE)</f>
        <v>LC</v>
      </c>
      <c r="R298" s="20" t="str">
        <f>VLOOKUP($K298,GlobSheetPaste!$H$3:$P$1269,8,FALSE)</f>
        <v>NA</v>
      </c>
      <c r="S298" s="20" t="str">
        <f t="shared" si="334"/>
        <v>non-genuine change</v>
      </c>
      <c r="T298" s="20" t="b">
        <f t="shared" si="291"/>
        <v>0</v>
      </c>
      <c r="U298" s="20">
        <f>VLOOKUP($K298,GlobSheetPaste!$H$3:$P$1269,9,FALSE)</f>
        <v>2017</v>
      </c>
      <c r="V298" s="19">
        <v>1225</v>
      </c>
      <c r="W298" s="19">
        <v>1840</v>
      </c>
      <c r="X298" s="2" t="b">
        <f t="shared" ref="X298:Y298" si="337">ISNUMBER(V298)</f>
        <v>1</v>
      </c>
      <c r="Y298" s="2" t="b">
        <f t="shared" si="337"/>
        <v>1</v>
      </c>
      <c r="Z298" s="2" t="s">
        <v>89</v>
      </c>
      <c r="AB298" s="2" t="s">
        <v>178</v>
      </c>
      <c r="AC298" s="24" t="str">
        <f ca="1">IFERROR(__xludf.DUMMYFUNCTION("SPLIT(AB298,""_"")"),"Deepwater")</f>
        <v>Deepwater</v>
      </c>
      <c r="AD298" s="24"/>
      <c r="AE298" s="24">
        <f>VLOOKUP(J298,rangearea210527!$B$2:$C$1159,2,TRUE)</f>
        <v>80513.665489999999</v>
      </c>
      <c r="AF298" s="26" t="s">
        <v>118</v>
      </c>
      <c r="AG298" s="26">
        <v>33.6</v>
      </c>
      <c r="AH298" s="26" t="s">
        <v>84</v>
      </c>
      <c r="AI298" s="26" t="s">
        <v>85</v>
      </c>
      <c r="AJ298" s="27" t="s">
        <v>86</v>
      </c>
      <c r="AK298" s="27"/>
      <c r="AL298" s="26"/>
      <c r="AM298" s="26">
        <v>1</v>
      </c>
      <c r="AN298" s="26">
        <v>0</v>
      </c>
      <c r="AO298" s="29">
        <v>0</v>
      </c>
      <c r="AP298" s="30"/>
      <c r="AQ298" s="30"/>
      <c r="AR298" s="30"/>
      <c r="AS298" s="1">
        <v>0</v>
      </c>
      <c r="AT298" s="1"/>
      <c r="AU298" s="1"/>
      <c r="AV298" s="1"/>
      <c r="AW298" s="1">
        <v>0</v>
      </c>
      <c r="AX298" s="1">
        <v>0</v>
      </c>
      <c r="AY298" s="1">
        <v>1</v>
      </c>
      <c r="BC298" s="1">
        <v>1</v>
      </c>
      <c r="BH298" s="1">
        <v>1</v>
      </c>
      <c r="BJ298" s="1">
        <v>1</v>
      </c>
      <c r="BL298" s="1">
        <v>1</v>
      </c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>
        <v>0</v>
      </c>
    </row>
    <row r="299" spans="1:75" ht="15.75" hidden="1" customHeight="1" x14ac:dyDescent="0.3">
      <c r="A299" s="2">
        <v>259</v>
      </c>
      <c r="B299" s="2">
        <v>1</v>
      </c>
      <c r="C299" s="2" t="s">
        <v>75</v>
      </c>
      <c r="D299" s="1">
        <v>9</v>
      </c>
      <c r="E299" s="2" t="str">
        <f t="shared" si="289"/>
        <v>9_Carcharhiniformes</v>
      </c>
      <c r="F299" s="2" t="s">
        <v>76</v>
      </c>
      <c r="G299" s="2" t="s">
        <v>800</v>
      </c>
      <c r="H299" s="2" t="s">
        <v>801</v>
      </c>
      <c r="I299" s="2" t="s">
        <v>827</v>
      </c>
      <c r="J299" s="2" t="s">
        <v>828</v>
      </c>
      <c r="K299" s="19" t="str">
        <f t="shared" si="290"/>
        <v>Apristurus internatus</v>
      </c>
      <c r="L299" s="20">
        <f>VLOOKUP($K299,GlobSheetPaste!$H$3:$P$1269,2,FALSE)</f>
        <v>44213</v>
      </c>
      <c r="M299" s="20">
        <f>VLOOKUP($K299,GlobSheetPaste!$H$3:$P$1269,3,FALSE)</f>
        <v>124430584</v>
      </c>
      <c r="N299" s="20" t="str">
        <f>VLOOKUP($K299,GlobSheetPaste!$H$3:$P$1269,4,FALSE)</f>
        <v>published</v>
      </c>
      <c r="O299" s="20" t="str">
        <f>VLOOKUP($K299,GlobSheetPaste!$H$3:$P$1269,5,FALSE)</f>
        <v>DD</v>
      </c>
      <c r="P299" s="20">
        <f>VLOOKUP($K299,GlobSheetPaste!$H$3:$P$1269,6,FALSE)</f>
        <v>2004</v>
      </c>
      <c r="Q299" s="20" t="str">
        <f>VLOOKUP($K299,GlobSheetPaste!$H$3:$P$1269,7,FALSE)</f>
        <v>LC</v>
      </c>
      <c r="R299" s="20" t="str">
        <f>VLOOKUP($K299,GlobSheetPaste!$H$3:$P$1269,8,FALSE)</f>
        <v>NA</v>
      </c>
      <c r="S299" s="20" t="str">
        <f t="shared" si="334"/>
        <v>non-genuine change</v>
      </c>
      <c r="T299" s="20" t="b">
        <f t="shared" si="291"/>
        <v>0</v>
      </c>
      <c r="U299" s="22">
        <f>VLOOKUP($K299,GlobSheetPaste!$H$3:$P$1269,9,FALSE)</f>
        <v>43891</v>
      </c>
      <c r="V299" s="19">
        <v>200</v>
      </c>
      <c r="W299" s="19">
        <v>1000</v>
      </c>
      <c r="X299" s="2" t="b">
        <f t="shared" ref="X299:Y299" si="338">ISNUMBER(V299)</f>
        <v>1</v>
      </c>
      <c r="Y299" s="2" t="b">
        <f t="shared" si="338"/>
        <v>1</v>
      </c>
      <c r="Z299" s="2" t="s">
        <v>89</v>
      </c>
      <c r="AB299" s="2" t="s">
        <v>178</v>
      </c>
      <c r="AC299" s="24" t="str">
        <f ca="1">IFERROR(__xludf.DUMMYFUNCTION("SPLIT(AB299,""_"")"),"Deepwater")</f>
        <v>Deepwater</v>
      </c>
      <c r="AD299" s="24"/>
      <c r="AE299" s="24">
        <f>VLOOKUP(J299,rangearea210527!$B$2:$C$1159,2,TRUE)</f>
        <v>285264.24619999999</v>
      </c>
      <c r="AF299" s="26"/>
      <c r="AG299" s="26">
        <v>41.9</v>
      </c>
      <c r="AH299" s="26" t="s">
        <v>84</v>
      </c>
      <c r="AI299" s="26" t="s">
        <v>85</v>
      </c>
      <c r="AJ299" s="27" t="s">
        <v>86</v>
      </c>
      <c r="AK299" s="27"/>
      <c r="AL299" s="26"/>
      <c r="AM299" s="26">
        <v>1</v>
      </c>
      <c r="AN299" s="26">
        <v>0</v>
      </c>
      <c r="AO299" s="29">
        <v>0</v>
      </c>
      <c r="AP299" s="30"/>
      <c r="AQ299" s="30"/>
      <c r="AR299" s="30"/>
      <c r="AS299" s="1">
        <v>0</v>
      </c>
      <c r="AT299" s="1"/>
      <c r="AU299" s="1"/>
      <c r="AV299" s="1"/>
      <c r="AW299" s="1">
        <v>0</v>
      </c>
      <c r="AX299" s="1">
        <v>0</v>
      </c>
      <c r="AY299" s="1">
        <v>1</v>
      </c>
      <c r="BC299" s="1">
        <v>1</v>
      </c>
      <c r="BJ299" s="1">
        <v>1</v>
      </c>
      <c r="BK299" s="1"/>
      <c r="BL299" s="1">
        <v>1</v>
      </c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>
        <v>0</v>
      </c>
    </row>
    <row r="300" spans="1:75" ht="15.75" hidden="1" customHeight="1" x14ac:dyDescent="0.3">
      <c r="A300" s="2">
        <v>260</v>
      </c>
      <c r="B300" s="2">
        <v>1</v>
      </c>
      <c r="C300" s="2" t="s">
        <v>75</v>
      </c>
      <c r="D300" s="1">
        <v>9</v>
      </c>
      <c r="E300" s="2" t="str">
        <f t="shared" si="289"/>
        <v>9_Carcharhiniformes</v>
      </c>
      <c r="F300" s="2" t="s">
        <v>76</v>
      </c>
      <c r="G300" s="2" t="s">
        <v>800</v>
      </c>
      <c r="H300" s="2" t="s">
        <v>801</v>
      </c>
      <c r="I300" s="2" t="s">
        <v>829</v>
      </c>
      <c r="J300" s="2" t="s">
        <v>830</v>
      </c>
      <c r="K300" s="19" t="str">
        <f t="shared" si="290"/>
        <v>Apristurus investigatoris</v>
      </c>
      <c r="L300" s="20">
        <f>VLOOKUP($K300,GlobSheetPaste!$H$3:$P$1269,2,FALSE)</f>
        <v>44214</v>
      </c>
      <c r="M300" s="20">
        <f>VLOOKUP($K300,GlobSheetPaste!$H$3:$P$1269,3,FALSE)</f>
        <v>124430645</v>
      </c>
      <c r="N300" s="20" t="str">
        <f>VLOOKUP($K300,GlobSheetPaste!$H$3:$P$1269,4,FALSE)</f>
        <v>published</v>
      </c>
      <c r="O300" s="20" t="str">
        <f>VLOOKUP($K300,GlobSheetPaste!$H$3:$P$1269,5,FALSE)</f>
        <v>DD</v>
      </c>
      <c r="P300" s="20">
        <f>VLOOKUP($K300,GlobSheetPaste!$H$3:$P$1269,6,FALSE)</f>
        <v>2004</v>
      </c>
      <c r="Q300" s="20" t="str">
        <f>VLOOKUP($K300,GlobSheetPaste!$H$3:$P$1269,7,FALSE)</f>
        <v>LC</v>
      </c>
      <c r="R300" s="20" t="str">
        <f>VLOOKUP($K300,GlobSheetPaste!$H$3:$P$1269,8,FALSE)</f>
        <v>NA</v>
      </c>
      <c r="S300" s="20" t="str">
        <f t="shared" si="334"/>
        <v>non-genuine change</v>
      </c>
      <c r="T300" s="20" t="b">
        <f t="shared" si="291"/>
        <v>0</v>
      </c>
      <c r="U300" s="22">
        <f>VLOOKUP($K300,GlobSheetPaste!$H$3:$P$1269,9,FALSE)</f>
        <v>43891</v>
      </c>
      <c r="V300" s="19">
        <v>907</v>
      </c>
      <c r="W300" s="19">
        <v>1040</v>
      </c>
      <c r="X300" s="2" t="b">
        <f t="shared" ref="X300:Y300" si="339">ISNUMBER(V300)</f>
        <v>1</v>
      </c>
      <c r="Y300" s="2" t="b">
        <f t="shared" si="339"/>
        <v>1</v>
      </c>
      <c r="Z300" s="2" t="s">
        <v>262</v>
      </c>
      <c r="AB300" s="2" t="s">
        <v>178</v>
      </c>
      <c r="AC300" s="24" t="str">
        <f ca="1">IFERROR(__xludf.DUMMYFUNCTION("SPLIT(AB300,""_"")"),"Deepwater")</f>
        <v>Deepwater</v>
      </c>
      <c r="AD300" s="24"/>
      <c r="AE300" s="24">
        <f>VLOOKUP(J300,rangearea210527!$B$2:$C$1159,2,TRUE)</f>
        <v>5538.239638</v>
      </c>
      <c r="AF300" s="26" t="s">
        <v>118</v>
      </c>
      <c r="AG300" s="26">
        <v>31</v>
      </c>
      <c r="AH300" s="26" t="s">
        <v>84</v>
      </c>
      <c r="AI300" s="26" t="s">
        <v>85</v>
      </c>
      <c r="AJ300" s="27" t="s">
        <v>86</v>
      </c>
      <c r="AK300" s="27"/>
      <c r="AL300" s="26"/>
      <c r="AM300" s="26">
        <v>1</v>
      </c>
      <c r="AN300" s="26">
        <v>0</v>
      </c>
      <c r="AO300" s="29">
        <v>0</v>
      </c>
      <c r="AP300" s="30"/>
      <c r="AQ300" s="30"/>
      <c r="AR300" s="30"/>
      <c r="AS300" s="1">
        <v>1</v>
      </c>
      <c r="AT300" s="1"/>
      <c r="AU300" s="1"/>
      <c r="AV300" s="1"/>
      <c r="AW300" s="1">
        <v>0</v>
      </c>
      <c r="AX300" s="1">
        <v>0</v>
      </c>
      <c r="AY300" s="1">
        <v>1</v>
      </c>
      <c r="BC300" s="1">
        <v>1</v>
      </c>
      <c r="BH300" s="1">
        <v>1</v>
      </c>
      <c r="BJ300" s="1">
        <v>1</v>
      </c>
      <c r="BL300" s="1">
        <v>1</v>
      </c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>
        <v>0</v>
      </c>
    </row>
    <row r="301" spans="1:75" ht="15.75" hidden="1" customHeight="1" x14ac:dyDescent="0.3">
      <c r="A301" s="2">
        <v>261</v>
      </c>
      <c r="B301" s="2">
        <v>1</v>
      </c>
      <c r="C301" s="2" t="s">
        <v>75</v>
      </c>
      <c r="D301" s="1">
        <v>9</v>
      </c>
      <c r="E301" s="2" t="str">
        <f t="shared" si="289"/>
        <v>9_Carcharhiniformes</v>
      </c>
      <c r="F301" s="2" t="s">
        <v>76</v>
      </c>
      <c r="G301" s="2" t="s">
        <v>800</v>
      </c>
      <c r="H301" s="2" t="s">
        <v>801</v>
      </c>
      <c r="I301" s="2" t="s">
        <v>263</v>
      </c>
      <c r="J301" s="2" t="s">
        <v>831</v>
      </c>
      <c r="K301" s="19" t="str">
        <f t="shared" si="290"/>
        <v>Apristurus japonicus</v>
      </c>
      <c r="L301" s="20">
        <f>VLOOKUP($K301,GlobSheetPaste!$H$3:$P$1269,2,FALSE)</f>
        <v>161367</v>
      </c>
      <c r="M301" s="20">
        <f>VLOOKUP($K301,GlobSheetPaste!$H$3:$P$1269,3,FALSE)</f>
        <v>124472828</v>
      </c>
      <c r="N301" s="20" t="str">
        <f>VLOOKUP($K301,GlobSheetPaste!$H$3:$P$1269,4,FALSE)</f>
        <v>published</v>
      </c>
      <c r="O301" s="20" t="str">
        <f>VLOOKUP($K301,GlobSheetPaste!$H$3:$P$1269,5,FALSE)</f>
        <v>DD</v>
      </c>
      <c r="P301" s="20">
        <f>VLOOKUP($K301,GlobSheetPaste!$H$3:$P$1269,6,FALSE)</f>
        <v>2008</v>
      </c>
      <c r="Q301" s="20" t="str">
        <f>VLOOKUP($K301,GlobSheetPaste!$H$3:$P$1269,7,FALSE)</f>
        <v>LC</v>
      </c>
      <c r="R301" s="20" t="str">
        <f>VLOOKUP($K301,GlobSheetPaste!$H$3:$P$1269,8,FALSE)</f>
        <v>NA</v>
      </c>
      <c r="S301" s="20" t="str">
        <f t="shared" si="334"/>
        <v>non-genuine change</v>
      </c>
      <c r="T301" s="20" t="b">
        <f t="shared" si="291"/>
        <v>0</v>
      </c>
      <c r="U301" s="22">
        <f>VLOOKUP($K301,GlobSheetPaste!$H$3:$P$1269,9,FALSE)</f>
        <v>44197</v>
      </c>
      <c r="V301" s="19">
        <v>820</v>
      </c>
      <c r="W301" s="19">
        <v>915</v>
      </c>
      <c r="X301" s="2" t="b">
        <f t="shared" ref="X301:Y301" si="340">ISNUMBER(V301)</f>
        <v>1</v>
      </c>
      <c r="Y301" s="2" t="b">
        <f t="shared" si="340"/>
        <v>1</v>
      </c>
      <c r="Z301" s="2" t="s">
        <v>89</v>
      </c>
      <c r="AB301" s="2" t="s">
        <v>178</v>
      </c>
      <c r="AC301" s="24" t="str">
        <f ca="1">IFERROR(__xludf.DUMMYFUNCTION("SPLIT(AB301,""_"")"),"Deepwater")</f>
        <v>Deepwater</v>
      </c>
      <c r="AD301" s="24"/>
      <c r="AE301" s="24">
        <f>VLOOKUP(J301,rangearea210527!$B$2:$C$1159,2,TRUE)</f>
        <v>4358.7561489999998</v>
      </c>
      <c r="AF301" s="26" t="s">
        <v>118</v>
      </c>
      <c r="AG301" s="26">
        <v>71.099999999999994</v>
      </c>
      <c r="AH301" s="26" t="s">
        <v>84</v>
      </c>
      <c r="AI301" s="26" t="s">
        <v>85</v>
      </c>
      <c r="AJ301" s="27" t="s">
        <v>86</v>
      </c>
      <c r="AK301" s="27"/>
      <c r="AL301" s="26"/>
      <c r="AM301" s="26">
        <v>1</v>
      </c>
      <c r="AN301" s="26">
        <v>0</v>
      </c>
      <c r="AO301" s="29">
        <v>0</v>
      </c>
      <c r="AP301" s="30"/>
      <c r="AQ301" s="30"/>
      <c r="AR301" s="30"/>
      <c r="AS301" s="1">
        <v>0</v>
      </c>
      <c r="AT301" s="1"/>
      <c r="AU301" s="1"/>
      <c r="AV301" s="1"/>
      <c r="AW301" s="1">
        <v>0</v>
      </c>
      <c r="AX301" s="1">
        <v>0</v>
      </c>
      <c r="AY301" s="1">
        <v>1</v>
      </c>
      <c r="BC301" s="1">
        <v>1</v>
      </c>
      <c r="BH301" s="1">
        <v>1</v>
      </c>
      <c r="BJ301" s="1">
        <v>1</v>
      </c>
      <c r="BK301" s="1"/>
      <c r="BL301" s="1">
        <v>1</v>
      </c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>
        <v>0</v>
      </c>
    </row>
    <row r="302" spans="1:75" ht="15.75" hidden="1" customHeight="1" x14ac:dyDescent="0.3">
      <c r="A302" s="2">
        <v>262</v>
      </c>
      <c r="B302" s="2">
        <v>1</v>
      </c>
      <c r="C302" s="2" t="s">
        <v>75</v>
      </c>
      <c r="D302" s="1">
        <v>9</v>
      </c>
      <c r="E302" s="2" t="str">
        <f t="shared" si="289"/>
        <v>9_Carcharhiniformes</v>
      </c>
      <c r="F302" s="2" t="s">
        <v>76</v>
      </c>
      <c r="G302" s="2" t="s">
        <v>800</v>
      </c>
      <c r="H302" s="2" t="s">
        <v>801</v>
      </c>
      <c r="I302" s="2" t="s">
        <v>832</v>
      </c>
      <c r="J302" s="2" t="s">
        <v>833</v>
      </c>
      <c r="K302" s="19" t="str">
        <f t="shared" si="290"/>
        <v>Apristurus kampae</v>
      </c>
      <c r="L302" s="20">
        <f>VLOOKUP($K302,GlobSheetPaste!$H$3:$P$1269,2,FALSE)</f>
        <v>44215</v>
      </c>
      <c r="M302" s="20">
        <f>VLOOKUP($K302,GlobSheetPaste!$H$3:$P$1269,3,FALSE)</f>
        <v>80671609</v>
      </c>
      <c r="N302" s="20" t="str">
        <f>VLOOKUP($K302,GlobSheetPaste!$H$3:$P$1269,4,FALSE)</f>
        <v>published</v>
      </c>
      <c r="O302" s="20" t="str">
        <f>VLOOKUP($K302,GlobSheetPaste!$H$3:$P$1269,5,FALSE)</f>
        <v>DD</v>
      </c>
      <c r="P302" s="20">
        <f>VLOOKUP($K302,GlobSheetPaste!$H$3:$P$1269,6,FALSE)</f>
        <v>2004</v>
      </c>
      <c r="Q302" s="20" t="str">
        <f>VLOOKUP($K302,GlobSheetPaste!$H$3:$P$1269,7,FALSE)</f>
        <v>DD</v>
      </c>
      <c r="R302" s="20" t="str">
        <f>VLOOKUP($K302,GlobSheetPaste!$H$3:$P$1269,8,FALSE)</f>
        <v>NA</v>
      </c>
      <c r="S302" s="20" t="str">
        <f t="shared" si="334"/>
        <v>NoChange</v>
      </c>
      <c r="T302" s="20" t="b">
        <f t="shared" si="291"/>
        <v>0</v>
      </c>
      <c r="U302" s="20">
        <f>VLOOKUP($K302,GlobSheetPaste!$H$3:$P$1269,9,FALSE)</f>
        <v>2014</v>
      </c>
      <c r="V302" s="19">
        <v>177</v>
      </c>
      <c r="W302" s="19">
        <v>1888</v>
      </c>
      <c r="X302" s="2" t="b">
        <f t="shared" ref="X302:Y302" si="341">ISNUMBER(V302)</f>
        <v>1</v>
      </c>
      <c r="Y302" s="2" t="b">
        <f t="shared" si="341"/>
        <v>1</v>
      </c>
      <c r="Z302" s="2" t="s">
        <v>89</v>
      </c>
      <c r="AB302" s="2" t="s">
        <v>178</v>
      </c>
      <c r="AC302" s="24" t="str">
        <f ca="1">IFERROR(__xludf.DUMMYFUNCTION("SPLIT(AB302,""_"")"),"Deepwater")</f>
        <v>Deepwater</v>
      </c>
      <c r="AD302" s="24"/>
      <c r="AE302" s="24">
        <f>VLOOKUP(J302,rangearea210527!$B$2:$C$1159,2,TRUE)</f>
        <v>251395.92790000001</v>
      </c>
      <c r="AF302" s="26"/>
      <c r="AG302" s="26">
        <v>64.7</v>
      </c>
      <c r="AH302" s="26" t="s">
        <v>84</v>
      </c>
      <c r="AI302" s="26" t="s">
        <v>85</v>
      </c>
      <c r="AJ302" s="27" t="s">
        <v>86</v>
      </c>
      <c r="AK302" s="27"/>
      <c r="AL302" s="26"/>
      <c r="AM302" s="26">
        <v>1</v>
      </c>
      <c r="AN302" s="26">
        <v>0</v>
      </c>
      <c r="AO302" s="29">
        <v>0</v>
      </c>
      <c r="AP302" s="30"/>
      <c r="AQ302" s="26">
        <v>1</v>
      </c>
      <c r="AR302" s="30"/>
      <c r="AS302" s="1">
        <v>0</v>
      </c>
      <c r="AT302" s="1"/>
      <c r="AU302" s="1"/>
      <c r="AV302" s="1"/>
      <c r="AW302" s="1">
        <v>0</v>
      </c>
      <c r="AX302" s="1">
        <v>0</v>
      </c>
      <c r="AY302" s="1">
        <v>1</v>
      </c>
      <c r="BC302" s="1">
        <v>1</v>
      </c>
      <c r="BG302" s="1">
        <v>1</v>
      </c>
      <c r="BH302" s="1"/>
      <c r="BI302" s="1"/>
      <c r="BJ302" s="1">
        <v>1</v>
      </c>
      <c r="BL302" s="1">
        <v>1</v>
      </c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0</v>
      </c>
    </row>
    <row r="303" spans="1:75" ht="15.75" hidden="1" customHeight="1" x14ac:dyDescent="0.3">
      <c r="A303" s="2">
        <v>263</v>
      </c>
      <c r="B303" s="2">
        <v>1</v>
      </c>
      <c r="C303" s="2" t="s">
        <v>75</v>
      </c>
      <c r="D303" s="1">
        <v>9</v>
      </c>
      <c r="E303" s="2" t="str">
        <f t="shared" si="289"/>
        <v>9_Carcharhiniformes</v>
      </c>
      <c r="F303" s="2" t="s">
        <v>76</v>
      </c>
      <c r="G303" s="2" t="s">
        <v>800</v>
      </c>
      <c r="H303" s="2" t="s">
        <v>801</v>
      </c>
      <c r="I303" s="2" t="s">
        <v>834</v>
      </c>
      <c r="J303" s="2" t="s">
        <v>835</v>
      </c>
      <c r="K303" s="19" t="str">
        <f t="shared" si="290"/>
        <v>Apristurus laurussonii</v>
      </c>
      <c r="L303" s="20">
        <f>VLOOKUP($K303,GlobSheetPaste!$H$3:$P$1269,2,FALSE)</f>
        <v>44216</v>
      </c>
      <c r="M303" s="20">
        <f>VLOOKUP($K303,GlobSheetPaste!$H$3:$P$1269,3,FALSE)</f>
        <v>124430838</v>
      </c>
      <c r="N303" s="20" t="str">
        <f>VLOOKUP($K303,GlobSheetPaste!$H$3:$P$1269,4,FALSE)</f>
        <v>published</v>
      </c>
      <c r="O303" s="20" t="str">
        <f>VLOOKUP($K303,GlobSheetPaste!$H$3:$P$1269,5,FALSE)</f>
        <v>DD</v>
      </c>
      <c r="P303" s="20">
        <f>VLOOKUP($K303,GlobSheetPaste!$H$3:$P$1269,6,FALSE)</f>
        <v>2007</v>
      </c>
      <c r="Q303" s="20" t="str">
        <f>VLOOKUP($K303,GlobSheetPaste!$H$3:$P$1269,7,FALSE)</f>
        <v>LC</v>
      </c>
      <c r="R303" s="20" t="str">
        <f>VLOOKUP($K303,GlobSheetPaste!$H$3:$P$1269,8,FALSE)</f>
        <v>NA</v>
      </c>
      <c r="S303" s="20" t="str">
        <f t="shared" si="334"/>
        <v>non-genuine change</v>
      </c>
      <c r="T303" s="20" t="b">
        <f t="shared" si="291"/>
        <v>0</v>
      </c>
      <c r="U303" s="22">
        <f>VLOOKUP($K303,GlobSheetPaste!$H$3:$P$1269,9,FALSE)</f>
        <v>43891</v>
      </c>
      <c r="V303" s="19">
        <v>560</v>
      </c>
      <c r="W303" s="19">
        <v>2060</v>
      </c>
      <c r="X303" s="2" t="b">
        <f t="shared" ref="X303:Y303" si="342">ISNUMBER(V303)</f>
        <v>1</v>
      </c>
      <c r="Y303" s="2" t="b">
        <f t="shared" si="342"/>
        <v>1</v>
      </c>
      <c r="Z303" s="2" t="s">
        <v>89</v>
      </c>
      <c r="AB303" s="2" t="s">
        <v>178</v>
      </c>
      <c r="AC303" s="24" t="str">
        <f ca="1">IFERROR(__xludf.DUMMYFUNCTION("SPLIT(AB303,""_"")"),"Deepwater")</f>
        <v>Deepwater</v>
      </c>
      <c r="AD303" s="24"/>
      <c r="AE303" s="24">
        <f>VLOOKUP(J303,rangearea210527!$B$2:$C$1159,2,TRUE)</f>
        <v>1069276.4620000001</v>
      </c>
      <c r="AF303" s="26"/>
      <c r="AG303" s="26">
        <v>72</v>
      </c>
      <c r="AH303" s="26" t="s">
        <v>84</v>
      </c>
      <c r="AI303" s="26" t="s">
        <v>85</v>
      </c>
      <c r="AJ303" s="27" t="s">
        <v>86</v>
      </c>
      <c r="AK303" s="27"/>
      <c r="AL303" s="26"/>
      <c r="AM303" s="26">
        <v>1</v>
      </c>
      <c r="AN303" s="26">
        <v>0</v>
      </c>
      <c r="AO303" s="29">
        <v>0</v>
      </c>
      <c r="AP303" s="30"/>
      <c r="AQ303" s="30"/>
      <c r="AR303" s="30"/>
      <c r="AS303" s="1">
        <v>0</v>
      </c>
      <c r="AT303" s="1"/>
      <c r="AU303" s="1"/>
      <c r="AV303" s="1"/>
      <c r="AW303" s="1">
        <v>0</v>
      </c>
      <c r="AX303" s="1">
        <v>0</v>
      </c>
      <c r="AY303" s="1">
        <v>1</v>
      </c>
      <c r="BC303" s="1">
        <v>1</v>
      </c>
      <c r="BJ303" s="1">
        <v>1</v>
      </c>
      <c r="BL303" s="1">
        <v>1</v>
      </c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>
        <v>0</v>
      </c>
    </row>
    <row r="304" spans="1:75" ht="15.75" hidden="1" customHeight="1" x14ac:dyDescent="0.3">
      <c r="A304" s="2">
        <v>264</v>
      </c>
      <c r="B304" s="2">
        <v>1</v>
      </c>
      <c r="C304" s="2" t="s">
        <v>75</v>
      </c>
      <c r="D304" s="1">
        <v>9</v>
      </c>
      <c r="E304" s="2" t="str">
        <f t="shared" si="289"/>
        <v>9_Carcharhiniformes</v>
      </c>
      <c r="F304" s="2" t="s">
        <v>76</v>
      </c>
      <c r="G304" s="2" t="s">
        <v>800</v>
      </c>
      <c r="H304" s="2" t="s">
        <v>801</v>
      </c>
      <c r="I304" s="2" t="s">
        <v>836</v>
      </c>
      <c r="J304" s="2" t="s">
        <v>837</v>
      </c>
      <c r="K304" s="19" t="str">
        <f t="shared" si="290"/>
        <v>Apristurus longicephalus</v>
      </c>
      <c r="L304" s="20">
        <f>VLOOKUP($K304,GlobSheetPaste!$H$3:$P$1269,2,FALSE)</f>
        <v>44217</v>
      </c>
      <c r="M304" s="20">
        <f>VLOOKUP($K304,GlobSheetPaste!$H$3:$P$1269,3,FALSE)</f>
        <v>68608927</v>
      </c>
      <c r="N304" s="20" t="str">
        <f>VLOOKUP($K304,GlobSheetPaste!$H$3:$P$1269,4,FALSE)</f>
        <v>published</v>
      </c>
      <c r="O304" s="20" t="str">
        <f>VLOOKUP($K304,GlobSheetPaste!$H$3:$P$1269,5,FALSE)</f>
        <v>DD</v>
      </c>
      <c r="P304" s="20">
        <f>VLOOKUP($K304,GlobSheetPaste!$H$3:$P$1269,6,FALSE)</f>
        <v>2004</v>
      </c>
      <c r="Q304" s="20" t="str">
        <f>VLOOKUP($K304,GlobSheetPaste!$H$3:$P$1269,7,FALSE)</f>
        <v>LC</v>
      </c>
      <c r="R304" s="20" t="str">
        <f>VLOOKUP($K304,GlobSheetPaste!$H$3:$P$1269,8,FALSE)</f>
        <v>NA</v>
      </c>
      <c r="S304" s="20" t="str">
        <f t="shared" si="334"/>
        <v>non-genuine change</v>
      </c>
      <c r="T304" s="20" t="b">
        <f t="shared" si="291"/>
        <v>0</v>
      </c>
      <c r="U304" s="20">
        <f>VLOOKUP($K304,GlobSheetPaste!$H$3:$P$1269,9,FALSE)</f>
        <v>2015</v>
      </c>
      <c r="V304" s="19">
        <v>500</v>
      </c>
      <c r="W304" s="19">
        <v>1350</v>
      </c>
      <c r="X304" s="2" t="b">
        <f t="shared" ref="X304:Y304" si="343">ISNUMBER(V304)</f>
        <v>1</v>
      </c>
      <c r="Y304" s="2" t="b">
        <f t="shared" si="343"/>
        <v>1</v>
      </c>
      <c r="Z304" s="2" t="s">
        <v>89</v>
      </c>
      <c r="AB304" s="2" t="s">
        <v>178</v>
      </c>
      <c r="AC304" s="24" t="str">
        <f ca="1">IFERROR(__xludf.DUMMYFUNCTION("SPLIT(AB304,""_"")"),"Deepwater")</f>
        <v>Deepwater</v>
      </c>
      <c r="AD304" s="24"/>
      <c r="AE304" s="24">
        <f>VLOOKUP(J304,rangearea210527!$B$2:$C$1159,2,TRUE)</f>
        <v>401646.17099999997</v>
      </c>
      <c r="AF304" s="26"/>
      <c r="AG304" s="26">
        <v>59</v>
      </c>
      <c r="AH304" s="26" t="s">
        <v>84</v>
      </c>
      <c r="AI304" s="26" t="s">
        <v>85</v>
      </c>
      <c r="AJ304" s="27" t="s">
        <v>86</v>
      </c>
      <c r="AK304" s="27"/>
      <c r="AL304" s="26"/>
      <c r="AM304" s="26">
        <v>1</v>
      </c>
      <c r="AN304" s="26">
        <v>0</v>
      </c>
      <c r="AO304" s="29">
        <v>0</v>
      </c>
      <c r="AP304" s="30"/>
      <c r="AQ304" s="30"/>
      <c r="AR304" s="30"/>
      <c r="AS304" s="1">
        <v>1</v>
      </c>
      <c r="AT304" s="1"/>
      <c r="AU304" s="1"/>
      <c r="AV304" s="1"/>
      <c r="AW304" s="1">
        <v>0</v>
      </c>
      <c r="AX304" s="1">
        <v>0</v>
      </c>
      <c r="AY304" s="1">
        <v>1</v>
      </c>
      <c r="BC304" s="1">
        <v>1</v>
      </c>
      <c r="BJ304" s="1">
        <v>1</v>
      </c>
      <c r="BL304" s="1">
        <v>1</v>
      </c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0</v>
      </c>
    </row>
    <row r="305" spans="1:75" ht="15.75" hidden="1" customHeight="1" x14ac:dyDescent="0.3">
      <c r="A305" s="2">
        <v>265</v>
      </c>
      <c r="B305" s="2">
        <v>1</v>
      </c>
      <c r="C305" s="2" t="s">
        <v>75</v>
      </c>
      <c r="D305" s="1">
        <v>9</v>
      </c>
      <c r="E305" s="2" t="str">
        <f t="shared" si="289"/>
        <v>9_Carcharhiniformes</v>
      </c>
      <c r="F305" s="2" t="s">
        <v>76</v>
      </c>
      <c r="G305" s="2" t="s">
        <v>800</v>
      </c>
      <c r="H305" s="2" t="s">
        <v>801</v>
      </c>
      <c r="I305" s="2" t="s">
        <v>838</v>
      </c>
      <c r="J305" s="2" t="s">
        <v>839</v>
      </c>
      <c r="K305" s="19" t="str">
        <f t="shared" si="290"/>
        <v>Apristurus macrorhynchus</v>
      </c>
      <c r="L305" s="20">
        <f>VLOOKUP($K305,GlobSheetPaste!$H$3:$P$1269,2,FALSE)</f>
        <v>44218</v>
      </c>
      <c r="M305" s="20">
        <f>VLOOKUP($K305,GlobSheetPaste!$H$3:$P$1269,3,FALSE)</f>
        <v>124431182</v>
      </c>
      <c r="N305" s="20" t="str">
        <f>VLOOKUP($K305,GlobSheetPaste!$H$3:$P$1269,4,FALSE)</f>
        <v>published</v>
      </c>
      <c r="O305" s="20" t="str">
        <f>VLOOKUP($K305,GlobSheetPaste!$H$3:$P$1269,5,FALSE)</f>
        <v>DD</v>
      </c>
      <c r="P305" s="20">
        <f>VLOOKUP($K305,GlobSheetPaste!$H$3:$P$1269,6,FALSE)</f>
        <v>2004</v>
      </c>
      <c r="Q305" s="20" t="str">
        <f>VLOOKUP($K305,GlobSheetPaste!$H$3:$P$1269,7,FALSE)</f>
        <v>LC</v>
      </c>
      <c r="R305" s="20" t="str">
        <f>VLOOKUP($K305,GlobSheetPaste!$H$3:$P$1269,8,FALSE)</f>
        <v>NA</v>
      </c>
      <c r="S305" s="20" t="str">
        <f t="shared" si="334"/>
        <v>non-genuine change</v>
      </c>
      <c r="T305" s="20" t="b">
        <f t="shared" si="291"/>
        <v>0</v>
      </c>
      <c r="U305" s="22">
        <f>VLOOKUP($K305,GlobSheetPaste!$H$3:$P$1269,9,FALSE)</f>
        <v>44197</v>
      </c>
      <c r="V305" s="19">
        <v>220</v>
      </c>
      <c r="W305" s="19">
        <v>1140</v>
      </c>
      <c r="X305" s="2" t="b">
        <f t="shared" ref="X305:Y305" si="344">ISNUMBER(V305)</f>
        <v>1</v>
      </c>
      <c r="Y305" s="2" t="b">
        <f t="shared" si="344"/>
        <v>1</v>
      </c>
      <c r="Z305" s="2" t="s">
        <v>89</v>
      </c>
      <c r="AB305" s="2" t="s">
        <v>178</v>
      </c>
      <c r="AC305" s="24" t="str">
        <f ca="1">IFERROR(__xludf.DUMMYFUNCTION("SPLIT(AB305,""_"")"),"Deepwater")</f>
        <v>Deepwater</v>
      </c>
      <c r="AD305" s="24"/>
      <c r="AE305" s="24">
        <f>VLOOKUP(J305,rangearea210527!$B$2:$C$1159,2,TRUE)</f>
        <v>55133.789089999998</v>
      </c>
      <c r="AF305" s="26" t="s">
        <v>118</v>
      </c>
      <c r="AG305" s="26">
        <v>67.400000000000006</v>
      </c>
      <c r="AH305" s="26" t="s">
        <v>84</v>
      </c>
      <c r="AI305" s="26" t="s">
        <v>85</v>
      </c>
      <c r="AJ305" s="27" t="s">
        <v>86</v>
      </c>
      <c r="AK305" s="27"/>
      <c r="AL305" s="26"/>
      <c r="AM305" s="26">
        <v>1</v>
      </c>
      <c r="AN305" s="26">
        <v>0</v>
      </c>
      <c r="AO305" s="29">
        <v>0</v>
      </c>
      <c r="AP305" s="30"/>
      <c r="AQ305" s="30"/>
      <c r="AR305" s="30"/>
      <c r="AS305" s="1">
        <v>0</v>
      </c>
      <c r="AT305" s="1"/>
      <c r="AU305" s="1"/>
      <c r="AV305" s="1"/>
      <c r="AW305" s="1">
        <v>0</v>
      </c>
      <c r="AX305" s="1">
        <v>0</v>
      </c>
      <c r="AY305" s="1">
        <v>1</v>
      </c>
      <c r="BC305" s="1">
        <v>1</v>
      </c>
      <c r="BH305" s="1">
        <v>1</v>
      </c>
      <c r="BJ305" s="1">
        <v>1</v>
      </c>
      <c r="BL305" s="1">
        <v>1</v>
      </c>
      <c r="BM305" s="1"/>
      <c r="BN305" s="1"/>
      <c r="BO305" s="1"/>
      <c r="BP305" s="1"/>
      <c r="BQ305" s="1"/>
      <c r="BR305" s="1"/>
      <c r="BS305" s="1"/>
      <c r="BT305" s="1"/>
      <c r="BU305" s="1">
        <v>1</v>
      </c>
      <c r="BV305" s="1"/>
      <c r="BW305" s="1">
        <v>0</v>
      </c>
    </row>
    <row r="306" spans="1:75" ht="15.75" hidden="1" customHeight="1" x14ac:dyDescent="0.3">
      <c r="A306" s="2">
        <v>266</v>
      </c>
      <c r="B306" s="2">
        <v>1</v>
      </c>
      <c r="C306" s="2" t="s">
        <v>75</v>
      </c>
      <c r="D306" s="1">
        <v>9</v>
      </c>
      <c r="E306" s="2" t="str">
        <f t="shared" si="289"/>
        <v>9_Carcharhiniformes</v>
      </c>
      <c r="F306" s="2" t="s">
        <v>76</v>
      </c>
      <c r="G306" s="2" t="s">
        <v>800</v>
      </c>
      <c r="H306" s="2" t="s">
        <v>801</v>
      </c>
      <c r="I306" s="2" t="s">
        <v>840</v>
      </c>
      <c r="J306" s="2" t="s">
        <v>841</v>
      </c>
      <c r="K306" s="19" t="str">
        <f t="shared" si="290"/>
        <v>Apristurus macrostomus</v>
      </c>
      <c r="L306" s="20">
        <f>VLOOKUP($K306,GlobSheetPaste!$H$3:$P$1269,2,FALSE)</f>
        <v>44219</v>
      </c>
      <c r="M306" s="20">
        <f>VLOOKUP($K306,GlobSheetPaste!$H$3:$P$1269,3,FALSE)</f>
        <v>124431261</v>
      </c>
      <c r="N306" s="20" t="str">
        <f>VLOOKUP($K306,GlobSheetPaste!$H$3:$P$1269,4,FALSE)</f>
        <v>published</v>
      </c>
      <c r="O306" s="20" t="str">
        <f>VLOOKUP($K306,GlobSheetPaste!$H$3:$P$1269,5,FALSE)</f>
        <v>DD</v>
      </c>
      <c r="P306" s="20">
        <f>VLOOKUP($K306,GlobSheetPaste!$H$3:$P$1269,6,FALSE)</f>
        <v>2004</v>
      </c>
      <c r="Q306" s="20" t="str">
        <f>VLOOKUP($K306,GlobSheetPaste!$H$3:$P$1269,7,FALSE)</f>
        <v>LC</v>
      </c>
      <c r="R306" s="20" t="str">
        <f>VLOOKUP($K306,GlobSheetPaste!$H$3:$P$1269,8,FALSE)</f>
        <v>NA</v>
      </c>
      <c r="S306" s="20" t="str">
        <f t="shared" si="334"/>
        <v>non-genuine change</v>
      </c>
      <c r="T306" s="20" t="b">
        <f t="shared" si="291"/>
        <v>0</v>
      </c>
      <c r="U306" s="22">
        <f>VLOOKUP($K306,GlobSheetPaste!$H$3:$P$1269,9,FALSE)</f>
        <v>43891</v>
      </c>
      <c r="V306" s="19">
        <v>220</v>
      </c>
      <c r="W306" s="19">
        <v>1069</v>
      </c>
      <c r="X306" s="2" t="b">
        <f t="shared" ref="X306:Y306" si="345">ISNUMBER(V306)</f>
        <v>1</v>
      </c>
      <c r="Y306" s="2" t="b">
        <f t="shared" si="345"/>
        <v>1</v>
      </c>
      <c r="Z306" s="2" t="s">
        <v>89</v>
      </c>
      <c r="AB306" s="2" t="s">
        <v>178</v>
      </c>
      <c r="AC306" s="24" t="str">
        <f ca="1">IFERROR(__xludf.DUMMYFUNCTION("SPLIT(AB306,""_"")"),"Deepwater")</f>
        <v>Deepwater</v>
      </c>
      <c r="AD306" s="24"/>
      <c r="AE306" s="24">
        <f>VLOOKUP(J306,rangearea210527!$B$2:$C$1159,2,TRUE)</f>
        <v>261975.6441</v>
      </c>
      <c r="AF306" s="26"/>
      <c r="AG306" s="26">
        <v>57.3</v>
      </c>
      <c r="AH306" s="26" t="s">
        <v>84</v>
      </c>
      <c r="AI306" s="26" t="s">
        <v>85</v>
      </c>
      <c r="AJ306" s="27" t="s">
        <v>86</v>
      </c>
      <c r="AK306" s="27"/>
      <c r="AL306" s="26"/>
      <c r="AM306" s="26">
        <v>1</v>
      </c>
      <c r="AN306" s="26">
        <v>0</v>
      </c>
      <c r="AO306" s="29">
        <v>0</v>
      </c>
      <c r="AP306" s="30"/>
      <c r="AQ306" s="30"/>
      <c r="AR306" s="30"/>
      <c r="AS306" s="1">
        <v>1</v>
      </c>
      <c r="AT306" s="1"/>
      <c r="AU306" s="1"/>
      <c r="AV306" s="1"/>
      <c r="AW306" s="1">
        <v>0</v>
      </c>
      <c r="AX306" s="1">
        <v>0</v>
      </c>
      <c r="AY306" s="1">
        <v>1</v>
      </c>
      <c r="BC306" s="1">
        <v>1</v>
      </c>
      <c r="BJ306" s="1">
        <v>1</v>
      </c>
      <c r="BL306" s="1">
        <v>1</v>
      </c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>
        <v>0</v>
      </c>
    </row>
    <row r="307" spans="1:75" ht="15.75" hidden="1" customHeight="1" x14ac:dyDescent="0.3">
      <c r="A307" s="2">
        <v>267</v>
      </c>
      <c r="B307" s="2">
        <v>1</v>
      </c>
      <c r="C307" s="2" t="s">
        <v>75</v>
      </c>
      <c r="D307" s="1">
        <v>9</v>
      </c>
      <c r="E307" s="2" t="str">
        <f t="shared" si="289"/>
        <v>9_Carcharhiniformes</v>
      </c>
      <c r="F307" s="2" t="s">
        <v>76</v>
      </c>
      <c r="G307" s="2" t="s">
        <v>800</v>
      </c>
      <c r="H307" s="2" t="s">
        <v>801</v>
      </c>
      <c r="I307" s="2" t="s">
        <v>842</v>
      </c>
      <c r="J307" s="2" t="s">
        <v>843</v>
      </c>
      <c r="K307" s="19" t="str">
        <f t="shared" si="290"/>
        <v>Apristurus manis</v>
      </c>
      <c r="L307" s="20">
        <f>VLOOKUP($K307,GlobSheetPaste!$H$3:$P$1269,2,FALSE)</f>
        <v>44599</v>
      </c>
      <c r="M307" s="20">
        <f>VLOOKUP($K307,GlobSheetPaste!$H$3:$P$1269,3,FALSE)</f>
        <v>124434315</v>
      </c>
      <c r="N307" s="20" t="str">
        <f>VLOOKUP($K307,GlobSheetPaste!$H$3:$P$1269,4,FALSE)</f>
        <v>published</v>
      </c>
      <c r="O307" s="20" t="str">
        <f>VLOOKUP($K307,GlobSheetPaste!$H$3:$P$1269,5,FALSE)</f>
        <v>LC</v>
      </c>
      <c r="P307" s="20">
        <f>VLOOKUP($K307,GlobSheetPaste!$H$3:$P$1269,6,FALSE)</f>
        <v>2004</v>
      </c>
      <c r="Q307" s="20" t="str">
        <f>VLOOKUP($K307,GlobSheetPaste!$H$3:$P$1269,7,FALSE)</f>
        <v>LC</v>
      </c>
      <c r="R307" s="20" t="str">
        <f>VLOOKUP($K307,GlobSheetPaste!$H$3:$P$1269,8,FALSE)</f>
        <v>NA</v>
      </c>
      <c r="S307" s="20" t="str">
        <f t="shared" si="334"/>
        <v>NoChange</v>
      </c>
      <c r="T307" s="20" t="b">
        <f t="shared" si="291"/>
        <v>0</v>
      </c>
      <c r="U307" s="20">
        <f>VLOOKUP($K307,GlobSheetPaste!$H$3:$P$1269,9,FALSE)</f>
        <v>2018</v>
      </c>
      <c r="V307" s="19">
        <v>600</v>
      </c>
      <c r="W307" s="19">
        <v>1900</v>
      </c>
      <c r="X307" s="2" t="b">
        <f t="shared" ref="X307:Y307" si="346">ISNUMBER(V307)</f>
        <v>1</v>
      </c>
      <c r="Y307" s="2" t="b">
        <f t="shared" si="346"/>
        <v>1</v>
      </c>
      <c r="Z307" s="2" t="s">
        <v>89</v>
      </c>
      <c r="AB307" s="2" t="s">
        <v>178</v>
      </c>
      <c r="AC307" s="24" t="str">
        <f ca="1">IFERROR(__xludf.DUMMYFUNCTION("SPLIT(AB307,""_"")"),"Deepwater")</f>
        <v>Deepwater</v>
      </c>
      <c r="AD307" s="24"/>
      <c r="AE307" s="24">
        <f>VLOOKUP(J307,rangearea210527!$B$2:$C$1159,2,TRUE)</f>
        <v>28618.915099999998</v>
      </c>
      <c r="AF307" s="26" t="s">
        <v>118</v>
      </c>
      <c r="AG307" s="26">
        <v>88</v>
      </c>
      <c r="AH307" s="26" t="s">
        <v>84</v>
      </c>
      <c r="AI307" s="26" t="s">
        <v>85</v>
      </c>
      <c r="AJ307" s="27" t="s">
        <v>86</v>
      </c>
      <c r="AK307" s="27"/>
      <c r="AL307" s="26"/>
      <c r="AM307" s="26">
        <v>1</v>
      </c>
      <c r="AN307" s="26">
        <v>0</v>
      </c>
      <c r="AO307" s="29">
        <v>0</v>
      </c>
      <c r="AP307" s="30"/>
      <c r="AQ307" s="30"/>
      <c r="AR307" s="30"/>
      <c r="AS307" s="1">
        <v>0</v>
      </c>
      <c r="AT307" s="1"/>
      <c r="AU307" s="1"/>
      <c r="AV307" s="1"/>
      <c r="AW307" s="1">
        <v>0</v>
      </c>
      <c r="AX307" s="1">
        <v>0</v>
      </c>
      <c r="AY307" s="1">
        <v>1</v>
      </c>
      <c r="BC307" s="1">
        <v>1</v>
      </c>
      <c r="BH307" s="1">
        <v>1</v>
      </c>
      <c r="BJ307" s="1">
        <v>1</v>
      </c>
      <c r="BK307" s="1"/>
      <c r="BL307" s="1">
        <v>1</v>
      </c>
      <c r="BM307" s="1"/>
      <c r="BN307" s="1"/>
      <c r="BO307" s="1"/>
      <c r="BP307" s="1"/>
      <c r="BQ307" s="1"/>
      <c r="BR307" s="1"/>
      <c r="BS307" s="1"/>
      <c r="BT307" s="1">
        <v>1</v>
      </c>
      <c r="BU307" s="1"/>
      <c r="BV307" s="1"/>
      <c r="BW307" s="1">
        <v>0</v>
      </c>
    </row>
    <row r="308" spans="1:75" ht="15.75" hidden="1" customHeight="1" x14ac:dyDescent="0.3">
      <c r="A308" s="2">
        <v>268</v>
      </c>
      <c r="B308" s="2">
        <v>1</v>
      </c>
      <c r="C308" s="2" t="s">
        <v>75</v>
      </c>
      <c r="D308" s="1">
        <v>9</v>
      </c>
      <c r="E308" s="2" t="str">
        <f t="shared" si="289"/>
        <v>9_Carcharhiniformes</v>
      </c>
      <c r="F308" s="2" t="s">
        <v>76</v>
      </c>
      <c r="G308" s="2" t="s">
        <v>800</v>
      </c>
      <c r="H308" s="2" t="s">
        <v>801</v>
      </c>
      <c r="I308" s="2" t="s">
        <v>844</v>
      </c>
      <c r="J308" s="2" t="s">
        <v>845</v>
      </c>
      <c r="K308" s="19" t="str">
        <f t="shared" si="290"/>
        <v>Apristurus melanoasper</v>
      </c>
      <c r="L308" s="20">
        <f>VLOOKUP($K308,GlobSheetPaste!$H$3:$P$1269,2,FALSE)</f>
        <v>42700</v>
      </c>
      <c r="M308" s="20">
        <f>VLOOKUP($K308,GlobSheetPaste!$H$3:$P$1269,3,FALSE)</f>
        <v>70708776</v>
      </c>
      <c r="N308" s="20" t="str">
        <f>VLOOKUP($K308,GlobSheetPaste!$H$3:$P$1269,4,FALSE)</f>
        <v>published</v>
      </c>
      <c r="O308" s="20" t="str">
        <f>VLOOKUP($K308,GlobSheetPaste!$H$3:$P$1269,5,FALSE)</f>
        <v>DD</v>
      </c>
      <c r="P308" s="20">
        <f>VLOOKUP($K308,GlobSheetPaste!$H$3:$P$1269,6,FALSE)</f>
        <v>2007</v>
      </c>
      <c r="Q308" s="20" t="str">
        <f>VLOOKUP($K308,GlobSheetPaste!$H$3:$P$1269,7,FALSE)</f>
        <v>LC</v>
      </c>
      <c r="R308" s="20" t="str">
        <f>VLOOKUP($K308,GlobSheetPaste!$H$3:$P$1269,8,FALSE)</f>
        <v>NA</v>
      </c>
      <c r="S308" s="20" t="str">
        <f t="shared" si="334"/>
        <v>non-genuine change</v>
      </c>
      <c r="T308" s="20" t="b">
        <f t="shared" si="291"/>
        <v>0</v>
      </c>
      <c r="U308" s="20">
        <f>VLOOKUP($K308,GlobSheetPaste!$H$3:$P$1269,9,FALSE)</f>
        <v>2015</v>
      </c>
      <c r="V308" s="19">
        <v>512</v>
      </c>
      <c r="W308" s="19">
        <v>1683</v>
      </c>
      <c r="X308" s="2" t="b">
        <f t="shared" ref="X308:Y308" si="347">ISNUMBER(V308)</f>
        <v>1</v>
      </c>
      <c r="Y308" s="2" t="b">
        <f t="shared" si="347"/>
        <v>1</v>
      </c>
      <c r="Z308" s="2" t="s">
        <v>89</v>
      </c>
      <c r="AB308" s="2" t="s">
        <v>178</v>
      </c>
      <c r="AC308" s="24" t="str">
        <f ca="1">IFERROR(__xludf.DUMMYFUNCTION("SPLIT(AB308,""_"")"),"Deepwater")</f>
        <v>Deepwater</v>
      </c>
      <c r="AD308" s="24"/>
      <c r="AE308" s="24">
        <f>VLOOKUP(J308,rangearea210527!$B$2:$C$1159,2,TRUE)</f>
        <v>1138399.5819999999</v>
      </c>
      <c r="AF308" s="26"/>
      <c r="AG308" s="26">
        <v>79</v>
      </c>
      <c r="AH308" s="26" t="s">
        <v>84</v>
      </c>
      <c r="AI308" s="26" t="s">
        <v>85</v>
      </c>
      <c r="AJ308" s="27" t="s">
        <v>86</v>
      </c>
      <c r="AK308" s="27"/>
      <c r="AL308" s="26"/>
      <c r="AM308" s="26">
        <v>1</v>
      </c>
      <c r="AN308" s="26">
        <v>0</v>
      </c>
      <c r="AO308" s="29">
        <v>0</v>
      </c>
      <c r="AP308" s="30"/>
      <c r="AQ308" s="30"/>
      <c r="AR308" s="30"/>
      <c r="AS308" s="1">
        <v>0</v>
      </c>
      <c r="AT308" s="1"/>
      <c r="AU308" s="1"/>
      <c r="AV308" s="1"/>
      <c r="AW308" s="1">
        <v>0</v>
      </c>
      <c r="AX308" s="1">
        <v>0</v>
      </c>
      <c r="AY308" s="1">
        <v>1</v>
      </c>
      <c r="BC308" s="1">
        <v>1</v>
      </c>
      <c r="BJ308" s="1">
        <v>1</v>
      </c>
      <c r="BK308" s="1"/>
      <c r="BL308" s="1">
        <v>1</v>
      </c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>
        <v>0</v>
      </c>
    </row>
    <row r="309" spans="1:75" ht="15.75" hidden="1" customHeight="1" x14ac:dyDescent="0.3">
      <c r="A309" s="2">
        <v>269</v>
      </c>
      <c r="B309" s="2">
        <v>1</v>
      </c>
      <c r="C309" s="2" t="s">
        <v>75</v>
      </c>
      <c r="D309" s="1">
        <v>9</v>
      </c>
      <c r="E309" s="2" t="str">
        <f t="shared" si="289"/>
        <v>9_Carcharhiniformes</v>
      </c>
      <c r="F309" s="2" t="s">
        <v>76</v>
      </c>
      <c r="G309" s="2" t="s">
        <v>800</v>
      </c>
      <c r="H309" s="2" t="s">
        <v>801</v>
      </c>
      <c r="I309" s="2" t="s">
        <v>846</v>
      </c>
      <c r="J309" s="2" t="s">
        <v>847</v>
      </c>
      <c r="K309" s="19" t="str">
        <f t="shared" si="290"/>
        <v>Apristurus microps</v>
      </c>
      <c r="L309" s="20">
        <f>VLOOKUP($K309,GlobSheetPaste!$H$3:$P$1269,2,FALSE)</f>
        <v>44657</v>
      </c>
      <c r="M309" s="20">
        <f>VLOOKUP($K309,GlobSheetPaste!$H$3:$P$1269,3,FALSE)</f>
        <v>124437644</v>
      </c>
      <c r="N309" s="20" t="str">
        <f>VLOOKUP($K309,GlobSheetPaste!$H$3:$P$1269,4,FALSE)</f>
        <v>published</v>
      </c>
      <c r="O309" s="20" t="str">
        <f>VLOOKUP($K309,GlobSheetPaste!$H$3:$P$1269,5,FALSE)</f>
        <v>LC</v>
      </c>
      <c r="P309" s="20">
        <f>VLOOKUP($K309,GlobSheetPaste!$H$3:$P$1269,6,FALSE)</f>
        <v>2004</v>
      </c>
      <c r="Q309" s="20" t="str">
        <f>VLOOKUP($K309,GlobSheetPaste!$H$3:$P$1269,7,FALSE)</f>
        <v>LC</v>
      </c>
      <c r="R309" s="20" t="str">
        <f>VLOOKUP($K309,GlobSheetPaste!$H$3:$P$1269,8,FALSE)</f>
        <v>NA</v>
      </c>
      <c r="S309" s="20" t="str">
        <f t="shared" si="334"/>
        <v>NoChange</v>
      </c>
      <c r="T309" s="20" t="b">
        <f t="shared" si="291"/>
        <v>0</v>
      </c>
      <c r="U309" s="20">
        <f>VLOOKUP($K309,GlobSheetPaste!$H$3:$P$1269,9,FALSE)</f>
        <v>2018</v>
      </c>
      <c r="V309" s="19">
        <v>700</v>
      </c>
      <c r="W309" s="19">
        <v>2200</v>
      </c>
      <c r="X309" s="2" t="b">
        <f t="shared" ref="X309:Y309" si="348">ISNUMBER(V309)</f>
        <v>1</v>
      </c>
      <c r="Y309" s="2" t="b">
        <f t="shared" si="348"/>
        <v>1</v>
      </c>
      <c r="Z309" s="2" t="s">
        <v>89</v>
      </c>
      <c r="AB309" s="2" t="s">
        <v>178</v>
      </c>
      <c r="AC309" s="24" t="str">
        <f ca="1">IFERROR(__xludf.DUMMYFUNCTION("SPLIT(AB309,""_"")"),"Deepwater")</f>
        <v>Deepwater</v>
      </c>
      <c r="AD309" s="24"/>
      <c r="AE309" s="24">
        <f>VLOOKUP(J309,rangearea210527!$B$2:$C$1159,2,TRUE)</f>
        <v>109351.46550000001</v>
      </c>
      <c r="AF309" s="26" t="s">
        <v>118</v>
      </c>
      <c r="AG309" s="26">
        <v>61</v>
      </c>
      <c r="AH309" s="26" t="s">
        <v>84</v>
      </c>
      <c r="AI309" s="26" t="s">
        <v>85</v>
      </c>
      <c r="AJ309" s="27" t="s">
        <v>86</v>
      </c>
      <c r="AK309" s="27"/>
      <c r="AL309" s="26"/>
      <c r="AM309" s="26">
        <v>1</v>
      </c>
      <c r="AN309" s="26">
        <v>0</v>
      </c>
      <c r="AO309" s="29">
        <v>0</v>
      </c>
      <c r="AP309" s="30"/>
      <c r="AQ309" s="30"/>
      <c r="AR309" s="30"/>
      <c r="AS309" s="1">
        <v>0</v>
      </c>
      <c r="AT309" s="1"/>
      <c r="AU309" s="1"/>
      <c r="AV309" s="1"/>
      <c r="AW309" s="1">
        <v>0</v>
      </c>
      <c r="AX309" s="1">
        <v>0</v>
      </c>
      <c r="AY309" s="1">
        <v>1</v>
      </c>
      <c r="BC309" s="1">
        <v>1</v>
      </c>
      <c r="BH309" s="1">
        <v>1</v>
      </c>
      <c r="BJ309" s="1">
        <v>1</v>
      </c>
      <c r="BL309" s="1">
        <v>1</v>
      </c>
      <c r="BM309" s="1"/>
      <c r="BN309" s="1"/>
      <c r="BO309" s="1"/>
      <c r="BP309" s="1"/>
      <c r="BQ309" s="1"/>
      <c r="BR309" s="1"/>
      <c r="BS309" s="1"/>
      <c r="BT309" s="1">
        <v>1</v>
      </c>
      <c r="BU309" s="1"/>
      <c r="BV309" s="1"/>
      <c r="BW309" s="1">
        <v>0</v>
      </c>
    </row>
    <row r="310" spans="1:75" ht="15.75" hidden="1" customHeight="1" x14ac:dyDescent="0.3">
      <c r="A310" s="2">
        <v>270</v>
      </c>
      <c r="B310" s="2">
        <v>1</v>
      </c>
      <c r="C310" s="2" t="s">
        <v>75</v>
      </c>
      <c r="D310" s="1">
        <v>9</v>
      </c>
      <c r="E310" s="2" t="str">
        <f t="shared" si="289"/>
        <v>9_Carcharhiniformes</v>
      </c>
      <c r="F310" s="2" t="s">
        <v>76</v>
      </c>
      <c r="G310" s="2" t="s">
        <v>800</v>
      </c>
      <c r="H310" s="2" t="s">
        <v>801</v>
      </c>
      <c r="I310" s="2" t="s">
        <v>848</v>
      </c>
      <c r="J310" s="2" t="s">
        <v>849</v>
      </c>
      <c r="K310" s="19" t="str">
        <f t="shared" si="290"/>
        <v>Apristurus micropterygeus</v>
      </c>
      <c r="L310" s="20">
        <f>VLOOKUP($K310,GlobSheetPaste!$H$3:$P$1269,2,FALSE)</f>
        <v>44220</v>
      </c>
      <c r="M310" s="20">
        <f>VLOOKUP($K310,GlobSheetPaste!$H$3:$P$1269,3,FALSE)</f>
        <v>124431327</v>
      </c>
      <c r="N310" s="20" t="str">
        <f>VLOOKUP($K310,GlobSheetPaste!$H$3:$P$1269,4,FALSE)</f>
        <v>published</v>
      </c>
      <c r="O310" s="20" t="str">
        <f>VLOOKUP($K310,GlobSheetPaste!$H$3:$P$1269,5,FALSE)</f>
        <v>DD</v>
      </c>
      <c r="P310" s="20">
        <f>VLOOKUP($K310,GlobSheetPaste!$H$3:$P$1269,6,FALSE)</f>
        <v>2004</v>
      </c>
      <c r="Q310" s="20" t="str">
        <f>VLOOKUP($K310,GlobSheetPaste!$H$3:$P$1269,7,FALSE)</f>
        <v>LC</v>
      </c>
      <c r="R310" s="20" t="str">
        <f>VLOOKUP($K310,GlobSheetPaste!$H$3:$P$1269,8,FALSE)</f>
        <v>NA</v>
      </c>
      <c r="S310" s="20" t="str">
        <f t="shared" si="334"/>
        <v>non-genuine change</v>
      </c>
      <c r="T310" s="20" t="b">
        <f t="shared" si="291"/>
        <v>0</v>
      </c>
      <c r="U310" s="22">
        <f>VLOOKUP($K310,GlobSheetPaste!$H$3:$P$1269,9,FALSE)</f>
        <v>43891</v>
      </c>
      <c r="V310" s="19">
        <v>913</v>
      </c>
      <c r="W310" s="19">
        <v>913</v>
      </c>
      <c r="X310" s="2" t="b">
        <f t="shared" ref="X310:Y310" si="349">ISNUMBER(V310)</f>
        <v>1</v>
      </c>
      <c r="Y310" s="2" t="b">
        <f t="shared" si="349"/>
        <v>1</v>
      </c>
      <c r="Z310" s="2" t="s">
        <v>89</v>
      </c>
      <c r="AB310" s="2" t="s">
        <v>178</v>
      </c>
      <c r="AC310" s="24" t="str">
        <f ca="1">IFERROR(__xludf.DUMMYFUNCTION("SPLIT(AB310,""_"")"),"Deepwater")</f>
        <v>Deepwater</v>
      </c>
      <c r="AD310" s="24"/>
      <c r="AE310" s="24">
        <f>VLOOKUP(J310,rangearea210527!$B$2:$C$1159,2,TRUE)</f>
        <v>20051.9869</v>
      </c>
      <c r="AF310" s="26" t="s">
        <v>118</v>
      </c>
      <c r="AG310" s="26">
        <v>37.200000000000003</v>
      </c>
      <c r="AH310" s="26" t="s">
        <v>84</v>
      </c>
      <c r="AI310" s="26" t="s">
        <v>85</v>
      </c>
      <c r="AJ310" s="27" t="s">
        <v>86</v>
      </c>
      <c r="AK310" s="27"/>
      <c r="AL310" s="26"/>
      <c r="AM310" s="26">
        <v>1</v>
      </c>
      <c r="AN310" s="26">
        <v>0</v>
      </c>
      <c r="AO310" s="29">
        <v>0</v>
      </c>
      <c r="AP310" s="30"/>
      <c r="AQ310" s="30"/>
      <c r="AR310" s="30"/>
      <c r="AS310" s="1">
        <v>0</v>
      </c>
      <c r="AT310" s="1"/>
      <c r="AU310" s="1"/>
      <c r="AV310" s="1"/>
      <c r="AW310" s="1">
        <v>0</v>
      </c>
      <c r="AX310" s="1">
        <v>0</v>
      </c>
      <c r="AY310" s="1">
        <v>1</v>
      </c>
      <c r="BC310" s="1">
        <v>1</v>
      </c>
      <c r="BH310" s="1">
        <v>1</v>
      </c>
      <c r="BJ310" s="1">
        <v>1</v>
      </c>
      <c r="BK310" s="1"/>
      <c r="BL310" s="1">
        <v>1</v>
      </c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>
        <v>0</v>
      </c>
    </row>
    <row r="311" spans="1:75" ht="15.75" hidden="1" customHeight="1" x14ac:dyDescent="0.3">
      <c r="A311" s="2">
        <v>271</v>
      </c>
      <c r="B311" s="2">
        <v>1</v>
      </c>
      <c r="C311" s="2" t="s">
        <v>75</v>
      </c>
      <c r="D311" s="1">
        <v>9</v>
      </c>
      <c r="E311" s="2" t="str">
        <f t="shared" si="289"/>
        <v>9_Carcharhiniformes</v>
      </c>
      <c r="F311" s="2" t="s">
        <v>76</v>
      </c>
      <c r="G311" s="2" t="s">
        <v>800</v>
      </c>
      <c r="H311" s="2" t="s">
        <v>801</v>
      </c>
      <c r="I311" s="2" t="s">
        <v>850</v>
      </c>
      <c r="J311" s="2" t="s">
        <v>851</v>
      </c>
      <c r="K311" s="19" t="str">
        <f t="shared" si="290"/>
        <v>Apristurus nakayai</v>
      </c>
      <c r="L311" s="20">
        <f>VLOOKUP($K311,GlobSheetPaste!$H$3:$P$1269,2,FALSE)</f>
        <v>117839264</v>
      </c>
      <c r="M311" s="20">
        <f>VLOOKUP($K311,GlobSheetPaste!$H$3:$P$1269,3,FALSE)</f>
        <v>117839266</v>
      </c>
      <c r="N311" s="20" t="str">
        <f>VLOOKUP($K311,GlobSheetPaste!$H$3:$P$1269,4,FALSE)</f>
        <v>published</v>
      </c>
      <c r="O311" s="20" t="str">
        <f>VLOOKUP($K311,GlobSheetPaste!$H$3:$P$1269,5,FALSE)</f>
        <v>NE</v>
      </c>
      <c r="P311" s="20" t="str">
        <f>VLOOKUP($K311,GlobSheetPaste!$H$3:$P$1269,6,FALSE)</f>
        <v>NA</v>
      </c>
      <c r="Q311" s="20" t="str">
        <f>VLOOKUP($K311,GlobSheetPaste!$H$3:$P$1269,7,FALSE)</f>
        <v>LC</v>
      </c>
      <c r="R311" s="20" t="str">
        <f>VLOOKUP($K311,GlobSheetPaste!$H$3:$P$1269,8,FALSE)</f>
        <v>NA</v>
      </c>
      <c r="S311" s="1" t="s">
        <v>117</v>
      </c>
      <c r="T311" s="20" t="b">
        <f t="shared" si="291"/>
        <v>0</v>
      </c>
      <c r="U311" s="22">
        <f>VLOOKUP($K311,GlobSheetPaste!$H$3:$P$1269,9,FALSE)</f>
        <v>43891</v>
      </c>
      <c r="V311" s="19">
        <v>853</v>
      </c>
      <c r="W311" s="19">
        <v>1022</v>
      </c>
      <c r="X311" s="2" t="b">
        <f t="shared" ref="X311:Y311" si="350">ISNUMBER(V311)</f>
        <v>1</v>
      </c>
      <c r="Y311" s="2" t="b">
        <f t="shared" si="350"/>
        <v>1</v>
      </c>
      <c r="Z311" s="2" t="s">
        <v>89</v>
      </c>
      <c r="AB311" s="2" t="s">
        <v>178</v>
      </c>
      <c r="AC311" s="24" t="str">
        <f ca="1">IFERROR(__xludf.DUMMYFUNCTION("SPLIT(AB311,""_"")"),"Deepwater")</f>
        <v>Deepwater</v>
      </c>
      <c r="AD311" s="24"/>
      <c r="AE311" s="24">
        <f>VLOOKUP(J311,rangearea210527!$B$2:$C$1159,2,TRUE)</f>
        <v>2135.1257999999998</v>
      </c>
      <c r="AF311" s="26" t="s">
        <v>118</v>
      </c>
      <c r="AG311" s="26">
        <v>67.599999999999994</v>
      </c>
      <c r="AH311" s="26" t="s">
        <v>84</v>
      </c>
      <c r="AI311" s="26" t="s">
        <v>85</v>
      </c>
      <c r="AJ311" s="27" t="s">
        <v>86</v>
      </c>
      <c r="AK311" s="27"/>
      <c r="AL311" s="26"/>
      <c r="AM311" s="26">
        <v>1</v>
      </c>
      <c r="AN311" s="26">
        <v>0</v>
      </c>
      <c r="AO311" s="29">
        <v>0</v>
      </c>
      <c r="AP311" s="30"/>
      <c r="AQ311" s="30"/>
      <c r="AR311" s="30"/>
      <c r="AS311" s="1">
        <v>0</v>
      </c>
      <c r="AT311" s="1"/>
      <c r="AU311" s="1"/>
      <c r="AV311" s="1"/>
      <c r="AW311" s="1">
        <v>0</v>
      </c>
      <c r="AX311" s="1">
        <v>0</v>
      </c>
      <c r="AY311" s="1">
        <v>1</v>
      </c>
      <c r="BC311" s="1">
        <v>1</v>
      </c>
      <c r="BH311" s="1">
        <v>1</v>
      </c>
      <c r="BJ311" s="1">
        <v>1</v>
      </c>
      <c r="BK311" s="1"/>
      <c r="BL311" s="1">
        <v>1</v>
      </c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>
        <v>0</v>
      </c>
    </row>
    <row r="312" spans="1:75" ht="15.75" hidden="1" customHeight="1" x14ac:dyDescent="0.3">
      <c r="A312" s="2">
        <v>272</v>
      </c>
      <c r="B312" s="2">
        <v>1</v>
      </c>
      <c r="C312" s="2" t="s">
        <v>75</v>
      </c>
      <c r="D312" s="1">
        <v>9</v>
      </c>
      <c r="E312" s="2" t="str">
        <f t="shared" si="289"/>
        <v>9_Carcharhiniformes</v>
      </c>
      <c r="F312" s="2" t="s">
        <v>76</v>
      </c>
      <c r="G312" s="2" t="s">
        <v>800</v>
      </c>
      <c r="H312" s="2" t="s">
        <v>801</v>
      </c>
      <c r="I312" s="2" t="s">
        <v>286</v>
      </c>
      <c r="J312" s="2" t="s">
        <v>852</v>
      </c>
      <c r="K312" s="19" t="str">
        <f t="shared" si="290"/>
        <v>Apristurus nasutus</v>
      </c>
      <c r="L312" s="20">
        <f>VLOOKUP($K312,GlobSheetPaste!$H$3:$P$1269,2,FALSE)</f>
        <v>44573</v>
      </c>
      <c r="M312" s="20">
        <f>VLOOKUP($K312,GlobSheetPaste!$H$3:$P$1269,3,FALSE)</f>
        <v>124433397</v>
      </c>
      <c r="N312" s="20" t="str">
        <f>VLOOKUP($K312,GlobSheetPaste!$H$3:$P$1269,4,FALSE)</f>
        <v>published</v>
      </c>
      <c r="O312" s="20" t="str">
        <f>VLOOKUP($K312,GlobSheetPaste!$H$3:$P$1269,5,FALSE)</f>
        <v>DD</v>
      </c>
      <c r="P312" s="20">
        <f>VLOOKUP($K312,GlobSheetPaste!$H$3:$P$1269,6,FALSE)</f>
        <v>2004</v>
      </c>
      <c r="Q312" s="20" t="str">
        <f>VLOOKUP($K312,GlobSheetPaste!$H$3:$P$1269,7,FALSE)</f>
        <v>LC</v>
      </c>
      <c r="R312" s="20" t="str">
        <f>VLOOKUP($K312,GlobSheetPaste!$H$3:$P$1269,8,FALSE)</f>
        <v>NA</v>
      </c>
      <c r="S312" s="20" t="str">
        <f t="shared" ref="S312:S322" si="351">IF(O312=Q312,"NoChange","non-genuine change")</f>
        <v>non-genuine change</v>
      </c>
      <c r="T312" s="20" t="b">
        <f t="shared" si="291"/>
        <v>0</v>
      </c>
      <c r="U312" s="22">
        <f>VLOOKUP($K312,GlobSheetPaste!$H$3:$P$1269,9,FALSE)</f>
        <v>43891</v>
      </c>
      <c r="V312" s="19">
        <v>250</v>
      </c>
      <c r="W312" s="19">
        <v>950</v>
      </c>
      <c r="X312" s="2" t="b">
        <f t="shared" ref="X312:Y312" si="352">ISNUMBER(V312)</f>
        <v>1</v>
      </c>
      <c r="Y312" s="2" t="b">
        <f t="shared" si="352"/>
        <v>1</v>
      </c>
      <c r="Z312" s="2" t="s">
        <v>89</v>
      </c>
      <c r="AB312" s="2" t="s">
        <v>178</v>
      </c>
      <c r="AC312" s="24" t="str">
        <f ca="1">IFERROR(__xludf.DUMMYFUNCTION("SPLIT(AB312,""_"")"),"Deepwater")</f>
        <v>Deepwater</v>
      </c>
      <c r="AD312" s="24"/>
      <c r="AE312" s="24">
        <f>VLOOKUP(J312,rangearea210527!$B$2:$C$1159,2,TRUE)</f>
        <v>101765.6672</v>
      </c>
      <c r="AF312" s="26" t="s">
        <v>118</v>
      </c>
      <c r="AG312" s="26">
        <v>59</v>
      </c>
      <c r="AH312" s="26" t="s">
        <v>84</v>
      </c>
      <c r="AI312" s="26" t="s">
        <v>85</v>
      </c>
      <c r="AJ312" s="27" t="s">
        <v>86</v>
      </c>
      <c r="AK312" s="27"/>
      <c r="AL312" s="26"/>
      <c r="AM312" s="26">
        <v>1</v>
      </c>
      <c r="AN312" s="26">
        <v>0</v>
      </c>
      <c r="AO312" s="29">
        <v>0</v>
      </c>
      <c r="AP312" s="30"/>
      <c r="AQ312" s="30"/>
      <c r="AR312" s="30"/>
      <c r="AS312" s="1">
        <v>0</v>
      </c>
      <c r="AT312" s="1"/>
      <c r="AU312" s="1"/>
      <c r="AV312" s="1"/>
      <c r="AW312" s="1">
        <v>0</v>
      </c>
      <c r="AX312" s="1">
        <v>0</v>
      </c>
      <c r="AY312" s="1">
        <v>1</v>
      </c>
      <c r="BC312" s="1">
        <v>1</v>
      </c>
      <c r="BH312" s="1">
        <v>1</v>
      </c>
      <c r="BJ312" s="1">
        <v>1</v>
      </c>
      <c r="BL312" s="1">
        <v>1</v>
      </c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>
        <v>0</v>
      </c>
    </row>
    <row r="313" spans="1:75" ht="15.75" hidden="1" customHeight="1" x14ac:dyDescent="0.3">
      <c r="A313" s="2">
        <v>273</v>
      </c>
      <c r="B313" s="2">
        <v>1</v>
      </c>
      <c r="C313" s="2" t="s">
        <v>75</v>
      </c>
      <c r="D313" s="1">
        <v>9</v>
      </c>
      <c r="E313" s="2" t="str">
        <f t="shared" si="289"/>
        <v>9_Carcharhiniformes</v>
      </c>
      <c r="F313" s="2" t="s">
        <v>76</v>
      </c>
      <c r="G313" s="2" t="s">
        <v>800</v>
      </c>
      <c r="H313" s="2" t="s">
        <v>801</v>
      </c>
      <c r="I313" s="2" t="s">
        <v>853</v>
      </c>
      <c r="J313" s="2" t="s">
        <v>854</v>
      </c>
      <c r="K313" s="19" t="str">
        <f t="shared" si="290"/>
        <v>Apristurus parvipinnis</v>
      </c>
      <c r="L313" s="20">
        <f>VLOOKUP($K313,GlobSheetPaste!$H$3:$P$1269,2,FALSE)</f>
        <v>44221</v>
      </c>
      <c r="M313" s="20">
        <f>VLOOKUP($K313,GlobSheetPaste!$H$3:$P$1269,3,FALSE)</f>
        <v>2994285</v>
      </c>
      <c r="N313" s="20" t="str">
        <f>VLOOKUP($K313,GlobSheetPaste!$H$3:$P$1269,4,FALSE)</f>
        <v>published</v>
      </c>
      <c r="O313" s="20" t="str">
        <f>VLOOKUP($K313,GlobSheetPaste!$H$3:$P$1269,5,FALSE)</f>
        <v>DD</v>
      </c>
      <c r="P313" s="20">
        <f>VLOOKUP($K313,GlobSheetPaste!$H$3:$P$1269,6,FALSE)</f>
        <v>2004</v>
      </c>
      <c r="Q313" s="20" t="str">
        <f>VLOOKUP($K313,GlobSheetPaste!$H$3:$P$1269,7,FALSE)</f>
        <v>LC</v>
      </c>
      <c r="R313" s="20" t="str">
        <f>VLOOKUP($K313,GlobSheetPaste!$H$3:$P$1269,8,FALSE)</f>
        <v>NA</v>
      </c>
      <c r="S313" s="20" t="str">
        <f t="shared" si="351"/>
        <v>non-genuine change</v>
      </c>
      <c r="T313" s="20" t="b">
        <f t="shared" si="291"/>
        <v>0</v>
      </c>
      <c r="U313" s="22">
        <f>VLOOKUP($K313,GlobSheetPaste!$H$3:$P$1269,9,FALSE)</f>
        <v>43891</v>
      </c>
      <c r="V313" s="19">
        <v>600</v>
      </c>
      <c r="W313" s="19">
        <v>1220</v>
      </c>
      <c r="X313" s="2" t="b">
        <f t="shared" ref="X313:Y313" si="353">ISNUMBER(V313)</f>
        <v>1</v>
      </c>
      <c r="Y313" s="2" t="b">
        <f t="shared" si="353"/>
        <v>1</v>
      </c>
      <c r="Z313" s="2" t="s">
        <v>89</v>
      </c>
      <c r="AB313" s="2" t="s">
        <v>178</v>
      </c>
      <c r="AC313" s="24" t="str">
        <f ca="1">IFERROR(__xludf.DUMMYFUNCTION("SPLIT(AB313,""_"")"),"Deepwater")</f>
        <v>Deepwater</v>
      </c>
      <c r="AD313" s="24"/>
      <c r="AE313" s="24">
        <f>VLOOKUP(J313,rangearea210527!$B$2:$C$1159,2,TRUE)</f>
        <v>124888.58749999999</v>
      </c>
      <c r="AF313" s="26" t="s">
        <v>118</v>
      </c>
      <c r="AG313" s="26">
        <v>52</v>
      </c>
      <c r="AH313" s="26" t="s">
        <v>84</v>
      </c>
      <c r="AI313" s="26" t="s">
        <v>85</v>
      </c>
      <c r="AJ313" s="27" t="s">
        <v>86</v>
      </c>
      <c r="AK313" s="27"/>
      <c r="AL313" s="26"/>
      <c r="AM313" s="26">
        <v>1</v>
      </c>
      <c r="AN313" s="26">
        <v>0</v>
      </c>
      <c r="AO313" s="29">
        <v>0</v>
      </c>
      <c r="AP313" s="30"/>
      <c r="AQ313" s="30"/>
      <c r="AR313" s="30"/>
      <c r="AS313" s="1">
        <v>0</v>
      </c>
      <c r="AT313" s="1"/>
      <c r="AU313" s="1" t="s">
        <v>377</v>
      </c>
      <c r="AV313" s="1">
        <v>1</v>
      </c>
      <c r="AW313" s="1">
        <v>0</v>
      </c>
      <c r="AX313" s="1">
        <v>0</v>
      </c>
      <c r="AY313" s="1">
        <v>1</v>
      </c>
      <c r="BC313" s="1">
        <v>1</v>
      </c>
      <c r="BH313" s="1">
        <v>1</v>
      </c>
      <c r="BJ313" s="1">
        <v>1</v>
      </c>
      <c r="BL313" s="1">
        <v>1</v>
      </c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>
        <v>0</v>
      </c>
    </row>
    <row r="314" spans="1:75" ht="15.75" hidden="1" customHeight="1" x14ac:dyDescent="0.3">
      <c r="A314" s="2">
        <v>274</v>
      </c>
      <c r="B314" s="2">
        <v>1</v>
      </c>
      <c r="C314" s="2" t="s">
        <v>75</v>
      </c>
      <c r="D314" s="1">
        <v>9</v>
      </c>
      <c r="E314" s="2" t="str">
        <f t="shared" si="289"/>
        <v>9_Carcharhiniformes</v>
      </c>
      <c r="F314" s="2" t="s">
        <v>76</v>
      </c>
      <c r="G314" s="2" t="s">
        <v>800</v>
      </c>
      <c r="H314" s="2" t="s">
        <v>801</v>
      </c>
      <c r="I314" s="2" t="s">
        <v>855</v>
      </c>
      <c r="J314" s="2" t="s">
        <v>856</v>
      </c>
      <c r="K314" s="19" t="str">
        <f t="shared" si="290"/>
        <v>Apristurus pinguis</v>
      </c>
      <c r="L314" s="20">
        <f>VLOOKUP($K314,GlobSheetPaste!$H$3:$P$1269,2,FALSE)</f>
        <v>44222</v>
      </c>
      <c r="M314" s="20">
        <f>VLOOKUP($K314,GlobSheetPaste!$H$3:$P$1269,3,FALSE)</f>
        <v>70708974</v>
      </c>
      <c r="N314" s="20" t="str">
        <f>VLOOKUP($K314,GlobSheetPaste!$H$3:$P$1269,4,FALSE)</f>
        <v>published</v>
      </c>
      <c r="O314" s="20" t="str">
        <f>VLOOKUP($K314,GlobSheetPaste!$H$3:$P$1269,5,FALSE)</f>
        <v>DD</v>
      </c>
      <c r="P314" s="20">
        <f>VLOOKUP($K314,GlobSheetPaste!$H$3:$P$1269,6,FALSE)</f>
        <v>2004</v>
      </c>
      <c r="Q314" s="20" t="str">
        <f>VLOOKUP($K314,GlobSheetPaste!$H$3:$P$1269,7,FALSE)</f>
        <v>LC</v>
      </c>
      <c r="R314" s="20" t="str">
        <f>VLOOKUP($K314,GlobSheetPaste!$H$3:$P$1269,8,FALSE)</f>
        <v>NA</v>
      </c>
      <c r="S314" s="20" t="str">
        <f t="shared" si="351"/>
        <v>non-genuine change</v>
      </c>
      <c r="T314" s="20" t="b">
        <f t="shared" si="291"/>
        <v>0</v>
      </c>
      <c r="U314" s="20">
        <f>VLOOKUP($K314,GlobSheetPaste!$H$3:$P$1269,9,FALSE)</f>
        <v>2015</v>
      </c>
      <c r="V314" s="19">
        <v>858</v>
      </c>
      <c r="W314" s="19">
        <v>2057</v>
      </c>
      <c r="X314" s="2" t="b">
        <f t="shared" ref="X314:Y314" si="354">ISNUMBER(V314)</f>
        <v>1</v>
      </c>
      <c r="Y314" s="2" t="b">
        <f t="shared" si="354"/>
        <v>1</v>
      </c>
      <c r="Z314" s="2" t="s">
        <v>89</v>
      </c>
      <c r="AB314" s="2" t="s">
        <v>178</v>
      </c>
      <c r="AC314" s="24" t="str">
        <f ca="1">IFERROR(__xludf.DUMMYFUNCTION("SPLIT(AB314,""_"")"),"Deepwater")</f>
        <v>Deepwater</v>
      </c>
      <c r="AD314" s="24"/>
      <c r="AE314" s="24">
        <f>VLOOKUP(J314,rangearea210527!$B$2:$C$1159,2,TRUE)</f>
        <v>245111.61600000001</v>
      </c>
      <c r="AF314" s="26"/>
      <c r="AG314" s="26">
        <v>65</v>
      </c>
      <c r="AH314" s="26" t="s">
        <v>84</v>
      </c>
      <c r="AI314" s="26" t="s">
        <v>85</v>
      </c>
      <c r="AJ314" s="27" t="s">
        <v>86</v>
      </c>
      <c r="AK314" s="27"/>
      <c r="AL314" s="26"/>
      <c r="AM314" s="26">
        <v>1</v>
      </c>
      <c r="AN314" s="26">
        <v>0</v>
      </c>
      <c r="AO314" s="29">
        <v>0</v>
      </c>
      <c r="AP314" s="30"/>
      <c r="AQ314" s="30"/>
      <c r="AR314" s="30"/>
      <c r="AS314" s="1">
        <v>0</v>
      </c>
      <c r="AT314" s="1"/>
      <c r="AU314" s="1"/>
      <c r="AV314" s="1"/>
      <c r="AW314" s="1">
        <v>0</v>
      </c>
      <c r="AX314" s="1">
        <v>0</v>
      </c>
      <c r="AY314" s="1">
        <v>1</v>
      </c>
      <c r="BC314" s="1">
        <v>1</v>
      </c>
      <c r="BJ314" s="1">
        <v>1</v>
      </c>
      <c r="BL314" s="1">
        <v>1</v>
      </c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>
        <v>0</v>
      </c>
    </row>
    <row r="315" spans="1:75" ht="15.75" hidden="1" customHeight="1" x14ac:dyDescent="0.3">
      <c r="A315" s="2">
        <v>275</v>
      </c>
      <c r="B315" s="2">
        <v>1</v>
      </c>
      <c r="C315" s="2" t="s">
        <v>75</v>
      </c>
      <c r="D315" s="1">
        <v>9</v>
      </c>
      <c r="E315" s="2" t="str">
        <f t="shared" si="289"/>
        <v>9_Carcharhiniformes</v>
      </c>
      <c r="F315" s="2" t="s">
        <v>76</v>
      </c>
      <c r="G315" s="2" t="s">
        <v>800</v>
      </c>
      <c r="H315" s="2" t="s">
        <v>801</v>
      </c>
      <c r="I315" s="2" t="s">
        <v>857</v>
      </c>
      <c r="J315" s="2" t="s">
        <v>858</v>
      </c>
      <c r="K315" s="19" t="str">
        <f t="shared" si="290"/>
        <v>Apristurus platyrhynchus</v>
      </c>
      <c r="L315" s="20">
        <f>VLOOKUP($K315,GlobSheetPaste!$H$3:$P$1269,2,FALSE)</f>
        <v>44223</v>
      </c>
      <c r="M315" s="20">
        <f>VLOOKUP($K315,GlobSheetPaste!$H$3:$P$1269,3,FALSE)</f>
        <v>70709037</v>
      </c>
      <c r="N315" s="20" t="str">
        <f>VLOOKUP($K315,GlobSheetPaste!$H$3:$P$1269,4,FALSE)</f>
        <v>published</v>
      </c>
      <c r="O315" s="20" t="str">
        <f>VLOOKUP($K315,GlobSheetPaste!$H$3:$P$1269,5,FALSE)</f>
        <v>DD</v>
      </c>
      <c r="P315" s="20">
        <f>VLOOKUP($K315,GlobSheetPaste!$H$3:$P$1269,6,FALSE)</f>
        <v>2004</v>
      </c>
      <c r="Q315" s="20" t="str">
        <f>VLOOKUP($K315,GlobSheetPaste!$H$3:$P$1269,7,FALSE)</f>
        <v>LC</v>
      </c>
      <c r="R315" s="20" t="str">
        <f>VLOOKUP($K315,GlobSheetPaste!$H$3:$P$1269,8,FALSE)</f>
        <v>NA</v>
      </c>
      <c r="S315" s="20" t="str">
        <f t="shared" si="351"/>
        <v>non-genuine change</v>
      </c>
      <c r="T315" s="20" t="b">
        <f t="shared" si="291"/>
        <v>0</v>
      </c>
      <c r="U315" s="20">
        <f>VLOOKUP($K315,GlobSheetPaste!$H$3:$P$1269,9,FALSE)</f>
        <v>2015</v>
      </c>
      <c r="V315" s="19">
        <v>400</v>
      </c>
      <c r="W315" s="19">
        <v>1080</v>
      </c>
      <c r="X315" s="2" t="b">
        <f t="shared" ref="X315:Y315" si="355">ISNUMBER(V315)</f>
        <v>1</v>
      </c>
      <c r="Y315" s="2" t="b">
        <f t="shared" si="355"/>
        <v>1</v>
      </c>
      <c r="Z315" s="2" t="s">
        <v>89</v>
      </c>
      <c r="AB315" s="2" t="s">
        <v>178</v>
      </c>
      <c r="AC315" s="24" t="str">
        <f ca="1">IFERROR(__xludf.DUMMYFUNCTION("SPLIT(AB315,""_"")"),"Deepwater")</f>
        <v>Deepwater</v>
      </c>
      <c r="AD315" s="24"/>
      <c r="AE315" s="24">
        <f>VLOOKUP(J315,rangearea210527!$B$2:$C$1159,2,TRUE)</f>
        <v>115911.29549999999</v>
      </c>
      <c r="AF315" s="26" t="s">
        <v>118</v>
      </c>
      <c r="AG315" s="26">
        <v>71</v>
      </c>
      <c r="AH315" s="26" t="s">
        <v>84</v>
      </c>
      <c r="AI315" s="26" t="s">
        <v>85</v>
      </c>
      <c r="AJ315" s="27" t="s">
        <v>86</v>
      </c>
      <c r="AK315" s="27"/>
      <c r="AL315" s="26"/>
      <c r="AM315" s="26">
        <v>1</v>
      </c>
      <c r="AN315" s="26">
        <v>0</v>
      </c>
      <c r="AO315" s="29">
        <v>0</v>
      </c>
      <c r="AP315" s="30"/>
      <c r="AQ315" s="30"/>
      <c r="AR315" s="30"/>
      <c r="AS315" s="1">
        <v>1</v>
      </c>
      <c r="AT315" s="1"/>
      <c r="AU315" s="1"/>
      <c r="AV315" s="1"/>
      <c r="AW315" s="1">
        <v>0</v>
      </c>
      <c r="AX315" s="1">
        <v>0</v>
      </c>
      <c r="AY315" s="1">
        <v>1</v>
      </c>
      <c r="BC315" s="1">
        <v>1</v>
      </c>
      <c r="BH315" s="1">
        <v>1</v>
      </c>
      <c r="BJ315" s="1">
        <v>1</v>
      </c>
      <c r="BL315" s="1">
        <v>1</v>
      </c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>
        <v>0</v>
      </c>
    </row>
    <row r="316" spans="1:75" ht="15.75" hidden="1" customHeight="1" x14ac:dyDescent="0.3">
      <c r="A316" s="2">
        <v>276</v>
      </c>
      <c r="B316" s="2">
        <v>1</v>
      </c>
      <c r="C316" s="2" t="s">
        <v>75</v>
      </c>
      <c r="D316" s="1">
        <v>9</v>
      </c>
      <c r="E316" s="2" t="str">
        <f t="shared" si="289"/>
        <v>9_Carcharhiniformes</v>
      </c>
      <c r="F316" s="2" t="s">
        <v>76</v>
      </c>
      <c r="G316" s="2" t="s">
        <v>800</v>
      </c>
      <c r="H316" s="2" t="s">
        <v>801</v>
      </c>
      <c r="I316" s="2" t="s">
        <v>330</v>
      </c>
      <c r="J316" s="2" t="s">
        <v>859</v>
      </c>
      <c r="K316" s="19" t="str">
        <f t="shared" si="290"/>
        <v>Apristurus profundorum</v>
      </c>
      <c r="L316" s="20">
        <f>VLOOKUP($K316,GlobSheetPaste!$H$3:$P$1269,2,FALSE)</f>
        <v>44224</v>
      </c>
      <c r="M316" s="20">
        <f>VLOOKUP($K316,GlobSheetPaste!$H$3:$P$1269,3,FALSE)</f>
        <v>124431775</v>
      </c>
      <c r="N316" s="20" t="str">
        <f>VLOOKUP($K316,GlobSheetPaste!$H$3:$P$1269,4,FALSE)</f>
        <v>published</v>
      </c>
      <c r="O316" s="20" t="str">
        <f>VLOOKUP($K316,GlobSheetPaste!$H$3:$P$1269,5,FALSE)</f>
        <v>DD</v>
      </c>
      <c r="P316" s="20">
        <f>VLOOKUP($K316,GlobSheetPaste!$H$3:$P$1269,6,FALSE)</f>
        <v>2004</v>
      </c>
      <c r="Q316" s="20" t="str">
        <f>VLOOKUP($K316,GlobSheetPaste!$H$3:$P$1269,7,FALSE)</f>
        <v>LC</v>
      </c>
      <c r="R316" s="20" t="str">
        <f>VLOOKUP($K316,GlobSheetPaste!$H$3:$P$1269,8,FALSE)</f>
        <v>NA</v>
      </c>
      <c r="S316" s="20" t="str">
        <f t="shared" si="351"/>
        <v>non-genuine change</v>
      </c>
      <c r="T316" s="20" t="b">
        <f t="shared" si="291"/>
        <v>0</v>
      </c>
      <c r="U316" s="22">
        <f>VLOOKUP($K316,GlobSheetPaste!$H$3:$P$1269,9,FALSE)</f>
        <v>43891</v>
      </c>
      <c r="V316" s="19">
        <v>1000</v>
      </c>
      <c r="W316" s="19">
        <v>1830</v>
      </c>
      <c r="X316" s="2" t="b">
        <f t="shared" ref="X316:Y316" si="356">ISNUMBER(V316)</f>
        <v>1</v>
      </c>
      <c r="Y316" s="2" t="b">
        <f t="shared" si="356"/>
        <v>1</v>
      </c>
      <c r="Z316" s="2" t="s">
        <v>89</v>
      </c>
      <c r="AB316" s="2" t="s">
        <v>178</v>
      </c>
      <c r="AC316" s="24" t="str">
        <f ca="1">IFERROR(__xludf.DUMMYFUNCTION("SPLIT(AB316,""_"")"),"Deepwater")</f>
        <v>Deepwater</v>
      </c>
      <c r="AD316" s="24"/>
      <c r="AE316" s="24">
        <f>VLOOKUP(J316,rangearea210527!$B$2:$C$1159,2,TRUE)</f>
        <v>191845.8492</v>
      </c>
      <c r="AF316" s="26"/>
      <c r="AG316" s="26">
        <v>76</v>
      </c>
      <c r="AH316" s="26" t="s">
        <v>84</v>
      </c>
      <c r="AI316" s="26" t="s">
        <v>85</v>
      </c>
      <c r="AJ316" s="27" t="s">
        <v>86</v>
      </c>
      <c r="AK316" s="27"/>
      <c r="AL316" s="26">
        <v>15</v>
      </c>
      <c r="AM316" s="26">
        <v>1</v>
      </c>
      <c r="AN316" s="26">
        <v>0</v>
      </c>
      <c r="AO316" s="29">
        <v>0</v>
      </c>
      <c r="AP316" s="30"/>
      <c r="AQ316" s="30"/>
      <c r="AR316" s="30"/>
      <c r="AS316" s="1">
        <v>0</v>
      </c>
      <c r="AT316" s="1"/>
      <c r="AU316" s="1"/>
      <c r="AV316" s="1"/>
      <c r="AW316" s="1">
        <v>0</v>
      </c>
      <c r="AX316" s="1">
        <v>0</v>
      </c>
      <c r="AY316" s="1">
        <v>1</v>
      </c>
      <c r="BC316" s="1">
        <v>1</v>
      </c>
      <c r="BJ316" s="1">
        <v>1</v>
      </c>
      <c r="BL316" s="1">
        <v>1</v>
      </c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0</v>
      </c>
    </row>
    <row r="317" spans="1:75" ht="15.75" hidden="1" customHeight="1" x14ac:dyDescent="0.3">
      <c r="A317" s="2">
        <v>277</v>
      </c>
      <c r="B317" s="2">
        <v>1</v>
      </c>
      <c r="C317" s="2" t="s">
        <v>75</v>
      </c>
      <c r="D317" s="1">
        <v>9</v>
      </c>
      <c r="E317" s="2" t="str">
        <f t="shared" si="289"/>
        <v>9_Carcharhiniformes</v>
      </c>
      <c r="F317" s="2" t="s">
        <v>76</v>
      </c>
      <c r="G317" s="2" t="s">
        <v>800</v>
      </c>
      <c r="H317" s="2" t="s">
        <v>801</v>
      </c>
      <c r="I317" s="2" t="s">
        <v>860</v>
      </c>
      <c r="J317" s="2" t="s">
        <v>861</v>
      </c>
      <c r="K317" s="19" t="str">
        <f t="shared" si="290"/>
        <v>Apristurus riveri</v>
      </c>
      <c r="L317" s="20">
        <f>VLOOKUP($K317,GlobSheetPaste!$H$3:$P$1269,2,FALSE)</f>
        <v>44639</v>
      </c>
      <c r="M317" s="20">
        <f>VLOOKUP($K317,GlobSheetPaste!$H$3:$P$1269,3,FALSE)</f>
        <v>124436246</v>
      </c>
      <c r="N317" s="20" t="str">
        <f>VLOOKUP($K317,GlobSheetPaste!$H$3:$P$1269,4,FALSE)</f>
        <v>published</v>
      </c>
      <c r="O317" s="20" t="str">
        <f>VLOOKUP($K317,GlobSheetPaste!$H$3:$P$1269,5,FALSE)</f>
        <v>DD</v>
      </c>
      <c r="P317" s="20">
        <f>VLOOKUP($K317,GlobSheetPaste!$H$3:$P$1269,6,FALSE)</f>
        <v>2007</v>
      </c>
      <c r="Q317" s="20" t="str">
        <f>VLOOKUP($K317,GlobSheetPaste!$H$3:$P$1269,7,FALSE)</f>
        <v>LC</v>
      </c>
      <c r="R317" s="20" t="str">
        <f>VLOOKUP($K317,GlobSheetPaste!$H$3:$P$1269,8,FALSE)</f>
        <v>NA</v>
      </c>
      <c r="S317" s="20" t="str">
        <f t="shared" si="351"/>
        <v>non-genuine change</v>
      </c>
      <c r="T317" s="20" t="b">
        <f t="shared" si="291"/>
        <v>0</v>
      </c>
      <c r="U317" s="22">
        <f>VLOOKUP($K317,GlobSheetPaste!$H$3:$P$1269,9,FALSE)</f>
        <v>43891</v>
      </c>
      <c r="V317" s="19">
        <v>622</v>
      </c>
      <c r="W317" s="19">
        <v>1500</v>
      </c>
      <c r="X317" s="2" t="b">
        <f t="shared" ref="X317:Y317" si="357">ISNUMBER(V317)</f>
        <v>1</v>
      </c>
      <c r="Y317" s="2" t="b">
        <f t="shared" si="357"/>
        <v>1</v>
      </c>
      <c r="Z317" s="2" t="s">
        <v>89</v>
      </c>
      <c r="AB317" s="2" t="s">
        <v>178</v>
      </c>
      <c r="AC317" s="24" t="str">
        <f ca="1">IFERROR(__xludf.DUMMYFUNCTION("SPLIT(AB317,""_"")"),"Deepwater")</f>
        <v>Deepwater</v>
      </c>
      <c r="AD317" s="24"/>
      <c r="AE317" s="24">
        <f>VLOOKUP(J317,rangearea210527!$B$2:$C$1159,2,TRUE)</f>
        <v>299344.58240000001</v>
      </c>
      <c r="AF317" s="26"/>
      <c r="AG317" s="26">
        <v>48</v>
      </c>
      <c r="AH317" s="26" t="s">
        <v>84</v>
      </c>
      <c r="AI317" s="26" t="s">
        <v>85</v>
      </c>
      <c r="AJ317" s="27" t="s">
        <v>86</v>
      </c>
      <c r="AK317" s="27"/>
      <c r="AL317" s="26"/>
      <c r="AM317" s="26">
        <v>1</v>
      </c>
      <c r="AN317" s="26">
        <v>0</v>
      </c>
      <c r="AO317" s="29">
        <v>0</v>
      </c>
      <c r="AP317" s="30"/>
      <c r="AQ317" s="30"/>
      <c r="AR317" s="30"/>
      <c r="AS317" s="1">
        <v>0</v>
      </c>
      <c r="AT317" s="1"/>
      <c r="AU317" s="1" t="s">
        <v>377</v>
      </c>
      <c r="AV317" s="1">
        <v>1</v>
      </c>
      <c r="AW317" s="1">
        <v>0</v>
      </c>
      <c r="AX317" s="1">
        <v>0</v>
      </c>
      <c r="AY317" s="1">
        <v>1</v>
      </c>
      <c r="BC317" s="1">
        <v>1</v>
      </c>
      <c r="BG317" s="1">
        <v>1</v>
      </c>
      <c r="BH317" s="1"/>
      <c r="BI317" s="1"/>
      <c r="BJ317" s="1">
        <v>1</v>
      </c>
      <c r="BK317" s="1"/>
      <c r="BL317" s="1">
        <v>1</v>
      </c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>
        <v>0</v>
      </c>
    </row>
    <row r="318" spans="1:75" ht="15.75" hidden="1" customHeight="1" x14ac:dyDescent="0.3">
      <c r="A318" s="2">
        <v>278</v>
      </c>
      <c r="B318" s="2">
        <v>1</v>
      </c>
      <c r="C318" s="2" t="s">
        <v>75</v>
      </c>
      <c r="D318" s="1">
        <v>9</v>
      </c>
      <c r="E318" s="2" t="str">
        <f t="shared" si="289"/>
        <v>9_Carcharhiniformes</v>
      </c>
      <c r="F318" s="2" t="s">
        <v>76</v>
      </c>
      <c r="G318" s="2" t="s">
        <v>800</v>
      </c>
      <c r="H318" s="2" t="s">
        <v>801</v>
      </c>
      <c r="I318" s="2" t="s">
        <v>862</v>
      </c>
      <c r="J318" s="2" t="s">
        <v>863</v>
      </c>
      <c r="K318" s="19" t="str">
        <f t="shared" si="290"/>
        <v>Apristurus saldanha</v>
      </c>
      <c r="L318" s="20">
        <f>VLOOKUP($K318,GlobSheetPaste!$H$3:$P$1269,2,FALSE)</f>
        <v>44602</v>
      </c>
      <c r="M318" s="20">
        <f>VLOOKUP($K318,GlobSheetPaste!$H$3:$P$1269,3,FALSE)</f>
        <v>124434624</v>
      </c>
      <c r="N318" s="20" t="str">
        <f>VLOOKUP($K318,GlobSheetPaste!$H$3:$P$1269,4,FALSE)</f>
        <v>published</v>
      </c>
      <c r="O318" s="20" t="str">
        <f>VLOOKUP($K318,GlobSheetPaste!$H$3:$P$1269,5,FALSE)</f>
        <v>LC</v>
      </c>
      <c r="P318" s="20">
        <f>VLOOKUP($K318,GlobSheetPaste!$H$3:$P$1269,6,FALSE)</f>
        <v>2004</v>
      </c>
      <c r="Q318" s="20" t="str">
        <f>VLOOKUP($K318,GlobSheetPaste!$H$3:$P$1269,7,FALSE)</f>
        <v>LC</v>
      </c>
      <c r="R318" s="20" t="str">
        <f>VLOOKUP($K318,GlobSheetPaste!$H$3:$P$1269,8,FALSE)</f>
        <v>NA</v>
      </c>
      <c r="S318" s="20" t="str">
        <f t="shared" si="351"/>
        <v>NoChange</v>
      </c>
      <c r="T318" s="20" t="b">
        <f t="shared" si="291"/>
        <v>0</v>
      </c>
      <c r="U318" s="20">
        <f>VLOOKUP($K318,GlobSheetPaste!$H$3:$P$1269,9,FALSE)</f>
        <v>2018</v>
      </c>
      <c r="V318" s="19">
        <v>344</v>
      </c>
      <c r="W318" s="19">
        <v>1009</v>
      </c>
      <c r="X318" s="2" t="b">
        <f t="shared" ref="X318:Y318" si="358">ISNUMBER(V318)</f>
        <v>1</v>
      </c>
      <c r="Y318" s="2" t="b">
        <f t="shared" si="358"/>
        <v>1</v>
      </c>
      <c r="Z318" s="2" t="s">
        <v>89</v>
      </c>
      <c r="AB318" s="2" t="s">
        <v>178</v>
      </c>
      <c r="AC318" s="24" t="str">
        <f ca="1">IFERROR(__xludf.DUMMYFUNCTION("SPLIT(AB318,""_"")"),"Deepwater")</f>
        <v>Deepwater</v>
      </c>
      <c r="AD318" s="24"/>
      <c r="AE318" s="24">
        <f>VLOOKUP(J318,rangearea210527!$B$2:$C$1159,2,TRUE)</f>
        <v>80240.54436</v>
      </c>
      <c r="AF318" s="26" t="s">
        <v>118</v>
      </c>
      <c r="AG318" s="26">
        <v>89</v>
      </c>
      <c r="AH318" s="26" t="s">
        <v>84</v>
      </c>
      <c r="AI318" s="26" t="s">
        <v>85</v>
      </c>
      <c r="AJ318" s="27" t="s">
        <v>86</v>
      </c>
      <c r="AK318" s="27"/>
      <c r="AL318" s="26"/>
      <c r="AM318" s="26">
        <v>1</v>
      </c>
      <c r="AN318" s="26">
        <v>0</v>
      </c>
      <c r="AO318" s="29">
        <v>0</v>
      </c>
      <c r="AP318" s="30"/>
      <c r="AQ318" s="30"/>
      <c r="AR318" s="30"/>
      <c r="AS318" s="1">
        <v>0</v>
      </c>
      <c r="AT318" s="1"/>
      <c r="AU318" s="1"/>
      <c r="AV318" s="1"/>
      <c r="AW318" s="1">
        <v>0</v>
      </c>
      <c r="AX318" s="1">
        <v>0</v>
      </c>
      <c r="AY318" s="1">
        <v>1</v>
      </c>
      <c r="BC318" s="1">
        <v>1</v>
      </c>
      <c r="BH318" s="1">
        <v>1</v>
      </c>
      <c r="BJ318" s="1">
        <v>1</v>
      </c>
      <c r="BK318" s="1"/>
      <c r="BL318" s="1">
        <v>1</v>
      </c>
      <c r="BM318" s="1"/>
      <c r="BN318" s="1"/>
      <c r="BO318" s="1"/>
      <c r="BP318" s="1"/>
      <c r="BQ318" s="1"/>
      <c r="BR318" s="1"/>
      <c r="BS318" s="1"/>
      <c r="BT318" s="1">
        <v>1</v>
      </c>
      <c r="BU318" s="1"/>
      <c r="BV318" s="1"/>
      <c r="BW318" s="1">
        <v>0</v>
      </c>
    </row>
    <row r="319" spans="1:75" ht="15.75" hidden="1" customHeight="1" x14ac:dyDescent="0.3">
      <c r="A319" s="2">
        <v>279</v>
      </c>
      <c r="B319" s="2">
        <v>1</v>
      </c>
      <c r="C319" s="2" t="s">
        <v>75</v>
      </c>
      <c r="D319" s="1">
        <v>9</v>
      </c>
      <c r="E319" s="2" t="str">
        <f t="shared" si="289"/>
        <v>9_Carcharhiniformes</v>
      </c>
      <c r="F319" s="2" t="s">
        <v>76</v>
      </c>
      <c r="G319" s="2" t="s">
        <v>800</v>
      </c>
      <c r="H319" s="2" t="s">
        <v>801</v>
      </c>
      <c r="I319" s="2" t="s">
        <v>864</v>
      </c>
      <c r="J319" s="2" t="s">
        <v>865</v>
      </c>
      <c r="K319" s="19" t="str">
        <f t="shared" si="290"/>
        <v>Apristurus sibogae</v>
      </c>
      <c r="L319" s="20">
        <f>VLOOKUP($K319,GlobSheetPaste!$H$3:$P$1269,2,FALSE)</f>
        <v>161672</v>
      </c>
      <c r="M319" s="20">
        <f>VLOOKUP($K319,GlobSheetPaste!$H$3:$P$1269,3,FALSE)</f>
        <v>124525764</v>
      </c>
      <c r="N319" s="20" t="str">
        <f>VLOOKUP($K319,GlobSheetPaste!$H$3:$P$1269,4,FALSE)</f>
        <v>published</v>
      </c>
      <c r="O319" s="20" t="str">
        <f>VLOOKUP($K319,GlobSheetPaste!$H$3:$P$1269,5,FALSE)</f>
        <v>DD</v>
      </c>
      <c r="P319" s="20">
        <f>VLOOKUP($K319,GlobSheetPaste!$H$3:$P$1269,6,FALSE)</f>
        <v>2008</v>
      </c>
      <c r="Q319" s="20" t="str">
        <f>VLOOKUP($K319,GlobSheetPaste!$H$3:$P$1269,7,FALSE)</f>
        <v>LC</v>
      </c>
      <c r="R319" s="20" t="str">
        <f>VLOOKUP($K319,GlobSheetPaste!$H$3:$P$1269,8,FALSE)</f>
        <v>NA</v>
      </c>
      <c r="S319" s="20" t="str">
        <f t="shared" si="351"/>
        <v>non-genuine change</v>
      </c>
      <c r="T319" s="20" t="b">
        <f t="shared" si="291"/>
        <v>0</v>
      </c>
      <c r="U319" s="22">
        <f>VLOOKUP($K319,GlobSheetPaste!$H$3:$P$1269,9,FALSE)</f>
        <v>43891</v>
      </c>
      <c r="V319" s="19">
        <v>655</v>
      </c>
      <c r="W319" s="19">
        <v>655</v>
      </c>
      <c r="X319" s="2" t="b">
        <f t="shared" ref="X319:Y319" si="359">ISNUMBER(V319)</f>
        <v>1</v>
      </c>
      <c r="Y319" s="2" t="b">
        <f t="shared" si="359"/>
        <v>1</v>
      </c>
      <c r="Z319" s="2" t="s">
        <v>89</v>
      </c>
      <c r="AB319" s="2" t="s">
        <v>178</v>
      </c>
      <c r="AC319" s="24" t="str">
        <f ca="1">IFERROR(__xludf.DUMMYFUNCTION("SPLIT(AB319,""_"")"),"Deepwater")</f>
        <v>Deepwater</v>
      </c>
      <c r="AD319" s="24"/>
      <c r="AE319" s="24">
        <f>VLOOKUP(J319,rangearea210527!$B$2:$C$1159,2,TRUE)</f>
        <v>15.98874548</v>
      </c>
      <c r="AF319" s="26" t="s">
        <v>118</v>
      </c>
      <c r="AG319" s="26">
        <v>23</v>
      </c>
      <c r="AH319" s="26" t="s">
        <v>84</v>
      </c>
      <c r="AI319" s="26" t="s">
        <v>85</v>
      </c>
      <c r="AJ319" s="27" t="s">
        <v>86</v>
      </c>
      <c r="AK319" s="27"/>
      <c r="AL319" s="26"/>
      <c r="AM319" s="26">
        <v>1</v>
      </c>
      <c r="AN319" s="26">
        <v>0</v>
      </c>
      <c r="AO319" s="29">
        <v>0</v>
      </c>
      <c r="AP319" s="30"/>
      <c r="AQ319" s="30"/>
      <c r="AR319" s="30"/>
      <c r="AS319" s="1">
        <v>1</v>
      </c>
      <c r="AT319" s="1"/>
      <c r="AU319" s="1"/>
      <c r="AV319" s="1"/>
      <c r="AW319" s="1">
        <v>0</v>
      </c>
      <c r="AX319" s="1">
        <v>0</v>
      </c>
      <c r="AY319" s="1">
        <v>1</v>
      </c>
      <c r="BC319" s="1">
        <v>1</v>
      </c>
      <c r="BH319" s="1">
        <v>1</v>
      </c>
      <c r="BJ319" s="1">
        <v>1</v>
      </c>
      <c r="BK319" s="1"/>
      <c r="BL319" s="1">
        <v>1</v>
      </c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>
        <v>0</v>
      </c>
    </row>
    <row r="320" spans="1:75" ht="15.75" hidden="1" customHeight="1" x14ac:dyDescent="0.3">
      <c r="A320" s="2">
        <v>280</v>
      </c>
      <c r="B320" s="2">
        <v>1</v>
      </c>
      <c r="C320" s="2" t="s">
        <v>75</v>
      </c>
      <c r="D320" s="1">
        <v>9</v>
      </c>
      <c r="E320" s="2" t="str">
        <f t="shared" si="289"/>
        <v>9_Carcharhiniformes</v>
      </c>
      <c r="F320" s="2" t="s">
        <v>76</v>
      </c>
      <c r="G320" s="2" t="s">
        <v>800</v>
      </c>
      <c r="H320" s="2" t="s">
        <v>801</v>
      </c>
      <c r="I320" s="2" t="s">
        <v>866</v>
      </c>
      <c r="J320" s="2" t="s">
        <v>867</v>
      </c>
      <c r="K320" s="19" t="str">
        <f t="shared" si="290"/>
        <v>Apristurus sinensis</v>
      </c>
      <c r="L320" s="20">
        <f>VLOOKUP($K320,GlobSheetPaste!$H$3:$P$1269,2,FALSE)</f>
        <v>44225</v>
      </c>
      <c r="M320" s="20">
        <f>VLOOKUP($K320,GlobSheetPaste!$H$3:$P$1269,3,FALSE)</f>
        <v>70709147</v>
      </c>
      <c r="N320" s="20" t="str">
        <f>VLOOKUP($K320,GlobSheetPaste!$H$3:$P$1269,4,FALSE)</f>
        <v>published</v>
      </c>
      <c r="O320" s="20" t="str">
        <f>VLOOKUP($K320,GlobSheetPaste!$H$3:$P$1269,5,FALSE)</f>
        <v>DD</v>
      </c>
      <c r="P320" s="20">
        <f>VLOOKUP($K320,GlobSheetPaste!$H$3:$P$1269,6,FALSE)</f>
        <v>2004</v>
      </c>
      <c r="Q320" s="20" t="str">
        <f>VLOOKUP($K320,GlobSheetPaste!$H$3:$P$1269,7,FALSE)</f>
        <v>DD</v>
      </c>
      <c r="R320" s="20" t="str">
        <f>VLOOKUP($K320,GlobSheetPaste!$H$3:$P$1269,8,FALSE)</f>
        <v>NA</v>
      </c>
      <c r="S320" s="20" t="str">
        <f t="shared" si="351"/>
        <v>NoChange</v>
      </c>
      <c r="T320" s="20" t="b">
        <f t="shared" si="291"/>
        <v>0</v>
      </c>
      <c r="U320" s="20">
        <f>VLOOKUP($K320,GlobSheetPaste!$H$3:$P$1269,9,FALSE)</f>
        <v>2015</v>
      </c>
      <c r="V320" s="19">
        <v>537</v>
      </c>
      <c r="W320" s="19">
        <v>1290</v>
      </c>
      <c r="X320" s="2" t="b">
        <f t="shared" ref="X320:Y320" si="360">ISNUMBER(V320)</f>
        <v>1</v>
      </c>
      <c r="Y320" s="2" t="b">
        <f t="shared" si="360"/>
        <v>1</v>
      </c>
      <c r="Z320" s="2" t="s">
        <v>89</v>
      </c>
      <c r="AB320" s="2" t="s">
        <v>178</v>
      </c>
      <c r="AC320" s="24" t="str">
        <f ca="1">IFERROR(__xludf.DUMMYFUNCTION("SPLIT(AB320,""_"")"),"Deepwater")</f>
        <v>Deepwater</v>
      </c>
      <c r="AD320" s="24"/>
      <c r="AE320" s="24">
        <f>VLOOKUP(J320,rangearea210527!$B$2:$C$1159,2,TRUE)</f>
        <v>119402.57060000001</v>
      </c>
      <c r="AF320" s="26" t="s">
        <v>118</v>
      </c>
      <c r="AG320" s="26">
        <v>75</v>
      </c>
      <c r="AH320" s="26" t="s">
        <v>84</v>
      </c>
      <c r="AI320" s="26" t="s">
        <v>85</v>
      </c>
      <c r="AJ320" s="27" t="s">
        <v>86</v>
      </c>
      <c r="AK320" s="27"/>
      <c r="AL320" s="26"/>
      <c r="AM320" s="26">
        <v>1</v>
      </c>
      <c r="AN320" s="26">
        <v>0</v>
      </c>
      <c r="AO320" s="29">
        <v>0</v>
      </c>
      <c r="AP320" s="30"/>
      <c r="AQ320" s="30"/>
      <c r="AR320" s="30"/>
      <c r="AS320" s="1">
        <v>0</v>
      </c>
      <c r="AT320" s="1"/>
      <c r="AU320" s="1"/>
      <c r="AV320" s="1"/>
      <c r="AW320" s="1">
        <v>0</v>
      </c>
      <c r="AX320" s="1">
        <v>0</v>
      </c>
      <c r="AY320" s="1">
        <v>1</v>
      </c>
      <c r="BC320" s="1">
        <v>1</v>
      </c>
      <c r="BG320" s="1">
        <v>1</v>
      </c>
      <c r="BH320" s="1">
        <v>1</v>
      </c>
      <c r="BI320" s="1"/>
      <c r="BJ320" s="1">
        <v>1</v>
      </c>
      <c r="BL320" s="1">
        <v>1</v>
      </c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>
        <v>0</v>
      </c>
    </row>
    <row r="321" spans="1:75" ht="15.75" hidden="1" customHeight="1" x14ac:dyDescent="0.3">
      <c r="A321" s="2">
        <v>281</v>
      </c>
      <c r="B321" s="2">
        <v>1</v>
      </c>
      <c r="C321" s="2" t="s">
        <v>75</v>
      </c>
      <c r="D321" s="1">
        <v>9</v>
      </c>
      <c r="E321" s="2" t="str">
        <f t="shared" si="289"/>
        <v>9_Carcharhiniformes</v>
      </c>
      <c r="F321" s="2" t="s">
        <v>76</v>
      </c>
      <c r="G321" s="2" t="s">
        <v>800</v>
      </c>
      <c r="H321" s="2" t="s">
        <v>801</v>
      </c>
      <c r="I321" s="2" t="s">
        <v>868</v>
      </c>
      <c r="J321" s="2" t="s">
        <v>869</v>
      </c>
      <c r="K321" s="19" t="str">
        <f t="shared" si="290"/>
        <v>Apristurus spongiceps</v>
      </c>
      <c r="L321" s="20">
        <f>VLOOKUP($K321,GlobSheetPaste!$H$3:$P$1269,2,FALSE)</f>
        <v>44226</v>
      </c>
      <c r="M321" s="20">
        <f>VLOOKUP($K321,GlobSheetPaste!$H$3:$P$1269,3,FALSE)</f>
        <v>80671692</v>
      </c>
      <c r="N321" s="20" t="str">
        <f>VLOOKUP($K321,GlobSheetPaste!$H$3:$P$1269,4,FALSE)</f>
        <v>published</v>
      </c>
      <c r="O321" s="20" t="str">
        <f>VLOOKUP($K321,GlobSheetPaste!$H$3:$P$1269,5,FALSE)</f>
        <v>DD</v>
      </c>
      <c r="P321" s="20">
        <f>VLOOKUP($K321,GlobSheetPaste!$H$3:$P$1269,6,FALSE)</f>
        <v>2004</v>
      </c>
      <c r="Q321" s="20" t="str">
        <f>VLOOKUP($K321,GlobSheetPaste!$H$3:$P$1269,7,FALSE)</f>
        <v>DD</v>
      </c>
      <c r="R321" s="20" t="str">
        <f>VLOOKUP($K321,GlobSheetPaste!$H$3:$P$1269,8,FALSE)</f>
        <v>NA</v>
      </c>
      <c r="S321" s="20" t="str">
        <f t="shared" si="351"/>
        <v>NoChange</v>
      </c>
      <c r="T321" s="20" t="b">
        <f t="shared" si="291"/>
        <v>0</v>
      </c>
      <c r="U321" s="20">
        <f>VLOOKUP($K321,GlobSheetPaste!$H$3:$P$1269,9,FALSE)</f>
        <v>2014</v>
      </c>
      <c r="V321" s="19">
        <v>572</v>
      </c>
      <c r="W321" s="19">
        <v>1482</v>
      </c>
      <c r="X321" s="2" t="b">
        <f t="shared" ref="X321:Y321" si="361">ISNUMBER(V321)</f>
        <v>1</v>
      </c>
      <c r="Y321" s="2" t="b">
        <f t="shared" si="361"/>
        <v>1</v>
      </c>
      <c r="Z321" s="2" t="s">
        <v>89</v>
      </c>
      <c r="AB321" s="2" t="s">
        <v>178</v>
      </c>
      <c r="AC321" s="24" t="str">
        <f ca="1">IFERROR(__xludf.DUMMYFUNCTION("SPLIT(AB321,""_"")"),"Deepwater")</f>
        <v>Deepwater</v>
      </c>
      <c r="AD321" s="24"/>
      <c r="AE321" s="24">
        <f>VLOOKUP(J321,rangearea210527!$B$2:$C$1159,2,TRUE)</f>
        <v>51229.538860000001</v>
      </c>
      <c r="AF321" s="26" t="s">
        <v>118</v>
      </c>
      <c r="AG321" s="26">
        <v>51.4</v>
      </c>
      <c r="AH321" s="26" t="s">
        <v>84</v>
      </c>
      <c r="AI321" s="26" t="s">
        <v>85</v>
      </c>
      <c r="AJ321" s="27" t="s">
        <v>86</v>
      </c>
      <c r="AK321" s="27"/>
      <c r="AL321" s="26"/>
      <c r="AM321" s="26">
        <v>1</v>
      </c>
      <c r="AN321" s="26">
        <v>0</v>
      </c>
      <c r="AO321" s="29">
        <v>0</v>
      </c>
      <c r="AP321" s="30"/>
      <c r="AQ321" s="26">
        <v>1</v>
      </c>
      <c r="AR321" s="30"/>
      <c r="AS321" s="1">
        <v>1</v>
      </c>
      <c r="AT321" s="1"/>
      <c r="AU321" s="1"/>
      <c r="AV321" s="1"/>
      <c r="AW321" s="1">
        <v>0</v>
      </c>
      <c r="AX321" s="1">
        <v>0</v>
      </c>
      <c r="AY321" s="1">
        <v>1</v>
      </c>
      <c r="BC321" s="1">
        <v>1</v>
      </c>
      <c r="BG321" s="1">
        <v>1</v>
      </c>
      <c r="BH321" s="1">
        <v>1</v>
      </c>
      <c r="BI321" s="1"/>
      <c r="BJ321" s="1">
        <v>1</v>
      </c>
      <c r="BL321" s="1">
        <v>1</v>
      </c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>
        <v>0</v>
      </c>
    </row>
    <row r="322" spans="1:75" ht="15.75" hidden="1" customHeight="1" x14ac:dyDescent="0.3">
      <c r="A322" s="2">
        <v>282</v>
      </c>
      <c r="B322" s="2">
        <v>1</v>
      </c>
      <c r="C322" s="2" t="s">
        <v>75</v>
      </c>
      <c r="D322" s="1">
        <v>9</v>
      </c>
      <c r="E322" s="2" t="str">
        <f t="shared" si="289"/>
        <v>9_Carcharhiniformes</v>
      </c>
      <c r="F322" s="2" t="s">
        <v>76</v>
      </c>
      <c r="G322" s="2" t="s">
        <v>800</v>
      </c>
      <c r="H322" s="2" t="s">
        <v>801</v>
      </c>
      <c r="I322" s="2" t="s">
        <v>870</v>
      </c>
      <c r="J322" s="2" t="s">
        <v>871</v>
      </c>
      <c r="K322" s="19" t="str">
        <f t="shared" si="290"/>
        <v>Apristurus stenseni</v>
      </c>
      <c r="L322" s="20">
        <f>VLOOKUP($K322,GlobSheetPaste!$H$3:$P$1269,2,FALSE)</f>
        <v>44574</v>
      </c>
      <c r="M322" s="20">
        <f>VLOOKUP($K322,GlobSheetPaste!$H$3:$P$1269,3,FALSE)</f>
        <v>124433501</v>
      </c>
      <c r="N322" s="20" t="str">
        <f>VLOOKUP($K322,GlobSheetPaste!$H$3:$P$1269,4,FALSE)</f>
        <v>published</v>
      </c>
      <c r="O322" s="20" t="str">
        <f>VLOOKUP($K322,GlobSheetPaste!$H$3:$P$1269,5,FALSE)</f>
        <v>DD</v>
      </c>
      <c r="P322" s="20">
        <f>VLOOKUP($K322,GlobSheetPaste!$H$3:$P$1269,6,FALSE)</f>
        <v>2004</v>
      </c>
      <c r="Q322" s="20" t="str">
        <f>VLOOKUP($K322,GlobSheetPaste!$H$3:$P$1269,7,FALSE)</f>
        <v>LC</v>
      </c>
      <c r="R322" s="20" t="str">
        <f>VLOOKUP($K322,GlobSheetPaste!$H$3:$P$1269,8,FALSE)</f>
        <v>NA</v>
      </c>
      <c r="S322" s="20" t="str">
        <f t="shared" si="351"/>
        <v>non-genuine change</v>
      </c>
      <c r="T322" s="20" t="b">
        <f t="shared" si="291"/>
        <v>0</v>
      </c>
      <c r="U322" s="22">
        <f>VLOOKUP($K322,GlobSheetPaste!$H$3:$P$1269,9,FALSE)</f>
        <v>43891</v>
      </c>
      <c r="V322" s="19">
        <v>915</v>
      </c>
      <c r="W322" s="19">
        <v>975</v>
      </c>
      <c r="X322" s="2" t="b">
        <f t="shared" ref="X322:Y322" si="362">ISNUMBER(V322)</f>
        <v>1</v>
      </c>
      <c r="Y322" s="2" t="b">
        <f t="shared" si="362"/>
        <v>1</v>
      </c>
      <c r="Z322" s="2" t="s">
        <v>89</v>
      </c>
      <c r="AB322" s="2" t="s">
        <v>178</v>
      </c>
      <c r="AC322" s="24" t="str">
        <f ca="1">IFERROR(__xludf.DUMMYFUNCTION("SPLIT(AB322,""_"")"),"Deepwater")</f>
        <v>Deepwater</v>
      </c>
      <c r="AD322" s="24"/>
      <c r="AE322" s="24">
        <f>VLOOKUP(J322,rangearea210527!$B$2:$C$1159,2,TRUE)</f>
        <v>247.2494433</v>
      </c>
      <c r="AF322" s="26" t="s">
        <v>118</v>
      </c>
      <c r="AG322" s="26">
        <v>46</v>
      </c>
      <c r="AH322" s="26" t="s">
        <v>84</v>
      </c>
      <c r="AI322" s="26" t="s">
        <v>85</v>
      </c>
      <c r="AJ322" s="27" t="s">
        <v>86</v>
      </c>
      <c r="AK322" s="27"/>
      <c r="AL322" s="26"/>
      <c r="AM322" s="26">
        <v>1</v>
      </c>
      <c r="AN322" s="26">
        <v>0</v>
      </c>
      <c r="AO322" s="29">
        <v>0</v>
      </c>
      <c r="AP322" s="30"/>
      <c r="AQ322" s="30"/>
      <c r="AR322" s="30"/>
      <c r="AS322" s="1">
        <v>0</v>
      </c>
      <c r="AT322" s="1"/>
      <c r="AU322" s="1"/>
      <c r="AV322" s="1"/>
      <c r="AW322" s="1">
        <v>0</v>
      </c>
      <c r="AX322" s="1">
        <v>0</v>
      </c>
      <c r="AY322" s="1">
        <v>1</v>
      </c>
      <c r="BC322" s="1">
        <v>1</v>
      </c>
      <c r="BH322" s="1">
        <v>1</v>
      </c>
      <c r="BJ322" s="1">
        <v>1</v>
      </c>
      <c r="BL322" s="1">
        <v>1</v>
      </c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>
        <v>0</v>
      </c>
    </row>
    <row r="323" spans="1:75" ht="15.75" hidden="1" customHeight="1" x14ac:dyDescent="0.3">
      <c r="A323" s="2">
        <v>283</v>
      </c>
      <c r="B323" s="2">
        <v>1</v>
      </c>
      <c r="C323" s="2" t="s">
        <v>75</v>
      </c>
      <c r="D323" s="1">
        <v>9</v>
      </c>
      <c r="E323" s="2" t="str">
        <f t="shared" si="289"/>
        <v>9_Carcharhiniformes</v>
      </c>
      <c r="F323" s="2" t="s">
        <v>76</v>
      </c>
      <c r="G323" s="2" t="s">
        <v>800</v>
      </c>
      <c r="H323" s="2" t="s">
        <v>801</v>
      </c>
      <c r="I323" s="2" t="s">
        <v>872</v>
      </c>
      <c r="J323" s="2" t="s">
        <v>873</v>
      </c>
      <c r="K323" s="19" t="str">
        <f t="shared" si="290"/>
        <v>Apristurus yangi</v>
      </c>
      <c r="L323" s="20">
        <f>VLOOKUP($K323,GlobSheetPaste!$H$3:$P$1269,2,FALSE)</f>
        <v>162209907</v>
      </c>
      <c r="M323" s="20">
        <f>VLOOKUP($K323,GlobSheetPaste!$H$3:$P$1269,3,FALSE)</f>
        <v>162209939</v>
      </c>
      <c r="N323" s="20" t="str">
        <f>VLOOKUP($K323,GlobSheetPaste!$H$3:$P$1269,4,FALSE)</f>
        <v>published</v>
      </c>
      <c r="O323" s="20" t="str">
        <f>VLOOKUP($K323,GlobSheetPaste!$H$3:$P$1269,5,FALSE)</f>
        <v>NE</v>
      </c>
      <c r="P323" s="20" t="str">
        <f>VLOOKUP($K323,GlobSheetPaste!$H$3:$P$1269,6,FALSE)</f>
        <v>NA</v>
      </c>
      <c r="Q323" s="20" t="str">
        <f>VLOOKUP($K323,GlobSheetPaste!$H$3:$P$1269,7,FALSE)</f>
        <v>LC</v>
      </c>
      <c r="R323" s="20" t="str">
        <f>VLOOKUP($K323,GlobSheetPaste!$H$3:$P$1269,8,FALSE)</f>
        <v>NA</v>
      </c>
      <c r="S323" s="1" t="s">
        <v>117</v>
      </c>
      <c r="T323" s="20" t="b">
        <f t="shared" si="291"/>
        <v>0</v>
      </c>
      <c r="U323" s="22">
        <f>VLOOKUP($K323,GlobSheetPaste!$H$3:$P$1269,9,FALSE)</f>
        <v>43891</v>
      </c>
      <c r="V323" s="19">
        <v>630</v>
      </c>
      <c r="W323" s="19">
        <v>786</v>
      </c>
      <c r="X323" s="2" t="b">
        <f t="shared" ref="X323:Y323" si="363">ISNUMBER(V323)</f>
        <v>1</v>
      </c>
      <c r="Y323" s="2" t="b">
        <f t="shared" si="363"/>
        <v>1</v>
      </c>
      <c r="Z323" s="2" t="s">
        <v>309</v>
      </c>
      <c r="AB323" s="2" t="s">
        <v>178</v>
      </c>
      <c r="AC323" s="24" t="str">
        <f ca="1">IFERROR(__xludf.DUMMYFUNCTION("SPLIT(AB323,""_"")"),"Deepwater")</f>
        <v>Deepwater</v>
      </c>
      <c r="AD323" s="24"/>
      <c r="AE323" s="24">
        <f>VLOOKUP(J323,rangearea210527!$B$2:$C$1159,2,TRUE)</f>
        <v>237.5476194</v>
      </c>
      <c r="AF323" s="26" t="s">
        <v>118</v>
      </c>
      <c r="AG323" s="26">
        <v>43.7</v>
      </c>
      <c r="AH323" s="26" t="s">
        <v>84</v>
      </c>
      <c r="AI323" s="26" t="s">
        <v>85</v>
      </c>
      <c r="AJ323" s="27" t="s">
        <v>86</v>
      </c>
      <c r="AK323" s="27"/>
      <c r="AL323" s="26"/>
      <c r="AM323" s="26">
        <v>1</v>
      </c>
      <c r="AN323" s="26">
        <v>0</v>
      </c>
      <c r="AO323" s="29">
        <v>0</v>
      </c>
      <c r="AP323" s="30"/>
      <c r="AQ323" s="30"/>
      <c r="AR323" s="30"/>
      <c r="AS323" s="1">
        <v>0</v>
      </c>
      <c r="AT323" s="1"/>
      <c r="AU323" s="1"/>
      <c r="AV323" s="1"/>
      <c r="AW323" s="1">
        <v>0</v>
      </c>
      <c r="AX323" s="1">
        <v>0</v>
      </c>
      <c r="AY323" s="1">
        <v>1</v>
      </c>
      <c r="BC323" s="1">
        <v>1</v>
      </c>
      <c r="BH323" s="1">
        <v>1</v>
      </c>
      <c r="BJ323" s="1">
        <v>1</v>
      </c>
      <c r="BK323" s="1"/>
      <c r="BL323" s="1">
        <v>1</v>
      </c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>
        <v>0</v>
      </c>
    </row>
    <row r="324" spans="1:75" ht="15.75" hidden="1" customHeight="1" x14ac:dyDescent="0.3">
      <c r="A324" s="2">
        <v>284</v>
      </c>
      <c r="B324" s="2">
        <v>1</v>
      </c>
      <c r="C324" s="2" t="s">
        <v>75</v>
      </c>
      <c r="D324" s="1">
        <v>9</v>
      </c>
      <c r="E324" s="2" t="str">
        <f t="shared" si="289"/>
        <v>9_Carcharhiniformes</v>
      </c>
      <c r="F324" s="2" t="s">
        <v>76</v>
      </c>
      <c r="G324" s="2" t="s">
        <v>800</v>
      </c>
      <c r="H324" s="2" t="s">
        <v>874</v>
      </c>
      <c r="I324" s="2" t="s">
        <v>875</v>
      </c>
      <c r="J324" s="2" t="s">
        <v>876</v>
      </c>
      <c r="K324" s="19" t="str">
        <f t="shared" si="290"/>
        <v>Asymbolus analis</v>
      </c>
      <c r="L324" s="20">
        <f>VLOOKUP($K324,GlobSheetPaste!$H$3:$P$1269,2,FALSE)</f>
        <v>41720</v>
      </c>
      <c r="M324" s="20">
        <f>VLOOKUP($K324,GlobSheetPaste!$H$3:$P$1269,3,FALSE)</f>
        <v>68609365</v>
      </c>
      <c r="N324" s="20" t="str">
        <f>VLOOKUP($K324,GlobSheetPaste!$H$3:$P$1269,4,FALSE)</f>
        <v>published</v>
      </c>
      <c r="O324" s="20" t="str">
        <f>VLOOKUP($K324,GlobSheetPaste!$H$3:$P$1269,5,FALSE)</f>
        <v>DD</v>
      </c>
      <c r="P324" s="20">
        <f>VLOOKUP($K324,GlobSheetPaste!$H$3:$P$1269,6,FALSE)</f>
        <v>2003</v>
      </c>
      <c r="Q324" s="20" t="str">
        <f>VLOOKUP($K324,GlobSheetPaste!$H$3:$P$1269,7,FALSE)</f>
        <v>LC</v>
      </c>
      <c r="R324" s="20" t="str">
        <f>VLOOKUP($K324,GlobSheetPaste!$H$3:$P$1269,8,FALSE)</f>
        <v>NA</v>
      </c>
      <c r="S324" s="20" t="str">
        <f t="shared" ref="S324:S333" si="364">IF(O324=Q324,"NoChange","non-genuine change")</f>
        <v>non-genuine change</v>
      </c>
      <c r="T324" s="20" t="b">
        <f t="shared" si="291"/>
        <v>0</v>
      </c>
      <c r="U324" s="20">
        <f>VLOOKUP($K324,GlobSheetPaste!$H$3:$P$1269,9,FALSE)</f>
        <v>2015</v>
      </c>
      <c r="V324" s="19">
        <v>25</v>
      </c>
      <c r="W324" s="19">
        <v>200</v>
      </c>
      <c r="X324" s="2" t="b">
        <f t="shared" ref="X324:Y324" si="365">ISNUMBER(V324)</f>
        <v>1</v>
      </c>
      <c r="Y324" s="2" t="b">
        <f t="shared" si="365"/>
        <v>1</v>
      </c>
      <c r="Z324" s="2" t="s">
        <v>89</v>
      </c>
      <c r="AB324" s="2" t="s">
        <v>83</v>
      </c>
      <c r="AC324" s="24" t="str">
        <f ca="1">IFERROR(__xludf.DUMMYFUNCTION("SPLIT(AB324,""_"")"),"Coastal")</f>
        <v>Coastal</v>
      </c>
      <c r="AD324" s="24"/>
      <c r="AE324" s="24">
        <f>VLOOKUP(J324,rangearea210527!$B$2:$C$1159,2,TRUE)</f>
        <v>42951.26182</v>
      </c>
      <c r="AF324" s="26" t="s">
        <v>118</v>
      </c>
      <c r="AG324" s="26">
        <v>60</v>
      </c>
      <c r="AH324" s="26" t="s">
        <v>84</v>
      </c>
      <c r="AI324" s="26" t="s">
        <v>85</v>
      </c>
      <c r="AJ324" s="27" t="s">
        <v>86</v>
      </c>
      <c r="AK324" s="27"/>
      <c r="AL324" s="26"/>
      <c r="AM324" s="26">
        <v>0</v>
      </c>
      <c r="AN324" s="26">
        <v>0</v>
      </c>
      <c r="AO324" s="29">
        <v>0</v>
      </c>
      <c r="AP324" s="30"/>
      <c r="AQ324" s="30"/>
      <c r="AR324" s="30"/>
      <c r="AS324" s="1">
        <v>0</v>
      </c>
      <c r="AT324" s="1"/>
      <c r="AU324" s="1"/>
      <c r="AV324" s="1"/>
      <c r="AW324" s="1">
        <v>1</v>
      </c>
      <c r="AX324" s="1">
        <v>1</v>
      </c>
      <c r="AY324" s="1">
        <v>1</v>
      </c>
      <c r="BA324" s="1">
        <v>1</v>
      </c>
      <c r="BH324" s="1">
        <v>1</v>
      </c>
      <c r="BJ324" s="1">
        <v>1</v>
      </c>
      <c r="BK324" s="1">
        <v>1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>
        <v>0</v>
      </c>
    </row>
    <row r="325" spans="1:75" ht="15.75" hidden="1" customHeight="1" x14ac:dyDescent="0.3">
      <c r="A325" s="2">
        <v>285</v>
      </c>
      <c r="B325" s="2">
        <v>1</v>
      </c>
      <c r="C325" s="2" t="s">
        <v>75</v>
      </c>
      <c r="D325" s="1">
        <v>9</v>
      </c>
      <c r="E325" s="2" t="str">
        <f t="shared" si="289"/>
        <v>9_Carcharhiniformes</v>
      </c>
      <c r="F325" s="2" t="s">
        <v>76</v>
      </c>
      <c r="G325" s="2" t="s">
        <v>800</v>
      </c>
      <c r="H325" s="2" t="s">
        <v>874</v>
      </c>
      <c r="I325" s="2" t="s">
        <v>877</v>
      </c>
      <c r="J325" s="2" t="s">
        <v>878</v>
      </c>
      <c r="K325" s="19" t="str">
        <f t="shared" si="290"/>
        <v>Asymbolus funebris</v>
      </c>
      <c r="L325" s="20">
        <f>VLOOKUP($K325,GlobSheetPaste!$H$3:$P$1269,2,FALSE)</f>
        <v>41721</v>
      </c>
      <c r="M325" s="20">
        <f>VLOOKUP($K325,GlobSheetPaste!$H$3:$P$1269,3,FALSE)</f>
        <v>68609457</v>
      </c>
      <c r="N325" s="20" t="str">
        <f>VLOOKUP($K325,GlobSheetPaste!$H$3:$P$1269,4,FALSE)</f>
        <v>published</v>
      </c>
      <c r="O325" s="20" t="str">
        <f>VLOOKUP($K325,GlobSheetPaste!$H$3:$P$1269,5,FALSE)</f>
        <v>DD</v>
      </c>
      <c r="P325" s="20">
        <f>VLOOKUP($K325,GlobSheetPaste!$H$3:$P$1269,6,FALSE)</f>
        <v>2003</v>
      </c>
      <c r="Q325" s="20" t="str">
        <f>VLOOKUP($K325,GlobSheetPaste!$H$3:$P$1269,7,FALSE)</f>
        <v>DD</v>
      </c>
      <c r="R325" s="20" t="str">
        <f>VLOOKUP($K325,GlobSheetPaste!$H$3:$P$1269,8,FALSE)</f>
        <v>NA</v>
      </c>
      <c r="S325" s="20" t="str">
        <f t="shared" si="364"/>
        <v>NoChange</v>
      </c>
      <c r="T325" s="20" t="b">
        <f t="shared" si="291"/>
        <v>0</v>
      </c>
      <c r="U325" s="20">
        <f>VLOOKUP($K325,GlobSheetPaste!$H$3:$P$1269,9,FALSE)</f>
        <v>2015</v>
      </c>
      <c r="V325" s="19">
        <v>144</v>
      </c>
      <c r="W325" s="19">
        <v>144</v>
      </c>
      <c r="X325" s="2" t="b">
        <f t="shared" ref="X325:Y325" si="366">ISNUMBER(V325)</f>
        <v>1</v>
      </c>
      <c r="Y325" s="2" t="b">
        <f t="shared" si="366"/>
        <v>1</v>
      </c>
      <c r="Z325" s="2" t="s">
        <v>89</v>
      </c>
      <c r="AB325" s="2" t="s">
        <v>83</v>
      </c>
      <c r="AC325" s="24" t="str">
        <f ca="1">IFERROR(__xludf.DUMMYFUNCTION("SPLIT(AB325,""_"")"),"Coastal")</f>
        <v>Coastal</v>
      </c>
      <c r="AD325" s="24"/>
      <c r="AE325" s="24">
        <f>VLOOKUP(J325,rangearea210527!$B$2:$C$1159,2,TRUE)</f>
        <v>68.429413460000006</v>
      </c>
      <c r="AF325" s="26" t="s">
        <v>118</v>
      </c>
      <c r="AG325" s="26">
        <v>44</v>
      </c>
      <c r="AH325" s="26" t="s">
        <v>84</v>
      </c>
      <c r="AI325" s="26" t="s">
        <v>85</v>
      </c>
      <c r="AJ325" s="27" t="s">
        <v>86</v>
      </c>
      <c r="AK325" s="27"/>
      <c r="AL325" s="26"/>
      <c r="AM325" s="26">
        <v>0</v>
      </c>
      <c r="AN325" s="26">
        <v>0</v>
      </c>
      <c r="AO325" s="29">
        <v>0</v>
      </c>
      <c r="AP325" s="30"/>
      <c r="AQ325" s="30"/>
      <c r="AR325" s="30"/>
      <c r="AS325" s="1">
        <v>0</v>
      </c>
      <c r="AT325" s="1"/>
      <c r="AU325" s="1"/>
      <c r="AV325" s="1"/>
      <c r="AW325" s="1">
        <v>1</v>
      </c>
      <c r="AX325" s="1">
        <v>1</v>
      </c>
      <c r="AY325" s="1">
        <v>1</v>
      </c>
      <c r="BA325" s="1">
        <v>1</v>
      </c>
      <c r="BG325" s="1">
        <v>1</v>
      </c>
      <c r="BH325" s="1">
        <v>1</v>
      </c>
      <c r="BI325" s="1"/>
      <c r="BJ325" s="1">
        <v>1</v>
      </c>
      <c r="BK325" s="1">
        <v>1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>
        <v>0</v>
      </c>
    </row>
    <row r="326" spans="1:75" ht="15.75" hidden="1" customHeight="1" x14ac:dyDescent="0.3">
      <c r="A326" s="2">
        <v>286</v>
      </c>
      <c r="B326" s="2">
        <v>1</v>
      </c>
      <c r="C326" s="2" t="s">
        <v>75</v>
      </c>
      <c r="D326" s="1">
        <v>9</v>
      </c>
      <c r="E326" s="2" t="str">
        <f t="shared" si="289"/>
        <v>9_Carcharhiniformes</v>
      </c>
      <c r="F326" s="2" t="s">
        <v>76</v>
      </c>
      <c r="G326" s="2" t="s">
        <v>800</v>
      </c>
      <c r="H326" s="2" t="s">
        <v>874</v>
      </c>
      <c r="I326" s="2" t="s">
        <v>879</v>
      </c>
      <c r="J326" s="2" t="s">
        <v>880</v>
      </c>
      <c r="K326" s="19" t="str">
        <f t="shared" si="290"/>
        <v>Asymbolus galacticus</v>
      </c>
      <c r="L326" s="20">
        <f>VLOOKUP($K326,GlobSheetPaste!$H$3:$P$1269,2,FALSE)</f>
        <v>195421</v>
      </c>
      <c r="M326" s="20">
        <f>VLOOKUP($K326,GlobSheetPaste!$H$3:$P$1269,3,FALSE)</f>
        <v>116740136</v>
      </c>
      <c r="N326" s="20" t="str">
        <f>VLOOKUP($K326,GlobSheetPaste!$H$3:$P$1269,4,FALSE)</f>
        <v>published</v>
      </c>
      <c r="O326" s="20" t="str">
        <f>VLOOKUP($K326,GlobSheetPaste!$H$3:$P$1269,5,FALSE)</f>
        <v>LC</v>
      </c>
      <c r="P326" s="20">
        <f>VLOOKUP($K326,GlobSheetPaste!$H$3:$P$1269,6,FALSE)</f>
        <v>2010</v>
      </c>
      <c r="Q326" s="20" t="str">
        <f>VLOOKUP($K326,GlobSheetPaste!$H$3:$P$1269,7,FALSE)</f>
        <v>LC</v>
      </c>
      <c r="R326" s="20" t="str">
        <f>VLOOKUP($K326,GlobSheetPaste!$H$3:$P$1269,8,FALSE)</f>
        <v>NA</v>
      </c>
      <c r="S326" s="20" t="str">
        <f t="shared" si="364"/>
        <v>NoChange</v>
      </c>
      <c r="T326" s="20" t="b">
        <f t="shared" si="291"/>
        <v>0</v>
      </c>
      <c r="U326" s="20">
        <f>VLOOKUP($K326,GlobSheetPaste!$H$3:$P$1269,9,FALSE)</f>
        <v>2017</v>
      </c>
      <c r="V326" s="19">
        <v>235</v>
      </c>
      <c r="W326" s="19">
        <v>550</v>
      </c>
      <c r="X326" s="2" t="b">
        <f t="shared" ref="X326:Y326" si="367">ISNUMBER(V326)</f>
        <v>1</v>
      </c>
      <c r="Y326" s="2" t="b">
        <f t="shared" si="367"/>
        <v>1</v>
      </c>
      <c r="Z326" s="2" t="s">
        <v>89</v>
      </c>
      <c r="AB326" s="2" t="s">
        <v>178</v>
      </c>
      <c r="AC326" s="24" t="str">
        <f ca="1">IFERROR(__xludf.DUMMYFUNCTION("SPLIT(AB326,""_"")"),"Deepwater")</f>
        <v>Deepwater</v>
      </c>
      <c r="AD326" s="24"/>
      <c r="AE326" s="24">
        <f>VLOOKUP(J326,rangearea210527!$B$2:$C$1159,2,TRUE)</f>
        <v>445.89341990000003</v>
      </c>
      <c r="AF326" s="26" t="s">
        <v>118</v>
      </c>
      <c r="AG326" s="26">
        <v>47.7</v>
      </c>
      <c r="AH326" s="26" t="s">
        <v>84</v>
      </c>
      <c r="AI326" s="26" t="s">
        <v>85</v>
      </c>
      <c r="AJ326" s="27" t="s">
        <v>86</v>
      </c>
      <c r="AK326" s="27"/>
      <c r="AL326" s="26"/>
      <c r="AM326" s="26">
        <v>1</v>
      </c>
      <c r="AN326" s="26">
        <v>0</v>
      </c>
      <c r="AO326" s="29">
        <v>0</v>
      </c>
      <c r="AP326" s="30"/>
      <c r="AQ326" s="30"/>
      <c r="AR326" s="30"/>
      <c r="AS326" s="1">
        <v>0</v>
      </c>
      <c r="AT326" s="1"/>
      <c r="AU326" s="1"/>
      <c r="AV326" s="1"/>
      <c r="AW326" s="1">
        <v>0</v>
      </c>
      <c r="AX326" s="1">
        <v>0</v>
      </c>
      <c r="AY326" s="1">
        <v>1</v>
      </c>
      <c r="BC326" s="1">
        <v>1</v>
      </c>
      <c r="BH326" s="1">
        <v>1</v>
      </c>
      <c r="BJ326" s="1">
        <v>1</v>
      </c>
      <c r="BK326" s="1"/>
      <c r="BL326" s="1">
        <v>1</v>
      </c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>
        <v>0</v>
      </c>
    </row>
    <row r="327" spans="1:75" ht="15.75" hidden="1" customHeight="1" x14ac:dyDescent="0.3">
      <c r="A327" s="2">
        <v>287</v>
      </c>
      <c r="B327" s="2">
        <v>1</v>
      </c>
      <c r="C327" s="2" t="s">
        <v>75</v>
      </c>
      <c r="D327" s="1">
        <v>9</v>
      </c>
      <c r="E327" s="2" t="str">
        <f t="shared" si="289"/>
        <v>9_Carcharhiniformes</v>
      </c>
      <c r="F327" s="2" t="s">
        <v>76</v>
      </c>
      <c r="G327" s="2" t="s">
        <v>800</v>
      </c>
      <c r="H327" s="2" t="s">
        <v>874</v>
      </c>
      <c r="I327" s="2" t="s">
        <v>881</v>
      </c>
      <c r="J327" s="2" t="s">
        <v>882</v>
      </c>
      <c r="K327" s="19" t="str">
        <f t="shared" si="290"/>
        <v>Asymbolus occiduus</v>
      </c>
      <c r="L327" s="20">
        <f>VLOOKUP($K327,GlobSheetPaste!$H$3:$P$1269,2,FALSE)</f>
        <v>41722</v>
      </c>
      <c r="M327" s="20">
        <f>VLOOKUP($K327,GlobSheetPaste!$H$3:$P$1269,3,FALSE)</f>
        <v>68609519</v>
      </c>
      <c r="N327" s="20" t="str">
        <f>VLOOKUP($K327,GlobSheetPaste!$H$3:$P$1269,4,FALSE)</f>
        <v>published</v>
      </c>
      <c r="O327" s="20" t="str">
        <f>VLOOKUP($K327,GlobSheetPaste!$H$3:$P$1269,5,FALSE)</f>
        <v>LC</v>
      </c>
      <c r="P327" s="20">
        <f>VLOOKUP($K327,GlobSheetPaste!$H$3:$P$1269,6,FALSE)</f>
        <v>2003</v>
      </c>
      <c r="Q327" s="20" t="str">
        <f>VLOOKUP($K327,GlobSheetPaste!$H$3:$P$1269,7,FALSE)</f>
        <v>LC</v>
      </c>
      <c r="R327" s="20" t="str">
        <f>VLOOKUP($K327,GlobSheetPaste!$H$3:$P$1269,8,FALSE)</f>
        <v>NA</v>
      </c>
      <c r="S327" s="20" t="str">
        <f t="shared" si="364"/>
        <v>NoChange</v>
      </c>
      <c r="T327" s="20" t="b">
        <f t="shared" si="291"/>
        <v>0</v>
      </c>
      <c r="U327" s="20">
        <f>VLOOKUP($K327,GlobSheetPaste!$H$3:$P$1269,9,FALSE)</f>
        <v>2015</v>
      </c>
      <c r="V327" s="19">
        <v>98</v>
      </c>
      <c r="W327" s="19">
        <v>400</v>
      </c>
      <c r="X327" s="2" t="b">
        <f t="shared" ref="X327:Y327" si="368">ISNUMBER(V327)</f>
        <v>1</v>
      </c>
      <c r="Y327" s="2" t="b">
        <f t="shared" si="368"/>
        <v>1</v>
      </c>
      <c r="Z327" s="2" t="s">
        <v>89</v>
      </c>
      <c r="AB327" s="2" t="s">
        <v>95</v>
      </c>
      <c r="AC327" s="24" t="str">
        <f ca="1">IFERROR(__xludf.DUMMYFUNCTION("SPLIT(AB327,""_"")"),"Coastal")</f>
        <v>Coastal</v>
      </c>
      <c r="AD327" s="24" t="str">
        <f ca="1">IFERROR(__xludf.DUMMYFUNCTION("""COMPUTED_VALUE"""),"Deepwater")</f>
        <v>Deepwater</v>
      </c>
      <c r="AE327" s="24">
        <f>VLOOKUP(J327,rangearea210527!$B$2:$C$1159,2,TRUE)</f>
        <v>57564.361299999997</v>
      </c>
      <c r="AF327" s="26" t="s">
        <v>118</v>
      </c>
      <c r="AG327" s="26">
        <v>60</v>
      </c>
      <c r="AH327" s="26" t="s">
        <v>84</v>
      </c>
      <c r="AI327" s="26" t="s">
        <v>85</v>
      </c>
      <c r="AJ327" s="27" t="s">
        <v>86</v>
      </c>
      <c r="AK327" s="27"/>
      <c r="AL327" s="26"/>
      <c r="AM327" s="26">
        <v>0</v>
      </c>
      <c r="AN327" s="26">
        <v>0</v>
      </c>
      <c r="AO327" s="29">
        <v>0</v>
      </c>
      <c r="AP327" s="30"/>
      <c r="AQ327" s="30"/>
      <c r="AR327" s="30"/>
      <c r="AS327" s="1">
        <v>0</v>
      </c>
      <c r="AT327" s="1"/>
      <c r="AU327" s="1"/>
      <c r="AV327" s="1"/>
      <c r="AW327" s="1">
        <v>1</v>
      </c>
      <c r="AX327" s="1">
        <v>1</v>
      </c>
      <c r="AY327" s="1">
        <v>1</v>
      </c>
      <c r="BA327" s="1">
        <v>1</v>
      </c>
      <c r="BH327" s="1">
        <v>1</v>
      </c>
      <c r="BJ327" s="1">
        <v>1</v>
      </c>
      <c r="BK327" s="1">
        <v>1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>
        <v>0</v>
      </c>
    </row>
    <row r="328" spans="1:75" ht="15.75" hidden="1" customHeight="1" x14ac:dyDescent="0.3">
      <c r="A328" s="2">
        <v>288</v>
      </c>
      <c r="B328" s="2">
        <v>1</v>
      </c>
      <c r="C328" s="2" t="s">
        <v>75</v>
      </c>
      <c r="D328" s="1">
        <v>9</v>
      </c>
      <c r="E328" s="2" t="str">
        <f t="shared" si="289"/>
        <v>9_Carcharhiniformes</v>
      </c>
      <c r="F328" s="2" t="s">
        <v>76</v>
      </c>
      <c r="G328" s="2" t="s">
        <v>800</v>
      </c>
      <c r="H328" s="2" t="s">
        <v>874</v>
      </c>
      <c r="I328" s="2" t="s">
        <v>883</v>
      </c>
      <c r="J328" s="2" t="s">
        <v>884</v>
      </c>
      <c r="K328" s="19" t="str">
        <f t="shared" si="290"/>
        <v>Asymbolus pallidus</v>
      </c>
      <c r="L328" s="20">
        <f>VLOOKUP($K328,GlobSheetPaste!$H$3:$P$1269,2,FALSE)</f>
        <v>41723</v>
      </c>
      <c r="M328" s="20">
        <f>VLOOKUP($K328,GlobSheetPaste!$H$3:$P$1269,3,FALSE)</f>
        <v>68609592</v>
      </c>
      <c r="N328" s="20" t="str">
        <f>VLOOKUP($K328,GlobSheetPaste!$H$3:$P$1269,4,FALSE)</f>
        <v>published</v>
      </c>
      <c r="O328" s="20" t="str">
        <f>VLOOKUP($K328,GlobSheetPaste!$H$3:$P$1269,5,FALSE)</f>
        <v>LC</v>
      </c>
      <c r="P328" s="20">
        <f>VLOOKUP($K328,GlobSheetPaste!$H$3:$P$1269,6,FALSE)</f>
        <v>2003</v>
      </c>
      <c r="Q328" s="20" t="str">
        <f>VLOOKUP($K328,GlobSheetPaste!$H$3:$P$1269,7,FALSE)</f>
        <v>LC</v>
      </c>
      <c r="R328" s="20" t="str">
        <f>VLOOKUP($K328,GlobSheetPaste!$H$3:$P$1269,8,FALSE)</f>
        <v>NA</v>
      </c>
      <c r="S328" s="20" t="str">
        <f t="shared" si="364"/>
        <v>NoChange</v>
      </c>
      <c r="T328" s="20" t="b">
        <f t="shared" si="291"/>
        <v>0</v>
      </c>
      <c r="U328" s="20">
        <f>VLOOKUP($K328,GlobSheetPaste!$H$3:$P$1269,9,FALSE)</f>
        <v>2015</v>
      </c>
      <c r="V328" s="19">
        <v>174</v>
      </c>
      <c r="W328" s="19">
        <v>444</v>
      </c>
      <c r="X328" s="2" t="b">
        <f t="shared" ref="X328:Y328" si="369">ISNUMBER(V328)</f>
        <v>1</v>
      </c>
      <c r="Y328" s="2" t="b">
        <f t="shared" si="369"/>
        <v>1</v>
      </c>
      <c r="Z328" s="2" t="s">
        <v>885</v>
      </c>
      <c r="AB328" s="2" t="s">
        <v>178</v>
      </c>
      <c r="AC328" s="24" t="str">
        <f ca="1">IFERROR(__xludf.DUMMYFUNCTION("SPLIT(AB328,""_"")"),"Deepwater")</f>
        <v>Deepwater</v>
      </c>
      <c r="AD328" s="24"/>
      <c r="AE328" s="24">
        <f>VLOOKUP(J328,rangearea210527!$B$2:$C$1159,2,TRUE)</f>
        <v>84169.118799999997</v>
      </c>
      <c r="AF328" s="26" t="s">
        <v>118</v>
      </c>
      <c r="AG328" s="26">
        <v>47</v>
      </c>
      <c r="AH328" s="26" t="s">
        <v>84</v>
      </c>
      <c r="AI328" s="26" t="s">
        <v>85</v>
      </c>
      <c r="AJ328" s="27" t="s">
        <v>86</v>
      </c>
      <c r="AK328" s="27"/>
      <c r="AL328" s="26"/>
      <c r="AM328" s="26">
        <v>1</v>
      </c>
      <c r="AN328" s="26">
        <v>0</v>
      </c>
      <c r="AO328" s="29">
        <v>0</v>
      </c>
      <c r="AP328" s="30"/>
      <c r="AQ328" s="30"/>
      <c r="AR328" s="30"/>
      <c r="AS328" s="1">
        <v>0</v>
      </c>
      <c r="AT328" s="1"/>
      <c r="AU328" s="1"/>
      <c r="AV328" s="1"/>
      <c r="AW328" s="1">
        <v>0</v>
      </c>
      <c r="AX328" s="1">
        <v>0</v>
      </c>
      <c r="AY328" s="1">
        <v>1</v>
      </c>
      <c r="BC328" s="1">
        <v>1</v>
      </c>
      <c r="BH328" s="1">
        <v>1</v>
      </c>
      <c r="BJ328" s="1">
        <v>1</v>
      </c>
      <c r="BK328" s="1"/>
      <c r="BL328" s="1">
        <v>1</v>
      </c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>
        <v>0</v>
      </c>
    </row>
    <row r="329" spans="1:75" ht="15.75" hidden="1" customHeight="1" x14ac:dyDescent="0.3">
      <c r="A329" s="2">
        <v>289</v>
      </c>
      <c r="B329" s="2">
        <v>1</v>
      </c>
      <c r="C329" s="2" t="s">
        <v>75</v>
      </c>
      <c r="D329" s="1">
        <v>9</v>
      </c>
      <c r="E329" s="2" t="str">
        <f t="shared" si="289"/>
        <v>9_Carcharhiniformes</v>
      </c>
      <c r="F329" s="2" t="s">
        <v>76</v>
      </c>
      <c r="G329" s="2" t="s">
        <v>800</v>
      </c>
      <c r="H329" s="2" t="s">
        <v>874</v>
      </c>
      <c r="I329" s="2" t="s">
        <v>886</v>
      </c>
      <c r="J329" s="2" t="s">
        <v>887</v>
      </c>
      <c r="K329" s="19" t="str">
        <f t="shared" si="290"/>
        <v>Asymbolus parvus</v>
      </c>
      <c r="L329" s="20">
        <f>VLOOKUP($K329,GlobSheetPaste!$H$3:$P$1269,2,FALSE)</f>
        <v>41724</v>
      </c>
      <c r="M329" s="20">
        <f>VLOOKUP($K329,GlobSheetPaste!$H$3:$P$1269,3,FALSE)</f>
        <v>68609648</v>
      </c>
      <c r="N329" s="20" t="str">
        <f>VLOOKUP($K329,GlobSheetPaste!$H$3:$P$1269,4,FALSE)</f>
        <v>published</v>
      </c>
      <c r="O329" s="20" t="str">
        <f>VLOOKUP($K329,GlobSheetPaste!$H$3:$P$1269,5,FALSE)</f>
        <v>LC</v>
      </c>
      <c r="P329" s="20">
        <f>VLOOKUP($K329,GlobSheetPaste!$H$3:$P$1269,6,FALSE)</f>
        <v>2003</v>
      </c>
      <c r="Q329" s="20" t="str">
        <f>VLOOKUP($K329,GlobSheetPaste!$H$3:$P$1269,7,FALSE)</f>
        <v>LC</v>
      </c>
      <c r="R329" s="20" t="str">
        <f>VLOOKUP($K329,GlobSheetPaste!$H$3:$P$1269,8,FALSE)</f>
        <v>NA</v>
      </c>
      <c r="S329" s="20" t="str">
        <f t="shared" si="364"/>
        <v>NoChange</v>
      </c>
      <c r="T329" s="20" t="b">
        <f t="shared" si="291"/>
        <v>0</v>
      </c>
      <c r="U329" s="20">
        <f>VLOOKUP($K329,GlobSheetPaste!$H$3:$P$1269,9,FALSE)</f>
        <v>2015</v>
      </c>
      <c r="V329" s="19">
        <v>59</v>
      </c>
      <c r="W329" s="19">
        <v>360</v>
      </c>
      <c r="X329" s="2" t="b">
        <f t="shared" ref="X329:Y329" si="370">ISNUMBER(V329)</f>
        <v>1</v>
      </c>
      <c r="Y329" s="2" t="b">
        <f t="shared" si="370"/>
        <v>1</v>
      </c>
      <c r="Z329" s="2" t="s">
        <v>89</v>
      </c>
      <c r="AB329" s="2" t="s">
        <v>95</v>
      </c>
      <c r="AC329" s="24" t="str">
        <f ca="1">IFERROR(__xludf.DUMMYFUNCTION("SPLIT(AB329,""_"")"),"Coastal")</f>
        <v>Coastal</v>
      </c>
      <c r="AD329" s="24" t="str">
        <f ca="1">IFERROR(__xludf.DUMMYFUNCTION("""COMPUTED_VALUE"""),"Deepwater")</f>
        <v>Deepwater</v>
      </c>
      <c r="AE329" s="24">
        <f>VLOOKUP(J329,rangearea210527!$B$2:$C$1159,2,TRUE)</f>
        <v>193727.04519999999</v>
      </c>
      <c r="AF329" s="26"/>
      <c r="AG329" s="26">
        <v>40</v>
      </c>
      <c r="AH329" s="26" t="s">
        <v>84</v>
      </c>
      <c r="AI329" s="26" t="s">
        <v>85</v>
      </c>
      <c r="AJ329" s="27" t="s">
        <v>86</v>
      </c>
      <c r="AK329" s="27"/>
      <c r="AL329" s="26"/>
      <c r="AM329" s="26">
        <v>0</v>
      </c>
      <c r="AN329" s="26">
        <v>0</v>
      </c>
      <c r="AO329" s="29">
        <v>0</v>
      </c>
      <c r="AP329" s="30"/>
      <c r="AQ329" s="30"/>
      <c r="AR329" s="30"/>
      <c r="AS329" s="1">
        <v>0</v>
      </c>
      <c r="AT329" s="1"/>
      <c r="AU329" s="1"/>
      <c r="AV329" s="1"/>
      <c r="AW329" s="1">
        <v>1</v>
      </c>
      <c r="AX329" s="1">
        <v>1</v>
      </c>
      <c r="AY329" s="1">
        <v>1</v>
      </c>
      <c r="BA329" s="1">
        <v>1</v>
      </c>
      <c r="BJ329" s="1">
        <v>1</v>
      </c>
      <c r="BK329" s="1">
        <v>1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>
        <v>0</v>
      </c>
    </row>
    <row r="330" spans="1:75" ht="15.75" hidden="1" customHeight="1" x14ac:dyDescent="0.3">
      <c r="A330" s="2">
        <v>290</v>
      </c>
      <c r="B330" s="2">
        <v>1</v>
      </c>
      <c r="C330" s="2" t="s">
        <v>75</v>
      </c>
      <c r="D330" s="1">
        <v>9</v>
      </c>
      <c r="E330" s="2" t="str">
        <f t="shared" si="289"/>
        <v>9_Carcharhiniformes</v>
      </c>
      <c r="F330" s="2" t="s">
        <v>76</v>
      </c>
      <c r="G330" s="2" t="s">
        <v>800</v>
      </c>
      <c r="H330" s="2" t="s">
        <v>874</v>
      </c>
      <c r="I330" s="2" t="s">
        <v>888</v>
      </c>
      <c r="J330" s="2" t="s">
        <v>889</v>
      </c>
      <c r="K330" s="19" t="str">
        <f t="shared" si="290"/>
        <v>Asymbolus rubiginosus</v>
      </c>
      <c r="L330" s="20">
        <f>VLOOKUP($K330,GlobSheetPaste!$H$3:$P$1269,2,FALSE)</f>
        <v>41725</v>
      </c>
      <c r="M330" s="20">
        <f>VLOOKUP($K330,GlobSheetPaste!$H$3:$P$1269,3,FALSE)</f>
        <v>68609711</v>
      </c>
      <c r="N330" s="20" t="str">
        <f>VLOOKUP($K330,GlobSheetPaste!$H$3:$P$1269,4,FALSE)</f>
        <v>published</v>
      </c>
      <c r="O330" s="20" t="str">
        <f>VLOOKUP($K330,GlobSheetPaste!$H$3:$P$1269,5,FALSE)</f>
        <v>LC</v>
      </c>
      <c r="P330" s="20">
        <f>VLOOKUP($K330,GlobSheetPaste!$H$3:$P$1269,6,FALSE)</f>
        <v>2003</v>
      </c>
      <c r="Q330" s="20" t="str">
        <f>VLOOKUP($K330,GlobSheetPaste!$H$3:$P$1269,7,FALSE)</f>
        <v>LC</v>
      </c>
      <c r="R330" s="20" t="str">
        <f>VLOOKUP($K330,GlobSheetPaste!$H$3:$P$1269,8,FALSE)</f>
        <v>NA</v>
      </c>
      <c r="S330" s="20" t="str">
        <f t="shared" si="364"/>
        <v>NoChange</v>
      </c>
      <c r="T330" s="20" t="b">
        <f t="shared" si="291"/>
        <v>0</v>
      </c>
      <c r="U330" s="20">
        <f>VLOOKUP($K330,GlobSheetPaste!$H$3:$P$1269,9,FALSE)</f>
        <v>2015</v>
      </c>
      <c r="V330" s="19">
        <v>25</v>
      </c>
      <c r="W330" s="19">
        <v>540</v>
      </c>
      <c r="X330" s="2" t="b">
        <f t="shared" ref="X330:Y330" si="371">ISNUMBER(V330)</f>
        <v>1</v>
      </c>
      <c r="Y330" s="2" t="b">
        <f t="shared" si="371"/>
        <v>1</v>
      </c>
      <c r="Z330" s="2" t="s">
        <v>89</v>
      </c>
      <c r="AB330" s="2" t="s">
        <v>95</v>
      </c>
      <c r="AC330" s="24" t="str">
        <f ca="1">IFERROR(__xludf.DUMMYFUNCTION("SPLIT(AB330,""_"")"),"Coastal")</f>
        <v>Coastal</v>
      </c>
      <c r="AD330" s="24" t="str">
        <f ca="1">IFERROR(__xludf.DUMMYFUNCTION("""COMPUTED_VALUE"""),"Deepwater")</f>
        <v>Deepwater</v>
      </c>
      <c r="AE330" s="24">
        <f>VLOOKUP(J330,rangearea210527!$B$2:$C$1159,2,TRUE)</f>
        <v>87695.04896</v>
      </c>
      <c r="AF330" s="26" t="s">
        <v>118</v>
      </c>
      <c r="AG330" s="26">
        <v>55</v>
      </c>
      <c r="AH330" s="26" t="s">
        <v>84</v>
      </c>
      <c r="AI330" s="26" t="s">
        <v>85</v>
      </c>
      <c r="AJ330" s="27" t="s">
        <v>86</v>
      </c>
      <c r="AK330" s="27"/>
      <c r="AL330" s="26"/>
      <c r="AM330" s="26">
        <v>0</v>
      </c>
      <c r="AN330" s="26">
        <v>0</v>
      </c>
      <c r="AO330" s="29">
        <v>0</v>
      </c>
      <c r="AP330" s="30"/>
      <c r="AQ330" s="30"/>
      <c r="AR330" s="30"/>
      <c r="AS330" s="1">
        <v>0</v>
      </c>
      <c r="AT330" s="1"/>
      <c r="AU330" s="1"/>
      <c r="AV330" s="1"/>
      <c r="AW330" s="1">
        <v>1</v>
      </c>
      <c r="AX330" s="1">
        <v>1</v>
      </c>
      <c r="AY330" s="1">
        <v>1</v>
      </c>
      <c r="BA330" s="1">
        <v>1</v>
      </c>
      <c r="BH330" s="1">
        <v>1</v>
      </c>
      <c r="BJ330" s="1">
        <v>1</v>
      </c>
      <c r="BK330" s="1">
        <v>1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>
        <v>0</v>
      </c>
    </row>
    <row r="331" spans="1:75" ht="15.75" hidden="1" customHeight="1" x14ac:dyDescent="0.3">
      <c r="A331" s="2">
        <v>291</v>
      </c>
      <c r="B331" s="2">
        <v>1</v>
      </c>
      <c r="C331" s="2" t="s">
        <v>75</v>
      </c>
      <c r="D331" s="1">
        <v>9</v>
      </c>
      <c r="E331" s="2" t="str">
        <f t="shared" si="289"/>
        <v>9_Carcharhiniformes</v>
      </c>
      <c r="F331" s="2" t="s">
        <v>76</v>
      </c>
      <c r="G331" s="2" t="s">
        <v>800</v>
      </c>
      <c r="H331" s="2" t="s">
        <v>874</v>
      </c>
      <c r="I331" s="2" t="s">
        <v>890</v>
      </c>
      <c r="J331" s="2" t="s">
        <v>891</v>
      </c>
      <c r="K331" s="19" t="str">
        <f t="shared" si="290"/>
        <v>Asymbolus submaculatus</v>
      </c>
      <c r="L331" s="20">
        <f>VLOOKUP($K331,GlobSheetPaste!$H$3:$P$1269,2,FALSE)</f>
        <v>41726</v>
      </c>
      <c r="M331" s="20">
        <f>VLOOKUP($K331,GlobSheetPaste!$H$3:$P$1269,3,FALSE)</f>
        <v>68609812</v>
      </c>
      <c r="N331" s="20" t="str">
        <f>VLOOKUP($K331,GlobSheetPaste!$H$3:$P$1269,4,FALSE)</f>
        <v>published</v>
      </c>
      <c r="O331" s="20" t="str">
        <f>VLOOKUP($K331,GlobSheetPaste!$H$3:$P$1269,5,FALSE)</f>
        <v>LC</v>
      </c>
      <c r="P331" s="20">
        <f>VLOOKUP($K331,GlobSheetPaste!$H$3:$P$1269,6,FALSE)</f>
        <v>2003</v>
      </c>
      <c r="Q331" s="20" t="str">
        <f>VLOOKUP($K331,GlobSheetPaste!$H$3:$P$1269,7,FALSE)</f>
        <v>LC</v>
      </c>
      <c r="R331" s="20" t="str">
        <f>VLOOKUP($K331,GlobSheetPaste!$H$3:$P$1269,8,FALSE)</f>
        <v>NA</v>
      </c>
      <c r="S331" s="20" t="str">
        <f t="shared" si="364"/>
        <v>NoChange</v>
      </c>
      <c r="T331" s="20" t="b">
        <f t="shared" si="291"/>
        <v>0</v>
      </c>
      <c r="U331" s="20">
        <f>VLOOKUP($K331,GlobSheetPaste!$H$3:$P$1269,9,FALSE)</f>
        <v>2015</v>
      </c>
      <c r="V331" s="19">
        <v>30</v>
      </c>
      <c r="W331" s="19">
        <v>200</v>
      </c>
      <c r="X331" s="2" t="b">
        <f t="shared" ref="X331:Y331" si="372">ISNUMBER(V331)</f>
        <v>1</v>
      </c>
      <c r="Y331" s="2" t="b">
        <f t="shared" si="372"/>
        <v>1</v>
      </c>
      <c r="Z331" s="2" t="s">
        <v>89</v>
      </c>
      <c r="AB331" s="2" t="s">
        <v>83</v>
      </c>
      <c r="AC331" s="24" t="str">
        <f ca="1">IFERROR(__xludf.DUMMYFUNCTION("SPLIT(AB331,""_"")"),"Coastal")</f>
        <v>Coastal</v>
      </c>
      <c r="AD331" s="24"/>
      <c r="AE331" s="24">
        <f>VLOOKUP(J331,rangearea210527!$B$2:$C$1159,2,TRUE)</f>
        <v>102444.9795</v>
      </c>
      <c r="AF331" s="26" t="s">
        <v>118</v>
      </c>
      <c r="AG331" s="26">
        <v>44</v>
      </c>
      <c r="AH331" s="26" t="s">
        <v>84</v>
      </c>
      <c r="AI331" s="26" t="s">
        <v>85</v>
      </c>
      <c r="AJ331" s="27" t="s">
        <v>86</v>
      </c>
      <c r="AK331" s="27"/>
      <c r="AL331" s="26"/>
      <c r="AM331" s="26">
        <v>0</v>
      </c>
      <c r="AN331" s="26">
        <v>0</v>
      </c>
      <c r="AO331" s="29">
        <v>0</v>
      </c>
      <c r="AP331" s="30"/>
      <c r="AQ331" s="30"/>
      <c r="AR331" s="30"/>
      <c r="AS331" s="1">
        <v>0</v>
      </c>
      <c r="AT331" s="1"/>
      <c r="AU331" s="1"/>
      <c r="AV331" s="1"/>
      <c r="AW331" s="1">
        <v>1</v>
      </c>
      <c r="AX331" s="1">
        <v>1</v>
      </c>
      <c r="AY331" s="1">
        <v>1</v>
      </c>
      <c r="BA331" s="1">
        <v>1</v>
      </c>
      <c r="BH331" s="1">
        <v>1</v>
      </c>
      <c r="BJ331" s="1">
        <v>1</v>
      </c>
      <c r="BK331" s="1">
        <v>1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>
        <v>0</v>
      </c>
    </row>
    <row r="332" spans="1:75" ht="15.75" hidden="1" customHeight="1" x14ac:dyDescent="0.3">
      <c r="A332" s="2">
        <v>292</v>
      </c>
      <c r="B332" s="2">
        <v>1</v>
      </c>
      <c r="C332" s="2" t="s">
        <v>75</v>
      </c>
      <c r="D332" s="1">
        <v>9</v>
      </c>
      <c r="E332" s="2" t="str">
        <f t="shared" si="289"/>
        <v>9_Carcharhiniformes</v>
      </c>
      <c r="F332" s="2" t="s">
        <v>76</v>
      </c>
      <c r="G332" s="2" t="s">
        <v>800</v>
      </c>
      <c r="H332" s="2" t="s">
        <v>874</v>
      </c>
      <c r="I332" s="2" t="s">
        <v>892</v>
      </c>
      <c r="J332" s="2" t="s">
        <v>893</v>
      </c>
      <c r="K332" s="19" t="str">
        <f t="shared" si="290"/>
        <v>Asymbolus vincenti</v>
      </c>
      <c r="L332" s="20">
        <f>VLOOKUP($K332,GlobSheetPaste!$H$3:$P$1269,2,FALSE)</f>
        <v>41727</v>
      </c>
      <c r="M332" s="20">
        <f>VLOOKUP($K332,GlobSheetPaste!$H$3:$P$1269,3,FALSE)</f>
        <v>68609873</v>
      </c>
      <c r="N332" s="20" t="str">
        <f>VLOOKUP($K332,GlobSheetPaste!$H$3:$P$1269,4,FALSE)</f>
        <v>published</v>
      </c>
      <c r="O332" s="20" t="str">
        <f>VLOOKUP($K332,GlobSheetPaste!$H$3:$P$1269,5,FALSE)</f>
        <v>LC</v>
      </c>
      <c r="P332" s="20">
        <f>VLOOKUP($K332,GlobSheetPaste!$H$3:$P$1269,6,FALSE)</f>
        <v>2003</v>
      </c>
      <c r="Q332" s="20" t="str">
        <f>VLOOKUP($K332,GlobSheetPaste!$H$3:$P$1269,7,FALSE)</f>
        <v>LC</v>
      </c>
      <c r="R332" s="20" t="str">
        <f>VLOOKUP($K332,GlobSheetPaste!$H$3:$P$1269,8,FALSE)</f>
        <v>NA</v>
      </c>
      <c r="S332" s="20" t="str">
        <f t="shared" si="364"/>
        <v>NoChange</v>
      </c>
      <c r="T332" s="20" t="b">
        <f t="shared" si="291"/>
        <v>0</v>
      </c>
      <c r="U332" s="20">
        <f>VLOOKUP($K332,GlobSheetPaste!$H$3:$P$1269,9,FALSE)</f>
        <v>2015</v>
      </c>
      <c r="V332" s="19">
        <v>27</v>
      </c>
      <c r="W332" s="19">
        <v>220</v>
      </c>
      <c r="X332" s="2" t="b">
        <f t="shared" ref="X332:Y332" si="373">ISNUMBER(V332)</f>
        <v>1</v>
      </c>
      <c r="Y332" s="2" t="b">
        <f t="shared" si="373"/>
        <v>1</v>
      </c>
      <c r="Z332" s="2" t="s">
        <v>89</v>
      </c>
      <c r="AB332" s="2" t="s">
        <v>83</v>
      </c>
      <c r="AC332" s="24" t="str">
        <f ca="1">IFERROR(__xludf.DUMMYFUNCTION("SPLIT(AB332,""_"")"),"Coastal")</f>
        <v>Coastal</v>
      </c>
      <c r="AD332" s="24"/>
      <c r="AE332" s="24">
        <f>VLOOKUP(J332,rangearea210527!$B$2:$C$1159,2,TRUE)</f>
        <v>382957.60119999998</v>
      </c>
      <c r="AF332" s="26"/>
      <c r="AG332" s="26">
        <v>56</v>
      </c>
      <c r="AH332" s="26" t="s">
        <v>84</v>
      </c>
      <c r="AI332" s="26" t="s">
        <v>85</v>
      </c>
      <c r="AJ332" s="27" t="s">
        <v>86</v>
      </c>
      <c r="AK332" s="27"/>
      <c r="AL332" s="26"/>
      <c r="AM332" s="26">
        <v>0</v>
      </c>
      <c r="AN332" s="26">
        <v>0</v>
      </c>
      <c r="AO332" s="29">
        <v>0</v>
      </c>
      <c r="AP332" s="30"/>
      <c r="AQ332" s="30"/>
      <c r="AR332" s="30"/>
      <c r="AS332" s="1">
        <v>0</v>
      </c>
      <c r="AT332" s="1"/>
      <c r="AU332" s="1"/>
      <c r="AV332" s="1"/>
      <c r="AW332" s="1">
        <v>1</v>
      </c>
      <c r="AX332" s="1">
        <v>1</v>
      </c>
      <c r="AY332" s="1">
        <v>1</v>
      </c>
      <c r="BA332" s="1">
        <v>1</v>
      </c>
      <c r="BJ332" s="1">
        <v>1</v>
      </c>
      <c r="BK332" s="1">
        <v>1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>
        <v>0</v>
      </c>
    </row>
    <row r="333" spans="1:75" ht="15.75" hidden="1" customHeight="1" x14ac:dyDescent="0.3">
      <c r="A333" s="2">
        <v>293</v>
      </c>
      <c r="B333" s="2">
        <v>1</v>
      </c>
      <c r="C333" s="2" t="s">
        <v>75</v>
      </c>
      <c r="D333" s="1">
        <v>9</v>
      </c>
      <c r="E333" s="2" t="str">
        <f t="shared" si="289"/>
        <v>9_Carcharhiniformes</v>
      </c>
      <c r="F333" s="2" t="s">
        <v>76</v>
      </c>
      <c r="G333" s="2" t="s">
        <v>800</v>
      </c>
      <c r="H333" s="2" t="s">
        <v>894</v>
      </c>
      <c r="I333" s="2" t="s">
        <v>895</v>
      </c>
      <c r="J333" s="2" t="s">
        <v>896</v>
      </c>
      <c r="K333" s="19" t="str">
        <f t="shared" si="290"/>
        <v>Bythaelurus alcockii</v>
      </c>
      <c r="L333" s="20">
        <f>VLOOKUP($K333,GlobSheetPaste!$H$3:$P$1269,2,FALSE)</f>
        <v>44227</v>
      </c>
      <c r="M333" s="20">
        <f>VLOOKUP($K333,GlobSheetPaste!$H$3:$P$1269,3,FALSE)</f>
        <v>109895118</v>
      </c>
      <c r="N333" s="20" t="str">
        <f>VLOOKUP($K333,GlobSheetPaste!$H$3:$P$1269,4,FALSE)</f>
        <v>published</v>
      </c>
      <c r="O333" s="20" t="str">
        <f>VLOOKUP($K333,GlobSheetPaste!$H$3:$P$1269,5,FALSE)</f>
        <v>DD</v>
      </c>
      <c r="P333" s="20">
        <f>VLOOKUP($K333,GlobSheetPaste!$H$3:$P$1269,6,FALSE)</f>
        <v>2004</v>
      </c>
      <c r="Q333" s="20" t="str">
        <f>VLOOKUP($K333,GlobSheetPaste!$H$3:$P$1269,7,FALSE)</f>
        <v>DD</v>
      </c>
      <c r="R333" s="20" t="str">
        <f>VLOOKUP($K333,GlobSheetPaste!$H$3:$P$1269,8,FALSE)</f>
        <v>NA</v>
      </c>
      <c r="S333" s="20" t="str">
        <f t="shared" si="364"/>
        <v>NoChange</v>
      </c>
      <c r="T333" s="20" t="b">
        <f t="shared" si="291"/>
        <v>0</v>
      </c>
      <c r="U333" s="20">
        <f>VLOOKUP($K333,GlobSheetPaste!$H$3:$P$1269,9,FALSE)</f>
        <v>2017</v>
      </c>
      <c r="V333" s="19">
        <v>1134</v>
      </c>
      <c r="W333" s="19">
        <v>1262</v>
      </c>
      <c r="X333" s="2" t="b">
        <f t="shared" ref="X333:Y333" si="374">ISNUMBER(V333)</f>
        <v>1</v>
      </c>
      <c r="Y333" s="2" t="b">
        <f t="shared" si="374"/>
        <v>1</v>
      </c>
      <c r="Z333" s="2" t="s">
        <v>89</v>
      </c>
      <c r="AB333" s="2" t="s">
        <v>178</v>
      </c>
      <c r="AC333" s="24" t="str">
        <f ca="1">IFERROR(__xludf.DUMMYFUNCTION("SPLIT(AB333,""_"")"),"Deepwater")</f>
        <v>Deepwater</v>
      </c>
      <c r="AD333" s="24"/>
      <c r="AE333" s="24">
        <f>VLOOKUP(J333,rangearea210527!$B$2:$C$1159,2,TRUE)</f>
        <v>657.68368090000001</v>
      </c>
      <c r="AF333" s="26" t="s">
        <v>118</v>
      </c>
      <c r="AG333" s="26">
        <v>30</v>
      </c>
      <c r="AH333" s="26" t="s">
        <v>84</v>
      </c>
      <c r="AI333" s="26" t="s">
        <v>85</v>
      </c>
      <c r="AJ333" s="27" t="s">
        <v>86</v>
      </c>
      <c r="AK333" s="27"/>
      <c r="AL333" s="26"/>
      <c r="AM333" s="26">
        <v>1</v>
      </c>
      <c r="AN333" s="26">
        <v>0</v>
      </c>
      <c r="AO333" s="29">
        <v>0</v>
      </c>
      <c r="AP333" s="30"/>
      <c r="AQ333" s="30"/>
      <c r="AR333" s="30"/>
      <c r="AS333" s="1">
        <v>0</v>
      </c>
      <c r="AT333" s="1"/>
      <c r="AU333" s="1"/>
      <c r="AV333" s="1"/>
      <c r="AW333" s="1">
        <v>0</v>
      </c>
      <c r="AX333" s="1">
        <v>0</v>
      </c>
      <c r="AY333" s="1">
        <v>1</v>
      </c>
      <c r="BC333" s="1">
        <v>1</v>
      </c>
      <c r="BG333" s="1">
        <v>1</v>
      </c>
      <c r="BH333" s="1">
        <v>1</v>
      </c>
      <c r="BI333" s="1"/>
      <c r="BJ333" s="1">
        <v>1</v>
      </c>
      <c r="BL333" s="1">
        <v>1</v>
      </c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>
        <v>0</v>
      </c>
    </row>
    <row r="334" spans="1:75" ht="15.75" hidden="1" customHeight="1" x14ac:dyDescent="0.3">
      <c r="A334" s="2">
        <v>294</v>
      </c>
      <c r="B334" s="2">
        <v>1</v>
      </c>
      <c r="C334" s="2" t="s">
        <v>75</v>
      </c>
      <c r="D334" s="1">
        <v>9</v>
      </c>
      <c r="E334" s="2" t="str">
        <f t="shared" si="289"/>
        <v>9_Carcharhiniformes</v>
      </c>
      <c r="F334" s="2" t="s">
        <v>76</v>
      </c>
      <c r="G334" s="2" t="s">
        <v>800</v>
      </c>
      <c r="H334" s="2" t="s">
        <v>894</v>
      </c>
      <c r="I334" s="2" t="s">
        <v>897</v>
      </c>
      <c r="J334" s="2" t="s">
        <v>898</v>
      </c>
      <c r="K334" s="19" t="str">
        <f t="shared" si="290"/>
        <v>Bythaelurus bachi</v>
      </c>
      <c r="L334" s="20">
        <f>VLOOKUP($K334,GlobSheetPaste!$H$3:$P$1269,2,FALSE)</f>
        <v>124396026</v>
      </c>
      <c r="M334" s="20">
        <f>VLOOKUP($K334,GlobSheetPaste!$H$3:$P$1269,3,FALSE)</f>
        <v>124552532</v>
      </c>
      <c r="N334" s="20" t="str">
        <f>VLOOKUP($K334,GlobSheetPaste!$H$3:$P$1269,4,FALSE)</f>
        <v>published</v>
      </c>
      <c r="O334" s="20" t="str">
        <f>VLOOKUP($K334,GlobSheetPaste!$H$3:$P$1269,5,FALSE)</f>
        <v>NE</v>
      </c>
      <c r="P334" s="20" t="str">
        <f>VLOOKUP($K334,GlobSheetPaste!$H$3:$P$1269,6,FALSE)</f>
        <v>NA</v>
      </c>
      <c r="Q334" s="20" t="str">
        <f>VLOOKUP($K334,GlobSheetPaste!$H$3:$P$1269,7,FALSE)</f>
        <v>DD</v>
      </c>
      <c r="R334" s="20" t="str">
        <f>VLOOKUP($K334,GlobSheetPaste!$H$3:$P$1269,8,FALSE)</f>
        <v>NA</v>
      </c>
      <c r="S334" s="1" t="s">
        <v>117</v>
      </c>
      <c r="T334" s="20" t="b">
        <f t="shared" si="291"/>
        <v>0</v>
      </c>
      <c r="U334" s="20">
        <f>VLOOKUP($K334,GlobSheetPaste!$H$3:$P$1269,9,FALSE)</f>
        <v>2018</v>
      </c>
      <c r="V334" s="19">
        <v>910</v>
      </c>
      <c r="W334" s="19">
        <v>1365</v>
      </c>
      <c r="X334" s="2" t="b">
        <f t="shared" ref="X334:Y334" si="375">ISNUMBER(V334)</f>
        <v>1</v>
      </c>
      <c r="Y334" s="2" t="b">
        <f t="shared" si="375"/>
        <v>1</v>
      </c>
      <c r="Z334" s="2" t="s">
        <v>89</v>
      </c>
      <c r="AB334" s="2" t="s">
        <v>178</v>
      </c>
      <c r="AC334" s="24" t="str">
        <f ca="1">IFERROR(__xludf.DUMMYFUNCTION("SPLIT(AB334,""_"")"),"Deepwater")</f>
        <v>Deepwater</v>
      </c>
      <c r="AD334" s="24"/>
      <c r="AE334" s="24">
        <f>VLOOKUP(J334,rangearea210527!$B$2:$C$1159,2,TRUE)</f>
        <v>18025.804940000002</v>
      </c>
      <c r="AF334" s="26" t="s">
        <v>118</v>
      </c>
      <c r="AG334" s="26">
        <v>45</v>
      </c>
      <c r="AH334" s="26" t="s">
        <v>84</v>
      </c>
      <c r="AI334" s="26" t="s">
        <v>85</v>
      </c>
      <c r="AJ334" s="27" t="s">
        <v>86</v>
      </c>
      <c r="AK334" s="27"/>
      <c r="AL334" s="26"/>
      <c r="AM334" s="26">
        <v>1</v>
      </c>
      <c r="AN334" s="26">
        <v>0</v>
      </c>
      <c r="AO334" s="29">
        <v>0</v>
      </c>
      <c r="AP334" s="30"/>
      <c r="AQ334" s="30"/>
      <c r="AR334" s="30"/>
      <c r="AS334" s="1">
        <v>0</v>
      </c>
      <c r="AT334" s="1"/>
      <c r="AU334" s="1"/>
      <c r="AV334" s="1"/>
      <c r="AW334" s="1">
        <v>0</v>
      </c>
      <c r="AX334" s="1">
        <v>0</v>
      </c>
      <c r="AY334" s="1">
        <v>1</v>
      </c>
      <c r="BC334" s="1">
        <v>1</v>
      </c>
      <c r="BG334" s="1">
        <v>1</v>
      </c>
      <c r="BH334" s="1">
        <v>1</v>
      </c>
      <c r="BI334" s="1"/>
      <c r="BJ334" s="1">
        <v>1</v>
      </c>
      <c r="BL334" s="1">
        <v>1</v>
      </c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>
        <v>0</v>
      </c>
    </row>
    <row r="335" spans="1:75" ht="15.75" hidden="1" customHeight="1" x14ac:dyDescent="0.3">
      <c r="A335" s="2">
        <v>295</v>
      </c>
      <c r="B335" s="2">
        <v>1</v>
      </c>
      <c r="C335" s="2" t="s">
        <v>75</v>
      </c>
      <c r="D335" s="1">
        <v>9</v>
      </c>
      <c r="E335" s="2" t="str">
        <f t="shared" si="289"/>
        <v>9_Carcharhiniformes</v>
      </c>
      <c r="F335" s="2" t="s">
        <v>76</v>
      </c>
      <c r="G335" s="2" t="s">
        <v>800</v>
      </c>
      <c r="H335" s="2" t="s">
        <v>894</v>
      </c>
      <c r="I335" s="2" t="s">
        <v>899</v>
      </c>
      <c r="J335" s="2" t="s">
        <v>900</v>
      </c>
      <c r="K335" s="19" t="str">
        <f t="shared" si="290"/>
        <v>Bythaelurus canescens</v>
      </c>
      <c r="L335" s="20">
        <f>VLOOKUP($K335,GlobSheetPaste!$H$3:$P$1269,2,FALSE)</f>
        <v>61400</v>
      </c>
      <c r="M335" s="20">
        <f>VLOOKUP($K335,GlobSheetPaste!$H$3:$P$1269,3,FALSE)</f>
        <v>124456465</v>
      </c>
      <c r="N335" s="20" t="str">
        <f>VLOOKUP($K335,GlobSheetPaste!$H$3:$P$1269,4,FALSE)</f>
        <v>published</v>
      </c>
      <c r="O335" s="20" t="str">
        <f>VLOOKUP($K335,GlobSheetPaste!$H$3:$P$1269,5,FALSE)</f>
        <v>DD</v>
      </c>
      <c r="P335" s="20">
        <f>VLOOKUP($K335,GlobSheetPaste!$H$3:$P$1269,6,FALSE)</f>
        <v>2006</v>
      </c>
      <c r="Q335" s="20" t="str">
        <f>VLOOKUP($K335,GlobSheetPaste!$H$3:$P$1269,7,FALSE)</f>
        <v>VU</v>
      </c>
      <c r="R335" s="20" t="str">
        <f>VLOOKUP($K335,GlobSheetPaste!$H$3:$P$1269,8,FALSE)</f>
        <v>A2cd</v>
      </c>
      <c r="S335" s="20" t="str">
        <f t="shared" ref="S335:S337" si="376">IF(O335=Q335,"NoChange","non-genuine change")</f>
        <v>non-genuine change</v>
      </c>
      <c r="T335" s="20" t="b">
        <f t="shared" si="291"/>
        <v>0</v>
      </c>
      <c r="U335" s="22">
        <f>VLOOKUP($K335,GlobSheetPaste!$H$3:$P$1269,9,FALSE)</f>
        <v>43891</v>
      </c>
      <c r="V335" s="19">
        <v>237</v>
      </c>
      <c r="W335" s="19">
        <v>960</v>
      </c>
      <c r="X335" s="2" t="b">
        <f t="shared" ref="X335:Y335" si="377">ISNUMBER(V335)</f>
        <v>1</v>
      </c>
      <c r="Y335" s="2" t="b">
        <f t="shared" si="377"/>
        <v>1</v>
      </c>
      <c r="Z335" s="2" t="s">
        <v>89</v>
      </c>
      <c r="AB335" s="2" t="s">
        <v>178</v>
      </c>
      <c r="AC335" s="24" t="str">
        <f ca="1">IFERROR(__xludf.DUMMYFUNCTION("SPLIT(AB335,""_"")"),"Deepwater")</f>
        <v>Deepwater</v>
      </c>
      <c r="AD335" s="24"/>
      <c r="AE335" s="24">
        <f>VLOOKUP(J335,rangearea210527!$B$2:$C$1159,2,TRUE)</f>
        <v>136848.36379999999</v>
      </c>
      <c r="AF335" s="26" t="s">
        <v>118</v>
      </c>
      <c r="AG335" s="26">
        <v>85</v>
      </c>
      <c r="AH335" s="26" t="s">
        <v>84</v>
      </c>
      <c r="AI335" s="26" t="s">
        <v>85</v>
      </c>
      <c r="AJ335" s="27" t="s">
        <v>86</v>
      </c>
      <c r="AK335" s="27"/>
      <c r="AL335" s="26">
        <v>20</v>
      </c>
      <c r="AM335" s="26">
        <v>1</v>
      </c>
      <c r="AN335" s="26">
        <v>0</v>
      </c>
      <c r="AO335" s="29">
        <v>0</v>
      </c>
      <c r="AP335" s="30"/>
      <c r="AQ335" s="30"/>
      <c r="AR335" s="30"/>
      <c r="AS335" s="1">
        <v>0</v>
      </c>
      <c r="AT335" s="1"/>
      <c r="AU335" s="1"/>
      <c r="AV335" s="1"/>
      <c r="AW335" s="1">
        <v>0</v>
      </c>
      <c r="AX335" s="1">
        <v>0</v>
      </c>
      <c r="AY335" s="1">
        <v>1</v>
      </c>
      <c r="AZ335" s="1">
        <v>1</v>
      </c>
      <c r="BC335" s="1">
        <v>1</v>
      </c>
      <c r="BD335" s="1">
        <v>1</v>
      </c>
      <c r="BH335" s="1">
        <v>1</v>
      </c>
      <c r="BI335" s="1">
        <v>1</v>
      </c>
      <c r="BJ335" s="1">
        <v>1</v>
      </c>
      <c r="BL335" s="1">
        <v>1</v>
      </c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>
        <v>0</v>
      </c>
    </row>
    <row r="336" spans="1:75" ht="15.75" hidden="1" customHeight="1" x14ac:dyDescent="0.3">
      <c r="A336" s="2">
        <v>296</v>
      </c>
      <c r="B336" s="2">
        <v>1</v>
      </c>
      <c r="C336" s="2" t="s">
        <v>75</v>
      </c>
      <c r="D336" s="1">
        <v>9</v>
      </c>
      <c r="E336" s="2" t="str">
        <f t="shared" si="289"/>
        <v>9_Carcharhiniformes</v>
      </c>
      <c r="F336" s="2" t="s">
        <v>76</v>
      </c>
      <c r="G336" s="2" t="s">
        <v>800</v>
      </c>
      <c r="H336" s="2" t="s">
        <v>894</v>
      </c>
      <c r="I336" s="2" t="s">
        <v>901</v>
      </c>
      <c r="J336" s="2" t="s">
        <v>902</v>
      </c>
      <c r="K336" s="19" t="str">
        <f t="shared" si="290"/>
        <v>Bythaelurus clevai</v>
      </c>
      <c r="L336" s="20">
        <f>VLOOKUP($K336,GlobSheetPaste!$H$3:$P$1269,2,FALSE)</f>
        <v>44604</v>
      </c>
      <c r="M336" s="20">
        <f>VLOOKUP($K336,GlobSheetPaste!$H$3:$P$1269,3,FALSE)</f>
        <v>124434721</v>
      </c>
      <c r="N336" s="20" t="str">
        <f>VLOOKUP($K336,GlobSheetPaste!$H$3:$P$1269,4,FALSE)</f>
        <v>published</v>
      </c>
      <c r="O336" s="20" t="str">
        <f>VLOOKUP($K336,GlobSheetPaste!$H$3:$P$1269,5,FALSE)</f>
        <v>DD</v>
      </c>
      <c r="P336" s="20">
        <f>VLOOKUP($K336,GlobSheetPaste!$H$3:$P$1269,6,FALSE)</f>
        <v>2004</v>
      </c>
      <c r="Q336" s="20" t="str">
        <f>VLOOKUP($K336,GlobSheetPaste!$H$3:$P$1269,7,FALSE)</f>
        <v>DD</v>
      </c>
      <c r="R336" s="20" t="str">
        <f>VLOOKUP($K336,GlobSheetPaste!$H$3:$P$1269,8,FALSE)</f>
        <v>NA</v>
      </c>
      <c r="S336" s="20" t="str">
        <f t="shared" si="376"/>
        <v>NoChange</v>
      </c>
      <c r="T336" s="20" t="b">
        <f t="shared" si="291"/>
        <v>0</v>
      </c>
      <c r="U336" s="20">
        <f>VLOOKUP($K336,GlobSheetPaste!$H$3:$P$1269,9,FALSE)</f>
        <v>2018</v>
      </c>
      <c r="V336" s="19">
        <v>400</v>
      </c>
      <c r="W336" s="19">
        <v>500</v>
      </c>
      <c r="X336" s="2" t="b">
        <f t="shared" ref="X336:Y336" si="378">ISNUMBER(V336)</f>
        <v>1</v>
      </c>
      <c r="Y336" s="2" t="b">
        <f t="shared" si="378"/>
        <v>1</v>
      </c>
      <c r="Z336" s="2" t="s">
        <v>89</v>
      </c>
      <c r="AB336" s="2" t="s">
        <v>178</v>
      </c>
      <c r="AC336" s="24" t="str">
        <f ca="1">IFERROR(__xludf.DUMMYFUNCTION("SPLIT(AB336,""_"")"),"Deepwater")</f>
        <v>Deepwater</v>
      </c>
      <c r="AD336" s="24"/>
      <c r="AE336" s="24">
        <f>VLOOKUP(J336,rangearea210527!$B$2:$C$1159,2,TRUE)</f>
        <v>4.8967569959999997</v>
      </c>
      <c r="AF336" s="26" t="s">
        <v>118</v>
      </c>
      <c r="AG336" s="26">
        <v>40</v>
      </c>
      <c r="AH336" s="26" t="s">
        <v>84</v>
      </c>
      <c r="AI336" s="26" t="s">
        <v>85</v>
      </c>
      <c r="AJ336" s="27" t="s">
        <v>86</v>
      </c>
      <c r="AK336" s="27"/>
      <c r="AL336" s="26"/>
      <c r="AM336" s="26">
        <v>1</v>
      </c>
      <c r="AN336" s="26">
        <v>0</v>
      </c>
      <c r="AO336" s="29">
        <v>0</v>
      </c>
      <c r="AP336" s="30"/>
      <c r="AQ336" s="30"/>
      <c r="AR336" s="30"/>
      <c r="AS336" s="1">
        <v>0</v>
      </c>
      <c r="AT336" s="1"/>
      <c r="AU336" s="1"/>
      <c r="AV336" s="1"/>
      <c r="AW336" s="1">
        <v>0</v>
      </c>
      <c r="AX336" s="1">
        <v>0</v>
      </c>
      <c r="AY336" s="1">
        <v>1</v>
      </c>
      <c r="BC336" s="1">
        <v>1</v>
      </c>
      <c r="BG336" s="1">
        <v>1</v>
      </c>
      <c r="BH336" s="1">
        <v>1</v>
      </c>
      <c r="BI336" s="1"/>
      <c r="BJ336" s="1">
        <v>1</v>
      </c>
      <c r="BL336" s="1">
        <v>1</v>
      </c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>
        <v>0</v>
      </c>
    </row>
    <row r="337" spans="1:75" ht="15.75" hidden="1" customHeight="1" x14ac:dyDescent="0.3">
      <c r="A337" s="2">
        <v>297</v>
      </c>
      <c r="B337" s="2">
        <v>1</v>
      </c>
      <c r="C337" s="2" t="s">
        <v>75</v>
      </c>
      <c r="D337" s="1">
        <v>9</v>
      </c>
      <c r="E337" s="2" t="str">
        <f t="shared" si="289"/>
        <v>9_Carcharhiniformes</v>
      </c>
      <c r="F337" s="2" t="s">
        <v>76</v>
      </c>
      <c r="G337" s="2" t="s">
        <v>800</v>
      </c>
      <c r="H337" s="2" t="s">
        <v>894</v>
      </c>
      <c r="I337" s="2" t="s">
        <v>903</v>
      </c>
      <c r="J337" s="2" t="s">
        <v>904</v>
      </c>
      <c r="K337" s="19" t="str">
        <f t="shared" si="290"/>
        <v>Bythaelurus dawsoni</v>
      </c>
      <c r="L337" s="20">
        <f>VLOOKUP($K337,GlobSheetPaste!$H$3:$P$1269,2,FALSE)</f>
        <v>44170</v>
      </c>
      <c r="M337" s="20">
        <f>VLOOKUP($K337,GlobSheetPaste!$H$3:$P$1269,3,FALSE)</f>
        <v>116737662</v>
      </c>
      <c r="N337" s="20" t="str">
        <f>VLOOKUP($K337,GlobSheetPaste!$H$3:$P$1269,4,FALSE)</f>
        <v>published</v>
      </c>
      <c r="O337" s="20" t="str">
        <f>VLOOKUP($K337,GlobSheetPaste!$H$3:$P$1269,5,FALSE)</f>
        <v>DD</v>
      </c>
      <c r="P337" s="20">
        <f>VLOOKUP($K337,GlobSheetPaste!$H$3:$P$1269,6,FALSE)</f>
        <v>2003</v>
      </c>
      <c r="Q337" s="20" t="str">
        <f>VLOOKUP($K337,GlobSheetPaste!$H$3:$P$1269,7,FALSE)</f>
        <v>LC</v>
      </c>
      <c r="R337" s="20" t="str">
        <f>VLOOKUP($K337,GlobSheetPaste!$H$3:$P$1269,8,FALSE)</f>
        <v>NA</v>
      </c>
      <c r="S337" s="20" t="str">
        <f t="shared" si="376"/>
        <v>non-genuine change</v>
      </c>
      <c r="T337" s="20" t="b">
        <f t="shared" si="291"/>
        <v>0</v>
      </c>
      <c r="U337" s="20">
        <f>VLOOKUP($K337,GlobSheetPaste!$H$3:$P$1269,9,FALSE)</f>
        <v>2017</v>
      </c>
      <c r="V337" s="19">
        <v>240</v>
      </c>
      <c r="W337" s="19">
        <v>992</v>
      </c>
      <c r="X337" s="2" t="b">
        <f t="shared" ref="X337:Y337" si="379">ISNUMBER(V337)</f>
        <v>1</v>
      </c>
      <c r="Y337" s="2" t="b">
        <f t="shared" si="379"/>
        <v>1</v>
      </c>
      <c r="Z337" s="2" t="s">
        <v>89</v>
      </c>
      <c r="AB337" s="2" t="s">
        <v>178</v>
      </c>
      <c r="AC337" s="24" t="str">
        <f ca="1">IFERROR(__xludf.DUMMYFUNCTION("SPLIT(AB337,""_"")"),"Deepwater")</f>
        <v>Deepwater</v>
      </c>
      <c r="AD337" s="24"/>
      <c r="AE337" s="24">
        <f>VLOOKUP(J337,rangearea210527!$B$2:$C$1159,2,TRUE)</f>
        <v>433883.1728</v>
      </c>
      <c r="AF337" s="26"/>
      <c r="AG337" s="26">
        <v>42</v>
      </c>
      <c r="AH337" s="26" t="s">
        <v>84</v>
      </c>
      <c r="AI337" s="26" t="s">
        <v>85</v>
      </c>
      <c r="AJ337" s="27" t="s">
        <v>86</v>
      </c>
      <c r="AK337" s="27"/>
      <c r="AL337" s="26"/>
      <c r="AM337" s="26">
        <v>1</v>
      </c>
      <c r="AN337" s="26">
        <v>0</v>
      </c>
      <c r="AO337" s="29">
        <v>0</v>
      </c>
      <c r="AP337" s="30"/>
      <c r="AQ337" s="30"/>
      <c r="AR337" s="30"/>
      <c r="AS337" s="1">
        <v>0</v>
      </c>
      <c r="AT337" s="1"/>
      <c r="AU337" s="1"/>
      <c r="AV337" s="1"/>
      <c r="AW337" s="1">
        <v>0</v>
      </c>
      <c r="AX337" s="1">
        <v>0</v>
      </c>
      <c r="AY337" s="1">
        <v>1</v>
      </c>
      <c r="BC337" s="1">
        <v>1</v>
      </c>
      <c r="BJ337" s="1">
        <v>1</v>
      </c>
      <c r="BL337" s="1">
        <v>1</v>
      </c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>
        <v>0</v>
      </c>
    </row>
    <row r="338" spans="1:75" ht="15.75" hidden="1" customHeight="1" x14ac:dyDescent="0.3">
      <c r="A338" s="2">
        <v>298</v>
      </c>
      <c r="B338" s="2">
        <v>1</v>
      </c>
      <c r="C338" s="2" t="s">
        <v>75</v>
      </c>
      <c r="D338" s="1">
        <v>9</v>
      </c>
      <c r="E338" s="2" t="str">
        <f t="shared" si="289"/>
        <v>9_Carcharhiniformes</v>
      </c>
      <c r="F338" s="2" t="s">
        <v>76</v>
      </c>
      <c r="G338" s="2" t="s">
        <v>800</v>
      </c>
      <c r="H338" s="2" t="s">
        <v>894</v>
      </c>
      <c r="I338" s="2" t="s">
        <v>905</v>
      </c>
      <c r="J338" s="2" t="s">
        <v>906</v>
      </c>
      <c r="K338" s="19" t="str">
        <f t="shared" si="290"/>
        <v>Bythaelurus giddingsi</v>
      </c>
      <c r="L338" s="20">
        <f>VLOOKUP($K338,GlobSheetPaste!$H$3:$P$1269,2,FALSE)</f>
        <v>144152304</v>
      </c>
      <c r="M338" s="20">
        <f>VLOOKUP($K338,GlobSheetPaste!$H$3:$P$1269,3,FALSE)</f>
        <v>144152973</v>
      </c>
      <c r="N338" s="20" t="str">
        <f>VLOOKUP($K338,GlobSheetPaste!$H$3:$P$1269,4,FALSE)</f>
        <v>published</v>
      </c>
      <c r="O338" s="20" t="str">
        <f>VLOOKUP($K338,GlobSheetPaste!$H$3:$P$1269,5,FALSE)</f>
        <v>NE</v>
      </c>
      <c r="P338" s="20" t="str">
        <f>VLOOKUP($K338,GlobSheetPaste!$H$3:$P$1269,6,FALSE)</f>
        <v>NA</v>
      </c>
      <c r="Q338" s="20" t="str">
        <f>VLOOKUP($K338,GlobSheetPaste!$H$3:$P$1269,7,FALSE)</f>
        <v>LC</v>
      </c>
      <c r="R338" s="20" t="str">
        <f>VLOOKUP($K338,GlobSheetPaste!$H$3:$P$1269,8,FALSE)</f>
        <v>NA</v>
      </c>
      <c r="S338" s="1" t="s">
        <v>117</v>
      </c>
      <c r="T338" s="20" t="b">
        <f t="shared" si="291"/>
        <v>0</v>
      </c>
      <c r="U338" s="22">
        <f>VLOOKUP($K338,GlobSheetPaste!$H$3:$P$1269,9,FALSE)</f>
        <v>43891</v>
      </c>
      <c r="V338" s="19">
        <v>428</v>
      </c>
      <c r="W338" s="19">
        <v>562</v>
      </c>
      <c r="X338" s="2" t="b">
        <f t="shared" ref="X338:Y338" si="380">ISNUMBER(V338)</f>
        <v>1</v>
      </c>
      <c r="Y338" s="2" t="b">
        <f t="shared" si="380"/>
        <v>1</v>
      </c>
      <c r="Z338" s="2" t="s">
        <v>89</v>
      </c>
      <c r="AB338" s="2" t="s">
        <v>178</v>
      </c>
      <c r="AC338" s="24" t="str">
        <f ca="1">IFERROR(__xludf.DUMMYFUNCTION("SPLIT(AB338,""_"")"),"Deepwater")</f>
        <v>Deepwater</v>
      </c>
      <c r="AD338" s="24"/>
      <c r="AE338" s="24">
        <f>VLOOKUP(J338,rangearea210527!$B$2:$C$1159,2,TRUE)</f>
        <v>3167.1951370000002</v>
      </c>
      <c r="AF338" s="26" t="s">
        <v>118</v>
      </c>
      <c r="AG338" s="26">
        <v>45.3</v>
      </c>
      <c r="AH338" s="26" t="s">
        <v>84</v>
      </c>
      <c r="AI338" s="26" t="s">
        <v>85</v>
      </c>
      <c r="AJ338" s="27" t="s">
        <v>86</v>
      </c>
      <c r="AK338" s="27"/>
      <c r="AL338" s="26"/>
      <c r="AM338" s="26">
        <v>1</v>
      </c>
      <c r="AN338" s="26">
        <v>0</v>
      </c>
      <c r="AO338" s="29">
        <v>0</v>
      </c>
      <c r="AP338" s="30"/>
      <c r="AQ338" s="30"/>
      <c r="AR338" s="30"/>
      <c r="AS338" s="1">
        <v>0</v>
      </c>
      <c r="AT338" s="1"/>
      <c r="AU338" s="1"/>
      <c r="AV338" s="1"/>
      <c r="AW338" s="1">
        <v>0</v>
      </c>
      <c r="AX338" s="1">
        <v>0</v>
      </c>
      <c r="AY338" s="1">
        <v>1</v>
      </c>
      <c r="BC338" s="1">
        <v>1</v>
      </c>
      <c r="BH338" s="1">
        <v>1</v>
      </c>
      <c r="BJ338" s="1">
        <v>1</v>
      </c>
      <c r="BK338" s="1"/>
      <c r="BL338" s="1">
        <v>1</v>
      </c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>
        <v>0</v>
      </c>
    </row>
    <row r="339" spans="1:75" ht="15.75" hidden="1" customHeight="1" x14ac:dyDescent="0.3">
      <c r="A339" s="2">
        <v>299</v>
      </c>
      <c r="B339" s="2">
        <v>1</v>
      </c>
      <c r="C339" s="2" t="s">
        <v>75</v>
      </c>
      <c r="D339" s="1">
        <v>9</v>
      </c>
      <c r="E339" s="2" t="str">
        <f t="shared" si="289"/>
        <v>9_Carcharhiniformes</v>
      </c>
      <c r="F339" s="2" t="s">
        <v>76</v>
      </c>
      <c r="G339" s="2" t="s">
        <v>800</v>
      </c>
      <c r="H339" s="2" t="s">
        <v>894</v>
      </c>
      <c r="I339" s="2" t="s">
        <v>907</v>
      </c>
      <c r="J339" s="2" t="s">
        <v>908</v>
      </c>
      <c r="K339" s="19" t="str">
        <f t="shared" si="290"/>
        <v>Bythaelurus hispidus</v>
      </c>
      <c r="L339" s="20">
        <f>VLOOKUP($K339,GlobSheetPaste!$H$3:$P$1269,2,FALSE)</f>
        <v>44228</v>
      </c>
      <c r="M339" s="20">
        <f>VLOOKUP($K339,GlobSheetPaste!$H$3:$P$1269,3,FALSE)</f>
        <v>139172409</v>
      </c>
      <c r="N339" s="20" t="str">
        <f>VLOOKUP($K339,GlobSheetPaste!$H$3:$P$1269,4,FALSE)</f>
        <v>published</v>
      </c>
      <c r="O339" s="20" t="str">
        <f>VLOOKUP($K339,GlobSheetPaste!$H$3:$P$1269,5,FALSE)</f>
        <v>DD</v>
      </c>
      <c r="P339" s="20">
        <f>VLOOKUP($K339,GlobSheetPaste!$H$3:$P$1269,6,FALSE)</f>
        <v>2004</v>
      </c>
      <c r="Q339" s="20" t="str">
        <f>VLOOKUP($K339,GlobSheetPaste!$H$3:$P$1269,7,FALSE)</f>
        <v>NT</v>
      </c>
      <c r="R339" s="20" t="str">
        <f>VLOOKUP($K339,GlobSheetPaste!$H$3:$P$1269,8,FALSE)</f>
        <v>A2d</v>
      </c>
      <c r="S339" s="20" t="str">
        <f t="shared" ref="S339:S342" si="381">IF(O339=Q339,"NoChange","non-genuine change")</f>
        <v>non-genuine change</v>
      </c>
      <c r="T339" s="20" t="b">
        <f t="shared" si="291"/>
        <v>0</v>
      </c>
      <c r="U339" s="20">
        <f>VLOOKUP($K339,GlobSheetPaste!$H$3:$P$1269,9,FALSE)</f>
        <v>2018</v>
      </c>
      <c r="V339" s="19">
        <v>200</v>
      </c>
      <c r="W339" s="19">
        <v>800</v>
      </c>
      <c r="X339" s="2" t="b">
        <f t="shared" ref="X339:Y339" si="382">ISNUMBER(V339)</f>
        <v>1</v>
      </c>
      <c r="Y339" s="2" t="b">
        <f t="shared" si="382"/>
        <v>1</v>
      </c>
      <c r="Z339" s="2" t="s">
        <v>89</v>
      </c>
      <c r="AB339" s="2" t="s">
        <v>178</v>
      </c>
      <c r="AC339" s="24" t="str">
        <f ca="1">IFERROR(__xludf.DUMMYFUNCTION("SPLIT(AB339,""_"")"),"Deepwater")</f>
        <v>Deepwater</v>
      </c>
      <c r="AD339" s="24"/>
      <c r="AE339" s="24">
        <f>VLOOKUP(J339,rangearea210527!$B$2:$C$1159,2,TRUE)</f>
        <v>48457.279179999998</v>
      </c>
      <c r="AF339" s="26" t="s">
        <v>118</v>
      </c>
      <c r="AG339" s="26">
        <v>37</v>
      </c>
      <c r="AH339" s="26" t="s">
        <v>84</v>
      </c>
      <c r="AI339" s="26" t="s">
        <v>85</v>
      </c>
      <c r="AJ339" s="27" t="s">
        <v>86</v>
      </c>
      <c r="AK339" s="27"/>
      <c r="AL339" s="26">
        <v>10</v>
      </c>
      <c r="AM339" s="26">
        <v>1</v>
      </c>
      <c r="AN339" s="26">
        <v>0</v>
      </c>
      <c r="AO339" s="29">
        <v>0</v>
      </c>
      <c r="AP339" s="30"/>
      <c r="AQ339" s="30"/>
      <c r="AR339" s="30"/>
      <c r="AS339" s="1">
        <v>1</v>
      </c>
      <c r="AT339" s="1"/>
      <c r="AU339" s="1"/>
      <c r="AV339" s="1"/>
      <c r="AW339" s="1">
        <v>0</v>
      </c>
      <c r="AX339" s="1">
        <v>0</v>
      </c>
      <c r="AY339" s="1">
        <v>1</v>
      </c>
      <c r="BC339" s="1">
        <v>1</v>
      </c>
      <c r="BH339" s="1">
        <v>1</v>
      </c>
      <c r="BJ339" s="1">
        <v>1</v>
      </c>
      <c r="BK339" s="1"/>
      <c r="BL339" s="1">
        <v>1</v>
      </c>
      <c r="BM339" s="1"/>
      <c r="BN339" s="1"/>
      <c r="BO339" s="1"/>
      <c r="BP339" s="1"/>
      <c r="BQ339" s="1"/>
      <c r="BR339" s="1"/>
      <c r="BS339" s="1"/>
      <c r="BT339" s="1"/>
      <c r="BU339" s="1">
        <v>1</v>
      </c>
      <c r="BV339" s="1"/>
      <c r="BW339" s="1">
        <v>0</v>
      </c>
    </row>
    <row r="340" spans="1:75" ht="15.75" hidden="1" customHeight="1" x14ac:dyDescent="0.3">
      <c r="A340" s="2">
        <v>300</v>
      </c>
      <c r="B340" s="2">
        <v>1</v>
      </c>
      <c r="C340" s="2" t="s">
        <v>75</v>
      </c>
      <c r="D340" s="1">
        <v>9</v>
      </c>
      <c r="E340" s="2" t="str">
        <f t="shared" si="289"/>
        <v>9_Carcharhiniformes</v>
      </c>
      <c r="F340" s="2" t="s">
        <v>76</v>
      </c>
      <c r="G340" s="2" t="s">
        <v>800</v>
      </c>
      <c r="H340" s="2" t="s">
        <v>894</v>
      </c>
      <c r="I340" s="2" t="s">
        <v>909</v>
      </c>
      <c r="J340" s="2" t="s">
        <v>910</v>
      </c>
      <c r="K340" s="19" t="str">
        <f t="shared" si="290"/>
        <v>Bythaelurus immaculatus</v>
      </c>
      <c r="L340" s="20">
        <f>VLOOKUP($K340,GlobSheetPaste!$H$3:$P$1269,2,FALSE)</f>
        <v>44229</v>
      </c>
      <c r="M340" s="20">
        <f>VLOOKUP($K340,GlobSheetPaste!$H$3:$P$1269,3,FALSE)</f>
        <v>124432220</v>
      </c>
      <c r="N340" s="20" t="str">
        <f>VLOOKUP($K340,GlobSheetPaste!$H$3:$P$1269,4,FALSE)</f>
        <v>published</v>
      </c>
      <c r="O340" s="20" t="str">
        <f>VLOOKUP($K340,GlobSheetPaste!$H$3:$P$1269,5,FALSE)</f>
        <v>DD</v>
      </c>
      <c r="P340" s="20">
        <f>VLOOKUP($K340,GlobSheetPaste!$H$3:$P$1269,6,FALSE)</f>
        <v>2004</v>
      </c>
      <c r="Q340" s="20" t="str">
        <f>VLOOKUP($K340,GlobSheetPaste!$H$3:$P$1269,7,FALSE)</f>
        <v>LC</v>
      </c>
      <c r="R340" s="20" t="str">
        <f>VLOOKUP($K340,GlobSheetPaste!$H$3:$P$1269,8,FALSE)</f>
        <v>NA</v>
      </c>
      <c r="S340" s="20" t="str">
        <f t="shared" si="381"/>
        <v>non-genuine change</v>
      </c>
      <c r="T340" s="20" t="b">
        <f t="shared" si="291"/>
        <v>0</v>
      </c>
      <c r="U340" s="22">
        <f>VLOOKUP($K340,GlobSheetPaste!$H$3:$P$1269,9,FALSE)</f>
        <v>43891</v>
      </c>
      <c r="V340" s="19">
        <v>534</v>
      </c>
      <c r="W340" s="19">
        <v>1020</v>
      </c>
      <c r="X340" s="2" t="b">
        <f t="shared" ref="X340:Y340" si="383">ISNUMBER(V340)</f>
        <v>1</v>
      </c>
      <c r="Y340" s="2" t="b">
        <f t="shared" si="383"/>
        <v>1</v>
      </c>
      <c r="Z340" s="2" t="s">
        <v>89</v>
      </c>
      <c r="AB340" s="2" t="s">
        <v>178</v>
      </c>
      <c r="AC340" s="24" t="str">
        <f ca="1">IFERROR(__xludf.DUMMYFUNCTION("SPLIT(AB340,""_"")"),"Deepwater")</f>
        <v>Deepwater</v>
      </c>
      <c r="AD340" s="24"/>
      <c r="AE340" s="24">
        <f>VLOOKUP(J340,rangearea210527!$B$2:$C$1159,2,TRUE)</f>
        <v>8127.8065740000002</v>
      </c>
      <c r="AF340" s="26" t="s">
        <v>118</v>
      </c>
      <c r="AG340" s="26">
        <v>76.400000000000006</v>
      </c>
      <c r="AH340" s="26" t="s">
        <v>84</v>
      </c>
      <c r="AI340" s="26" t="s">
        <v>85</v>
      </c>
      <c r="AJ340" s="27" t="s">
        <v>86</v>
      </c>
      <c r="AK340" s="27"/>
      <c r="AL340" s="26"/>
      <c r="AM340" s="26">
        <v>1</v>
      </c>
      <c r="AN340" s="26">
        <v>0</v>
      </c>
      <c r="AO340" s="29">
        <v>0</v>
      </c>
      <c r="AP340" s="30"/>
      <c r="AQ340" s="30"/>
      <c r="AR340" s="30"/>
      <c r="AS340" s="1">
        <v>0</v>
      </c>
      <c r="AT340" s="1"/>
      <c r="AU340" s="1"/>
      <c r="AV340" s="1"/>
      <c r="AW340" s="1">
        <v>0</v>
      </c>
      <c r="AX340" s="1">
        <v>0</v>
      </c>
      <c r="AY340" s="1">
        <v>1</v>
      </c>
      <c r="BC340" s="1">
        <v>1</v>
      </c>
      <c r="BH340" s="1">
        <v>1</v>
      </c>
      <c r="BJ340" s="1">
        <v>1</v>
      </c>
      <c r="BL340" s="1">
        <v>1</v>
      </c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>
        <v>0</v>
      </c>
    </row>
    <row r="341" spans="1:75" ht="15.75" hidden="1" customHeight="1" x14ac:dyDescent="0.3">
      <c r="A341" s="2">
        <v>301</v>
      </c>
      <c r="B341" s="2">
        <v>1</v>
      </c>
      <c r="C341" s="2" t="s">
        <v>75</v>
      </c>
      <c r="D341" s="1">
        <v>9</v>
      </c>
      <c r="E341" s="2" t="str">
        <f t="shared" si="289"/>
        <v>9_Carcharhiniformes</v>
      </c>
      <c r="F341" s="2" t="s">
        <v>76</v>
      </c>
      <c r="G341" s="2" t="s">
        <v>800</v>
      </c>
      <c r="H341" s="2" t="s">
        <v>894</v>
      </c>
      <c r="I341" s="2" t="s">
        <v>911</v>
      </c>
      <c r="J341" s="2" t="s">
        <v>912</v>
      </c>
      <c r="K341" s="19" t="str">
        <f t="shared" si="290"/>
        <v>Bythaelurus incanus</v>
      </c>
      <c r="L341" s="20">
        <f>VLOOKUP($K341,GlobSheetPaste!$H$3:$P$1269,2,FALSE)</f>
        <v>44171</v>
      </c>
      <c r="M341" s="20">
        <f>VLOOKUP($K341,GlobSheetPaste!$H$3:$P$1269,3,FALSE)</f>
        <v>68610885</v>
      </c>
      <c r="N341" s="20" t="str">
        <f>VLOOKUP($K341,GlobSheetPaste!$H$3:$P$1269,4,FALSE)</f>
        <v>published</v>
      </c>
      <c r="O341" s="20" t="str">
        <f>VLOOKUP($K341,GlobSheetPaste!$H$3:$P$1269,5,FALSE)</f>
        <v>DD</v>
      </c>
      <c r="P341" s="20">
        <f>VLOOKUP($K341,GlobSheetPaste!$H$3:$P$1269,6,FALSE)</f>
        <v>2003</v>
      </c>
      <c r="Q341" s="20" t="str">
        <f>VLOOKUP($K341,GlobSheetPaste!$H$3:$P$1269,7,FALSE)</f>
        <v>DD</v>
      </c>
      <c r="R341" s="20" t="str">
        <f>VLOOKUP($K341,GlobSheetPaste!$H$3:$P$1269,8,FALSE)</f>
        <v>NA</v>
      </c>
      <c r="S341" s="20" t="str">
        <f t="shared" si="381"/>
        <v>NoChange</v>
      </c>
      <c r="T341" s="20" t="b">
        <f t="shared" si="291"/>
        <v>0</v>
      </c>
      <c r="U341" s="20">
        <f>VLOOKUP($K341,GlobSheetPaste!$H$3:$P$1269,9,FALSE)</f>
        <v>2015</v>
      </c>
      <c r="V341" s="19">
        <v>900</v>
      </c>
      <c r="W341" s="19">
        <v>1000</v>
      </c>
      <c r="X341" s="2" t="b">
        <f t="shared" ref="X341:Y341" si="384">ISNUMBER(V341)</f>
        <v>1</v>
      </c>
      <c r="Y341" s="2" t="b">
        <f t="shared" si="384"/>
        <v>1</v>
      </c>
      <c r="Z341" s="2" t="s">
        <v>89</v>
      </c>
      <c r="AB341" s="2" t="s">
        <v>178</v>
      </c>
      <c r="AC341" s="24" t="str">
        <f ca="1">IFERROR(__xludf.DUMMYFUNCTION("SPLIT(AB341,""_"")"),"Deepwater")</f>
        <v>Deepwater</v>
      </c>
      <c r="AD341" s="24"/>
      <c r="AE341" s="24" t="s">
        <v>267</v>
      </c>
      <c r="AF341" s="26"/>
      <c r="AG341" s="26">
        <v>45.4</v>
      </c>
      <c r="AH341" s="26" t="s">
        <v>84</v>
      </c>
      <c r="AI341" s="26" t="s">
        <v>85</v>
      </c>
      <c r="AJ341" s="27" t="s">
        <v>86</v>
      </c>
      <c r="AK341" s="27" t="s">
        <v>468</v>
      </c>
      <c r="AL341" s="26"/>
      <c r="AM341" s="26">
        <v>1</v>
      </c>
      <c r="AN341" s="26">
        <v>0</v>
      </c>
      <c r="AO341" s="29">
        <v>0</v>
      </c>
      <c r="AP341" s="30"/>
      <c r="AQ341" s="30"/>
      <c r="AR341" s="30"/>
      <c r="AS341" s="1">
        <v>0</v>
      </c>
      <c r="AT341" s="1"/>
      <c r="AU341" s="1"/>
      <c r="AV341" s="1"/>
      <c r="AW341" s="1">
        <v>0</v>
      </c>
      <c r="AX341" s="1">
        <v>0</v>
      </c>
      <c r="AY341" s="1">
        <v>1</v>
      </c>
      <c r="BC341" s="1">
        <v>1</v>
      </c>
      <c r="BG341" s="1">
        <v>1</v>
      </c>
      <c r="BH341" s="1"/>
      <c r="BI341" s="1"/>
      <c r="BJ341" s="1">
        <v>1</v>
      </c>
      <c r="BL341" s="1">
        <v>1</v>
      </c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>
        <v>0</v>
      </c>
    </row>
    <row r="342" spans="1:75" ht="15.75" hidden="1" customHeight="1" x14ac:dyDescent="0.3">
      <c r="A342" s="2">
        <v>302</v>
      </c>
      <c r="B342" s="2">
        <v>1</v>
      </c>
      <c r="C342" s="2" t="s">
        <v>75</v>
      </c>
      <c r="D342" s="1">
        <v>9</v>
      </c>
      <c r="E342" s="2" t="str">
        <f t="shared" si="289"/>
        <v>9_Carcharhiniformes</v>
      </c>
      <c r="F342" s="2" t="s">
        <v>76</v>
      </c>
      <c r="G342" s="2" t="s">
        <v>800</v>
      </c>
      <c r="H342" s="2" t="s">
        <v>894</v>
      </c>
      <c r="I342" s="2" t="s">
        <v>913</v>
      </c>
      <c r="J342" s="2" t="s">
        <v>914</v>
      </c>
      <c r="K342" s="19" t="str">
        <f t="shared" si="290"/>
        <v>Bythaelurus lutarius</v>
      </c>
      <c r="L342" s="20">
        <f>VLOOKUP($K342,GlobSheetPaste!$H$3:$P$1269,2,FALSE)</f>
        <v>141744346</v>
      </c>
      <c r="M342" s="20">
        <f>VLOOKUP($K342,GlobSheetPaste!$H$3:$P$1269,3,FALSE)</f>
        <v>124434793</v>
      </c>
      <c r="N342" s="20" t="str">
        <f>VLOOKUP($K342,GlobSheetPaste!$H$3:$P$1269,4,FALSE)</f>
        <v>published</v>
      </c>
      <c r="O342" s="20" t="str">
        <f>VLOOKUP($K342,GlobSheetPaste!$H$3:$P$1269,5,FALSE)</f>
        <v>DD</v>
      </c>
      <c r="P342" s="20">
        <f>VLOOKUP($K342,GlobSheetPaste!$H$3:$P$1269,6,FALSE)</f>
        <v>2004</v>
      </c>
      <c r="Q342" s="20" t="str">
        <f>VLOOKUP($K342,GlobSheetPaste!$H$3:$P$1269,7,FALSE)</f>
        <v>DD</v>
      </c>
      <c r="R342" s="20" t="str">
        <f>VLOOKUP($K342,GlobSheetPaste!$H$3:$P$1269,8,FALSE)</f>
        <v>NA</v>
      </c>
      <c r="S342" s="20" t="str">
        <f t="shared" si="381"/>
        <v>NoChange</v>
      </c>
      <c r="T342" s="20" t="b">
        <f t="shared" si="291"/>
        <v>0</v>
      </c>
      <c r="U342" s="20">
        <f>VLOOKUP($K342,GlobSheetPaste!$H$3:$P$1269,9,FALSE)</f>
        <v>2018</v>
      </c>
      <c r="V342" s="19">
        <v>338</v>
      </c>
      <c r="W342" s="19">
        <v>766</v>
      </c>
      <c r="X342" s="2" t="b">
        <f t="shared" ref="X342:Y342" si="385">ISNUMBER(V342)</f>
        <v>1</v>
      </c>
      <c r="Y342" s="2" t="b">
        <f t="shared" si="385"/>
        <v>1</v>
      </c>
      <c r="Z342" s="2" t="s">
        <v>89</v>
      </c>
      <c r="AB342" s="2" t="s">
        <v>178</v>
      </c>
      <c r="AC342" s="24" t="str">
        <f ca="1">IFERROR(__xludf.DUMMYFUNCTION("SPLIT(AB342,""_"")"),"Deepwater")</f>
        <v>Deepwater</v>
      </c>
      <c r="AD342" s="24"/>
      <c r="AE342" s="24">
        <f>VLOOKUP(J342,rangearea210527!$B$2:$C$1159,2,TRUE)</f>
        <v>14591.241620000001</v>
      </c>
      <c r="AF342" s="26" t="s">
        <v>118</v>
      </c>
      <c r="AG342" s="26">
        <v>39</v>
      </c>
      <c r="AH342" s="26" t="s">
        <v>84</v>
      </c>
      <c r="AI342" s="26" t="s">
        <v>85</v>
      </c>
      <c r="AJ342" s="27" t="s">
        <v>86</v>
      </c>
      <c r="AK342" s="27"/>
      <c r="AL342" s="26"/>
      <c r="AM342" s="26">
        <v>1</v>
      </c>
      <c r="AN342" s="26">
        <v>0</v>
      </c>
      <c r="AO342" s="29">
        <v>0</v>
      </c>
      <c r="AP342" s="30"/>
      <c r="AQ342" s="30"/>
      <c r="AR342" s="30"/>
      <c r="AS342" s="1">
        <v>0</v>
      </c>
      <c r="AT342" s="1"/>
      <c r="AU342" s="1"/>
      <c r="AV342" s="1"/>
      <c r="AW342" s="1">
        <v>0</v>
      </c>
      <c r="AX342" s="1">
        <v>0</v>
      </c>
      <c r="AY342" s="1">
        <v>1</v>
      </c>
      <c r="BC342" s="1">
        <v>1</v>
      </c>
      <c r="BG342" s="1">
        <v>1</v>
      </c>
      <c r="BH342" s="1">
        <v>1</v>
      </c>
      <c r="BI342" s="1"/>
      <c r="BJ342" s="1">
        <v>1</v>
      </c>
      <c r="BK342" s="1"/>
      <c r="BL342" s="1">
        <v>1</v>
      </c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>
        <v>0</v>
      </c>
    </row>
    <row r="343" spans="1:75" ht="15.75" hidden="1" customHeight="1" x14ac:dyDescent="0.3">
      <c r="A343" s="2">
        <v>303</v>
      </c>
      <c r="B343" s="2">
        <v>1</v>
      </c>
      <c r="C343" s="2" t="s">
        <v>75</v>
      </c>
      <c r="D343" s="1">
        <v>9</v>
      </c>
      <c r="E343" s="2" t="str">
        <f t="shared" si="289"/>
        <v>9_Carcharhiniformes</v>
      </c>
      <c r="F343" s="2" t="s">
        <v>76</v>
      </c>
      <c r="G343" s="2" t="s">
        <v>800</v>
      </c>
      <c r="H343" s="2" t="s">
        <v>894</v>
      </c>
      <c r="I343" s="2" t="s">
        <v>915</v>
      </c>
      <c r="J343" s="2" t="s">
        <v>916</v>
      </c>
      <c r="K343" s="19" t="str">
        <f t="shared" si="290"/>
        <v>Bythaelurus naylori</v>
      </c>
      <c r="L343" s="20">
        <f>VLOOKUP($K343,GlobSheetPaste!$H$3:$P$1269,2,FALSE)</f>
        <v>124396124</v>
      </c>
      <c r="M343" s="20">
        <f>VLOOKUP($K343,GlobSheetPaste!$H$3:$P$1269,3,FALSE)</f>
        <v>124552537</v>
      </c>
      <c r="N343" s="20" t="str">
        <f>VLOOKUP($K343,GlobSheetPaste!$H$3:$P$1269,4,FALSE)</f>
        <v>published</v>
      </c>
      <c r="O343" s="20" t="str">
        <f>VLOOKUP($K343,GlobSheetPaste!$H$3:$P$1269,5,FALSE)</f>
        <v>NE</v>
      </c>
      <c r="P343" s="20" t="str">
        <f>VLOOKUP($K343,GlobSheetPaste!$H$3:$P$1269,6,FALSE)</f>
        <v>NA</v>
      </c>
      <c r="Q343" s="20" t="str">
        <f>VLOOKUP($K343,GlobSheetPaste!$H$3:$P$1269,7,FALSE)</f>
        <v>DD</v>
      </c>
      <c r="R343" s="20" t="str">
        <f>VLOOKUP($K343,GlobSheetPaste!$H$3:$P$1269,8,FALSE)</f>
        <v>NA</v>
      </c>
      <c r="S343" s="1" t="s">
        <v>117</v>
      </c>
      <c r="T343" s="20" t="b">
        <f t="shared" si="291"/>
        <v>0</v>
      </c>
      <c r="U343" s="20">
        <f>VLOOKUP($K343,GlobSheetPaste!$H$3:$P$1269,9,FALSE)</f>
        <v>2018</v>
      </c>
      <c r="V343" s="19">
        <v>752</v>
      </c>
      <c r="W343" s="19">
        <v>1443</v>
      </c>
      <c r="X343" s="2" t="b">
        <f t="shared" ref="X343:Y343" si="386">ISNUMBER(V343)</f>
        <v>1</v>
      </c>
      <c r="Y343" s="2" t="b">
        <f t="shared" si="386"/>
        <v>1</v>
      </c>
      <c r="Z343" s="2" t="s">
        <v>89</v>
      </c>
      <c r="AB343" s="2" t="s">
        <v>178</v>
      </c>
      <c r="AC343" s="24" t="str">
        <f ca="1">IFERROR(__xludf.DUMMYFUNCTION("SPLIT(AB343,""_"")"),"Deepwater")</f>
        <v>Deepwater</v>
      </c>
      <c r="AD343" s="24"/>
      <c r="AE343" s="24">
        <f>VLOOKUP(J343,rangearea210527!$B$2:$C$1159,2,TRUE)</f>
        <v>1980.9425940000001</v>
      </c>
      <c r="AF343" s="26" t="s">
        <v>118</v>
      </c>
      <c r="AG343" s="26">
        <v>55</v>
      </c>
      <c r="AH343" s="26" t="s">
        <v>84</v>
      </c>
      <c r="AI343" s="26" t="s">
        <v>85</v>
      </c>
      <c r="AJ343" s="27" t="s">
        <v>86</v>
      </c>
      <c r="AK343" s="27"/>
      <c r="AL343" s="26"/>
      <c r="AM343" s="26">
        <v>1</v>
      </c>
      <c r="AN343" s="26">
        <v>0</v>
      </c>
      <c r="AO343" s="29">
        <v>0</v>
      </c>
      <c r="AP343" s="30"/>
      <c r="AQ343" s="30"/>
      <c r="AR343" s="30"/>
      <c r="AS343" s="1">
        <v>0</v>
      </c>
      <c r="AT343" s="1"/>
      <c r="AU343" s="1"/>
      <c r="AV343" s="1"/>
      <c r="AW343" s="1">
        <v>0</v>
      </c>
      <c r="AX343" s="1">
        <v>0</v>
      </c>
      <c r="AY343" s="1">
        <v>1</v>
      </c>
      <c r="BC343" s="1">
        <v>1</v>
      </c>
      <c r="BG343" s="1">
        <v>1</v>
      </c>
      <c r="BH343" s="1">
        <v>1</v>
      </c>
      <c r="BI343" s="1"/>
      <c r="BJ343" s="1">
        <v>1</v>
      </c>
      <c r="BK343" s="1"/>
      <c r="BL343" s="1">
        <v>1</v>
      </c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0</v>
      </c>
    </row>
    <row r="344" spans="1:75" ht="15.75" hidden="1" customHeight="1" x14ac:dyDescent="0.3">
      <c r="A344" s="2">
        <v>304</v>
      </c>
      <c r="B344" s="2">
        <v>1</v>
      </c>
      <c r="C344" s="2" t="s">
        <v>75</v>
      </c>
      <c r="D344" s="1">
        <v>9</v>
      </c>
      <c r="E344" s="2" t="str">
        <f t="shared" si="289"/>
        <v>9_Carcharhiniformes</v>
      </c>
      <c r="F344" s="2" t="s">
        <v>76</v>
      </c>
      <c r="G344" s="2" t="s">
        <v>800</v>
      </c>
      <c r="H344" s="2" t="s">
        <v>894</v>
      </c>
      <c r="I344" s="2" t="s">
        <v>917</v>
      </c>
      <c r="J344" s="2" t="s">
        <v>918</v>
      </c>
      <c r="K344" s="19" t="str">
        <f t="shared" si="290"/>
        <v>Bythaelurus stewarti</v>
      </c>
      <c r="L344" s="20">
        <f>VLOOKUP($K344,GlobSheetPaste!$H$3:$P$1269,2,FALSE)</f>
        <v>141747777</v>
      </c>
      <c r="M344" s="20">
        <f>VLOOKUP($K344,GlobSheetPaste!$H$3:$P$1269,3,FALSE)</f>
        <v>141748112</v>
      </c>
      <c r="N344" s="20" t="str">
        <f>VLOOKUP($K344,GlobSheetPaste!$H$3:$P$1269,4,FALSE)</f>
        <v>published</v>
      </c>
      <c r="O344" s="20" t="str">
        <f>VLOOKUP($K344,GlobSheetPaste!$H$3:$P$1269,5,FALSE)</f>
        <v>NE</v>
      </c>
      <c r="P344" s="20" t="str">
        <f>VLOOKUP($K344,GlobSheetPaste!$H$3:$P$1269,6,FALSE)</f>
        <v>NA</v>
      </c>
      <c r="Q344" s="20" t="str">
        <f>VLOOKUP($K344,GlobSheetPaste!$H$3:$P$1269,7,FALSE)</f>
        <v>DD</v>
      </c>
      <c r="R344" s="20" t="str">
        <f>VLOOKUP($K344,GlobSheetPaste!$H$3:$P$1269,8,FALSE)</f>
        <v>NA</v>
      </c>
      <c r="S344" s="1" t="s">
        <v>117</v>
      </c>
      <c r="T344" s="20" t="b">
        <f t="shared" si="291"/>
        <v>0</v>
      </c>
      <c r="U344" s="22">
        <f>VLOOKUP($K344,GlobSheetPaste!$H$3:$P$1269,9,FALSE)</f>
        <v>43891</v>
      </c>
      <c r="V344" s="19">
        <v>380</v>
      </c>
      <c r="W344" s="19">
        <v>420</v>
      </c>
      <c r="X344" s="2" t="b">
        <f t="shared" ref="X344:Y344" si="387">ISNUMBER(V344)</f>
        <v>1</v>
      </c>
      <c r="Y344" s="2" t="b">
        <f t="shared" si="387"/>
        <v>1</v>
      </c>
      <c r="Z344" s="2" t="s">
        <v>919</v>
      </c>
      <c r="AB344" s="2" t="s">
        <v>178</v>
      </c>
      <c r="AC344" s="24" t="str">
        <f ca="1">IFERROR(__xludf.DUMMYFUNCTION("SPLIT(AB344,""_"")"),"Deepwater")</f>
        <v>Deepwater</v>
      </c>
      <c r="AD344" s="24"/>
      <c r="AE344" s="24">
        <f>VLOOKUP(J344,rangearea210527!$B$2:$C$1159,2,TRUE)</f>
        <v>231.9924647</v>
      </c>
      <c r="AF344" s="26" t="s">
        <v>118</v>
      </c>
      <c r="AG344" s="26">
        <v>43.7</v>
      </c>
      <c r="AH344" s="26" t="s">
        <v>84</v>
      </c>
      <c r="AI344" s="26" t="s">
        <v>85</v>
      </c>
      <c r="AJ344" s="27" t="s">
        <v>86</v>
      </c>
      <c r="AK344" s="27"/>
      <c r="AL344" s="26"/>
      <c r="AM344" s="26">
        <v>1</v>
      </c>
      <c r="AN344" s="26">
        <v>0</v>
      </c>
      <c r="AO344" s="29">
        <v>0</v>
      </c>
      <c r="AP344" s="30"/>
      <c r="AQ344" s="30"/>
      <c r="AR344" s="30"/>
      <c r="AS344" s="1">
        <v>0</v>
      </c>
      <c r="AT344" s="1"/>
      <c r="AU344" s="1"/>
      <c r="AV344" s="1"/>
      <c r="AW344" s="1">
        <v>0</v>
      </c>
      <c r="AX344" s="1">
        <v>0</v>
      </c>
      <c r="AY344" s="1">
        <v>1</v>
      </c>
      <c r="BC344" s="1">
        <v>1</v>
      </c>
      <c r="BG344" s="1">
        <v>1</v>
      </c>
      <c r="BH344" s="1">
        <v>1</v>
      </c>
      <c r="BI344" s="1"/>
      <c r="BJ344" s="1">
        <v>1</v>
      </c>
      <c r="BK344" s="1"/>
      <c r="BL344" s="1">
        <v>1</v>
      </c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>
        <v>0</v>
      </c>
    </row>
    <row r="345" spans="1:75" ht="15.75" hidden="1" customHeight="1" x14ac:dyDescent="0.3">
      <c r="A345" s="2">
        <v>305</v>
      </c>
      <c r="B345" s="2">
        <v>1</v>
      </c>
      <c r="C345" s="2" t="s">
        <v>75</v>
      </c>
      <c r="D345" s="1">
        <v>9</v>
      </c>
      <c r="E345" s="2" t="str">
        <f t="shared" si="289"/>
        <v>9_Carcharhiniformes</v>
      </c>
      <c r="F345" s="2" t="s">
        <v>76</v>
      </c>
      <c r="G345" s="2" t="s">
        <v>800</v>
      </c>
      <c r="H345" s="2" t="s">
        <v>894</v>
      </c>
      <c r="I345" s="2" t="s">
        <v>920</v>
      </c>
      <c r="J345" s="2" t="s">
        <v>921</v>
      </c>
      <c r="K345" s="19" t="str">
        <f t="shared" si="290"/>
        <v>Bythaelurus tenuicephalus</v>
      </c>
      <c r="L345" s="20">
        <f>VLOOKUP($K345,GlobSheetPaste!$H$3:$P$1269,2,FALSE)</f>
        <v>110903105</v>
      </c>
      <c r="M345" s="20">
        <f>VLOOKUP($K345,GlobSheetPaste!$H$3:$P$1269,3,FALSE)</f>
        <v>141001987</v>
      </c>
      <c r="N345" s="20" t="str">
        <f>VLOOKUP($K345,GlobSheetPaste!$H$3:$P$1269,4,FALSE)</f>
        <v>published</v>
      </c>
      <c r="O345" s="20" t="str">
        <f>VLOOKUP($K345,GlobSheetPaste!$H$3:$P$1269,5,FALSE)</f>
        <v>NE</v>
      </c>
      <c r="P345" s="20" t="str">
        <f>VLOOKUP($K345,GlobSheetPaste!$H$3:$P$1269,6,FALSE)</f>
        <v>NA</v>
      </c>
      <c r="Q345" s="20" t="str">
        <f>VLOOKUP($K345,GlobSheetPaste!$H$3:$P$1269,7,FALSE)</f>
        <v>LC</v>
      </c>
      <c r="R345" s="20" t="str">
        <f>VLOOKUP($K345,GlobSheetPaste!$H$3:$P$1269,8,FALSE)</f>
        <v>NA</v>
      </c>
      <c r="S345" s="1" t="s">
        <v>117</v>
      </c>
      <c r="T345" s="20" t="b">
        <f t="shared" si="291"/>
        <v>0</v>
      </c>
      <c r="U345" s="20">
        <f>VLOOKUP($K345,GlobSheetPaste!$H$3:$P$1269,9,FALSE)</f>
        <v>2018</v>
      </c>
      <c r="V345" s="19">
        <v>463</v>
      </c>
      <c r="W345" s="19">
        <v>550</v>
      </c>
      <c r="X345" s="2" t="b">
        <f t="shared" ref="X345:Y345" si="388">ISNUMBER(V345)</f>
        <v>1</v>
      </c>
      <c r="Y345" s="2" t="b">
        <f t="shared" si="388"/>
        <v>1</v>
      </c>
      <c r="Z345" s="2" t="s">
        <v>89</v>
      </c>
      <c r="AB345" s="2" t="s">
        <v>178</v>
      </c>
      <c r="AC345" s="24" t="str">
        <f ca="1">IFERROR(__xludf.DUMMYFUNCTION("SPLIT(AB345,""_"")"),"Deepwater")</f>
        <v>Deepwater</v>
      </c>
      <c r="AD345" s="24"/>
      <c r="AE345" s="24">
        <f>VLOOKUP(J345,rangearea210527!$B$2:$C$1159,2,TRUE)</f>
        <v>133.3219489</v>
      </c>
      <c r="AF345" s="26" t="s">
        <v>118</v>
      </c>
      <c r="AG345" s="26">
        <v>29</v>
      </c>
      <c r="AH345" s="26" t="s">
        <v>84</v>
      </c>
      <c r="AI345" s="26" t="s">
        <v>85</v>
      </c>
      <c r="AJ345" s="27" t="s">
        <v>86</v>
      </c>
      <c r="AK345" s="27"/>
      <c r="AL345" s="26"/>
      <c r="AM345" s="26">
        <v>1</v>
      </c>
      <c r="AN345" s="26">
        <v>0</v>
      </c>
      <c r="AO345" s="29">
        <v>0</v>
      </c>
      <c r="AP345" s="30"/>
      <c r="AQ345" s="30"/>
      <c r="AR345" s="30"/>
      <c r="AS345" s="1">
        <v>0</v>
      </c>
      <c r="AT345" s="1"/>
      <c r="AU345" s="1"/>
      <c r="AV345" s="1"/>
      <c r="AW345" s="1">
        <v>0</v>
      </c>
      <c r="AX345" s="1">
        <v>0</v>
      </c>
      <c r="AY345" s="1">
        <v>1</v>
      </c>
      <c r="BC345" s="1">
        <v>1</v>
      </c>
      <c r="BH345" s="1">
        <v>1</v>
      </c>
      <c r="BJ345" s="1">
        <v>1</v>
      </c>
      <c r="BK345" s="1"/>
      <c r="BL345" s="1">
        <v>1</v>
      </c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>
        <v>0</v>
      </c>
    </row>
    <row r="346" spans="1:75" ht="15.75" hidden="1" customHeight="1" x14ac:dyDescent="0.3">
      <c r="A346" s="2">
        <v>306</v>
      </c>
      <c r="B346" s="2">
        <v>1</v>
      </c>
      <c r="C346" s="2" t="s">
        <v>75</v>
      </c>
      <c r="D346" s="1">
        <v>9</v>
      </c>
      <c r="E346" s="2" t="str">
        <f t="shared" si="289"/>
        <v>9_Carcharhiniformes</v>
      </c>
      <c r="F346" s="2" t="s">
        <v>76</v>
      </c>
      <c r="G346" s="2" t="s">
        <v>800</v>
      </c>
      <c r="H346" s="2" t="s">
        <v>894</v>
      </c>
      <c r="I346" s="2" t="s">
        <v>922</v>
      </c>
      <c r="J346" s="2" t="s">
        <v>923</v>
      </c>
      <c r="K346" s="19" t="str">
        <f t="shared" si="290"/>
        <v>Bythaelurus vivaldii</v>
      </c>
      <c r="L346" s="20">
        <f>VLOOKUP($K346,GlobSheetPaste!$H$3:$P$1269,2,FALSE)</f>
        <v>141745938</v>
      </c>
      <c r="M346" s="20">
        <f>VLOOKUP($K346,GlobSheetPaste!$H$3:$P$1269,3,FALSE)</f>
        <v>141745944</v>
      </c>
      <c r="N346" s="20" t="str">
        <f>VLOOKUP($K346,GlobSheetPaste!$H$3:$P$1269,4,FALSE)</f>
        <v>published</v>
      </c>
      <c r="O346" s="20" t="str">
        <f>VLOOKUP($K346,GlobSheetPaste!$H$3:$P$1269,5,FALSE)</f>
        <v>NE</v>
      </c>
      <c r="P346" s="20" t="str">
        <f>VLOOKUP($K346,GlobSheetPaste!$H$3:$P$1269,6,FALSE)</f>
        <v>NA</v>
      </c>
      <c r="Q346" s="20" t="str">
        <f>VLOOKUP($K346,GlobSheetPaste!$H$3:$P$1269,7,FALSE)</f>
        <v>DD</v>
      </c>
      <c r="R346" s="20" t="str">
        <f>VLOOKUP($K346,GlobSheetPaste!$H$3:$P$1269,8,FALSE)</f>
        <v>NA</v>
      </c>
      <c r="S346" s="1" t="s">
        <v>117</v>
      </c>
      <c r="T346" s="20" t="b">
        <f t="shared" si="291"/>
        <v>0</v>
      </c>
      <c r="U346" s="22">
        <f>VLOOKUP($K346,GlobSheetPaste!$H$3:$P$1269,9,FALSE)</f>
        <v>43891</v>
      </c>
      <c r="V346" s="19">
        <v>628</v>
      </c>
      <c r="W346" s="19">
        <v>628</v>
      </c>
      <c r="X346" s="2" t="b">
        <f t="shared" ref="X346:Y346" si="389">ISNUMBER(V346)</f>
        <v>1</v>
      </c>
      <c r="Y346" s="2" t="b">
        <f t="shared" si="389"/>
        <v>1</v>
      </c>
      <c r="Z346" s="2" t="s">
        <v>924</v>
      </c>
      <c r="AB346" s="2" t="s">
        <v>178</v>
      </c>
      <c r="AC346" s="24" t="str">
        <f ca="1">IFERROR(__xludf.DUMMYFUNCTION("SPLIT(AB346,""_"")"),"Deepwater")</f>
        <v>Deepwater</v>
      </c>
      <c r="AD346" s="24"/>
      <c r="AE346" s="24">
        <f>VLOOKUP(J346,rangearea210527!$B$2:$C$1159,2,TRUE)</f>
        <v>133.3219489</v>
      </c>
      <c r="AF346" s="26" t="s">
        <v>118</v>
      </c>
      <c r="AG346" s="26">
        <v>32.5</v>
      </c>
      <c r="AH346" s="26" t="s">
        <v>84</v>
      </c>
      <c r="AI346" s="26" t="s">
        <v>85</v>
      </c>
      <c r="AJ346" s="27" t="s">
        <v>86</v>
      </c>
      <c r="AK346" s="27"/>
      <c r="AL346" s="26"/>
      <c r="AM346" s="26">
        <v>1</v>
      </c>
      <c r="AN346" s="26">
        <v>0</v>
      </c>
      <c r="AO346" s="29">
        <v>0</v>
      </c>
      <c r="AP346" s="30"/>
      <c r="AQ346" s="30"/>
      <c r="AR346" s="30"/>
      <c r="AS346" s="1">
        <v>0</v>
      </c>
      <c r="AT346" s="1"/>
      <c r="AU346" s="1"/>
      <c r="AV346" s="1"/>
      <c r="AW346" s="1">
        <v>0</v>
      </c>
      <c r="AX346" s="1">
        <v>0</v>
      </c>
      <c r="AY346" s="1">
        <v>1</v>
      </c>
      <c r="BC346" s="1">
        <v>1</v>
      </c>
      <c r="BG346" s="1">
        <v>1</v>
      </c>
      <c r="BH346" s="1">
        <v>1</v>
      </c>
      <c r="BI346" s="1"/>
      <c r="BJ346" s="1">
        <v>1</v>
      </c>
      <c r="BL346" s="1">
        <v>1</v>
      </c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>
        <v>0</v>
      </c>
    </row>
    <row r="347" spans="1:75" ht="15.75" hidden="1" customHeight="1" x14ac:dyDescent="0.3">
      <c r="A347" s="2">
        <v>307</v>
      </c>
      <c r="B347" s="2">
        <v>1</v>
      </c>
      <c r="C347" s="2" t="s">
        <v>75</v>
      </c>
      <c r="D347" s="1">
        <v>9</v>
      </c>
      <c r="E347" s="2" t="str">
        <f t="shared" si="289"/>
        <v>9_Carcharhiniformes</v>
      </c>
      <c r="F347" s="2" t="s">
        <v>76</v>
      </c>
      <c r="G347" s="2" t="s">
        <v>800</v>
      </c>
      <c r="H347" s="2" t="s">
        <v>925</v>
      </c>
      <c r="I347" s="2" t="s">
        <v>926</v>
      </c>
      <c r="J347" s="2" t="s">
        <v>927</v>
      </c>
      <c r="K347" s="19" t="str">
        <f t="shared" si="290"/>
        <v>Cephalurus cephalus</v>
      </c>
      <c r="L347" s="20">
        <f>VLOOKUP($K347,GlobSheetPaste!$H$3:$P$1269,2,FALSE)</f>
        <v>161455</v>
      </c>
      <c r="M347" s="20">
        <f>VLOOKUP($K347,GlobSheetPaste!$H$3:$P$1269,3,FALSE)</f>
        <v>124488766</v>
      </c>
      <c r="N347" s="20" t="str">
        <f>VLOOKUP($K347,GlobSheetPaste!$H$3:$P$1269,4,FALSE)</f>
        <v>published</v>
      </c>
      <c r="O347" s="20" t="str">
        <f>VLOOKUP($K347,GlobSheetPaste!$H$3:$P$1269,5,FALSE)</f>
        <v>DD</v>
      </c>
      <c r="P347" s="20">
        <f>VLOOKUP($K347,GlobSheetPaste!$H$3:$P$1269,6,FALSE)</f>
        <v>2008</v>
      </c>
      <c r="Q347" s="20" t="str">
        <f>VLOOKUP($K347,GlobSheetPaste!$H$3:$P$1269,7,FALSE)</f>
        <v>LC</v>
      </c>
      <c r="R347" s="20" t="str">
        <f>VLOOKUP($K347,GlobSheetPaste!$H$3:$P$1269,8,FALSE)</f>
        <v>NA</v>
      </c>
      <c r="S347" s="20" t="str">
        <f t="shared" ref="S347:S353" si="390">IF(O347=Q347,"NoChange","non-genuine change")</f>
        <v>non-genuine change</v>
      </c>
      <c r="T347" s="20" t="b">
        <f t="shared" si="291"/>
        <v>0</v>
      </c>
      <c r="U347" s="22">
        <f>VLOOKUP($K347,GlobSheetPaste!$H$3:$P$1269,9,FALSE)</f>
        <v>43891</v>
      </c>
      <c r="V347" s="19">
        <v>155</v>
      </c>
      <c r="W347" s="19">
        <v>927</v>
      </c>
      <c r="X347" s="2" t="b">
        <f t="shared" ref="X347:Y347" si="391">ISNUMBER(V347)</f>
        <v>1</v>
      </c>
      <c r="Y347" s="2" t="b">
        <f t="shared" si="391"/>
        <v>1</v>
      </c>
      <c r="Z347" s="2" t="s">
        <v>89</v>
      </c>
      <c r="AB347" s="2" t="s">
        <v>178</v>
      </c>
      <c r="AC347" s="24" t="str">
        <f ca="1">IFERROR(__xludf.DUMMYFUNCTION("SPLIT(AB347,""_"")"),"Deepwater")</f>
        <v>Deepwater</v>
      </c>
      <c r="AD347" s="24"/>
      <c r="AE347" s="24">
        <f>VLOOKUP(J347,rangearea210527!$B$2:$C$1159,2,TRUE)</f>
        <v>78293.493170000002</v>
      </c>
      <c r="AF347" s="26" t="s">
        <v>118</v>
      </c>
      <c r="AG347" s="26">
        <v>30</v>
      </c>
      <c r="AH347" s="26" t="s">
        <v>84</v>
      </c>
      <c r="AI347" s="26" t="s">
        <v>85</v>
      </c>
      <c r="AJ347" s="27" t="s">
        <v>86</v>
      </c>
      <c r="AK347" s="27"/>
      <c r="AL347" s="26"/>
      <c r="AM347" s="26">
        <v>1</v>
      </c>
      <c r="AN347" s="26">
        <v>0</v>
      </c>
      <c r="AO347" s="29">
        <v>0</v>
      </c>
      <c r="AP347" s="30"/>
      <c r="AQ347" s="26">
        <v>1</v>
      </c>
      <c r="AR347" s="30"/>
      <c r="AS347" s="1">
        <v>0</v>
      </c>
      <c r="AT347" s="1"/>
      <c r="AU347" s="1"/>
      <c r="AV347" s="1"/>
      <c r="AW347" s="1">
        <v>0</v>
      </c>
      <c r="AX347" s="1">
        <v>0</v>
      </c>
      <c r="AY347" s="1">
        <v>1</v>
      </c>
      <c r="BC347" s="1">
        <v>1</v>
      </c>
      <c r="BH347" s="1">
        <v>1</v>
      </c>
      <c r="BJ347" s="1">
        <v>1</v>
      </c>
      <c r="BL347" s="1">
        <v>1</v>
      </c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>
        <v>0</v>
      </c>
    </row>
    <row r="348" spans="1:75" ht="15.75" hidden="1" customHeight="1" x14ac:dyDescent="0.3">
      <c r="A348" s="2">
        <v>308</v>
      </c>
      <c r="B348" s="2">
        <v>1</v>
      </c>
      <c r="C348" s="2" t="s">
        <v>75</v>
      </c>
      <c r="D348" s="1">
        <v>9</v>
      </c>
      <c r="E348" s="2" t="str">
        <f t="shared" si="289"/>
        <v>9_Carcharhiniformes</v>
      </c>
      <c r="F348" s="2" t="s">
        <v>76</v>
      </c>
      <c r="G348" s="2" t="s">
        <v>800</v>
      </c>
      <c r="H348" s="2" t="s">
        <v>928</v>
      </c>
      <c r="I348" s="2" t="s">
        <v>929</v>
      </c>
      <c r="J348" s="2" t="s">
        <v>930</v>
      </c>
      <c r="K348" s="19" t="str">
        <f t="shared" si="290"/>
        <v>Figaro boardmani</v>
      </c>
      <c r="L348" s="20">
        <f>VLOOKUP($K348,GlobSheetPaste!$H$3:$P$1269,2,FALSE)</f>
        <v>41811</v>
      </c>
      <c r="M348" s="20">
        <f>VLOOKUP($K348,GlobSheetPaste!$H$3:$P$1269,3,FALSE)</f>
        <v>68623349</v>
      </c>
      <c r="N348" s="20" t="str">
        <f>VLOOKUP($K348,GlobSheetPaste!$H$3:$P$1269,4,FALSE)</f>
        <v>published</v>
      </c>
      <c r="O348" s="20" t="str">
        <f>VLOOKUP($K348,GlobSheetPaste!$H$3:$P$1269,5,FALSE)</f>
        <v>LC</v>
      </c>
      <c r="P348" s="20">
        <f>VLOOKUP($K348,GlobSheetPaste!$H$3:$P$1269,6,FALSE)</f>
        <v>2003</v>
      </c>
      <c r="Q348" s="20" t="str">
        <f>VLOOKUP($K348,GlobSheetPaste!$H$3:$P$1269,7,FALSE)</f>
        <v>LC</v>
      </c>
      <c r="R348" s="20" t="str">
        <f>VLOOKUP($K348,GlobSheetPaste!$H$3:$P$1269,8,FALSE)</f>
        <v>NA</v>
      </c>
      <c r="S348" s="20" t="str">
        <f t="shared" si="390"/>
        <v>NoChange</v>
      </c>
      <c r="T348" s="20" t="b">
        <f t="shared" si="291"/>
        <v>0</v>
      </c>
      <c r="U348" s="20">
        <f>VLOOKUP($K348,GlobSheetPaste!$H$3:$P$1269,9,FALSE)</f>
        <v>2015</v>
      </c>
      <c r="V348" s="19">
        <v>128</v>
      </c>
      <c r="W348" s="19">
        <v>823</v>
      </c>
      <c r="X348" s="2" t="b">
        <f t="shared" ref="X348:Y348" si="392">ISNUMBER(V348)</f>
        <v>1</v>
      </c>
      <c r="Y348" s="2" t="b">
        <f t="shared" si="392"/>
        <v>1</v>
      </c>
      <c r="Z348" s="2" t="s">
        <v>89</v>
      </c>
      <c r="AB348" s="2" t="s">
        <v>178</v>
      </c>
      <c r="AC348" s="24" t="str">
        <f ca="1">IFERROR(__xludf.DUMMYFUNCTION("SPLIT(AB348,""_"")"),"Deepwater")</f>
        <v>Deepwater</v>
      </c>
      <c r="AD348" s="24"/>
      <c r="AE348" s="24">
        <f>VLOOKUP(J348,rangearea210527!$B$2:$C$1159,2,TRUE)</f>
        <v>188655.2034</v>
      </c>
      <c r="AF348" s="26"/>
      <c r="AG348" s="26">
        <v>61</v>
      </c>
      <c r="AH348" s="26" t="s">
        <v>84</v>
      </c>
      <c r="AI348" s="26" t="s">
        <v>85</v>
      </c>
      <c r="AJ348" s="27" t="s">
        <v>86</v>
      </c>
      <c r="AK348" s="27"/>
      <c r="AL348" s="26"/>
      <c r="AM348" s="26">
        <v>1</v>
      </c>
      <c r="AN348" s="26">
        <v>0</v>
      </c>
      <c r="AO348" s="29">
        <v>0</v>
      </c>
      <c r="AP348" s="30"/>
      <c r="AQ348" s="30"/>
      <c r="AR348" s="30"/>
      <c r="AS348" s="1">
        <v>0</v>
      </c>
      <c r="AT348" s="1"/>
      <c r="AU348" s="1"/>
      <c r="AV348" s="1"/>
      <c r="AW348" s="1">
        <v>0</v>
      </c>
      <c r="AX348" s="1">
        <v>0</v>
      </c>
      <c r="AY348" s="1">
        <v>1</v>
      </c>
      <c r="BC348" s="1">
        <v>1</v>
      </c>
      <c r="BJ348" s="1">
        <v>1</v>
      </c>
      <c r="BL348" s="1">
        <v>1</v>
      </c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>
        <v>0</v>
      </c>
    </row>
    <row r="349" spans="1:75" ht="15.75" hidden="1" customHeight="1" x14ac:dyDescent="0.3">
      <c r="A349" s="2">
        <v>309</v>
      </c>
      <c r="B349" s="2">
        <v>1</v>
      </c>
      <c r="C349" s="2" t="s">
        <v>75</v>
      </c>
      <c r="D349" s="1">
        <v>9</v>
      </c>
      <c r="E349" s="2" t="str">
        <f t="shared" si="289"/>
        <v>9_Carcharhiniformes</v>
      </c>
      <c r="F349" s="2" t="s">
        <v>76</v>
      </c>
      <c r="G349" s="2" t="s">
        <v>800</v>
      </c>
      <c r="H349" s="2" t="s">
        <v>928</v>
      </c>
      <c r="I349" s="2" t="s">
        <v>931</v>
      </c>
      <c r="J349" s="2" t="s">
        <v>932</v>
      </c>
      <c r="K349" s="19" t="str">
        <f t="shared" si="290"/>
        <v>Figaro striatus</v>
      </c>
      <c r="L349" s="20">
        <f>VLOOKUP($K349,GlobSheetPaste!$H$3:$P$1269,2,FALSE)</f>
        <v>42711</v>
      </c>
      <c r="M349" s="20">
        <f>VLOOKUP($K349,GlobSheetPaste!$H$3:$P$1269,3,FALSE)</f>
        <v>68623469</v>
      </c>
      <c r="N349" s="20" t="str">
        <f>VLOOKUP($K349,GlobSheetPaste!$H$3:$P$1269,4,FALSE)</f>
        <v>published</v>
      </c>
      <c r="O349" s="20" t="str">
        <f>VLOOKUP($K349,GlobSheetPaste!$H$3:$P$1269,5,FALSE)</f>
        <v>DD</v>
      </c>
      <c r="P349" s="20">
        <f>VLOOKUP($K349,GlobSheetPaste!$H$3:$P$1269,6,FALSE)</f>
        <v>2003</v>
      </c>
      <c r="Q349" s="20" t="str">
        <f>VLOOKUP($K349,GlobSheetPaste!$H$3:$P$1269,7,FALSE)</f>
        <v>DD</v>
      </c>
      <c r="R349" s="20" t="str">
        <f>VLOOKUP($K349,GlobSheetPaste!$H$3:$P$1269,8,FALSE)</f>
        <v>NA</v>
      </c>
      <c r="S349" s="20" t="str">
        <f t="shared" si="390"/>
        <v>NoChange</v>
      </c>
      <c r="T349" s="20" t="b">
        <f t="shared" si="291"/>
        <v>0</v>
      </c>
      <c r="U349" s="20">
        <f>VLOOKUP($K349,GlobSheetPaste!$H$3:$P$1269,9,FALSE)</f>
        <v>2015</v>
      </c>
      <c r="V349" s="19">
        <v>239</v>
      </c>
      <c r="W349" s="19">
        <v>590</v>
      </c>
      <c r="X349" s="2" t="b">
        <f t="shared" ref="X349:Y349" si="393">ISNUMBER(V349)</f>
        <v>1</v>
      </c>
      <c r="Y349" s="2" t="b">
        <f t="shared" si="393"/>
        <v>1</v>
      </c>
      <c r="Z349" s="2" t="s">
        <v>89</v>
      </c>
      <c r="AB349" s="2" t="s">
        <v>178</v>
      </c>
      <c r="AC349" s="24" t="str">
        <f ca="1">IFERROR(__xludf.DUMMYFUNCTION("SPLIT(AB349,""_"")"),"Deepwater")</f>
        <v>Deepwater</v>
      </c>
      <c r="AD349" s="24"/>
      <c r="AE349" s="24">
        <f>VLOOKUP(J349,rangearea210527!$B$2:$C$1159,2,TRUE)</f>
        <v>68970.688840000003</v>
      </c>
      <c r="AF349" s="26" t="s">
        <v>118</v>
      </c>
      <c r="AG349" s="26">
        <v>42</v>
      </c>
      <c r="AH349" s="26" t="s">
        <v>84</v>
      </c>
      <c r="AI349" s="26" t="s">
        <v>85</v>
      </c>
      <c r="AJ349" s="27" t="s">
        <v>86</v>
      </c>
      <c r="AK349" s="27"/>
      <c r="AL349" s="26"/>
      <c r="AM349" s="26">
        <v>1</v>
      </c>
      <c r="AN349" s="26">
        <v>0</v>
      </c>
      <c r="AO349" s="29">
        <v>0</v>
      </c>
      <c r="AP349" s="30"/>
      <c r="AQ349" s="30"/>
      <c r="AR349" s="30"/>
      <c r="AS349" s="1">
        <v>0</v>
      </c>
      <c r="AT349" s="1"/>
      <c r="AU349" s="1"/>
      <c r="AV349" s="1"/>
      <c r="AW349" s="1">
        <v>0</v>
      </c>
      <c r="AX349" s="1">
        <v>0</v>
      </c>
      <c r="AY349" s="1">
        <v>1</v>
      </c>
      <c r="BC349" s="1">
        <v>1</v>
      </c>
      <c r="BG349" s="1">
        <v>1</v>
      </c>
      <c r="BH349" s="1">
        <v>1</v>
      </c>
      <c r="BI349" s="1"/>
      <c r="BJ349" s="1">
        <v>1</v>
      </c>
      <c r="BL349" s="1">
        <v>1</v>
      </c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>
        <v>0</v>
      </c>
    </row>
    <row r="350" spans="1:75" ht="15.75" hidden="1" customHeight="1" x14ac:dyDescent="0.3">
      <c r="A350" s="2">
        <v>310</v>
      </c>
      <c r="B350" s="2">
        <v>1</v>
      </c>
      <c r="C350" s="2" t="s">
        <v>75</v>
      </c>
      <c r="D350" s="1">
        <v>9</v>
      </c>
      <c r="E350" s="2" t="str">
        <f t="shared" si="289"/>
        <v>9_Carcharhiniformes</v>
      </c>
      <c r="F350" s="2" t="s">
        <v>76</v>
      </c>
      <c r="G350" s="2" t="s">
        <v>800</v>
      </c>
      <c r="H350" s="2" t="s">
        <v>933</v>
      </c>
      <c r="I350" s="2" t="s">
        <v>934</v>
      </c>
      <c r="J350" s="2" t="s">
        <v>935</v>
      </c>
      <c r="K350" s="19" t="str">
        <f t="shared" si="290"/>
        <v>Galeus antillensis</v>
      </c>
      <c r="L350" s="20">
        <f>VLOOKUP($K350,GlobSheetPaste!$H$3:$P$1269,2,FALSE)</f>
        <v>161732</v>
      </c>
      <c r="M350" s="20">
        <f>VLOOKUP($K350,GlobSheetPaste!$H$3:$P$1269,3,FALSE)</f>
        <v>124535030</v>
      </c>
      <c r="N350" s="20" t="str">
        <f>VLOOKUP($K350,GlobSheetPaste!$H$3:$P$1269,4,FALSE)</f>
        <v>published</v>
      </c>
      <c r="O350" s="20" t="str">
        <f>VLOOKUP($K350,GlobSheetPaste!$H$3:$P$1269,5,FALSE)</f>
        <v>DD</v>
      </c>
      <c r="P350" s="20">
        <f>VLOOKUP($K350,GlobSheetPaste!$H$3:$P$1269,6,FALSE)</f>
        <v>2004</v>
      </c>
      <c r="Q350" s="20" t="str">
        <f>VLOOKUP($K350,GlobSheetPaste!$H$3:$P$1269,7,FALSE)</f>
        <v>LC</v>
      </c>
      <c r="R350" s="20" t="str">
        <f>VLOOKUP($K350,GlobSheetPaste!$H$3:$P$1269,8,FALSE)</f>
        <v>NA</v>
      </c>
      <c r="S350" s="20" t="str">
        <f t="shared" si="390"/>
        <v>non-genuine change</v>
      </c>
      <c r="T350" s="20" t="b">
        <f t="shared" si="291"/>
        <v>0</v>
      </c>
      <c r="U350" s="22">
        <f>VLOOKUP($K350,GlobSheetPaste!$H$3:$P$1269,9,FALSE)</f>
        <v>43891</v>
      </c>
      <c r="V350" s="19">
        <v>293</v>
      </c>
      <c r="W350" s="19">
        <v>695</v>
      </c>
      <c r="X350" s="2" t="b">
        <f t="shared" ref="X350:Y350" si="394">ISNUMBER(V350)</f>
        <v>1</v>
      </c>
      <c r="Y350" s="2" t="b">
        <f t="shared" si="394"/>
        <v>1</v>
      </c>
      <c r="Z350" s="2" t="s">
        <v>89</v>
      </c>
      <c r="AB350" s="2" t="s">
        <v>178</v>
      </c>
      <c r="AC350" s="24" t="str">
        <f ca="1">IFERROR(__xludf.DUMMYFUNCTION("SPLIT(AB350,""_"")"),"Deepwater")</f>
        <v>Deepwater</v>
      </c>
      <c r="AD350" s="24"/>
      <c r="AE350" s="24">
        <f>VLOOKUP(J350,rangearea210527!$B$2:$C$1159,2,TRUE)</f>
        <v>39741.726569999999</v>
      </c>
      <c r="AF350" s="26" t="s">
        <v>118</v>
      </c>
      <c r="AG350" s="26">
        <v>46</v>
      </c>
      <c r="AH350" s="26" t="s">
        <v>84</v>
      </c>
      <c r="AI350" s="26" t="s">
        <v>85</v>
      </c>
      <c r="AJ350" s="27" t="s">
        <v>86</v>
      </c>
      <c r="AK350" s="27"/>
      <c r="AL350" s="26"/>
      <c r="AM350" s="26">
        <v>1</v>
      </c>
      <c r="AN350" s="26">
        <v>0</v>
      </c>
      <c r="AO350" s="29">
        <v>0</v>
      </c>
      <c r="AP350" s="30"/>
      <c r="AQ350" s="30"/>
      <c r="AR350" s="30"/>
      <c r="AS350" s="1">
        <v>0</v>
      </c>
      <c r="AT350" s="1"/>
      <c r="AU350" s="1"/>
      <c r="AV350" s="1">
        <v>1</v>
      </c>
      <c r="AW350" s="1">
        <v>0</v>
      </c>
      <c r="AX350" s="1">
        <v>0</v>
      </c>
      <c r="AY350" s="1">
        <v>1</v>
      </c>
      <c r="BC350" s="1">
        <v>1</v>
      </c>
      <c r="BH350" s="1">
        <v>1</v>
      </c>
      <c r="BJ350" s="1">
        <v>1</v>
      </c>
      <c r="BL350" s="1">
        <v>1</v>
      </c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>
        <v>0</v>
      </c>
    </row>
    <row r="351" spans="1:75" ht="15.75" hidden="1" customHeight="1" x14ac:dyDescent="0.3">
      <c r="A351" s="2">
        <v>311</v>
      </c>
      <c r="B351" s="2">
        <v>1</v>
      </c>
      <c r="C351" s="2" t="s">
        <v>75</v>
      </c>
      <c r="D351" s="1">
        <v>9</v>
      </c>
      <c r="E351" s="2" t="str">
        <f t="shared" si="289"/>
        <v>9_Carcharhiniformes</v>
      </c>
      <c r="F351" s="2" t="s">
        <v>76</v>
      </c>
      <c r="G351" s="2" t="s">
        <v>800</v>
      </c>
      <c r="H351" s="2" t="s">
        <v>933</v>
      </c>
      <c r="I351" s="2" t="s">
        <v>936</v>
      </c>
      <c r="J351" s="2" t="s">
        <v>937</v>
      </c>
      <c r="K351" s="19" t="str">
        <f t="shared" si="290"/>
        <v>Galeus arae</v>
      </c>
      <c r="L351" s="20">
        <f>VLOOKUP($K351,GlobSheetPaste!$H$3:$P$1269,2,FALSE)</f>
        <v>161479</v>
      </c>
      <c r="M351" s="20">
        <f>VLOOKUP($K351,GlobSheetPaste!$H$3:$P$1269,3,FALSE)</f>
        <v>124492417</v>
      </c>
      <c r="N351" s="20" t="str">
        <f>VLOOKUP($K351,GlobSheetPaste!$H$3:$P$1269,4,FALSE)</f>
        <v>published</v>
      </c>
      <c r="O351" s="20" t="str">
        <f>VLOOKUP($K351,GlobSheetPaste!$H$3:$P$1269,5,FALSE)</f>
        <v>LC</v>
      </c>
      <c r="P351" s="20">
        <f>VLOOKUP($K351,GlobSheetPaste!$H$3:$P$1269,6,FALSE)</f>
        <v>2004</v>
      </c>
      <c r="Q351" s="20" t="str">
        <f>VLOOKUP($K351,GlobSheetPaste!$H$3:$P$1269,7,FALSE)</f>
        <v>LC</v>
      </c>
      <c r="R351" s="20" t="str">
        <f>VLOOKUP($K351,GlobSheetPaste!$H$3:$P$1269,8,FALSE)</f>
        <v>NA</v>
      </c>
      <c r="S351" s="20" t="str">
        <f t="shared" si="390"/>
        <v>NoChange</v>
      </c>
      <c r="T351" s="20" t="b">
        <f t="shared" si="291"/>
        <v>0</v>
      </c>
      <c r="U351" s="22">
        <f>VLOOKUP($K351,GlobSheetPaste!$H$3:$P$1269,9,FALSE)</f>
        <v>43891</v>
      </c>
      <c r="V351" s="19">
        <v>292</v>
      </c>
      <c r="W351" s="19">
        <v>732</v>
      </c>
      <c r="X351" s="2" t="b">
        <f t="shared" ref="X351:Y351" si="395">ISNUMBER(V351)</f>
        <v>1</v>
      </c>
      <c r="Y351" s="2" t="b">
        <f t="shared" si="395"/>
        <v>1</v>
      </c>
      <c r="Z351" s="2" t="s">
        <v>89</v>
      </c>
      <c r="AB351" s="2" t="s">
        <v>178</v>
      </c>
      <c r="AC351" s="24" t="str">
        <f ca="1">IFERROR(__xludf.DUMMYFUNCTION("SPLIT(AB351,""_"")"),"Deepwater")</f>
        <v>Deepwater</v>
      </c>
      <c r="AD351" s="24"/>
      <c r="AE351" s="24">
        <f>VLOOKUP(J351,rangearea210527!$B$2:$C$1159,2,TRUE)</f>
        <v>171082.56469999999</v>
      </c>
      <c r="AF351" s="26"/>
      <c r="AG351" s="26">
        <v>33</v>
      </c>
      <c r="AH351" s="26" t="s">
        <v>84</v>
      </c>
      <c r="AI351" s="26" t="s">
        <v>85</v>
      </c>
      <c r="AJ351" s="27" t="s">
        <v>86</v>
      </c>
      <c r="AK351" s="27"/>
      <c r="AL351" s="26"/>
      <c r="AM351" s="26">
        <v>1</v>
      </c>
      <c r="AN351" s="26">
        <v>0</v>
      </c>
      <c r="AO351" s="29">
        <v>0</v>
      </c>
      <c r="AP351" s="30"/>
      <c r="AQ351" s="30"/>
      <c r="AR351" s="30"/>
      <c r="AS351" s="1">
        <v>0</v>
      </c>
      <c r="AT351" s="1"/>
      <c r="AU351" s="1"/>
      <c r="AV351" s="1">
        <v>1</v>
      </c>
      <c r="AW351" s="1">
        <v>0</v>
      </c>
      <c r="AX351" s="1">
        <v>0</v>
      </c>
      <c r="AY351" s="1">
        <v>1</v>
      </c>
      <c r="BC351" s="1">
        <v>1</v>
      </c>
      <c r="BJ351" s="1">
        <v>1</v>
      </c>
      <c r="BL351" s="1">
        <v>1</v>
      </c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>
        <v>0</v>
      </c>
    </row>
    <row r="352" spans="1:75" ht="15.75" hidden="1" customHeight="1" x14ac:dyDescent="0.3">
      <c r="A352" s="2">
        <v>312</v>
      </c>
      <c r="B352" s="2">
        <v>1</v>
      </c>
      <c r="C352" s="2" t="s">
        <v>75</v>
      </c>
      <c r="D352" s="1">
        <v>9</v>
      </c>
      <c r="E352" s="2" t="str">
        <f t="shared" si="289"/>
        <v>9_Carcharhiniformes</v>
      </c>
      <c r="F352" s="2" t="s">
        <v>76</v>
      </c>
      <c r="G352" s="2" t="s">
        <v>800</v>
      </c>
      <c r="H352" s="2" t="s">
        <v>933</v>
      </c>
      <c r="I352" s="2" t="s">
        <v>938</v>
      </c>
      <c r="J352" s="2" t="s">
        <v>939</v>
      </c>
      <c r="K352" s="19" t="str">
        <f t="shared" si="290"/>
        <v>Galeus atlanticus</v>
      </c>
      <c r="L352" s="20">
        <f>VLOOKUP($K352,GlobSheetPaste!$H$3:$P$1269,2,FALSE)</f>
        <v>63149</v>
      </c>
      <c r="M352" s="20">
        <f>VLOOKUP($K352,GlobSheetPaste!$H$3:$P$1269,3,FALSE)</f>
        <v>124463343</v>
      </c>
      <c r="N352" s="20" t="str">
        <f>VLOOKUP($K352,GlobSheetPaste!$H$3:$P$1269,4,FALSE)</f>
        <v>submitted</v>
      </c>
      <c r="O352" s="20" t="str">
        <f>VLOOKUP($K352,GlobSheetPaste!$H$3:$P$1269,5,FALSE)</f>
        <v>NT</v>
      </c>
      <c r="P352" s="20">
        <f>VLOOKUP($K352,GlobSheetPaste!$H$3:$P$1269,6,FALSE)</f>
        <v>2007</v>
      </c>
      <c r="Q352" s="20" t="str">
        <f>VLOOKUP($K352,GlobSheetPaste!$H$3:$P$1269,7,FALSE)</f>
        <v>NT</v>
      </c>
      <c r="R352" s="20" t="str">
        <f>VLOOKUP($K352,GlobSheetPaste!$H$3:$P$1269,8,FALSE)</f>
        <v>A2bd</v>
      </c>
      <c r="S352" s="20" t="str">
        <f t="shared" si="390"/>
        <v>NoChange</v>
      </c>
      <c r="T352" s="20" t="b">
        <f t="shared" si="291"/>
        <v>0</v>
      </c>
      <c r="U352" s="22">
        <f>VLOOKUP($K352,GlobSheetPaste!$H$3:$P$1269,9,FALSE)</f>
        <v>44228</v>
      </c>
      <c r="V352" s="19">
        <v>328</v>
      </c>
      <c r="W352" s="19">
        <v>790</v>
      </c>
      <c r="X352" s="2" t="b">
        <f t="shared" ref="X352:Y352" si="396">ISNUMBER(V352)</f>
        <v>1</v>
      </c>
      <c r="Y352" s="2" t="b">
        <f t="shared" si="396"/>
        <v>1</v>
      </c>
      <c r="Z352" s="2" t="s">
        <v>89</v>
      </c>
      <c r="AB352" s="2" t="s">
        <v>178</v>
      </c>
      <c r="AC352" s="24" t="str">
        <f ca="1">IFERROR(__xludf.DUMMYFUNCTION("SPLIT(AB352,""_"")"),"Deepwater")</f>
        <v>Deepwater</v>
      </c>
      <c r="AD352" s="24"/>
      <c r="AE352" s="24">
        <f>VLOOKUP(J352,rangearea210527!$B$2:$C$1159,2,TRUE)</f>
        <v>44777.848830000003</v>
      </c>
      <c r="AF352" s="26" t="s">
        <v>118</v>
      </c>
      <c r="AG352" s="26">
        <v>46</v>
      </c>
      <c r="AH352" s="26" t="s">
        <v>84</v>
      </c>
      <c r="AI352" s="26" t="s">
        <v>85</v>
      </c>
      <c r="AJ352" s="27" t="s">
        <v>86</v>
      </c>
      <c r="AK352" s="27"/>
      <c r="AL352" s="26">
        <v>15</v>
      </c>
      <c r="AM352" s="26">
        <v>1</v>
      </c>
      <c r="AN352" s="26">
        <v>0</v>
      </c>
      <c r="AO352" s="29">
        <v>0</v>
      </c>
      <c r="AP352" s="30"/>
      <c r="AQ352" s="30"/>
      <c r="AR352" s="30"/>
      <c r="AS352" s="1">
        <v>0</v>
      </c>
      <c r="AT352" s="1"/>
      <c r="AU352" s="1"/>
      <c r="AV352" s="1"/>
      <c r="AW352" s="1">
        <v>0</v>
      </c>
      <c r="AX352" s="1">
        <v>0</v>
      </c>
      <c r="AY352" s="1">
        <v>1</v>
      </c>
      <c r="BC352" s="1">
        <v>1</v>
      </c>
      <c r="BH352" s="1">
        <v>1</v>
      </c>
      <c r="BJ352" s="1">
        <v>1</v>
      </c>
      <c r="BL352" s="1">
        <v>1</v>
      </c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>
        <v>0</v>
      </c>
    </row>
    <row r="353" spans="1:75" ht="15.75" hidden="1" customHeight="1" x14ac:dyDescent="0.3">
      <c r="A353" s="2">
        <v>313</v>
      </c>
      <c r="B353" s="2">
        <v>1</v>
      </c>
      <c r="C353" s="2" t="s">
        <v>75</v>
      </c>
      <c r="D353" s="1">
        <v>9</v>
      </c>
      <c r="E353" s="2" t="str">
        <f t="shared" si="289"/>
        <v>9_Carcharhiniformes</v>
      </c>
      <c r="F353" s="2" t="s">
        <v>76</v>
      </c>
      <c r="G353" s="2" t="s">
        <v>800</v>
      </c>
      <c r="H353" s="2" t="s">
        <v>933</v>
      </c>
      <c r="I353" s="2" t="s">
        <v>940</v>
      </c>
      <c r="J353" s="2" t="s">
        <v>941</v>
      </c>
      <c r="K353" s="19" t="str">
        <f t="shared" si="290"/>
        <v>Galeus cadenati</v>
      </c>
      <c r="L353" s="20">
        <f>VLOOKUP($K353,GlobSheetPaste!$H$3:$P$1269,2,FALSE)</f>
        <v>161460</v>
      </c>
      <c r="M353" s="20">
        <f>VLOOKUP($K353,GlobSheetPaste!$H$3:$P$1269,3,FALSE)</f>
        <v>124489424</v>
      </c>
      <c r="N353" s="20" t="str">
        <f>VLOOKUP($K353,GlobSheetPaste!$H$3:$P$1269,4,FALSE)</f>
        <v>published</v>
      </c>
      <c r="O353" s="20" t="str">
        <f>VLOOKUP($K353,GlobSheetPaste!$H$3:$P$1269,5,FALSE)</f>
        <v>DD</v>
      </c>
      <c r="P353" s="20">
        <f>VLOOKUP($K353,GlobSheetPaste!$H$3:$P$1269,6,FALSE)</f>
        <v>2004</v>
      </c>
      <c r="Q353" s="20" t="str">
        <f>VLOOKUP($K353,GlobSheetPaste!$H$3:$P$1269,7,FALSE)</f>
        <v>LC</v>
      </c>
      <c r="R353" s="20" t="str">
        <f>VLOOKUP($K353,GlobSheetPaste!$H$3:$P$1269,8,FALSE)</f>
        <v>NA</v>
      </c>
      <c r="S353" s="20" t="str">
        <f t="shared" si="390"/>
        <v>non-genuine change</v>
      </c>
      <c r="T353" s="20" t="b">
        <f t="shared" si="291"/>
        <v>0</v>
      </c>
      <c r="U353" s="22">
        <f>VLOOKUP($K353,GlobSheetPaste!$H$3:$P$1269,9,FALSE)</f>
        <v>43891</v>
      </c>
      <c r="V353" s="19">
        <v>262</v>
      </c>
      <c r="W353" s="19">
        <v>549</v>
      </c>
      <c r="X353" s="2" t="b">
        <f t="shared" ref="X353:Y353" si="397">ISNUMBER(V353)</f>
        <v>1</v>
      </c>
      <c r="Y353" s="2" t="b">
        <f t="shared" si="397"/>
        <v>1</v>
      </c>
      <c r="Z353" s="2" t="s">
        <v>89</v>
      </c>
      <c r="AB353" s="2" t="s">
        <v>178</v>
      </c>
      <c r="AC353" s="24" t="str">
        <f ca="1">IFERROR(__xludf.DUMMYFUNCTION("SPLIT(AB353,""_"")"),"Deepwater")</f>
        <v>Deepwater</v>
      </c>
      <c r="AD353" s="24"/>
      <c r="AE353" s="24">
        <f>VLOOKUP(J353,rangearea210527!$B$2:$C$1159,2,TRUE)</f>
        <v>182.9909634</v>
      </c>
      <c r="AF353" s="26" t="s">
        <v>118</v>
      </c>
      <c r="AG353" s="26">
        <v>35</v>
      </c>
      <c r="AH353" s="26" t="s">
        <v>84</v>
      </c>
      <c r="AI353" s="26" t="s">
        <v>85</v>
      </c>
      <c r="AJ353" s="27" t="s">
        <v>86</v>
      </c>
      <c r="AK353" s="27"/>
      <c r="AL353" s="26"/>
      <c r="AM353" s="26">
        <v>1</v>
      </c>
      <c r="AN353" s="26">
        <v>0</v>
      </c>
      <c r="AO353" s="29">
        <v>0</v>
      </c>
      <c r="AP353" s="30"/>
      <c r="AQ353" s="30"/>
      <c r="AR353" s="30"/>
      <c r="AS353" s="1">
        <v>0</v>
      </c>
      <c r="AT353" s="1"/>
      <c r="AU353" s="1" t="s">
        <v>377</v>
      </c>
      <c r="AV353" s="1">
        <v>1</v>
      </c>
      <c r="AW353" s="1">
        <v>0</v>
      </c>
      <c r="AX353" s="1">
        <v>0</v>
      </c>
      <c r="AY353" s="1">
        <v>1</v>
      </c>
      <c r="BC353" s="1">
        <v>1</v>
      </c>
      <c r="BH353" s="1">
        <v>1</v>
      </c>
      <c r="BJ353" s="1">
        <v>1</v>
      </c>
      <c r="BL353" s="1">
        <v>1</v>
      </c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>
        <v>0</v>
      </c>
    </row>
    <row r="354" spans="1:75" ht="15.75" hidden="1" customHeight="1" x14ac:dyDescent="0.3">
      <c r="A354" s="2">
        <v>314</v>
      </c>
      <c r="B354" s="2">
        <v>1</v>
      </c>
      <c r="C354" s="2" t="s">
        <v>75</v>
      </c>
      <c r="D354" s="1">
        <v>9</v>
      </c>
      <c r="E354" s="2" t="str">
        <f t="shared" si="289"/>
        <v>9_Carcharhiniformes</v>
      </c>
      <c r="F354" s="2" t="s">
        <v>76</v>
      </c>
      <c r="G354" s="2" t="s">
        <v>800</v>
      </c>
      <c r="H354" s="2" t="s">
        <v>933</v>
      </c>
      <c r="I354" s="2" t="s">
        <v>942</v>
      </c>
      <c r="J354" s="2" t="s">
        <v>943</v>
      </c>
      <c r="K354" s="19" t="str">
        <f t="shared" si="290"/>
        <v>Galeus corriganae</v>
      </c>
      <c r="L354" s="20">
        <f>VLOOKUP($K354,GlobSheetPaste!$H$3:$P$1269,2,FALSE)</f>
        <v>162209990</v>
      </c>
      <c r="M354" s="20">
        <f>VLOOKUP($K354,GlobSheetPaste!$H$3:$P$1269,3,FALSE)</f>
        <v>162210017</v>
      </c>
      <c r="N354" s="20" t="str">
        <f>VLOOKUP($K354,GlobSheetPaste!$H$3:$P$1269,4,FALSE)</f>
        <v>published</v>
      </c>
      <c r="O354" s="20" t="str">
        <f>VLOOKUP($K354,GlobSheetPaste!$H$3:$P$1269,5,FALSE)</f>
        <v>NE</v>
      </c>
      <c r="P354" s="20" t="str">
        <f>VLOOKUP($K354,GlobSheetPaste!$H$3:$P$1269,6,FALSE)</f>
        <v>NA</v>
      </c>
      <c r="Q354" s="20" t="str">
        <f>VLOOKUP($K354,GlobSheetPaste!$H$3:$P$1269,7,FALSE)</f>
        <v>LC</v>
      </c>
      <c r="R354" s="20" t="str">
        <f>VLOOKUP($K354,GlobSheetPaste!$H$3:$P$1269,8,FALSE)</f>
        <v>NA</v>
      </c>
      <c r="S354" s="1" t="s">
        <v>117</v>
      </c>
      <c r="T354" s="20" t="b">
        <f t="shared" si="291"/>
        <v>0</v>
      </c>
      <c r="U354" s="22">
        <f>VLOOKUP($K354,GlobSheetPaste!$H$3:$P$1269,9,FALSE)</f>
        <v>43891</v>
      </c>
      <c r="V354" s="19">
        <v>500</v>
      </c>
      <c r="W354" s="19">
        <v>743</v>
      </c>
      <c r="X354" s="2" t="b">
        <f t="shared" ref="X354:Y354" si="398">ISNUMBER(V354)</f>
        <v>1</v>
      </c>
      <c r="Y354" s="2" t="b">
        <f t="shared" si="398"/>
        <v>1</v>
      </c>
      <c r="Z354" s="2" t="s">
        <v>944</v>
      </c>
      <c r="AB354" s="2" t="s">
        <v>178</v>
      </c>
      <c r="AC354" s="24" t="str">
        <f ca="1">IFERROR(__xludf.DUMMYFUNCTION("SPLIT(AB354,""_"")"),"Deepwater")</f>
        <v>Deepwater</v>
      </c>
      <c r="AD354" s="24"/>
      <c r="AE354" s="24">
        <f>VLOOKUP(J354,rangearea210527!$B$2:$C$1159,2,TRUE)</f>
        <v>228.79165850000001</v>
      </c>
      <c r="AF354" s="26" t="s">
        <v>118</v>
      </c>
      <c r="AG354" s="26">
        <v>37.200000000000003</v>
      </c>
      <c r="AH354" s="26" t="s">
        <v>84</v>
      </c>
      <c r="AI354" s="26" t="s">
        <v>85</v>
      </c>
      <c r="AJ354" s="27" t="s">
        <v>86</v>
      </c>
      <c r="AK354" s="27"/>
      <c r="AL354" s="26"/>
      <c r="AM354" s="26">
        <v>1</v>
      </c>
      <c r="AN354" s="26">
        <v>0</v>
      </c>
      <c r="AO354" s="29">
        <v>0</v>
      </c>
      <c r="AP354" s="30"/>
      <c r="AQ354" s="30"/>
      <c r="AR354" s="30"/>
      <c r="AS354" s="1">
        <v>0</v>
      </c>
      <c r="AT354" s="1"/>
      <c r="AU354" s="1"/>
      <c r="AV354" s="1"/>
      <c r="AW354" s="1">
        <v>0</v>
      </c>
      <c r="AX354" s="1">
        <v>0</v>
      </c>
      <c r="AY354" s="1">
        <v>1</v>
      </c>
      <c r="BC354" s="1">
        <v>1</v>
      </c>
      <c r="BH354" s="1">
        <v>1</v>
      </c>
      <c r="BJ354" s="1">
        <v>1</v>
      </c>
      <c r="BL354" s="1">
        <v>1</v>
      </c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>
        <v>0</v>
      </c>
    </row>
    <row r="355" spans="1:75" ht="15.75" hidden="1" customHeight="1" x14ac:dyDescent="0.3">
      <c r="A355" s="2">
        <v>315</v>
      </c>
      <c r="B355" s="2">
        <v>1</v>
      </c>
      <c r="C355" s="2" t="s">
        <v>75</v>
      </c>
      <c r="D355" s="1">
        <v>9</v>
      </c>
      <c r="E355" s="2" t="str">
        <f t="shared" si="289"/>
        <v>9_Carcharhiniformes</v>
      </c>
      <c r="F355" s="2" t="s">
        <v>76</v>
      </c>
      <c r="G355" s="2" t="s">
        <v>800</v>
      </c>
      <c r="H355" s="2" t="s">
        <v>933</v>
      </c>
      <c r="I355" s="2" t="s">
        <v>945</v>
      </c>
      <c r="J355" s="2" t="s">
        <v>946</v>
      </c>
      <c r="K355" s="19" t="str">
        <f t="shared" si="290"/>
        <v>Galeus eastmani</v>
      </c>
      <c r="L355" s="20">
        <f>VLOOKUP($K355,GlobSheetPaste!$H$3:$P$1269,2,FALSE)</f>
        <v>161364</v>
      </c>
      <c r="M355" s="20">
        <f>VLOOKUP($K355,GlobSheetPaste!$H$3:$P$1269,3,FALSE)</f>
        <v>124472336</v>
      </c>
      <c r="N355" s="20" t="str">
        <f>VLOOKUP($K355,GlobSheetPaste!$H$3:$P$1269,4,FALSE)</f>
        <v>published</v>
      </c>
      <c r="O355" s="20" t="str">
        <f>VLOOKUP($K355,GlobSheetPaste!$H$3:$P$1269,5,FALSE)</f>
        <v>LC</v>
      </c>
      <c r="P355" s="20">
        <f>VLOOKUP($K355,GlobSheetPaste!$H$3:$P$1269,6,FALSE)</f>
        <v>2007</v>
      </c>
      <c r="Q355" s="20" t="str">
        <f>VLOOKUP($K355,GlobSheetPaste!$H$3:$P$1269,7,FALSE)</f>
        <v>LC</v>
      </c>
      <c r="R355" s="20" t="str">
        <f>VLOOKUP($K355,GlobSheetPaste!$H$3:$P$1269,8,FALSE)</f>
        <v>NA</v>
      </c>
      <c r="S355" s="20" t="str">
        <f t="shared" ref="S355:S385" si="399">IF(O355=Q355,"NoChange","non-genuine change")</f>
        <v>NoChange</v>
      </c>
      <c r="T355" s="20" t="b">
        <f t="shared" si="291"/>
        <v>0</v>
      </c>
      <c r="U355" s="22">
        <f>VLOOKUP($K355,GlobSheetPaste!$H$3:$P$1269,9,FALSE)</f>
        <v>43891</v>
      </c>
      <c r="V355" s="19">
        <v>100</v>
      </c>
      <c r="W355" s="19">
        <v>900</v>
      </c>
      <c r="X355" s="2" t="b">
        <f t="shared" ref="X355:Y355" si="400">ISNUMBER(V355)</f>
        <v>1</v>
      </c>
      <c r="Y355" s="2" t="b">
        <f t="shared" si="400"/>
        <v>1</v>
      </c>
      <c r="Z355" s="2" t="s">
        <v>89</v>
      </c>
      <c r="AB355" s="2" t="s">
        <v>178</v>
      </c>
      <c r="AC355" s="24" t="str">
        <f ca="1">IFERROR(__xludf.DUMMYFUNCTION("SPLIT(AB355,""_"")"),"Deepwater")</f>
        <v>Deepwater</v>
      </c>
      <c r="AD355" s="24"/>
      <c r="AE355" s="24">
        <f>VLOOKUP(J355,rangearea210527!$B$2:$C$1159,2,TRUE)</f>
        <v>265423.1912</v>
      </c>
      <c r="AF355" s="26"/>
      <c r="AG355" s="26">
        <v>65</v>
      </c>
      <c r="AH355" s="26" t="s">
        <v>84</v>
      </c>
      <c r="AI355" s="26" t="s">
        <v>85</v>
      </c>
      <c r="AJ355" s="27" t="s">
        <v>86</v>
      </c>
      <c r="AK355" s="27"/>
      <c r="AL355" s="26"/>
      <c r="AM355" s="26">
        <v>1</v>
      </c>
      <c r="AN355" s="26">
        <v>0</v>
      </c>
      <c r="AO355" s="29">
        <v>0</v>
      </c>
      <c r="AP355" s="30"/>
      <c r="AQ355" s="30"/>
      <c r="AR355" s="30"/>
      <c r="AS355" s="1">
        <v>1</v>
      </c>
      <c r="AT355" s="1"/>
      <c r="AU355" s="1"/>
      <c r="AV355" s="1"/>
      <c r="AW355" s="1">
        <v>0</v>
      </c>
      <c r="AX355" s="1">
        <v>0</v>
      </c>
      <c r="AY355" s="1">
        <v>1</v>
      </c>
      <c r="BC355" s="1">
        <v>1</v>
      </c>
      <c r="BJ355" s="1">
        <v>1</v>
      </c>
      <c r="BL355" s="1">
        <v>1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>
        <v>0</v>
      </c>
    </row>
    <row r="356" spans="1:75" ht="15.75" hidden="1" customHeight="1" x14ac:dyDescent="0.3">
      <c r="A356" s="2">
        <v>316</v>
      </c>
      <c r="B356" s="2">
        <v>1</v>
      </c>
      <c r="C356" s="2" t="s">
        <v>75</v>
      </c>
      <c r="D356" s="1">
        <v>9</v>
      </c>
      <c r="E356" s="2" t="str">
        <f t="shared" si="289"/>
        <v>9_Carcharhiniformes</v>
      </c>
      <c r="F356" s="2" t="s">
        <v>76</v>
      </c>
      <c r="G356" s="2" t="s">
        <v>800</v>
      </c>
      <c r="H356" s="2" t="s">
        <v>933</v>
      </c>
      <c r="I356" s="2" t="s">
        <v>947</v>
      </c>
      <c r="J356" s="2" t="s">
        <v>948</v>
      </c>
      <c r="K356" s="19" t="str">
        <f t="shared" si="290"/>
        <v>Galeus gracilis</v>
      </c>
      <c r="L356" s="20">
        <f>VLOOKUP($K356,GlobSheetPaste!$H$3:$P$1269,2,FALSE)</f>
        <v>41812</v>
      </c>
      <c r="M356" s="20">
        <f>VLOOKUP($K356,GlobSheetPaste!$H$3:$P$1269,3,FALSE)</f>
        <v>68623691</v>
      </c>
      <c r="N356" s="20" t="str">
        <f>VLOOKUP($K356,GlobSheetPaste!$H$3:$P$1269,4,FALSE)</f>
        <v>published</v>
      </c>
      <c r="O356" s="20" t="str">
        <f>VLOOKUP($K356,GlobSheetPaste!$H$3:$P$1269,5,FALSE)</f>
        <v>DD</v>
      </c>
      <c r="P356" s="20">
        <f>VLOOKUP($K356,GlobSheetPaste!$H$3:$P$1269,6,FALSE)</f>
        <v>2003</v>
      </c>
      <c r="Q356" s="20" t="str">
        <f>VLOOKUP($K356,GlobSheetPaste!$H$3:$P$1269,7,FALSE)</f>
        <v>DD</v>
      </c>
      <c r="R356" s="20" t="str">
        <f>VLOOKUP($K356,GlobSheetPaste!$H$3:$P$1269,8,FALSE)</f>
        <v>NA</v>
      </c>
      <c r="S356" s="20" t="str">
        <f t="shared" si="399"/>
        <v>NoChange</v>
      </c>
      <c r="T356" s="20" t="b">
        <f t="shared" si="291"/>
        <v>0</v>
      </c>
      <c r="U356" s="20">
        <f>VLOOKUP($K356,GlobSheetPaste!$H$3:$P$1269,9,FALSE)</f>
        <v>2015</v>
      </c>
      <c r="V356" s="19">
        <v>290</v>
      </c>
      <c r="W356" s="19">
        <v>470</v>
      </c>
      <c r="X356" s="2" t="b">
        <f t="shared" ref="X356:Y356" si="401">ISNUMBER(V356)</f>
        <v>1</v>
      </c>
      <c r="Y356" s="2" t="b">
        <f t="shared" si="401"/>
        <v>1</v>
      </c>
      <c r="Z356" s="2" t="s">
        <v>89</v>
      </c>
      <c r="AB356" s="2" t="s">
        <v>178</v>
      </c>
      <c r="AC356" s="24" t="str">
        <f ca="1">IFERROR(__xludf.DUMMYFUNCTION("SPLIT(AB356,""_"")"),"Deepwater")</f>
        <v>Deepwater</v>
      </c>
      <c r="AD356" s="24"/>
      <c r="AE356" s="24">
        <f>VLOOKUP(J356,rangearea210527!$B$2:$C$1159,2,TRUE)</f>
        <v>20517.93246</v>
      </c>
      <c r="AF356" s="26" t="s">
        <v>118</v>
      </c>
      <c r="AG356" s="26">
        <v>34</v>
      </c>
      <c r="AH356" s="26" t="s">
        <v>84</v>
      </c>
      <c r="AI356" s="26" t="s">
        <v>85</v>
      </c>
      <c r="AJ356" s="27" t="s">
        <v>86</v>
      </c>
      <c r="AK356" s="27"/>
      <c r="AL356" s="26"/>
      <c r="AM356" s="26">
        <v>1</v>
      </c>
      <c r="AN356" s="26">
        <v>0</v>
      </c>
      <c r="AO356" s="29">
        <v>0</v>
      </c>
      <c r="AP356" s="30"/>
      <c r="AQ356" s="30"/>
      <c r="AR356" s="30"/>
      <c r="AS356" s="1">
        <v>1</v>
      </c>
      <c r="AT356" s="1"/>
      <c r="AU356" s="1"/>
      <c r="AV356" s="1"/>
      <c r="AW356" s="1">
        <v>0</v>
      </c>
      <c r="AX356" s="1">
        <v>0</v>
      </c>
      <c r="AY356" s="1">
        <v>1</v>
      </c>
      <c r="BC356" s="1">
        <v>1</v>
      </c>
      <c r="BG356" s="1">
        <v>1</v>
      </c>
      <c r="BH356" s="1">
        <v>1</v>
      </c>
      <c r="BI356" s="1"/>
      <c r="BJ356" s="1">
        <v>1</v>
      </c>
      <c r="BL356" s="1">
        <v>1</v>
      </c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>
        <v>0</v>
      </c>
    </row>
    <row r="357" spans="1:75" ht="15.75" hidden="1" customHeight="1" x14ac:dyDescent="0.3">
      <c r="A357" s="2">
        <v>317</v>
      </c>
      <c r="B357" s="2">
        <v>1</v>
      </c>
      <c r="C357" s="2" t="s">
        <v>75</v>
      </c>
      <c r="D357" s="1">
        <v>9</v>
      </c>
      <c r="E357" s="2" t="str">
        <f t="shared" si="289"/>
        <v>9_Carcharhiniformes</v>
      </c>
      <c r="F357" s="2" t="s">
        <v>76</v>
      </c>
      <c r="G357" s="2" t="s">
        <v>800</v>
      </c>
      <c r="H357" s="2" t="s">
        <v>933</v>
      </c>
      <c r="I357" s="2" t="s">
        <v>949</v>
      </c>
      <c r="J357" s="2" t="s">
        <v>950</v>
      </c>
      <c r="K357" s="19" t="str">
        <f t="shared" si="290"/>
        <v>Galeus longirostris</v>
      </c>
      <c r="L357" s="20">
        <f>VLOOKUP($K357,GlobSheetPaste!$H$3:$P$1269,2,FALSE)</f>
        <v>161473</v>
      </c>
      <c r="M357" s="20">
        <f>VLOOKUP($K357,GlobSheetPaste!$H$3:$P$1269,3,FALSE)</f>
        <v>124491550</v>
      </c>
      <c r="N357" s="20" t="str">
        <f>VLOOKUP($K357,GlobSheetPaste!$H$3:$P$1269,4,FALSE)</f>
        <v>published</v>
      </c>
      <c r="O357" s="20" t="str">
        <f>VLOOKUP($K357,GlobSheetPaste!$H$3:$P$1269,5,FALSE)</f>
        <v>DD</v>
      </c>
      <c r="P357" s="20">
        <f>VLOOKUP($K357,GlobSheetPaste!$H$3:$P$1269,6,FALSE)</f>
        <v>2007</v>
      </c>
      <c r="Q357" s="20" t="str">
        <f>VLOOKUP($K357,GlobSheetPaste!$H$3:$P$1269,7,FALSE)</f>
        <v>LC</v>
      </c>
      <c r="R357" s="20" t="str">
        <f>VLOOKUP($K357,GlobSheetPaste!$H$3:$P$1269,8,FALSE)</f>
        <v>NA</v>
      </c>
      <c r="S357" s="20" t="str">
        <f t="shared" si="399"/>
        <v>non-genuine change</v>
      </c>
      <c r="T357" s="20" t="b">
        <f t="shared" si="291"/>
        <v>0</v>
      </c>
      <c r="U357" s="22">
        <f>VLOOKUP($K357,GlobSheetPaste!$H$3:$P$1269,9,FALSE)</f>
        <v>44197</v>
      </c>
      <c r="V357" s="19">
        <v>330</v>
      </c>
      <c r="W357" s="19">
        <v>550</v>
      </c>
      <c r="X357" s="2" t="b">
        <f t="shared" ref="X357:Y357" si="402">ISNUMBER(V357)</f>
        <v>1</v>
      </c>
      <c r="Y357" s="2" t="b">
        <f t="shared" si="402"/>
        <v>1</v>
      </c>
      <c r="Z357" s="2" t="s">
        <v>89</v>
      </c>
      <c r="AB357" s="2" t="s">
        <v>178</v>
      </c>
      <c r="AC357" s="24" t="str">
        <f ca="1">IFERROR(__xludf.DUMMYFUNCTION("SPLIT(AB357,""_"")"),"Deepwater")</f>
        <v>Deepwater</v>
      </c>
      <c r="AD357" s="24"/>
      <c r="AE357" s="24">
        <f>VLOOKUP(J357,rangearea210527!$B$2:$C$1159,2,TRUE)</f>
        <v>14711.910550000001</v>
      </c>
      <c r="AF357" s="26" t="s">
        <v>118</v>
      </c>
      <c r="AG357" s="26">
        <v>80.599999999999994</v>
      </c>
      <c r="AH357" s="26" t="s">
        <v>84</v>
      </c>
      <c r="AI357" s="26" t="s">
        <v>85</v>
      </c>
      <c r="AJ357" s="27" t="s">
        <v>86</v>
      </c>
      <c r="AK357" s="27"/>
      <c r="AL357" s="26"/>
      <c r="AM357" s="26">
        <v>1</v>
      </c>
      <c r="AN357" s="26">
        <v>0</v>
      </c>
      <c r="AO357" s="29">
        <v>0</v>
      </c>
      <c r="AP357" s="30"/>
      <c r="AQ357" s="30"/>
      <c r="AR357" s="30"/>
      <c r="AS357" s="1">
        <v>0</v>
      </c>
      <c r="AT357" s="1"/>
      <c r="AU357" s="1"/>
      <c r="AV357" s="1"/>
      <c r="AW357" s="1">
        <v>0</v>
      </c>
      <c r="AX357" s="1">
        <v>0</v>
      </c>
      <c r="AY357" s="1">
        <v>1</v>
      </c>
      <c r="BC357" s="1">
        <v>1</v>
      </c>
      <c r="BH357" s="1">
        <v>1</v>
      </c>
      <c r="BJ357" s="1">
        <v>1</v>
      </c>
      <c r="BL357" s="1">
        <v>1</v>
      </c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>
        <v>0</v>
      </c>
    </row>
    <row r="358" spans="1:75" ht="15.75" hidden="1" customHeight="1" x14ac:dyDescent="0.3">
      <c r="A358" s="2">
        <v>318</v>
      </c>
      <c r="B358" s="2">
        <v>1</v>
      </c>
      <c r="C358" s="2" t="s">
        <v>75</v>
      </c>
      <c r="D358" s="1">
        <v>9</v>
      </c>
      <c r="E358" s="2" t="str">
        <f t="shared" si="289"/>
        <v>9_Carcharhiniformes</v>
      </c>
      <c r="F358" s="2" t="s">
        <v>76</v>
      </c>
      <c r="G358" s="2" t="s">
        <v>800</v>
      </c>
      <c r="H358" s="2" t="s">
        <v>933</v>
      </c>
      <c r="I358" s="2" t="s">
        <v>951</v>
      </c>
      <c r="J358" s="2" t="s">
        <v>952</v>
      </c>
      <c r="K358" s="19" t="str">
        <f t="shared" si="290"/>
        <v>Galeus melastomus</v>
      </c>
      <c r="L358" s="20">
        <f>VLOOKUP($K358,GlobSheetPaste!$H$3:$P$1269,2,FALSE)</f>
        <v>161398</v>
      </c>
      <c r="M358" s="20">
        <f>VLOOKUP($K358,GlobSheetPaste!$H$3:$P$1269,3,FALSE)</f>
        <v>124477972</v>
      </c>
      <c r="N358" s="20" t="str">
        <f>VLOOKUP($K358,GlobSheetPaste!$H$3:$P$1269,4,FALSE)</f>
        <v>submitted</v>
      </c>
      <c r="O358" s="20" t="str">
        <f>VLOOKUP($K358,GlobSheetPaste!$H$3:$P$1269,5,FALSE)</f>
        <v>LC</v>
      </c>
      <c r="P358" s="20">
        <f>VLOOKUP($K358,GlobSheetPaste!$H$3:$P$1269,6,FALSE)</f>
        <v>2003</v>
      </c>
      <c r="Q358" s="20" t="str">
        <f>VLOOKUP($K358,GlobSheetPaste!$H$3:$P$1269,7,FALSE)</f>
        <v>LC</v>
      </c>
      <c r="R358" s="20" t="str">
        <f>VLOOKUP($K358,GlobSheetPaste!$H$3:$P$1269,8,FALSE)</f>
        <v>NA</v>
      </c>
      <c r="S358" s="20" t="str">
        <f t="shared" si="399"/>
        <v>NoChange</v>
      </c>
      <c r="T358" s="20" t="b">
        <f t="shared" si="291"/>
        <v>0</v>
      </c>
      <c r="U358" s="22">
        <f>VLOOKUP($K358,GlobSheetPaste!$H$3:$P$1269,9,FALSE)</f>
        <v>44228</v>
      </c>
      <c r="V358" s="19">
        <v>55</v>
      </c>
      <c r="W358" s="19">
        <v>2000</v>
      </c>
      <c r="X358" s="2" t="b">
        <f t="shared" ref="X358:Y358" si="403">ISNUMBER(V358)</f>
        <v>1</v>
      </c>
      <c r="Y358" s="2" t="b">
        <f t="shared" si="403"/>
        <v>1</v>
      </c>
      <c r="Z358" s="2" t="s">
        <v>89</v>
      </c>
      <c r="AB358" s="2" t="s">
        <v>178</v>
      </c>
      <c r="AC358" s="24" t="str">
        <f ca="1">IFERROR(__xludf.DUMMYFUNCTION("SPLIT(AB358,""_"")"),"Deepwater")</f>
        <v>Deepwater</v>
      </c>
      <c r="AD358" s="24"/>
      <c r="AE358" s="24">
        <f>VLOOKUP(J358,rangearea210527!$B$2:$C$1159,2,TRUE)</f>
        <v>2791092.963</v>
      </c>
      <c r="AF358" s="26"/>
      <c r="AG358" s="26">
        <v>90</v>
      </c>
      <c r="AH358" s="26" t="s">
        <v>84</v>
      </c>
      <c r="AI358" s="26" t="s">
        <v>85</v>
      </c>
      <c r="AJ358" s="27" t="s">
        <v>86</v>
      </c>
      <c r="AK358" s="27"/>
      <c r="AL358" s="26">
        <v>15</v>
      </c>
      <c r="AM358" s="26">
        <v>1</v>
      </c>
      <c r="AN358" s="26">
        <v>0</v>
      </c>
      <c r="AO358" s="29">
        <v>0</v>
      </c>
      <c r="AP358" s="30"/>
      <c r="AQ358" s="30"/>
      <c r="AR358" s="30"/>
      <c r="AS358" s="1">
        <v>0</v>
      </c>
      <c r="AT358" s="1"/>
      <c r="AU358" s="1"/>
      <c r="AV358" s="1"/>
      <c r="AW358" s="1">
        <v>0</v>
      </c>
      <c r="AX358" s="1">
        <v>0</v>
      </c>
      <c r="AY358" s="1">
        <v>1</v>
      </c>
      <c r="BC358" s="1">
        <v>1</v>
      </c>
      <c r="BJ358" s="1">
        <v>1</v>
      </c>
      <c r="BL358" s="1">
        <v>1</v>
      </c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>
        <v>0</v>
      </c>
    </row>
    <row r="359" spans="1:75" ht="15.75" hidden="1" customHeight="1" x14ac:dyDescent="0.3">
      <c r="A359" s="2">
        <v>319</v>
      </c>
      <c r="B359" s="2">
        <v>1</v>
      </c>
      <c r="C359" s="2" t="s">
        <v>75</v>
      </c>
      <c r="D359" s="1">
        <v>9</v>
      </c>
      <c r="E359" s="2" t="str">
        <f t="shared" si="289"/>
        <v>9_Carcharhiniformes</v>
      </c>
      <c r="F359" s="2" t="s">
        <v>76</v>
      </c>
      <c r="G359" s="2" t="s">
        <v>800</v>
      </c>
      <c r="H359" s="2" t="s">
        <v>933</v>
      </c>
      <c r="I359" s="2" t="s">
        <v>953</v>
      </c>
      <c r="J359" s="2" t="s">
        <v>954</v>
      </c>
      <c r="K359" s="19" t="str">
        <f t="shared" si="290"/>
        <v>Galeus mincaronei</v>
      </c>
      <c r="L359" s="20">
        <f>VLOOKUP($K359,GlobSheetPaste!$H$3:$P$1269,2,FALSE)</f>
        <v>44578</v>
      </c>
      <c r="M359" s="20">
        <f>VLOOKUP($K359,GlobSheetPaste!$H$3:$P$1269,3,FALSE)</f>
        <v>2995648</v>
      </c>
      <c r="N359" s="20" t="str">
        <f>VLOOKUP($K359,GlobSheetPaste!$H$3:$P$1269,4,FALSE)</f>
        <v>published</v>
      </c>
      <c r="O359" s="20" t="str">
        <f>VLOOKUP($K359,GlobSheetPaste!$H$3:$P$1269,5,FALSE)</f>
        <v>VU</v>
      </c>
      <c r="P359" s="20">
        <f>VLOOKUP($K359,GlobSheetPaste!$H$3:$P$1269,6,FALSE)</f>
        <v>2004</v>
      </c>
      <c r="Q359" s="20" t="str">
        <f>VLOOKUP($K359,GlobSheetPaste!$H$3:$P$1269,7,FALSE)</f>
        <v>VU</v>
      </c>
      <c r="R359" s="20" t="str">
        <f>VLOOKUP($K359,GlobSheetPaste!$H$3:$P$1269,8,FALSE)</f>
        <v>A2d</v>
      </c>
      <c r="S359" s="20" t="str">
        <f t="shared" si="399"/>
        <v>NoChange</v>
      </c>
      <c r="T359" s="20" t="b">
        <f t="shared" si="291"/>
        <v>0</v>
      </c>
      <c r="U359" s="22">
        <f>VLOOKUP($K359,GlobSheetPaste!$H$3:$P$1269,9,FALSE)</f>
        <v>43891</v>
      </c>
      <c r="V359" s="19">
        <v>130</v>
      </c>
      <c r="W359" s="19">
        <v>600</v>
      </c>
      <c r="X359" s="2" t="b">
        <f t="shared" ref="X359:Y359" si="404">ISNUMBER(V359)</f>
        <v>1</v>
      </c>
      <c r="Y359" s="2" t="b">
        <f t="shared" si="404"/>
        <v>1</v>
      </c>
      <c r="Z359" s="2" t="s">
        <v>89</v>
      </c>
      <c r="AB359" s="2" t="s">
        <v>178</v>
      </c>
      <c r="AC359" s="24" t="str">
        <f ca="1">IFERROR(__xludf.DUMMYFUNCTION("SPLIT(AB359,""_"")"),"Deepwater")</f>
        <v>Deepwater</v>
      </c>
      <c r="AD359" s="24"/>
      <c r="AE359" s="24">
        <f>VLOOKUP(J359,rangearea210527!$B$2:$C$1159,2,TRUE)</f>
        <v>34525.918250000002</v>
      </c>
      <c r="AF359" s="26" t="s">
        <v>118</v>
      </c>
      <c r="AG359" s="26">
        <v>43</v>
      </c>
      <c r="AH359" s="26" t="s">
        <v>84</v>
      </c>
      <c r="AI359" s="26" t="s">
        <v>85</v>
      </c>
      <c r="AJ359" s="27" t="s">
        <v>86</v>
      </c>
      <c r="AK359" s="27"/>
      <c r="AL359" s="26">
        <v>15</v>
      </c>
      <c r="AM359" s="26">
        <v>1</v>
      </c>
      <c r="AN359" s="26">
        <v>0</v>
      </c>
      <c r="AO359" s="29">
        <v>0</v>
      </c>
      <c r="AP359" s="30"/>
      <c r="AQ359" s="30"/>
      <c r="AR359" s="30"/>
      <c r="AS359" s="1">
        <v>0</v>
      </c>
      <c r="AT359" s="1"/>
      <c r="AU359" s="1">
        <v>1</v>
      </c>
      <c r="AV359" s="1"/>
      <c r="AW359" s="1">
        <v>0</v>
      </c>
      <c r="AX359" s="1">
        <v>0</v>
      </c>
      <c r="AY359" s="1">
        <v>1</v>
      </c>
      <c r="AZ359" s="1">
        <v>1</v>
      </c>
      <c r="BC359" s="1">
        <v>1</v>
      </c>
      <c r="BD359" s="1">
        <v>1</v>
      </c>
      <c r="BH359" s="1">
        <v>1</v>
      </c>
      <c r="BI359" s="1">
        <v>1</v>
      </c>
      <c r="BJ359" s="1">
        <v>1</v>
      </c>
      <c r="BK359" s="1"/>
      <c r="BL359" s="1">
        <v>1</v>
      </c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>
        <v>0</v>
      </c>
    </row>
    <row r="360" spans="1:75" ht="15.75" hidden="1" customHeight="1" x14ac:dyDescent="0.3">
      <c r="A360" s="2">
        <v>320</v>
      </c>
      <c r="B360" s="2">
        <v>1</v>
      </c>
      <c r="C360" s="2" t="s">
        <v>75</v>
      </c>
      <c r="D360" s="1">
        <v>9</v>
      </c>
      <c r="E360" s="2" t="str">
        <f t="shared" si="289"/>
        <v>9_Carcharhiniformes</v>
      </c>
      <c r="F360" s="2" t="s">
        <v>76</v>
      </c>
      <c r="G360" s="2" t="s">
        <v>800</v>
      </c>
      <c r="H360" s="2" t="s">
        <v>933</v>
      </c>
      <c r="I360" s="2" t="s">
        <v>955</v>
      </c>
      <c r="J360" s="2" t="s">
        <v>956</v>
      </c>
      <c r="K360" s="19" t="str">
        <f t="shared" si="290"/>
        <v>Galeus murinus</v>
      </c>
      <c r="L360" s="20">
        <f>VLOOKUP($K360,GlobSheetPaste!$H$3:$P$1269,2,FALSE)</f>
        <v>161705</v>
      </c>
      <c r="M360" s="20">
        <f>VLOOKUP($K360,GlobSheetPaste!$H$3:$P$1269,3,FALSE)</f>
        <v>48941031</v>
      </c>
      <c r="N360" s="20" t="str">
        <f>VLOOKUP($K360,GlobSheetPaste!$H$3:$P$1269,4,FALSE)</f>
        <v>published</v>
      </c>
      <c r="O360" s="20" t="str">
        <f>VLOOKUP($K360,GlobSheetPaste!$H$3:$P$1269,5,FALSE)</f>
        <v>LC</v>
      </c>
      <c r="P360" s="20">
        <f>VLOOKUP($K360,GlobSheetPaste!$H$3:$P$1269,6,FALSE)</f>
        <v>2008</v>
      </c>
      <c r="Q360" s="20" t="str">
        <f>VLOOKUP($K360,GlobSheetPaste!$H$3:$P$1269,7,FALSE)</f>
        <v>LC</v>
      </c>
      <c r="R360" s="20" t="str">
        <f>VLOOKUP($K360,GlobSheetPaste!$H$3:$P$1269,8,FALSE)</f>
        <v>NA</v>
      </c>
      <c r="S360" s="20" t="str">
        <f t="shared" si="399"/>
        <v>NoChange</v>
      </c>
      <c r="T360" s="20" t="b">
        <f t="shared" si="291"/>
        <v>0</v>
      </c>
      <c r="U360" s="20">
        <f>VLOOKUP($K360,GlobSheetPaste!$H$3:$P$1269,9,FALSE)</f>
        <v>2014</v>
      </c>
      <c r="V360" s="19">
        <v>380</v>
      </c>
      <c r="W360" s="19">
        <v>1300</v>
      </c>
      <c r="X360" s="2" t="b">
        <f t="shared" ref="X360:Y360" si="405">ISNUMBER(V360)</f>
        <v>1</v>
      </c>
      <c r="Y360" s="2" t="b">
        <f t="shared" si="405"/>
        <v>1</v>
      </c>
      <c r="Z360" s="2" t="s">
        <v>89</v>
      </c>
      <c r="AB360" s="2" t="s">
        <v>178</v>
      </c>
      <c r="AC360" s="24" t="str">
        <f ca="1">IFERROR(__xludf.DUMMYFUNCTION("SPLIT(AB360,""_"")"),"Deepwater")</f>
        <v>Deepwater</v>
      </c>
      <c r="AD360" s="24"/>
      <c r="AE360" s="24">
        <f>VLOOKUP(J360,rangearea210527!$B$2:$C$1159,2,TRUE)</f>
        <v>462227.18640000001</v>
      </c>
      <c r="AF360" s="26"/>
      <c r="AG360" s="26">
        <v>63</v>
      </c>
      <c r="AH360" s="26" t="s">
        <v>84</v>
      </c>
      <c r="AI360" s="26" t="s">
        <v>85</v>
      </c>
      <c r="AJ360" s="27" t="s">
        <v>86</v>
      </c>
      <c r="AK360" s="27"/>
      <c r="AL360" s="26"/>
      <c r="AM360" s="26">
        <v>1</v>
      </c>
      <c r="AN360" s="26">
        <v>0</v>
      </c>
      <c r="AO360" s="29">
        <v>0</v>
      </c>
      <c r="AP360" s="30"/>
      <c r="AQ360" s="30"/>
      <c r="AR360" s="30"/>
      <c r="AS360" s="1">
        <v>0</v>
      </c>
      <c r="AT360" s="1"/>
      <c r="AU360" s="1"/>
      <c r="AV360" s="1"/>
      <c r="AW360" s="1">
        <v>0</v>
      </c>
      <c r="AX360" s="1">
        <v>0</v>
      </c>
      <c r="AY360" s="1">
        <v>1</v>
      </c>
      <c r="BC360" s="1">
        <v>1</v>
      </c>
      <c r="BJ360" s="1">
        <v>1</v>
      </c>
      <c r="BL360" s="1">
        <v>1</v>
      </c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>
        <v>0</v>
      </c>
    </row>
    <row r="361" spans="1:75" ht="15.75" hidden="1" customHeight="1" x14ac:dyDescent="0.3">
      <c r="A361" s="2">
        <v>321</v>
      </c>
      <c r="B361" s="2">
        <v>1</v>
      </c>
      <c r="C361" s="2" t="s">
        <v>75</v>
      </c>
      <c r="D361" s="1">
        <v>9</v>
      </c>
      <c r="E361" s="2" t="str">
        <f t="shared" si="289"/>
        <v>9_Carcharhiniformes</v>
      </c>
      <c r="F361" s="2" t="s">
        <v>76</v>
      </c>
      <c r="G361" s="2" t="s">
        <v>800</v>
      </c>
      <c r="H361" s="2" t="s">
        <v>933</v>
      </c>
      <c r="I361" s="2" t="s">
        <v>957</v>
      </c>
      <c r="J361" s="2" t="s">
        <v>958</v>
      </c>
      <c r="K361" s="19" t="str">
        <f t="shared" si="290"/>
        <v>Galeus nipponensis</v>
      </c>
      <c r="L361" s="20">
        <f>VLOOKUP($K361,GlobSheetPaste!$H$3:$P$1269,2,FALSE)</f>
        <v>161567</v>
      </c>
      <c r="M361" s="20">
        <f>VLOOKUP($K361,GlobSheetPaste!$H$3:$P$1269,3,FALSE)</f>
        <v>124508145</v>
      </c>
      <c r="N361" s="20" t="str">
        <f>VLOOKUP($K361,GlobSheetPaste!$H$3:$P$1269,4,FALSE)</f>
        <v>published</v>
      </c>
      <c r="O361" s="20" t="str">
        <f>VLOOKUP($K361,GlobSheetPaste!$H$3:$P$1269,5,FALSE)</f>
        <v>DD</v>
      </c>
      <c r="P361" s="20">
        <f>VLOOKUP($K361,GlobSheetPaste!$H$3:$P$1269,6,FALSE)</f>
        <v>2008</v>
      </c>
      <c r="Q361" s="20" t="str">
        <f>VLOOKUP($K361,GlobSheetPaste!$H$3:$P$1269,7,FALSE)</f>
        <v>LC</v>
      </c>
      <c r="R361" s="20" t="str">
        <f>VLOOKUP($K361,GlobSheetPaste!$H$3:$P$1269,8,FALSE)</f>
        <v>NA</v>
      </c>
      <c r="S361" s="20" t="str">
        <f t="shared" si="399"/>
        <v>non-genuine change</v>
      </c>
      <c r="T361" s="20" t="b">
        <f t="shared" si="291"/>
        <v>0</v>
      </c>
      <c r="U361" s="22">
        <f>VLOOKUP($K361,GlobSheetPaste!$H$3:$P$1269,9,FALSE)</f>
        <v>44197</v>
      </c>
      <c r="V361" s="19">
        <v>150</v>
      </c>
      <c r="W361" s="19">
        <v>540</v>
      </c>
      <c r="X361" s="2" t="b">
        <f t="shared" ref="X361:Y361" si="406">ISNUMBER(V361)</f>
        <v>1</v>
      </c>
      <c r="Y361" s="2" t="b">
        <f t="shared" si="406"/>
        <v>1</v>
      </c>
      <c r="Z361" s="2" t="s">
        <v>89</v>
      </c>
      <c r="AB361" s="2" t="s">
        <v>178</v>
      </c>
      <c r="AC361" s="24" t="str">
        <f ca="1">IFERROR(__xludf.DUMMYFUNCTION("SPLIT(AB361,""_"")"),"Deepwater")</f>
        <v>Deepwater</v>
      </c>
      <c r="AD361" s="24"/>
      <c r="AE361" s="24">
        <f>VLOOKUP(J361,rangearea210527!$B$2:$C$1159,2,TRUE)</f>
        <v>143324.06789999999</v>
      </c>
      <c r="AF361" s="26" t="s">
        <v>118</v>
      </c>
      <c r="AG361" s="26">
        <v>80</v>
      </c>
      <c r="AH361" s="26" t="s">
        <v>84</v>
      </c>
      <c r="AI361" s="26" t="s">
        <v>85</v>
      </c>
      <c r="AJ361" s="27" t="s">
        <v>86</v>
      </c>
      <c r="AK361" s="27"/>
      <c r="AL361" s="26"/>
      <c r="AM361" s="26">
        <v>1</v>
      </c>
      <c r="AN361" s="26">
        <v>0</v>
      </c>
      <c r="AO361" s="29">
        <v>0</v>
      </c>
      <c r="AP361" s="30"/>
      <c r="AQ361" s="30"/>
      <c r="AR361" s="30"/>
      <c r="AS361" s="1">
        <v>0</v>
      </c>
      <c r="AT361" s="1"/>
      <c r="AU361" s="1"/>
      <c r="AV361" s="1"/>
      <c r="AW361" s="1">
        <v>0</v>
      </c>
      <c r="AX361" s="1">
        <v>0</v>
      </c>
      <c r="AY361" s="1">
        <v>1</v>
      </c>
      <c r="BC361" s="1">
        <v>1</v>
      </c>
      <c r="BH361" s="1">
        <v>1</v>
      </c>
      <c r="BJ361" s="1">
        <v>1</v>
      </c>
      <c r="BL361" s="1">
        <v>1</v>
      </c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>
        <v>0</v>
      </c>
    </row>
    <row r="362" spans="1:75" ht="15.75" hidden="1" customHeight="1" x14ac:dyDescent="0.3">
      <c r="A362" s="2">
        <v>322</v>
      </c>
      <c r="B362" s="2">
        <v>1</v>
      </c>
      <c r="C362" s="2" t="s">
        <v>75</v>
      </c>
      <c r="D362" s="1">
        <v>9</v>
      </c>
      <c r="E362" s="2" t="str">
        <f t="shared" si="289"/>
        <v>9_Carcharhiniformes</v>
      </c>
      <c r="F362" s="2" t="s">
        <v>76</v>
      </c>
      <c r="G362" s="2" t="s">
        <v>800</v>
      </c>
      <c r="H362" s="2" t="s">
        <v>933</v>
      </c>
      <c r="I362" s="2" t="s">
        <v>959</v>
      </c>
      <c r="J362" s="2" t="s">
        <v>960</v>
      </c>
      <c r="K362" s="19" t="str">
        <f t="shared" si="290"/>
        <v>Galeus piperatus</v>
      </c>
      <c r="L362" s="20">
        <f>VLOOKUP($K362,GlobSheetPaste!$H$3:$P$1269,2,FALSE)</f>
        <v>60228</v>
      </c>
      <c r="M362" s="20">
        <f>VLOOKUP($K362,GlobSheetPaste!$H$3:$P$1269,3,FALSE)</f>
        <v>200321910</v>
      </c>
      <c r="N362" s="20" t="str">
        <f>VLOOKUP($K362,GlobSheetPaste!$H$3:$P$1269,4,FALSE)</f>
        <v>published</v>
      </c>
      <c r="O362" s="20" t="str">
        <f>VLOOKUP($K362,GlobSheetPaste!$H$3:$P$1269,5,FALSE)</f>
        <v>LC</v>
      </c>
      <c r="P362" s="20">
        <f>VLOOKUP($K362,GlobSheetPaste!$H$3:$P$1269,6,FALSE)</f>
        <v>2006</v>
      </c>
      <c r="Q362" s="20" t="str">
        <f>VLOOKUP($K362,GlobSheetPaste!$H$3:$P$1269,7,FALSE)</f>
        <v>LC</v>
      </c>
      <c r="R362" s="20" t="str">
        <f>VLOOKUP($K362,GlobSheetPaste!$H$3:$P$1269,8,FALSE)</f>
        <v>NA</v>
      </c>
      <c r="S362" s="20" t="str">
        <f t="shared" si="399"/>
        <v>NoChange</v>
      </c>
      <c r="T362" s="20" t="b">
        <f t="shared" si="291"/>
        <v>0</v>
      </c>
      <c r="U362" s="22">
        <f>VLOOKUP($K362,GlobSheetPaste!$H$3:$P$1269,9,FALSE)</f>
        <v>43891</v>
      </c>
      <c r="V362" s="19">
        <v>130</v>
      </c>
      <c r="W362" s="19">
        <v>1326</v>
      </c>
      <c r="X362" s="2" t="b">
        <f t="shared" ref="X362:Y362" si="407">ISNUMBER(V362)</f>
        <v>1</v>
      </c>
      <c r="Y362" s="2" t="b">
        <f t="shared" si="407"/>
        <v>1</v>
      </c>
      <c r="Z362" s="2" t="s">
        <v>89</v>
      </c>
      <c r="AB362" s="2" t="s">
        <v>178</v>
      </c>
      <c r="AC362" s="24" t="str">
        <f ca="1">IFERROR(__xludf.DUMMYFUNCTION("SPLIT(AB362,""_"")"),"Deepwater")</f>
        <v>Deepwater</v>
      </c>
      <c r="AD362" s="24"/>
      <c r="AE362" s="24">
        <f>VLOOKUP(J362,rangearea210527!$B$2:$C$1159,2,TRUE)</f>
        <v>36319.243369999997</v>
      </c>
      <c r="AF362" s="26" t="s">
        <v>118</v>
      </c>
      <c r="AG362" s="26">
        <v>37</v>
      </c>
      <c r="AH362" s="26" t="s">
        <v>84</v>
      </c>
      <c r="AI362" s="26" t="s">
        <v>85</v>
      </c>
      <c r="AJ362" s="27" t="s">
        <v>86</v>
      </c>
      <c r="AK362" s="27"/>
      <c r="AL362" s="26"/>
      <c r="AM362" s="26">
        <v>1</v>
      </c>
      <c r="AN362" s="26">
        <v>0</v>
      </c>
      <c r="AO362" s="29">
        <v>0</v>
      </c>
      <c r="AP362" s="30"/>
      <c r="AQ362" s="26">
        <v>1</v>
      </c>
      <c r="AR362" s="30"/>
      <c r="AS362" s="1">
        <v>0</v>
      </c>
      <c r="AT362" s="1"/>
      <c r="AU362" s="1"/>
      <c r="AV362" s="1"/>
      <c r="AW362" s="1">
        <v>0</v>
      </c>
      <c r="AX362" s="1">
        <v>0</v>
      </c>
      <c r="AY362" s="1">
        <v>1</v>
      </c>
      <c r="BC362" s="1">
        <v>1</v>
      </c>
      <c r="BH362" s="1">
        <v>1</v>
      </c>
      <c r="BJ362" s="1">
        <v>1</v>
      </c>
      <c r="BL362" s="1">
        <v>1</v>
      </c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>
        <v>0</v>
      </c>
    </row>
    <row r="363" spans="1:75" ht="15.75" hidden="1" customHeight="1" x14ac:dyDescent="0.3">
      <c r="A363" s="2">
        <v>323</v>
      </c>
      <c r="B363" s="2">
        <v>1</v>
      </c>
      <c r="C363" s="2" t="s">
        <v>75</v>
      </c>
      <c r="D363" s="1">
        <v>9</v>
      </c>
      <c r="E363" s="2" t="str">
        <f t="shared" si="289"/>
        <v>9_Carcharhiniformes</v>
      </c>
      <c r="F363" s="2" t="s">
        <v>76</v>
      </c>
      <c r="G363" s="2" t="s">
        <v>800</v>
      </c>
      <c r="H363" s="2" t="s">
        <v>933</v>
      </c>
      <c r="I363" s="2" t="s">
        <v>415</v>
      </c>
      <c r="J363" s="2" t="s">
        <v>961</v>
      </c>
      <c r="K363" s="19" t="str">
        <f t="shared" si="290"/>
        <v>Galeus polli</v>
      </c>
      <c r="L363" s="20">
        <f>VLOOKUP($K363,GlobSheetPaste!$H$3:$P$1269,2,FALSE)</f>
        <v>44649</v>
      </c>
      <c r="M363" s="20">
        <f>VLOOKUP($K363,GlobSheetPaste!$H$3:$P$1269,3,FALSE)</f>
        <v>124436806</v>
      </c>
      <c r="N363" s="1" t="s">
        <v>104</v>
      </c>
      <c r="O363" s="20" t="str">
        <f>VLOOKUP($K363,GlobSheetPaste!$H$3:$P$1269,5,FALSE)</f>
        <v>LC</v>
      </c>
      <c r="P363" s="20">
        <f>VLOOKUP($K363,GlobSheetPaste!$H$3:$P$1269,6,FALSE)</f>
        <v>2004</v>
      </c>
      <c r="Q363" s="20" t="str">
        <f>VLOOKUP($K363,GlobSheetPaste!$H$3:$P$1269,7,FALSE)</f>
        <v>VU</v>
      </c>
      <c r="R363" s="20" t="str">
        <f>VLOOKUP($K363,GlobSheetPaste!$H$3:$P$1269,8,FALSE)</f>
        <v>A2d</v>
      </c>
      <c r="S363" s="20" t="str">
        <f t="shared" si="399"/>
        <v>non-genuine change</v>
      </c>
      <c r="T363" s="20" t="b">
        <f t="shared" si="291"/>
        <v>0</v>
      </c>
      <c r="U363" s="22">
        <f>VLOOKUP($K363,GlobSheetPaste!$H$3:$P$1269,9,FALSE)</f>
        <v>44228</v>
      </c>
      <c r="V363" s="19">
        <v>159</v>
      </c>
      <c r="W363" s="19">
        <v>720</v>
      </c>
      <c r="X363" s="2" t="b">
        <f t="shared" ref="X363:Y363" si="408">ISNUMBER(V363)</f>
        <v>1</v>
      </c>
      <c r="Y363" s="2" t="b">
        <f t="shared" si="408"/>
        <v>1</v>
      </c>
      <c r="Z363" s="2" t="s">
        <v>89</v>
      </c>
      <c r="AB363" s="2" t="s">
        <v>178</v>
      </c>
      <c r="AC363" s="24" t="str">
        <f ca="1">IFERROR(__xludf.DUMMYFUNCTION("SPLIT(AB363,""_"")"),"Deepwater")</f>
        <v>Deepwater</v>
      </c>
      <c r="AD363" s="24"/>
      <c r="AE363" s="24">
        <f>VLOOKUP(J363,rangearea210527!$B$2:$C$1159,2,TRUE)</f>
        <v>330049.49579999998</v>
      </c>
      <c r="AF363" s="26"/>
      <c r="AG363" s="26">
        <v>43</v>
      </c>
      <c r="AH363" s="26" t="s">
        <v>84</v>
      </c>
      <c r="AI363" s="26" t="s">
        <v>85</v>
      </c>
      <c r="AJ363" s="27" t="s">
        <v>86</v>
      </c>
      <c r="AK363" s="27"/>
      <c r="AL363" s="26">
        <v>15</v>
      </c>
      <c r="AM363" s="26">
        <v>1</v>
      </c>
      <c r="AN363" s="26">
        <v>0</v>
      </c>
      <c r="AO363" s="29">
        <v>0</v>
      </c>
      <c r="AP363" s="30"/>
      <c r="AQ363" s="30"/>
      <c r="AR363" s="30"/>
      <c r="AS363" s="1">
        <v>0</v>
      </c>
      <c r="AT363" s="1"/>
      <c r="AU363" s="1"/>
      <c r="AV363" s="1"/>
      <c r="AW363" s="1">
        <v>0</v>
      </c>
      <c r="AX363" s="1">
        <v>0</v>
      </c>
      <c r="AY363" s="1">
        <v>1</v>
      </c>
      <c r="AZ363" s="1">
        <v>1</v>
      </c>
      <c r="BC363" s="1">
        <v>1</v>
      </c>
      <c r="BD363" s="1">
        <v>1</v>
      </c>
      <c r="BJ363" s="1">
        <v>1</v>
      </c>
      <c r="BL363" s="1">
        <v>1</v>
      </c>
      <c r="BM363" s="1"/>
      <c r="BN363" s="1"/>
      <c r="BO363" s="1"/>
      <c r="BP363" s="1"/>
      <c r="BQ363" s="1"/>
      <c r="BR363" s="1"/>
      <c r="BS363" s="1"/>
      <c r="BT363" s="1">
        <v>1</v>
      </c>
      <c r="BU363" s="1"/>
      <c r="BV363" s="1"/>
      <c r="BW363" s="1">
        <v>0</v>
      </c>
    </row>
    <row r="364" spans="1:75" ht="15.75" hidden="1" customHeight="1" x14ac:dyDescent="0.3">
      <c r="A364" s="2">
        <v>324</v>
      </c>
      <c r="B364" s="2">
        <v>1</v>
      </c>
      <c r="C364" s="2" t="s">
        <v>75</v>
      </c>
      <c r="D364" s="1">
        <v>9</v>
      </c>
      <c r="E364" s="2" t="str">
        <f t="shared" si="289"/>
        <v>9_Carcharhiniformes</v>
      </c>
      <c r="F364" s="2" t="s">
        <v>76</v>
      </c>
      <c r="G364" s="2" t="s">
        <v>800</v>
      </c>
      <c r="H364" s="2" t="s">
        <v>933</v>
      </c>
      <c r="I364" s="2" t="s">
        <v>962</v>
      </c>
      <c r="J364" s="2" t="s">
        <v>963</v>
      </c>
      <c r="K364" s="19" t="str">
        <f t="shared" si="290"/>
        <v>Galeus priapus</v>
      </c>
      <c r="L364" s="20">
        <f>VLOOKUP($K364,GlobSheetPaste!$H$3:$P$1269,2,FALSE)</f>
        <v>195425</v>
      </c>
      <c r="M364" s="20">
        <f>VLOOKUP($K364,GlobSheetPaste!$H$3:$P$1269,3,FALSE)</f>
        <v>116740228</v>
      </c>
      <c r="N364" s="20" t="str">
        <f>VLOOKUP($K364,GlobSheetPaste!$H$3:$P$1269,4,FALSE)</f>
        <v>published</v>
      </c>
      <c r="O364" s="20" t="str">
        <f>VLOOKUP($K364,GlobSheetPaste!$H$3:$P$1269,5,FALSE)</f>
        <v>LC</v>
      </c>
      <c r="P364" s="20">
        <f>VLOOKUP($K364,GlobSheetPaste!$H$3:$P$1269,6,FALSE)</f>
        <v>2010</v>
      </c>
      <c r="Q364" s="20" t="str">
        <f>VLOOKUP($K364,GlobSheetPaste!$H$3:$P$1269,7,FALSE)</f>
        <v>LC</v>
      </c>
      <c r="R364" s="20" t="str">
        <f>VLOOKUP($K364,GlobSheetPaste!$H$3:$P$1269,8,FALSE)</f>
        <v>NA</v>
      </c>
      <c r="S364" s="20" t="str">
        <f t="shared" si="399"/>
        <v>NoChange</v>
      </c>
      <c r="T364" s="20" t="b">
        <f t="shared" si="291"/>
        <v>0</v>
      </c>
      <c r="U364" s="20">
        <f>VLOOKUP($K364,GlobSheetPaste!$H$3:$P$1269,9,FALSE)</f>
        <v>2017</v>
      </c>
      <c r="V364" s="19">
        <v>262</v>
      </c>
      <c r="W364" s="19">
        <v>830</v>
      </c>
      <c r="X364" s="2" t="b">
        <f t="shared" ref="X364:Y364" si="409">ISNUMBER(V364)</f>
        <v>1</v>
      </c>
      <c r="Y364" s="2" t="b">
        <f t="shared" si="409"/>
        <v>1</v>
      </c>
      <c r="Z364" s="2" t="s">
        <v>89</v>
      </c>
      <c r="AB364" s="2" t="s">
        <v>178</v>
      </c>
      <c r="AC364" s="24" t="str">
        <f ca="1">IFERROR(__xludf.DUMMYFUNCTION("SPLIT(AB364,""_"")"),"Deepwater")</f>
        <v>Deepwater</v>
      </c>
      <c r="AD364" s="24"/>
      <c r="AE364" s="24">
        <f>VLOOKUP(J364,rangearea210527!$B$2:$C$1159,2,TRUE)</f>
        <v>7738.0634909999999</v>
      </c>
      <c r="AF364" s="26" t="s">
        <v>118</v>
      </c>
      <c r="AG364" s="26">
        <v>45.5</v>
      </c>
      <c r="AH364" s="26" t="s">
        <v>84</v>
      </c>
      <c r="AI364" s="26" t="s">
        <v>85</v>
      </c>
      <c r="AJ364" s="27" t="s">
        <v>86</v>
      </c>
      <c r="AK364" s="27"/>
      <c r="AL364" s="26"/>
      <c r="AM364" s="26">
        <v>1</v>
      </c>
      <c r="AN364" s="26">
        <v>0</v>
      </c>
      <c r="AO364" s="29">
        <v>0</v>
      </c>
      <c r="AP364" s="30"/>
      <c r="AQ364" s="30"/>
      <c r="AR364" s="30"/>
      <c r="AS364" s="1">
        <v>0</v>
      </c>
      <c r="AT364" s="1"/>
      <c r="AU364" s="1"/>
      <c r="AV364" s="1"/>
      <c r="AW364" s="1">
        <v>0</v>
      </c>
      <c r="AX364" s="1">
        <v>0</v>
      </c>
      <c r="AY364" s="1">
        <v>1</v>
      </c>
      <c r="BC364" s="1">
        <v>1</v>
      </c>
      <c r="BH364" s="1">
        <v>1</v>
      </c>
      <c r="BJ364" s="1">
        <v>1</v>
      </c>
      <c r="BK364" s="1"/>
      <c r="BL364" s="1">
        <v>1</v>
      </c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>
        <v>0</v>
      </c>
    </row>
    <row r="365" spans="1:75" ht="15.75" hidden="1" customHeight="1" x14ac:dyDescent="0.3">
      <c r="A365" s="2">
        <v>325</v>
      </c>
      <c r="B365" s="2">
        <v>1</v>
      </c>
      <c r="C365" s="2" t="s">
        <v>75</v>
      </c>
      <c r="D365" s="1">
        <v>9</v>
      </c>
      <c r="E365" s="2" t="str">
        <f t="shared" si="289"/>
        <v>9_Carcharhiniformes</v>
      </c>
      <c r="F365" s="2" t="s">
        <v>76</v>
      </c>
      <c r="G365" s="2" t="s">
        <v>800</v>
      </c>
      <c r="H365" s="2" t="s">
        <v>933</v>
      </c>
      <c r="I365" s="2" t="s">
        <v>964</v>
      </c>
      <c r="J365" s="2" t="s">
        <v>965</v>
      </c>
      <c r="K365" s="19" t="str">
        <f t="shared" si="290"/>
        <v>Galeus sauteri</v>
      </c>
      <c r="L365" s="20">
        <f>VLOOKUP($K365,GlobSheetPaste!$H$3:$P$1269,2,FALSE)</f>
        <v>161406</v>
      </c>
      <c r="M365" s="20">
        <f>VLOOKUP($K365,GlobSheetPaste!$H$3:$P$1269,3,FALSE)</f>
        <v>124479635</v>
      </c>
      <c r="N365" s="20" t="str">
        <f>VLOOKUP($K365,GlobSheetPaste!$H$3:$P$1269,4,FALSE)</f>
        <v>published</v>
      </c>
      <c r="O365" s="20" t="str">
        <f>VLOOKUP($K365,GlobSheetPaste!$H$3:$P$1269,5,FALSE)</f>
        <v>DD</v>
      </c>
      <c r="P365" s="20">
        <f>VLOOKUP($K365,GlobSheetPaste!$H$3:$P$1269,6,FALSE)</f>
        <v>2007</v>
      </c>
      <c r="Q365" s="20" t="str">
        <f>VLOOKUP($K365,GlobSheetPaste!$H$3:$P$1269,7,FALSE)</f>
        <v>LC</v>
      </c>
      <c r="R365" s="20" t="str">
        <f>VLOOKUP($K365,GlobSheetPaste!$H$3:$P$1269,8,FALSE)</f>
        <v>NA</v>
      </c>
      <c r="S365" s="20" t="str">
        <f t="shared" si="399"/>
        <v>non-genuine change</v>
      </c>
      <c r="T365" s="20" t="b">
        <f t="shared" si="291"/>
        <v>0</v>
      </c>
      <c r="U365" s="22">
        <f>VLOOKUP($K365,GlobSheetPaste!$H$3:$P$1269,9,FALSE)</f>
        <v>43891</v>
      </c>
      <c r="V365" s="19">
        <v>60</v>
      </c>
      <c r="W365" s="19">
        <v>90</v>
      </c>
      <c r="X365" s="2" t="b">
        <f t="shared" ref="X365:Y365" si="410">ISNUMBER(V365)</f>
        <v>1</v>
      </c>
      <c r="Y365" s="2" t="b">
        <f t="shared" si="410"/>
        <v>1</v>
      </c>
      <c r="Z365" s="2" t="s">
        <v>89</v>
      </c>
      <c r="AB365" s="2" t="s">
        <v>83</v>
      </c>
      <c r="AC365" s="24" t="str">
        <f ca="1">IFERROR(__xludf.DUMMYFUNCTION("SPLIT(AB365,""_"")"),"Coastal")</f>
        <v>Coastal</v>
      </c>
      <c r="AD365" s="24"/>
      <c r="AE365" s="24">
        <f>VLOOKUP(J365,rangearea210527!$B$2:$C$1159,2,TRUE)</f>
        <v>318631.01439999999</v>
      </c>
      <c r="AF365" s="26"/>
      <c r="AG365" s="26">
        <v>49.8</v>
      </c>
      <c r="AH365" s="26" t="s">
        <v>84</v>
      </c>
      <c r="AI365" s="26" t="s">
        <v>85</v>
      </c>
      <c r="AJ365" s="27" t="s">
        <v>86</v>
      </c>
      <c r="AK365" s="27"/>
      <c r="AL365" s="26">
        <v>15</v>
      </c>
      <c r="AM365" s="26">
        <v>0</v>
      </c>
      <c r="AN365" s="26">
        <v>0</v>
      </c>
      <c r="AO365" s="29">
        <v>0</v>
      </c>
      <c r="AP365" s="30"/>
      <c r="AQ365" s="30"/>
      <c r="AR365" s="30"/>
      <c r="AS365" s="1">
        <v>1</v>
      </c>
      <c r="AT365" s="1"/>
      <c r="AU365" s="1"/>
      <c r="AV365" s="1"/>
      <c r="AW365" s="1">
        <v>1</v>
      </c>
      <c r="AX365" s="1">
        <v>1</v>
      </c>
      <c r="AY365" s="1">
        <v>1</v>
      </c>
      <c r="BA365" s="1">
        <v>1</v>
      </c>
      <c r="BJ365" s="1">
        <v>1</v>
      </c>
      <c r="BK365" s="1">
        <v>1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>
        <v>0</v>
      </c>
    </row>
    <row r="366" spans="1:75" ht="15.75" hidden="1" customHeight="1" x14ac:dyDescent="0.3">
      <c r="A366" s="2">
        <v>326</v>
      </c>
      <c r="B366" s="2">
        <v>1</v>
      </c>
      <c r="C366" s="2" t="s">
        <v>75</v>
      </c>
      <c r="D366" s="1">
        <v>9</v>
      </c>
      <c r="E366" s="2" t="str">
        <f t="shared" si="289"/>
        <v>9_Carcharhiniformes</v>
      </c>
      <c r="F366" s="2" t="s">
        <v>76</v>
      </c>
      <c r="G366" s="2" t="s">
        <v>800</v>
      </c>
      <c r="H366" s="2" t="s">
        <v>933</v>
      </c>
      <c r="I366" s="2" t="s">
        <v>429</v>
      </c>
      <c r="J366" s="2" t="s">
        <v>966</v>
      </c>
      <c r="K366" s="19" t="str">
        <f t="shared" si="290"/>
        <v>Galeus schultzi</v>
      </c>
      <c r="L366" s="20">
        <f>VLOOKUP($K366,GlobSheetPaste!$H$3:$P$1269,2,FALSE)</f>
        <v>161333</v>
      </c>
      <c r="M366" s="20">
        <f>VLOOKUP($K366,GlobSheetPaste!$H$3:$P$1269,3,FALSE)</f>
        <v>124467078</v>
      </c>
      <c r="N366" s="20" t="str">
        <f>VLOOKUP($K366,GlobSheetPaste!$H$3:$P$1269,4,FALSE)</f>
        <v>published</v>
      </c>
      <c r="O366" s="20" t="str">
        <f>VLOOKUP($K366,GlobSheetPaste!$H$3:$P$1269,5,FALSE)</f>
        <v>DD</v>
      </c>
      <c r="P366" s="20">
        <f>VLOOKUP($K366,GlobSheetPaste!$H$3:$P$1269,6,FALSE)</f>
        <v>2007</v>
      </c>
      <c r="Q366" s="20" t="str">
        <f>VLOOKUP($K366,GlobSheetPaste!$H$3:$P$1269,7,FALSE)</f>
        <v>LC</v>
      </c>
      <c r="R366" s="20" t="str">
        <f>VLOOKUP($K366,GlobSheetPaste!$H$3:$P$1269,8,FALSE)</f>
        <v>NA</v>
      </c>
      <c r="S366" s="20" t="str">
        <f t="shared" si="399"/>
        <v>non-genuine change</v>
      </c>
      <c r="T366" s="20" t="b">
        <f t="shared" si="291"/>
        <v>0</v>
      </c>
      <c r="U366" s="22">
        <f>VLOOKUP($K366,GlobSheetPaste!$H$3:$P$1269,9,FALSE)</f>
        <v>43891</v>
      </c>
      <c r="V366" s="19">
        <v>50</v>
      </c>
      <c r="W366" s="19">
        <v>431</v>
      </c>
      <c r="X366" s="2" t="b">
        <f t="shared" ref="X366:Y366" si="411">ISNUMBER(V366)</f>
        <v>1</v>
      </c>
      <c r="Y366" s="2" t="b">
        <f t="shared" si="411"/>
        <v>1</v>
      </c>
      <c r="Z366" s="2" t="s">
        <v>89</v>
      </c>
      <c r="AB366" s="2" t="s">
        <v>178</v>
      </c>
      <c r="AC366" s="24" t="str">
        <f ca="1">IFERROR(__xludf.DUMMYFUNCTION("SPLIT(AB366,""_"")"),"Deepwater")</f>
        <v>Deepwater</v>
      </c>
      <c r="AD366" s="24"/>
      <c r="AE366" s="24">
        <f>VLOOKUP(J366,rangearea210527!$B$2:$C$1159,2,TRUE)</f>
        <v>58600.068249999997</v>
      </c>
      <c r="AF366" s="26" t="s">
        <v>118</v>
      </c>
      <c r="AG366" s="26">
        <v>29.7</v>
      </c>
      <c r="AH366" s="26" t="s">
        <v>84</v>
      </c>
      <c r="AI366" s="26" t="s">
        <v>85</v>
      </c>
      <c r="AJ366" s="27" t="s">
        <v>86</v>
      </c>
      <c r="AK366" s="27"/>
      <c r="AL366" s="26"/>
      <c r="AM366" s="26">
        <v>1</v>
      </c>
      <c r="AN366" s="26">
        <v>0</v>
      </c>
      <c r="AO366" s="29">
        <v>0</v>
      </c>
      <c r="AP366" s="30"/>
      <c r="AQ366" s="30"/>
      <c r="AR366" s="30"/>
      <c r="AS366" s="1">
        <v>1</v>
      </c>
      <c r="AT366" s="1"/>
      <c r="AU366" s="1"/>
      <c r="AV366" s="1"/>
      <c r="AW366" s="1">
        <v>0</v>
      </c>
      <c r="AX366" s="1">
        <v>0</v>
      </c>
      <c r="AY366" s="1">
        <v>1</v>
      </c>
      <c r="BC366" s="1">
        <v>1</v>
      </c>
      <c r="BH366" s="1">
        <v>1</v>
      </c>
      <c r="BJ366" s="1">
        <v>1</v>
      </c>
      <c r="BK366" s="1"/>
      <c r="BL366" s="1">
        <v>1</v>
      </c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>
        <v>0</v>
      </c>
    </row>
    <row r="367" spans="1:75" ht="15.75" hidden="1" customHeight="1" x14ac:dyDescent="0.3">
      <c r="A367" s="2">
        <v>327</v>
      </c>
      <c r="B367" s="2">
        <v>1</v>
      </c>
      <c r="C367" s="2" t="s">
        <v>75</v>
      </c>
      <c r="D367" s="1">
        <v>9</v>
      </c>
      <c r="E367" s="2" t="str">
        <f t="shared" si="289"/>
        <v>9_Carcharhiniformes</v>
      </c>
      <c r="F367" s="2" t="s">
        <v>76</v>
      </c>
      <c r="G367" s="2" t="s">
        <v>800</v>
      </c>
      <c r="H367" s="2" t="s">
        <v>933</v>
      </c>
      <c r="I367" s="2" t="s">
        <v>967</v>
      </c>
      <c r="J367" s="2" t="s">
        <v>968</v>
      </c>
      <c r="K367" s="19" t="str">
        <f t="shared" si="290"/>
        <v>Galeus springeri</v>
      </c>
      <c r="L367" s="20">
        <f>VLOOKUP($K367,GlobSheetPaste!$H$3:$P$1269,2,FALSE)</f>
        <v>161498</v>
      </c>
      <c r="M367" s="20">
        <f>VLOOKUP($K367,GlobSheetPaste!$H$3:$P$1269,3,FALSE)</f>
        <v>124495755</v>
      </c>
      <c r="N367" s="20" t="str">
        <f>VLOOKUP($K367,GlobSheetPaste!$H$3:$P$1269,4,FALSE)</f>
        <v>published</v>
      </c>
      <c r="O367" s="20" t="str">
        <f>VLOOKUP($K367,GlobSheetPaste!$H$3:$P$1269,5,FALSE)</f>
        <v>DD</v>
      </c>
      <c r="P367" s="20">
        <f>VLOOKUP($K367,GlobSheetPaste!$H$3:$P$1269,6,FALSE)</f>
        <v>2004</v>
      </c>
      <c r="Q367" s="20" t="str">
        <f>VLOOKUP($K367,GlobSheetPaste!$H$3:$P$1269,7,FALSE)</f>
        <v>LC</v>
      </c>
      <c r="R367" s="20" t="str">
        <f>VLOOKUP($K367,GlobSheetPaste!$H$3:$P$1269,8,FALSE)</f>
        <v>NA</v>
      </c>
      <c r="S367" s="20" t="str">
        <f t="shared" si="399"/>
        <v>non-genuine change</v>
      </c>
      <c r="T367" s="20" t="b">
        <f t="shared" si="291"/>
        <v>0</v>
      </c>
      <c r="U367" s="22">
        <f>VLOOKUP($K367,GlobSheetPaste!$H$3:$P$1269,9,FALSE)</f>
        <v>43891</v>
      </c>
      <c r="V367" s="19">
        <v>457</v>
      </c>
      <c r="W367" s="19">
        <v>824</v>
      </c>
      <c r="X367" s="2" t="b">
        <f t="shared" ref="X367:Y367" si="412">ISNUMBER(V367)</f>
        <v>1</v>
      </c>
      <c r="Y367" s="2" t="b">
        <f t="shared" si="412"/>
        <v>1</v>
      </c>
      <c r="Z367" s="2" t="s">
        <v>89</v>
      </c>
      <c r="AB367" s="2" t="s">
        <v>178</v>
      </c>
      <c r="AC367" s="24" t="str">
        <f ca="1">IFERROR(__xludf.DUMMYFUNCTION("SPLIT(AB367,""_"")"),"Deepwater")</f>
        <v>Deepwater</v>
      </c>
      <c r="AD367" s="24"/>
      <c r="AE367" s="24">
        <f>VLOOKUP(J367,rangearea210527!$B$2:$C$1159,2,TRUE)</f>
        <v>22619.43549</v>
      </c>
      <c r="AF367" s="26" t="s">
        <v>118</v>
      </c>
      <c r="AG367" s="26">
        <v>44</v>
      </c>
      <c r="AH367" s="26" t="s">
        <v>84</v>
      </c>
      <c r="AI367" s="26" t="s">
        <v>85</v>
      </c>
      <c r="AJ367" s="27" t="s">
        <v>86</v>
      </c>
      <c r="AK367" s="27"/>
      <c r="AL367" s="26"/>
      <c r="AM367" s="26">
        <v>1</v>
      </c>
      <c r="AN367" s="26">
        <v>0</v>
      </c>
      <c r="AO367" s="29">
        <v>0</v>
      </c>
      <c r="AP367" s="30"/>
      <c r="AQ367" s="30"/>
      <c r="AR367" s="30"/>
      <c r="AS367" s="1">
        <v>0</v>
      </c>
      <c r="AT367" s="1"/>
      <c r="AU367" s="1"/>
      <c r="AV367" s="1">
        <v>1</v>
      </c>
      <c r="AW367" s="1">
        <v>0</v>
      </c>
      <c r="AX367" s="1">
        <v>0</v>
      </c>
      <c r="AY367" s="1">
        <v>1</v>
      </c>
      <c r="BC367" s="1">
        <v>1</v>
      </c>
      <c r="BH367" s="1">
        <v>1</v>
      </c>
      <c r="BJ367" s="1">
        <v>1</v>
      </c>
      <c r="BK367" s="1"/>
      <c r="BL367" s="1">
        <v>1</v>
      </c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>
        <v>0</v>
      </c>
    </row>
    <row r="368" spans="1:75" ht="15.75" hidden="1" customHeight="1" x14ac:dyDescent="0.3">
      <c r="A368" s="2">
        <v>328</v>
      </c>
      <c r="B368" s="2">
        <v>1</v>
      </c>
      <c r="C368" s="2" t="s">
        <v>75</v>
      </c>
      <c r="D368" s="1">
        <v>9</v>
      </c>
      <c r="E368" s="2" t="str">
        <f t="shared" si="289"/>
        <v>9_Carcharhiniformes</v>
      </c>
      <c r="F368" s="2" t="s">
        <v>76</v>
      </c>
      <c r="G368" s="2" t="s">
        <v>800</v>
      </c>
      <c r="H368" s="2" t="s">
        <v>969</v>
      </c>
      <c r="I368" s="2" t="s">
        <v>970</v>
      </c>
      <c r="J368" s="2" t="s">
        <v>971</v>
      </c>
      <c r="K368" s="19" t="str">
        <f t="shared" si="290"/>
        <v>Halaelurus boesemani</v>
      </c>
      <c r="L368" s="20">
        <f>VLOOKUP($K368,GlobSheetPaste!$H$3:$P$1269,2,FALSE)</f>
        <v>161488</v>
      </c>
      <c r="M368" s="20">
        <f>VLOOKUP($K368,GlobSheetPaste!$H$3:$P$1269,3,FALSE)</f>
        <v>109905403</v>
      </c>
      <c r="N368" s="20" t="str">
        <f>VLOOKUP($K368,GlobSheetPaste!$H$3:$P$1269,4,FALSE)</f>
        <v>published</v>
      </c>
      <c r="O368" s="20" t="str">
        <f>VLOOKUP($K368,GlobSheetPaste!$H$3:$P$1269,5,FALSE)</f>
        <v>DD</v>
      </c>
      <c r="P368" s="20">
        <f>VLOOKUP($K368,GlobSheetPaste!$H$3:$P$1269,6,FALSE)</f>
        <v>2007</v>
      </c>
      <c r="Q368" s="20" t="str">
        <f>VLOOKUP($K368,GlobSheetPaste!$H$3:$P$1269,7,FALSE)</f>
        <v>VU</v>
      </c>
      <c r="R368" s="20" t="str">
        <f>VLOOKUP($K368,GlobSheetPaste!$H$3:$P$1269,8,FALSE)</f>
        <v>A2d</v>
      </c>
      <c r="S368" s="20" t="str">
        <f t="shared" si="399"/>
        <v>non-genuine change</v>
      </c>
      <c r="T368" s="20" t="b">
        <f t="shared" si="291"/>
        <v>0</v>
      </c>
      <c r="U368" s="20">
        <f>VLOOKUP($K368,GlobSheetPaste!$H$3:$P$1269,9,FALSE)</f>
        <v>2017</v>
      </c>
      <c r="V368" s="19">
        <v>37</v>
      </c>
      <c r="W368" s="19">
        <v>91</v>
      </c>
      <c r="X368" s="2" t="b">
        <f t="shared" ref="X368:Y368" si="413">ISNUMBER(V368)</f>
        <v>1</v>
      </c>
      <c r="Y368" s="2" t="b">
        <f t="shared" si="413"/>
        <v>1</v>
      </c>
      <c r="Z368" s="2" t="s">
        <v>89</v>
      </c>
      <c r="AB368" s="2" t="s">
        <v>83</v>
      </c>
      <c r="AC368" s="24" t="str">
        <f ca="1">IFERROR(__xludf.DUMMYFUNCTION("SPLIT(AB368,""_"")"),"Coastal")</f>
        <v>Coastal</v>
      </c>
      <c r="AD368" s="24"/>
      <c r="AE368" s="24">
        <f>VLOOKUP(J368,rangearea210527!$B$2:$C$1159,2,TRUE)</f>
        <v>15222.52202</v>
      </c>
      <c r="AF368" s="26" t="s">
        <v>118</v>
      </c>
      <c r="AG368" s="26">
        <v>48</v>
      </c>
      <c r="AH368" s="26" t="s">
        <v>84</v>
      </c>
      <c r="AI368" s="26" t="s">
        <v>85</v>
      </c>
      <c r="AJ368" s="27" t="s">
        <v>86</v>
      </c>
      <c r="AK368" s="27"/>
      <c r="AL368" s="26">
        <v>15</v>
      </c>
      <c r="AM368" s="26">
        <v>0</v>
      </c>
      <c r="AN368" s="26">
        <v>0</v>
      </c>
      <c r="AO368" s="29">
        <v>0</v>
      </c>
      <c r="AP368" s="30"/>
      <c r="AQ368" s="30"/>
      <c r="AR368" s="30"/>
      <c r="AS368" s="1">
        <v>0</v>
      </c>
      <c r="AT368" s="1"/>
      <c r="AU368" s="1"/>
      <c r="AV368" s="1"/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B368" s="1">
        <v>1</v>
      </c>
      <c r="BH368" s="1">
        <v>1</v>
      </c>
      <c r="BI368" s="1">
        <v>1</v>
      </c>
      <c r="BJ368" s="1">
        <v>1</v>
      </c>
      <c r="BK368" s="1">
        <v>1</v>
      </c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>
        <v>0</v>
      </c>
    </row>
    <row r="369" spans="1:75" ht="15.75" hidden="1" customHeight="1" x14ac:dyDescent="0.3">
      <c r="A369" s="2">
        <v>329</v>
      </c>
      <c r="B369" s="2">
        <v>1</v>
      </c>
      <c r="C369" s="2" t="s">
        <v>75</v>
      </c>
      <c r="D369" s="1">
        <v>9</v>
      </c>
      <c r="E369" s="2" t="str">
        <f t="shared" si="289"/>
        <v>9_Carcharhiniformes</v>
      </c>
      <c r="F369" s="2" t="s">
        <v>76</v>
      </c>
      <c r="G369" s="2" t="s">
        <v>800</v>
      </c>
      <c r="H369" s="2" t="s">
        <v>969</v>
      </c>
      <c r="I369" s="2" t="s">
        <v>972</v>
      </c>
      <c r="J369" s="2" t="s">
        <v>973</v>
      </c>
      <c r="K369" s="19" t="str">
        <f t="shared" si="290"/>
        <v>Halaelurus buergeri</v>
      </c>
      <c r="L369" s="20">
        <f>VLOOKUP($K369,GlobSheetPaste!$H$3:$P$1269,2,FALSE)</f>
        <v>161680</v>
      </c>
      <c r="M369" s="20">
        <f>VLOOKUP($K369,GlobSheetPaste!$H$3:$P$1269,3,FALSE)</f>
        <v>124527450</v>
      </c>
      <c r="N369" s="20" t="str">
        <f>VLOOKUP($K369,GlobSheetPaste!$H$3:$P$1269,4,FALSE)</f>
        <v>published</v>
      </c>
      <c r="O369" s="20" t="str">
        <f>VLOOKUP($K369,GlobSheetPaste!$H$3:$P$1269,5,FALSE)</f>
        <v>DD</v>
      </c>
      <c r="P369" s="20">
        <f>VLOOKUP($K369,GlobSheetPaste!$H$3:$P$1269,6,FALSE)</f>
        <v>2008</v>
      </c>
      <c r="Q369" s="20" t="str">
        <f>VLOOKUP($K369,GlobSheetPaste!$H$3:$P$1269,7,FALSE)</f>
        <v>EN</v>
      </c>
      <c r="R369" s="20" t="str">
        <f>VLOOKUP($K369,GlobSheetPaste!$H$3:$P$1269,8,FALSE)</f>
        <v>A2d</v>
      </c>
      <c r="S369" s="20" t="str">
        <f t="shared" si="399"/>
        <v>non-genuine change</v>
      </c>
      <c r="T369" s="20" t="b">
        <f t="shared" si="291"/>
        <v>0</v>
      </c>
      <c r="U369" s="22">
        <f>VLOOKUP($K369,GlobSheetPaste!$H$3:$P$1269,9,FALSE)</f>
        <v>43891</v>
      </c>
      <c r="V369" s="19">
        <v>27</v>
      </c>
      <c r="W369" s="19">
        <v>100</v>
      </c>
      <c r="X369" s="2" t="b">
        <f t="shared" ref="X369:Y369" si="414">ISNUMBER(V369)</f>
        <v>1</v>
      </c>
      <c r="Y369" s="2" t="b">
        <f t="shared" si="414"/>
        <v>1</v>
      </c>
      <c r="Z369" s="2" t="s">
        <v>89</v>
      </c>
      <c r="AB369" s="2" t="s">
        <v>83</v>
      </c>
      <c r="AC369" s="24" t="str">
        <f ca="1">IFERROR(__xludf.DUMMYFUNCTION("SPLIT(AB369,""_"")"),"Coastal")</f>
        <v>Coastal</v>
      </c>
      <c r="AD369" s="24"/>
      <c r="AE369" s="24">
        <f>VLOOKUP(J369,rangearea210527!$B$2:$C$1159,2,TRUE)</f>
        <v>654029.2023</v>
      </c>
      <c r="AF369" s="26"/>
      <c r="AG369" s="26">
        <v>49</v>
      </c>
      <c r="AH369" s="26" t="s">
        <v>84</v>
      </c>
      <c r="AI369" s="26" t="s">
        <v>85</v>
      </c>
      <c r="AJ369" s="27" t="s">
        <v>86</v>
      </c>
      <c r="AK369" s="27"/>
      <c r="AL369" s="26">
        <v>15</v>
      </c>
      <c r="AM369" s="26">
        <v>0</v>
      </c>
      <c r="AN369" s="26">
        <v>0</v>
      </c>
      <c r="AO369" s="29">
        <v>0</v>
      </c>
      <c r="AP369" s="30"/>
      <c r="AQ369" s="30"/>
      <c r="AR369" s="30"/>
      <c r="AS369" s="1">
        <v>1</v>
      </c>
      <c r="AT369" s="1"/>
      <c r="AU369" s="1"/>
      <c r="AV369" s="1"/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B369" s="1">
        <v>1</v>
      </c>
      <c r="BJ369" s="1">
        <v>1</v>
      </c>
      <c r="BK369" s="1">
        <v>1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>
        <v>0</v>
      </c>
    </row>
    <row r="370" spans="1:75" ht="15.75" hidden="1" customHeight="1" x14ac:dyDescent="0.3">
      <c r="A370" s="2">
        <v>330</v>
      </c>
      <c r="B370" s="2">
        <v>1</v>
      </c>
      <c r="C370" s="2" t="s">
        <v>75</v>
      </c>
      <c r="D370" s="1">
        <v>9</v>
      </c>
      <c r="E370" s="2" t="str">
        <f t="shared" si="289"/>
        <v>9_Carcharhiniformes</v>
      </c>
      <c r="F370" s="2" t="s">
        <v>76</v>
      </c>
      <c r="G370" s="2" t="s">
        <v>800</v>
      </c>
      <c r="H370" s="2" t="s">
        <v>969</v>
      </c>
      <c r="I370" s="2" t="s">
        <v>974</v>
      </c>
      <c r="J370" s="2" t="s">
        <v>975</v>
      </c>
      <c r="K370" s="19" t="str">
        <f t="shared" si="290"/>
        <v>Halaelurus lineatus</v>
      </c>
      <c r="L370" s="20">
        <f>VLOOKUP($K370,GlobSheetPaste!$H$3:$P$1269,2,FALSE)</f>
        <v>44612</v>
      </c>
      <c r="M370" s="20">
        <f>VLOOKUP($K370,GlobSheetPaste!$H$3:$P$1269,3,FALSE)</f>
        <v>124435377</v>
      </c>
      <c r="N370" s="20" t="str">
        <f>VLOOKUP($K370,GlobSheetPaste!$H$3:$P$1269,4,FALSE)</f>
        <v>published</v>
      </c>
      <c r="O370" s="20" t="str">
        <f>VLOOKUP($K370,GlobSheetPaste!$H$3:$P$1269,5,FALSE)</f>
        <v>DD</v>
      </c>
      <c r="P370" s="20">
        <f>VLOOKUP($K370,GlobSheetPaste!$H$3:$P$1269,6,FALSE)</f>
        <v>2004</v>
      </c>
      <c r="Q370" s="20" t="str">
        <f>VLOOKUP($K370,GlobSheetPaste!$H$3:$P$1269,7,FALSE)</f>
        <v>LC</v>
      </c>
      <c r="R370" s="20" t="str">
        <f>VLOOKUP($K370,GlobSheetPaste!$H$3:$P$1269,8,FALSE)</f>
        <v>NA</v>
      </c>
      <c r="S370" s="20" t="str">
        <f t="shared" si="399"/>
        <v>non-genuine change</v>
      </c>
      <c r="T370" s="20" t="b">
        <f t="shared" si="291"/>
        <v>0</v>
      </c>
      <c r="U370" s="20">
        <f>VLOOKUP($K370,GlobSheetPaste!$H$3:$P$1269,9,FALSE)</f>
        <v>2018</v>
      </c>
      <c r="V370" s="19">
        <v>0</v>
      </c>
      <c r="W370" s="19">
        <v>290</v>
      </c>
      <c r="X370" s="2" t="b">
        <f t="shared" ref="X370:Y370" si="415">ISNUMBER(V370)</f>
        <v>1</v>
      </c>
      <c r="Y370" s="2" t="b">
        <f t="shared" si="415"/>
        <v>1</v>
      </c>
      <c r="Z370" s="2" t="s">
        <v>89</v>
      </c>
      <c r="AB370" s="2" t="s">
        <v>83</v>
      </c>
      <c r="AC370" s="24" t="str">
        <f ca="1">IFERROR(__xludf.DUMMYFUNCTION("SPLIT(AB370,""_"")"),"Coastal")</f>
        <v>Coastal</v>
      </c>
      <c r="AD370" s="24"/>
      <c r="AE370" s="24">
        <f>VLOOKUP(J370,rangearea210527!$B$2:$C$1159,2,TRUE)</f>
        <v>73050.649470000004</v>
      </c>
      <c r="AF370" s="26" t="s">
        <v>118</v>
      </c>
      <c r="AG370" s="26">
        <v>56</v>
      </c>
      <c r="AH370" s="26" t="s">
        <v>84</v>
      </c>
      <c r="AI370" s="26" t="s">
        <v>85</v>
      </c>
      <c r="AJ370" s="27" t="s">
        <v>86</v>
      </c>
      <c r="AK370" s="27"/>
      <c r="AL370" s="26"/>
      <c r="AM370" s="26">
        <v>0</v>
      </c>
      <c r="AN370" s="26">
        <v>0</v>
      </c>
      <c r="AO370" s="29">
        <v>0</v>
      </c>
      <c r="AP370" s="30"/>
      <c r="AQ370" s="30"/>
      <c r="AR370" s="30"/>
      <c r="AS370" s="1">
        <v>0</v>
      </c>
      <c r="AT370" s="1"/>
      <c r="AU370" s="1"/>
      <c r="AV370" s="1"/>
      <c r="AW370" s="1">
        <v>1</v>
      </c>
      <c r="AX370" s="1">
        <v>1</v>
      </c>
      <c r="AY370" s="1">
        <v>1</v>
      </c>
      <c r="BA370" s="1">
        <v>1</v>
      </c>
      <c r="BH370" s="1">
        <v>1</v>
      </c>
      <c r="BJ370" s="1">
        <v>1</v>
      </c>
      <c r="BK370" s="1">
        <v>1</v>
      </c>
      <c r="BL370" s="1"/>
      <c r="BM370" s="1"/>
      <c r="BN370" s="1"/>
      <c r="BO370" s="1"/>
      <c r="BP370" s="1"/>
      <c r="BQ370" s="1"/>
      <c r="BR370" s="1"/>
      <c r="BS370" s="1"/>
      <c r="BT370" s="1">
        <v>1</v>
      </c>
      <c r="BU370" s="1"/>
      <c r="BV370" s="1"/>
      <c r="BW370" s="1">
        <v>0</v>
      </c>
    </row>
    <row r="371" spans="1:75" ht="15.75" hidden="1" customHeight="1" x14ac:dyDescent="0.3">
      <c r="A371" s="2">
        <v>331</v>
      </c>
      <c r="B371" s="2">
        <v>1</v>
      </c>
      <c r="C371" s="2" t="s">
        <v>75</v>
      </c>
      <c r="D371" s="1">
        <v>9</v>
      </c>
      <c r="E371" s="2" t="str">
        <f t="shared" si="289"/>
        <v>9_Carcharhiniformes</v>
      </c>
      <c r="F371" s="2" t="s">
        <v>76</v>
      </c>
      <c r="G371" s="2" t="s">
        <v>800</v>
      </c>
      <c r="H371" s="2" t="s">
        <v>969</v>
      </c>
      <c r="I371" s="2" t="s">
        <v>976</v>
      </c>
      <c r="J371" s="2" t="s">
        <v>977</v>
      </c>
      <c r="K371" s="19" t="str">
        <f t="shared" si="290"/>
        <v>Halaelurus maculosus</v>
      </c>
      <c r="L371" s="20">
        <f>VLOOKUP($K371,GlobSheetPaste!$H$3:$P$1269,2,FALSE)</f>
        <v>161644</v>
      </c>
      <c r="M371" s="20">
        <f>VLOOKUP($K371,GlobSheetPaste!$H$3:$P$1269,3,FALSE)</f>
        <v>124520542</v>
      </c>
      <c r="N371" s="20" t="str">
        <f>VLOOKUP($K371,GlobSheetPaste!$H$3:$P$1269,4,FALSE)</f>
        <v>published</v>
      </c>
      <c r="O371" s="20" t="str">
        <f>VLOOKUP($K371,GlobSheetPaste!$H$3:$P$1269,5,FALSE)</f>
        <v>LC</v>
      </c>
      <c r="P371" s="20">
        <f>VLOOKUP($K371,GlobSheetPaste!$H$3:$P$1269,6,FALSE)</f>
        <v>2008</v>
      </c>
      <c r="Q371" s="20" t="str">
        <f>VLOOKUP($K371,GlobSheetPaste!$H$3:$P$1269,7,FALSE)</f>
        <v>NT</v>
      </c>
      <c r="R371" s="20" t="str">
        <f>VLOOKUP($K371,GlobSheetPaste!$H$3:$P$1269,8,FALSE)</f>
        <v>A2d</v>
      </c>
      <c r="S371" s="20" t="str">
        <f t="shared" si="399"/>
        <v>non-genuine change</v>
      </c>
      <c r="T371" s="20" t="b">
        <f t="shared" si="291"/>
        <v>0</v>
      </c>
      <c r="U371" s="22">
        <f>VLOOKUP($K371,GlobSheetPaste!$H$3:$P$1269,9,FALSE)</f>
        <v>43891</v>
      </c>
      <c r="V371" s="19">
        <v>50</v>
      </c>
      <c r="W371" s="19">
        <v>80</v>
      </c>
      <c r="X371" s="2" t="b">
        <f t="shared" ref="X371:Y371" si="416">ISNUMBER(V371)</f>
        <v>1</v>
      </c>
      <c r="Y371" s="2" t="b">
        <f t="shared" si="416"/>
        <v>1</v>
      </c>
      <c r="Z371" s="2" t="s">
        <v>89</v>
      </c>
      <c r="AB371" s="2" t="s">
        <v>83</v>
      </c>
      <c r="AC371" s="24" t="str">
        <f ca="1">IFERROR(__xludf.DUMMYFUNCTION("SPLIT(AB371,""_"")"),"Coastal")</f>
        <v>Coastal</v>
      </c>
      <c r="AD371" s="24"/>
      <c r="AE371" s="24">
        <f>VLOOKUP(J371,rangearea210527!$B$2:$C$1159,2,TRUE)</f>
        <v>2406.432757</v>
      </c>
      <c r="AF371" s="26" t="s">
        <v>118</v>
      </c>
      <c r="AG371" s="25">
        <v>53</v>
      </c>
      <c r="AH371" s="26" t="s">
        <v>84</v>
      </c>
      <c r="AI371" s="26" t="s">
        <v>85</v>
      </c>
      <c r="AJ371" s="27" t="s">
        <v>86</v>
      </c>
      <c r="AK371" s="28"/>
      <c r="AL371" s="25">
        <v>15</v>
      </c>
      <c r="AM371" s="26">
        <v>0</v>
      </c>
      <c r="AN371" s="26">
        <v>0</v>
      </c>
      <c r="AO371" s="29">
        <v>1</v>
      </c>
      <c r="AP371" s="30"/>
      <c r="AQ371" s="30"/>
      <c r="AR371" s="30"/>
      <c r="AS371" s="1">
        <v>1</v>
      </c>
      <c r="AT371" s="1"/>
      <c r="AU371" s="1"/>
      <c r="AV371" s="1"/>
      <c r="AW371" s="1">
        <v>1</v>
      </c>
      <c r="AX371" s="1">
        <v>1</v>
      </c>
      <c r="AY371" s="1">
        <v>1</v>
      </c>
      <c r="BA371" s="1">
        <v>1</v>
      </c>
      <c r="BH371" s="1">
        <v>1</v>
      </c>
      <c r="BJ371" s="1">
        <v>1</v>
      </c>
      <c r="BK371" s="1">
        <v>1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>
        <v>0</v>
      </c>
    </row>
    <row r="372" spans="1:75" ht="15.75" hidden="1" customHeight="1" x14ac:dyDescent="0.3">
      <c r="A372" s="2">
        <v>332</v>
      </c>
      <c r="B372" s="2">
        <v>1</v>
      </c>
      <c r="C372" s="2" t="s">
        <v>75</v>
      </c>
      <c r="D372" s="1">
        <v>9</v>
      </c>
      <c r="E372" s="2" t="str">
        <f t="shared" si="289"/>
        <v>9_Carcharhiniformes</v>
      </c>
      <c r="F372" s="2" t="s">
        <v>76</v>
      </c>
      <c r="G372" s="2" t="s">
        <v>800</v>
      </c>
      <c r="H372" s="2" t="s">
        <v>969</v>
      </c>
      <c r="I372" s="2" t="s">
        <v>978</v>
      </c>
      <c r="J372" s="2" t="s">
        <v>979</v>
      </c>
      <c r="K372" s="19" t="str">
        <f t="shared" si="290"/>
        <v>Halaelurus natalensis</v>
      </c>
      <c r="L372" s="20">
        <f>VLOOKUP($K372,GlobSheetPaste!$H$3:$P$1269,2,FALSE)</f>
        <v>44613</v>
      </c>
      <c r="M372" s="20">
        <f>VLOOKUP($K372,GlobSheetPaste!$H$3:$P$1269,3,FALSE)</f>
        <v>124435463</v>
      </c>
      <c r="N372" s="20" t="str">
        <f>VLOOKUP($K372,GlobSheetPaste!$H$3:$P$1269,4,FALSE)</f>
        <v>published</v>
      </c>
      <c r="O372" s="20" t="str">
        <f>VLOOKUP($K372,GlobSheetPaste!$H$3:$P$1269,5,FALSE)</f>
        <v>DD</v>
      </c>
      <c r="P372" s="20">
        <f>VLOOKUP($K372,GlobSheetPaste!$H$3:$P$1269,6,FALSE)</f>
        <v>2004</v>
      </c>
      <c r="Q372" s="20" t="str">
        <f>VLOOKUP($K372,GlobSheetPaste!$H$3:$P$1269,7,FALSE)</f>
        <v>VU</v>
      </c>
      <c r="R372" s="20" t="str">
        <f>VLOOKUP($K372,GlobSheetPaste!$H$3:$P$1269,8,FALSE)</f>
        <v>A2bcd</v>
      </c>
      <c r="S372" s="20" t="str">
        <f t="shared" si="399"/>
        <v>non-genuine change</v>
      </c>
      <c r="T372" s="20" t="b">
        <f t="shared" si="291"/>
        <v>0</v>
      </c>
      <c r="U372" s="22">
        <f>VLOOKUP($K372,GlobSheetPaste!$H$3:$P$1269,9,FALSE)</f>
        <v>43862</v>
      </c>
      <c r="V372" s="19">
        <v>1</v>
      </c>
      <c r="W372" s="19">
        <v>172</v>
      </c>
      <c r="X372" s="2" t="b">
        <f t="shared" ref="X372:Y372" si="417">ISNUMBER(V372)</f>
        <v>1</v>
      </c>
      <c r="Y372" s="2" t="b">
        <f t="shared" si="417"/>
        <v>1</v>
      </c>
      <c r="Z372" s="2" t="s">
        <v>89</v>
      </c>
      <c r="AB372" s="2" t="s">
        <v>83</v>
      </c>
      <c r="AC372" s="24" t="str">
        <f ca="1">IFERROR(__xludf.DUMMYFUNCTION("SPLIT(AB372,""_"")"),"Coastal")</f>
        <v>Coastal</v>
      </c>
      <c r="AD372" s="24"/>
      <c r="AE372" s="24">
        <f>VLOOKUP(J372,rangearea210527!$B$2:$C$1159,2,TRUE)</f>
        <v>84854.112150000001</v>
      </c>
      <c r="AF372" s="26" t="s">
        <v>118</v>
      </c>
      <c r="AG372" s="26">
        <v>50</v>
      </c>
      <c r="AH372" s="26" t="s">
        <v>84</v>
      </c>
      <c r="AI372" s="26" t="s">
        <v>85</v>
      </c>
      <c r="AJ372" s="27" t="s">
        <v>86</v>
      </c>
      <c r="AK372" s="27"/>
      <c r="AL372" s="26">
        <v>15</v>
      </c>
      <c r="AM372" s="26">
        <v>0</v>
      </c>
      <c r="AN372" s="26">
        <v>0</v>
      </c>
      <c r="AO372" s="29">
        <v>0</v>
      </c>
      <c r="AP372" s="30"/>
      <c r="AQ372" s="30"/>
      <c r="AR372" s="30"/>
      <c r="AS372" s="1">
        <v>0</v>
      </c>
      <c r="AT372" s="1"/>
      <c r="AU372" s="1"/>
      <c r="AV372" s="1"/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B372" s="1">
        <v>1</v>
      </c>
      <c r="BH372" s="1">
        <v>1</v>
      </c>
      <c r="BI372" s="1">
        <v>1</v>
      </c>
      <c r="BJ372" s="1">
        <v>1</v>
      </c>
      <c r="BK372" s="1">
        <v>1</v>
      </c>
      <c r="BL372" s="1"/>
      <c r="BM372" s="1"/>
      <c r="BN372" s="1"/>
      <c r="BO372" s="1"/>
      <c r="BP372" s="1"/>
      <c r="BQ372" s="1"/>
      <c r="BR372" s="1"/>
      <c r="BS372" s="1"/>
      <c r="BT372" s="1">
        <v>1</v>
      </c>
      <c r="BU372" s="1"/>
      <c r="BV372" s="1"/>
      <c r="BW372" s="1">
        <v>0</v>
      </c>
    </row>
    <row r="373" spans="1:75" ht="15.75" hidden="1" customHeight="1" x14ac:dyDescent="0.3">
      <c r="A373" s="2">
        <v>333</v>
      </c>
      <c r="B373" s="2">
        <v>1</v>
      </c>
      <c r="C373" s="2" t="s">
        <v>75</v>
      </c>
      <c r="D373" s="1">
        <v>9</v>
      </c>
      <c r="E373" s="2" t="str">
        <f t="shared" si="289"/>
        <v>9_Carcharhiniformes</v>
      </c>
      <c r="F373" s="2" t="s">
        <v>76</v>
      </c>
      <c r="G373" s="2" t="s">
        <v>800</v>
      </c>
      <c r="H373" s="2" t="s">
        <v>969</v>
      </c>
      <c r="I373" s="2" t="s">
        <v>980</v>
      </c>
      <c r="J373" s="2" t="s">
        <v>981</v>
      </c>
      <c r="K373" s="19" t="str">
        <f t="shared" si="290"/>
        <v>Halaelurus quagga</v>
      </c>
      <c r="L373" s="20">
        <f>VLOOKUP($K373,GlobSheetPaste!$H$3:$P$1269,2,FALSE)</f>
        <v>161625</v>
      </c>
      <c r="M373" s="20">
        <f>VLOOKUP($K373,GlobSheetPaste!$H$3:$P$1269,3,FALSE)</f>
        <v>109913019</v>
      </c>
      <c r="N373" s="20" t="str">
        <f>VLOOKUP($K373,GlobSheetPaste!$H$3:$P$1269,4,FALSE)</f>
        <v>published</v>
      </c>
      <c r="O373" s="20" t="str">
        <f>VLOOKUP($K373,GlobSheetPaste!$H$3:$P$1269,5,FALSE)</f>
        <v>DD</v>
      </c>
      <c r="P373" s="20">
        <f>VLOOKUP($K373,GlobSheetPaste!$H$3:$P$1269,6,FALSE)</f>
        <v>2007</v>
      </c>
      <c r="Q373" s="20" t="str">
        <f>VLOOKUP($K373,GlobSheetPaste!$H$3:$P$1269,7,FALSE)</f>
        <v>DD</v>
      </c>
      <c r="R373" s="20" t="str">
        <f>VLOOKUP($K373,GlobSheetPaste!$H$3:$P$1269,8,FALSE)</f>
        <v>NA</v>
      </c>
      <c r="S373" s="20" t="str">
        <f t="shared" si="399"/>
        <v>NoChange</v>
      </c>
      <c r="T373" s="20" t="b">
        <f t="shared" si="291"/>
        <v>0</v>
      </c>
      <c r="U373" s="20">
        <f>VLOOKUP($K373,GlobSheetPaste!$H$3:$P$1269,9,FALSE)</f>
        <v>2017</v>
      </c>
      <c r="V373" s="19">
        <v>54</v>
      </c>
      <c r="W373" s="19">
        <v>300</v>
      </c>
      <c r="X373" s="2" t="b">
        <f t="shared" ref="X373:Y373" si="418">ISNUMBER(V373)</f>
        <v>1</v>
      </c>
      <c r="Y373" s="2" t="b">
        <f t="shared" si="418"/>
        <v>1</v>
      </c>
      <c r="Z373" s="2" t="s">
        <v>89</v>
      </c>
      <c r="AB373" s="2" t="s">
        <v>83</v>
      </c>
      <c r="AC373" s="24" t="str">
        <f ca="1">IFERROR(__xludf.DUMMYFUNCTION("SPLIT(AB373,""_"")"),"Coastal")</f>
        <v>Coastal</v>
      </c>
      <c r="AD373" s="24"/>
      <c r="AE373" s="24">
        <f>VLOOKUP(J373,rangearea210527!$B$2:$C$1159,2,TRUE)</f>
        <v>58061.123290000003</v>
      </c>
      <c r="AF373" s="26" t="s">
        <v>118</v>
      </c>
      <c r="AG373" s="26">
        <v>37</v>
      </c>
      <c r="AH373" s="26" t="s">
        <v>84</v>
      </c>
      <c r="AI373" s="26" t="s">
        <v>85</v>
      </c>
      <c r="AJ373" s="27" t="s">
        <v>86</v>
      </c>
      <c r="AK373" s="27"/>
      <c r="AL373" s="26"/>
      <c r="AM373" s="26">
        <v>0</v>
      </c>
      <c r="AN373" s="26">
        <v>0</v>
      </c>
      <c r="AO373" s="29">
        <v>0</v>
      </c>
      <c r="AP373" s="30"/>
      <c r="AQ373" s="30"/>
      <c r="AR373" s="30"/>
      <c r="AS373" s="1">
        <v>0</v>
      </c>
      <c r="AT373" s="1"/>
      <c r="AU373" s="1"/>
      <c r="AV373" s="1"/>
      <c r="AW373" s="1">
        <v>1</v>
      </c>
      <c r="AX373" s="1">
        <v>1</v>
      </c>
      <c r="AY373" s="1">
        <v>1</v>
      </c>
      <c r="BA373" s="1">
        <v>1</v>
      </c>
      <c r="BG373" s="1">
        <v>1</v>
      </c>
      <c r="BH373" s="1">
        <v>1</v>
      </c>
      <c r="BI373" s="1"/>
      <c r="BJ373" s="1">
        <v>1</v>
      </c>
      <c r="BK373" s="1">
        <v>1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>
        <v>0</v>
      </c>
    </row>
    <row r="374" spans="1:75" ht="15.75" hidden="1" customHeight="1" x14ac:dyDescent="0.3">
      <c r="A374" s="2">
        <v>334</v>
      </c>
      <c r="B374" s="2">
        <v>1</v>
      </c>
      <c r="C374" s="2" t="s">
        <v>75</v>
      </c>
      <c r="D374" s="1">
        <v>9</v>
      </c>
      <c r="E374" s="2" t="str">
        <f t="shared" si="289"/>
        <v>9_Carcharhiniformes</v>
      </c>
      <c r="F374" s="2" t="s">
        <v>76</v>
      </c>
      <c r="G374" s="2" t="s">
        <v>800</v>
      </c>
      <c r="H374" s="2" t="s">
        <v>969</v>
      </c>
      <c r="I374" s="2" t="s">
        <v>982</v>
      </c>
      <c r="J374" s="2" t="s">
        <v>983</v>
      </c>
      <c r="K374" s="19" t="str">
        <f t="shared" si="290"/>
        <v>Halaelurus sellus</v>
      </c>
      <c r="L374" s="20">
        <f>VLOOKUP($K374,GlobSheetPaste!$H$3:$P$1269,2,FALSE)</f>
        <v>42713</v>
      </c>
      <c r="M374" s="20">
        <f>VLOOKUP($K374,GlobSheetPaste!$H$3:$P$1269,3,FALSE)</f>
        <v>68624720</v>
      </c>
      <c r="N374" s="20" t="str">
        <f>VLOOKUP($K374,GlobSheetPaste!$H$3:$P$1269,4,FALSE)</f>
        <v>published</v>
      </c>
      <c r="O374" s="20" t="str">
        <f>VLOOKUP($K374,GlobSheetPaste!$H$3:$P$1269,5,FALSE)</f>
        <v>LC</v>
      </c>
      <c r="P374" s="20">
        <f>VLOOKUP($K374,GlobSheetPaste!$H$3:$P$1269,6,FALSE)</f>
        <v>2007</v>
      </c>
      <c r="Q374" s="20" t="str">
        <f>VLOOKUP($K374,GlobSheetPaste!$H$3:$P$1269,7,FALSE)</f>
        <v>LC</v>
      </c>
      <c r="R374" s="20" t="str">
        <f>VLOOKUP($K374,GlobSheetPaste!$H$3:$P$1269,8,FALSE)</f>
        <v>NA</v>
      </c>
      <c r="S374" s="20" t="str">
        <f t="shared" si="399"/>
        <v>NoChange</v>
      </c>
      <c r="T374" s="20" t="b">
        <f t="shared" si="291"/>
        <v>0</v>
      </c>
      <c r="U374" s="20">
        <f>VLOOKUP($K374,GlobSheetPaste!$H$3:$P$1269,9,FALSE)</f>
        <v>2015</v>
      </c>
      <c r="V374" s="19">
        <v>62</v>
      </c>
      <c r="W374" s="19">
        <v>164</v>
      </c>
      <c r="X374" s="2" t="b">
        <f t="shared" ref="X374:Y374" si="419">ISNUMBER(V374)</f>
        <v>1</v>
      </c>
      <c r="Y374" s="2" t="b">
        <f t="shared" si="419"/>
        <v>1</v>
      </c>
      <c r="Z374" s="2" t="s">
        <v>89</v>
      </c>
      <c r="AB374" s="2" t="s">
        <v>83</v>
      </c>
      <c r="AC374" s="24" t="str">
        <f ca="1">IFERROR(__xludf.DUMMYFUNCTION("SPLIT(AB374,""_"")"),"Coastal")</f>
        <v>Coastal</v>
      </c>
      <c r="AD374" s="24"/>
      <c r="AE374" s="24">
        <f>VLOOKUP(J374,rangearea210527!$B$2:$C$1159,2,TRUE)</f>
        <v>198880.74909999999</v>
      </c>
      <c r="AF374" s="26"/>
      <c r="AG374" s="26">
        <v>42</v>
      </c>
      <c r="AH374" s="26" t="s">
        <v>84</v>
      </c>
      <c r="AI374" s="26" t="s">
        <v>85</v>
      </c>
      <c r="AJ374" s="27" t="s">
        <v>86</v>
      </c>
      <c r="AK374" s="27"/>
      <c r="AL374" s="26"/>
      <c r="AM374" s="26">
        <v>0</v>
      </c>
      <c r="AN374" s="26">
        <v>0</v>
      </c>
      <c r="AO374" s="29">
        <v>0</v>
      </c>
      <c r="AP374" s="30"/>
      <c r="AQ374" s="30"/>
      <c r="AR374" s="30"/>
      <c r="AS374" s="1">
        <v>0</v>
      </c>
      <c r="AT374" s="1"/>
      <c r="AU374" s="1"/>
      <c r="AV374" s="1"/>
      <c r="AW374" s="1">
        <v>1</v>
      </c>
      <c r="AX374" s="1">
        <v>1</v>
      </c>
      <c r="AY374" s="1">
        <v>1</v>
      </c>
      <c r="BA374" s="1">
        <v>1</v>
      </c>
      <c r="BJ374" s="1">
        <v>1</v>
      </c>
      <c r="BK374" s="1">
        <v>1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>
        <v>0</v>
      </c>
    </row>
    <row r="375" spans="1:75" ht="15.75" hidden="1" customHeight="1" x14ac:dyDescent="0.3">
      <c r="A375" s="2">
        <v>335</v>
      </c>
      <c r="B375" s="2">
        <v>1</v>
      </c>
      <c r="C375" s="2" t="s">
        <v>75</v>
      </c>
      <c r="D375" s="1">
        <v>9</v>
      </c>
      <c r="E375" s="2" t="str">
        <f t="shared" si="289"/>
        <v>9_Carcharhiniformes</v>
      </c>
      <c r="F375" s="2" t="s">
        <v>76</v>
      </c>
      <c r="G375" s="2" t="s">
        <v>800</v>
      </c>
      <c r="H375" s="2" t="s">
        <v>984</v>
      </c>
      <c r="I375" s="2" t="s">
        <v>985</v>
      </c>
      <c r="J375" s="2" t="s">
        <v>986</v>
      </c>
      <c r="K375" s="19" t="str">
        <f t="shared" si="290"/>
        <v>Haploblepharus edwardsii</v>
      </c>
      <c r="L375" s="20">
        <f>VLOOKUP($K375,GlobSheetPaste!$H$3:$P$1269,2,FALSE)</f>
        <v>39345</v>
      </c>
      <c r="M375" s="20">
        <f>VLOOKUP($K375,GlobSheetPaste!$H$3:$P$1269,3,FALSE)</f>
        <v>124403633</v>
      </c>
      <c r="N375" s="20" t="str">
        <f>VLOOKUP($K375,GlobSheetPaste!$H$3:$P$1269,4,FALSE)</f>
        <v>published</v>
      </c>
      <c r="O375" s="20" t="str">
        <f>VLOOKUP($K375,GlobSheetPaste!$H$3:$P$1269,5,FALSE)</f>
        <v>NT</v>
      </c>
      <c r="P375" s="20">
        <f>VLOOKUP($K375,GlobSheetPaste!$H$3:$P$1269,6,FALSE)</f>
        <v>2008</v>
      </c>
      <c r="Q375" s="20" t="str">
        <f>VLOOKUP($K375,GlobSheetPaste!$H$3:$P$1269,7,FALSE)</f>
        <v>EN</v>
      </c>
      <c r="R375" s="20" t="str">
        <f>VLOOKUP($K375,GlobSheetPaste!$H$3:$P$1269,8,FALSE)</f>
        <v>A2bcd</v>
      </c>
      <c r="S375" s="20" t="str">
        <f t="shared" si="399"/>
        <v>non-genuine change</v>
      </c>
      <c r="T375" s="20" t="b">
        <f t="shared" si="291"/>
        <v>0</v>
      </c>
      <c r="U375" s="22">
        <f>VLOOKUP($K375,GlobSheetPaste!$H$3:$P$1269,9,FALSE)</f>
        <v>43862</v>
      </c>
      <c r="V375" s="19">
        <v>0</v>
      </c>
      <c r="W375" s="19">
        <v>288</v>
      </c>
      <c r="X375" s="2" t="b">
        <f t="shared" ref="X375:Y375" si="420">ISNUMBER(V375)</f>
        <v>1</v>
      </c>
      <c r="Y375" s="2" t="b">
        <f t="shared" si="420"/>
        <v>1</v>
      </c>
      <c r="Z375" s="2" t="s">
        <v>89</v>
      </c>
      <c r="AB375" s="2" t="s">
        <v>83</v>
      </c>
      <c r="AC375" s="24" t="str">
        <f ca="1">IFERROR(__xludf.DUMMYFUNCTION("SPLIT(AB375,""_"")"),"Coastal")</f>
        <v>Coastal</v>
      </c>
      <c r="AD375" s="24"/>
      <c r="AE375" s="24">
        <f>VLOOKUP(J375,rangearea210527!$B$2:$C$1159,2,TRUE)</f>
        <v>60851.492749999998</v>
      </c>
      <c r="AF375" s="26" t="s">
        <v>118</v>
      </c>
      <c r="AG375" s="26">
        <v>64</v>
      </c>
      <c r="AH375" s="26" t="s">
        <v>84</v>
      </c>
      <c r="AI375" s="26" t="s">
        <v>85</v>
      </c>
      <c r="AJ375" s="27" t="s">
        <v>86</v>
      </c>
      <c r="AK375" s="27"/>
      <c r="AL375" s="26">
        <v>20</v>
      </c>
      <c r="AM375" s="26">
        <v>0</v>
      </c>
      <c r="AN375" s="26">
        <v>0</v>
      </c>
      <c r="AO375" s="29">
        <v>0</v>
      </c>
      <c r="AP375" s="30"/>
      <c r="AQ375" s="30"/>
      <c r="AR375" s="30"/>
      <c r="AS375" s="1">
        <v>0</v>
      </c>
      <c r="AT375" s="1"/>
      <c r="AU375" s="1"/>
      <c r="AV375" s="1"/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B375" s="1">
        <v>1</v>
      </c>
      <c r="BH375" s="1">
        <v>1</v>
      </c>
      <c r="BI375" s="1">
        <v>1</v>
      </c>
      <c r="BJ375" s="1">
        <v>1</v>
      </c>
      <c r="BK375" s="1">
        <v>1</v>
      </c>
      <c r="BL375" s="1"/>
      <c r="BM375" s="1"/>
      <c r="BN375" s="1"/>
      <c r="BO375" s="1"/>
      <c r="BP375" s="1"/>
      <c r="BQ375" s="1"/>
      <c r="BR375" s="1"/>
      <c r="BS375" s="1"/>
      <c r="BT375" s="1">
        <v>1</v>
      </c>
      <c r="BU375" s="1"/>
      <c r="BV375" s="1"/>
      <c r="BW375" s="1">
        <v>0</v>
      </c>
    </row>
    <row r="376" spans="1:75" ht="15.75" hidden="1" customHeight="1" x14ac:dyDescent="0.3">
      <c r="A376" s="2">
        <v>336</v>
      </c>
      <c r="B376" s="2">
        <v>1</v>
      </c>
      <c r="C376" s="2" t="s">
        <v>75</v>
      </c>
      <c r="D376" s="1">
        <v>9</v>
      </c>
      <c r="E376" s="2" t="str">
        <f t="shared" si="289"/>
        <v>9_Carcharhiniformes</v>
      </c>
      <c r="F376" s="2" t="s">
        <v>76</v>
      </c>
      <c r="G376" s="2" t="s">
        <v>800</v>
      </c>
      <c r="H376" s="2" t="s">
        <v>984</v>
      </c>
      <c r="I376" s="2" t="s">
        <v>987</v>
      </c>
      <c r="J376" s="2" t="s">
        <v>988</v>
      </c>
      <c r="K376" s="19" t="str">
        <f t="shared" si="290"/>
        <v>Haploblepharus fuscus</v>
      </c>
      <c r="L376" s="20">
        <f>VLOOKUP($K376,GlobSheetPaste!$H$3:$P$1269,2,FALSE)</f>
        <v>39346</v>
      </c>
      <c r="M376" s="20">
        <f>VLOOKUP($K376,GlobSheetPaste!$H$3:$P$1269,3,FALSE)</f>
        <v>124403821</v>
      </c>
      <c r="N376" s="20" t="str">
        <f>VLOOKUP($K376,GlobSheetPaste!$H$3:$P$1269,4,FALSE)</f>
        <v>published</v>
      </c>
      <c r="O376" s="20" t="str">
        <f>VLOOKUP($K376,GlobSheetPaste!$H$3:$P$1269,5,FALSE)</f>
        <v>VU</v>
      </c>
      <c r="P376" s="20">
        <f>VLOOKUP($K376,GlobSheetPaste!$H$3:$P$1269,6,FALSE)</f>
        <v>2008</v>
      </c>
      <c r="Q376" s="20" t="str">
        <f>VLOOKUP($K376,GlobSheetPaste!$H$3:$P$1269,7,FALSE)</f>
        <v>VU</v>
      </c>
      <c r="R376" s="20" t="str">
        <f>VLOOKUP($K376,GlobSheetPaste!$H$3:$P$1269,8,FALSE)</f>
        <v>A2bcd</v>
      </c>
      <c r="S376" s="20" t="str">
        <f t="shared" si="399"/>
        <v>NoChange</v>
      </c>
      <c r="T376" s="20" t="b">
        <f t="shared" si="291"/>
        <v>0</v>
      </c>
      <c r="U376" s="22">
        <f>VLOOKUP($K376,GlobSheetPaste!$H$3:$P$1269,9,FALSE)</f>
        <v>43862</v>
      </c>
      <c r="V376" s="19">
        <v>0</v>
      </c>
      <c r="W376" s="19">
        <v>35</v>
      </c>
      <c r="X376" s="2" t="b">
        <f t="shared" ref="X376:Y376" si="421">ISNUMBER(V376)</f>
        <v>1</v>
      </c>
      <c r="Y376" s="2" t="b">
        <f t="shared" si="421"/>
        <v>1</v>
      </c>
      <c r="Z376" s="2" t="s">
        <v>89</v>
      </c>
      <c r="AB376" s="2" t="s">
        <v>83</v>
      </c>
      <c r="AC376" s="24" t="str">
        <f ca="1">IFERROR(__xludf.DUMMYFUNCTION("SPLIT(AB376,""_"")"),"Coastal")</f>
        <v>Coastal</v>
      </c>
      <c r="AD376" s="24"/>
      <c r="AE376" s="24">
        <f>VLOOKUP(J376,rangearea210527!$B$2:$C$1159,2,TRUE)</f>
        <v>1362.667627</v>
      </c>
      <c r="AF376" s="26" t="s">
        <v>118</v>
      </c>
      <c r="AG376" s="26">
        <v>69</v>
      </c>
      <c r="AH376" s="26" t="s">
        <v>84</v>
      </c>
      <c r="AI376" s="26" t="s">
        <v>85</v>
      </c>
      <c r="AJ376" s="27" t="s">
        <v>86</v>
      </c>
      <c r="AK376" s="27"/>
      <c r="AL376" s="26">
        <v>20</v>
      </c>
      <c r="AM376" s="26">
        <v>0</v>
      </c>
      <c r="AN376" s="26">
        <v>0</v>
      </c>
      <c r="AO376" s="29">
        <v>0</v>
      </c>
      <c r="AP376" s="30"/>
      <c r="AQ376" s="30"/>
      <c r="AR376" s="30"/>
      <c r="AS376" s="1">
        <v>0</v>
      </c>
      <c r="AT376" s="1"/>
      <c r="AU376" s="1"/>
      <c r="AV376" s="1"/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B376" s="1">
        <v>1</v>
      </c>
      <c r="BH376" s="1">
        <v>1</v>
      </c>
      <c r="BI376" s="1">
        <v>1</v>
      </c>
      <c r="BJ376" s="1">
        <v>1</v>
      </c>
      <c r="BK376" s="1">
        <v>1</v>
      </c>
      <c r="BL376" s="1"/>
      <c r="BM376" s="1"/>
      <c r="BN376" s="1"/>
      <c r="BO376" s="1"/>
      <c r="BP376" s="1"/>
      <c r="BQ376" s="1"/>
      <c r="BR376" s="1"/>
      <c r="BS376" s="1"/>
      <c r="BT376" s="1">
        <v>1</v>
      </c>
      <c r="BU376" s="1"/>
      <c r="BV376" s="1"/>
      <c r="BW376" s="1">
        <v>0</v>
      </c>
    </row>
    <row r="377" spans="1:75" ht="15.75" hidden="1" customHeight="1" x14ac:dyDescent="0.3">
      <c r="A377" s="2">
        <v>337</v>
      </c>
      <c r="B377" s="2">
        <v>1</v>
      </c>
      <c r="C377" s="2" t="s">
        <v>75</v>
      </c>
      <c r="D377" s="1">
        <v>9</v>
      </c>
      <c r="E377" s="2" t="str">
        <f t="shared" si="289"/>
        <v>9_Carcharhiniformes</v>
      </c>
      <c r="F377" s="2" t="s">
        <v>76</v>
      </c>
      <c r="G377" s="2" t="s">
        <v>800</v>
      </c>
      <c r="H377" s="2" t="s">
        <v>984</v>
      </c>
      <c r="I377" s="2" t="s">
        <v>989</v>
      </c>
      <c r="J377" s="2" t="s">
        <v>990</v>
      </c>
      <c r="K377" s="19" t="str">
        <f t="shared" si="290"/>
        <v>Haploblepharus kistnasamyi</v>
      </c>
      <c r="L377" s="20">
        <f>VLOOKUP($K377,GlobSheetPaste!$H$3:$P$1269,2,FALSE)</f>
        <v>161667</v>
      </c>
      <c r="M377" s="20">
        <f>VLOOKUP($K377,GlobSheetPaste!$H$3:$P$1269,3,FALSE)</f>
        <v>124524866</v>
      </c>
      <c r="N377" s="20" t="str">
        <f>VLOOKUP($K377,GlobSheetPaste!$H$3:$P$1269,4,FALSE)</f>
        <v>published</v>
      </c>
      <c r="O377" s="20" t="str">
        <f>VLOOKUP($K377,GlobSheetPaste!$H$3:$P$1269,5,FALSE)</f>
        <v>CR</v>
      </c>
      <c r="P377" s="20">
        <f>VLOOKUP($K377,GlobSheetPaste!$H$3:$P$1269,6,FALSE)</f>
        <v>2008</v>
      </c>
      <c r="Q377" s="20" t="str">
        <f>VLOOKUP($K377,GlobSheetPaste!$H$3:$P$1269,7,FALSE)</f>
        <v>VU</v>
      </c>
      <c r="R377" s="20" t="str">
        <f>VLOOKUP($K377,GlobSheetPaste!$H$3:$P$1269,8,FALSE)</f>
        <v>B2ab(v)</v>
      </c>
      <c r="S377" s="20" t="str">
        <f t="shared" si="399"/>
        <v>non-genuine change</v>
      </c>
      <c r="T377" s="20" t="b">
        <f t="shared" si="291"/>
        <v>0</v>
      </c>
      <c r="U377" s="20">
        <f>VLOOKUP($K377,GlobSheetPaste!$H$3:$P$1269,9,FALSE)</f>
        <v>2018</v>
      </c>
      <c r="V377" s="19">
        <v>0</v>
      </c>
      <c r="W377" s="23">
        <v>50</v>
      </c>
      <c r="X377" s="2" t="b">
        <f t="shared" ref="X377:Y377" si="422">ISNUMBER(V377)</f>
        <v>1</v>
      </c>
      <c r="Y377" s="2" t="b">
        <f t="shared" si="422"/>
        <v>1</v>
      </c>
      <c r="Z377" s="1" t="s">
        <v>149</v>
      </c>
      <c r="AB377" s="2" t="s">
        <v>83</v>
      </c>
      <c r="AC377" s="24" t="str">
        <f ca="1">IFERROR(__xludf.DUMMYFUNCTION("SPLIT(AB377,""_"")"),"Coastal")</f>
        <v>Coastal</v>
      </c>
      <c r="AD377" s="24"/>
      <c r="AE377" s="24">
        <f>VLOOKUP(J377,rangearea210527!$B$2:$C$1159,2,TRUE)</f>
        <v>1427.954831</v>
      </c>
      <c r="AF377" s="26" t="s">
        <v>118</v>
      </c>
      <c r="AG377" s="25">
        <v>50</v>
      </c>
      <c r="AH377" s="26" t="s">
        <v>84</v>
      </c>
      <c r="AI377" s="26" t="s">
        <v>85</v>
      </c>
      <c r="AJ377" s="27" t="s">
        <v>86</v>
      </c>
      <c r="AK377" s="28"/>
      <c r="AL377" s="25">
        <v>15</v>
      </c>
      <c r="AM377" s="26">
        <v>0</v>
      </c>
      <c r="AN377" s="26">
        <v>0</v>
      </c>
      <c r="AO377" s="29">
        <v>1</v>
      </c>
      <c r="AP377" s="30"/>
      <c r="AQ377" s="30"/>
      <c r="AR377" s="30"/>
      <c r="AS377" s="1">
        <v>0</v>
      </c>
      <c r="AT377" s="1"/>
      <c r="AU377" s="1"/>
      <c r="AV377" s="1"/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B377" s="1">
        <v>1</v>
      </c>
      <c r="BH377" s="1">
        <v>1</v>
      </c>
      <c r="BI377" s="1">
        <v>1</v>
      </c>
      <c r="BJ377" s="1">
        <v>1</v>
      </c>
      <c r="BK377" s="1">
        <v>1</v>
      </c>
      <c r="BL377" s="1"/>
      <c r="BM377" s="1"/>
      <c r="BN377" s="1"/>
      <c r="BO377" s="1"/>
      <c r="BP377" s="1"/>
      <c r="BQ377" s="1"/>
      <c r="BR377" s="1"/>
      <c r="BS377" s="1"/>
      <c r="BT377" s="1">
        <v>1</v>
      </c>
      <c r="BU377" s="1"/>
      <c r="BV377" s="1"/>
      <c r="BW377" s="1">
        <v>0</v>
      </c>
    </row>
    <row r="378" spans="1:75" ht="15.75" hidden="1" customHeight="1" x14ac:dyDescent="0.3">
      <c r="A378" s="2">
        <v>338</v>
      </c>
      <c r="B378" s="2">
        <v>1</v>
      </c>
      <c r="C378" s="2" t="s">
        <v>75</v>
      </c>
      <c r="D378" s="1">
        <v>9</v>
      </c>
      <c r="E378" s="2" t="str">
        <f t="shared" si="289"/>
        <v>9_Carcharhiniformes</v>
      </c>
      <c r="F378" s="2" t="s">
        <v>76</v>
      </c>
      <c r="G378" s="2" t="s">
        <v>800</v>
      </c>
      <c r="H378" s="2" t="s">
        <v>984</v>
      </c>
      <c r="I378" s="2" t="s">
        <v>991</v>
      </c>
      <c r="J378" s="2" t="s">
        <v>992</v>
      </c>
      <c r="K378" s="19" t="str">
        <f t="shared" si="290"/>
        <v>Haploblepharus pictus</v>
      </c>
      <c r="L378" s="20">
        <f>VLOOKUP($K378,GlobSheetPaste!$H$3:$P$1269,2,FALSE)</f>
        <v>161650</v>
      </c>
      <c r="M378" s="20">
        <f>VLOOKUP($K378,GlobSheetPaste!$H$3:$P$1269,3,FALSE)</f>
        <v>124521775</v>
      </c>
      <c r="N378" s="20" t="str">
        <f>VLOOKUP($K378,GlobSheetPaste!$H$3:$P$1269,4,FALSE)</f>
        <v>published</v>
      </c>
      <c r="O378" s="20" t="str">
        <f>VLOOKUP($K378,GlobSheetPaste!$H$3:$P$1269,5,FALSE)</f>
        <v>LC</v>
      </c>
      <c r="P378" s="20">
        <f>VLOOKUP($K378,GlobSheetPaste!$H$3:$P$1269,6,FALSE)</f>
        <v>2008</v>
      </c>
      <c r="Q378" s="20" t="str">
        <f>VLOOKUP($K378,GlobSheetPaste!$H$3:$P$1269,7,FALSE)</f>
        <v>LC</v>
      </c>
      <c r="R378" s="20" t="str">
        <f>VLOOKUP($K378,GlobSheetPaste!$H$3:$P$1269,8,FALSE)</f>
        <v>NA</v>
      </c>
      <c r="S378" s="20" t="str">
        <f t="shared" si="399"/>
        <v>NoChange</v>
      </c>
      <c r="T378" s="20" t="b">
        <f t="shared" si="291"/>
        <v>0</v>
      </c>
      <c r="U378" s="20">
        <f>VLOOKUP($K378,GlobSheetPaste!$H$3:$P$1269,9,FALSE)</f>
        <v>2018</v>
      </c>
      <c r="V378" s="19">
        <v>0</v>
      </c>
      <c r="W378" s="19">
        <v>35</v>
      </c>
      <c r="X378" s="2" t="b">
        <f t="shared" ref="X378:Y378" si="423">ISNUMBER(V378)</f>
        <v>1</v>
      </c>
      <c r="Y378" s="2" t="b">
        <f t="shared" si="423"/>
        <v>1</v>
      </c>
      <c r="Z378" s="2" t="s">
        <v>89</v>
      </c>
      <c r="AB378" s="2" t="s">
        <v>83</v>
      </c>
      <c r="AC378" s="24" t="str">
        <f ca="1">IFERROR(__xludf.DUMMYFUNCTION("SPLIT(AB378,""_"")"),"Coastal")</f>
        <v>Coastal</v>
      </c>
      <c r="AD378" s="24"/>
      <c r="AE378" s="24">
        <f>VLOOKUP(J378,rangearea210527!$B$2:$C$1159,2,TRUE)</f>
        <v>2666.7880660000001</v>
      </c>
      <c r="AF378" s="26" t="s">
        <v>118</v>
      </c>
      <c r="AG378" s="26">
        <v>60</v>
      </c>
      <c r="AH378" s="26" t="s">
        <v>84</v>
      </c>
      <c r="AI378" s="26" t="s">
        <v>85</v>
      </c>
      <c r="AJ378" s="27" t="s">
        <v>86</v>
      </c>
      <c r="AK378" s="27"/>
      <c r="AL378" s="26">
        <v>20</v>
      </c>
      <c r="AM378" s="26">
        <v>0</v>
      </c>
      <c r="AN378" s="26">
        <v>0</v>
      </c>
      <c r="AO378" s="29">
        <v>0</v>
      </c>
      <c r="AP378" s="30"/>
      <c r="AQ378" s="30"/>
      <c r="AR378" s="30"/>
      <c r="AS378" s="1">
        <v>0</v>
      </c>
      <c r="AT378" s="1"/>
      <c r="AU378" s="1"/>
      <c r="AV378" s="1"/>
      <c r="AW378" s="1">
        <v>1</v>
      </c>
      <c r="AX378" s="1">
        <v>1</v>
      </c>
      <c r="AY378" s="1">
        <v>1</v>
      </c>
      <c r="BA378" s="1">
        <v>1</v>
      </c>
      <c r="BH378" s="1">
        <v>1</v>
      </c>
      <c r="BJ378" s="1">
        <v>1</v>
      </c>
      <c r="BK378" s="1">
        <v>1</v>
      </c>
      <c r="BL378" s="1"/>
      <c r="BM378" s="1"/>
      <c r="BN378" s="1"/>
      <c r="BO378" s="1"/>
      <c r="BP378" s="1"/>
      <c r="BQ378" s="1"/>
      <c r="BR378" s="1"/>
      <c r="BS378" s="1"/>
      <c r="BT378" s="1">
        <v>1</v>
      </c>
      <c r="BU378" s="1"/>
      <c r="BV378" s="1"/>
      <c r="BW378" s="1">
        <v>0</v>
      </c>
    </row>
    <row r="379" spans="1:75" ht="15.75" hidden="1" customHeight="1" x14ac:dyDescent="0.3">
      <c r="A379" s="2">
        <v>339</v>
      </c>
      <c r="B379" s="2">
        <v>1</v>
      </c>
      <c r="C379" s="2" t="s">
        <v>75</v>
      </c>
      <c r="D379" s="1">
        <v>9</v>
      </c>
      <c r="E379" s="2" t="str">
        <f t="shared" si="289"/>
        <v>9_Carcharhiniformes</v>
      </c>
      <c r="F379" s="2" t="s">
        <v>76</v>
      </c>
      <c r="G379" s="2" t="s">
        <v>800</v>
      </c>
      <c r="H379" s="2" t="s">
        <v>993</v>
      </c>
      <c r="I379" s="2" t="s">
        <v>994</v>
      </c>
      <c r="J379" s="2" t="s">
        <v>995</v>
      </c>
      <c r="K379" s="19" t="str">
        <f t="shared" si="290"/>
        <v>Holohalaelurus favus</v>
      </c>
      <c r="L379" s="20">
        <f>VLOOKUP($K379,GlobSheetPaste!$H$3:$P$1269,2,FALSE)</f>
        <v>161652</v>
      </c>
      <c r="M379" s="20">
        <f>VLOOKUP($K379,GlobSheetPaste!$H$3:$P$1269,3,FALSE)</f>
        <v>124522141</v>
      </c>
      <c r="N379" s="20" t="str">
        <f>VLOOKUP($K379,GlobSheetPaste!$H$3:$P$1269,4,FALSE)</f>
        <v>published</v>
      </c>
      <c r="O379" s="20" t="str">
        <f>VLOOKUP($K379,GlobSheetPaste!$H$3:$P$1269,5,FALSE)</f>
        <v>EN</v>
      </c>
      <c r="P379" s="20">
        <f>VLOOKUP($K379,GlobSheetPaste!$H$3:$P$1269,6,FALSE)</f>
        <v>2008</v>
      </c>
      <c r="Q379" s="20" t="str">
        <f>VLOOKUP($K379,GlobSheetPaste!$H$3:$P$1269,7,FALSE)</f>
        <v>EN</v>
      </c>
      <c r="R379" s="20" t="str">
        <f>VLOOKUP($K379,GlobSheetPaste!$H$3:$P$1269,8,FALSE)</f>
        <v>A2d</v>
      </c>
      <c r="S379" s="20" t="str">
        <f t="shared" si="399"/>
        <v>NoChange</v>
      </c>
      <c r="T379" s="20" t="b">
        <f t="shared" si="291"/>
        <v>0</v>
      </c>
      <c r="U379" s="22">
        <f>VLOOKUP($K379,GlobSheetPaste!$H$3:$P$1269,9,FALSE)</f>
        <v>43862</v>
      </c>
      <c r="V379" s="19">
        <v>200</v>
      </c>
      <c r="W379" s="19">
        <v>1000</v>
      </c>
      <c r="X379" s="2" t="b">
        <f t="shared" ref="X379:Y379" si="424">ISNUMBER(V379)</f>
        <v>1</v>
      </c>
      <c r="Y379" s="2" t="b">
        <f t="shared" si="424"/>
        <v>1</v>
      </c>
      <c r="Z379" s="2" t="s">
        <v>89</v>
      </c>
      <c r="AB379" s="2" t="s">
        <v>178</v>
      </c>
      <c r="AC379" s="24" t="str">
        <f ca="1">IFERROR(__xludf.DUMMYFUNCTION("SPLIT(AB379,""_"")"),"Deepwater")</f>
        <v>Deepwater</v>
      </c>
      <c r="AD379" s="24"/>
      <c r="AE379" s="24">
        <f>VLOOKUP(J379,rangearea210527!$B$2:$C$1159,2,TRUE)</f>
        <v>45368.178440000003</v>
      </c>
      <c r="AF379" s="26" t="s">
        <v>118</v>
      </c>
      <c r="AG379" s="26">
        <v>51.5</v>
      </c>
      <c r="AH379" s="26" t="s">
        <v>84</v>
      </c>
      <c r="AI379" s="26" t="s">
        <v>85</v>
      </c>
      <c r="AJ379" s="27" t="s">
        <v>86</v>
      </c>
      <c r="AK379" s="27"/>
      <c r="AL379" s="26">
        <v>15</v>
      </c>
      <c r="AM379" s="26">
        <v>1</v>
      </c>
      <c r="AN379" s="26">
        <v>0</v>
      </c>
      <c r="AO379" s="29">
        <v>0</v>
      </c>
      <c r="AP379" s="30"/>
      <c r="AQ379" s="30"/>
      <c r="AR379" s="30"/>
      <c r="AS379" s="1">
        <v>0</v>
      </c>
      <c r="AT379" s="1"/>
      <c r="AU379" s="1"/>
      <c r="AV379" s="1"/>
      <c r="AW379" s="1">
        <v>0</v>
      </c>
      <c r="AX379" s="1">
        <v>0</v>
      </c>
      <c r="AY379" s="1">
        <v>1</v>
      </c>
      <c r="AZ379" s="1">
        <v>1</v>
      </c>
      <c r="BA379" s="1"/>
      <c r="BB379" s="1"/>
      <c r="BC379" s="1">
        <v>1</v>
      </c>
      <c r="BD379" s="1">
        <v>1</v>
      </c>
      <c r="BH379" s="1">
        <v>1</v>
      </c>
      <c r="BI379" s="1">
        <v>1</v>
      </c>
      <c r="BJ379" s="1">
        <v>1</v>
      </c>
      <c r="BK379" s="1"/>
      <c r="BL379" s="1">
        <v>1</v>
      </c>
      <c r="BM379" s="1"/>
      <c r="BN379" s="1"/>
      <c r="BO379" s="1"/>
      <c r="BP379" s="1"/>
      <c r="BQ379" s="1"/>
      <c r="BR379" s="1"/>
      <c r="BS379" s="1"/>
      <c r="BT379" s="1">
        <v>1</v>
      </c>
      <c r="BU379" s="1"/>
      <c r="BV379" s="1"/>
      <c r="BW379" s="1">
        <v>0</v>
      </c>
    </row>
    <row r="380" spans="1:75" ht="15.75" hidden="1" customHeight="1" x14ac:dyDescent="0.3">
      <c r="A380" s="2">
        <v>340</v>
      </c>
      <c r="B380" s="2">
        <v>1</v>
      </c>
      <c r="C380" s="2" t="s">
        <v>75</v>
      </c>
      <c r="D380" s="1">
        <v>9</v>
      </c>
      <c r="E380" s="2" t="str">
        <f t="shared" si="289"/>
        <v>9_Carcharhiniformes</v>
      </c>
      <c r="F380" s="2" t="s">
        <v>76</v>
      </c>
      <c r="G380" s="2" t="s">
        <v>800</v>
      </c>
      <c r="H380" s="2" t="s">
        <v>993</v>
      </c>
      <c r="I380" s="2" t="s">
        <v>996</v>
      </c>
      <c r="J380" s="2" t="s">
        <v>997</v>
      </c>
      <c r="K380" s="19" t="str">
        <f t="shared" si="290"/>
        <v>Holohalaelurus grennian</v>
      </c>
      <c r="L380" s="20">
        <f>VLOOKUP($K380,GlobSheetPaste!$H$3:$P$1269,2,FALSE)</f>
        <v>161531</v>
      </c>
      <c r="M380" s="20">
        <f>VLOOKUP($K380,GlobSheetPaste!$H$3:$P$1269,3,FALSE)</f>
        <v>124501309</v>
      </c>
      <c r="N380" s="20" t="str">
        <f>VLOOKUP($K380,GlobSheetPaste!$H$3:$P$1269,4,FALSE)</f>
        <v>published</v>
      </c>
      <c r="O380" s="20" t="str">
        <f>VLOOKUP($K380,GlobSheetPaste!$H$3:$P$1269,5,FALSE)</f>
        <v>DD</v>
      </c>
      <c r="P380" s="20">
        <f>VLOOKUP($K380,GlobSheetPaste!$H$3:$P$1269,6,FALSE)</f>
        <v>2008</v>
      </c>
      <c r="Q380" s="20" t="str">
        <f>VLOOKUP($K380,GlobSheetPaste!$H$3:$P$1269,7,FALSE)</f>
        <v>DD</v>
      </c>
      <c r="R380" s="20" t="str">
        <f>VLOOKUP($K380,GlobSheetPaste!$H$3:$P$1269,8,FALSE)</f>
        <v>NA</v>
      </c>
      <c r="S380" s="20" t="str">
        <f t="shared" si="399"/>
        <v>NoChange</v>
      </c>
      <c r="T380" s="20" t="b">
        <f t="shared" si="291"/>
        <v>0</v>
      </c>
      <c r="U380" s="20">
        <f>VLOOKUP($K380,GlobSheetPaste!$H$3:$P$1269,9,FALSE)</f>
        <v>2018</v>
      </c>
      <c r="V380" s="19">
        <v>238</v>
      </c>
      <c r="W380" s="19">
        <v>353</v>
      </c>
      <c r="X380" s="2" t="b">
        <f t="shared" ref="X380:Y380" si="425">ISNUMBER(V380)</f>
        <v>1</v>
      </c>
      <c r="Y380" s="2" t="b">
        <f t="shared" si="425"/>
        <v>1</v>
      </c>
      <c r="Z380" s="2" t="s">
        <v>89</v>
      </c>
      <c r="AB380" s="2" t="s">
        <v>178</v>
      </c>
      <c r="AC380" s="24" t="str">
        <f ca="1">IFERROR(__xludf.DUMMYFUNCTION("SPLIT(AB380,""_"")"),"Deepwater")</f>
        <v>Deepwater</v>
      </c>
      <c r="AD380" s="24"/>
      <c r="AE380" s="24">
        <f>VLOOKUP(J380,rangearea210527!$B$2:$C$1159,2,TRUE)</f>
        <v>4451.2530029999998</v>
      </c>
      <c r="AF380" s="26" t="s">
        <v>118</v>
      </c>
      <c r="AG380" s="26">
        <v>27</v>
      </c>
      <c r="AH380" s="26" t="s">
        <v>84</v>
      </c>
      <c r="AI380" s="26" t="s">
        <v>85</v>
      </c>
      <c r="AJ380" s="27" t="s">
        <v>86</v>
      </c>
      <c r="AK380" s="27"/>
      <c r="AL380" s="26"/>
      <c r="AM380" s="26">
        <v>1</v>
      </c>
      <c r="AN380" s="26">
        <v>0</v>
      </c>
      <c r="AO380" s="29">
        <v>0</v>
      </c>
      <c r="AP380" s="30"/>
      <c r="AQ380" s="30"/>
      <c r="AR380" s="30"/>
      <c r="AS380" s="1">
        <v>0</v>
      </c>
      <c r="AT380" s="1"/>
      <c r="AU380" s="1"/>
      <c r="AV380" s="1"/>
      <c r="AW380" s="1">
        <v>0</v>
      </c>
      <c r="AX380" s="1">
        <v>0</v>
      </c>
      <c r="AY380" s="1">
        <v>1</v>
      </c>
      <c r="BC380" s="1">
        <v>1</v>
      </c>
      <c r="BG380" s="1">
        <v>1</v>
      </c>
      <c r="BH380" s="1">
        <v>1</v>
      </c>
      <c r="BI380" s="1"/>
      <c r="BJ380" s="1">
        <v>1</v>
      </c>
      <c r="BL380" s="1">
        <v>1</v>
      </c>
      <c r="BM380" s="1"/>
      <c r="BN380" s="1"/>
      <c r="BO380" s="1"/>
      <c r="BP380" s="1"/>
      <c r="BQ380" s="1"/>
      <c r="BR380" s="1"/>
      <c r="BS380" s="1"/>
      <c r="BT380" s="1">
        <v>1</v>
      </c>
      <c r="BU380" s="1"/>
      <c r="BV380" s="1"/>
      <c r="BW380" s="1">
        <v>0</v>
      </c>
    </row>
    <row r="381" spans="1:75" ht="15.75" hidden="1" customHeight="1" x14ac:dyDescent="0.3">
      <c r="A381" s="2">
        <v>341</v>
      </c>
      <c r="B381" s="2">
        <v>1</v>
      </c>
      <c r="C381" s="2" t="s">
        <v>75</v>
      </c>
      <c r="D381" s="1">
        <v>9</v>
      </c>
      <c r="E381" s="2" t="str">
        <f t="shared" si="289"/>
        <v>9_Carcharhiniformes</v>
      </c>
      <c r="F381" s="2" t="s">
        <v>76</v>
      </c>
      <c r="G381" s="2" t="s">
        <v>800</v>
      </c>
      <c r="H381" s="2" t="s">
        <v>993</v>
      </c>
      <c r="I381" s="2" t="s">
        <v>998</v>
      </c>
      <c r="J381" s="2" t="s">
        <v>999</v>
      </c>
      <c r="K381" s="19" t="str">
        <f t="shared" si="290"/>
        <v>Holohalaelurus melanostigma</v>
      </c>
      <c r="L381" s="20">
        <f>VLOOKUP($K381,GlobSheetPaste!$H$3:$P$1269,2,FALSE)</f>
        <v>60229</v>
      </c>
      <c r="M381" s="20">
        <f>VLOOKUP($K381,GlobSheetPaste!$H$3:$P$1269,3,FALSE)</f>
        <v>124453873</v>
      </c>
      <c r="N381" s="20" t="str">
        <f>VLOOKUP($K381,GlobSheetPaste!$H$3:$P$1269,4,FALSE)</f>
        <v>published</v>
      </c>
      <c r="O381" s="20" t="str">
        <f>VLOOKUP($K381,GlobSheetPaste!$H$3:$P$1269,5,FALSE)</f>
        <v>DD</v>
      </c>
      <c r="P381" s="20">
        <f>VLOOKUP($K381,GlobSheetPaste!$H$3:$P$1269,6,FALSE)</f>
        <v>2006</v>
      </c>
      <c r="Q381" s="20" t="str">
        <f>VLOOKUP($K381,GlobSheetPaste!$H$3:$P$1269,7,FALSE)</f>
        <v>LC</v>
      </c>
      <c r="R381" s="20" t="str">
        <f>VLOOKUP($K381,GlobSheetPaste!$H$3:$P$1269,8,FALSE)</f>
        <v>NA</v>
      </c>
      <c r="S381" s="20" t="str">
        <f t="shared" si="399"/>
        <v>non-genuine change</v>
      </c>
      <c r="T381" s="20" t="b">
        <f t="shared" si="291"/>
        <v>0</v>
      </c>
      <c r="U381" s="20">
        <f>VLOOKUP($K381,GlobSheetPaste!$H$3:$P$1269,9,FALSE)</f>
        <v>2018</v>
      </c>
      <c r="V381" s="19">
        <v>607</v>
      </c>
      <c r="W381" s="19">
        <v>658</v>
      </c>
      <c r="X381" s="2" t="b">
        <f t="shared" ref="X381:Y381" si="426">ISNUMBER(V381)</f>
        <v>1</v>
      </c>
      <c r="Y381" s="2" t="b">
        <f t="shared" si="426"/>
        <v>1</v>
      </c>
      <c r="Z381" s="2" t="s">
        <v>89</v>
      </c>
      <c r="AB381" s="2" t="s">
        <v>178</v>
      </c>
      <c r="AC381" s="24" t="str">
        <f ca="1">IFERROR(__xludf.DUMMYFUNCTION("SPLIT(AB381,""_"")"),"Deepwater")</f>
        <v>Deepwater</v>
      </c>
      <c r="AD381" s="24"/>
      <c r="AE381" s="24">
        <f>VLOOKUP(J381,rangearea210527!$B$2:$C$1159,2,TRUE)</f>
        <v>338.1704593</v>
      </c>
      <c r="AF381" s="26" t="s">
        <v>118</v>
      </c>
      <c r="AG381" s="26">
        <v>38</v>
      </c>
      <c r="AH381" s="26" t="s">
        <v>84</v>
      </c>
      <c r="AI381" s="26" t="s">
        <v>85</v>
      </c>
      <c r="AJ381" s="27" t="s">
        <v>86</v>
      </c>
      <c r="AK381" s="27"/>
      <c r="AL381" s="26"/>
      <c r="AM381" s="26">
        <v>1</v>
      </c>
      <c r="AN381" s="26">
        <v>0</v>
      </c>
      <c r="AO381" s="29">
        <v>0</v>
      </c>
      <c r="AP381" s="30"/>
      <c r="AQ381" s="30"/>
      <c r="AR381" s="30"/>
      <c r="AS381" s="1">
        <v>0</v>
      </c>
      <c r="AT381" s="1"/>
      <c r="AU381" s="1"/>
      <c r="AV381" s="1"/>
      <c r="AW381" s="1">
        <v>0</v>
      </c>
      <c r="AX381" s="1">
        <v>0</v>
      </c>
      <c r="AY381" s="1">
        <v>1</v>
      </c>
      <c r="BC381" s="1">
        <v>1</v>
      </c>
      <c r="BH381" s="1">
        <v>1</v>
      </c>
      <c r="BJ381" s="1">
        <v>1</v>
      </c>
      <c r="BL381" s="1">
        <v>1</v>
      </c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>
        <v>0</v>
      </c>
    </row>
    <row r="382" spans="1:75" ht="15.75" hidden="1" customHeight="1" x14ac:dyDescent="0.3">
      <c r="A382" s="2">
        <v>342</v>
      </c>
      <c r="B382" s="2">
        <v>1</v>
      </c>
      <c r="C382" s="2" t="s">
        <v>75</v>
      </c>
      <c r="D382" s="1">
        <v>9</v>
      </c>
      <c r="E382" s="2" t="str">
        <f t="shared" si="289"/>
        <v>9_Carcharhiniformes</v>
      </c>
      <c r="F382" s="2" t="s">
        <v>76</v>
      </c>
      <c r="G382" s="2" t="s">
        <v>800</v>
      </c>
      <c r="H382" s="2" t="s">
        <v>993</v>
      </c>
      <c r="I382" s="2" t="s">
        <v>1000</v>
      </c>
      <c r="J382" s="2" t="s">
        <v>1001</v>
      </c>
      <c r="K382" s="19" t="str">
        <f t="shared" si="290"/>
        <v>Holohalaelurus punctatus</v>
      </c>
      <c r="L382" s="20">
        <f>VLOOKUP($K382,GlobSheetPaste!$H$3:$P$1269,2,FALSE)</f>
        <v>161675</v>
      </c>
      <c r="M382" s="20">
        <f>VLOOKUP($K382,GlobSheetPaste!$H$3:$P$1269,3,FALSE)</f>
        <v>124526498</v>
      </c>
      <c r="N382" s="20" t="str">
        <f>VLOOKUP($K382,GlobSheetPaste!$H$3:$P$1269,4,FALSE)</f>
        <v>published</v>
      </c>
      <c r="O382" s="20" t="str">
        <f>VLOOKUP($K382,GlobSheetPaste!$H$3:$P$1269,5,FALSE)</f>
        <v>EN</v>
      </c>
      <c r="P382" s="20">
        <f>VLOOKUP($K382,GlobSheetPaste!$H$3:$P$1269,6,FALSE)</f>
        <v>2008</v>
      </c>
      <c r="Q382" s="20" t="str">
        <f>VLOOKUP($K382,GlobSheetPaste!$H$3:$P$1269,7,FALSE)</f>
        <v>EN</v>
      </c>
      <c r="R382" s="20" t="str">
        <f>VLOOKUP($K382,GlobSheetPaste!$H$3:$P$1269,8,FALSE)</f>
        <v>A2d</v>
      </c>
      <c r="S382" s="20" t="str">
        <f t="shared" si="399"/>
        <v>NoChange</v>
      </c>
      <c r="T382" s="20" t="b">
        <f t="shared" si="291"/>
        <v>0</v>
      </c>
      <c r="U382" s="22">
        <f>VLOOKUP($K382,GlobSheetPaste!$H$3:$P$1269,9,FALSE)</f>
        <v>43862</v>
      </c>
      <c r="V382" s="19">
        <v>220</v>
      </c>
      <c r="W382" s="19">
        <v>420</v>
      </c>
      <c r="X382" s="2" t="b">
        <f t="shared" ref="X382:Y382" si="427">ISNUMBER(V382)</f>
        <v>1</v>
      </c>
      <c r="Y382" s="2" t="b">
        <f t="shared" si="427"/>
        <v>1</v>
      </c>
      <c r="Z382" s="2" t="s">
        <v>89</v>
      </c>
      <c r="AB382" s="2" t="s">
        <v>178</v>
      </c>
      <c r="AC382" s="24" t="str">
        <f ca="1">IFERROR(__xludf.DUMMYFUNCTION("SPLIT(AB382,""_"")"),"Deepwater")</f>
        <v>Deepwater</v>
      </c>
      <c r="AD382" s="24"/>
      <c r="AE382" s="24">
        <f>VLOOKUP(J382,rangearea210527!$B$2:$C$1159,2,TRUE)</f>
        <v>19921.63089</v>
      </c>
      <c r="AF382" s="26" t="s">
        <v>118</v>
      </c>
      <c r="AG382" s="26">
        <v>34</v>
      </c>
      <c r="AH382" s="26" t="s">
        <v>84</v>
      </c>
      <c r="AI382" s="26" t="s">
        <v>85</v>
      </c>
      <c r="AJ382" s="27" t="s">
        <v>86</v>
      </c>
      <c r="AK382" s="27"/>
      <c r="AL382" s="26">
        <v>10</v>
      </c>
      <c r="AM382" s="26">
        <v>1</v>
      </c>
      <c r="AN382" s="26">
        <v>0</v>
      </c>
      <c r="AO382" s="29">
        <v>0</v>
      </c>
      <c r="AP382" s="30"/>
      <c r="AQ382" s="30"/>
      <c r="AR382" s="30"/>
      <c r="AS382" s="1">
        <v>0</v>
      </c>
      <c r="AT382" s="1"/>
      <c r="AU382" s="1"/>
      <c r="AV382" s="1"/>
      <c r="AW382" s="1">
        <v>0</v>
      </c>
      <c r="AX382" s="1">
        <v>0</v>
      </c>
      <c r="AY382" s="1">
        <v>1</v>
      </c>
      <c r="AZ382" s="1">
        <v>1</v>
      </c>
      <c r="BA382" s="1"/>
      <c r="BB382" s="1"/>
      <c r="BC382" s="1">
        <v>1</v>
      </c>
      <c r="BD382" s="1">
        <v>1</v>
      </c>
      <c r="BH382" s="1">
        <v>1</v>
      </c>
      <c r="BI382" s="1">
        <v>1</v>
      </c>
      <c r="BJ382" s="1">
        <v>1</v>
      </c>
      <c r="BK382" s="1"/>
      <c r="BL382" s="1">
        <v>1</v>
      </c>
      <c r="BM382" s="1"/>
      <c r="BN382" s="1"/>
      <c r="BO382" s="1"/>
      <c r="BP382" s="1"/>
      <c r="BQ382" s="1"/>
      <c r="BR382" s="1"/>
      <c r="BS382" s="1"/>
      <c r="BT382" s="1">
        <v>1</v>
      </c>
      <c r="BU382" s="1"/>
      <c r="BV382" s="1"/>
      <c r="BW382" s="1">
        <v>0</v>
      </c>
    </row>
    <row r="383" spans="1:75" ht="15.75" hidden="1" customHeight="1" x14ac:dyDescent="0.3">
      <c r="A383" s="2">
        <v>343</v>
      </c>
      <c r="B383" s="2">
        <v>1</v>
      </c>
      <c r="C383" s="2" t="s">
        <v>75</v>
      </c>
      <c r="D383" s="1">
        <v>9</v>
      </c>
      <c r="E383" s="2" t="str">
        <f t="shared" si="289"/>
        <v>9_Carcharhiniformes</v>
      </c>
      <c r="F383" s="2" t="s">
        <v>76</v>
      </c>
      <c r="G383" s="2" t="s">
        <v>800</v>
      </c>
      <c r="H383" s="2" t="s">
        <v>993</v>
      </c>
      <c r="I383" s="2" t="s">
        <v>1002</v>
      </c>
      <c r="J383" s="2" t="s">
        <v>1003</v>
      </c>
      <c r="K383" s="19" t="str">
        <f t="shared" si="290"/>
        <v>Holohalaelurus regani</v>
      </c>
      <c r="L383" s="20">
        <f>VLOOKUP($K383,GlobSheetPaste!$H$3:$P$1269,2,FALSE)</f>
        <v>161574</v>
      </c>
      <c r="M383" s="20">
        <f>VLOOKUP($K383,GlobSheetPaste!$H$3:$P$1269,3,FALSE)</f>
        <v>124509426</v>
      </c>
      <c r="N383" s="20" t="str">
        <f>VLOOKUP($K383,GlobSheetPaste!$H$3:$P$1269,4,FALSE)</f>
        <v>published</v>
      </c>
      <c r="O383" s="20" t="str">
        <f>VLOOKUP($K383,GlobSheetPaste!$H$3:$P$1269,5,FALSE)</f>
        <v>LC</v>
      </c>
      <c r="P383" s="20">
        <f>VLOOKUP($K383,GlobSheetPaste!$H$3:$P$1269,6,FALSE)</f>
        <v>2007</v>
      </c>
      <c r="Q383" s="20" t="str">
        <f>VLOOKUP($K383,GlobSheetPaste!$H$3:$P$1269,7,FALSE)</f>
        <v>LC</v>
      </c>
      <c r="R383" s="20" t="str">
        <f>VLOOKUP($K383,GlobSheetPaste!$H$3:$P$1269,8,FALSE)</f>
        <v>NA</v>
      </c>
      <c r="S383" s="20" t="str">
        <f t="shared" si="399"/>
        <v>NoChange</v>
      </c>
      <c r="T383" s="20" t="b">
        <f t="shared" si="291"/>
        <v>0</v>
      </c>
      <c r="U383" s="22">
        <f>VLOOKUP($K383,GlobSheetPaste!$H$3:$P$1269,9,FALSE)</f>
        <v>43862</v>
      </c>
      <c r="V383" s="19">
        <v>15</v>
      </c>
      <c r="W383" s="19">
        <v>1075</v>
      </c>
      <c r="X383" s="2" t="b">
        <f t="shared" ref="X383:Y383" si="428">ISNUMBER(V383)</f>
        <v>1</v>
      </c>
      <c r="Y383" s="2" t="b">
        <f t="shared" si="428"/>
        <v>1</v>
      </c>
      <c r="Z383" s="2" t="s">
        <v>89</v>
      </c>
      <c r="AB383" s="2" t="s">
        <v>178</v>
      </c>
      <c r="AC383" s="24" t="str">
        <f ca="1">IFERROR(__xludf.DUMMYFUNCTION("SPLIT(AB383,""_"")"),"Deepwater")</f>
        <v>Deepwater</v>
      </c>
      <c r="AD383" s="24"/>
      <c r="AE383" s="24">
        <f>VLOOKUP(J383,rangearea210527!$B$2:$C$1159,2,TRUE)</f>
        <v>322238.63880000002</v>
      </c>
      <c r="AF383" s="26"/>
      <c r="AG383" s="26">
        <v>69</v>
      </c>
      <c r="AH383" s="26" t="s">
        <v>84</v>
      </c>
      <c r="AI383" s="26" t="s">
        <v>85</v>
      </c>
      <c r="AJ383" s="27" t="s">
        <v>86</v>
      </c>
      <c r="AK383" s="27"/>
      <c r="AL383" s="26">
        <v>15</v>
      </c>
      <c r="AM383" s="26">
        <v>1</v>
      </c>
      <c r="AN383" s="26">
        <v>0</v>
      </c>
      <c r="AO383" s="29">
        <v>0</v>
      </c>
      <c r="AP383" s="30"/>
      <c r="AQ383" s="30"/>
      <c r="AR383" s="30"/>
      <c r="AS383" s="1">
        <v>0</v>
      </c>
      <c r="AT383" s="1"/>
      <c r="AU383" s="1"/>
      <c r="AV383" s="1"/>
      <c r="AW383" s="1">
        <v>0</v>
      </c>
      <c r="AX383" s="1">
        <v>0</v>
      </c>
      <c r="AY383" s="1">
        <v>1</v>
      </c>
      <c r="BC383" s="1">
        <v>1</v>
      </c>
      <c r="BJ383" s="1">
        <v>1</v>
      </c>
      <c r="BL383" s="1">
        <v>1</v>
      </c>
      <c r="BM383" s="1"/>
      <c r="BN383" s="1"/>
      <c r="BO383" s="1"/>
      <c r="BP383" s="1"/>
      <c r="BQ383" s="1"/>
      <c r="BR383" s="1"/>
      <c r="BS383" s="1"/>
      <c r="BT383" s="1">
        <v>1</v>
      </c>
      <c r="BU383" s="1"/>
      <c r="BV383" s="1"/>
      <c r="BW383" s="1">
        <v>0</v>
      </c>
    </row>
    <row r="384" spans="1:75" ht="15.75" hidden="1" customHeight="1" x14ac:dyDescent="0.3">
      <c r="A384" s="2">
        <v>344</v>
      </c>
      <c r="B384" s="2">
        <v>1</v>
      </c>
      <c r="C384" s="2" t="s">
        <v>75</v>
      </c>
      <c r="D384" s="1">
        <v>9</v>
      </c>
      <c r="E384" s="2" t="str">
        <f t="shared" si="289"/>
        <v>9_Carcharhiniformes</v>
      </c>
      <c r="F384" s="2" t="s">
        <v>76</v>
      </c>
      <c r="G384" s="2" t="s">
        <v>800</v>
      </c>
      <c r="H384" s="2" t="s">
        <v>1004</v>
      </c>
      <c r="I384" s="2" t="s">
        <v>87</v>
      </c>
      <c r="J384" s="2" t="s">
        <v>1005</v>
      </c>
      <c r="K384" s="19" t="str">
        <f t="shared" si="290"/>
        <v>Parmaturus albimarginatus</v>
      </c>
      <c r="L384" s="20">
        <f>VLOOKUP($K384,GlobSheetPaste!$H$3:$P$1269,2,FALSE)</f>
        <v>161509</v>
      </c>
      <c r="M384" s="20">
        <f>VLOOKUP($K384,GlobSheetPaste!$H$3:$P$1269,3,FALSE)</f>
        <v>116738609</v>
      </c>
      <c r="N384" s="20" t="str">
        <f>VLOOKUP($K384,GlobSheetPaste!$H$3:$P$1269,4,FALSE)</f>
        <v>published</v>
      </c>
      <c r="O384" s="20" t="str">
        <f>VLOOKUP($K384,GlobSheetPaste!$H$3:$P$1269,5,FALSE)</f>
        <v>DD</v>
      </c>
      <c r="P384" s="20">
        <f>VLOOKUP($K384,GlobSheetPaste!$H$3:$P$1269,6,FALSE)</f>
        <v>2008</v>
      </c>
      <c r="Q384" s="20" t="str">
        <f>VLOOKUP($K384,GlobSheetPaste!$H$3:$P$1269,7,FALSE)</f>
        <v>LC</v>
      </c>
      <c r="R384" s="20" t="str">
        <f>VLOOKUP($K384,GlobSheetPaste!$H$3:$P$1269,8,FALSE)</f>
        <v>NA</v>
      </c>
      <c r="S384" s="20" t="str">
        <f t="shared" si="399"/>
        <v>non-genuine change</v>
      </c>
      <c r="T384" s="20" t="b">
        <f t="shared" si="291"/>
        <v>0</v>
      </c>
      <c r="U384" s="20">
        <f>VLOOKUP($K384,GlobSheetPaste!$H$3:$P$1269,9,FALSE)</f>
        <v>2017</v>
      </c>
      <c r="V384" s="19">
        <v>590</v>
      </c>
      <c r="W384" s="19">
        <v>732</v>
      </c>
      <c r="X384" s="2" t="b">
        <f t="shared" ref="X384:Y384" si="429">ISNUMBER(V384)</f>
        <v>1</v>
      </c>
      <c r="Y384" s="2" t="b">
        <f t="shared" si="429"/>
        <v>1</v>
      </c>
      <c r="Z384" s="2" t="s">
        <v>89</v>
      </c>
      <c r="AB384" s="2" t="s">
        <v>178</v>
      </c>
      <c r="AC384" s="24" t="str">
        <f ca="1">IFERROR(__xludf.DUMMYFUNCTION("SPLIT(AB384,""_"")"),"Deepwater")</f>
        <v>Deepwater</v>
      </c>
      <c r="AD384" s="24"/>
      <c r="AE384" s="24">
        <f>VLOOKUP(J384,rangearea210527!$B$2:$C$1159,2,TRUE)</f>
        <v>1254.9845740000001</v>
      </c>
      <c r="AF384" s="26" t="s">
        <v>118</v>
      </c>
      <c r="AG384" s="26">
        <v>57.7</v>
      </c>
      <c r="AH384" s="26" t="s">
        <v>84</v>
      </c>
      <c r="AI384" s="26" t="s">
        <v>85</v>
      </c>
      <c r="AJ384" s="27" t="s">
        <v>86</v>
      </c>
      <c r="AK384" s="27"/>
      <c r="AL384" s="26"/>
      <c r="AM384" s="26">
        <v>1</v>
      </c>
      <c r="AN384" s="26">
        <v>0</v>
      </c>
      <c r="AO384" s="29">
        <v>0</v>
      </c>
      <c r="AP384" s="30"/>
      <c r="AQ384" s="30"/>
      <c r="AR384" s="30"/>
      <c r="AS384" s="1">
        <v>0</v>
      </c>
      <c r="AT384" s="1"/>
      <c r="AU384" s="1"/>
      <c r="AV384" s="1"/>
      <c r="AW384" s="1">
        <v>0</v>
      </c>
      <c r="AX384" s="1">
        <v>0</v>
      </c>
      <c r="AY384" s="1">
        <v>1</v>
      </c>
      <c r="BC384" s="1">
        <v>1</v>
      </c>
      <c r="BH384" s="1">
        <v>1</v>
      </c>
      <c r="BJ384" s="1">
        <v>1</v>
      </c>
      <c r="BK384" s="1"/>
      <c r="BL384" s="1">
        <v>1</v>
      </c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>
        <v>0</v>
      </c>
    </row>
    <row r="385" spans="1:75" ht="15.75" hidden="1" customHeight="1" x14ac:dyDescent="0.3">
      <c r="A385" s="2">
        <v>345</v>
      </c>
      <c r="B385" s="2">
        <v>1</v>
      </c>
      <c r="C385" s="2" t="s">
        <v>75</v>
      </c>
      <c r="D385" s="1">
        <v>9</v>
      </c>
      <c r="E385" s="2" t="str">
        <f t="shared" si="289"/>
        <v>9_Carcharhiniformes</v>
      </c>
      <c r="F385" s="2" t="s">
        <v>76</v>
      </c>
      <c r="G385" s="2" t="s">
        <v>800</v>
      </c>
      <c r="H385" s="2" t="s">
        <v>1004</v>
      </c>
      <c r="I385" s="2" t="s">
        <v>1006</v>
      </c>
      <c r="J385" s="2" t="s">
        <v>1007</v>
      </c>
      <c r="K385" s="19" t="str">
        <f t="shared" si="290"/>
        <v>Parmaturus albipenis</v>
      </c>
      <c r="L385" s="20">
        <f>VLOOKUP($K385,GlobSheetPaste!$H$3:$P$1269,2,FALSE)</f>
        <v>161726</v>
      </c>
      <c r="M385" s="20">
        <f>VLOOKUP($K385,GlobSheetPaste!$H$3:$P$1269,3,FALSE)</f>
        <v>116740015</v>
      </c>
      <c r="N385" s="20" t="str">
        <f>VLOOKUP($K385,GlobSheetPaste!$H$3:$P$1269,4,FALSE)</f>
        <v>published</v>
      </c>
      <c r="O385" s="20" t="str">
        <f>VLOOKUP($K385,GlobSheetPaste!$H$3:$P$1269,5,FALSE)</f>
        <v>DD</v>
      </c>
      <c r="P385" s="20">
        <f>VLOOKUP($K385,GlobSheetPaste!$H$3:$P$1269,6,FALSE)</f>
        <v>2008</v>
      </c>
      <c r="Q385" s="20" t="str">
        <f>VLOOKUP($K385,GlobSheetPaste!$H$3:$P$1269,7,FALSE)</f>
        <v>LC</v>
      </c>
      <c r="R385" s="20" t="str">
        <f>VLOOKUP($K385,GlobSheetPaste!$H$3:$P$1269,8,FALSE)</f>
        <v>NA</v>
      </c>
      <c r="S385" s="20" t="str">
        <f t="shared" si="399"/>
        <v>non-genuine change</v>
      </c>
      <c r="T385" s="20" t="b">
        <f t="shared" si="291"/>
        <v>0</v>
      </c>
      <c r="U385" s="20">
        <f>VLOOKUP($K385,GlobSheetPaste!$H$3:$P$1269,9,FALSE)</f>
        <v>2017</v>
      </c>
      <c r="V385" s="19">
        <v>688</v>
      </c>
      <c r="W385" s="19">
        <v>732</v>
      </c>
      <c r="X385" s="2" t="b">
        <f t="shared" ref="X385:Y385" si="430">ISNUMBER(V385)</f>
        <v>1</v>
      </c>
      <c r="Y385" s="2" t="b">
        <f t="shared" si="430"/>
        <v>1</v>
      </c>
      <c r="Z385" s="2" t="s">
        <v>89</v>
      </c>
      <c r="AB385" s="2" t="s">
        <v>178</v>
      </c>
      <c r="AC385" s="24" t="str">
        <f ca="1">IFERROR(__xludf.DUMMYFUNCTION("SPLIT(AB385,""_"")"),"Deepwater")</f>
        <v>Deepwater</v>
      </c>
      <c r="AD385" s="24"/>
      <c r="AE385" s="24">
        <f>VLOOKUP(J385,rangearea210527!$B$2:$C$1159,2,TRUE)</f>
        <v>280.51094130000001</v>
      </c>
      <c r="AF385" s="26" t="s">
        <v>118</v>
      </c>
      <c r="AG385" s="26">
        <v>41.5</v>
      </c>
      <c r="AH385" s="26" t="s">
        <v>84</v>
      </c>
      <c r="AI385" s="26" t="s">
        <v>85</v>
      </c>
      <c r="AJ385" s="27" t="s">
        <v>86</v>
      </c>
      <c r="AK385" s="27"/>
      <c r="AL385" s="26"/>
      <c r="AM385" s="26">
        <v>1</v>
      </c>
      <c r="AN385" s="26">
        <v>0</v>
      </c>
      <c r="AO385" s="29">
        <v>0</v>
      </c>
      <c r="AP385" s="30"/>
      <c r="AQ385" s="30"/>
      <c r="AR385" s="30"/>
      <c r="AS385" s="1">
        <v>0</v>
      </c>
      <c r="AT385" s="1"/>
      <c r="AU385" s="1"/>
      <c r="AV385" s="1"/>
      <c r="AW385" s="1">
        <v>0</v>
      </c>
      <c r="AX385" s="1">
        <v>0</v>
      </c>
      <c r="AY385" s="1">
        <v>1</v>
      </c>
      <c r="BC385" s="1">
        <v>1</v>
      </c>
      <c r="BH385" s="1">
        <v>1</v>
      </c>
      <c r="BJ385" s="1">
        <v>1</v>
      </c>
      <c r="BL385" s="1">
        <v>1</v>
      </c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>
        <v>0</v>
      </c>
    </row>
    <row r="386" spans="1:75" ht="15.75" hidden="1" customHeight="1" x14ac:dyDescent="0.3">
      <c r="A386" s="2">
        <v>346</v>
      </c>
      <c r="B386" s="2">
        <v>1</v>
      </c>
      <c r="C386" s="2" t="s">
        <v>75</v>
      </c>
      <c r="D386" s="1">
        <v>9</v>
      </c>
      <c r="E386" s="2" t="str">
        <f t="shared" si="289"/>
        <v>9_Carcharhiniformes</v>
      </c>
      <c r="F386" s="2" t="s">
        <v>76</v>
      </c>
      <c r="G386" s="2" t="s">
        <v>800</v>
      </c>
      <c r="H386" s="2" t="s">
        <v>1004</v>
      </c>
      <c r="I386" s="2" t="s">
        <v>1008</v>
      </c>
      <c r="J386" s="2" t="s">
        <v>1009</v>
      </c>
      <c r="K386" s="19" t="str">
        <f t="shared" si="290"/>
        <v>Parmaturus angelae</v>
      </c>
      <c r="L386" s="20">
        <f>VLOOKUP($K386,GlobSheetPaste!$H$3:$P$1269,2,FALSE)</f>
        <v>152501278</v>
      </c>
      <c r="M386" s="20">
        <f>VLOOKUP($K386,GlobSheetPaste!$H$3:$P$1269,3,FALSE)</f>
        <v>152501317</v>
      </c>
      <c r="N386" s="20" t="str">
        <f>VLOOKUP($K386,GlobSheetPaste!$H$3:$P$1269,4,FALSE)</f>
        <v>published</v>
      </c>
      <c r="O386" s="20" t="str">
        <f>VLOOKUP($K386,GlobSheetPaste!$H$3:$P$1269,5,FALSE)</f>
        <v>NE</v>
      </c>
      <c r="P386" s="20" t="str">
        <f>VLOOKUP($K386,GlobSheetPaste!$H$3:$P$1269,6,FALSE)</f>
        <v>NA</v>
      </c>
      <c r="Q386" s="20" t="str">
        <f>VLOOKUP($K386,GlobSheetPaste!$H$3:$P$1269,7,FALSE)</f>
        <v>VU</v>
      </c>
      <c r="R386" s="20" t="str">
        <f>VLOOKUP($K386,GlobSheetPaste!$H$3:$P$1269,8,FALSE)</f>
        <v>A2d</v>
      </c>
      <c r="S386" s="1" t="s">
        <v>117</v>
      </c>
      <c r="T386" s="20" t="b">
        <f t="shared" si="291"/>
        <v>0</v>
      </c>
      <c r="U386" s="22">
        <f>VLOOKUP($K386,GlobSheetPaste!$H$3:$P$1269,9,FALSE)</f>
        <v>43891</v>
      </c>
      <c r="V386" s="19">
        <v>500</v>
      </c>
      <c r="W386" s="19">
        <v>600</v>
      </c>
      <c r="X386" s="2" t="b">
        <f t="shared" ref="X386:Y386" si="431">ISNUMBER(V386)</f>
        <v>1</v>
      </c>
      <c r="Y386" s="2" t="b">
        <f t="shared" si="431"/>
        <v>1</v>
      </c>
      <c r="Z386" s="2" t="s">
        <v>1010</v>
      </c>
      <c r="AB386" s="2" t="s">
        <v>178</v>
      </c>
      <c r="AC386" s="24" t="str">
        <f ca="1">IFERROR(__xludf.DUMMYFUNCTION("SPLIT(AB386,""_"")"),"Deepwater")</f>
        <v>Deepwater</v>
      </c>
      <c r="AD386" s="24"/>
      <c r="AE386" s="24">
        <f>VLOOKUP(J386,rangearea210527!$B$2:$C$1159,2,TRUE)</f>
        <v>2182.7132569999999</v>
      </c>
      <c r="AF386" s="26" t="s">
        <v>118</v>
      </c>
      <c r="AG386" s="26">
        <v>42.5</v>
      </c>
      <c r="AH386" s="26" t="s">
        <v>84</v>
      </c>
      <c r="AI386" s="26" t="s">
        <v>85</v>
      </c>
      <c r="AJ386" s="27" t="s">
        <v>86</v>
      </c>
      <c r="AK386" s="27"/>
      <c r="AL386" s="26">
        <v>15</v>
      </c>
      <c r="AM386" s="26">
        <v>1</v>
      </c>
      <c r="AN386" s="26">
        <v>0</v>
      </c>
      <c r="AO386" s="29">
        <v>0</v>
      </c>
      <c r="AP386" s="30"/>
      <c r="AQ386" s="30"/>
      <c r="AR386" s="30"/>
      <c r="AS386" s="1">
        <v>0</v>
      </c>
      <c r="AT386" s="1"/>
      <c r="AU386" s="1">
        <v>1</v>
      </c>
      <c r="AV386" s="1"/>
      <c r="AW386" s="1">
        <v>0</v>
      </c>
      <c r="AX386" s="1">
        <v>0</v>
      </c>
      <c r="AY386" s="1">
        <v>1</v>
      </c>
      <c r="AZ386" s="1">
        <v>1</v>
      </c>
      <c r="BA386" s="1"/>
      <c r="BB386" s="1"/>
      <c r="BC386" s="1">
        <v>1</v>
      </c>
      <c r="BD386" s="1">
        <v>1</v>
      </c>
      <c r="BH386" s="1">
        <v>1</v>
      </c>
      <c r="BI386" s="1">
        <v>1</v>
      </c>
      <c r="BJ386" s="1">
        <v>1</v>
      </c>
      <c r="BL386" s="1">
        <v>1</v>
      </c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>
        <v>0</v>
      </c>
    </row>
    <row r="387" spans="1:75" ht="15.75" hidden="1" customHeight="1" x14ac:dyDescent="0.3">
      <c r="A387" s="2">
        <v>347</v>
      </c>
      <c r="B387" s="2">
        <v>1</v>
      </c>
      <c r="C387" s="2" t="s">
        <v>75</v>
      </c>
      <c r="D387" s="1">
        <v>9</v>
      </c>
      <c r="E387" s="2" t="str">
        <f t="shared" si="289"/>
        <v>9_Carcharhiniformes</v>
      </c>
      <c r="F387" s="2" t="s">
        <v>76</v>
      </c>
      <c r="G387" s="2" t="s">
        <v>800</v>
      </c>
      <c r="H387" s="2" t="s">
        <v>1004</v>
      </c>
      <c r="I387" s="2" t="s">
        <v>1011</v>
      </c>
      <c r="J387" s="2" t="s">
        <v>1012</v>
      </c>
      <c r="K387" s="19" t="str">
        <f t="shared" si="290"/>
        <v>Parmaturus bigus</v>
      </c>
      <c r="L387" s="20">
        <f>VLOOKUP($K387,GlobSheetPaste!$H$3:$P$1269,2,FALSE)</f>
        <v>42718</v>
      </c>
      <c r="M387" s="20">
        <f>VLOOKUP($K387,GlobSheetPaste!$H$3:$P$1269,3,FALSE)</f>
        <v>70709684</v>
      </c>
      <c r="N387" s="20" t="str">
        <f>VLOOKUP($K387,GlobSheetPaste!$H$3:$P$1269,4,FALSE)</f>
        <v>published</v>
      </c>
      <c r="O387" s="20" t="str">
        <f>VLOOKUP($K387,GlobSheetPaste!$H$3:$P$1269,5,FALSE)</f>
        <v>DD</v>
      </c>
      <c r="P387" s="20">
        <f>VLOOKUP($K387,GlobSheetPaste!$H$3:$P$1269,6,FALSE)</f>
        <v>2008</v>
      </c>
      <c r="Q387" s="20" t="str">
        <f>VLOOKUP($K387,GlobSheetPaste!$H$3:$P$1269,7,FALSE)</f>
        <v>DD</v>
      </c>
      <c r="R387" s="20" t="str">
        <f>VLOOKUP($K387,GlobSheetPaste!$H$3:$P$1269,8,FALSE)</f>
        <v>NA</v>
      </c>
      <c r="S387" s="20" t="str">
        <f t="shared" ref="S387:S391" si="432">IF(O387=Q387,"NoChange","non-genuine change")</f>
        <v>NoChange</v>
      </c>
      <c r="T387" s="20" t="b">
        <f t="shared" si="291"/>
        <v>0</v>
      </c>
      <c r="U387" s="20">
        <f>VLOOKUP($K387,GlobSheetPaste!$H$3:$P$1269,9,FALSE)</f>
        <v>2015</v>
      </c>
      <c r="V387" s="19">
        <v>590</v>
      </c>
      <c r="W387" s="19">
        <v>6060</v>
      </c>
      <c r="X387" s="2" t="b">
        <f t="shared" ref="X387:Y387" si="433">ISNUMBER(V387)</f>
        <v>1</v>
      </c>
      <c r="Y387" s="2" t="b">
        <f t="shared" si="433"/>
        <v>1</v>
      </c>
      <c r="Z387" s="2" t="s">
        <v>89</v>
      </c>
      <c r="AB387" s="2" t="s">
        <v>178</v>
      </c>
      <c r="AC387" s="24" t="str">
        <f ca="1">IFERROR(__xludf.DUMMYFUNCTION("SPLIT(AB387,""_"")"),"Deepwater")</f>
        <v>Deepwater</v>
      </c>
      <c r="AD387" s="24"/>
      <c r="AE387" s="24">
        <f>VLOOKUP(J387,rangearea210527!$B$2:$C$1159,2,TRUE)</f>
        <v>6064.409369</v>
      </c>
      <c r="AF387" s="26" t="s">
        <v>118</v>
      </c>
      <c r="AG387" s="26">
        <v>71</v>
      </c>
      <c r="AH387" s="26" t="s">
        <v>84</v>
      </c>
      <c r="AI387" s="26" t="s">
        <v>85</v>
      </c>
      <c r="AJ387" s="27" t="s">
        <v>86</v>
      </c>
      <c r="AK387" s="27"/>
      <c r="AL387" s="26"/>
      <c r="AM387" s="26">
        <v>1</v>
      </c>
      <c r="AN387" s="26">
        <v>0</v>
      </c>
      <c r="AO387" s="29">
        <v>0</v>
      </c>
      <c r="AP387" s="30"/>
      <c r="AQ387" s="30"/>
      <c r="AR387" s="30"/>
      <c r="AS387" s="1">
        <v>0</v>
      </c>
      <c r="AT387" s="1"/>
      <c r="AU387" s="1"/>
      <c r="AV387" s="1"/>
      <c r="AW387" s="1">
        <v>0</v>
      </c>
      <c r="AX387" s="1">
        <v>0</v>
      </c>
      <c r="AY387" s="1">
        <v>1</v>
      </c>
      <c r="BC387" s="1">
        <v>1</v>
      </c>
      <c r="BG387" s="1">
        <v>1</v>
      </c>
      <c r="BH387" s="1">
        <v>1</v>
      </c>
      <c r="BI387" s="1"/>
      <c r="BJ387" s="1">
        <v>1</v>
      </c>
      <c r="BL387" s="1">
        <v>1</v>
      </c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>
        <v>0</v>
      </c>
    </row>
    <row r="388" spans="1:75" ht="15.75" hidden="1" customHeight="1" x14ac:dyDescent="0.3">
      <c r="A388" s="2">
        <v>348</v>
      </c>
      <c r="B388" s="2">
        <v>1</v>
      </c>
      <c r="C388" s="2" t="s">
        <v>75</v>
      </c>
      <c r="D388" s="1">
        <v>9</v>
      </c>
      <c r="E388" s="2" t="str">
        <f t="shared" si="289"/>
        <v>9_Carcharhiniformes</v>
      </c>
      <c r="F388" s="2" t="s">
        <v>76</v>
      </c>
      <c r="G388" s="2" t="s">
        <v>800</v>
      </c>
      <c r="H388" s="2" t="s">
        <v>1004</v>
      </c>
      <c r="I388" s="2" t="s">
        <v>1013</v>
      </c>
      <c r="J388" s="2" t="s">
        <v>1014</v>
      </c>
      <c r="K388" s="19" t="str">
        <f t="shared" si="290"/>
        <v>Parmaturus campechiensis</v>
      </c>
      <c r="L388" s="20">
        <f>VLOOKUP($K388,GlobSheetPaste!$H$3:$P$1269,2,FALSE)</f>
        <v>60230</v>
      </c>
      <c r="M388" s="20">
        <f>VLOOKUP($K388,GlobSheetPaste!$H$3:$P$1269,3,FALSE)</f>
        <v>3096513</v>
      </c>
      <c r="N388" s="20" t="str">
        <f>VLOOKUP($K388,GlobSheetPaste!$H$3:$P$1269,4,FALSE)</f>
        <v>published</v>
      </c>
      <c r="O388" s="20" t="str">
        <f>VLOOKUP($K388,GlobSheetPaste!$H$3:$P$1269,5,FALSE)</f>
        <v>DD</v>
      </c>
      <c r="P388" s="20">
        <f>VLOOKUP($K388,GlobSheetPaste!$H$3:$P$1269,6,FALSE)</f>
        <v>2006</v>
      </c>
      <c r="Q388" s="20" t="str">
        <f>VLOOKUP($K388,GlobSheetPaste!$H$3:$P$1269,7,FALSE)</f>
        <v>LC</v>
      </c>
      <c r="R388" s="20" t="str">
        <f>VLOOKUP($K388,GlobSheetPaste!$H$3:$P$1269,8,FALSE)</f>
        <v>NA</v>
      </c>
      <c r="S388" s="20" t="str">
        <f t="shared" si="432"/>
        <v>non-genuine change</v>
      </c>
      <c r="T388" s="20" t="b">
        <f t="shared" si="291"/>
        <v>0</v>
      </c>
      <c r="U388" s="22">
        <f>VLOOKUP($K388,GlobSheetPaste!$H$3:$P$1269,9,FALSE)</f>
        <v>43891</v>
      </c>
      <c r="V388" s="19">
        <v>1097</v>
      </c>
      <c r="W388" s="19">
        <v>1097</v>
      </c>
      <c r="X388" s="2" t="b">
        <f t="shared" ref="X388:Y388" si="434">ISNUMBER(V388)</f>
        <v>1</v>
      </c>
      <c r="Y388" s="2" t="b">
        <f t="shared" si="434"/>
        <v>1</v>
      </c>
      <c r="Z388" s="2" t="s">
        <v>89</v>
      </c>
      <c r="AB388" s="2" t="s">
        <v>178</v>
      </c>
      <c r="AC388" s="24" t="str">
        <f ca="1">IFERROR(__xludf.DUMMYFUNCTION("SPLIT(AB388,""_"")"),"Deepwater")</f>
        <v>Deepwater</v>
      </c>
      <c r="AD388" s="24"/>
      <c r="AE388" s="24">
        <f>VLOOKUP(J388,rangearea210527!$B$2:$C$1159,2,TRUE)</f>
        <v>6064.409369</v>
      </c>
      <c r="AF388" s="26" t="s">
        <v>118</v>
      </c>
      <c r="AG388" s="26">
        <v>15.7</v>
      </c>
      <c r="AH388" s="26" t="s">
        <v>84</v>
      </c>
      <c r="AI388" s="26" t="s">
        <v>85</v>
      </c>
      <c r="AJ388" s="27" t="s">
        <v>86</v>
      </c>
      <c r="AK388" s="27"/>
      <c r="AL388" s="26"/>
      <c r="AM388" s="26">
        <v>1</v>
      </c>
      <c r="AN388" s="26">
        <v>0</v>
      </c>
      <c r="AO388" s="29">
        <v>0</v>
      </c>
      <c r="AP388" s="30"/>
      <c r="AQ388" s="30"/>
      <c r="AR388" s="30"/>
      <c r="AS388" s="1">
        <v>0</v>
      </c>
      <c r="AT388" s="1"/>
      <c r="AU388" s="1"/>
      <c r="AV388" s="1">
        <v>1</v>
      </c>
      <c r="AW388" s="1">
        <v>0</v>
      </c>
      <c r="AX388" s="1">
        <v>0</v>
      </c>
      <c r="AY388" s="1">
        <v>1</v>
      </c>
      <c r="BC388" s="1">
        <v>1</v>
      </c>
      <c r="BH388" s="1">
        <v>1</v>
      </c>
      <c r="BJ388" s="1">
        <v>1</v>
      </c>
      <c r="BL388" s="1">
        <v>1</v>
      </c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>
        <v>0</v>
      </c>
    </row>
    <row r="389" spans="1:75" ht="15.75" hidden="1" customHeight="1" x14ac:dyDescent="0.3">
      <c r="A389" s="2">
        <v>349</v>
      </c>
      <c r="B389" s="2">
        <v>1</v>
      </c>
      <c r="C389" s="2" t="s">
        <v>75</v>
      </c>
      <c r="D389" s="1">
        <v>9</v>
      </c>
      <c r="E389" s="2" t="str">
        <f t="shared" si="289"/>
        <v>9_Carcharhiniformes</v>
      </c>
      <c r="F389" s="2" t="s">
        <v>76</v>
      </c>
      <c r="G389" s="2" t="s">
        <v>800</v>
      </c>
      <c r="H389" s="2" t="s">
        <v>1004</v>
      </c>
      <c r="I389" s="2" t="s">
        <v>1015</v>
      </c>
      <c r="J389" s="2" t="s">
        <v>1016</v>
      </c>
      <c r="K389" s="19" t="str">
        <f t="shared" si="290"/>
        <v>Parmaturus lanatus</v>
      </c>
      <c r="L389" s="20">
        <f>VLOOKUP($K389,GlobSheetPaste!$H$3:$P$1269,2,FALSE)</f>
        <v>161450</v>
      </c>
      <c r="M389" s="20">
        <f>VLOOKUP($K389,GlobSheetPaste!$H$3:$P$1269,3,FALSE)</f>
        <v>124487481</v>
      </c>
      <c r="N389" s="20" t="str">
        <f>VLOOKUP($K389,GlobSheetPaste!$H$3:$P$1269,4,FALSE)</f>
        <v>published</v>
      </c>
      <c r="O389" s="20" t="str">
        <f>VLOOKUP($K389,GlobSheetPaste!$H$3:$P$1269,5,FALSE)</f>
        <v>DD</v>
      </c>
      <c r="P389" s="20">
        <f>VLOOKUP($K389,GlobSheetPaste!$H$3:$P$1269,6,FALSE)</f>
        <v>2008</v>
      </c>
      <c r="Q389" s="20" t="str">
        <f>VLOOKUP($K389,GlobSheetPaste!$H$3:$P$1269,7,FALSE)</f>
        <v>LC</v>
      </c>
      <c r="R389" s="20" t="str">
        <f>VLOOKUP($K389,GlobSheetPaste!$H$3:$P$1269,8,FALSE)</f>
        <v>NA</v>
      </c>
      <c r="S389" s="20" t="str">
        <f t="shared" si="432"/>
        <v>non-genuine change</v>
      </c>
      <c r="T389" s="20" t="b">
        <f t="shared" si="291"/>
        <v>0</v>
      </c>
      <c r="U389" s="22">
        <f>VLOOKUP($K389,GlobSheetPaste!$H$3:$P$1269,9,FALSE)</f>
        <v>43891</v>
      </c>
      <c r="V389" s="19">
        <v>840</v>
      </c>
      <c r="W389" s="19">
        <v>855</v>
      </c>
      <c r="X389" s="2" t="b">
        <f t="shared" ref="X389:Y389" si="435">ISNUMBER(V389)</f>
        <v>1</v>
      </c>
      <c r="Y389" s="2" t="b">
        <f t="shared" si="435"/>
        <v>1</v>
      </c>
      <c r="Z389" s="2" t="s">
        <v>89</v>
      </c>
      <c r="AB389" s="2" t="s">
        <v>178</v>
      </c>
      <c r="AC389" s="24" t="str">
        <f ca="1">IFERROR(__xludf.DUMMYFUNCTION("SPLIT(AB389,""_"")"),"Deepwater")</f>
        <v>Deepwater</v>
      </c>
      <c r="AD389" s="24"/>
      <c r="AE389" s="24">
        <f>VLOOKUP(J389,rangearea210527!$B$2:$C$1159,2,TRUE)</f>
        <v>337.30551919999999</v>
      </c>
      <c r="AF389" s="26" t="s">
        <v>118</v>
      </c>
      <c r="AG389" s="26">
        <v>36</v>
      </c>
      <c r="AH389" s="26" t="s">
        <v>84</v>
      </c>
      <c r="AI389" s="26" t="s">
        <v>85</v>
      </c>
      <c r="AJ389" s="27" t="s">
        <v>86</v>
      </c>
      <c r="AK389" s="27"/>
      <c r="AL389" s="26"/>
      <c r="AM389" s="26">
        <v>1</v>
      </c>
      <c r="AN389" s="26">
        <v>0</v>
      </c>
      <c r="AO389" s="29">
        <v>0</v>
      </c>
      <c r="AP389" s="30"/>
      <c r="AQ389" s="30"/>
      <c r="AR389" s="30"/>
      <c r="AS389" s="1">
        <v>1</v>
      </c>
      <c r="AT389" s="1"/>
      <c r="AU389" s="1"/>
      <c r="AV389" s="1"/>
      <c r="AW389" s="1">
        <v>0</v>
      </c>
      <c r="AX389" s="1">
        <v>0</v>
      </c>
      <c r="AY389" s="1">
        <v>1</v>
      </c>
      <c r="BC389" s="1">
        <v>1</v>
      </c>
      <c r="BH389" s="1">
        <v>1</v>
      </c>
      <c r="BJ389" s="1">
        <v>1</v>
      </c>
      <c r="BL389" s="1">
        <v>1</v>
      </c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>
        <v>0</v>
      </c>
    </row>
    <row r="390" spans="1:75" ht="15.75" hidden="1" customHeight="1" x14ac:dyDescent="0.3">
      <c r="A390" s="2">
        <v>350</v>
      </c>
      <c r="B390" s="2">
        <v>1</v>
      </c>
      <c r="C390" s="2" t="s">
        <v>75</v>
      </c>
      <c r="D390" s="1">
        <v>9</v>
      </c>
      <c r="E390" s="2" t="str">
        <f t="shared" si="289"/>
        <v>9_Carcharhiniformes</v>
      </c>
      <c r="F390" s="2" t="s">
        <v>76</v>
      </c>
      <c r="G390" s="2" t="s">
        <v>800</v>
      </c>
      <c r="H390" s="2" t="s">
        <v>1004</v>
      </c>
      <c r="I390" s="2" t="s">
        <v>1017</v>
      </c>
      <c r="J390" s="2" t="s">
        <v>1018</v>
      </c>
      <c r="K390" s="19" t="str">
        <f t="shared" si="290"/>
        <v>Parmaturus macmillani</v>
      </c>
      <c r="L390" s="20">
        <f>VLOOKUP($K390,GlobSheetPaste!$H$3:$P$1269,2,FALSE)</f>
        <v>41845</v>
      </c>
      <c r="M390" s="20">
        <f>VLOOKUP($K390,GlobSheetPaste!$H$3:$P$1269,3,FALSE)</f>
        <v>116737374</v>
      </c>
      <c r="N390" s="20" t="str">
        <f>VLOOKUP($K390,GlobSheetPaste!$H$3:$P$1269,4,FALSE)</f>
        <v>published</v>
      </c>
      <c r="O390" s="20" t="str">
        <f>VLOOKUP($K390,GlobSheetPaste!$H$3:$P$1269,5,FALSE)</f>
        <v>DD</v>
      </c>
      <c r="P390" s="20">
        <f>VLOOKUP($K390,GlobSheetPaste!$H$3:$P$1269,6,FALSE)</f>
        <v>2003</v>
      </c>
      <c r="Q390" s="20" t="str">
        <f>VLOOKUP($K390,GlobSheetPaste!$H$3:$P$1269,7,FALSE)</f>
        <v>DD</v>
      </c>
      <c r="R390" s="20" t="str">
        <f>VLOOKUP($K390,GlobSheetPaste!$H$3:$P$1269,8,FALSE)</f>
        <v>NA</v>
      </c>
      <c r="S390" s="20" t="str">
        <f t="shared" si="432"/>
        <v>NoChange</v>
      </c>
      <c r="T390" s="20" t="b">
        <f t="shared" si="291"/>
        <v>0</v>
      </c>
      <c r="U390" s="20">
        <f>VLOOKUP($K390,GlobSheetPaste!$H$3:$P$1269,9,FALSE)</f>
        <v>2017</v>
      </c>
      <c r="V390" s="19">
        <v>950</v>
      </c>
      <c r="W390" s="19">
        <v>1003</v>
      </c>
      <c r="X390" s="2" t="b">
        <f t="shared" ref="X390:Y390" si="436">ISNUMBER(V390)</f>
        <v>1</v>
      </c>
      <c r="Y390" s="2" t="b">
        <f t="shared" si="436"/>
        <v>1</v>
      </c>
      <c r="Z390" s="2" t="s">
        <v>89</v>
      </c>
      <c r="AB390" s="2" t="s">
        <v>178</v>
      </c>
      <c r="AC390" s="24" t="str">
        <f ca="1">IFERROR(__xludf.DUMMYFUNCTION("SPLIT(AB390,""_"")"),"Deepwater")</f>
        <v>Deepwater</v>
      </c>
      <c r="AD390" s="24"/>
      <c r="AE390" s="24">
        <f>VLOOKUP(J390,rangearea210527!$B$2:$C$1159,2,TRUE)</f>
        <v>2113.5124500000002</v>
      </c>
      <c r="AF390" s="26" t="s">
        <v>118</v>
      </c>
      <c r="AG390" s="26">
        <v>47</v>
      </c>
      <c r="AH390" s="26" t="s">
        <v>84</v>
      </c>
      <c r="AI390" s="26" t="s">
        <v>85</v>
      </c>
      <c r="AJ390" s="27" t="s">
        <v>86</v>
      </c>
      <c r="AK390" s="27"/>
      <c r="AL390" s="26"/>
      <c r="AM390" s="26">
        <v>1</v>
      </c>
      <c r="AN390" s="26">
        <v>0</v>
      </c>
      <c r="AO390" s="29">
        <v>0</v>
      </c>
      <c r="AP390" s="30"/>
      <c r="AQ390" s="30"/>
      <c r="AR390" s="30"/>
      <c r="AS390" s="1">
        <v>0</v>
      </c>
      <c r="AT390" s="1"/>
      <c r="AU390" s="1"/>
      <c r="AV390" s="1"/>
      <c r="AW390" s="1">
        <v>0</v>
      </c>
      <c r="AX390" s="1">
        <v>0</v>
      </c>
      <c r="AY390" s="1">
        <v>1</v>
      </c>
      <c r="BC390" s="1">
        <v>1</v>
      </c>
      <c r="BG390" s="1">
        <v>1</v>
      </c>
      <c r="BH390" s="1">
        <v>1</v>
      </c>
      <c r="BI390" s="1"/>
      <c r="BJ390" s="1">
        <v>1</v>
      </c>
      <c r="BL390" s="1">
        <v>1</v>
      </c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>
        <v>0</v>
      </c>
    </row>
    <row r="391" spans="1:75" ht="15.75" hidden="1" customHeight="1" x14ac:dyDescent="0.3">
      <c r="A391" s="2">
        <v>351</v>
      </c>
      <c r="B391" s="2">
        <v>1</v>
      </c>
      <c r="C391" s="2" t="s">
        <v>75</v>
      </c>
      <c r="D391" s="1">
        <v>9</v>
      </c>
      <c r="E391" s="2" t="str">
        <f t="shared" si="289"/>
        <v>9_Carcharhiniformes</v>
      </c>
      <c r="F391" s="2" t="s">
        <v>76</v>
      </c>
      <c r="G391" s="2" t="s">
        <v>800</v>
      </c>
      <c r="H391" s="2" t="s">
        <v>1004</v>
      </c>
      <c r="I391" s="2" t="s">
        <v>1019</v>
      </c>
      <c r="J391" s="2" t="s">
        <v>1020</v>
      </c>
      <c r="K391" s="19" t="str">
        <f t="shared" si="290"/>
        <v>Parmaturus melanobranchus</v>
      </c>
      <c r="L391" s="20">
        <f>VLOOKUP($K391,GlobSheetPaste!$H$3:$P$1269,2,FALSE)</f>
        <v>161497</v>
      </c>
      <c r="M391" s="20">
        <f>VLOOKUP($K391,GlobSheetPaste!$H$3:$P$1269,3,FALSE)</f>
        <v>124495582</v>
      </c>
      <c r="N391" s="20" t="str">
        <f>VLOOKUP($K391,GlobSheetPaste!$H$3:$P$1269,4,FALSE)</f>
        <v>published</v>
      </c>
      <c r="O391" s="20" t="str">
        <f>VLOOKUP($K391,GlobSheetPaste!$H$3:$P$1269,5,FALSE)</f>
        <v>DD</v>
      </c>
      <c r="P391" s="20">
        <f>VLOOKUP($K391,GlobSheetPaste!$H$3:$P$1269,6,FALSE)</f>
        <v>2008</v>
      </c>
      <c r="Q391" s="20" t="str">
        <f>VLOOKUP($K391,GlobSheetPaste!$H$3:$P$1269,7,FALSE)</f>
        <v>LC</v>
      </c>
      <c r="R391" s="20" t="str">
        <f>VLOOKUP($K391,GlobSheetPaste!$H$3:$P$1269,8,FALSE)</f>
        <v>NA</v>
      </c>
      <c r="S391" s="20" t="str">
        <f t="shared" si="432"/>
        <v>non-genuine change</v>
      </c>
      <c r="T391" s="20" t="b">
        <f t="shared" si="291"/>
        <v>0</v>
      </c>
      <c r="U391" s="22">
        <f>VLOOKUP($K391,GlobSheetPaste!$H$3:$P$1269,9,FALSE)</f>
        <v>43891</v>
      </c>
      <c r="V391" s="19">
        <v>448</v>
      </c>
      <c r="W391" s="19">
        <v>1110</v>
      </c>
      <c r="X391" s="2" t="b">
        <f t="shared" ref="X391:Y391" si="437">ISNUMBER(V391)</f>
        <v>1</v>
      </c>
      <c r="Y391" s="2" t="b">
        <f t="shared" si="437"/>
        <v>1</v>
      </c>
      <c r="Z391" s="2" t="s">
        <v>89</v>
      </c>
      <c r="AB391" s="2" t="s">
        <v>178</v>
      </c>
      <c r="AC391" s="24" t="str">
        <f ca="1">IFERROR(__xludf.DUMMYFUNCTION("SPLIT(AB391,""_"")"),"Deepwater")</f>
        <v>Deepwater</v>
      </c>
      <c r="AD391" s="24"/>
      <c r="AE391" s="24">
        <f>VLOOKUP(J391,rangearea210527!$B$2:$C$1159,2,TRUE)</f>
        <v>42678.383390000003</v>
      </c>
      <c r="AF391" s="26" t="s">
        <v>118</v>
      </c>
      <c r="AG391" s="26">
        <v>85</v>
      </c>
      <c r="AH391" s="26" t="s">
        <v>84</v>
      </c>
      <c r="AI391" s="26" t="s">
        <v>85</v>
      </c>
      <c r="AJ391" s="27" t="s">
        <v>86</v>
      </c>
      <c r="AK391" s="27"/>
      <c r="AL391" s="26"/>
      <c r="AM391" s="26">
        <v>1</v>
      </c>
      <c r="AN391" s="26">
        <v>0</v>
      </c>
      <c r="AO391" s="29">
        <v>0</v>
      </c>
      <c r="AP391" s="30"/>
      <c r="AQ391" s="30"/>
      <c r="AR391" s="30"/>
      <c r="AS391" s="1">
        <v>0</v>
      </c>
      <c r="AT391" s="1"/>
      <c r="AU391" s="1"/>
      <c r="AV391" s="1"/>
      <c r="AW391" s="1">
        <v>0</v>
      </c>
      <c r="AX391" s="1">
        <v>0</v>
      </c>
      <c r="AY391" s="1">
        <v>1</v>
      </c>
      <c r="BC391" s="1">
        <v>1</v>
      </c>
      <c r="BH391" s="1">
        <v>1</v>
      </c>
      <c r="BJ391" s="1">
        <v>1</v>
      </c>
      <c r="BL391" s="1">
        <v>1</v>
      </c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>
        <v>0</v>
      </c>
    </row>
    <row r="392" spans="1:75" ht="15.75" hidden="1" customHeight="1" x14ac:dyDescent="0.3">
      <c r="A392" s="2">
        <v>352</v>
      </c>
      <c r="B392" s="2">
        <v>1</v>
      </c>
      <c r="C392" s="2" t="s">
        <v>75</v>
      </c>
      <c r="D392" s="1">
        <v>9</v>
      </c>
      <c r="E392" s="2" t="str">
        <f t="shared" si="289"/>
        <v>9_Carcharhiniformes</v>
      </c>
      <c r="F392" s="2" t="s">
        <v>76</v>
      </c>
      <c r="G392" s="2" t="s">
        <v>800</v>
      </c>
      <c r="H392" s="2" t="s">
        <v>1004</v>
      </c>
      <c r="I392" s="2" t="s">
        <v>1021</v>
      </c>
      <c r="J392" s="2" t="s">
        <v>1022</v>
      </c>
      <c r="K392" s="19" t="str">
        <f t="shared" si="290"/>
        <v>Parmaturus nigripalatum</v>
      </c>
      <c r="L392" s="20">
        <f>VLOOKUP($K392,GlobSheetPaste!$H$3:$P$1269,2,FALSE)</f>
        <v>162215361</v>
      </c>
      <c r="M392" s="20">
        <f>VLOOKUP($K392,GlobSheetPaste!$H$3:$P$1269,3,FALSE)</f>
        <v>162215417</v>
      </c>
      <c r="N392" s="20" t="str">
        <f>VLOOKUP($K392,GlobSheetPaste!$H$3:$P$1269,4,FALSE)</f>
        <v>published</v>
      </c>
      <c r="O392" s="20" t="str">
        <f>VLOOKUP($K392,GlobSheetPaste!$H$3:$P$1269,5,FALSE)</f>
        <v>NE</v>
      </c>
      <c r="P392" s="20" t="str">
        <f>VLOOKUP($K392,GlobSheetPaste!$H$3:$P$1269,6,FALSE)</f>
        <v>NA</v>
      </c>
      <c r="Q392" s="20" t="str">
        <f>VLOOKUP($K392,GlobSheetPaste!$H$3:$P$1269,7,FALSE)</f>
        <v>DD</v>
      </c>
      <c r="R392" s="20" t="str">
        <f>VLOOKUP($K392,GlobSheetPaste!$H$3:$P$1269,8,FALSE)</f>
        <v>NA</v>
      </c>
      <c r="S392" s="1" t="s">
        <v>117</v>
      </c>
      <c r="T392" s="20" t="b">
        <f t="shared" si="291"/>
        <v>0</v>
      </c>
      <c r="U392" s="22">
        <f>VLOOKUP($K392,GlobSheetPaste!$H$3:$P$1269,9,FALSE)</f>
        <v>43891</v>
      </c>
      <c r="V392" s="19">
        <v>170</v>
      </c>
      <c r="W392" s="19">
        <v>190</v>
      </c>
      <c r="X392" s="2" t="b">
        <f t="shared" ref="X392:Y392" si="438">ISNUMBER(V392)</f>
        <v>1</v>
      </c>
      <c r="Y392" s="2" t="b">
        <f t="shared" si="438"/>
        <v>1</v>
      </c>
      <c r="Z392" s="2" t="s">
        <v>1023</v>
      </c>
      <c r="AB392" s="2" t="s">
        <v>83</v>
      </c>
      <c r="AC392" s="24" t="str">
        <f ca="1">IFERROR(__xludf.DUMMYFUNCTION("SPLIT(AB392,""_"")"),"Coastal")</f>
        <v>Coastal</v>
      </c>
      <c r="AD392" s="24"/>
      <c r="AE392" s="24">
        <f>VLOOKUP(J392,rangearea210527!$B$2:$C$1159,2,TRUE)</f>
        <v>53.325829149999997</v>
      </c>
      <c r="AF392" s="26" t="s">
        <v>118</v>
      </c>
      <c r="AG392" s="26">
        <v>54.8</v>
      </c>
      <c r="AH392" s="26" t="s">
        <v>84</v>
      </c>
      <c r="AI392" s="26" t="s">
        <v>85</v>
      </c>
      <c r="AJ392" s="27" t="s">
        <v>86</v>
      </c>
      <c r="AK392" s="27"/>
      <c r="AL392" s="26"/>
      <c r="AM392" s="26">
        <v>0</v>
      </c>
      <c r="AN392" s="26">
        <v>0</v>
      </c>
      <c r="AO392" s="29">
        <v>0</v>
      </c>
      <c r="AP392" s="30"/>
      <c r="AQ392" s="30"/>
      <c r="AR392" s="30"/>
      <c r="AS392" s="1">
        <v>1</v>
      </c>
      <c r="AT392" s="1"/>
      <c r="AU392" s="1"/>
      <c r="AV392" s="1"/>
      <c r="AW392" s="1">
        <v>1</v>
      </c>
      <c r="AX392" s="1">
        <v>1</v>
      </c>
      <c r="AY392" s="1">
        <v>1</v>
      </c>
      <c r="BA392" s="1">
        <v>1</v>
      </c>
      <c r="BG392" s="1">
        <v>1</v>
      </c>
      <c r="BH392" s="1">
        <v>1</v>
      </c>
      <c r="BI392" s="1"/>
      <c r="BJ392" s="1">
        <v>1</v>
      </c>
      <c r="BK392" s="1">
        <v>1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>
        <v>0</v>
      </c>
    </row>
    <row r="393" spans="1:75" ht="15.75" hidden="1" customHeight="1" x14ac:dyDescent="0.3">
      <c r="A393" s="2">
        <v>353</v>
      </c>
      <c r="B393" s="2">
        <v>1</v>
      </c>
      <c r="C393" s="2" t="s">
        <v>75</v>
      </c>
      <c r="D393" s="1">
        <v>9</v>
      </c>
      <c r="E393" s="2" t="str">
        <f t="shared" si="289"/>
        <v>9_Carcharhiniformes</v>
      </c>
      <c r="F393" s="2" t="s">
        <v>76</v>
      </c>
      <c r="G393" s="2" t="s">
        <v>800</v>
      </c>
      <c r="H393" s="2" t="s">
        <v>1004</v>
      </c>
      <c r="I393" s="2" t="s">
        <v>1024</v>
      </c>
      <c r="J393" s="2" t="s">
        <v>1025</v>
      </c>
      <c r="K393" s="19" t="str">
        <f t="shared" si="290"/>
        <v>Parmaturus pilosus</v>
      </c>
      <c r="L393" s="20">
        <f>VLOOKUP($K393,GlobSheetPaste!$H$3:$P$1269,2,FALSE)</f>
        <v>161581</v>
      </c>
      <c r="M393" s="20">
        <f>VLOOKUP($K393,GlobSheetPaste!$H$3:$P$1269,3,FALSE)</f>
        <v>124510063</v>
      </c>
      <c r="N393" s="20" t="str">
        <f>VLOOKUP($K393,GlobSheetPaste!$H$3:$P$1269,4,FALSE)</f>
        <v>published</v>
      </c>
      <c r="O393" s="20" t="str">
        <f>VLOOKUP($K393,GlobSheetPaste!$H$3:$P$1269,5,FALSE)</f>
        <v>DD</v>
      </c>
      <c r="P393" s="20">
        <f>VLOOKUP($K393,GlobSheetPaste!$H$3:$P$1269,6,FALSE)</f>
        <v>2008</v>
      </c>
      <c r="Q393" s="20" t="str">
        <f>VLOOKUP($K393,GlobSheetPaste!$H$3:$P$1269,7,FALSE)</f>
        <v>LC</v>
      </c>
      <c r="R393" s="20" t="str">
        <f>VLOOKUP($K393,GlobSheetPaste!$H$3:$P$1269,8,FALSE)</f>
        <v>NA</v>
      </c>
      <c r="S393" s="20" t="str">
        <f t="shared" ref="S393:S395" si="439">IF(O393=Q393,"NoChange","non-genuine change")</f>
        <v>non-genuine change</v>
      </c>
      <c r="T393" s="20" t="b">
        <f t="shared" si="291"/>
        <v>0</v>
      </c>
      <c r="U393" s="22">
        <f>VLOOKUP($K393,GlobSheetPaste!$H$3:$P$1269,9,FALSE)</f>
        <v>44197</v>
      </c>
      <c r="V393" s="19">
        <v>358</v>
      </c>
      <c r="W393" s="19">
        <v>1177</v>
      </c>
      <c r="X393" s="2" t="b">
        <f t="shared" ref="X393:Y393" si="440">ISNUMBER(V393)</f>
        <v>1</v>
      </c>
      <c r="Y393" s="2" t="b">
        <f t="shared" si="440"/>
        <v>1</v>
      </c>
      <c r="Z393" s="2" t="s">
        <v>89</v>
      </c>
      <c r="AB393" s="2" t="s">
        <v>178</v>
      </c>
      <c r="AC393" s="24" t="str">
        <f ca="1">IFERROR(__xludf.DUMMYFUNCTION("SPLIT(AB393,""_"")"),"Deepwater")</f>
        <v>Deepwater</v>
      </c>
      <c r="AD393" s="24"/>
      <c r="AE393" s="24">
        <f>VLOOKUP(J393,rangearea210527!$B$2:$C$1159,2,TRUE)</f>
        <v>214679.86240000001</v>
      </c>
      <c r="AF393" s="26"/>
      <c r="AG393" s="26">
        <v>64</v>
      </c>
      <c r="AH393" s="26" t="s">
        <v>84</v>
      </c>
      <c r="AI393" s="26" t="s">
        <v>85</v>
      </c>
      <c r="AJ393" s="27" t="s">
        <v>86</v>
      </c>
      <c r="AK393" s="27"/>
      <c r="AL393" s="26"/>
      <c r="AM393" s="26">
        <v>1</v>
      </c>
      <c r="AN393" s="26">
        <v>0</v>
      </c>
      <c r="AO393" s="29">
        <v>0</v>
      </c>
      <c r="AP393" s="30"/>
      <c r="AQ393" s="30"/>
      <c r="AR393" s="30"/>
      <c r="AS393" s="1">
        <v>0</v>
      </c>
      <c r="AT393" s="1"/>
      <c r="AU393" s="1"/>
      <c r="AV393" s="1"/>
      <c r="AW393" s="1">
        <v>0</v>
      </c>
      <c r="AX393" s="1">
        <v>0</v>
      </c>
      <c r="AY393" s="1">
        <v>1</v>
      </c>
      <c r="BC393" s="1">
        <v>1</v>
      </c>
      <c r="BJ393" s="1">
        <v>1</v>
      </c>
      <c r="BK393" s="1"/>
      <c r="BL393" s="1">
        <v>1</v>
      </c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>
        <v>0</v>
      </c>
    </row>
    <row r="394" spans="1:75" ht="15.75" hidden="1" customHeight="1" x14ac:dyDescent="0.3">
      <c r="A394" s="2">
        <v>354</v>
      </c>
      <c r="B394" s="2">
        <v>1</v>
      </c>
      <c r="C394" s="2" t="s">
        <v>75</v>
      </c>
      <c r="D394" s="1">
        <v>9</v>
      </c>
      <c r="E394" s="2" t="str">
        <f t="shared" si="289"/>
        <v>9_Carcharhiniformes</v>
      </c>
      <c r="F394" s="2" t="s">
        <v>76</v>
      </c>
      <c r="G394" s="2" t="s">
        <v>800</v>
      </c>
      <c r="H394" s="2" t="s">
        <v>1004</v>
      </c>
      <c r="I394" s="2" t="s">
        <v>1026</v>
      </c>
      <c r="J394" s="2" t="s">
        <v>1027</v>
      </c>
      <c r="K394" s="19" t="str">
        <f t="shared" si="290"/>
        <v>Parmaturus xaniurus</v>
      </c>
      <c r="L394" s="20">
        <f>VLOOKUP($K394,GlobSheetPaste!$H$3:$P$1269,2,FALSE)</f>
        <v>60231</v>
      </c>
      <c r="M394" s="20">
        <f>VLOOKUP($K394,GlobSheetPaste!$H$3:$P$1269,3,FALSE)</f>
        <v>80671960</v>
      </c>
      <c r="N394" s="20" t="str">
        <f>VLOOKUP($K394,GlobSheetPaste!$H$3:$P$1269,4,FALSE)</f>
        <v>published</v>
      </c>
      <c r="O394" s="20" t="str">
        <f>VLOOKUP($K394,GlobSheetPaste!$H$3:$P$1269,5,FALSE)</f>
        <v>DD</v>
      </c>
      <c r="P394" s="20">
        <f>VLOOKUP($K394,GlobSheetPaste!$H$3:$P$1269,6,FALSE)</f>
        <v>2006</v>
      </c>
      <c r="Q394" s="20" t="str">
        <f>VLOOKUP($K394,GlobSheetPaste!$H$3:$P$1269,7,FALSE)</f>
        <v>LC</v>
      </c>
      <c r="R394" s="20" t="str">
        <f>VLOOKUP($K394,GlobSheetPaste!$H$3:$P$1269,8,FALSE)</f>
        <v>NA</v>
      </c>
      <c r="S394" s="20" t="str">
        <f t="shared" si="439"/>
        <v>non-genuine change</v>
      </c>
      <c r="T394" s="20" t="b">
        <f t="shared" si="291"/>
        <v>0</v>
      </c>
      <c r="U394" s="20">
        <f>VLOOKUP($K394,GlobSheetPaste!$H$3:$P$1269,9,FALSE)</f>
        <v>2014</v>
      </c>
      <c r="V394" s="19">
        <v>91</v>
      </c>
      <c r="W394" s="19">
        <v>1251</v>
      </c>
      <c r="X394" s="2" t="b">
        <f t="shared" ref="X394:Y394" si="441">ISNUMBER(V394)</f>
        <v>1</v>
      </c>
      <c r="Y394" s="2" t="b">
        <f t="shared" si="441"/>
        <v>1</v>
      </c>
      <c r="Z394" s="2" t="s">
        <v>89</v>
      </c>
      <c r="AB394" s="2" t="s">
        <v>178</v>
      </c>
      <c r="AC394" s="24" t="str">
        <f ca="1">IFERROR(__xludf.DUMMYFUNCTION("SPLIT(AB394,""_"")"),"Deepwater")</f>
        <v>Deepwater</v>
      </c>
      <c r="AD394" s="24"/>
      <c r="AE394" s="24">
        <f>VLOOKUP(J394,rangearea210527!$B$2:$C$1159,2,TRUE)</f>
        <v>282256.2635</v>
      </c>
      <c r="AF394" s="26"/>
      <c r="AG394" s="26">
        <v>61</v>
      </c>
      <c r="AH394" s="26" t="s">
        <v>84</v>
      </c>
      <c r="AI394" s="26" t="s">
        <v>85</v>
      </c>
      <c r="AJ394" s="27" t="s">
        <v>86</v>
      </c>
      <c r="AK394" s="27"/>
      <c r="AL394" s="26"/>
      <c r="AM394" s="26">
        <v>1</v>
      </c>
      <c r="AN394" s="26">
        <v>0</v>
      </c>
      <c r="AO394" s="29">
        <v>0</v>
      </c>
      <c r="AP394" s="30"/>
      <c r="AQ394" s="26">
        <v>1</v>
      </c>
      <c r="AR394" s="30"/>
      <c r="AS394" s="1">
        <v>0</v>
      </c>
      <c r="AT394" s="1"/>
      <c r="AU394" s="1"/>
      <c r="AV394" s="1"/>
      <c r="AW394" s="1">
        <v>0</v>
      </c>
      <c r="AX394" s="1">
        <v>0</v>
      </c>
      <c r="AY394" s="1">
        <v>1</v>
      </c>
      <c r="BC394" s="1">
        <v>1</v>
      </c>
      <c r="BJ394" s="1">
        <v>1</v>
      </c>
      <c r="BL394" s="1">
        <v>1</v>
      </c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>
        <v>0</v>
      </c>
    </row>
    <row r="395" spans="1:75" ht="15.75" hidden="1" customHeight="1" x14ac:dyDescent="0.3">
      <c r="A395" s="2">
        <v>355</v>
      </c>
      <c r="B395" s="2">
        <v>1</v>
      </c>
      <c r="C395" s="2" t="s">
        <v>75</v>
      </c>
      <c r="D395" s="1">
        <v>9</v>
      </c>
      <c r="E395" s="2" t="str">
        <f t="shared" si="289"/>
        <v>9_Carcharhiniformes</v>
      </c>
      <c r="F395" s="2" t="s">
        <v>76</v>
      </c>
      <c r="G395" s="2" t="s">
        <v>800</v>
      </c>
      <c r="H395" s="2" t="s">
        <v>1028</v>
      </c>
      <c r="I395" s="2" t="s">
        <v>1029</v>
      </c>
      <c r="J395" s="2" t="s">
        <v>1030</v>
      </c>
      <c r="K395" s="19" t="str">
        <f t="shared" si="290"/>
        <v>Pentanchus profundicolus</v>
      </c>
      <c r="L395" s="20">
        <f>VLOOKUP($K395,GlobSheetPaste!$H$3:$P$1269,2,FALSE)</f>
        <v>161437</v>
      </c>
      <c r="M395" s="20">
        <f>VLOOKUP($K395,GlobSheetPaste!$H$3:$P$1269,3,FALSE)</f>
        <v>124485297</v>
      </c>
      <c r="N395" s="20" t="str">
        <f>VLOOKUP($K395,GlobSheetPaste!$H$3:$P$1269,4,FALSE)</f>
        <v>published</v>
      </c>
      <c r="O395" s="20" t="str">
        <f>VLOOKUP($K395,GlobSheetPaste!$H$3:$P$1269,5,FALSE)</f>
        <v>DD</v>
      </c>
      <c r="P395" s="20">
        <f>VLOOKUP($K395,GlobSheetPaste!$H$3:$P$1269,6,FALSE)</f>
        <v>2008</v>
      </c>
      <c r="Q395" s="20" t="str">
        <f>VLOOKUP($K395,GlobSheetPaste!$H$3:$P$1269,7,FALSE)</f>
        <v>LC</v>
      </c>
      <c r="R395" s="20" t="str">
        <f>VLOOKUP($K395,GlobSheetPaste!$H$3:$P$1269,8,FALSE)</f>
        <v>NA</v>
      </c>
      <c r="S395" s="20" t="str">
        <f t="shared" si="439"/>
        <v>non-genuine change</v>
      </c>
      <c r="T395" s="20" t="b">
        <f t="shared" si="291"/>
        <v>0</v>
      </c>
      <c r="U395" s="22">
        <f>VLOOKUP($K395,GlobSheetPaste!$H$3:$P$1269,9,FALSE)</f>
        <v>43891</v>
      </c>
      <c r="V395" s="19">
        <v>673</v>
      </c>
      <c r="W395" s="19">
        <v>1069</v>
      </c>
      <c r="X395" s="2" t="b">
        <f t="shared" ref="X395:Y395" si="442">ISNUMBER(V395)</f>
        <v>1</v>
      </c>
      <c r="Y395" s="2" t="b">
        <f t="shared" si="442"/>
        <v>1</v>
      </c>
      <c r="Z395" s="2" t="s">
        <v>89</v>
      </c>
      <c r="AB395" s="2" t="s">
        <v>178</v>
      </c>
      <c r="AC395" s="24" t="str">
        <f ca="1">IFERROR(__xludf.DUMMYFUNCTION("SPLIT(AB395,""_"")"),"Deepwater")</f>
        <v>Deepwater</v>
      </c>
      <c r="AD395" s="24"/>
      <c r="AE395" s="24">
        <f>VLOOKUP(J395,rangearea210527!$B$2:$C$1159,2,TRUE)</f>
        <v>1313.6911680000001</v>
      </c>
      <c r="AF395" s="26" t="s">
        <v>118</v>
      </c>
      <c r="AG395" s="26">
        <v>50.8</v>
      </c>
      <c r="AH395" s="26" t="s">
        <v>84</v>
      </c>
      <c r="AI395" s="26" t="s">
        <v>85</v>
      </c>
      <c r="AJ395" s="27" t="s">
        <v>86</v>
      </c>
      <c r="AK395" s="27"/>
      <c r="AL395" s="26"/>
      <c r="AM395" s="26">
        <v>1</v>
      </c>
      <c r="AN395" s="26">
        <v>0</v>
      </c>
      <c r="AO395" s="29">
        <v>0</v>
      </c>
      <c r="AP395" s="30"/>
      <c r="AQ395" s="30"/>
      <c r="AR395" s="30"/>
      <c r="AS395" s="1">
        <v>1</v>
      </c>
      <c r="AT395" s="1"/>
      <c r="AU395" s="1"/>
      <c r="AV395" s="1"/>
      <c r="AW395" s="1">
        <v>0</v>
      </c>
      <c r="AX395" s="1">
        <v>0</v>
      </c>
      <c r="AY395" s="1">
        <v>1</v>
      </c>
      <c r="BC395" s="1">
        <v>1</v>
      </c>
      <c r="BH395" s="1">
        <v>1</v>
      </c>
      <c r="BJ395" s="1">
        <v>1</v>
      </c>
      <c r="BL395" s="1">
        <v>1</v>
      </c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>
        <v>0</v>
      </c>
    </row>
    <row r="396" spans="1:75" ht="15.75" hidden="1" customHeight="1" x14ac:dyDescent="0.3">
      <c r="A396" s="2">
        <v>356</v>
      </c>
      <c r="B396" s="2">
        <v>1</v>
      </c>
      <c r="C396" s="2" t="s">
        <v>75</v>
      </c>
      <c r="D396" s="1">
        <v>9</v>
      </c>
      <c r="E396" s="2" t="str">
        <f t="shared" si="289"/>
        <v>9_Carcharhiniformes</v>
      </c>
      <c r="F396" s="2" t="s">
        <v>76</v>
      </c>
      <c r="G396" s="2" t="s">
        <v>1031</v>
      </c>
      <c r="H396" s="2" t="s">
        <v>1032</v>
      </c>
      <c r="I396" s="2" t="s">
        <v>1033</v>
      </c>
      <c r="J396" s="2" t="s">
        <v>1034</v>
      </c>
      <c r="K396" s="19" t="str">
        <f t="shared" si="290"/>
        <v>Akheilos suwartanai</v>
      </c>
      <c r="L396" s="20">
        <f>VLOOKUP($K396,GlobSheetPaste!$H$3:$P$1269,2,FALSE)</f>
        <v>169836996</v>
      </c>
      <c r="M396" s="20">
        <f>VLOOKUP($K396,GlobSheetPaste!$H$3:$P$1269,3,FALSE)</f>
        <v>169837118</v>
      </c>
      <c r="N396" s="20" t="str">
        <f>VLOOKUP($K396,GlobSheetPaste!$H$3:$P$1269,4,FALSE)</f>
        <v>published</v>
      </c>
      <c r="O396" s="20" t="str">
        <f>VLOOKUP($K396,GlobSheetPaste!$H$3:$P$1269,5,FALSE)</f>
        <v>NE</v>
      </c>
      <c r="P396" s="20" t="str">
        <f>VLOOKUP($K396,GlobSheetPaste!$H$3:$P$1269,6,FALSE)</f>
        <v>NA</v>
      </c>
      <c r="Q396" s="20" t="str">
        <f>VLOOKUP($K396,GlobSheetPaste!$H$3:$P$1269,7,FALSE)</f>
        <v>DD</v>
      </c>
      <c r="R396" s="20" t="str">
        <f>VLOOKUP($K396,GlobSheetPaste!$H$3:$P$1269,8,FALSE)</f>
        <v>NA</v>
      </c>
      <c r="S396" s="1" t="s">
        <v>117</v>
      </c>
      <c r="T396" s="20" t="b">
        <f t="shared" si="291"/>
        <v>0</v>
      </c>
      <c r="U396" s="22">
        <f>VLOOKUP($K396,GlobSheetPaste!$H$3:$P$1269,9,FALSE)</f>
        <v>43891</v>
      </c>
      <c r="V396" s="19" t="s">
        <v>267</v>
      </c>
      <c r="W396" s="19" t="s">
        <v>267</v>
      </c>
      <c r="X396" s="2" t="b">
        <f t="shared" ref="X396:Y396" si="443">ISNUMBER(V396)</f>
        <v>0</v>
      </c>
      <c r="Y396" s="2" t="b">
        <f t="shared" si="443"/>
        <v>0</v>
      </c>
      <c r="Z396" s="1" t="s">
        <v>1035</v>
      </c>
      <c r="AA396" s="1"/>
      <c r="AB396" s="1" t="s">
        <v>278</v>
      </c>
      <c r="AC396" s="24" t="str">
        <f ca="1">IFERROR(__xludf.DUMMYFUNCTION("SPLIT(AB396,""_"")"),"Deepwater")</f>
        <v>Deepwater</v>
      </c>
      <c r="AD396" s="24" t="str">
        <f ca="1">IFERROR(__xludf.DUMMYFUNCTION("""COMPUTED_VALUE"""),"Coastal")</f>
        <v>Coastal</v>
      </c>
      <c r="AE396" s="24">
        <f>VLOOKUP(J396,rangearea210527!$B$2:$C$1159,2,TRUE)</f>
        <v>3874063.304</v>
      </c>
      <c r="AF396" s="26"/>
      <c r="AG396" s="26">
        <v>53.7</v>
      </c>
      <c r="AH396" s="26" t="s">
        <v>84</v>
      </c>
      <c r="AI396" s="26" t="s">
        <v>85</v>
      </c>
      <c r="AJ396" s="27" t="s">
        <v>86</v>
      </c>
      <c r="AK396" s="27"/>
      <c r="AL396" s="26"/>
      <c r="AM396" s="26">
        <v>1</v>
      </c>
      <c r="AN396" s="26">
        <v>0</v>
      </c>
      <c r="AO396" s="29">
        <v>0</v>
      </c>
      <c r="AP396" s="30"/>
      <c r="AQ396" s="30"/>
      <c r="AR396" s="30"/>
      <c r="AS396" s="1">
        <v>1</v>
      </c>
      <c r="AT396" s="1"/>
      <c r="AU396" s="1"/>
      <c r="AV396" s="1"/>
      <c r="AW396" s="1">
        <v>0</v>
      </c>
      <c r="AX396" s="1">
        <v>0</v>
      </c>
      <c r="AY396" s="1">
        <v>1</v>
      </c>
      <c r="BC396" s="1">
        <v>1</v>
      </c>
      <c r="BG396" s="1">
        <v>1</v>
      </c>
      <c r="BH396" s="1"/>
      <c r="BI396" s="1"/>
      <c r="BJ396" s="1">
        <v>1</v>
      </c>
      <c r="BL396" s="1">
        <v>1</v>
      </c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>
        <v>0</v>
      </c>
    </row>
    <row r="397" spans="1:75" ht="15.75" hidden="1" customHeight="1" x14ac:dyDescent="0.3">
      <c r="A397" s="2">
        <v>357</v>
      </c>
      <c r="B397" s="2">
        <v>1</v>
      </c>
      <c r="C397" s="2" t="s">
        <v>75</v>
      </c>
      <c r="D397" s="1">
        <v>9</v>
      </c>
      <c r="E397" s="2" t="str">
        <f t="shared" si="289"/>
        <v>9_Carcharhiniformes</v>
      </c>
      <c r="F397" s="2" t="s">
        <v>76</v>
      </c>
      <c r="G397" s="2" t="s">
        <v>1031</v>
      </c>
      <c r="H397" s="2" t="s">
        <v>1036</v>
      </c>
      <c r="I397" s="2" t="s">
        <v>1037</v>
      </c>
      <c r="J397" s="2" t="s">
        <v>1038</v>
      </c>
      <c r="K397" s="19" t="str">
        <f t="shared" si="290"/>
        <v>Atelomycterus baliensis</v>
      </c>
      <c r="L397" s="20">
        <f>VLOOKUP($K397,GlobSheetPaste!$H$3:$P$1269,2,FALSE)</f>
        <v>161736</v>
      </c>
      <c r="M397" s="20">
        <f>VLOOKUP($K397,GlobSheetPaste!$H$3:$P$1269,3,FALSE)</f>
        <v>124535973</v>
      </c>
      <c r="N397" s="20" t="str">
        <f>VLOOKUP($K397,GlobSheetPaste!$H$3:$P$1269,4,FALSE)</f>
        <v>submitted</v>
      </c>
      <c r="O397" s="20" t="str">
        <f>VLOOKUP($K397,GlobSheetPaste!$H$3:$P$1269,5,FALSE)</f>
        <v>VU</v>
      </c>
      <c r="P397" s="20">
        <f>VLOOKUP($K397,GlobSheetPaste!$H$3:$P$1269,6,FALSE)</f>
        <v>2008</v>
      </c>
      <c r="Q397" s="20" t="str">
        <f>VLOOKUP($K397,GlobSheetPaste!$H$3:$P$1269,7,FALSE)</f>
        <v>LC</v>
      </c>
      <c r="R397" s="20" t="str">
        <f>VLOOKUP($K397,GlobSheetPaste!$H$3:$P$1269,8,FALSE)</f>
        <v>NA</v>
      </c>
      <c r="S397" s="20" t="str">
        <f>IF(O397=Q397,"NoChange","non-genuine change")</f>
        <v>non-genuine change</v>
      </c>
      <c r="T397" s="20" t="b">
        <f t="shared" si="291"/>
        <v>0</v>
      </c>
      <c r="U397" s="22">
        <f>VLOOKUP($K397,GlobSheetPaste!$H$3:$P$1269,9,FALSE)</f>
        <v>44228</v>
      </c>
      <c r="V397" s="23">
        <v>0</v>
      </c>
      <c r="W397" s="23">
        <v>100</v>
      </c>
      <c r="X397" s="2" t="b">
        <f t="shared" ref="X397:Y397" si="444">ISNUMBER(V397)</f>
        <v>1</v>
      </c>
      <c r="Y397" s="2" t="b">
        <f t="shared" si="444"/>
        <v>1</v>
      </c>
      <c r="Z397" s="1" t="s">
        <v>149</v>
      </c>
      <c r="AB397" s="2" t="s">
        <v>83</v>
      </c>
      <c r="AC397" s="24" t="str">
        <f ca="1">IFERROR(__xludf.DUMMYFUNCTION("SPLIT(AB397,""_"")"),"Coastal")</f>
        <v>Coastal</v>
      </c>
      <c r="AD397" s="24"/>
      <c r="AE397" s="24">
        <f>VLOOKUP(J397,rangearea210527!$B$2:$C$1159,2,TRUE)</f>
        <v>11373.308730000001</v>
      </c>
      <c r="AF397" s="26" t="s">
        <v>118</v>
      </c>
      <c r="AG397" s="25">
        <v>47</v>
      </c>
      <c r="AH397" s="26" t="s">
        <v>84</v>
      </c>
      <c r="AI397" s="26" t="s">
        <v>85</v>
      </c>
      <c r="AJ397" s="27" t="s">
        <v>86</v>
      </c>
      <c r="AK397" s="28"/>
      <c r="AL397" s="25">
        <v>10</v>
      </c>
      <c r="AM397" s="26">
        <v>0</v>
      </c>
      <c r="AN397" s="26">
        <v>0</v>
      </c>
      <c r="AO397" s="29">
        <v>1</v>
      </c>
      <c r="AP397" s="30"/>
      <c r="AQ397" s="30"/>
      <c r="AR397" s="30"/>
      <c r="AS397" s="1">
        <v>1</v>
      </c>
      <c r="AT397" s="1"/>
      <c r="AU397" s="1"/>
      <c r="AV397" s="1"/>
      <c r="AW397" s="1">
        <v>1</v>
      </c>
      <c r="AX397" s="1">
        <v>1</v>
      </c>
      <c r="AY397" s="1">
        <v>1</v>
      </c>
      <c r="BA397" s="1">
        <v>1</v>
      </c>
      <c r="BH397" s="1">
        <v>1</v>
      </c>
      <c r="BJ397" s="1">
        <v>1</v>
      </c>
      <c r="BK397" s="1">
        <v>1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>
        <v>0</v>
      </c>
    </row>
    <row r="398" spans="1:75" ht="15.75" hidden="1" customHeight="1" x14ac:dyDescent="0.3">
      <c r="A398" s="2">
        <v>358</v>
      </c>
      <c r="B398" s="2">
        <v>1</v>
      </c>
      <c r="C398" s="2" t="s">
        <v>75</v>
      </c>
      <c r="D398" s="1">
        <v>9</v>
      </c>
      <c r="E398" s="2" t="str">
        <f t="shared" si="289"/>
        <v>9_Carcharhiniformes</v>
      </c>
      <c r="F398" s="2" t="s">
        <v>76</v>
      </c>
      <c r="G398" s="2" t="s">
        <v>1031</v>
      </c>
      <c r="H398" s="2" t="s">
        <v>1036</v>
      </c>
      <c r="I398" s="2" t="s">
        <v>1039</v>
      </c>
      <c r="J398" s="2" t="s">
        <v>1040</v>
      </c>
      <c r="K398" s="19" t="str">
        <f t="shared" si="290"/>
        <v>Atelomycterus erdmanni</v>
      </c>
      <c r="L398" s="20">
        <f>VLOOKUP($K398,GlobSheetPaste!$H$3:$P$1269,2,FALSE)</f>
        <v>176485916</v>
      </c>
      <c r="M398" s="20">
        <f>VLOOKUP($K398,GlobSheetPaste!$H$3:$P$1269,3,FALSE)</f>
        <v>176485947</v>
      </c>
      <c r="N398" s="20" t="str">
        <f>VLOOKUP($K398,GlobSheetPaste!$H$3:$P$1269,4,FALSE)</f>
        <v>submitted</v>
      </c>
      <c r="O398" s="20" t="str">
        <f>VLOOKUP($K398,GlobSheetPaste!$H$3:$P$1269,5,FALSE)</f>
        <v>NE</v>
      </c>
      <c r="P398" s="20" t="str">
        <f>VLOOKUP($K398,GlobSheetPaste!$H$3:$P$1269,6,FALSE)</f>
        <v>NA</v>
      </c>
      <c r="Q398" s="20" t="str">
        <f>VLOOKUP($K398,GlobSheetPaste!$H$3:$P$1269,7,FALSE)</f>
        <v>LC</v>
      </c>
      <c r="R398" s="20" t="str">
        <f>VLOOKUP($K398,GlobSheetPaste!$H$3:$P$1269,8,FALSE)</f>
        <v>NA</v>
      </c>
      <c r="S398" s="1" t="s">
        <v>117</v>
      </c>
      <c r="T398" s="20" t="b">
        <f t="shared" si="291"/>
        <v>0</v>
      </c>
      <c r="U398" s="22">
        <f>VLOOKUP($K398,GlobSheetPaste!$H$3:$P$1269,9,FALSE)</f>
        <v>44228</v>
      </c>
      <c r="V398" s="19">
        <v>3</v>
      </c>
      <c r="W398" s="19">
        <v>62</v>
      </c>
      <c r="X398" s="2" t="b">
        <f t="shared" ref="X398:Y398" si="445">ISNUMBER(V398)</f>
        <v>1</v>
      </c>
      <c r="Y398" s="2" t="b">
        <f t="shared" si="445"/>
        <v>1</v>
      </c>
      <c r="Z398" s="2" t="s">
        <v>89</v>
      </c>
      <c r="AB398" s="2" t="s">
        <v>83</v>
      </c>
      <c r="AC398" s="24" t="str">
        <f ca="1">IFERROR(__xludf.DUMMYFUNCTION("SPLIT(AB398,""_"")"),"Coastal")</f>
        <v>Coastal</v>
      </c>
      <c r="AD398" s="24"/>
      <c r="AE398" s="24">
        <f>VLOOKUP(J398,rangearea210527!$B$2:$C$1159,2,TRUE)</f>
        <v>5979.0814140000002</v>
      </c>
      <c r="AF398" s="26" t="s">
        <v>118</v>
      </c>
      <c r="AG398" s="26">
        <v>51</v>
      </c>
      <c r="AH398" s="26" t="s">
        <v>84</v>
      </c>
      <c r="AI398" s="26" t="s">
        <v>85</v>
      </c>
      <c r="AJ398" s="27" t="s">
        <v>86</v>
      </c>
      <c r="AK398" s="27"/>
      <c r="AL398" s="26"/>
      <c r="AM398" s="26">
        <v>0</v>
      </c>
      <c r="AN398" s="26">
        <v>0</v>
      </c>
      <c r="AO398" s="29">
        <v>0</v>
      </c>
      <c r="AP398" s="30"/>
      <c r="AQ398" s="30"/>
      <c r="AR398" s="30"/>
      <c r="AS398" s="1">
        <v>1</v>
      </c>
      <c r="AT398" s="1"/>
      <c r="AU398" s="1"/>
      <c r="AV398" s="1"/>
      <c r="AW398" s="1">
        <v>1</v>
      </c>
      <c r="AX398" s="1">
        <v>1</v>
      </c>
      <c r="AY398" s="1">
        <v>1</v>
      </c>
      <c r="BA398" s="1">
        <v>1</v>
      </c>
      <c r="BH398" s="1">
        <v>1</v>
      </c>
      <c r="BJ398" s="1">
        <v>1</v>
      </c>
      <c r="BK398" s="1">
        <v>1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>
        <v>0</v>
      </c>
    </row>
    <row r="399" spans="1:75" ht="15.75" hidden="1" customHeight="1" x14ac:dyDescent="0.3">
      <c r="A399" s="2">
        <v>359</v>
      </c>
      <c r="B399" s="2">
        <v>1</v>
      </c>
      <c r="C399" s="2" t="s">
        <v>75</v>
      </c>
      <c r="D399" s="1">
        <v>9</v>
      </c>
      <c r="E399" s="2" t="str">
        <f t="shared" si="289"/>
        <v>9_Carcharhiniformes</v>
      </c>
      <c r="F399" s="2" t="s">
        <v>76</v>
      </c>
      <c r="G399" s="2" t="s">
        <v>1031</v>
      </c>
      <c r="H399" s="2" t="s">
        <v>1036</v>
      </c>
      <c r="I399" s="2" t="s">
        <v>1041</v>
      </c>
      <c r="J399" s="2" t="s">
        <v>1042</v>
      </c>
      <c r="K399" s="19" t="str">
        <f t="shared" si="290"/>
        <v>Atelomycterus fasciatus</v>
      </c>
      <c r="L399" s="20">
        <f>VLOOKUP($K399,GlobSheetPaste!$H$3:$P$1269,2,FALSE)</f>
        <v>41728</v>
      </c>
      <c r="M399" s="20">
        <f>VLOOKUP($K399,GlobSheetPaste!$H$3:$P$1269,3,FALSE)</f>
        <v>68609954</v>
      </c>
      <c r="N399" s="20" t="str">
        <f>VLOOKUP($K399,GlobSheetPaste!$H$3:$P$1269,4,FALSE)</f>
        <v>published</v>
      </c>
      <c r="O399" s="20" t="str">
        <f>VLOOKUP($K399,GlobSheetPaste!$H$3:$P$1269,5,FALSE)</f>
        <v>LC</v>
      </c>
      <c r="P399" s="20">
        <f>VLOOKUP($K399,GlobSheetPaste!$H$3:$P$1269,6,FALSE)</f>
        <v>2003</v>
      </c>
      <c r="Q399" s="20" t="str">
        <f>VLOOKUP($K399,GlobSheetPaste!$H$3:$P$1269,7,FALSE)</f>
        <v>LC</v>
      </c>
      <c r="R399" s="20" t="str">
        <f>VLOOKUP($K399,GlobSheetPaste!$H$3:$P$1269,8,FALSE)</f>
        <v>NA</v>
      </c>
      <c r="S399" s="20" t="str">
        <f t="shared" ref="S399:S407" si="446">IF(O399=Q399,"NoChange","non-genuine change")</f>
        <v>NoChange</v>
      </c>
      <c r="T399" s="20" t="b">
        <f t="shared" si="291"/>
        <v>0</v>
      </c>
      <c r="U399" s="20">
        <f>VLOOKUP($K399,GlobSheetPaste!$H$3:$P$1269,9,FALSE)</f>
        <v>2015</v>
      </c>
      <c r="V399" s="19">
        <v>27</v>
      </c>
      <c r="W399" s="19">
        <v>122</v>
      </c>
      <c r="X399" s="2" t="b">
        <f t="shared" ref="X399:Y399" si="447">ISNUMBER(V399)</f>
        <v>1</v>
      </c>
      <c r="Y399" s="2" t="b">
        <f t="shared" si="447"/>
        <v>1</v>
      </c>
      <c r="Z399" s="2" t="s">
        <v>89</v>
      </c>
      <c r="AB399" s="2" t="s">
        <v>83</v>
      </c>
      <c r="AC399" s="24" t="str">
        <f ca="1">IFERROR(__xludf.DUMMYFUNCTION("SPLIT(AB399,""_"")"),"Coastal")</f>
        <v>Coastal</v>
      </c>
      <c r="AD399" s="24"/>
      <c r="AE399" s="24">
        <f>VLOOKUP(J399,rangearea210527!$B$2:$C$1159,2,TRUE)</f>
        <v>75402.559120000005</v>
      </c>
      <c r="AF399" s="26" t="s">
        <v>118</v>
      </c>
      <c r="AG399" s="26">
        <v>45</v>
      </c>
      <c r="AH399" s="26" t="s">
        <v>84</v>
      </c>
      <c r="AI399" s="26" t="s">
        <v>85</v>
      </c>
      <c r="AJ399" s="27" t="s">
        <v>86</v>
      </c>
      <c r="AK399" s="27"/>
      <c r="AL399" s="26"/>
      <c r="AM399" s="26">
        <v>0</v>
      </c>
      <c r="AN399" s="26">
        <v>0</v>
      </c>
      <c r="AO399" s="29">
        <v>0</v>
      </c>
      <c r="AP399" s="30"/>
      <c r="AQ399" s="30"/>
      <c r="AR399" s="30"/>
      <c r="AS399" s="1">
        <v>0</v>
      </c>
      <c r="AT399" s="1"/>
      <c r="AU399" s="1"/>
      <c r="AV399" s="1"/>
      <c r="AW399" s="1">
        <v>1</v>
      </c>
      <c r="AX399" s="1">
        <v>1</v>
      </c>
      <c r="AY399" s="1">
        <v>1</v>
      </c>
      <c r="BA399" s="1">
        <v>1</v>
      </c>
      <c r="BH399" s="1">
        <v>1</v>
      </c>
      <c r="BJ399" s="1">
        <v>1</v>
      </c>
      <c r="BK399" s="1">
        <v>1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>
        <v>0</v>
      </c>
    </row>
    <row r="400" spans="1:75" ht="15.75" hidden="1" customHeight="1" x14ac:dyDescent="0.3">
      <c r="A400" s="2">
        <v>360</v>
      </c>
      <c r="B400" s="2">
        <v>1</v>
      </c>
      <c r="C400" s="2" t="s">
        <v>75</v>
      </c>
      <c r="D400" s="1">
        <v>9</v>
      </c>
      <c r="E400" s="2" t="str">
        <f t="shared" si="289"/>
        <v>9_Carcharhiniformes</v>
      </c>
      <c r="F400" s="2" t="s">
        <v>76</v>
      </c>
      <c r="G400" s="2" t="s">
        <v>1031</v>
      </c>
      <c r="H400" s="2" t="s">
        <v>1036</v>
      </c>
      <c r="I400" s="2" t="s">
        <v>1043</v>
      </c>
      <c r="J400" s="2" t="s">
        <v>1044</v>
      </c>
      <c r="K400" s="19" t="str">
        <f t="shared" si="290"/>
        <v>Atelomycterus macleayi</v>
      </c>
      <c r="L400" s="20">
        <f>VLOOKUP($K400,GlobSheetPaste!$H$3:$P$1269,2,FALSE)</f>
        <v>41729</v>
      </c>
      <c r="M400" s="20">
        <f>VLOOKUP($K400,GlobSheetPaste!$H$3:$P$1269,3,FALSE)</f>
        <v>68610061</v>
      </c>
      <c r="N400" s="20" t="str">
        <f>VLOOKUP($K400,GlobSheetPaste!$H$3:$P$1269,4,FALSE)</f>
        <v>published</v>
      </c>
      <c r="O400" s="20" t="str">
        <f>VLOOKUP($K400,GlobSheetPaste!$H$3:$P$1269,5,FALSE)</f>
        <v>LC</v>
      </c>
      <c r="P400" s="20">
        <f>VLOOKUP($K400,GlobSheetPaste!$H$3:$P$1269,6,FALSE)</f>
        <v>2003</v>
      </c>
      <c r="Q400" s="20" t="str">
        <f>VLOOKUP($K400,GlobSheetPaste!$H$3:$P$1269,7,FALSE)</f>
        <v>LC</v>
      </c>
      <c r="R400" s="20" t="str">
        <f>VLOOKUP($K400,GlobSheetPaste!$H$3:$P$1269,8,FALSE)</f>
        <v>NA</v>
      </c>
      <c r="S400" s="20" t="str">
        <f t="shared" si="446"/>
        <v>NoChange</v>
      </c>
      <c r="T400" s="20" t="b">
        <f t="shared" si="291"/>
        <v>0</v>
      </c>
      <c r="U400" s="20">
        <f>VLOOKUP($K400,GlobSheetPaste!$H$3:$P$1269,9,FALSE)</f>
        <v>2015</v>
      </c>
      <c r="V400" s="19">
        <v>0</v>
      </c>
      <c r="W400" s="19">
        <v>4</v>
      </c>
      <c r="X400" s="2" t="b">
        <f t="shared" ref="X400:Y400" si="448">ISNUMBER(V400)</f>
        <v>1</v>
      </c>
      <c r="Y400" s="2" t="b">
        <f t="shared" si="448"/>
        <v>1</v>
      </c>
      <c r="Z400" s="2" t="s">
        <v>89</v>
      </c>
      <c r="AB400" s="2" t="s">
        <v>83</v>
      </c>
      <c r="AC400" s="24" t="str">
        <f ca="1">IFERROR(__xludf.DUMMYFUNCTION("SPLIT(AB400,""_"")"),"Coastal")</f>
        <v>Coastal</v>
      </c>
      <c r="AD400" s="24"/>
      <c r="AE400" s="24">
        <f>VLOOKUP(J400,rangearea210527!$B$2:$C$1159,2,TRUE)</f>
        <v>33777.743640000001</v>
      </c>
      <c r="AF400" s="26" t="s">
        <v>118</v>
      </c>
      <c r="AG400" s="26">
        <v>60</v>
      </c>
      <c r="AH400" s="26" t="s">
        <v>84</v>
      </c>
      <c r="AI400" s="26" t="s">
        <v>85</v>
      </c>
      <c r="AJ400" s="27" t="s">
        <v>86</v>
      </c>
      <c r="AK400" s="27"/>
      <c r="AL400" s="26"/>
      <c r="AM400" s="26">
        <v>0</v>
      </c>
      <c r="AN400" s="26">
        <v>0</v>
      </c>
      <c r="AO400" s="29">
        <v>0</v>
      </c>
      <c r="AP400" s="30"/>
      <c r="AQ400" s="30"/>
      <c r="AR400" s="30"/>
      <c r="AS400" s="1">
        <v>0</v>
      </c>
      <c r="AT400" s="1"/>
      <c r="AU400" s="1"/>
      <c r="AV400" s="1"/>
      <c r="AW400" s="1">
        <v>1</v>
      </c>
      <c r="AX400" s="1">
        <v>1</v>
      </c>
      <c r="AY400" s="1">
        <v>1</v>
      </c>
      <c r="BA400" s="1">
        <v>1</v>
      </c>
      <c r="BH400" s="1">
        <v>1</v>
      </c>
      <c r="BJ400" s="1">
        <v>1</v>
      </c>
      <c r="BK400" s="1">
        <v>1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>
        <v>0</v>
      </c>
    </row>
    <row r="401" spans="1:75" ht="15.75" hidden="1" customHeight="1" x14ac:dyDescent="0.3">
      <c r="A401" s="2">
        <v>361</v>
      </c>
      <c r="B401" s="2">
        <v>1</v>
      </c>
      <c r="C401" s="2" t="s">
        <v>75</v>
      </c>
      <c r="D401" s="1">
        <v>9</v>
      </c>
      <c r="E401" s="2" t="str">
        <f t="shared" si="289"/>
        <v>9_Carcharhiniformes</v>
      </c>
      <c r="F401" s="2" t="s">
        <v>76</v>
      </c>
      <c r="G401" s="2" t="s">
        <v>1031</v>
      </c>
      <c r="H401" s="2" t="s">
        <v>1036</v>
      </c>
      <c r="I401" s="2" t="s">
        <v>1045</v>
      </c>
      <c r="J401" s="2" t="s">
        <v>1046</v>
      </c>
      <c r="K401" s="19" t="str">
        <f t="shared" si="290"/>
        <v>Atelomycterus marmoratus</v>
      </c>
      <c r="L401" s="20">
        <f>VLOOKUP($K401,GlobSheetPaste!$H$3:$P$1269,2,FALSE)</f>
        <v>41730</v>
      </c>
      <c r="M401" s="20">
        <f>VLOOKUP($K401,GlobSheetPaste!$H$3:$P$1269,3,FALSE)</f>
        <v>124414963</v>
      </c>
      <c r="N401" s="20" t="str">
        <f>VLOOKUP($K401,GlobSheetPaste!$H$3:$P$1269,4,FALSE)</f>
        <v>submitted</v>
      </c>
      <c r="O401" s="20" t="str">
        <f>VLOOKUP($K401,GlobSheetPaste!$H$3:$P$1269,5,FALSE)</f>
        <v>NT</v>
      </c>
      <c r="P401" s="20">
        <f>VLOOKUP($K401,GlobSheetPaste!$H$3:$P$1269,6,FALSE)</f>
        <v>2003</v>
      </c>
      <c r="Q401" s="20" t="str">
        <f>VLOOKUP($K401,GlobSheetPaste!$H$3:$P$1269,7,FALSE)</f>
        <v>NT</v>
      </c>
      <c r="R401" s="20" t="str">
        <f>VLOOKUP($K401,GlobSheetPaste!$H$3:$P$1269,8,FALSE)</f>
        <v>A2cd</v>
      </c>
      <c r="S401" s="20" t="str">
        <f t="shared" si="446"/>
        <v>NoChange</v>
      </c>
      <c r="T401" s="20" t="b">
        <f t="shared" si="291"/>
        <v>0</v>
      </c>
      <c r="U401" s="22">
        <f>VLOOKUP($K401,GlobSheetPaste!$H$3:$P$1269,9,FALSE)</f>
        <v>44228</v>
      </c>
      <c r="V401" s="19">
        <v>5</v>
      </c>
      <c r="W401" s="19">
        <v>100</v>
      </c>
      <c r="X401" s="2" t="b">
        <f t="shared" ref="X401:Y401" si="449">ISNUMBER(V401)</f>
        <v>1</v>
      </c>
      <c r="Y401" s="2" t="b">
        <f t="shared" si="449"/>
        <v>1</v>
      </c>
      <c r="Z401" s="2" t="s">
        <v>89</v>
      </c>
      <c r="AB401" s="2" t="s">
        <v>83</v>
      </c>
      <c r="AC401" s="24" t="str">
        <f ca="1">IFERROR(__xludf.DUMMYFUNCTION("SPLIT(AB401,""_"")"),"Coastal")</f>
        <v>Coastal</v>
      </c>
      <c r="AD401" s="24"/>
      <c r="AE401" s="24">
        <f>VLOOKUP(J401,rangearea210527!$B$2:$C$1159,2,TRUE)</f>
        <v>2307621.5109999999</v>
      </c>
      <c r="AF401" s="25"/>
      <c r="AG401" s="25">
        <v>70</v>
      </c>
      <c r="AH401" s="26" t="s">
        <v>84</v>
      </c>
      <c r="AI401" s="26" t="s">
        <v>85</v>
      </c>
      <c r="AJ401" s="27" t="s">
        <v>86</v>
      </c>
      <c r="AK401" s="28"/>
      <c r="AL401" s="25">
        <v>15</v>
      </c>
      <c r="AM401" s="26">
        <v>0</v>
      </c>
      <c r="AN401" s="26">
        <v>0</v>
      </c>
      <c r="AO401" s="29">
        <v>1</v>
      </c>
      <c r="AP401" s="30"/>
      <c r="AQ401" s="30"/>
      <c r="AR401" s="30"/>
      <c r="AS401" s="1">
        <v>1</v>
      </c>
      <c r="AT401" s="1"/>
      <c r="AU401" s="1"/>
      <c r="AV401" s="1"/>
      <c r="AW401" s="1">
        <v>1</v>
      </c>
      <c r="AX401" s="1">
        <v>1</v>
      </c>
      <c r="AY401" s="1">
        <v>1</v>
      </c>
      <c r="BA401" s="1">
        <v>1</v>
      </c>
      <c r="BJ401" s="1">
        <v>1</v>
      </c>
      <c r="BK401" s="1">
        <v>1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>
        <v>0</v>
      </c>
    </row>
    <row r="402" spans="1:75" ht="15.75" hidden="1" customHeight="1" x14ac:dyDescent="0.3">
      <c r="A402" s="2">
        <v>362</v>
      </c>
      <c r="B402" s="2">
        <v>1</v>
      </c>
      <c r="C402" s="2" t="s">
        <v>75</v>
      </c>
      <c r="D402" s="1">
        <v>9</v>
      </c>
      <c r="E402" s="2" t="str">
        <f t="shared" si="289"/>
        <v>9_Carcharhiniformes</v>
      </c>
      <c r="F402" s="2" t="s">
        <v>76</v>
      </c>
      <c r="G402" s="2" t="s">
        <v>1031</v>
      </c>
      <c r="H402" s="2" t="s">
        <v>1036</v>
      </c>
      <c r="I402" s="2" t="s">
        <v>1047</v>
      </c>
      <c r="J402" s="2" t="s">
        <v>1048</v>
      </c>
      <c r="K402" s="19" t="str">
        <f t="shared" si="290"/>
        <v>Atelomycterus marnkalha</v>
      </c>
      <c r="L402" s="20">
        <f>VLOOKUP($K402,GlobSheetPaste!$H$3:$P$1269,2,FALSE)</f>
        <v>161434</v>
      </c>
      <c r="M402" s="20">
        <f>VLOOKUP($K402,GlobSheetPaste!$H$3:$P$1269,3,FALSE)</f>
        <v>68610162</v>
      </c>
      <c r="N402" s="20" t="str">
        <f>VLOOKUP($K402,GlobSheetPaste!$H$3:$P$1269,4,FALSE)</f>
        <v>published</v>
      </c>
      <c r="O402" s="20" t="str">
        <f>VLOOKUP($K402,GlobSheetPaste!$H$3:$P$1269,5,FALSE)</f>
        <v>DD</v>
      </c>
      <c r="P402" s="20">
        <f>VLOOKUP($K402,GlobSheetPaste!$H$3:$P$1269,6,FALSE)</f>
        <v>2008</v>
      </c>
      <c r="Q402" s="20" t="str">
        <f>VLOOKUP($K402,GlobSheetPaste!$H$3:$P$1269,7,FALSE)</f>
        <v>DD</v>
      </c>
      <c r="R402" s="20" t="str">
        <f>VLOOKUP($K402,GlobSheetPaste!$H$3:$P$1269,8,FALSE)</f>
        <v>NA</v>
      </c>
      <c r="S402" s="20" t="str">
        <f t="shared" si="446"/>
        <v>NoChange</v>
      </c>
      <c r="T402" s="20" t="b">
        <f t="shared" si="291"/>
        <v>0</v>
      </c>
      <c r="U402" s="20">
        <f>VLOOKUP($K402,GlobSheetPaste!$H$3:$P$1269,9,FALSE)</f>
        <v>2015</v>
      </c>
      <c r="V402" s="19">
        <v>11</v>
      </c>
      <c r="W402" s="19">
        <v>74</v>
      </c>
      <c r="X402" s="2" t="b">
        <f t="shared" ref="X402:Y402" si="450">ISNUMBER(V402)</f>
        <v>1</v>
      </c>
      <c r="Y402" s="2" t="b">
        <f t="shared" si="450"/>
        <v>1</v>
      </c>
      <c r="Z402" s="2" t="s">
        <v>89</v>
      </c>
      <c r="AB402" s="2" t="s">
        <v>83</v>
      </c>
      <c r="AC402" s="24" t="str">
        <f ca="1">IFERROR(__xludf.DUMMYFUNCTION("SPLIT(AB402,""_"")"),"Coastal")</f>
        <v>Coastal</v>
      </c>
      <c r="AD402" s="24"/>
      <c r="AE402" s="24">
        <f>VLOOKUP(J402,rangearea210527!$B$2:$C$1159,2,TRUE)</f>
        <v>379166.84850000002</v>
      </c>
      <c r="AF402" s="26"/>
      <c r="AG402" s="26">
        <v>48.4</v>
      </c>
      <c r="AH402" s="26" t="s">
        <v>84</v>
      </c>
      <c r="AI402" s="26" t="s">
        <v>85</v>
      </c>
      <c r="AJ402" s="27" t="s">
        <v>86</v>
      </c>
      <c r="AK402" s="27"/>
      <c r="AL402" s="26"/>
      <c r="AM402" s="26">
        <v>0</v>
      </c>
      <c r="AN402" s="26">
        <v>0</v>
      </c>
      <c r="AO402" s="29">
        <v>0</v>
      </c>
      <c r="AP402" s="30"/>
      <c r="AQ402" s="30"/>
      <c r="AR402" s="30"/>
      <c r="AS402" s="1">
        <v>0</v>
      </c>
      <c r="AT402" s="1"/>
      <c r="AU402" s="1"/>
      <c r="AV402" s="1"/>
      <c r="AW402" s="1">
        <v>1</v>
      </c>
      <c r="AX402" s="1">
        <v>1</v>
      </c>
      <c r="AY402" s="1">
        <v>1</v>
      </c>
      <c r="BA402" s="1">
        <v>1</v>
      </c>
      <c r="BG402" s="1">
        <v>1</v>
      </c>
      <c r="BH402" s="1"/>
      <c r="BI402" s="1"/>
      <c r="BJ402" s="1">
        <v>1</v>
      </c>
      <c r="BK402" s="1">
        <v>1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>
        <v>0</v>
      </c>
    </row>
    <row r="403" spans="1:75" ht="15.75" hidden="1" customHeight="1" x14ac:dyDescent="0.3">
      <c r="A403" s="2">
        <v>363</v>
      </c>
      <c r="B403" s="2">
        <v>1</v>
      </c>
      <c r="C403" s="2" t="s">
        <v>75</v>
      </c>
      <c r="D403" s="1">
        <v>9</v>
      </c>
      <c r="E403" s="2" t="str">
        <f t="shared" si="289"/>
        <v>9_Carcharhiniformes</v>
      </c>
      <c r="F403" s="2" t="s">
        <v>76</v>
      </c>
      <c r="G403" s="2" t="s">
        <v>1031</v>
      </c>
      <c r="H403" s="2" t="s">
        <v>1049</v>
      </c>
      <c r="I403" s="2" t="s">
        <v>1050</v>
      </c>
      <c r="J403" s="2" t="s">
        <v>1051</v>
      </c>
      <c r="K403" s="19" t="str">
        <f t="shared" si="290"/>
        <v>Aulohalaelurus kanakorum</v>
      </c>
      <c r="L403" s="20">
        <f>VLOOKUP($K403,GlobSheetPaste!$H$3:$P$1269,2,FALSE)</f>
        <v>41870</v>
      </c>
      <c r="M403" s="20">
        <f>VLOOKUP($K403,GlobSheetPaste!$H$3:$P$1269,3,FALSE)</f>
        <v>116737571</v>
      </c>
      <c r="N403" s="20" t="str">
        <f>VLOOKUP($K403,GlobSheetPaste!$H$3:$P$1269,4,FALSE)</f>
        <v>published</v>
      </c>
      <c r="O403" s="20" t="str">
        <f>VLOOKUP($K403,GlobSheetPaste!$H$3:$P$1269,5,FALSE)</f>
        <v>VU</v>
      </c>
      <c r="P403" s="20">
        <f>VLOOKUP($K403,GlobSheetPaste!$H$3:$P$1269,6,FALSE)</f>
        <v>2003</v>
      </c>
      <c r="Q403" s="20" t="str">
        <f>VLOOKUP($K403,GlobSheetPaste!$H$3:$P$1269,7,FALSE)</f>
        <v>DD</v>
      </c>
      <c r="R403" s="20" t="str">
        <f>VLOOKUP($K403,GlobSheetPaste!$H$3:$P$1269,8,FALSE)</f>
        <v>NA</v>
      </c>
      <c r="S403" s="20" t="str">
        <f t="shared" si="446"/>
        <v>non-genuine change</v>
      </c>
      <c r="T403" s="20" t="b">
        <f t="shared" si="291"/>
        <v>0</v>
      </c>
      <c r="U403" s="20">
        <f>VLOOKUP($K403,GlobSheetPaste!$H$3:$P$1269,9,FALSE)</f>
        <v>2017</v>
      </c>
      <c r="V403" s="19">
        <v>49</v>
      </c>
      <c r="W403" s="23">
        <v>49</v>
      </c>
      <c r="X403" s="2" t="b">
        <f t="shared" ref="X403:Y403" si="451">ISNUMBER(V403)</f>
        <v>1</v>
      </c>
      <c r="Y403" s="2" t="b">
        <f t="shared" si="451"/>
        <v>1</v>
      </c>
      <c r="Z403" s="2" t="s">
        <v>89</v>
      </c>
      <c r="AB403" s="2" t="s">
        <v>83</v>
      </c>
      <c r="AC403" s="24" t="str">
        <f ca="1">IFERROR(__xludf.DUMMYFUNCTION("SPLIT(AB403,""_"")"),"Coastal")</f>
        <v>Coastal</v>
      </c>
      <c r="AD403" s="24"/>
      <c r="AE403" s="24" t="s">
        <v>267</v>
      </c>
      <c r="AF403" s="25"/>
      <c r="AG403" s="25">
        <v>78.5</v>
      </c>
      <c r="AH403" s="26" t="s">
        <v>84</v>
      </c>
      <c r="AI403" s="26" t="s">
        <v>85</v>
      </c>
      <c r="AJ403" s="27" t="s">
        <v>86</v>
      </c>
      <c r="AK403" s="28"/>
      <c r="AL403" s="25">
        <v>15</v>
      </c>
      <c r="AM403" s="26">
        <v>0</v>
      </c>
      <c r="AN403" s="26">
        <v>0</v>
      </c>
      <c r="AO403" s="29">
        <v>1</v>
      </c>
      <c r="AP403" s="30"/>
      <c r="AQ403" s="30"/>
      <c r="AR403" s="30"/>
      <c r="AS403" s="1">
        <v>0</v>
      </c>
      <c r="AT403" s="1"/>
      <c r="AU403" s="1"/>
      <c r="AV403" s="1"/>
      <c r="AW403" s="1">
        <v>1</v>
      </c>
      <c r="AX403" s="1">
        <v>1</v>
      </c>
      <c r="AY403" s="1">
        <v>1</v>
      </c>
      <c r="BA403" s="1">
        <v>1</v>
      </c>
      <c r="BG403" s="1">
        <v>1</v>
      </c>
      <c r="BH403" s="1"/>
      <c r="BI403" s="1"/>
      <c r="BJ403" s="1">
        <v>1</v>
      </c>
      <c r="BK403" s="1">
        <v>1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>
        <v>0</v>
      </c>
    </row>
    <row r="404" spans="1:75" ht="15.75" hidden="1" customHeight="1" x14ac:dyDescent="0.3">
      <c r="A404" s="2">
        <v>364</v>
      </c>
      <c r="B404" s="2">
        <v>1</v>
      </c>
      <c r="C404" s="2" t="s">
        <v>75</v>
      </c>
      <c r="D404" s="1">
        <v>9</v>
      </c>
      <c r="E404" s="2" t="str">
        <f t="shared" si="289"/>
        <v>9_Carcharhiniformes</v>
      </c>
      <c r="F404" s="2" t="s">
        <v>76</v>
      </c>
      <c r="G404" s="2" t="s">
        <v>1031</v>
      </c>
      <c r="H404" s="2" t="s">
        <v>1049</v>
      </c>
      <c r="I404" s="2" t="s">
        <v>1052</v>
      </c>
      <c r="J404" s="2" t="s">
        <v>1053</v>
      </c>
      <c r="K404" s="19" t="str">
        <f t="shared" si="290"/>
        <v>Aulohalaelurus labiosus</v>
      </c>
      <c r="L404" s="20">
        <f>VLOOKUP($K404,GlobSheetPaste!$H$3:$P$1269,2,FALSE)</f>
        <v>41731</v>
      </c>
      <c r="M404" s="20">
        <f>VLOOKUP($K404,GlobSheetPaste!$H$3:$P$1269,3,FALSE)</f>
        <v>68610330</v>
      </c>
      <c r="N404" s="20" t="str">
        <f>VLOOKUP($K404,GlobSheetPaste!$H$3:$P$1269,4,FALSE)</f>
        <v>published</v>
      </c>
      <c r="O404" s="20" t="str">
        <f>VLOOKUP($K404,GlobSheetPaste!$H$3:$P$1269,5,FALSE)</f>
        <v>LC</v>
      </c>
      <c r="P404" s="20">
        <f>VLOOKUP($K404,GlobSheetPaste!$H$3:$P$1269,6,FALSE)</f>
        <v>2003</v>
      </c>
      <c r="Q404" s="20" t="str">
        <f>VLOOKUP($K404,GlobSheetPaste!$H$3:$P$1269,7,FALSE)</f>
        <v>LC</v>
      </c>
      <c r="R404" s="20" t="str">
        <f>VLOOKUP($K404,GlobSheetPaste!$H$3:$P$1269,8,FALSE)</f>
        <v>NA</v>
      </c>
      <c r="S404" s="20" t="str">
        <f t="shared" si="446"/>
        <v>NoChange</v>
      </c>
      <c r="T404" s="20" t="b">
        <f t="shared" si="291"/>
        <v>0</v>
      </c>
      <c r="U404" s="20">
        <f>VLOOKUP($K404,GlobSheetPaste!$H$3:$P$1269,9,FALSE)</f>
        <v>2015</v>
      </c>
      <c r="V404" s="19">
        <v>0</v>
      </c>
      <c r="W404" s="19">
        <v>4</v>
      </c>
      <c r="X404" s="2" t="b">
        <f t="shared" ref="X404:Y404" si="452">ISNUMBER(V404)</f>
        <v>1</v>
      </c>
      <c r="Y404" s="2" t="b">
        <f t="shared" si="452"/>
        <v>1</v>
      </c>
      <c r="Z404" s="2" t="s">
        <v>89</v>
      </c>
      <c r="AB404" s="2" t="s">
        <v>83</v>
      </c>
      <c r="AC404" s="24" t="str">
        <f ca="1">IFERROR(__xludf.DUMMYFUNCTION("SPLIT(AB404,""_"")"),"Coastal")</f>
        <v>Coastal</v>
      </c>
      <c r="AD404" s="24"/>
      <c r="AE404" s="24">
        <f>VLOOKUP(J404,rangearea210527!$B$2:$C$1159,2,TRUE)</f>
        <v>5975.4044809999996</v>
      </c>
      <c r="AF404" s="26" t="s">
        <v>118</v>
      </c>
      <c r="AG404" s="26">
        <v>67</v>
      </c>
      <c r="AH404" s="26" t="s">
        <v>84</v>
      </c>
      <c r="AI404" s="26" t="s">
        <v>85</v>
      </c>
      <c r="AJ404" s="27" t="s">
        <v>86</v>
      </c>
      <c r="AK404" s="27"/>
      <c r="AL404" s="26"/>
      <c r="AM404" s="26">
        <v>0</v>
      </c>
      <c r="AN404" s="26">
        <v>0</v>
      </c>
      <c r="AO404" s="29">
        <v>0</v>
      </c>
      <c r="AP404" s="30"/>
      <c r="AQ404" s="30"/>
      <c r="AR404" s="30"/>
      <c r="AS404" s="1">
        <v>0</v>
      </c>
      <c r="AT404" s="1"/>
      <c r="AU404" s="1"/>
      <c r="AV404" s="1"/>
      <c r="AW404" s="1">
        <v>1</v>
      </c>
      <c r="AX404" s="1">
        <v>1</v>
      </c>
      <c r="AY404" s="1">
        <v>1</v>
      </c>
      <c r="BA404" s="1">
        <v>1</v>
      </c>
      <c r="BH404" s="1">
        <v>1</v>
      </c>
      <c r="BJ404" s="1">
        <v>1</v>
      </c>
      <c r="BK404" s="1">
        <v>1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>
        <v>0</v>
      </c>
    </row>
    <row r="405" spans="1:75" ht="15.75" hidden="1" customHeight="1" x14ac:dyDescent="0.3">
      <c r="A405" s="2">
        <v>365</v>
      </c>
      <c r="B405" s="2">
        <v>1</v>
      </c>
      <c r="C405" s="2" t="s">
        <v>75</v>
      </c>
      <c r="D405" s="1">
        <v>9</v>
      </c>
      <c r="E405" s="2" t="str">
        <f t="shared" si="289"/>
        <v>9_Carcharhiniformes</v>
      </c>
      <c r="F405" s="2" t="s">
        <v>76</v>
      </c>
      <c r="G405" s="2" t="s">
        <v>1031</v>
      </c>
      <c r="H405" s="2" t="s">
        <v>1054</v>
      </c>
      <c r="I405" s="2" t="s">
        <v>1055</v>
      </c>
      <c r="J405" s="2" t="s">
        <v>1056</v>
      </c>
      <c r="K405" s="19" t="str">
        <f t="shared" si="290"/>
        <v>Cephaloscyllium albipinnum</v>
      </c>
      <c r="L405" s="20">
        <f>VLOOKUP($K405,GlobSheetPaste!$H$3:$P$1269,2,FALSE)</f>
        <v>42706</v>
      </c>
      <c r="M405" s="20">
        <f>VLOOKUP($K405,GlobSheetPaste!$H$3:$P$1269,3,FALSE)</f>
        <v>68615830</v>
      </c>
      <c r="N405" s="20" t="str">
        <f>VLOOKUP($K405,GlobSheetPaste!$H$3:$P$1269,4,FALSE)</f>
        <v>published</v>
      </c>
      <c r="O405" s="20" t="str">
        <f>VLOOKUP($K405,GlobSheetPaste!$H$3:$P$1269,5,FALSE)</f>
        <v>NT</v>
      </c>
      <c r="P405" s="20">
        <f>VLOOKUP($K405,GlobSheetPaste!$H$3:$P$1269,6,FALSE)</f>
        <v>2010</v>
      </c>
      <c r="Q405" s="20" t="str">
        <f>VLOOKUP($K405,GlobSheetPaste!$H$3:$P$1269,7,FALSE)</f>
        <v>CR</v>
      </c>
      <c r="R405" s="20" t="str">
        <f>VLOOKUP($K405,GlobSheetPaste!$H$3:$P$1269,8,FALSE)</f>
        <v>A2bd</v>
      </c>
      <c r="S405" s="20" t="str">
        <f t="shared" si="446"/>
        <v>non-genuine change</v>
      </c>
      <c r="T405" s="20" t="b">
        <f t="shared" si="291"/>
        <v>0</v>
      </c>
      <c r="U405" s="20">
        <f>VLOOKUP($K405,GlobSheetPaste!$H$3:$P$1269,9,FALSE)</f>
        <v>2018</v>
      </c>
      <c r="V405" s="19">
        <v>126</v>
      </c>
      <c r="W405" s="19">
        <v>554</v>
      </c>
      <c r="X405" s="2" t="b">
        <f t="shared" ref="X405:Y405" si="453">ISNUMBER(V405)</f>
        <v>1</v>
      </c>
      <c r="Y405" s="2" t="b">
        <f t="shared" si="453"/>
        <v>1</v>
      </c>
      <c r="Z405" s="2" t="s">
        <v>89</v>
      </c>
      <c r="AB405" s="2" t="s">
        <v>178</v>
      </c>
      <c r="AC405" s="24" t="str">
        <f ca="1">IFERROR(__xludf.DUMMYFUNCTION("SPLIT(AB405,""_"")"),"Deepwater")</f>
        <v>Deepwater</v>
      </c>
      <c r="AD405" s="24"/>
      <c r="AE405" s="24">
        <f>VLOOKUP(J405,rangearea210527!$B$2:$C$1159,2,TRUE)</f>
        <v>25351.197380000001</v>
      </c>
      <c r="AF405" s="26" t="s">
        <v>118</v>
      </c>
      <c r="AG405" s="26">
        <v>110</v>
      </c>
      <c r="AH405" s="26" t="s">
        <v>84</v>
      </c>
      <c r="AI405" s="26" t="s">
        <v>85</v>
      </c>
      <c r="AJ405" s="27" t="s">
        <v>86</v>
      </c>
      <c r="AK405" s="27"/>
      <c r="AL405" s="26">
        <v>15</v>
      </c>
      <c r="AM405" s="26">
        <v>1</v>
      </c>
      <c r="AN405" s="26">
        <v>0</v>
      </c>
      <c r="AO405" s="29">
        <v>0</v>
      </c>
      <c r="AP405" s="30"/>
      <c r="AQ405" s="30"/>
      <c r="AR405" s="30"/>
      <c r="AS405" s="1">
        <v>0</v>
      </c>
      <c r="AT405" s="1"/>
      <c r="AU405" s="1"/>
      <c r="AV405" s="1"/>
      <c r="AW405" s="1">
        <v>0</v>
      </c>
      <c r="AX405" s="1">
        <v>0</v>
      </c>
      <c r="AY405" s="1">
        <v>1</v>
      </c>
      <c r="AZ405" s="1">
        <v>1</v>
      </c>
      <c r="BC405" s="1">
        <v>1</v>
      </c>
      <c r="BD405" s="1">
        <v>1</v>
      </c>
      <c r="BH405" s="1">
        <v>1</v>
      </c>
      <c r="BI405" s="1">
        <v>1</v>
      </c>
      <c r="BJ405" s="1">
        <v>1</v>
      </c>
      <c r="BL405" s="1">
        <v>1</v>
      </c>
      <c r="BM405" s="1"/>
      <c r="BN405" s="1"/>
      <c r="BO405" s="1"/>
      <c r="BP405" s="1"/>
      <c r="BQ405" s="1"/>
      <c r="BR405" s="1"/>
      <c r="BS405" s="1"/>
      <c r="BT405" s="1"/>
      <c r="BU405" s="1">
        <v>1</v>
      </c>
      <c r="BV405" s="1"/>
      <c r="BW405" s="1">
        <v>0</v>
      </c>
    </row>
    <row r="406" spans="1:75" ht="15.75" hidden="1" customHeight="1" x14ac:dyDescent="0.3">
      <c r="A406" s="2">
        <v>366</v>
      </c>
      <c r="B406" s="2">
        <v>1</v>
      </c>
      <c r="C406" s="2" t="s">
        <v>75</v>
      </c>
      <c r="D406" s="1">
        <v>9</v>
      </c>
      <c r="E406" s="2" t="str">
        <f t="shared" si="289"/>
        <v>9_Carcharhiniformes</v>
      </c>
      <c r="F406" s="2" t="s">
        <v>76</v>
      </c>
      <c r="G406" s="2" t="s">
        <v>1031</v>
      </c>
      <c r="H406" s="2" t="s">
        <v>1054</v>
      </c>
      <c r="I406" s="2" t="s">
        <v>1057</v>
      </c>
      <c r="J406" s="2" t="s">
        <v>1058</v>
      </c>
      <c r="K406" s="19" t="str">
        <f t="shared" si="290"/>
        <v>Cephaloscyllium cooki</v>
      </c>
      <c r="L406" s="20">
        <f>VLOOKUP($K406,GlobSheetPaste!$H$3:$P$1269,2,FALSE)</f>
        <v>174145</v>
      </c>
      <c r="M406" s="20">
        <f>VLOOKUP($K406,GlobSheetPaste!$H$3:$P$1269,3,FALSE)</f>
        <v>68615996</v>
      </c>
      <c r="N406" s="20" t="str">
        <f>VLOOKUP($K406,GlobSheetPaste!$H$3:$P$1269,4,FALSE)</f>
        <v>published</v>
      </c>
      <c r="O406" s="20" t="str">
        <f>VLOOKUP($K406,GlobSheetPaste!$H$3:$P$1269,5,FALSE)</f>
        <v>DD</v>
      </c>
      <c r="P406" s="20">
        <f>VLOOKUP($K406,GlobSheetPaste!$H$3:$P$1269,6,FALSE)</f>
        <v>2010</v>
      </c>
      <c r="Q406" s="20" t="str">
        <f>VLOOKUP($K406,GlobSheetPaste!$H$3:$P$1269,7,FALSE)</f>
        <v>DD</v>
      </c>
      <c r="R406" s="20" t="str">
        <f>VLOOKUP($K406,GlobSheetPaste!$H$3:$P$1269,8,FALSE)</f>
        <v>NA</v>
      </c>
      <c r="S406" s="20" t="str">
        <f t="shared" si="446"/>
        <v>NoChange</v>
      </c>
      <c r="T406" s="20" t="b">
        <f t="shared" si="291"/>
        <v>0</v>
      </c>
      <c r="U406" s="20">
        <f>VLOOKUP($K406,GlobSheetPaste!$H$3:$P$1269,9,FALSE)</f>
        <v>2015</v>
      </c>
      <c r="V406" s="19">
        <v>223</v>
      </c>
      <c r="W406" s="19">
        <v>300</v>
      </c>
      <c r="X406" s="2" t="b">
        <f t="shared" ref="X406:Y406" si="454">ISNUMBER(V406)</f>
        <v>1</v>
      </c>
      <c r="Y406" s="2" t="b">
        <f t="shared" si="454"/>
        <v>1</v>
      </c>
      <c r="Z406" s="2" t="s">
        <v>89</v>
      </c>
      <c r="AB406" s="2" t="s">
        <v>178</v>
      </c>
      <c r="AC406" s="24" t="str">
        <f ca="1">IFERROR(__xludf.DUMMYFUNCTION("SPLIT(AB406,""_"")"),"Deepwater")</f>
        <v>Deepwater</v>
      </c>
      <c r="AD406" s="24"/>
      <c r="AE406" s="24">
        <f>VLOOKUP(J406,rangearea210527!$B$2:$C$1159,2,TRUE)</f>
        <v>2628.6119180000001</v>
      </c>
      <c r="AF406" s="26" t="s">
        <v>118</v>
      </c>
      <c r="AG406" s="26">
        <v>30</v>
      </c>
      <c r="AH406" s="26" t="s">
        <v>84</v>
      </c>
      <c r="AI406" s="26" t="s">
        <v>85</v>
      </c>
      <c r="AJ406" s="27" t="s">
        <v>86</v>
      </c>
      <c r="AK406" s="27"/>
      <c r="AL406" s="26"/>
      <c r="AM406" s="26">
        <v>1</v>
      </c>
      <c r="AN406" s="26">
        <v>0</v>
      </c>
      <c r="AO406" s="29">
        <v>0</v>
      </c>
      <c r="AP406" s="30"/>
      <c r="AQ406" s="30"/>
      <c r="AR406" s="30"/>
      <c r="AS406" s="1">
        <v>1</v>
      </c>
      <c r="AT406" s="1"/>
      <c r="AU406" s="1"/>
      <c r="AV406" s="1"/>
      <c r="AW406" s="1">
        <v>0</v>
      </c>
      <c r="AX406" s="1">
        <v>0</v>
      </c>
      <c r="AY406" s="1">
        <v>1</v>
      </c>
      <c r="BC406" s="1">
        <v>1</v>
      </c>
      <c r="BG406" s="1">
        <v>1</v>
      </c>
      <c r="BH406" s="1">
        <v>1</v>
      </c>
      <c r="BI406" s="1"/>
      <c r="BJ406" s="1">
        <v>1</v>
      </c>
      <c r="BL406" s="1">
        <v>1</v>
      </c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>
        <v>0</v>
      </c>
    </row>
    <row r="407" spans="1:75" ht="15.75" hidden="1" customHeight="1" x14ac:dyDescent="0.3">
      <c r="A407" s="2">
        <v>367</v>
      </c>
      <c r="B407" s="2">
        <v>1</v>
      </c>
      <c r="C407" s="2" t="s">
        <v>75</v>
      </c>
      <c r="D407" s="1">
        <v>9</v>
      </c>
      <c r="E407" s="2" t="str">
        <f t="shared" si="289"/>
        <v>9_Carcharhiniformes</v>
      </c>
      <c r="F407" s="2" t="s">
        <v>76</v>
      </c>
      <c r="G407" s="2" t="s">
        <v>1031</v>
      </c>
      <c r="H407" s="2" t="s">
        <v>1054</v>
      </c>
      <c r="I407" s="2" t="s">
        <v>1059</v>
      </c>
      <c r="J407" s="2" t="s">
        <v>1060</v>
      </c>
      <c r="K407" s="19" t="str">
        <f t="shared" si="290"/>
        <v>Cephaloscyllium fasciatum</v>
      </c>
      <c r="L407" s="20">
        <f>VLOOKUP($K407,GlobSheetPaste!$H$3:$P$1269,2,FALSE)</f>
        <v>162207827</v>
      </c>
      <c r="M407" s="20">
        <f>VLOOKUP($K407,GlobSheetPaste!$H$3:$P$1269,3,FALSE)</f>
        <v>162870102</v>
      </c>
      <c r="N407" s="20" t="str">
        <f>VLOOKUP($K407,GlobSheetPaste!$H$3:$P$1269,4,FALSE)</f>
        <v>published</v>
      </c>
      <c r="O407" s="20" t="str">
        <f>VLOOKUP($K407,GlobSheetPaste!$H$3:$P$1269,5,FALSE)</f>
        <v>DD</v>
      </c>
      <c r="P407" s="20">
        <f>VLOOKUP($K407,GlobSheetPaste!$H$3:$P$1269,6,FALSE)</f>
        <v>2010</v>
      </c>
      <c r="Q407" s="20" t="str">
        <f>VLOOKUP($K407,GlobSheetPaste!$H$3:$P$1269,7,FALSE)</f>
        <v>CR</v>
      </c>
      <c r="R407" s="20" t="str">
        <f>VLOOKUP($K407,GlobSheetPaste!$H$3:$P$1269,8,FALSE)</f>
        <v>A2bd</v>
      </c>
      <c r="S407" s="20" t="str">
        <f t="shared" si="446"/>
        <v>non-genuine change</v>
      </c>
      <c r="T407" s="20" t="b">
        <f t="shared" si="291"/>
        <v>0</v>
      </c>
      <c r="U407" s="22">
        <f>VLOOKUP($K407,GlobSheetPaste!$H$3:$P$1269,9,FALSE)</f>
        <v>43891</v>
      </c>
      <c r="V407" s="19">
        <v>200</v>
      </c>
      <c r="W407" s="19">
        <v>450</v>
      </c>
      <c r="X407" s="2" t="b">
        <f t="shared" ref="X407:Y407" si="455">ISNUMBER(V407)</f>
        <v>1</v>
      </c>
      <c r="Y407" s="2" t="b">
        <f t="shared" si="455"/>
        <v>1</v>
      </c>
      <c r="Z407" s="2" t="s">
        <v>89</v>
      </c>
      <c r="AB407" s="2" t="s">
        <v>178</v>
      </c>
      <c r="AC407" s="24" t="str">
        <f ca="1">IFERROR(__xludf.DUMMYFUNCTION("SPLIT(AB407,""_"")"),"Deepwater")</f>
        <v>Deepwater</v>
      </c>
      <c r="AD407" s="24"/>
      <c r="AE407" s="24">
        <f>VLOOKUP(J407,rangearea210527!$B$2:$C$1159,2,TRUE)</f>
        <v>40006.137309999998</v>
      </c>
      <c r="AF407" s="26" t="s">
        <v>118</v>
      </c>
      <c r="AG407" s="26">
        <v>42.4</v>
      </c>
      <c r="AH407" s="26" t="s">
        <v>84</v>
      </c>
      <c r="AI407" s="26" t="s">
        <v>85</v>
      </c>
      <c r="AJ407" s="27" t="s">
        <v>86</v>
      </c>
      <c r="AK407" s="27"/>
      <c r="AL407" s="26">
        <v>15</v>
      </c>
      <c r="AM407" s="26">
        <v>1</v>
      </c>
      <c r="AN407" s="26">
        <v>0</v>
      </c>
      <c r="AO407" s="29">
        <v>0</v>
      </c>
      <c r="AP407" s="30"/>
      <c r="AQ407" s="30"/>
      <c r="AR407" s="30"/>
      <c r="AS407" s="1">
        <v>1</v>
      </c>
      <c r="AT407" s="1"/>
      <c r="AU407" s="1"/>
      <c r="AV407" s="1"/>
      <c r="AW407" s="1">
        <v>0</v>
      </c>
      <c r="AX407" s="1">
        <v>0</v>
      </c>
      <c r="AY407" s="1">
        <v>1</v>
      </c>
      <c r="AZ407" s="1">
        <v>1</v>
      </c>
      <c r="BC407" s="1">
        <v>1</v>
      </c>
      <c r="BD407" s="1">
        <v>1</v>
      </c>
      <c r="BH407" s="1">
        <v>1</v>
      </c>
      <c r="BI407" s="1">
        <v>1</v>
      </c>
      <c r="BJ407" s="1">
        <v>1</v>
      </c>
      <c r="BL407" s="1">
        <v>1</v>
      </c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>
        <v>0</v>
      </c>
    </row>
    <row r="408" spans="1:75" ht="15.75" hidden="1" customHeight="1" x14ac:dyDescent="0.3">
      <c r="A408" s="2">
        <v>368</v>
      </c>
      <c r="B408" s="2">
        <v>1</v>
      </c>
      <c r="C408" s="2" t="s">
        <v>75</v>
      </c>
      <c r="D408" s="1">
        <v>9</v>
      </c>
      <c r="E408" s="2" t="str">
        <f t="shared" si="289"/>
        <v>9_Carcharhiniformes</v>
      </c>
      <c r="F408" s="2" t="s">
        <v>76</v>
      </c>
      <c r="G408" s="2" t="s">
        <v>1031</v>
      </c>
      <c r="H408" s="2" t="s">
        <v>1054</v>
      </c>
      <c r="I408" s="2" t="s">
        <v>641</v>
      </c>
      <c r="J408" s="2" t="s">
        <v>1061</v>
      </c>
      <c r="K408" s="19" t="str">
        <f t="shared" si="290"/>
        <v>Cephaloscyllium formosanum</v>
      </c>
      <c r="L408" s="20">
        <f>VLOOKUP($K408,GlobSheetPaste!$H$3:$P$1269,2,FALSE)</f>
        <v>169232559</v>
      </c>
      <c r="M408" s="20">
        <f>VLOOKUP($K408,GlobSheetPaste!$H$3:$P$1269,3,FALSE)</f>
        <v>169232602</v>
      </c>
      <c r="N408" s="20" t="str">
        <f>VLOOKUP($K408,GlobSheetPaste!$H$3:$P$1269,4,FALSE)</f>
        <v>published</v>
      </c>
      <c r="O408" s="20" t="str">
        <f>VLOOKUP($K408,GlobSheetPaste!$H$3:$P$1269,5,FALSE)</f>
        <v>NE</v>
      </c>
      <c r="P408" s="20" t="str">
        <f>VLOOKUP($K408,GlobSheetPaste!$H$3:$P$1269,6,FALSE)</f>
        <v>NA</v>
      </c>
      <c r="Q408" s="20" t="str">
        <f>VLOOKUP($K408,GlobSheetPaste!$H$3:$P$1269,7,FALSE)</f>
        <v>LC</v>
      </c>
      <c r="R408" s="20" t="str">
        <f>VLOOKUP($K408,GlobSheetPaste!$H$3:$P$1269,8,FALSE)</f>
        <v>NA</v>
      </c>
      <c r="S408" s="1" t="s">
        <v>117</v>
      </c>
      <c r="T408" s="20" t="b">
        <f t="shared" si="291"/>
        <v>0</v>
      </c>
      <c r="U408" s="22">
        <f>VLOOKUP($K408,GlobSheetPaste!$H$3:$P$1269,9,FALSE)</f>
        <v>44197</v>
      </c>
      <c r="V408" s="19">
        <v>366</v>
      </c>
      <c r="W408" s="19">
        <v>366</v>
      </c>
      <c r="X408" s="2" t="b">
        <f t="shared" ref="X408:Y408" si="456">ISNUMBER(V408)</f>
        <v>1</v>
      </c>
      <c r="Y408" s="2" t="b">
        <f t="shared" si="456"/>
        <v>1</v>
      </c>
      <c r="Z408" s="2" t="s">
        <v>89</v>
      </c>
      <c r="AB408" s="2" t="s">
        <v>178</v>
      </c>
      <c r="AC408" s="24" t="str">
        <f ca="1">IFERROR(__xludf.DUMMYFUNCTION("SPLIT(AB408,""_"")"),"Deepwater")</f>
        <v>Deepwater</v>
      </c>
      <c r="AD408" s="24"/>
      <c r="AE408" s="24">
        <f>VLOOKUP(J408,rangearea210527!$B$2:$C$1159,2,TRUE)</f>
        <v>40006.137309999998</v>
      </c>
      <c r="AF408" s="26" t="s">
        <v>118</v>
      </c>
      <c r="AG408" s="26">
        <v>65.5</v>
      </c>
      <c r="AH408" s="26" t="s">
        <v>84</v>
      </c>
      <c r="AI408" s="26" t="s">
        <v>85</v>
      </c>
      <c r="AJ408" s="27" t="s">
        <v>86</v>
      </c>
      <c r="AK408" s="27"/>
      <c r="AL408" s="26"/>
      <c r="AM408" s="26">
        <v>1</v>
      </c>
      <c r="AN408" s="26">
        <v>0</v>
      </c>
      <c r="AO408" s="29">
        <v>0</v>
      </c>
      <c r="AP408" s="30"/>
      <c r="AQ408" s="30"/>
      <c r="AR408" s="30"/>
      <c r="AS408" s="1">
        <v>0</v>
      </c>
      <c r="AT408" s="1"/>
      <c r="AU408" s="1"/>
      <c r="AV408" s="1"/>
      <c r="AW408" s="1">
        <v>0</v>
      </c>
      <c r="AX408" s="1">
        <v>0</v>
      </c>
      <c r="AY408" s="1">
        <v>1</v>
      </c>
      <c r="BC408" s="1">
        <v>1</v>
      </c>
      <c r="BH408" s="1">
        <v>1</v>
      </c>
      <c r="BJ408" s="1">
        <v>1</v>
      </c>
      <c r="BK408" s="1"/>
      <c r="BL408" s="1">
        <v>1</v>
      </c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>
        <v>0</v>
      </c>
    </row>
    <row r="409" spans="1:75" ht="15.75" hidden="1" customHeight="1" x14ac:dyDescent="0.3">
      <c r="A409" s="2">
        <v>369</v>
      </c>
      <c r="B409" s="2">
        <v>1</v>
      </c>
      <c r="C409" s="2" t="s">
        <v>75</v>
      </c>
      <c r="D409" s="1">
        <v>9</v>
      </c>
      <c r="E409" s="2" t="str">
        <f t="shared" si="289"/>
        <v>9_Carcharhiniformes</v>
      </c>
      <c r="F409" s="2" t="s">
        <v>76</v>
      </c>
      <c r="G409" s="2" t="s">
        <v>1031</v>
      </c>
      <c r="H409" s="2" t="s">
        <v>1054</v>
      </c>
      <c r="I409" s="2" t="s">
        <v>1062</v>
      </c>
      <c r="J409" s="2" t="s">
        <v>1063</v>
      </c>
      <c r="K409" s="19" t="str">
        <f t="shared" si="290"/>
        <v>Cephaloscyllium hiscosellum</v>
      </c>
      <c r="L409" s="20">
        <f>VLOOKUP($K409,GlobSheetPaste!$H$3:$P$1269,2,FALSE)</f>
        <v>195422</v>
      </c>
      <c r="M409" s="20">
        <f>VLOOKUP($K409,GlobSheetPaste!$H$3:$P$1269,3,FALSE)</f>
        <v>68616108</v>
      </c>
      <c r="N409" s="20" t="str">
        <f>VLOOKUP($K409,GlobSheetPaste!$H$3:$P$1269,4,FALSE)</f>
        <v>published</v>
      </c>
      <c r="O409" s="20" t="str">
        <f>VLOOKUP($K409,GlobSheetPaste!$H$3:$P$1269,5,FALSE)</f>
        <v>LC</v>
      </c>
      <c r="P409" s="20">
        <f>VLOOKUP($K409,GlobSheetPaste!$H$3:$P$1269,6,FALSE)</f>
        <v>2010</v>
      </c>
      <c r="Q409" s="20" t="str">
        <f>VLOOKUP($K409,GlobSheetPaste!$H$3:$P$1269,7,FALSE)</f>
        <v>LC</v>
      </c>
      <c r="R409" s="20" t="str">
        <f>VLOOKUP($K409,GlobSheetPaste!$H$3:$P$1269,8,FALSE)</f>
        <v>NA</v>
      </c>
      <c r="S409" s="20" t="str">
        <f t="shared" ref="S409:S411" si="457">IF(O409=Q409,"NoChange","non-genuine change")</f>
        <v>NoChange</v>
      </c>
      <c r="T409" s="20" t="b">
        <f t="shared" si="291"/>
        <v>0</v>
      </c>
      <c r="U409" s="20">
        <f>VLOOKUP($K409,GlobSheetPaste!$H$3:$P$1269,9,FALSE)</f>
        <v>2015</v>
      </c>
      <c r="V409" s="19">
        <v>294</v>
      </c>
      <c r="W409" s="19">
        <v>420</v>
      </c>
      <c r="X409" s="2" t="b">
        <f t="shared" ref="X409:Y409" si="458">ISNUMBER(V409)</f>
        <v>1</v>
      </c>
      <c r="Y409" s="2" t="b">
        <f t="shared" si="458"/>
        <v>1</v>
      </c>
      <c r="Z409" s="2" t="s">
        <v>89</v>
      </c>
      <c r="AB409" s="2" t="s">
        <v>178</v>
      </c>
      <c r="AC409" s="24" t="str">
        <f ca="1">IFERROR(__xludf.DUMMYFUNCTION("SPLIT(AB409,""_"")"),"Deepwater")</f>
        <v>Deepwater</v>
      </c>
      <c r="AD409" s="24"/>
      <c r="AE409" s="24">
        <f>VLOOKUP(J409,rangearea210527!$B$2:$C$1159,2,TRUE)</f>
        <v>14252.07598</v>
      </c>
      <c r="AF409" s="26" t="s">
        <v>118</v>
      </c>
      <c r="AG409" s="26">
        <v>52</v>
      </c>
      <c r="AH409" s="26" t="s">
        <v>84</v>
      </c>
      <c r="AI409" s="26" t="s">
        <v>85</v>
      </c>
      <c r="AJ409" s="27" t="s">
        <v>86</v>
      </c>
      <c r="AK409" s="27"/>
      <c r="AL409" s="26"/>
      <c r="AM409" s="26">
        <v>1</v>
      </c>
      <c r="AN409" s="26">
        <v>0</v>
      </c>
      <c r="AO409" s="29">
        <v>0</v>
      </c>
      <c r="AP409" s="30"/>
      <c r="AQ409" s="30"/>
      <c r="AR409" s="30"/>
      <c r="AS409" s="1">
        <v>0</v>
      </c>
      <c r="AT409" s="1"/>
      <c r="AU409" s="1"/>
      <c r="AV409" s="1"/>
      <c r="AW409" s="1">
        <v>0</v>
      </c>
      <c r="AX409" s="1">
        <v>0</v>
      </c>
      <c r="AY409" s="1">
        <v>1</v>
      </c>
      <c r="BC409" s="1">
        <v>1</v>
      </c>
      <c r="BH409" s="1">
        <v>1</v>
      </c>
      <c r="BJ409" s="1">
        <v>1</v>
      </c>
      <c r="BL409" s="1">
        <v>1</v>
      </c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>
        <v>0</v>
      </c>
    </row>
    <row r="410" spans="1:75" ht="15.75" hidden="1" customHeight="1" x14ac:dyDescent="0.3">
      <c r="A410" s="2">
        <v>370</v>
      </c>
      <c r="B410" s="2">
        <v>1</v>
      </c>
      <c r="C410" s="2" t="s">
        <v>75</v>
      </c>
      <c r="D410" s="1">
        <v>9</v>
      </c>
      <c r="E410" s="2" t="str">
        <f t="shared" si="289"/>
        <v>9_Carcharhiniformes</v>
      </c>
      <c r="F410" s="2" t="s">
        <v>76</v>
      </c>
      <c r="G410" s="2" t="s">
        <v>1031</v>
      </c>
      <c r="H410" s="2" t="s">
        <v>1054</v>
      </c>
      <c r="I410" s="2" t="s">
        <v>1064</v>
      </c>
      <c r="J410" s="2" t="s">
        <v>1065</v>
      </c>
      <c r="K410" s="19" t="str">
        <f t="shared" si="290"/>
        <v>Cephaloscyllium isabellum</v>
      </c>
      <c r="L410" s="20">
        <f>VLOOKUP($K410,GlobSheetPaste!$H$3:$P$1269,2,FALSE)</f>
        <v>41752</v>
      </c>
      <c r="M410" s="20">
        <f>VLOOKUP($K410,GlobSheetPaste!$H$3:$P$1269,3,FALSE)</f>
        <v>116736703</v>
      </c>
      <c r="N410" s="20" t="str">
        <f>VLOOKUP($K410,GlobSheetPaste!$H$3:$P$1269,4,FALSE)</f>
        <v>published</v>
      </c>
      <c r="O410" s="20" t="str">
        <f>VLOOKUP($K410,GlobSheetPaste!$H$3:$P$1269,5,FALSE)</f>
        <v>LC</v>
      </c>
      <c r="P410" s="20">
        <f>VLOOKUP($K410,GlobSheetPaste!$H$3:$P$1269,6,FALSE)</f>
        <v>2003</v>
      </c>
      <c r="Q410" s="20" t="str">
        <f>VLOOKUP($K410,GlobSheetPaste!$H$3:$P$1269,7,FALSE)</f>
        <v>LC</v>
      </c>
      <c r="R410" s="20" t="str">
        <f>VLOOKUP($K410,GlobSheetPaste!$H$3:$P$1269,8,FALSE)</f>
        <v>NA</v>
      </c>
      <c r="S410" s="20" t="str">
        <f t="shared" si="457"/>
        <v>NoChange</v>
      </c>
      <c r="T410" s="20" t="b">
        <f t="shared" si="291"/>
        <v>0</v>
      </c>
      <c r="U410" s="20">
        <f>VLOOKUP($K410,GlobSheetPaste!$H$3:$P$1269,9,FALSE)</f>
        <v>2017</v>
      </c>
      <c r="V410" s="19">
        <v>126</v>
      </c>
      <c r="W410" s="19">
        <v>673</v>
      </c>
      <c r="X410" s="2" t="b">
        <f t="shared" ref="X410:Y410" si="459">ISNUMBER(V410)</f>
        <v>1</v>
      </c>
      <c r="Y410" s="2" t="b">
        <f t="shared" si="459"/>
        <v>1</v>
      </c>
      <c r="Z410" s="2" t="s">
        <v>89</v>
      </c>
      <c r="AB410" s="2" t="s">
        <v>178</v>
      </c>
      <c r="AC410" s="24" t="str">
        <f ca="1">IFERROR(__xludf.DUMMYFUNCTION("SPLIT(AB410,""_"")"),"Deepwater")</f>
        <v>Deepwater</v>
      </c>
      <c r="AD410" s="24"/>
      <c r="AE410" s="24">
        <f>VLOOKUP(J410,rangearea210527!$B$2:$C$1159,2,TRUE)</f>
        <v>300186.42930000002</v>
      </c>
      <c r="AF410" s="26"/>
      <c r="AG410" s="26">
        <v>92</v>
      </c>
      <c r="AH410" s="26" t="s">
        <v>84</v>
      </c>
      <c r="AI410" s="26" t="s">
        <v>85</v>
      </c>
      <c r="AJ410" s="27" t="s">
        <v>86</v>
      </c>
      <c r="AK410" s="27"/>
      <c r="AL410" s="26"/>
      <c r="AM410" s="26">
        <v>1</v>
      </c>
      <c r="AN410" s="26">
        <v>0</v>
      </c>
      <c r="AO410" s="29">
        <v>0</v>
      </c>
      <c r="AP410" s="30"/>
      <c r="AQ410" s="30"/>
      <c r="AR410" s="30"/>
      <c r="AS410" s="1">
        <v>0</v>
      </c>
      <c r="AT410" s="1"/>
      <c r="AU410" s="1"/>
      <c r="AV410" s="1"/>
      <c r="AW410" s="1">
        <v>0</v>
      </c>
      <c r="AX410" s="1">
        <v>0</v>
      </c>
      <c r="AY410" s="1">
        <v>1</v>
      </c>
      <c r="BC410" s="1">
        <v>1</v>
      </c>
      <c r="BJ410" s="1">
        <v>1</v>
      </c>
      <c r="BL410" s="1">
        <v>1</v>
      </c>
      <c r="BM410" s="1"/>
      <c r="BN410" s="1"/>
      <c r="BO410" s="1"/>
      <c r="BP410" s="1"/>
      <c r="BQ410" s="1"/>
      <c r="BR410" s="1"/>
      <c r="BS410" s="1"/>
      <c r="BT410" s="1"/>
      <c r="BU410" s="1">
        <v>1</v>
      </c>
      <c r="BV410" s="1"/>
      <c r="BW410" s="1">
        <v>0</v>
      </c>
    </row>
    <row r="411" spans="1:75" ht="15.75" hidden="1" customHeight="1" x14ac:dyDescent="0.3">
      <c r="A411" s="2">
        <v>371</v>
      </c>
      <c r="B411" s="2">
        <v>1</v>
      </c>
      <c r="C411" s="2" t="s">
        <v>75</v>
      </c>
      <c r="D411" s="1">
        <v>9</v>
      </c>
      <c r="E411" s="2" t="str">
        <f t="shared" si="289"/>
        <v>9_Carcharhiniformes</v>
      </c>
      <c r="F411" s="2" t="s">
        <v>76</v>
      </c>
      <c r="G411" s="2" t="s">
        <v>1031</v>
      </c>
      <c r="H411" s="2" t="s">
        <v>1054</v>
      </c>
      <c r="I411" s="2" t="s">
        <v>1066</v>
      </c>
      <c r="J411" s="2" t="s">
        <v>1067</v>
      </c>
      <c r="K411" s="19" t="str">
        <f t="shared" si="290"/>
        <v>Cephaloscyllium laticeps</v>
      </c>
      <c r="L411" s="20">
        <f>VLOOKUP($K411,GlobSheetPaste!$H$3:$P$1269,2,FALSE)</f>
        <v>41753</v>
      </c>
      <c r="M411" s="20">
        <f>VLOOKUP($K411,GlobSheetPaste!$H$3:$P$1269,3,FALSE)</f>
        <v>68616196</v>
      </c>
      <c r="N411" s="20" t="str">
        <f>VLOOKUP($K411,GlobSheetPaste!$H$3:$P$1269,4,FALSE)</f>
        <v>published</v>
      </c>
      <c r="O411" s="20" t="str">
        <f>VLOOKUP($K411,GlobSheetPaste!$H$3:$P$1269,5,FALSE)</f>
        <v>LC</v>
      </c>
      <c r="P411" s="20">
        <f>VLOOKUP($K411,GlobSheetPaste!$H$3:$P$1269,6,FALSE)</f>
        <v>2003</v>
      </c>
      <c r="Q411" s="20" t="str">
        <f>VLOOKUP($K411,GlobSheetPaste!$H$3:$P$1269,7,FALSE)</f>
        <v>LC</v>
      </c>
      <c r="R411" s="20" t="str">
        <f>VLOOKUP($K411,GlobSheetPaste!$H$3:$P$1269,8,FALSE)</f>
        <v>NA</v>
      </c>
      <c r="S411" s="20" t="str">
        <f t="shared" si="457"/>
        <v>NoChange</v>
      </c>
      <c r="T411" s="20" t="b">
        <f t="shared" si="291"/>
        <v>0</v>
      </c>
      <c r="U411" s="20">
        <f>VLOOKUP($K411,GlobSheetPaste!$H$3:$P$1269,9,FALSE)</f>
        <v>2015</v>
      </c>
      <c r="V411" s="23">
        <v>0</v>
      </c>
      <c r="W411" s="23">
        <v>650</v>
      </c>
      <c r="X411" s="2" t="b">
        <f t="shared" ref="X411:Y411" si="460">ISNUMBER(V411)</f>
        <v>1</v>
      </c>
      <c r="Y411" s="2" t="b">
        <f t="shared" si="460"/>
        <v>1</v>
      </c>
      <c r="Z411" s="1" t="s">
        <v>1068</v>
      </c>
      <c r="AB411" s="2" t="s">
        <v>83</v>
      </c>
      <c r="AC411" s="24" t="str">
        <f ca="1">IFERROR(__xludf.DUMMYFUNCTION("SPLIT(AB411,""_"")"),"Coastal")</f>
        <v>Coastal</v>
      </c>
      <c r="AD411" s="24"/>
      <c r="AE411" s="24">
        <f>VLOOKUP(J411,rangearea210527!$B$2:$C$1159,2,TRUE)</f>
        <v>219803.19149999999</v>
      </c>
      <c r="AF411" s="26"/>
      <c r="AG411" s="26">
        <v>100</v>
      </c>
      <c r="AH411" s="26" t="s">
        <v>84</v>
      </c>
      <c r="AI411" s="26" t="s">
        <v>85</v>
      </c>
      <c r="AJ411" s="27" t="s">
        <v>86</v>
      </c>
      <c r="AK411" s="27"/>
      <c r="AL411" s="26"/>
      <c r="AM411" s="26">
        <v>0</v>
      </c>
      <c r="AN411" s="26">
        <v>0</v>
      </c>
      <c r="AO411" s="29">
        <v>0</v>
      </c>
      <c r="AP411" s="30"/>
      <c r="AQ411" s="30"/>
      <c r="AR411" s="30"/>
      <c r="AS411" s="1">
        <v>0</v>
      </c>
      <c r="AT411" s="1"/>
      <c r="AU411" s="1"/>
      <c r="AV411" s="1"/>
      <c r="AW411" s="1">
        <v>1</v>
      </c>
      <c r="AX411" s="1">
        <v>1</v>
      </c>
      <c r="AY411" s="1">
        <v>1</v>
      </c>
      <c r="BA411" s="1">
        <v>1</v>
      </c>
      <c r="BJ411" s="1">
        <v>1</v>
      </c>
      <c r="BK411" s="1">
        <v>1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>
        <v>0</v>
      </c>
    </row>
    <row r="412" spans="1:75" ht="15.75" hidden="1" customHeight="1" x14ac:dyDescent="0.3">
      <c r="A412" s="2">
        <v>372</v>
      </c>
      <c r="B412" s="2">
        <v>1</v>
      </c>
      <c r="C412" s="2" t="s">
        <v>75</v>
      </c>
      <c r="D412" s="1">
        <v>9</v>
      </c>
      <c r="E412" s="2" t="str">
        <f t="shared" si="289"/>
        <v>9_Carcharhiniformes</v>
      </c>
      <c r="F412" s="2" t="s">
        <v>76</v>
      </c>
      <c r="G412" s="2" t="s">
        <v>1031</v>
      </c>
      <c r="H412" s="2" t="s">
        <v>1054</v>
      </c>
      <c r="I412" s="2" t="s">
        <v>1069</v>
      </c>
      <c r="J412" s="2" t="s">
        <v>1070</v>
      </c>
      <c r="K412" s="19" t="str">
        <f t="shared" si="290"/>
        <v>Cephaloscyllium pictum</v>
      </c>
      <c r="L412" s="20">
        <f>VLOOKUP($K412,GlobSheetPaste!$H$3:$P$1269,2,FALSE)</f>
        <v>162215534</v>
      </c>
      <c r="M412" s="20">
        <f>VLOOKUP($K412,GlobSheetPaste!$H$3:$P$1269,3,FALSE)</f>
        <v>162215566</v>
      </c>
      <c r="N412" s="20" t="str">
        <f>VLOOKUP($K412,GlobSheetPaste!$H$3:$P$1269,4,FALSE)</f>
        <v>published</v>
      </c>
      <c r="O412" s="20" t="str">
        <f>VLOOKUP($K412,GlobSheetPaste!$H$3:$P$1269,5,FALSE)</f>
        <v>NE</v>
      </c>
      <c r="P412" s="20" t="str">
        <f>VLOOKUP($K412,GlobSheetPaste!$H$3:$P$1269,6,FALSE)</f>
        <v>NA</v>
      </c>
      <c r="Q412" s="20" t="str">
        <f>VLOOKUP($K412,GlobSheetPaste!$H$3:$P$1269,7,FALSE)</f>
        <v>DD</v>
      </c>
      <c r="R412" s="20" t="str">
        <f>VLOOKUP($K412,GlobSheetPaste!$H$3:$P$1269,8,FALSE)</f>
        <v>NA</v>
      </c>
      <c r="S412" s="1" t="s">
        <v>117</v>
      </c>
      <c r="T412" s="20" t="b">
        <f t="shared" si="291"/>
        <v>0</v>
      </c>
      <c r="U412" s="22">
        <f>VLOOKUP($K412,GlobSheetPaste!$H$3:$P$1269,9,FALSE)</f>
        <v>43891</v>
      </c>
      <c r="V412" s="23">
        <v>100</v>
      </c>
      <c r="W412" s="23">
        <v>500</v>
      </c>
      <c r="X412" s="2" t="b">
        <f t="shared" ref="X412:Y412" si="461">ISNUMBER(V412)</f>
        <v>1</v>
      </c>
      <c r="Y412" s="2" t="b">
        <f t="shared" si="461"/>
        <v>1</v>
      </c>
      <c r="Z412" s="1" t="s">
        <v>1071</v>
      </c>
      <c r="AA412" s="1"/>
      <c r="AB412" s="1" t="s">
        <v>178</v>
      </c>
      <c r="AC412" s="24" t="str">
        <f ca="1">IFERROR(__xludf.DUMMYFUNCTION("SPLIT(AB412,""_"")"),"Deepwater")</f>
        <v>Deepwater</v>
      </c>
      <c r="AD412" s="24"/>
      <c r="AE412" s="24">
        <f>VLOOKUP(J412,rangearea210527!$B$2:$C$1159,2,TRUE)</f>
        <v>4792.7847110000002</v>
      </c>
      <c r="AF412" s="26" t="s">
        <v>118</v>
      </c>
      <c r="AG412" s="26">
        <v>71.7</v>
      </c>
      <c r="AH412" s="26" t="s">
        <v>84</v>
      </c>
      <c r="AI412" s="26" t="s">
        <v>85</v>
      </c>
      <c r="AJ412" s="27" t="s">
        <v>86</v>
      </c>
      <c r="AK412" s="27"/>
      <c r="AL412" s="26"/>
      <c r="AM412" s="26">
        <v>1</v>
      </c>
      <c r="AN412" s="26">
        <v>0</v>
      </c>
      <c r="AO412" s="29">
        <v>0</v>
      </c>
      <c r="AP412" s="30"/>
      <c r="AQ412" s="30"/>
      <c r="AR412" s="30"/>
      <c r="AS412" s="1">
        <v>1</v>
      </c>
      <c r="AT412" s="1"/>
      <c r="AU412" s="1"/>
      <c r="AV412" s="1"/>
      <c r="AW412" s="1">
        <v>0</v>
      </c>
      <c r="AX412" s="1">
        <v>0</v>
      </c>
      <c r="AY412" s="1">
        <v>1</v>
      </c>
      <c r="BC412" s="1">
        <v>1</v>
      </c>
      <c r="BG412" s="1">
        <v>1</v>
      </c>
      <c r="BH412" s="1">
        <v>1</v>
      </c>
      <c r="BI412" s="1"/>
      <c r="BJ412" s="1">
        <v>1</v>
      </c>
      <c r="BL412" s="1">
        <v>1</v>
      </c>
      <c r="BM412" s="1"/>
      <c r="BN412" s="1"/>
      <c r="BO412" s="1"/>
      <c r="BP412" s="1"/>
      <c r="BQ412" s="1"/>
      <c r="BR412" s="1"/>
      <c r="BS412" s="1"/>
      <c r="BT412" s="1"/>
      <c r="BU412" s="1">
        <v>1</v>
      </c>
      <c r="BV412" s="1"/>
      <c r="BW412" s="1">
        <v>0</v>
      </c>
    </row>
    <row r="413" spans="1:75" ht="15.75" hidden="1" customHeight="1" x14ac:dyDescent="0.3">
      <c r="A413" s="2">
        <v>373</v>
      </c>
      <c r="B413" s="2">
        <v>1</v>
      </c>
      <c r="C413" s="2" t="s">
        <v>75</v>
      </c>
      <c r="D413" s="1">
        <v>9</v>
      </c>
      <c r="E413" s="2" t="str">
        <f t="shared" si="289"/>
        <v>9_Carcharhiniformes</v>
      </c>
      <c r="F413" s="2" t="s">
        <v>76</v>
      </c>
      <c r="G413" s="2" t="s">
        <v>1031</v>
      </c>
      <c r="H413" s="2" t="s">
        <v>1054</v>
      </c>
      <c r="I413" s="2" t="s">
        <v>1072</v>
      </c>
      <c r="J413" s="2" t="s">
        <v>1073</v>
      </c>
      <c r="K413" s="19" t="str">
        <f t="shared" si="290"/>
        <v>Cephaloscyllium sarawakensis</v>
      </c>
      <c r="L413" s="20">
        <f>VLOOKUP($K413,GlobSheetPaste!$H$3:$P$1269,2,FALSE)</f>
        <v>161380</v>
      </c>
      <c r="M413" s="20">
        <f>VLOOKUP($K413,GlobSheetPaste!$H$3:$P$1269,3,FALSE)</f>
        <v>22516400</v>
      </c>
      <c r="N413" s="20" t="str">
        <f>VLOOKUP($K413,GlobSheetPaste!$H$3:$P$1269,4,FALSE)</f>
        <v>submitted</v>
      </c>
      <c r="O413" s="20" t="str">
        <f>VLOOKUP($K413,GlobSheetPaste!$H$3:$P$1269,5,FALSE)</f>
        <v>DD</v>
      </c>
      <c r="P413" s="20">
        <f>VLOOKUP($K413,GlobSheetPaste!$H$3:$P$1269,6,FALSE)</f>
        <v>2008</v>
      </c>
      <c r="Q413" s="20" t="str">
        <f>VLOOKUP($K413,GlobSheetPaste!$H$3:$P$1269,7,FALSE)</f>
        <v>CR</v>
      </c>
      <c r="R413" s="20" t="str">
        <f>VLOOKUP($K413,GlobSheetPaste!$H$3:$P$1269,8,FALSE)</f>
        <v>A2d</v>
      </c>
      <c r="S413" s="20" t="str">
        <f t="shared" ref="S413:S416" si="462">IF(O413=Q413,"NoChange","non-genuine change")</f>
        <v>non-genuine change</v>
      </c>
      <c r="T413" s="20" t="b">
        <f t="shared" si="291"/>
        <v>0</v>
      </c>
      <c r="U413" s="22">
        <f>VLOOKUP($K413,GlobSheetPaste!$H$3:$P$1269,9,FALSE)</f>
        <v>44228</v>
      </c>
      <c r="V413" s="19">
        <v>82</v>
      </c>
      <c r="W413" s="19">
        <v>200</v>
      </c>
      <c r="X413" s="2" t="b">
        <f t="shared" ref="X413:Y413" si="463">ISNUMBER(V413)</f>
        <v>1</v>
      </c>
      <c r="Y413" s="2" t="b">
        <f t="shared" si="463"/>
        <v>1</v>
      </c>
      <c r="Z413" s="2" t="s">
        <v>89</v>
      </c>
      <c r="AB413" s="2" t="s">
        <v>83</v>
      </c>
      <c r="AC413" s="24" t="str">
        <f ca="1">IFERROR(__xludf.DUMMYFUNCTION("SPLIT(AB413,""_"")"),"Coastal")</f>
        <v>Coastal</v>
      </c>
      <c r="AD413" s="24"/>
      <c r="AE413" s="24">
        <f>VLOOKUP(J413,rangearea210527!$B$2:$C$1159,2,TRUE)</f>
        <v>122641.3777</v>
      </c>
      <c r="AF413" s="26" t="s">
        <v>118</v>
      </c>
      <c r="AG413" s="26">
        <v>44</v>
      </c>
      <c r="AH413" s="26" t="s">
        <v>84</v>
      </c>
      <c r="AI413" s="26" t="s">
        <v>85</v>
      </c>
      <c r="AJ413" s="27" t="s">
        <v>86</v>
      </c>
      <c r="AK413" s="27"/>
      <c r="AL413" s="26">
        <v>15</v>
      </c>
      <c r="AM413" s="26">
        <v>0</v>
      </c>
      <c r="AN413" s="26">
        <v>0</v>
      </c>
      <c r="AO413" s="29">
        <v>0</v>
      </c>
      <c r="AP413" s="30"/>
      <c r="AQ413" s="30"/>
      <c r="AR413" s="30"/>
      <c r="AS413" s="1">
        <v>1</v>
      </c>
      <c r="AT413" s="1"/>
      <c r="AU413" s="1"/>
      <c r="AV413" s="1"/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>
        <v>0</v>
      </c>
    </row>
    <row r="414" spans="1:75" ht="15.75" hidden="1" customHeight="1" x14ac:dyDescent="0.3">
      <c r="A414" s="2">
        <v>374</v>
      </c>
      <c r="B414" s="2">
        <v>1</v>
      </c>
      <c r="C414" s="2" t="s">
        <v>75</v>
      </c>
      <c r="D414" s="1">
        <v>9</v>
      </c>
      <c r="E414" s="2" t="str">
        <f t="shared" si="289"/>
        <v>9_Carcharhiniformes</v>
      </c>
      <c r="F414" s="2" t="s">
        <v>76</v>
      </c>
      <c r="G414" s="2" t="s">
        <v>1031</v>
      </c>
      <c r="H414" s="2" t="s">
        <v>1054</v>
      </c>
      <c r="I414" s="2" t="s">
        <v>1074</v>
      </c>
      <c r="J414" s="2" t="s">
        <v>1075</v>
      </c>
      <c r="K414" s="19" t="str">
        <f t="shared" si="290"/>
        <v>Cephaloscyllium signourum</v>
      </c>
      <c r="L414" s="20">
        <f>VLOOKUP($K414,GlobSheetPaste!$H$3:$P$1269,2,FALSE)</f>
        <v>181361</v>
      </c>
      <c r="M414" s="20">
        <f>VLOOKUP($K414,GlobSheetPaste!$H$3:$P$1269,3,FALSE)</f>
        <v>68616304</v>
      </c>
      <c r="N414" s="20" t="str">
        <f>VLOOKUP($K414,GlobSheetPaste!$H$3:$P$1269,4,FALSE)</f>
        <v>published</v>
      </c>
      <c r="O414" s="20" t="str">
        <f>VLOOKUP($K414,GlobSheetPaste!$H$3:$P$1269,5,FALSE)</f>
        <v>DD</v>
      </c>
      <c r="P414" s="20">
        <f>VLOOKUP($K414,GlobSheetPaste!$H$3:$P$1269,6,FALSE)</f>
        <v>2010</v>
      </c>
      <c r="Q414" s="20" t="str">
        <f>VLOOKUP($K414,GlobSheetPaste!$H$3:$P$1269,7,FALSE)</f>
        <v>DD</v>
      </c>
      <c r="R414" s="20" t="str">
        <f>VLOOKUP($K414,GlobSheetPaste!$H$3:$P$1269,8,FALSE)</f>
        <v>NA</v>
      </c>
      <c r="S414" s="20" t="str">
        <f t="shared" si="462"/>
        <v>NoChange</v>
      </c>
      <c r="T414" s="20" t="b">
        <f t="shared" si="291"/>
        <v>0</v>
      </c>
      <c r="U414" s="20">
        <f>VLOOKUP($K414,GlobSheetPaste!$H$3:$P$1269,9,FALSE)</f>
        <v>2015</v>
      </c>
      <c r="V414" s="19">
        <v>480</v>
      </c>
      <c r="W414" s="19">
        <v>700</v>
      </c>
      <c r="X414" s="2" t="b">
        <f t="shared" ref="X414:Y414" si="464">ISNUMBER(V414)</f>
        <v>1</v>
      </c>
      <c r="Y414" s="2" t="b">
        <f t="shared" si="464"/>
        <v>1</v>
      </c>
      <c r="Z414" s="2" t="s">
        <v>89</v>
      </c>
      <c r="AB414" s="2" t="s">
        <v>178</v>
      </c>
      <c r="AC414" s="24" t="str">
        <f ca="1">IFERROR(__xludf.DUMMYFUNCTION("SPLIT(AB414,""_"")"),"Deepwater")</f>
        <v>Deepwater</v>
      </c>
      <c r="AD414" s="24"/>
      <c r="AE414" s="24">
        <f>VLOOKUP(J414,rangearea210527!$B$2:$C$1159,2,TRUE)</f>
        <v>25732.321599999999</v>
      </c>
      <c r="AF414" s="26" t="s">
        <v>118</v>
      </c>
      <c r="AG414" s="26">
        <v>74</v>
      </c>
      <c r="AH414" s="26" t="s">
        <v>84</v>
      </c>
      <c r="AI414" s="26" t="s">
        <v>85</v>
      </c>
      <c r="AJ414" s="27" t="s">
        <v>86</v>
      </c>
      <c r="AK414" s="27"/>
      <c r="AL414" s="26"/>
      <c r="AM414" s="26">
        <v>1</v>
      </c>
      <c r="AN414" s="26">
        <v>0</v>
      </c>
      <c r="AO414" s="29">
        <v>0</v>
      </c>
      <c r="AP414" s="30"/>
      <c r="AQ414" s="30"/>
      <c r="AR414" s="30"/>
      <c r="AS414" s="1">
        <v>0</v>
      </c>
      <c r="AT414" s="1"/>
      <c r="AU414" s="1"/>
      <c r="AV414" s="1"/>
      <c r="AW414" s="1">
        <v>0</v>
      </c>
      <c r="AX414" s="1">
        <v>0</v>
      </c>
      <c r="AY414" s="1">
        <v>1</v>
      </c>
      <c r="BC414" s="1">
        <v>1</v>
      </c>
      <c r="BG414" s="1">
        <v>1</v>
      </c>
      <c r="BH414" s="1">
        <v>1</v>
      </c>
      <c r="BI414" s="1"/>
      <c r="BJ414" s="1">
        <v>1</v>
      </c>
      <c r="BK414" s="1"/>
      <c r="BL414" s="1">
        <v>1</v>
      </c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>
        <v>0</v>
      </c>
    </row>
    <row r="415" spans="1:75" ht="15.75" hidden="1" customHeight="1" x14ac:dyDescent="0.3">
      <c r="A415" s="2">
        <v>375</v>
      </c>
      <c r="B415" s="2">
        <v>1</v>
      </c>
      <c r="C415" s="2" t="s">
        <v>75</v>
      </c>
      <c r="D415" s="1">
        <v>9</v>
      </c>
      <c r="E415" s="2" t="str">
        <f t="shared" si="289"/>
        <v>9_Carcharhiniformes</v>
      </c>
      <c r="F415" s="2" t="s">
        <v>76</v>
      </c>
      <c r="G415" s="2" t="s">
        <v>1031</v>
      </c>
      <c r="H415" s="2" t="s">
        <v>1054</v>
      </c>
      <c r="I415" s="2" t="s">
        <v>1076</v>
      </c>
      <c r="J415" s="2" t="s">
        <v>1077</v>
      </c>
      <c r="K415" s="19" t="str">
        <f t="shared" si="290"/>
        <v>Cephaloscyllium silasi</v>
      </c>
      <c r="L415" s="20">
        <f>VLOOKUP($K415,GlobSheetPaste!$H$3:$P$1269,2,FALSE)</f>
        <v>161591</v>
      </c>
      <c r="M415" s="20">
        <f>VLOOKUP($K415,GlobSheetPaste!$H$3:$P$1269,3,FALSE)</f>
        <v>124511862</v>
      </c>
      <c r="N415" s="20" t="str">
        <f>VLOOKUP($K415,GlobSheetPaste!$H$3:$P$1269,4,FALSE)</f>
        <v>published</v>
      </c>
      <c r="O415" s="20" t="str">
        <f>VLOOKUP($K415,GlobSheetPaste!$H$3:$P$1269,5,FALSE)</f>
        <v>DD</v>
      </c>
      <c r="P415" s="20">
        <f>VLOOKUP($K415,GlobSheetPaste!$H$3:$P$1269,6,FALSE)</f>
        <v>2008</v>
      </c>
      <c r="Q415" s="20" t="str">
        <f>VLOOKUP($K415,GlobSheetPaste!$H$3:$P$1269,7,FALSE)</f>
        <v>CR</v>
      </c>
      <c r="R415" s="20" t="str">
        <f>VLOOKUP($K415,GlobSheetPaste!$H$3:$P$1269,8,FALSE)</f>
        <v>A2bd</v>
      </c>
      <c r="S415" s="20" t="str">
        <f t="shared" si="462"/>
        <v>non-genuine change</v>
      </c>
      <c r="T415" s="20" t="b">
        <f t="shared" si="291"/>
        <v>0</v>
      </c>
      <c r="U415" s="22">
        <f>VLOOKUP($K415,GlobSheetPaste!$H$3:$P$1269,9,FALSE)</f>
        <v>43891</v>
      </c>
      <c r="V415" s="19">
        <v>200</v>
      </c>
      <c r="W415" s="19">
        <v>500</v>
      </c>
      <c r="X415" s="2" t="b">
        <f t="shared" ref="X415:Y415" si="465">ISNUMBER(V415)</f>
        <v>1</v>
      </c>
      <c r="Y415" s="2" t="b">
        <f t="shared" si="465"/>
        <v>1</v>
      </c>
      <c r="Z415" s="2" t="s">
        <v>89</v>
      </c>
      <c r="AB415" s="2" t="s">
        <v>178</v>
      </c>
      <c r="AC415" s="24" t="str">
        <f ca="1">IFERROR(__xludf.DUMMYFUNCTION("SPLIT(AB415,""_"")"),"Deepwater")</f>
        <v>Deepwater</v>
      </c>
      <c r="AD415" s="24"/>
      <c r="AE415" s="24">
        <f>VLOOKUP(J415,rangearea210527!$B$2:$C$1159,2,TRUE)</f>
        <v>22076.31365</v>
      </c>
      <c r="AF415" s="26" t="s">
        <v>118</v>
      </c>
      <c r="AG415" s="26">
        <v>49.5</v>
      </c>
      <c r="AH415" s="26" t="s">
        <v>84</v>
      </c>
      <c r="AI415" s="26" t="s">
        <v>85</v>
      </c>
      <c r="AJ415" s="27" t="s">
        <v>86</v>
      </c>
      <c r="AK415" s="27"/>
      <c r="AL415" s="26">
        <v>15</v>
      </c>
      <c r="AM415" s="26">
        <v>1</v>
      </c>
      <c r="AN415" s="26">
        <v>0</v>
      </c>
      <c r="AO415" s="29">
        <v>0</v>
      </c>
      <c r="AP415" s="30"/>
      <c r="AQ415" s="30"/>
      <c r="AR415" s="30"/>
      <c r="AS415" s="1">
        <v>1</v>
      </c>
      <c r="AT415" s="1"/>
      <c r="AU415" s="1"/>
      <c r="AV415" s="1"/>
      <c r="AW415" s="1">
        <v>0</v>
      </c>
      <c r="AX415" s="1">
        <v>0</v>
      </c>
      <c r="AY415" s="1">
        <v>1</v>
      </c>
      <c r="AZ415" s="1">
        <v>1</v>
      </c>
      <c r="BC415" s="1">
        <v>1</v>
      </c>
      <c r="BD415" s="1">
        <v>1</v>
      </c>
      <c r="BH415" s="1">
        <v>1</v>
      </c>
      <c r="BI415" s="1">
        <v>1</v>
      </c>
      <c r="BJ415" s="1">
        <v>1</v>
      </c>
      <c r="BL415" s="1">
        <v>1</v>
      </c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>
        <v>0</v>
      </c>
    </row>
    <row r="416" spans="1:75" ht="15.75" hidden="1" customHeight="1" x14ac:dyDescent="0.3">
      <c r="A416" s="2">
        <v>376</v>
      </c>
      <c r="B416" s="2">
        <v>1</v>
      </c>
      <c r="C416" s="2" t="s">
        <v>75</v>
      </c>
      <c r="D416" s="1">
        <v>9</v>
      </c>
      <c r="E416" s="2" t="str">
        <f t="shared" si="289"/>
        <v>9_Carcharhiniformes</v>
      </c>
      <c r="F416" s="2" t="s">
        <v>76</v>
      </c>
      <c r="G416" s="2" t="s">
        <v>1031</v>
      </c>
      <c r="H416" s="2" t="s">
        <v>1054</v>
      </c>
      <c r="I416" s="2" t="s">
        <v>1078</v>
      </c>
      <c r="J416" s="2" t="s">
        <v>1079</v>
      </c>
      <c r="K416" s="19" t="str">
        <f t="shared" si="290"/>
        <v>Cephaloscyllium speccum</v>
      </c>
      <c r="L416" s="20">
        <f>VLOOKUP($K416,GlobSheetPaste!$H$3:$P$1269,2,FALSE)</f>
        <v>42710</v>
      </c>
      <c r="M416" s="20">
        <f>VLOOKUP($K416,GlobSheetPaste!$H$3:$P$1269,3,FALSE)</f>
        <v>68616428</v>
      </c>
      <c r="N416" s="20" t="str">
        <f>VLOOKUP($K416,GlobSheetPaste!$H$3:$P$1269,4,FALSE)</f>
        <v>published</v>
      </c>
      <c r="O416" s="20" t="str">
        <f>VLOOKUP($K416,GlobSheetPaste!$H$3:$P$1269,5,FALSE)</f>
        <v>DD</v>
      </c>
      <c r="P416" s="20">
        <f>VLOOKUP($K416,GlobSheetPaste!$H$3:$P$1269,6,FALSE)</f>
        <v>2010</v>
      </c>
      <c r="Q416" s="20" t="str">
        <f>VLOOKUP($K416,GlobSheetPaste!$H$3:$P$1269,7,FALSE)</f>
        <v>DD</v>
      </c>
      <c r="R416" s="20" t="str">
        <f>VLOOKUP($K416,GlobSheetPaste!$H$3:$P$1269,8,FALSE)</f>
        <v>NA</v>
      </c>
      <c r="S416" s="20" t="str">
        <f t="shared" si="462"/>
        <v>NoChange</v>
      </c>
      <c r="T416" s="20" t="b">
        <f t="shared" si="291"/>
        <v>0</v>
      </c>
      <c r="U416" s="20">
        <f>VLOOKUP($K416,GlobSheetPaste!$H$3:$P$1269,9,FALSE)</f>
        <v>2015</v>
      </c>
      <c r="V416" s="19">
        <v>150</v>
      </c>
      <c r="W416" s="19">
        <v>455</v>
      </c>
      <c r="X416" s="2" t="b">
        <f t="shared" ref="X416:Y416" si="466">ISNUMBER(V416)</f>
        <v>1</v>
      </c>
      <c r="Y416" s="2" t="b">
        <f t="shared" si="466"/>
        <v>1</v>
      </c>
      <c r="Z416" s="2" t="s">
        <v>89</v>
      </c>
      <c r="AB416" s="2" t="s">
        <v>178</v>
      </c>
      <c r="AC416" s="24" t="str">
        <f ca="1">IFERROR(__xludf.DUMMYFUNCTION("SPLIT(AB416,""_"")"),"Deepwater")</f>
        <v>Deepwater</v>
      </c>
      <c r="AD416" s="24"/>
      <c r="AE416" s="24">
        <f>VLOOKUP(J416,rangearea210527!$B$2:$C$1159,2,TRUE)</f>
        <v>61650.249660000001</v>
      </c>
      <c r="AF416" s="26" t="s">
        <v>118</v>
      </c>
      <c r="AG416" s="26">
        <v>69</v>
      </c>
      <c r="AH416" s="26" t="s">
        <v>84</v>
      </c>
      <c r="AI416" s="26" t="s">
        <v>85</v>
      </c>
      <c r="AJ416" s="27" t="s">
        <v>86</v>
      </c>
      <c r="AK416" s="27"/>
      <c r="AL416" s="26"/>
      <c r="AM416" s="26">
        <v>1</v>
      </c>
      <c r="AN416" s="26">
        <v>0</v>
      </c>
      <c r="AO416" s="29">
        <v>0</v>
      </c>
      <c r="AP416" s="30"/>
      <c r="AQ416" s="30"/>
      <c r="AR416" s="30"/>
      <c r="AS416" s="1">
        <v>0</v>
      </c>
      <c r="AT416" s="1"/>
      <c r="AU416" s="1"/>
      <c r="AV416" s="1"/>
      <c r="AW416" s="1">
        <v>0</v>
      </c>
      <c r="AX416" s="1">
        <v>0</v>
      </c>
      <c r="AY416" s="1">
        <v>1</v>
      </c>
      <c r="BC416" s="1">
        <v>1</v>
      </c>
      <c r="BG416" s="1">
        <v>1</v>
      </c>
      <c r="BH416" s="1">
        <v>1</v>
      </c>
      <c r="BI416" s="1"/>
      <c r="BJ416" s="1">
        <v>1</v>
      </c>
      <c r="BL416" s="1">
        <v>1</v>
      </c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>
        <v>0</v>
      </c>
    </row>
    <row r="417" spans="1:75" ht="15.75" hidden="1" customHeight="1" x14ac:dyDescent="0.3">
      <c r="A417" s="2">
        <v>377</v>
      </c>
      <c r="B417" s="2">
        <v>1</v>
      </c>
      <c r="C417" s="2" t="s">
        <v>75</v>
      </c>
      <c r="D417" s="1">
        <v>9</v>
      </c>
      <c r="E417" s="2" t="str">
        <f t="shared" si="289"/>
        <v>9_Carcharhiniformes</v>
      </c>
      <c r="F417" s="2" t="s">
        <v>76</v>
      </c>
      <c r="G417" s="2" t="s">
        <v>1031</v>
      </c>
      <c r="H417" s="2" t="s">
        <v>1054</v>
      </c>
      <c r="I417" s="2" t="s">
        <v>1080</v>
      </c>
      <c r="J417" s="2" t="s">
        <v>1081</v>
      </c>
      <c r="K417" s="19" t="str">
        <f t="shared" si="290"/>
        <v>Cephaloscyllium stevensi</v>
      </c>
      <c r="L417" s="20">
        <f>VLOOKUP($K417,GlobSheetPaste!$H$3:$P$1269,2,FALSE)</f>
        <v>162215596</v>
      </c>
      <c r="M417" s="20">
        <f>VLOOKUP($K417,GlobSheetPaste!$H$3:$P$1269,3,FALSE)</f>
        <v>162215618</v>
      </c>
      <c r="N417" s="20" t="str">
        <f>VLOOKUP($K417,GlobSheetPaste!$H$3:$P$1269,4,FALSE)</f>
        <v>published</v>
      </c>
      <c r="O417" s="20" t="str">
        <f>VLOOKUP($K417,GlobSheetPaste!$H$3:$P$1269,5,FALSE)</f>
        <v>NE</v>
      </c>
      <c r="P417" s="20" t="str">
        <f>VLOOKUP($K417,GlobSheetPaste!$H$3:$P$1269,6,FALSE)</f>
        <v>NA</v>
      </c>
      <c r="Q417" s="20" t="str">
        <f>VLOOKUP($K417,GlobSheetPaste!$H$3:$P$1269,7,FALSE)</f>
        <v>LC</v>
      </c>
      <c r="R417" s="20" t="str">
        <f>VLOOKUP($K417,GlobSheetPaste!$H$3:$P$1269,8,FALSE)</f>
        <v>NA</v>
      </c>
      <c r="S417" s="1" t="s">
        <v>117</v>
      </c>
      <c r="T417" s="20" t="b">
        <f t="shared" si="291"/>
        <v>0</v>
      </c>
      <c r="U417" s="22">
        <f>VLOOKUP($K417,GlobSheetPaste!$H$3:$P$1269,9,FALSE)</f>
        <v>43891</v>
      </c>
      <c r="V417" s="19">
        <v>240</v>
      </c>
      <c r="W417" s="19">
        <v>274</v>
      </c>
      <c r="X417" s="2" t="b">
        <f t="shared" ref="X417:Y417" si="467">ISNUMBER(V417)</f>
        <v>1</v>
      </c>
      <c r="Y417" s="2" t="b">
        <f t="shared" si="467"/>
        <v>1</v>
      </c>
      <c r="Z417" s="2" t="s">
        <v>89</v>
      </c>
      <c r="AB417" s="2" t="s">
        <v>178</v>
      </c>
      <c r="AC417" s="24" t="str">
        <f ca="1">IFERROR(__xludf.DUMMYFUNCTION("SPLIT(AB417,""_"")"),"Deepwater")</f>
        <v>Deepwater</v>
      </c>
      <c r="AD417" s="24"/>
      <c r="AE417" s="24">
        <f>VLOOKUP(J417,rangearea210527!$B$2:$C$1159,2,TRUE)</f>
        <v>98.960330080000006</v>
      </c>
      <c r="AF417" s="26" t="s">
        <v>118</v>
      </c>
      <c r="AG417" s="26">
        <v>66</v>
      </c>
      <c r="AH417" s="26" t="s">
        <v>84</v>
      </c>
      <c r="AI417" s="26" t="s">
        <v>85</v>
      </c>
      <c r="AJ417" s="27" t="s">
        <v>86</v>
      </c>
      <c r="AK417" s="27"/>
      <c r="AL417" s="26"/>
      <c r="AM417" s="26">
        <v>1</v>
      </c>
      <c r="AN417" s="26">
        <v>0</v>
      </c>
      <c r="AO417" s="29">
        <v>0</v>
      </c>
      <c r="AP417" s="30"/>
      <c r="AQ417" s="30"/>
      <c r="AR417" s="30"/>
      <c r="AS417" s="1">
        <v>0</v>
      </c>
      <c r="AT417" s="1"/>
      <c r="AU417" s="1"/>
      <c r="AV417" s="1"/>
      <c r="AW417" s="1">
        <v>0</v>
      </c>
      <c r="AX417" s="1">
        <v>0</v>
      </c>
      <c r="AY417" s="1">
        <v>1</v>
      </c>
      <c r="BC417" s="1">
        <v>1</v>
      </c>
      <c r="BH417" s="1">
        <v>1</v>
      </c>
      <c r="BJ417" s="1">
        <v>1</v>
      </c>
      <c r="BL417" s="1">
        <v>1</v>
      </c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>
        <v>0</v>
      </c>
    </row>
    <row r="418" spans="1:75" ht="15.75" hidden="1" customHeight="1" x14ac:dyDescent="0.3">
      <c r="A418" s="2">
        <v>378</v>
      </c>
      <c r="B418" s="2">
        <v>1</v>
      </c>
      <c r="C418" s="2" t="s">
        <v>75</v>
      </c>
      <c r="D418" s="1">
        <v>9</v>
      </c>
      <c r="E418" s="2" t="str">
        <f t="shared" si="289"/>
        <v>9_Carcharhiniformes</v>
      </c>
      <c r="F418" s="2" t="s">
        <v>76</v>
      </c>
      <c r="G418" s="2" t="s">
        <v>1031</v>
      </c>
      <c r="H418" s="2" t="s">
        <v>1054</v>
      </c>
      <c r="I418" s="2" t="s">
        <v>1082</v>
      </c>
      <c r="J418" s="2" t="s">
        <v>1083</v>
      </c>
      <c r="K418" s="19" t="str">
        <f t="shared" si="290"/>
        <v>Cephaloscyllium sufflans</v>
      </c>
      <c r="L418" s="20">
        <f>VLOOKUP($K418,GlobSheetPaste!$H$3:$P$1269,2,FALSE)</f>
        <v>44606</v>
      </c>
      <c r="M418" s="20">
        <f>VLOOKUP($K418,GlobSheetPaste!$H$3:$P$1269,3,FALSE)</f>
        <v>124434871</v>
      </c>
      <c r="N418" s="20" t="str">
        <f>VLOOKUP($K418,GlobSheetPaste!$H$3:$P$1269,4,FALSE)</f>
        <v>published</v>
      </c>
      <c r="O418" s="20" t="str">
        <f>VLOOKUP($K418,GlobSheetPaste!$H$3:$P$1269,5,FALSE)</f>
        <v>LC</v>
      </c>
      <c r="P418" s="20">
        <f>VLOOKUP($K418,GlobSheetPaste!$H$3:$P$1269,6,FALSE)</f>
        <v>2004</v>
      </c>
      <c r="Q418" s="20" t="str">
        <f>VLOOKUP($K418,GlobSheetPaste!$H$3:$P$1269,7,FALSE)</f>
        <v>NT</v>
      </c>
      <c r="R418" s="20" t="str">
        <f>VLOOKUP($K418,GlobSheetPaste!$H$3:$P$1269,8,FALSE)</f>
        <v>A2d</v>
      </c>
      <c r="S418" s="20" t="str">
        <f t="shared" ref="S418:S430" si="468">IF(O418=Q418,"NoChange","non-genuine change")</f>
        <v>non-genuine change</v>
      </c>
      <c r="T418" s="20" t="b">
        <f t="shared" si="291"/>
        <v>0</v>
      </c>
      <c r="U418" s="22">
        <f>VLOOKUP($K418,GlobSheetPaste!$H$3:$P$1269,9,FALSE)</f>
        <v>43862</v>
      </c>
      <c r="V418" s="19">
        <v>40</v>
      </c>
      <c r="W418" s="19">
        <v>605</v>
      </c>
      <c r="X418" s="2" t="b">
        <f t="shared" ref="X418:Y418" si="469">ISNUMBER(V418)</f>
        <v>1</v>
      </c>
      <c r="Y418" s="2" t="b">
        <f t="shared" si="469"/>
        <v>1</v>
      </c>
      <c r="Z418" s="2" t="s">
        <v>89</v>
      </c>
      <c r="AB418" s="2" t="s">
        <v>178</v>
      </c>
      <c r="AC418" s="24" t="str">
        <f ca="1">IFERROR(__xludf.DUMMYFUNCTION("SPLIT(AB418,""_"")"),"Deepwater")</f>
        <v>Deepwater</v>
      </c>
      <c r="AD418" s="24"/>
      <c r="AE418" s="24">
        <f>VLOOKUP(J418,rangearea210527!$B$2:$C$1159,2,TRUE)</f>
        <v>51485.893340000002</v>
      </c>
      <c r="AF418" s="26" t="s">
        <v>118</v>
      </c>
      <c r="AG418" s="26">
        <v>110</v>
      </c>
      <c r="AH418" s="26" t="s">
        <v>84</v>
      </c>
      <c r="AI418" s="26" t="s">
        <v>85</v>
      </c>
      <c r="AJ418" s="27" t="s">
        <v>86</v>
      </c>
      <c r="AK418" s="27"/>
      <c r="AL418" s="26">
        <v>25</v>
      </c>
      <c r="AM418" s="26">
        <v>1</v>
      </c>
      <c r="AN418" s="26">
        <v>0</v>
      </c>
      <c r="AO418" s="29">
        <v>0</v>
      </c>
      <c r="AP418" s="30"/>
      <c r="AQ418" s="30"/>
      <c r="AR418" s="30"/>
      <c r="AS418" s="1">
        <v>0</v>
      </c>
      <c r="AT418" s="1"/>
      <c r="AU418" s="1"/>
      <c r="AV418" s="1"/>
      <c r="AW418" s="1">
        <v>0</v>
      </c>
      <c r="AX418" s="1">
        <v>0</v>
      </c>
      <c r="AY418" s="1">
        <v>1</v>
      </c>
      <c r="BC418" s="1">
        <v>1</v>
      </c>
      <c r="BH418" s="1">
        <v>1</v>
      </c>
      <c r="BJ418" s="1">
        <v>1</v>
      </c>
      <c r="BL418" s="1">
        <v>1</v>
      </c>
      <c r="BM418" s="1"/>
      <c r="BN418" s="1"/>
      <c r="BO418" s="1"/>
      <c r="BP418" s="1"/>
      <c r="BQ418" s="1"/>
      <c r="BR418" s="1"/>
      <c r="BS418" s="1"/>
      <c r="BT418" s="1">
        <v>1</v>
      </c>
      <c r="BU418" s="1"/>
      <c r="BV418" s="1"/>
      <c r="BW418" s="1">
        <v>0</v>
      </c>
    </row>
    <row r="419" spans="1:75" ht="15.75" hidden="1" customHeight="1" x14ac:dyDescent="0.3">
      <c r="A419" s="2">
        <v>379</v>
      </c>
      <c r="B419" s="2">
        <v>1</v>
      </c>
      <c r="C419" s="2" t="s">
        <v>75</v>
      </c>
      <c r="D419" s="1">
        <v>9</v>
      </c>
      <c r="E419" s="2" t="str">
        <f t="shared" si="289"/>
        <v>9_Carcharhiniformes</v>
      </c>
      <c r="F419" s="2" t="s">
        <v>76</v>
      </c>
      <c r="G419" s="2" t="s">
        <v>1031</v>
      </c>
      <c r="H419" s="2" t="s">
        <v>1054</v>
      </c>
      <c r="I419" s="2" t="s">
        <v>1084</v>
      </c>
      <c r="J419" s="2" t="s">
        <v>1085</v>
      </c>
      <c r="K419" s="19" t="str">
        <f t="shared" si="290"/>
        <v>Cephaloscyllium umbratile</v>
      </c>
      <c r="L419" s="20">
        <f>VLOOKUP($K419,GlobSheetPaste!$H$3:$P$1269,2,FALSE)</f>
        <v>169232956</v>
      </c>
      <c r="M419" s="20">
        <f>VLOOKUP($K419,GlobSheetPaste!$H$3:$P$1269,3,FALSE)</f>
        <v>124533854</v>
      </c>
      <c r="N419" s="20" t="str">
        <f>VLOOKUP($K419,GlobSheetPaste!$H$3:$P$1269,4,FALSE)</f>
        <v>published</v>
      </c>
      <c r="O419" s="20" t="str">
        <f>VLOOKUP($K419,GlobSheetPaste!$H$3:$P$1269,5,FALSE)</f>
        <v>DD</v>
      </c>
      <c r="P419" s="20">
        <f>VLOOKUP($K419,GlobSheetPaste!$H$3:$P$1269,6,FALSE)</f>
        <v>2007</v>
      </c>
      <c r="Q419" s="20" t="str">
        <f>VLOOKUP($K419,GlobSheetPaste!$H$3:$P$1269,7,FALSE)</f>
        <v>NT</v>
      </c>
      <c r="R419" s="20" t="str">
        <f>VLOOKUP($K419,GlobSheetPaste!$H$3:$P$1269,8,FALSE)</f>
        <v>A2d</v>
      </c>
      <c r="S419" s="20" t="str">
        <f t="shared" si="468"/>
        <v>non-genuine change</v>
      </c>
      <c r="T419" s="20" t="b">
        <f t="shared" si="291"/>
        <v>0</v>
      </c>
      <c r="U419" s="22">
        <f>VLOOKUP($K419,GlobSheetPaste!$H$3:$P$1269,9,FALSE)</f>
        <v>44197</v>
      </c>
      <c r="V419" s="19">
        <v>90</v>
      </c>
      <c r="W419" s="19">
        <v>590</v>
      </c>
      <c r="X419" s="2" t="b">
        <f t="shared" ref="X419:Y419" si="470">ISNUMBER(V419)</f>
        <v>1</v>
      </c>
      <c r="Y419" s="2" t="b">
        <f t="shared" si="470"/>
        <v>1</v>
      </c>
      <c r="Z419" s="2" t="s">
        <v>89</v>
      </c>
      <c r="AB419" s="2" t="s">
        <v>178</v>
      </c>
      <c r="AC419" s="24" t="str">
        <f ca="1">IFERROR(__xludf.DUMMYFUNCTION("SPLIT(AB419,""_"")"),"Deepwater")</f>
        <v>Deepwater</v>
      </c>
      <c r="AD419" s="24"/>
      <c r="AE419" s="24">
        <f>VLOOKUP(J419,rangearea210527!$B$2:$C$1159,2,TRUE)</f>
        <v>573050.18149999995</v>
      </c>
      <c r="AF419" s="26"/>
      <c r="AG419" s="26">
        <v>115</v>
      </c>
      <c r="AH419" s="26" t="s">
        <v>84</v>
      </c>
      <c r="AI419" s="26" t="s">
        <v>85</v>
      </c>
      <c r="AJ419" s="27" t="s">
        <v>86</v>
      </c>
      <c r="AK419" s="27"/>
      <c r="AL419" s="26">
        <v>15</v>
      </c>
      <c r="AM419" s="26">
        <v>1</v>
      </c>
      <c r="AN419" s="26">
        <v>0</v>
      </c>
      <c r="AO419" s="29">
        <v>0</v>
      </c>
      <c r="AP419" s="30"/>
      <c r="AQ419" s="30"/>
      <c r="AR419" s="30"/>
      <c r="AS419" s="1">
        <v>0</v>
      </c>
      <c r="AT419" s="1"/>
      <c r="AU419" s="1"/>
      <c r="AV419" s="1"/>
      <c r="AW419" s="1">
        <v>0</v>
      </c>
      <c r="AX419" s="1">
        <v>0</v>
      </c>
      <c r="AY419" s="1">
        <v>1</v>
      </c>
      <c r="BC419" s="1">
        <v>1</v>
      </c>
      <c r="BJ419" s="1">
        <v>1</v>
      </c>
      <c r="BK419" s="1"/>
      <c r="BL419" s="1">
        <v>1</v>
      </c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>
        <v>0</v>
      </c>
    </row>
    <row r="420" spans="1:75" ht="15.75" hidden="1" customHeight="1" x14ac:dyDescent="0.3">
      <c r="A420" s="2">
        <v>380</v>
      </c>
      <c r="B420" s="2">
        <v>1</v>
      </c>
      <c r="C420" s="2" t="s">
        <v>75</v>
      </c>
      <c r="D420" s="1">
        <v>9</v>
      </c>
      <c r="E420" s="2" t="str">
        <f t="shared" si="289"/>
        <v>9_Carcharhiniformes</v>
      </c>
      <c r="F420" s="2" t="s">
        <v>76</v>
      </c>
      <c r="G420" s="2" t="s">
        <v>1031</v>
      </c>
      <c r="H420" s="2" t="s">
        <v>1054</v>
      </c>
      <c r="I420" s="2" t="s">
        <v>1086</v>
      </c>
      <c r="J420" s="2" t="s">
        <v>1087</v>
      </c>
      <c r="K420" s="19" t="str">
        <f t="shared" si="290"/>
        <v>Cephaloscyllium variegatum</v>
      </c>
      <c r="L420" s="20">
        <f>VLOOKUP($K420,GlobSheetPaste!$H$3:$P$1269,2,FALSE)</f>
        <v>42707</v>
      </c>
      <c r="M420" s="20">
        <f>VLOOKUP($K420,GlobSheetPaste!$H$3:$P$1269,3,FALSE)</f>
        <v>68616530</v>
      </c>
      <c r="N420" s="20" t="str">
        <f>VLOOKUP($K420,GlobSheetPaste!$H$3:$P$1269,4,FALSE)</f>
        <v>published</v>
      </c>
      <c r="O420" s="20" t="str">
        <f>VLOOKUP($K420,GlobSheetPaste!$H$3:$P$1269,5,FALSE)</f>
        <v>NT</v>
      </c>
      <c r="P420" s="20">
        <f>VLOOKUP($K420,GlobSheetPaste!$H$3:$P$1269,6,FALSE)</f>
        <v>2010</v>
      </c>
      <c r="Q420" s="20" t="str">
        <f>VLOOKUP($K420,GlobSheetPaste!$H$3:$P$1269,7,FALSE)</f>
        <v>NT</v>
      </c>
      <c r="R420" s="20" t="str">
        <f>VLOOKUP($K420,GlobSheetPaste!$H$3:$P$1269,8,FALSE)</f>
        <v>A2bd</v>
      </c>
      <c r="S420" s="20" t="str">
        <f t="shared" si="468"/>
        <v>NoChange</v>
      </c>
      <c r="T420" s="20" t="b">
        <f t="shared" si="291"/>
        <v>0</v>
      </c>
      <c r="U420" s="20">
        <f>VLOOKUP($K420,GlobSheetPaste!$H$3:$P$1269,9,FALSE)</f>
        <v>2018</v>
      </c>
      <c r="V420" s="19">
        <v>114</v>
      </c>
      <c r="W420" s="19">
        <v>606</v>
      </c>
      <c r="X420" s="2" t="b">
        <f t="shared" ref="X420:Y420" si="471">ISNUMBER(V420)</f>
        <v>1</v>
      </c>
      <c r="Y420" s="2" t="b">
        <f t="shared" si="471"/>
        <v>1</v>
      </c>
      <c r="Z420" s="2" t="s">
        <v>89</v>
      </c>
      <c r="AB420" s="2" t="s">
        <v>178</v>
      </c>
      <c r="AC420" s="24" t="str">
        <f ca="1">IFERROR(__xludf.DUMMYFUNCTION("SPLIT(AB420,""_"")"),"Deepwater")</f>
        <v>Deepwater</v>
      </c>
      <c r="AD420" s="24"/>
      <c r="AE420" s="24">
        <f>VLOOKUP(J420,rangearea210527!$B$2:$C$1159,2,TRUE)</f>
        <v>97618.022469999996</v>
      </c>
      <c r="AF420" s="26" t="s">
        <v>118</v>
      </c>
      <c r="AG420" s="26">
        <v>74</v>
      </c>
      <c r="AH420" s="26" t="s">
        <v>84</v>
      </c>
      <c r="AI420" s="26" t="s">
        <v>85</v>
      </c>
      <c r="AJ420" s="27" t="s">
        <v>86</v>
      </c>
      <c r="AK420" s="27"/>
      <c r="AL420" s="26">
        <v>15</v>
      </c>
      <c r="AM420" s="26">
        <v>1</v>
      </c>
      <c r="AN420" s="26">
        <v>0</v>
      </c>
      <c r="AO420" s="29">
        <v>0</v>
      </c>
      <c r="AP420" s="30"/>
      <c r="AQ420" s="30"/>
      <c r="AR420" s="30"/>
      <c r="AS420" s="1">
        <v>0</v>
      </c>
      <c r="AT420" s="1"/>
      <c r="AU420" s="1"/>
      <c r="AV420" s="1"/>
      <c r="AW420" s="1">
        <v>0</v>
      </c>
      <c r="AX420" s="1">
        <v>0</v>
      </c>
      <c r="AY420" s="1">
        <v>1</v>
      </c>
      <c r="BC420" s="1">
        <v>1</v>
      </c>
      <c r="BH420" s="1">
        <v>1</v>
      </c>
      <c r="BJ420" s="1">
        <v>1</v>
      </c>
      <c r="BL420" s="1">
        <v>1</v>
      </c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>
        <v>0</v>
      </c>
    </row>
    <row r="421" spans="1:75" ht="15.75" hidden="1" customHeight="1" x14ac:dyDescent="0.3">
      <c r="A421" s="2">
        <v>381</v>
      </c>
      <c r="B421" s="2">
        <v>1</v>
      </c>
      <c r="C421" s="2" t="s">
        <v>75</v>
      </c>
      <c r="D421" s="1">
        <v>9</v>
      </c>
      <c r="E421" s="2" t="str">
        <f t="shared" si="289"/>
        <v>9_Carcharhiniformes</v>
      </c>
      <c r="F421" s="2" t="s">
        <v>76</v>
      </c>
      <c r="G421" s="2" t="s">
        <v>1031</v>
      </c>
      <c r="H421" s="2" t="s">
        <v>1054</v>
      </c>
      <c r="I421" s="2" t="s">
        <v>1088</v>
      </c>
      <c r="J421" s="2" t="s">
        <v>1089</v>
      </c>
      <c r="K421" s="19" t="str">
        <f t="shared" si="290"/>
        <v>Cephaloscyllium ventriosum</v>
      </c>
      <c r="L421" s="20">
        <f>VLOOKUP($K421,GlobSheetPaste!$H$3:$P$1269,2,FALSE)</f>
        <v>60227</v>
      </c>
      <c r="M421" s="20">
        <f>VLOOKUP($K421,GlobSheetPaste!$H$3:$P$1269,3,FALSE)</f>
        <v>80671800</v>
      </c>
      <c r="N421" s="20" t="str">
        <f>VLOOKUP($K421,GlobSheetPaste!$H$3:$P$1269,4,FALSE)</f>
        <v>published</v>
      </c>
      <c r="O421" s="20" t="str">
        <f>VLOOKUP($K421,GlobSheetPaste!$H$3:$P$1269,5,FALSE)</f>
        <v>LC</v>
      </c>
      <c r="P421" s="20">
        <f>VLOOKUP($K421,GlobSheetPaste!$H$3:$P$1269,6,FALSE)</f>
        <v>2006</v>
      </c>
      <c r="Q421" s="20" t="str">
        <f>VLOOKUP($K421,GlobSheetPaste!$H$3:$P$1269,7,FALSE)</f>
        <v>LC</v>
      </c>
      <c r="R421" s="20" t="str">
        <f>VLOOKUP($K421,GlobSheetPaste!$H$3:$P$1269,8,FALSE)</f>
        <v>NA</v>
      </c>
      <c r="S421" s="20" t="str">
        <f t="shared" si="468"/>
        <v>NoChange</v>
      </c>
      <c r="T421" s="20" t="b">
        <f t="shared" si="291"/>
        <v>0</v>
      </c>
      <c r="U421" s="20">
        <f>VLOOKUP($K421,GlobSheetPaste!$H$3:$P$1269,9,FALSE)</f>
        <v>2015</v>
      </c>
      <c r="V421" s="19">
        <v>5</v>
      </c>
      <c r="W421" s="19">
        <v>457</v>
      </c>
      <c r="X421" s="2" t="b">
        <f t="shared" ref="X421:Y421" si="472">ISNUMBER(V421)</f>
        <v>1</v>
      </c>
      <c r="Y421" s="2" t="b">
        <f t="shared" si="472"/>
        <v>1</v>
      </c>
      <c r="Z421" s="2" t="s">
        <v>89</v>
      </c>
      <c r="AB421" s="2" t="s">
        <v>83</v>
      </c>
      <c r="AC421" s="24" t="str">
        <f ca="1">IFERROR(__xludf.DUMMYFUNCTION("SPLIT(AB421,""_"")"),"Coastal")</f>
        <v>Coastal</v>
      </c>
      <c r="AD421" s="24"/>
      <c r="AE421" s="24">
        <f>VLOOKUP(J421,rangearea210527!$B$2:$C$1159,2,TRUE)</f>
        <v>201360.1599</v>
      </c>
      <c r="AF421" s="26"/>
      <c r="AG421" s="26">
        <v>110</v>
      </c>
      <c r="AH421" s="26" t="s">
        <v>84</v>
      </c>
      <c r="AI421" s="26" t="s">
        <v>85</v>
      </c>
      <c r="AJ421" s="27" t="s">
        <v>86</v>
      </c>
      <c r="AK421" s="27"/>
      <c r="AL421" s="26"/>
      <c r="AM421" s="26">
        <v>0</v>
      </c>
      <c r="AN421" s="26">
        <v>0</v>
      </c>
      <c r="AO421" s="29">
        <v>0</v>
      </c>
      <c r="AP421" s="30"/>
      <c r="AQ421" s="26">
        <v>1</v>
      </c>
      <c r="AR421" s="30"/>
      <c r="AS421" s="1">
        <v>0</v>
      </c>
      <c r="AT421" s="1"/>
      <c r="AU421" s="1"/>
      <c r="AV421" s="1"/>
      <c r="AW421" s="1">
        <v>1</v>
      </c>
      <c r="AX421" s="1">
        <v>1</v>
      </c>
      <c r="AY421" s="1">
        <v>1</v>
      </c>
      <c r="BA421" s="1">
        <v>1</v>
      </c>
      <c r="BJ421" s="1">
        <v>1</v>
      </c>
      <c r="BK421" s="1">
        <v>1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>
        <v>0</v>
      </c>
    </row>
    <row r="422" spans="1:75" ht="15.75" hidden="1" customHeight="1" x14ac:dyDescent="0.3">
      <c r="A422" s="2">
        <v>382</v>
      </c>
      <c r="B422" s="2">
        <v>1</v>
      </c>
      <c r="C422" s="2" t="s">
        <v>75</v>
      </c>
      <c r="D422" s="1">
        <v>9</v>
      </c>
      <c r="E422" s="2" t="str">
        <f t="shared" si="289"/>
        <v>9_Carcharhiniformes</v>
      </c>
      <c r="F422" s="2" t="s">
        <v>76</v>
      </c>
      <c r="G422" s="2" t="s">
        <v>1031</v>
      </c>
      <c r="H422" s="2" t="s">
        <v>1054</v>
      </c>
      <c r="I422" s="2" t="s">
        <v>1090</v>
      </c>
      <c r="J422" s="2" t="s">
        <v>1091</v>
      </c>
      <c r="K422" s="19" t="str">
        <f t="shared" si="290"/>
        <v>Cephaloscyllium zebrum</v>
      </c>
      <c r="L422" s="20">
        <f>VLOOKUP($K422,GlobSheetPaste!$H$3:$P$1269,2,FALSE)</f>
        <v>42709</v>
      </c>
      <c r="M422" s="20">
        <f>VLOOKUP($K422,GlobSheetPaste!$H$3:$P$1269,3,FALSE)</f>
        <v>68616652</v>
      </c>
      <c r="N422" s="20" t="str">
        <f>VLOOKUP($K422,GlobSheetPaste!$H$3:$P$1269,4,FALSE)</f>
        <v>published</v>
      </c>
      <c r="O422" s="20" t="str">
        <f>VLOOKUP($K422,GlobSheetPaste!$H$3:$P$1269,5,FALSE)</f>
        <v>DD</v>
      </c>
      <c r="P422" s="20">
        <f>VLOOKUP($K422,GlobSheetPaste!$H$3:$P$1269,6,FALSE)</f>
        <v>2003</v>
      </c>
      <c r="Q422" s="20" t="str">
        <f>VLOOKUP($K422,GlobSheetPaste!$H$3:$P$1269,7,FALSE)</f>
        <v>DD</v>
      </c>
      <c r="R422" s="20" t="str">
        <f>VLOOKUP($K422,GlobSheetPaste!$H$3:$P$1269,8,FALSE)</f>
        <v>NA</v>
      </c>
      <c r="S422" s="20" t="str">
        <f t="shared" si="468"/>
        <v>NoChange</v>
      </c>
      <c r="T422" s="20" t="b">
        <f t="shared" si="291"/>
        <v>0</v>
      </c>
      <c r="U422" s="20">
        <f>VLOOKUP($K422,GlobSheetPaste!$H$3:$P$1269,9,FALSE)</f>
        <v>2015</v>
      </c>
      <c r="V422" s="19">
        <v>444</v>
      </c>
      <c r="W422" s="19">
        <v>454</v>
      </c>
      <c r="X422" s="2" t="b">
        <f t="shared" ref="X422:Y422" si="473">ISNUMBER(V422)</f>
        <v>1</v>
      </c>
      <c r="Y422" s="2" t="b">
        <f t="shared" si="473"/>
        <v>1</v>
      </c>
      <c r="Z422" s="2" t="s">
        <v>89</v>
      </c>
      <c r="AB422" s="2" t="s">
        <v>178</v>
      </c>
      <c r="AC422" s="24" t="str">
        <f ca="1">IFERROR(__xludf.DUMMYFUNCTION("SPLIT(AB422,""_"")"),"Deepwater")</f>
        <v>Deepwater</v>
      </c>
      <c r="AD422" s="24"/>
      <c r="AE422" s="24" t="s">
        <v>267</v>
      </c>
      <c r="AF422" s="26"/>
      <c r="AG422" s="26">
        <v>45</v>
      </c>
      <c r="AH422" s="26" t="s">
        <v>84</v>
      </c>
      <c r="AI422" s="26" t="s">
        <v>85</v>
      </c>
      <c r="AJ422" s="27" t="s">
        <v>86</v>
      </c>
      <c r="AK422" s="27"/>
      <c r="AL422" s="26"/>
      <c r="AM422" s="26">
        <v>1</v>
      </c>
      <c r="AN422" s="26">
        <v>0</v>
      </c>
      <c r="AO422" s="29">
        <v>0</v>
      </c>
      <c r="AP422" s="30"/>
      <c r="AQ422" s="30"/>
      <c r="AR422" s="30"/>
      <c r="AS422" s="1">
        <v>0</v>
      </c>
      <c r="AT422" s="1"/>
      <c r="AU422" s="1"/>
      <c r="AV422" s="1"/>
      <c r="AW422" s="1">
        <v>0</v>
      </c>
      <c r="AX422" s="1">
        <v>0</v>
      </c>
      <c r="AY422" s="1">
        <v>1</v>
      </c>
      <c r="BC422" s="1">
        <v>1</v>
      </c>
      <c r="BG422" s="1">
        <v>1</v>
      </c>
      <c r="BH422" s="1"/>
      <c r="BI422" s="1"/>
      <c r="BJ422" s="1">
        <v>1</v>
      </c>
      <c r="BL422" s="1">
        <v>1</v>
      </c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>
        <v>0</v>
      </c>
    </row>
    <row r="423" spans="1:75" ht="15.75" hidden="1" customHeight="1" x14ac:dyDescent="0.3">
      <c r="A423" s="2">
        <v>383</v>
      </c>
      <c r="B423" s="2">
        <v>1</v>
      </c>
      <c r="C423" s="2" t="s">
        <v>75</v>
      </c>
      <c r="D423" s="1">
        <v>9</v>
      </c>
      <c r="E423" s="2" t="str">
        <f t="shared" si="289"/>
        <v>9_Carcharhiniformes</v>
      </c>
      <c r="F423" s="2" t="s">
        <v>76</v>
      </c>
      <c r="G423" s="2" t="s">
        <v>1031</v>
      </c>
      <c r="H423" s="2" t="s">
        <v>1092</v>
      </c>
      <c r="I423" s="2" t="s">
        <v>1093</v>
      </c>
      <c r="J423" s="2" t="s">
        <v>1094</v>
      </c>
      <c r="K423" s="19" t="str">
        <f t="shared" si="290"/>
        <v>Poroderma africanum</v>
      </c>
      <c r="L423" s="20">
        <f>VLOOKUP($K423,GlobSheetPaste!$H$3:$P$1269,2,FALSE)</f>
        <v>39348</v>
      </c>
      <c r="M423" s="20">
        <f>VLOOKUP($K423,GlobSheetPaste!$H$3:$P$1269,3,FALSE)</f>
        <v>124404008</v>
      </c>
      <c r="N423" s="20" t="str">
        <f>VLOOKUP($K423,GlobSheetPaste!$H$3:$P$1269,4,FALSE)</f>
        <v>published</v>
      </c>
      <c r="O423" s="20" t="str">
        <f>VLOOKUP($K423,GlobSheetPaste!$H$3:$P$1269,5,FALSE)</f>
        <v>NT</v>
      </c>
      <c r="P423" s="20">
        <f>VLOOKUP($K423,GlobSheetPaste!$H$3:$P$1269,6,FALSE)</f>
        <v>2005</v>
      </c>
      <c r="Q423" s="20" t="str">
        <f>VLOOKUP($K423,GlobSheetPaste!$H$3:$P$1269,7,FALSE)</f>
        <v>LC</v>
      </c>
      <c r="R423" s="20" t="str">
        <f>VLOOKUP($K423,GlobSheetPaste!$H$3:$P$1269,8,FALSE)</f>
        <v>NA</v>
      </c>
      <c r="S423" s="20" t="str">
        <f t="shared" si="468"/>
        <v>non-genuine change</v>
      </c>
      <c r="T423" s="20" t="b">
        <f t="shared" si="291"/>
        <v>0</v>
      </c>
      <c r="U423" s="22">
        <f>VLOOKUP($K423,GlobSheetPaste!$H$3:$P$1269,9,FALSE)</f>
        <v>43862</v>
      </c>
      <c r="V423" s="19">
        <v>0</v>
      </c>
      <c r="W423" s="19">
        <v>108</v>
      </c>
      <c r="X423" s="2" t="b">
        <f t="shared" ref="X423:Y423" si="474">ISNUMBER(V423)</f>
        <v>1</v>
      </c>
      <c r="Y423" s="2" t="b">
        <f t="shared" si="474"/>
        <v>1</v>
      </c>
      <c r="Z423" s="2" t="s">
        <v>89</v>
      </c>
      <c r="AB423" s="2" t="s">
        <v>83</v>
      </c>
      <c r="AC423" s="24" t="str">
        <f ca="1">IFERROR(__xludf.DUMMYFUNCTION("SPLIT(AB423,""_"")"),"Coastal")</f>
        <v>Coastal</v>
      </c>
      <c r="AD423" s="24"/>
      <c r="AE423" s="24">
        <f>VLOOKUP(J423,rangearea210527!$B$2:$C$1159,2,TRUE)</f>
        <v>39088.150029999997</v>
      </c>
      <c r="AF423" s="26" t="s">
        <v>118</v>
      </c>
      <c r="AG423" s="26">
        <v>109</v>
      </c>
      <c r="AH423" s="26" t="s">
        <v>84</v>
      </c>
      <c r="AI423" s="26" t="s">
        <v>85</v>
      </c>
      <c r="AJ423" s="27" t="s">
        <v>86</v>
      </c>
      <c r="AK423" s="27"/>
      <c r="AL423" s="26">
        <v>25</v>
      </c>
      <c r="AM423" s="26">
        <v>0</v>
      </c>
      <c r="AN423" s="26">
        <v>0</v>
      </c>
      <c r="AO423" s="29">
        <v>0</v>
      </c>
      <c r="AP423" s="30"/>
      <c r="AQ423" s="30"/>
      <c r="AR423" s="30"/>
      <c r="AS423" s="1">
        <v>0</v>
      </c>
      <c r="AT423" s="1"/>
      <c r="AU423" s="1"/>
      <c r="AV423" s="1"/>
      <c r="AW423" s="1">
        <v>1</v>
      </c>
      <c r="AX423" s="1">
        <v>1</v>
      </c>
      <c r="AY423" s="1">
        <v>1</v>
      </c>
      <c r="BA423" s="1">
        <v>1</v>
      </c>
      <c r="BH423" s="1">
        <v>1</v>
      </c>
      <c r="BJ423" s="1">
        <v>1</v>
      </c>
      <c r="BK423" s="1">
        <v>1</v>
      </c>
      <c r="BL423" s="1"/>
      <c r="BM423" s="1"/>
      <c r="BN423" s="1"/>
      <c r="BO423" s="1"/>
      <c r="BP423" s="1"/>
      <c r="BQ423" s="1"/>
      <c r="BR423" s="1"/>
      <c r="BS423" s="1"/>
      <c r="BT423" s="1">
        <v>1</v>
      </c>
      <c r="BU423" s="1"/>
      <c r="BV423" s="1"/>
      <c r="BW423" s="1">
        <v>0</v>
      </c>
    </row>
    <row r="424" spans="1:75" ht="15.75" hidden="1" customHeight="1" x14ac:dyDescent="0.3">
      <c r="A424" s="2">
        <v>384</v>
      </c>
      <c r="B424" s="2">
        <v>1</v>
      </c>
      <c r="C424" s="2" t="s">
        <v>75</v>
      </c>
      <c r="D424" s="1">
        <v>9</v>
      </c>
      <c r="E424" s="2" t="str">
        <f t="shared" si="289"/>
        <v>9_Carcharhiniformes</v>
      </c>
      <c r="F424" s="2" t="s">
        <v>76</v>
      </c>
      <c r="G424" s="2" t="s">
        <v>1031</v>
      </c>
      <c r="H424" s="2" t="s">
        <v>1092</v>
      </c>
      <c r="I424" s="2" t="s">
        <v>1095</v>
      </c>
      <c r="J424" s="2" t="s">
        <v>1096</v>
      </c>
      <c r="K424" s="19" t="str">
        <f t="shared" si="290"/>
        <v>Poroderma pantherinum</v>
      </c>
      <c r="L424" s="20">
        <f>VLOOKUP($K424,GlobSheetPaste!$H$3:$P$1269,2,FALSE)</f>
        <v>161515</v>
      </c>
      <c r="M424" s="20">
        <f>VLOOKUP($K424,GlobSheetPaste!$H$3:$P$1269,3,FALSE)</f>
        <v>124498131</v>
      </c>
      <c r="N424" s="20" t="str">
        <f>VLOOKUP($K424,GlobSheetPaste!$H$3:$P$1269,4,FALSE)</f>
        <v>published</v>
      </c>
      <c r="O424" s="20" t="str">
        <f>VLOOKUP($K424,GlobSheetPaste!$H$3:$P$1269,5,FALSE)</f>
        <v>DD</v>
      </c>
      <c r="P424" s="20">
        <f>VLOOKUP($K424,GlobSheetPaste!$H$3:$P$1269,6,FALSE)</f>
        <v>2004</v>
      </c>
      <c r="Q424" s="20" t="str">
        <f>VLOOKUP($K424,GlobSheetPaste!$H$3:$P$1269,7,FALSE)</f>
        <v>LC</v>
      </c>
      <c r="R424" s="20" t="str">
        <f>VLOOKUP($K424,GlobSheetPaste!$H$3:$P$1269,8,FALSE)</f>
        <v>NA</v>
      </c>
      <c r="S424" s="20" t="str">
        <f t="shared" si="468"/>
        <v>non-genuine change</v>
      </c>
      <c r="T424" s="20" t="b">
        <f t="shared" si="291"/>
        <v>0</v>
      </c>
      <c r="U424" s="22">
        <f>VLOOKUP($K424,GlobSheetPaste!$H$3:$P$1269,9,FALSE)</f>
        <v>43862</v>
      </c>
      <c r="V424" s="19">
        <v>0</v>
      </c>
      <c r="W424" s="19">
        <v>274</v>
      </c>
      <c r="X424" s="2" t="b">
        <f t="shared" ref="X424:Y424" si="475">ISNUMBER(V424)</f>
        <v>1</v>
      </c>
      <c r="Y424" s="2" t="b">
        <f t="shared" si="475"/>
        <v>1</v>
      </c>
      <c r="Z424" s="2" t="s">
        <v>89</v>
      </c>
      <c r="AB424" s="2" t="s">
        <v>83</v>
      </c>
      <c r="AC424" s="24" t="str">
        <f ca="1">IFERROR(__xludf.DUMMYFUNCTION("SPLIT(AB424,""_"")"),"Coastal")</f>
        <v>Coastal</v>
      </c>
      <c r="AD424" s="24"/>
      <c r="AE424" s="24">
        <f>VLOOKUP(J424,rangearea210527!$B$2:$C$1159,2,TRUE)</f>
        <v>115924.6924</v>
      </c>
      <c r="AF424" s="26" t="s">
        <v>118</v>
      </c>
      <c r="AG424" s="26">
        <v>77</v>
      </c>
      <c r="AH424" s="26" t="s">
        <v>84</v>
      </c>
      <c r="AI424" s="26" t="s">
        <v>85</v>
      </c>
      <c r="AJ424" s="27" t="s">
        <v>86</v>
      </c>
      <c r="AK424" s="27"/>
      <c r="AL424" s="26">
        <v>22</v>
      </c>
      <c r="AM424" s="26">
        <v>0</v>
      </c>
      <c r="AN424" s="26">
        <v>0</v>
      </c>
      <c r="AO424" s="29">
        <v>0</v>
      </c>
      <c r="AP424" s="30"/>
      <c r="AQ424" s="30"/>
      <c r="AR424" s="30"/>
      <c r="AS424" s="1">
        <v>0</v>
      </c>
      <c r="AT424" s="1"/>
      <c r="AU424" s="1"/>
      <c r="AV424" s="1"/>
      <c r="AW424" s="1">
        <v>1</v>
      </c>
      <c r="AX424" s="1">
        <v>1</v>
      </c>
      <c r="AY424" s="1">
        <v>1</v>
      </c>
      <c r="BA424" s="1">
        <v>1</v>
      </c>
      <c r="BH424" s="1">
        <v>1</v>
      </c>
      <c r="BJ424" s="1">
        <v>1</v>
      </c>
      <c r="BK424" s="1">
        <v>1</v>
      </c>
      <c r="BL424" s="1"/>
      <c r="BM424" s="1"/>
      <c r="BN424" s="1"/>
      <c r="BO424" s="1"/>
      <c r="BP424" s="1"/>
      <c r="BQ424" s="1"/>
      <c r="BR424" s="1"/>
      <c r="BS424" s="1"/>
      <c r="BT424" s="1">
        <v>1</v>
      </c>
      <c r="BU424" s="1"/>
      <c r="BV424" s="1"/>
      <c r="BW424" s="1">
        <v>0</v>
      </c>
    </row>
    <row r="425" spans="1:75" ht="15.75" hidden="1" customHeight="1" x14ac:dyDescent="0.3">
      <c r="A425" s="2">
        <v>385</v>
      </c>
      <c r="B425" s="2">
        <v>1</v>
      </c>
      <c r="C425" s="2" t="s">
        <v>75</v>
      </c>
      <c r="D425" s="1">
        <v>9</v>
      </c>
      <c r="E425" s="2" t="str">
        <f t="shared" si="289"/>
        <v>9_Carcharhiniformes</v>
      </c>
      <c r="F425" s="2" t="s">
        <v>76</v>
      </c>
      <c r="G425" s="2" t="s">
        <v>1031</v>
      </c>
      <c r="H425" s="2" t="s">
        <v>1097</v>
      </c>
      <c r="I425" s="2" t="s">
        <v>1098</v>
      </c>
      <c r="J425" s="2" t="s">
        <v>1099</v>
      </c>
      <c r="K425" s="19" t="str">
        <f t="shared" si="290"/>
        <v>Schroederichthys bivius</v>
      </c>
      <c r="L425" s="20">
        <f>VLOOKUP($K425,GlobSheetPaste!$H$3:$P$1269,2,FALSE)</f>
        <v>39347</v>
      </c>
      <c r="M425" s="20">
        <f>VLOOKUP($K425,GlobSheetPaste!$H$3:$P$1269,3,FALSE)</f>
        <v>2906921</v>
      </c>
      <c r="N425" s="20" t="str">
        <f>VLOOKUP($K425,GlobSheetPaste!$H$3:$P$1269,4,FALSE)</f>
        <v>published</v>
      </c>
      <c r="O425" s="20" t="str">
        <f>VLOOKUP($K425,GlobSheetPaste!$H$3:$P$1269,5,FALSE)</f>
        <v>DD</v>
      </c>
      <c r="P425" s="20">
        <f>VLOOKUP($K425,GlobSheetPaste!$H$3:$P$1269,6,FALSE)</f>
        <v>2005</v>
      </c>
      <c r="Q425" s="20" t="str">
        <f>VLOOKUP($K425,GlobSheetPaste!$H$3:$P$1269,7,FALSE)</f>
        <v>LC</v>
      </c>
      <c r="R425" s="20" t="str">
        <f>VLOOKUP($K425,GlobSheetPaste!$H$3:$P$1269,8,FALSE)</f>
        <v>NA</v>
      </c>
      <c r="S425" s="20" t="str">
        <f t="shared" si="468"/>
        <v>non-genuine change</v>
      </c>
      <c r="T425" s="20" t="b">
        <f t="shared" si="291"/>
        <v>0</v>
      </c>
      <c r="U425" s="22">
        <f>VLOOKUP($K425,GlobSheetPaste!$H$3:$P$1269,9,FALSE)</f>
        <v>43891</v>
      </c>
      <c r="V425" s="19">
        <v>12</v>
      </c>
      <c r="W425" s="19">
        <v>359</v>
      </c>
      <c r="X425" s="2" t="b">
        <f t="shared" ref="X425:Y425" si="476">ISNUMBER(V425)</f>
        <v>1</v>
      </c>
      <c r="Y425" s="2" t="b">
        <f t="shared" si="476"/>
        <v>1</v>
      </c>
      <c r="Z425" s="2" t="s">
        <v>89</v>
      </c>
      <c r="AB425" s="2" t="s">
        <v>83</v>
      </c>
      <c r="AC425" s="24" t="str">
        <f ca="1">IFERROR(__xludf.DUMMYFUNCTION("SPLIT(AB425,""_"")"),"Coastal")</f>
        <v>Coastal</v>
      </c>
      <c r="AD425" s="24"/>
      <c r="AE425" s="24">
        <f>VLOOKUP(J425,rangearea210527!$B$2:$C$1159,2,TRUE)</f>
        <v>1094484.3799999999</v>
      </c>
      <c r="AF425" s="26"/>
      <c r="AG425" s="26">
        <v>82</v>
      </c>
      <c r="AH425" s="26" t="s">
        <v>84</v>
      </c>
      <c r="AI425" s="26" t="s">
        <v>85</v>
      </c>
      <c r="AJ425" s="27" t="s">
        <v>86</v>
      </c>
      <c r="AK425" s="27"/>
      <c r="AL425" s="26"/>
      <c r="AM425" s="26">
        <v>0</v>
      </c>
      <c r="AN425" s="26">
        <v>0</v>
      </c>
      <c r="AO425" s="29">
        <v>0</v>
      </c>
      <c r="AP425" s="30"/>
      <c r="AQ425" s="30"/>
      <c r="AR425" s="30"/>
      <c r="AS425" s="1">
        <v>0</v>
      </c>
      <c r="AT425" s="1"/>
      <c r="AU425" s="1">
        <v>1</v>
      </c>
      <c r="AV425" s="1"/>
      <c r="AW425" s="1">
        <v>1</v>
      </c>
      <c r="AX425" s="1">
        <v>1</v>
      </c>
      <c r="AY425" s="1">
        <v>1</v>
      </c>
      <c r="BA425" s="1">
        <v>1</v>
      </c>
      <c r="BJ425" s="1">
        <v>1</v>
      </c>
      <c r="BK425" s="1">
        <v>1</v>
      </c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>
        <v>0</v>
      </c>
    </row>
    <row r="426" spans="1:75" ht="15.75" hidden="1" customHeight="1" x14ac:dyDescent="0.3">
      <c r="A426" s="2">
        <v>386</v>
      </c>
      <c r="B426" s="2">
        <v>1</v>
      </c>
      <c r="C426" s="2" t="s">
        <v>75</v>
      </c>
      <c r="D426" s="1">
        <v>9</v>
      </c>
      <c r="E426" s="2" t="str">
        <f t="shared" si="289"/>
        <v>9_Carcharhiniformes</v>
      </c>
      <c r="F426" s="2" t="s">
        <v>76</v>
      </c>
      <c r="G426" s="2" t="s">
        <v>1031</v>
      </c>
      <c r="H426" s="2" t="s">
        <v>1097</v>
      </c>
      <c r="I426" s="2" t="s">
        <v>1100</v>
      </c>
      <c r="J426" s="2" t="s">
        <v>1101</v>
      </c>
      <c r="K426" s="19" t="str">
        <f t="shared" si="290"/>
        <v>Schroederichthys chilensis</v>
      </c>
      <c r="L426" s="20">
        <f>VLOOKUP($K426,GlobSheetPaste!$H$3:$P$1269,2,FALSE)</f>
        <v>44585</v>
      </c>
      <c r="M426" s="20">
        <f>VLOOKUP($K426,GlobSheetPaste!$H$3:$P$1269,3,FALSE)</f>
        <v>124433964</v>
      </c>
      <c r="N426" s="20" t="str">
        <f>VLOOKUP($K426,GlobSheetPaste!$H$3:$P$1269,4,FALSE)</f>
        <v>published</v>
      </c>
      <c r="O426" s="20" t="str">
        <f>VLOOKUP($K426,GlobSheetPaste!$H$3:$P$1269,5,FALSE)</f>
        <v>DD</v>
      </c>
      <c r="P426" s="20">
        <f>VLOOKUP($K426,GlobSheetPaste!$H$3:$P$1269,6,FALSE)</f>
        <v>2004</v>
      </c>
      <c r="Q426" s="20" t="str">
        <f>VLOOKUP($K426,GlobSheetPaste!$H$3:$P$1269,7,FALSE)</f>
        <v>LC</v>
      </c>
      <c r="R426" s="20" t="str">
        <f>VLOOKUP($K426,GlobSheetPaste!$H$3:$P$1269,8,FALSE)</f>
        <v>NA</v>
      </c>
      <c r="S426" s="20" t="str">
        <f t="shared" si="468"/>
        <v>non-genuine change</v>
      </c>
      <c r="T426" s="20" t="b">
        <f t="shared" si="291"/>
        <v>0</v>
      </c>
      <c r="U426" s="22">
        <f>VLOOKUP($K426,GlobSheetPaste!$H$3:$P$1269,9,FALSE)</f>
        <v>43891</v>
      </c>
      <c r="V426" s="19">
        <v>1</v>
      </c>
      <c r="W426" s="19">
        <v>50</v>
      </c>
      <c r="X426" s="2" t="b">
        <f t="shared" ref="X426:Y426" si="477">ISNUMBER(V426)</f>
        <v>1</v>
      </c>
      <c r="Y426" s="2" t="b">
        <f t="shared" si="477"/>
        <v>1</v>
      </c>
      <c r="Z426" s="2" t="s">
        <v>89</v>
      </c>
      <c r="AB426" s="2" t="s">
        <v>83</v>
      </c>
      <c r="AC426" s="24" t="str">
        <f ca="1">IFERROR(__xludf.DUMMYFUNCTION("SPLIT(AB426,""_"")"),"Coastal")</f>
        <v>Coastal</v>
      </c>
      <c r="AD426" s="24"/>
      <c r="AE426" s="24">
        <f>VLOOKUP(J426,rangearea210527!$B$2:$C$1159,2,TRUE)</f>
        <v>10000.581630000001</v>
      </c>
      <c r="AF426" s="26" t="s">
        <v>118</v>
      </c>
      <c r="AG426" s="26">
        <v>70</v>
      </c>
      <c r="AH426" s="26" t="s">
        <v>84</v>
      </c>
      <c r="AI426" s="26" t="s">
        <v>85</v>
      </c>
      <c r="AJ426" s="27" t="s">
        <v>86</v>
      </c>
      <c r="AK426" s="27"/>
      <c r="AL426" s="26"/>
      <c r="AM426" s="26">
        <v>0</v>
      </c>
      <c r="AN426" s="26">
        <v>0</v>
      </c>
      <c r="AO426" s="29">
        <v>0</v>
      </c>
      <c r="AP426" s="30"/>
      <c r="AQ426" s="30"/>
      <c r="AR426" s="30"/>
      <c r="AS426" s="1">
        <v>0</v>
      </c>
      <c r="AT426" s="1"/>
      <c r="AU426" s="1"/>
      <c r="AV426" s="1"/>
      <c r="AW426" s="1">
        <v>1</v>
      </c>
      <c r="AX426" s="1">
        <v>1</v>
      </c>
      <c r="AY426" s="1">
        <v>1</v>
      </c>
      <c r="BA426" s="1">
        <v>1</v>
      </c>
      <c r="BH426" s="1">
        <v>1</v>
      </c>
      <c r="BJ426" s="1">
        <v>1</v>
      </c>
      <c r="BK426" s="1">
        <v>1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>
        <v>0</v>
      </c>
    </row>
    <row r="427" spans="1:75" ht="15.75" hidden="1" customHeight="1" x14ac:dyDescent="0.3">
      <c r="A427" s="2">
        <v>387</v>
      </c>
      <c r="B427" s="2">
        <v>1</v>
      </c>
      <c r="C427" s="2" t="s">
        <v>75</v>
      </c>
      <c r="D427" s="1">
        <v>9</v>
      </c>
      <c r="E427" s="2" t="str">
        <f t="shared" si="289"/>
        <v>9_Carcharhiniformes</v>
      </c>
      <c r="F427" s="2" t="s">
        <v>76</v>
      </c>
      <c r="G427" s="2" t="s">
        <v>1031</v>
      </c>
      <c r="H427" s="2" t="s">
        <v>1097</v>
      </c>
      <c r="I427" s="2" t="s">
        <v>678</v>
      </c>
      <c r="J427" s="2" t="s">
        <v>1102</v>
      </c>
      <c r="K427" s="19" t="str">
        <f t="shared" si="290"/>
        <v>Schroederichthys maculatus</v>
      </c>
      <c r="L427" s="20">
        <f>VLOOKUP($K427,GlobSheetPaste!$H$3:$P$1269,2,FALSE)</f>
        <v>161544</v>
      </c>
      <c r="M427" s="20">
        <f>VLOOKUP($K427,GlobSheetPaste!$H$3:$P$1269,3,FALSE)</f>
        <v>124504476</v>
      </c>
      <c r="N427" s="20" t="str">
        <f>VLOOKUP($K427,GlobSheetPaste!$H$3:$P$1269,4,FALSE)</f>
        <v>published</v>
      </c>
      <c r="O427" s="20" t="str">
        <f>VLOOKUP($K427,GlobSheetPaste!$H$3:$P$1269,5,FALSE)</f>
        <v>LC</v>
      </c>
      <c r="P427" s="20">
        <f>VLOOKUP($K427,GlobSheetPaste!$H$3:$P$1269,6,FALSE)</f>
        <v>2004</v>
      </c>
      <c r="Q427" s="20" t="str">
        <f>VLOOKUP($K427,GlobSheetPaste!$H$3:$P$1269,7,FALSE)</f>
        <v>LC</v>
      </c>
      <c r="R427" s="20" t="str">
        <f>VLOOKUP($K427,GlobSheetPaste!$H$3:$P$1269,8,FALSE)</f>
        <v>NA</v>
      </c>
      <c r="S427" s="20" t="str">
        <f t="shared" si="468"/>
        <v>NoChange</v>
      </c>
      <c r="T427" s="20" t="b">
        <f t="shared" si="291"/>
        <v>0</v>
      </c>
      <c r="U427" s="22">
        <f>VLOOKUP($K427,GlobSheetPaste!$H$3:$P$1269,9,FALSE)</f>
        <v>43891</v>
      </c>
      <c r="V427" s="19">
        <v>190</v>
      </c>
      <c r="W427" s="19">
        <v>412</v>
      </c>
      <c r="X427" s="2" t="b">
        <f t="shared" ref="X427:Y427" si="478">ISNUMBER(V427)</f>
        <v>1</v>
      </c>
      <c r="Y427" s="2" t="b">
        <f t="shared" si="478"/>
        <v>1</v>
      </c>
      <c r="Z427" s="2" t="s">
        <v>89</v>
      </c>
      <c r="AB427" s="2" t="s">
        <v>178</v>
      </c>
      <c r="AC427" s="24" t="str">
        <f ca="1">IFERROR(__xludf.DUMMYFUNCTION("SPLIT(AB427,""_"")"),"Deepwater")</f>
        <v>Deepwater</v>
      </c>
      <c r="AD427" s="24"/>
      <c r="AE427" s="24">
        <f>VLOOKUP(J427,rangearea210527!$B$2:$C$1159,2,TRUE)</f>
        <v>13029.68893</v>
      </c>
      <c r="AF427" s="26" t="s">
        <v>118</v>
      </c>
      <c r="AG427" s="26">
        <v>35</v>
      </c>
      <c r="AH427" s="26" t="s">
        <v>84</v>
      </c>
      <c r="AI427" s="26" t="s">
        <v>85</v>
      </c>
      <c r="AJ427" s="27" t="s">
        <v>86</v>
      </c>
      <c r="AK427" s="27"/>
      <c r="AL427" s="26"/>
      <c r="AM427" s="26">
        <v>1</v>
      </c>
      <c r="AN427" s="26">
        <v>0</v>
      </c>
      <c r="AO427" s="29">
        <v>0</v>
      </c>
      <c r="AP427" s="30"/>
      <c r="AQ427" s="30"/>
      <c r="AR427" s="30"/>
      <c r="AS427" s="1">
        <v>0</v>
      </c>
      <c r="AT427" s="1"/>
      <c r="AU427" s="1" t="s">
        <v>377</v>
      </c>
      <c r="AV427" s="1">
        <v>1</v>
      </c>
      <c r="AW427" s="1">
        <v>0</v>
      </c>
      <c r="AX427" s="1">
        <v>0</v>
      </c>
      <c r="AY427" s="1">
        <v>1</v>
      </c>
      <c r="BC427" s="1">
        <v>1</v>
      </c>
      <c r="BH427" s="1">
        <v>1</v>
      </c>
      <c r="BJ427" s="1">
        <v>1</v>
      </c>
      <c r="BK427" s="1"/>
      <c r="BL427" s="1">
        <v>1</v>
      </c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>
        <v>0</v>
      </c>
    </row>
    <row r="428" spans="1:75" ht="15.75" hidden="1" customHeight="1" x14ac:dyDescent="0.3">
      <c r="A428" s="2">
        <v>388</v>
      </c>
      <c r="B428" s="2">
        <v>1</v>
      </c>
      <c r="C428" s="2" t="s">
        <v>75</v>
      </c>
      <c r="D428" s="1">
        <v>9</v>
      </c>
      <c r="E428" s="2" t="str">
        <f t="shared" si="289"/>
        <v>9_Carcharhiniformes</v>
      </c>
      <c r="F428" s="2" t="s">
        <v>76</v>
      </c>
      <c r="G428" s="2" t="s">
        <v>1031</v>
      </c>
      <c r="H428" s="2" t="s">
        <v>1097</v>
      </c>
      <c r="I428" s="2" t="s">
        <v>1103</v>
      </c>
      <c r="J428" s="2" t="s">
        <v>1104</v>
      </c>
      <c r="K428" s="19" t="str">
        <f t="shared" si="290"/>
        <v>Schroederichthys saurisqualus</v>
      </c>
      <c r="L428" s="20">
        <f>VLOOKUP($K428,GlobSheetPaste!$H$3:$P$1269,2,FALSE)</f>
        <v>44586</v>
      </c>
      <c r="M428" s="20">
        <f>VLOOKUP($K428,GlobSheetPaste!$H$3:$P$1269,3,FALSE)</f>
        <v>2996520</v>
      </c>
      <c r="N428" s="20" t="str">
        <f>VLOOKUP($K428,GlobSheetPaste!$H$3:$P$1269,4,FALSE)</f>
        <v>published</v>
      </c>
      <c r="O428" s="20" t="str">
        <f>VLOOKUP($K428,GlobSheetPaste!$H$3:$P$1269,5,FALSE)</f>
        <v>VU</v>
      </c>
      <c r="P428" s="20">
        <f>VLOOKUP($K428,GlobSheetPaste!$H$3:$P$1269,6,FALSE)</f>
        <v>2004</v>
      </c>
      <c r="Q428" s="20" t="str">
        <f>VLOOKUP($K428,GlobSheetPaste!$H$3:$P$1269,7,FALSE)</f>
        <v>VU</v>
      </c>
      <c r="R428" s="20" t="str">
        <f>VLOOKUP($K428,GlobSheetPaste!$H$3:$P$1269,8,FALSE)</f>
        <v>A2cd</v>
      </c>
      <c r="S428" s="20" t="str">
        <f t="shared" si="468"/>
        <v>NoChange</v>
      </c>
      <c r="T428" s="20" t="b">
        <f t="shared" si="291"/>
        <v>0</v>
      </c>
      <c r="U428" s="22">
        <f>VLOOKUP($K428,GlobSheetPaste!$H$3:$P$1269,9,FALSE)</f>
        <v>43891</v>
      </c>
      <c r="V428" s="19">
        <v>122</v>
      </c>
      <c r="W428" s="19">
        <v>500</v>
      </c>
      <c r="X428" s="2" t="b">
        <f t="shared" ref="X428:Y428" si="479">ISNUMBER(V428)</f>
        <v>1</v>
      </c>
      <c r="Y428" s="2" t="b">
        <f t="shared" si="479"/>
        <v>1</v>
      </c>
      <c r="Z428" s="2" t="s">
        <v>89</v>
      </c>
      <c r="AB428" s="2" t="s">
        <v>178</v>
      </c>
      <c r="AC428" s="24" t="str">
        <f ca="1">IFERROR(__xludf.DUMMYFUNCTION("SPLIT(AB428,""_"")"),"Deepwater")</f>
        <v>Deepwater</v>
      </c>
      <c r="AD428" s="24"/>
      <c r="AE428" s="24">
        <f>VLOOKUP(J428,rangearea210527!$B$2:$C$1159,2,TRUE)</f>
        <v>70910.57316</v>
      </c>
      <c r="AF428" s="26" t="s">
        <v>118</v>
      </c>
      <c r="AG428" s="26">
        <v>70</v>
      </c>
      <c r="AH428" s="26" t="s">
        <v>84</v>
      </c>
      <c r="AI428" s="26" t="s">
        <v>85</v>
      </c>
      <c r="AJ428" s="27" t="s">
        <v>86</v>
      </c>
      <c r="AK428" s="27"/>
      <c r="AL428" s="26">
        <v>21</v>
      </c>
      <c r="AM428" s="26">
        <v>1</v>
      </c>
      <c r="AN428" s="26">
        <v>0</v>
      </c>
      <c r="AO428" s="29">
        <v>0</v>
      </c>
      <c r="AP428" s="30"/>
      <c r="AQ428" s="30"/>
      <c r="AR428" s="30"/>
      <c r="AS428" s="1">
        <v>0</v>
      </c>
      <c r="AT428" s="1"/>
      <c r="AU428" s="1">
        <v>1</v>
      </c>
      <c r="AV428" s="1"/>
      <c r="AW428" s="1">
        <v>0</v>
      </c>
      <c r="AX428" s="1">
        <v>0</v>
      </c>
      <c r="AY428" s="1">
        <v>1</v>
      </c>
      <c r="AZ428" s="1">
        <v>1</v>
      </c>
      <c r="BA428" s="1"/>
      <c r="BB428" s="1"/>
      <c r="BC428" s="1">
        <v>1</v>
      </c>
      <c r="BD428" s="1">
        <v>1</v>
      </c>
      <c r="BH428" s="1">
        <v>1</v>
      </c>
      <c r="BI428" s="1">
        <v>1</v>
      </c>
      <c r="BJ428" s="1">
        <v>1</v>
      </c>
      <c r="BL428" s="1">
        <v>1</v>
      </c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>
        <v>0</v>
      </c>
    </row>
    <row r="429" spans="1:75" ht="15.75" hidden="1" customHeight="1" x14ac:dyDescent="0.3">
      <c r="A429" s="2">
        <v>389</v>
      </c>
      <c r="B429" s="2">
        <v>1</v>
      </c>
      <c r="C429" s="2" t="s">
        <v>75</v>
      </c>
      <c r="D429" s="1">
        <v>9</v>
      </c>
      <c r="E429" s="2" t="str">
        <f t="shared" si="289"/>
        <v>9_Carcharhiniformes</v>
      </c>
      <c r="F429" s="2" t="s">
        <v>76</v>
      </c>
      <c r="G429" s="2" t="s">
        <v>1031</v>
      </c>
      <c r="H429" s="2" t="s">
        <v>1097</v>
      </c>
      <c r="I429" s="2" t="s">
        <v>1105</v>
      </c>
      <c r="J429" s="2" t="s">
        <v>1106</v>
      </c>
      <c r="K429" s="19" t="str">
        <f t="shared" si="290"/>
        <v>Schroederichthys tenuis</v>
      </c>
      <c r="L429" s="20">
        <f>VLOOKUP($K429,GlobSheetPaste!$H$3:$P$1269,2,FALSE)</f>
        <v>44587</v>
      </c>
      <c r="M429" s="20">
        <f>VLOOKUP($K429,GlobSheetPaste!$H$3:$P$1269,3,FALSE)</f>
        <v>2996626</v>
      </c>
      <c r="N429" s="20" t="str">
        <f>VLOOKUP($K429,GlobSheetPaste!$H$3:$P$1269,4,FALSE)</f>
        <v>published</v>
      </c>
      <c r="O429" s="20" t="str">
        <f>VLOOKUP($K429,GlobSheetPaste!$H$3:$P$1269,5,FALSE)</f>
        <v>DD</v>
      </c>
      <c r="P429" s="20">
        <f>VLOOKUP($K429,GlobSheetPaste!$H$3:$P$1269,6,FALSE)</f>
        <v>2004</v>
      </c>
      <c r="Q429" s="20" t="str">
        <f>VLOOKUP($K429,GlobSheetPaste!$H$3:$P$1269,7,FALSE)</f>
        <v>LC</v>
      </c>
      <c r="R429" s="20" t="str">
        <f>VLOOKUP($K429,GlobSheetPaste!$H$3:$P$1269,8,FALSE)</f>
        <v>NA</v>
      </c>
      <c r="S429" s="20" t="str">
        <f t="shared" si="468"/>
        <v>non-genuine change</v>
      </c>
      <c r="T429" s="20" t="b">
        <f t="shared" si="291"/>
        <v>0</v>
      </c>
      <c r="U429" s="22">
        <f>VLOOKUP($K429,GlobSheetPaste!$H$3:$P$1269,9,FALSE)</f>
        <v>43891</v>
      </c>
      <c r="V429" s="19">
        <v>72</v>
      </c>
      <c r="W429" s="19">
        <v>450</v>
      </c>
      <c r="X429" s="2" t="b">
        <f t="shared" ref="X429:Y429" si="480">ISNUMBER(V429)</f>
        <v>1</v>
      </c>
      <c r="Y429" s="2" t="b">
        <f t="shared" si="480"/>
        <v>1</v>
      </c>
      <c r="Z429" s="2" t="s">
        <v>89</v>
      </c>
      <c r="AB429" s="2" t="s">
        <v>178</v>
      </c>
      <c r="AC429" s="24" t="str">
        <f ca="1">IFERROR(__xludf.DUMMYFUNCTION("SPLIT(AB429,""_"")"),"Deepwater")</f>
        <v>Deepwater</v>
      </c>
      <c r="AD429" s="24"/>
      <c r="AE429" s="24">
        <f>VLOOKUP(J429,rangearea210527!$B$2:$C$1159,2,TRUE)</f>
        <v>89716.327579999997</v>
      </c>
      <c r="AF429" s="26" t="s">
        <v>118</v>
      </c>
      <c r="AG429" s="26">
        <v>47</v>
      </c>
      <c r="AH429" s="26" t="s">
        <v>84</v>
      </c>
      <c r="AI429" s="26" t="s">
        <v>85</v>
      </c>
      <c r="AJ429" s="27" t="s">
        <v>86</v>
      </c>
      <c r="AK429" s="27"/>
      <c r="AL429" s="26"/>
      <c r="AM429" s="26">
        <v>1</v>
      </c>
      <c r="AN429" s="26">
        <v>0</v>
      </c>
      <c r="AO429" s="29">
        <v>0</v>
      </c>
      <c r="AP429" s="30"/>
      <c r="AQ429" s="30"/>
      <c r="AR429" s="30"/>
      <c r="AS429" s="1">
        <v>0</v>
      </c>
      <c r="AT429" s="1"/>
      <c r="AU429" s="1">
        <v>1</v>
      </c>
      <c r="AV429" s="1">
        <v>1</v>
      </c>
      <c r="AW429" s="1">
        <v>0</v>
      </c>
      <c r="AX429" s="1">
        <v>0</v>
      </c>
      <c r="AY429" s="1">
        <v>1</v>
      </c>
      <c r="BC429" s="1">
        <v>1</v>
      </c>
      <c r="BH429" s="1">
        <v>1</v>
      </c>
      <c r="BJ429" s="1">
        <v>1</v>
      </c>
      <c r="BL429" s="1">
        <v>1</v>
      </c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>
        <v>0</v>
      </c>
    </row>
    <row r="430" spans="1:75" ht="15.75" hidden="1" customHeight="1" x14ac:dyDescent="0.3">
      <c r="A430" s="2">
        <v>390</v>
      </c>
      <c r="B430" s="2">
        <v>1</v>
      </c>
      <c r="C430" s="2" t="s">
        <v>75</v>
      </c>
      <c r="D430" s="1">
        <v>9</v>
      </c>
      <c r="E430" s="2" t="str">
        <f t="shared" si="289"/>
        <v>9_Carcharhiniformes</v>
      </c>
      <c r="F430" s="2" t="s">
        <v>76</v>
      </c>
      <c r="G430" s="2" t="s">
        <v>1031</v>
      </c>
      <c r="H430" s="2" t="s">
        <v>1107</v>
      </c>
      <c r="I430" s="2" t="s">
        <v>1108</v>
      </c>
      <c r="J430" s="2" t="s">
        <v>1109</v>
      </c>
      <c r="K430" s="19" t="str">
        <f t="shared" si="290"/>
        <v>Scyliorhinus boa</v>
      </c>
      <c r="L430" s="20">
        <f>VLOOKUP($K430,GlobSheetPaste!$H$3:$P$1269,2,FALSE)</f>
        <v>161336</v>
      </c>
      <c r="M430" s="20">
        <f>VLOOKUP($K430,GlobSheetPaste!$H$3:$P$1269,3,FALSE)</f>
        <v>124467774</v>
      </c>
      <c r="N430" s="20" t="str">
        <f>VLOOKUP($K430,GlobSheetPaste!$H$3:$P$1269,4,FALSE)</f>
        <v>published</v>
      </c>
      <c r="O430" s="20" t="str">
        <f>VLOOKUP($K430,GlobSheetPaste!$H$3:$P$1269,5,FALSE)</f>
        <v>LC</v>
      </c>
      <c r="P430" s="20">
        <f>VLOOKUP($K430,GlobSheetPaste!$H$3:$P$1269,6,FALSE)</f>
        <v>2004</v>
      </c>
      <c r="Q430" s="20" t="str">
        <f>VLOOKUP($K430,GlobSheetPaste!$H$3:$P$1269,7,FALSE)</f>
        <v>LC</v>
      </c>
      <c r="R430" s="20" t="str">
        <f>VLOOKUP($K430,GlobSheetPaste!$H$3:$P$1269,8,FALSE)</f>
        <v>NA</v>
      </c>
      <c r="S430" s="20" t="str">
        <f t="shared" si="468"/>
        <v>NoChange</v>
      </c>
      <c r="T430" s="20" t="b">
        <f t="shared" si="291"/>
        <v>0</v>
      </c>
      <c r="U430" s="22">
        <f>VLOOKUP($K430,GlobSheetPaste!$H$3:$P$1269,9,FALSE)</f>
        <v>43891</v>
      </c>
      <c r="V430" s="19">
        <v>200</v>
      </c>
      <c r="W430" s="19">
        <v>700</v>
      </c>
      <c r="X430" s="2" t="b">
        <f t="shared" ref="X430:Y430" si="481">ISNUMBER(V430)</f>
        <v>1</v>
      </c>
      <c r="Y430" s="2" t="b">
        <f t="shared" si="481"/>
        <v>1</v>
      </c>
      <c r="Z430" s="2" t="s">
        <v>89</v>
      </c>
      <c r="AB430" s="2" t="s">
        <v>178</v>
      </c>
      <c r="AC430" s="24" t="str">
        <f ca="1">IFERROR(__xludf.DUMMYFUNCTION("SPLIT(AB430,""_"")"),"Deepwater")</f>
        <v>Deepwater</v>
      </c>
      <c r="AD430" s="24"/>
      <c r="AE430" s="24">
        <f>VLOOKUP(J430,rangearea210527!$B$2:$C$1159,2,TRUE)</f>
        <v>94328.796539999996</v>
      </c>
      <c r="AF430" s="26" t="s">
        <v>118</v>
      </c>
      <c r="AG430" s="26">
        <v>54</v>
      </c>
      <c r="AH430" s="26" t="s">
        <v>84</v>
      </c>
      <c r="AI430" s="26" t="s">
        <v>85</v>
      </c>
      <c r="AJ430" s="27" t="s">
        <v>86</v>
      </c>
      <c r="AK430" s="27"/>
      <c r="AL430" s="26"/>
      <c r="AM430" s="26">
        <v>1</v>
      </c>
      <c r="AN430" s="26">
        <v>0</v>
      </c>
      <c r="AO430" s="29">
        <v>0</v>
      </c>
      <c r="AP430" s="30"/>
      <c r="AQ430" s="30"/>
      <c r="AR430" s="30"/>
      <c r="AS430" s="1">
        <v>0</v>
      </c>
      <c r="AT430" s="1"/>
      <c r="AU430" s="1">
        <v>1</v>
      </c>
      <c r="AV430" s="1">
        <v>1</v>
      </c>
      <c r="AW430" s="1">
        <v>0</v>
      </c>
      <c r="AX430" s="1">
        <v>0</v>
      </c>
      <c r="AY430" s="1">
        <v>1</v>
      </c>
      <c r="BC430" s="1">
        <v>1</v>
      </c>
      <c r="BH430" s="1">
        <v>1</v>
      </c>
      <c r="BJ430" s="1">
        <v>1</v>
      </c>
      <c r="BL430" s="1">
        <v>1</v>
      </c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>
        <v>0</v>
      </c>
    </row>
    <row r="431" spans="1:75" ht="15.75" hidden="1" customHeight="1" x14ac:dyDescent="0.3">
      <c r="A431" s="2">
        <v>391</v>
      </c>
      <c r="B431" s="2">
        <v>1</v>
      </c>
      <c r="C431" s="2" t="s">
        <v>75</v>
      </c>
      <c r="D431" s="1">
        <v>9</v>
      </c>
      <c r="E431" s="2" t="str">
        <f t="shared" si="289"/>
        <v>9_Carcharhiniformes</v>
      </c>
      <c r="F431" s="2" t="s">
        <v>76</v>
      </c>
      <c r="G431" s="2" t="s">
        <v>1031</v>
      </c>
      <c r="H431" s="2" t="s">
        <v>1107</v>
      </c>
      <c r="I431" s="2" t="s">
        <v>1110</v>
      </c>
      <c r="J431" s="2" t="s">
        <v>1111</v>
      </c>
      <c r="K431" s="19" t="str">
        <f t="shared" si="290"/>
        <v>Scyliorhinus cabofriensis</v>
      </c>
      <c r="L431" s="20">
        <f>VLOOKUP($K431,GlobSheetPaste!$H$3:$P$1269,2,FALSE)</f>
        <v>129495825</v>
      </c>
      <c r="M431" s="20">
        <f>VLOOKUP($K431,GlobSheetPaste!$H$3:$P$1269,3,FALSE)</f>
        <v>129495847</v>
      </c>
      <c r="N431" s="20" t="str">
        <f>VLOOKUP($K431,GlobSheetPaste!$H$3:$P$1269,4,FALSE)</f>
        <v>published</v>
      </c>
      <c r="O431" s="20" t="str">
        <f>VLOOKUP($K431,GlobSheetPaste!$H$3:$P$1269,5,FALSE)</f>
        <v>NE</v>
      </c>
      <c r="P431" s="20" t="str">
        <f>VLOOKUP($K431,GlobSheetPaste!$H$3:$P$1269,6,FALSE)</f>
        <v>NA</v>
      </c>
      <c r="Q431" s="20" t="str">
        <f>VLOOKUP($K431,GlobSheetPaste!$H$3:$P$1269,7,FALSE)</f>
        <v>LC</v>
      </c>
      <c r="R431" s="20" t="str">
        <f>VLOOKUP($K431,GlobSheetPaste!$H$3:$P$1269,8,FALSE)</f>
        <v>NA</v>
      </c>
      <c r="S431" s="1" t="s">
        <v>117</v>
      </c>
      <c r="T431" s="20" t="b">
        <f t="shared" si="291"/>
        <v>0</v>
      </c>
      <c r="U431" s="22">
        <f>VLOOKUP($K431,GlobSheetPaste!$H$3:$P$1269,9,FALSE)</f>
        <v>43891</v>
      </c>
      <c r="V431" s="23">
        <v>200</v>
      </c>
      <c r="W431" s="19" t="s">
        <v>1112</v>
      </c>
      <c r="X431" s="2" t="b">
        <f t="shared" ref="X431:Y431" si="482">ISNUMBER(V431)</f>
        <v>1</v>
      </c>
      <c r="Y431" s="2" t="b">
        <f t="shared" si="482"/>
        <v>0</v>
      </c>
      <c r="Z431" s="1" t="s">
        <v>1113</v>
      </c>
      <c r="AB431" s="2" t="s">
        <v>178</v>
      </c>
      <c r="AC431" s="24" t="str">
        <f ca="1">IFERROR(__xludf.DUMMYFUNCTION("SPLIT(AB431,""_"")"),"Deepwater")</f>
        <v>Deepwater</v>
      </c>
      <c r="AD431" s="24"/>
      <c r="AE431" s="24">
        <f>VLOOKUP(J431,rangearea210527!$B$2:$C$1159,2,TRUE)</f>
        <v>23266.758979999999</v>
      </c>
      <c r="AF431" s="26" t="s">
        <v>118</v>
      </c>
      <c r="AG431" s="26">
        <v>47</v>
      </c>
      <c r="AH431" s="26" t="s">
        <v>84</v>
      </c>
      <c r="AI431" s="26" t="s">
        <v>85</v>
      </c>
      <c r="AJ431" s="27" t="s">
        <v>86</v>
      </c>
      <c r="AK431" s="27"/>
      <c r="AL431" s="26"/>
      <c r="AM431" s="26">
        <v>1</v>
      </c>
      <c r="AN431" s="26">
        <v>0</v>
      </c>
      <c r="AO431" s="29">
        <v>0</v>
      </c>
      <c r="AP431" s="30"/>
      <c r="AQ431" s="30"/>
      <c r="AR431" s="30"/>
      <c r="AS431" s="1">
        <v>0</v>
      </c>
      <c r="AT431" s="1"/>
      <c r="AU431" s="1">
        <v>1</v>
      </c>
      <c r="AV431" s="1"/>
      <c r="AW431" s="1">
        <v>0</v>
      </c>
      <c r="AX431" s="1">
        <v>0</v>
      </c>
      <c r="AY431" s="1">
        <v>1</v>
      </c>
      <c r="BC431" s="1">
        <v>1</v>
      </c>
      <c r="BH431" s="1">
        <v>1</v>
      </c>
      <c r="BJ431" s="1">
        <v>1</v>
      </c>
      <c r="BL431" s="1">
        <v>1</v>
      </c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>
        <v>0</v>
      </c>
    </row>
    <row r="432" spans="1:75" ht="15.75" hidden="1" customHeight="1" x14ac:dyDescent="0.3">
      <c r="A432" s="2">
        <v>392</v>
      </c>
      <c r="B432" s="2">
        <v>1</v>
      </c>
      <c r="C432" s="2" t="s">
        <v>75</v>
      </c>
      <c r="D432" s="1">
        <v>9</v>
      </c>
      <c r="E432" s="2" t="str">
        <f t="shared" si="289"/>
        <v>9_Carcharhiniformes</v>
      </c>
      <c r="F432" s="2" t="s">
        <v>76</v>
      </c>
      <c r="G432" s="2" t="s">
        <v>1031</v>
      </c>
      <c r="H432" s="2" t="s">
        <v>1107</v>
      </c>
      <c r="I432" s="2" t="s">
        <v>1114</v>
      </c>
      <c r="J432" s="2" t="s">
        <v>1115</v>
      </c>
      <c r="K432" s="19" t="str">
        <f t="shared" si="290"/>
        <v>Scyliorhinus canicula</v>
      </c>
      <c r="L432" s="20">
        <f>VLOOKUP($K432,GlobSheetPaste!$H$3:$P$1269,2,FALSE)</f>
        <v>161307554</v>
      </c>
      <c r="M432" s="20">
        <f>VLOOKUP($K432,GlobSheetPaste!$H$3:$P$1269,3,FALSE)</f>
        <v>124478351</v>
      </c>
      <c r="N432" s="20" t="str">
        <f>VLOOKUP($K432,GlobSheetPaste!$H$3:$P$1269,4,FALSE)</f>
        <v>submitted</v>
      </c>
      <c r="O432" s="20" t="str">
        <f>VLOOKUP($K432,GlobSheetPaste!$H$3:$P$1269,5,FALSE)</f>
        <v>LC</v>
      </c>
      <c r="P432" s="20">
        <f>VLOOKUP($K432,GlobSheetPaste!$H$3:$P$1269,6,FALSE)</f>
        <v>2008</v>
      </c>
      <c r="Q432" s="20" t="str">
        <f>VLOOKUP($K432,GlobSheetPaste!$H$3:$P$1269,7,FALSE)</f>
        <v>LC</v>
      </c>
      <c r="R432" s="20" t="str">
        <f>VLOOKUP($K432,GlobSheetPaste!$H$3:$P$1269,8,FALSE)</f>
        <v>NA</v>
      </c>
      <c r="S432" s="20" t="str">
        <f t="shared" ref="S432:S435" si="483">IF(O432=Q432,"NoChange","non-genuine change")</f>
        <v>NoChange</v>
      </c>
      <c r="T432" s="20" t="b">
        <f t="shared" si="291"/>
        <v>0</v>
      </c>
      <c r="U432" s="22">
        <f>VLOOKUP($K432,GlobSheetPaste!$H$3:$P$1269,9,FALSE)</f>
        <v>44228</v>
      </c>
      <c r="V432" s="19">
        <v>1</v>
      </c>
      <c r="W432" s="19">
        <v>800</v>
      </c>
      <c r="X432" s="2" t="b">
        <f t="shared" ref="X432:Y432" si="484">ISNUMBER(V432)</f>
        <v>1</v>
      </c>
      <c r="Y432" s="2" t="b">
        <f t="shared" si="484"/>
        <v>1</v>
      </c>
      <c r="Z432" s="2" t="s">
        <v>89</v>
      </c>
      <c r="AB432" s="2" t="s">
        <v>95</v>
      </c>
      <c r="AC432" s="24" t="str">
        <f ca="1">IFERROR(__xludf.DUMMYFUNCTION("SPLIT(AB432,""_"")"),"Coastal")</f>
        <v>Coastal</v>
      </c>
      <c r="AD432" s="24" t="str">
        <f ca="1">IFERROR(__xludf.DUMMYFUNCTION("""COMPUTED_VALUE"""),"Deepwater")</f>
        <v>Deepwater</v>
      </c>
      <c r="AE432" s="24">
        <f>VLOOKUP(J432,rangearea210527!$B$2:$C$1159,2,TRUE)</f>
        <v>2687793.057</v>
      </c>
      <c r="AF432" s="26"/>
      <c r="AG432" s="26">
        <v>100</v>
      </c>
      <c r="AH432" s="26" t="s">
        <v>84</v>
      </c>
      <c r="AI432" s="26" t="s">
        <v>85</v>
      </c>
      <c r="AJ432" s="27" t="s">
        <v>86</v>
      </c>
      <c r="AK432" s="27"/>
      <c r="AL432" s="26">
        <v>13</v>
      </c>
      <c r="AM432" s="26">
        <v>0</v>
      </c>
      <c r="AN432" s="26">
        <v>0</v>
      </c>
      <c r="AO432" s="29">
        <v>0</v>
      </c>
      <c r="AP432" s="30"/>
      <c r="AQ432" s="30"/>
      <c r="AR432" s="30"/>
      <c r="AS432" s="1">
        <v>0</v>
      </c>
      <c r="AT432" s="1"/>
      <c r="AU432" s="1"/>
      <c r="AV432" s="1"/>
      <c r="AW432" s="1">
        <v>1</v>
      </c>
      <c r="AX432" s="1">
        <v>1</v>
      </c>
      <c r="AY432" s="1">
        <v>1</v>
      </c>
      <c r="BA432" s="1">
        <v>1</v>
      </c>
      <c r="BJ432" s="1">
        <v>1</v>
      </c>
      <c r="BK432" s="1">
        <v>1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>
        <v>0</v>
      </c>
    </row>
    <row r="433" spans="1:75" ht="15.75" hidden="1" customHeight="1" x14ac:dyDescent="0.3">
      <c r="A433" s="2">
        <v>393</v>
      </c>
      <c r="B433" s="2">
        <v>1</v>
      </c>
      <c r="C433" s="2" t="s">
        <v>75</v>
      </c>
      <c r="D433" s="1">
        <v>9</v>
      </c>
      <c r="E433" s="2" t="str">
        <f t="shared" si="289"/>
        <v>9_Carcharhiniformes</v>
      </c>
      <c r="F433" s="2" t="s">
        <v>76</v>
      </c>
      <c r="G433" s="2" t="s">
        <v>1031</v>
      </c>
      <c r="H433" s="2" t="s">
        <v>1107</v>
      </c>
      <c r="I433" s="2" t="s">
        <v>1116</v>
      </c>
      <c r="J433" s="2" t="s">
        <v>1117</v>
      </c>
      <c r="K433" s="19" t="str">
        <f t="shared" si="290"/>
        <v>Scyliorhinus capensis</v>
      </c>
      <c r="L433" s="20">
        <f>VLOOKUP($K433,GlobSheetPaste!$H$3:$P$1269,2,FALSE)</f>
        <v>39349</v>
      </c>
      <c r="M433" s="20">
        <f>VLOOKUP($K433,GlobSheetPaste!$H$3:$P$1269,3,FALSE)</f>
        <v>124404210</v>
      </c>
      <c r="N433" s="20" t="str">
        <f>VLOOKUP($K433,GlobSheetPaste!$H$3:$P$1269,4,FALSE)</f>
        <v>published</v>
      </c>
      <c r="O433" s="20" t="str">
        <f>VLOOKUP($K433,GlobSheetPaste!$H$3:$P$1269,5,FALSE)</f>
        <v>NT</v>
      </c>
      <c r="P433" s="20">
        <f>VLOOKUP($K433,GlobSheetPaste!$H$3:$P$1269,6,FALSE)</f>
        <v>2004</v>
      </c>
      <c r="Q433" s="20" t="str">
        <f>VLOOKUP($K433,GlobSheetPaste!$H$3:$P$1269,7,FALSE)</f>
        <v>NT</v>
      </c>
      <c r="R433" s="20" t="str">
        <f>VLOOKUP($K433,GlobSheetPaste!$H$3:$P$1269,8,FALSE)</f>
        <v>A2bd</v>
      </c>
      <c r="S433" s="20" t="str">
        <f t="shared" si="483"/>
        <v>NoChange</v>
      </c>
      <c r="T433" s="20" t="b">
        <f t="shared" si="291"/>
        <v>0</v>
      </c>
      <c r="U433" s="22">
        <f>VLOOKUP($K433,GlobSheetPaste!$H$3:$P$1269,9,FALSE)</f>
        <v>43862</v>
      </c>
      <c r="V433" s="19">
        <v>26</v>
      </c>
      <c r="W433" s="19">
        <v>695</v>
      </c>
      <c r="X433" s="2" t="b">
        <f t="shared" ref="X433:Y433" si="485">ISNUMBER(V433)</f>
        <v>1</v>
      </c>
      <c r="Y433" s="2" t="b">
        <f t="shared" si="485"/>
        <v>1</v>
      </c>
      <c r="Z433" s="2" t="s">
        <v>89</v>
      </c>
      <c r="AB433" s="2" t="s">
        <v>278</v>
      </c>
      <c r="AC433" s="24" t="str">
        <f ca="1">IFERROR(__xludf.DUMMYFUNCTION("SPLIT(AB433,""_"")"),"Deepwater")</f>
        <v>Deepwater</v>
      </c>
      <c r="AD433" s="24" t="str">
        <f ca="1">IFERROR(__xludf.DUMMYFUNCTION("""COMPUTED_VALUE"""),"Coastal")</f>
        <v>Coastal</v>
      </c>
      <c r="AE433" s="24">
        <f>VLOOKUP(J433,rangearea210527!$B$2:$C$1159,2,TRUE)</f>
        <v>298192.00579999998</v>
      </c>
      <c r="AF433" s="26"/>
      <c r="AG433" s="26">
        <v>112</v>
      </c>
      <c r="AH433" s="26" t="s">
        <v>84</v>
      </c>
      <c r="AI433" s="26" t="s">
        <v>85</v>
      </c>
      <c r="AJ433" s="27" t="s">
        <v>86</v>
      </c>
      <c r="AK433" s="27"/>
      <c r="AL433" s="26">
        <v>25</v>
      </c>
      <c r="AM433" s="26">
        <v>1</v>
      </c>
      <c r="AN433" s="26">
        <v>0</v>
      </c>
      <c r="AO433" s="29">
        <v>0</v>
      </c>
      <c r="AP433" s="30"/>
      <c r="AQ433" s="30"/>
      <c r="AR433" s="30"/>
      <c r="AS433" s="1">
        <v>0</v>
      </c>
      <c r="AT433" s="1"/>
      <c r="AU433" s="1"/>
      <c r="AV433" s="1"/>
      <c r="AW433" s="1">
        <v>1</v>
      </c>
      <c r="AX433" s="1">
        <v>1</v>
      </c>
      <c r="AY433" s="1">
        <v>1</v>
      </c>
      <c r="BC433" s="1">
        <v>1</v>
      </c>
      <c r="BJ433" s="1">
        <v>1</v>
      </c>
      <c r="BL433" s="1">
        <v>1</v>
      </c>
      <c r="BM433" s="1"/>
      <c r="BN433" s="1"/>
      <c r="BO433" s="1"/>
      <c r="BP433" s="1"/>
      <c r="BQ433" s="1"/>
      <c r="BR433" s="1"/>
      <c r="BS433" s="1"/>
      <c r="BT433" s="1">
        <v>1</v>
      </c>
      <c r="BU433" s="1"/>
      <c r="BV433" s="1"/>
      <c r="BW433" s="1">
        <v>0</v>
      </c>
    </row>
    <row r="434" spans="1:75" ht="15.75" hidden="1" customHeight="1" x14ac:dyDescent="0.3">
      <c r="A434" s="2">
        <v>394</v>
      </c>
      <c r="B434" s="2">
        <v>1</v>
      </c>
      <c r="C434" s="2" t="s">
        <v>75</v>
      </c>
      <c r="D434" s="1">
        <v>9</v>
      </c>
      <c r="E434" s="2" t="str">
        <f t="shared" si="289"/>
        <v>9_Carcharhiniformes</v>
      </c>
      <c r="F434" s="2" t="s">
        <v>76</v>
      </c>
      <c r="G434" s="2" t="s">
        <v>1031</v>
      </c>
      <c r="H434" s="2" t="s">
        <v>1107</v>
      </c>
      <c r="I434" s="2" t="s">
        <v>1118</v>
      </c>
      <c r="J434" s="2" t="s">
        <v>1119</v>
      </c>
      <c r="K434" s="19" t="str">
        <f t="shared" si="290"/>
        <v>Scyliorhinus cervigoni</v>
      </c>
      <c r="L434" s="20">
        <f>VLOOKUP($K434,GlobSheetPaste!$H$3:$P$1269,2,FALSE)</f>
        <v>60234</v>
      </c>
      <c r="M434" s="20">
        <f>VLOOKUP($K434,GlobSheetPaste!$H$3:$P$1269,3,FALSE)</f>
        <v>124454484</v>
      </c>
      <c r="N434" s="20" t="str">
        <f>VLOOKUP($K434,GlobSheetPaste!$H$3:$P$1269,4,FALSE)</f>
        <v>submitted</v>
      </c>
      <c r="O434" s="20" t="str">
        <f>VLOOKUP($K434,GlobSheetPaste!$H$3:$P$1269,5,FALSE)</f>
        <v>DD</v>
      </c>
      <c r="P434" s="20">
        <f>VLOOKUP($K434,GlobSheetPaste!$H$3:$P$1269,6,FALSE)</f>
        <v>2006</v>
      </c>
      <c r="Q434" s="20" t="str">
        <f>VLOOKUP($K434,GlobSheetPaste!$H$3:$P$1269,7,FALSE)</f>
        <v>DD</v>
      </c>
      <c r="R434" s="20" t="str">
        <f>VLOOKUP($K434,GlobSheetPaste!$H$3:$P$1269,8,FALSE)</f>
        <v>NA</v>
      </c>
      <c r="S434" s="20" t="str">
        <f t="shared" si="483"/>
        <v>NoChange</v>
      </c>
      <c r="T434" s="20" t="b">
        <f t="shared" si="291"/>
        <v>0</v>
      </c>
      <c r="U434" s="22">
        <f>VLOOKUP($K434,GlobSheetPaste!$H$3:$P$1269,9,FALSE)</f>
        <v>44228</v>
      </c>
      <c r="V434" s="19">
        <v>150</v>
      </c>
      <c r="W434" s="19">
        <v>260</v>
      </c>
      <c r="X434" s="2" t="b">
        <f t="shared" ref="X434:Y434" si="486">ISNUMBER(V434)</f>
        <v>1</v>
      </c>
      <c r="Y434" s="2" t="b">
        <f t="shared" si="486"/>
        <v>1</v>
      </c>
      <c r="Z434" s="2" t="s">
        <v>1120</v>
      </c>
      <c r="AB434" s="2" t="s">
        <v>83</v>
      </c>
      <c r="AC434" s="24" t="str">
        <f ca="1">IFERROR(__xludf.DUMMYFUNCTION("SPLIT(AB434,""_"")"),"Coastal")</f>
        <v>Coastal</v>
      </c>
      <c r="AD434" s="24"/>
      <c r="AE434" s="24">
        <f>VLOOKUP(J434,rangearea210527!$B$2:$C$1159,2,TRUE)</f>
        <v>239836.65710000001</v>
      </c>
      <c r="AF434" s="26"/>
      <c r="AG434" s="26">
        <v>76</v>
      </c>
      <c r="AH434" s="26" t="s">
        <v>84</v>
      </c>
      <c r="AI434" s="26" t="s">
        <v>85</v>
      </c>
      <c r="AJ434" s="27" t="s">
        <v>86</v>
      </c>
      <c r="AK434" s="27"/>
      <c r="AL434" s="26">
        <v>9.9</v>
      </c>
      <c r="AM434" s="26">
        <v>0</v>
      </c>
      <c r="AN434" s="26">
        <v>0</v>
      </c>
      <c r="AO434" s="29">
        <v>0</v>
      </c>
      <c r="AP434" s="30"/>
      <c r="AQ434" s="30"/>
      <c r="AR434" s="30"/>
      <c r="AS434" s="1">
        <v>0</v>
      </c>
      <c r="AT434" s="1"/>
      <c r="AU434" s="1"/>
      <c r="AV434" s="1"/>
      <c r="AW434" s="1">
        <v>1</v>
      </c>
      <c r="AX434" s="1">
        <v>1</v>
      </c>
      <c r="AY434" s="1">
        <v>1</v>
      </c>
      <c r="BA434" s="1">
        <v>1</v>
      </c>
      <c r="BG434" s="1">
        <v>1</v>
      </c>
      <c r="BH434" s="1"/>
      <c r="BI434" s="1"/>
      <c r="BJ434" s="1">
        <v>1</v>
      </c>
      <c r="BK434" s="1">
        <v>1</v>
      </c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>
        <v>0</v>
      </c>
    </row>
    <row r="435" spans="1:75" ht="15.75" hidden="1" customHeight="1" x14ac:dyDescent="0.3">
      <c r="A435" s="2">
        <v>395</v>
      </c>
      <c r="B435" s="2">
        <v>1</v>
      </c>
      <c r="C435" s="2" t="s">
        <v>75</v>
      </c>
      <c r="D435" s="1">
        <v>9</v>
      </c>
      <c r="E435" s="2" t="str">
        <f t="shared" si="289"/>
        <v>9_Carcharhiniformes</v>
      </c>
      <c r="F435" s="2" t="s">
        <v>76</v>
      </c>
      <c r="G435" s="2" t="s">
        <v>1031</v>
      </c>
      <c r="H435" s="2" t="s">
        <v>1107</v>
      </c>
      <c r="I435" s="2" t="s">
        <v>1121</v>
      </c>
      <c r="J435" s="2" t="s">
        <v>1122</v>
      </c>
      <c r="K435" s="19" t="str">
        <f t="shared" si="290"/>
        <v>Scyliorhinus comoroensis</v>
      </c>
      <c r="L435" s="20">
        <f>VLOOKUP($K435,GlobSheetPaste!$H$3:$P$1269,2,FALSE)</f>
        <v>161429</v>
      </c>
      <c r="M435" s="20">
        <f>VLOOKUP($K435,GlobSheetPaste!$H$3:$P$1269,3,FALSE)</f>
        <v>124483641</v>
      </c>
      <c r="N435" s="20" t="str">
        <f>VLOOKUP($K435,GlobSheetPaste!$H$3:$P$1269,4,FALSE)</f>
        <v>published</v>
      </c>
      <c r="O435" s="20" t="str">
        <f>VLOOKUP($K435,GlobSheetPaste!$H$3:$P$1269,5,FALSE)</f>
        <v>DD</v>
      </c>
      <c r="P435" s="20">
        <f>VLOOKUP($K435,GlobSheetPaste!$H$3:$P$1269,6,FALSE)</f>
        <v>2007</v>
      </c>
      <c r="Q435" s="20" t="str">
        <f>VLOOKUP($K435,GlobSheetPaste!$H$3:$P$1269,7,FALSE)</f>
        <v>DD</v>
      </c>
      <c r="R435" s="20" t="str">
        <f>VLOOKUP($K435,GlobSheetPaste!$H$3:$P$1269,8,FALSE)</f>
        <v>NA</v>
      </c>
      <c r="S435" s="20" t="str">
        <f t="shared" si="483"/>
        <v>NoChange</v>
      </c>
      <c r="T435" s="20" t="b">
        <f t="shared" si="291"/>
        <v>0</v>
      </c>
      <c r="U435" s="20">
        <f>VLOOKUP($K435,GlobSheetPaste!$H$3:$P$1269,9,FALSE)</f>
        <v>2018</v>
      </c>
      <c r="V435" s="19">
        <v>200</v>
      </c>
      <c r="W435" s="19">
        <v>400</v>
      </c>
      <c r="X435" s="2" t="b">
        <f t="shared" ref="X435:Y435" si="487">ISNUMBER(V435)</f>
        <v>1</v>
      </c>
      <c r="Y435" s="2" t="b">
        <f t="shared" si="487"/>
        <v>1</v>
      </c>
      <c r="Z435" s="2" t="s">
        <v>89</v>
      </c>
      <c r="AB435" s="2" t="s">
        <v>178</v>
      </c>
      <c r="AC435" s="24" t="str">
        <f ca="1">IFERROR(__xludf.DUMMYFUNCTION("SPLIT(AB435,""_"")"),"Deepwater")</f>
        <v>Deepwater</v>
      </c>
      <c r="AD435" s="24"/>
      <c r="AE435" s="24">
        <f>VLOOKUP(J435,rangearea210527!$B$2:$C$1159,2,TRUE)</f>
        <v>21.39816347</v>
      </c>
      <c r="AF435" s="26" t="s">
        <v>118</v>
      </c>
      <c r="AG435" s="26">
        <v>46</v>
      </c>
      <c r="AH435" s="26" t="s">
        <v>84</v>
      </c>
      <c r="AI435" s="26" t="s">
        <v>85</v>
      </c>
      <c r="AJ435" s="27" t="s">
        <v>86</v>
      </c>
      <c r="AK435" s="27"/>
      <c r="AL435" s="26"/>
      <c r="AM435" s="26">
        <v>1</v>
      </c>
      <c r="AN435" s="26">
        <v>0</v>
      </c>
      <c r="AO435" s="29">
        <v>0</v>
      </c>
      <c r="AP435" s="30"/>
      <c r="AQ435" s="30"/>
      <c r="AR435" s="30"/>
      <c r="AS435" s="1">
        <v>0</v>
      </c>
      <c r="AT435" s="1"/>
      <c r="AU435" s="1"/>
      <c r="AV435" s="1"/>
      <c r="AW435" s="1">
        <v>0</v>
      </c>
      <c r="AX435" s="1">
        <v>0</v>
      </c>
      <c r="AY435" s="1">
        <v>1</v>
      </c>
      <c r="BC435" s="1">
        <v>1</v>
      </c>
      <c r="BG435" s="1">
        <v>1</v>
      </c>
      <c r="BH435" s="1">
        <v>1</v>
      </c>
      <c r="BI435" s="1"/>
      <c r="BJ435" s="1">
        <v>1</v>
      </c>
      <c r="BK435" s="1"/>
      <c r="BL435" s="1">
        <v>1</v>
      </c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>
        <v>0</v>
      </c>
    </row>
    <row r="436" spans="1:75" ht="15.75" hidden="1" customHeight="1" x14ac:dyDescent="0.3">
      <c r="A436" s="2">
        <v>396</v>
      </c>
      <c r="B436" s="1">
        <v>0</v>
      </c>
      <c r="C436" s="2" t="s">
        <v>75</v>
      </c>
      <c r="D436" s="1">
        <v>9</v>
      </c>
      <c r="E436" s="2" t="str">
        <f t="shared" si="289"/>
        <v>9_Carcharhiniformes</v>
      </c>
      <c r="F436" s="2" t="s">
        <v>76</v>
      </c>
      <c r="G436" s="2" t="s">
        <v>1031</v>
      </c>
      <c r="H436" s="2" t="s">
        <v>1107</v>
      </c>
      <c r="I436" s="2" t="s">
        <v>1123</v>
      </c>
      <c r="J436" s="2" t="s">
        <v>1124</v>
      </c>
      <c r="K436" s="19" t="str">
        <f t="shared" si="290"/>
        <v>Scyliorhinus duhamelii</v>
      </c>
      <c r="L436" s="20" t="e">
        <f>VLOOKUP($K436,GlobSheetPaste!$H$3:$P$1269,2,FALSE)</f>
        <v>#N/A</v>
      </c>
      <c r="M436" s="20" t="e">
        <f>VLOOKUP($K436,GlobSheetPaste!$H$3:$P$1269,3,FALSE)</f>
        <v>#N/A</v>
      </c>
      <c r="N436" s="20">
        <f>VLOOKUP($K436,GlobSheetPaste!$H$3:$P$1269,4,FALSE)</f>
        <v>0</v>
      </c>
      <c r="O436" s="20" t="str">
        <f>VLOOKUP($K436,GlobSheetPaste!$H$3:$P$1269,5,FALSE)</f>
        <v>NE</v>
      </c>
      <c r="P436" s="20" t="str">
        <f>VLOOKUP($K436,GlobSheetPaste!$H$3:$P$1269,6,FALSE)</f>
        <v>NA</v>
      </c>
      <c r="Q436" s="20" t="str">
        <f>VLOOKUP($K436,GlobSheetPaste!$H$3:$P$1269,7,FALSE)</f>
        <v>Invalid Species</v>
      </c>
      <c r="R436" s="20">
        <f>VLOOKUP($K436,GlobSheetPaste!$H$3:$P$1269,8,FALSE)</f>
        <v>0</v>
      </c>
      <c r="S436" s="20" t="e">
        <f>VLOOKUP(K436,Pollock210625!$A$2:$C$1259,3,FALSE)</f>
        <v>#N/A</v>
      </c>
      <c r="T436" s="20" t="e">
        <f t="shared" si="291"/>
        <v>#N/A</v>
      </c>
      <c r="U436" s="20">
        <f>VLOOKUP($K436,GlobSheetPaste!$H$3:$P$1269,9,FALSE)</f>
        <v>2021</v>
      </c>
      <c r="V436" s="19">
        <v>43</v>
      </c>
      <c r="W436" s="19">
        <v>75</v>
      </c>
      <c r="X436" s="2" t="b">
        <f t="shared" ref="X436:Y436" si="488">ISNUMBER(V436)</f>
        <v>1</v>
      </c>
      <c r="Y436" s="2" t="b">
        <f t="shared" si="488"/>
        <v>1</v>
      </c>
      <c r="Z436" s="2" t="s">
        <v>1125</v>
      </c>
      <c r="AB436" s="2" t="s">
        <v>83</v>
      </c>
      <c r="AC436" s="24" t="str">
        <f ca="1">IFERROR(__xludf.DUMMYFUNCTION("SPLIT(AB436,""_"")"),"Coastal")</f>
        <v>Coastal</v>
      </c>
      <c r="AD436" s="24"/>
      <c r="AE436" s="24">
        <f>VLOOKUP(J436,rangearea210527!$B$2:$C$1159,2,TRUE)</f>
        <v>21.39816347</v>
      </c>
      <c r="AF436" s="26" t="s">
        <v>118</v>
      </c>
      <c r="AG436" s="26">
        <v>60</v>
      </c>
      <c r="AH436" s="26" t="s">
        <v>84</v>
      </c>
      <c r="AI436" s="26" t="s">
        <v>85</v>
      </c>
      <c r="AJ436" s="27" t="s">
        <v>86</v>
      </c>
      <c r="AK436" s="27"/>
      <c r="AL436" s="26"/>
      <c r="AM436" s="26">
        <v>0</v>
      </c>
      <c r="AN436" s="26">
        <v>0</v>
      </c>
      <c r="AO436" s="29">
        <v>0</v>
      </c>
      <c r="AP436" s="30"/>
      <c r="AQ436" s="30"/>
      <c r="AR436" s="30"/>
      <c r="AS436" s="1">
        <v>0</v>
      </c>
      <c r="AT436" s="1"/>
      <c r="AU436" s="1"/>
      <c r="AV436" s="1"/>
      <c r="AW436" s="1">
        <v>0</v>
      </c>
      <c r="AX436" s="1" t="s">
        <v>1126</v>
      </c>
      <c r="AY436" s="1">
        <v>0</v>
      </c>
      <c r="BJ436" s="1">
        <v>0</v>
      </c>
      <c r="BW436" s="1">
        <v>0</v>
      </c>
    </row>
    <row r="437" spans="1:75" ht="15.75" hidden="1" customHeight="1" x14ac:dyDescent="0.3">
      <c r="A437" s="2">
        <v>397</v>
      </c>
      <c r="B437" s="2">
        <v>1</v>
      </c>
      <c r="C437" s="2" t="s">
        <v>75</v>
      </c>
      <c r="D437" s="1">
        <v>9</v>
      </c>
      <c r="E437" s="2" t="str">
        <f t="shared" si="289"/>
        <v>9_Carcharhiniformes</v>
      </c>
      <c r="F437" s="2" t="s">
        <v>76</v>
      </c>
      <c r="G437" s="2" t="s">
        <v>1031</v>
      </c>
      <c r="H437" s="2" t="s">
        <v>1107</v>
      </c>
      <c r="I437" s="2" t="s">
        <v>1127</v>
      </c>
      <c r="J437" s="2" t="s">
        <v>1128</v>
      </c>
      <c r="K437" s="19" t="str">
        <f t="shared" si="290"/>
        <v>Scyliorhinus garmani</v>
      </c>
      <c r="L437" s="20">
        <f>VLOOKUP($K437,GlobSheetPaste!$H$3:$P$1269,2,FALSE)</f>
        <v>161458</v>
      </c>
      <c r="M437" s="20">
        <f>VLOOKUP($K437,GlobSheetPaste!$H$3:$P$1269,3,FALSE)</f>
        <v>124489099</v>
      </c>
      <c r="N437" s="20" t="str">
        <f>VLOOKUP($K437,GlobSheetPaste!$H$3:$P$1269,4,FALSE)</f>
        <v>published</v>
      </c>
      <c r="O437" s="20" t="str">
        <f>VLOOKUP($K437,GlobSheetPaste!$H$3:$P$1269,5,FALSE)</f>
        <v>DD</v>
      </c>
      <c r="P437" s="20">
        <f>VLOOKUP($K437,GlobSheetPaste!$H$3:$P$1269,6,FALSE)</f>
        <v>2007</v>
      </c>
      <c r="Q437" s="20" t="str">
        <f>VLOOKUP($K437,GlobSheetPaste!$H$3:$P$1269,7,FALSE)</f>
        <v>DD</v>
      </c>
      <c r="R437" s="20" t="str">
        <f>VLOOKUP($K437,GlobSheetPaste!$H$3:$P$1269,8,FALSE)</f>
        <v>NA</v>
      </c>
      <c r="S437" s="20" t="str">
        <f t="shared" ref="S437:S444" si="489">IF(O437=Q437,"NoChange","non-genuine change")</f>
        <v>NoChange</v>
      </c>
      <c r="T437" s="20" t="b">
        <f t="shared" si="291"/>
        <v>0</v>
      </c>
      <c r="U437" s="22">
        <f>VLOOKUP($K437,GlobSheetPaste!$H$3:$P$1269,9,FALSE)</f>
        <v>43891</v>
      </c>
      <c r="V437" s="19" t="s">
        <v>267</v>
      </c>
      <c r="W437" s="19" t="s">
        <v>267</v>
      </c>
      <c r="X437" s="2" t="b">
        <f t="shared" ref="X437:Y437" si="490">ISNUMBER(V437)</f>
        <v>0</v>
      </c>
      <c r="Y437" s="2" t="b">
        <f t="shared" si="490"/>
        <v>0</v>
      </c>
      <c r="Z437" s="1" t="s">
        <v>1129</v>
      </c>
      <c r="AB437" s="2" t="s">
        <v>178</v>
      </c>
      <c r="AC437" s="24" t="str">
        <f ca="1">IFERROR(__xludf.DUMMYFUNCTION("SPLIT(AB437,""_"")"),"Deepwater")</f>
        <v>Deepwater</v>
      </c>
      <c r="AD437" s="24"/>
      <c r="AE437" s="24">
        <f>VLOOKUP(J437,rangearea210527!$B$2:$C$1159,2,TRUE)</f>
        <v>21.39816347</v>
      </c>
      <c r="AF437" s="26" t="s">
        <v>118</v>
      </c>
      <c r="AG437" s="26">
        <v>38</v>
      </c>
      <c r="AH437" s="26" t="s">
        <v>84</v>
      </c>
      <c r="AI437" s="26" t="s">
        <v>85</v>
      </c>
      <c r="AJ437" s="27" t="s">
        <v>86</v>
      </c>
      <c r="AK437" s="27"/>
      <c r="AL437" s="26"/>
      <c r="AM437" s="26">
        <v>1</v>
      </c>
      <c r="AN437" s="26">
        <v>0</v>
      </c>
      <c r="AO437" s="29">
        <v>0</v>
      </c>
      <c r="AP437" s="30"/>
      <c r="AQ437" s="30"/>
      <c r="AR437" s="30"/>
      <c r="AS437" s="1">
        <v>1</v>
      </c>
      <c r="AT437" s="1"/>
      <c r="AU437" s="1"/>
      <c r="AV437" s="1"/>
      <c r="AW437" s="1">
        <v>0</v>
      </c>
      <c r="AX437" s="1">
        <v>0</v>
      </c>
      <c r="AY437" s="1">
        <v>1</v>
      </c>
      <c r="BC437" s="1">
        <v>1</v>
      </c>
      <c r="BG437" s="1">
        <v>1</v>
      </c>
      <c r="BH437" s="1">
        <v>1</v>
      </c>
      <c r="BI437" s="1"/>
      <c r="BJ437" s="1">
        <v>1</v>
      </c>
      <c r="BK437" s="1"/>
      <c r="BL437" s="1">
        <v>1</v>
      </c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>
        <v>0</v>
      </c>
    </row>
    <row r="438" spans="1:75" ht="15.75" hidden="1" customHeight="1" x14ac:dyDescent="0.3">
      <c r="A438" s="2">
        <v>398</v>
      </c>
      <c r="B438" s="2">
        <v>1</v>
      </c>
      <c r="C438" s="2" t="s">
        <v>75</v>
      </c>
      <c r="D438" s="1">
        <v>9</v>
      </c>
      <c r="E438" s="2" t="str">
        <f t="shared" si="289"/>
        <v>9_Carcharhiniformes</v>
      </c>
      <c r="F438" s="2" t="s">
        <v>76</v>
      </c>
      <c r="G438" s="2" t="s">
        <v>1031</v>
      </c>
      <c r="H438" s="2" t="s">
        <v>1107</v>
      </c>
      <c r="I438" s="2" t="s">
        <v>1130</v>
      </c>
      <c r="J438" s="2" t="s">
        <v>1131</v>
      </c>
      <c r="K438" s="19" t="str">
        <f t="shared" si="290"/>
        <v>Scyliorhinus haeckelii</v>
      </c>
      <c r="L438" s="20">
        <f>VLOOKUP($K438,GlobSheetPaste!$H$3:$P$1269,2,FALSE)</f>
        <v>130394197</v>
      </c>
      <c r="M438" s="20">
        <f>VLOOKUP($K438,GlobSheetPaste!$H$3:$P$1269,3,FALSE)</f>
        <v>2996872</v>
      </c>
      <c r="N438" s="20" t="str">
        <f>VLOOKUP($K438,GlobSheetPaste!$H$3:$P$1269,4,FALSE)</f>
        <v>published</v>
      </c>
      <c r="O438" s="20" t="str">
        <f>VLOOKUP($K438,GlobSheetPaste!$H$3:$P$1269,5,FALSE)</f>
        <v>DD</v>
      </c>
      <c r="P438" s="20">
        <f>VLOOKUP($K438,GlobSheetPaste!$H$3:$P$1269,6,FALSE)</f>
        <v>2004</v>
      </c>
      <c r="Q438" s="20" t="str">
        <f>VLOOKUP($K438,GlobSheetPaste!$H$3:$P$1269,7,FALSE)</f>
        <v>DD</v>
      </c>
      <c r="R438" s="20" t="str">
        <f>VLOOKUP($K438,GlobSheetPaste!$H$3:$P$1269,8,FALSE)</f>
        <v>NA</v>
      </c>
      <c r="S438" s="20" t="str">
        <f t="shared" si="489"/>
        <v>NoChange</v>
      </c>
      <c r="T438" s="20" t="b">
        <f t="shared" si="291"/>
        <v>0</v>
      </c>
      <c r="U438" s="22">
        <f>VLOOKUP($K438,GlobSheetPaste!$H$3:$P$1269,9,FALSE)</f>
        <v>43891</v>
      </c>
      <c r="V438" s="19">
        <v>37</v>
      </c>
      <c r="W438" s="19">
        <v>402</v>
      </c>
      <c r="X438" s="2" t="b">
        <f t="shared" ref="X438:Y438" si="491">ISNUMBER(V438)</f>
        <v>1</v>
      </c>
      <c r="Y438" s="2" t="b">
        <f t="shared" si="491"/>
        <v>1</v>
      </c>
      <c r="Z438" s="2" t="s">
        <v>1132</v>
      </c>
      <c r="AB438" s="2" t="s">
        <v>278</v>
      </c>
      <c r="AC438" s="24" t="str">
        <f ca="1">IFERROR(__xludf.DUMMYFUNCTION("SPLIT(AB438,""_"")"),"Deepwater")</f>
        <v>Deepwater</v>
      </c>
      <c r="AD438" s="24" t="str">
        <f ca="1">IFERROR(__xludf.DUMMYFUNCTION("""COMPUTED_VALUE"""),"Coastal")</f>
        <v>Coastal</v>
      </c>
      <c r="AE438" s="24">
        <f>VLOOKUP(J438,rangearea210527!$B$2:$C$1159,2,TRUE)</f>
        <v>501346.01150000002</v>
      </c>
      <c r="AF438" s="26"/>
      <c r="AG438" s="26">
        <v>57</v>
      </c>
      <c r="AH438" s="26" t="s">
        <v>84</v>
      </c>
      <c r="AI438" s="26" t="s">
        <v>85</v>
      </c>
      <c r="AJ438" s="27" t="s">
        <v>86</v>
      </c>
      <c r="AK438" s="27"/>
      <c r="AL438" s="26"/>
      <c r="AM438" s="26">
        <v>1</v>
      </c>
      <c r="AN438" s="26">
        <v>0</v>
      </c>
      <c r="AO438" s="29">
        <v>0</v>
      </c>
      <c r="AP438" s="30"/>
      <c r="AQ438" s="30"/>
      <c r="AR438" s="30"/>
      <c r="AS438" s="1">
        <v>0</v>
      </c>
      <c r="AT438" s="1"/>
      <c r="AU438" s="1">
        <v>1</v>
      </c>
      <c r="AV438" s="1"/>
      <c r="AW438" s="1">
        <v>1</v>
      </c>
      <c r="AX438" s="1">
        <v>1</v>
      </c>
      <c r="AY438" s="1">
        <v>1</v>
      </c>
      <c r="BC438" s="1">
        <v>1</v>
      </c>
      <c r="BG438" s="1">
        <v>1</v>
      </c>
      <c r="BH438" s="1"/>
      <c r="BI438" s="1"/>
      <c r="BJ438" s="1">
        <v>1</v>
      </c>
      <c r="BL438" s="1">
        <v>1</v>
      </c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>
        <v>0</v>
      </c>
    </row>
    <row r="439" spans="1:75" ht="15.75" hidden="1" customHeight="1" x14ac:dyDescent="0.3">
      <c r="A439" s="2">
        <v>399</v>
      </c>
      <c r="B439" s="2">
        <v>1</v>
      </c>
      <c r="C439" s="2" t="s">
        <v>75</v>
      </c>
      <c r="D439" s="1">
        <v>9</v>
      </c>
      <c r="E439" s="2" t="str">
        <f t="shared" si="289"/>
        <v>9_Carcharhiniformes</v>
      </c>
      <c r="F439" s="2" t="s">
        <v>76</v>
      </c>
      <c r="G439" s="2" t="s">
        <v>1031</v>
      </c>
      <c r="H439" s="2" t="s">
        <v>1107</v>
      </c>
      <c r="I439" s="2" t="s">
        <v>1133</v>
      </c>
      <c r="J439" s="2" t="s">
        <v>1134</v>
      </c>
      <c r="K439" s="19" t="str">
        <f t="shared" si="290"/>
        <v>Scyliorhinus hesperius</v>
      </c>
      <c r="L439" s="20">
        <f>VLOOKUP($K439,GlobSheetPaste!$H$3:$P$1269,2,FALSE)</f>
        <v>44590</v>
      </c>
      <c r="M439" s="20">
        <f>VLOOKUP($K439,GlobSheetPaste!$H$3:$P$1269,3,FALSE)</f>
        <v>2996991</v>
      </c>
      <c r="N439" s="20" t="str">
        <f>VLOOKUP($K439,GlobSheetPaste!$H$3:$P$1269,4,FALSE)</f>
        <v>published</v>
      </c>
      <c r="O439" s="20" t="str">
        <f>VLOOKUP($K439,GlobSheetPaste!$H$3:$P$1269,5,FALSE)</f>
        <v>DD</v>
      </c>
      <c r="P439" s="20">
        <f>VLOOKUP($K439,GlobSheetPaste!$H$3:$P$1269,6,FALSE)</f>
        <v>2004</v>
      </c>
      <c r="Q439" s="20" t="str">
        <f>VLOOKUP($K439,GlobSheetPaste!$H$3:$P$1269,7,FALSE)</f>
        <v>LC</v>
      </c>
      <c r="R439" s="20" t="str">
        <f>VLOOKUP($K439,GlobSheetPaste!$H$3:$P$1269,8,FALSE)</f>
        <v>NA</v>
      </c>
      <c r="S439" s="20" t="str">
        <f t="shared" si="489"/>
        <v>non-genuine change</v>
      </c>
      <c r="T439" s="20" t="b">
        <f t="shared" si="291"/>
        <v>0</v>
      </c>
      <c r="U439" s="22">
        <f>VLOOKUP($K439,GlobSheetPaste!$H$3:$P$1269,9,FALSE)</f>
        <v>43891</v>
      </c>
      <c r="V439" s="19">
        <v>274</v>
      </c>
      <c r="W439" s="19">
        <v>530</v>
      </c>
      <c r="X439" s="2" t="b">
        <f t="shared" ref="X439:Y439" si="492">ISNUMBER(V439)</f>
        <v>1</v>
      </c>
      <c r="Y439" s="2" t="b">
        <f t="shared" si="492"/>
        <v>1</v>
      </c>
      <c r="Z439" s="2" t="s">
        <v>89</v>
      </c>
      <c r="AB439" s="2" t="s">
        <v>178</v>
      </c>
      <c r="AC439" s="24" t="str">
        <f ca="1">IFERROR(__xludf.DUMMYFUNCTION("SPLIT(AB439,""_"")"),"Deepwater")</f>
        <v>Deepwater</v>
      </c>
      <c r="AD439" s="24"/>
      <c r="AE439" s="24">
        <f>VLOOKUP(J439,rangearea210527!$B$2:$C$1159,2,TRUE)</f>
        <v>7092.4175489999998</v>
      </c>
      <c r="AF439" s="26" t="s">
        <v>118</v>
      </c>
      <c r="AG439" s="26">
        <v>47</v>
      </c>
      <c r="AH439" s="26" t="s">
        <v>84</v>
      </c>
      <c r="AI439" s="26" t="s">
        <v>85</v>
      </c>
      <c r="AJ439" s="27" t="s">
        <v>86</v>
      </c>
      <c r="AK439" s="27"/>
      <c r="AL439" s="26"/>
      <c r="AM439" s="26">
        <v>1</v>
      </c>
      <c r="AN439" s="26">
        <v>0</v>
      </c>
      <c r="AO439" s="29">
        <v>0</v>
      </c>
      <c r="AP439" s="30"/>
      <c r="AQ439" s="30"/>
      <c r="AR439" s="30"/>
      <c r="AS439" s="1">
        <v>0</v>
      </c>
      <c r="AT439" s="1"/>
      <c r="AU439" s="1" t="s">
        <v>377</v>
      </c>
      <c r="AV439" s="1">
        <v>1</v>
      </c>
      <c r="AW439" s="1">
        <v>0</v>
      </c>
      <c r="AX439" s="1">
        <v>0</v>
      </c>
      <c r="AY439" s="1">
        <v>1</v>
      </c>
      <c r="BC439" s="1">
        <v>1</v>
      </c>
      <c r="BH439" s="1">
        <v>1</v>
      </c>
      <c r="BJ439" s="1">
        <v>1</v>
      </c>
      <c r="BL439" s="1">
        <v>1</v>
      </c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>
        <v>0</v>
      </c>
    </row>
    <row r="440" spans="1:75" ht="15.75" hidden="1" customHeight="1" x14ac:dyDescent="0.3">
      <c r="A440" s="2">
        <v>400</v>
      </c>
      <c r="B440" s="2">
        <v>1</v>
      </c>
      <c r="C440" s="2" t="s">
        <v>75</v>
      </c>
      <c r="D440" s="1">
        <v>9</v>
      </c>
      <c r="E440" s="2" t="str">
        <f t="shared" si="289"/>
        <v>9_Carcharhiniformes</v>
      </c>
      <c r="F440" s="2" t="s">
        <v>76</v>
      </c>
      <c r="G440" s="2" t="s">
        <v>1031</v>
      </c>
      <c r="H440" s="2" t="s">
        <v>1107</v>
      </c>
      <c r="I440" s="2" t="s">
        <v>1135</v>
      </c>
      <c r="J440" s="2" t="s">
        <v>1136</v>
      </c>
      <c r="K440" s="19" t="str">
        <f t="shared" si="290"/>
        <v>Scyliorhinus meadi</v>
      </c>
      <c r="L440" s="20">
        <f>VLOOKUP($K440,GlobSheetPaste!$H$3:$P$1269,2,FALSE)</f>
        <v>60232</v>
      </c>
      <c r="M440" s="20">
        <f>VLOOKUP($K440,GlobSheetPaste!$H$3:$P$1269,3,FALSE)</f>
        <v>124454108</v>
      </c>
      <c r="N440" s="20" t="str">
        <f>VLOOKUP($K440,GlobSheetPaste!$H$3:$P$1269,4,FALSE)</f>
        <v>published</v>
      </c>
      <c r="O440" s="20" t="str">
        <f>VLOOKUP($K440,GlobSheetPaste!$H$3:$P$1269,5,FALSE)</f>
        <v>DD</v>
      </c>
      <c r="P440" s="20">
        <f>VLOOKUP($K440,GlobSheetPaste!$H$3:$P$1269,6,FALSE)</f>
        <v>2006</v>
      </c>
      <c r="Q440" s="20" t="str">
        <f>VLOOKUP($K440,GlobSheetPaste!$H$3:$P$1269,7,FALSE)</f>
        <v>LC</v>
      </c>
      <c r="R440" s="20" t="str">
        <f>VLOOKUP($K440,GlobSheetPaste!$H$3:$P$1269,8,FALSE)</f>
        <v>NA</v>
      </c>
      <c r="S440" s="20" t="str">
        <f t="shared" si="489"/>
        <v>non-genuine change</v>
      </c>
      <c r="T440" s="20" t="b">
        <f t="shared" si="291"/>
        <v>0</v>
      </c>
      <c r="U440" s="22">
        <f>VLOOKUP($K440,GlobSheetPaste!$H$3:$P$1269,9,FALSE)</f>
        <v>43891</v>
      </c>
      <c r="V440" s="19">
        <v>329</v>
      </c>
      <c r="W440" s="19">
        <v>549</v>
      </c>
      <c r="X440" s="2" t="b">
        <f t="shared" ref="X440:Y440" si="493">ISNUMBER(V440)</f>
        <v>1</v>
      </c>
      <c r="Y440" s="2" t="b">
        <f t="shared" si="493"/>
        <v>1</v>
      </c>
      <c r="Z440" s="2" t="s">
        <v>89</v>
      </c>
      <c r="AB440" s="2" t="s">
        <v>178</v>
      </c>
      <c r="AC440" s="24" t="str">
        <f ca="1">IFERROR(__xludf.DUMMYFUNCTION("SPLIT(AB440,""_"")"),"Deepwater")</f>
        <v>Deepwater</v>
      </c>
      <c r="AD440" s="24"/>
      <c r="AE440" s="24">
        <f>VLOOKUP(J440,rangearea210527!$B$2:$C$1159,2,TRUE)</f>
        <v>46872.328630000004</v>
      </c>
      <c r="AF440" s="26" t="s">
        <v>118</v>
      </c>
      <c r="AG440" s="26">
        <v>75</v>
      </c>
      <c r="AH440" s="26" t="s">
        <v>84</v>
      </c>
      <c r="AI440" s="26" t="s">
        <v>85</v>
      </c>
      <c r="AJ440" s="27" t="s">
        <v>86</v>
      </c>
      <c r="AK440" s="27"/>
      <c r="AL440" s="26"/>
      <c r="AM440" s="26">
        <v>1</v>
      </c>
      <c r="AN440" s="26">
        <v>0</v>
      </c>
      <c r="AO440" s="29">
        <v>0</v>
      </c>
      <c r="AP440" s="30"/>
      <c r="AQ440" s="30"/>
      <c r="AR440" s="30"/>
      <c r="AS440" s="1">
        <v>0</v>
      </c>
      <c r="AT440" s="1"/>
      <c r="AU440" s="1"/>
      <c r="AV440" s="1">
        <v>1</v>
      </c>
      <c r="AW440" s="1">
        <v>0</v>
      </c>
      <c r="AX440" s="1">
        <v>0</v>
      </c>
      <c r="AY440" s="1">
        <v>1</v>
      </c>
      <c r="BC440" s="1">
        <v>1</v>
      </c>
      <c r="BH440" s="1">
        <v>1</v>
      </c>
      <c r="BJ440" s="1">
        <v>1</v>
      </c>
      <c r="BL440" s="1">
        <v>1</v>
      </c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>
        <v>0</v>
      </c>
    </row>
    <row r="441" spans="1:75" ht="15.75" hidden="1" customHeight="1" x14ac:dyDescent="0.3">
      <c r="A441" s="2">
        <v>401</v>
      </c>
      <c r="B441" s="2">
        <v>1</v>
      </c>
      <c r="C441" s="2" t="s">
        <v>75</v>
      </c>
      <c r="D441" s="1">
        <v>9</v>
      </c>
      <c r="E441" s="2" t="str">
        <f t="shared" si="289"/>
        <v>9_Carcharhiniformes</v>
      </c>
      <c r="F441" s="2" t="s">
        <v>76</v>
      </c>
      <c r="G441" s="2" t="s">
        <v>1031</v>
      </c>
      <c r="H441" s="2" t="s">
        <v>1107</v>
      </c>
      <c r="I441" s="2" t="s">
        <v>1137</v>
      </c>
      <c r="J441" s="2" t="s">
        <v>1138</v>
      </c>
      <c r="K441" s="19" t="str">
        <f t="shared" si="290"/>
        <v>Scyliorhinus retifer</v>
      </c>
      <c r="L441" s="20">
        <f>VLOOKUP($K441,GlobSheetPaste!$H$3:$P$1269,2,FALSE)</f>
        <v>60233</v>
      </c>
      <c r="M441" s="20">
        <f>VLOOKUP($K441,GlobSheetPaste!$H$3:$P$1269,3,FALSE)</f>
        <v>124454241</v>
      </c>
      <c r="N441" s="20" t="str">
        <f>VLOOKUP($K441,GlobSheetPaste!$H$3:$P$1269,4,FALSE)</f>
        <v>published</v>
      </c>
      <c r="O441" s="20" t="str">
        <f>VLOOKUP($K441,GlobSheetPaste!$H$3:$P$1269,5,FALSE)</f>
        <v>LC</v>
      </c>
      <c r="P441" s="20">
        <f>VLOOKUP($K441,GlobSheetPaste!$H$3:$P$1269,6,FALSE)</f>
        <v>2006</v>
      </c>
      <c r="Q441" s="20" t="str">
        <f>VLOOKUP($K441,GlobSheetPaste!$H$3:$P$1269,7,FALSE)</f>
        <v>LC</v>
      </c>
      <c r="R441" s="20" t="str">
        <f>VLOOKUP($K441,GlobSheetPaste!$H$3:$P$1269,8,FALSE)</f>
        <v>NA</v>
      </c>
      <c r="S441" s="20" t="str">
        <f t="shared" si="489"/>
        <v>NoChange</v>
      </c>
      <c r="T441" s="20" t="b">
        <f t="shared" si="291"/>
        <v>0</v>
      </c>
      <c r="U441" s="22">
        <f>VLOOKUP($K441,GlobSheetPaste!$H$3:$P$1269,9,FALSE)</f>
        <v>43891</v>
      </c>
      <c r="V441" s="19">
        <v>73</v>
      </c>
      <c r="W441" s="19">
        <v>754</v>
      </c>
      <c r="X441" s="2" t="b">
        <f t="shared" ref="X441:Y441" si="494">ISNUMBER(V441)</f>
        <v>1</v>
      </c>
      <c r="Y441" s="2" t="b">
        <f t="shared" si="494"/>
        <v>1</v>
      </c>
      <c r="Z441" s="2" t="s">
        <v>89</v>
      </c>
      <c r="AB441" s="2" t="s">
        <v>178</v>
      </c>
      <c r="AC441" s="24" t="str">
        <f ca="1">IFERROR(__xludf.DUMMYFUNCTION("SPLIT(AB441,""_"")"),"Deepwater")</f>
        <v>Deepwater</v>
      </c>
      <c r="AD441" s="24"/>
      <c r="AE441" s="24">
        <f>VLOOKUP(J441,rangearea210527!$B$2:$C$1159,2,TRUE)</f>
        <v>355998.49410000001</v>
      </c>
      <c r="AF441" s="26"/>
      <c r="AG441" s="26">
        <v>59</v>
      </c>
      <c r="AH441" s="26" t="s">
        <v>84</v>
      </c>
      <c r="AI441" s="26" t="s">
        <v>85</v>
      </c>
      <c r="AJ441" s="27" t="s">
        <v>86</v>
      </c>
      <c r="AK441" s="27"/>
      <c r="AL441" s="26"/>
      <c r="AM441" s="26">
        <v>1</v>
      </c>
      <c r="AN441" s="26">
        <v>0</v>
      </c>
      <c r="AO441" s="29">
        <v>0</v>
      </c>
      <c r="AP441" s="30"/>
      <c r="AQ441" s="30"/>
      <c r="AR441" s="30"/>
      <c r="AS441" s="1">
        <v>0</v>
      </c>
      <c r="AT441" s="1"/>
      <c r="AU441" s="1"/>
      <c r="AV441" s="1">
        <v>1</v>
      </c>
      <c r="AW441" s="1">
        <v>0</v>
      </c>
      <c r="AX441" s="1">
        <v>0</v>
      </c>
      <c r="AY441" s="1">
        <v>1</v>
      </c>
      <c r="BC441" s="1">
        <v>1</v>
      </c>
      <c r="BJ441" s="1">
        <v>1</v>
      </c>
      <c r="BL441" s="1">
        <v>1</v>
      </c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>
        <v>0</v>
      </c>
    </row>
    <row r="442" spans="1:75" ht="15.75" hidden="1" customHeight="1" x14ac:dyDescent="0.3">
      <c r="A442" s="2">
        <v>402</v>
      </c>
      <c r="B442" s="2">
        <v>1</v>
      </c>
      <c r="C442" s="2" t="s">
        <v>75</v>
      </c>
      <c r="D442" s="1">
        <v>9</v>
      </c>
      <c r="E442" s="2" t="str">
        <f t="shared" si="289"/>
        <v>9_Carcharhiniformes</v>
      </c>
      <c r="F442" s="2" t="s">
        <v>76</v>
      </c>
      <c r="G442" s="2" t="s">
        <v>1031</v>
      </c>
      <c r="H442" s="2" t="s">
        <v>1107</v>
      </c>
      <c r="I442" s="2" t="s">
        <v>1139</v>
      </c>
      <c r="J442" s="2" t="s">
        <v>1140</v>
      </c>
      <c r="K442" s="19" t="str">
        <f t="shared" si="290"/>
        <v>Scyliorhinus stellaris</v>
      </c>
      <c r="L442" s="20">
        <f>VLOOKUP($K442,GlobSheetPaste!$H$3:$P$1269,2,FALSE)</f>
        <v>161484</v>
      </c>
      <c r="M442" s="20">
        <f>VLOOKUP($K442,GlobSheetPaste!$H$3:$P$1269,3,FALSE)</f>
        <v>124493465</v>
      </c>
      <c r="N442" s="20" t="str">
        <f>VLOOKUP($K442,GlobSheetPaste!$H$3:$P$1269,4,FALSE)</f>
        <v>submitted</v>
      </c>
      <c r="O442" s="20" t="str">
        <f>VLOOKUP($K442,GlobSheetPaste!$H$3:$P$1269,5,FALSE)</f>
        <v>NT</v>
      </c>
      <c r="P442" s="20">
        <f>VLOOKUP($K442,GlobSheetPaste!$H$3:$P$1269,6,FALSE)</f>
        <v>2006</v>
      </c>
      <c r="Q442" s="20" t="str">
        <f>VLOOKUP($K442,GlobSheetPaste!$H$3:$P$1269,7,FALSE)</f>
        <v>VU</v>
      </c>
      <c r="R442" s="20" t="str">
        <f>VLOOKUP($K442,GlobSheetPaste!$H$3:$P$1269,8,FALSE)</f>
        <v>A2bd</v>
      </c>
      <c r="S442" s="20" t="str">
        <f t="shared" si="489"/>
        <v>non-genuine change</v>
      </c>
      <c r="T442" s="20" t="b">
        <f t="shared" si="291"/>
        <v>0</v>
      </c>
      <c r="U442" s="22">
        <f>VLOOKUP($K442,GlobSheetPaste!$H$3:$P$1269,9,FALSE)</f>
        <v>44228</v>
      </c>
      <c r="V442" s="19">
        <v>1</v>
      </c>
      <c r="W442" s="19">
        <v>380</v>
      </c>
      <c r="X442" s="2" t="b">
        <f t="shared" ref="X442:Y442" si="495">ISNUMBER(V442)</f>
        <v>1</v>
      </c>
      <c r="Y442" s="2" t="b">
        <f t="shared" si="495"/>
        <v>1</v>
      </c>
      <c r="Z442" s="2" t="s">
        <v>89</v>
      </c>
      <c r="AB442" s="2" t="s">
        <v>83</v>
      </c>
      <c r="AC442" s="24" t="str">
        <f ca="1">IFERROR(__xludf.DUMMYFUNCTION("SPLIT(AB442,""_"")"),"Coastal")</f>
        <v>Coastal</v>
      </c>
      <c r="AD442" s="24"/>
      <c r="AE442" s="24">
        <f>VLOOKUP(J442,rangearea210527!$B$2:$C$1159,2,TRUE)</f>
        <v>1756057.9809999999</v>
      </c>
      <c r="AF442" s="26"/>
      <c r="AG442" s="26">
        <v>162</v>
      </c>
      <c r="AH442" s="26" t="s">
        <v>84</v>
      </c>
      <c r="AI442" s="26" t="s">
        <v>98</v>
      </c>
      <c r="AJ442" s="27" t="s">
        <v>99</v>
      </c>
      <c r="AK442" s="27"/>
      <c r="AL442" s="26">
        <v>16</v>
      </c>
      <c r="AM442" s="26">
        <v>0</v>
      </c>
      <c r="AN442" s="26">
        <v>0</v>
      </c>
      <c r="AO442" s="29">
        <v>0</v>
      </c>
      <c r="AP442" s="30"/>
      <c r="AQ442" s="30"/>
      <c r="AR442" s="30"/>
      <c r="AS442" s="1">
        <v>0</v>
      </c>
      <c r="AT442" s="1"/>
      <c r="AU442" s="1"/>
      <c r="AV442" s="1"/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B442" s="1">
        <v>1</v>
      </c>
      <c r="BJ442" s="1">
        <v>1</v>
      </c>
      <c r="BK442" s="1">
        <v>1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>
        <v>0</v>
      </c>
    </row>
    <row r="443" spans="1:75" ht="15.75" hidden="1" customHeight="1" x14ac:dyDescent="0.3">
      <c r="A443" s="2">
        <v>403</v>
      </c>
      <c r="B443" s="2">
        <v>1</v>
      </c>
      <c r="C443" s="2" t="s">
        <v>75</v>
      </c>
      <c r="D443" s="1">
        <v>9</v>
      </c>
      <c r="E443" s="2" t="str">
        <f t="shared" si="289"/>
        <v>9_Carcharhiniformes</v>
      </c>
      <c r="F443" s="2" t="s">
        <v>76</v>
      </c>
      <c r="G443" s="2" t="s">
        <v>1031</v>
      </c>
      <c r="H443" s="2" t="s">
        <v>1107</v>
      </c>
      <c r="I443" s="2" t="s">
        <v>1141</v>
      </c>
      <c r="J443" s="2" t="s">
        <v>1142</v>
      </c>
      <c r="K443" s="19" t="str">
        <f t="shared" si="290"/>
        <v>Scyliorhinus torazame</v>
      </c>
      <c r="L443" s="20">
        <f>VLOOKUP($K443,GlobSheetPaste!$H$3:$P$1269,2,FALSE)</f>
        <v>161308360</v>
      </c>
      <c r="M443" s="20">
        <f>VLOOKUP($K443,GlobSheetPaste!$H$3:$P$1269,3,FALSE)</f>
        <v>124485124</v>
      </c>
      <c r="N443" s="20" t="str">
        <f>VLOOKUP($K443,GlobSheetPaste!$H$3:$P$1269,4,FALSE)</f>
        <v>published</v>
      </c>
      <c r="O443" s="20" t="str">
        <f>VLOOKUP($K443,GlobSheetPaste!$H$3:$P$1269,5,FALSE)</f>
        <v>LC</v>
      </c>
      <c r="P443" s="20">
        <f>VLOOKUP($K443,GlobSheetPaste!$H$3:$P$1269,6,FALSE)</f>
        <v>2008</v>
      </c>
      <c r="Q443" s="20" t="str">
        <f>VLOOKUP($K443,GlobSheetPaste!$H$3:$P$1269,7,FALSE)</f>
        <v>LC</v>
      </c>
      <c r="R443" s="20" t="str">
        <f>VLOOKUP($K443,GlobSheetPaste!$H$3:$P$1269,8,FALSE)</f>
        <v>NA</v>
      </c>
      <c r="S443" s="20" t="str">
        <f t="shared" si="489"/>
        <v>NoChange</v>
      </c>
      <c r="T443" s="20" t="b">
        <f t="shared" si="291"/>
        <v>0</v>
      </c>
      <c r="U443" s="22">
        <f>VLOOKUP($K443,GlobSheetPaste!$H$3:$P$1269,9,FALSE)</f>
        <v>43891</v>
      </c>
      <c r="V443" s="19">
        <v>0</v>
      </c>
      <c r="W443" s="19">
        <v>320</v>
      </c>
      <c r="X443" s="2" t="b">
        <f t="shared" ref="X443:Y443" si="496">ISNUMBER(V443)</f>
        <v>1</v>
      </c>
      <c r="Y443" s="2" t="b">
        <f t="shared" si="496"/>
        <v>1</v>
      </c>
      <c r="Z443" s="2" t="s">
        <v>89</v>
      </c>
      <c r="AB443" s="2" t="s">
        <v>178</v>
      </c>
      <c r="AC443" s="24" t="str">
        <f ca="1">IFERROR(__xludf.DUMMYFUNCTION("SPLIT(AB443,""_"")"),"Deepwater")</f>
        <v>Deepwater</v>
      </c>
      <c r="AD443" s="24"/>
      <c r="AE443" s="24">
        <f>VLOOKUP(J443,rangearea210527!$B$2:$C$1159,2,TRUE)</f>
        <v>639919.41769999999</v>
      </c>
      <c r="AF443" s="26"/>
      <c r="AG443" s="26">
        <v>77.8</v>
      </c>
      <c r="AH443" s="26" t="s">
        <v>84</v>
      </c>
      <c r="AI443" s="26" t="s">
        <v>85</v>
      </c>
      <c r="AJ443" s="27" t="s">
        <v>86</v>
      </c>
      <c r="AK443" s="27"/>
      <c r="AL443" s="26"/>
      <c r="AM443" s="26">
        <v>1</v>
      </c>
      <c r="AN443" s="26">
        <v>0</v>
      </c>
      <c r="AO443" s="29">
        <v>0</v>
      </c>
      <c r="AP443" s="30"/>
      <c r="AQ443" s="30"/>
      <c r="AR443" s="30"/>
      <c r="AS443" s="1">
        <v>0</v>
      </c>
      <c r="AT443" s="1"/>
      <c r="AU443" s="1"/>
      <c r="AV443" s="1"/>
      <c r="AW443" s="1">
        <v>0</v>
      </c>
      <c r="AX443" s="1">
        <v>0</v>
      </c>
      <c r="AY443" s="1">
        <v>1</v>
      </c>
      <c r="BC443" s="1">
        <v>1</v>
      </c>
      <c r="BJ443" s="1">
        <v>1</v>
      </c>
      <c r="BL443" s="1">
        <v>1</v>
      </c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>
        <v>0</v>
      </c>
    </row>
    <row r="444" spans="1:75" ht="15.75" hidden="1" customHeight="1" x14ac:dyDescent="0.3">
      <c r="A444" s="2">
        <v>404</v>
      </c>
      <c r="B444" s="2">
        <v>1</v>
      </c>
      <c r="C444" s="2" t="s">
        <v>75</v>
      </c>
      <c r="D444" s="1">
        <v>9</v>
      </c>
      <c r="E444" s="2" t="str">
        <f t="shared" si="289"/>
        <v>9_Carcharhiniformes</v>
      </c>
      <c r="F444" s="2" t="s">
        <v>76</v>
      </c>
      <c r="G444" s="2" t="s">
        <v>1031</v>
      </c>
      <c r="H444" s="2" t="s">
        <v>1107</v>
      </c>
      <c r="I444" s="2" t="s">
        <v>1143</v>
      </c>
      <c r="J444" s="2" t="s">
        <v>1144</v>
      </c>
      <c r="K444" s="19" t="str">
        <f t="shared" si="290"/>
        <v>Scyliorhinus torrei</v>
      </c>
      <c r="L444" s="20">
        <f>VLOOKUP($K444,GlobSheetPaste!$H$3:$P$1269,2,FALSE)</f>
        <v>161449</v>
      </c>
      <c r="M444" s="20">
        <f>VLOOKUP($K444,GlobSheetPaste!$H$3:$P$1269,3,FALSE)</f>
        <v>124487299</v>
      </c>
      <c r="N444" s="20" t="str">
        <f>VLOOKUP($K444,GlobSheetPaste!$H$3:$P$1269,4,FALSE)</f>
        <v>published</v>
      </c>
      <c r="O444" s="20" t="str">
        <f>VLOOKUP($K444,GlobSheetPaste!$H$3:$P$1269,5,FALSE)</f>
        <v>LC</v>
      </c>
      <c r="P444" s="20">
        <f>VLOOKUP($K444,GlobSheetPaste!$H$3:$P$1269,6,FALSE)</f>
        <v>2004</v>
      </c>
      <c r="Q444" s="20" t="str">
        <f>VLOOKUP($K444,GlobSheetPaste!$H$3:$P$1269,7,FALSE)</f>
        <v>LC</v>
      </c>
      <c r="R444" s="20" t="str">
        <f>VLOOKUP($K444,GlobSheetPaste!$H$3:$P$1269,8,FALSE)</f>
        <v>NA</v>
      </c>
      <c r="S444" s="20" t="str">
        <f t="shared" si="489"/>
        <v>NoChange</v>
      </c>
      <c r="T444" s="20" t="b">
        <f t="shared" si="291"/>
        <v>0</v>
      </c>
      <c r="U444" s="22">
        <f>VLOOKUP($K444,GlobSheetPaste!$H$3:$P$1269,9,FALSE)</f>
        <v>43891</v>
      </c>
      <c r="V444" s="19">
        <v>180</v>
      </c>
      <c r="W444" s="19">
        <v>560</v>
      </c>
      <c r="X444" s="2" t="b">
        <f t="shared" ref="X444:Y444" si="497">ISNUMBER(V444)</f>
        <v>1</v>
      </c>
      <c r="Y444" s="2" t="b">
        <f t="shared" si="497"/>
        <v>1</v>
      </c>
      <c r="Z444" s="2" t="s">
        <v>89</v>
      </c>
      <c r="AB444" s="2" t="s">
        <v>178</v>
      </c>
      <c r="AC444" s="24" t="str">
        <f ca="1">IFERROR(__xludf.DUMMYFUNCTION("SPLIT(AB444,""_"")"),"Deepwater")</f>
        <v>Deepwater</v>
      </c>
      <c r="AD444" s="24"/>
      <c r="AE444" s="24">
        <f>VLOOKUP(J444,rangearea210527!$B$2:$C$1159,2,TRUE)</f>
        <v>48838.501779999999</v>
      </c>
      <c r="AF444" s="26" t="s">
        <v>118</v>
      </c>
      <c r="AG444" s="26">
        <v>32</v>
      </c>
      <c r="AH444" s="26" t="s">
        <v>84</v>
      </c>
      <c r="AI444" s="26" t="s">
        <v>85</v>
      </c>
      <c r="AJ444" s="27" t="s">
        <v>86</v>
      </c>
      <c r="AK444" s="27"/>
      <c r="AL444" s="26"/>
      <c r="AM444" s="26">
        <v>1</v>
      </c>
      <c r="AN444" s="26">
        <v>0</v>
      </c>
      <c r="AO444" s="29">
        <v>0</v>
      </c>
      <c r="AP444" s="30"/>
      <c r="AQ444" s="30"/>
      <c r="AR444" s="30"/>
      <c r="AS444" s="1">
        <v>0</v>
      </c>
      <c r="AT444" s="1"/>
      <c r="AU444" s="1"/>
      <c r="AV444" s="1">
        <v>1</v>
      </c>
      <c r="AW444" s="1">
        <v>0</v>
      </c>
      <c r="AX444" s="1">
        <v>0</v>
      </c>
      <c r="AY444" s="1">
        <v>1</v>
      </c>
      <c r="BC444" s="1">
        <v>1</v>
      </c>
      <c r="BH444" s="1">
        <v>1</v>
      </c>
      <c r="BJ444" s="1">
        <v>1</v>
      </c>
      <c r="BL444" s="1">
        <v>1</v>
      </c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>
        <v>0</v>
      </c>
    </row>
    <row r="445" spans="1:75" ht="15.75" hidden="1" customHeight="1" x14ac:dyDescent="0.3">
      <c r="A445" s="2">
        <v>405</v>
      </c>
      <c r="B445" s="2">
        <v>1</v>
      </c>
      <c r="C445" s="2" t="s">
        <v>75</v>
      </c>
      <c r="D445" s="1">
        <v>9</v>
      </c>
      <c r="E445" s="2" t="str">
        <f t="shared" si="289"/>
        <v>9_Carcharhiniformes</v>
      </c>
      <c r="F445" s="2" t="s">
        <v>76</v>
      </c>
      <c r="G445" s="2" t="s">
        <v>1031</v>
      </c>
      <c r="H445" s="2" t="s">
        <v>1107</v>
      </c>
      <c r="I445" s="2" t="s">
        <v>1145</v>
      </c>
      <c r="J445" s="2" t="s">
        <v>1146</v>
      </c>
      <c r="K445" s="19" t="str">
        <f t="shared" si="290"/>
        <v>Scyliorhinus ugoi</v>
      </c>
      <c r="L445" s="20">
        <f>VLOOKUP($K445,GlobSheetPaste!$H$3:$P$1269,2,FALSE)</f>
        <v>129495856</v>
      </c>
      <c r="M445" s="20">
        <f>VLOOKUP($K445,GlobSheetPaste!$H$3:$P$1269,3,FALSE)</f>
        <v>129495885</v>
      </c>
      <c r="N445" s="20" t="str">
        <f>VLOOKUP($K445,GlobSheetPaste!$H$3:$P$1269,4,FALSE)</f>
        <v>published</v>
      </c>
      <c r="O445" s="20" t="str">
        <f>VLOOKUP($K445,GlobSheetPaste!$H$3:$P$1269,5,FALSE)</f>
        <v>NE</v>
      </c>
      <c r="P445" s="20" t="str">
        <f>VLOOKUP($K445,GlobSheetPaste!$H$3:$P$1269,6,FALSE)</f>
        <v>NA</v>
      </c>
      <c r="Q445" s="20" t="str">
        <f>VLOOKUP($K445,GlobSheetPaste!$H$3:$P$1269,7,FALSE)</f>
        <v>LC</v>
      </c>
      <c r="R445" s="20" t="str">
        <f>VLOOKUP($K445,GlobSheetPaste!$H$3:$P$1269,8,FALSE)</f>
        <v>NA</v>
      </c>
      <c r="S445" s="1" t="s">
        <v>117</v>
      </c>
      <c r="T445" s="20" t="b">
        <f t="shared" si="291"/>
        <v>0</v>
      </c>
      <c r="U445" s="22">
        <f>VLOOKUP($K445,GlobSheetPaste!$H$3:$P$1269,9,FALSE)</f>
        <v>43891</v>
      </c>
      <c r="V445" s="19">
        <v>247</v>
      </c>
      <c r="W445" s="19">
        <v>500</v>
      </c>
      <c r="X445" s="2" t="b">
        <f t="shared" ref="X445:Y445" si="498">ISNUMBER(V445)</f>
        <v>1</v>
      </c>
      <c r="Y445" s="2" t="b">
        <f t="shared" si="498"/>
        <v>1</v>
      </c>
      <c r="Z445" s="2" t="s">
        <v>89</v>
      </c>
      <c r="AB445" s="2" t="s">
        <v>178</v>
      </c>
      <c r="AC445" s="24" t="str">
        <f ca="1">IFERROR(__xludf.DUMMYFUNCTION("SPLIT(AB445,""_"")"),"Deepwater")</f>
        <v>Deepwater</v>
      </c>
      <c r="AD445" s="24"/>
      <c r="AE445" s="24">
        <f>VLOOKUP(J445,rangearea210527!$B$2:$C$1159,2,TRUE)</f>
        <v>4992.7556830000003</v>
      </c>
      <c r="AF445" s="26" t="s">
        <v>118</v>
      </c>
      <c r="AG445" s="26">
        <v>63</v>
      </c>
      <c r="AH445" s="26" t="s">
        <v>84</v>
      </c>
      <c r="AI445" s="26" t="s">
        <v>85</v>
      </c>
      <c r="AJ445" s="27" t="s">
        <v>86</v>
      </c>
      <c r="AK445" s="27"/>
      <c r="AL445" s="26"/>
      <c r="AM445" s="26">
        <v>1</v>
      </c>
      <c r="AN445" s="26">
        <v>0</v>
      </c>
      <c r="AO445" s="29">
        <v>0</v>
      </c>
      <c r="AP445" s="30"/>
      <c r="AQ445" s="30"/>
      <c r="AR445" s="30"/>
      <c r="AS445" s="1">
        <v>0</v>
      </c>
      <c r="AT445" s="1"/>
      <c r="AU445" s="1">
        <v>1</v>
      </c>
      <c r="AV445" s="1"/>
      <c r="AW445" s="1">
        <v>0</v>
      </c>
      <c r="AX445" s="1">
        <v>0</v>
      </c>
      <c r="AY445" s="1">
        <v>1</v>
      </c>
      <c r="BC445" s="1">
        <v>1</v>
      </c>
      <c r="BH445" s="1">
        <v>1</v>
      </c>
      <c r="BJ445" s="1">
        <v>1</v>
      </c>
      <c r="BL445" s="1">
        <v>1</v>
      </c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>
        <v>0</v>
      </c>
    </row>
    <row r="446" spans="1:75" ht="15.75" hidden="1" customHeight="1" x14ac:dyDescent="0.3">
      <c r="A446" s="2">
        <v>406</v>
      </c>
      <c r="B446" s="2">
        <v>1</v>
      </c>
      <c r="C446" s="2" t="s">
        <v>75</v>
      </c>
      <c r="D446" s="1">
        <v>9</v>
      </c>
      <c r="E446" s="2" t="str">
        <f t="shared" si="289"/>
        <v>9_Carcharhiniformes</v>
      </c>
      <c r="F446" s="2" t="s">
        <v>76</v>
      </c>
      <c r="G446" s="2" t="s">
        <v>1147</v>
      </c>
      <c r="H446" s="2" t="s">
        <v>1148</v>
      </c>
      <c r="I446" s="2" t="s">
        <v>1149</v>
      </c>
      <c r="J446" s="2" t="s">
        <v>1150</v>
      </c>
      <c r="K446" s="19" t="str">
        <f t="shared" si="290"/>
        <v>Ctenacis fehlmanni</v>
      </c>
      <c r="L446" s="20">
        <f>VLOOKUP($K446,GlobSheetPaste!$H$3:$P$1269,2,FALSE)</f>
        <v>161499</v>
      </c>
      <c r="M446" s="20">
        <f>VLOOKUP($K446,GlobSheetPaste!$H$3:$P$1269,3,FALSE)</f>
        <v>109905559</v>
      </c>
      <c r="N446" s="20" t="str">
        <f>VLOOKUP($K446,GlobSheetPaste!$H$3:$P$1269,4,FALSE)</f>
        <v>published</v>
      </c>
      <c r="O446" s="20" t="str">
        <f>VLOOKUP($K446,GlobSheetPaste!$H$3:$P$1269,5,FALSE)</f>
        <v>DD</v>
      </c>
      <c r="P446" s="20">
        <f>VLOOKUP($K446,GlobSheetPaste!$H$3:$P$1269,6,FALSE)</f>
        <v>2008</v>
      </c>
      <c r="Q446" s="20" t="str">
        <f>VLOOKUP($K446,GlobSheetPaste!$H$3:$P$1269,7,FALSE)</f>
        <v>LC</v>
      </c>
      <c r="R446" s="20" t="str">
        <f>VLOOKUP($K446,GlobSheetPaste!$H$3:$P$1269,8,FALSE)</f>
        <v>NA</v>
      </c>
      <c r="S446" s="20" t="str">
        <f t="shared" ref="S446:S450" si="499">IF(O446=Q446,"NoChange","non-genuine change")</f>
        <v>non-genuine change</v>
      </c>
      <c r="T446" s="20" t="b">
        <f t="shared" si="291"/>
        <v>0</v>
      </c>
      <c r="U446" s="20">
        <f>VLOOKUP($K446,GlobSheetPaste!$H$3:$P$1269,9,FALSE)</f>
        <v>2017</v>
      </c>
      <c r="V446" s="19">
        <v>70</v>
      </c>
      <c r="W446" s="19">
        <v>300</v>
      </c>
      <c r="X446" s="2" t="b">
        <f t="shared" ref="X446:Y446" si="500">ISNUMBER(V446)</f>
        <v>1</v>
      </c>
      <c r="Y446" s="2" t="b">
        <f t="shared" si="500"/>
        <v>1</v>
      </c>
      <c r="Z446" s="2" t="s">
        <v>89</v>
      </c>
      <c r="AB446" s="2" t="s">
        <v>95</v>
      </c>
      <c r="AC446" s="24" t="str">
        <f ca="1">IFERROR(__xludf.DUMMYFUNCTION("SPLIT(AB446,""_"")"),"Coastal")</f>
        <v>Coastal</v>
      </c>
      <c r="AD446" s="24" t="str">
        <f ca="1">IFERROR(__xludf.DUMMYFUNCTION("""COMPUTED_VALUE"""),"Deepwater")</f>
        <v>Deepwater</v>
      </c>
      <c r="AE446" s="24">
        <f>VLOOKUP(J446,rangearea210527!$B$2:$C$1159,2,TRUE)</f>
        <v>36445.156799999997</v>
      </c>
      <c r="AF446" s="26" t="s">
        <v>118</v>
      </c>
      <c r="AG446" s="26">
        <v>52</v>
      </c>
      <c r="AH446" s="26" t="s">
        <v>84</v>
      </c>
      <c r="AI446" s="26" t="s">
        <v>85</v>
      </c>
      <c r="AJ446" s="27" t="s">
        <v>86</v>
      </c>
      <c r="AK446" s="27"/>
      <c r="AL446" s="26"/>
      <c r="AM446" s="26">
        <v>0</v>
      </c>
      <c r="AN446" s="26">
        <v>0</v>
      </c>
      <c r="AO446" s="29">
        <v>0</v>
      </c>
      <c r="AP446" s="30"/>
      <c r="AQ446" s="30"/>
      <c r="AR446" s="30"/>
      <c r="AS446" s="1">
        <v>0</v>
      </c>
      <c r="AT446" s="1"/>
      <c r="AU446" s="1"/>
      <c r="AV446" s="1"/>
      <c r="AW446" s="1">
        <v>1</v>
      </c>
      <c r="AX446" s="1">
        <v>1</v>
      </c>
      <c r="AY446" s="1">
        <v>1</v>
      </c>
      <c r="BA446" s="1">
        <v>1</v>
      </c>
      <c r="BH446" s="1">
        <v>1</v>
      </c>
      <c r="BJ446" s="1">
        <v>1</v>
      </c>
      <c r="BK446" s="1">
        <v>1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>
        <v>0</v>
      </c>
    </row>
    <row r="447" spans="1:75" ht="15.75" hidden="1" customHeight="1" x14ac:dyDescent="0.3">
      <c r="A447" s="2">
        <v>407</v>
      </c>
      <c r="B447" s="2">
        <v>1</v>
      </c>
      <c r="C447" s="2" t="s">
        <v>75</v>
      </c>
      <c r="D447" s="1">
        <v>9</v>
      </c>
      <c r="E447" s="2" t="str">
        <f t="shared" si="289"/>
        <v>9_Carcharhiniformes</v>
      </c>
      <c r="F447" s="2" t="s">
        <v>76</v>
      </c>
      <c r="G447" s="2" t="s">
        <v>1147</v>
      </c>
      <c r="H447" s="2" t="s">
        <v>1151</v>
      </c>
      <c r="I447" s="2" t="s">
        <v>1152</v>
      </c>
      <c r="J447" s="2" t="s">
        <v>1153</v>
      </c>
      <c r="K447" s="19" t="str">
        <f t="shared" si="290"/>
        <v>Eridacnis barbouri</v>
      </c>
      <c r="L447" s="20">
        <f>VLOOKUP($K447,GlobSheetPaste!$H$3:$P$1269,2,FALSE)</f>
        <v>161330</v>
      </c>
      <c r="M447" s="20">
        <f>VLOOKUP($K447,GlobSheetPaste!$H$3:$P$1269,3,FALSE)</f>
        <v>124466912</v>
      </c>
      <c r="N447" s="20" t="str">
        <f>VLOOKUP($K447,GlobSheetPaste!$H$3:$P$1269,4,FALSE)</f>
        <v>published</v>
      </c>
      <c r="O447" s="20" t="str">
        <f>VLOOKUP($K447,GlobSheetPaste!$H$3:$P$1269,5,FALSE)</f>
        <v>DD</v>
      </c>
      <c r="P447" s="20">
        <f>VLOOKUP($K447,GlobSheetPaste!$H$3:$P$1269,6,FALSE)</f>
        <v>2004</v>
      </c>
      <c r="Q447" s="20" t="str">
        <f>VLOOKUP($K447,GlobSheetPaste!$H$3:$P$1269,7,FALSE)</f>
        <v>LC</v>
      </c>
      <c r="R447" s="20" t="str">
        <f>VLOOKUP($K447,GlobSheetPaste!$H$3:$P$1269,8,FALSE)</f>
        <v>NA</v>
      </c>
      <c r="S447" s="20" t="str">
        <f t="shared" si="499"/>
        <v>non-genuine change</v>
      </c>
      <c r="T447" s="20" t="b">
        <f t="shared" si="291"/>
        <v>0</v>
      </c>
      <c r="U447" s="22">
        <f>VLOOKUP($K447,GlobSheetPaste!$H$3:$P$1269,9,FALSE)</f>
        <v>43891</v>
      </c>
      <c r="V447" s="19">
        <v>430</v>
      </c>
      <c r="W447" s="19">
        <v>613</v>
      </c>
      <c r="X447" s="2" t="b">
        <f t="shared" ref="X447:Y447" si="501">ISNUMBER(V447)</f>
        <v>1</v>
      </c>
      <c r="Y447" s="2" t="b">
        <f t="shared" si="501"/>
        <v>1</v>
      </c>
      <c r="Z447" s="2" t="s">
        <v>89</v>
      </c>
      <c r="AB447" s="2" t="s">
        <v>178</v>
      </c>
      <c r="AC447" s="24" t="str">
        <f ca="1">IFERROR(__xludf.DUMMYFUNCTION("SPLIT(AB447,""_"")"),"Deepwater")</f>
        <v>Deepwater</v>
      </c>
      <c r="AD447" s="24"/>
      <c r="AE447" s="24">
        <f>VLOOKUP(J447,rangearea210527!$B$2:$C$1159,2,TRUE)</f>
        <v>18316.29005</v>
      </c>
      <c r="AF447" s="26" t="s">
        <v>118</v>
      </c>
      <c r="AG447" s="26">
        <v>34</v>
      </c>
      <c r="AH447" s="26" t="s">
        <v>84</v>
      </c>
      <c r="AI447" s="26" t="s">
        <v>85</v>
      </c>
      <c r="AJ447" s="27" t="s">
        <v>86</v>
      </c>
      <c r="AK447" s="27"/>
      <c r="AL447" s="26"/>
      <c r="AM447" s="26">
        <v>1</v>
      </c>
      <c r="AN447" s="26">
        <v>0</v>
      </c>
      <c r="AO447" s="29">
        <v>0</v>
      </c>
      <c r="AP447" s="30"/>
      <c r="AQ447" s="30"/>
      <c r="AR447" s="30"/>
      <c r="AS447" s="1">
        <v>0</v>
      </c>
      <c r="AT447" s="1"/>
      <c r="AU447" s="1"/>
      <c r="AV447" s="1">
        <v>1</v>
      </c>
      <c r="AW447" s="1">
        <v>0</v>
      </c>
      <c r="AX447" s="1">
        <v>0</v>
      </c>
      <c r="AY447" s="1">
        <v>1</v>
      </c>
      <c r="BC447" s="1">
        <v>1</v>
      </c>
      <c r="BH447" s="1">
        <v>1</v>
      </c>
      <c r="BJ447" s="1">
        <v>1</v>
      </c>
      <c r="BL447" s="1">
        <v>1</v>
      </c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>
        <v>0</v>
      </c>
    </row>
    <row r="448" spans="1:75" ht="15.75" hidden="1" customHeight="1" x14ac:dyDescent="0.3">
      <c r="A448" s="2">
        <v>408</v>
      </c>
      <c r="B448" s="2">
        <v>1</v>
      </c>
      <c r="C448" s="2" t="s">
        <v>75</v>
      </c>
      <c r="D448" s="1">
        <v>9</v>
      </c>
      <c r="E448" s="2" t="str">
        <f t="shared" si="289"/>
        <v>9_Carcharhiniformes</v>
      </c>
      <c r="F448" s="2" t="s">
        <v>76</v>
      </c>
      <c r="G448" s="2" t="s">
        <v>1147</v>
      </c>
      <c r="H448" s="2" t="s">
        <v>1151</v>
      </c>
      <c r="I448" s="2" t="s">
        <v>1154</v>
      </c>
      <c r="J448" s="2" t="s">
        <v>1155</v>
      </c>
      <c r="K448" s="19" t="str">
        <f t="shared" si="290"/>
        <v>Eridacnis radcliffei</v>
      </c>
      <c r="L448" s="20">
        <f>VLOOKUP($K448,GlobSheetPaste!$H$3:$P$1269,2,FALSE)</f>
        <v>161468</v>
      </c>
      <c r="M448" s="20">
        <f>VLOOKUP($K448,GlobSheetPaste!$H$3:$P$1269,3,FALSE)</f>
        <v>140358808</v>
      </c>
      <c r="N448" s="20" t="str">
        <f>VLOOKUP($K448,GlobSheetPaste!$H$3:$P$1269,4,FALSE)</f>
        <v>published</v>
      </c>
      <c r="O448" s="20" t="str">
        <f>VLOOKUP($K448,GlobSheetPaste!$H$3:$P$1269,5,FALSE)</f>
        <v>LC</v>
      </c>
      <c r="P448" s="20">
        <f>VLOOKUP($K448,GlobSheetPaste!$H$3:$P$1269,6,FALSE)</f>
        <v>2008</v>
      </c>
      <c r="Q448" s="20" t="str">
        <f>VLOOKUP($K448,GlobSheetPaste!$H$3:$P$1269,7,FALSE)</f>
        <v>LC</v>
      </c>
      <c r="R448" s="20" t="str">
        <f>VLOOKUP($K448,GlobSheetPaste!$H$3:$P$1269,8,FALSE)</f>
        <v>NA</v>
      </c>
      <c r="S448" s="20" t="str">
        <f t="shared" si="499"/>
        <v>NoChange</v>
      </c>
      <c r="T448" s="20" t="b">
        <f t="shared" si="291"/>
        <v>0</v>
      </c>
      <c r="U448" s="20">
        <f>VLOOKUP($K448,GlobSheetPaste!$H$3:$P$1269,9,FALSE)</f>
        <v>2018</v>
      </c>
      <c r="V448" s="19">
        <v>71</v>
      </c>
      <c r="W448" s="19">
        <v>766</v>
      </c>
      <c r="X448" s="2" t="b">
        <f t="shared" ref="X448:Y448" si="502">ISNUMBER(V448)</f>
        <v>1</v>
      </c>
      <c r="Y448" s="2" t="b">
        <f t="shared" si="502"/>
        <v>1</v>
      </c>
      <c r="Z448" s="2" t="s">
        <v>89</v>
      </c>
      <c r="AB448" s="2" t="s">
        <v>178</v>
      </c>
      <c r="AC448" s="24" t="str">
        <f ca="1">IFERROR(__xludf.DUMMYFUNCTION("SPLIT(AB448,""_"")"),"Deepwater")</f>
        <v>Deepwater</v>
      </c>
      <c r="AD448" s="24"/>
      <c r="AE448" s="24">
        <f>VLOOKUP(J448,rangearea210527!$B$2:$C$1159,2,TRUE)</f>
        <v>545008.90709999995</v>
      </c>
      <c r="AF448" s="26"/>
      <c r="AG448" s="26">
        <v>24</v>
      </c>
      <c r="AH448" s="26" t="s">
        <v>84</v>
      </c>
      <c r="AI448" s="26" t="s">
        <v>85</v>
      </c>
      <c r="AJ448" s="27" t="s">
        <v>86</v>
      </c>
      <c r="AK448" s="27"/>
      <c r="AL448" s="26"/>
      <c r="AM448" s="26">
        <v>1</v>
      </c>
      <c r="AN448" s="26">
        <v>0</v>
      </c>
      <c r="AO448" s="29">
        <v>0</v>
      </c>
      <c r="AP448" s="30"/>
      <c r="AQ448" s="30"/>
      <c r="AR448" s="30"/>
      <c r="AS448" s="1">
        <v>1</v>
      </c>
      <c r="AT448" s="1"/>
      <c r="AU448" s="1"/>
      <c r="AV448" s="1"/>
      <c r="AW448" s="1">
        <v>0</v>
      </c>
      <c r="AX448" s="1">
        <v>0</v>
      </c>
      <c r="AY448" s="1">
        <v>1</v>
      </c>
      <c r="BC448" s="1">
        <v>1</v>
      </c>
      <c r="BJ448" s="1">
        <v>1</v>
      </c>
      <c r="BL448" s="1">
        <v>1</v>
      </c>
      <c r="BM448" s="1"/>
      <c r="BN448" s="1"/>
      <c r="BO448" s="1"/>
      <c r="BP448" s="1"/>
      <c r="BQ448" s="1"/>
      <c r="BR448" s="1"/>
      <c r="BS448" s="1"/>
      <c r="BT448" s="1"/>
      <c r="BU448" s="1">
        <v>1</v>
      </c>
      <c r="BV448" s="1"/>
      <c r="BW448" s="1">
        <v>0</v>
      </c>
    </row>
    <row r="449" spans="1:75" ht="15.75" hidden="1" customHeight="1" x14ac:dyDescent="0.3">
      <c r="A449" s="2">
        <v>409</v>
      </c>
      <c r="B449" s="2">
        <v>1</v>
      </c>
      <c r="C449" s="2" t="s">
        <v>75</v>
      </c>
      <c r="D449" s="1">
        <v>9</v>
      </c>
      <c r="E449" s="2" t="str">
        <f t="shared" si="289"/>
        <v>9_Carcharhiniformes</v>
      </c>
      <c r="F449" s="2" t="s">
        <v>76</v>
      </c>
      <c r="G449" s="2" t="s">
        <v>1147</v>
      </c>
      <c r="H449" s="2" t="s">
        <v>1151</v>
      </c>
      <c r="I449" s="2" t="s">
        <v>1156</v>
      </c>
      <c r="J449" s="2" t="s">
        <v>1157</v>
      </c>
      <c r="K449" s="19" t="str">
        <f t="shared" si="290"/>
        <v>Eridacnis sinuans</v>
      </c>
      <c r="L449" s="20">
        <f>VLOOKUP($K449,GlobSheetPaste!$H$3:$P$1269,2,FALSE)</f>
        <v>44611</v>
      </c>
      <c r="M449" s="20">
        <f>VLOOKUP($K449,GlobSheetPaste!$H$3:$P$1269,3,FALSE)</f>
        <v>124435295</v>
      </c>
      <c r="N449" s="20" t="str">
        <f>VLOOKUP($K449,GlobSheetPaste!$H$3:$P$1269,4,FALSE)</f>
        <v>published</v>
      </c>
      <c r="O449" s="20" t="str">
        <f>VLOOKUP($K449,GlobSheetPaste!$H$3:$P$1269,5,FALSE)</f>
        <v>LC</v>
      </c>
      <c r="P449" s="20">
        <f>VLOOKUP($K449,GlobSheetPaste!$H$3:$P$1269,6,FALSE)</f>
        <v>2004</v>
      </c>
      <c r="Q449" s="20" t="str">
        <f>VLOOKUP($K449,GlobSheetPaste!$H$3:$P$1269,7,FALSE)</f>
        <v>LC</v>
      </c>
      <c r="R449" s="20" t="str">
        <f>VLOOKUP($K449,GlobSheetPaste!$H$3:$P$1269,8,FALSE)</f>
        <v>NA</v>
      </c>
      <c r="S449" s="20" t="str">
        <f t="shared" si="499"/>
        <v>NoChange</v>
      </c>
      <c r="T449" s="20" t="b">
        <f t="shared" si="291"/>
        <v>0</v>
      </c>
      <c r="U449" s="20">
        <f>VLOOKUP($K449,GlobSheetPaste!$H$3:$P$1269,9,FALSE)</f>
        <v>2018</v>
      </c>
      <c r="V449" s="19">
        <v>180</v>
      </c>
      <c r="W449" s="19">
        <v>480</v>
      </c>
      <c r="X449" s="2" t="b">
        <f t="shared" ref="X449:Y449" si="503">ISNUMBER(V449)</f>
        <v>1</v>
      </c>
      <c r="Y449" s="2" t="b">
        <f t="shared" si="503"/>
        <v>1</v>
      </c>
      <c r="Z449" s="2" t="s">
        <v>89</v>
      </c>
      <c r="AB449" s="2" t="s">
        <v>178</v>
      </c>
      <c r="AC449" s="24" t="str">
        <f ca="1">IFERROR(__xludf.DUMMYFUNCTION("SPLIT(AB449,""_"")"),"Deepwater")</f>
        <v>Deepwater</v>
      </c>
      <c r="AD449" s="24"/>
      <c r="AE449" s="24">
        <f>VLOOKUP(J449,rangearea210527!$B$2:$C$1159,2,TRUE)</f>
        <v>19317.912540000001</v>
      </c>
      <c r="AF449" s="26" t="s">
        <v>118</v>
      </c>
      <c r="AG449" s="26">
        <v>37</v>
      </c>
      <c r="AH449" s="26" t="s">
        <v>84</v>
      </c>
      <c r="AI449" s="26" t="s">
        <v>85</v>
      </c>
      <c r="AJ449" s="27" t="s">
        <v>86</v>
      </c>
      <c r="AK449" s="27"/>
      <c r="AL449" s="26"/>
      <c r="AM449" s="26">
        <v>1</v>
      </c>
      <c r="AN449" s="26">
        <v>0</v>
      </c>
      <c r="AO449" s="29">
        <v>0</v>
      </c>
      <c r="AP449" s="30"/>
      <c r="AQ449" s="30"/>
      <c r="AR449" s="30"/>
      <c r="AS449" s="1">
        <v>0</v>
      </c>
      <c r="AT449" s="1"/>
      <c r="AU449" s="1"/>
      <c r="AV449" s="1"/>
      <c r="AW449" s="1">
        <v>0</v>
      </c>
      <c r="AX449" s="1">
        <v>0</v>
      </c>
      <c r="AY449" s="1">
        <v>1</v>
      </c>
      <c r="BC449" s="1">
        <v>1</v>
      </c>
      <c r="BH449" s="1">
        <v>1</v>
      </c>
      <c r="BJ449" s="1">
        <v>1</v>
      </c>
      <c r="BK449" s="1"/>
      <c r="BL449" s="1">
        <v>1</v>
      </c>
      <c r="BM449" s="1"/>
      <c r="BN449" s="1"/>
      <c r="BO449" s="1"/>
      <c r="BP449" s="1"/>
      <c r="BQ449" s="1"/>
      <c r="BR449" s="1"/>
      <c r="BS449" s="1"/>
      <c r="BT449" s="1">
        <v>1</v>
      </c>
      <c r="BU449" s="1"/>
      <c r="BV449" s="1"/>
      <c r="BW449" s="1">
        <v>0</v>
      </c>
    </row>
    <row r="450" spans="1:75" ht="15.75" hidden="1" customHeight="1" x14ac:dyDescent="0.3">
      <c r="A450" s="2">
        <v>410</v>
      </c>
      <c r="B450" s="2">
        <v>1</v>
      </c>
      <c r="C450" s="2" t="s">
        <v>75</v>
      </c>
      <c r="D450" s="1">
        <v>9</v>
      </c>
      <c r="E450" s="2" t="str">
        <f t="shared" si="289"/>
        <v>9_Carcharhiniformes</v>
      </c>
      <c r="F450" s="2" t="s">
        <v>76</v>
      </c>
      <c r="G450" s="2" t="s">
        <v>1147</v>
      </c>
      <c r="H450" s="2" t="s">
        <v>1158</v>
      </c>
      <c r="I450" s="2" t="s">
        <v>1159</v>
      </c>
      <c r="J450" s="2" t="s">
        <v>1160</v>
      </c>
      <c r="K450" s="19" t="str">
        <f t="shared" si="290"/>
        <v>Proscyllium habereri</v>
      </c>
      <c r="L450" s="20">
        <f>VLOOKUP($K450,GlobSheetPaste!$H$3:$P$1269,2,FALSE)</f>
        <v>161733</v>
      </c>
      <c r="M450" s="20">
        <f>VLOOKUP($K450,GlobSheetPaste!$H$3:$P$1269,3,FALSE)</f>
        <v>124535240</v>
      </c>
      <c r="N450" s="20" t="str">
        <f>VLOOKUP($K450,GlobSheetPaste!$H$3:$P$1269,4,FALSE)</f>
        <v>published</v>
      </c>
      <c r="O450" s="20" t="str">
        <f>VLOOKUP($K450,GlobSheetPaste!$H$3:$P$1269,5,FALSE)</f>
        <v>DD</v>
      </c>
      <c r="P450" s="20">
        <f>VLOOKUP($K450,GlobSheetPaste!$H$3:$P$1269,6,FALSE)</f>
        <v>2008</v>
      </c>
      <c r="Q450" s="20" t="str">
        <f>VLOOKUP($K450,GlobSheetPaste!$H$3:$P$1269,7,FALSE)</f>
        <v>VU</v>
      </c>
      <c r="R450" s="20" t="str">
        <f>VLOOKUP($K450,GlobSheetPaste!$H$3:$P$1269,8,FALSE)</f>
        <v>A2d</v>
      </c>
      <c r="S450" s="20" t="str">
        <f t="shared" si="499"/>
        <v>non-genuine change</v>
      </c>
      <c r="T450" s="20" t="b">
        <f t="shared" si="291"/>
        <v>0</v>
      </c>
      <c r="U450" s="22">
        <f>VLOOKUP($K450,GlobSheetPaste!$H$3:$P$1269,9,FALSE)</f>
        <v>43891</v>
      </c>
      <c r="V450" s="19">
        <v>52</v>
      </c>
      <c r="W450" s="19">
        <v>320</v>
      </c>
      <c r="X450" s="2" t="b">
        <f t="shared" ref="X450:Y450" si="504">ISNUMBER(V450)</f>
        <v>1</v>
      </c>
      <c r="Y450" s="2" t="b">
        <f t="shared" si="504"/>
        <v>1</v>
      </c>
      <c r="Z450" s="2" t="s">
        <v>89</v>
      </c>
      <c r="AB450" s="2" t="s">
        <v>95</v>
      </c>
      <c r="AC450" s="24" t="str">
        <f ca="1">IFERROR(__xludf.DUMMYFUNCTION("SPLIT(AB450,""_"")"),"Coastal")</f>
        <v>Coastal</v>
      </c>
      <c r="AD450" s="24" t="str">
        <f ca="1">IFERROR(__xludf.DUMMYFUNCTION("""COMPUTED_VALUE"""),"Deepwater")</f>
        <v>Deepwater</v>
      </c>
      <c r="AE450" s="24">
        <f>VLOOKUP(J450,rangearea210527!$B$2:$C$1159,2,TRUE)</f>
        <v>940812.0013</v>
      </c>
      <c r="AF450" s="26"/>
      <c r="AG450" s="26">
        <v>65</v>
      </c>
      <c r="AH450" s="26" t="s">
        <v>84</v>
      </c>
      <c r="AI450" s="26" t="s">
        <v>85</v>
      </c>
      <c r="AJ450" s="27" t="s">
        <v>86</v>
      </c>
      <c r="AK450" s="27"/>
      <c r="AL450" s="26">
        <v>15</v>
      </c>
      <c r="AM450" s="26">
        <v>0</v>
      </c>
      <c r="AN450" s="26">
        <v>0</v>
      </c>
      <c r="AO450" s="29">
        <v>0</v>
      </c>
      <c r="AP450" s="30"/>
      <c r="AQ450" s="30"/>
      <c r="AR450" s="30"/>
      <c r="AS450" s="1">
        <v>1</v>
      </c>
      <c r="AT450" s="1"/>
      <c r="AU450" s="1"/>
      <c r="AV450" s="1"/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B450" s="1">
        <v>1</v>
      </c>
      <c r="BJ450" s="1">
        <v>1</v>
      </c>
      <c r="BK450" s="1">
        <v>1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>
        <v>0</v>
      </c>
    </row>
    <row r="451" spans="1:75" ht="15.75" hidden="1" customHeight="1" x14ac:dyDescent="0.3">
      <c r="A451" s="2">
        <v>411</v>
      </c>
      <c r="B451" s="2">
        <v>1</v>
      </c>
      <c r="C451" s="2" t="s">
        <v>75</v>
      </c>
      <c r="D451" s="1">
        <v>9</v>
      </c>
      <c r="E451" s="2" t="str">
        <f t="shared" si="289"/>
        <v>9_Carcharhiniformes</v>
      </c>
      <c r="F451" s="2" t="s">
        <v>76</v>
      </c>
      <c r="G451" s="2" t="s">
        <v>1147</v>
      </c>
      <c r="H451" s="2" t="s">
        <v>1158</v>
      </c>
      <c r="I451" s="2" t="s">
        <v>1161</v>
      </c>
      <c r="J451" s="2" t="s">
        <v>1162</v>
      </c>
      <c r="K451" s="19" t="str">
        <f t="shared" si="290"/>
        <v>Proscyllium magnificum</v>
      </c>
      <c r="L451" s="20">
        <f>VLOOKUP($K451,GlobSheetPaste!$H$3:$P$1269,2,FALSE)</f>
        <v>176485629</v>
      </c>
      <c r="M451" s="20">
        <f>VLOOKUP($K451,GlobSheetPaste!$H$3:$P$1269,3,FALSE)</f>
        <v>176485653</v>
      </c>
      <c r="N451" s="20" t="str">
        <f>VLOOKUP($K451,GlobSheetPaste!$H$3:$P$1269,4,FALSE)</f>
        <v>submitted</v>
      </c>
      <c r="O451" s="20" t="str">
        <f>VLOOKUP($K451,GlobSheetPaste!$H$3:$P$1269,5,FALSE)</f>
        <v>NE</v>
      </c>
      <c r="P451" s="20" t="str">
        <f>VLOOKUP($K451,GlobSheetPaste!$H$3:$P$1269,6,FALSE)</f>
        <v>NA</v>
      </c>
      <c r="Q451" s="20" t="str">
        <f>VLOOKUP($K451,GlobSheetPaste!$H$3:$P$1269,7,FALSE)</f>
        <v>NT</v>
      </c>
      <c r="R451" s="20" t="str">
        <f>VLOOKUP($K451,GlobSheetPaste!$H$3:$P$1269,8,FALSE)</f>
        <v>A2d</v>
      </c>
      <c r="S451" s="1" t="s">
        <v>117</v>
      </c>
      <c r="T451" s="20" t="b">
        <f t="shared" si="291"/>
        <v>0</v>
      </c>
      <c r="U451" s="20" t="str">
        <f>VLOOKUP($K451,GlobSheetPaste!$H$3:$P$1269,9,FALSE)</f>
        <v>Submitted 201106</v>
      </c>
      <c r="V451" s="19">
        <v>141</v>
      </c>
      <c r="W451" s="19">
        <v>300</v>
      </c>
      <c r="X451" s="2" t="b">
        <f t="shared" ref="X451:Y451" si="505">ISNUMBER(V451)</f>
        <v>1</v>
      </c>
      <c r="Y451" s="2" t="b">
        <f t="shared" si="505"/>
        <v>1</v>
      </c>
      <c r="Z451" s="2" t="s">
        <v>89</v>
      </c>
      <c r="AB451" s="2" t="s">
        <v>95</v>
      </c>
      <c r="AC451" s="24" t="str">
        <f ca="1">IFERROR(__xludf.DUMMYFUNCTION("SPLIT(AB451,""_"")"),"Coastal")</f>
        <v>Coastal</v>
      </c>
      <c r="AD451" s="24" t="str">
        <f ca="1">IFERROR(__xludf.DUMMYFUNCTION("""COMPUTED_VALUE"""),"Deepwater")</f>
        <v>Deepwater</v>
      </c>
      <c r="AE451" s="24">
        <f>VLOOKUP(J451,rangearea210527!$B$2:$C$1159,2,TRUE)</f>
        <v>7487.174454</v>
      </c>
      <c r="AF451" s="26" t="s">
        <v>118</v>
      </c>
      <c r="AG451" s="26">
        <v>49</v>
      </c>
      <c r="AH451" s="26" t="s">
        <v>84</v>
      </c>
      <c r="AI451" s="26" t="s">
        <v>85</v>
      </c>
      <c r="AJ451" s="27" t="s">
        <v>86</v>
      </c>
      <c r="AK451" s="27"/>
      <c r="AL451" s="26">
        <v>15</v>
      </c>
      <c r="AM451" s="26">
        <v>0</v>
      </c>
      <c r="AN451" s="26">
        <v>0</v>
      </c>
      <c r="AO451" s="29">
        <v>0</v>
      </c>
      <c r="AP451" s="30"/>
      <c r="AQ451" s="30"/>
      <c r="AR451" s="30"/>
      <c r="AS451" s="1">
        <v>1</v>
      </c>
      <c r="AT451" s="1"/>
      <c r="AU451" s="1"/>
      <c r="AV451" s="1"/>
      <c r="AW451" s="1">
        <v>1</v>
      </c>
      <c r="AX451" s="1">
        <v>1</v>
      </c>
      <c r="AY451" s="1">
        <v>1</v>
      </c>
      <c r="BA451" s="1">
        <v>1</v>
      </c>
      <c r="BH451" s="1">
        <v>1</v>
      </c>
      <c r="BJ451" s="1">
        <v>1</v>
      </c>
      <c r="BK451" s="1">
        <v>1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>
        <v>0</v>
      </c>
    </row>
    <row r="452" spans="1:75" ht="15.75" hidden="1" customHeight="1" x14ac:dyDescent="0.3">
      <c r="A452" s="2">
        <v>412</v>
      </c>
      <c r="B452" s="2">
        <v>1</v>
      </c>
      <c r="C452" s="2" t="s">
        <v>75</v>
      </c>
      <c r="D452" s="1">
        <v>9</v>
      </c>
      <c r="E452" s="2" t="str">
        <f t="shared" si="289"/>
        <v>9_Carcharhiniformes</v>
      </c>
      <c r="F452" s="2" t="s">
        <v>76</v>
      </c>
      <c r="G452" s="2" t="s">
        <v>1163</v>
      </c>
      <c r="H452" s="2" t="s">
        <v>1164</v>
      </c>
      <c r="I452" s="2" t="s">
        <v>1165</v>
      </c>
      <c r="J452" s="2" t="s">
        <v>1166</v>
      </c>
      <c r="K452" s="19" t="str">
        <f t="shared" si="290"/>
        <v>Gollum attenuatus</v>
      </c>
      <c r="L452" s="20">
        <f>VLOOKUP($K452,GlobSheetPaste!$H$3:$P$1269,2,FALSE)</f>
        <v>41814</v>
      </c>
      <c r="M452" s="20">
        <f>VLOOKUP($K452,GlobSheetPaste!$H$3:$P$1269,3,FALSE)</f>
        <v>116737164</v>
      </c>
      <c r="N452" s="20" t="str">
        <f>VLOOKUP($K452,GlobSheetPaste!$H$3:$P$1269,4,FALSE)</f>
        <v>published</v>
      </c>
      <c r="O452" s="20" t="str">
        <f>VLOOKUP($K452,GlobSheetPaste!$H$3:$P$1269,5,FALSE)</f>
        <v>LC</v>
      </c>
      <c r="P452" s="20">
        <f>VLOOKUP($K452,GlobSheetPaste!$H$3:$P$1269,6,FALSE)</f>
        <v>2003</v>
      </c>
      <c r="Q452" s="20" t="str">
        <f>VLOOKUP($K452,GlobSheetPaste!$H$3:$P$1269,7,FALSE)</f>
        <v>LC</v>
      </c>
      <c r="R452" s="20" t="str">
        <f>VLOOKUP($K452,GlobSheetPaste!$H$3:$P$1269,8,FALSE)</f>
        <v>NA</v>
      </c>
      <c r="S452" s="20" t="str">
        <f>IF(O452=Q452,"NoChange","non-genuine change")</f>
        <v>NoChange</v>
      </c>
      <c r="T452" s="20" t="b">
        <f t="shared" si="291"/>
        <v>0</v>
      </c>
      <c r="U452" s="20">
        <f>VLOOKUP($K452,GlobSheetPaste!$H$3:$P$1269,9,FALSE)</f>
        <v>2017</v>
      </c>
      <c r="V452" s="19">
        <v>129</v>
      </c>
      <c r="W452" s="19">
        <v>724</v>
      </c>
      <c r="X452" s="2" t="b">
        <f t="shared" ref="X452:Y452" si="506">ISNUMBER(V452)</f>
        <v>1</v>
      </c>
      <c r="Y452" s="2" t="b">
        <f t="shared" si="506"/>
        <v>1</v>
      </c>
      <c r="Z452" s="2" t="s">
        <v>89</v>
      </c>
      <c r="AB452" s="2" t="s">
        <v>178</v>
      </c>
      <c r="AC452" s="24" t="str">
        <f ca="1">IFERROR(__xludf.DUMMYFUNCTION("SPLIT(AB452,""_"")"),"Deepwater")</f>
        <v>Deepwater</v>
      </c>
      <c r="AD452" s="24"/>
      <c r="AE452" s="24">
        <f>VLOOKUP(J452,rangearea210527!$B$2:$C$1159,2,TRUE)</f>
        <v>155114.1513</v>
      </c>
      <c r="AF452" s="26"/>
      <c r="AG452" s="26">
        <v>110</v>
      </c>
      <c r="AH452" s="26" t="s">
        <v>84</v>
      </c>
      <c r="AI452" s="26" t="s">
        <v>85</v>
      </c>
      <c r="AJ452" s="27" t="s">
        <v>86</v>
      </c>
      <c r="AK452" s="27"/>
      <c r="AL452" s="26"/>
      <c r="AM452" s="26">
        <v>1</v>
      </c>
      <c r="AN452" s="26">
        <v>0</v>
      </c>
      <c r="AO452" s="29">
        <v>0</v>
      </c>
      <c r="AP452" s="30"/>
      <c r="AQ452" s="30"/>
      <c r="AR452" s="30"/>
      <c r="AS452" s="1">
        <v>0</v>
      </c>
      <c r="AT452" s="1"/>
      <c r="AU452" s="1"/>
      <c r="AV452" s="1"/>
      <c r="AW452" s="1">
        <v>0</v>
      </c>
      <c r="AX452" s="1">
        <v>0</v>
      </c>
      <c r="AY452" s="1">
        <v>1</v>
      </c>
      <c r="BC452" s="1">
        <v>1</v>
      </c>
      <c r="BJ452" s="1">
        <v>1</v>
      </c>
      <c r="BL452" s="1">
        <v>1</v>
      </c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>
        <v>0</v>
      </c>
    </row>
    <row r="453" spans="1:75" ht="15.75" hidden="1" customHeight="1" x14ac:dyDescent="0.3">
      <c r="A453" s="2">
        <v>413</v>
      </c>
      <c r="B453" s="2">
        <v>1</v>
      </c>
      <c r="C453" s="2" t="s">
        <v>75</v>
      </c>
      <c r="D453" s="1">
        <v>9</v>
      </c>
      <c r="E453" s="2" t="str">
        <f t="shared" si="289"/>
        <v>9_Carcharhiniformes</v>
      </c>
      <c r="F453" s="2" t="s">
        <v>76</v>
      </c>
      <c r="G453" s="2" t="s">
        <v>1163</v>
      </c>
      <c r="H453" s="2" t="s">
        <v>1164</v>
      </c>
      <c r="I453" s="2" t="s">
        <v>1167</v>
      </c>
      <c r="J453" s="2" t="s">
        <v>1168</v>
      </c>
      <c r="K453" s="19" t="str">
        <f t="shared" si="290"/>
        <v>Gollum suluensis</v>
      </c>
      <c r="L453" s="20">
        <f>VLOOKUP($K453,GlobSheetPaste!$H$3:$P$1269,2,FALSE)</f>
        <v>162215695</v>
      </c>
      <c r="M453" s="20">
        <f>VLOOKUP($K453,GlobSheetPaste!$H$3:$P$1269,3,FALSE)</f>
        <v>162215709</v>
      </c>
      <c r="N453" s="20" t="str">
        <f>VLOOKUP($K453,GlobSheetPaste!$H$3:$P$1269,4,FALSE)</f>
        <v>published</v>
      </c>
      <c r="O453" s="20" t="str">
        <f>VLOOKUP($K453,GlobSheetPaste!$H$3:$P$1269,5,FALSE)</f>
        <v>NE</v>
      </c>
      <c r="P453" s="20" t="str">
        <f>VLOOKUP($K453,GlobSheetPaste!$H$3:$P$1269,6,FALSE)</f>
        <v>NA</v>
      </c>
      <c r="Q453" s="20" t="str">
        <f>VLOOKUP($K453,GlobSheetPaste!$H$3:$P$1269,7,FALSE)</f>
        <v>LC</v>
      </c>
      <c r="R453" s="20" t="str">
        <f>VLOOKUP($K453,GlobSheetPaste!$H$3:$P$1269,8,FALSE)</f>
        <v>NA</v>
      </c>
      <c r="S453" s="1" t="s">
        <v>117</v>
      </c>
      <c r="T453" s="20" t="b">
        <f t="shared" si="291"/>
        <v>0</v>
      </c>
      <c r="U453" s="22">
        <f>VLOOKUP($K453,GlobSheetPaste!$H$3:$P$1269,9,FALSE)</f>
        <v>43891</v>
      </c>
      <c r="V453" s="19">
        <v>730</v>
      </c>
      <c r="W453" s="19">
        <v>730</v>
      </c>
      <c r="X453" s="2" t="b">
        <f t="shared" ref="X453:Y453" si="507">ISNUMBER(V453)</f>
        <v>1</v>
      </c>
      <c r="Y453" s="2" t="b">
        <f t="shared" si="507"/>
        <v>1</v>
      </c>
      <c r="Z453" s="2" t="s">
        <v>89</v>
      </c>
      <c r="AB453" s="2" t="s">
        <v>178</v>
      </c>
      <c r="AC453" s="24" t="str">
        <f ca="1">IFERROR(__xludf.DUMMYFUNCTION("SPLIT(AB453,""_"")"),"Deepwater")</f>
        <v>Deepwater</v>
      </c>
      <c r="AD453" s="24"/>
      <c r="AE453" s="24">
        <f>VLOOKUP(J453,rangearea210527!$B$2:$C$1159,2,TRUE)</f>
        <v>155114.1513</v>
      </c>
      <c r="AF453" s="26"/>
      <c r="AG453" s="26">
        <v>65.2</v>
      </c>
      <c r="AH453" s="26" t="s">
        <v>84</v>
      </c>
      <c r="AI453" s="26" t="s">
        <v>85</v>
      </c>
      <c r="AJ453" s="27" t="s">
        <v>86</v>
      </c>
      <c r="AK453" s="27"/>
      <c r="AL453" s="26"/>
      <c r="AM453" s="26">
        <v>1</v>
      </c>
      <c r="AN453" s="26">
        <v>0</v>
      </c>
      <c r="AO453" s="29">
        <v>0</v>
      </c>
      <c r="AP453" s="30"/>
      <c r="AQ453" s="30"/>
      <c r="AR453" s="30"/>
      <c r="AS453" s="1">
        <v>1</v>
      </c>
      <c r="AT453" s="1"/>
      <c r="AU453" s="1"/>
      <c r="AV453" s="1"/>
      <c r="AW453" s="1">
        <v>0</v>
      </c>
      <c r="AX453" s="1">
        <v>0</v>
      </c>
      <c r="AY453" s="1">
        <v>1</v>
      </c>
      <c r="BC453" s="1">
        <v>1</v>
      </c>
      <c r="BJ453" s="1">
        <v>1</v>
      </c>
      <c r="BK453" s="1"/>
      <c r="BL453" s="1">
        <v>1</v>
      </c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>
        <v>0</v>
      </c>
    </row>
    <row r="454" spans="1:75" ht="15.75" hidden="1" customHeight="1" x14ac:dyDescent="0.3">
      <c r="A454" s="2">
        <v>414</v>
      </c>
      <c r="B454" s="2">
        <v>1</v>
      </c>
      <c r="C454" s="2" t="s">
        <v>75</v>
      </c>
      <c r="D454" s="1">
        <v>9</v>
      </c>
      <c r="E454" s="2" t="str">
        <f t="shared" si="289"/>
        <v>9_Carcharhiniformes</v>
      </c>
      <c r="F454" s="2" t="s">
        <v>76</v>
      </c>
      <c r="G454" s="2" t="s">
        <v>1163</v>
      </c>
      <c r="H454" s="2" t="s">
        <v>1169</v>
      </c>
      <c r="I454" s="2" t="s">
        <v>534</v>
      </c>
      <c r="J454" s="2" t="s">
        <v>1170</v>
      </c>
      <c r="K454" s="19" t="str">
        <f t="shared" si="290"/>
        <v>Planonasus parini</v>
      </c>
      <c r="L454" s="20">
        <f>VLOOKUP($K454,GlobSheetPaste!$H$3:$P$1269,2,FALSE)</f>
        <v>103055306</v>
      </c>
      <c r="M454" s="20">
        <f>VLOOKUP($K454,GlobSheetPaste!$H$3:$P$1269,3,FALSE)</f>
        <v>109922484</v>
      </c>
      <c r="N454" s="20" t="str">
        <f>VLOOKUP($K454,GlobSheetPaste!$H$3:$P$1269,4,FALSE)</f>
        <v>published</v>
      </c>
      <c r="O454" s="20" t="str">
        <f>VLOOKUP($K454,GlobSheetPaste!$H$3:$P$1269,5,FALSE)</f>
        <v>NE</v>
      </c>
      <c r="P454" s="20" t="str">
        <f>VLOOKUP($K454,GlobSheetPaste!$H$3:$P$1269,6,FALSE)</f>
        <v>NA</v>
      </c>
      <c r="Q454" s="20" t="str">
        <f>VLOOKUP($K454,GlobSheetPaste!$H$3:$P$1269,7,FALSE)</f>
        <v>LC</v>
      </c>
      <c r="R454" s="20" t="str">
        <f>VLOOKUP($K454,GlobSheetPaste!$H$3:$P$1269,8,FALSE)</f>
        <v>NA</v>
      </c>
      <c r="S454" s="1" t="s">
        <v>117</v>
      </c>
      <c r="T454" s="20" t="b">
        <f t="shared" si="291"/>
        <v>0</v>
      </c>
      <c r="U454" s="20">
        <f>VLOOKUP($K454,GlobSheetPaste!$H$3:$P$1269,9,FALSE)</f>
        <v>2017</v>
      </c>
      <c r="V454" s="19">
        <v>560</v>
      </c>
      <c r="W454" s="19">
        <v>1120</v>
      </c>
      <c r="X454" s="2" t="b">
        <f t="shared" ref="X454:Y454" si="508">ISNUMBER(V454)</f>
        <v>1</v>
      </c>
      <c r="Y454" s="2" t="b">
        <f t="shared" si="508"/>
        <v>1</v>
      </c>
      <c r="Z454" s="2" t="s">
        <v>89</v>
      </c>
      <c r="AB454" s="2" t="s">
        <v>178</v>
      </c>
      <c r="AC454" s="24" t="str">
        <f ca="1">IFERROR(__xludf.DUMMYFUNCTION("SPLIT(AB454,""_"")"),"Deepwater")</f>
        <v>Deepwater</v>
      </c>
      <c r="AD454" s="24"/>
      <c r="AE454" s="24">
        <f>VLOOKUP(J454,rangearea210527!$B$2:$C$1159,2,TRUE)</f>
        <v>13594.92985</v>
      </c>
      <c r="AF454" s="26" t="s">
        <v>118</v>
      </c>
      <c r="AG454" s="26">
        <v>53</v>
      </c>
      <c r="AH454" s="26" t="s">
        <v>84</v>
      </c>
      <c r="AI454" s="26" t="s">
        <v>85</v>
      </c>
      <c r="AJ454" s="27" t="s">
        <v>86</v>
      </c>
      <c r="AK454" s="27"/>
      <c r="AL454" s="26"/>
      <c r="AM454" s="26">
        <v>1</v>
      </c>
      <c r="AN454" s="26">
        <v>0</v>
      </c>
      <c r="AO454" s="29">
        <v>0</v>
      </c>
      <c r="AP454" s="30"/>
      <c r="AQ454" s="30"/>
      <c r="AR454" s="30"/>
      <c r="AS454" s="1">
        <v>0</v>
      </c>
      <c r="AT454" s="1"/>
      <c r="AU454" s="1"/>
      <c r="AV454" s="1"/>
      <c r="AW454" s="1">
        <v>0</v>
      </c>
      <c r="AX454" s="1">
        <v>0</v>
      </c>
      <c r="AY454" s="1">
        <v>1</v>
      </c>
      <c r="BC454" s="1">
        <v>1</v>
      </c>
      <c r="BH454" s="1">
        <v>1</v>
      </c>
      <c r="BJ454" s="1">
        <v>1</v>
      </c>
      <c r="BL454" s="1">
        <v>1</v>
      </c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>
        <v>0</v>
      </c>
    </row>
    <row r="455" spans="1:75" ht="15.75" hidden="1" customHeight="1" x14ac:dyDescent="0.3">
      <c r="A455" s="2">
        <v>415</v>
      </c>
      <c r="B455" s="2">
        <v>1</v>
      </c>
      <c r="C455" s="2" t="s">
        <v>75</v>
      </c>
      <c r="D455" s="1">
        <v>9</v>
      </c>
      <c r="E455" s="2" t="str">
        <f t="shared" si="289"/>
        <v>9_Carcharhiniformes</v>
      </c>
      <c r="F455" s="2" t="s">
        <v>76</v>
      </c>
      <c r="G455" s="2" t="s">
        <v>1163</v>
      </c>
      <c r="H455" s="2" t="s">
        <v>1169</v>
      </c>
      <c r="I455" s="2" t="s">
        <v>825</v>
      </c>
      <c r="J455" s="2" t="s">
        <v>1171</v>
      </c>
      <c r="K455" s="19" t="str">
        <f t="shared" si="290"/>
        <v>Planonasus indicus</v>
      </c>
      <c r="L455" s="20">
        <f>VLOOKUP($K455,GlobSheetPaste!$H$3:$P$1269,2,FALSE)</f>
        <v>162215720</v>
      </c>
      <c r="M455" s="20">
        <f>VLOOKUP($K455,GlobSheetPaste!$H$3:$P$1269,3,FALSE)</f>
        <v>162215757</v>
      </c>
      <c r="N455" s="20" t="str">
        <f>VLOOKUP($K455,GlobSheetPaste!$H$3:$P$1269,4,FALSE)</f>
        <v>published</v>
      </c>
      <c r="O455" s="20" t="str">
        <f>VLOOKUP($K455,GlobSheetPaste!$H$3:$P$1269,5,FALSE)</f>
        <v>NE</v>
      </c>
      <c r="P455" s="20" t="str">
        <f>VLOOKUP($K455,GlobSheetPaste!$H$3:$P$1269,6,FALSE)</f>
        <v>NA</v>
      </c>
      <c r="Q455" s="20" t="str">
        <f>VLOOKUP($K455,GlobSheetPaste!$H$3:$P$1269,7,FALSE)</f>
        <v>DD</v>
      </c>
      <c r="R455" s="20" t="str">
        <f>VLOOKUP($K455,GlobSheetPaste!$H$3:$P$1269,8,FALSE)</f>
        <v>NA</v>
      </c>
      <c r="S455" s="1" t="s">
        <v>117</v>
      </c>
      <c r="T455" s="20" t="b">
        <f t="shared" si="291"/>
        <v>0</v>
      </c>
      <c r="U455" s="22">
        <f>VLOOKUP($K455,GlobSheetPaste!$H$3:$P$1269,9,FALSE)</f>
        <v>43891</v>
      </c>
      <c r="V455" s="23">
        <v>200</v>
      </c>
      <c r="W455" s="23">
        <v>1000</v>
      </c>
      <c r="X455" s="2" t="b">
        <f t="shared" ref="X455:Y455" si="509">ISNUMBER(V455)</f>
        <v>1</v>
      </c>
      <c r="Y455" s="2" t="b">
        <f t="shared" si="509"/>
        <v>1</v>
      </c>
      <c r="Z455" s="1" t="s">
        <v>1172</v>
      </c>
      <c r="AA455" s="1"/>
      <c r="AB455" s="1" t="s">
        <v>178</v>
      </c>
      <c r="AC455" s="24" t="str">
        <f ca="1">IFERROR(__xludf.DUMMYFUNCTION("SPLIT(AB455,""_"")"),"Deepwater")</f>
        <v>Deepwater</v>
      </c>
      <c r="AD455" s="24"/>
      <c r="AE455" s="24">
        <f>VLOOKUP(J455,rangearea210527!$B$2:$C$1159,2,TRUE)</f>
        <v>3092.1356540000002</v>
      </c>
      <c r="AF455" s="26" t="s">
        <v>118</v>
      </c>
      <c r="AG455" s="26">
        <v>64</v>
      </c>
      <c r="AH455" s="26" t="s">
        <v>84</v>
      </c>
      <c r="AI455" s="26" t="s">
        <v>85</v>
      </c>
      <c r="AJ455" s="27" t="s">
        <v>86</v>
      </c>
      <c r="AK455" s="27"/>
      <c r="AL455" s="26"/>
      <c r="AM455" s="26">
        <v>1</v>
      </c>
      <c r="AN455" s="26">
        <v>0</v>
      </c>
      <c r="AO455" s="29">
        <v>0</v>
      </c>
      <c r="AP455" s="30"/>
      <c r="AQ455" s="30"/>
      <c r="AR455" s="30"/>
      <c r="AS455" s="1">
        <v>1</v>
      </c>
      <c r="AT455" s="1"/>
      <c r="AU455" s="1"/>
      <c r="AV455" s="1"/>
      <c r="AW455" s="1">
        <v>0</v>
      </c>
      <c r="AX455" s="1">
        <v>0</v>
      </c>
      <c r="AY455" s="1">
        <v>1</v>
      </c>
      <c r="BC455" s="1">
        <v>1</v>
      </c>
      <c r="BG455" s="1">
        <v>1</v>
      </c>
      <c r="BH455" s="1">
        <v>1</v>
      </c>
      <c r="BI455" s="1"/>
      <c r="BJ455" s="1">
        <v>1</v>
      </c>
      <c r="BK455" s="1"/>
      <c r="BL455" s="1">
        <v>1</v>
      </c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>
        <v>0</v>
      </c>
    </row>
    <row r="456" spans="1:75" ht="15.75" hidden="1" customHeight="1" x14ac:dyDescent="0.3">
      <c r="A456" s="2">
        <v>416</v>
      </c>
      <c r="B456" s="2">
        <v>1</v>
      </c>
      <c r="C456" s="2" t="s">
        <v>75</v>
      </c>
      <c r="D456" s="1">
        <v>9</v>
      </c>
      <c r="E456" s="2" t="str">
        <f t="shared" si="289"/>
        <v>9_Carcharhiniformes</v>
      </c>
      <c r="F456" s="2" t="s">
        <v>76</v>
      </c>
      <c r="G456" s="2" t="s">
        <v>1163</v>
      </c>
      <c r="H456" s="2" t="s">
        <v>1173</v>
      </c>
      <c r="I456" s="2" t="s">
        <v>1174</v>
      </c>
      <c r="J456" s="2" t="s">
        <v>1175</v>
      </c>
      <c r="K456" s="19" t="str">
        <f t="shared" si="290"/>
        <v>Pseudotriakis microdon</v>
      </c>
      <c r="L456" s="20">
        <f>VLOOKUP($K456,GlobSheetPaste!$H$3:$P$1269,2,FALSE)</f>
        <v>44566</v>
      </c>
      <c r="M456" s="20">
        <f>VLOOKUP($K456,GlobSheetPaste!$H$3:$P$1269,3,FALSE)</f>
        <v>2995045</v>
      </c>
      <c r="N456" s="20" t="str">
        <f>VLOOKUP($K456,GlobSheetPaste!$H$3:$P$1269,4,FALSE)</f>
        <v>published</v>
      </c>
      <c r="O456" s="20" t="str">
        <f>VLOOKUP($K456,GlobSheetPaste!$H$3:$P$1269,5,FALSE)</f>
        <v>DD</v>
      </c>
      <c r="P456" s="20">
        <f>VLOOKUP($K456,GlobSheetPaste!$H$3:$P$1269,6,FALSE)</f>
        <v>2004</v>
      </c>
      <c r="Q456" s="20" t="str">
        <f>VLOOKUP($K456,GlobSheetPaste!$H$3:$P$1269,7,FALSE)</f>
        <v>LC</v>
      </c>
      <c r="R456" s="20" t="str">
        <f>VLOOKUP($K456,GlobSheetPaste!$H$3:$P$1269,8,FALSE)</f>
        <v>NA</v>
      </c>
      <c r="S456" s="20" t="str">
        <f t="shared" ref="S456:S463" si="510">IF(O456=Q456,"NoChange","non-genuine change")</f>
        <v>non-genuine change</v>
      </c>
      <c r="T456" s="20" t="b">
        <f t="shared" si="291"/>
        <v>0</v>
      </c>
      <c r="U456" s="20">
        <f>VLOOKUP($K456,GlobSheetPaste!$H$3:$P$1269,9,FALSE)</f>
        <v>2015</v>
      </c>
      <c r="V456" s="19">
        <v>100</v>
      </c>
      <c r="W456" s="19">
        <v>2430</v>
      </c>
      <c r="X456" s="2" t="b">
        <f t="shared" ref="X456:Y456" si="511">ISNUMBER(V456)</f>
        <v>1</v>
      </c>
      <c r="Y456" s="2" t="b">
        <f t="shared" si="511"/>
        <v>1</v>
      </c>
      <c r="Z456" s="2" t="s">
        <v>89</v>
      </c>
      <c r="AB456" s="2" t="s">
        <v>178</v>
      </c>
      <c r="AC456" s="24" t="str">
        <f ca="1">IFERROR(__xludf.DUMMYFUNCTION("SPLIT(AB456,""_"")"),"Deepwater")</f>
        <v>Deepwater</v>
      </c>
      <c r="AD456" s="24"/>
      <c r="AE456" s="24">
        <f>VLOOKUP(J456,rangearea210527!$B$2:$C$1159,2,TRUE)</f>
        <v>2585123.1779999998</v>
      </c>
      <c r="AF456" s="26"/>
      <c r="AG456" s="26">
        <v>296</v>
      </c>
      <c r="AH456" s="26" t="s">
        <v>84</v>
      </c>
      <c r="AI456" s="26" t="s">
        <v>91</v>
      </c>
      <c r="AJ456" s="27" t="s">
        <v>92</v>
      </c>
      <c r="AK456" s="27"/>
      <c r="AL456" s="26"/>
      <c r="AM456" s="26">
        <v>1</v>
      </c>
      <c r="AN456" s="26">
        <v>0</v>
      </c>
      <c r="AO456" s="29">
        <v>0</v>
      </c>
      <c r="AP456" s="30"/>
      <c r="AQ456" s="26">
        <v>1</v>
      </c>
      <c r="AR456" s="30"/>
      <c r="AS456" s="1">
        <v>1</v>
      </c>
      <c r="AT456" s="1"/>
      <c r="AU456" s="1"/>
      <c r="AV456" s="1">
        <v>1</v>
      </c>
      <c r="AW456" s="1">
        <v>0</v>
      </c>
      <c r="AX456" s="1">
        <v>0</v>
      </c>
      <c r="AY456" s="1">
        <v>1</v>
      </c>
      <c r="BC456" s="1">
        <v>1</v>
      </c>
      <c r="BJ456" s="1">
        <v>1</v>
      </c>
      <c r="BK456" s="1"/>
      <c r="BL456" s="1">
        <v>1</v>
      </c>
      <c r="BM456" s="1"/>
      <c r="BN456" s="1"/>
      <c r="BO456" s="1"/>
      <c r="BP456" s="1"/>
      <c r="BQ456" s="1"/>
      <c r="BR456" s="1"/>
      <c r="BS456" s="1"/>
      <c r="BT456" s="1"/>
      <c r="BU456" s="1">
        <v>1</v>
      </c>
      <c r="BV456" s="1"/>
      <c r="BW456" s="1">
        <v>0</v>
      </c>
    </row>
    <row r="457" spans="1:75" ht="15.75" hidden="1" customHeight="1" x14ac:dyDescent="0.3">
      <c r="A457" s="2">
        <v>417</v>
      </c>
      <c r="B457" s="2">
        <v>1</v>
      </c>
      <c r="C457" s="2" t="s">
        <v>75</v>
      </c>
      <c r="D457" s="1">
        <v>9</v>
      </c>
      <c r="E457" s="2" t="str">
        <f t="shared" si="289"/>
        <v>9_Carcharhiniformes</v>
      </c>
      <c r="F457" s="2" t="s">
        <v>76</v>
      </c>
      <c r="G457" s="2" t="s">
        <v>1176</v>
      </c>
      <c r="H457" s="2" t="s">
        <v>1177</v>
      </c>
      <c r="I457" s="2" t="s">
        <v>1178</v>
      </c>
      <c r="J457" s="2" t="s">
        <v>1179</v>
      </c>
      <c r="K457" s="19" t="str">
        <f t="shared" si="290"/>
        <v>Leptocharias smithii</v>
      </c>
      <c r="L457" s="20">
        <f>VLOOKUP($K457,GlobSheetPaste!$H$3:$P$1269,2,FALSE)</f>
        <v>39350</v>
      </c>
      <c r="M457" s="20">
        <f>VLOOKUP($K457,GlobSheetPaste!$H$3:$P$1269,3,FALSE)</f>
        <v>124404329</v>
      </c>
      <c r="N457" s="20" t="str">
        <f>VLOOKUP($K457,GlobSheetPaste!$H$3:$P$1269,4,FALSE)</f>
        <v>submitted</v>
      </c>
      <c r="O457" s="20" t="str">
        <f>VLOOKUP($K457,GlobSheetPaste!$H$3:$P$1269,5,FALSE)</f>
        <v>NT</v>
      </c>
      <c r="P457" s="20">
        <f>VLOOKUP($K457,GlobSheetPaste!$H$3:$P$1269,6,FALSE)</f>
        <v>2005</v>
      </c>
      <c r="Q457" s="20" t="str">
        <f>VLOOKUP($K457,GlobSheetPaste!$H$3:$P$1269,7,FALSE)</f>
        <v>VU</v>
      </c>
      <c r="R457" s="20" t="str">
        <f>VLOOKUP($K457,GlobSheetPaste!$H$3:$P$1269,8,FALSE)</f>
        <v>A2d</v>
      </c>
      <c r="S457" s="20" t="str">
        <f t="shared" si="510"/>
        <v>non-genuine change</v>
      </c>
      <c r="T457" s="20" t="b">
        <f t="shared" si="291"/>
        <v>0</v>
      </c>
      <c r="U457" s="20" t="str">
        <f>VLOOKUP($K457,GlobSheetPaste!$H$3:$P$1269,9,FALSE)</f>
        <v>Submitted 201220</v>
      </c>
      <c r="V457" s="19">
        <v>0</v>
      </c>
      <c r="W457" s="19">
        <v>90</v>
      </c>
      <c r="X457" s="2" t="b">
        <f t="shared" ref="X457:Y457" si="512">ISNUMBER(V457)</f>
        <v>1</v>
      </c>
      <c r="Y457" s="2" t="b">
        <f t="shared" si="512"/>
        <v>1</v>
      </c>
      <c r="Z457" s="2" t="s">
        <v>1180</v>
      </c>
      <c r="AB457" s="2" t="s">
        <v>83</v>
      </c>
      <c r="AC457" s="24" t="str">
        <f ca="1">IFERROR(__xludf.DUMMYFUNCTION("SPLIT(AB457,""_"")"),"Coastal")</f>
        <v>Coastal</v>
      </c>
      <c r="AD457" s="24"/>
      <c r="AE457" s="24">
        <f>VLOOKUP(J457,rangearea210527!$B$2:$C$1159,2,TRUE)</f>
        <v>246843.89180000001</v>
      </c>
      <c r="AF457" s="26"/>
      <c r="AG457" s="26">
        <v>89</v>
      </c>
      <c r="AH457" s="26" t="s">
        <v>84</v>
      </c>
      <c r="AI457" s="26" t="s">
        <v>85</v>
      </c>
      <c r="AJ457" s="27" t="s">
        <v>86</v>
      </c>
      <c r="AK457" s="27"/>
      <c r="AL457" s="26">
        <v>8</v>
      </c>
      <c r="AM457" s="26">
        <v>0</v>
      </c>
      <c r="AN457" s="26">
        <v>0</v>
      </c>
      <c r="AO457" s="29">
        <v>0</v>
      </c>
      <c r="AP457" s="30"/>
      <c r="AQ457" s="30"/>
      <c r="AR457" s="30"/>
      <c r="AS457" s="1">
        <v>0</v>
      </c>
      <c r="AT457" s="1"/>
      <c r="AU457" s="1"/>
      <c r="AV457" s="1"/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J457" s="1">
        <v>1</v>
      </c>
      <c r="BK457" s="1">
        <v>1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>
        <v>0</v>
      </c>
    </row>
    <row r="458" spans="1:75" ht="15.75" hidden="1" customHeight="1" x14ac:dyDescent="0.3">
      <c r="A458" s="2">
        <v>418</v>
      </c>
      <c r="B458" s="2">
        <v>1</v>
      </c>
      <c r="C458" s="2" t="s">
        <v>75</v>
      </c>
      <c r="D458" s="1">
        <v>9</v>
      </c>
      <c r="E458" s="2" t="str">
        <f t="shared" si="289"/>
        <v>9_Carcharhiniformes</v>
      </c>
      <c r="F458" s="2" t="s">
        <v>76</v>
      </c>
      <c r="G458" s="2" t="s">
        <v>1181</v>
      </c>
      <c r="H458" s="2" t="s">
        <v>1182</v>
      </c>
      <c r="I458" s="2" t="s">
        <v>1183</v>
      </c>
      <c r="J458" s="2" t="s">
        <v>1184</v>
      </c>
      <c r="K458" s="19" t="str">
        <f t="shared" si="290"/>
        <v>Furgaleus macki</v>
      </c>
      <c r="L458" s="20">
        <f>VLOOKUP($K458,GlobSheetPaste!$H$3:$P$1269,2,FALSE)</f>
        <v>39351</v>
      </c>
      <c r="M458" s="20">
        <f>VLOOKUP($K458,GlobSheetPaste!$H$3:$P$1269,3,FALSE)</f>
        <v>68623545</v>
      </c>
      <c r="N458" s="20" t="str">
        <f>VLOOKUP($K458,GlobSheetPaste!$H$3:$P$1269,4,FALSE)</f>
        <v>published</v>
      </c>
      <c r="O458" s="20" t="str">
        <f>VLOOKUP($K458,GlobSheetPaste!$H$3:$P$1269,5,FALSE)</f>
        <v>LC</v>
      </c>
      <c r="P458" s="20">
        <f>VLOOKUP($K458,GlobSheetPaste!$H$3:$P$1269,6,FALSE)</f>
        <v>2003</v>
      </c>
      <c r="Q458" s="20" t="str">
        <f>VLOOKUP($K458,GlobSheetPaste!$H$3:$P$1269,7,FALSE)</f>
        <v>LC</v>
      </c>
      <c r="R458" s="20" t="str">
        <f>VLOOKUP($K458,GlobSheetPaste!$H$3:$P$1269,8,FALSE)</f>
        <v>NA</v>
      </c>
      <c r="S458" s="20" t="str">
        <f t="shared" si="510"/>
        <v>NoChange</v>
      </c>
      <c r="T458" s="20" t="b">
        <f t="shared" si="291"/>
        <v>0</v>
      </c>
      <c r="U458" s="20">
        <f>VLOOKUP($K458,GlobSheetPaste!$H$3:$P$1269,9,FALSE)</f>
        <v>2015</v>
      </c>
      <c r="V458" s="19">
        <v>7</v>
      </c>
      <c r="W458" s="19">
        <v>220</v>
      </c>
      <c r="X458" s="2" t="b">
        <f t="shared" ref="X458:Y458" si="513">ISNUMBER(V458)</f>
        <v>1</v>
      </c>
      <c r="Y458" s="2" t="b">
        <f t="shared" si="513"/>
        <v>1</v>
      </c>
      <c r="Z458" s="2" t="s">
        <v>89</v>
      </c>
      <c r="AB458" s="2" t="s">
        <v>83</v>
      </c>
      <c r="AC458" s="24" t="str">
        <f ca="1">IFERROR(__xludf.DUMMYFUNCTION("SPLIT(AB458,""_"")"),"Coastal")</f>
        <v>Coastal</v>
      </c>
      <c r="AD458" s="24"/>
      <c r="AE458" s="24">
        <f>VLOOKUP(J458,rangearea210527!$B$2:$C$1159,2,TRUE)</f>
        <v>526835.09459999995</v>
      </c>
      <c r="AF458" s="26"/>
      <c r="AG458" s="26">
        <v>150</v>
      </c>
      <c r="AH458" s="26" t="s">
        <v>84</v>
      </c>
      <c r="AI458" s="26" t="s">
        <v>98</v>
      </c>
      <c r="AJ458" s="27" t="s">
        <v>99</v>
      </c>
      <c r="AK458" s="27"/>
      <c r="AL458" s="26">
        <v>11</v>
      </c>
      <c r="AM458" s="26">
        <v>0</v>
      </c>
      <c r="AN458" s="26">
        <v>0</v>
      </c>
      <c r="AO458" s="29">
        <v>0</v>
      </c>
      <c r="AP458" s="30"/>
      <c r="AQ458" s="30"/>
      <c r="AR458" s="30"/>
      <c r="AS458" s="1">
        <v>0</v>
      </c>
      <c r="AT458" s="1"/>
      <c r="AU458" s="1"/>
      <c r="AV458" s="1"/>
      <c r="AW458" s="1">
        <v>1</v>
      </c>
      <c r="AX458" s="1">
        <v>1</v>
      </c>
      <c r="AY458" s="1">
        <v>1</v>
      </c>
      <c r="BA458" s="1">
        <v>1</v>
      </c>
      <c r="BJ458" s="1">
        <v>1</v>
      </c>
      <c r="BK458" s="1">
        <v>1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>
        <v>0</v>
      </c>
    </row>
    <row r="459" spans="1:75" ht="15.75" hidden="1" customHeight="1" x14ac:dyDescent="0.3">
      <c r="A459" s="2">
        <v>419</v>
      </c>
      <c r="B459" s="2">
        <v>1</v>
      </c>
      <c r="C459" s="2" t="s">
        <v>75</v>
      </c>
      <c r="D459" s="1">
        <v>9</v>
      </c>
      <c r="E459" s="2" t="str">
        <f t="shared" si="289"/>
        <v>9_Carcharhiniformes</v>
      </c>
      <c r="F459" s="2" t="s">
        <v>76</v>
      </c>
      <c r="G459" s="2" t="s">
        <v>1181</v>
      </c>
      <c r="H459" s="2" t="s">
        <v>1185</v>
      </c>
      <c r="I459" s="2" t="s">
        <v>1186</v>
      </c>
      <c r="J459" s="2" t="s">
        <v>1187</v>
      </c>
      <c r="K459" s="19" t="str">
        <f t="shared" si="290"/>
        <v>Galeorhinus galeus</v>
      </c>
      <c r="L459" s="20">
        <f>VLOOKUP($K459,GlobSheetPaste!$H$3:$P$1269,2,FALSE)</f>
        <v>39352</v>
      </c>
      <c r="M459" s="20">
        <f>VLOOKUP($K459,GlobSheetPaste!$H$3:$P$1269,3,FALSE)</f>
        <v>2907336</v>
      </c>
      <c r="N459" s="20" t="str">
        <f>VLOOKUP($K459,GlobSheetPaste!$H$3:$P$1269,4,FALSE)</f>
        <v>published</v>
      </c>
      <c r="O459" s="20" t="str">
        <f>VLOOKUP($K459,GlobSheetPaste!$H$3:$P$1269,5,FALSE)</f>
        <v>VU</v>
      </c>
      <c r="P459" s="20">
        <f>VLOOKUP($K459,GlobSheetPaste!$H$3:$P$1269,6,FALSE)</f>
        <v>2006</v>
      </c>
      <c r="Q459" s="20" t="str">
        <f>VLOOKUP($K459,GlobSheetPaste!$H$3:$P$1269,7,FALSE)</f>
        <v>CR</v>
      </c>
      <c r="R459" s="20" t="str">
        <f>VLOOKUP($K459,GlobSheetPaste!$H$3:$P$1269,8,FALSE)</f>
        <v>A2bd</v>
      </c>
      <c r="S459" s="20" t="str">
        <f t="shared" si="510"/>
        <v>non-genuine change</v>
      </c>
      <c r="T459" s="20" t="b">
        <f t="shared" si="291"/>
        <v>0</v>
      </c>
      <c r="U459" s="20">
        <f>VLOOKUP($K459,GlobSheetPaste!$H$3:$P$1269,9,FALSE)</f>
        <v>2020</v>
      </c>
      <c r="V459" s="19">
        <v>0</v>
      </c>
      <c r="W459" s="19">
        <v>826</v>
      </c>
      <c r="X459" s="2" t="b">
        <f t="shared" ref="X459:Y459" si="514">ISNUMBER(V459)</f>
        <v>1</v>
      </c>
      <c r="Y459" s="2" t="b">
        <f t="shared" si="514"/>
        <v>1</v>
      </c>
      <c r="Z459" s="2" t="s">
        <v>262</v>
      </c>
      <c r="AB459" s="2" t="s">
        <v>83</v>
      </c>
      <c r="AC459" s="24" t="str">
        <f ca="1">IFERROR(__xludf.DUMMYFUNCTION("SPLIT(AB459,""_"")"),"Coastal")</f>
        <v>Coastal</v>
      </c>
      <c r="AD459" s="24"/>
      <c r="AE459" s="24">
        <f>VLOOKUP(J459,rangearea210527!$B$2:$C$1159,2,TRUE)</f>
        <v>5755915.4469999997</v>
      </c>
      <c r="AF459" s="26"/>
      <c r="AG459" s="26">
        <v>96</v>
      </c>
      <c r="AH459" s="26" t="s">
        <v>84</v>
      </c>
      <c r="AI459" s="26" t="s">
        <v>85</v>
      </c>
      <c r="AJ459" s="27" t="s">
        <v>86</v>
      </c>
      <c r="AK459" s="27"/>
      <c r="AL459" s="26">
        <v>10</v>
      </c>
      <c r="AM459" s="26">
        <v>0</v>
      </c>
      <c r="AN459" s="26">
        <v>0</v>
      </c>
      <c r="AO459" s="29">
        <v>0</v>
      </c>
      <c r="AP459" s="30"/>
      <c r="AQ459" s="26">
        <v>1</v>
      </c>
      <c r="AR459" s="30"/>
      <c r="AS459" s="1">
        <v>0</v>
      </c>
      <c r="AT459" s="1"/>
      <c r="AU459" s="1">
        <v>2</v>
      </c>
      <c r="AV459" s="1"/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B459" s="1">
        <v>1</v>
      </c>
      <c r="BJ459" s="1">
        <v>1</v>
      </c>
      <c r="BK459" s="1">
        <v>1</v>
      </c>
      <c r="BL459" s="1"/>
      <c r="BM459" s="1"/>
      <c r="BN459" s="1"/>
      <c r="BO459" s="1">
        <v>1</v>
      </c>
      <c r="BP459" s="1"/>
      <c r="BQ459" s="1"/>
      <c r="BR459" s="1">
        <v>1</v>
      </c>
      <c r="BS459" s="1">
        <v>1</v>
      </c>
      <c r="BT459" s="1">
        <v>1</v>
      </c>
      <c r="BU459" s="1"/>
      <c r="BV459" s="1"/>
      <c r="BW459" s="1">
        <v>0</v>
      </c>
    </row>
    <row r="460" spans="1:75" ht="15.75" hidden="1" customHeight="1" x14ac:dyDescent="0.3">
      <c r="A460" s="2">
        <v>420</v>
      </c>
      <c r="B460" s="2">
        <v>1</v>
      </c>
      <c r="C460" s="2" t="s">
        <v>75</v>
      </c>
      <c r="D460" s="1">
        <v>9</v>
      </c>
      <c r="E460" s="2" t="str">
        <f t="shared" si="289"/>
        <v>9_Carcharhiniformes</v>
      </c>
      <c r="F460" s="2" t="s">
        <v>76</v>
      </c>
      <c r="G460" s="2" t="s">
        <v>1181</v>
      </c>
      <c r="H460" s="2" t="s">
        <v>1188</v>
      </c>
      <c r="I460" s="2" t="s">
        <v>1189</v>
      </c>
      <c r="J460" s="2" t="s">
        <v>1190</v>
      </c>
      <c r="K460" s="19" t="str">
        <f t="shared" si="290"/>
        <v>Gogolia filewoodi</v>
      </c>
      <c r="L460" s="20">
        <f>VLOOKUP($K460,GlobSheetPaste!$H$3:$P$1269,2,FALSE)</f>
        <v>41813</v>
      </c>
      <c r="M460" s="20">
        <f>VLOOKUP($K460,GlobSheetPaste!$H$3:$P$1269,3,FALSE)</f>
        <v>124418606</v>
      </c>
      <c r="N460" s="20" t="str">
        <f>VLOOKUP($K460,GlobSheetPaste!$H$3:$P$1269,4,FALSE)</f>
        <v>published</v>
      </c>
      <c r="O460" s="20" t="str">
        <f>VLOOKUP($K460,GlobSheetPaste!$H$3:$P$1269,5,FALSE)</f>
        <v>DD</v>
      </c>
      <c r="P460" s="20">
        <f>VLOOKUP($K460,GlobSheetPaste!$H$3:$P$1269,6,FALSE)</f>
        <v>2003</v>
      </c>
      <c r="Q460" s="20" t="str">
        <f>VLOOKUP($K460,GlobSheetPaste!$H$3:$P$1269,7,FALSE)</f>
        <v>DD</v>
      </c>
      <c r="R460" s="20" t="str">
        <f>VLOOKUP($K460,GlobSheetPaste!$H$3:$P$1269,8,FALSE)</f>
        <v>NA</v>
      </c>
      <c r="S460" s="20" t="str">
        <f t="shared" si="510"/>
        <v>NoChange</v>
      </c>
      <c r="T460" s="20" t="b">
        <f t="shared" si="291"/>
        <v>0</v>
      </c>
      <c r="U460" s="22">
        <f>VLOOKUP($K460,GlobSheetPaste!$H$3:$P$1269,9,FALSE)</f>
        <v>43891</v>
      </c>
      <c r="V460" s="19">
        <v>73</v>
      </c>
      <c r="W460" s="19">
        <v>73</v>
      </c>
      <c r="X460" s="2" t="b">
        <f t="shared" ref="X460:Y460" si="515">ISNUMBER(V460)</f>
        <v>1</v>
      </c>
      <c r="Y460" s="2" t="b">
        <f t="shared" si="515"/>
        <v>1</v>
      </c>
      <c r="Z460" s="2" t="s">
        <v>89</v>
      </c>
      <c r="AB460" s="2" t="s">
        <v>83</v>
      </c>
      <c r="AC460" s="24" t="str">
        <f ca="1">IFERROR(__xludf.DUMMYFUNCTION("SPLIT(AB460,""_"")"),"Coastal")</f>
        <v>Coastal</v>
      </c>
      <c r="AD460" s="24"/>
      <c r="AE460" s="24">
        <f>VLOOKUP(J460,rangearea210527!$B$2:$C$1159,2,TRUE)</f>
        <v>25.09516739</v>
      </c>
      <c r="AF460" s="26" t="s">
        <v>118</v>
      </c>
      <c r="AG460" s="26">
        <v>73.900000000000006</v>
      </c>
      <c r="AH460" s="26" t="s">
        <v>84</v>
      </c>
      <c r="AI460" s="26" t="s">
        <v>85</v>
      </c>
      <c r="AJ460" s="27" t="s">
        <v>86</v>
      </c>
      <c r="AK460" s="27"/>
      <c r="AL460" s="26"/>
      <c r="AM460" s="26">
        <v>0</v>
      </c>
      <c r="AN460" s="26">
        <v>0</v>
      </c>
      <c r="AO460" s="29">
        <v>0</v>
      </c>
      <c r="AP460" s="30"/>
      <c r="AQ460" s="30"/>
      <c r="AR460" s="30"/>
      <c r="AS460" s="1">
        <v>0</v>
      </c>
      <c r="AT460" s="1"/>
      <c r="AU460" s="1"/>
      <c r="AV460" s="1"/>
      <c r="AW460" s="1">
        <v>1</v>
      </c>
      <c r="AX460" s="1">
        <v>1</v>
      </c>
      <c r="AY460" s="1">
        <v>1</v>
      </c>
      <c r="BA460" s="1">
        <v>1</v>
      </c>
      <c r="BG460" s="1">
        <v>1</v>
      </c>
      <c r="BH460" s="1">
        <v>1</v>
      </c>
      <c r="BI460" s="1"/>
      <c r="BJ460" s="1">
        <v>1</v>
      </c>
      <c r="BK460" s="1">
        <v>1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>
        <v>0</v>
      </c>
    </row>
    <row r="461" spans="1:75" ht="15.75" hidden="1" customHeight="1" x14ac:dyDescent="0.3">
      <c r="A461" s="2">
        <v>421</v>
      </c>
      <c r="B461" s="2">
        <v>1</v>
      </c>
      <c r="C461" s="2" t="s">
        <v>75</v>
      </c>
      <c r="D461" s="1">
        <v>9</v>
      </c>
      <c r="E461" s="2" t="str">
        <f t="shared" si="289"/>
        <v>9_Carcharhiniformes</v>
      </c>
      <c r="F461" s="2" t="s">
        <v>76</v>
      </c>
      <c r="G461" s="2" t="s">
        <v>1181</v>
      </c>
      <c r="H461" s="2" t="s">
        <v>1191</v>
      </c>
      <c r="I461" s="2" t="s">
        <v>1192</v>
      </c>
      <c r="J461" s="2" t="s">
        <v>1193</v>
      </c>
      <c r="K461" s="19" t="str">
        <f t="shared" si="290"/>
        <v>Hemitriakis abdita</v>
      </c>
      <c r="L461" s="20">
        <f>VLOOKUP($K461,GlobSheetPaste!$H$3:$P$1269,2,FALSE)</f>
        <v>41821</v>
      </c>
      <c r="M461" s="20">
        <f>VLOOKUP($K461,GlobSheetPaste!$H$3:$P$1269,3,FALSE)</f>
        <v>68625507</v>
      </c>
      <c r="N461" s="20" t="str">
        <f>VLOOKUP($K461,GlobSheetPaste!$H$3:$P$1269,4,FALSE)</f>
        <v>published</v>
      </c>
      <c r="O461" s="20" t="str">
        <f>VLOOKUP($K461,GlobSheetPaste!$H$3:$P$1269,5,FALSE)</f>
        <v>DD</v>
      </c>
      <c r="P461" s="20">
        <f>VLOOKUP($K461,GlobSheetPaste!$H$3:$P$1269,6,FALSE)</f>
        <v>2003</v>
      </c>
      <c r="Q461" s="20" t="str">
        <f>VLOOKUP($K461,GlobSheetPaste!$H$3:$P$1269,7,FALSE)</f>
        <v>DD</v>
      </c>
      <c r="R461" s="20" t="str">
        <f>VLOOKUP($K461,GlobSheetPaste!$H$3:$P$1269,8,FALSE)</f>
        <v>NA</v>
      </c>
      <c r="S461" s="20" t="str">
        <f t="shared" si="510"/>
        <v>NoChange</v>
      </c>
      <c r="T461" s="20" t="b">
        <f t="shared" si="291"/>
        <v>0</v>
      </c>
      <c r="U461" s="20">
        <f>VLOOKUP($K461,GlobSheetPaste!$H$3:$P$1269,9,FALSE)</f>
        <v>2015</v>
      </c>
      <c r="V461" s="19">
        <v>224</v>
      </c>
      <c r="W461" s="19">
        <v>402</v>
      </c>
      <c r="X461" s="2" t="b">
        <f t="shared" ref="X461:Y461" si="516">ISNUMBER(V461)</f>
        <v>1</v>
      </c>
      <c r="Y461" s="2" t="b">
        <f t="shared" si="516"/>
        <v>1</v>
      </c>
      <c r="Z461" s="2" t="s">
        <v>89</v>
      </c>
      <c r="AB461" s="2" t="s">
        <v>178</v>
      </c>
      <c r="AC461" s="24" t="str">
        <f ca="1">IFERROR(__xludf.DUMMYFUNCTION("SPLIT(AB461,""_"")"),"Deepwater")</f>
        <v>Deepwater</v>
      </c>
      <c r="AD461" s="24"/>
      <c r="AE461" s="24">
        <f>VLOOKUP(J461,rangearea210527!$B$2:$C$1159,2,TRUE)</f>
        <v>8549.6477290000003</v>
      </c>
      <c r="AF461" s="26" t="s">
        <v>118</v>
      </c>
      <c r="AG461" s="26">
        <v>60</v>
      </c>
      <c r="AH461" s="26" t="s">
        <v>84</v>
      </c>
      <c r="AI461" s="26" t="s">
        <v>85</v>
      </c>
      <c r="AJ461" s="27" t="s">
        <v>86</v>
      </c>
      <c r="AK461" s="27"/>
      <c r="AL461" s="26"/>
      <c r="AM461" s="26">
        <v>1</v>
      </c>
      <c r="AN461" s="26">
        <v>0</v>
      </c>
      <c r="AO461" s="29">
        <v>0</v>
      </c>
      <c r="AP461" s="30"/>
      <c r="AQ461" s="30"/>
      <c r="AR461" s="30"/>
      <c r="AS461" s="1">
        <v>0</v>
      </c>
      <c r="AT461" s="1"/>
      <c r="AU461" s="1"/>
      <c r="AV461" s="1"/>
      <c r="AW461" s="1">
        <v>0</v>
      </c>
      <c r="AX461" s="1">
        <v>0</v>
      </c>
      <c r="AY461" s="1">
        <v>1</v>
      </c>
      <c r="BC461" s="1">
        <v>1</v>
      </c>
      <c r="BG461" s="1">
        <v>1</v>
      </c>
      <c r="BH461" s="1">
        <v>1</v>
      </c>
      <c r="BI461" s="1"/>
      <c r="BJ461" s="1">
        <v>1</v>
      </c>
      <c r="BL461" s="1">
        <v>1</v>
      </c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>
        <v>0</v>
      </c>
    </row>
    <row r="462" spans="1:75" ht="15.75" hidden="1" customHeight="1" x14ac:dyDescent="0.3">
      <c r="A462" s="2">
        <v>422</v>
      </c>
      <c r="B462" s="2">
        <v>1</v>
      </c>
      <c r="C462" s="2" t="s">
        <v>75</v>
      </c>
      <c r="D462" s="1">
        <v>9</v>
      </c>
      <c r="E462" s="2" t="str">
        <f t="shared" si="289"/>
        <v>9_Carcharhiniformes</v>
      </c>
      <c r="F462" s="2" t="s">
        <v>76</v>
      </c>
      <c r="G462" s="2" t="s">
        <v>1181</v>
      </c>
      <c r="H462" s="2" t="s">
        <v>1191</v>
      </c>
      <c r="I462" s="2" t="s">
        <v>1194</v>
      </c>
      <c r="J462" s="2" t="s">
        <v>1195</v>
      </c>
      <c r="K462" s="19" t="str">
        <f t="shared" si="290"/>
        <v>Hemitriakis complicofasciata</v>
      </c>
      <c r="L462" s="20">
        <f>VLOOKUP($K462,GlobSheetPaste!$H$3:$P$1269,2,FALSE)</f>
        <v>161368</v>
      </c>
      <c r="M462" s="20">
        <f>VLOOKUP($K462,GlobSheetPaste!$H$3:$P$1269,3,FALSE)</f>
        <v>124472961</v>
      </c>
      <c r="N462" s="20" t="str">
        <f>VLOOKUP($K462,GlobSheetPaste!$H$3:$P$1269,4,FALSE)</f>
        <v>published</v>
      </c>
      <c r="O462" s="20" t="str">
        <f>VLOOKUP($K462,GlobSheetPaste!$H$3:$P$1269,5,FALSE)</f>
        <v>DD</v>
      </c>
      <c r="P462" s="20">
        <f>VLOOKUP($K462,GlobSheetPaste!$H$3:$P$1269,6,FALSE)</f>
        <v>2008</v>
      </c>
      <c r="Q462" s="20" t="str">
        <f>VLOOKUP($K462,GlobSheetPaste!$H$3:$P$1269,7,FALSE)</f>
        <v>VU</v>
      </c>
      <c r="R462" s="20" t="str">
        <f>VLOOKUP($K462,GlobSheetPaste!$H$3:$P$1269,8,FALSE)</f>
        <v>A2d</v>
      </c>
      <c r="S462" s="20" t="str">
        <f t="shared" si="510"/>
        <v>non-genuine change</v>
      </c>
      <c r="T462" s="20" t="b">
        <f t="shared" si="291"/>
        <v>0</v>
      </c>
      <c r="U462" s="22">
        <f>VLOOKUP($K462,GlobSheetPaste!$H$3:$P$1269,9,FALSE)</f>
        <v>43891</v>
      </c>
      <c r="V462" s="19">
        <v>90</v>
      </c>
      <c r="W462" s="19">
        <v>100</v>
      </c>
      <c r="X462" s="2" t="b">
        <f t="shared" ref="X462:Y462" si="517">ISNUMBER(V462)</f>
        <v>1</v>
      </c>
      <c r="Y462" s="2" t="b">
        <f t="shared" si="517"/>
        <v>1</v>
      </c>
      <c r="Z462" s="2" t="s">
        <v>89</v>
      </c>
      <c r="AB462" s="2" t="s">
        <v>83</v>
      </c>
      <c r="AC462" s="24" t="str">
        <f ca="1">IFERROR(__xludf.DUMMYFUNCTION("SPLIT(AB462,""_"")"),"Coastal")</f>
        <v>Coastal</v>
      </c>
      <c r="AD462" s="24"/>
      <c r="AE462" s="24">
        <f>VLOOKUP(J462,rangearea210527!$B$2:$C$1159,2,TRUE)</f>
        <v>3794.5503220000001</v>
      </c>
      <c r="AF462" s="26" t="s">
        <v>118</v>
      </c>
      <c r="AG462" s="26">
        <v>120</v>
      </c>
      <c r="AH462" s="26" t="s">
        <v>84</v>
      </c>
      <c r="AI462" s="26" t="s">
        <v>85</v>
      </c>
      <c r="AJ462" s="27" t="s">
        <v>86</v>
      </c>
      <c r="AK462" s="27"/>
      <c r="AL462" s="26">
        <v>10</v>
      </c>
      <c r="AM462" s="26">
        <v>0</v>
      </c>
      <c r="AN462" s="26">
        <v>0</v>
      </c>
      <c r="AO462" s="29">
        <v>0</v>
      </c>
      <c r="AP462" s="30"/>
      <c r="AQ462" s="30"/>
      <c r="AR462" s="30"/>
      <c r="AS462" s="1">
        <v>0</v>
      </c>
      <c r="AT462" s="1"/>
      <c r="AU462" s="1"/>
      <c r="AV462" s="1"/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B462" s="1">
        <v>1</v>
      </c>
      <c r="BH462" s="1">
        <v>1</v>
      </c>
      <c r="BI462" s="1">
        <v>1</v>
      </c>
      <c r="BJ462" s="1">
        <v>1</v>
      </c>
      <c r="BK462" s="1">
        <v>1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>
        <v>0</v>
      </c>
    </row>
    <row r="463" spans="1:75" ht="15.75" hidden="1" customHeight="1" x14ac:dyDescent="0.3">
      <c r="A463" s="2">
        <v>423</v>
      </c>
      <c r="B463" s="2">
        <v>1</v>
      </c>
      <c r="C463" s="2" t="s">
        <v>75</v>
      </c>
      <c r="D463" s="1">
        <v>9</v>
      </c>
      <c r="E463" s="2" t="str">
        <f t="shared" si="289"/>
        <v>9_Carcharhiniformes</v>
      </c>
      <c r="F463" s="2" t="s">
        <v>76</v>
      </c>
      <c r="G463" s="2" t="s">
        <v>1181</v>
      </c>
      <c r="H463" s="2" t="s">
        <v>1191</v>
      </c>
      <c r="I463" s="2" t="s">
        <v>1196</v>
      </c>
      <c r="J463" s="2" t="s">
        <v>1197</v>
      </c>
      <c r="K463" s="19" t="str">
        <f t="shared" si="290"/>
        <v>Hemitriakis falcata</v>
      </c>
      <c r="L463" s="20">
        <f>VLOOKUP($K463,GlobSheetPaste!$H$3:$P$1269,2,FALSE)</f>
        <v>41822</v>
      </c>
      <c r="M463" s="20">
        <f>VLOOKUP($K463,GlobSheetPaste!$H$3:$P$1269,3,FALSE)</f>
        <v>68625571</v>
      </c>
      <c r="N463" s="20" t="str">
        <f>VLOOKUP($K463,GlobSheetPaste!$H$3:$P$1269,4,FALSE)</f>
        <v>published</v>
      </c>
      <c r="O463" s="20" t="str">
        <f>VLOOKUP($K463,GlobSheetPaste!$H$3:$P$1269,5,FALSE)</f>
        <v>LC</v>
      </c>
      <c r="P463" s="20">
        <f>VLOOKUP($K463,GlobSheetPaste!$H$3:$P$1269,6,FALSE)</f>
        <v>2003</v>
      </c>
      <c r="Q463" s="20" t="str">
        <f>VLOOKUP($K463,GlobSheetPaste!$H$3:$P$1269,7,FALSE)</f>
        <v>LC</v>
      </c>
      <c r="R463" s="20" t="str">
        <f>VLOOKUP($K463,GlobSheetPaste!$H$3:$P$1269,8,FALSE)</f>
        <v>NA</v>
      </c>
      <c r="S463" s="20" t="str">
        <f t="shared" si="510"/>
        <v>NoChange</v>
      </c>
      <c r="T463" s="20" t="b">
        <f t="shared" si="291"/>
        <v>0</v>
      </c>
      <c r="U463" s="20">
        <f>VLOOKUP($K463,GlobSheetPaste!$H$3:$P$1269,9,FALSE)</f>
        <v>2015</v>
      </c>
      <c r="V463" s="19">
        <v>110</v>
      </c>
      <c r="W463" s="19">
        <v>200</v>
      </c>
      <c r="X463" s="2" t="b">
        <f t="shared" ref="X463:Y463" si="518">ISNUMBER(V463)</f>
        <v>1</v>
      </c>
      <c r="Y463" s="2" t="b">
        <f t="shared" si="518"/>
        <v>1</v>
      </c>
      <c r="Z463" s="2" t="s">
        <v>89</v>
      </c>
      <c r="AB463" s="2" t="s">
        <v>83</v>
      </c>
      <c r="AC463" s="24" t="str">
        <f ca="1">IFERROR(__xludf.DUMMYFUNCTION("SPLIT(AB463,""_"")"),"Coastal")</f>
        <v>Coastal</v>
      </c>
      <c r="AD463" s="24"/>
      <c r="AE463" s="24">
        <f>VLOOKUP(J463,rangearea210527!$B$2:$C$1159,2,TRUE)</f>
        <v>40481.246720000003</v>
      </c>
      <c r="AF463" s="26" t="s">
        <v>118</v>
      </c>
      <c r="AG463" s="26">
        <v>80</v>
      </c>
      <c r="AH463" s="26" t="s">
        <v>84</v>
      </c>
      <c r="AI463" s="26" t="s">
        <v>85</v>
      </c>
      <c r="AJ463" s="27" t="s">
        <v>86</v>
      </c>
      <c r="AK463" s="27"/>
      <c r="AL463" s="26"/>
      <c r="AM463" s="26">
        <v>0</v>
      </c>
      <c r="AN463" s="26">
        <v>0</v>
      </c>
      <c r="AO463" s="29">
        <v>0</v>
      </c>
      <c r="AP463" s="30"/>
      <c r="AQ463" s="30"/>
      <c r="AR463" s="30"/>
      <c r="AS463" s="1">
        <v>0</v>
      </c>
      <c r="AT463" s="1"/>
      <c r="AU463" s="1"/>
      <c r="AV463" s="1"/>
      <c r="AW463" s="1">
        <v>1</v>
      </c>
      <c r="AX463" s="1">
        <v>1</v>
      </c>
      <c r="AY463" s="1">
        <v>1</v>
      </c>
      <c r="BA463" s="1">
        <v>1</v>
      </c>
      <c r="BH463" s="1">
        <v>1</v>
      </c>
      <c r="BJ463" s="1">
        <v>1</v>
      </c>
      <c r="BK463" s="1">
        <v>1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>
        <v>0</v>
      </c>
    </row>
    <row r="464" spans="1:75" ht="15.75" hidden="1" customHeight="1" x14ac:dyDescent="0.3">
      <c r="A464" s="2">
        <v>424</v>
      </c>
      <c r="B464" s="2">
        <v>1</v>
      </c>
      <c r="C464" s="2" t="s">
        <v>75</v>
      </c>
      <c r="D464" s="1">
        <v>9</v>
      </c>
      <c r="E464" s="2" t="str">
        <f t="shared" si="289"/>
        <v>9_Carcharhiniformes</v>
      </c>
      <c r="F464" s="2" t="s">
        <v>76</v>
      </c>
      <c r="G464" s="2" t="s">
        <v>1181</v>
      </c>
      <c r="H464" s="2" t="s">
        <v>1191</v>
      </c>
      <c r="I464" s="2" t="s">
        <v>1198</v>
      </c>
      <c r="J464" s="2" t="s">
        <v>1199</v>
      </c>
      <c r="K464" s="19" t="str">
        <f t="shared" si="290"/>
        <v>Hemitriakis indroyonoi</v>
      </c>
      <c r="L464" s="20">
        <f>VLOOKUP($K464,GlobSheetPaste!$H$3:$P$1269,2,FALSE)</f>
        <v>176486023</v>
      </c>
      <c r="M464" s="20">
        <f>VLOOKUP($K464,GlobSheetPaste!$H$3:$P$1269,3,FALSE)</f>
        <v>176486027</v>
      </c>
      <c r="N464" s="20" t="str">
        <f>VLOOKUP($K464,GlobSheetPaste!$H$3:$P$1269,4,FALSE)</f>
        <v>submitted</v>
      </c>
      <c r="O464" s="20" t="str">
        <f>VLOOKUP($K464,GlobSheetPaste!$H$3:$P$1269,5,FALSE)</f>
        <v>NE</v>
      </c>
      <c r="P464" s="20" t="str">
        <f>VLOOKUP($K464,GlobSheetPaste!$H$3:$P$1269,6,FALSE)</f>
        <v>NA</v>
      </c>
      <c r="Q464" s="20" t="str">
        <f>VLOOKUP($K464,GlobSheetPaste!$H$3:$P$1269,7,FALSE)</f>
        <v>EN</v>
      </c>
      <c r="R464" s="20" t="str">
        <f>VLOOKUP($K464,GlobSheetPaste!$H$3:$P$1269,8,FALSE)</f>
        <v>A2d; B2ab(v)</v>
      </c>
      <c r="S464" s="1" t="s">
        <v>117</v>
      </c>
      <c r="T464" s="20" t="b">
        <f t="shared" si="291"/>
        <v>0</v>
      </c>
      <c r="U464" s="22">
        <f>VLOOKUP($K464,GlobSheetPaste!$H$3:$P$1269,9,FALSE)</f>
        <v>44228</v>
      </c>
      <c r="V464" s="23">
        <v>60</v>
      </c>
      <c r="W464" s="23">
        <v>100</v>
      </c>
      <c r="X464" s="2" t="b">
        <f t="shared" ref="X464:Y464" si="519">ISNUMBER(V464)</f>
        <v>1</v>
      </c>
      <c r="Y464" s="2" t="b">
        <f t="shared" si="519"/>
        <v>1</v>
      </c>
      <c r="Z464" s="1" t="s">
        <v>1200</v>
      </c>
      <c r="AB464" s="2" t="s">
        <v>83</v>
      </c>
      <c r="AC464" s="24" t="str">
        <f ca="1">IFERROR(__xludf.DUMMYFUNCTION("SPLIT(AB464,""_"")"),"Coastal")</f>
        <v>Coastal</v>
      </c>
      <c r="AD464" s="24"/>
      <c r="AE464" s="24">
        <f>VLOOKUP(J464,rangearea210527!$B$2:$C$1159,2,TRUE)</f>
        <v>577.53312530000005</v>
      </c>
      <c r="AF464" s="26" t="s">
        <v>118</v>
      </c>
      <c r="AG464" s="26">
        <v>120</v>
      </c>
      <c r="AH464" s="26" t="s">
        <v>84</v>
      </c>
      <c r="AI464" s="26" t="s">
        <v>85</v>
      </c>
      <c r="AJ464" s="27" t="s">
        <v>86</v>
      </c>
      <c r="AK464" s="27"/>
      <c r="AL464" s="26">
        <v>10</v>
      </c>
      <c r="AM464" s="26">
        <v>0</v>
      </c>
      <c r="AN464" s="26">
        <v>0</v>
      </c>
      <c r="AO464" s="29">
        <v>0</v>
      </c>
      <c r="AP464" s="30"/>
      <c r="AQ464" s="30"/>
      <c r="AR464" s="30"/>
      <c r="AS464" s="1">
        <v>1</v>
      </c>
      <c r="AT464" s="1"/>
      <c r="AU464" s="1"/>
      <c r="AV464" s="1"/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B464" s="1">
        <v>1</v>
      </c>
      <c r="BH464" s="1">
        <v>1</v>
      </c>
      <c r="BI464" s="1">
        <v>1</v>
      </c>
      <c r="BJ464" s="1">
        <v>1</v>
      </c>
      <c r="BK464" s="1">
        <v>1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>
        <v>0</v>
      </c>
    </row>
    <row r="465" spans="1:75" ht="15.75" hidden="1" customHeight="1" x14ac:dyDescent="0.3">
      <c r="A465" s="2">
        <v>425</v>
      </c>
      <c r="B465" s="2">
        <v>1</v>
      </c>
      <c r="C465" s="2" t="s">
        <v>75</v>
      </c>
      <c r="D465" s="1">
        <v>9</v>
      </c>
      <c r="E465" s="2" t="str">
        <f t="shared" si="289"/>
        <v>9_Carcharhiniformes</v>
      </c>
      <c r="F465" s="2" t="s">
        <v>76</v>
      </c>
      <c r="G465" s="2" t="s">
        <v>1181</v>
      </c>
      <c r="H465" s="2" t="s">
        <v>1191</v>
      </c>
      <c r="I465" s="2" t="s">
        <v>1201</v>
      </c>
      <c r="J465" s="2" t="s">
        <v>1202</v>
      </c>
      <c r="K465" s="19" t="str">
        <f t="shared" si="290"/>
        <v>Hemitriakis japanica</v>
      </c>
      <c r="L465" s="20">
        <f>VLOOKUP($K465,GlobSheetPaste!$H$3:$P$1269,2,FALSE)</f>
        <v>161507</v>
      </c>
      <c r="M465" s="20">
        <f>VLOOKUP($K465,GlobSheetPaste!$H$3:$P$1269,3,FALSE)</f>
        <v>124497048</v>
      </c>
      <c r="N465" s="20" t="str">
        <f>VLOOKUP($K465,GlobSheetPaste!$H$3:$P$1269,4,FALSE)</f>
        <v>published</v>
      </c>
      <c r="O465" s="20" t="str">
        <f>VLOOKUP($K465,GlobSheetPaste!$H$3:$P$1269,5,FALSE)</f>
        <v>LC</v>
      </c>
      <c r="P465" s="20">
        <f>VLOOKUP($K465,GlobSheetPaste!$H$3:$P$1269,6,FALSE)</f>
        <v>2007</v>
      </c>
      <c r="Q465" s="20" t="str">
        <f>VLOOKUP($K465,GlobSheetPaste!$H$3:$P$1269,7,FALSE)</f>
        <v>EN</v>
      </c>
      <c r="R465" s="20" t="str">
        <f>VLOOKUP($K465,GlobSheetPaste!$H$3:$P$1269,8,FALSE)</f>
        <v>A2d</v>
      </c>
      <c r="S465" s="1" t="s">
        <v>81</v>
      </c>
      <c r="T465" s="20" t="b">
        <f t="shared" si="291"/>
        <v>0</v>
      </c>
      <c r="U465" s="22">
        <f>VLOOKUP($K465,GlobSheetPaste!$H$3:$P$1269,9,FALSE)</f>
        <v>44197</v>
      </c>
      <c r="V465" s="19">
        <v>1</v>
      </c>
      <c r="W465" s="19">
        <v>100</v>
      </c>
      <c r="X465" s="2" t="b">
        <f t="shared" ref="X465:Y465" si="520">ISNUMBER(V465)</f>
        <v>1</v>
      </c>
      <c r="Y465" s="2" t="b">
        <f t="shared" si="520"/>
        <v>1</v>
      </c>
      <c r="Z465" s="2" t="s">
        <v>89</v>
      </c>
      <c r="AB465" s="2" t="s">
        <v>83</v>
      </c>
      <c r="AC465" s="24" t="str">
        <f ca="1">IFERROR(__xludf.DUMMYFUNCTION("SPLIT(AB465,""_"")"),"Coastal")</f>
        <v>Coastal</v>
      </c>
      <c r="AD465" s="24"/>
      <c r="AE465" s="24">
        <f>VLOOKUP(J465,rangearea210527!$B$2:$C$1159,2,TRUE)</f>
        <v>940536.96829999995</v>
      </c>
      <c r="AF465" s="26"/>
      <c r="AG465" s="26">
        <v>108</v>
      </c>
      <c r="AH465" s="26" t="s">
        <v>84</v>
      </c>
      <c r="AI465" s="26" t="s">
        <v>85</v>
      </c>
      <c r="AJ465" s="27" t="s">
        <v>86</v>
      </c>
      <c r="AK465" s="27"/>
      <c r="AL465" s="26">
        <v>10</v>
      </c>
      <c r="AM465" s="26">
        <v>0</v>
      </c>
      <c r="AN465" s="26">
        <v>0</v>
      </c>
      <c r="AO465" s="29">
        <v>0</v>
      </c>
      <c r="AP465" s="30"/>
      <c r="AQ465" s="30"/>
      <c r="AR465" s="30"/>
      <c r="AS465" s="1">
        <v>0</v>
      </c>
      <c r="AT465" s="1"/>
      <c r="AU465" s="1"/>
      <c r="AV465" s="1"/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J465" s="1">
        <v>1</v>
      </c>
      <c r="BK465" s="1">
        <v>1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>
        <v>0</v>
      </c>
    </row>
    <row r="466" spans="1:75" ht="15.75" hidden="1" customHeight="1" x14ac:dyDescent="0.3">
      <c r="A466" s="2">
        <v>426</v>
      </c>
      <c r="B466" s="2">
        <v>1</v>
      </c>
      <c r="C466" s="2" t="s">
        <v>75</v>
      </c>
      <c r="D466" s="1">
        <v>9</v>
      </c>
      <c r="E466" s="2" t="str">
        <f t="shared" si="289"/>
        <v>9_Carcharhiniformes</v>
      </c>
      <c r="F466" s="2" t="s">
        <v>76</v>
      </c>
      <c r="G466" s="2" t="s">
        <v>1181</v>
      </c>
      <c r="H466" s="2" t="s">
        <v>1191</v>
      </c>
      <c r="I466" s="2" t="s">
        <v>1203</v>
      </c>
      <c r="J466" s="2" t="s">
        <v>1204</v>
      </c>
      <c r="K466" s="19" t="str">
        <f t="shared" si="290"/>
        <v>Hemitriakis leucoperiptera</v>
      </c>
      <c r="L466" s="20">
        <f>VLOOKUP($K466,GlobSheetPaste!$H$3:$P$1269,2,FALSE)</f>
        <v>39353</v>
      </c>
      <c r="M466" s="20">
        <f>VLOOKUP($K466,GlobSheetPaste!$H$3:$P$1269,3,FALSE)</f>
        <v>124404742</v>
      </c>
      <c r="N466" s="20" t="str">
        <f>VLOOKUP($K466,GlobSheetPaste!$H$3:$P$1269,4,FALSE)</f>
        <v>submitted</v>
      </c>
      <c r="O466" s="20" t="str">
        <f>VLOOKUP($K466,GlobSheetPaste!$H$3:$P$1269,5,FALSE)</f>
        <v>EN</v>
      </c>
      <c r="P466" s="20">
        <f>VLOOKUP($K466,GlobSheetPaste!$H$3:$P$1269,6,FALSE)</f>
        <v>2005</v>
      </c>
      <c r="Q466" s="20" t="str">
        <f>VLOOKUP($K466,GlobSheetPaste!$H$3:$P$1269,7,FALSE)</f>
        <v>CR</v>
      </c>
      <c r="R466" s="20" t="str">
        <f>VLOOKUP($K466,GlobSheetPaste!$H$3:$P$1269,8,FALSE)</f>
        <v>A2d</v>
      </c>
      <c r="S466" s="20" t="str">
        <f t="shared" ref="S466:S470" si="521">IF(O466=Q466,"NoChange","non-genuine change")</f>
        <v>non-genuine change</v>
      </c>
      <c r="T466" s="20" t="b">
        <f t="shared" si="291"/>
        <v>0</v>
      </c>
      <c r="U466" s="22">
        <f>VLOOKUP($K466,GlobSheetPaste!$H$3:$P$1269,9,FALSE)</f>
        <v>44228</v>
      </c>
      <c r="V466" s="19">
        <v>1</v>
      </c>
      <c r="W466" s="19">
        <v>48</v>
      </c>
      <c r="X466" s="2" t="b">
        <f t="shared" ref="X466:Y466" si="522">ISNUMBER(V466)</f>
        <v>1</v>
      </c>
      <c r="Y466" s="2" t="b">
        <f t="shared" si="522"/>
        <v>1</v>
      </c>
      <c r="Z466" s="2" t="s">
        <v>89</v>
      </c>
      <c r="AB466" s="2" t="s">
        <v>83</v>
      </c>
      <c r="AC466" s="24" t="str">
        <f ca="1">IFERROR(__xludf.DUMMYFUNCTION("SPLIT(AB466,""_"")"),"Coastal")</f>
        <v>Coastal</v>
      </c>
      <c r="AD466" s="24"/>
      <c r="AE466" s="24">
        <f>VLOOKUP(J466,rangearea210527!$B$2:$C$1159,2,TRUE)</f>
        <v>940536.96829999995</v>
      </c>
      <c r="AF466" s="25"/>
      <c r="AG466" s="25">
        <v>96</v>
      </c>
      <c r="AH466" s="26" t="s">
        <v>84</v>
      </c>
      <c r="AI466" s="26" t="s">
        <v>85</v>
      </c>
      <c r="AJ466" s="27" t="s">
        <v>86</v>
      </c>
      <c r="AK466" s="28"/>
      <c r="AL466" s="25">
        <v>8</v>
      </c>
      <c r="AM466" s="26">
        <v>0</v>
      </c>
      <c r="AN466" s="26">
        <v>0</v>
      </c>
      <c r="AO466" s="29">
        <v>1</v>
      </c>
      <c r="AP466" s="30"/>
      <c r="AQ466" s="30"/>
      <c r="AR466" s="30"/>
      <c r="AS466" s="1">
        <v>1</v>
      </c>
      <c r="AT466" s="1"/>
      <c r="AU466" s="1"/>
      <c r="AV466" s="1"/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J466" s="1">
        <v>1</v>
      </c>
      <c r="BK466" s="1">
        <v>1</v>
      </c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>
        <v>0</v>
      </c>
    </row>
    <row r="467" spans="1:75" ht="15.75" hidden="1" customHeight="1" x14ac:dyDescent="0.3">
      <c r="A467" s="2">
        <v>427</v>
      </c>
      <c r="B467" s="2">
        <v>1</v>
      </c>
      <c r="C467" s="2" t="s">
        <v>75</v>
      </c>
      <c r="D467" s="1">
        <v>9</v>
      </c>
      <c r="E467" s="2" t="str">
        <f t="shared" si="289"/>
        <v>9_Carcharhiniformes</v>
      </c>
      <c r="F467" s="2" t="s">
        <v>76</v>
      </c>
      <c r="G467" s="2" t="s">
        <v>1181</v>
      </c>
      <c r="H467" s="2" t="s">
        <v>1205</v>
      </c>
      <c r="I467" s="2" t="s">
        <v>1206</v>
      </c>
      <c r="J467" s="2" t="s">
        <v>1207</v>
      </c>
      <c r="K467" s="19" t="str">
        <f t="shared" si="290"/>
        <v>Hypogaleus hyugaensis</v>
      </c>
      <c r="L467" s="20">
        <f>VLOOKUP($K467,GlobSheetPaste!$H$3:$P$1269,2,FALSE)</f>
        <v>39354</v>
      </c>
      <c r="M467" s="20">
        <f>VLOOKUP($K467,GlobSheetPaste!$H$3:$P$1269,3,FALSE)</f>
        <v>68630213</v>
      </c>
      <c r="N467" s="20" t="str">
        <f>VLOOKUP($K467,GlobSheetPaste!$H$3:$P$1269,4,FALSE)</f>
        <v>published</v>
      </c>
      <c r="O467" s="20" t="str">
        <f>VLOOKUP($K467,GlobSheetPaste!$H$3:$P$1269,5,FALSE)</f>
        <v>NT</v>
      </c>
      <c r="P467" s="20">
        <f>VLOOKUP($K467,GlobSheetPaste!$H$3:$P$1269,6,FALSE)</f>
        <v>2005</v>
      </c>
      <c r="Q467" s="20" t="str">
        <f>VLOOKUP($K467,GlobSheetPaste!$H$3:$P$1269,7,FALSE)</f>
        <v>LC</v>
      </c>
      <c r="R467" s="20" t="str">
        <f>VLOOKUP($K467,GlobSheetPaste!$H$3:$P$1269,8,FALSE)</f>
        <v>NA</v>
      </c>
      <c r="S467" s="20" t="str">
        <f t="shared" si="521"/>
        <v>non-genuine change</v>
      </c>
      <c r="T467" s="20" t="b">
        <f t="shared" si="291"/>
        <v>0</v>
      </c>
      <c r="U467" s="20">
        <f>VLOOKUP($K467,GlobSheetPaste!$H$3:$P$1269,9,FALSE)</f>
        <v>2015</v>
      </c>
      <c r="V467" s="19">
        <v>40</v>
      </c>
      <c r="W467" s="19">
        <v>480</v>
      </c>
      <c r="X467" s="2" t="b">
        <f t="shared" ref="X467:Y467" si="523">ISNUMBER(V467)</f>
        <v>1</v>
      </c>
      <c r="Y467" s="2" t="b">
        <f t="shared" si="523"/>
        <v>1</v>
      </c>
      <c r="Z467" s="2" t="s">
        <v>89</v>
      </c>
      <c r="AB467" s="2" t="s">
        <v>83</v>
      </c>
      <c r="AC467" s="24" t="str">
        <f ca="1">IFERROR(__xludf.DUMMYFUNCTION("SPLIT(AB467,""_"")"),"Coastal")</f>
        <v>Coastal</v>
      </c>
      <c r="AD467" s="24"/>
      <c r="AE467" s="24">
        <f>VLOOKUP(J467,rangearea210527!$B$2:$C$1159,2,TRUE)</f>
        <v>1343705.8289999999</v>
      </c>
      <c r="AF467" s="26"/>
      <c r="AG467" s="26">
        <v>150</v>
      </c>
      <c r="AH467" s="26" t="s">
        <v>84</v>
      </c>
      <c r="AI467" s="26" t="s">
        <v>98</v>
      </c>
      <c r="AJ467" s="27" t="s">
        <v>99</v>
      </c>
      <c r="AK467" s="27"/>
      <c r="AL467" s="26"/>
      <c r="AM467" s="26">
        <v>0</v>
      </c>
      <c r="AN467" s="26">
        <v>0</v>
      </c>
      <c r="AO467" s="29">
        <v>0</v>
      </c>
      <c r="AP467" s="30"/>
      <c r="AQ467" s="30"/>
      <c r="AR467" s="30"/>
      <c r="AS467" s="1">
        <v>0</v>
      </c>
      <c r="AT467" s="1"/>
      <c r="AU467" s="1"/>
      <c r="AV467" s="1"/>
      <c r="AW467" s="1">
        <v>1</v>
      </c>
      <c r="AX467" s="1">
        <v>1</v>
      </c>
      <c r="AY467" s="1">
        <v>1</v>
      </c>
      <c r="BA467" s="1">
        <v>1</v>
      </c>
      <c r="BJ467" s="1">
        <v>1</v>
      </c>
      <c r="BK467" s="1">
        <v>1</v>
      </c>
      <c r="BL467" s="1"/>
      <c r="BM467" s="1"/>
      <c r="BN467" s="1"/>
      <c r="BO467" s="1"/>
      <c r="BP467" s="1"/>
      <c r="BQ467" s="1"/>
      <c r="BR467" s="1"/>
      <c r="BS467" s="1"/>
      <c r="BT467" s="1">
        <v>1</v>
      </c>
      <c r="BU467" s="1"/>
      <c r="BV467" s="1"/>
      <c r="BW467" s="1">
        <v>0</v>
      </c>
    </row>
    <row r="468" spans="1:75" ht="15.75" hidden="1" customHeight="1" x14ac:dyDescent="0.3">
      <c r="A468" s="2">
        <v>428</v>
      </c>
      <c r="B468" s="2">
        <v>1</v>
      </c>
      <c r="C468" s="2" t="s">
        <v>75</v>
      </c>
      <c r="D468" s="1">
        <v>9</v>
      </c>
      <c r="E468" s="2" t="str">
        <f t="shared" si="289"/>
        <v>9_Carcharhiniformes</v>
      </c>
      <c r="F468" s="2" t="s">
        <v>76</v>
      </c>
      <c r="G468" s="2" t="s">
        <v>1181</v>
      </c>
      <c r="H468" s="2" t="s">
        <v>1208</v>
      </c>
      <c r="I468" s="2" t="s">
        <v>464</v>
      </c>
      <c r="J468" s="2" t="s">
        <v>1209</v>
      </c>
      <c r="K468" s="19" t="str">
        <f t="shared" si="290"/>
        <v>Iago garricki</v>
      </c>
      <c r="L468" s="20">
        <f>VLOOKUP($K468,GlobSheetPaste!$H$3:$P$1269,2,FALSE)</f>
        <v>41829</v>
      </c>
      <c r="M468" s="20">
        <f>VLOOKUP($K468,GlobSheetPaste!$H$3:$P$1269,3,FALSE)</f>
        <v>68630492</v>
      </c>
      <c r="N468" s="20" t="str">
        <f>VLOOKUP($K468,GlobSheetPaste!$H$3:$P$1269,4,FALSE)</f>
        <v>published</v>
      </c>
      <c r="O468" s="20" t="str">
        <f>VLOOKUP($K468,GlobSheetPaste!$H$3:$P$1269,5,FALSE)</f>
        <v>LC</v>
      </c>
      <c r="P468" s="20">
        <f>VLOOKUP($K468,GlobSheetPaste!$H$3:$P$1269,6,FALSE)</f>
        <v>2003</v>
      </c>
      <c r="Q468" s="20" t="str">
        <f>VLOOKUP($K468,GlobSheetPaste!$H$3:$P$1269,7,FALSE)</f>
        <v>LC</v>
      </c>
      <c r="R468" s="20" t="str">
        <f>VLOOKUP($K468,GlobSheetPaste!$H$3:$P$1269,8,FALSE)</f>
        <v>NA</v>
      </c>
      <c r="S468" s="20" t="str">
        <f t="shared" si="521"/>
        <v>NoChange</v>
      </c>
      <c r="T468" s="20" t="b">
        <f t="shared" si="291"/>
        <v>0</v>
      </c>
      <c r="U468" s="20">
        <f>VLOOKUP($K468,GlobSheetPaste!$H$3:$P$1269,9,FALSE)</f>
        <v>2015</v>
      </c>
      <c r="V468" s="19">
        <v>250</v>
      </c>
      <c r="W468" s="19">
        <v>477</v>
      </c>
      <c r="X468" s="2" t="b">
        <f t="shared" ref="X468:Y468" si="524">ISNUMBER(V468)</f>
        <v>1</v>
      </c>
      <c r="Y468" s="2" t="b">
        <f t="shared" si="524"/>
        <v>1</v>
      </c>
      <c r="Z468" s="2" t="s">
        <v>89</v>
      </c>
      <c r="AB468" s="2" t="s">
        <v>178</v>
      </c>
      <c r="AC468" s="24" t="str">
        <f ca="1">IFERROR(__xludf.DUMMYFUNCTION("SPLIT(AB468,""_"")"),"Deepwater")</f>
        <v>Deepwater</v>
      </c>
      <c r="AD468" s="24"/>
      <c r="AE468" s="24">
        <f>VLOOKUP(J468,rangearea210527!$B$2:$C$1159,2,TRUE)</f>
        <v>130248.8818</v>
      </c>
      <c r="AF468" s="26" t="s">
        <v>118</v>
      </c>
      <c r="AG468" s="26">
        <v>75</v>
      </c>
      <c r="AH468" s="26" t="s">
        <v>84</v>
      </c>
      <c r="AI468" s="26" t="s">
        <v>85</v>
      </c>
      <c r="AJ468" s="27" t="s">
        <v>86</v>
      </c>
      <c r="AK468" s="27"/>
      <c r="AL468" s="26"/>
      <c r="AM468" s="26">
        <v>1</v>
      </c>
      <c r="AN468" s="26">
        <v>0</v>
      </c>
      <c r="AO468" s="29">
        <v>0</v>
      </c>
      <c r="AP468" s="30"/>
      <c r="AQ468" s="30"/>
      <c r="AR468" s="30"/>
      <c r="AS468" s="1">
        <v>1</v>
      </c>
      <c r="AT468" s="1"/>
      <c r="AU468" s="1"/>
      <c r="AV468" s="1"/>
      <c r="AW468" s="1">
        <v>0</v>
      </c>
      <c r="AX468" s="1">
        <v>0</v>
      </c>
      <c r="AY468" s="1">
        <v>1</v>
      </c>
      <c r="BC468" s="1">
        <v>1</v>
      </c>
      <c r="BH468" s="1">
        <v>1</v>
      </c>
      <c r="BJ468" s="1">
        <v>1</v>
      </c>
      <c r="BL468" s="1">
        <v>1</v>
      </c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>
        <v>0</v>
      </c>
    </row>
    <row r="469" spans="1:75" ht="15.75" hidden="1" customHeight="1" x14ac:dyDescent="0.3">
      <c r="A469" s="2">
        <v>429</v>
      </c>
      <c r="B469" s="2">
        <v>1</v>
      </c>
      <c r="C469" s="2" t="s">
        <v>75</v>
      </c>
      <c r="D469" s="1">
        <v>9</v>
      </c>
      <c r="E469" s="2" t="str">
        <f t="shared" si="289"/>
        <v>9_Carcharhiniformes</v>
      </c>
      <c r="F469" s="2" t="s">
        <v>76</v>
      </c>
      <c r="G469" s="2" t="s">
        <v>1181</v>
      </c>
      <c r="H469" s="2" t="s">
        <v>1208</v>
      </c>
      <c r="I469" s="2" t="s">
        <v>626</v>
      </c>
      <c r="J469" s="2" t="s">
        <v>1210</v>
      </c>
      <c r="K469" s="19" t="str">
        <f t="shared" si="290"/>
        <v>Iago omanensis</v>
      </c>
      <c r="L469" s="20">
        <f>VLOOKUP($K469,GlobSheetPaste!$H$3:$P$1269,2,FALSE)</f>
        <v>161501</v>
      </c>
      <c r="M469" s="20">
        <f>VLOOKUP($K469,GlobSheetPaste!$H$3:$P$1269,3,FALSE)</f>
        <v>173438349</v>
      </c>
      <c r="N469" s="20" t="str">
        <f>VLOOKUP($K469,GlobSheetPaste!$H$3:$P$1269,4,FALSE)</f>
        <v>submitted</v>
      </c>
      <c r="O469" s="20" t="str">
        <f>VLOOKUP($K469,GlobSheetPaste!$H$3:$P$1269,5,FALSE)</f>
        <v>LC</v>
      </c>
      <c r="P469" s="20">
        <f>VLOOKUP($K469,GlobSheetPaste!$H$3:$P$1269,6,FALSE)</f>
        <v>2008</v>
      </c>
      <c r="Q469" s="20" t="str">
        <f>VLOOKUP($K469,GlobSheetPaste!$H$3:$P$1269,7,FALSE)</f>
        <v>LC</v>
      </c>
      <c r="R469" s="20" t="str">
        <f>VLOOKUP($K469,GlobSheetPaste!$H$3:$P$1269,8,FALSE)</f>
        <v>NA</v>
      </c>
      <c r="S469" s="20" t="str">
        <f t="shared" si="521"/>
        <v>NoChange</v>
      </c>
      <c r="T469" s="20" t="b">
        <f t="shared" si="291"/>
        <v>0</v>
      </c>
      <c r="U469" s="20" t="str">
        <f>VLOOKUP($K469,GlobSheetPaste!$H$3:$P$1269,9,FALSE)</f>
        <v>Submitted 201218</v>
      </c>
      <c r="V469" s="19">
        <v>92</v>
      </c>
      <c r="W469" s="19">
        <v>2195</v>
      </c>
      <c r="X469" s="2" t="b">
        <f t="shared" ref="X469:Y469" si="525">ISNUMBER(V469)</f>
        <v>1</v>
      </c>
      <c r="Y469" s="2" t="b">
        <f t="shared" si="525"/>
        <v>1</v>
      </c>
      <c r="Z469" s="2" t="s">
        <v>89</v>
      </c>
      <c r="AB469" s="2" t="s">
        <v>178</v>
      </c>
      <c r="AC469" s="24" t="str">
        <f ca="1">IFERROR(__xludf.DUMMYFUNCTION("SPLIT(AB469,""_"")"),"Deepwater")</f>
        <v>Deepwater</v>
      </c>
      <c r="AD469" s="24"/>
      <c r="AE469" s="24">
        <f>VLOOKUP(J469,rangearea210527!$B$2:$C$1159,2,TRUE)</f>
        <v>499063.72820000001</v>
      </c>
      <c r="AF469" s="26"/>
      <c r="AG469" s="26">
        <v>89</v>
      </c>
      <c r="AH469" s="26" t="s">
        <v>84</v>
      </c>
      <c r="AI469" s="26" t="s">
        <v>85</v>
      </c>
      <c r="AJ469" s="27" t="s">
        <v>86</v>
      </c>
      <c r="AK469" s="27"/>
      <c r="AL469" s="26"/>
      <c r="AM469" s="26">
        <v>1</v>
      </c>
      <c r="AN469" s="26">
        <v>0</v>
      </c>
      <c r="AO469" s="29">
        <v>0</v>
      </c>
      <c r="AP469" s="30"/>
      <c r="AQ469" s="30"/>
      <c r="AR469" s="30"/>
      <c r="AS469" s="1">
        <v>1</v>
      </c>
      <c r="AT469" s="1"/>
      <c r="AU469" s="1"/>
      <c r="AV469" s="1"/>
      <c r="AW469" s="1">
        <v>0</v>
      </c>
      <c r="AX469" s="1">
        <v>0</v>
      </c>
      <c r="AY469" s="1">
        <v>1</v>
      </c>
      <c r="BC469" s="1">
        <v>1</v>
      </c>
      <c r="BJ469" s="1">
        <v>1</v>
      </c>
      <c r="BL469" s="1">
        <v>1</v>
      </c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>
        <v>0</v>
      </c>
    </row>
    <row r="470" spans="1:75" ht="15.75" hidden="1" customHeight="1" x14ac:dyDescent="0.3">
      <c r="A470" s="2">
        <v>430</v>
      </c>
      <c r="B470" s="2">
        <v>1</v>
      </c>
      <c r="C470" s="2" t="s">
        <v>75</v>
      </c>
      <c r="D470" s="1">
        <v>9</v>
      </c>
      <c r="E470" s="2" t="str">
        <f t="shared" si="289"/>
        <v>9_Carcharhiniformes</v>
      </c>
      <c r="F470" s="2" t="s">
        <v>76</v>
      </c>
      <c r="G470" s="2" t="s">
        <v>1181</v>
      </c>
      <c r="H470" s="2" t="s">
        <v>1211</v>
      </c>
      <c r="I470" s="2" t="s">
        <v>1212</v>
      </c>
      <c r="J470" s="2" t="s">
        <v>1213</v>
      </c>
      <c r="K470" s="19" t="str">
        <f t="shared" si="290"/>
        <v>Mustelus albipinnis</v>
      </c>
      <c r="L470" s="20">
        <f>VLOOKUP($K470,GlobSheetPaste!$H$3:$P$1269,2,FALSE)</f>
        <v>161451</v>
      </c>
      <c r="M470" s="20">
        <f>VLOOKUP($K470,GlobSheetPaste!$H$3:$P$1269,3,FALSE)</f>
        <v>124487621</v>
      </c>
      <c r="N470" s="20" t="str">
        <f>VLOOKUP($K470,GlobSheetPaste!$H$3:$P$1269,4,FALSE)</f>
        <v>published</v>
      </c>
      <c r="O470" s="20" t="str">
        <f>VLOOKUP($K470,GlobSheetPaste!$H$3:$P$1269,5,FALSE)</f>
        <v>DD</v>
      </c>
      <c r="P470" s="20">
        <f>VLOOKUP($K470,GlobSheetPaste!$H$3:$P$1269,6,FALSE)</f>
        <v>2007</v>
      </c>
      <c r="Q470" s="20" t="str">
        <f>VLOOKUP($K470,GlobSheetPaste!$H$3:$P$1269,7,FALSE)</f>
        <v>LC</v>
      </c>
      <c r="R470" s="20" t="str">
        <f>VLOOKUP($K470,GlobSheetPaste!$H$3:$P$1269,8,FALSE)</f>
        <v>NA</v>
      </c>
      <c r="S470" s="20" t="str">
        <f t="shared" si="521"/>
        <v>non-genuine change</v>
      </c>
      <c r="T470" s="20" t="b">
        <f t="shared" si="291"/>
        <v>0</v>
      </c>
      <c r="U470" s="22">
        <f>VLOOKUP($K470,GlobSheetPaste!$H$3:$P$1269,9,FALSE)</f>
        <v>43891</v>
      </c>
      <c r="V470" s="19">
        <v>30</v>
      </c>
      <c r="W470" s="19">
        <v>281</v>
      </c>
      <c r="X470" s="2" t="b">
        <f t="shared" ref="X470:Y470" si="526">ISNUMBER(V470)</f>
        <v>1</v>
      </c>
      <c r="Y470" s="2" t="b">
        <f t="shared" si="526"/>
        <v>1</v>
      </c>
      <c r="Z470" s="2" t="s">
        <v>89</v>
      </c>
      <c r="AB470" s="2" t="s">
        <v>83</v>
      </c>
      <c r="AC470" s="24" t="str">
        <f ca="1">IFERROR(__xludf.DUMMYFUNCTION("SPLIT(AB470,""_"")"),"Coastal")</f>
        <v>Coastal</v>
      </c>
      <c r="AD470" s="24"/>
      <c r="AE470" s="24">
        <f>VLOOKUP(J470,rangearea210527!$B$2:$C$1159,2,TRUE)</f>
        <v>26455.828089999999</v>
      </c>
      <c r="AF470" s="26" t="s">
        <v>118</v>
      </c>
      <c r="AG470" s="26">
        <v>118</v>
      </c>
      <c r="AH470" s="26" t="s">
        <v>84</v>
      </c>
      <c r="AI470" s="26" t="s">
        <v>85</v>
      </c>
      <c r="AJ470" s="27" t="s">
        <v>86</v>
      </c>
      <c r="AK470" s="27"/>
      <c r="AL470" s="26"/>
      <c r="AM470" s="26">
        <v>0</v>
      </c>
      <c r="AN470" s="26">
        <v>0</v>
      </c>
      <c r="AO470" s="29">
        <v>0</v>
      </c>
      <c r="AP470" s="30"/>
      <c r="AQ470" s="26">
        <v>1</v>
      </c>
      <c r="AR470" s="30"/>
      <c r="AS470" s="1">
        <v>0</v>
      </c>
      <c r="AT470" s="1"/>
      <c r="AU470" s="1"/>
      <c r="AV470" s="1"/>
      <c r="AW470" s="1">
        <v>1</v>
      </c>
      <c r="AX470" s="1">
        <v>1</v>
      </c>
      <c r="AY470" s="1">
        <v>1</v>
      </c>
      <c r="BA470" s="1">
        <v>1</v>
      </c>
      <c r="BH470" s="1">
        <v>1</v>
      </c>
      <c r="BJ470" s="1">
        <v>1</v>
      </c>
      <c r="BK470" s="1">
        <v>1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>
        <v>0</v>
      </c>
    </row>
    <row r="471" spans="1:75" ht="15.75" hidden="1" customHeight="1" x14ac:dyDescent="0.3">
      <c r="A471" s="1">
        <v>430.1</v>
      </c>
      <c r="B471" s="1">
        <v>2</v>
      </c>
      <c r="C471" s="2" t="s">
        <v>75</v>
      </c>
      <c r="D471" s="1">
        <v>9</v>
      </c>
      <c r="E471" s="2" t="str">
        <f t="shared" si="289"/>
        <v>9_Carcharhiniformes</v>
      </c>
      <c r="F471" s="2" t="s">
        <v>76</v>
      </c>
      <c r="G471" s="2" t="s">
        <v>1181</v>
      </c>
      <c r="H471" s="2" t="s">
        <v>1211</v>
      </c>
      <c r="I471" s="1" t="s">
        <v>1214</v>
      </c>
      <c r="J471" s="1" t="s">
        <v>1215</v>
      </c>
      <c r="K471" s="19" t="str">
        <f t="shared" si="290"/>
        <v>Mustelus andamanensis</v>
      </c>
      <c r="L471" s="20" t="e">
        <f>VLOOKUP($K471,GlobSheetPaste!$H$3:$P$1269,2,FALSE)</f>
        <v>#N/A</v>
      </c>
      <c r="M471" s="20" t="e">
        <f>VLOOKUP($K471,GlobSheetPaste!$H$3:$P$1269,3,FALSE)</f>
        <v>#N/A</v>
      </c>
      <c r="N471" s="1" t="s">
        <v>1216</v>
      </c>
      <c r="O471" s="1" t="s">
        <v>367</v>
      </c>
      <c r="P471" s="1" t="s">
        <v>267</v>
      </c>
      <c r="Q471" s="1" t="s">
        <v>1217</v>
      </c>
      <c r="R471" s="1" t="s">
        <v>1218</v>
      </c>
      <c r="S471" s="1" t="s">
        <v>117</v>
      </c>
      <c r="T471" s="20" t="b">
        <f t="shared" si="291"/>
        <v>0</v>
      </c>
      <c r="U471" s="1" t="s">
        <v>1219</v>
      </c>
      <c r="V471" s="23">
        <v>0</v>
      </c>
      <c r="W471" s="23">
        <v>100</v>
      </c>
      <c r="X471" s="2" t="b">
        <f t="shared" ref="X471:Y471" si="527">ISNUMBER(V471)</f>
        <v>1</v>
      </c>
      <c r="Y471" s="2" t="b">
        <f t="shared" si="527"/>
        <v>1</v>
      </c>
      <c r="Z471" s="1" t="s">
        <v>1220</v>
      </c>
      <c r="AB471" s="2" t="s">
        <v>83</v>
      </c>
      <c r="AC471" s="24" t="str">
        <f ca="1">IFERROR(__xludf.DUMMYFUNCTION("SPLIT(AB471,""_"")"),"Coastal")</f>
        <v>Coastal</v>
      </c>
      <c r="AD471" s="24"/>
      <c r="AE471" s="24"/>
      <c r="AF471" s="26"/>
      <c r="AG471" s="26">
        <v>109</v>
      </c>
      <c r="AH471" s="26" t="s">
        <v>84</v>
      </c>
      <c r="AI471" s="26" t="s">
        <v>85</v>
      </c>
      <c r="AJ471" s="27" t="s">
        <v>86</v>
      </c>
      <c r="AK471" s="27"/>
      <c r="AL471" s="26">
        <v>11</v>
      </c>
      <c r="AM471" s="26"/>
      <c r="AN471" s="26"/>
      <c r="AO471" s="29"/>
      <c r="AP471" s="30"/>
      <c r="AQ471" s="30"/>
      <c r="AR471" s="30"/>
      <c r="AS471" s="1"/>
      <c r="AT471" s="1"/>
      <c r="AU471" s="1"/>
      <c r="AV471" s="1"/>
      <c r="AW471" s="1"/>
      <c r="AX471" s="1"/>
      <c r="AY471" s="1"/>
      <c r="BA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>
        <v>0</v>
      </c>
    </row>
    <row r="472" spans="1:75" ht="15.75" hidden="1" customHeight="1" x14ac:dyDescent="0.3">
      <c r="A472" s="2">
        <v>431</v>
      </c>
      <c r="B472" s="2">
        <v>1</v>
      </c>
      <c r="C472" s="2" t="s">
        <v>75</v>
      </c>
      <c r="D472" s="1">
        <v>9</v>
      </c>
      <c r="E472" s="2" t="str">
        <f t="shared" si="289"/>
        <v>9_Carcharhiniformes</v>
      </c>
      <c r="F472" s="2" t="s">
        <v>76</v>
      </c>
      <c r="G472" s="2" t="s">
        <v>1181</v>
      </c>
      <c r="H472" s="2" t="s">
        <v>1211</v>
      </c>
      <c r="I472" s="2" t="s">
        <v>482</v>
      </c>
      <c r="J472" s="2" t="s">
        <v>1221</v>
      </c>
      <c r="K472" s="19" t="str">
        <f t="shared" si="290"/>
        <v>Mustelus antarcticus</v>
      </c>
      <c r="L472" s="20">
        <f>VLOOKUP($K472,GlobSheetPaste!$H$3:$P$1269,2,FALSE)</f>
        <v>39355</v>
      </c>
      <c r="M472" s="20">
        <f>VLOOKUP($K472,GlobSheetPaste!$H$3:$P$1269,3,FALSE)</f>
        <v>68634159</v>
      </c>
      <c r="N472" s="20" t="str">
        <f>VLOOKUP($K472,GlobSheetPaste!$H$3:$P$1269,4,FALSE)</f>
        <v>published</v>
      </c>
      <c r="O472" s="20" t="str">
        <f>VLOOKUP($K472,GlobSheetPaste!$H$3:$P$1269,5,FALSE)</f>
        <v>LC</v>
      </c>
      <c r="P472" s="20">
        <f>VLOOKUP($K472,GlobSheetPaste!$H$3:$P$1269,6,FALSE)</f>
        <v>2003</v>
      </c>
      <c r="Q472" s="20" t="str">
        <f>VLOOKUP($K472,GlobSheetPaste!$H$3:$P$1269,7,FALSE)</f>
        <v>LC</v>
      </c>
      <c r="R472" s="20" t="str">
        <f>VLOOKUP($K472,GlobSheetPaste!$H$3:$P$1269,8,FALSE)</f>
        <v>NA</v>
      </c>
      <c r="S472" s="20" t="str">
        <f>IF(O472=Q472,"NoChange","non-genuine change")</f>
        <v>NoChange</v>
      </c>
      <c r="T472" s="20" t="b">
        <f t="shared" si="291"/>
        <v>0</v>
      </c>
      <c r="U472" s="20">
        <f>VLOOKUP($K472,GlobSheetPaste!$H$3:$P$1269,9,FALSE)</f>
        <v>2015</v>
      </c>
      <c r="V472" s="19">
        <v>1</v>
      </c>
      <c r="W472" s="19">
        <v>350</v>
      </c>
      <c r="X472" s="2" t="b">
        <f t="shared" ref="X472:Y472" si="528">ISNUMBER(V472)</f>
        <v>1</v>
      </c>
      <c r="Y472" s="2" t="b">
        <f t="shared" si="528"/>
        <v>1</v>
      </c>
      <c r="Z472" s="2" t="s">
        <v>89</v>
      </c>
      <c r="AB472" s="2" t="s">
        <v>83</v>
      </c>
      <c r="AC472" s="24" t="str">
        <f ca="1">IFERROR(__xludf.DUMMYFUNCTION("SPLIT(AB472,""_"")"),"Coastal")</f>
        <v>Coastal</v>
      </c>
      <c r="AD472" s="24"/>
      <c r="AE472" s="24">
        <f>VLOOKUP(J472,rangearea210527!$B$2:$C$1159,2,TRUE)</f>
        <v>552174.3798</v>
      </c>
      <c r="AF472" s="26"/>
      <c r="AG472" s="26">
        <v>185.2</v>
      </c>
      <c r="AH472" s="26" t="s">
        <v>84</v>
      </c>
      <c r="AI472" s="26" t="s">
        <v>98</v>
      </c>
      <c r="AJ472" s="27" t="s">
        <v>99</v>
      </c>
      <c r="AK472" s="27"/>
      <c r="AL472" s="26">
        <v>10</v>
      </c>
      <c r="AM472" s="26">
        <v>0</v>
      </c>
      <c r="AN472" s="26">
        <v>0</v>
      </c>
      <c r="AO472" s="29">
        <v>0</v>
      </c>
      <c r="AP472" s="30"/>
      <c r="AQ472" s="30"/>
      <c r="AR472" s="30"/>
      <c r="AS472" s="1">
        <v>0</v>
      </c>
      <c r="AT472" s="1"/>
      <c r="AU472" s="1"/>
      <c r="AV472" s="1"/>
      <c r="AW472" s="1">
        <v>1</v>
      </c>
      <c r="AX472" s="1">
        <v>1</v>
      </c>
      <c r="AY472" s="1">
        <v>1</v>
      </c>
      <c r="BA472" s="1">
        <v>1</v>
      </c>
      <c r="BJ472" s="1">
        <v>1</v>
      </c>
      <c r="BK472" s="1">
        <v>1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>
        <v>0</v>
      </c>
    </row>
    <row r="473" spans="1:75" ht="15.75" hidden="1" customHeight="1" x14ac:dyDescent="0.3">
      <c r="A473" s="2">
        <v>432</v>
      </c>
      <c r="B473" s="2">
        <v>1</v>
      </c>
      <c r="C473" s="2" t="s">
        <v>75</v>
      </c>
      <c r="D473" s="1">
        <v>9</v>
      </c>
      <c r="E473" s="2" t="str">
        <f t="shared" si="289"/>
        <v>9_Carcharhiniformes</v>
      </c>
      <c r="F473" s="2" t="s">
        <v>76</v>
      </c>
      <c r="G473" s="2" t="s">
        <v>1181</v>
      </c>
      <c r="H473" s="2" t="s">
        <v>1211</v>
      </c>
      <c r="I473" s="2" t="s">
        <v>1222</v>
      </c>
      <c r="J473" s="2" t="s">
        <v>1223</v>
      </c>
      <c r="K473" s="19" t="str">
        <f t="shared" si="290"/>
        <v>Mustelus asterias</v>
      </c>
      <c r="L473" s="20">
        <f>VLOOKUP($K473,GlobSheetPaste!$H$3:$P$1269,2,FALSE)</f>
        <v>39357</v>
      </c>
      <c r="M473" s="20">
        <f>VLOOKUP($K473,GlobSheetPaste!$H$3:$P$1269,3,FALSE)</f>
        <v>124405496</v>
      </c>
      <c r="N473" s="20" t="str">
        <f>VLOOKUP($K473,GlobSheetPaste!$H$3:$P$1269,4,FALSE)</f>
        <v>published</v>
      </c>
      <c r="O473" s="20" t="str">
        <f>VLOOKUP($K473,GlobSheetPaste!$H$3:$P$1269,5,FALSE)</f>
        <v>LC</v>
      </c>
      <c r="P473" s="20">
        <f>VLOOKUP($K473,GlobSheetPaste!$H$3:$P$1269,6,FALSE)</f>
        <v>2006</v>
      </c>
      <c r="Q473" s="20" t="str">
        <f>VLOOKUP($K473,GlobSheetPaste!$H$3:$P$1269,7,FALSE)</f>
        <v>NT</v>
      </c>
      <c r="R473" s="20" t="str">
        <f>VLOOKUP($K473,GlobSheetPaste!$H$3:$P$1269,8,FALSE)</f>
        <v>A2d</v>
      </c>
      <c r="S473" s="1" t="s">
        <v>81</v>
      </c>
      <c r="T473" s="20" t="b">
        <f t="shared" si="291"/>
        <v>0</v>
      </c>
      <c r="U473" s="22">
        <f>VLOOKUP($K473,GlobSheetPaste!$H$3:$P$1269,9,FALSE)</f>
        <v>44197</v>
      </c>
      <c r="V473" s="19">
        <v>1</v>
      </c>
      <c r="W473" s="19">
        <v>199</v>
      </c>
      <c r="X473" s="2" t="b">
        <f t="shared" ref="X473:Y473" si="529">ISNUMBER(V473)</f>
        <v>1</v>
      </c>
      <c r="Y473" s="2" t="b">
        <f t="shared" si="529"/>
        <v>1</v>
      </c>
      <c r="Z473" s="2" t="s">
        <v>89</v>
      </c>
      <c r="AB473" s="2" t="s">
        <v>83</v>
      </c>
      <c r="AC473" s="24" t="str">
        <f ca="1">IFERROR(__xludf.DUMMYFUNCTION("SPLIT(AB473,""_"")"),"Coastal")</f>
        <v>Coastal</v>
      </c>
      <c r="AD473" s="24"/>
      <c r="AE473" s="24">
        <f>VLOOKUP(J473,rangearea210527!$B$2:$C$1159,2,TRUE)</f>
        <v>1424993.075</v>
      </c>
      <c r="AF473" s="26"/>
      <c r="AG473" s="26">
        <v>140</v>
      </c>
      <c r="AH473" s="26" t="s">
        <v>84</v>
      </c>
      <c r="AI473" s="26" t="s">
        <v>85</v>
      </c>
      <c r="AJ473" s="27" t="s">
        <v>86</v>
      </c>
      <c r="AK473" s="27"/>
      <c r="AL473" s="26">
        <v>13</v>
      </c>
      <c r="AM473" s="26">
        <v>0</v>
      </c>
      <c r="AN473" s="26">
        <v>0</v>
      </c>
      <c r="AO473" s="29">
        <v>0</v>
      </c>
      <c r="AP473" s="30"/>
      <c r="AQ473" s="30"/>
      <c r="AR473" s="30"/>
      <c r="AS473" s="1">
        <v>0</v>
      </c>
      <c r="AT473" s="1"/>
      <c r="AU473" s="1"/>
      <c r="AV473" s="1"/>
      <c r="AW473" s="1">
        <v>1</v>
      </c>
      <c r="AX473" s="1">
        <v>1</v>
      </c>
      <c r="AY473" s="1">
        <v>1</v>
      </c>
      <c r="BA473" s="1">
        <v>1</v>
      </c>
      <c r="BJ473" s="1">
        <v>1</v>
      </c>
      <c r="BK473" s="1">
        <v>1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>
        <v>0</v>
      </c>
    </row>
    <row r="474" spans="1:75" ht="15.75" hidden="1" customHeight="1" x14ac:dyDescent="0.3">
      <c r="A474" s="2">
        <v>433</v>
      </c>
      <c r="B474" s="2">
        <v>1</v>
      </c>
      <c r="C474" s="2" t="s">
        <v>75</v>
      </c>
      <c r="D474" s="1">
        <v>9</v>
      </c>
      <c r="E474" s="2" t="str">
        <f t="shared" si="289"/>
        <v>9_Carcharhiniformes</v>
      </c>
      <c r="F474" s="2" t="s">
        <v>76</v>
      </c>
      <c r="G474" s="2" t="s">
        <v>1181</v>
      </c>
      <c r="H474" s="2" t="s">
        <v>1211</v>
      </c>
      <c r="I474" s="2" t="s">
        <v>1224</v>
      </c>
      <c r="J474" s="2" t="s">
        <v>1225</v>
      </c>
      <c r="K474" s="19" t="str">
        <f t="shared" si="290"/>
        <v>Mustelus californicus</v>
      </c>
      <c r="L474" s="20">
        <f>VLOOKUP($K474,GlobSheetPaste!$H$3:$P$1269,2,FALSE)</f>
        <v>161334</v>
      </c>
      <c r="M474" s="20">
        <f>VLOOKUP($K474,GlobSheetPaste!$H$3:$P$1269,3,FALSE)</f>
        <v>80672080</v>
      </c>
      <c r="N474" s="20" t="str">
        <f>VLOOKUP($K474,GlobSheetPaste!$H$3:$P$1269,4,FALSE)</f>
        <v>published</v>
      </c>
      <c r="O474" s="20" t="str">
        <f>VLOOKUP($K474,GlobSheetPaste!$H$3:$P$1269,5,FALSE)</f>
        <v>LC</v>
      </c>
      <c r="P474" s="20">
        <f>VLOOKUP($K474,GlobSheetPaste!$H$3:$P$1269,6,FALSE)</f>
        <v>2004</v>
      </c>
      <c r="Q474" s="20" t="str">
        <f>VLOOKUP($K474,GlobSheetPaste!$H$3:$P$1269,7,FALSE)</f>
        <v>LC</v>
      </c>
      <c r="R474" s="20" t="str">
        <f>VLOOKUP($K474,GlobSheetPaste!$H$3:$P$1269,8,FALSE)</f>
        <v>NA</v>
      </c>
      <c r="S474" s="20" t="str">
        <f t="shared" ref="S474:S483" si="530">IF(O474=Q474,"NoChange","non-genuine change")</f>
        <v>NoChange</v>
      </c>
      <c r="T474" s="20" t="b">
        <f t="shared" si="291"/>
        <v>0</v>
      </c>
      <c r="U474" s="20">
        <f>VLOOKUP($K474,GlobSheetPaste!$H$3:$P$1269,9,FALSE)</f>
        <v>2014</v>
      </c>
      <c r="V474" s="19">
        <v>2</v>
      </c>
      <c r="W474" s="19">
        <v>265</v>
      </c>
      <c r="X474" s="2" t="b">
        <f t="shared" ref="X474:Y474" si="531">ISNUMBER(V474)</f>
        <v>1</v>
      </c>
      <c r="Y474" s="2" t="b">
        <f t="shared" si="531"/>
        <v>1</v>
      </c>
      <c r="Z474" s="2" t="s">
        <v>89</v>
      </c>
      <c r="AB474" s="2" t="s">
        <v>83</v>
      </c>
      <c r="AC474" s="24" t="str">
        <f ca="1">IFERROR(__xludf.DUMMYFUNCTION("SPLIT(AB474,""_"")"),"Coastal")</f>
        <v>Coastal</v>
      </c>
      <c r="AD474" s="24"/>
      <c r="AE474" s="24">
        <f>VLOOKUP(J474,rangearea210527!$B$2:$C$1159,2,TRUE)</f>
        <v>127774.15760000001</v>
      </c>
      <c r="AF474" s="26" t="s">
        <v>118</v>
      </c>
      <c r="AG474" s="26">
        <v>160</v>
      </c>
      <c r="AH474" s="26" t="s">
        <v>84</v>
      </c>
      <c r="AI474" s="26" t="s">
        <v>98</v>
      </c>
      <c r="AJ474" s="27" t="s">
        <v>99</v>
      </c>
      <c r="AK474" s="27"/>
      <c r="AL474" s="26">
        <v>5.5</v>
      </c>
      <c r="AM474" s="26">
        <v>0</v>
      </c>
      <c r="AN474" s="26">
        <v>0</v>
      </c>
      <c r="AO474" s="29">
        <v>0</v>
      </c>
      <c r="AP474" s="30"/>
      <c r="AQ474" s="26">
        <v>1</v>
      </c>
      <c r="AR474" s="30"/>
      <c r="AS474" s="1">
        <v>0</v>
      </c>
      <c r="AT474" s="1"/>
      <c r="AU474" s="1"/>
      <c r="AV474" s="1"/>
      <c r="AW474" s="1">
        <v>1</v>
      </c>
      <c r="AX474" s="1">
        <v>1</v>
      </c>
      <c r="AY474" s="1">
        <v>1</v>
      </c>
      <c r="BA474" s="1">
        <v>1</v>
      </c>
      <c r="BH474" s="1">
        <v>1</v>
      </c>
      <c r="BJ474" s="1">
        <v>1</v>
      </c>
      <c r="BK474" s="1">
        <v>1</v>
      </c>
      <c r="BL474" s="1"/>
      <c r="BM474" s="1"/>
      <c r="BN474" s="1"/>
      <c r="BO474" s="1"/>
      <c r="BP474" s="1"/>
      <c r="BQ474" s="1"/>
      <c r="BR474" s="1">
        <v>1</v>
      </c>
      <c r="BS474" s="1">
        <v>1</v>
      </c>
      <c r="BT474" s="1"/>
      <c r="BU474" s="1"/>
      <c r="BV474" s="1"/>
      <c r="BW474" s="1">
        <v>0</v>
      </c>
    </row>
    <row r="475" spans="1:75" ht="15.75" hidden="1" customHeight="1" x14ac:dyDescent="0.3">
      <c r="A475" s="2">
        <v>434</v>
      </c>
      <c r="B475" s="2">
        <v>1</v>
      </c>
      <c r="C475" s="2" t="s">
        <v>75</v>
      </c>
      <c r="D475" s="1">
        <v>9</v>
      </c>
      <c r="E475" s="2" t="str">
        <f t="shared" si="289"/>
        <v>9_Carcharhiniformes</v>
      </c>
      <c r="F475" s="2" t="s">
        <v>76</v>
      </c>
      <c r="G475" s="2" t="s">
        <v>1181</v>
      </c>
      <c r="H475" s="2" t="s">
        <v>1211</v>
      </c>
      <c r="I475" s="2" t="s">
        <v>1226</v>
      </c>
      <c r="J475" s="2" t="s">
        <v>1227</v>
      </c>
      <c r="K475" s="19" t="str">
        <f t="shared" si="290"/>
        <v>Mustelus canis</v>
      </c>
      <c r="L475" s="20">
        <f>VLOOKUP($K475,GlobSheetPaste!$H$3:$P$1269,2,FALSE)</f>
        <v>39359</v>
      </c>
      <c r="M475" s="20">
        <f>VLOOKUP($K475,GlobSheetPaste!$H$3:$P$1269,3,FALSE)</f>
        <v>2908200</v>
      </c>
      <c r="N475" s="20" t="str">
        <f>VLOOKUP($K475,GlobSheetPaste!$H$3:$P$1269,4,FALSE)</f>
        <v>published</v>
      </c>
      <c r="O475" s="20" t="str">
        <f>VLOOKUP($K475,GlobSheetPaste!$H$3:$P$1269,5,FALSE)</f>
        <v>NT</v>
      </c>
      <c r="P475" s="20">
        <f>VLOOKUP($K475,GlobSheetPaste!$H$3:$P$1269,6,FALSE)</f>
        <v>2005</v>
      </c>
      <c r="Q475" s="20" t="str">
        <f>VLOOKUP($K475,GlobSheetPaste!$H$3:$P$1269,7,FALSE)</f>
        <v>NT</v>
      </c>
      <c r="R475" s="20" t="str">
        <f>VLOOKUP($K475,GlobSheetPaste!$H$3:$P$1269,8,FALSE)</f>
        <v>A2bd</v>
      </c>
      <c r="S475" s="20" t="str">
        <f t="shared" si="530"/>
        <v>NoChange</v>
      </c>
      <c r="T475" s="20" t="b">
        <f t="shared" si="291"/>
        <v>0</v>
      </c>
      <c r="U475" s="22">
        <f>VLOOKUP($K475,GlobSheetPaste!$H$3:$P$1269,9,FALSE)</f>
        <v>44197</v>
      </c>
      <c r="V475" s="19">
        <v>0</v>
      </c>
      <c r="W475" s="19">
        <v>808</v>
      </c>
      <c r="X475" s="2" t="b">
        <f t="shared" ref="X475:Y475" si="532">ISNUMBER(V475)</f>
        <v>1</v>
      </c>
      <c r="Y475" s="2" t="b">
        <f t="shared" si="532"/>
        <v>1</v>
      </c>
      <c r="Z475" s="2" t="s">
        <v>89</v>
      </c>
      <c r="AB475" s="2" t="s">
        <v>95</v>
      </c>
      <c r="AC475" s="24" t="str">
        <f ca="1">IFERROR(__xludf.DUMMYFUNCTION("SPLIT(AB475,""_"")"),"Coastal")</f>
        <v>Coastal</v>
      </c>
      <c r="AD475" s="24" t="str">
        <f ca="1">IFERROR(__xludf.DUMMYFUNCTION("""COMPUTED_VALUE"""),"Deepwater")</f>
        <v>Deepwater</v>
      </c>
      <c r="AE475" s="24">
        <f>VLOOKUP(J475,rangearea210527!$B$2:$C$1159,2,TRUE)</f>
        <v>2679550.0449999999</v>
      </c>
      <c r="AF475" s="26"/>
      <c r="AG475" s="26">
        <v>150</v>
      </c>
      <c r="AH475" s="26" t="s">
        <v>84</v>
      </c>
      <c r="AI475" s="26" t="s">
        <v>98</v>
      </c>
      <c r="AJ475" s="27" t="s">
        <v>99</v>
      </c>
      <c r="AK475" s="27"/>
      <c r="AL475" s="26">
        <v>10.8</v>
      </c>
      <c r="AM475" s="26">
        <v>0</v>
      </c>
      <c r="AN475" s="26">
        <v>0</v>
      </c>
      <c r="AO475" s="29">
        <v>0</v>
      </c>
      <c r="AP475" s="30"/>
      <c r="AQ475" s="30"/>
      <c r="AR475" s="30"/>
      <c r="AS475" s="1">
        <v>0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BA475" s="1">
        <v>1</v>
      </c>
      <c r="BJ475" s="1">
        <v>1</v>
      </c>
      <c r="BK475" s="1">
        <v>1</v>
      </c>
      <c r="BL475" s="1"/>
      <c r="BM475" s="1"/>
      <c r="BN475" s="1"/>
      <c r="BO475" s="1"/>
      <c r="BP475" s="1"/>
      <c r="BQ475" s="1"/>
      <c r="BR475" s="1">
        <v>1</v>
      </c>
      <c r="BS475" s="1">
        <v>1</v>
      </c>
      <c r="BT475" s="1"/>
      <c r="BU475" s="1"/>
      <c r="BV475" s="1"/>
      <c r="BW475" s="1">
        <v>0</v>
      </c>
    </row>
    <row r="476" spans="1:75" ht="15.75" hidden="1" customHeight="1" x14ac:dyDescent="0.3">
      <c r="A476" s="2">
        <v>435</v>
      </c>
      <c r="B476" s="2">
        <v>1</v>
      </c>
      <c r="C476" s="2" t="s">
        <v>75</v>
      </c>
      <c r="D476" s="1">
        <v>9</v>
      </c>
      <c r="E476" s="2" t="str">
        <f t="shared" si="289"/>
        <v>9_Carcharhiniformes</v>
      </c>
      <c r="F476" s="2" t="s">
        <v>76</v>
      </c>
      <c r="G476" s="2" t="s">
        <v>1181</v>
      </c>
      <c r="H476" s="2" t="s">
        <v>1211</v>
      </c>
      <c r="I476" s="2" t="s">
        <v>1228</v>
      </c>
      <c r="J476" s="2" t="s">
        <v>1229</v>
      </c>
      <c r="K476" s="19" t="str">
        <f t="shared" si="290"/>
        <v>Mustelus dorsalis</v>
      </c>
      <c r="L476" s="20">
        <f>VLOOKUP($K476,GlobSheetPaste!$H$3:$P$1269,2,FALSE)</f>
        <v>44580</v>
      </c>
      <c r="M476" s="20">
        <f>VLOOKUP($K476,GlobSheetPaste!$H$3:$P$1269,3,FALSE)</f>
        <v>124433729</v>
      </c>
      <c r="N476" s="20" t="str">
        <f>VLOOKUP($K476,GlobSheetPaste!$H$3:$P$1269,4,FALSE)</f>
        <v>published</v>
      </c>
      <c r="O476" s="20" t="str">
        <f>VLOOKUP($K476,GlobSheetPaste!$H$3:$P$1269,5,FALSE)</f>
        <v>DD</v>
      </c>
      <c r="P476" s="20">
        <f>VLOOKUP($K476,GlobSheetPaste!$H$3:$P$1269,6,FALSE)</f>
        <v>2004</v>
      </c>
      <c r="Q476" s="20" t="str">
        <f>VLOOKUP($K476,GlobSheetPaste!$H$3:$P$1269,7,FALSE)</f>
        <v>VU</v>
      </c>
      <c r="R476" s="20" t="str">
        <f>VLOOKUP($K476,GlobSheetPaste!$H$3:$P$1269,8,FALSE)</f>
        <v>A2d</v>
      </c>
      <c r="S476" s="20" t="str">
        <f t="shared" si="530"/>
        <v>non-genuine change</v>
      </c>
      <c r="T476" s="20" t="b">
        <f t="shared" si="291"/>
        <v>0</v>
      </c>
      <c r="U476" s="22">
        <f>VLOOKUP($K476,GlobSheetPaste!$H$3:$P$1269,9,FALSE)</f>
        <v>43891</v>
      </c>
      <c r="V476" s="19">
        <v>20</v>
      </c>
      <c r="W476" s="19">
        <v>200</v>
      </c>
      <c r="X476" s="2" t="b">
        <f t="shared" ref="X476:Y476" si="533">ISNUMBER(V476)</f>
        <v>1</v>
      </c>
      <c r="Y476" s="2" t="b">
        <f t="shared" si="533"/>
        <v>1</v>
      </c>
      <c r="Z476" s="2" t="s">
        <v>89</v>
      </c>
      <c r="AB476" s="2" t="s">
        <v>83</v>
      </c>
      <c r="AC476" s="24" t="str">
        <f ca="1">IFERROR(__xludf.DUMMYFUNCTION("SPLIT(AB476,""_"")"),"Coastal")</f>
        <v>Coastal</v>
      </c>
      <c r="AD476" s="24"/>
      <c r="AE476" s="24">
        <f>VLOOKUP(J476,rangearea210527!$B$2:$C$1159,2,TRUE)</f>
        <v>123859.2613</v>
      </c>
      <c r="AF476" s="26" t="s">
        <v>118</v>
      </c>
      <c r="AG476" s="26">
        <v>66</v>
      </c>
      <c r="AH476" s="26" t="s">
        <v>84</v>
      </c>
      <c r="AI476" s="26" t="s">
        <v>85</v>
      </c>
      <c r="AJ476" s="27" t="s">
        <v>86</v>
      </c>
      <c r="AK476" s="27"/>
      <c r="AL476" s="26">
        <v>6</v>
      </c>
      <c r="AM476" s="26">
        <v>0</v>
      </c>
      <c r="AN476" s="26">
        <v>0</v>
      </c>
      <c r="AO476" s="29">
        <v>0</v>
      </c>
      <c r="AP476" s="30"/>
      <c r="AQ476" s="26">
        <v>1</v>
      </c>
      <c r="AR476" s="30"/>
      <c r="AS476" s="1">
        <v>0</v>
      </c>
      <c r="AT476" s="1"/>
      <c r="AU476" s="1"/>
      <c r="AV476" s="1"/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B476" s="1">
        <v>1</v>
      </c>
      <c r="BH476" s="1">
        <v>1</v>
      </c>
      <c r="BI476" s="1">
        <v>1</v>
      </c>
      <c r="BJ476" s="1">
        <v>1</v>
      </c>
      <c r="BK476" s="1">
        <v>1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>
        <v>0</v>
      </c>
    </row>
    <row r="477" spans="1:75" ht="15.75" hidden="1" customHeight="1" x14ac:dyDescent="0.3">
      <c r="A477" s="2">
        <v>436</v>
      </c>
      <c r="B477" s="2">
        <v>1</v>
      </c>
      <c r="C477" s="2" t="s">
        <v>75</v>
      </c>
      <c r="D477" s="1">
        <v>9</v>
      </c>
      <c r="E477" s="2" t="str">
        <f t="shared" si="289"/>
        <v>9_Carcharhiniformes</v>
      </c>
      <c r="F477" s="2" t="s">
        <v>76</v>
      </c>
      <c r="G477" s="2" t="s">
        <v>1181</v>
      </c>
      <c r="H477" s="2" t="s">
        <v>1211</v>
      </c>
      <c r="I477" s="2" t="s">
        <v>1041</v>
      </c>
      <c r="J477" s="2" t="s">
        <v>1230</v>
      </c>
      <c r="K477" s="19" t="str">
        <f t="shared" si="290"/>
        <v>Mustelus fasciatus</v>
      </c>
      <c r="L477" s="20">
        <f>VLOOKUP($K477,GlobSheetPaste!$H$3:$P$1269,2,FALSE)</f>
        <v>44581</v>
      </c>
      <c r="M477" s="20">
        <f>VLOOKUP($K477,GlobSheetPaste!$H$3:$P$1269,3,FALSE)</f>
        <v>2995765</v>
      </c>
      <c r="N477" s="20" t="str">
        <f>VLOOKUP($K477,GlobSheetPaste!$H$3:$P$1269,4,FALSE)</f>
        <v>published</v>
      </c>
      <c r="O477" s="20" t="str">
        <f>VLOOKUP($K477,GlobSheetPaste!$H$3:$P$1269,5,FALSE)</f>
        <v>CR</v>
      </c>
      <c r="P477" s="20">
        <f>VLOOKUP($K477,GlobSheetPaste!$H$3:$P$1269,6,FALSE)</f>
        <v>2004</v>
      </c>
      <c r="Q477" s="20" t="str">
        <f>VLOOKUP($K477,GlobSheetPaste!$H$3:$P$1269,7,FALSE)</f>
        <v>CR</v>
      </c>
      <c r="R477" s="20" t="str">
        <f>VLOOKUP($K477,GlobSheetPaste!$H$3:$P$1269,8,FALSE)</f>
        <v>A2bd</v>
      </c>
      <c r="S477" s="20" t="str">
        <f t="shared" si="530"/>
        <v>NoChange</v>
      </c>
      <c r="T477" s="20" t="b">
        <f t="shared" si="291"/>
        <v>0</v>
      </c>
      <c r="U477" s="22">
        <f>VLOOKUP($K477,GlobSheetPaste!$H$3:$P$1269,9,FALSE)</f>
        <v>43891</v>
      </c>
      <c r="V477" s="19">
        <v>0</v>
      </c>
      <c r="W477" s="19">
        <v>500</v>
      </c>
      <c r="X477" s="2" t="b">
        <f t="shared" ref="X477:Y477" si="534">ISNUMBER(V477)</f>
        <v>1</v>
      </c>
      <c r="Y477" s="2" t="b">
        <f t="shared" si="534"/>
        <v>1</v>
      </c>
      <c r="Z477" s="2" t="s">
        <v>89</v>
      </c>
      <c r="AB477" s="2" t="s">
        <v>95</v>
      </c>
      <c r="AC477" s="24" t="str">
        <f ca="1">IFERROR(__xludf.DUMMYFUNCTION("SPLIT(AB477,""_"")"),"Coastal")</f>
        <v>Coastal</v>
      </c>
      <c r="AD477" s="24" t="str">
        <f ca="1">IFERROR(__xludf.DUMMYFUNCTION("""COMPUTED_VALUE"""),"Deepwater")</f>
        <v>Deepwater</v>
      </c>
      <c r="AE477" s="24">
        <f>VLOOKUP(J477,rangearea210527!$B$2:$C$1159,2,TRUE)</f>
        <v>460526.18569999997</v>
      </c>
      <c r="AF477" s="26"/>
      <c r="AG477" s="26">
        <v>177</v>
      </c>
      <c r="AH477" s="26" t="s">
        <v>84</v>
      </c>
      <c r="AI477" s="26" t="s">
        <v>98</v>
      </c>
      <c r="AJ477" s="27" t="s">
        <v>99</v>
      </c>
      <c r="AK477" s="27"/>
      <c r="AL477" s="26">
        <v>14.5</v>
      </c>
      <c r="AM477" s="26">
        <v>0</v>
      </c>
      <c r="AN477" s="26">
        <v>0</v>
      </c>
      <c r="AO477" s="29">
        <v>0</v>
      </c>
      <c r="AP477" s="30"/>
      <c r="AQ477" s="30"/>
      <c r="AR477" s="30"/>
      <c r="AS477" s="1">
        <v>0</v>
      </c>
      <c r="AT477" s="1"/>
      <c r="AU477" s="1">
        <v>1</v>
      </c>
      <c r="AV477" s="1"/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B477" s="1">
        <v>1</v>
      </c>
      <c r="BJ477" s="1">
        <v>1</v>
      </c>
      <c r="BK477" s="1">
        <v>1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>
        <v>0</v>
      </c>
    </row>
    <row r="478" spans="1:75" ht="15.75" hidden="1" customHeight="1" x14ac:dyDescent="0.3">
      <c r="A478" s="2">
        <v>437</v>
      </c>
      <c r="B478" s="2">
        <v>1</v>
      </c>
      <c r="C478" s="2" t="s">
        <v>75</v>
      </c>
      <c r="D478" s="1">
        <v>9</v>
      </c>
      <c r="E478" s="2" t="str">
        <f t="shared" si="289"/>
        <v>9_Carcharhiniformes</v>
      </c>
      <c r="F478" s="2" t="s">
        <v>76</v>
      </c>
      <c r="G478" s="2" t="s">
        <v>1181</v>
      </c>
      <c r="H478" s="2" t="s">
        <v>1211</v>
      </c>
      <c r="I478" s="2" t="s">
        <v>186</v>
      </c>
      <c r="J478" s="2" t="s">
        <v>1231</v>
      </c>
      <c r="K478" s="19" t="str">
        <f t="shared" si="290"/>
        <v>Mustelus griseus</v>
      </c>
      <c r="L478" s="20">
        <f>VLOOKUP($K478,GlobSheetPaste!$H$3:$P$1269,2,FALSE)</f>
        <v>161715</v>
      </c>
      <c r="M478" s="20">
        <f>VLOOKUP($K478,GlobSheetPaste!$H$3:$P$1269,3,FALSE)</f>
        <v>124532728</v>
      </c>
      <c r="N478" s="20" t="str">
        <f>VLOOKUP($K478,GlobSheetPaste!$H$3:$P$1269,4,FALSE)</f>
        <v>published</v>
      </c>
      <c r="O478" s="20" t="str">
        <f>VLOOKUP($K478,GlobSheetPaste!$H$3:$P$1269,5,FALSE)</f>
        <v>DD</v>
      </c>
      <c r="P478" s="20">
        <f>VLOOKUP($K478,GlobSheetPaste!$H$3:$P$1269,6,FALSE)</f>
        <v>2007</v>
      </c>
      <c r="Q478" s="20" t="str">
        <f>VLOOKUP($K478,GlobSheetPaste!$H$3:$P$1269,7,FALSE)</f>
        <v>EN</v>
      </c>
      <c r="R478" s="20" t="str">
        <f>VLOOKUP($K478,GlobSheetPaste!$H$3:$P$1269,8,FALSE)</f>
        <v>A2d</v>
      </c>
      <c r="S478" s="20" t="str">
        <f t="shared" si="530"/>
        <v>non-genuine change</v>
      </c>
      <c r="T478" s="20" t="b">
        <f t="shared" si="291"/>
        <v>0</v>
      </c>
      <c r="U478" s="22">
        <f>VLOOKUP($K478,GlobSheetPaste!$H$3:$P$1269,9,FALSE)</f>
        <v>43891</v>
      </c>
      <c r="V478" s="19">
        <v>1</v>
      </c>
      <c r="W478" s="19">
        <v>260</v>
      </c>
      <c r="X478" s="2" t="b">
        <f t="shared" ref="X478:Y478" si="535">ISNUMBER(V478)</f>
        <v>1</v>
      </c>
      <c r="Y478" s="2" t="b">
        <f t="shared" si="535"/>
        <v>1</v>
      </c>
      <c r="Z478" s="2" t="s">
        <v>262</v>
      </c>
      <c r="AB478" s="2" t="s">
        <v>83</v>
      </c>
      <c r="AC478" s="24" t="str">
        <f ca="1">IFERROR(__xludf.DUMMYFUNCTION("SPLIT(AB478,""_"")"),"Coastal")</f>
        <v>Coastal</v>
      </c>
      <c r="AD478" s="24"/>
      <c r="AE478" s="24">
        <f>VLOOKUP(J478,rangearea210527!$B$2:$C$1159,2,TRUE)</f>
        <v>1609013.7290000001</v>
      </c>
      <c r="AF478" s="26"/>
      <c r="AG478" s="26">
        <v>135</v>
      </c>
      <c r="AH478" s="26" t="s">
        <v>84</v>
      </c>
      <c r="AI478" s="26" t="s">
        <v>85</v>
      </c>
      <c r="AJ478" s="27" t="s">
        <v>86</v>
      </c>
      <c r="AK478" s="27"/>
      <c r="AL478" s="26">
        <v>11</v>
      </c>
      <c r="AM478" s="26">
        <v>0</v>
      </c>
      <c r="AN478" s="26">
        <v>0</v>
      </c>
      <c r="AO478" s="29">
        <v>0</v>
      </c>
      <c r="AP478" s="30"/>
      <c r="AQ478" s="30"/>
      <c r="AR478" s="30"/>
      <c r="AS478" s="1">
        <v>1</v>
      </c>
      <c r="AT478" s="1"/>
      <c r="AU478" s="1"/>
      <c r="AV478" s="1"/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B478" s="1">
        <v>1</v>
      </c>
      <c r="BJ478" s="1">
        <v>1</v>
      </c>
      <c r="BK478" s="1">
        <v>1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>
        <v>0</v>
      </c>
    </row>
    <row r="479" spans="1:75" ht="15.75" hidden="1" customHeight="1" x14ac:dyDescent="0.3">
      <c r="A479" s="2">
        <v>438</v>
      </c>
      <c r="B479" s="2">
        <v>1</v>
      </c>
      <c r="C479" s="2" t="s">
        <v>75</v>
      </c>
      <c r="D479" s="1">
        <v>9</v>
      </c>
      <c r="E479" s="2" t="str">
        <f t="shared" si="289"/>
        <v>9_Carcharhiniformes</v>
      </c>
      <c r="F479" s="2" t="s">
        <v>76</v>
      </c>
      <c r="G479" s="2" t="s">
        <v>1181</v>
      </c>
      <c r="H479" s="2" t="s">
        <v>1211</v>
      </c>
      <c r="I479" s="2" t="s">
        <v>1232</v>
      </c>
      <c r="J479" s="2" t="s">
        <v>1233</v>
      </c>
      <c r="K479" s="19" t="str">
        <f t="shared" si="290"/>
        <v>Mustelus henlei</v>
      </c>
      <c r="L479" s="20">
        <f>VLOOKUP($K479,GlobSheetPaste!$H$3:$P$1269,2,FALSE)</f>
        <v>161648</v>
      </c>
      <c r="M479" s="20">
        <f>VLOOKUP($K479,GlobSheetPaste!$H$3:$P$1269,3,FALSE)</f>
        <v>80672263</v>
      </c>
      <c r="N479" s="20" t="str">
        <f>VLOOKUP($K479,GlobSheetPaste!$H$3:$P$1269,4,FALSE)</f>
        <v>published</v>
      </c>
      <c r="O479" s="20" t="str">
        <f>VLOOKUP($K479,GlobSheetPaste!$H$3:$P$1269,5,FALSE)</f>
        <v>LC</v>
      </c>
      <c r="P479" s="20">
        <f>VLOOKUP($K479,GlobSheetPaste!$H$3:$P$1269,6,FALSE)</f>
        <v>2004</v>
      </c>
      <c r="Q479" s="20" t="str">
        <f>VLOOKUP($K479,GlobSheetPaste!$H$3:$P$1269,7,FALSE)</f>
        <v>LC</v>
      </c>
      <c r="R479" s="20" t="str">
        <f>VLOOKUP($K479,GlobSheetPaste!$H$3:$P$1269,8,FALSE)</f>
        <v>NA</v>
      </c>
      <c r="S479" s="20" t="str">
        <f t="shared" si="530"/>
        <v>NoChange</v>
      </c>
      <c r="T479" s="20" t="b">
        <f t="shared" si="291"/>
        <v>0</v>
      </c>
      <c r="U479" s="20">
        <f>VLOOKUP($K479,GlobSheetPaste!$H$3:$P$1269,9,FALSE)</f>
        <v>2014</v>
      </c>
      <c r="V479" s="19">
        <v>0</v>
      </c>
      <c r="W479" s="19">
        <v>281</v>
      </c>
      <c r="X479" s="2" t="b">
        <f t="shared" ref="X479:Y479" si="536">ISNUMBER(V479)</f>
        <v>1</v>
      </c>
      <c r="Y479" s="2" t="b">
        <f t="shared" si="536"/>
        <v>1</v>
      </c>
      <c r="Z479" s="2" t="s">
        <v>89</v>
      </c>
      <c r="AB479" s="2" t="s">
        <v>83</v>
      </c>
      <c r="AC479" s="24" t="str">
        <f ca="1">IFERROR(__xludf.DUMMYFUNCTION("SPLIT(AB479,""_"")"),"Coastal")</f>
        <v>Coastal</v>
      </c>
      <c r="AD479" s="24"/>
      <c r="AE479" s="24">
        <f>VLOOKUP(J479,rangearea210527!$B$2:$C$1159,2,TRUE)</f>
        <v>399832.92790000001</v>
      </c>
      <c r="AF479" s="26"/>
      <c r="AG479" s="26">
        <v>100</v>
      </c>
      <c r="AH479" s="26" t="s">
        <v>84</v>
      </c>
      <c r="AI479" s="26" t="s">
        <v>85</v>
      </c>
      <c r="AJ479" s="27" t="s">
        <v>86</v>
      </c>
      <c r="AK479" s="27"/>
      <c r="AL479" s="26" t="s">
        <v>1234</v>
      </c>
      <c r="AM479" s="26">
        <v>0</v>
      </c>
      <c r="AN479" s="26">
        <v>0</v>
      </c>
      <c r="AO479" s="29">
        <v>0</v>
      </c>
      <c r="AP479" s="30"/>
      <c r="AQ479" s="26">
        <v>1</v>
      </c>
      <c r="AR479" s="30"/>
      <c r="AS479" s="1">
        <v>0</v>
      </c>
      <c r="AT479" s="1"/>
      <c r="AU479" s="1"/>
      <c r="AV479" s="1"/>
      <c r="AW479" s="1">
        <v>1</v>
      </c>
      <c r="AX479" s="1">
        <v>1</v>
      </c>
      <c r="AY479" s="1">
        <v>1</v>
      </c>
      <c r="BA479" s="1">
        <v>1</v>
      </c>
      <c r="BJ479" s="1">
        <v>1</v>
      </c>
      <c r="BK479" s="1">
        <v>1</v>
      </c>
      <c r="BL479" s="1"/>
      <c r="BM479" s="1"/>
      <c r="BN479" s="1"/>
      <c r="BO479" s="1"/>
      <c r="BP479" s="1"/>
      <c r="BQ479" s="1"/>
      <c r="BR479" s="1">
        <v>1</v>
      </c>
      <c r="BS479" s="1">
        <v>1</v>
      </c>
      <c r="BT479" s="1"/>
      <c r="BU479" s="1"/>
      <c r="BV479" s="1"/>
      <c r="BW479" s="1">
        <v>0</v>
      </c>
    </row>
    <row r="480" spans="1:75" ht="15.75" hidden="1" customHeight="1" x14ac:dyDescent="0.3">
      <c r="A480" s="2">
        <v>439</v>
      </c>
      <c r="B480" s="2">
        <v>1</v>
      </c>
      <c r="C480" s="2" t="s">
        <v>75</v>
      </c>
      <c r="D480" s="1">
        <v>9</v>
      </c>
      <c r="E480" s="2" t="str">
        <f t="shared" si="289"/>
        <v>9_Carcharhiniformes</v>
      </c>
      <c r="F480" s="2" t="s">
        <v>76</v>
      </c>
      <c r="G480" s="2" t="s">
        <v>1181</v>
      </c>
      <c r="H480" s="2" t="s">
        <v>1211</v>
      </c>
      <c r="I480" s="2" t="s">
        <v>1235</v>
      </c>
      <c r="J480" s="2" t="s">
        <v>1236</v>
      </c>
      <c r="K480" s="19" t="str">
        <f t="shared" si="290"/>
        <v>Mustelus higmani</v>
      </c>
      <c r="L480" s="20">
        <f>VLOOKUP($K480,GlobSheetPaste!$H$3:$P$1269,2,FALSE)</f>
        <v>60204</v>
      </c>
      <c r="M480" s="20">
        <f>VLOOKUP($K480,GlobSheetPaste!$H$3:$P$1269,3,FALSE)</f>
        <v>3092518</v>
      </c>
      <c r="N480" s="20" t="str">
        <f>VLOOKUP($K480,GlobSheetPaste!$H$3:$P$1269,4,FALSE)</f>
        <v>published</v>
      </c>
      <c r="O480" s="20" t="str">
        <f>VLOOKUP($K480,GlobSheetPaste!$H$3:$P$1269,5,FALSE)</f>
        <v>LC</v>
      </c>
      <c r="P480" s="20">
        <f>VLOOKUP($K480,GlobSheetPaste!$H$3:$P$1269,6,FALSE)</f>
        <v>2006</v>
      </c>
      <c r="Q480" s="20" t="str">
        <f>VLOOKUP($K480,GlobSheetPaste!$H$3:$P$1269,7,FALSE)</f>
        <v>EN</v>
      </c>
      <c r="R480" s="20" t="str">
        <f>VLOOKUP($K480,GlobSheetPaste!$H$3:$P$1269,8,FALSE)</f>
        <v>A2d</v>
      </c>
      <c r="S480" s="20" t="str">
        <f t="shared" si="530"/>
        <v>non-genuine change</v>
      </c>
      <c r="T480" s="20" t="b">
        <f t="shared" si="291"/>
        <v>0</v>
      </c>
      <c r="U480" s="22">
        <f>VLOOKUP($K480,GlobSheetPaste!$H$3:$P$1269,9,FALSE)</f>
        <v>43891</v>
      </c>
      <c r="V480" s="19">
        <v>1</v>
      </c>
      <c r="W480" s="19">
        <v>1463</v>
      </c>
      <c r="X480" s="2" t="b">
        <f t="shared" ref="X480:Y480" si="537">ISNUMBER(V480)</f>
        <v>1</v>
      </c>
      <c r="Y480" s="2" t="b">
        <f t="shared" si="537"/>
        <v>1</v>
      </c>
      <c r="Z480" s="2" t="s">
        <v>89</v>
      </c>
      <c r="AB480" s="2" t="s">
        <v>95</v>
      </c>
      <c r="AC480" s="24" t="str">
        <f ca="1">IFERROR(__xludf.DUMMYFUNCTION("SPLIT(AB480,""_"")"),"Coastal")</f>
        <v>Coastal</v>
      </c>
      <c r="AD480" s="24" t="str">
        <f ca="1">IFERROR(__xludf.DUMMYFUNCTION("""COMPUTED_VALUE"""),"Deepwater")</f>
        <v>Deepwater</v>
      </c>
      <c r="AE480" s="24">
        <f>VLOOKUP(J480,rangearea210527!$B$2:$C$1159,2,TRUE)</f>
        <v>1370866.919</v>
      </c>
      <c r="AF480" s="26"/>
      <c r="AG480" s="26">
        <v>64</v>
      </c>
      <c r="AH480" s="26" t="s">
        <v>84</v>
      </c>
      <c r="AI480" s="26" t="s">
        <v>85</v>
      </c>
      <c r="AJ480" s="27" t="s">
        <v>86</v>
      </c>
      <c r="AK480" s="27"/>
      <c r="AL480" s="26">
        <v>10.8</v>
      </c>
      <c r="AM480" s="26">
        <v>0</v>
      </c>
      <c r="AN480" s="26">
        <v>0</v>
      </c>
      <c r="AO480" s="29">
        <v>0</v>
      </c>
      <c r="AP480" s="30"/>
      <c r="AQ480" s="30"/>
      <c r="AR480" s="30"/>
      <c r="AS480" s="1">
        <v>0</v>
      </c>
      <c r="AT480" s="1"/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B480" s="1">
        <v>1</v>
      </c>
      <c r="BJ480" s="1">
        <v>1</v>
      </c>
      <c r="BK480" s="1">
        <v>1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>
        <v>0</v>
      </c>
    </row>
    <row r="481" spans="1:75" ht="15.75" hidden="1" customHeight="1" x14ac:dyDescent="0.3">
      <c r="A481" s="2">
        <v>440</v>
      </c>
      <c r="B481" s="2">
        <v>1</v>
      </c>
      <c r="C481" s="2" t="s">
        <v>75</v>
      </c>
      <c r="D481" s="1">
        <v>9</v>
      </c>
      <c r="E481" s="2" t="str">
        <f t="shared" si="289"/>
        <v>9_Carcharhiniformes</v>
      </c>
      <c r="F481" s="2" t="s">
        <v>76</v>
      </c>
      <c r="G481" s="2" t="s">
        <v>1181</v>
      </c>
      <c r="H481" s="2" t="s">
        <v>1211</v>
      </c>
      <c r="I481" s="2" t="s">
        <v>1237</v>
      </c>
      <c r="J481" s="2" t="s">
        <v>1238</v>
      </c>
      <c r="K481" s="19" t="str">
        <f t="shared" si="290"/>
        <v>Mustelus lenticulatus</v>
      </c>
      <c r="L481" s="20">
        <f>VLOOKUP($K481,GlobSheetPaste!$H$3:$P$1269,2,FALSE)</f>
        <v>39356</v>
      </c>
      <c r="M481" s="20">
        <f>VLOOKUP($K481,GlobSheetPaste!$H$3:$P$1269,3,FALSE)</f>
        <v>116736541</v>
      </c>
      <c r="N481" s="20" t="str">
        <f>VLOOKUP($K481,GlobSheetPaste!$H$3:$P$1269,4,FALSE)</f>
        <v>published</v>
      </c>
      <c r="O481" s="20" t="str">
        <f>VLOOKUP($K481,GlobSheetPaste!$H$3:$P$1269,5,FALSE)</f>
        <v>LC</v>
      </c>
      <c r="P481" s="20">
        <f>VLOOKUP($K481,GlobSheetPaste!$H$3:$P$1269,6,FALSE)</f>
        <v>2003</v>
      </c>
      <c r="Q481" s="20" t="str">
        <f>VLOOKUP($K481,GlobSheetPaste!$H$3:$P$1269,7,FALSE)</f>
        <v>LC</v>
      </c>
      <c r="R481" s="20" t="str">
        <f>VLOOKUP($K481,GlobSheetPaste!$H$3:$P$1269,8,FALSE)</f>
        <v>NA</v>
      </c>
      <c r="S481" s="20" t="str">
        <f t="shared" si="530"/>
        <v>NoChange</v>
      </c>
      <c r="T481" s="20" t="b">
        <f t="shared" si="291"/>
        <v>0</v>
      </c>
      <c r="U481" s="20">
        <f>VLOOKUP($K481,GlobSheetPaste!$H$3:$P$1269,9,FALSE)</f>
        <v>2017</v>
      </c>
      <c r="V481" s="19">
        <v>1</v>
      </c>
      <c r="W481" s="19">
        <v>220</v>
      </c>
      <c r="X481" s="2" t="b">
        <f t="shared" ref="X481:Y481" si="538">ISNUMBER(V481)</f>
        <v>1</v>
      </c>
      <c r="Y481" s="2" t="b">
        <f t="shared" si="538"/>
        <v>1</v>
      </c>
      <c r="Z481" s="2" t="s">
        <v>89</v>
      </c>
      <c r="AB481" s="2" t="s">
        <v>83</v>
      </c>
      <c r="AC481" s="24" t="str">
        <f ca="1">IFERROR(__xludf.DUMMYFUNCTION("SPLIT(AB481,""_"")"),"Coastal")</f>
        <v>Coastal</v>
      </c>
      <c r="AD481" s="24"/>
      <c r="AE481" s="24">
        <f>VLOOKUP(J481,rangearea210527!$B$2:$C$1159,2,TRUE)</f>
        <v>222043.39559999999</v>
      </c>
      <c r="AF481" s="26"/>
      <c r="AG481" s="26">
        <v>150</v>
      </c>
      <c r="AH481" s="26" t="s">
        <v>84</v>
      </c>
      <c r="AI481" s="26" t="s">
        <v>98</v>
      </c>
      <c r="AJ481" s="27" t="s">
        <v>99</v>
      </c>
      <c r="AK481" s="27"/>
      <c r="AL481" s="26" t="s">
        <v>1239</v>
      </c>
      <c r="AM481" s="26">
        <v>0</v>
      </c>
      <c r="AN481" s="26">
        <v>0</v>
      </c>
      <c r="AO481" s="29">
        <v>0</v>
      </c>
      <c r="AP481" s="30"/>
      <c r="AQ481" s="30"/>
      <c r="AR481" s="30"/>
      <c r="AS481" s="1">
        <v>0</v>
      </c>
      <c r="AT481" s="1"/>
      <c r="AU481" s="1"/>
      <c r="AV481" s="1"/>
      <c r="AW481" s="1">
        <v>1</v>
      </c>
      <c r="AX481" s="1">
        <v>1</v>
      </c>
      <c r="AY481" s="1">
        <v>1</v>
      </c>
      <c r="BA481" s="1">
        <v>1</v>
      </c>
      <c r="BJ481" s="1">
        <v>1</v>
      </c>
      <c r="BK481" s="1">
        <v>1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>
        <v>0</v>
      </c>
    </row>
    <row r="482" spans="1:75" ht="15.75" hidden="1" customHeight="1" x14ac:dyDescent="0.3">
      <c r="A482" s="2">
        <v>441</v>
      </c>
      <c r="B482" s="2">
        <v>1</v>
      </c>
      <c r="C482" s="2" t="s">
        <v>75</v>
      </c>
      <c r="D482" s="1">
        <v>9</v>
      </c>
      <c r="E482" s="2" t="str">
        <f t="shared" si="289"/>
        <v>9_Carcharhiniformes</v>
      </c>
      <c r="F482" s="2" t="s">
        <v>76</v>
      </c>
      <c r="G482" s="2" t="s">
        <v>1181</v>
      </c>
      <c r="H482" s="2" t="s">
        <v>1211</v>
      </c>
      <c r="I482" s="2" t="s">
        <v>1240</v>
      </c>
      <c r="J482" s="2" t="s">
        <v>1241</v>
      </c>
      <c r="K482" s="19" t="str">
        <f t="shared" si="290"/>
        <v>Mustelus lunulatus</v>
      </c>
      <c r="L482" s="20">
        <f>VLOOKUP($K482,GlobSheetPaste!$H$3:$P$1269,2,FALSE)</f>
        <v>161640</v>
      </c>
      <c r="M482" s="20">
        <f>VLOOKUP($K482,GlobSheetPaste!$H$3:$P$1269,3,FALSE)</f>
        <v>80672480</v>
      </c>
      <c r="N482" s="20" t="str">
        <f>VLOOKUP($K482,GlobSheetPaste!$H$3:$P$1269,4,FALSE)</f>
        <v>published</v>
      </c>
      <c r="O482" s="20" t="str">
        <f>VLOOKUP($K482,GlobSheetPaste!$H$3:$P$1269,5,FALSE)</f>
        <v>LC</v>
      </c>
      <c r="P482" s="20">
        <f>VLOOKUP($K482,GlobSheetPaste!$H$3:$P$1269,6,FALSE)</f>
        <v>2004</v>
      </c>
      <c r="Q482" s="20" t="str">
        <f>VLOOKUP($K482,GlobSheetPaste!$H$3:$P$1269,7,FALSE)</f>
        <v>LC</v>
      </c>
      <c r="R482" s="20" t="str">
        <f>VLOOKUP($K482,GlobSheetPaste!$H$3:$P$1269,8,FALSE)</f>
        <v>NA</v>
      </c>
      <c r="S482" s="20" t="str">
        <f t="shared" si="530"/>
        <v>NoChange</v>
      </c>
      <c r="T482" s="20" t="b">
        <f t="shared" si="291"/>
        <v>0</v>
      </c>
      <c r="U482" s="20">
        <f>VLOOKUP($K482,GlobSheetPaste!$H$3:$P$1269,9,FALSE)</f>
        <v>2015</v>
      </c>
      <c r="V482" s="19">
        <v>9</v>
      </c>
      <c r="W482" s="19">
        <v>200</v>
      </c>
      <c r="X482" s="2" t="b">
        <f t="shared" ref="X482:Y482" si="539">ISNUMBER(V482)</f>
        <v>1</v>
      </c>
      <c r="Y482" s="2" t="b">
        <f t="shared" si="539"/>
        <v>1</v>
      </c>
      <c r="Z482" s="2" t="s">
        <v>89</v>
      </c>
      <c r="AB482" s="2" t="s">
        <v>83</v>
      </c>
      <c r="AC482" s="24" t="str">
        <f ca="1">IFERROR(__xludf.DUMMYFUNCTION("SPLIT(AB482,""_"")"),"Coastal")</f>
        <v>Coastal</v>
      </c>
      <c r="AD482" s="24"/>
      <c r="AE482" s="24">
        <f>VLOOKUP(J482,rangearea210527!$B$2:$C$1159,2,TRUE)</f>
        <v>217924.73569999999</v>
      </c>
      <c r="AF482" s="26"/>
      <c r="AG482" s="26">
        <v>175</v>
      </c>
      <c r="AH482" s="26" t="s">
        <v>84</v>
      </c>
      <c r="AI482" s="26" t="s">
        <v>98</v>
      </c>
      <c r="AJ482" s="27" t="s">
        <v>99</v>
      </c>
      <c r="AK482" s="27"/>
      <c r="AL482" s="26">
        <v>15</v>
      </c>
      <c r="AM482" s="26">
        <v>0</v>
      </c>
      <c r="AN482" s="26">
        <v>0</v>
      </c>
      <c r="AO482" s="29">
        <v>0</v>
      </c>
      <c r="AP482" s="30"/>
      <c r="AQ482" s="26">
        <v>1</v>
      </c>
      <c r="AR482" s="30"/>
      <c r="AS482" s="1">
        <v>0</v>
      </c>
      <c r="AT482" s="1"/>
      <c r="AU482" s="1"/>
      <c r="AV482" s="1"/>
      <c r="AW482" s="1">
        <v>1</v>
      </c>
      <c r="AX482" s="1">
        <v>1</v>
      </c>
      <c r="AY482" s="1">
        <v>1</v>
      </c>
      <c r="BA482" s="1">
        <v>1</v>
      </c>
      <c r="BJ482" s="1">
        <v>1</v>
      </c>
      <c r="BK482" s="1">
        <v>1</v>
      </c>
      <c r="BL482" s="1"/>
      <c r="BM482" s="1"/>
      <c r="BN482" s="1"/>
      <c r="BO482" s="1"/>
      <c r="BP482" s="1"/>
      <c r="BQ482" s="1"/>
      <c r="BR482" s="1">
        <v>1</v>
      </c>
      <c r="BS482" s="1">
        <v>1</v>
      </c>
      <c r="BT482" s="1"/>
      <c r="BU482" s="1"/>
      <c r="BV482" s="1"/>
      <c r="BW482" s="1">
        <v>0</v>
      </c>
    </row>
    <row r="483" spans="1:75" ht="15.75" hidden="1" customHeight="1" x14ac:dyDescent="0.3">
      <c r="A483" s="2">
        <v>442</v>
      </c>
      <c r="B483" s="2">
        <v>1</v>
      </c>
      <c r="C483" s="2" t="s">
        <v>75</v>
      </c>
      <c r="D483" s="1">
        <v>9</v>
      </c>
      <c r="E483" s="2" t="str">
        <f t="shared" si="289"/>
        <v>9_Carcharhiniformes</v>
      </c>
      <c r="F483" s="2" t="s">
        <v>76</v>
      </c>
      <c r="G483" s="2" t="s">
        <v>1181</v>
      </c>
      <c r="H483" s="2" t="s">
        <v>1211</v>
      </c>
      <c r="I483" s="2" t="s">
        <v>1242</v>
      </c>
      <c r="J483" s="2" t="s">
        <v>1243</v>
      </c>
      <c r="K483" s="19" t="str">
        <f t="shared" si="290"/>
        <v>Mustelus manazo</v>
      </c>
      <c r="L483" s="20">
        <f>VLOOKUP($K483,GlobSheetPaste!$H$3:$P$1269,2,FALSE)</f>
        <v>161633</v>
      </c>
      <c r="M483" s="20">
        <f>VLOOKUP($K483,GlobSheetPaste!$H$3:$P$1269,3,FALSE)</f>
        <v>124518703</v>
      </c>
      <c r="N483" s="20" t="str">
        <f>VLOOKUP($K483,GlobSheetPaste!$H$3:$P$1269,4,FALSE)</f>
        <v>published</v>
      </c>
      <c r="O483" s="20" t="str">
        <f>VLOOKUP($K483,GlobSheetPaste!$H$3:$P$1269,5,FALSE)</f>
        <v>DD</v>
      </c>
      <c r="P483" s="20">
        <f>VLOOKUP($K483,GlobSheetPaste!$H$3:$P$1269,6,FALSE)</f>
        <v>2007</v>
      </c>
      <c r="Q483" s="20" t="str">
        <f>VLOOKUP($K483,GlobSheetPaste!$H$3:$P$1269,7,FALSE)</f>
        <v>EN</v>
      </c>
      <c r="R483" s="20" t="str">
        <f>VLOOKUP($K483,GlobSheetPaste!$H$3:$P$1269,8,FALSE)</f>
        <v>A2d</v>
      </c>
      <c r="S483" s="20" t="str">
        <f t="shared" si="530"/>
        <v>non-genuine change</v>
      </c>
      <c r="T483" s="20" t="b">
        <f t="shared" si="291"/>
        <v>0</v>
      </c>
      <c r="U483" s="22">
        <f>VLOOKUP($K483,GlobSheetPaste!$H$3:$P$1269,9,FALSE)</f>
        <v>43891</v>
      </c>
      <c r="V483" s="19">
        <v>1</v>
      </c>
      <c r="W483" s="19">
        <v>360</v>
      </c>
      <c r="X483" s="2" t="b">
        <f t="shared" ref="X483:Y483" si="540">ISNUMBER(V483)</f>
        <v>1</v>
      </c>
      <c r="Y483" s="2" t="b">
        <f t="shared" si="540"/>
        <v>1</v>
      </c>
      <c r="Z483" s="2" t="s">
        <v>89</v>
      </c>
      <c r="AB483" s="2" t="s">
        <v>95</v>
      </c>
      <c r="AC483" s="24" t="str">
        <f ca="1">IFERROR(__xludf.DUMMYFUNCTION("SPLIT(AB483,""_"")"),"Coastal")</f>
        <v>Coastal</v>
      </c>
      <c r="AD483" s="24" t="str">
        <f ca="1">IFERROR(__xludf.DUMMYFUNCTION("""COMPUTED_VALUE"""),"Deepwater")</f>
        <v>Deepwater</v>
      </c>
      <c r="AE483" s="24">
        <f>VLOOKUP(J483,rangearea210527!$B$2:$C$1159,2,TRUE)</f>
        <v>2029405.023</v>
      </c>
      <c r="AF483" s="26"/>
      <c r="AG483" s="26">
        <v>150</v>
      </c>
      <c r="AH483" s="26" t="s">
        <v>84</v>
      </c>
      <c r="AI483" s="26" t="s">
        <v>98</v>
      </c>
      <c r="AJ483" s="27" t="s">
        <v>99</v>
      </c>
      <c r="AK483" s="27"/>
      <c r="AL483" s="26">
        <v>13.3</v>
      </c>
      <c r="AM483" s="26">
        <v>0</v>
      </c>
      <c r="AN483" s="26">
        <v>0</v>
      </c>
      <c r="AO483" s="29">
        <v>0</v>
      </c>
      <c r="AP483" s="30"/>
      <c r="AQ483" s="30"/>
      <c r="AR483" s="30"/>
      <c r="AS483" s="1">
        <v>1</v>
      </c>
      <c r="AT483" s="1"/>
      <c r="AU483" s="1"/>
      <c r="AV483" s="1"/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B483" s="1">
        <v>1</v>
      </c>
      <c r="BJ483" s="1">
        <v>1</v>
      </c>
      <c r="BK483" s="1">
        <v>1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>
        <v>0</v>
      </c>
    </row>
    <row r="484" spans="1:75" ht="15.75" hidden="1" customHeight="1" x14ac:dyDescent="0.3">
      <c r="A484" s="2">
        <v>443</v>
      </c>
      <c r="B484" s="1">
        <v>0</v>
      </c>
      <c r="C484" s="2" t="s">
        <v>75</v>
      </c>
      <c r="D484" s="1">
        <v>9</v>
      </c>
      <c r="E484" s="2" t="str">
        <f t="shared" si="289"/>
        <v>9_Carcharhiniformes</v>
      </c>
      <c r="F484" s="2" t="s">
        <v>76</v>
      </c>
      <c r="G484" s="2" t="s">
        <v>1181</v>
      </c>
      <c r="H484" s="2" t="s">
        <v>1211</v>
      </c>
      <c r="I484" s="2" t="s">
        <v>1244</v>
      </c>
      <c r="J484" s="2" t="s">
        <v>1245</v>
      </c>
      <c r="K484" s="19" t="str">
        <f t="shared" si="290"/>
        <v>Mustelus mangalorensis</v>
      </c>
      <c r="L484" s="20" t="e">
        <f>VLOOKUP($K484,GlobSheetPaste!$H$3:$P$1269,2,FALSE)</f>
        <v>#N/A</v>
      </c>
      <c r="M484" s="20" t="e">
        <f>VLOOKUP($K484,GlobSheetPaste!$H$3:$P$1269,3,FALSE)</f>
        <v>#N/A</v>
      </c>
      <c r="N484" s="20">
        <f>VLOOKUP($K484,GlobSheetPaste!$H$3:$P$1269,4,FALSE)</f>
        <v>0</v>
      </c>
      <c r="O484" s="20" t="str">
        <f>VLOOKUP($K484,GlobSheetPaste!$H$3:$P$1269,5,FALSE)</f>
        <v>NE</v>
      </c>
      <c r="P484" s="20" t="str">
        <f>VLOOKUP($K484,GlobSheetPaste!$H$3:$P$1269,6,FALSE)</f>
        <v>NA</v>
      </c>
      <c r="Q484" s="20" t="str">
        <f>VLOOKUP($K484,GlobSheetPaste!$H$3:$P$1269,7,FALSE)</f>
        <v>Invalid Species</v>
      </c>
      <c r="R484" s="20">
        <f>VLOOKUP($K484,GlobSheetPaste!$H$3:$P$1269,8,FALSE)</f>
        <v>0</v>
      </c>
      <c r="S484" s="20" t="e">
        <f>VLOOKUP(K484,Pollock210625!$A$2:$C$1259,3,FALSE)</f>
        <v>#N/A</v>
      </c>
      <c r="T484" s="20" t="e">
        <f t="shared" si="291"/>
        <v>#N/A</v>
      </c>
      <c r="U484" s="20">
        <f>VLOOKUP($K484,GlobSheetPaste!$H$3:$P$1269,9,FALSE)</f>
        <v>2020</v>
      </c>
      <c r="V484" s="19">
        <v>200</v>
      </c>
      <c r="W484" s="19">
        <v>200</v>
      </c>
      <c r="X484" s="2" t="b">
        <f t="shared" ref="X484:Y484" si="541">ISNUMBER(V484)</f>
        <v>1</v>
      </c>
      <c r="Y484" s="2" t="b">
        <f t="shared" si="541"/>
        <v>1</v>
      </c>
      <c r="Z484" s="2" t="s">
        <v>1246</v>
      </c>
      <c r="AB484" s="2" t="s">
        <v>83</v>
      </c>
      <c r="AC484" s="24" t="str">
        <f ca="1">IFERROR(__xludf.DUMMYFUNCTION("SPLIT(AB484,""_"")"),"Coastal")</f>
        <v>Coastal</v>
      </c>
      <c r="AD484" s="24"/>
      <c r="AE484" s="24">
        <f>VLOOKUP(J484,rangearea210527!$B$2:$C$1159,2,TRUE)</f>
        <v>2029405.023</v>
      </c>
      <c r="AF484" s="26"/>
      <c r="AG484" s="26" t="s">
        <v>267</v>
      </c>
      <c r="AH484" s="26"/>
      <c r="AI484" s="26"/>
      <c r="AJ484" s="27"/>
      <c r="AK484" s="27"/>
      <c r="AL484" s="26"/>
      <c r="AM484" s="26">
        <v>0</v>
      </c>
      <c r="AN484" s="26">
        <v>0</v>
      </c>
      <c r="AO484" s="29">
        <v>0</v>
      </c>
      <c r="AP484" s="30"/>
      <c r="AQ484" s="30"/>
      <c r="AR484" s="30"/>
      <c r="AS484" s="1">
        <v>0</v>
      </c>
      <c r="AT484" s="1"/>
      <c r="AU484" s="1"/>
      <c r="AV484" s="1"/>
      <c r="AW484" s="1">
        <v>0</v>
      </c>
      <c r="AX484" s="1" t="s">
        <v>1247</v>
      </c>
      <c r="AY484" s="1">
        <v>0</v>
      </c>
      <c r="BJ484" s="1">
        <v>0</v>
      </c>
      <c r="BW484" s="1">
        <v>0</v>
      </c>
    </row>
    <row r="485" spans="1:75" ht="15.75" hidden="1" customHeight="1" x14ac:dyDescent="0.3">
      <c r="A485" s="2">
        <v>444</v>
      </c>
      <c r="B485" s="2">
        <v>1</v>
      </c>
      <c r="C485" s="2" t="s">
        <v>75</v>
      </c>
      <c r="D485" s="1">
        <v>9</v>
      </c>
      <c r="E485" s="2" t="str">
        <f t="shared" si="289"/>
        <v>9_Carcharhiniformes</v>
      </c>
      <c r="F485" s="2" t="s">
        <v>76</v>
      </c>
      <c r="G485" s="2" t="s">
        <v>1181</v>
      </c>
      <c r="H485" s="2" t="s">
        <v>1211</v>
      </c>
      <c r="I485" s="2" t="s">
        <v>1248</v>
      </c>
      <c r="J485" s="2" t="s">
        <v>1249</v>
      </c>
      <c r="K485" s="19" t="str">
        <f t="shared" si="290"/>
        <v>Mustelus mento</v>
      </c>
      <c r="L485" s="20">
        <f>VLOOKUP($K485,GlobSheetPaste!$H$3:$P$1269,2,FALSE)</f>
        <v>63128</v>
      </c>
      <c r="M485" s="20">
        <f>VLOOKUP($K485,GlobSheetPaste!$H$3:$P$1269,3,FALSE)</f>
        <v>203720849</v>
      </c>
      <c r="N485" s="20" t="str">
        <f>VLOOKUP($K485,GlobSheetPaste!$H$3:$P$1269,4,FALSE)</f>
        <v>published</v>
      </c>
      <c r="O485" s="20" t="str">
        <f>VLOOKUP($K485,GlobSheetPaste!$H$3:$P$1269,5,FALSE)</f>
        <v>NT</v>
      </c>
      <c r="P485" s="20">
        <f>VLOOKUP($K485,GlobSheetPaste!$H$3:$P$1269,6,FALSE)</f>
        <v>2007</v>
      </c>
      <c r="Q485" s="20" t="str">
        <f>VLOOKUP($K485,GlobSheetPaste!$H$3:$P$1269,7,FALSE)</f>
        <v>CR</v>
      </c>
      <c r="R485" s="20" t="str">
        <f>VLOOKUP($K485,GlobSheetPaste!$H$3:$P$1269,8,FALSE)</f>
        <v>A2bd</v>
      </c>
      <c r="S485" s="20" t="str">
        <f t="shared" ref="S485:S495" si="542">IF(O485=Q485,"NoChange","non-genuine change")</f>
        <v>non-genuine change</v>
      </c>
      <c r="T485" s="20" t="b">
        <f t="shared" si="291"/>
        <v>0</v>
      </c>
      <c r="U485" s="22">
        <f>VLOOKUP($K485,GlobSheetPaste!$H$3:$P$1269,9,FALSE)</f>
        <v>43891</v>
      </c>
      <c r="V485" s="19">
        <v>16</v>
      </c>
      <c r="W485" s="19">
        <v>50</v>
      </c>
      <c r="X485" s="2" t="b">
        <f t="shared" ref="X485:Y485" si="543">ISNUMBER(V485)</f>
        <v>1</v>
      </c>
      <c r="Y485" s="2" t="b">
        <f t="shared" si="543"/>
        <v>1</v>
      </c>
      <c r="Z485" s="2" t="s">
        <v>89</v>
      </c>
      <c r="AB485" s="2" t="s">
        <v>83</v>
      </c>
      <c r="AC485" s="24" t="str">
        <f ca="1">IFERROR(__xludf.DUMMYFUNCTION("SPLIT(AB485,""_"")"),"Coastal")</f>
        <v>Coastal</v>
      </c>
      <c r="AD485" s="24"/>
      <c r="AE485" s="24">
        <f>VLOOKUP(J485,rangearea210527!$B$2:$C$1159,2,TRUE)</f>
        <v>28045.893820000001</v>
      </c>
      <c r="AF485" s="26" t="s">
        <v>118</v>
      </c>
      <c r="AG485" s="26">
        <v>141</v>
      </c>
      <c r="AH485" s="26" t="s">
        <v>84</v>
      </c>
      <c r="AI485" s="26" t="s">
        <v>85</v>
      </c>
      <c r="AJ485" s="27" t="s">
        <v>86</v>
      </c>
      <c r="AK485" s="27"/>
      <c r="AL485" s="26">
        <v>10</v>
      </c>
      <c r="AM485" s="26">
        <v>0</v>
      </c>
      <c r="AN485" s="26">
        <v>0</v>
      </c>
      <c r="AO485" s="29">
        <v>0</v>
      </c>
      <c r="AP485" s="30"/>
      <c r="AQ485" s="30"/>
      <c r="AR485" s="30"/>
      <c r="AS485" s="1">
        <v>0</v>
      </c>
      <c r="AT485" s="1"/>
      <c r="AU485" s="1">
        <v>2</v>
      </c>
      <c r="AV485" s="1"/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B485" s="1">
        <v>1</v>
      </c>
      <c r="BH485" s="1">
        <v>1</v>
      </c>
      <c r="BI485" s="1">
        <v>1</v>
      </c>
      <c r="BJ485" s="1">
        <v>1</v>
      </c>
      <c r="BK485" s="1">
        <v>1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>
        <v>0</v>
      </c>
    </row>
    <row r="486" spans="1:75" ht="15.75" hidden="1" customHeight="1" x14ac:dyDescent="0.3">
      <c r="A486" s="2">
        <v>445</v>
      </c>
      <c r="B486" s="2">
        <v>1</v>
      </c>
      <c r="C486" s="2" t="s">
        <v>75</v>
      </c>
      <c r="D486" s="1">
        <v>9</v>
      </c>
      <c r="E486" s="2" t="str">
        <f t="shared" si="289"/>
        <v>9_Carcharhiniformes</v>
      </c>
      <c r="F486" s="2" t="s">
        <v>76</v>
      </c>
      <c r="G486" s="2" t="s">
        <v>1181</v>
      </c>
      <c r="H486" s="2" t="s">
        <v>1211</v>
      </c>
      <c r="I486" s="2" t="s">
        <v>1250</v>
      </c>
      <c r="J486" s="2" t="s">
        <v>1251</v>
      </c>
      <c r="K486" s="19" t="str">
        <f t="shared" si="290"/>
        <v>Mustelus minicanis</v>
      </c>
      <c r="L486" s="20">
        <f>VLOOKUP($K486,GlobSheetPaste!$H$3:$P$1269,2,FALSE)</f>
        <v>60205</v>
      </c>
      <c r="M486" s="20">
        <f>VLOOKUP($K486,GlobSheetPaste!$H$3:$P$1269,3,FALSE)</f>
        <v>124452001</v>
      </c>
      <c r="N486" s="20" t="str">
        <f>VLOOKUP($K486,GlobSheetPaste!$H$3:$P$1269,4,FALSE)</f>
        <v>published</v>
      </c>
      <c r="O486" s="20" t="str">
        <f>VLOOKUP($K486,GlobSheetPaste!$H$3:$P$1269,5,FALSE)</f>
        <v>DD</v>
      </c>
      <c r="P486" s="20">
        <f>VLOOKUP($K486,GlobSheetPaste!$H$3:$P$1269,6,FALSE)</f>
        <v>2006</v>
      </c>
      <c r="Q486" s="20" t="str">
        <f>VLOOKUP($K486,GlobSheetPaste!$H$3:$P$1269,7,FALSE)</f>
        <v>EN</v>
      </c>
      <c r="R486" s="20" t="str">
        <f>VLOOKUP($K486,GlobSheetPaste!$H$3:$P$1269,8,FALSE)</f>
        <v>A2bd</v>
      </c>
      <c r="S486" s="20" t="str">
        <f t="shared" si="542"/>
        <v>non-genuine change</v>
      </c>
      <c r="T486" s="20" t="b">
        <f t="shared" si="291"/>
        <v>0</v>
      </c>
      <c r="U486" s="22">
        <f>VLOOKUP($K486,GlobSheetPaste!$H$3:$P$1269,9,FALSE)</f>
        <v>43862</v>
      </c>
      <c r="V486" s="19">
        <v>71</v>
      </c>
      <c r="W486" s="19">
        <v>183</v>
      </c>
      <c r="X486" s="2" t="b">
        <f t="shared" ref="X486:Y486" si="544">ISNUMBER(V486)</f>
        <v>1</v>
      </c>
      <c r="Y486" s="2" t="b">
        <f t="shared" si="544"/>
        <v>1</v>
      </c>
      <c r="Z486" s="2" t="s">
        <v>89</v>
      </c>
      <c r="AB486" s="2" t="s">
        <v>83</v>
      </c>
      <c r="AC486" s="24" t="str">
        <f ca="1">IFERROR(__xludf.DUMMYFUNCTION("SPLIT(AB486,""_"")"),"Coastal")</f>
        <v>Coastal</v>
      </c>
      <c r="AD486" s="24"/>
      <c r="AE486" s="24">
        <f>VLOOKUP(J486,rangearea210527!$B$2:$C$1159,2,TRUE)</f>
        <v>16666.611430000001</v>
      </c>
      <c r="AF486" s="26" t="s">
        <v>118</v>
      </c>
      <c r="AG486" s="26">
        <v>72</v>
      </c>
      <c r="AH486" s="26" t="s">
        <v>84</v>
      </c>
      <c r="AI486" s="26" t="s">
        <v>85</v>
      </c>
      <c r="AJ486" s="27" t="s">
        <v>86</v>
      </c>
      <c r="AK486" s="27"/>
      <c r="AL486" s="26">
        <v>9.3000000000000007</v>
      </c>
      <c r="AM486" s="26">
        <v>0</v>
      </c>
      <c r="AN486" s="26">
        <v>0</v>
      </c>
      <c r="AO486" s="29">
        <v>0</v>
      </c>
      <c r="AP486" s="30"/>
      <c r="AQ486" s="30"/>
      <c r="AR486" s="30"/>
      <c r="AS486" s="1">
        <v>0</v>
      </c>
      <c r="AT486" s="1"/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H486" s="1">
        <v>1</v>
      </c>
      <c r="BI486" s="1">
        <v>1</v>
      </c>
      <c r="BJ486" s="1">
        <v>1</v>
      </c>
      <c r="BK486" s="1">
        <v>1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>
        <v>0</v>
      </c>
    </row>
    <row r="487" spans="1:75" ht="15.75" hidden="1" customHeight="1" x14ac:dyDescent="0.3">
      <c r="A487" s="2">
        <v>446</v>
      </c>
      <c r="B487" s="2">
        <v>1</v>
      </c>
      <c r="C487" s="2" t="s">
        <v>75</v>
      </c>
      <c r="D487" s="1">
        <v>9</v>
      </c>
      <c r="E487" s="2" t="str">
        <f t="shared" si="289"/>
        <v>9_Carcharhiniformes</v>
      </c>
      <c r="F487" s="2" t="s">
        <v>76</v>
      </c>
      <c r="G487" s="2" t="s">
        <v>1181</v>
      </c>
      <c r="H487" s="2" t="s">
        <v>1211</v>
      </c>
      <c r="I487" s="2" t="s">
        <v>1252</v>
      </c>
      <c r="J487" s="2" t="s">
        <v>1253</v>
      </c>
      <c r="K487" s="19" t="str">
        <f t="shared" si="290"/>
        <v>Mustelus mosis</v>
      </c>
      <c r="L487" s="20">
        <f>VLOOKUP($K487,GlobSheetPaste!$H$3:$P$1269,2,FALSE)</f>
        <v>161480</v>
      </c>
      <c r="M487" s="20">
        <f>VLOOKUP($K487,GlobSheetPaste!$H$3:$P$1269,3,FALSE)</f>
        <v>139617441</v>
      </c>
      <c r="N487" s="20" t="str">
        <f>VLOOKUP($K487,GlobSheetPaste!$H$3:$P$1269,4,FALSE)</f>
        <v>published</v>
      </c>
      <c r="O487" s="20" t="str">
        <f>VLOOKUP($K487,GlobSheetPaste!$H$3:$P$1269,5,FALSE)</f>
        <v>DD</v>
      </c>
      <c r="P487" s="20">
        <f>VLOOKUP($K487,GlobSheetPaste!$H$3:$P$1269,6,FALSE)</f>
        <v>2008</v>
      </c>
      <c r="Q487" s="20" t="str">
        <f>VLOOKUP($K487,GlobSheetPaste!$H$3:$P$1269,7,FALSE)</f>
        <v>NT</v>
      </c>
      <c r="R487" s="20" t="str">
        <f>VLOOKUP($K487,GlobSheetPaste!$H$3:$P$1269,8,FALSE)</f>
        <v>A2d</v>
      </c>
      <c r="S487" s="20" t="str">
        <f t="shared" si="542"/>
        <v>non-genuine change</v>
      </c>
      <c r="T487" s="20" t="b">
        <f t="shared" si="291"/>
        <v>0</v>
      </c>
      <c r="U487" s="20">
        <f>VLOOKUP($K487,GlobSheetPaste!$H$3:$P$1269,9,FALSE)</f>
        <v>2018</v>
      </c>
      <c r="V487" s="19">
        <v>20</v>
      </c>
      <c r="W487" s="19">
        <v>250</v>
      </c>
      <c r="X487" s="2" t="b">
        <f t="shared" ref="X487:Y487" si="545">ISNUMBER(V487)</f>
        <v>1</v>
      </c>
      <c r="Y487" s="2" t="b">
        <f t="shared" si="545"/>
        <v>1</v>
      </c>
      <c r="Z487" s="2" t="s">
        <v>89</v>
      </c>
      <c r="AB487" s="2" t="s">
        <v>83</v>
      </c>
      <c r="AC487" s="24" t="str">
        <f ca="1">IFERROR(__xludf.DUMMYFUNCTION("SPLIT(AB487,""_"")"),"Coastal")</f>
        <v>Coastal</v>
      </c>
      <c r="AD487" s="24"/>
      <c r="AE487" s="24">
        <f>VLOOKUP(J487,rangearea210527!$B$2:$C$1159,2,TRUE)</f>
        <v>762684.72030000004</v>
      </c>
      <c r="AF487" s="25"/>
      <c r="AG487" s="25">
        <v>150</v>
      </c>
      <c r="AH487" s="26" t="s">
        <v>84</v>
      </c>
      <c r="AI487" s="26" t="s">
        <v>98</v>
      </c>
      <c r="AJ487" s="27" t="s">
        <v>99</v>
      </c>
      <c r="AK487" s="28"/>
      <c r="AL487" s="25">
        <v>11</v>
      </c>
      <c r="AM487" s="26">
        <v>0</v>
      </c>
      <c r="AN487" s="26">
        <v>0</v>
      </c>
      <c r="AO487" s="29">
        <v>1</v>
      </c>
      <c r="AP487" s="30"/>
      <c r="AQ487" s="30"/>
      <c r="AR487" s="30"/>
      <c r="AS487" s="1">
        <v>1</v>
      </c>
      <c r="AT487" s="1"/>
      <c r="AU487" s="1"/>
      <c r="AV487" s="1"/>
      <c r="AW487" s="1">
        <v>1</v>
      </c>
      <c r="AX487" s="1">
        <v>1</v>
      </c>
      <c r="AY487" s="1">
        <v>1</v>
      </c>
      <c r="BA487" s="1">
        <v>1</v>
      </c>
      <c r="BJ487" s="1">
        <v>1</v>
      </c>
      <c r="BK487" s="1">
        <v>1</v>
      </c>
      <c r="BL487" s="1"/>
      <c r="BM487" s="1"/>
      <c r="BN487" s="1"/>
      <c r="BO487" s="1"/>
      <c r="BP487" s="1"/>
      <c r="BQ487" s="1"/>
      <c r="BR487" s="1">
        <v>1</v>
      </c>
      <c r="BS487" s="1">
        <v>1</v>
      </c>
      <c r="BT487" s="1">
        <v>1</v>
      </c>
      <c r="BU487" s="1"/>
      <c r="BV487" s="1"/>
      <c r="BW487" s="1">
        <v>0</v>
      </c>
    </row>
    <row r="488" spans="1:75" ht="15.75" hidden="1" customHeight="1" x14ac:dyDescent="0.3">
      <c r="A488" s="2">
        <v>447</v>
      </c>
      <c r="B488" s="2">
        <v>1</v>
      </c>
      <c r="C488" s="2" t="s">
        <v>75</v>
      </c>
      <c r="D488" s="1">
        <v>9</v>
      </c>
      <c r="E488" s="2" t="str">
        <f t="shared" si="289"/>
        <v>9_Carcharhiniformes</v>
      </c>
      <c r="F488" s="2" t="s">
        <v>76</v>
      </c>
      <c r="G488" s="2" t="s">
        <v>1181</v>
      </c>
      <c r="H488" s="2" t="s">
        <v>1211</v>
      </c>
      <c r="I488" s="2" t="s">
        <v>1254</v>
      </c>
      <c r="J488" s="2" t="s">
        <v>1255</v>
      </c>
      <c r="K488" s="19" t="str">
        <f t="shared" si="290"/>
        <v>Mustelus mustelus</v>
      </c>
      <c r="L488" s="20">
        <f>VLOOKUP($K488,GlobSheetPaste!$H$3:$P$1269,2,FALSE)</f>
        <v>39358</v>
      </c>
      <c r="M488" s="20">
        <f>VLOOKUP($K488,GlobSheetPaste!$H$3:$P$1269,3,FALSE)</f>
        <v>124405881</v>
      </c>
      <c r="N488" s="20" t="str">
        <f>VLOOKUP($K488,GlobSheetPaste!$H$3:$P$1269,4,FALSE)</f>
        <v>submitted</v>
      </c>
      <c r="O488" s="20" t="str">
        <f>VLOOKUP($K488,GlobSheetPaste!$H$3:$P$1269,5,FALSE)</f>
        <v>VU</v>
      </c>
      <c r="P488" s="20">
        <f>VLOOKUP($K488,GlobSheetPaste!$H$3:$P$1269,6,FALSE)</f>
        <v>2004</v>
      </c>
      <c r="Q488" s="20" t="str">
        <f>VLOOKUP($K488,GlobSheetPaste!$H$3:$P$1269,7,FALSE)</f>
        <v>EN</v>
      </c>
      <c r="R488" s="20" t="str">
        <f>VLOOKUP($K488,GlobSheetPaste!$H$3:$P$1269,8,FALSE)</f>
        <v>A2bd</v>
      </c>
      <c r="S488" s="20" t="str">
        <f t="shared" si="542"/>
        <v>non-genuine change</v>
      </c>
      <c r="T488" s="20" t="b">
        <f t="shared" si="291"/>
        <v>0</v>
      </c>
      <c r="U488" s="20" t="str">
        <f>VLOOKUP($K488,GlobSheetPaste!$H$3:$P$1269,9,FALSE)</f>
        <v>not complete also waiting SOMmetadata</v>
      </c>
      <c r="V488" s="19">
        <v>0</v>
      </c>
      <c r="W488" s="19">
        <v>800</v>
      </c>
      <c r="X488" s="2" t="b">
        <f t="shared" ref="X488:Y488" si="546">ISNUMBER(V488)</f>
        <v>1</v>
      </c>
      <c r="Y488" s="2" t="b">
        <f t="shared" si="546"/>
        <v>1</v>
      </c>
      <c r="Z488" s="2" t="s">
        <v>89</v>
      </c>
      <c r="AB488" s="2" t="s">
        <v>95</v>
      </c>
      <c r="AC488" s="24" t="str">
        <f ca="1">IFERROR(__xludf.DUMMYFUNCTION("SPLIT(AB488,""_"")"),"Coastal")</f>
        <v>Coastal</v>
      </c>
      <c r="AD488" s="24" t="str">
        <f ca="1">IFERROR(__xludf.DUMMYFUNCTION("""COMPUTED_VALUE"""),"Deepwater")</f>
        <v>Deepwater</v>
      </c>
      <c r="AE488" s="24">
        <f>VLOOKUP(J488,rangearea210527!$B$2:$C$1159,2,TRUE)</f>
        <v>1701125.922</v>
      </c>
      <c r="AF488" s="26"/>
      <c r="AG488" s="26">
        <v>164</v>
      </c>
      <c r="AH488" s="26" t="s">
        <v>84</v>
      </c>
      <c r="AI488" s="26" t="s">
        <v>98</v>
      </c>
      <c r="AJ488" s="27" t="s">
        <v>99</v>
      </c>
      <c r="AK488" s="27"/>
      <c r="AL488" s="26">
        <v>17.8</v>
      </c>
      <c r="AM488" s="26">
        <v>0</v>
      </c>
      <c r="AN488" s="26">
        <v>0</v>
      </c>
      <c r="AO488" s="29">
        <v>0</v>
      </c>
      <c r="AP488" s="30"/>
      <c r="AQ488" s="30"/>
      <c r="AR488" s="30"/>
      <c r="AS488" s="1">
        <v>0</v>
      </c>
      <c r="AT488" s="1"/>
      <c r="AU488" s="1"/>
      <c r="AV488" s="1"/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1</v>
      </c>
      <c r="BJ488" s="1">
        <v>1</v>
      </c>
      <c r="BK488" s="1">
        <v>1</v>
      </c>
      <c r="BL488" s="1"/>
      <c r="BM488" s="1"/>
      <c r="BN488" s="1"/>
      <c r="BO488" s="1"/>
      <c r="BP488" s="1"/>
      <c r="BQ488" s="1"/>
      <c r="BR488" s="1">
        <v>1</v>
      </c>
      <c r="BS488" s="1">
        <v>1</v>
      </c>
      <c r="BT488" s="1">
        <v>1</v>
      </c>
      <c r="BU488" s="1"/>
      <c r="BV488" s="1"/>
      <c r="BW488" s="1">
        <v>0</v>
      </c>
    </row>
    <row r="489" spans="1:75" ht="15.75" hidden="1" customHeight="1" x14ac:dyDescent="0.3">
      <c r="A489" s="2">
        <v>448</v>
      </c>
      <c r="B489" s="2">
        <v>1</v>
      </c>
      <c r="C489" s="2" t="s">
        <v>75</v>
      </c>
      <c r="D489" s="1">
        <v>9</v>
      </c>
      <c r="E489" s="2" t="str">
        <f t="shared" si="289"/>
        <v>9_Carcharhiniformes</v>
      </c>
      <c r="F489" s="2" t="s">
        <v>76</v>
      </c>
      <c r="G489" s="2" t="s">
        <v>1181</v>
      </c>
      <c r="H489" s="2" t="s">
        <v>1211</v>
      </c>
      <c r="I489" s="2" t="s">
        <v>1256</v>
      </c>
      <c r="J489" s="2" t="s">
        <v>1257</v>
      </c>
      <c r="K489" s="19" t="str">
        <f t="shared" si="290"/>
        <v>Mustelus norrisi</v>
      </c>
      <c r="L489" s="20">
        <f>VLOOKUP($K489,GlobSheetPaste!$H$3:$P$1269,2,FALSE)</f>
        <v>161518</v>
      </c>
      <c r="M489" s="20">
        <f>VLOOKUP($K489,GlobSheetPaste!$H$3:$P$1269,3,FALSE)</f>
        <v>890179</v>
      </c>
      <c r="N489" s="20" t="str">
        <f>VLOOKUP($K489,GlobSheetPaste!$H$3:$P$1269,4,FALSE)</f>
        <v>published</v>
      </c>
      <c r="O489" s="20" t="str">
        <f>VLOOKUP($K489,GlobSheetPaste!$H$3:$P$1269,5,FALSE)</f>
        <v>DD</v>
      </c>
      <c r="P489" s="20">
        <f>VLOOKUP($K489,GlobSheetPaste!$H$3:$P$1269,6,FALSE)</f>
        <v>2008</v>
      </c>
      <c r="Q489" s="20" t="str">
        <f>VLOOKUP($K489,GlobSheetPaste!$H$3:$P$1269,7,FALSE)</f>
        <v>NT</v>
      </c>
      <c r="R489" s="20" t="str">
        <f>VLOOKUP($K489,GlobSheetPaste!$H$3:$P$1269,8,FALSE)</f>
        <v>A2d</v>
      </c>
      <c r="S489" s="20" t="str">
        <f t="shared" si="542"/>
        <v>non-genuine change</v>
      </c>
      <c r="T489" s="20" t="b">
        <f t="shared" si="291"/>
        <v>0</v>
      </c>
      <c r="U489" s="22">
        <f>VLOOKUP($K489,GlobSheetPaste!$H$3:$P$1269,9,FALSE)</f>
        <v>44197</v>
      </c>
      <c r="V489" s="19">
        <v>0</v>
      </c>
      <c r="W489" s="19">
        <v>260</v>
      </c>
      <c r="X489" s="2" t="b">
        <f t="shared" ref="X489:Y489" si="547">ISNUMBER(V489)</f>
        <v>1</v>
      </c>
      <c r="Y489" s="2" t="b">
        <f t="shared" si="547"/>
        <v>1</v>
      </c>
      <c r="Z489" s="2" t="s">
        <v>89</v>
      </c>
      <c r="AB489" s="2" t="s">
        <v>83</v>
      </c>
      <c r="AC489" s="24" t="str">
        <f ca="1">IFERROR(__xludf.DUMMYFUNCTION("SPLIT(AB489,""_"")"),"Coastal")</f>
        <v>Coastal</v>
      </c>
      <c r="AD489" s="24"/>
      <c r="AE489" s="24">
        <f>VLOOKUP(J489,rangearea210527!$B$2:$C$1159,2,TRUE)</f>
        <v>984553.478</v>
      </c>
      <c r="AF489" s="26"/>
      <c r="AG489" s="26">
        <v>98</v>
      </c>
      <c r="AH489" s="26" t="s">
        <v>84</v>
      </c>
      <c r="AI489" s="26" t="s">
        <v>85</v>
      </c>
      <c r="AJ489" s="27" t="s">
        <v>86</v>
      </c>
      <c r="AK489" s="27"/>
      <c r="AL489" s="26">
        <v>6.6</v>
      </c>
      <c r="AM489" s="26">
        <v>0</v>
      </c>
      <c r="AN489" s="26">
        <v>0</v>
      </c>
      <c r="AO489" s="29">
        <v>0</v>
      </c>
      <c r="AP489" s="30"/>
      <c r="AQ489" s="30"/>
      <c r="AR489" s="30"/>
      <c r="AS489" s="1">
        <v>0</v>
      </c>
      <c r="AT489" s="1"/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BA489" s="1">
        <v>1</v>
      </c>
      <c r="BJ489" s="1">
        <v>1</v>
      </c>
      <c r="BK489" s="1">
        <v>1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>
        <v>0</v>
      </c>
    </row>
    <row r="490" spans="1:75" ht="15.75" hidden="1" customHeight="1" x14ac:dyDescent="0.3">
      <c r="A490" s="2">
        <v>449</v>
      </c>
      <c r="B490" s="2">
        <v>1</v>
      </c>
      <c r="C490" s="2" t="s">
        <v>75</v>
      </c>
      <c r="D490" s="1">
        <v>9</v>
      </c>
      <c r="E490" s="2" t="str">
        <f t="shared" si="289"/>
        <v>9_Carcharhiniformes</v>
      </c>
      <c r="F490" s="2" t="s">
        <v>76</v>
      </c>
      <c r="G490" s="2" t="s">
        <v>1181</v>
      </c>
      <c r="H490" s="2" t="s">
        <v>1211</v>
      </c>
      <c r="I490" s="2" t="s">
        <v>1258</v>
      </c>
      <c r="J490" s="2" t="s">
        <v>1259</v>
      </c>
      <c r="K490" s="19" t="str">
        <f t="shared" si="290"/>
        <v>Mustelus palumbes</v>
      </c>
      <c r="L490" s="20">
        <f>VLOOKUP($K490,GlobSheetPaste!$H$3:$P$1269,2,FALSE)</f>
        <v>60247</v>
      </c>
      <c r="M490" s="20">
        <f>VLOOKUP($K490,GlobSheetPaste!$H$3:$P$1269,3,FALSE)</f>
        <v>124455981</v>
      </c>
      <c r="N490" s="20" t="str">
        <f>VLOOKUP($K490,GlobSheetPaste!$H$3:$P$1269,4,FALSE)</f>
        <v>published</v>
      </c>
      <c r="O490" s="20" t="str">
        <f>VLOOKUP($K490,GlobSheetPaste!$H$3:$P$1269,5,FALSE)</f>
        <v>DD</v>
      </c>
      <c r="P490" s="20">
        <f>VLOOKUP($K490,GlobSheetPaste!$H$3:$P$1269,6,FALSE)</f>
        <v>2006</v>
      </c>
      <c r="Q490" s="20" t="str">
        <f>VLOOKUP($K490,GlobSheetPaste!$H$3:$P$1269,7,FALSE)</f>
        <v>LC</v>
      </c>
      <c r="R490" s="20" t="str">
        <f>VLOOKUP($K490,GlobSheetPaste!$H$3:$P$1269,8,FALSE)</f>
        <v>NA</v>
      </c>
      <c r="S490" s="20" t="str">
        <f t="shared" si="542"/>
        <v>non-genuine change</v>
      </c>
      <c r="T490" s="20" t="b">
        <f t="shared" si="291"/>
        <v>0</v>
      </c>
      <c r="U490" s="22">
        <f>VLOOKUP($K490,GlobSheetPaste!$H$3:$P$1269,9,FALSE)</f>
        <v>43862</v>
      </c>
      <c r="V490" s="19">
        <v>0</v>
      </c>
      <c r="W490" s="19">
        <v>443</v>
      </c>
      <c r="X490" s="2" t="b">
        <f t="shared" ref="X490:Y490" si="548">ISNUMBER(V490)</f>
        <v>1</v>
      </c>
      <c r="Y490" s="2" t="b">
        <f t="shared" si="548"/>
        <v>1</v>
      </c>
      <c r="Z490" s="2" t="s">
        <v>89</v>
      </c>
      <c r="AB490" s="2" t="s">
        <v>95</v>
      </c>
      <c r="AC490" s="24" t="str">
        <f ca="1">IFERROR(__xludf.DUMMYFUNCTION("SPLIT(AB490,""_"")"),"Coastal")</f>
        <v>Coastal</v>
      </c>
      <c r="AD490" s="24" t="str">
        <f ca="1">IFERROR(__xludf.DUMMYFUNCTION("""COMPUTED_VALUE"""),"Deepwater")</f>
        <v>Deepwater</v>
      </c>
      <c r="AE490" s="24">
        <f>VLOOKUP(J490,rangearea210527!$B$2:$C$1159,2,TRUE)</f>
        <v>295046.46850000002</v>
      </c>
      <c r="AF490" s="26"/>
      <c r="AG490" s="26">
        <v>113</v>
      </c>
      <c r="AH490" s="26" t="s">
        <v>84</v>
      </c>
      <c r="AI490" s="26" t="s">
        <v>85</v>
      </c>
      <c r="AJ490" s="27" t="s">
        <v>86</v>
      </c>
      <c r="AK490" s="27"/>
      <c r="AL490" s="26">
        <v>14</v>
      </c>
      <c r="AM490" s="26">
        <v>0</v>
      </c>
      <c r="AN490" s="26">
        <v>0</v>
      </c>
      <c r="AO490" s="29">
        <v>0</v>
      </c>
      <c r="AP490" s="30"/>
      <c r="AQ490" s="30"/>
      <c r="AR490" s="30"/>
      <c r="AS490" s="1">
        <v>0</v>
      </c>
      <c r="AT490" s="1"/>
      <c r="AU490" s="1"/>
      <c r="AV490" s="1"/>
      <c r="AW490" s="1">
        <v>1</v>
      </c>
      <c r="AX490" s="1">
        <v>1</v>
      </c>
      <c r="AY490" s="1">
        <v>1</v>
      </c>
      <c r="BA490" s="1">
        <v>1</v>
      </c>
      <c r="BJ490" s="1">
        <v>1</v>
      </c>
      <c r="BK490" s="1">
        <v>1</v>
      </c>
      <c r="BL490" s="1"/>
      <c r="BM490" s="1"/>
      <c r="BN490" s="1"/>
      <c r="BO490" s="1"/>
      <c r="BP490" s="1"/>
      <c r="BQ490" s="1"/>
      <c r="BR490" s="1"/>
      <c r="BS490" s="1"/>
      <c r="BT490" s="1">
        <v>1</v>
      </c>
      <c r="BU490" s="1"/>
      <c r="BV490" s="1"/>
      <c r="BW490" s="1">
        <v>0</v>
      </c>
    </row>
    <row r="491" spans="1:75" ht="15.75" hidden="1" customHeight="1" x14ac:dyDescent="0.3">
      <c r="A491" s="2">
        <v>450</v>
      </c>
      <c r="B491" s="2">
        <v>1</v>
      </c>
      <c r="C491" s="2" t="s">
        <v>75</v>
      </c>
      <c r="D491" s="1">
        <v>9</v>
      </c>
      <c r="E491" s="2" t="str">
        <f t="shared" si="289"/>
        <v>9_Carcharhiniformes</v>
      </c>
      <c r="F491" s="2" t="s">
        <v>76</v>
      </c>
      <c r="G491" s="2" t="s">
        <v>1181</v>
      </c>
      <c r="H491" s="2" t="s">
        <v>1211</v>
      </c>
      <c r="I491" s="2" t="s">
        <v>1260</v>
      </c>
      <c r="J491" s="2" t="s">
        <v>1261</v>
      </c>
      <c r="K491" s="19" t="str">
        <f t="shared" si="290"/>
        <v>Mustelus punctulatus</v>
      </c>
      <c r="L491" s="20">
        <f>VLOOKUP($K491,GlobSheetPaste!$H$3:$P$1269,2,FALSE)</f>
        <v>161485</v>
      </c>
      <c r="M491" s="20">
        <f>VLOOKUP($K491,GlobSheetPaste!$H$3:$P$1269,3,FALSE)</f>
        <v>124493853</v>
      </c>
      <c r="N491" s="20" t="str">
        <f>VLOOKUP($K491,GlobSheetPaste!$H$3:$P$1269,4,FALSE)</f>
        <v>published</v>
      </c>
      <c r="O491" s="20" t="str">
        <f>VLOOKUP($K491,GlobSheetPaste!$H$3:$P$1269,5,FALSE)</f>
        <v>DD</v>
      </c>
      <c r="P491" s="20">
        <f>VLOOKUP($K491,GlobSheetPaste!$H$3:$P$1269,6,FALSE)</f>
        <v>2003</v>
      </c>
      <c r="Q491" s="20" t="str">
        <f>VLOOKUP($K491,GlobSheetPaste!$H$3:$P$1269,7,FALSE)</f>
        <v>VU</v>
      </c>
      <c r="R491" s="20" t="str">
        <f>VLOOKUP($K491,GlobSheetPaste!$H$3:$P$1269,8,FALSE)</f>
        <v>A2d</v>
      </c>
      <c r="S491" s="20" t="str">
        <f t="shared" si="542"/>
        <v>non-genuine change</v>
      </c>
      <c r="T491" s="20" t="b">
        <f t="shared" si="291"/>
        <v>0</v>
      </c>
      <c r="U491" s="22">
        <f>VLOOKUP($K491,GlobSheetPaste!$H$3:$P$1269,9,FALSE)</f>
        <v>44197</v>
      </c>
      <c r="V491" s="19">
        <v>0</v>
      </c>
      <c r="W491" s="19">
        <v>300</v>
      </c>
      <c r="X491" s="2" t="b">
        <f t="shared" ref="X491:Y491" si="549">ISNUMBER(V491)</f>
        <v>1</v>
      </c>
      <c r="Y491" s="2" t="b">
        <f t="shared" si="549"/>
        <v>1</v>
      </c>
      <c r="Z491" s="2" t="s">
        <v>1262</v>
      </c>
      <c r="AB491" s="2" t="s">
        <v>83</v>
      </c>
      <c r="AC491" s="24" t="str">
        <f ca="1">IFERROR(__xludf.DUMMYFUNCTION("SPLIT(AB491,""_"")"),"Coastal")</f>
        <v>Coastal</v>
      </c>
      <c r="AD491" s="24"/>
      <c r="AE491" s="24">
        <f>VLOOKUP(J491,rangearea210527!$B$2:$C$1159,2,TRUE)</f>
        <v>657777.78929999995</v>
      </c>
      <c r="AF491" s="26"/>
      <c r="AG491" s="26">
        <v>122</v>
      </c>
      <c r="AH491" s="26" t="s">
        <v>84</v>
      </c>
      <c r="AI491" s="26" t="s">
        <v>85</v>
      </c>
      <c r="AJ491" s="27" t="s">
        <v>86</v>
      </c>
      <c r="AK491" s="27"/>
      <c r="AL491" s="26">
        <v>17.8</v>
      </c>
      <c r="AM491" s="26">
        <v>0</v>
      </c>
      <c r="AN491" s="26">
        <v>0</v>
      </c>
      <c r="AO491" s="29">
        <v>0</v>
      </c>
      <c r="AP491" s="30"/>
      <c r="AQ491" s="30"/>
      <c r="AR491" s="30"/>
      <c r="AS491" s="1">
        <v>0</v>
      </c>
      <c r="AT491" s="1"/>
      <c r="AU491" s="1"/>
      <c r="AV491" s="1"/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1</v>
      </c>
      <c r="BJ491" s="1">
        <v>1</v>
      </c>
      <c r="BK491" s="1">
        <v>1</v>
      </c>
      <c r="BL491" s="1"/>
      <c r="BM491" s="1"/>
      <c r="BN491" s="1"/>
      <c r="BO491" s="1"/>
      <c r="BP491" s="1"/>
      <c r="BQ491" s="1"/>
      <c r="BR491" s="1">
        <v>1</v>
      </c>
      <c r="BS491" s="1">
        <v>1</v>
      </c>
      <c r="BT491" s="1"/>
      <c r="BU491" s="1"/>
      <c r="BV491" s="1"/>
      <c r="BW491" s="1">
        <v>0</v>
      </c>
    </row>
    <row r="492" spans="1:75" ht="15.75" hidden="1" customHeight="1" x14ac:dyDescent="0.3">
      <c r="A492" s="2">
        <v>451</v>
      </c>
      <c r="B492" s="2">
        <v>1</v>
      </c>
      <c r="C492" s="2" t="s">
        <v>75</v>
      </c>
      <c r="D492" s="1">
        <v>9</v>
      </c>
      <c r="E492" s="2" t="str">
        <f t="shared" si="289"/>
        <v>9_Carcharhiniformes</v>
      </c>
      <c r="F492" s="2" t="s">
        <v>76</v>
      </c>
      <c r="G492" s="2" t="s">
        <v>1181</v>
      </c>
      <c r="H492" s="2" t="s">
        <v>1211</v>
      </c>
      <c r="I492" s="2" t="s">
        <v>1263</v>
      </c>
      <c r="J492" s="2" t="s">
        <v>1264</v>
      </c>
      <c r="K492" s="19" t="str">
        <f t="shared" si="290"/>
        <v>Mustelus ravidus</v>
      </c>
      <c r="L492" s="20">
        <f>VLOOKUP($K492,GlobSheetPaste!$H$3:$P$1269,2,FALSE)</f>
        <v>63165</v>
      </c>
      <c r="M492" s="20">
        <f>VLOOKUP($K492,GlobSheetPaste!$H$3:$P$1269,3,FALSE)</f>
        <v>68634279</v>
      </c>
      <c r="N492" s="20" t="str">
        <f>VLOOKUP($K492,GlobSheetPaste!$H$3:$P$1269,4,FALSE)</f>
        <v>published</v>
      </c>
      <c r="O492" s="20" t="str">
        <f>VLOOKUP($K492,GlobSheetPaste!$H$3:$P$1269,5,FALSE)</f>
        <v>LC</v>
      </c>
      <c r="P492" s="20">
        <f>VLOOKUP($K492,GlobSheetPaste!$H$3:$P$1269,6,FALSE)</f>
        <v>2003</v>
      </c>
      <c r="Q492" s="20" t="str">
        <f>VLOOKUP($K492,GlobSheetPaste!$H$3:$P$1269,7,FALSE)</f>
        <v>LC</v>
      </c>
      <c r="R492" s="20" t="str">
        <f>VLOOKUP($K492,GlobSheetPaste!$H$3:$P$1269,8,FALSE)</f>
        <v>NA</v>
      </c>
      <c r="S492" s="20" t="str">
        <f t="shared" si="542"/>
        <v>NoChange</v>
      </c>
      <c r="T492" s="20" t="b">
        <f t="shared" si="291"/>
        <v>0</v>
      </c>
      <c r="U492" s="20">
        <f>VLOOKUP($K492,GlobSheetPaste!$H$3:$P$1269,9,FALSE)</f>
        <v>2018</v>
      </c>
      <c r="V492" s="19">
        <v>100</v>
      </c>
      <c r="W492" s="19">
        <v>300</v>
      </c>
      <c r="X492" s="2" t="b">
        <f t="shared" ref="X492:Y492" si="550">ISNUMBER(V492)</f>
        <v>1</v>
      </c>
      <c r="Y492" s="2" t="b">
        <f t="shared" si="550"/>
        <v>1</v>
      </c>
      <c r="Z492" s="2" t="s">
        <v>89</v>
      </c>
      <c r="AB492" s="2" t="s">
        <v>95</v>
      </c>
      <c r="AC492" s="24" t="str">
        <f ca="1">IFERROR(__xludf.DUMMYFUNCTION("SPLIT(AB492,""_"")"),"Coastal")</f>
        <v>Coastal</v>
      </c>
      <c r="AD492" s="24" t="str">
        <f ca="1">IFERROR(__xludf.DUMMYFUNCTION("""COMPUTED_VALUE"""),"Deepwater")</f>
        <v>Deepwater</v>
      </c>
      <c r="AE492" s="24">
        <f>VLOOKUP(J492,rangearea210527!$B$2:$C$1159,2,TRUE)</f>
        <v>108759.8468</v>
      </c>
      <c r="AF492" s="26" t="s">
        <v>118</v>
      </c>
      <c r="AG492" s="26">
        <v>78</v>
      </c>
      <c r="AH492" s="26" t="s">
        <v>84</v>
      </c>
      <c r="AI492" s="26" t="s">
        <v>85</v>
      </c>
      <c r="AJ492" s="27" t="s">
        <v>86</v>
      </c>
      <c r="AK492" s="27"/>
      <c r="AL492" s="26"/>
      <c r="AM492" s="26">
        <v>0</v>
      </c>
      <c r="AN492" s="26">
        <v>0</v>
      </c>
      <c r="AO492" s="29">
        <v>0</v>
      </c>
      <c r="AP492" s="30"/>
      <c r="AQ492" s="30"/>
      <c r="AR492" s="30"/>
      <c r="AS492" s="1">
        <v>0</v>
      </c>
      <c r="AT492" s="1"/>
      <c r="AU492" s="1"/>
      <c r="AV492" s="1"/>
      <c r="AW492" s="1">
        <v>1</v>
      </c>
      <c r="AX492" s="1">
        <v>1</v>
      </c>
      <c r="AY492" s="1">
        <v>1</v>
      </c>
      <c r="BA492" s="1">
        <v>1</v>
      </c>
      <c r="BH492" s="1">
        <v>1</v>
      </c>
      <c r="BJ492" s="1">
        <v>1</v>
      </c>
      <c r="BK492" s="1">
        <v>1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>
        <v>0</v>
      </c>
    </row>
    <row r="493" spans="1:75" ht="15.75" hidden="1" customHeight="1" x14ac:dyDescent="0.3">
      <c r="A493" s="2">
        <v>452</v>
      </c>
      <c r="B493" s="2">
        <v>1</v>
      </c>
      <c r="C493" s="2" t="s">
        <v>75</v>
      </c>
      <c r="D493" s="1">
        <v>9</v>
      </c>
      <c r="E493" s="2" t="str">
        <f t="shared" si="289"/>
        <v>9_Carcharhiniformes</v>
      </c>
      <c r="F493" s="2" t="s">
        <v>76</v>
      </c>
      <c r="G493" s="2" t="s">
        <v>1181</v>
      </c>
      <c r="H493" s="2" t="s">
        <v>1211</v>
      </c>
      <c r="I493" s="2" t="s">
        <v>1265</v>
      </c>
      <c r="J493" s="2" t="s">
        <v>1266</v>
      </c>
      <c r="K493" s="19" t="str">
        <f t="shared" si="290"/>
        <v>Mustelus schmitti</v>
      </c>
      <c r="L493" s="20">
        <f>VLOOKUP($K493,GlobSheetPaste!$H$3:$P$1269,2,FALSE)</f>
        <v>60203</v>
      </c>
      <c r="M493" s="20">
        <f>VLOOKUP($K493,GlobSheetPaste!$H$3:$P$1269,3,FALSE)</f>
        <v>3092243</v>
      </c>
      <c r="N493" s="20" t="str">
        <f>VLOOKUP($K493,GlobSheetPaste!$H$3:$P$1269,4,FALSE)</f>
        <v>published</v>
      </c>
      <c r="O493" s="20" t="str">
        <f>VLOOKUP($K493,GlobSheetPaste!$H$3:$P$1269,5,FALSE)</f>
        <v>EN</v>
      </c>
      <c r="P493" s="20">
        <f>VLOOKUP($K493,GlobSheetPaste!$H$3:$P$1269,6,FALSE)</f>
        <v>2006</v>
      </c>
      <c r="Q493" s="20" t="str">
        <f>VLOOKUP($K493,GlobSheetPaste!$H$3:$P$1269,7,FALSE)</f>
        <v>CR</v>
      </c>
      <c r="R493" s="20" t="str">
        <f>VLOOKUP($K493,GlobSheetPaste!$H$3:$P$1269,8,FALSE)</f>
        <v>A2bd</v>
      </c>
      <c r="S493" s="20" t="str">
        <f t="shared" si="542"/>
        <v>non-genuine change</v>
      </c>
      <c r="T493" s="20" t="b">
        <f t="shared" si="291"/>
        <v>0</v>
      </c>
      <c r="U493" s="22">
        <f>VLOOKUP($K493,GlobSheetPaste!$H$3:$P$1269,9,FALSE)</f>
        <v>43891</v>
      </c>
      <c r="V493" s="19">
        <v>2</v>
      </c>
      <c r="W493" s="19">
        <v>195</v>
      </c>
      <c r="X493" s="2" t="b">
        <f t="shared" ref="X493:Y493" si="551">ISNUMBER(V493)</f>
        <v>1</v>
      </c>
      <c r="Y493" s="2" t="b">
        <f t="shared" si="551"/>
        <v>1</v>
      </c>
      <c r="Z493" s="2" t="s">
        <v>89</v>
      </c>
      <c r="AB493" s="2" t="s">
        <v>83</v>
      </c>
      <c r="AC493" s="24" t="str">
        <f ca="1">IFERROR(__xludf.DUMMYFUNCTION("SPLIT(AB493,""_"")"),"Coastal")</f>
        <v>Coastal</v>
      </c>
      <c r="AD493" s="24"/>
      <c r="AE493" s="24">
        <f>VLOOKUP(J493,rangearea210527!$B$2:$C$1159,2,TRUE)</f>
        <v>978956.08470000001</v>
      </c>
      <c r="AF493" s="26"/>
      <c r="AG493" s="26">
        <v>109</v>
      </c>
      <c r="AH493" s="26" t="s">
        <v>84</v>
      </c>
      <c r="AI493" s="26" t="s">
        <v>85</v>
      </c>
      <c r="AJ493" s="27" t="s">
        <v>86</v>
      </c>
      <c r="AK493" s="27"/>
      <c r="AL493" s="26">
        <v>9.3000000000000007</v>
      </c>
      <c r="AM493" s="26">
        <v>0</v>
      </c>
      <c r="AN493" s="26">
        <v>0</v>
      </c>
      <c r="AO493" s="29">
        <v>0</v>
      </c>
      <c r="AP493" s="30"/>
      <c r="AQ493" s="30"/>
      <c r="AR493" s="30"/>
      <c r="AS493" s="1">
        <v>0</v>
      </c>
      <c r="AT493" s="1"/>
      <c r="AU493" s="1">
        <v>1</v>
      </c>
      <c r="AV493" s="1"/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1</v>
      </c>
      <c r="BJ493" s="1">
        <v>1</v>
      </c>
      <c r="BK493" s="1">
        <v>1</v>
      </c>
      <c r="BL493" s="1"/>
      <c r="BM493" s="1"/>
      <c r="BN493" s="1"/>
      <c r="BO493" s="1"/>
      <c r="BP493" s="1"/>
      <c r="BQ493" s="1"/>
      <c r="BR493" s="1"/>
      <c r="BS493" s="1">
        <v>1</v>
      </c>
      <c r="BT493" s="1"/>
      <c r="BU493" s="1"/>
      <c r="BV493" s="1"/>
      <c r="BW493" s="1">
        <v>0</v>
      </c>
    </row>
    <row r="494" spans="1:75" ht="15.75" hidden="1" customHeight="1" x14ac:dyDescent="0.3">
      <c r="A494" s="2">
        <v>453</v>
      </c>
      <c r="B494" s="2">
        <v>1</v>
      </c>
      <c r="C494" s="2" t="s">
        <v>75</v>
      </c>
      <c r="D494" s="1">
        <v>9</v>
      </c>
      <c r="E494" s="2" t="str">
        <f t="shared" si="289"/>
        <v>9_Carcharhiniformes</v>
      </c>
      <c r="F494" s="2" t="s">
        <v>76</v>
      </c>
      <c r="G494" s="2" t="s">
        <v>1181</v>
      </c>
      <c r="H494" s="2" t="s">
        <v>1211</v>
      </c>
      <c r="I494" s="2" t="s">
        <v>1267</v>
      </c>
      <c r="J494" s="2" t="s">
        <v>1268</v>
      </c>
      <c r="K494" s="19" t="str">
        <f t="shared" si="290"/>
        <v>Mustelus sinusmexicanus</v>
      </c>
      <c r="L494" s="20">
        <f>VLOOKUP($K494,GlobSheetPaste!$H$3:$P$1269,2,FALSE)</f>
        <v>60206</v>
      </c>
      <c r="M494" s="20">
        <f>VLOOKUP($K494,GlobSheetPaste!$H$3:$P$1269,3,FALSE)</f>
        <v>3092676</v>
      </c>
      <c r="N494" s="20" t="str">
        <f>VLOOKUP($K494,GlobSheetPaste!$H$3:$P$1269,4,FALSE)</f>
        <v>published</v>
      </c>
      <c r="O494" s="20" t="str">
        <f>VLOOKUP($K494,GlobSheetPaste!$H$3:$P$1269,5,FALSE)</f>
        <v>DD</v>
      </c>
      <c r="P494" s="20">
        <f>VLOOKUP($K494,GlobSheetPaste!$H$3:$P$1269,6,FALSE)</f>
        <v>2006</v>
      </c>
      <c r="Q494" s="20" t="str">
        <f>VLOOKUP($K494,GlobSheetPaste!$H$3:$P$1269,7,FALSE)</f>
        <v>LC</v>
      </c>
      <c r="R494" s="20" t="str">
        <f>VLOOKUP($K494,GlobSheetPaste!$H$3:$P$1269,8,FALSE)</f>
        <v>NA</v>
      </c>
      <c r="S494" s="20" t="str">
        <f t="shared" si="542"/>
        <v>non-genuine change</v>
      </c>
      <c r="T494" s="20" t="b">
        <f t="shared" si="291"/>
        <v>0</v>
      </c>
      <c r="U494" s="22">
        <f>VLOOKUP($K494,GlobSheetPaste!$H$3:$P$1269,9,FALSE)</f>
        <v>44197</v>
      </c>
      <c r="V494" s="19">
        <v>36</v>
      </c>
      <c r="W494" s="19">
        <v>229</v>
      </c>
      <c r="X494" s="2" t="b">
        <f t="shared" ref="X494:Y494" si="552">ISNUMBER(V494)</f>
        <v>1</v>
      </c>
      <c r="Y494" s="2" t="b">
        <f t="shared" si="552"/>
        <v>1</v>
      </c>
      <c r="Z494" s="2" t="s">
        <v>89</v>
      </c>
      <c r="AB494" s="2" t="s">
        <v>83</v>
      </c>
      <c r="AC494" s="24" t="str">
        <f ca="1">IFERROR(__xludf.DUMMYFUNCTION("SPLIT(AB494,""_"")"),"Coastal")</f>
        <v>Coastal</v>
      </c>
      <c r="AD494" s="24"/>
      <c r="AE494" s="24">
        <f>VLOOKUP(J494,rangearea210527!$B$2:$C$1159,2,TRUE)</f>
        <v>230909.6992</v>
      </c>
      <c r="AF494" s="26"/>
      <c r="AG494" s="26">
        <v>140</v>
      </c>
      <c r="AH494" s="26" t="s">
        <v>84</v>
      </c>
      <c r="AI494" s="26" t="s">
        <v>85</v>
      </c>
      <c r="AJ494" s="27" t="s">
        <v>86</v>
      </c>
      <c r="AK494" s="27"/>
      <c r="AL494" s="26">
        <v>9.1</v>
      </c>
      <c r="AM494" s="26">
        <v>0</v>
      </c>
      <c r="AN494" s="26">
        <v>0</v>
      </c>
      <c r="AO494" s="29">
        <v>0</v>
      </c>
      <c r="AP494" s="30"/>
      <c r="AQ494" s="30"/>
      <c r="AR494" s="30"/>
      <c r="AS494" s="1">
        <v>0</v>
      </c>
      <c r="AT494" s="1"/>
      <c r="AU494" s="1"/>
      <c r="AV494" s="1">
        <v>1</v>
      </c>
      <c r="AW494" s="1">
        <v>1</v>
      </c>
      <c r="AX494" s="1">
        <v>1</v>
      </c>
      <c r="AY494" s="1">
        <v>1</v>
      </c>
      <c r="BA494" s="1">
        <v>1</v>
      </c>
      <c r="BJ494" s="1">
        <v>1</v>
      </c>
      <c r="BK494" s="1">
        <v>1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>
        <v>0</v>
      </c>
    </row>
    <row r="495" spans="1:75" ht="15.75" hidden="1" customHeight="1" x14ac:dyDescent="0.3">
      <c r="A495" s="2">
        <v>454</v>
      </c>
      <c r="B495" s="2">
        <v>1</v>
      </c>
      <c r="C495" s="2" t="s">
        <v>75</v>
      </c>
      <c r="D495" s="1">
        <v>9</v>
      </c>
      <c r="E495" s="2" t="str">
        <f t="shared" si="289"/>
        <v>9_Carcharhiniformes</v>
      </c>
      <c r="F495" s="2" t="s">
        <v>76</v>
      </c>
      <c r="G495" s="2" t="s">
        <v>1181</v>
      </c>
      <c r="H495" s="2" t="s">
        <v>1211</v>
      </c>
      <c r="I495" s="2" t="s">
        <v>1080</v>
      </c>
      <c r="J495" s="2" t="s">
        <v>1269</v>
      </c>
      <c r="K495" s="19" t="str">
        <f t="shared" si="290"/>
        <v>Mustelus stevensi</v>
      </c>
      <c r="L495" s="20">
        <f>VLOOKUP($K495,GlobSheetPaste!$H$3:$P$1269,2,FALSE)</f>
        <v>42716</v>
      </c>
      <c r="M495" s="20">
        <f>VLOOKUP($K495,GlobSheetPaste!$H$3:$P$1269,3,FALSE)</f>
        <v>68634394</v>
      </c>
      <c r="N495" s="20" t="str">
        <f>VLOOKUP($K495,GlobSheetPaste!$H$3:$P$1269,4,FALSE)</f>
        <v>published</v>
      </c>
      <c r="O495" s="20" t="str">
        <f>VLOOKUP($K495,GlobSheetPaste!$H$3:$P$1269,5,FALSE)</f>
        <v>LC</v>
      </c>
      <c r="P495" s="20">
        <f>VLOOKUP($K495,GlobSheetPaste!$H$3:$P$1269,6,FALSE)</f>
        <v>2011</v>
      </c>
      <c r="Q495" s="20" t="str">
        <f>VLOOKUP($K495,GlobSheetPaste!$H$3:$P$1269,7,FALSE)</f>
        <v>LC</v>
      </c>
      <c r="R495" s="20" t="str">
        <f>VLOOKUP($K495,GlobSheetPaste!$H$3:$P$1269,8,FALSE)</f>
        <v>NA</v>
      </c>
      <c r="S495" s="20" t="str">
        <f t="shared" si="542"/>
        <v>NoChange</v>
      </c>
      <c r="T495" s="20" t="b">
        <f t="shared" si="291"/>
        <v>0</v>
      </c>
      <c r="U495" s="20">
        <f>VLOOKUP($K495,GlobSheetPaste!$H$3:$P$1269,9,FALSE)</f>
        <v>2018</v>
      </c>
      <c r="V495" s="19">
        <v>121</v>
      </c>
      <c r="W495" s="19">
        <v>735</v>
      </c>
      <c r="X495" s="2" t="b">
        <f t="shared" ref="X495:Y495" si="553">ISNUMBER(V495)</f>
        <v>1</v>
      </c>
      <c r="Y495" s="2" t="b">
        <f t="shared" si="553"/>
        <v>1</v>
      </c>
      <c r="Z495" s="2" t="s">
        <v>89</v>
      </c>
      <c r="AB495" s="2" t="s">
        <v>95</v>
      </c>
      <c r="AC495" s="24" t="str">
        <f ca="1">IFERROR(__xludf.DUMMYFUNCTION("SPLIT(AB495,""_"")"),"Coastal")</f>
        <v>Coastal</v>
      </c>
      <c r="AD495" s="24" t="str">
        <f ca="1">IFERROR(__xludf.DUMMYFUNCTION("""COMPUTED_VALUE"""),"Deepwater")</f>
        <v>Deepwater</v>
      </c>
      <c r="AE495" s="24">
        <f>VLOOKUP(J495,rangearea210527!$B$2:$C$1159,2,TRUE)</f>
        <v>87847.550839999996</v>
      </c>
      <c r="AF495" s="26" t="s">
        <v>118</v>
      </c>
      <c r="AG495" s="26">
        <v>103</v>
      </c>
      <c r="AH495" s="26" t="s">
        <v>84</v>
      </c>
      <c r="AI495" s="26" t="s">
        <v>85</v>
      </c>
      <c r="AJ495" s="27" t="s">
        <v>86</v>
      </c>
      <c r="AK495" s="27"/>
      <c r="AL495" s="26"/>
      <c r="AM495" s="26">
        <v>0</v>
      </c>
      <c r="AN495" s="26">
        <v>0</v>
      </c>
      <c r="AO495" s="29">
        <v>0</v>
      </c>
      <c r="AP495" s="30"/>
      <c r="AQ495" s="30"/>
      <c r="AR495" s="30"/>
      <c r="AS495" s="1">
        <v>0</v>
      </c>
      <c r="AT495" s="1"/>
      <c r="AU495" s="1"/>
      <c r="AV495" s="1"/>
      <c r="AW495" s="1">
        <v>1</v>
      </c>
      <c r="AX495" s="1">
        <v>1</v>
      </c>
      <c r="AY495" s="1">
        <v>1</v>
      </c>
      <c r="BA495" s="1">
        <v>1</v>
      </c>
      <c r="BH495" s="1">
        <v>1</v>
      </c>
      <c r="BJ495" s="1">
        <v>1</v>
      </c>
      <c r="BK495" s="1">
        <v>1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>
        <v>0</v>
      </c>
    </row>
    <row r="496" spans="1:75" ht="15.75" hidden="1" customHeight="1" x14ac:dyDescent="0.3">
      <c r="A496" s="2">
        <v>455</v>
      </c>
      <c r="B496" s="1">
        <v>0</v>
      </c>
      <c r="C496" s="2" t="s">
        <v>75</v>
      </c>
      <c r="D496" s="1">
        <v>9</v>
      </c>
      <c r="E496" s="2" t="str">
        <f t="shared" si="289"/>
        <v>9_Carcharhiniformes</v>
      </c>
      <c r="F496" s="2" t="s">
        <v>76</v>
      </c>
      <c r="G496" s="2" t="s">
        <v>1181</v>
      </c>
      <c r="H496" s="2" t="s">
        <v>1211</v>
      </c>
      <c r="I496" s="2" t="s">
        <v>1270</v>
      </c>
      <c r="J496" s="2" t="s">
        <v>1271</v>
      </c>
      <c r="K496" s="19" t="str">
        <f t="shared" si="290"/>
        <v>Mustelus walkeri</v>
      </c>
      <c r="L496" s="20">
        <f>VLOOKUP($K496,GlobSheetPaste!$H$3:$P$1269,2,FALSE)</f>
        <v>195426</v>
      </c>
      <c r="M496" s="20">
        <f>VLOOKUP($K496,GlobSheetPaste!$H$3:$P$1269,3,FALSE)</f>
        <v>68634512</v>
      </c>
      <c r="N496" s="20" t="str">
        <f>VLOOKUP($K496,GlobSheetPaste!$H$3:$P$1269,4,FALSE)</f>
        <v>published</v>
      </c>
      <c r="O496" s="20" t="str">
        <f>VLOOKUP($K496,GlobSheetPaste!$H$3:$P$1269,5,FALSE)</f>
        <v>DD</v>
      </c>
      <c r="P496" s="20">
        <f>VLOOKUP($K496,GlobSheetPaste!$H$3:$P$1269,6,FALSE)</f>
        <v>2011</v>
      </c>
      <c r="Q496" s="20" t="str">
        <f>VLOOKUP($K496,GlobSheetPaste!$H$3:$P$1269,7,FALSE)</f>
        <v>Invalid Species</v>
      </c>
      <c r="R496" s="20" t="str">
        <f>VLOOKUP($K496,GlobSheetPaste!$H$3:$P$1269,8,FALSE)</f>
        <v>NA</v>
      </c>
      <c r="S496" s="20" t="str">
        <f>VLOOKUP(K496,Pollock210625!$A$2:$C$1259,3,FALSE)</f>
        <v>DD</v>
      </c>
      <c r="T496" s="20" t="b">
        <f t="shared" si="291"/>
        <v>0</v>
      </c>
      <c r="U496" s="20">
        <f>VLOOKUP($K496,GlobSheetPaste!$H$3:$P$1269,9,FALSE)</f>
        <v>2015</v>
      </c>
      <c r="V496" s="19">
        <v>52</v>
      </c>
      <c r="W496" s="19">
        <v>403</v>
      </c>
      <c r="X496" s="2" t="b">
        <f t="shared" ref="X496:Y496" si="554">ISNUMBER(V496)</f>
        <v>1</v>
      </c>
      <c r="Y496" s="2" t="b">
        <f t="shared" si="554"/>
        <v>1</v>
      </c>
      <c r="Z496" s="2" t="s">
        <v>89</v>
      </c>
      <c r="AB496" s="2" t="s">
        <v>95</v>
      </c>
      <c r="AC496" s="24" t="str">
        <f ca="1">IFERROR(__xludf.DUMMYFUNCTION("SPLIT(AB496,""_"")"),"Coastal")</f>
        <v>Coastal</v>
      </c>
      <c r="AD496" s="24" t="str">
        <f ca="1">IFERROR(__xludf.DUMMYFUNCTION("""COMPUTED_VALUE"""),"Deepwater")</f>
        <v>Deepwater</v>
      </c>
      <c r="AE496" s="24">
        <f>VLOOKUP(J496,rangearea210527!$B$2:$C$1159,2,TRUE)</f>
        <v>49236.950409999998</v>
      </c>
      <c r="AF496" s="26" t="s">
        <v>118</v>
      </c>
      <c r="AG496" s="26">
        <v>112</v>
      </c>
      <c r="AH496" s="26" t="s">
        <v>84</v>
      </c>
      <c r="AI496" s="26" t="s">
        <v>85</v>
      </c>
      <c r="AJ496" s="27" t="s">
        <v>86</v>
      </c>
      <c r="AK496" s="27"/>
      <c r="AL496" s="26"/>
      <c r="AM496" s="26">
        <v>0</v>
      </c>
      <c r="AN496" s="26">
        <v>0</v>
      </c>
      <c r="AO496" s="29">
        <v>0</v>
      </c>
      <c r="AP496" s="30"/>
      <c r="AQ496" s="30"/>
      <c r="AR496" s="30"/>
      <c r="AS496" s="1">
        <v>0</v>
      </c>
      <c r="AT496" s="1"/>
      <c r="AU496" s="1"/>
      <c r="AV496" s="1"/>
      <c r="AW496" s="1">
        <v>0</v>
      </c>
      <c r="AX496" s="1">
        <v>0</v>
      </c>
      <c r="AY496" s="1">
        <v>0</v>
      </c>
      <c r="BJ496" s="1">
        <v>0</v>
      </c>
      <c r="BW496" s="1">
        <v>0</v>
      </c>
    </row>
    <row r="497" spans="1:75" ht="15.75" hidden="1" customHeight="1" x14ac:dyDescent="0.3">
      <c r="A497" s="2">
        <v>456</v>
      </c>
      <c r="B497" s="2">
        <v>1</v>
      </c>
      <c r="C497" s="2" t="s">
        <v>75</v>
      </c>
      <c r="D497" s="1">
        <v>9</v>
      </c>
      <c r="E497" s="2" t="str">
        <f t="shared" si="289"/>
        <v>9_Carcharhiniformes</v>
      </c>
      <c r="F497" s="2" t="s">
        <v>76</v>
      </c>
      <c r="G497" s="2" t="s">
        <v>1181</v>
      </c>
      <c r="H497" s="2" t="s">
        <v>1211</v>
      </c>
      <c r="I497" s="2" t="s">
        <v>1272</v>
      </c>
      <c r="J497" s="2" t="s">
        <v>1273</v>
      </c>
      <c r="K497" s="19" t="str">
        <f t="shared" si="290"/>
        <v>Mustelus whitneyi</v>
      </c>
      <c r="L497" s="20">
        <f>VLOOKUP($K497,GlobSheetPaste!$H$3:$P$1269,2,FALSE)</f>
        <v>63129</v>
      </c>
      <c r="M497" s="20">
        <f>VLOOKUP($K497,GlobSheetPaste!$H$3:$P$1269,3,FALSE)</f>
        <v>124461599</v>
      </c>
      <c r="N497" s="20" t="str">
        <f>VLOOKUP($K497,GlobSheetPaste!$H$3:$P$1269,4,FALSE)</f>
        <v>published</v>
      </c>
      <c r="O497" s="20" t="str">
        <f>VLOOKUP($K497,GlobSheetPaste!$H$3:$P$1269,5,FALSE)</f>
        <v>VU</v>
      </c>
      <c r="P497" s="20">
        <f>VLOOKUP($K497,GlobSheetPaste!$H$3:$P$1269,6,FALSE)</f>
        <v>2007</v>
      </c>
      <c r="Q497" s="20" t="str">
        <f>VLOOKUP($K497,GlobSheetPaste!$H$3:$P$1269,7,FALSE)</f>
        <v>CR</v>
      </c>
      <c r="R497" s="20" t="str">
        <f>VLOOKUP($K497,GlobSheetPaste!$H$3:$P$1269,8,FALSE)</f>
        <v>A2bd</v>
      </c>
      <c r="S497" s="20" t="str">
        <f t="shared" ref="S497:S518" si="555">IF(O497=Q497,"NoChange","non-genuine change")</f>
        <v>non-genuine change</v>
      </c>
      <c r="T497" s="20" t="b">
        <f t="shared" si="291"/>
        <v>0</v>
      </c>
      <c r="U497" s="22">
        <f>VLOOKUP($K497,GlobSheetPaste!$H$3:$P$1269,9,FALSE)</f>
        <v>43891</v>
      </c>
      <c r="V497" s="19">
        <v>16</v>
      </c>
      <c r="W497" s="19">
        <v>211</v>
      </c>
      <c r="X497" s="2" t="b">
        <f t="shared" ref="X497:Y497" si="556">ISNUMBER(V497)</f>
        <v>1</v>
      </c>
      <c r="Y497" s="2" t="b">
        <f t="shared" si="556"/>
        <v>1</v>
      </c>
      <c r="Z497" s="2" t="s">
        <v>89</v>
      </c>
      <c r="AB497" s="2" t="s">
        <v>83</v>
      </c>
      <c r="AC497" s="24" t="str">
        <f ca="1">IFERROR(__xludf.DUMMYFUNCTION("SPLIT(AB497,""_"")"),"Coastal")</f>
        <v>Coastal</v>
      </c>
      <c r="AD497" s="24"/>
      <c r="AE497" s="24">
        <f>VLOOKUP(J497,rangearea210527!$B$2:$C$1159,2,TRUE)</f>
        <v>64389.940399999999</v>
      </c>
      <c r="AF497" s="26" t="s">
        <v>118</v>
      </c>
      <c r="AG497" s="26">
        <v>118</v>
      </c>
      <c r="AH497" s="26" t="s">
        <v>84</v>
      </c>
      <c r="AI497" s="26" t="s">
        <v>85</v>
      </c>
      <c r="AJ497" s="27" t="s">
        <v>86</v>
      </c>
      <c r="AK497" s="27"/>
      <c r="AL497" s="26">
        <v>10</v>
      </c>
      <c r="AM497" s="26">
        <v>0</v>
      </c>
      <c r="AN497" s="26">
        <v>0</v>
      </c>
      <c r="AO497" s="29">
        <v>0</v>
      </c>
      <c r="AP497" s="30"/>
      <c r="AQ497" s="30"/>
      <c r="AR497" s="30"/>
      <c r="AS497" s="1">
        <v>0</v>
      </c>
      <c r="AT497" s="1"/>
      <c r="AU497" s="1"/>
      <c r="AV497" s="1"/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>
        <v>0</v>
      </c>
    </row>
    <row r="498" spans="1:75" ht="15.75" hidden="1" customHeight="1" x14ac:dyDescent="0.3">
      <c r="A498" s="2">
        <v>457</v>
      </c>
      <c r="B498" s="2">
        <v>1</v>
      </c>
      <c r="C498" s="2" t="s">
        <v>75</v>
      </c>
      <c r="D498" s="1">
        <v>9</v>
      </c>
      <c r="E498" s="2" t="str">
        <f t="shared" si="289"/>
        <v>9_Carcharhiniformes</v>
      </c>
      <c r="F498" s="2" t="s">
        <v>76</v>
      </c>
      <c r="G498" s="2" t="s">
        <v>1181</v>
      </c>
      <c r="H498" s="2" t="s">
        <v>1211</v>
      </c>
      <c r="I498" s="2" t="s">
        <v>1274</v>
      </c>
      <c r="J498" s="2" t="s">
        <v>1275</v>
      </c>
      <c r="K498" s="19" t="str">
        <f t="shared" si="290"/>
        <v>Mustelus widodoi</v>
      </c>
      <c r="L498" s="20">
        <f>VLOOKUP($K498,GlobSheetPaste!$H$3:$P$1269,2,FALSE)</f>
        <v>161571</v>
      </c>
      <c r="M498" s="20">
        <f>VLOOKUP($K498,GlobSheetPaste!$H$3:$P$1269,3,FALSE)</f>
        <v>124509147</v>
      </c>
      <c r="N498" s="20" t="str">
        <f>VLOOKUP($K498,GlobSheetPaste!$H$3:$P$1269,4,FALSE)</f>
        <v>submitted</v>
      </c>
      <c r="O498" s="20" t="str">
        <f>VLOOKUP($K498,GlobSheetPaste!$H$3:$P$1269,5,FALSE)</f>
        <v>DD</v>
      </c>
      <c r="P498" s="20">
        <f>VLOOKUP($K498,GlobSheetPaste!$H$3:$P$1269,6,FALSE)</f>
        <v>2008</v>
      </c>
      <c r="Q498" s="20" t="str">
        <f>VLOOKUP($K498,GlobSheetPaste!$H$3:$P$1269,7,FALSE)</f>
        <v>VU</v>
      </c>
      <c r="R498" s="20" t="str">
        <f>VLOOKUP($K498,GlobSheetPaste!$H$3:$P$1269,8,FALSE)</f>
        <v>A2d</v>
      </c>
      <c r="S498" s="20" t="str">
        <f t="shared" si="555"/>
        <v>non-genuine change</v>
      </c>
      <c r="T498" s="20" t="b">
        <f t="shared" si="291"/>
        <v>0</v>
      </c>
      <c r="U498" s="20" t="str">
        <f>VLOOKUP($K498,GlobSheetPaste!$H$3:$P$1269,9,FALSE)</f>
        <v>Submitted 201106</v>
      </c>
      <c r="V498" s="19">
        <v>60</v>
      </c>
      <c r="W498" s="19">
        <v>120</v>
      </c>
      <c r="X498" s="2" t="b">
        <f t="shared" ref="X498:Y498" si="557">ISNUMBER(V498)</f>
        <v>1</v>
      </c>
      <c r="Y498" s="2" t="b">
        <f t="shared" si="557"/>
        <v>1</v>
      </c>
      <c r="Z498" s="2" t="s">
        <v>89</v>
      </c>
      <c r="AB498" s="2" t="s">
        <v>83</v>
      </c>
      <c r="AC498" s="24" t="str">
        <f ca="1">IFERROR(__xludf.DUMMYFUNCTION("SPLIT(AB498,""_"")"),"Coastal")</f>
        <v>Coastal</v>
      </c>
      <c r="AD498" s="24"/>
      <c r="AE498" s="24">
        <f>VLOOKUP(J498,rangearea210527!$B$2:$C$1159,2,TRUE)</f>
        <v>19688.2245</v>
      </c>
      <c r="AF498" s="26" t="s">
        <v>118</v>
      </c>
      <c r="AG498" s="26">
        <v>110</v>
      </c>
      <c r="AH498" s="26" t="s">
        <v>84</v>
      </c>
      <c r="AI498" s="26" t="s">
        <v>85</v>
      </c>
      <c r="AJ498" s="27" t="s">
        <v>86</v>
      </c>
      <c r="AK498" s="27"/>
      <c r="AL498" s="26">
        <v>11</v>
      </c>
      <c r="AM498" s="26">
        <v>0</v>
      </c>
      <c r="AN498" s="26">
        <v>0</v>
      </c>
      <c r="AO498" s="29">
        <v>0</v>
      </c>
      <c r="AP498" s="30"/>
      <c r="AQ498" s="30"/>
      <c r="AR498" s="30"/>
      <c r="AS498" s="1">
        <v>1</v>
      </c>
      <c r="AT498" s="1"/>
      <c r="AU498" s="1"/>
      <c r="AV498" s="1"/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>
        <v>0</v>
      </c>
    </row>
    <row r="499" spans="1:75" ht="15.75" hidden="1" customHeight="1" x14ac:dyDescent="0.3">
      <c r="A499" s="2">
        <v>458</v>
      </c>
      <c r="B499" s="2">
        <v>1</v>
      </c>
      <c r="C499" s="2" t="s">
        <v>75</v>
      </c>
      <c r="D499" s="1">
        <v>9</v>
      </c>
      <c r="E499" s="2" t="str">
        <f t="shared" si="289"/>
        <v>9_Carcharhiniformes</v>
      </c>
      <c r="F499" s="2" t="s">
        <v>76</v>
      </c>
      <c r="G499" s="2" t="s">
        <v>1181</v>
      </c>
      <c r="H499" s="2" t="s">
        <v>1276</v>
      </c>
      <c r="I499" s="2" t="s">
        <v>1277</v>
      </c>
      <c r="J499" s="2" t="s">
        <v>1278</v>
      </c>
      <c r="K499" s="19" t="str">
        <f t="shared" si="290"/>
        <v>Scylliogaleus quecketti</v>
      </c>
      <c r="L499" s="20">
        <f>VLOOKUP($K499,GlobSheetPaste!$H$3:$P$1269,2,FALSE)</f>
        <v>39360</v>
      </c>
      <c r="M499" s="20">
        <f>VLOOKUP($K499,GlobSheetPaste!$H$3:$P$1269,3,FALSE)</f>
        <v>124406361</v>
      </c>
      <c r="N499" s="20" t="str">
        <f>VLOOKUP($K499,GlobSheetPaste!$H$3:$P$1269,4,FALSE)</f>
        <v>published</v>
      </c>
      <c r="O499" s="20" t="str">
        <f>VLOOKUP($K499,GlobSheetPaste!$H$3:$P$1269,5,FALSE)</f>
        <v>VU</v>
      </c>
      <c r="P499" s="20">
        <f>VLOOKUP($K499,GlobSheetPaste!$H$3:$P$1269,6,FALSE)</f>
        <v>2005</v>
      </c>
      <c r="Q499" s="20" t="str">
        <f>VLOOKUP($K499,GlobSheetPaste!$H$3:$P$1269,7,FALSE)</f>
        <v>VU</v>
      </c>
      <c r="R499" s="20" t="str">
        <f>VLOOKUP($K499,GlobSheetPaste!$H$3:$P$1269,8,FALSE)</f>
        <v>B1ab(iii,v)</v>
      </c>
      <c r="S499" s="20" t="str">
        <f t="shared" si="555"/>
        <v>NoChange</v>
      </c>
      <c r="T499" s="20" t="b">
        <f t="shared" si="291"/>
        <v>0</v>
      </c>
      <c r="U499" s="20">
        <f>VLOOKUP($K499,GlobSheetPaste!$H$3:$P$1269,9,FALSE)</f>
        <v>2018</v>
      </c>
      <c r="V499" s="19">
        <v>0</v>
      </c>
      <c r="W499" s="19">
        <v>73</v>
      </c>
      <c r="X499" s="2" t="b">
        <f t="shared" ref="X499:Y499" si="558">ISNUMBER(V499)</f>
        <v>1</v>
      </c>
      <c r="Y499" s="2" t="b">
        <f t="shared" si="558"/>
        <v>1</v>
      </c>
      <c r="Z499" s="2" t="s">
        <v>89</v>
      </c>
      <c r="AB499" s="2" t="s">
        <v>83</v>
      </c>
      <c r="AC499" s="24" t="str">
        <f ca="1">IFERROR(__xludf.DUMMYFUNCTION("SPLIT(AB499,""_"")"),"Coastal")</f>
        <v>Coastal</v>
      </c>
      <c r="AD499" s="24"/>
      <c r="AE499" s="24">
        <f>VLOOKUP(J499,rangearea210527!$B$2:$C$1159,2,TRUE)</f>
        <v>7247.3053540000001</v>
      </c>
      <c r="AF499" s="26" t="s">
        <v>118</v>
      </c>
      <c r="AG499" s="26">
        <v>102</v>
      </c>
      <c r="AH499" s="26" t="s">
        <v>84</v>
      </c>
      <c r="AI499" s="26" t="s">
        <v>85</v>
      </c>
      <c r="AJ499" s="27" t="s">
        <v>86</v>
      </c>
      <c r="AK499" s="27"/>
      <c r="AL499" s="26" t="s">
        <v>267</v>
      </c>
      <c r="AM499" s="26">
        <v>0</v>
      </c>
      <c r="AN499" s="26">
        <v>0</v>
      </c>
      <c r="AO499" s="29">
        <v>0</v>
      </c>
      <c r="AP499" s="30"/>
      <c r="AQ499" s="30"/>
      <c r="AR499" s="30"/>
      <c r="AS499" s="1">
        <v>0</v>
      </c>
      <c r="AT499" s="1"/>
      <c r="AU499" s="1"/>
      <c r="AV499" s="1"/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/>
      <c r="BM499" s="1"/>
      <c r="BN499" s="1"/>
      <c r="BO499" s="1"/>
      <c r="BP499" s="1"/>
      <c r="BQ499" s="1"/>
      <c r="BR499" s="1"/>
      <c r="BS499" s="1"/>
      <c r="BT499" s="1">
        <v>1</v>
      </c>
      <c r="BU499" s="1"/>
      <c r="BV499" s="1"/>
      <c r="BW499" s="1">
        <v>0</v>
      </c>
    </row>
    <row r="500" spans="1:75" ht="15.75" hidden="1" customHeight="1" x14ac:dyDescent="0.3">
      <c r="A500" s="2">
        <v>459</v>
      </c>
      <c r="B500" s="2">
        <v>1</v>
      </c>
      <c r="C500" s="2" t="s">
        <v>75</v>
      </c>
      <c r="D500" s="1">
        <v>9</v>
      </c>
      <c r="E500" s="2" t="str">
        <f t="shared" si="289"/>
        <v>9_Carcharhiniformes</v>
      </c>
      <c r="F500" s="2" t="s">
        <v>76</v>
      </c>
      <c r="G500" s="2" t="s">
        <v>1181</v>
      </c>
      <c r="H500" s="2" t="s">
        <v>1279</v>
      </c>
      <c r="I500" s="2" t="s">
        <v>1280</v>
      </c>
      <c r="J500" s="2" t="s">
        <v>1281</v>
      </c>
      <c r="K500" s="19" t="str">
        <f t="shared" si="290"/>
        <v>Triakis acutipinna</v>
      </c>
      <c r="L500" s="20">
        <f>VLOOKUP($K500,GlobSheetPaste!$H$3:$P$1269,2,FALSE)</f>
        <v>39361</v>
      </c>
      <c r="M500" s="20">
        <f>VLOOKUP($K500,GlobSheetPaste!$H$3:$P$1269,3,FALSE)</f>
        <v>124406514</v>
      </c>
      <c r="N500" s="20" t="str">
        <f>VLOOKUP($K500,GlobSheetPaste!$H$3:$P$1269,4,FALSE)</f>
        <v>published</v>
      </c>
      <c r="O500" s="20" t="str">
        <f>VLOOKUP($K500,GlobSheetPaste!$H$3:$P$1269,5,FALSE)</f>
        <v>EN</v>
      </c>
      <c r="P500" s="20">
        <f>VLOOKUP($K500,GlobSheetPaste!$H$3:$P$1269,6,FALSE)</f>
        <v>2008</v>
      </c>
      <c r="Q500" s="20" t="str">
        <f>VLOOKUP($K500,GlobSheetPaste!$H$3:$P$1269,7,FALSE)</f>
        <v>EN</v>
      </c>
      <c r="R500" s="20" t="str">
        <f>VLOOKUP($K500,GlobSheetPaste!$H$3:$P$1269,8,FALSE)</f>
        <v>B1ab(v);C2a(ii)</v>
      </c>
      <c r="S500" s="20" t="str">
        <f t="shared" si="555"/>
        <v>NoChange</v>
      </c>
      <c r="T500" s="20" t="b">
        <f t="shared" si="291"/>
        <v>0</v>
      </c>
      <c r="U500" s="22">
        <f>VLOOKUP($K500,GlobSheetPaste!$H$3:$P$1269,9,FALSE)</f>
        <v>44197</v>
      </c>
      <c r="V500" s="19">
        <v>50</v>
      </c>
      <c r="W500" s="19">
        <v>200</v>
      </c>
      <c r="X500" s="2" t="b">
        <f t="shared" ref="X500:Y500" si="559">ISNUMBER(V500)</f>
        <v>1</v>
      </c>
      <c r="Y500" s="2" t="b">
        <f t="shared" si="559"/>
        <v>1</v>
      </c>
      <c r="Z500" s="2" t="s">
        <v>89</v>
      </c>
      <c r="AB500" s="2" t="s">
        <v>83</v>
      </c>
      <c r="AC500" s="24" t="str">
        <f ca="1">IFERROR(__xludf.DUMMYFUNCTION("SPLIT(AB500,""_"")"),"Coastal")</f>
        <v>Coastal</v>
      </c>
      <c r="AD500" s="24"/>
      <c r="AE500" s="24">
        <f>VLOOKUP(J500,rangearea210527!$B$2:$C$1159,2,TRUE)</f>
        <v>4834.5375180000001</v>
      </c>
      <c r="AF500" s="26" t="s">
        <v>118</v>
      </c>
      <c r="AG500" s="26">
        <v>110</v>
      </c>
      <c r="AH500" s="26" t="s">
        <v>84</v>
      </c>
      <c r="AI500" s="26" t="s">
        <v>85</v>
      </c>
      <c r="AJ500" s="27" t="s">
        <v>86</v>
      </c>
      <c r="AK500" s="27"/>
      <c r="AL500" s="26" t="s">
        <v>267</v>
      </c>
      <c r="AM500" s="26">
        <v>0</v>
      </c>
      <c r="AN500" s="26">
        <v>0</v>
      </c>
      <c r="AO500" s="29">
        <v>0</v>
      </c>
      <c r="AP500" s="30"/>
      <c r="AQ500" s="30"/>
      <c r="AR500" s="30"/>
      <c r="AS500" s="1">
        <v>0</v>
      </c>
      <c r="AT500" s="1"/>
      <c r="AU500" s="1"/>
      <c r="AV500" s="1"/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>
        <v>0</v>
      </c>
    </row>
    <row r="501" spans="1:75" ht="15.75" hidden="1" customHeight="1" x14ac:dyDescent="0.3">
      <c r="A501" s="2">
        <v>460</v>
      </c>
      <c r="B501" s="2">
        <v>1</v>
      </c>
      <c r="C501" s="2" t="s">
        <v>75</v>
      </c>
      <c r="D501" s="1">
        <v>9</v>
      </c>
      <c r="E501" s="2" t="str">
        <f t="shared" si="289"/>
        <v>9_Carcharhiniformes</v>
      </c>
      <c r="F501" s="2" t="s">
        <v>76</v>
      </c>
      <c r="G501" s="2" t="s">
        <v>1181</v>
      </c>
      <c r="H501" s="2" t="s">
        <v>1279</v>
      </c>
      <c r="I501" s="2" t="s">
        <v>1282</v>
      </c>
      <c r="J501" s="2" t="s">
        <v>1283</v>
      </c>
      <c r="K501" s="19" t="str">
        <f t="shared" si="290"/>
        <v>Triakis maculata</v>
      </c>
      <c r="L501" s="20">
        <f>VLOOKUP($K501,GlobSheetPaste!$H$3:$P$1269,2,FALSE)</f>
        <v>63130</v>
      </c>
      <c r="M501" s="20">
        <f>VLOOKUP($K501,GlobSheetPaste!$H$3:$P$1269,3,FALSE)</f>
        <v>124461743</v>
      </c>
      <c r="N501" s="20" t="str">
        <f>VLOOKUP($K501,GlobSheetPaste!$H$3:$P$1269,4,FALSE)</f>
        <v>published</v>
      </c>
      <c r="O501" s="20" t="str">
        <f>VLOOKUP($K501,GlobSheetPaste!$H$3:$P$1269,5,FALSE)</f>
        <v>VU</v>
      </c>
      <c r="P501" s="20">
        <f>VLOOKUP($K501,GlobSheetPaste!$H$3:$P$1269,6,FALSE)</f>
        <v>2007</v>
      </c>
      <c r="Q501" s="20" t="str">
        <f>VLOOKUP($K501,GlobSheetPaste!$H$3:$P$1269,7,FALSE)</f>
        <v>CR</v>
      </c>
      <c r="R501" s="20" t="str">
        <f>VLOOKUP($K501,GlobSheetPaste!$H$3:$P$1269,8,FALSE)</f>
        <v>A2bd</v>
      </c>
      <c r="S501" s="20" t="str">
        <f t="shared" si="555"/>
        <v>non-genuine change</v>
      </c>
      <c r="T501" s="20" t="b">
        <f t="shared" si="291"/>
        <v>0</v>
      </c>
      <c r="U501" s="22">
        <f>VLOOKUP($K501,GlobSheetPaste!$H$3:$P$1269,9,FALSE)</f>
        <v>43891</v>
      </c>
      <c r="V501" s="19">
        <v>10</v>
      </c>
      <c r="W501" s="19">
        <v>200</v>
      </c>
      <c r="X501" s="2" t="b">
        <f t="shared" ref="X501:Y501" si="560">ISNUMBER(V501)</f>
        <v>1</v>
      </c>
      <c r="Y501" s="2" t="b">
        <f t="shared" si="560"/>
        <v>1</v>
      </c>
      <c r="Z501" s="2" t="s">
        <v>89</v>
      </c>
      <c r="AB501" s="2" t="s">
        <v>83</v>
      </c>
      <c r="AC501" s="24" t="str">
        <f ca="1">IFERROR(__xludf.DUMMYFUNCTION("SPLIT(AB501,""_"")"),"Coastal")</f>
        <v>Coastal</v>
      </c>
      <c r="AD501" s="24"/>
      <c r="AE501" s="24">
        <f>VLOOKUP(J501,rangearea210527!$B$2:$C$1159,2,TRUE)</f>
        <v>69460.912400000001</v>
      </c>
      <c r="AF501" s="26" t="s">
        <v>118</v>
      </c>
      <c r="AG501" s="26">
        <v>180</v>
      </c>
      <c r="AH501" s="26" t="s">
        <v>84</v>
      </c>
      <c r="AI501" s="26" t="s">
        <v>98</v>
      </c>
      <c r="AJ501" s="27" t="s">
        <v>99</v>
      </c>
      <c r="AK501" s="27"/>
      <c r="AL501" s="26">
        <v>20</v>
      </c>
      <c r="AM501" s="26">
        <v>0</v>
      </c>
      <c r="AN501" s="26">
        <v>0</v>
      </c>
      <c r="AO501" s="29">
        <v>0</v>
      </c>
      <c r="AP501" s="30"/>
      <c r="AQ501" s="30"/>
      <c r="AR501" s="30"/>
      <c r="AS501" s="1">
        <v>0</v>
      </c>
      <c r="AT501" s="1"/>
      <c r="AU501" s="1"/>
      <c r="AV501" s="1"/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>
        <v>0</v>
      </c>
    </row>
    <row r="502" spans="1:75" ht="15.75" hidden="1" customHeight="1" x14ac:dyDescent="0.3">
      <c r="A502" s="2">
        <v>461</v>
      </c>
      <c r="B502" s="2">
        <v>1</v>
      </c>
      <c r="C502" s="2" t="s">
        <v>75</v>
      </c>
      <c r="D502" s="1">
        <v>9</v>
      </c>
      <c r="E502" s="2" t="str">
        <f t="shared" si="289"/>
        <v>9_Carcharhiniformes</v>
      </c>
      <c r="F502" s="2" t="s">
        <v>76</v>
      </c>
      <c r="G502" s="2" t="s">
        <v>1181</v>
      </c>
      <c r="H502" s="2" t="s">
        <v>1279</v>
      </c>
      <c r="I502" s="2" t="s">
        <v>1284</v>
      </c>
      <c r="J502" s="2" t="s">
        <v>1285</v>
      </c>
      <c r="K502" s="19" t="str">
        <f t="shared" si="290"/>
        <v>Triakis megalopterus</v>
      </c>
      <c r="L502" s="20">
        <f>VLOOKUP($K502,GlobSheetPaste!$H$3:$P$1269,2,FALSE)</f>
        <v>39362</v>
      </c>
      <c r="M502" s="20">
        <f>VLOOKUP($K502,GlobSheetPaste!$H$3:$P$1269,3,FALSE)</f>
        <v>124406649</v>
      </c>
      <c r="N502" s="20" t="str">
        <f>VLOOKUP($K502,GlobSheetPaste!$H$3:$P$1269,4,FALSE)</f>
        <v>published</v>
      </c>
      <c r="O502" s="20" t="str">
        <f>VLOOKUP($K502,GlobSheetPaste!$H$3:$P$1269,5,FALSE)</f>
        <v>NT</v>
      </c>
      <c r="P502" s="20">
        <f>VLOOKUP($K502,GlobSheetPaste!$H$3:$P$1269,6,FALSE)</f>
        <v>2005</v>
      </c>
      <c r="Q502" s="20" t="str">
        <f>VLOOKUP($K502,GlobSheetPaste!$H$3:$P$1269,7,FALSE)</f>
        <v>LC</v>
      </c>
      <c r="R502" s="20" t="str">
        <f>VLOOKUP($K502,GlobSheetPaste!$H$3:$P$1269,8,FALSE)</f>
        <v>NA</v>
      </c>
      <c r="S502" s="20" t="str">
        <f t="shared" si="555"/>
        <v>non-genuine change</v>
      </c>
      <c r="T502" s="20" t="b">
        <f t="shared" si="291"/>
        <v>0</v>
      </c>
      <c r="U502" s="22">
        <f>VLOOKUP($K502,GlobSheetPaste!$H$3:$P$1269,9,FALSE)</f>
        <v>43862</v>
      </c>
      <c r="V502" s="19">
        <v>0</v>
      </c>
      <c r="W502" s="19">
        <v>50</v>
      </c>
      <c r="X502" s="2" t="b">
        <f t="shared" ref="X502:Y502" si="561">ISNUMBER(V502)</f>
        <v>1</v>
      </c>
      <c r="Y502" s="2" t="b">
        <f t="shared" si="561"/>
        <v>1</v>
      </c>
      <c r="Z502" s="2" t="s">
        <v>89</v>
      </c>
      <c r="AB502" s="2" t="s">
        <v>83</v>
      </c>
      <c r="AC502" s="24" t="str">
        <f ca="1">IFERROR(__xludf.DUMMYFUNCTION("SPLIT(AB502,""_"")"),"Coastal")</f>
        <v>Coastal</v>
      </c>
      <c r="AD502" s="24"/>
      <c r="AE502" s="24">
        <f>VLOOKUP(J502,rangearea210527!$B$2:$C$1159,2,TRUE)</f>
        <v>11226.49071</v>
      </c>
      <c r="AF502" s="26" t="s">
        <v>118</v>
      </c>
      <c r="AG502" s="26">
        <v>208</v>
      </c>
      <c r="AH502" s="26" t="s">
        <v>84</v>
      </c>
      <c r="AI502" s="26" t="s">
        <v>98</v>
      </c>
      <c r="AJ502" s="27" t="s">
        <v>99</v>
      </c>
      <c r="AK502" s="27"/>
      <c r="AL502" s="26">
        <v>20</v>
      </c>
      <c r="AM502" s="26">
        <v>0</v>
      </c>
      <c r="AN502" s="26">
        <v>0</v>
      </c>
      <c r="AO502" s="29">
        <v>0</v>
      </c>
      <c r="AP502" s="30"/>
      <c r="AQ502" s="30"/>
      <c r="AR502" s="30"/>
      <c r="AS502" s="1">
        <v>0</v>
      </c>
      <c r="AT502" s="1"/>
      <c r="AU502" s="1"/>
      <c r="AV502" s="1"/>
      <c r="AW502" s="1">
        <v>1</v>
      </c>
      <c r="AX502" s="1">
        <v>1</v>
      </c>
      <c r="AY502" s="1">
        <v>1</v>
      </c>
      <c r="BA502" s="1">
        <v>1</v>
      </c>
      <c r="BH502" s="1">
        <v>1</v>
      </c>
      <c r="BJ502" s="1">
        <v>1</v>
      </c>
      <c r="BK502" s="1">
        <v>1</v>
      </c>
      <c r="BL502" s="1"/>
      <c r="BM502" s="1"/>
      <c r="BN502" s="1"/>
      <c r="BO502" s="1"/>
      <c r="BP502" s="1"/>
      <c r="BQ502" s="1"/>
      <c r="BR502" s="1"/>
      <c r="BS502" s="1"/>
      <c r="BT502" s="1">
        <v>1</v>
      </c>
      <c r="BU502" s="1"/>
      <c r="BV502" s="1"/>
      <c r="BW502" s="1">
        <v>0</v>
      </c>
    </row>
    <row r="503" spans="1:75" ht="15.75" hidden="1" customHeight="1" x14ac:dyDescent="0.3">
      <c r="A503" s="2">
        <v>462</v>
      </c>
      <c r="B503" s="2">
        <v>1</v>
      </c>
      <c r="C503" s="2" t="s">
        <v>75</v>
      </c>
      <c r="D503" s="1">
        <v>9</v>
      </c>
      <c r="E503" s="2" t="str">
        <f t="shared" si="289"/>
        <v>9_Carcharhiniformes</v>
      </c>
      <c r="F503" s="2" t="s">
        <v>76</v>
      </c>
      <c r="G503" s="2" t="s">
        <v>1181</v>
      </c>
      <c r="H503" s="2" t="s">
        <v>1279</v>
      </c>
      <c r="I503" s="2" t="s">
        <v>1286</v>
      </c>
      <c r="J503" s="2" t="s">
        <v>1287</v>
      </c>
      <c r="K503" s="19" t="str">
        <f t="shared" si="290"/>
        <v>Triakis scyllium</v>
      </c>
      <c r="L503" s="20">
        <f>VLOOKUP($K503,GlobSheetPaste!$H$3:$P$1269,2,FALSE)</f>
        <v>161395</v>
      </c>
      <c r="M503" s="20">
        <f>VLOOKUP($K503,GlobSheetPaste!$H$3:$P$1269,3,FALSE)</f>
        <v>124476903</v>
      </c>
      <c r="N503" s="20" t="str">
        <f>VLOOKUP($K503,GlobSheetPaste!$H$3:$P$1269,4,FALSE)</f>
        <v>published</v>
      </c>
      <c r="O503" s="20" t="str">
        <f>VLOOKUP($K503,GlobSheetPaste!$H$3:$P$1269,5,FALSE)</f>
        <v>LC</v>
      </c>
      <c r="P503" s="20">
        <f>VLOOKUP($K503,GlobSheetPaste!$H$3:$P$1269,6,FALSE)</f>
        <v>2008</v>
      </c>
      <c r="Q503" s="20" t="str">
        <f>VLOOKUP($K503,GlobSheetPaste!$H$3:$P$1269,7,FALSE)</f>
        <v>EN</v>
      </c>
      <c r="R503" s="20" t="str">
        <f>VLOOKUP($K503,GlobSheetPaste!$H$3:$P$1269,8,FALSE)</f>
        <v>A2d</v>
      </c>
      <c r="S503" s="20" t="str">
        <f t="shared" si="555"/>
        <v>non-genuine change</v>
      </c>
      <c r="T503" s="20" t="b">
        <f t="shared" si="291"/>
        <v>0</v>
      </c>
      <c r="U503" s="22">
        <f>VLOOKUP($K503,GlobSheetPaste!$H$3:$P$1269,9,FALSE)</f>
        <v>44197</v>
      </c>
      <c r="V503" s="19">
        <v>30</v>
      </c>
      <c r="W503" s="19">
        <v>150</v>
      </c>
      <c r="X503" s="2" t="b">
        <f t="shared" ref="X503:Y503" si="562">ISNUMBER(V503)</f>
        <v>1</v>
      </c>
      <c r="Y503" s="2" t="b">
        <f t="shared" si="562"/>
        <v>1</v>
      </c>
      <c r="Z503" s="2" t="s">
        <v>89</v>
      </c>
      <c r="AB503" s="2" t="s">
        <v>83</v>
      </c>
      <c r="AC503" s="24" t="str">
        <f ca="1">IFERROR(__xludf.DUMMYFUNCTION("SPLIT(AB503,""_"")"),"Coastal")</f>
        <v>Coastal</v>
      </c>
      <c r="AD503" s="24"/>
      <c r="AE503" s="24">
        <f>VLOOKUP(J503,rangearea210527!$B$2:$C$1159,2,TRUE)</f>
        <v>844339.97990000003</v>
      </c>
      <c r="AF503" s="25"/>
      <c r="AG503" s="25">
        <v>150</v>
      </c>
      <c r="AH503" s="26" t="s">
        <v>84</v>
      </c>
      <c r="AI503" s="26" t="s">
        <v>98</v>
      </c>
      <c r="AJ503" s="27" t="s">
        <v>99</v>
      </c>
      <c r="AK503" s="28"/>
      <c r="AL503" s="25">
        <v>13.3</v>
      </c>
      <c r="AM503" s="26">
        <v>0</v>
      </c>
      <c r="AN503" s="26">
        <v>0</v>
      </c>
      <c r="AO503" s="29">
        <v>1</v>
      </c>
      <c r="AP503" s="30"/>
      <c r="AQ503" s="30"/>
      <c r="AR503" s="30"/>
      <c r="AS503" s="1">
        <v>1</v>
      </c>
      <c r="AT503" s="1"/>
      <c r="AU503" s="1"/>
      <c r="AV503" s="1"/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B503" s="1">
        <v>1</v>
      </c>
      <c r="BJ503" s="1">
        <v>1</v>
      </c>
      <c r="BK503" s="1">
        <v>1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>
        <v>0</v>
      </c>
    </row>
    <row r="504" spans="1:75" ht="15.75" hidden="1" customHeight="1" x14ac:dyDescent="0.3">
      <c r="A504" s="2">
        <v>463</v>
      </c>
      <c r="B504" s="2">
        <v>1</v>
      </c>
      <c r="C504" s="2" t="s">
        <v>75</v>
      </c>
      <c r="D504" s="1">
        <v>9</v>
      </c>
      <c r="E504" s="2" t="str">
        <f t="shared" si="289"/>
        <v>9_Carcharhiniformes</v>
      </c>
      <c r="F504" s="2" t="s">
        <v>76</v>
      </c>
      <c r="G504" s="2" t="s">
        <v>1181</v>
      </c>
      <c r="H504" s="2" t="s">
        <v>1279</v>
      </c>
      <c r="I504" s="2" t="s">
        <v>1288</v>
      </c>
      <c r="J504" s="2" t="s">
        <v>1289</v>
      </c>
      <c r="K504" s="19" t="str">
        <f t="shared" si="290"/>
        <v>Triakis semifasciata</v>
      </c>
      <c r="L504" s="20">
        <f>VLOOKUP($K504,GlobSheetPaste!$H$3:$P$1269,2,FALSE)</f>
        <v>39363</v>
      </c>
      <c r="M504" s="20">
        <f>VLOOKUP($K504,GlobSheetPaste!$H$3:$P$1269,3,FALSE)</f>
        <v>80672743</v>
      </c>
      <c r="N504" s="20" t="str">
        <f>VLOOKUP($K504,GlobSheetPaste!$H$3:$P$1269,4,FALSE)</f>
        <v>published</v>
      </c>
      <c r="O504" s="20" t="str">
        <f>VLOOKUP($K504,GlobSheetPaste!$H$3:$P$1269,5,FALSE)</f>
        <v>LC</v>
      </c>
      <c r="P504" s="20">
        <f>VLOOKUP($K504,GlobSheetPaste!$H$3:$P$1269,6,FALSE)</f>
        <v>2004</v>
      </c>
      <c r="Q504" s="20" t="str">
        <f>VLOOKUP($K504,GlobSheetPaste!$H$3:$P$1269,7,FALSE)</f>
        <v>LC</v>
      </c>
      <c r="R504" s="20" t="str">
        <f>VLOOKUP($K504,GlobSheetPaste!$H$3:$P$1269,8,FALSE)</f>
        <v>NA</v>
      </c>
      <c r="S504" s="20" t="str">
        <f t="shared" si="555"/>
        <v>NoChange</v>
      </c>
      <c r="T504" s="20" t="b">
        <f t="shared" si="291"/>
        <v>0</v>
      </c>
      <c r="U504" s="20">
        <f>VLOOKUP($K504,GlobSheetPaste!$H$3:$P$1269,9,FALSE)</f>
        <v>2014</v>
      </c>
      <c r="V504" s="19">
        <v>0</v>
      </c>
      <c r="W504" s="19">
        <v>156</v>
      </c>
      <c r="X504" s="2" t="b">
        <f t="shared" ref="X504:Y504" si="563">ISNUMBER(V504)</f>
        <v>1</v>
      </c>
      <c r="Y504" s="2" t="b">
        <f t="shared" si="563"/>
        <v>1</v>
      </c>
      <c r="Z504" s="2" t="s">
        <v>89</v>
      </c>
      <c r="AB504" s="2" t="s">
        <v>83</v>
      </c>
      <c r="AC504" s="24" t="str">
        <f ca="1">IFERROR(__xludf.DUMMYFUNCTION("SPLIT(AB504,""_"")"),"Coastal")</f>
        <v>Coastal</v>
      </c>
      <c r="AD504" s="24"/>
      <c r="AE504" s="24">
        <f>VLOOKUP(J504,rangearea210527!$B$2:$C$1159,2,TRUE)</f>
        <v>112552.1621</v>
      </c>
      <c r="AF504" s="26" t="s">
        <v>118</v>
      </c>
      <c r="AG504" s="26">
        <v>198</v>
      </c>
      <c r="AH504" s="26" t="s">
        <v>84</v>
      </c>
      <c r="AI504" s="26" t="s">
        <v>98</v>
      </c>
      <c r="AJ504" s="27" t="s">
        <v>99</v>
      </c>
      <c r="AK504" s="27"/>
      <c r="AL504" s="26">
        <v>25</v>
      </c>
      <c r="AM504" s="26">
        <v>0</v>
      </c>
      <c r="AN504" s="26">
        <v>0</v>
      </c>
      <c r="AO504" s="29">
        <v>0</v>
      </c>
      <c r="AP504" s="30"/>
      <c r="AQ504" s="26">
        <v>1</v>
      </c>
      <c r="AR504" s="30"/>
      <c r="AS504" s="1">
        <v>0</v>
      </c>
      <c r="AT504" s="1"/>
      <c r="AU504" s="1"/>
      <c r="AV504" s="1"/>
      <c r="AW504" s="1">
        <v>1</v>
      </c>
      <c r="AX504" s="1">
        <v>1</v>
      </c>
      <c r="AY504" s="1">
        <v>1</v>
      </c>
      <c r="BA504" s="1">
        <v>1</v>
      </c>
      <c r="BH504" s="1">
        <v>1</v>
      </c>
      <c r="BJ504" s="1">
        <v>1</v>
      </c>
      <c r="BK504" s="1">
        <v>1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>
        <v>0</v>
      </c>
    </row>
    <row r="505" spans="1:75" ht="15.75" hidden="1" customHeight="1" x14ac:dyDescent="0.3">
      <c r="A505" s="2">
        <v>464</v>
      </c>
      <c r="B505" s="2">
        <v>1</v>
      </c>
      <c r="C505" s="2" t="s">
        <v>75</v>
      </c>
      <c r="D505" s="1">
        <v>9</v>
      </c>
      <c r="E505" s="2" t="str">
        <f t="shared" si="289"/>
        <v>9_Carcharhiniformes</v>
      </c>
      <c r="F505" s="2" t="s">
        <v>76</v>
      </c>
      <c r="G505" s="2" t="s">
        <v>1290</v>
      </c>
      <c r="H505" s="2" t="s">
        <v>1291</v>
      </c>
      <c r="I505" s="2" t="s">
        <v>1292</v>
      </c>
      <c r="J505" s="2" t="s">
        <v>1293</v>
      </c>
      <c r="K505" s="19" t="str">
        <f t="shared" si="290"/>
        <v>Chaenogaleus macrostoma</v>
      </c>
      <c r="L505" s="20">
        <f>VLOOKUP($K505,GlobSheetPaste!$H$3:$P$1269,2,FALSE)</f>
        <v>161695</v>
      </c>
      <c r="M505" s="20">
        <f>VLOOKUP($K505,GlobSheetPaste!$H$3:$P$1269,3,FALSE)</f>
        <v>173437577</v>
      </c>
      <c r="N505" s="20" t="str">
        <f>VLOOKUP($K505,GlobSheetPaste!$H$3:$P$1269,4,FALSE)</f>
        <v>published</v>
      </c>
      <c r="O505" s="20" t="str">
        <f>VLOOKUP($K505,GlobSheetPaste!$H$3:$P$1269,5,FALSE)</f>
        <v>VU</v>
      </c>
      <c r="P505" s="20">
        <f>VLOOKUP($K505,GlobSheetPaste!$H$3:$P$1269,6,FALSE)</f>
        <v>2008</v>
      </c>
      <c r="Q505" s="20" t="str">
        <f>VLOOKUP($K505,GlobSheetPaste!$H$3:$P$1269,7,FALSE)</f>
        <v>VU</v>
      </c>
      <c r="R505" s="20" t="str">
        <f>VLOOKUP($K505,GlobSheetPaste!$H$3:$P$1269,8,FALSE)</f>
        <v>A2d</v>
      </c>
      <c r="S505" s="20" t="str">
        <f t="shared" si="555"/>
        <v>NoChange</v>
      </c>
      <c r="T505" s="20" t="b">
        <f t="shared" si="291"/>
        <v>0</v>
      </c>
      <c r="U505" s="22">
        <f>VLOOKUP($K505,GlobSheetPaste!$H$3:$P$1269,9,FALSE)</f>
        <v>44197</v>
      </c>
      <c r="V505" s="19">
        <v>0</v>
      </c>
      <c r="W505" s="19">
        <v>160</v>
      </c>
      <c r="X505" s="2" t="b">
        <f t="shared" ref="X505:Y505" si="564">ISNUMBER(V505)</f>
        <v>1</v>
      </c>
      <c r="Y505" s="2" t="b">
        <f t="shared" si="564"/>
        <v>1</v>
      </c>
      <c r="Z505" s="2" t="s">
        <v>89</v>
      </c>
      <c r="AB505" s="2" t="s">
        <v>83</v>
      </c>
      <c r="AC505" s="24" t="str">
        <f ca="1">IFERROR(__xludf.DUMMYFUNCTION("SPLIT(AB505,""_"")"),"Coastal")</f>
        <v>Coastal</v>
      </c>
      <c r="AD505" s="24"/>
      <c r="AE505" s="24">
        <f>VLOOKUP(J505,rangearea210527!$B$2:$C$1159,2,TRUE)</f>
        <v>2282531.0550000002</v>
      </c>
      <c r="AF505" s="26"/>
      <c r="AG505" s="26">
        <v>125</v>
      </c>
      <c r="AH505" s="26" t="s">
        <v>84</v>
      </c>
      <c r="AI505" s="26" t="s">
        <v>85</v>
      </c>
      <c r="AJ505" s="27" t="s">
        <v>86</v>
      </c>
      <c r="AK505" s="27"/>
      <c r="AL505" s="26">
        <v>8</v>
      </c>
      <c r="AM505" s="26">
        <v>0</v>
      </c>
      <c r="AN505" s="26">
        <v>0</v>
      </c>
      <c r="AO505" s="29">
        <v>0</v>
      </c>
      <c r="AP505" s="30"/>
      <c r="AQ505" s="30"/>
      <c r="AR505" s="30"/>
      <c r="AS505" s="1">
        <v>1</v>
      </c>
      <c r="AT505" s="1"/>
      <c r="AU505" s="1"/>
      <c r="AV505" s="1"/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B505" s="1">
        <v>1</v>
      </c>
      <c r="BJ505" s="1">
        <v>1</v>
      </c>
      <c r="BK505" s="1">
        <v>1</v>
      </c>
      <c r="BL505" s="1"/>
      <c r="BM505" s="1"/>
      <c r="BN505" s="1"/>
      <c r="BO505" s="1"/>
      <c r="BP505" s="2" t="s">
        <v>1290</v>
      </c>
      <c r="BU505" s="1"/>
      <c r="BV505" s="1"/>
      <c r="BW505" s="1">
        <v>0</v>
      </c>
    </row>
    <row r="506" spans="1:75" ht="15.75" hidden="1" customHeight="1" x14ac:dyDescent="0.3">
      <c r="A506" s="2">
        <v>465</v>
      </c>
      <c r="B506" s="2">
        <v>1</v>
      </c>
      <c r="C506" s="2" t="s">
        <v>75</v>
      </c>
      <c r="D506" s="1">
        <v>9</v>
      </c>
      <c r="E506" s="2" t="str">
        <f t="shared" si="289"/>
        <v>9_Carcharhiniformes</v>
      </c>
      <c r="F506" s="2" t="s">
        <v>76</v>
      </c>
      <c r="G506" s="2" t="s">
        <v>1290</v>
      </c>
      <c r="H506" s="2" t="s">
        <v>1294</v>
      </c>
      <c r="I506" s="2" t="s">
        <v>1295</v>
      </c>
      <c r="J506" s="2" t="s">
        <v>1296</v>
      </c>
      <c r="K506" s="19" t="str">
        <f t="shared" si="290"/>
        <v>Hemigaleus australiensis</v>
      </c>
      <c r="L506" s="20">
        <f>VLOOKUP($K506,GlobSheetPaste!$H$3:$P$1269,2,FALSE)</f>
        <v>161539</v>
      </c>
      <c r="M506" s="20">
        <f>VLOOKUP($K506,GlobSheetPaste!$H$3:$P$1269,3,FALSE)</f>
        <v>68624897</v>
      </c>
      <c r="N506" s="20" t="str">
        <f>VLOOKUP($K506,GlobSheetPaste!$H$3:$P$1269,4,FALSE)</f>
        <v>published</v>
      </c>
      <c r="O506" s="20" t="str">
        <f>VLOOKUP($K506,GlobSheetPaste!$H$3:$P$1269,5,FALSE)</f>
        <v>LC</v>
      </c>
      <c r="P506" s="20">
        <f>VLOOKUP($K506,GlobSheetPaste!$H$3:$P$1269,6,FALSE)</f>
        <v>2008</v>
      </c>
      <c r="Q506" s="20" t="str">
        <f>VLOOKUP($K506,GlobSheetPaste!$H$3:$P$1269,7,FALSE)</f>
        <v>LC</v>
      </c>
      <c r="R506" s="20" t="str">
        <f>VLOOKUP($K506,GlobSheetPaste!$H$3:$P$1269,8,FALSE)</f>
        <v>NA</v>
      </c>
      <c r="S506" s="20" t="str">
        <f t="shared" si="555"/>
        <v>NoChange</v>
      </c>
      <c r="T506" s="20" t="b">
        <f t="shared" si="291"/>
        <v>0</v>
      </c>
      <c r="U506" s="20">
        <f>VLOOKUP($K506,GlobSheetPaste!$H$3:$P$1269,9,FALSE)</f>
        <v>2015</v>
      </c>
      <c r="V506" s="19">
        <v>12</v>
      </c>
      <c r="W506" s="19">
        <v>170</v>
      </c>
      <c r="X506" s="2" t="b">
        <f t="shared" ref="X506:Y506" si="565">ISNUMBER(V506)</f>
        <v>1</v>
      </c>
      <c r="Y506" s="2" t="b">
        <f t="shared" si="565"/>
        <v>1</v>
      </c>
      <c r="Z506" s="2" t="s">
        <v>89</v>
      </c>
      <c r="AB506" s="2" t="s">
        <v>83</v>
      </c>
      <c r="AC506" s="24" t="str">
        <f ca="1">IFERROR(__xludf.DUMMYFUNCTION("SPLIT(AB506,""_"")"),"Coastal")</f>
        <v>Coastal</v>
      </c>
      <c r="AD506" s="24"/>
      <c r="AE506" s="24">
        <f>VLOOKUP(J506,rangearea210527!$B$2:$C$1159,2,TRUE)</f>
        <v>992185.81770000001</v>
      </c>
      <c r="AF506" s="25"/>
      <c r="AG506" s="25">
        <v>110</v>
      </c>
      <c r="AH506" s="26" t="s">
        <v>84</v>
      </c>
      <c r="AI506" s="26" t="s">
        <v>85</v>
      </c>
      <c r="AJ506" s="27" t="s">
        <v>86</v>
      </c>
      <c r="AK506" s="28"/>
      <c r="AL506" s="25">
        <v>9</v>
      </c>
      <c r="AM506" s="26">
        <v>0</v>
      </c>
      <c r="AN506" s="26">
        <v>0</v>
      </c>
      <c r="AO506" s="29">
        <v>1</v>
      </c>
      <c r="AP506" s="30"/>
      <c r="AQ506" s="30"/>
      <c r="AR506" s="30"/>
      <c r="AS506" s="1">
        <v>0</v>
      </c>
      <c r="AT506" s="1"/>
      <c r="AU506" s="1"/>
      <c r="AV506" s="1"/>
      <c r="AW506" s="1">
        <v>1</v>
      </c>
      <c r="AX506" s="1">
        <v>1</v>
      </c>
      <c r="AY506" s="1">
        <v>1</v>
      </c>
      <c r="BA506" s="1">
        <v>1</v>
      </c>
      <c r="BJ506" s="1">
        <v>1</v>
      </c>
      <c r="BK506" s="1">
        <v>1</v>
      </c>
      <c r="BL506" s="1"/>
      <c r="BM506" s="1"/>
      <c r="BN506" s="1"/>
      <c r="BO506" s="1"/>
      <c r="BP506" s="2" t="s">
        <v>1290</v>
      </c>
      <c r="BR506" s="1">
        <v>1</v>
      </c>
      <c r="BS506" s="1">
        <v>1</v>
      </c>
      <c r="BU506" s="1"/>
      <c r="BV506" s="1"/>
      <c r="BW506" s="1">
        <v>0</v>
      </c>
    </row>
    <row r="507" spans="1:75" ht="15.75" hidden="1" customHeight="1" x14ac:dyDescent="0.3">
      <c r="A507" s="2">
        <v>466</v>
      </c>
      <c r="B507" s="2">
        <v>1</v>
      </c>
      <c r="C507" s="2" t="s">
        <v>75</v>
      </c>
      <c r="D507" s="1">
        <v>9</v>
      </c>
      <c r="E507" s="2" t="str">
        <f t="shared" si="289"/>
        <v>9_Carcharhiniformes</v>
      </c>
      <c r="F507" s="2" t="s">
        <v>76</v>
      </c>
      <c r="G507" s="2" t="s">
        <v>1290</v>
      </c>
      <c r="H507" s="2" t="s">
        <v>1294</v>
      </c>
      <c r="I507" s="2" t="s">
        <v>1297</v>
      </c>
      <c r="J507" s="2" t="s">
        <v>1298</v>
      </c>
      <c r="K507" s="19" t="str">
        <f t="shared" si="290"/>
        <v>Hemigaleus microstoma</v>
      </c>
      <c r="L507" s="20">
        <f>VLOOKUP($K507,GlobSheetPaste!$H$3:$P$1269,2,FALSE)</f>
        <v>41816</v>
      </c>
      <c r="M507" s="20">
        <f>VLOOKUP($K507,GlobSheetPaste!$H$3:$P$1269,3,FALSE)</f>
        <v>124418711</v>
      </c>
      <c r="N507" s="20" t="str">
        <f>VLOOKUP($K507,GlobSheetPaste!$H$3:$P$1269,4,FALSE)</f>
        <v>submitted</v>
      </c>
      <c r="O507" s="20" t="str">
        <f>VLOOKUP($K507,GlobSheetPaste!$H$3:$P$1269,5,FALSE)</f>
        <v>VU</v>
      </c>
      <c r="P507" s="20">
        <f>VLOOKUP($K507,GlobSheetPaste!$H$3:$P$1269,6,FALSE)</f>
        <v>2007</v>
      </c>
      <c r="Q507" s="20" t="str">
        <f>VLOOKUP($K507,GlobSheetPaste!$H$3:$P$1269,7,FALSE)</f>
        <v>VU</v>
      </c>
      <c r="R507" s="20" t="str">
        <f>VLOOKUP($K507,GlobSheetPaste!$H$3:$P$1269,8,FALSE)</f>
        <v>A2d</v>
      </c>
      <c r="S507" s="20" t="str">
        <f t="shared" si="555"/>
        <v>NoChange</v>
      </c>
      <c r="T507" s="20" t="b">
        <f t="shared" si="291"/>
        <v>0</v>
      </c>
      <c r="U507" s="22">
        <f>VLOOKUP($K507,GlobSheetPaste!$H$3:$P$1269,9,FALSE)</f>
        <v>44228</v>
      </c>
      <c r="V507" s="19">
        <v>0</v>
      </c>
      <c r="W507" s="19">
        <v>170</v>
      </c>
      <c r="X507" s="2" t="b">
        <f t="shared" ref="X507:Y507" si="566">ISNUMBER(V507)</f>
        <v>1</v>
      </c>
      <c r="Y507" s="2" t="b">
        <f t="shared" si="566"/>
        <v>1</v>
      </c>
      <c r="Z507" s="2" t="s">
        <v>89</v>
      </c>
      <c r="AB507" s="2" t="s">
        <v>83</v>
      </c>
      <c r="AC507" s="24" t="str">
        <f ca="1">IFERROR(__xludf.DUMMYFUNCTION("SPLIT(AB507,""_"")"),"Coastal")</f>
        <v>Coastal</v>
      </c>
      <c r="AD507" s="24"/>
      <c r="AE507" s="24">
        <f>VLOOKUP(J507,rangearea210527!$B$2:$C$1159,2,TRUE)</f>
        <v>2021479.43</v>
      </c>
      <c r="AF507" s="25"/>
      <c r="AG507" s="25">
        <v>114</v>
      </c>
      <c r="AH507" s="26" t="s">
        <v>84</v>
      </c>
      <c r="AI507" s="26" t="s">
        <v>85</v>
      </c>
      <c r="AJ507" s="27" t="s">
        <v>86</v>
      </c>
      <c r="AK507" s="28"/>
      <c r="AL507" s="25">
        <v>9</v>
      </c>
      <c r="AM507" s="26">
        <v>0</v>
      </c>
      <c r="AN507" s="26">
        <v>0</v>
      </c>
      <c r="AO507" s="29">
        <v>1</v>
      </c>
      <c r="AP507" s="30"/>
      <c r="AQ507" s="30"/>
      <c r="AR507" s="30"/>
      <c r="AS507" s="1">
        <v>1</v>
      </c>
      <c r="AT507" s="1"/>
      <c r="AU507" s="1"/>
      <c r="AV507" s="1"/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B507" s="1">
        <v>1</v>
      </c>
      <c r="BJ507" s="1">
        <v>1</v>
      </c>
      <c r="BK507" s="1">
        <v>1</v>
      </c>
      <c r="BL507" s="1"/>
      <c r="BM507" s="1"/>
      <c r="BN507" s="1"/>
      <c r="BO507" s="1"/>
      <c r="BP507" s="2" t="s">
        <v>1290</v>
      </c>
      <c r="BS507" s="1">
        <v>1</v>
      </c>
      <c r="BU507" s="1"/>
      <c r="BV507" s="1"/>
      <c r="BW507" s="1">
        <v>0</v>
      </c>
    </row>
    <row r="508" spans="1:75" ht="15.75" hidden="1" customHeight="1" x14ac:dyDescent="0.3">
      <c r="A508" s="2">
        <v>467</v>
      </c>
      <c r="B508" s="2">
        <v>1</v>
      </c>
      <c r="C508" s="2" t="s">
        <v>75</v>
      </c>
      <c r="D508" s="1">
        <v>9</v>
      </c>
      <c r="E508" s="2" t="str">
        <f t="shared" si="289"/>
        <v>9_Carcharhiniformes</v>
      </c>
      <c r="F508" s="2" t="s">
        <v>76</v>
      </c>
      <c r="G508" s="2" t="s">
        <v>1290</v>
      </c>
      <c r="H508" s="2" t="s">
        <v>1299</v>
      </c>
      <c r="I508" s="2" t="s">
        <v>1300</v>
      </c>
      <c r="J508" s="2" t="s">
        <v>1301</v>
      </c>
      <c r="K508" s="19" t="str">
        <f t="shared" si="290"/>
        <v>Hemipristis elongata</v>
      </c>
      <c r="L508" s="20">
        <f>VLOOKUP($K508,GlobSheetPaste!$H$3:$P$1269,2,FALSE)</f>
        <v>41874</v>
      </c>
      <c r="M508" s="20">
        <f>VLOOKUP($K508,GlobSheetPaste!$H$3:$P$1269,3,FALSE)</f>
        <v>68625034</v>
      </c>
      <c r="N508" s="20" t="str">
        <f>VLOOKUP($K508,GlobSheetPaste!$H$3:$P$1269,4,FALSE)</f>
        <v>published</v>
      </c>
      <c r="O508" s="20" t="str">
        <f>VLOOKUP($K508,GlobSheetPaste!$H$3:$P$1269,5,FALSE)</f>
        <v>VU</v>
      </c>
      <c r="P508" s="20">
        <f>VLOOKUP($K508,GlobSheetPaste!$H$3:$P$1269,6,FALSE)</f>
        <v>2003</v>
      </c>
      <c r="Q508" s="20" t="str">
        <f>VLOOKUP($K508,GlobSheetPaste!$H$3:$P$1269,7,FALSE)</f>
        <v>VU</v>
      </c>
      <c r="R508" s="20" t="str">
        <f>VLOOKUP($K508,GlobSheetPaste!$H$3:$P$1269,8,FALSE)</f>
        <v>A2bd+3bd</v>
      </c>
      <c r="S508" s="20" t="str">
        <f t="shared" si="555"/>
        <v>NoChange</v>
      </c>
      <c r="T508" s="20" t="b">
        <f t="shared" si="291"/>
        <v>0</v>
      </c>
      <c r="U508" s="20">
        <f>VLOOKUP($K508,GlobSheetPaste!$H$3:$P$1269,9,FALSE)</f>
        <v>2015</v>
      </c>
      <c r="V508" s="19">
        <v>1</v>
      </c>
      <c r="W508" s="19">
        <v>131</v>
      </c>
      <c r="X508" s="2" t="b">
        <f t="shared" ref="X508:Y508" si="567">ISNUMBER(V508)</f>
        <v>1</v>
      </c>
      <c r="Y508" s="2" t="b">
        <f t="shared" si="567"/>
        <v>1</v>
      </c>
      <c r="Z508" s="2" t="s">
        <v>89</v>
      </c>
      <c r="AB508" s="2" t="s">
        <v>83</v>
      </c>
      <c r="AC508" s="24" t="str">
        <f ca="1">IFERROR(__xludf.DUMMYFUNCTION("SPLIT(AB508,""_"")"),"Coastal")</f>
        <v>Coastal</v>
      </c>
      <c r="AD508" s="24"/>
      <c r="AE508" s="24">
        <f>VLOOKUP(J508,rangearea210527!$B$2:$C$1159,2,TRUE)</f>
        <v>5407573.6100000003</v>
      </c>
      <c r="AF508" s="26"/>
      <c r="AG508" s="26">
        <v>240</v>
      </c>
      <c r="AH508" s="26" t="s">
        <v>84</v>
      </c>
      <c r="AI508" s="26" t="s">
        <v>98</v>
      </c>
      <c r="AJ508" s="27" t="s">
        <v>99</v>
      </c>
      <c r="AK508" s="27"/>
      <c r="AL508" s="26">
        <v>9</v>
      </c>
      <c r="AM508" s="26">
        <v>0</v>
      </c>
      <c r="AN508" s="26">
        <v>0</v>
      </c>
      <c r="AO508" s="29">
        <v>0</v>
      </c>
      <c r="AP508" s="30"/>
      <c r="AQ508" s="30"/>
      <c r="AR508" s="30"/>
      <c r="AS508" s="1">
        <v>1</v>
      </c>
      <c r="AT508" s="1"/>
      <c r="AU508" s="1"/>
      <c r="AV508" s="1"/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B508" s="1">
        <v>1</v>
      </c>
      <c r="BJ508" s="1">
        <v>1</v>
      </c>
      <c r="BK508" s="1">
        <v>1</v>
      </c>
      <c r="BL508" s="1"/>
      <c r="BM508" s="1"/>
      <c r="BN508" s="1"/>
      <c r="BO508" s="1"/>
      <c r="BP508" s="2" t="s">
        <v>1290</v>
      </c>
      <c r="BQ508" s="1"/>
      <c r="BR508" s="1">
        <v>1</v>
      </c>
      <c r="BS508" s="1">
        <v>1</v>
      </c>
      <c r="BT508" s="1">
        <v>1</v>
      </c>
      <c r="BU508" s="1"/>
      <c r="BV508" s="1"/>
      <c r="BW508" s="1">
        <v>0</v>
      </c>
    </row>
    <row r="509" spans="1:75" ht="15.75" hidden="1" customHeight="1" x14ac:dyDescent="0.3">
      <c r="A509" s="2">
        <v>468</v>
      </c>
      <c r="B509" s="2">
        <v>1</v>
      </c>
      <c r="C509" s="2" t="s">
        <v>75</v>
      </c>
      <c r="D509" s="1">
        <v>9</v>
      </c>
      <c r="E509" s="2" t="str">
        <f t="shared" si="289"/>
        <v>9_Carcharhiniformes</v>
      </c>
      <c r="F509" s="2" t="s">
        <v>76</v>
      </c>
      <c r="G509" s="2" t="s">
        <v>1290</v>
      </c>
      <c r="H509" s="2" t="s">
        <v>1302</v>
      </c>
      <c r="I509" s="2" t="s">
        <v>1303</v>
      </c>
      <c r="J509" s="2" t="s">
        <v>1304</v>
      </c>
      <c r="K509" s="19" t="str">
        <f t="shared" si="290"/>
        <v>Paragaleus leucolomatus</v>
      </c>
      <c r="L509" s="20">
        <f>VLOOKUP($K509,GlobSheetPaste!$H$3:$P$1269,2,FALSE)</f>
        <v>161639</v>
      </c>
      <c r="M509" s="20">
        <f>VLOOKUP($K509,GlobSheetPaste!$H$3:$P$1269,3,FALSE)</f>
        <v>124519483</v>
      </c>
      <c r="N509" s="20" t="str">
        <f>VLOOKUP($K509,GlobSheetPaste!$H$3:$P$1269,4,FALSE)</f>
        <v>published</v>
      </c>
      <c r="O509" s="20" t="str">
        <f>VLOOKUP($K509,GlobSheetPaste!$H$3:$P$1269,5,FALSE)</f>
        <v>DD</v>
      </c>
      <c r="P509" s="20">
        <f>VLOOKUP($K509,GlobSheetPaste!$H$3:$P$1269,6,FALSE)</f>
        <v>2008</v>
      </c>
      <c r="Q509" s="20" t="str">
        <f>VLOOKUP($K509,GlobSheetPaste!$H$3:$P$1269,7,FALSE)</f>
        <v>VU</v>
      </c>
      <c r="R509" s="20" t="str">
        <f>VLOOKUP($K509,GlobSheetPaste!$H$3:$P$1269,8,FALSE)</f>
        <v>A2d</v>
      </c>
      <c r="S509" s="20" t="str">
        <f t="shared" si="555"/>
        <v>non-genuine change</v>
      </c>
      <c r="T509" s="20" t="b">
        <f t="shared" si="291"/>
        <v>0</v>
      </c>
      <c r="U509" s="22">
        <f>VLOOKUP($K509,GlobSheetPaste!$H$3:$P$1269,9,FALSE)</f>
        <v>43862</v>
      </c>
      <c r="V509" s="19">
        <v>20</v>
      </c>
      <c r="W509" s="19">
        <v>20</v>
      </c>
      <c r="X509" s="2" t="b">
        <f t="shared" ref="X509:Y509" si="568">ISNUMBER(V509)</f>
        <v>1</v>
      </c>
      <c r="Y509" s="2" t="b">
        <f t="shared" si="568"/>
        <v>1</v>
      </c>
      <c r="Z509" s="2" t="s">
        <v>89</v>
      </c>
      <c r="AB509" s="2" t="s">
        <v>83</v>
      </c>
      <c r="AC509" s="24" t="str">
        <f ca="1">IFERROR(__xludf.DUMMYFUNCTION("SPLIT(AB509,""_"")"),"Coastal")</f>
        <v>Coastal</v>
      </c>
      <c r="AD509" s="24"/>
      <c r="AE509" s="24">
        <f>VLOOKUP(J509,rangearea210527!$B$2:$C$1159,2,TRUE)</f>
        <v>21080.653470000001</v>
      </c>
      <c r="AF509" s="26" t="s">
        <v>118</v>
      </c>
      <c r="AG509" s="26">
        <v>96</v>
      </c>
      <c r="AH509" s="26" t="s">
        <v>84</v>
      </c>
      <c r="AI509" s="26" t="s">
        <v>85</v>
      </c>
      <c r="AJ509" s="27" t="s">
        <v>86</v>
      </c>
      <c r="AK509" s="27"/>
      <c r="AL509" s="26">
        <v>8.6</v>
      </c>
      <c r="AM509" s="26">
        <v>0</v>
      </c>
      <c r="AN509" s="26">
        <v>0</v>
      </c>
      <c r="AO509" s="29">
        <v>0</v>
      </c>
      <c r="AP509" s="30"/>
      <c r="AQ509" s="30"/>
      <c r="AR509" s="30"/>
      <c r="AS509" s="1">
        <v>0</v>
      </c>
      <c r="AT509" s="1"/>
      <c r="AU509" s="1"/>
      <c r="AV509" s="1"/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1</v>
      </c>
      <c r="BH509" s="1">
        <v>1</v>
      </c>
      <c r="BI509" s="1">
        <v>1</v>
      </c>
      <c r="BJ509" s="1">
        <v>1</v>
      </c>
      <c r="BK509" s="1">
        <v>1</v>
      </c>
      <c r="BL509" s="1"/>
      <c r="BM509" s="1"/>
      <c r="BN509" s="1"/>
      <c r="BO509" s="1"/>
      <c r="BP509" s="2" t="s">
        <v>1290</v>
      </c>
      <c r="BQ509" s="1"/>
      <c r="BR509" s="1"/>
      <c r="BS509" s="1"/>
      <c r="BT509" s="1">
        <v>1</v>
      </c>
      <c r="BU509" s="1"/>
      <c r="BV509" s="1"/>
      <c r="BW509" s="1">
        <v>0</v>
      </c>
    </row>
    <row r="510" spans="1:75" ht="15.75" hidden="1" customHeight="1" x14ac:dyDescent="0.3">
      <c r="A510" s="2">
        <v>469</v>
      </c>
      <c r="B510" s="2">
        <v>1</v>
      </c>
      <c r="C510" s="2" t="s">
        <v>75</v>
      </c>
      <c r="D510" s="1">
        <v>9</v>
      </c>
      <c r="E510" s="2" t="str">
        <f t="shared" si="289"/>
        <v>9_Carcharhiniformes</v>
      </c>
      <c r="F510" s="2" t="s">
        <v>76</v>
      </c>
      <c r="G510" s="2" t="s">
        <v>1290</v>
      </c>
      <c r="H510" s="2" t="s">
        <v>1302</v>
      </c>
      <c r="I510" s="2" t="s">
        <v>1305</v>
      </c>
      <c r="J510" s="2" t="s">
        <v>1306</v>
      </c>
      <c r="K510" s="19" t="str">
        <f t="shared" si="290"/>
        <v>Paragaleus pectoralis</v>
      </c>
      <c r="L510" s="20">
        <f>VLOOKUP($K510,GlobSheetPaste!$H$3:$P$1269,2,FALSE)</f>
        <v>161707</v>
      </c>
      <c r="M510" s="20">
        <f>VLOOKUP($K510,GlobSheetPaste!$H$3:$P$1269,3,FALSE)</f>
        <v>124531152</v>
      </c>
      <c r="N510" s="20" t="str">
        <f>VLOOKUP($K510,GlobSheetPaste!$H$3:$P$1269,4,FALSE)</f>
        <v>submitted</v>
      </c>
      <c r="O510" s="20" t="str">
        <f>VLOOKUP($K510,GlobSheetPaste!$H$3:$P$1269,5,FALSE)</f>
        <v>DD</v>
      </c>
      <c r="P510" s="20">
        <f>VLOOKUP($K510,GlobSheetPaste!$H$3:$P$1269,6,FALSE)</f>
        <v>2008</v>
      </c>
      <c r="Q510" s="20" t="str">
        <f>VLOOKUP($K510,GlobSheetPaste!$H$3:$P$1269,7,FALSE)</f>
        <v>EN</v>
      </c>
      <c r="R510" s="20" t="str">
        <f>VLOOKUP($K510,GlobSheetPaste!$H$3:$P$1269,8,FALSE)</f>
        <v>A2bd</v>
      </c>
      <c r="S510" s="20" t="str">
        <f t="shared" si="555"/>
        <v>non-genuine change</v>
      </c>
      <c r="T510" s="20" t="b">
        <f t="shared" si="291"/>
        <v>0</v>
      </c>
      <c r="U510" s="20" t="str">
        <f>VLOOKUP($K510,GlobSheetPaste!$H$3:$P$1269,9,FALSE)</f>
        <v>Looks good to submit 201220</v>
      </c>
      <c r="V510" s="19">
        <v>1</v>
      </c>
      <c r="W510" s="19">
        <v>100</v>
      </c>
      <c r="X510" s="2" t="b">
        <f t="shared" ref="X510:Y510" si="569">ISNUMBER(V510)</f>
        <v>1</v>
      </c>
      <c r="Y510" s="2" t="b">
        <f t="shared" si="569"/>
        <v>1</v>
      </c>
      <c r="Z510" s="2" t="s">
        <v>89</v>
      </c>
      <c r="AB510" s="2" t="s">
        <v>83</v>
      </c>
      <c r="AC510" s="24" t="str">
        <f ca="1">IFERROR(__xludf.DUMMYFUNCTION("SPLIT(AB510,""_"")"),"Coastal")</f>
        <v>Coastal</v>
      </c>
      <c r="AD510" s="24"/>
      <c r="AE510" s="24">
        <f>VLOOKUP(J510,rangearea210527!$B$2:$C$1159,2,TRUE)</f>
        <v>272754.07010000001</v>
      </c>
      <c r="AF510" s="26"/>
      <c r="AG510" s="26">
        <v>138</v>
      </c>
      <c r="AH510" s="26" t="s">
        <v>84</v>
      </c>
      <c r="AI510" s="26" t="s">
        <v>85</v>
      </c>
      <c r="AJ510" s="27" t="s">
        <v>86</v>
      </c>
      <c r="AK510" s="27"/>
      <c r="AL510" s="26">
        <v>13</v>
      </c>
      <c r="AM510" s="26">
        <v>0</v>
      </c>
      <c r="AN510" s="26">
        <v>0</v>
      </c>
      <c r="AO510" s="29">
        <v>0</v>
      </c>
      <c r="AP510" s="30"/>
      <c r="AQ510" s="30"/>
      <c r="AR510" s="30"/>
      <c r="AS510" s="1">
        <v>0</v>
      </c>
      <c r="AT510" s="1"/>
      <c r="AU510" s="1"/>
      <c r="AV510" s="1"/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1</v>
      </c>
      <c r="BJ510" s="1">
        <v>1</v>
      </c>
      <c r="BK510" s="1">
        <v>1</v>
      </c>
      <c r="BL510" s="1"/>
      <c r="BM510" s="1"/>
      <c r="BN510" s="1"/>
      <c r="BO510" s="1"/>
      <c r="BP510" s="2" t="s">
        <v>1290</v>
      </c>
      <c r="BU510" s="1"/>
      <c r="BV510" s="1"/>
      <c r="BW510" s="1">
        <v>0</v>
      </c>
    </row>
    <row r="511" spans="1:75" ht="15.75" hidden="1" customHeight="1" x14ac:dyDescent="0.3">
      <c r="A511" s="2">
        <v>470</v>
      </c>
      <c r="B511" s="2">
        <v>1</v>
      </c>
      <c r="C511" s="2" t="s">
        <v>75</v>
      </c>
      <c r="D511" s="1">
        <v>9</v>
      </c>
      <c r="E511" s="2" t="str">
        <f t="shared" si="289"/>
        <v>9_Carcharhiniformes</v>
      </c>
      <c r="F511" s="2" t="s">
        <v>76</v>
      </c>
      <c r="G511" s="2" t="s">
        <v>1290</v>
      </c>
      <c r="H511" s="2" t="s">
        <v>1302</v>
      </c>
      <c r="I511" s="2" t="s">
        <v>1307</v>
      </c>
      <c r="J511" s="2" t="s">
        <v>1308</v>
      </c>
      <c r="K511" s="19" t="str">
        <f t="shared" si="290"/>
        <v>Paragaleus randalli</v>
      </c>
      <c r="L511" s="20">
        <f>VLOOKUP($K511,GlobSheetPaste!$H$3:$P$1269,2,FALSE)</f>
        <v>161506</v>
      </c>
      <c r="M511" s="20">
        <f>VLOOKUP($K511,GlobSheetPaste!$H$3:$P$1269,3,FALSE)</f>
        <v>173437966</v>
      </c>
      <c r="N511" s="20" t="str">
        <f>VLOOKUP($K511,GlobSheetPaste!$H$3:$P$1269,4,FALSE)</f>
        <v>submitted</v>
      </c>
      <c r="O511" s="20" t="str">
        <f>VLOOKUP($K511,GlobSheetPaste!$H$3:$P$1269,5,FALSE)</f>
        <v>NT</v>
      </c>
      <c r="P511" s="20">
        <f>VLOOKUP($K511,GlobSheetPaste!$H$3:$P$1269,6,FALSE)</f>
        <v>2008</v>
      </c>
      <c r="Q511" s="20" t="str">
        <f>VLOOKUP($K511,GlobSheetPaste!$H$3:$P$1269,7,FALSE)</f>
        <v>VU</v>
      </c>
      <c r="R511" s="20" t="str">
        <f>VLOOKUP($K511,GlobSheetPaste!$H$3:$P$1269,8,FALSE)</f>
        <v>A2d</v>
      </c>
      <c r="S511" s="20" t="str">
        <f t="shared" si="555"/>
        <v>non-genuine change</v>
      </c>
      <c r="T511" s="20" t="b">
        <f t="shared" si="291"/>
        <v>0</v>
      </c>
      <c r="U511" s="20" t="str">
        <f>VLOOKUP($K511,GlobSheetPaste!$H$3:$P$1269,9,FALSE)</f>
        <v>Submitted 201218</v>
      </c>
      <c r="V511" s="19">
        <v>1</v>
      </c>
      <c r="W511" s="19">
        <v>18</v>
      </c>
      <c r="X511" s="2" t="b">
        <f t="shared" ref="X511:Y511" si="570">ISNUMBER(V511)</f>
        <v>1</v>
      </c>
      <c r="Y511" s="2" t="b">
        <f t="shared" si="570"/>
        <v>1</v>
      </c>
      <c r="Z511" s="2" t="s">
        <v>89</v>
      </c>
      <c r="AB511" s="2" t="s">
        <v>83</v>
      </c>
      <c r="AC511" s="24" t="str">
        <f ca="1">IFERROR(__xludf.DUMMYFUNCTION("SPLIT(AB511,""_"")"),"Coastal")</f>
        <v>Coastal</v>
      </c>
      <c r="AD511" s="24"/>
      <c r="AE511" s="24">
        <f>VLOOKUP(J511,rangearea210527!$B$2:$C$1159,2,TRUE)</f>
        <v>238974.696</v>
      </c>
      <c r="AF511" s="26"/>
      <c r="AG511" s="26">
        <v>84</v>
      </c>
      <c r="AH511" s="26" t="s">
        <v>84</v>
      </c>
      <c r="AI511" s="26" t="s">
        <v>85</v>
      </c>
      <c r="AJ511" s="27" t="s">
        <v>86</v>
      </c>
      <c r="AK511" s="27"/>
      <c r="AL511" s="26">
        <v>8</v>
      </c>
      <c r="AM511" s="26">
        <v>0</v>
      </c>
      <c r="AN511" s="26">
        <v>0</v>
      </c>
      <c r="AO511" s="29">
        <v>0</v>
      </c>
      <c r="AP511" s="30"/>
      <c r="AQ511" s="30"/>
      <c r="AR511" s="30"/>
      <c r="AS511" s="1">
        <v>1</v>
      </c>
      <c r="AT511" s="1"/>
      <c r="AU511" s="1"/>
      <c r="AV511" s="1"/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B511" s="1">
        <v>1</v>
      </c>
      <c r="BJ511" s="1">
        <v>1</v>
      </c>
      <c r="BK511" s="1">
        <v>1</v>
      </c>
      <c r="BL511" s="1"/>
      <c r="BM511" s="1"/>
      <c r="BN511" s="1"/>
      <c r="BO511" s="1"/>
      <c r="BP511" s="2" t="s">
        <v>1290</v>
      </c>
      <c r="BU511" s="1"/>
      <c r="BV511" s="1"/>
      <c r="BW511" s="1">
        <v>0</v>
      </c>
    </row>
    <row r="512" spans="1:75" ht="15.75" hidden="1" customHeight="1" x14ac:dyDescent="0.3">
      <c r="A512" s="2">
        <v>471</v>
      </c>
      <c r="B512" s="2">
        <v>1</v>
      </c>
      <c r="C512" s="2" t="s">
        <v>75</v>
      </c>
      <c r="D512" s="1">
        <v>9</v>
      </c>
      <c r="E512" s="2" t="str">
        <f t="shared" ref="E512:E766" si="571">CONCATENATE(D512,"_",F512)</f>
        <v>9_Carcharhiniformes</v>
      </c>
      <c r="F512" s="2" t="s">
        <v>76</v>
      </c>
      <c r="G512" s="2" t="s">
        <v>1290</v>
      </c>
      <c r="H512" s="2" t="s">
        <v>1302</v>
      </c>
      <c r="I512" s="2" t="s">
        <v>1309</v>
      </c>
      <c r="J512" s="2" t="s">
        <v>1310</v>
      </c>
      <c r="K512" s="19" t="str">
        <f t="shared" ref="K512:K766" si="572">CONCATENATE(H512," ",I512)</f>
        <v>Paragaleus tengi</v>
      </c>
      <c r="L512" s="20">
        <f>VLOOKUP($K512,GlobSheetPaste!$H$3:$P$1269,2,FALSE)</f>
        <v>161543</v>
      </c>
      <c r="M512" s="20">
        <f>VLOOKUP($K512,GlobSheetPaste!$H$3:$P$1269,3,FALSE)</f>
        <v>124503842</v>
      </c>
      <c r="N512" s="20" t="str">
        <f>VLOOKUP($K512,GlobSheetPaste!$H$3:$P$1269,4,FALSE)</f>
        <v>published</v>
      </c>
      <c r="O512" s="20" t="str">
        <f>VLOOKUP($K512,GlobSheetPaste!$H$3:$P$1269,5,FALSE)</f>
        <v>DD</v>
      </c>
      <c r="P512" s="20">
        <f>VLOOKUP($K512,GlobSheetPaste!$H$3:$P$1269,6,FALSE)</f>
        <v>2008</v>
      </c>
      <c r="Q512" s="20" t="str">
        <f>VLOOKUP($K512,GlobSheetPaste!$H$3:$P$1269,7,FALSE)</f>
        <v>EN</v>
      </c>
      <c r="R512" s="20" t="str">
        <f>VLOOKUP($K512,GlobSheetPaste!$H$3:$P$1269,8,FALSE)</f>
        <v>A2d</v>
      </c>
      <c r="S512" s="20" t="str">
        <f t="shared" si="555"/>
        <v>non-genuine change</v>
      </c>
      <c r="T512" s="20" t="b">
        <f t="shared" ref="T512:T766" si="573">Q512=S512</f>
        <v>0</v>
      </c>
      <c r="U512" s="22">
        <f>VLOOKUP($K512,GlobSheetPaste!$H$3:$P$1269,9,FALSE)</f>
        <v>43891</v>
      </c>
      <c r="V512" s="19">
        <v>1</v>
      </c>
      <c r="W512" s="19">
        <v>20</v>
      </c>
      <c r="X512" s="2" t="b">
        <f t="shared" ref="X512:Y512" si="574">ISNUMBER(V512)</f>
        <v>1</v>
      </c>
      <c r="Y512" s="2" t="b">
        <f t="shared" si="574"/>
        <v>1</v>
      </c>
      <c r="Z512" s="2" t="s">
        <v>89</v>
      </c>
      <c r="AB512" s="2" t="s">
        <v>83</v>
      </c>
      <c r="AC512" s="24" t="str">
        <f ca="1">IFERROR(__xludf.DUMMYFUNCTION("SPLIT(AB512,""_"")"),"Coastal")</f>
        <v>Coastal</v>
      </c>
      <c r="AD512" s="24"/>
      <c r="AE512" s="24">
        <f>VLOOKUP(J512,rangearea210527!$B$2:$C$1159,2,TRUE)</f>
        <v>135468.43859999999</v>
      </c>
      <c r="AF512" s="26" t="s">
        <v>118</v>
      </c>
      <c r="AG512" s="26">
        <v>93</v>
      </c>
      <c r="AH512" s="26" t="s">
        <v>84</v>
      </c>
      <c r="AI512" s="26" t="s">
        <v>85</v>
      </c>
      <c r="AJ512" s="27" t="s">
        <v>86</v>
      </c>
      <c r="AK512" s="27"/>
      <c r="AL512" s="26">
        <v>8.6</v>
      </c>
      <c r="AM512" s="26">
        <v>0</v>
      </c>
      <c r="AN512" s="26">
        <v>0</v>
      </c>
      <c r="AO512" s="29">
        <v>0</v>
      </c>
      <c r="AP512" s="30"/>
      <c r="AQ512" s="30"/>
      <c r="AR512" s="30"/>
      <c r="AS512" s="1">
        <v>1</v>
      </c>
      <c r="AT512" s="1"/>
      <c r="AU512" s="1"/>
      <c r="AV512" s="1"/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B512" s="1">
        <v>1</v>
      </c>
      <c r="BH512" s="1">
        <v>1</v>
      </c>
      <c r="BI512" s="1">
        <v>1</v>
      </c>
      <c r="BJ512" s="1">
        <v>1</v>
      </c>
      <c r="BK512" s="1">
        <v>1</v>
      </c>
      <c r="BL512" s="1"/>
      <c r="BM512" s="1"/>
      <c r="BN512" s="1"/>
      <c r="BO512" s="1"/>
      <c r="BP512" s="2" t="s">
        <v>1290</v>
      </c>
      <c r="BU512" s="1"/>
      <c r="BV512" s="1"/>
      <c r="BW512" s="1">
        <v>0</v>
      </c>
    </row>
    <row r="513" spans="1:75" ht="15.75" hidden="1" customHeight="1" x14ac:dyDescent="0.3">
      <c r="A513" s="2">
        <v>507</v>
      </c>
      <c r="B513" s="2">
        <v>1</v>
      </c>
      <c r="C513" s="2" t="s">
        <v>75</v>
      </c>
      <c r="D513" s="1">
        <v>9</v>
      </c>
      <c r="E513" s="2" t="str">
        <f t="shared" si="571"/>
        <v>9_Carcharhiniformes</v>
      </c>
      <c r="F513" s="2" t="s">
        <v>76</v>
      </c>
      <c r="G513" s="2" t="s">
        <v>77</v>
      </c>
      <c r="H513" s="2" t="s">
        <v>1311</v>
      </c>
      <c r="I513" s="2" t="s">
        <v>1312</v>
      </c>
      <c r="J513" s="41" t="s">
        <v>1313</v>
      </c>
      <c r="K513" s="19" t="str">
        <f t="shared" si="572"/>
        <v>Galeocerdo cuvier</v>
      </c>
      <c r="L513" s="20">
        <f>VLOOKUP($K513,GlobSheetPaste!$H$3:$P$1269,2,FALSE)</f>
        <v>39378</v>
      </c>
      <c r="M513" s="20">
        <f>VLOOKUP($K513,GlobSheetPaste!$H$3:$P$1269,3,FALSE)</f>
        <v>2913541</v>
      </c>
      <c r="N513" s="20" t="str">
        <f>VLOOKUP($K513,GlobSheetPaste!$H$3:$P$1269,4,FALSE)</f>
        <v>published</v>
      </c>
      <c r="O513" s="20" t="str">
        <f>VLOOKUP($K513,GlobSheetPaste!$H$3:$P$1269,5,FALSE)</f>
        <v>NT</v>
      </c>
      <c r="P513" s="20">
        <f>VLOOKUP($K513,GlobSheetPaste!$H$3:$P$1269,6,FALSE)</f>
        <v>2005</v>
      </c>
      <c r="Q513" s="20" t="str">
        <f>VLOOKUP($K513,GlobSheetPaste!$H$3:$P$1269,7,FALSE)</f>
        <v>NT</v>
      </c>
      <c r="R513" s="20" t="str">
        <f>VLOOKUP($K513,GlobSheetPaste!$H$3:$P$1269,8,FALSE)</f>
        <v>A2bd+3d</v>
      </c>
      <c r="S513" s="20" t="str">
        <f t="shared" si="555"/>
        <v>NoChange</v>
      </c>
      <c r="T513" s="20" t="b">
        <f t="shared" si="573"/>
        <v>0</v>
      </c>
      <c r="U513" s="20">
        <f>VLOOKUP($K513,GlobSheetPaste!$H$3:$P$1269,9,FALSE)</f>
        <v>2018</v>
      </c>
      <c r="V513" s="19">
        <v>0</v>
      </c>
      <c r="W513" s="19">
        <v>1112</v>
      </c>
      <c r="X513" s="2" t="b">
        <f t="shared" ref="X513:Y513" si="575">ISNUMBER(V513)</f>
        <v>1</v>
      </c>
      <c r="Y513" s="2" t="b">
        <f t="shared" si="575"/>
        <v>1</v>
      </c>
      <c r="Z513" s="2" t="s">
        <v>89</v>
      </c>
      <c r="AB513" s="2" t="s">
        <v>90</v>
      </c>
      <c r="AC513" s="24" t="str">
        <f ca="1">IFERROR(__xludf.DUMMYFUNCTION("SPLIT(AB513,""_"")"),"Coastal")</f>
        <v>Coastal</v>
      </c>
      <c r="AD513" s="24" t="str">
        <f ca="1">IFERROR(__xludf.DUMMYFUNCTION("""COMPUTED_VALUE"""),"Pelagic")</f>
        <v>Pelagic</v>
      </c>
      <c r="AE513" s="24">
        <f>VLOOKUP(J513,rangearea210527!$B$2:$C$1159,2,TRUE)</f>
        <v>14996553.34</v>
      </c>
      <c r="AF513" s="25"/>
      <c r="AG513" s="25">
        <v>740</v>
      </c>
      <c r="AH513" s="26" t="s">
        <v>84</v>
      </c>
      <c r="AI513" s="26" t="s">
        <v>91</v>
      </c>
      <c r="AJ513" s="27" t="s">
        <v>92</v>
      </c>
      <c r="AK513" s="28"/>
      <c r="AL513" s="25">
        <v>20</v>
      </c>
      <c r="AM513" s="26">
        <v>0</v>
      </c>
      <c r="AN513" s="26">
        <v>0</v>
      </c>
      <c r="AO513" s="29">
        <v>1</v>
      </c>
      <c r="AP513" s="30"/>
      <c r="AQ513" s="26">
        <v>1</v>
      </c>
      <c r="AR513" s="30"/>
      <c r="AS513" s="1">
        <v>1</v>
      </c>
      <c r="AT513" s="1">
        <v>1</v>
      </c>
      <c r="AU513" s="1">
        <v>2</v>
      </c>
      <c r="AV513" s="1">
        <v>1</v>
      </c>
      <c r="AW513" s="1">
        <v>1</v>
      </c>
      <c r="AX513" s="1">
        <v>1</v>
      </c>
      <c r="AY513" s="1">
        <v>1</v>
      </c>
      <c r="BA513" s="1">
        <v>1</v>
      </c>
      <c r="BJ513" s="1">
        <v>1</v>
      </c>
      <c r="BK513" s="1">
        <v>1</v>
      </c>
      <c r="BL513" s="1"/>
      <c r="BM513" s="1"/>
      <c r="BN513" s="1"/>
      <c r="BO513" s="1"/>
      <c r="BP513" s="1" t="s">
        <v>77</v>
      </c>
      <c r="BQ513" s="1">
        <v>2</v>
      </c>
      <c r="BR513" s="1">
        <v>1</v>
      </c>
      <c r="BS513" s="1">
        <v>1</v>
      </c>
      <c r="BT513" s="1">
        <v>1</v>
      </c>
      <c r="BU513" s="1"/>
      <c r="BV513" s="1"/>
      <c r="BW513" s="1">
        <v>0</v>
      </c>
    </row>
    <row r="514" spans="1:75" ht="15.75" hidden="1" customHeight="1" x14ac:dyDescent="0.3">
      <c r="A514" s="2">
        <v>508</v>
      </c>
      <c r="B514" s="2">
        <v>1</v>
      </c>
      <c r="C514" s="2" t="s">
        <v>75</v>
      </c>
      <c r="D514" s="1">
        <v>9</v>
      </c>
      <c r="E514" s="2" t="str">
        <f t="shared" si="571"/>
        <v>9_Carcharhiniformes</v>
      </c>
      <c r="F514" s="2" t="s">
        <v>76</v>
      </c>
      <c r="G514" s="2" t="s">
        <v>77</v>
      </c>
      <c r="H514" s="2" t="s">
        <v>1314</v>
      </c>
      <c r="I514" s="2" t="s">
        <v>1315</v>
      </c>
      <c r="J514" s="2" t="s">
        <v>1316</v>
      </c>
      <c r="K514" s="19" t="str">
        <f t="shared" si="572"/>
        <v>Glyphis gangeticus</v>
      </c>
      <c r="L514" s="20">
        <f>VLOOKUP($K514,GlobSheetPaste!$H$3:$P$1269,2,FALSE)</f>
        <v>169473392</v>
      </c>
      <c r="M514" s="20">
        <f>VLOOKUP($K514,GlobSheetPaste!$H$3:$P$1269,3,FALSE)</f>
        <v>124398647</v>
      </c>
      <c r="N514" s="20" t="str">
        <f>VLOOKUP($K514,GlobSheetPaste!$H$3:$P$1269,4,FALSE)</f>
        <v>draft</v>
      </c>
      <c r="O514" s="20" t="str">
        <f>VLOOKUP($K514,GlobSheetPaste!$H$3:$P$1269,5,FALSE)</f>
        <v>CR</v>
      </c>
      <c r="P514" s="20">
        <f>VLOOKUP($K514,GlobSheetPaste!$H$3:$P$1269,6,FALSE)</f>
        <v>2007</v>
      </c>
      <c r="Q514" s="20" t="str">
        <f>VLOOKUP($K514,GlobSheetPaste!$H$3:$P$1269,7,FALSE)</f>
        <v>CR</v>
      </c>
      <c r="R514" s="20" t="str">
        <f>VLOOKUP($K514,GlobSheetPaste!$H$3:$P$1269,8,FALSE)</f>
        <v>A2cd;C2a(i)</v>
      </c>
      <c r="S514" s="20" t="str">
        <f t="shared" si="555"/>
        <v>NoChange</v>
      </c>
      <c r="T514" s="20" t="b">
        <f t="shared" si="573"/>
        <v>0</v>
      </c>
      <c r="U514" s="22">
        <f>VLOOKUP($K514,GlobSheetPaste!$H$3:$P$1269,9,FALSE)</f>
        <v>44228</v>
      </c>
      <c r="V514" s="44">
        <v>0</v>
      </c>
      <c r="W514" s="44">
        <v>50</v>
      </c>
      <c r="X514" s="2" t="b">
        <f t="shared" ref="X514:Y514" si="576">ISNUMBER(V514)</f>
        <v>1</v>
      </c>
      <c r="Y514" s="2" t="b">
        <f t="shared" si="576"/>
        <v>1</v>
      </c>
      <c r="Z514" s="2" t="s">
        <v>89</v>
      </c>
      <c r="AB514" s="2" t="s">
        <v>1317</v>
      </c>
      <c r="AC514" s="24" t="str">
        <f ca="1">IFERROR(__xludf.DUMMYFUNCTION("SPLIT(AB514,""_"")"),"Coastal")</f>
        <v>Coastal</v>
      </c>
      <c r="AD514" s="24" t="str">
        <f ca="1">IFERROR(__xludf.DUMMYFUNCTION("""COMPUTED_VALUE"""),"Freshwater")</f>
        <v>Freshwater</v>
      </c>
      <c r="AE514" s="24">
        <f>VLOOKUP(J514,rangearea210527!$B$2:$C$1159,2,TRUE)</f>
        <v>107890.5836</v>
      </c>
      <c r="AF514" s="26" t="s">
        <v>118</v>
      </c>
      <c r="AG514" s="26">
        <v>266</v>
      </c>
      <c r="AH514" s="26" t="s">
        <v>84</v>
      </c>
      <c r="AI514" s="26" t="s">
        <v>91</v>
      </c>
      <c r="AJ514" s="27" t="s">
        <v>92</v>
      </c>
      <c r="AK514" s="27"/>
      <c r="AL514" s="26">
        <v>18</v>
      </c>
      <c r="AM514" s="26">
        <v>0</v>
      </c>
      <c r="AN514" s="26">
        <v>0</v>
      </c>
      <c r="AO514" s="29">
        <v>0</v>
      </c>
      <c r="AP514" s="30"/>
      <c r="AQ514" s="30"/>
      <c r="AR514" s="30"/>
      <c r="AS514" s="1">
        <v>1</v>
      </c>
      <c r="AT514" s="1"/>
      <c r="AU514" s="1"/>
      <c r="AV514" s="1"/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/>
      <c r="BM514" s="1"/>
      <c r="BN514" s="1"/>
      <c r="BO514" s="1"/>
      <c r="BP514" s="1" t="s">
        <v>77</v>
      </c>
      <c r="BQ514" s="1">
        <v>2</v>
      </c>
      <c r="BR514" s="1"/>
      <c r="BS514" s="1"/>
      <c r="BT514" s="1"/>
      <c r="BU514" s="1"/>
      <c r="BV514" s="1"/>
      <c r="BW514" s="1">
        <v>0</v>
      </c>
    </row>
    <row r="515" spans="1:75" ht="15.75" hidden="1" customHeight="1" x14ac:dyDescent="0.3">
      <c r="A515" s="2">
        <v>509</v>
      </c>
      <c r="B515" s="2">
        <v>1</v>
      </c>
      <c r="C515" s="2" t="s">
        <v>75</v>
      </c>
      <c r="D515" s="1">
        <v>9</v>
      </c>
      <c r="E515" s="2" t="str">
        <f t="shared" si="571"/>
        <v>9_Carcharhiniformes</v>
      </c>
      <c r="F515" s="2" t="s">
        <v>76</v>
      </c>
      <c r="G515" s="2" t="s">
        <v>77</v>
      </c>
      <c r="H515" s="2" t="s">
        <v>1314</v>
      </c>
      <c r="I515" s="2" t="s">
        <v>464</v>
      </c>
      <c r="J515" s="2" t="s">
        <v>1318</v>
      </c>
      <c r="K515" s="19" t="str">
        <f t="shared" si="572"/>
        <v>Glyphis garricki</v>
      </c>
      <c r="L515" s="20">
        <f>VLOOKUP($K515,GlobSheetPaste!$H$3:$P$1269,2,FALSE)</f>
        <v>42712</v>
      </c>
      <c r="M515" s="20">
        <f>VLOOKUP($K515,GlobSheetPaste!$H$3:$P$1269,3,FALSE)</f>
        <v>68624151</v>
      </c>
      <c r="N515" s="20" t="str">
        <f>VLOOKUP($K515,GlobSheetPaste!$H$3:$P$1269,4,FALSE)</f>
        <v>draft</v>
      </c>
      <c r="O515" s="20" t="str">
        <f>VLOOKUP($K515,GlobSheetPaste!$H$3:$P$1269,5,FALSE)</f>
        <v>CR</v>
      </c>
      <c r="P515" s="20">
        <f>VLOOKUP($K515,GlobSheetPaste!$H$3:$P$1269,6,FALSE)</f>
        <v>2003</v>
      </c>
      <c r="Q515" s="20" t="str">
        <f>VLOOKUP($K515,GlobSheetPaste!$H$3:$P$1269,7,FALSE)</f>
        <v>VU</v>
      </c>
      <c r="R515" s="20" t="str">
        <f>VLOOKUP($K515,GlobSheetPaste!$H$3:$P$1269,8,FALSE)</f>
        <v>C1</v>
      </c>
      <c r="S515" s="20" t="str">
        <f t="shared" si="555"/>
        <v>non-genuine change</v>
      </c>
      <c r="T515" s="20" t="b">
        <f t="shared" si="573"/>
        <v>0</v>
      </c>
      <c r="U515" s="22">
        <f>VLOOKUP($K515,GlobSheetPaste!$H$3:$P$1269,9,FALSE)</f>
        <v>44228</v>
      </c>
      <c r="V515" s="45">
        <v>1</v>
      </c>
      <c r="W515" s="45">
        <v>23</v>
      </c>
      <c r="X515" s="2" t="b">
        <f t="shared" ref="X515:Y515" si="577">ISNUMBER(V515)</f>
        <v>1</v>
      </c>
      <c r="Y515" s="2" t="b">
        <f t="shared" si="577"/>
        <v>1</v>
      </c>
      <c r="Z515" s="1" t="s">
        <v>1319</v>
      </c>
      <c r="AB515" s="2" t="s">
        <v>1317</v>
      </c>
      <c r="AC515" s="24" t="str">
        <f ca="1">IFERROR(__xludf.DUMMYFUNCTION("SPLIT(AB515,""_"")"),"Coastal")</f>
        <v>Coastal</v>
      </c>
      <c r="AD515" s="24" t="str">
        <f ca="1">IFERROR(__xludf.DUMMYFUNCTION("""COMPUTED_VALUE"""),"Freshwater")</f>
        <v>Freshwater</v>
      </c>
      <c r="AE515" s="24">
        <f>VLOOKUP(J515,rangearea210527!$B$2:$C$1159,2,TRUE)</f>
        <v>130952.42570000001</v>
      </c>
      <c r="AF515" s="26" t="s">
        <v>118</v>
      </c>
      <c r="AG515" s="26">
        <v>251</v>
      </c>
      <c r="AH515" s="26" t="s">
        <v>84</v>
      </c>
      <c r="AI515" s="26" t="s">
        <v>91</v>
      </c>
      <c r="AJ515" s="27" t="s">
        <v>92</v>
      </c>
      <c r="AK515" s="27"/>
      <c r="AL515" s="26">
        <v>18</v>
      </c>
      <c r="AM515" s="26">
        <v>0</v>
      </c>
      <c r="AN515" s="26">
        <v>0</v>
      </c>
      <c r="AO515" s="29">
        <v>0</v>
      </c>
      <c r="AP515" s="30"/>
      <c r="AQ515" s="30"/>
      <c r="AR515" s="30"/>
      <c r="AS515" s="1">
        <v>0</v>
      </c>
      <c r="AT515" s="1"/>
      <c r="AU515" s="1"/>
      <c r="AV515" s="1"/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/>
      <c r="BM515" s="1"/>
      <c r="BN515" s="1"/>
      <c r="BO515" s="1"/>
      <c r="BP515" s="1" t="s">
        <v>77</v>
      </c>
      <c r="BQ515" s="1">
        <v>2</v>
      </c>
      <c r="BR515" s="1"/>
      <c r="BS515" s="1"/>
      <c r="BT515" s="1"/>
      <c r="BU515" s="1"/>
      <c r="BV515" s="1"/>
      <c r="BW515" s="1">
        <v>0</v>
      </c>
    </row>
    <row r="516" spans="1:75" ht="15.75" hidden="1" customHeight="1" x14ac:dyDescent="0.3">
      <c r="A516" s="2">
        <v>510</v>
      </c>
      <c r="B516" s="2">
        <v>1</v>
      </c>
      <c r="C516" s="2" t="s">
        <v>75</v>
      </c>
      <c r="D516" s="1">
        <v>9</v>
      </c>
      <c r="E516" s="2" t="str">
        <f t="shared" si="571"/>
        <v>9_Carcharhiniformes</v>
      </c>
      <c r="F516" s="2" t="s">
        <v>76</v>
      </c>
      <c r="G516" s="2" t="s">
        <v>77</v>
      </c>
      <c r="H516" s="2" t="s">
        <v>1314</v>
      </c>
      <c r="I516" s="2" t="s">
        <v>1320</v>
      </c>
      <c r="J516" s="2" t="s">
        <v>1321</v>
      </c>
      <c r="K516" s="19" t="str">
        <f t="shared" si="572"/>
        <v>Glyphis glyphis</v>
      </c>
      <c r="L516" s="20">
        <f>VLOOKUP($K516,GlobSheetPaste!$H$3:$P$1269,2,FALSE)</f>
        <v>39379</v>
      </c>
      <c r="M516" s="20">
        <f>VLOOKUP($K516,GlobSheetPaste!$H$3:$P$1269,3,FALSE)</f>
        <v>68624306</v>
      </c>
      <c r="N516" s="20" t="str">
        <f>VLOOKUP($K516,GlobSheetPaste!$H$3:$P$1269,4,FALSE)</f>
        <v>draft</v>
      </c>
      <c r="O516" s="20" t="str">
        <f>VLOOKUP($K516,GlobSheetPaste!$H$3:$P$1269,5,FALSE)</f>
        <v>EN</v>
      </c>
      <c r="P516" s="20">
        <f>VLOOKUP($K516,GlobSheetPaste!$H$3:$P$1269,6,FALSE)</f>
        <v>2005</v>
      </c>
      <c r="Q516" s="20" t="str">
        <f>VLOOKUP($K516,GlobSheetPaste!$H$3:$P$1269,7,FALSE)</f>
        <v>VU</v>
      </c>
      <c r="R516" s="20" t="str">
        <f>VLOOKUP($K516,GlobSheetPaste!$H$3:$P$1269,8,FALSE)</f>
        <v>C1</v>
      </c>
      <c r="S516" s="20" t="str">
        <f t="shared" si="555"/>
        <v>non-genuine change</v>
      </c>
      <c r="T516" s="20" t="b">
        <f t="shared" si="573"/>
        <v>0</v>
      </c>
      <c r="U516" s="22">
        <f>VLOOKUP($K516,GlobSheetPaste!$H$3:$P$1269,9,FALSE)</f>
        <v>44228</v>
      </c>
      <c r="V516" s="45">
        <v>0.4</v>
      </c>
      <c r="W516" s="45">
        <v>23</v>
      </c>
      <c r="X516" s="2" t="b">
        <f t="shared" ref="X516:Y516" si="578">ISNUMBER(V516)</f>
        <v>1</v>
      </c>
      <c r="Y516" s="2" t="b">
        <f t="shared" si="578"/>
        <v>1</v>
      </c>
      <c r="Z516" s="1" t="s">
        <v>1319</v>
      </c>
      <c r="AB516" s="2" t="s">
        <v>1317</v>
      </c>
      <c r="AC516" s="24" t="str">
        <f ca="1">IFERROR(__xludf.DUMMYFUNCTION("SPLIT(AB516,""_"")"),"Coastal")</f>
        <v>Coastal</v>
      </c>
      <c r="AD516" s="24" t="str">
        <f ca="1">IFERROR(__xludf.DUMMYFUNCTION("""COMPUTED_VALUE"""),"Freshwater")</f>
        <v>Freshwater</v>
      </c>
      <c r="AE516" s="24">
        <f>VLOOKUP(J516,rangearea210527!$B$2:$C$1159,2,TRUE)</f>
        <v>130952.42570000001</v>
      </c>
      <c r="AF516" s="26" t="s">
        <v>118</v>
      </c>
      <c r="AG516" s="26">
        <v>260</v>
      </c>
      <c r="AH516" s="26" t="s">
        <v>84</v>
      </c>
      <c r="AI516" s="26" t="s">
        <v>91</v>
      </c>
      <c r="AJ516" s="27" t="s">
        <v>92</v>
      </c>
      <c r="AK516" s="27"/>
      <c r="AL516" s="26">
        <v>18</v>
      </c>
      <c r="AM516" s="26">
        <v>0</v>
      </c>
      <c r="AN516" s="26">
        <v>0</v>
      </c>
      <c r="AO516" s="29">
        <v>0</v>
      </c>
      <c r="AP516" s="30"/>
      <c r="AQ516" s="30"/>
      <c r="AR516" s="30"/>
      <c r="AS516" s="1">
        <v>0</v>
      </c>
      <c r="AT516" s="1"/>
      <c r="AU516" s="1"/>
      <c r="AV516" s="1"/>
      <c r="AW516" s="1">
        <v>0</v>
      </c>
      <c r="AX516" s="1">
        <v>0</v>
      </c>
      <c r="AY516" s="1">
        <v>1</v>
      </c>
      <c r="AZ516" s="1">
        <v>1</v>
      </c>
      <c r="BA516" s="1">
        <v>1</v>
      </c>
      <c r="BB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/>
      <c r="BM516" s="1"/>
      <c r="BN516" s="1"/>
      <c r="BO516" s="1"/>
      <c r="BP516" s="1" t="s">
        <v>77</v>
      </c>
      <c r="BQ516" s="1">
        <v>2</v>
      </c>
      <c r="BR516" s="1"/>
      <c r="BS516" s="1"/>
      <c r="BT516" s="1"/>
      <c r="BU516" s="1"/>
      <c r="BV516" s="1"/>
      <c r="BW516" s="1">
        <v>0</v>
      </c>
    </row>
    <row r="517" spans="1:75" ht="15.75" hidden="1" customHeight="1" x14ac:dyDescent="0.3">
      <c r="A517" s="2">
        <v>511</v>
      </c>
      <c r="B517" s="2">
        <v>1</v>
      </c>
      <c r="C517" s="2" t="s">
        <v>75</v>
      </c>
      <c r="D517" s="1">
        <v>9</v>
      </c>
      <c r="E517" s="2" t="str">
        <f t="shared" si="571"/>
        <v>9_Carcharhiniformes</v>
      </c>
      <c r="F517" s="2" t="s">
        <v>76</v>
      </c>
      <c r="G517" s="2" t="s">
        <v>77</v>
      </c>
      <c r="H517" s="2" t="s">
        <v>1322</v>
      </c>
      <c r="I517" s="2" t="s">
        <v>1323</v>
      </c>
      <c r="J517" s="2" t="s">
        <v>1324</v>
      </c>
      <c r="K517" s="19" t="str">
        <f t="shared" si="572"/>
        <v>Isogomphodon oxyrhynchus</v>
      </c>
      <c r="L517" s="20">
        <f>VLOOKUP($K517,GlobSheetPaste!$H$3:$P$1269,2,FALSE)</f>
        <v>60218</v>
      </c>
      <c r="M517" s="20">
        <f>VLOOKUP($K517,GlobSheetPaste!$H$3:$P$1269,3,FALSE)</f>
        <v>3094144</v>
      </c>
      <c r="N517" s="20" t="str">
        <f>VLOOKUP($K517,GlobSheetPaste!$H$3:$P$1269,4,FALSE)</f>
        <v>published</v>
      </c>
      <c r="O517" s="20" t="str">
        <f>VLOOKUP($K517,GlobSheetPaste!$H$3:$P$1269,5,FALSE)</f>
        <v>CR</v>
      </c>
      <c r="P517" s="20">
        <f>VLOOKUP($K517,GlobSheetPaste!$H$3:$P$1269,6,FALSE)</f>
        <v>2006</v>
      </c>
      <c r="Q517" s="20" t="str">
        <f>VLOOKUP($K517,GlobSheetPaste!$H$3:$P$1269,7,FALSE)</f>
        <v>CR</v>
      </c>
      <c r="R517" s="20" t="str">
        <f>VLOOKUP($K517,GlobSheetPaste!$H$3:$P$1269,8,FALSE)</f>
        <v>A2bcd</v>
      </c>
      <c r="S517" s="20" t="str">
        <f t="shared" si="555"/>
        <v>NoChange</v>
      </c>
      <c r="T517" s="20" t="b">
        <f t="shared" si="573"/>
        <v>0</v>
      </c>
      <c r="U517" s="22">
        <f>VLOOKUP($K517,GlobSheetPaste!$H$3:$P$1269,9,FALSE)</f>
        <v>43891</v>
      </c>
      <c r="V517" s="19">
        <v>4</v>
      </c>
      <c r="W517" s="19">
        <v>40</v>
      </c>
      <c r="X517" s="2" t="b">
        <f t="shared" ref="X517:Y517" si="579">ISNUMBER(V517)</f>
        <v>1</v>
      </c>
      <c r="Y517" s="2" t="b">
        <f t="shared" si="579"/>
        <v>1</v>
      </c>
      <c r="Z517" s="2" t="s">
        <v>89</v>
      </c>
      <c r="AB517" s="2" t="s">
        <v>83</v>
      </c>
      <c r="AC517" s="24" t="str">
        <f ca="1">IFERROR(__xludf.DUMMYFUNCTION("SPLIT(AB517,""_"")"),"Coastal")</f>
        <v>Coastal</v>
      </c>
      <c r="AD517" s="24"/>
      <c r="AE517" s="24">
        <f>VLOOKUP(J517,rangearea210527!$B$2:$C$1159,2,TRUE)</f>
        <v>188330.3769</v>
      </c>
      <c r="AF517" s="26"/>
      <c r="AG517" s="26">
        <v>160</v>
      </c>
      <c r="AH517" s="26" t="s">
        <v>84</v>
      </c>
      <c r="AI517" s="26" t="s">
        <v>98</v>
      </c>
      <c r="AJ517" s="27" t="s">
        <v>99</v>
      </c>
      <c r="AK517" s="27"/>
      <c r="AL517" s="26">
        <v>9</v>
      </c>
      <c r="AM517" s="26">
        <v>0</v>
      </c>
      <c r="AN517" s="26">
        <v>0</v>
      </c>
      <c r="AO517" s="29">
        <v>0</v>
      </c>
      <c r="AP517" s="30"/>
      <c r="AQ517" s="30"/>
      <c r="AR517" s="30"/>
      <c r="AS517" s="1">
        <v>0</v>
      </c>
      <c r="AT517" s="1"/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B517" s="1">
        <v>1</v>
      </c>
      <c r="BJ517" s="1">
        <v>1</v>
      </c>
      <c r="BK517" s="1">
        <v>1</v>
      </c>
      <c r="BL517" s="1"/>
      <c r="BM517" s="1"/>
      <c r="BN517" s="1"/>
      <c r="BO517" s="1"/>
      <c r="BP517" s="1" t="s">
        <v>77</v>
      </c>
      <c r="BQ517" s="1">
        <v>2</v>
      </c>
      <c r="BR517" s="1"/>
      <c r="BS517" s="1"/>
      <c r="BT517" s="1"/>
      <c r="BU517" s="1"/>
      <c r="BV517" s="1"/>
      <c r="BW517" s="1">
        <v>0</v>
      </c>
    </row>
    <row r="518" spans="1:75" ht="15.75" hidden="1" customHeight="1" x14ac:dyDescent="0.3">
      <c r="A518" s="2">
        <v>512</v>
      </c>
      <c r="B518" s="2">
        <v>1</v>
      </c>
      <c r="C518" s="2" t="s">
        <v>75</v>
      </c>
      <c r="D518" s="1">
        <v>9</v>
      </c>
      <c r="E518" s="2" t="str">
        <f t="shared" si="571"/>
        <v>9_Carcharhiniformes</v>
      </c>
      <c r="F518" s="2" t="s">
        <v>76</v>
      </c>
      <c r="G518" s="2" t="s">
        <v>77</v>
      </c>
      <c r="H518" s="2" t="s">
        <v>1325</v>
      </c>
      <c r="I518" s="2" t="s">
        <v>1326</v>
      </c>
      <c r="J518" s="2" t="s">
        <v>1327</v>
      </c>
      <c r="K518" s="19" t="str">
        <f t="shared" si="572"/>
        <v>Lamiopsis temminckii</v>
      </c>
      <c r="L518" s="20">
        <f>VLOOKUP($K518,GlobSheetPaste!$H$3:$P$1269,2,FALSE)</f>
        <v>169760690</v>
      </c>
      <c r="M518" s="20">
        <f>VLOOKUP($K518,GlobSheetPaste!$H$3:$P$1269,3,FALSE)</f>
        <v>124508850</v>
      </c>
      <c r="N518" s="20" t="str">
        <f>VLOOKUP($K518,GlobSheetPaste!$H$3:$P$1269,4,FALSE)</f>
        <v>submitted</v>
      </c>
      <c r="O518" s="20" t="str">
        <f>VLOOKUP($K518,GlobSheetPaste!$H$3:$P$1269,5,FALSE)</f>
        <v>EN</v>
      </c>
      <c r="P518" s="20">
        <f>VLOOKUP($K518,GlobSheetPaste!$H$3:$P$1269,6,FALSE)</f>
        <v>2008</v>
      </c>
      <c r="Q518" s="20" t="str">
        <f>VLOOKUP($K518,GlobSheetPaste!$H$3:$P$1269,7,FALSE)</f>
        <v>EN</v>
      </c>
      <c r="R518" s="20" t="str">
        <f>VLOOKUP($K518,GlobSheetPaste!$H$3:$P$1269,8,FALSE)</f>
        <v>A2d</v>
      </c>
      <c r="S518" s="20" t="str">
        <f t="shared" si="555"/>
        <v>NoChange</v>
      </c>
      <c r="T518" s="20" t="b">
        <f t="shared" si="573"/>
        <v>0</v>
      </c>
      <c r="U518" s="20" t="str">
        <f>VLOOKUP($K518,GlobSheetPaste!$H$3:$P$1269,9,FALSE)</f>
        <v>Submitted 201218</v>
      </c>
      <c r="V518" s="23">
        <v>0</v>
      </c>
      <c r="W518" s="23">
        <v>50</v>
      </c>
      <c r="X518" s="2" t="b">
        <f t="shared" ref="X518:Y518" si="580">ISNUMBER(V518)</f>
        <v>1</v>
      </c>
      <c r="Y518" s="2" t="b">
        <f t="shared" si="580"/>
        <v>1</v>
      </c>
      <c r="Z518" s="1" t="s">
        <v>1328</v>
      </c>
      <c r="AB518" s="2" t="s">
        <v>83</v>
      </c>
      <c r="AC518" s="24" t="str">
        <f ca="1">IFERROR(__xludf.DUMMYFUNCTION("SPLIT(AB518,""_"")"),"Coastal")</f>
        <v>Coastal</v>
      </c>
      <c r="AD518" s="24"/>
      <c r="AE518" s="24">
        <f>VLOOKUP(J518,rangearea210527!$B$2:$C$1159,2,TRUE)</f>
        <v>286033.8517</v>
      </c>
      <c r="AF518" s="26"/>
      <c r="AG518" s="26">
        <v>178</v>
      </c>
      <c r="AH518" s="26" t="s">
        <v>84</v>
      </c>
      <c r="AI518" s="26" t="s">
        <v>98</v>
      </c>
      <c r="AJ518" s="27" t="s">
        <v>99</v>
      </c>
      <c r="AK518" s="27"/>
      <c r="AL518" s="26">
        <v>6.5</v>
      </c>
      <c r="AM518" s="26">
        <v>0</v>
      </c>
      <c r="AN518" s="26">
        <v>0</v>
      </c>
      <c r="AO518" s="29">
        <v>0</v>
      </c>
      <c r="AP518" s="30"/>
      <c r="AQ518" s="30"/>
      <c r="AR518" s="30"/>
      <c r="AS518" s="1">
        <v>1</v>
      </c>
      <c r="AT518" s="1"/>
      <c r="AU518" s="1"/>
      <c r="AV518" s="1"/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1</v>
      </c>
      <c r="BJ518" s="1">
        <v>1</v>
      </c>
      <c r="BK518" s="1">
        <v>1</v>
      </c>
      <c r="BL518" s="1"/>
      <c r="BM518" s="1"/>
      <c r="BN518" s="1"/>
      <c r="BO518" s="1"/>
      <c r="BP518" s="1" t="s">
        <v>77</v>
      </c>
      <c r="BQ518" s="1">
        <v>2</v>
      </c>
      <c r="BR518" s="1">
        <v>1</v>
      </c>
      <c r="BS518" s="1">
        <v>1</v>
      </c>
      <c r="BT518" s="1"/>
      <c r="BU518" s="1"/>
      <c r="BV518" s="1"/>
      <c r="BW518" s="1">
        <v>0</v>
      </c>
    </row>
    <row r="519" spans="1:75" ht="15.75" hidden="1" customHeight="1" x14ac:dyDescent="0.3">
      <c r="A519" s="2">
        <v>513</v>
      </c>
      <c r="B519" s="2">
        <v>1</v>
      </c>
      <c r="C519" s="2" t="s">
        <v>75</v>
      </c>
      <c r="D519" s="1">
        <v>9</v>
      </c>
      <c r="E519" s="2" t="str">
        <f t="shared" si="571"/>
        <v>9_Carcharhiniformes</v>
      </c>
      <c r="F519" s="2" t="s">
        <v>76</v>
      </c>
      <c r="G519" s="2" t="s">
        <v>77</v>
      </c>
      <c r="H519" s="2" t="s">
        <v>1325</v>
      </c>
      <c r="I519" s="2" t="s">
        <v>1329</v>
      </c>
      <c r="J519" s="2" t="s">
        <v>1330</v>
      </c>
      <c r="K519" s="19" t="str">
        <f t="shared" si="572"/>
        <v>Lamiopsis tephrodes</v>
      </c>
      <c r="L519" s="20">
        <f>VLOOKUP($K519,GlobSheetPaste!$H$3:$P$1269,2,FALSE)</f>
        <v>169755340</v>
      </c>
      <c r="M519" s="20">
        <f>VLOOKUP($K519,GlobSheetPaste!$H$3:$P$1269,3,FALSE)</f>
        <v>169766323</v>
      </c>
      <c r="N519" s="20" t="str">
        <f>VLOOKUP($K519,GlobSheetPaste!$H$3:$P$1269,4,FALSE)</f>
        <v>submitted</v>
      </c>
      <c r="O519" s="20" t="str">
        <f>VLOOKUP($K519,GlobSheetPaste!$H$3:$P$1269,5,FALSE)</f>
        <v>NE</v>
      </c>
      <c r="P519" s="20" t="str">
        <f>VLOOKUP($K519,GlobSheetPaste!$H$3:$P$1269,6,FALSE)</f>
        <v>NA</v>
      </c>
      <c r="Q519" s="20" t="str">
        <f>VLOOKUP($K519,GlobSheetPaste!$H$3:$P$1269,7,FALSE)</f>
        <v>EN</v>
      </c>
      <c r="R519" s="20" t="str">
        <f>VLOOKUP($K519,GlobSheetPaste!$H$3:$P$1269,8,FALSE)</f>
        <v>A2d</v>
      </c>
      <c r="S519" s="1" t="s">
        <v>117</v>
      </c>
      <c r="T519" s="20" t="b">
        <f t="shared" si="573"/>
        <v>0</v>
      </c>
      <c r="U519" s="20" t="str">
        <f>VLOOKUP($K519,GlobSheetPaste!$H$3:$P$1269,9,FALSE)</f>
        <v>Submitted 201218</v>
      </c>
      <c r="V519" s="23">
        <v>0</v>
      </c>
      <c r="W519" s="23">
        <v>50</v>
      </c>
      <c r="X519" s="2" t="b">
        <f t="shared" ref="X519:Y519" si="581">ISNUMBER(V519)</f>
        <v>1</v>
      </c>
      <c r="Y519" s="2" t="b">
        <f t="shared" si="581"/>
        <v>1</v>
      </c>
      <c r="Z519" s="39" t="s">
        <v>1331</v>
      </c>
      <c r="AA519" s="1"/>
      <c r="AB519" s="1" t="s">
        <v>83</v>
      </c>
      <c r="AC519" s="24" t="str">
        <f ca="1">IFERROR(__xludf.DUMMYFUNCTION("SPLIT(AB519,""_"")"),"Coastal")</f>
        <v>Coastal</v>
      </c>
      <c r="AD519" s="24"/>
      <c r="AE519" s="24">
        <f>VLOOKUP(J519,rangearea210527!$B$2:$C$1159,2,TRUE)</f>
        <v>1187563.656</v>
      </c>
      <c r="AF519" s="26"/>
      <c r="AG519" s="26">
        <v>157</v>
      </c>
      <c r="AH519" s="26" t="s">
        <v>84</v>
      </c>
      <c r="AI519" s="26" t="s">
        <v>98</v>
      </c>
      <c r="AJ519" s="27" t="s">
        <v>99</v>
      </c>
      <c r="AK519" s="27"/>
      <c r="AL519" s="26">
        <v>6.5</v>
      </c>
      <c r="AM519" s="26">
        <v>0</v>
      </c>
      <c r="AN519" s="26">
        <v>0</v>
      </c>
      <c r="AO519" s="29">
        <v>0</v>
      </c>
      <c r="AP519" s="30"/>
      <c r="AQ519" s="30"/>
      <c r="AR519" s="30"/>
      <c r="AS519" s="1">
        <v>1</v>
      </c>
      <c r="AT519" s="1"/>
      <c r="AU519" s="1"/>
      <c r="AV519" s="1"/>
      <c r="AW519" s="1">
        <v>0</v>
      </c>
      <c r="AX519" s="1">
        <v>0</v>
      </c>
      <c r="AY519" s="1">
        <v>1</v>
      </c>
      <c r="AZ519" s="1">
        <v>1</v>
      </c>
      <c r="BA519" s="1">
        <v>1</v>
      </c>
      <c r="BB519" s="1">
        <v>1</v>
      </c>
      <c r="BJ519" s="1">
        <v>1</v>
      </c>
      <c r="BK519" s="1">
        <v>1</v>
      </c>
      <c r="BL519" s="1"/>
      <c r="BM519" s="1"/>
      <c r="BN519" s="1"/>
      <c r="BO519" s="1"/>
      <c r="BP519" s="1" t="s">
        <v>77</v>
      </c>
      <c r="BQ519" s="1">
        <v>2</v>
      </c>
      <c r="BR519" s="1"/>
      <c r="BS519" s="1"/>
      <c r="BT519" s="1"/>
      <c r="BU519" s="1"/>
      <c r="BV519" s="1"/>
      <c r="BW519" s="1">
        <v>0</v>
      </c>
    </row>
    <row r="520" spans="1:75" ht="15.75" hidden="1" customHeight="1" x14ac:dyDescent="0.3">
      <c r="A520" s="2">
        <v>514</v>
      </c>
      <c r="B520" s="2">
        <v>1</v>
      </c>
      <c r="C520" s="2" t="s">
        <v>75</v>
      </c>
      <c r="D520" s="1">
        <v>9</v>
      </c>
      <c r="E520" s="2" t="str">
        <f t="shared" si="571"/>
        <v>9_Carcharhiniformes</v>
      </c>
      <c r="F520" s="2" t="s">
        <v>76</v>
      </c>
      <c r="G520" s="2" t="s">
        <v>77</v>
      </c>
      <c r="H520" s="2" t="s">
        <v>1332</v>
      </c>
      <c r="I520" s="2" t="s">
        <v>1333</v>
      </c>
      <c r="J520" s="2" t="s">
        <v>1334</v>
      </c>
      <c r="K520" s="19" t="str">
        <f t="shared" si="572"/>
        <v>Loxodon macrorhinus</v>
      </c>
      <c r="L520" s="20">
        <f>VLOOKUP($K520,GlobSheetPaste!$H$3:$P$1269,2,FALSE)</f>
        <v>41831</v>
      </c>
      <c r="M520" s="20">
        <f>VLOOKUP($K520,GlobSheetPaste!$H$3:$P$1269,3,FALSE)</f>
        <v>173435173</v>
      </c>
      <c r="N520" s="20" t="str">
        <f>VLOOKUP($K520,GlobSheetPaste!$H$3:$P$1269,4,FALSE)</f>
        <v>draft</v>
      </c>
      <c r="O520" s="20" t="str">
        <f>VLOOKUP($K520,GlobSheetPaste!$H$3:$P$1269,5,FALSE)</f>
        <v>LC</v>
      </c>
      <c r="P520" s="20">
        <f>VLOOKUP($K520,GlobSheetPaste!$H$3:$P$1269,6,FALSE)</f>
        <v>2003</v>
      </c>
      <c r="Q520" s="20" t="str">
        <f>VLOOKUP($K520,GlobSheetPaste!$H$3:$P$1269,7,FALSE)</f>
        <v>NT</v>
      </c>
      <c r="R520" s="20" t="str">
        <f>VLOOKUP($K520,GlobSheetPaste!$H$3:$P$1269,8,FALSE)</f>
        <v>A2d</v>
      </c>
      <c r="S520" s="20" t="str">
        <f t="shared" ref="S520:S532" si="582">IF(O520=Q520,"NoChange","non-genuine change")</f>
        <v>non-genuine change</v>
      </c>
      <c r="T520" s="20" t="b">
        <f t="shared" si="573"/>
        <v>0</v>
      </c>
      <c r="U520" s="22">
        <f>VLOOKUP($K520,GlobSheetPaste!$H$3:$P$1269,9,FALSE)</f>
        <v>44228</v>
      </c>
      <c r="V520" s="19">
        <v>7</v>
      </c>
      <c r="W520" s="19">
        <v>120</v>
      </c>
      <c r="X520" s="2" t="b">
        <f t="shared" ref="X520:Y520" si="583">ISNUMBER(V520)</f>
        <v>1</v>
      </c>
      <c r="Y520" s="2" t="b">
        <f t="shared" si="583"/>
        <v>1</v>
      </c>
      <c r="Z520" s="2" t="s">
        <v>89</v>
      </c>
      <c r="AB520" s="2" t="s">
        <v>83</v>
      </c>
      <c r="AC520" s="24" t="str">
        <f ca="1">IFERROR(__xludf.DUMMYFUNCTION("SPLIT(AB520,""_"")"),"Coastal")</f>
        <v>Coastal</v>
      </c>
      <c r="AD520" s="24"/>
      <c r="AE520" s="24">
        <f>VLOOKUP(J520,rangearea210527!$B$2:$C$1159,2,TRUE)</f>
        <v>5219690.7929999996</v>
      </c>
      <c r="AF520" s="31"/>
      <c r="AG520" s="31">
        <v>99</v>
      </c>
      <c r="AH520" s="26" t="s">
        <v>84</v>
      </c>
      <c r="AI520" s="26" t="s">
        <v>85</v>
      </c>
      <c r="AJ520" s="27" t="s">
        <v>86</v>
      </c>
      <c r="AK520" s="32"/>
      <c r="AL520" s="31">
        <v>5.15</v>
      </c>
      <c r="AM520" s="26">
        <v>0</v>
      </c>
      <c r="AN520" s="26">
        <v>0</v>
      </c>
      <c r="AO520" s="29">
        <v>1</v>
      </c>
      <c r="AP520" s="30"/>
      <c r="AQ520" s="30"/>
      <c r="AR520" s="30"/>
      <c r="AS520" s="1">
        <v>1</v>
      </c>
      <c r="AT520" s="1"/>
      <c r="AU520" s="1"/>
      <c r="AV520" s="1"/>
      <c r="AW520" s="1">
        <v>1</v>
      </c>
      <c r="AX520" s="1">
        <v>1</v>
      </c>
      <c r="AY520" s="1">
        <v>1</v>
      </c>
      <c r="BA520" s="1">
        <v>1</v>
      </c>
      <c r="BJ520" s="1">
        <v>1</v>
      </c>
      <c r="BK520" s="1">
        <v>1</v>
      </c>
      <c r="BL520" s="1"/>
      <c r="BM520" s="1"/>
      <c r="BN520" s="1"/>
      <c r="BO520" s="1"/>
      <c r="BP520" s="1" t="s">
        <v>77</v>
      </c>
      <c r="BQ520" s="1">
        <v>1</v>
      </c>
      <c r="BR520" s="1">
        <v>1</v>
      </c>
      <c r="BS520" s="1">
        <v>1</v>
      </c>
      <c r="BT520" s="1">
        <v>1</v>
      </c>
      <c r="BU520" s="1"/>
      <c r="BV520" s="1"/>
      <c r="BW520" s="1">
        <v>0</v>
      </c>
    </row>
    <row r="521" spans="1:75" ht="15.75" hidden="1" customHeight="1" x14ac:dyDescent="0.3">
      <c r="A521" s="2">
        <v>515</v>
      </c>
      <c r="B521" s="2">
        <v>1</v>
      </c>
      <c r="C521" s="2" t="s">
        <v>75</v>
      </c>
      <c r="D521" s="1">
        <v>9</v>
      </c>
      <c r="E521" s="2" t="str">
        <f t="shared" si="571"/>
        <v>9_Carcharhiniformes</v>
      </c>
      <c r="F521" s="2" t="s">
        <v>76</v>
      </c>
      <c r="G521" s="2" t="s">
        <v>77</v>
      </c>
      <c r="H521" s="2" t="s">
        <v>1335</v>
      </c>
      <c r="I521" s="2" t="s">
        <v>1336</v>
      </c>
      <c r="J521" s="2" t="s">
        <v>1337</v>
      </c>
      <c r="K521" s="19" t="str">
        <f t="shared" si="572"/>
        <v>Nasolamia velox</v>
      </c>
      <c r="L521" s="20">
        <f>VLOOKUP($K521,GlobSheetPaste!$H$3:$P$1269,2,FALSE)</f>
        <v>161355</v>
      </c>
      <c r="M521" s="20">
        <f>VLOOKUP($K521,GlobSheetPaste!$H$3:$P$1269,3,FALSE)</f>
        <v>124470861</v>
      </c>
      <c r="N521" s="20" t="str">
        <f>VLOOKUP($K521,GlobSheetPaste!$H$3:$P$1269,4,FALSE)</f>
        <v>published</v>
      </c>
      <c r="O521" s="20" t="str">
        <f>VLOOKUP($K521,GlobSheetPaste!$H$3:$P$1269,5,FALSE)</f>
        <v>DD</v>
      </c>
      <c r="P521" s="20">
        <f>VLOOKUP($K521,GlobSheetPaste!$H$3:$P$1269,6,FALSE)</f>
        <v>2008</v>
      </c>
      <c r="Q521" s="20" t="str">
        <f>VLOOKUP($K521,GlobSheetPaste!$H$3:$P$1269,7,FALSE)</f>
        <v>EN</v>
      </c>
      <c r="R521" s="20" t="str">
        <f>VLOOKUP($K521,GlobSheetPaste!$H$3:$P$1269,8,FALSE)</f>
        <v>A2cd</v>
      </c>
      <c r="S521" s="20" t="str">
        <f t="shared" si="582"/>
        <v>non-genuine change</v>
      </c>
      <c r="T521" s="20" t="b">
        <f t="shared" si="573"/>
        <v>0</v>
      </c>
      <c r="U521" s="22">
        <f>VLOOKUP($K521,GlobSheetPaste!$H$3:$P$1269,9,FALSE)</f>
        <v>43891</v>
      </c>
      <c r="V521" s="19">
        <v>0</v>
      </c>
      <c r="W521" s="19">
        <v>192</v>
      </c>
      <c r="X521" s="2" t="b">
        <f t="shared" ref="X521:Y521" si="584">ISNUMBER(V521)</f>
        <v>1</v>
      </c>
      <c r="Y521" s="2" t="b">
        <f t="shared" si="584"/>
        <v>1</v>
      </c>
      <c r="Z521" s="2" t="s">
        <v>89</v>
      </c>
      <c r="AB521" s="2" t="s">
        <v>83</v>
      </c>
      <c r="AC521" s="24" t="str">
        <f ca="1">IFERROR(__xludf.DUMMYFUNCTION("SPLIT(AB521,""_"")"),"Coastal")</f>
        <v>Coastal</v>
      </c>
      <c r="AD521" s="24"/>
      <c r="AE521" s="24">
        <f>VLOOKUP(J521,rangearea210527!$B$2:$C$1159,2,TRUE)</f>
        <v>316783.54350000003</v>
      </c>
      <c r="AF521" s="26"/>
      <c r="AG521" s="26">
        <v>150</v>
      </c>
      <c r="AH521" s="26" t="s">
        <v>84</v>
      </c>
      <c r="AI521" s="26" t="s">
        <v>98</v>
      </c>
      <c r="AJ521" s="27" t="s">
        <v>99</v>
      </c>
      <c r="AK521" s="27"/>
      <c r="AL521" s="26">
        <v>9</v>
      </c>
      <c r="AM521" s="26">
        <v>0</v>
      </c>
      <c r="AN521" s="26">
        <v>0</v>
      </c>
      <c r="AO521" s="29">
        <v>0</v>
      </c>
      <c r="AP521" s="30"/>
      <c r="AQ521" s="26">
        <v>1</v>
      </c>
      <c r="AR521" s="30"/>
      <c r="AS521" s="1">
        <v>0</v>
      </c>
      <c r="AT521" s="1"/>
      <c r="AU521" s="1"/>
      <c r="AV521" s="1"/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J521" s="1">
        <v>1</v>
      </c>
      <c r="BK521" s="1">
        <v>1</v>
      </c>
      <c r="BL521" s="1"/>
      <c r="BM521" s="1"/>
      <c r="BN521" s="1"/>
      <c r="BO521" s="1"/>
      <c r="BP521" s="1" t="s">
        <v>77</v>
      </c>
      <c r="BQ521" s="1">
        <v>2</v>
      </c>
      <c r="BR521" s="1"/>
      <c r="BS521" s="1"/>
      <c r="BT521" s="1"/>
      <c r="BU521" s="1"/>
      <c r="BV521" s="1"/>
      <c r="BW521" s="1">
        <v>0</v>
      </c>
    </row>
    <row r="522" spans="1:75" ht="15.75" hidden="1" customHeight="1" x14ac:dyDescent="0.3">
      <c r="A522" s="2">
        <v>516</v>
      </c>
      <c r="B522" s="2">
        <v>1</v>
      </c>
      <c r="C522" s="2" t="s">
        <v>75</v>
      </c>
      <c r="D522" s="1">
        <v>9</v>
      </c>
      <c r="E522" s="2" t="str">
        <f t="shared" si="571"/>
        <v>9_Carcharhiniformes</v>
      </c>
      <c r="F522" s="2" t="s">
        <v>76</v>
      </c>
      <c r="G522" s="2" t="s">
        <v>77</v>
      </c>
      <c r="H522" s="2" t="s">
        <v>1338</v>
      </c>
      <c r="I522" s="2" t="s">
        <v>1339</v>
      </c>
      <c r="J522" s="2" t="s">
        <v>1340</v>
      </c>
      <c r="K522" s="19" t="str">
        <f t="shared" si="572"/>
        <v>Negaprion acutidens</v>
      </c>
      <c r="L522" s="20">
        <f>VLOOKUP($K522,GlobSheetPaste!$H$3:$P$1269,2,FALSE)</f>
        <v>41836</v>
      </c>
      <c r="M522" s="20">
        <f>VLOOKUP($K522,GlobSheetPaste!$H$3:$P$1269,3,FALSE)</f>
        <v>173435545</v>
      </c>
      <c r="N522" s="20" t="str">
        <f>VLOOKUP($K522,GlobSheetPaste!$H$3:$P$1269,4,FALSE)</f>
        <v>submitted</v>
      </c>
      <c r="O522" s="20" t="str">
        <f>VLOOKUP($K522,GlobSheetPaste!$H$3:$P$1269,5,FALSE)</f>
        <v>VU</v>
      </c>
      <c r="P522" s="20">
        <f>VLOOKUP($K522,GlobSheetPaste!$H$3:$P$1269,6,FALSE)</f>
        <v>2003</v>
      </c>
      <c r="Q522" s="20" t="str">
        <f>VLOOKUP($K522,GlobSheetPaste!$H$3:$P$1269,7,FALSE)</f>
        <v>EN</v>
      </c>
      <c r="R522" s="20" t="str">
        <f>VLOOKUP($K522,GlobSheetPaste!$H$3:$P$1269,8,FALSE)</f>
        <v>A2cd</v>
      </c>
      <c r="S522" s="20" t="str">
        <f t="shared" si="582"/>
        <v>non-genuine change</v>
      </c>
      <c r="T522" s="20" t="b">
        <f t="shared" si="573"/>
        <v>0</v>
      </c>
      <c r="U522" s="20" t="str">
        <f>VLOOKUP($K522,GlobSheetPaste!$H$3:$P$1269,9,FALSE)</f>
        <v>Submitted 201218</v>
      </c>
      <c r="V522" s="19">
        <v>0</v>
      </c>
      <c r="W522" s="19">
        <v>90</v>
      </c>
      <c r="X522" s="2" t="b">
        <f t="shared" ref="X522:Y522" si="585">ISNUMBER(V522)</f>
        <v>1</v>
      </c>
      <c r="Y522" s="2" t="b">
        <f t="shared" si="585"/>
        <v>1</v>
      </c>
      <c r="Z522" s="2" t="s">
        <v>89</v>
      </c>
      <c r="AB522" s="2" t="s">
        <v>83</v>
      </c>
      <c r="AC522" s="24" t="str">
        <f ca="1">IFERROR(__xludf.DUMMYFUNCTION("SPLIT(AB522,""_"")"),"Coastal")</f>
        <v>Coastal</v>
      </c>
      <c r="AD522" s="24"/>
      <c r="AE522" s="24">
        <f>VLOOKUP(J522,rangearea210527!$B$2:$C$1159,2,TRUE)</f>
        <v>5391903.233</v>
      </c>
      <c r="AF522" s="31"/>
      <c r="AG522" s="31">
        <v>340</v>
      </c>
      <c r="AH522" s="26" t="s">
        <v>84</v>
      </c>
      <c r="AI522" s="26" t="s">
        <v>91</v>
      </c>
      <c r="AJ522" s="27" t="s">
        <v>92</v>
      </c>
      <c r="AK522" s="32"/>
      <c r="AL522" s="31">
        <v>16.5</v>
      </c>
      <c r="AM522" s="26">
        <v>0</v>
      </c>
      <c r="AN522" s="26">
        <v>0</v>
      </c>
      <c r="AO522" s="29">
        <v>1</v>
      </c>
      <c r="AP522" s="30"/>
      <c r="AQ522" s="30"/>
      <c r="AR522" s="30"/>
      <c r="AS522" s="1">
        <v>1</v>
      </c>
      <c r="AT522" s="1"/>
      <c r="AU522" s="1"/>
      <c r="AV522" s="1"/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J522" s="1">
        <v>1</v>
      </c>
      <c r="BK522" s="1">
        <v>1</v>
      </c>
      <c r="BL522" s="1"/>
      <c r="BM522" s="1"/>
      <c r="BN522" s="1"/>
      <c r="BO522" s="1"/>
      <c r="BP522" s="1" t="s">
        <v>77</v>
      </c>
      <c r="BQ522" s="1">
        <v>2</v>
      </c>
      <c r="BR522" s="1">
        <v>1</v>
      </c>
      <c r="BS522" s="1">
        <v>1</v>
      </c>
      <c r="BT522" s="1">
        <v>1</v>
      </c>
      <c r="BU522" s="1"/>
      <c r="BV522" s="1"/>
      <c r="BW522" s="1">
        <v>0</v>
      </c>
    </row>
    <row r="523" spans="1:75" ht="15.75" hidden="1" customHeight="1" x14ac:dyDescent="0.3">
      <c r="A523" s="2">
        <v>517</v>
      </c>
      <c r="B523" s="2">
        <v>1</v>
      </c>
      <c r="C523" s="2" t="s">
        <v>75</v>
      </c>
      <c r="D523" s="1">
        <v>9</v>
      </c>
      <c r="E523" s="2" t="str">
        <f t="shared" si="571"/>
        <v>9_Carcharhiniformes</v>
      </c>
      <c r="F523" s="2" t="s">
        <v>76</v>
      </c>
      <c r="G523" s="2" t="s">
        <v>77</v>
      </c>
      <c r="H523" s="2" t="s">
        <v>1338</v>
      </c>
      <c r="I523" s="2" t="s">
        <v>235</v>
      </c>
      <c r="J523" s="2" t="s">
        <v>1341</v>
      </c>
      <c r="K523" s="19" t="str">
        <f t="shared" si="572"/>
        <v>Negaprion brevirostris</v>
      </c>
      <c r="L523" s="20">
        <f>VLOOKUP($K523,GlobSheetPaste!$H$3:$P$1269,2,FALSE)</f>
        <v>39380</v>
      </c>
      <c r="M523" s="20">
        <f>VLOOKUP($K523,GlobSheetPaste!$H$3:$P$1269,3,FALSE)</f>
        <v>2915472</v>
      </c>
      <c r="N523" s="20" t="str">
        <f>VLOOKUP($K523,GlobSheetPaste!$H$3:$P$1269,4,FALSE)</f>
        <v>published</v>
      </c>
      <c r="O523" s="20" t="str">
        <f>VLOOKUP($K523,GlobSheetPaste!$H$3:$P$1269,5,FALSE)</f>
        <v>NT</v>
      </c>
      <c r="P523" s="20">
        <f>VLOOKUP($K523,GlobSheetPaste!$H$3:$P$1269,6,FALSE)</f>
        <v>2005</v>
      </c>
      <c r="Q523" s="20" t="str">
        <f>VLOOKUP($K523,GlobSheetPaste!$H$3:$P$1269,7,FALSE)</f>
        <v>VU</v>
      </c>
      <c r="R523" s="20" t="str">
        <f>VLOOKUP($K523,GlobSheetPaste!$H$3:$P$1269,8,FALSE)</f>
        <v>A2bcd</v>
      </c>
      <c r="S523" s="20" t="str">
        <f t="shared" si="582"/>
        <v>non-genuine change</v>
      </c>
      <c r="T523" s="20" t="b">
        <f t="shared" si="573"/>
        <v>0</v>
      </c>
      <c r="U523" s="22">
        <f>VLOOKUP($K523,GlobSheetPaste!$H$3:$P$1269,9,FALSE)</f>
        <v>44197</v>
      </c>
      <c r="V523" s="19">
        <v>0</v>
      </c>
      <c r="W523" s="23">
        <v>92</v>
      </c>
      <c r="X523" s="2" t="b">
        <f t="shared" ref="X523:Y523" si="586">ISNUMBER(V523)</f>
        <v>1</v>
      </c>
      <c r="Y523" s="2" t="b">
        <f t="shared" si="586"/>
        <v>1</v>
      </c>
      <c r="Z523" s="1" t="s">
        <v>149</v>
      </c>
      <c r="AB523" s="2" t="s">
        <v>83</v>
      </c>
      <c r="AC523" s="24" t="str">
        <f ca="1">IFERROR(__xludf.DUMMYFUNCTION("SPLIT(AB523,""_"")"),"Coastal")</f>
        <v>Coastal</v>
      </c>
      <c r="AD523" s="24"/>
      <c r="AE523" s="24">
        <f>VLOOKUP(J523,rangearea210527!$B$2:$C$1159,2,TRUE)</f>
        <v>2165487.27</v>
      </c>
      <c r="AF523" s="31"/>
      <c r="AG523" s="31">
        <v>368</v>
      </c>
      <c r="AH523" s="26" t="s">
        <v>84</v>
      </c>
      <c r="AI523" s="26" t="s">
        <v>91</v>
      </c>
      <c r="AJ523" s="27" t="s">
        <v>92</v>
      </c>
      <c r="AK523" s="32"/>
      <c r="AL523" s="31">
        <v>16.5</v>
      </c>
      <c r="AM523" s="26">
        <v>0</v>
      </c>
      <c r="AN523" s="26">
        <v>0</v>
      </c>
      <c r="AO523" s="29">
        <v>1</v>
      </c>
      <c r="AP523" s="30"/>
      <c r="AQ523" s="26">
        <v>1</v>
      </c>
      <c r="AR523" s="30"/>
      <c r="AS523" s="1">
        <v>0</v>
      </c>
      <c r="AT523" s="1">
        <v>1</v>
      </c>
      <c r="AU523" s="1">
        <v>2</v>
      </c>
      <c r="AV523" s="46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J523" s="1">
        <v>1</v>
      </c>
      <c r="BK523" s="1">
        <v>1</v>
      </c>
      <c r="BL523" s="1"/>
      <c r="BM523" s="1"/>
      <c r="BN523" s="1"/>
      <c r="BO523" s="1"/>
      <c r="BP523" s="1" t="s">
        <v>77</v>
      </c>
      <c r="BQ523" s="1">
        <v>2</v>
      </c>
      <c r="BR523" s="1">
        <v>1</v>
      </c>
      <c r="BS523" s="1">
        <v>1</v>
      </c>
      <c r="BT523" s="1"/>
      <c r="BU523" s="1"/>
      <c r="BV523" s="1"/>
      <c r="BW523" s="1">
        <v>0</v>
      </c>
    </row>
    <row r="524" spans="1:75" ht="15.75" hidden="1" customHeight="1" x14ac:dyDescent="0.3">
      <c r="A524" s="2">
        <v>518</v>
      </c>
      <c r="B524" s="2">
        <v>1</v>
      </c>
      <c r="C524" s="2" t="s">
        <v>75</v>
      </c>
      <c r="D524" s="1">
        <v>9</v>
      </c>
      <c r="E524" s="2" t="str">
        <f t="shared" si="571"/>
        <v>9_Carcharhiniformes</v>
      </c>
      <c r="F524" s="2" t="s">
        <v>76</v>
      </c>
      <c r="G524" s="2" t="s">
        <v>77</v>
      </c>
      <c r="H524" s="2" t="s">
        <v>1342</v>
      </c>
      <c r="I524" s="2" t="s">
        <v>1343</v>
      </c>
      <c r="J524" s="2" t="s">
        <v>1344</v>
      </c>
      <c r="K524" s="19" t="str">
        <f t="shared" si="572"/>
        <v>Prionace glauca</v>
      </c>
      <c r="L524" s="20">
        <f>VLOOKUP($K524,GlobSheetPaste!$H$3:$P$1269,2,FALSE)</f>
        <v>39381</v>
      </c>
      <c r="M524" s="20">
        <f>VLOOKUP($K524,GlobSheetPaste!$H$3:$P$1269,3,FALSE)</f>
        <v>2915850</v>
      </c>
      <c r="N524" s="20" t="str">
        <f>VLOOKUP($K524,GlobSheetPaste!$H$3:$P$1269,4,FALSE)</f>
        <v>published</v>
      </c>
      <c r="O524" s="20" t="str">
        <f>VLOOKUP($K524,GlobSheetPaste!$H$3:$P$1269,5,FALSE)</f>
        <v>NT</v>
      </c>
      <c r="P524" s="20">
        <f>VLOOKUP($K524,GlobSheetPaste!$H$3:$P$1269,6,FALSE)</f>
        <v>2005</v>
      </c>
      <c r="Q524" s="20" t="str">
        <f>VLOOKUP($K524,GlobSheetPaste!$H$3:$P$1269,7,FALSE)</f>
        <v>NT</v>
      </c>
      <c r="R524" s="20" t="str">
        <f>VLOOKUP($K524,GlobSheetPaste!$H$3:$P$1269,8,FALSE)</f>
        <v>A2bd+3d</v>
      </c>
      <c r="S524" s="20" t="str">
        <f t="shared" si="582"/>
        <v>NoChange</v>
      </c>
      <c r="T524" s="20" t="b">
        <f t="shared" si="573"/>
        <v>0</v>
      </c>
      <c r="U524" s="20">
        <f>VLOOKUP($K524,GlobSheetPaste!$H$3:$P$1269,9,FALSE)</f>
        <v>2018</v>
      </c>
      <c r="V524" s="19">
        <v>0</v>
      </c>
      <c r="W524" s="19">
        <v>1000</v>
      </c>
      <c r="X524" s="2" t="b">
        <f t="shared" ref="X524:Y524" si="587">ISNUMBER(V524)</f>
        <v>1</v>
      </c>
      <c r="Y524" s="2" t="b">
        <f t="shared" si="587"/>
        <v>1</v>
      </c>
      <c r="Z524" s="2" t="s">
        <v>89</v>
      </c>
      <c r="AB524" s="2" t="s">
        <v>125</v>
      </c>
      <c r="AC524" s="24" t="str">
        <f ca="1">IFERROR(__xludf.DUMMYFUNCTION("SPLIT(AB524,""_"")"),"Pelagic")</f>
        <v>Pelagic</v>
      </c>
      <c r="AD524" s="24"/>
      <c r="AE524" s="24">
        <f>VLOOKUP(J524,rangearea210527!$B$2:$C$1159,2,TRUE)</f>
        <v>281728546.10000002</v>
      </c>
      <c r="AF524" s="26"/>
      <c r="AG524" s="26">
        <v>380</v>
      </c>
      <c r="AH524" s="26" t="s">
        <v>84</v>
      </c>
      <c r="AI524" s="26" t="s">
        <v>91</v>
      </c>
      <c r="AJ524" s="27" t="s">
        <v>92</v>
      </c>
      <c r="AK524" s="27"/>
      <c r="AL524" s="26" t="s">
        <v>1345</v>
      </c>
      <c r="AM524" s="26">
        <v>0</v>
      </c>
      <c r="AN524" s="26">
        <v>0</v>
      </c>
      <c r="AO524" s="29">
        <v>0</v>
      </c>
      <c r="AP524" s="29">
        <v>1</v>
      </c>
      <c r="AQ524" s="26">
        <v>1</v>
      </c>
      <c r="AR524" s="30"/>
      <c r="AS524" s="1">
        <v>1</v>
      </c>
      <c r="AT524" s="1"/>
      <c r="AU524" s="1">
        <v>2</v>
      </c>
      <c r="AV524" s="1">
        <v>1</v>
      </c>
      <c r="AW524" s="1">
        <v>0</v>
      </c>
      <c r="AX524" s="1">
        <v>0</v>
      </c>
      <c r="AY524" s="1">
        <v>1</v>
      </c>
      <c r="BE524" s="1">
        <v>1</v>
      </c>
      <c r="BJ524" s="1">
        <v>1</v>
      </c>
      <c r="BO524" s="1">
        <v>1</v>
      </c>
      <c r="BP524" s="1" t="s">
        <v>77</v>
      </c>
      <c r="BQ524" s="1">
        <v>2</v>
      </c>
      <c r="BR524" s="1">
        <v>1</v>
      </c>
      <c r="BS524" s="1">
        <v>1</v>
      </c>
      <c r="BT524" s="1">
        <v>1</v>
      </c>
      <c r="BW524" s="1">
        <v>0</v>
      </c>
    </row>
    <row r="525" spans="1:75" ht="15.75" hidden="1" customHeight="1" x14ac:dyDescent="0.3">
      <c r="A525" s="2">
        <v>519</v>
      </c>
      <c r="B525" s="2">
        <v>1</v>
      </c>
      <c r="C525" s="2" t="s">
        <v>75</v>
      </c>
      <c r="D525" s="1">
        <v>9</v>
      </c>
      <c r="E525" s="2" t="str">
        <f t="shared" si="571"/>
        <v>9_Carcharhiniformes</v>
      </c>
      <c r="F525" s="2" t="s">
        <v>76</v>
      </c>
      <c r="G525" s="2" t="s">
        <v>77</v>
      </c>
      <c r="H525" s="2" t="s">
        <v>1346</v>
      </c>
      <c r="I525" s="2" t="s">
        <v>1347</v>
      </c>
      <c r="J525" s="2" t="s">
        <v>1348</v>
      </c>
      <c r="K525" s="19" t="str">
        <f t="shared" si="572"/>
        <v>Rhizoprionodon acutus</v>
      </c>
      <c r="L525" s="20">
        <f>VLOOKUP($K525,GlobSheetPaste!$H$3:$P$1269,2,FALSE)</f>
        <v>41850</v>
      </c>
      <c r="M525" s="20">
        <f>VLOOKUP($K525,GlobSheetPaste!$H$3:$P$1269,3,FALSE)</f>
        <v>68642326</v>
      </c>
      <c r="N525" s="20" t="str">
        <f>VLOOKUP($K525,GlobSheetPaste!$H$3:$P$1269,4,FALSE)</f>
        <v>published</v>
      </c>
      <c r="O525" s="20" t="str">
        <f>VLOOKUP($K525,GlobSheetPaste!$H$3:$P$1269,5,FALSE)</f>
        <v>LC</v>
      </c>
      <c r="P525" s="20">
        <f>VLOOKUP($K525,GlobSheetPaste!$H$3:$P$1269,6,FALSE)</f>
        <v>2009</v>
      </c>
      <c r="Q525" s="20" t="str">
        <f>VLOOKUP($K525,GlobSheetPaste!$H$3:$P$1269,7,FALSE)</f>
        <v>VU</v>
      </c>
      <c r="R525" s="20" t="str">
        <f>VLOOKUP($K525,GlobSheetPaste!$H$3:$P$1269,8,FALSE)</f>
        <v>A2bd</v>
      </c>
      <c r="S525" s="20" t="str">
        <f t="shared" si="582"/>
        <v>non-genuine change</v>
      </c>
      <c r="T525" s="20" t="b">
        <f t="shared" si="573"/>
        <v>0</v>
      </c>
      <c r="U525" s="22">
        <f>VLOOKUP($K525,GlobSheetPaste!$H$3:$P$1269,9,FALSE)</f>
        <v>43891</v>
      </c>
      <c r="V525" s="19">
        <v>1</v>
      </c>
      <c r="W525" s="19">
        <v>200</v>
      </c>
      <c r="X525" s="2" t="b">
        <f t="shared" ref="X525:Y525" si="588">ISNUMBER(V525)</f>
        <v>1</v>
      </c>
      <c r="Y525" s="2" t="b">
        <f t="shared" si="588"/>
        <v>1</v>
      </c>
      <c r="Z525" s="2" t="s">
        <v>89</v>
      </c>
      <c r="AB525" s="2" t="s">
        <v>83</v>
      </c>
      <c r="AC525" s="24" t="str">
        <f ca="1">IFERROR(__xludf.DUMMYFUNCTION("SPLIT(AB525,""_"")"),"Coastal")</f>
        <v>Coastal</v>
      </c>
      <c r="AD525" s="24"/>
      <c r="AE525" s="24">
        <f>VLOOKUP(J525,rangearea210527!$B$2:$C$1159,2,TRUE)</f>
        <v>7178978.199</v>
      </c>
      <c r="AF525" s="26"/>
      <c r="AG525" s="26">
        <v>110</v>
      </c>
      <c r="AH525" s="26" t="s">
        <v>84</v>
      </c>
      <c r="AI525" s="26" t="s">
        <v>85</v>
      </c>
      <c r="AJ525" s="27" t="s">
        <v>86</v>
      </c>
      <c r="AK525" s="27"/>
      <c r="AL525" s="26" t="s">
        <v>1349</v>
      </c>
      <c r="AM525" s="26">
        <v>0</v>
      </c>
      <c r="AN525" s="26">
        <v>0</v>
      </c>
      <c r="AO525" s="29">
        <v>0</v>
      </c>
      <c r="AP525" s="30"/>
      <c r="AQ525" s="30"/>
      <c r="AR525" s="30"/>
      <c r="AS525" s="1">
        <v>1</v>
      </c>
      <c r="AT525" s="1"/>
      <c r="AU525" s="1"/>
      <c r="AV525" s="1"/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J525" s="1">
        <v>1</v>
      </c>
      <c r="BK525" s="1">
        <v>1</v>
      </c>
      <c r="BL525" s="1"/>
      <c r="BM525" s="1"/>
      <c r="BN525" s="1"/>
      <c r="BO525" s="1"/>
      <c r="BP525" s="1" t="s">
        <v>77</v>
      </c>
      <c r="BQ525" s="1">
        <v>1</v>
      </c>
      <c r="BR525" s="1">
        <v>1</v>
      </c>
      <c r="BS525" s="1">
        <v>1</v>
      </c>
      <c r="BT525" s="1">
        <v>1</v>
      </c>
      <c r="BU525" s="1"/>
      <c r="BV525" s="1"/>
      <c r="BW525" s="1">
        <v>0</v>
      </c>
    </row>
    <row r="526" spans="1:75" ht="15.75" hidden="1" customHeight="1" x14ac:dyDescent="0.3">
      <c r="A526" s="2">
        <v>520</v>
      </c>
      <c r="B526" s="2">
        <v>1</v>
      </c>
      <c r="C526" s="2" t="s">
        <v>75</v>
      </c>
      <c r="D526" s="1">
        <v>9</v>
      </c>
      <c r="E526" s="2" t="str">
        <f t="shared" si="571"/>
        <v>9_Carcharhiniformes</v>
      </c>
      <c r="F526" s="2" t="s">
        <v>76</v>
      </c>
      <c r="G526" s="2" t="s">
        <v>77</v>
      </c>
      <c r="H526" s="2" t="s">
        <v>1346</v>
      </c>
      <c r="I526" s="2" t="s">
        <v>1350</v>
      </c>
      <c r="J526" s="2" t="s">
        <v>1351</v>
      </c>
      <c r="K526" s="19" t="str">
        <f t="shared" si="572"/>
        <v>Rhizoprionodon lalandii</v>
      </c>
      <c r="L526" s="20">
        <f>VLOOKUP($K526,GlobSheetPaste!$H$3:$P$1269,2,FALSE)</f>
        <v>44666</v>
      </c>
      <c r="M526" s="20">
        <f>VLOOKUP($K526,GlobSheetPaste!$H$3:$P$1269,3,FALSE)</f>
        <v>2999242</v>
      </c>
      <c r="N526" s="20" t="str">
        <f>VLOOKUP($K526,GlobSheetPaste!$H$3:$P$1269,4,FALSE)</f>
        <v>published</v>
      </c>
      <c r="O526" s="20" t="str">
        <f>VLOOKUP($K526,GlobSheetPaste!$H$3:$P$1269,5,FALSE)</f>
        <v>DD</v>
      </c>
      <c r="P526" s="20">
        <f>VLOOKUP($K526,GlobSheetPaste!$H$3:$P$1269,6,FALSE)</f>
        <v>2004</v>
      </c>
      <c r="Q526" s="20" t="str">
        <f>VLOOKUP($K526,GlobSheetPaste!$H$3:$P$1269,7,FALSE)</f>
        <v>VU</v>
      </c>
      <c r="R526" s="20" t="str">
        <f>VLOOKUP($K526,GlobSheetPaste!$H$3:$P$1269,8,FALSE)</f>
        <v>A2bd</v>
      </c>
      <c r="S526" s="20" t="str">
        <f t="shared" si="582"/>
        <v>non-genuine change</v>
      </c>
      <c r="T526" s="20" t="b">
        <f t="shared" si="573"/>
        <v>0</v>
      </c>
      <c r="U526" s="22">
        <f>VLOOKUP($K526,GlobSheetPaste!$H$3:$P$1269,9,FALSE)</f>
        <v>43891</v>
      </c>
      <c r="V526" s="19">
        <v>3</v>
      </c>
      <c r="W526" s="19">
        <v>70</v>
      </c>
      <c r="X526" s="2" t="b">
        <f t="shared" ref="X526:Y526" si="589">ISNUMBER(V526)</f>
        <v>1</v>
      </c>
      <c r="Y526" s="2" t="b">
        <f t="shared" si="589"/>
        <v>1</v>
      </c>
      <c r="Z526" s="2" t="s">
        <v>89</v>
      </c>
      <c r="AB526" s="2" t="s">
        <v>83</v>
      </c>
      <c r="AC526" s="24" t="str">
        <f ca="1">IFERROR(__xludf.DUMMYFUNCTION("SPLIT(AB526,""_"")"),"Coastal")</f>
        <v>Coastal</v>
      </c>
      <c r="AD526" s="24"/>
      <c r="AE526" s="24">
        <f>VLOOKUP(J526,rangearea210527!$B$2:$C$1159,2,TRUE)</f>
        <v>626529.6531</v>
      </c>
      <c r="AF526" s="26"/>
      <c r="AG526" s="26">
        <v>77</v>
      </c>
      <c r="AH526" s="26" t="s">
        <v>84</v>
      </c>
      <c r="AI526" s="26" t="s">
        <v>85</v>
      </c>
      <c r="AJ526" s="27" t="s">
        <v>86</v>
      </c>
      <c r="AK526" s="27"/>
      <c r="AL526" s="26">
        <v>4</v>
      </c>
      <c r="AM526" s="26">
        <v>0</v>
      </c>
      <c r="AN526" s="26">
        <v>0</v>
      </c>
      <c r="AO526" s="29">
        <v>0</v>
      </c>
      <c r="AP526" s="30"/>
      <c r="AQ526" s="30"/>
      <c r="AR526" s="30"/>
      <c r="AS526" s="1">
        <v>0</v>
      </c>
      <c r="AT526" s="1"/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J526" s="1">
        <v>1</v>
      </c>
      <c r="BK526" s="1">
        <v>1</v>
      </c>
      <c r="BL526" s="1"/>
      <c r="BM526" s="1"/>
      <c r="BN526" s="1"/>
      <c r="BO526" s="1"/>
      <c r="BP526" s="1" t="s">
        <v>77</v>
      </c>
      <c r="BQ526" s="1">
        <v>1</v>
      </c>
      <c r="BR526" s="1"/>
      <c r="BS526" s="1"/>
      <c r="BT526" s="1"/>
      <c r="BU526" s="1"/>
      <c r="BV526" s="1"/>
      <c r="BW526" s="1">
        <v>0</v>
      </c>
    </row>
    <row r="527" spans="1:75" ht="15.75" hidden="1" customHeight="1" x14ac:dyDescent="0.3">
      <c r="A527" s="2">
        <v>521</v>
      </c>
      <c r="B527" s="2">
        <v>1</v>
      </c>
      <c r="C527" s="2" t="s">
        <v>75</v>
      </c>
      <c r="D527" s="1">
        <v>9</v>
      </c>
      <c r="E527" s="2" t="str">
        <f t="shared" si="571"/>
        <v>9_Carcharhiniformes</v>
      </c>
      <c r="F527" s="2" t="s">
        <v>76</v>
      </c>
      <c r="G527" s="2" t="s">
        <v>77</v>
      </c>
      <c r="H527" s="2" t="s">
        <v>1346</v>
      </c>
      <c r="I527" s="2" t="s">
        <v>1352</v>
      </c>
      <c r="J527" s="2" t="s">
        <v>1353</v>
      </c>
      <c r="K527" s="19" t="str">
        <f t="shared" si="572"/>
        <v>Rhizoprionodon longurio</v>
      </c>
      <c r="L527" s="20">
        <f>VLOOKUP($K527,GlobSheetPaste!$H$3:$P$1269,2,FALSE)</f>
        <v>161662</v>
      </c>
      <c r="M527" s="20">
        <f>VLOOKUP($K527,GlobSheetPaste!$H$3:$P$1269,3,FALSE)</f>
        <v>124524022</v>
      </c>
      <c r="N527" s="20" t="str">
        <f>VLOOKUP($K527,GlobSheetPaste!$H$3:$P$1269,4,FALSE)</f>
        <v>published</v>
      </c>
      <c r="O527" s="20" t="str">
        <f>VLOOKUP($K527,GlobSheetPaste!$H$3:$P$1269,5,FALSE)</f>
        <v>DD</v>
      </c>
      <c r="P527" s="20">
        <f>VLOOKUP($K527,GlobSheetPaste!$H$3:$P$1269,6,FALSE)</f>
        <v>2008</v>
      </c>
      <c r="Q527" s="20" t="str">
        <f>VLOOKUP($K527,GlobSheetPaste!$H$3:$P$1269,7,FALSE)</f>
        <v>VU</v>
      </c>
      <c r="R527" s="20" t="str">
        <f>VLOOKUP($K527,GlobSheetPaste!$H$3:$P$1269,8,FALSE)</f>
        <v>A2cd</v>
      </c>
      <c r="S527" s="20" t="str">
        <f t="shared" si="582"/>
        <v>non-genuine change</v>
      </c>
      <c r="T527" s="20" t="b">
        <f t="shared" si="573"/>
        <v>0</v>
      </c>
      <c r="U527" s="22">
        <f>VLOOKUP($K527,GlobSheetPaste!$H$3:$P$1269,9,FALSE)</f>
        <v>43891</v>
      </c>
      <c r="V527" s="19">
        <v>0</v>
      </c>
      <c r="W527" s="19">
        <v>27</v>
      </c>
      <c r="X527" s="2" t="b">
        <f t="shared" ref="X527:Y527" si="590">ISNUMBER(V527)</f>
        <v>1</v>
      </c>
      <c r="Y527" s="2" t="b">
        <f t="shared" si="590"/>
        <v>1</v>
      </c>
      <c r="Z527" s="2" t="s">
        <v>89</v>
      </c>
      <c r="AB527" s="2" t="s">
        <v>83</v>
      </c>
      <c r="AC527" s="24" t="str">
        <f ca="1">IFERROR(__xludf.DUMMYFUNCTION("SPLIT(AB527,""_"")"),"Coastal")</f>
        <v>Coastal</v>
      </c>
      <c r="AD527" s="24"/>
      <c r="AE527" s="24">
        <f>VLOOKUP(J527,rangearea210527!$B$2:$C$1159,2,TRUE)</f>
        <v>58557.538569999997</v>
      </c>
      <c r="AF527" s="26" t="s">
        <v>118</v>
      </c>
      <c r="AG527" s="26">
        <v>154</v>
      </c>
      <c r="AH527" s="26" t="s">
        <v>84</v>
      </c>
      <c r="AI527" s="26" t="s">
        <v>98</v>
      </c>
      <c r="AJ527" s="27" t="s">
        <v>99</v>
      </c>
      <c r="AK527" s="27"/>
      <c r="AL527" s="26">
        <v>5</v>
      </c>
      <c r="AM527" s="26">
        <v>0</v>
      </c>
      <c r="AN527" s="26">
        <v>0</v>
      </c>
      <c r="AO527" s="29">
        <v>0</v>
      </c>
      <c r="AP527" s="30"/>
      <c r="AQ527" s="26">
        <v>1</v>
      </c>
      <c r="AR527" s="30"/>
      <c r="AS527" s="1">
        <v>0</v>
      </c>
      <c r="AT527" s="1"/>
      <c r="AU527" s="1"/>
      <c r="AV527" s="1"/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B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/>
      <c r="BM527" s="1"/>
      <c r="BN527" s="1"/>
      <c r="BO527" s="1"/>
      <c r="BP527" s="1" t="s">
        <v>77</v>
      </c>
      <c r="BQ527" s="1">
        <v>1</v>
      </c>
      <c r="BR527" s="1">
        <v>1</v>
      </c>
      <c r="BS527" s="1">
        <v>1</v>
      </c>
      <c r="BT527" s="1"/>
      <c r="BU527" s="1"/>
      <c r="BV527" s="1"/>
      <c r="BW527" s="1">
        <v>0</v>
      </c>
    </row>
    <row r="528" spans="1:75" ht="15.75" hidden="1" customHeight="1" x14ac:dyDescent="0.3">
      <c r="A528" s="2">
        <v>522</v>
      </c>
      <c r="B528" s="2">
        <v>1</v>
      </c>
      <c r="C528" s="2" t="s">
        <v>75</v>
      </c>
      <c r="D528" s="1">
        <v>9</v>
      </c>
      <c r="E528" s="2" t="str">
        <f t="shared" si="571"/>
        <v>9_Carcharhiniformes</v>
      </c>
      <c r="F528" s="2" t="s">
        <v>76</v>
      </c>
      <c r="G528" s="2" t="s">
        <v>77</v>
      </c>
      <c r="H528" s="2" t="s">
        <v>1346</v>
      </c>
      <c r="I528" s="2" t="s">
        <v>1354</v>
      </c>
      <c r="J528" s="2" t="s">
        <v>1355</v>
      </c>
      <c r="K528" s="19" t="str">
        <f t="shared" si="572"/>
        <v>Rhizoprionodon oligolinx</v>
      </c>
      <c r="L528" s="20">
        <f>VLOOKUP($K528,GlobSheetPaste!$H$3:$P$1269,2,FALSE)</f>
        <v>41851</v>
      </c>
      <c r="M528" s="20">
        <f>VLOOKUP($K528,GlobSheetPaste!$H$3:$P$1269,3,FALSE)</f>
        <v>173435874</v>
      </c>
      <c r="N528" s="20" t="str">
        <f>VLOOKUP($K528,GlobSheetPaste!$H$3:$P$1269,4,FALSE)</f>
        <v>draft</v>
      </c>
      <c r="O528" s="20" t="str">
        <f>VLOOKUP($K528,GlobSheetPaste!$H$3:$P$1269,5,FALSE)</f>
        <v>LC</v>
      </c>
      <c r="P528" s="20">
        <f>VLOOKUP($K528,GlobSheetPaste!$H$3:$P$1269,6,FALSE)</f>
        <v>2003</v>
      </c>
      <c r="Q528" s="20" t="str">
        <f>VLOOKUP($K528,GlobSheetPaste!$H$3:$P$1269,7,FALSE)</f>
        <v>NT</v>
      </c>
      <c r="R528" s="20" t="str">
        <f>VLOOKUP($K528,GlobSheetPaste!$H$3:$P$1269,8,FALSE)</f>
        <v>A2d</v>
      </c>
      <c r="S528" s="20" t="str">
        <f t="shared" si="582"/>
        <v>non-genuine change</v>
      </c>
      <c r="T528" s="20" t="b">
        <f t="shared" si="573"/>
        <v>0</v>
      </c>
      <c r="U528" s="22">
        <f>VLOOKUP($K528,GlobSheetPaste!$H$3:$P$1269,9,FALSE)</f>
        <v>44228</v>
      </c>
      <c r="V528" s="19">
        <v>0</v>
      </c>
      <c r="W528" s="19">
        <v>36</v>
      </c>
      <c r="X528" s="2" t="b">
        <f t="shared" ref="X528:Y528" si="591">ISNUMBER(V528)</f>
        <v>1</v>
      </c>
      <c r="Y528" s="2" t="b">
        <f t="shared" si="591"/>
        <v>1</v>
      </c>
      <c r="Z528" s="2" t="s">
        <v>89</v>
      </c>
      <c r="AB528" s="2" t="s">
        <v>83</v>
      </c>
      <c r="AC528" s="24" t="str">
        <f ca="1">IFERROR(__xludf.DUMMYFUNCTION("SPLIT(AB528,""_"")"),"Coastal")</f>
        <v>Coastal</v>
      </c>
      <c r="AD528" s="24"/>
      <c r="AE528" s="24">
        <f>VLOOKUP(J528,rangearea210527!$B$2:$C$1159,2,TRUE)</f>
        <v>1361781.294</v>
      </c>
      <c r="AF528" s="26"/>
      <c r="AG528" s="26">
        <v>70</v>
      </c>
      <c r="AH528" s="26" t="s">
        <v>84</v>
      </c>
      <c r="AI528" s="26" t="s">
        <v>85</v>
      </c>
      <c r="AJ528" s="27" t="s">
        <v>86</v>
      </c>
      <c r="AK528" s="27"/>
      <c r="AL528" s="26">
        <v>4</v>
      </c>
      <c r="AM528" s="26">
        <v>0</v>
      </c>
      <c r="AN528" s="26">
        <v>0</v>
      </c>
      <c r="AO528" s="29">
        <v>0</v>
      </c>
      <c r="AP528" s="30"/>
      <c r="AQ528" s="30"/>
      <c r="AR528" s="30"/>
      <c r="AS528" s="1">
        <v>1</v>
      </c>
      <c r="AT528" s="1"/>
      <c r="AU528" s="1"/>
      <c r="AV528" s="1"/>
      <c r="AW528" s="1">
        <v>1</v>
      </c>
      <c r="AX528" s="1">
        <v>1</v>
      </c>
      <c r="AY528" s="1">
        <v>1</v>
      </c>
      <c r="BA528" s="1">
        <v>1</v>
      </c>
      <c r="BJ528" s="1">
        <v>1</v>
      </c>
      <c r="BK528" s="1">
        <v>1</v>
      </c>
      <c r="BL528" s="1"/>
      <c r="BM528" s="1"/>
      <c r="BN528" s="1"/>
      <c r="BO528" s="1"/>
      <c r="BP528" s="1" t="s">
        <v>77</v>
      </c>
      <c r="BQ528" s="1">
        <v>1</v>
      </c>
      <c r="BR528" s="1"/>
      <c r="BS528" s="1">
        <v>1</v>
      </c>
      <c r="BT528" s="1"/>
      <c r="BU528" s="1"/>
      <c r="BV528" s="1"/>
      <c r="BW528" s="1">
        <v>0</v>
      </c>
    </row>
    <row r="529" spans="1:75" ht="15.75" hidden="1" customHeight="1" x14ac:dyDescent="0.3">
      <c r="A529" s="2">
        <v>523</v>
      </c>
      <c r="B529" s="2">
        <v>1</v>
      </c>
      <c r="C529" s="2" t="s">
        <v>75</v>
      </c>
      <c r="D529" s="1">
        <v>9</v>
      </c>
      <c r="E529" s="2" t="str">
        <f t="shared" si="571"/>
        <v>9_Carcharhiniformes</v>
      </c>
      <c r="F529" s="2" t="s">
        <v>76</v>
      </c>
      <c r="G529" s="2" t="s">
        <v>77</v>
      </c>
      <c r="H529" s="2" t="s">
        <v>1346</v>
      </c>
      <c r="I529" s="2" t="s">
        <v>161</v>
      </c>
      <c r="J529" s="2" t="s">
        <v>1356</v>
      </c>
      <c r="K529" s="19" t="str">
        <f t="shared" si="572"/>
        <v>Rhizoprionodon porosus</v>
      </c>
      <c r="L529" s="20">
        <f>VLOOKUP($K529,GlobSheetPaste!$H$3:$P$1269,2,FALSE)</f>
        <v>61407</v>
      </c>
      <c r="M529" s="20">
        <f>VLOOKUP($K529,GlobSheetPaste!$H$3:$P$1269,3,FALSE)</f>
        <v>3103881</v>
      </c>
      <c r="N529" s="20" t="str">
        <f>VLOOKUP($K529,GlobSheetPaste!$H$3:$P$1269,4,FALSE)</f>
        <v>published</v>
      </c>
      <c r="O529" s="20" t="str">
        <f>VLOOKUP($K529,GlobSheetPaste!$H$3:$P$1269,5,FALSE)</f>
        <v>LC</v>
      </c>
      <c r="P529" s="20">
        <f>VLOOKUP($K529,GlobSheetPaste!$H$3:$P$1269,6,FALSE)</f>
        <v>2006</v>
      </c>
      <c r="Q529" s="20" t="str">
        <f>VLOOKUP($K529,GlobSheetPaste!$H$3:$P$1269,7,FALSE)</f>
        <v>VU</v>
      </c>
      <c r="R529" s="20" t="str">
        <f>VLOOKUP($K529,GlobSheetPaste!$H$3:$P$1269,8,FALSE)</f>
        <v>A2d</v>
      </c>
      <c r="S529" s="20" t="str">
        <f t="shared" si="582"/>
        <v>non-genuine change</v>
      </c>
      <c r="T529" s="20" t="b">
        <f t="shared" si="573"/>
        <v>0</v>
      </c>
      <c r="U529" s="22">
        <f>VLOOKUP($K529,GlobSheetPaste!$H$3:$P$1269,9,FALSE)</f>
        <v>44197</v>
      </c>
      <c r="V529" s="19">
        <v>0</v>
      </c>
      <c r="W529" s="19">
        <v>500</v>
      </c>
      <c r="X529" s="2" t="b">
        <f t="shared" ref="X529:Y529" si="592">ISNUMBER(V529)</f>
        <v>1</v>
      </c>
      <c r="Y529" s="2" t="b">
        <f t="shared" si="592"/>
        <v>1</v>
      </c>
      <c r="Z529" s="2" t="s">
        <v>89</v>
      </c>
      <c r="AB529" s="2" t="s">
        <v>83</v>
      </c>
      <c r="AC529" s="24" t="str">
        <f ca="1">IFERROR(__xludf.DUMMYFUNCTION("SPLIT(AB529,""_"")"),"Coastal")</f>
        <v>Coastal</v>
      </c>
      <c r="AD529" s="24"/>
      <c r="AE529" s="24">
        <f>VLOOKUP(J529,rangearea210527!$B$2:$C$1159,2,TRUE)</f>
        <v>1790584.091</v>
      </c>
      <c r="AF529" s="26"/>
      <c r="AG529" s="26">
        <v>110</v>
      </c>
      <c r="AH529" s="26" t="s">
        <v>84</v>
      </c>
      <c r="AI529" s="26" t="s">
        <v>85</v>
      </c>
      <c r="AJ529" s="27" t="s">
        <v>86</v>
      </c>
      <c r="AK529" s="27"/>
      <c r="AL529" s="26">
        <v>4.7</v>
      </c>
      <c r="AM529" s="26">
        <v>0</v>
      </c>
      <c r="AN529" s="26">
        <v>0</v>
      </c>
      <c r="AO529" s="29">
        <v>0</v>
      </c>
      <c r="AP529" s="30"/>
      <c r="AQ529" s="30"/>
      <c r="AR529" s="30"/>
      <c r="AS529" s="1">
        <v>0</v>
      </c>
      <c r="AT529" s="1"/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B529" s="1">
        <v>1</v>
      </c>
      <c r="BJ529" s="1">
        <v>1</v>
      </c>
      <c r="BK529" s="1">
        <v>1</v>
      </c>
      <c r="BL529" s="1"/>
      <c r="BM529" s="1"/>
      <c r="BN529" s="1"/>
      <c r="BO529" s="1"/>
      <c r="BP529" s="1" t="s">
        <v>77</v>
      </c>
      <c r="BQ529" s="1">
        <v>1</v>
      </c>
      <c r="BR529" s="1">
        <v>1</v>
      </c>
      <c r="BS529" s="1">
        <v>1</v>
      </c>
      <c r="BT529" s="1"/>
      <c r="BU529" s="1"/>
      <c r="BV529" s="1"/>
      <c r="BW529" s="1">
        <v>0</v>
      </c>
    </row>
    <row r="530" spans="1:75" ht="15.75" hidden="1" customHeight="1" x14ac:dyDescent="0.3">
      <c r="A530" s="2">
        <v>524</v>
      </c>
      <c r="B530" s="2">
        <v>1</v>
      </c>
      <c r="C530" s="2" t="s">
        <v>75</v>
      </c>
      <c r="D530" s="1">
        <v>9</v>
      </c>
      <c r="E530" s="2" t="str">
        <f t="shared" si="571"/>
        <v>9_Carcharhiniformes</v>
      </c>
      <c r="F530" s="2" t="s">
        <v>76</v>
      </c>
      <c r="G530" s="2" t="s">
        <v>77</v>
      </c>
      <c r="H530" s="2" t="s">
        <v>1346</v>
      </c>
      <c r="I530" s="2" t="s">
        <v>1357</v>
      </c>
      <c r="J530" s="2" t="s">
        <v>1358</v>
      </c>
      <c r="K530" s="19" t="str">
        <f t="shared" si="572"/>
        <v>Rhizoprionodon taylori</v>
      </c>
      <c r="L530" s="20">
        <f>VLOOKUP($K530,GlobSheetPaste!$H$3:$P$1269,2,FALSE)</f>
        <v>41852</v>
      </c>
      <c r="M530" s="20">
        <f>VLOOKUP($K530,GlobSheetPaste!$H$3:$P$1269,3,FALSE)</f>
        <v>68642925</v>
      </c>
      <c r="N530" s="20" t="str">
        <f>VLOOKUP($K530,GlobSheetPaste!$H$3:$P$1269,4,FALSE)</f>
        <v>published</v>
      </c>
      <c r="O530" s="20" t="str">
        <f>VLOOKUP($K530,GlobSheetPaste!$H$3:$P$1269,5,FALSE)</f>
        <v>LC</v>
      </c>
      <c r="P530" s="20">
        <f>VLOOKUP($K530,GlobSheetPaste!$H$3:$P$1269,6,FALSE)</f>
        <v>2003</v>
      </c>
      <c r="Q530" s="20" t="str">
        <f>VLOOKUP($K530,GlobSheetPaste!$H$3:$P$1269,7,FALSE)</f>
        <v>LC</v>
      </c>
      <c r="R530" s="20" t="str">
        <f>VLOOKUP($K530,GlobSheetPaste!$H$3:$P$1269,8,FALSE)</f>
        <v>NA</v>
      </c>
      <c r="S530" s="20" t="str">
        <f t="shared" si="582"/>
        <v>NoChange</v>
      </c>
      <c r="T530" s="20" t="b">
        <f t="shared" si="573"/>
        <v>0</v>
      </c>
      <c r="U530" s="20">
        <f>VLOOKUP($K530,GlobSheetPaste!$H$3:$P$1269,9,FALSE)</f>
        <v>2018</v>
      </c>
      <c r="V530" s="19">
        <v>0</v>
      </c>
      <c r="W530" s="19">
        <v>110</v>
      </c>
      <c r="X530" s="2" t="b">
        <f t="shared" ref="X530:Y530" si="593">ISNUMBER(V530)</f>
        <v>1</v>
      </c>
      <c r="Y530" s="2" t="b">
        <f t="shared" si="593"/>
        <v>1</v>
      </c>
      <c r="Z530" s="2" t="s">
        <v>89</v>
      </c>
      <c r="AB530" s="2" t="s">
        <v>83</v>
      </c>
      <c r="AC530" s="24" t="str">
        <f ca="1">IFERROR(__xludf.DUMMYFUNCTION("SPLIT(AB530,""_"")"),"Coastal")</f>
        <v>Coastal</v>
      </c>
      <c r="AD530" s="24"/>
      <c r="AE530" s="24">
        <f>VLOOKUP(J530,rangearea210527!$B$2:$C$1159,2,TRUE)</f>
        <v>1365055.1569999999</v>
      </c>
      <c r="AF530" s="26"/>
      <c r="AG530" s="26">
        <v>88</v>
      </c>
      <c r="AH530" s="26" t="s">
        <v>84</v>
      </c>
      <c r="AI530" s="26" t="s">
        <v>85</v>
      </c>
      <c r="AJ530" s="27" t="s">
        <v>86</v>
      </c>
      <c r="AK530" s="27"/>
      <c r="AL530" s="26" t="s">
        <v>1359</v>
      </c>
      <c r="AM530" s="26">
        <v>0</v>
      </c>
      <c r="AN530" s="26">
        <v>0</v>
      </c>
      <c r="AO530" s="29">
        <v>0</v>
      </c>
      <c r="AP530" s="30"/>
      <c r="AQ530" s="30"/>
      <c r="AR530" s="30"/>
      <c r="AS530" s="1">
        <v>0</v>
      </c>
      <c r="AT530" s="1"/>
      <c r="AU530" s="1"/>
      <c r="AV530" s="1"/>
      <c r="AW530" s="1">
        <v>1</v>
      </c>
      <c r="AX530" s="1">
        <v>1</v>
      </c>
      <c r="AY530" s="1">
        <v>1</v>
      </c>
      <c r="BA530" s="1">
        <v>1</v>
      </c>
      <c r="BJ530" s="1">
        <v>1</v>
      </c>
      <c r="BK530" s="1">
        <v>1</v>
      </c>
      <c r="BL530" s="1"/>
      <c r="BM530" s="1"/>
      <c r="BN530" s="1"/>
      <c r="BO530" s="1"/>
      <c r="BP530" s="1" t="s">
        <v>77</v>
      </c>
      <c r="BQ530" s="1">
        <v>1</v>
      </c>
      <c r="BR530" s="1">
        <v>1</v>
      </c>
      <c r="BS530" s="1">
        <v>1</v>
      </c>
      <c r="BT530" s="1"/>
      <c r="BU530" s="1"/>
      <c r="BV530" s="1"/>
      <c r="BW530" s="1">
        <v>0</v>
      </c>
    </row>
    <row r="531" spans="1:75" ht="15.75" hidden="1" customHeight="1" x14ac:dyDescent="0.3">
      <c r="A531" s="2">
        <v>525</v>
      </c>
      <c r="B531" s="2">
        <v>1</v>
      </c>
      <c r="C531" s="2" t="s">
        <v>75</v>
      </c>
      <c r="D531" s="1">
        <v>9</v>
      </c>
      <c r="E531" s="2" t="str">
        <f t="shared" si="571"/>
        <v>9_Carcharhiniformes</v>
      </c>
      <c r="F531" s="2" t="s">
        <v>76</v>
      </c>
      <c r="G531" s="2" t="s">
        <v>77</v>
      </c>
      <c r="H531" s="2" t="s">
        <v>1346</v>
      </c>
      <c r="I531" s="2" t="s">
        <v>1360</v>
      </c>
      <c r="J531" s="2" t="s">
        <v>1361</v>
      </c>
      <c r="K531" s="19" t="str">
        <f t="shared" si="572"/>
        <v>Rhizoprionodon terraenovae</v>
      </c>
      <c r="L531" s="20">
        <f>VLOOKUP($K531,GlobSheetPaste!$H$3:$P$1269,2,FALSE)</f>
        <v>39382</v>
      </c>
      <c r="M531" s="20">
        <f>VLOOKUP($K531,GlobSheetPaste!$H$3:$P$1269,3,FALSE)</f>
        <v>124408927</v>
      </c>
      <c r="N531" s="20" t="str">
        <f>VLOOKUP($K531,GlobSheetPaste!$H$3:$P$1269,4,FALSE)</f>
        <v>published</v>
      </c>
      <c r="O531" s="20" t="str">
        <f>VLOOKUP($K531,GlobSheetPaste!$H$3:$P$1269,5,FALSE)</f>
        <v>LC</v>
      </c>
      <c r="P531" s="20">
        <f>VLOOKUP($K531,GlobSheetPaste!$H$3:$P$1269,6,FALSE)</f>
        <v>2005</v>
      </c>
      <c r="Q531" s="20" t="str">
        <f>VLOOKUP($K531,GlobSheetPaste!$H$3:$P$1269,7,FALSE)</f>
        <v>LC</v>
      </c>
      <c r="R531" s="20" t="str">
        <f>VLOOKUP($K531,GlobSheetPaste!$H$3:$P$1269,8,FALSE)</f>
        <v>NA</v>
      </c>
      <c r="S531" s="20" t="str">
        <f t="shared" si="582"/>
        <v>NoChange</v>
      </c>
      <c r="T531" s="20" t="b">
        <f t="shared" si="573"/>
        <v>0</v>
      </c>
      <c r="U531" s="22">
        <f>VLOOKUP($K531,GlobSheetPaste!$H$3:$P$1269,9,FALSE)</f>
        <v>44197</v>
      </c>
      <c r="V531" s="19">
        <v>0</v>
      </c>
      <c r="W531" s="19">
        <v>280</v>
      </c>
      <c r="X531" s="2" t="b">
        <f t="shared" ref="X531:Y531" si="594">ISNUMBER(V531)</f>
        <v>1</v>
      </c>
      <c r="Y531" s="2" t="b">
        <f t="shared" si="594"/>
        <v>1</v>
      </c>
      <c r="Z531" s="2" t="s">
        <v>89</v>
      </c>
      <c r="AB531" s="2" t="s">
        <v>83</v>
      </c>
      <c r="AC531" s="24" t="str">
        <f ca="1">IFERROR(__xludf.DUMMYFUNCTION("SPLIT(AB531,""_"")"),"Coastal")</f>
        <v>Coastal</v>
      </c>
      <c r="AD531" s="24"/>
      <c r="AE531" s="24">
        <f>VLOOKUP(J531,rangearea210527!$B$2:$C$1159,2,TRUE)</f>
        <v>1243072.3689999999</v>
      </c>
      <c r="AF531" s="26"/>
      <c r="AG531" s="26">
        <v>113</v>
      </c>
      <c r="AH531" s="26" t="s">
        <v>84</v>
      </c>
      <c r="AI531" s="26" t="s">
        <v>85</v>
      </c>
      <c r="AJ531" s="27" t="s">
        <v>86</v>
      </c>
      <c r="AK531" s="27"/>
      <c r="AL531" s="26">
        <v>10</v>
      </c>
      <c r="AM531" s="26">
        <v>0</v>
      </c>
      <c r="AN531" s="26">
        <v>0</v>
      </c>
      <c r="AO531" s="29">
        <v>0</v>
      </c>
      <c r="AP531" s="30"/>
      <c r="AQ531" s="30"/>
      <c r="AR531" s="30"/>
      <c r="AS531" s="1">
        <v>0</v>
      </c>
      <c r="AT531" s="1"/>
      <c r="AU531" s="1"/>
      <c r="AV531" s="1">
        <v>1</v>
      </c>
      <c r="AW531" s="1">
        <v>1</v>
      </c>
      <c r="AX531" s="1">
        <v>1</v>
      </c>
      <c r="AY531" s="1">
        <v>1</v>
      </c>
      <c r="BA531" s="1">
        <v>1</v>
      </c>
      <c r="BJ531" s="1">
        <v>1</v>
      </c>
      <c r="BK531" s="1">
        <v>1</v>
      </c>
      <c r="BL531" s="1"/>
      <c r="BM531" s="1"/>
      <c r="BN531" s="1"/>
      <c r="BO531" s="1"/>
      <c r="BP531" s="1" t="s">
        <v>77</v>
      </c>
      <c r="BQ531" s="1">
        <v>1</v>
      </c>
      <c r="BR531" s="1">
        <v>1</v>
      </c>
      <c r="BS531" s="1">
        <v>1</v>
      </c>
      <c r="BT531" s="1"/>
      <c r="BU531" s="1"/>
      <c r="BV531" s="1"/>
      <c r="BW531" s="1">
        <v>0</v>
      </c>
    </row>
    <row r="532" spans="1:75" ht="15.75" hidden="1" customHeight="1" x14ac:dyDescent="0.3">
      <c r="A532" s="2">
        <v>526</v>
      </c>
      <c r="B532" s="2">
        <v>1</v>
      </c>
      <c r="C532" s="2" t="s">
        <v>75</v>
      </c>
      <c r="D532" s="1">
        <v>9</v>
      </c>
      <c r="E532" s="2" t="str">
        <f t="shared" si="571"/>
        <v>9_Carcharhiniformes</v>
      </c>
      <c r="F532" s="2" t="s">
        <v>76</v>
      </c>
      <c r="G532" s="2" t="s">
        <v>77</v>
      </c>
      <c r="H532" s="2" t="s">
        <v>1362</v>
      </c>
      <c r="I532" s="2" t="s">
        <v>539</v>
      </c>
      <c r="J532" s="2" t="s">
        <v>1363</v>
      </c>
      <c r="K532" s="19" t="str">
        <f t="shared" si="572"/>
        <v>Scoliodon laticaudus</v>
      </c>
      <c r="L532" s="20">
        <f>VLOOKUP($K532,GlobSheetPaste!$H$3:$P$1269,2,FALSE)</f>
        <v>169234201</v>
      </c>
      <c r="M532" s="20">
        <f>VLOOKUP($K532,GlobSheetPaste!$H$3:$P$1269,3,FALSE)</f>
        <v>173436322</v>
      </c>
      <c r="N532" s="20" t="str">
        <f>VLOOKUP($K532,GlobSheetPaste!$H$3:$P$1269,4,FALSE)</f>
        <v>submitted</v>
      </c>
      <c r="O532" s="20" t="str">
        <f>VLOOKUP($K532,GlobSheetPaste!$H$3:$P$1269,5,FALSE)</f>
        <v>NT</v>
      </c>
      <c r="P532" s="20">
        <f>VLOOKUP($K532,GlobSheetPaste!$H$3:$P$1269,6,FALSE)</f>
        <v>2005</v>
      </c>
      <c r="Q532" s="20" t="str">
        <f>VLOOKUP($K532,GlobSheetPaste!$H$3:$P$1269,7,FALSE)</f>
        <v>NT</v>
      </c>
      <c r="R532" s="20" t="str">
        <f>VLOOKUP($K532,GlobSheetPaste!$H$3:$P$1269,8,FALSE)</f>
        <v>A2d</v>
      </c>
      <c r="S532" s="20" t="str">
        <f t="shared" si="582"/>
        <v>NoChange</v>
      </c>
      <c r="T532" s="20" t="b">
        <f t="shared" si="573"/>
        <v>0</v>
      </c>
      <c r="U532" s="22">
        <f>VLOOKUP($K532,GlobSheetPaste!$H$3:$P$1269,9,FALSE)</f>
        <v>44228</v>
      </c>
      <c r="V532" s="19">
        <v>10</v>
      </c>
      <c r="W532" s="19">
        <v>75</v>
      </c>
      <c r="X532" s="2" t="b">
        <f t="shared" ref="X532:Y532" si="595">ISNUMBER(V532)</f>
        <v>1</v>
      </c>
      <c r="Y532" s="2" t="b">
        <f t="shared" si="595"/>
        <v>1</v>
      </c>
      <c r="Z532" s="2" t="s">
        <v>89</v>
      </c>
      <c r="AB532" s="2" t="s">
        <v>83</v>
      </c>
      <c r="AC532" s="24" t="str">
        <f ca="1">IFERROR(__xludf.DUMMYFUNCTION("SPLIT(AB532,""_"")"),"Coastal")</f>
        <v>Coastal</v>
      </c>
      <c r="AD532" s="24"/>
      <c r="AE532" s="24">
        <f>VLOOKUP(J532,rangearea210527!$B$2:$C$1159,2,TRUE)</f>
        <v>313881.73800000001</v>
      </c>
      <c r="AF532" s="26"/>
      <c r="AG532" s="26">
        <v>91</v>
      </c>
      <c r="AH532" s="26" t="s">
        <v>84</v>
      </c>
      <c r="AI532" s="26" t="s">
        <v>85</v>
      </c>
      <c r="AJ532" s="27" t="s">
        <v>86</v>
      </c>
      <c r="AK532" s="27"/>
      <c r="AL532" s="26">
        <v>4.5</v>
      </c>
      <c r="AM532" s="26">
        <v>0</v>
      </c>
      <c r="AN532" s="26">
        <v>0</v>
      </c>
      <c r="AO532" s="29">
        <v>0</v>
      </c>
      <c r="AP532" s="30"/>
      <c r="AQ532" s="30"/>
      <c r="AR532" s="30"/>
      <c r="AS532" s="1">
        <v>1</v>
      </c>
      <c r="AT532" s="1"/>
      <c r="AU532" s="1"/>
      <c r="AV532" s="1"/>
      <c r="AW532" s="1">
        <v>1</v>
      </c>
      <c r="AX532" s="1">
        <v>1</v>
      </c>
      <c r="AY532" s="1">
        <v>1</v>
      </c>
      <c r="BA532" s="1">
        <v>1</v>
      </c>
      <c r="BJ532" s="1">
        <v>1</v>
      </c>
      <c r="BK532" s="1">
        <v>1</v>
      </c>
      <c r="BL532" s="1"/>
      <c r="BM532" s="1"/>
      <c r="BN532" s="1"/>
      <c r="BO532" s="1"/>
      <c r="BP532" s="1" t="s">
        <v>77</v>
      </c>
      <c r="BQ532" s="1">
        <v>1</v>
      </c>
      <c r="BR532" s="1">
        <v>1</v>
      </c>
      <c r="BS532" s="1">
        <v>1</v>
      </c>
      <c r="BT532" s="1"/>
      <c r="BU532" s="1"/>
      <c r="BV532" s="1"/>
      <c r="BW532" s="1">
        <v>0</v>
      </c>
    </row>
    <row r="533" spans="1:75" ht="15.75" hidden="1" customHeight="1" x14ac:dyDescent="0.3">
      <c r="A533" s="2">
        <v>527</v>
      </c>
      <c r="B533" s="2">
        <v>1</v>
      </c>
      <c r="C533" s="2" t="s">
        <v>75</v>
      </c>
      <c r="D533" s="1">
        <v>9</v>
      </c>
      <c r="E533" s="2" t="str">
        <f t="shared" si="571"/>
        <v>9_Carcharhiniformes</v>
      </c>
      <c r="F533" s="2" t="s">
        <v>76</v>
      </c>
      <c r="G533" s="2" t="s">
        <v>77</v>
      </c>
      <c r="H533" s="2" t="s">
        <v>1362</v>
      </c>
      <c r="I533" s="2" t="s">
        <v>1364</v>
      </c>
      <c r="J533" s="2" t="s">
        <v>1365</v>
      </c>
      <c r="K533" s="19" t="str">
        <f t="shared" si="572"/>
        <v>Scoliodon macrorhynchos</v>
      </c>
      <c r="L533" s="20">
        <f>VLOOKUP($K533,GlobSheetPaste!$H$3:$P$1269,2,FALSE)</f>
        <v>169233669</v>
      </c>
      <c r="M533" s="20">
        <f>VLOOKUP($K533,GlobSheetPaste!$H$3:$P$1269,3,FALSE)</f>
        <v>169233911</v>
      </c>
      <c r="N533" s="20" t="str">
        <f>VLOOKUP($K533,GlobSheetPaste!$H$3:$P$1269,4,FALSE)</f>
        <v>published</v>
      </c>
      <c r="O533" s="20" t="str">
        <f>VLOOKUP($K533,GlobSheetPaste!$H$3:$P$1269,5,FALSE)</f>
        <v>NE</v>
      </c>
      <c r="P533" s="20" t="str">
        <f>VLOOKUP($K533,GlobSheetPaste!$H$3:$P$1269,6,FALSE)</f>
        <v>NA</v>
      </c>
      <c r="Q533" s="20" t="str">
        <f>VLOOKUP($K533,GlobSheetPaste!$H$3:$P$1269,7,FALSE)</f>
        <v>NT</v>
      </c>
      <c r="R533" s="20" t="str">
        <f>VLOOKUP($K533,GlobSheetPaste!$H$3:$P$1269,8,FALSE)</f>
        <v>A2d</v>
      </c>
      <c r="S533" s="1" t="s">
        <v>117</v>
      </c>
      <c r="T533" s="20" t="b">
        <f t="shared" si="573"/>
        <v>0</v>
      </c>
      <c r="U533" s="22">
        <f>VLOOKUP($K533,GlobSheetPaste!$H$3:$P$1269,9,FALSE)</f>
        <v>43891</v>
      </c>
      <c r="V533" s="19">
        <v>0</v>
      </c>
      <c r="W533" s="19">
        <v>50</v>
      </c>
      <c r="X533" s="2" t="b">
        <f t="shared" ref="X533:Y533" si="596">ISNUMBER(V533)</f>
        <v>1</v>
      </c>
      <c r="Y533" s="2" t="b">
        <f t="shared" si="596"/>
        <v>1</v>
      </c>
      <c r="Z533" s="2" t="s">
        <v>1366</v>
      </c>
      <c r="AB533" s="2" t="s">
        <v>83</v>
      </c>
      <c r="AC533" s="24" t="str">
        <f ca="1">IFERROR(__xludf.DUMMYFUNCTION("SPLIT(AB533,""_"")"),"Coastal")</f>
        <v>Coastal</v>
      </c>
      <c r="AD533" s="24"/>
      <c r="AE533" s="24">
        <f>VLOOKUP(J533,rangearea210527!$B$2:$C$1159,2,TRUE)</f>
        <v>1948667.7930000001</v>
      </c>
      <c r="AF533" s="25"/>
      <c r="AG533" s="25">
        <v>71</v>
      </c>
      <c r="AH533" s="26" t="s">
        <v>84</v>
      </c>
      <c r="AI533" s="26" t="s">
        <v>85</v>
      </c>
      <c r="AJ533" s="27" t="s">
        <v>86</v>
      </c>
      <c r="AK533" s="28"/>
      <c r="AL533" s="25">
        <v>3.75</v>
      </c>
      <c r="AM533" s="26">
        <v>0</v>
      </c>
      <c r="AN533" s="26">
        <v>0</v>
      </c>
      <c r="AO533" s="29">
        <v>1</v>
      </c>
      <c r="AP533" s="30"/>
      <c r="AQ533" s="30"/>
      <c r="AR533" s="30"/>
      <c r="AS533" s="1">
        <v>1</v>
      </c>
      <c r="AT533" s="1"/>
      <c r="AU533" s="1"/>
      <c r="AV533" s="1"/>
      <c r="AW533" s="1">
        <v>1</v>
      </c>
      <c r="AX533" s="1">
        <v>1</v>
      </c>
      <c r="AY533" s="1">
        <v>1</v>
      </c>
      <c r="BA533" s="1">
        <v>1</v>
      </c>
      <c r="BJ533" s="1">
        <v>1</v>
      </c>
      <c r="BK533" s="1">
        <v>1</v>
      </c>
      <c r="BL533" s="1"/>
      <c r="BM533" s="1"/>
      <c r="BN533" s="1"/>
      <c r="BO533" s="1"/>
      <c r="BP533" s="1" t="s">
        <v>77</v>
      </c>
      <c r="BQ533" s="1">
        <v>1</v>
      </c>
      <c r="BR533" s="1"/>
      <c r="BS533" s="1">
        <v>1</v>
      </c>
      <c r="BT533" s="1"/>
      <c r="BU533" s="1"/>
      <c r="BV533" s="1"/>
      <c r="BW533" s="1">
        <v>0</v>
      </c>
    </row>
    <row r="534" spans="1:75" ht="15.75" hidden="1" customHeight="1" x14ac:dyDescent="0.3">
      <c r="A534" s="2">
        <v>528</v>
      </c>
      <c r="B534" s="2">
        <v>1</v>
      </c>
      <c r="C534" s="2" t="s">
        <v>75</v>
      </c>
      <c r="D534" s="1">
        <v>9</v>
      </c>
      <c r="E534" s="2" t="str">
        <f t="shared" si="571"/>
        <v>9_Carcharhiniformes</v>
      </c>
      <c r="F534" s="2" t="s">
        <v>76</v>
      </c>
      <c r="G534" s="2" t="s">
        <v>77</v>
      </c>
      <c r="H534" s="2" t="s">
        <v>1367</v>
      </c>
      <c r="I534" s="2" t="s">
        <v>1368</v>
      </c>
      <c r="J534" s="2" t="s">
        <v>1369</v>
      </c>
      <c r="K534" s="19" t="str">
        <f t="shared" si="572"/>
        <v>Triaenodon obesus</v>
      </c>
      <c r="L534" s="20">
        <f>VLOOKUP($K534,GlobSheetPaste!$H$3:$P$1269,2,FALSE)</f>
        <v>39384</v>
      </c>
      <c r="M534" s="20">
        <f>VLOOKUP($K534,GlobSheetPaste!$H$3:$P$1269,3,FALSE)</f>
        <v>173436715</v>
      </c>
      <c r="N534" s="20" t="str">
        <f>VLOOKUP($K534,GlobSheetPaste!$H$3:$P$1269,4,FALSE)</f>
        <v>published</v>
      </c>
      <c r="O534" s="20" t="str">
        <f>VLOOKUP($K534,GlobSheetPaste!$H$3:$P$1269,5,FALSE)</f>
        <v>NT</v>
      </c>
      <c r="P534" s="20">
        <f>VLOOKUP($K534,GlobSheetPaste!$H$3:$P$1269,6,FALSE)</f>
        <v>2005</v>
      </c>
      <c r="Q534" s="20" t="str">
        <f>VLOOKUP($K534,GlobSheetPaste!$H$3:$P$1269,7,FALSE)</f>
        <v>VU</v>
      </c>
      <c r="R534" s="20" t="str">
        <f>VLOOKUP($K534,GlobSheetPaste!$H$3:$P$1269,8,FALSE)</f>
        <v>A2bcd</v>
      </c>
      <c r="S534" s="20" t="str">
        <f t="shared" ref="S534:S536" si="597">IF(O534=Q534,"NoChange","non-genuine change")</f>
        <v>non-genuine change</v>
      </c>
      <c r="T534" s="20" t="b">
        <f t="shared" si="573"/>
        <v>0</v>
      </c>
      <c r="U534" s="22">
        <f>VLOOKUP($K534,GlobSheetPaste!$H$3:$P$1269,9,FALSE)</f>
        <v>43891</v>
      </c>
      <c r="V534" s="19">
        <v>1</v>
      </c>
      <c r="W534" s="19">
        <v>330</v>
      </c>
      <c r="X534" s="2" t="b">
        <f t="shared" ref="X534:Y534" si="598">ISNUMBER(V534)</f>
        <v>1</v>
      </c>
      <c r="Y534" s="2" t="b">
        <f t="shared" si="598"/>
        <v>1</v>
      </c>
      <c r="Z534" s="2" t="s">
        <v>89</v>
      </c>
      <c r="AB534" s="2" t="s">
        <v>83</v>
      </c>
      <c r="AC534" s="24" t="str">
        <f ca="1">IFERROR(__xludf.DUMMYFUNCTION("SPLIT(AB534,""_"")"),"Coastal")</f>
        <v>Coastal</v>
      </c>
      <c r="AD534" s="24"/>
      <c r="AE534" s="24">
        <f>VLOOKUP(J534,rangearea210527!$B$2:$C$1159,2,TRUE)</f>
        <v>7786145.8210000005</v>
      </c>
      <c r="AF534" s="31"/>
      <c r="AG534" s="31">
        <v>200</v>
      </c>
      <c r="AH534" s="26" t="s">
        <v>84</v>
      </c>
      <c r="AI534" s="26" t="s">
        <v>98</v>
      </c>
      <c r="AJ534" s="27" t="s">
        <v>99</v>
      </c>
      <c r="AK534" s="32"/>
      <c r="AL534" s="31">
        <v>12.3</v>
      </c>
      <c r="AM534" s="26">
        <v>0</v>
      </c>
      <c r="AN534" s="26">
        <v>0</v>
      </c>
      <c r="AO534" s="29">
        <v>1</v>
      </c>
      <c r="AP534" s="30"/>
      <c r="AQ534" s="30"/>
      <c r="AR534" s="30"/>
      <c r="AS534" s="1">
        <v>1</v>
      </c>
      <c r="AT534" s="1"/>
      <c r="AU534" s="1"/>
      <c r="AV534" s="1"/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B534" s="1">
        <v>1</v>
      </c>
      <c r="BJ534" s="1">
        <v>1</v>
      </c>
      <c r="BK534" s="1">
        <v>1</v>
      </c>
      <c r="BL534" s="1"/>
      <c r="BM534" s="1"/>
      <c r="BN534" s="1"/>
      <c r="BO534" s="1"/>
      <c r="BP534" s="1" t="s">
        <v>77</v>
      </c>
      <c r="BQ534" s="1">
        <v>2</v>
      </c>
      <c r="BR534" s="1">
        <v>1</v>
      </c>
      <c r="BS534" s="1">
        <v>1</v>
      </c>
      <c r="BT534" s="1">
        <v>1</v>
      </c>
      <c r="BU534" s="1"/>
      <c r="BV534" s="1"/>
      <c r="BW534" s="1">
        <v>0</v>
      </c>
    </row>
    <row r="535" spans="1:75" ht="15.75" hidden="1" customHeight="1" x14ac:dyDescent="0.3">
      <c r="A535" s="2">
        <v>529</v>
      </c>
      <c r="B535" s="2">
        <v>1</v>
      </c>
      <c r="C535" s="2" t="s">
        <v>75</v>
      </c>
      <c r="D535" s="1">
        <v>9</v>
      </c>
      <c r="E535" s="2" t="str">
        <f t="shared" si="571"/>
        <v>9_Carcharhiniformes</v>
      </c>
      <c r="F535" s="2" t="s">
        <v>76</v>
      </c>
      <c r="G535" s="1" t="s">
        <v>1370</v>
      </c>
      <c r="H535" s="2" t="s">
        <v>1371</v>
      </c>
      <c r="I535" s="2" t="s">
        <v>1372</v>
      </c>
      <c r="J535" s="2" t="s">
        <v>1373</v>
      </c>
      <c r="K535" s="19" t="str">
        <f t="shared" si="572"/>
        <v>Eusphyra blochii</v>
      </c>
      <c r="L535" s="20">
        <f>VLOOKUP($K535,GlobSheetPaste!$H$3:$P$1269,2,FALSE)</f>
        <v>41810</v>
      </c>
      <c r="M535" s="20">
        <f>VLOOKUP($K535,GlobSheetPaste!$H$3:$P$1269,3,FALSE)</f>
        <v>68623209</v>
      </c>
      <c r="N535" s="20" t="str">
        <f>VLOOKUP($K535,GlobSheetPaste!$H$3:$P$1269,4,FALSE)</f>
        <v>published</v>
      </c>
      <c r="O535" s="20" t="str">
        <f>VLOOKUP($K535,GlobSheetPaste!$H$3:$P$1269,5,FALSE)</f>
        <v>NT</v>
      </c>
      <c r="P535" s="20">
        <f>VLOOKUP($K535,GlobSheetPaste!$H$3:$P$1269,6,FALSE)</f>
        <v>2003</v>
      </c>
      <c r="Q535" s="20" t="str">
        <f>VLOOKUP($K535,GlobSheetPaste!$H$3:$P$1269,7,FALSE)</f>
        <v>EN</v>
      </c>
      <c r="R535" s="20" t="str">
        <f>VLOOKUP($K535,GlobSheetPaste!$H$3:$P$1269,8,FALSE)</f>
        <v>A2d+3d</v>
      </c>
      <c r="S535" s="20" t="str">
        <f t="shared" si="597"/>
        <v>non-genuine change</v>
      </c>
      <c r="T535" s="20" t="b">
        <f t="shared" si="573"/>
        <v>0</v>
      </c>
      <c r="U535" s="20">
        <f>VLOOKUP($K535,GlobSheetPaste!$H$3:$P$1269,9,FALSE)</f>
        <v>2015</v>
      </c>
      <c r="V535" s="19">
        <v>10</v>
      </c>
      <c r="W535" s="19">
        <v>27</v>
      </c>
      <c r="X535" s="2" t="b">
        <f t="shared" ref="X535:Y535" si="599">ISNUMBER(V535)</f>
        <v>1</v>
      </c>
      <c r="Y535" s="2" t="b">
        <f t="shared" si="599"/>
        <v>1</v>
      </c>
      <c r="Z535" s="2" t="s">
        <v>89</v>
      </c>
      <c r="AB535" s="2" t="s">
        <v>83</v>
      </c>
      <c r="AC535" s="24" t="str">
        <f ca="1">IFERROR(__xludf.DUMMYFUNCTION("SPLIT(AB535,""_"")"),"Coastal")</f>
        <v>Coastal</v>
      </c>
      <c r="AD535" s="24"/>
      <c r="AE535" s="24">
        <f>VLOOKUP(J535,rangearea210527!$B$2:$C$1159,2,TRUE)</f>
        <v>863990.86410000001</v>
      </c>
      <c r="AF535" s="26"/>
      <c r="AG535" s="26">
        <v>186</v>
      </c>
      <c r="AH535" s="26" t="s">
        <v>84</v>
      </c>
      <c r="AI535" s="26" t="s">
        <v>98</v>
      </c>
      <c r="AJ535" s="27" t="s">
        <v>99</v>
      </c>
      <c r="AK535" s="27"/>
      <c r="AL535" s="26">
        <v>14.1</v>
      </c>
      <c r="AM535" s="26">
        <v>0</v>
      </c>
      <c r="AN535" s="26">
        <v>0</v>
      </c>
      <c r="AO535" s="29">
        <v>0</v>
      </c>
      <c r="AP535" s="30"/>
      <c r="AQ535" s="30"/>
      <c r="AR535" s="30"/>
      <c r="AS535" s="1">
        <v>1</v>
      </c>
      <c r="AT535" s="1"/>
      <c r="AU535" s="1"/>
      <c r="AV535" s="1"/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B535" s="1">
        <v>1</v>
      </c>
      <c r="BJ535" s="1">
        <v>1</v>
      </c>
      <c r="BK535" s="1">
        <v>1</v>
      </c>
      <c r="BL535" s="1"/>
      <c r="BM535" s="1"/>
      <c r="BN535" s="1"/>
      <c r="BO535" s="1"/>
      <c r="BP535" s="1" t="s">
        <v>1370</v>
      </c>
      <c r="BR535" s="1">
        <v>1</v>
      </c>
      <c r="BS535" s="1">
        <v>1</v>
      </c>
      <c r="BU535" s="1"/>
      <c r="BV535" s="1"/>
      <c r="BW535" s="1">
        <v>0</v>
      </c>
    </row>
    <row r="536" spans="1:75" ht="15.75" hidden="1" customHeight="1" x14ac:dyDescent="0.3">
      <c r="A536" s="2">
        <v>530</v>
      </c>
      <c r="B536" s="2">
        <v>1</v>
      </c>
      <c r="C536" s="2" t="s">
        <v>75</v>
      </c>
      <c r="D536" s="1">
        <v>9</v>
      </c>
      <c r="E536" s="2" t="str">
        <f t="shared" si="571"/>
        <v>9_Carcharhiniformes</v>
      </c>
      <c r="F536" s="2" t="s">
        <v>76</v>
      </c>
      <c r="G536" s="1" t="s">
        <v>1370</v>
      </c>
      <c r="H536" s="2" t="s">
        <v>1374</v>
      </c>
      <c r="I536" s="2" t="s">
        <v>1375</v>
      </c>
      <c r="J536" s="2" t="s">
        <v>1376</v>
      </c>
      <c r="K536" s="19" t="str">
        <f t="shared" si="572"/>
        <v>Sphyrna corona</v>
      </c>
      <c r="L536" s="20">
        <f>VLOOKUP($K536,GlobSheetPaste!$H$3:$P$1269,2,FALSE)</f>
        <v>44591</v>
      </c>
      <c r="M536" s="20">
        <f>VLOOKUP($K536,GlobSheetPaste!$H$3:$P$1269,3,FALSE)</f>
        <v>124434064</v>
      </c>
      <c r="N536" s="20" t="str">
        <f>VLOOKUP($K536,GlobSheetPaste!$H$3:$P$1269,4,FALSE)</f>
        <v>published</v>
      </c>
      <c r="O536" s="20" t="str">
        <f>VLOOKUP($K536,GlobSheetPaste!$H$3:$P$1269,5,FALSE)</f>
        <v>NT</v>
      </c>
      <c r="P536" s="20">
        <f>VLOOKUP($K536,GlobSheetPaste!$H$3:$P$1269,6,FALSE)</f>
        <v>2004</v>
      </c>
      <c r="Q536" s="20" t="str">
        <f>VLOOKUP($K536,GlobSheetPaste!$H$3:$P$1269,7,FALSE)</f>
        <v>CR</v>
      </c>
      <c r="R536" s="20" t="str">
        <f>VLOOKUP($K536,GlobSheetPaste!$H$3:$P$1269,8,FALSE)</f>
        <v>A2bcd</v>
      </c>
      <c r="S536" s="20" t="str">
        <f t="shared" si="597"/>
        <v>non-genuine change</v>
      </c>
      <c r="T536" s="20" t="b">
        <f t="shared" si="573"/>
        <v>0</v>
      </c>
      <c r="U536" s="22">
        <f>VLOOKUP($K536,GlobSheetPaste!$H$3:$P$1269,9,FALSE)</f>
        <v>43891</v>
      </c>
      <c r="V536" s="19">
        <v>0</v>
      </c>
      <c r="W536" s="19">
        <v>100</v>
      </c>
      <c r="X536" s="2" t="b">
        <f t="shared" ref="X536:Y536" si="600">ISNUMBER(V536)</f>
        <v>1</v>
      </c>
      <c r="Y536" s="2" t="b">
        <f t="shared" si="600"/>
        <v>1</v>
      </c>
      <c r="Z536" s="2" t="s">
        <v>89</v>
      </c>
      <c r="AB536" s="2" t="s">
        <v>83</v>
      </c>
      <c r="AC536" s="24" t="str">
        <f ca="1">IFERROR(__xludf.DUMMYFUNCTION("SPLIT(AB536,""_"")"),"Coastal")</f>
        <v>Coastal</v>
      </c>
      <c r="AD536" s="24"/>
      <c r="AE536" s="24">
        <f>VLOOKUP(J536,rangearea210527!$B$2:$C$1159,2,TRUE)</f>
        <v>188251.07639999999</v>
      </c>
      <c r="AF536" s="26"/>
      <c r="AG536" s="26">
        <v>92</v>
      </c>
      <c r="AH536" s="26" t="s">
        <v>84</v>
      </c>
      <c r="AI536" s="26" t="s">
        <v>85</v>
      </c>
      <c r="AJ536" s="27" t="s">
        <v>86</v>
      </c>
      <c r="AK536" s="27"/>
      <c r="AL536" s="26">
        <v>8</v>
      </c>
      <c r="AM536" s="26">
        <v>0</v>
      </c>
      <c r="AN536" s="26">
        <v>0</v>
      </c>
      <c r="AO536" s="29">
        <v>0</v>
      </c>
      <c r="AP536" s="30"/>
      <c r="AQ536" s="26">
        <v>1</v>
      </c>
      <c r="AR536" s="30"/>
      <c r="AS536" s="1">
        <v>0</v>
      </c>
      <c r="AT536" s="1"/>
      <c r="AU536" s="1"/>
      <c r="AV536" s="1"/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B536" s="1">
        <v>1</v>
      </c>
      <c r="BJ536" s="1">
        <v>1</v>
      </c>
      <c r="BK536" s="1">
        <v>1</v>
      </c>
      <c r="BL536" s="1"/>
      <c r="BM536" s="1"/>
      <c r="BN536" s="1"/>
      <c r="BO536" s="1"/>
      <c r="BP536" s="1" t="s">
        <v>1370</v>
      </c>
      <c r="BU536" s="1"/>
      <c r="BV536" s="1"/>
      <c r="BW536" s="1">
        <v>0</v>
      </c>
    </row>
    <row r="537" spans="1:75" ht="15.75" hidden="1" customHeight="1" x14ac:dyDescent="0.3">
      <c r="A537" s="2">
        <v>531</v>
      </c>
      <c r="B537" s="2">
        <v>1</v>
      </c>
      <c r="C537" s="2" t="s">
        <v>75</v>
      </c>
      <c r="D537" s="1">
        <v>9</v>
      </c>
      <c r="E537" s="2" t="str">
        <f t="shared" si="571"/>
        <v>9_Carcharhiniformes</v>
      </c>
      <c r="F537" s="2" t="s">
        <v>76</v>
      </c>
      <c r="G537" s="1" t="s">
        <v>1370</v>
      </c>
      <c r="H537" s="2" t="s">
        <v>1374</v>
      </c>
      <c r="I537" s="2" t="s">
        <v>1377</v>
      </c>
      <c r="J537" s="2" t="s">
        <v>1378</v>
      </c>
      <c r="K537" s="19" t="str">
        <f t="shared" si="572"/>
        <v>Sphyrna gilberti</v>
      </c>
      <c r="L537" s="20">
        <f>VLOOKUP($K537,GlobSheetPaste!$H$3:$P$1269,2,FALSE)</f>
        <v>152783714</v>
      </c>
      <c r="M537" s="20">
        <f>VLOOKUP($K537,GlobSheetPaste!$H$3:$P$1269,3,FALSE)</f>
        <v>172115852</v>
      </c>
      <c r="N537" s="20" t="str">
        <f>VLOOKUP($K537,GlobSheetPaste!$H$3:$P$1269,4,FALSE)</f>
        <v>published</v>
      </c>
      <c r="O537" s="20" t="str">
        <f>VLOOKUP($K537,GlobSheetPaste!$H$3:$P$1269,5,FALSE)</f>
        <v>NE</v>
      </c>
      <c r="P537" s="20" t="str">
        <f>VLOOKUP($K537,GlobSheetPaste!$H$3:$P$1269,6,FALSE)</f>
        <v>NA</v>
      </c>
      <c r="Q537" s="20" t="str">
        <f>VLOOKUP($K537,GlobSheetPaste!$H$3:$P$1269,7,FALSE)</f>
        <v>DD</v>
      </c>
      <c r="R537" s="20" t="str">
        <f>VLOOKUP($K537,GlobSheetPaste!$H$3:$P$1269,8,FALSE)</f>
        <v>NA</v>
      </c>
      <c r="S537" s="1" t="s">
        <v>117</v>
      </c>
      <c r="T537" s="20" t="b">
        <f t="shared" si="573"/>
        <v>0</v>
      </c>
      <c r="U537" s="22">
        <f>VLOOKUP($K537,GlobSheetPaste!$H$3:$P$1269,9,FALSE)</f>
        <v>43891</v>
      </c>
      <c r="V537" s="19" t="s">
        <v>267</v>
      </c>
      <c r="W537" s="19" t="s">
        <v>267</v>
      </c>
      <c r="X537" s="2" t="b">
        <f t="shared" ref="X537:Y537" si="601">ISNUMBER(V537)</f>
        <v>0</v>
      </c>
      <c r="Y537" s="2" t="b">
        <f t="shared" si="601"/>
        <v>0</v>
      </c>
      <c r="Z537" s="2" t="s">
        <v>1379</v>
      </c>
      <c r="AB537" s="2" t="s">
        <v>83</v>
      </c>
      <c r="AC537" s="24" t="str">
        <f ca="1">IFERROR(__xludf.DUMMYFUNCTION("SPLIT(AB537,""_"")"),"Coastal")</f>
        <v>Coastal</v>
      </c>
      <c r="AD537" s="24"/>
      <c r="AE537" s="24">
        <f>VLOOKUP(J537,rangearea210527!$B$2:$C$1159,2,TRUE)</f>
        <v>188251.07639999999</v>
      </c>
      <c r="AF537" s="26"/>
      <c r="AG537" s="26">
        <v>69</v>
      </c>
      <c r="AH537" s="26" t="s">
        <v>84</v>
      </c>
      <c r="AI537" s="26" t="s">
        <v>85</v>
      </c>
      <c r="AJ537" s="27" t="s">
        <v>86</v>
      </c>
      <c r="AK537" s="27"/>
      <c r="AL537" s="26"/>
      <c r="AM537" s="26">
        <v>0</v>
      </c>
      <c r="AN537" s="26">
        <v>0</v>
      </c>
      <c r="AO537" s="29">
        <v>0</v>
      </c>
      <c r="AP537" s="30"/>
      <c r="AQ537" s="30"/>
      <c r="AR537" s="30"/>
      <c r="AS537" s="1">
        <v>0</v>
      </c>
      <c r="AT537" s="1"/>
      <c r="AU537" s="1">
        <v>2</v>
      </c>
      <c r="AV537" s="1">
        <v>1</v>
      </c>
      <c r="AW537" s="1">
        <v>0</v>
      </c>
      <c r="AX537" s="1">
        <v>0</v>
      </c>
      <c r="AY537" s="1">
        <v>1</v>
      </c>
      <c r="BA537" s="1">
        <v>1</v>
      </c>
      <c r="BG537" s="1">
        <v>1</v>
      </c>
      <c r="BH537" s="1"/>
      <c r="BI537" s="1"/>
      <c r="BJ537" s="1">
        <v>1</v>
      </c>
      <c r="BK537" s="1">
        <v>1</v>
      </c>
      <c r="BL537" s="1"/>
      <c r="BM537" s="1"/>
      <c r="BN537" s="1"/>
      <c r="BO537" s="1"/>
      <c r="BP537" s="1" t="s">
        <v>1370</v>
      </c>
      <c r="BU537" s="1"/>
      <c r="BV537" s="1"/>
      <c r="BW537" s="1">
        <v>0</v>
      </c>
    </row>
    <row r="538" spans="1:75" ht="15.75" hidden="1" customHeight="1" x14ac:dyDescent="0.3">
      <c r="A538" s="2">
        <v>532</v>
      </c>
      <c r="B538" s="2">
        <v>1</v>
      </c>
      <c r="C538" s="2" t="s">
        <v>75</v>
      </c>
      <c r="D538" s="1">
        <v>9</v>
      </c>
      <c r="E538" s="2" t="str">
        <f t="shared" si="571"/>
        <v>9_Carcharhiniformes</v>
      </c>
      <c r="F538" s="2" t="s">
        <v>76</v>
      </c>
      <c r="G538" s="1" t="s">
        <v>1370</v>
      </c>
      <c r="H538" s="2" t="s">
        <v>1374</v>
      </c>
      <c r="I538" s="2" t="s">
        <v>1380</v>
      </c>
      <c r="J538" s="2" t="s">
        <v>1381</v>
      </c>
      <c r="K538" s="19" t="str">
        <f t="shared" si="572"/>
        <v>Sphyrna lewini</v>
      </c>
      <c r="L538" s="20">
        <f>VLOOKUP($K538,GlobSheetPaste!$H$3:$P$1269,2,FALSE)</f>
        <v>39385</v>
      </c>
      <c r="M538" s="20">
        <f>VLOOKUP($K538,GlobSheetPaste!$H$3:$P$1269,3,FALSE)</f>
        <v>2918526</v>
      </c>
      <c r="N538" s="20" t="str">
        <f>VLOOKUP($K538,GlobSheetPaste!$H$3:$P$1269,4,FALSE)</f>
        <v>published</v>
      </c>
      <c r="O538" s="20" t="str">
        <f>VLOOKUP($K538,GlobSheetPaste!$H$3:$P$1269,5,FALSE)</f>
        <v>EN</v>
      </c>
      <c r="P538" s="20">
        <f>VLOOKUP($K538,GlobSheetPaste!$H$3:$P$1269,6,FALSE)</f>
        <v>2007</v>
      </c>
      <c r="Q538" s="20" t="str">
        <f>VLOOKUP($K538,GlobSheetPaste!$H$3:$P$1269,7,FALSE)</f>
        <v>CR</v>
      </c>
      <c r="R538" s="20" t="str">
        <f>VLOOKUP($K538,GlobSheetPaste!$H$3:$P$1269,8,FALSE)</f>
        <v>A2bd</v>
      </c>
      <c r="S538" s="20" t="str">
        <f t="shared" ref="S538:S543" si="602">IF(O538=Q538,"NoChange","non-genuine change")</f>
        <v>non-genuine change</v>
      </c>
      <c r="T538" s="20" t="b">
        <f t="shared" si="573"/>
        <v>0</v>
      </c>
      <c r="U538" s="20">
        <f>VLOOKUP($K538,GlobSheetPaste!$H$3:$P$1269,9,FALSE)</f>
        <v>2018</v>
      </c>
      <c r="V538" s="19">
        <v>0</v>
      </c>
      <c r="W538" s="19">
        <v>1043</v>
      </c>
      <c r="X538" s="2" t="b">
        <f t="shared" ref="X538:Y538" si="603">ISNUMBER(V538)</f>
        <v>1</v>
      </c>
      <c r="Y538" s="2" t="b">
        <f t="shared" si="603"/>
        <v>1</v>
      </c>
      <c r="Z538" s="2" t="s">
        <v>89</v>
      </c>
      <c r="AA538" s="1"/>
      <c r="AB538" s="1" t="s">
        <v>749</v>
      </c>
      <c r="AC538" s="24" t="str">
        <f ca="1">IFERROR(__xludf.DUMMYFUNCTION("SPLIT(AB538,""_"")"),"Pelagic")</f>
        <v>Pelagic</v>
      </c>
      <c r="AD538" s="24" t="str">
        <f ca="1">IFERROR(__xludf.DUMMYFUNCTION("""COMPUTED_VALUE"""),"Coastal")</f>
        <v>Coastal</v>
      </c>
      <c r="AE538" s="24">
        <f>VLOOKUP(J538,rangearea210527!$B$2:$C$1159,2,TRUE)</f>
        <v>31396803.739999998</v>
      </c>
      <c r="AF538" s="31"/>
      <c r="AG538" s="31">
        <v>420</v>
      </c>
      <c r="AH538" s="26" t="s">
        <v>84</v>
      </c>
      <c r="AI538" s="26" t="s">
        <v>91</v>
      </c>
      <c r="AJ538" s="27" t="s">
        <v>92</v>
      </c>
      <c r="AK538" s="32"/>
      <c r="AL538" s="31">
        <v>24.1</v>
      </c>
      <c r="AM538" s="26">
        <v>0</v>
      </c>
      <c r="AN538" s="26">
        <v>0</v>
      </c>
      <c r="AO538" s="29">
        <v>1</v>
      </c>
      <c r="AP538" s="29">
        <v>1</v>
      </c>
      <c r="AQ538" s="26">
        <v>1</v>
      </c>
      <c r="AR538" s="30"/>
      <c r="AS538" s="1">
        <v>1</v>
      </c>
      <c r="AT538" s="1">
        <v>1</v>
      </c>
      <c r="AU538" s="1">
        <v>2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0</v>
      </c>
      <c r="BB538" s="1">
        <v>1</v>
      </c>
      <c r="BE538" s="1">
        <v>1</v>
      </c>
      <c r="BF538" s="1">
        <v>1</v>
      </c>
      <c r="BJ538" s="1">
        <v>1</v>
      </c>
      <c r="BK538" s="1">
        <v>0</v>
      </c>
      <c r="BL538" s="1"/>
      <c r="BM538" s="1"/>
      <c r="BN538" s="1">
        <v>1</v>
      </c>
      <c r="BO538" s="1">
        <v>1</v>
      </c>
      <c r="BP538" s="1" t="s">
        <v>1370</v>
      </c>
      <c r="BQ538" s="1"/>
      <c r="BR538" s="1">
        <v>1</v>
      </c>
      <c r="BS538" s="1">
        <v>1</v>
      </c>
      <c r="BT538" s="1">
        <v>1</v>
      </c>
      <c r="BU538" s="1"/>
      <c r="BV538" s="1"/>
      <c r="BW538" s="1">
        <v>0</v>
      </c>
    </row>
    <row r="539" spans="1:75" ht="15.75" hidden="1" customHeight="1" x14ac:dyDescent="0.3">
      <c r="A539" s="2">
        <v>533</v>
      </c>
      <c r="B539" s="2">
        <v>1</v>
      </c>
      <c r="C539" s="2" t="s">
        <v>75</v>
      </c>
      <c r="D539" s="1">
        <v>9</v>
      </c>
      <c r="E539" s="2" t="str">
        <f t="shared" si="571"/>
        <v>9_Carcharhiniformes</v>
      </c>
      <c r="F539" s="2" t="s">
        <v>76</v>
      </c>
      <c r="G539" s="1" t="s">
        <v>1370</v>
      </c>
      <c r="H539" s="2" t="s">
        <v>1374</v>
      </c>
      <c r="I539" s="2" t="s">
        <v>1382</v>
      </c>
      <c r="J539" s="2" t="s">
        <v>1383</v>
      </c>
      <c r="K539" s="19" t="str">
        <f t="shared" si="572"/>
        <v>Sphyrna media</v>
      </c>
      <c r="L539" s="20">
        <f>VLOOKUP($K539,GlobSheetPaste!$H$3:$P$1269,2,FALSE)</f>
        <v>60201</v>
      </c>
      <c r="M539" s="20">
        <f>VLOOKUP($K539,GlobSheetPaste!$H$3:$P$1269,3,FALSE)</f>
        <v>3091753</v>
      </c>
      <c r="N539" s="20" t="str">
        <f>VLOOKUP($K539,GlobSheetPaste!$H$3:$P$1269,4,FALSE)</f>
        <v>published</v>
      </c>
      <c r="O539" s="20" t="str">
        <f>VLOOKUP($K539,GlobSheetPaste!$H$3:$P$1269,5,FALSE)</f>
        <v>DD</v>
      </c>
      <c r="P539" s="20">
        <f>VLOOKUP($K539,GlobSheetPaste!$H$3:$P$1269,6,FALSE)</f>
        <v>2006</v>
      </c>
      <c r="Q539" s="20" t="str">
        <f>VLOOKUP($K539,GlobSheetPaste!$H$3:$P$1269,7,FALSE)</f>
        <v>CR</v>
      </c>
      <c r="R539" s="20" t="str">
        <f>VLOOKUP($K539,GlobSheetPaste!$H$3:$P$1269,8,FALSE)</f>
        <v>A2bcd</v>
      </c>
      <c r="S539" s="20" t="str">
        <f t="shared" si="602"/>
        <v>non-genuine change</v>
      </c>
      <c r="T539" s="20" t="b">
        <f t="shared" si="573"/>
        <v>0</v>
      </c>
      <c r="U539" s="22">
        <f>VLOOKUP($K539,GlobSheetPaste!$H$3:$P$1269,9,FALSE)</f>
        <v>43891</v>
      </c>
      <c r="V539" s="19">
        <v>0</v>
      </c>
      <c r="W539" s="19">
        <v>100</v>
      </c>
      <c r="X539" s="2" t="b">
        <f t="shared" ref="X539:Y539" si="604">ISNUMBER(V539)</f>
        <v>1</v>
      </c>
      <c r="Y539" s="2" t="b">
        <f t="shared" si="604"/>
        <v>1</v>
      </c>
      <c r="Z539" s="2" t="s">
        <v>89</v>
      </c>
      <c r="AB539" s="2" t="s">
        <v>83</v>
      </c>
      <c r="AC539" s="24" t="str">
        <f ca="1">IFERROR(__xludf.DUMMYFUNCTION("SPLIT(AB539,""_"")"),"Coastal")</f>
        <v>Coastal</v>
      </c>
      <c r="AD539" s="24"/>
      <c r="AE539" s="24">
        <f>VLOOKUP(J539,rangearea210527!$B$2:$C$1159,2,TRUE)</f>
        <v>1036415.998</v>
      </c>
      <c r="AF539" s="26"/>
      <c r="AG539" s="26">
        <v>150</v>
      </c>
      <c r="AH539" s="26" t="s">
        <v>84</v>
      </c>
      <c r="AI539" s="26" t="s">
        <v>98</v>
      </c>
      <c r="AJ539" s="27" t="s">
        <v>99</v>
      </c>
      <c r="AK539" s="27"/>
      <c r="AL539" s="26">
        <v>12</v>
      </c>
      <c r="AM539" s="26">
        <v>0</v>
      </c>
      <c r="AN539" s="26">
        <v>0</v>
      </c>
      <c r="AO539" s="29">
        <v>0</v>
      </c>
      <c r="AP539" s="30"/>
      <c r="AQ539" s="26">
        <v>1</v>
      </c>
      <c r="AR539" s="30"/>
      <c r="AS539" s="1">
        <v>0</v>
      </c>
      <c r="AT539" s="1"/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1</v>
      </c>
      <c r="BJ539" s="1">
        <v>1</v>
      </c>
      <c r="BK539" s="1">
        <v>1</v>
      </c>
      <c r="BL539" s="1"/>
      <c r="BM539" s="1"/>
      <c r="BN539" s="1"/>
      <c r="BO539" s="1"/>
      <c r="BP539" s="1" t="s">
        <v>1370</v>
      </c>
      <c r="BU539" s="1"/>
      <c r="BV539" s="1"/>
      <c r="BW539" s="1">
        <v>0</v>
      </c>
    </row>
    <row r="540" spans="1:75" ht="15.75" hidden="1" customHeight="1" x14ac:dyDescent="0.3">
      <c r="A540" s="2">
        <v>534</v>
      </c>
      <c r="B540" s="2">
        <v>1</v>
      </c>
      <c r="C540" s="2" t="s">
        <v>75</v>
      </c>
      <c r="D540" s="1">
        <v>9</v>
      </c>
      <c r="E540" s="2" t="str">
        <f t="shared" si="571"/>
        <v>9_Carcharhiniformes</v>
      </c>
      <c r="F540" s="2" t="s">
        <v>76</v>
      </c>
      <c r="G540" s="1" t="s">
        <v>1370</v>
      </c>
      <c r="H540" s="2" t="s">
        <v>1374</v>
      </c>
      <c r="I540" s="2" t="s">
        <v>1384</v>
      </c>
      <c r="J540" s="2" t="s">
        <v>1385</v>
      </c>
      <c r="K540" s="19" t="str">
        <f t="shared" si="572"/>
        <v>Sphyrna mokarran</v>
      </c>
      <c r="L540" s="20">
        <f>VLOOKUP($K540,GlobSheetPaste!$H$3:$P$1269,2,FALSE)</f>
        <v>39386</v>
      </c>
      <c r="M540" s="20">
        <f>VLOOKUP($K540,GlobSheetPaste!$H$3:$P$1269,3,FALSE)</f>
        <v>2920499</v>
      </c>
      <c r="N540" s="20" t="str">
        <f>VLOOKUP($K540,GlobSheetPaste!$H$3:$P$1269,4,FALSE)</f>
        <v>published</v>
      </c>
      <c r="O540" s="20" t="str">
        <f>VLOOKUP($K540,GlobSheetPaste!$H$3:$P$1269,5,FALSE)</f>
        <v>EN</v>
      </c>
      <c r="P540" s="20">
        <f>VLOOKUP($K540,GlobSheetPaste!$H$3:$P$1269,6,FALSE)</f>
        <v>2007</v>
      </c>
      <c r="Q540" s="20" t="str">
        <f>VLOOKUP($K540,GlobSheetPaste!$H$3:$P$1269,7,FALSE)</f>
        <v>CR</v>
      </c>
      <c r="R540" s="20" t="str">
        <f>VLOOKUP($K540,GlobSheetPaste!$H$3:$P$1269,8,FALSE)</f>
        <v>A2bd</v>
      </c>
      <c r="S540" s="20" t="str">
        <f t="shared" si="602"/>
        <v>non-genuine change</v>
      </c>
      <c r="T540" s="20" t="b">
        <f t="shared" si="573"/>
        <v>0</v>
      </c>
      <c r="U540" s="20">
        <f>VLOOKUP($K540,GlobSheetPaste!$H$3:$P$1269,9,FALSE)</f>
        <v>2018</v>
      </c>
      <c r="V540" s="19">
        <v>0</v>
      </c>
      <c r="W540" s="19">
        <v>300</v>
      </c>
      <c r="X540" s="2" t="b">
        <f t="shared" ref="X540:Y540" si="605">ISNUMBER(V540)</f>
        <v>1</v>
      </c>
      <c r="Y540" s="2" t="b">
        <f t="shared" si="605"/>
        <v>1</v>
      </c>
      <c r="Z540" s="2" t="s">
        <v>89</v>
      </c>
      <c r="AA540" s="1"/>
      <c r="AB540" s="1" t="s">
        <v>749</v>
      </c>
      <c r="AC540" s="24" t="str">
        <f ca="1">IFERROR(__xludf.DUMMYFUNCTION("SPLIT(AB540,""_"")"),"Pelagic")</f>
        <v>Pelagic</v>
      </c>
      <c r="AD540" s="24" t="str">
        <f ca="1">IFERROR(__xludf.DUMMYFUNCTION("""COMPUTED_VALUE"""),"Coastal")</f>
        <v>Coastal</v>
      </c>
      <c r="AE540" s="24">
        <f>VLOOKUP(J540,rangearea210527!$B$2:$C$1159,2,TRUE)</f>
        <v>31445766.010000002</v>
      </c>
      <c r="AF540" s="31"/>
      <c r="AG540" s="31">
        <v>610</v>
      </c>
      <c r="AH540" s="26" t="s">
        <v>84</v>
      </c>
      <c r="AI540" s="26" t="s">
        <v>91</v>
      </c>
      <c r="AJ540" s="27" t="s">
        <v>92</v>
      </c>
      <c r="AK540" s="32"/>
      <c r="AL540" s="31">
        <v>24.5</v>
      </c>
      <c r="AM540" s="26">
        <v>0</v>
      </c>
      <c r="AN540" s="26">
        <v>0</v>
      </c>
      <c r="AO540" s="29">
        <v>1</v>
      </c>
      <c r="AP540" s="29">
        <v>1</v>
      </c>
      <c r="AQ540" s="26">
        <v>1</v>
      </c>
      <c r="AR540" s="30"/>
      <c r="AS540" s="1">
        <v>1</v>
      </c>
      <c r="AT540" s="1">
        <v>1</v>
      </c>
      <c r="AU540" s="1">
        <v>2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0</v>
      </c>
      <c r="BB540" s="1">
        <v>1</v>
      </c>
      <c r="BE540" s="1">
        <v>1</v>
      </c>
      <c r="BF540" s="1">
        <v>1</v>
      </c>
      <c r="BJ540" s="1">
        <v>1</v>
      </c>
      <c r="BK540" s="1">
        <v>0</v>
      </c>
      <c r="BL540" s="1"/>
      <c r="BM540" s="1"/>
      <c r="BN540" s="1">
        <v>1</v>
      </c>
      <c r="BO540" s="1">
        <v>1</v>
      </c>
      <c r="BP540" s="1" t="s">
        <v>1370</v>
      </c>
      <c r="BQ540" s="1"/>
      <c r="BR540" s="1">
        <v>1</v>
      </c>
      <c r="BS540" s="1">
        <v>1</v>
      </c>
      <c r="BT540" s="1">
        <v>1</v>
      </c>
      <c r="BU540" s="1"/>
      <c r="BV540" s="1"/>
      <c r="BW540" s="1">
        <v>0</v>
      </c>
    </row>
    <row r="541" spans="1:75" ht="15.75" hidden="1" customHeight="1" x14ac:dyDescent="0.3">
      <c r="A541" s="2">
        <v>535</v>
      </c>
      <c r="B541" s="2">
        <v>1</v>
      </c>
      <c r="C541" s="2" t="s">
        <v>75</v>
      </c>
      <c r="D541" s="1">
        <v>9</v>
      </c>
      <c r="E541" s="2" t="str">
        <f t="shared" si="571"/>
        <v>9_Carcharhiniformes</v>
      </c>
      <c r="F541" s="2" t="s">
        <v>76</v>
      </c>
      <c r="G541" s="1" t="s">
        <v>1370</v>
      </c>
      <c r="H541" s="2" t="s">
        <v>1374</v>
      </c>
      <c r="I541" s="2" t="s">
        <v>1386</v>
      </c>
      <c r="J541" s="2" t="s">
        <v>1387</v>
      </c>
      <c r="K541" s="19" t="str">
        <f t="shared" si="572"/>
        <v>Sphyrna tiburo</v>
      </c>
      <c r="L541" s="20">
        <f>VLOOKUP($K541,GlobSheetPaste!$H$3:$P$1269,2,FALSE)</f>
        <v>39387</v>
      </c>
      <c r="M541" s="20">
        <f>VLOOKUP($K541,GlobSheetPaste!$H$3:$P$1269,3,FALSE)</f>
        <v>124409680</v>
      </c>
      <c r="N541" s="20" t="str">
        <f>VLOOKUP($K541,GlobSheetPaste!$H$3:$P$1269,4,FALSE)</f>
        <v>published</v>
      </c>
      <c r="O541" s="20" t="str">
        <f>VLOOKUP($K541,GlobSheetPaste!$H$3:$P$1269,5,FALSE)</f>
        <v>LC</v>
      </c>
      <c r="P541" s="20">
        <f>VLOOKUP($K541,GlobSheetPaste!$H$3:$P$1269,6,FALSE)</f>
        <v>2014</v>
      </c>
      <c r="Q541" s="20" t="str">
        <f>VLOOKUP($K541,GlobSheetPaste!$H$3:$P$1269,7,FALSE)</f>
        <v>EN</v>
      </c>
      <c r="R541" s="20" t="str">
        <f>VLOOKUP($K541,GlobSheetPaste!$H$3:$P$1269,8,FALSE)</f>
        <v>A2bcd</v>
      </c>
      <c r="S541" s="20" t="str">
        <f t="shared" si="602"/>
        <v>non-genuine change</v>
      </c>
      <c r="T541" s="20" t="b">
        <f t="shared" si="573"/>
        <v>0</v>
      </c>
      <c r="U541" s="22">
        <f>VLOOKUP($K541,GlobSheetPaste!$H$3:$P$1269,9,FALSE)</f>
        <v>43891</v>
      </c>
      <c r="V541" s="19">
        <v>0</v>
      </c>
      <c r="W541" s="19">
        <v>90</v>
      </c>
      <c r="X541" s="2" t="b">
        <f t="shared" ref="X541:Y541" si="606">ISNUMBER(V541)</f>
        <v>1</v>
      </c>
      <c r="Y541" s="2" t="b">
        <f t="shared" si="606"/>
        <v>1</v>
      </c>
      <c r="Z541" s="2" t="s">
        <v>89</v>
      </c>
      <c r="AB541" s="2" t="s">
        <v>83</v>
      </c>
      <c r="AC541" s="24" t="str">
        <f ca="1">IFERROR(__xludf.DUMMYFUNCTION("SPLIT(AB541,""_"")"),"Coastal")</f>
        <v>Coastal</v>
      </c>
      <c r="AD541" s="24"/>
      <c r="AE541" s="24">
        <f>VLOOKUP(J541,rangearea210527!$B$2:$C$1159,2,TRUE)</f>
        <v>1879058.1980000001</v>
      </c>
      <c r="AF541" s="31"/>
      <c r="AG541" s="31">
        <v>150</v>
      </c>
      <c r="AH541" s="26" t="s">
        <v>84</v>
      </c>
      <c r="AI541" s="26" t="s">
        <v>98</v>
      </c>
      <c r="AJ541" s="27" t="s">
        <v>99</v>
      </c>
      <c r="AK541" s="32"/>
      <c r="AL541" s="31">
        <v>12</v>
      </c>
      <c r="AM541" s="26">
        <v>0</v>
      </c>
      <c r="AN541" s="26">
        <v>0</v>
      </c>
      <c r="AO541" s="29">
        <v>1</v>
      </c>
      <c r="AP541" s="30"/>
      <c r="AQ541" s="26">
        <v>1</v>
      </c>
      <c r="AR541" s="30"/>
      <c r="AS541" s="1">
        <v>0</v>
      </c>
      <c r="AT541" s="1">
        <v>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B541" s="1">
        <v>1</v>
      </c>
      <c r="BJ541" s="1">
        <v>1</v>
      </c>
      <c r="BK541" s="1">
        <v>1</v>
      </c>
      <c r="BL541" s="1"/>
      <c r="BM541" s="1"/>
      <c r="BN541" s="1"/>
      <c r="BO541" s="1"/>
      <c r="BP541" s="1" t="s">
        <v>1370</v>
      </c>
      <c r="BR541" s="1">
        <v>1</v>
      </c>
      <c r="BS541" s="1">
        <v>1</v>
      </c>
      <c r="BU541" s="1"/>
      <c r="BV541" s="1"/>
      <c r="BW541" s="1">
        <v>0</v>
      </c>
    </row>
    <row r="542" spans="1:75" ht="15.75" hidden="1" customHeight="1" x14ac:dyDescent="0.3">
      <c r="A542" s="2">
        <v>536</v>
      </c>
      <c r="B542" s="2">
        <v>1</v>
      </c>
      <c r="C542" s="2" t="s">
        <v>75</v>
      </c>
      <c r="D542" s="1">
        <v>9</v>
      </c>
      <c r="E542" s="2" t="str">
        <f t="shared" si="571"/>
        <v>9_Carcharhiniformes</v>
      </c>
      <c r="F542" s="2" t="s">
        <v>76</v>
      </c>
      <c r="G542" s="1" t="s">
        <v>1370</v>
      </c>
      <c r="H542" s="2" t="s">
        <v>1374</v>
      </c>
      <c r="I542" s="2" t="s">
        <v>1388</v>
      </c>
      <c r="J542" s="2" t="s">
        <v>1389</v>
      </c>
      <c r="K542" s="19" t="str">
        <f t="shared" si="572"/>
        <v>Sphyrna tudes</v>
      </c>
      <c r="L542" s="20">
        <f>VLOOKUP($K542,GlobSheetPaste!$H$3:$P$1269,2,FALSE)</f>
        <v>60202</v>
      </c>
      <c r="M542" s="20">
        <f>VLOOKUP($K542,GlobSheetPaste!$H$3:$P$1269,3,FALSE)</f>
        <v>3091946</v>
      </c>
      <c r="N542" s="20" t="str">
        <f>VLOOKUP($K542,GlobSheetPaste!$H$3:$P$1269,4,FALSE)</f>
        <v>published</v>
      </c>
      <c r="O542" s="20" t="str">
        <f>VLOOKUP($K542,GlobSheetPaste!$H$3:$P$1269,5,FALSE)</f>
        <v>VU</v>
      </c>
      <c r="P542" s="20">
        <f>VLOOKUP($K542,GlobSheetPaste!$H$3:$P$1269,6,FALSE)</f>
        <v>2006</v>
      </c>
      <c r="Q542" s="20" t="str">
        <f>VLOOKUP($K542,GlobSheetPaste!$H$3:$P$1269,7,FALSE)</f>
        <v>CR</v>
      </c>
      <c r="R542" s="20" t="str">
        <f>VLOOKUP($K542,GlobSheetPaste!$H$3:$P$1269,8,FALSE)</f>
        <v>A2bd</v>
      </c>
      <c r="S542" s="20" t="str">
        <f t="shared" si="602"/>
        <v>non-genuine change</v>
      </c>
      <c r="T542" s="20" t="b">
        <f t="shared" si="573"/>
        <v>0</v>
      </c>
      <c r="U542" s="22">
        <f>VLOOKUP($K542,GlobSheetPaste!$H$3:$P$1269,9,FALSE)</f>
        <v>43891</v>
      </c>
      <c r="V542" s="19">
        <v>5</v>
      </c>
      <c r="W542" s="19">
        <v>80</v>
      </c>
      <c r="X542" s="2" t="b">
        <f t="shared" ref="X542:Y542" si="607">ISNUMBER(V542)</f>
        <v>1</v>
      </c>
      <c r="Y542" s="2" t="b">
        <f t="shared" si="607"/>
        <v>1</v>
      </c>
      <c r="Z542" s="2" t="s">
        <v>89</v>
      </c>
      <c r="AB542" s="2" t="s">
        <v>83</v>
      </c>
      <c r="AC542" s="24" t="str">
        <f ca="1">IFERROR(__xludf.DUMMYFUNCTION("SPLIT(AB542,""_"")"),"Coastal")</f>
        <v>Coastal</v>
      </c>
      <c r="AD542" s="24"/>
      <c r="AE542" s="24">
        <f>VLOOKUP(J542,rangearea210527!$B$2:$C$1159,2,TRUE)</f>
        <v>720094.74930000002</v>
      </c>
      <c r="AF542" s="26"/>
      <c r="AG542" s="26">
        <v>150</v>
      </c>
      <c r="AH542" s="26" t="s">
        <v>84</v>
      </c>
      <c r="AI542" s="26" t="s">
        <v>98</v>
      </c>
      <c r="AJ542" s="27" t="s">
        <v>99</v>
      </c>
      <c r="AK542" s="27"/>
      <c r="AL542" s="26">
        <v>12.3</v>
      </c>
      <c r="AM542" s="26">
        <v>0</v>
      </c>
      <c r="AN542" s="26">
        <v>0</v>
      </c>
      <c r="AO542" s="29">
        <v>0</v>
      </c>
      <c r="AP542" s="30"/>
      <c r="AQ542" s="30"/>
      <c r="AR542" s="30"/>
      <c r="AS542" s="1">
        <v>0</v>
      </c>
      <c r="AT542" s="1"/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B542" s="1">
        <v>1</v>
      </c>
      <c r="BJ542" s="1">
        <v>1</v>
      </c>
      <c r="BK542" s="1">
        <v>1</v>
      </c>
      <c r="BL542" s="1"/>
      <c r="BM542" s="1"/>
      <c r="BN542" s="1"/>
      <c r="BO542" s="1"/>
      <c r="BP542" s="1" t="s">
        <v>1370</v>
      </c>
      <c r="BS542" s="1">
        <v>1</v>
      </c>
      <c r="BU542" s="1"/>
      <c r="BV542" s="1"/>
      <c r="BW542" s="1">
        <v>0</v>
      </c>
    </row>
    <row r="543" spans="1:75" ht="15.75" hidden="1" customHeight="1" x14ac:dyDescent="0.3">
      <c r="A543" s="2">
        <v>537</v>
      </c>
      <c r="B543" s="2">
        <v>1</v>
      </c>
      <c r="C543" s="2" t="s">
        <v>75</v>
      </c>
      <c r="D543" s="1">
        <v>9</v>
      </c>
      <c r="E543" s="2" t="str">
        <f t="shared" si="571"/>
        <v>9_Carcharhiniformes</v>
      </c>
      <c r="F543" s="2" t="s">
        <v>76</v>
      </c>
      <c r="G543" s="1" t="s">
        <v>1370</v>
      </c>
      <c r="H543" s="2" t="s">
        <v>1374</v>
      </c>
      <c r="I543" s="2" t="s">
        <v>1390</v>
      </c>
      <c r="J543" s="2" t="s">
        <v>1391</v>
      </c>
      <c r="K543" s="19" t="str">
        <f t="shared" si="572"/>
        <v>Sphyrna zygaena</v>
      </c>
      <c r="L543" s="20">
        <f>VLOOKUP($K543,GlobSheetPaste!$H$3:$P$1269,2,FALSE)</f>
        <v>39388</v>
      </c>
      <c r="M543" s="20">
        <f>VLOOKUP($K543,GlobSheetPaste!$H$3:$P$1269,3,FALSE)</f>
        <v>2921825</v>
      </c>
      <c r="N543" s="20" t="str">
        <f>VLOOKUP($K543,GlobSheetPaste!$H$3:$P$1269,4,FALSE)</f>
        <v>published</v>
      </c>
      <c r="O543" s="20" t="str">
        <f>VLOOKUP($K543,GlobSheetPaste!$H$3:$P$1269,5,FALSE)</f>
        <v>VU</v>
      </c>
      <c r="P543" s="20">
        <f>VLOOKUP($K543,GlobSheetPaste!$H$3:$P$1269,6,FALSE)</f>
        <v>2005</v>
      </c>
      <c r="Q543" s="20" t="str">
        <f>VLOOKUP($K543,GlobSheetPaste!$H$3:$P$1269,7,FALSE)</f>
        <v>VU</v>
      </c>
      <c r="R543" s="20" t="str">
        <f>VLOOKUP($K543,GlobSheetPaste!$H$3:$P$1269,8,FALSE)</f>
        <v>A2bd</v>
      </c>
      <c r="S543" s="20" t="str">
        <f t="shared" si="602"/>
        <v>NoChange</v>
      </c>
      <c r="T543" s="20" t="b">
        <f t="shared" si="573"/>
        <v>0</v>
      </c>
      <c r="U543" s="20">
        <f>VLOOKUP($K543,GlobSheetPaste!$H$3:$P$1269,9,FALSE)</f>
        <v>2018</v>
      </c>
      <c r="V543" s="19">
        <v>0</v>
      </c>
      <c r="W543" s="19">
        <v>200</v>
      </c>
      <c r="X543" s="2" t="b">
        <f t="shared" ref="X543:Y543" si="608">ISNUMBER(V543)</f>
        <v>1</v>
      </c>
      <c r="Y543" s="2" t="b">
        <f t="shared" si="608"/>
        <v>1</v>
      </c>
      <c r="Z543" s="2" t="s">
        <v>89</v>
      </c>
      <c r="AA543" s="1"/>
      <c r="AB543" s="1" t="s">
        <v>749</v>
      </c>
      <c r="AC543" s="24" t="str">
        <f ca="1">IFERROR(__xludf.DUMMYFUNCTION("SPLIT(AB543,""_"")"),"Pelagic")</f>
        <v>Pelagic</v>
      </c>
      <c r="AD543" s="24" t="str">
        <f ca="1">IFERROR(__xludf.DUMMYFUNCTION("""COMPUTED_VALUE"""),"Coastal")</f>
        <v>Coastal</v>
      </c>
      <c r="AE543" s="24">
        <f>VLOOKUP(J543,rangearea210527!$B$2:$C$1159,2,TRUE)</f>
        <v>17880725.899999999</v>
      </c>
      <c r="AF543" s="26"/>
      <c r="AG543" s="26">
        <v>400</v>
      </c>
      <c r="AH543" s="26" t="s">
        <v>84</v>
      </c>
      <c r="AI543" s="26" t="s">
        <v>91</v>
      </c>
      <c r="AJ543" s="27" t="s">
        <v>92</v>
      </c>
      <c r="AK543" s="27"/>
      <c r="AL543" s="26">
        <v>24.1</v>
      </c>
      <c r="AM543" s="26">
        <v>0</v>
      </c>
      <c r="AN543" s="26">
        <v>0</v>
      </c>
      <c r="AO543" s="29">
        <v>0</v>
      </c>
      <c r="AP543" s="29">
        <v>1</v>
      </c>
      <c r="AQ543" s="26">
        <v>1</v>
      </c>
      <c r="AR543" s="30"/>
      <c r="AS543" s="1">
        <v>1</v>
      </c>
      <c r="AT543" s="1">
        <v>1</v>
      </c>
      <c r="AU543" s="1">
        <v>2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0</v>
      </c>
      <c r="BB543" s="1">
        <v>1</v>
      </c>
      <c r="BE543" s="1">
        <v>1</v>
      </c>
      <c r="BF543" s="1">
        <v>1</v>
      </c>
      <c r="BJ543" s="1">
        <v>1</v>
      </c>
      <c r="BK543" s="1">
        <v>0</v>
      </c>
      <c r="BL543" s="1"/>
      <c r="BM543" s="1"/>
      <c r="BN543" s="1">
        <v>1</v>
      </c>
      <c r="BO543" s="1">
        <v>1</v>
      </c>
      <c r="BP543" s="1" t="s">
        <v>1370</v>
      </c>
      <c r="BQ543" s="1"/>
      <c r="BR543" s="1">
        <v>1</v>
      </c>
      <c r="BS543" s="1">
        <v>1</v>
      </c>
      <c r="BT543" s="1">
        <v>1</v>
      </c>
      <c r="BU543" s="1"/>
      <c r="BV543" s="1"/>
      <c r="BW543" s="1">
        <v>0</v>
      </c>
    </row>
    <row r="544" spans="1:75" ht="15.75" hidden="1" customHeight="1" x14ac:dyDescent="0.3">
      <c r="A544" s="2">
        <v>538</v>
      </c>
      <c r="B544" s="2">
        <v>1</v>
      </c>
      <c r="C544" s="2" t="s">
        <v>1392</v>
      </c>
      <c r="D544" s="1">
        <v>10</v>
      </c>
      <c r="E544" s="2" t="str">
        <f t="shared" si="571"/>
        <v>10_Torpediniformes</v>
      </c>
      <c r="F544" s="2" t="s">
        <v>1393</v>
      </c>
      <c r="G544" s="2" t="s">
        <v>1394</v>
      </c>
      <c r="H544" s="2" t="s">
        <v>1395</v>
      </c>
      <c r="I544" s="2" t="s">
        <v>1206</v>
      </c>
      <c r="J544" s="2" t="s">
        <v>1396</v>
      </c>
      <c r="K544" s="19" t="str">
        <f t="shared" si="572"/>
        <v>Platyrhina hyugaensis</v>
      </c>
      <c r="L544" s="20">
        <f>VLOOKUP($K544,GlobSheetPaste!$H$3:$P$1269,2,FALSE)</f>
        <v>169234837</v>
      </c>
      <c r="M544" s="20">
        <f>VLOOKUP($K544,GlobSheetPaste!$H$3:$P$1269,3,FALSE)</f>
        <v>169234849</v>
      </c>
      <c r="N544" s="20" t="str">
        <f>VLOOKUP($K544,GlobSheetPaste!$H$3:$P$1269,4,FALSE)</f>
        <v>published</v>
      </c>
      <c r="O544" s="20" t="str">
        <f>VLOOKUP($K544,GlobSheetPaste!$H$3:$P$1269,5,FALSE)</f>
        <v>NE</v>
      </c>
      <c r="P544" s="20" t="str">
        <f>VLOOKUP($K544,GlobSheetPaste!$H$3:$P$1269,6,FALSE)</f>
        <v>NA</v>
      </c>
      <c r="Q544" s="20" t="str">
        <f>VLOOKUP($K544,GlobSheetPaste!$H$3:$P$1269,7,FALSE)</f>
        <v>VU</v>
      </c>
      <c r="R544" s="20" t="str">
        <f>VLOOKUP($K544,GlobSheetPaste!$H$3:$P$1269,8,FALSE)</f>
        <v>A2d</v>
      </c>
      <c r="S544" s="1" t="s">
        <v>117</v>
      </c>
      <c r="T544" s="20" t="b">
        <f t="shared" si="573"/>
        <v>0</v>
      </c>
      <c r="U544" s="22">
        <f>VLOOKUP($K544,GlobSheetPaste!$H$3:$P$1269,9,FALSE)</f>
        <v>44197</v>
      </c>
      <c r="V544" s="19">
        <v>1</v>
      </c>
      <c r="W544" s="19">
        <v>100</v>
      </c>
      <c r="X544" s="2" t="b">
        <f t="shared" ref="X544:Y544" si="609">ISNUMBER(V544)</f>
        <v>1</v>
      </c>
      <c r="Y544" s="2" t="b">
        <f t="shared" si="609"/>
        <v>1</v>
      </c>
      <c r="Z544" s="2" t="s">
        <v>89</v>
      </c>
      <c r="AB544" s="2" t="s">
        <v>83</v>
      </c>
      <c r="AC544" s="24" t="str">
        <f ca="1">IFERROR(__xludf.DUMMYFUNCTION("SPLIT(AB544,""_"")"),"Coastal")</f>
        <v>Coastal</v>
      </c>
      <c r="AD544" s="24"/>
      <c r="AE544" s="24">
        <f>VLOOKUP(J544,rangearea210527!$B$2:$C$1159,2,TRUE)</f>
        <v>5632.8461349999998</v>
      </c>
      <c r="AF544" s="26" t="s">
        <v>118</v>
      </c>
      <c r="AG544" s="26">
        <v>43</v>
      </c>
      <c r="AH544" s="26" t="s">
        <v>84</v>
      </c>
      <c r="AI544" s="26" t="s">
        <v>85</v>
      </c>
      <c r="AJ544" s="27" t="s">
        <v>1397</v>
      </c>
      <c r="AK544" s="27"/>
      <c r="AL544" s="26">
        <v>7</v>
      </c>
      <c r="AM544" s="26">
        <v>0</v>
      </c>
      <c r="AN544" s="26">
        <v>0</v>
      </c>
      <c r="AO544" s="29">
        <v>0</v>
      </c>
      <c r="AP544" s="30"/>
      <c r="AQ544" s="30"/>
      <c r="AR544" s="30"/>
      <c r="AS544" s="1">
        <v>0</v>
      </c>
      <c r="AT544" s="1"/>
      <c r="AU544" s="1"/>
      <c r="AV544" s="1"/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1</v>
      </c>
      <c r="BH544" s="1">
        <v>1</v>
      </c>
      <c r="BI544" s="1">
        <v>1</v>
      </c>
      <c r="BJ544" s="1">
        <v>1</v>
      </c>
      <c r="BK544" s="1">
        <v>1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>
        <v>0</v>
      </c>
    </row>
    <row r="545" spans="1:75" ht="15.75" hidden="1" customHeight="1" x14ac:dyDescent="0.3">
      <c r="A545" s="2">
        <v>539</v>
      </c>
      <c r="B545" s="2">
        <v>1</v>
      </c>
      <c r="C545" s="2" t="s">
        <v>1392</v>
      </c>
      <c r="D545" s="1">
        <v>10</v>
      </c>
      <c r="E545" s="2" t="str">
        <f t="shared" si="571"/>
        <v>10_Torpediniformes</v>
      </c>
      <c r="F545" s="2" t="s">
        <v>1393</v>
      </c>
      <c r="G545" s="2" t="s">
        <v>1394</v>
      </c>
      <c r="H545" s="2" t="s">
        <v>1395</v>
      </c>
      <c r="I545" s="2" t="s">
        <v>1398</v>
      </c>
      <c r="J545" s="2" t="s">
        <v>1399</v>
      </c>
      <c r="K545" s="19" t="str">
        <f t="shared" si="572"/>
        <v>Platyrhina psomadakisi</v>
      </c>
      <c r="L545" s="20">
        <f>VLOOKUP($K545,GlobSheetPaste!$H$3:$P$1269,2,FALSE)</f>
        <v>176486271</v>
      </c>
      <c r="M545" s="20">
        <f>VLOOKUP($K545,GlobSheetPaste!$H$3:$P$1269,3,FALSE)</f>
        <v>176486288</v>
      </c>
      <c r="N545" s="20" t="str">
        <f>VLOOKUP($K545,GlobSheetPaste!$H$3:$P$1269,4,FALSE)</f>
        <v>submitted</v>
      </c>
      <c r="O545" s="20" t="str">
        <f>VLOOKUP($K545,GlobSheetPaste!$H$3:$P$1269,5,FALSE)</f>
        <v>NE</v>
      </c>
      <c r="P545" s="20" t="str">
        <f>VLOOKUP($K545,GlobSheetPaste!$H$3:$P$1269,6,FALSE)</f>
        <v>NA</v>
      </c>
      <c r="Q545" s="20" t="str">
        <f>VLOOKUP($K545,GlobSheetPaste!$H$3:$P$1269,7,FALSE)</f>
        <v>NT</v>
      </c>
      <c r="R545" s="20" t="str">
        <f>VLOOKUP($K545,GlobSheetPaste!$H$3:$P$1269,8,FALSE)</f>
        <v>A2d</v>
      </c>
      <c r="S545" s="1" t="s">
        <v>117</v>
      </c>
      <c r="T545" s="20" t="b">
        <f t="shared" si="573"/>
        <v>0</v>
      </c>
      <c r="U545" s="20" t="str">
        <f>VLOOKUP($K545,GlobSheetPaste!$H$3:$P$1269,9,FALSE)</f>
        <v>Submitted 201106</v>
      </c>
      <c r="V545" s="19">
        <v>60</v>
      </c>
      <c r="W545" s="19">
        <v>106</v>
      </c>
      <c r="X545" s="2" t="b">
        <f t="shared" ref="X545:Y545" si="610">ISNUMBER(V545)</f>
        <v>1</v>
      </c>
      <c r="Y545" s="2" t="b">
        <f t="shared" si="610"/>
        <v>1</v>
      </c>
      <c r="Z545" s="2" t="s">
        <v>1400</v>
      </c>
      <c r="AB545" s="2" t="s">
        <v>83</v>
      </c>
      <c r="AC545" s="24" t="str">
        <f ca="1">IFERROR(__xludf.DUMMYFUNCTION("SPLIT(AB545,""_"")"),"Coastal")</f>
        <v>Coastal</v>
      </c>
      <c r="AD545" s="24"/>
      <c r="AE545" s="24">
        <f>VLOOKUP(J545,rangearea210527!$B$2:$C$1159,2,TRUE)</f>
        <v>75032.179300000003</v>
      </c>
      <c r="AF545" s="26" t="s">
        <v>118</v>
      </c>
      <c r="AG545" s="26">
        <v>38</v>
      </c>
      <c r="AH545" s="26" t="s">
        <v>84</v>
      </c>
      <c r="AI545" s="26" t="s">
        <v>85</v>
      </c>
      <c r="AJ545" s="27" t="s">
        <v>1397</v>
      </c>
      <c r="AK545" s="27"/>
      <c r="AL545" s="26">
        <v>12</v>
      </c>
      <c r="AM545" s="26">
        <v>0</v>
      </c>
      <c r="AN545" s="26">
        <v>0</v>
      </c>
      <c r="AO545" s="29">
        <v>0</v>
      </c>
      <c r="AP545" s="30"/>
      <c r="AQ545" s="30"/>
      <c r="AR545" s="30"/>
      <c r="AS545" s="1">
        <v>1</v>
      </c>
      <c r="AT545" s="1"/>
      <c r="AU545" s="1"/>
      <c r="AV545" s="1"/>
      <c r="AW545" s="1">
        <v>1</v>
      </c>
      <c r="AX545" s="1">
        <v>1</v>
      </c>
      <c r="AY545" s="1">
        <v>1</v>
      </c>
      <c r="BA545" s="1">
        <v>1</v>
      </c>
      <c r="BH545" s="1">
        <v>1</v>
      </c>
      <c r="BJ545" s="1">
        <v>1</v>
      </c>
      <c r="BK545" s="1">
        <v>1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>
        <v>0</v>
      </c>
    </row>
    <row r="546" spans="1:75" ht="15.75" hidden="1" customHeight="1" x14ac:dyDescent="0.3">
      <c r="A546" s="2">
        <v>540</v>
      </c>
      <c r="B546" s="2">
        <v>1</v>
      </c>
      <c r="C546" s="2" t="s">
        <v>1392</v>
      </c>
      <c r="D546" s="1">
        <v>10</v>
      </c>
      <c r="E546" s="2" t="str">
        <f t="shared" si="571"/>
        <v>10_Torpediniformes</v>
      </c>
      <c r="F546" s="2" t="s">
        <v>1393</v>
      </c>
      <c r="G546" s="2" t="s">
        <v>1394</v>
      </c>
      <c r="H546" s="2" t="s">
        <v>1395</v>
      </c>
      <c r="I546" s="2" t="s">
        <v>866</v>
      </c>
      <c r="J546" s="2" t="s">
        <v>1401</v>
      </c>
      <c r="K546" s="19" t="str">
        <f t="shared" si="572"/>
        <v>Platyrhina sinensis</v>
      </c>
      <c r="L546" s="20">
        <f>VLOOKUP($K546,GlobSheetPaste!$H$3:$P$1269,2,FALSE)</f>
        <v>169236406</v>
      </c>
      <c r="M546" s="20">
        <f>VLOOKUP($K546,GlobSheetPaste!$H$3:$P$1269,3,FALSE)</f>
        <v>124511558</v>
      </c>
      <c r="N546" s="20" t="str">
        <f>VLOOKUP($K546,GlobSheetPaste!$H$3:$P$1269,4,FALSE)</f>
        <v>published</v>
      </c>
      <c r="O546" s="20" t="str">
        <f>VLOOKUP($K546,GlobSheetPaste!$H$3:$P$1269,5,FALSE)</f>
        <v>VU</v>
      </c>
      <c r="P546" s="20">
        <f>VLOOKUP($K546,GlobSheetPaste!$H$3:$P$1269,6,FALSE)</f>
        <v>2008</v>
      </c>
      <c r="Q546" s="20" t="str">
        <f>VLOOKUP($K546,GlobSheetPaste!$H$3:$P$1269,7,FALSE)</f>
        <v>EN</v>
      </c>
      <c r="R546" s="20" t="str">
        <f>VLOOKUP($K546,GlobSheetPaste!$H$3:$P$1269,8,FALSE)</f>
        <v>A2cd</v>
      </c>
      <c r="S546" s="20" t="str">
        <f>IF(O546=Q546,"NoChange","non-genuine change")</f>
        <v>non-genuine change</v>
      </c>
      <c r="T546" s="20" t="b">
        <f t="shared" si="573"/>
        <v>0</v>
      </c>
      <c r="U546" s="22">
        <f>VLOOKUP($K546,GlobSheetPaste!$H$3:$P$1269,9,FALSE)</f>
        <v>44197</v>
      </c>
      <c r="V546" s="19">
        <v>0</v>
      </c>
      <c r="W546" s="19">
        <v>50</v>
      </c>
      <c r="X546" s="2" t="b">
        <f t="shared" ref="X546:Y546" si="611">ISNUMBER(V546)</f>
        <v>1</v>
      </c>
      <c r="Y546" s="2" t="b">
        <f t="shared" si="611"/>
        <v>1</v>
      </c>
      <c r="Z546" s="2" t="s">
        <v>89</v>
      </c>
      <c r="AB546" s="2" t="s">
        <v>83</v>
      </c>
      <c r="AC546" s="24" t="str">
        <f ca="1">IFERROR(__xludf.DUMMYFUNCTION("SPLIT(AB546,""_"")"),"Coastal")</f>
        <v>Coastal</v>
      </c>
      <c r="AD546" s="24"/>
      <c r="AE546" s="24">
        <f>VLOOKUP(J546,rangearea210527!$B$2:$C$1159,2,TRUE)</f>
        <v>33700.16534</v>
      </c>
      <c r="AF546" s="26" t="s">
        <v>118</v>
      </c>
      <c r="AG546" s="26">
        <v>55</v>
      </c>
      <c r="AH546" s="26" t="s">
        <v>84</v>
      </c>
      <c r="AI546" s="26" t="s">
        <v>98</v>
      </c>
      <c r="AJ546" s="27" t="s">
        <v>1402</v>
      </c>
      <c r="AK546" s="27"/>
      <c r="AL546" s="26">
        <v>12</v>
      </c>
      <c r="AM546" s="26">
        <v>0</v>
      </c>
      <c r="AN546" s="26">
        <v>0</v>
      </c>
      <c r="AO546" s="29">
        <v>0</v>
      </c>
      <c r="AP546" s="30"/>
      <c r="AQ546" s="30"/>
      <c r="AR546" s="30"/>
      <c r="AS546" s="1">
        <v>1</v>
      </c>
      <c r="AT546" s="1"/>
      <c r="AU546" s="1"/>
      <c r="AV546" s="1"/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1</v>
      </c>
      <c r="BH546" s="1">
        <v>1</v>
      </c>
      <c r="BI546" s="1">
        <v>1</v>
      </c>
      <c r="BJ546" s="1">
        <v>1</v>
      </c>
      <c r="BK546" s="1">
        <v>1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>
        <v>0</v>
      </c>
    </row>
    <row r="547" spans="1:75" ht="15.75" hidden="1" customHeight="1" x14ac:dyDescent="0.3">
      <c r="A547" s="2">
        <v>541</v>
      </c>
      <c r="B547" s="2">
        <v>1</v>
      </c>
      <c r="C547" s="2" t="s">
        <v>1392</v>
      </c>
      <c r="D547" s="1">
        <v>10</v>
      </c>
      <c r="E547" s="2" t="str">
        <f t="shared" si="571"/>
        <v>10_Torpediniformes</v>
      </c>
      <c r="F547" s="2" t="s">
        <v>1393</v>
      </c>
      <c r="G547" s="2" t="s">
        <v>1394</v>
      </c>
      <c r="H547" s="2" t="s">
        <v>1395</v>
      </c>
      <c r="I547" s="2" t="s">
        <v>1403</v>
      </c>
      <c r="J547" s="2" t="s">
        <v>1404</v>
      </c>
      <c r="K547" s="19" t="str">
        <f t="shared" si="572"/>
        <v>Platyrhina tangi</v>
      </c>
      <c r="L547" s="20">
        <f>VLOOKUP($K547,GlobSheetPaste!$H$3:$P$1269,2,FALSE)</f>
        <v>169234885</v>
      </c>
      <c r="M547" s="20">
        <f>VLOOKUP($K547,GlobSheetPaste!$H$3:$P$1269,3,FALSE)</f>
        <v>169234948</v>
      </c>
      <c r="N547" s="20" t="str">
        <f>VLOOKUP($K547,GlobSheetPaste!$H$3:$P$1269,4,FALSE)</f>
        <v>published</v>
      </c>
      <c r="O547" s="20" t="str">
        <f>VLOOKUP($K547,GlobSheetPaste!$H$3:$P$1269,5,FALSE)</f>
        <v>NE</v>
      </c>
      <c r="P547" s="20" t="str">
        <f>VLOOKUP($K547,GlobSheetPaste!$H$3:$P$1269,6,FALSE)</f>
        <v>NA</v>
      </c>
      <c r="Q547" s="20" t="str">
        <f>VLOOKUP($K547,GlobSheetPaste!$H$3:$P$1269,7,FALSE)</f>
        <v>VU</v>
      </c>
      <c r="R547" s="20" t="str">
        <f>VLOOKUP($K547,GlobSheetPaste!$H$3:$P$1269,8,FALSE)</f>
        <v>A2cd</v>
      </c>
      <c r="S547" s="1" t="s">
        <v>117</v>
      </c>
      <c r="T547" s="20" t="b">
        <f t="shared" si="573"/>
        <v>0</v>
      </c>
      <c r="U547" s="22">
        <f>VLOOKUP($K547,GlobSheetPaste!$H$3:$P$1269,9,FALSE)</f>
        <v>44197</v>
      </c>
      <c r="V547" s="19">
        <v>10</v>
      </c>
      <c r="W547" s="19">
        <v>100</v>
      </c>
      <c r="X547" s="2" t="b">
        <f t="shared" ref="X547:Y547" si="612">ISNUMBER(V547)</f>
        <v>1</v>
      </c>
      <c r="Y547" s="2" t="b">
        <f t="shared" si="612"/>
        <v>1</v>
      </c>
      <c r="Z547" s="2" t="s">
        <v>89</v>
      </c>
      <c r="AB547" s="2" t="s">
        <v>83</v>
      </c>
      <c r="AC547" s="24" t="str">
        <f ca="1">IFERROR(__xludf.DUMMYFUNCTION("SPLIT(AB547,""_"")"),"Coastal")</f>
        <v>Coastal</v>
      </c>
      <c r="AD547" s="24"/>
      <c r="AE547" s="24">
        <f>VLOOKUP(J547,rangearea210527!$B$2:$C$1159,2,TRUE)</f>
        <v>732073.05969999998</v>
      </c>
      <c r="AF547" s="26"/>
      <c r="AG547" s="26">
        <v>68</v>
      </c>
      <c r="AH547" s="26" t="s">
        <v>84</v>
      </c>
      <c r="AI547" s="26" t="s">
        <v>98</v>
      </c>
      <c r="AJ547" s="27" t="s">
        <v>1402</v>
      </c>
      <c r="AK547" s="27"/>
      <c r="AL547" s="26" t="s">
        <v>1405</v>
      </c>
      <c r="AM547" s="26">
        <v>0</v>
      </c>
      <c r="AN547" s="26">
        <v>0</v>
      </c>
      <c r="AO547" s="29">
        <v>0</v>
      </c>
      <c r="AP547" s="30"/>
      <c r="AQ547" s="30"/>
      <c r="AR547" s="30"/>
      <c r="AS547" s="1">
        <v>1</v>
      </c>
      <c r="AT547" s="1"/>
      <c r="AU547" s="1"/>
      <c r="AV547" s="1"/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B547" s="1">
        <v>1</v>
      </c>
      <c r="BJ547" s="1">
        <v>1</v>
      </c>
      <c r="BK547" s="1">
        <v>1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>
        <v>0</v>
      </c>
    </row>
    <row r="548" spans="1:75" ht="15.75" hidden="1" customHeight="1" x14ac:dyDescent="0.3">
      <c r="A548" s="2">
        <v>542</v>
      </c>
      <c r="B548" s="2">
        <v>1</v>
      </c>
      <c r="C548" s="2" t="s">
        <v>1392</v>
      </c>
      <c r="D548" s="1">
        <v>10</v>
      </c>
      <c r="E548" s="2" t="str">
        <f t="shared" si="571"/>
        <v>10_Torpediniformes</v>
      </c>
      <c r="F548" s="2" t="s">
        <v>1393</v>
      </c>
      <c r="G548" s="2" t="s">
        <v>1394</v>
      </c>
      <c r="H548" s="2" t="s">
        <v>1406</v>
      </c>
      <c r="I548" s="2" t="s">
        <v>1407</v>
      </c>
      <c r="J548" s="2" t="s">
        <v>1408</v>
      </c>
      <c r="K548" s="19" t="str">
        <f t="shared" si="572"/>
        <v>Platyrhinoidis triseriata</v>
      </c>
      <c r="L548" s="20">
        <f>VLOOKUP($K548,GlobSheetPaste!$H$3:$P$1269,2,FALSE)</f>
        <v>60112</v>
      </c>
      <c r="M548" s="20">
        <f>VLOOKUP($K548,GlobSheetPaste!$H$3:$P$1269,3,FALSE)</f>
        <v>80673588</v>
      </c>
      <c r="N548" s="20" t="str">
        <f>VLOOKUP($K548,GlobSheetPaste!$H$3:$P$1269,4,FALSE)</f>
        <v>published</v>
      </c>
      <c r="O548" s="20" t="str">
        <f>VLOOKUP($K548,GlobSheetPaste!$H$3:$P$1269,5,FALSE)</f>
        <v>LC</v>
      </c>
      <c r="P548" s="20">
        <f>VLOOKUP($K548,GlobSheetPaste!$H$3:$P$1269,6,FALSE)</f>
        <v>2006</v>
      </c>
      <c r="Q548" s="20" t="str">
        <f>VLOOKUP($K548,GlobSheetPaste!$H$3:$P$1269,7,FALSE)</f>
        <v>LC</v>
      </c>
      <c r="R548" s="20" t="str">
        <f>VLOOKUP($K548,GlobSheetPaste!$H$3:$P$1269,8,FALSE)</f>
        <v>NA</v>
      </c>
      <c r="S548" s="20" t="str">
        <f t="shared" ref="S548:S556" si="613">IF(O548=Q548,"NoChange","non-genuine change")</f>
        <v>NoChange</v>
      </c>
      <c r="T548" s="20" t="b">
        <f t="shared" si="573"/>
        <v>0</v>
      </c>
      <c r="U548" s="20">
        <f>VLOOKUP($K548,GlobSheetPaste!$H$3:$P$1269,9,FALSE)</f>
        <v>2015</v>
      </c>
      <c r="V548" s="19">
        <v>0</v>
      </c>
      <c r="W548" s="19">
        <v>50</v>
      </c>
      <c r="X548" s="2" t="b">
        <f t="shared" ref="X548:Y548" si="614">ISNUMBER(V548)</f>
        <v>1</v>
      </c>
      <c r="Y548" s="2" t="b">
        <f t="shared" si="614"/>
        <v>1</v>
      </c>
      <c r="Z548" s="2" t="s">
        <v>89</v>
      </c>
      <c r="AB548" s="2" t="s">
        <v>83</v>
      </c>
      <c r="AC548" s="24" t="str">
        <f ca="1">IFERROR(__xludf.DUMMYFUNCTION("SPLIT(AB548,""_"")"),"Coastal")</f>
        <v>Coastal</v>
      </c>
      <c r="AD548" s="24"/>
      <c r="AE548" s="24">
        <f>VLOOKUP(J548,rangearea210527!$B$2:$C$1159,2,TRUE)</f>
        <v>33857.850469999998</v>
      </c>
      <c r="AF548" s="26" t="s">
        <v>118</v>
      </c>
      <c r="AG548" s="26">
        <v>91</v>
      </c>
      <c r="AH548" s="26" t="s">
        <v>84</v>
      </c>
      <c r="AI548" s="26" t="s">
        <v>98</v>
      </c>
      <c r="AJ548" s="27" t="s">
        <v>1402</v>
      </c>
      <c r="AK548" s="27"/>
      <c r="AL548" s="26" t="s">
        <v>1409</v>
      </c>
      <c r="AM548" s="26">
        <v>0</v>
      </c>
      <c r="AN548" s="26">
        <v>0</v>
      </c>
      <c r="AO548" s="29">
        <v>0</v>
      </c>
      <c r="AP548" s="30"/>
      <c r="AQ548" s="26">
        <v>1</v>
      </c>
      <c r="AR548" s="30"/>
      <c r="AS548" s="1">
        <v>0</v>
      </c>
      <c r="AT548" s="1"/>
      <c r="AU548" s="1"/>
      <c r="AV548" s="1"/>
      <c r="AW548" s="1">
        <v>1</v>
      </c>
      <c r="AX548" s="1">
        <v>1</v>
      </c>
      <c r="AY548" s="1">
        <v>1</v>
      </c>
      <c r="BA548" s="1">
        <v>1</v>
      </c>
      <c r="BH548" s="1">
        <v>1</v>
      </c>
      <c r="BJ548" s="1">
        <v>1</v>
      </c>
      <c r="BK548" s="1">
        <v>1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>
        <v>0</v>
      </c>
    </row>
    <row r="549" spans="1:75" ht="15.75" hidden="1" customHeight="1" x14ac:dyDescent="0.3">
      <c r="A549" s="2">
        <v>543</v>
      </c>
      <c r="B549" s="2">
        <v>1</v>
      </c>
      <c r="C549" s="2" t="s">
        <v>1392</v>
      </c>
      <c r="D549" s="1">
        <v>10</v>
      </c>
      <c r="E549" s="2" t="str">
        <f t="shared" si="571"/>
        <v>10_Torpediniformes</v>
      </c>
      <c r="F549" s="2" t="s">
        <v>1393</v>
      </c>
      <c r="G549" s="2" t="s">
        <v>1410</v>
      </c>
      <c r="H549" s="2" t="s">
        <v>1411</v>
      </c>
      <c r="I549" s="2" t="s">
        <v>1412</v>
      </c>
      <c r="J549" s="2" t="s">
        <v>1413</v>
      </c>
      <c r="K549" s="19" t="str">
        <f t="shared" si="572"/>
        <v>Benthobatis kreffti</v>
      </c>
      <c r="L549" s="20">
        <f>VLOOKUP($K549,GlobSheetPaste!$H$3:$P$1269,2,FALSE)</f>
        <v>44577</v>
      </c>
      <c r="M549" s="20">
        <f>VLOOKUP($K549,GlobSheetPaste!$H$3:$P$1269,3,FALSE)</f>
        <v>2995521</v>
      </c>
      <c r="N549" s="20" t="str">
        <f>VLOOKUP($K549,GlobSheetPaste!$H$3:$P$1269,4,FALSE)</f>
        <v>published</v>
      </c>
      <c r="O549" s="20" t="str">
        <f>VLOOKUP($K549,GlobSheetPaste!$H$3:$P$1269,5,FALSE)</f>
        <v>VU</v>
      </c>
      <c r="P549" s="20">
        <f>VLOOKUP($K549,GlobSheetPaste!$H$3:$P$1269,6,FALSE)</f>
        <v>2004</v>
      </c>
      <c r="Q549" s="20" t="str">
        <f>VLOOKUP($K549,GlobSheetPaste!$H$3:$P$1269,7,FALSE)</f>
        <v>VU</v>
      </c>
      <c r="R549" s="20" t="str">
        <f>VLOOKUP($K549,GlobSheetPaste!$H$3:$P$1269,8,FALSE)</f>
        <v>A2d</v>
      </c>
      <c r="S549" s="20" t="str">
        <f t="shared" si="613"/>
        <v>NoChange</v>
      </c>
      <c r="T549" s="20" t="b">
        <f t="shared" si="573"/>
        <v>0</v>
      </c>
      <c r="U549" s="22">
        <f>VLOOKUP($K549,GlobSheetPaste!$H$3:$P$1269,9,FALSE)</f>
        <v>43891</v>
      </c>
      <c r="V549" s="19">
        <v>420</v>
      </c>
      <c r="W549" s="19">
        <v>530</v>
      </c>
      <c r="X549" s="2" t="b">
        <f t="shared" ref="X549:Y549" si="615">ISNUMBER(V549)</f>
        <v>1</v>
      </c>
      <c r="Y549" s="2" t="b">
        <f t="shared" si="615"/>
        <v>1</v>
      </c>
      <c r="Z549" s="2" t="s">
        <v>1400</v>
      </c>
      <c r="AB549" s="2" t="s">
        <v>178</v>
      </c>
      <c r="AC549" s="24" t="str">
        <f ca="1">IFERROR(__xludf.DUMMYFUNCTION("SPLIT(AB549,""_"")"),"Deepwater")</f>
        <v>Deepwater</v>
      </c>
      <c r="AD549" s="24"/>
      <c r="AE549" s="24">
        <f>VLOOKUP(J549,rangearea210527!$B$2:$C$1159,2,TRUE)</f>
        <v>6055.1698139999999</v>
      </c>
      <c r="AF549" s="26" t="s">
        <v>118</v>
      </c>
      <c r="AG549" s="26">
        <v>30</v>
      </c>
      <c r="AH549" s="26" t="s">
        <v>84</v>
      </c>
      <c r="AI549" s="26" t="s">
        <v>85</v>
      </c>
      <c r="AJ549" s="27" t="s">
        <v>1397</v>
      </c>
      <c r="AK549" s="27"/>
      <c r="AL549" s="26">
        <v>5</v>
      </c>
      <c r="AM549" s="26">
        <v>1</v>
      </c>
      <c r="AN549" s="26">
        <v>0</v>
      </c>
      <c r="AO549" s="29">
        <v>0</v>
      </c>
      <c r="AP549" s="30"/>
      <c r="AQ549" s="30"/>
      <c r="AR549" s="30"/>
      <c r="AS549" s="1">
        <v>0</v>
      </c>
      <c r="AT549" s="1"/>
      <c r="AU549" s="1">
        <v>1</v>
      </c>
      <c r="AV549" s="1"/>
      <c r="AW549" s="1">
        <v>0</v>
      </c>
      <c r="AX549" s="1">
        <v>0</v>
      </c>
      <c r="AY549" s="1">
        <v>1</v>
      </c>
      <c r="AZ549" s="1">
        <v>1</v>
      </c>
      <c r="BC549" s="1">
        <v>1</v>
      </c>
      <c r="BD549" s="1">
        <v>1</v>
      </c>
      <c r="BH549" s="1">
        <v>1</v>
      </c>
      <c r="BI549" s="1">
        <v>1</v>
      </c>
      <c r="BJ549" s="1">
        <v>1</v>
      </c>
      <c r="BL549" s="1">
        <v>1</v>
      </c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>
        <v>0</v>
      </c>
    </row>
    <row r="550" spans="1:75" ht="15.75" hidden="1" customHeight="1" x14ac:dyDescent="0.3">
      <c r="A550" s="2">
        <v>544</v>
      </c>
      <c r="B550" s="2">
        <v>1</v>
      </c>
      <c r="C550" s="2" t="s">
        <v>1392</v>
      </c>
      <c r="D550" s="1">
        <v>10</v>
      </c>
      <c r="E550" s="2" t="str">
        <f t="shared" si="571"/>
        <v>10_Torpediniformes</v>
      </c>
      <c r="F550" s="2" t="s">
        <v>1393</v>
      </c>
      <c r="G550" s="2" t="s">
        <v>1410</v>
      </c>
      <c r="H550" s="2" t="s">
        <v>1411</v>
      </c>
      <c r="I550" s="2" t="s">
        <v>1414</v>
      </c>
      <c r="J550" s="2" t="s">
        <v>1415</v>
      </c>
      <c r="K550" s="19" t="str">
        <f t="shared" si="572"/>
        <v>Benthobatis marcida</v>
      </c>
      <c r="L550" s="20">
        <f>VLOOKUP($K550,GlobSheetPaste!$H$3:$P$1269,2,FALSE)</f>
        <v>161317</v>
      </c>
      <c r="M550" s="20">
        <f>VLOOKUP($K550,GlobSheetPaste!$H$3:$P$1269,3,FALSE)</f>
        <v>124464702</v>
      </c>
      <c r="N550" s="20" t="str">
        <f>VLOOKUP($K550,GlobSheetPaste!$H$3:$P$1269,4,FALSE)</f>
        <v>published</v>
      </c>
      <c r="O550" s="20" t="str">
        <f>VLOOKUP($K550,GlobSheetPaste!$H$3:$P$1269,5,FALSE)</f>
        <v>LC</v>
      </c>
      <c r="P550" s="20">
        <f>VLOOKUP($K550,GlobSheetPaste!$H$3:$P$1269,6,FALSE)</f>
        <v>2008</v>
      </c>
      <c r="Q550" s="20" t="str">
        <f>VLOOKUP($K550,GlobSheetPaste!$H$3:$P$1269,7,FALSE)</f>
        <v>LC</v>
      </c>
      <c r="R550" s="20" t="str">
        <f>VLOOKUP($K550,GlobSheetPaste!$H$3:$P$1269,8,FALSE)</f>
        <v>NA</v>
      </c>
      <c r="S550" s="20" t="str">
        <f t="shared" si="613"/>
        <v>NoChange</v>
      </c>
      <c r="T550" s="20" t="b">
        <f t="shared" si="573"/>
        <v>0</v>
      </c>
      <c r="U550" s="22">
        <f>VLOOKUP($K550,GlobSheetPaste!$H$3:$P$1269,9,FALSE)</f>
        <v>43891</v>
      </c>
      <c r="V550" s="19">
        <v>275</v>
      </c>
      <c r="W550" s="19">
        <v>922</v>
      </c>
      <c r="X550" s="2" t="b">
        <f t="shared" ref="X550:Y550" si="616">ISNUMBER(V550)</f>
        <v>1</v>
      </c>
      <c r="Y550" s="2" t="b">
        <f t="shared" si="616"/>
        <v>1</v>
      </c>
      <c r="Z550" s="2" t="s">
        <v>89</v>
      </c>
      <c r="AB550" s="2" t="s">
        <v>178</v>
      </c>
      <c r="AC550" s="24" t="str">
        <f ca="1">IFERROR(__xludf.DUMMYFUNCTION("SPLIT(AB550,""_"")"),"Deepwater")</f>
        <v>Deepwater</v>
      </c>
      <c r="AD550" s="24"/>
      <c r="AE550" s="24">
        <f>VLOOKUP(J550,rangearea210527!$B$2:$C$1159,2,TRUE)</f>
        <v>101770.82369999999</v>
      </c>
      <c r="AF550" s="26" t="s">
        <v>118</v>
      </c>
      <c r="AG550" s="26">
        <v>50</v>
      </c>
      <c r="AH550" s="26" t="s">
        <v>84</v>
      </c>
      <c r="AI550" s="26" t="s">
        <v>98</v>
      </c>
      <c r="AJ550" s="27" t="s">
        <v>1402</v>
      </c>
      <c r="AK550" s="27"/>
      <c r="AL550" s="26"/>
      <c r="AM550" s="26">
        <v>1</v>
      </c>
      <c r="AN550" s="26">
        <v>0</v>
      </c>
      <c r="AO550" s="29">
        <v>0</v>
      </c>
      <c r="AP550" s="30"/>
      <c r="AQ550" s="30"/>
      <c r="AR550" s="30"/>
      <c r="AS550" s="1">
        <v>0</v>
      </c>
      <c r="AT550" s="1"/>
      <c r="AU550" s="1"/>
      <c r="AV550" s="1">
        <v>1</v>
      </c>
      <c r="AW550" s="1">
        <v>0</v>
      </c>
      <c r="AX550" s="1">
        <v>0</v>
      </c>
      <c r="AY550" s="1">
        <v>1</v>
      </c>
      <c r="BC550" s="1">
        <v>1</v>
      </c>
      <c r="BH550" s="1">
        <v>1</v>
      </c>
      <c r="BJ550" s="1">
        <v>1</v>
      </c>
      <c r="BL550" s="1">
        <v>1</v>
      </c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>
        <v>0</v>
      </c>
    </row>
    <row r="551" spans="1:75" ht="15.75" hidden="1" customHeight="1" x14ac:dyDescent="0.3">
      <c r="A551" s="2">
        <v>545</v>
      </c>
      <c r="B551" s="2">
        <v>1</v>
      </c>
      <c r="C551" s="2" t="s">
        <v>1392</v>
      </c>
      <c r="D551" s="1">
        <v>10</v>
      </c>
      <c r="E551" s="2" t="str">
        <f t="shared" si="571"/>
        <v>10_Torpediniformes</v>
      </c>
      <c r="F551" s="2" t="s">
        <v>1393</v>
      </c>
      <c r="G551" s="2" t="s">
        <v>1410</v>
      </c>
      <c r="H551" s="2" t="s">
        <v>1411</v>
      </c>
      <c r="I551" s="2" t="s">
        <v>1416</v>
      </c>
      <c r="J551" s="2" t="s">
        <v>1417</v>
      </c>
      <c r="K551" s="19" t="str">
        <f t="shared" si="572"/>
        <v>Benthobatis moresbyi</v>
      </c>
      <c r="L551" s="20">
        <f>VLOOKUP($K551,GlobSheetPaste!$H$3:$P$1269,2,FALSE)</f>
        <v>161349</v>
      </c>
      <c r="M551" s="20">
        <f>VLOOKUP($K551,GlobSheetPaste!$H$3:$P$1269,3,FALSE)</f>
        <v>109901444</v>
      </c>
      <c r="N551" s="20" t="str">
        <f>VLOOKUP($K551,GlobSheetPaste!$H$3:$P$1269,4,FALSE)</f>
        <v>published</v>
      </c>
      <c r="O551" s="20" t="str">
        <f>VLOOKUP($K551,GlobSheetPaste!$H$3:$P$1269,5,FALSE)</f>
        <v>DD</v>
      </c>
      <c r="P551" s="20">
        <f>VLOOKUP($K551,GlobSheetPaste!$H$3:$P$1269,6,FALSE)</f>
        <v>2008</v>
      </c>
      <c r="Q551" s="20" t="str">
        <f>VLOOKUP($K551,GlobSheetPaste!$H$3:$P$1269,7,FALSE)</f>
        <v>LC</v>
      </c>
      <c r="R551" s="20" t="str">
        <f>VLOOKUP($K551,GlobSheetPaste!$H$3:$P$1269,8,FALSE)</f>
        <v>NA</v>
      </c>
      <c r="S551" s="20" t="str">
        <f t="shared" si="613"/>
        <v>non-genuine change</v>
      </c>
      <c r="T551" s="20" t="b">
        <f t="shared" si="573"/>
        <v>0</v>
      </c>
      <c r="U551" s="20">
        <f>VLOOKUP($K551,GlobSheetPaste!$H$3:$P$1269,9,FALSE)</f>
        <v>2017</v>
      </c>
      <c r="V551" s="19">
        <v>787</v>
      </c>
      <c r="W551" s="19">
        <v>1071</v>
      </c>
      <c r="X551" s="2" t="b">
        <f t="shared" ref="X551:Y551" si="617">ISNUMBER(V551)</f>
        <v>1</v>
      </c>
      <c r="Y551" s="2" t="b">
        <f t="shared" si="617"/>
        <v>1</v>
      </c>
      <c r="Z551" s="2" t="s">
        <v>89</v>
      </c>
      <c r="AB551" s="2" t="s">
        <v>178</v>
      </c>
      <c r="AC551" s="24" t="str">
        <f ca="1">IFERROR(__xludf.DUMMYFUNCTION("SPLIT(AB551,""_"")"),"Deepwater")</f>
        <v>Deepwater</v>
      </c>
      <c r="AD551" s="24"/>
      <c r="AE551" s="24">
        <f>VLOOKUP(J551,rangearea210527!$B$2:$C$1159,2,TRUE)</f>
        <v>18035.900730000001</v>
      </c>
      <c r="AF551" s="26" t="s">
        <v>118</v>
      </c>
      <c r="AG551" s="26">
        <v>40</v>
      </c>
      <c r="AH551" s="26" t="s">
        <v>84</v>
      </c>
      <c r="AI551" s="26" t="s">
        <v>85</v>
      </c>
      <c r="AJ551" s="27" t="s">
        <v>1397</v>
      </c>
      <c r="AK551" s="27"/>
      <c r="AL551" s="26"/>
      <c r="AM551" s="26">
        <v>1</v>
      </c>
      <c r="AN551" s="26">
        <v>0</v>
      </c>
      <c r="AO551" s="29">
        <v>0</v>
      </c>
      <c r="AP551" s="30"/>
      <c r="AQ551" s="30"/>
      <c r="AR551" s="30"/>
      <c r="AS551" s="1">
        <v>0</v>
      </c>
      <c r="AT551" s="1"/>
      <c r="AU551" s="1"/>
      <c r="AV551" s="1"/>
      <c r="AW551" s="1">
        <v>0</v>
      </c>
      <c r="AX551" s="1">
        <v>0</v>
      </c>
      <c r="AY551" s="1">
        <v>1</v>
      </c>
      <c r="BC551" s="1">
        <v>1</v>
      </c>
      <c r="BH551" s="1">
        <v>1</v>
      </c>
      <c r="BJ551" s="1">
        <v>1</v>
      </c>
      <c r="BL551" s="1">
        <v>1</v>
      </c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>
        <v>0</v>
      </c>
    </row>
    <row r="552" spans="1:75" ht="15.75" hidden="1" customHeight="1" x14ac:dyDescent="0.3">
      <c r="A552" s="2">
        <v>546</v>
      </c>
      <c r="B552" s="2">
        <v>1</v>
      </c>
      <c r="C552" s="2" t="s">
        <v>1392</v>
      </c>
      <c r="D552" s="1">
        <v>10</v>
      </c>
      <c r="E552" s="2" t="str">
        <f t="shared" si="571"/>
        <v>10_Torpediniformes</v>
      </c>
      <c r="F552" s="2" t="s">
        <v>1393</v>
      </c>
      <c r="G552" s="2" t="s">
        <v>1410</v>
      </c>
      <c r="H552" s="2" t="s">
        <v>1411</v>
      </c>
      <c r="I552" s="2" t="s">
        <v>872</v>
      </c>
      <c r="J552" s="2" t="s">
        <v>1418</v>
      </c>
      <c r="K552" s="19" t="str">
        <f t="shared" si="572"/>
        <v>Benthobatis yangi</v>
      </c>
      <c r="L552" s="20">
        <f>VLOOKUP($K552,GlobSheetPaste!$H$3:$P$1269,2,FALSE)</f>
        <v>161624</v>
      </c>
      <c r="M552" s="20">
        <f>VLOOKUP($K552,GlobSheetPaste!$H$3:$P$1269,3,FALSE)</f>
        <v>124517235</v>
      </c>
      <c r="N552" s="20" t="str">
        <f>VLOOKUP($K552,GlobSheetPaste!$H$3:$P$1269,4,FALSE)</f>
        <v>published</v>
      </c>
      <c r="O552" s="20" t="str">
        <f>VLOOKUP($K552,GlobSheetPaste!$H$3:$P$1269,5,FALSE)</f>
        <v>VU</v>
      </c>
      <c r="P552" s="20">
        <f>VLOOKUP($K552,GlobSheetPaste!$H$3:$P$1269,6,FALSE)</f>
        <v>2008</v>
      </c>
      <c r="Q552" s="20" t="str">
        <f>VLOOKUP($K552,GlobSheetPaste!$H$3:$P$1269,7,FALSE)</f>
        <v>VU</v>
      </c>
      <c r="R552" s="20" t="str">
        <f>VLOOKUP($K552,GlobSheetPaste!$H$3:$P$1269,8,FALSE)</f>
        <v>A2d</v>
      </c>
      <c r="S552" s="20" t="str">
        <f t="shared" si="613"/>
        <v>NoChange</v>
      </c>
      <c r="T552" s="20" t="b">
        <f t="shared" si="573"/>
        <v>0</v>
      </c>
      <c r="U552" s="22">
        <f>VLOOKUP($K552,GlobSheetPaste!$H$3:$P$1269,9,FALSE)</f>
        <v>43891</v>
      </c>
      <c r="V552" s="19">
        <v>300</v>
      </c>
      <c r="W552" s="19">
        <v>300</v>
      </c>
      <c r="X552" s="2" t="b">
        <f t="shared" ref="X552:Y552" si="618">ISNUMBER(V552)</f>
        <v>1</v>
      </c>
      <c r="Y552" s="2" t="b">
        <f t="shared" si="618"/>
        <v>1</v>
      </c>
      <c r="Z552" s="2" t="s">
        <v>89</v>
      </c>
      <c r="AB552" s="2" t="s">
        <v>178</v>
      </c>
      <c r="AC552" s="24" t="str">
        <f ca="1">IFERROR(__xludf.DUMMYFUNCTION("SPLIT(AB552,""_"")"),"Deepwater")</f>
        <v>Deepwater</v>
      </c>
      <c r="AD552" s="24"/>
      <c r="AE552" s="24">
        <f>VLOOKUP(J552,rangearea210527!$B$2:$C$1159,2,TRUE)</f>
        <v>124.7557819</v>
      </c>
      <c r="AF552" s="26" t="s">
        <v>118</v>
      </c>
      <c r="AG552" s="26">
        <v>37</v>
      </c>
      <c r="AH552" s="26" t="s">
        <v>84</v>
      </c>
      <c r="AI552" s="26" t="s">
        <v>85</v>
      </c>
      <c r="AJ552" s="27" t="s">
        <v>1397</v>
      </c>
      <c r="AK552" s="27"/>
      <c r="AL552" s="26">
        <v>5</v>
      </c>
      <c r="AM552" s="26">
        <v>1</v>
      </c>
      <c r="AN552" s="26">
        <v>0</v>
      </c>
      <c r="AO552" s="29">
        <v>0</v>
      </c>
      <c r="AP552" s="30"/>
      <c r="AQ552" s="30"/>
      <c r="AR552" s="30"/>
      <c r="AS552" s="1">
        <v>1</v>
      </c>
      <c r="AT552" s="1"/>
      <c r="AU552" s="1"/>
      <c r="AV552" s="1"/>
      <c r="AW552" s="1">
        <v>0</v>
      </c>
      <c r="AX552" s="1">
        <v>0</v>
      </c>
      <c r="AY552" s="1">
        <v>1</v>
      </c>
      <c r="AZ552" s="1">
        <v>1</v>
      </c>
      <c r="BC552" s="1">
        <v>1</v>
      </c>
      <c r="BD552" s="1">
        <v>1</v>
      </c>
      <c r="BH552" s="1">
        <v>1</v>
      </c>
      <c r="BI552" s="1">
        <v>1</v>
      </c>
      <c r="BJ552" s="1">
        <v>1</v>
      </c>
      <c r="BK552" s="1"/>
      <c r="BL552" s="1">
        <v>1</v>
      </c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>
        <v>0</v>
      </c>
    </row>
    <row r="553" spans="1:75" ht="15.75" hidden="1" customHeight="1" x14ac:dyDescent="0.3">
      <c r="A553" s="2">
        <v>547</v>
      </c>
      <c r="B553" s="2">
        <v>1</v>
      </c>
      <c r="C553" s="2" t="s">
        <v>1392</v>
      </c>
      <c r="D553" s="1">
        <v>10</v>
      </c>
      <c r="E553" s="2" t="str">
        <f t="shared" si="571"/>
        <v>10_Torpediniformes</v>
      </c>
      <c r="F553" s="2" t="s">
        <v>1393</v>
      </c>
      <c r="G553" s="2" t="s">
        <v>1410</v>
      </c>
      <c r="H553" s="2" t="s">
        <v>1419</v>
      </c>
      <c r="I553" s="2" t="s">
        <v>1420</v>
      </c>
      <c r="J553" s="2" t="s">
        <v>1421</v>
      </c>
      <c r="K553" s="19" t="str">
        <f t="shared" si="572"/>
        <v>Diplobatis colombiensis</v>
      </c>
      <c r="L553" s="20">
        <f>VLOOKUP($K553,GlobSheetPaste!$H$3:$P$1269,2,FALSE)</f>
        <v>61401</v>
      </c>
      <c r="M553" s="20">
        <f>VLOOKUP($K553,GlobSheetPaste!$H$3:$P$1269,3,FALSE)</f>
        <v>124456571</v>
      </c>
      <c r="N553" s="20" t="str">
        <f>VLOOKUP($K553,GlobSheetPaste!$H$3:$P$1269,4,FALSE)</f>
        <v>published</v>
      </c>
      <c r="O553" s="20" t="str">
        <f>VLOOKUP($K553,GlobSheetPaste!$H$3:$P$1269,5,FALSE)</f>
        <v>VU</v>
      </c>
      <c r="P553" s="20">
        <f>VLOOKUP($K553,GlobSheetPaste!$H$3:$P$1269,6,FALSE)</f>
        <v>2006</v>
      </c>
      <c r="Q553" s="20" t="str">
        <f>VLOOKUP($K553,GlobSheetPaste!$H$3:$P$1269,7,FALSE)</f>
        <v>VU</v>
      </c>
      <c r="R553" s="20" t="str">
        <f>VLOOKUP($K553,GlobSheetPaste!$H$3:$P$1269,8,FALSE)</f>
        <v>A2d</v>
      </c>
      <c r="S553" s="20" t="str">
        <f t="shared" si="613"/>
        <v>NoChange</v>
      </c>
      <c r="T553" s="20" t="b">
        <f t="shared" si="573"/>
        <v>0</v>
      </c>
      <c r="U553" s="22">
        <f>VLOOKUP($K553,GlobSheetPaste!$H$3:$P$1269,9,FALSE)</f>
        <v>43891</v>
      </c>
      <c r="V553" s="19">
        <v>30</v>
      </c>
      <c r="W553" s="19">
        <v>100</v>
      </c>
      <c r="X553" s="2" t="b">
        <f t="shared" ref="X553:Y553" si="619">ISNUMBER(V553)</f>
        <v>1</v>
      </c>
      <c r="Y553" s="2" t="b">
        <f t="shared" si="619"/>
        <v>1</v>
      </c>
      <c r="Z553" s="2" t="s">
        <v>89</v>
      </c>
      <c r="AB553" s="2" t="s">
        <v>83</v>
      </c>
      <c r="AC553" s="24" t="str">
        <f ca="1">IFERROR(__xludf.DUMMYFUNCTION("SPLIT(AB553,""_"")"),"Coastal")</f>
        <v>Coastal</v>
      </c>
      <c r="AD553" s="24"/>
      <c r="AE553" s="24">
        <f>VLOOKUP(J553,rangearea210527!$B$2:$C$1159,2,TRUE)</f>
        <v>8989.0234230000005</v>
      </c>
      <c r="AF553" s="26" t="s">
        <v>118</v>
      </c>
      <c r="AG553" s="26">
        <v>17</v>
      </c>
      <c r="AH553" s="26" t="s">
        <v>84</v>
      </c>
      <c r="AI553" s="26" t="s">
        <v>85</v>
      </c>
      <c r="AJ553" s="27" t="s">
        <v>1397</v>
      </c>
      <c r="AK553" s="27"/>
      <c r="AL553" s="26">
        <v>4.5</v>
      </c>
      <c r="AM553" s="26">
        <v>0</v>
      </c>
      <c r="AN553" s="26">
        <v>0</v>
      </c>
      <c r="AO553" s="29">
        <v>0</v>
      </c>
      <c r="AP553" s="30"/>
      <c r="AQ553" s="30"/>
      <c r="AR553" s="30"/>
      <c r="AS553" s="1">
        <v>0</v>
      </c>
      <c r="AT553" s="1"/>
      <c r="AU553" s="1" t="s">
        <v>377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B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>
        <v>0</v>
      </c>
    </row>
    <row r="554" spans="1:75" ht="15.75" hidden="1" customHeight="1" x14ac:dyDescent="0.3">
      <c r="A554" s="2">
        <v>548</v>
      </c>
      <c r="B554" s="2">
        <v>1</v>
      </c>
      <c r="C554" s="2" t="s">
        <v>1392</v>
      </c>
      <c r="D554" s="1">
        <v>10</v>
      </c>
      <c r="E554" s="2" t="str">
        <f t="shared" si="571"/>
        <v>10_Torpediniformes</v>
      </c>
      <c r="F554" s="2" t="s">
        <v>1393</v>
      </c>
      <c r="G554" s="2" t="s">
        <v>1410</v>
      </c>
      <c r="H554" s="2" t="s">
        <v>1419</v>
      </c>
      <c r="I554" s="2" t="s">
        <v>1422</v>
      </c>
      <c r="J554" s="2" t="s">
        <v>1423</v>
      </c>
      <c r="K554" s="19" t="str">
        <f t="shared" si="572"/>
        <v>Diplobatis guamachensis</v>
      </c>
      <c r="L554" s="20">
        <f>VLOOKUP($K554,GlobSheetPaste!$H$3:$P$1269,2,FALSE)</f>
        <v>61402</v>
      </c>
      <c r="M554" s="20">
        <f>VLOOKUP($K554,GlobSheetPaste!$H$3:$P$1269,3,FALSE)</f>
        <v>124456675</v>
      </c>
      <c r="N554" s="20" t="str">
        <f>VLOOKUP($K554,GlobSheetPaste!$H$3:$P$1269,4,FALSE)</f>
        <v>published</v>
      </c>
      <c r="O554" s="20" t="str">
        <f>VLOOKUP($K554,GlobSheetPaste!$H$3:$P$1269,5,FALSE)</f>
        <v>VU</v>
      </c>
      <c r="P554" s="20">
        <f>VLOOKUP($K554,GlobSheetPaste!$H$3:$P$1269,6,FALSE)</f>
        <v>2006</v>
      </c>
      <c r="Q554" s="20" t="str">
        <f>VLOOKUP($K554,GlobSheetPaste!$H$3:$P$1269,7,FALSE)</f>
        <v>VU</v>
      </c>
      <c r="R554" s="20" t="str">
        <f>VLOOKUP($K554,GlobSheetPaste!$H$3:$P$1269,8,FALSE)</f>
        <v>A2d</v>
      </c>
      <c r="S554" s="20" t="str">
        <f t="shared" si="613"/>
        <v>NoChange</v>
      </c>
      <c r="T554" s="20" t="b">
        <f t="shared" si="573"/>
        <v>0</v>
      </c>
      <c r="U554" s="22">
        <f>VLOOKUP($K554,GlobSheetPaste!$H$3:$P$1269,9,FALSE)</f>
        <v>43891</v>
      </c>
      <c r="V554" s="19">
        <v>30</v>
      </c>
      <c r="W554" s="19">
        <v>185</v>
      </c>
      <c r="X554" s="2" t="b">
        <f t="shared" ref="X554:Y554" si="620">ISNUMBER(V554)</f>
        <v>1</v>
      </c>
      <c r="Y554" s="2" t="b">
        <f t="shared" si="620"/>
        <v>1</v>
      </c>
      <c r="Z554" s="2" t="s">
        <v>1400</v>
      </c>
      <c r="AB554" s="2" t="s">
        <v>83</v>
      </c>
      <c r="AC554" s="24" t="str">
        <f ca="1">IFERROR(__xludf.DUMMYFUNCTION("SPLIT(AB554,""_"")"),"Coastal")</f>
        <v>Coastal</v>
      </c>
      <c r="AD554" s="24"/>
      <c r="AE554" s="24">
        <f>VLOOKUP(J554,rangearea210527!$B$2:$C$1159,2,TRUE)</f>
        <v>52445.425569999999</v>
      </c>
      <c r="AF554" s="26" t="s">
        <v>118</v>
      </c>
      <c r="AG554" s="26">
        <v>20</v>
      </c>
      <c r="AH554" s="26" t="s">
        <v>84</v>
      </c>
      <c r="AI554" s="26" t="s">
        <v>85</v>
      </c>
      <c r="AJ554" s="27" t="s">
        <v>1397</v>
      </c>
      <c r="AK554" s="27"/>
      <c r="AL554" s="26">
        <v>4.5</v>
      </c>
      <c r="AM554" s="26">
        <v>0</v>
      </c>
      <c r="AN554" s="26">
        <v>0</v>
      </c>
      <c r="AO554" s="29">
        <v>0</v>
      </c>
      <c r="AP554" s="30"/>
      <c r="AQ554" s="30"/>
      <c r="AR554" s="30"/>
      <c r="AS554" s="1">
        <v>0</v>
      </c>
      <c r="AT554" s="1"/>
      <c r="AU554" s="1" t="s">
        <v>377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>
        <v>0</v>
      </c>
    </row>
    <row r="555" spans="1:75" ht="15.75" hidden="1" customHeight="1" x14ac:dyDescent="0.3">
      <c r="A555" s="2">
        <v>549</v>
      </c>
      <c r="B555" s="2">
        <v>1</v>
      </c>
      <c r="C555" s="2" t="s">
        <v>1392</v>
      </c>
      <c r="D555" s="1">
        <v>10</v>
      </c>
      <c r="E555" s="2" t="str">
        <f t="shared" si="571"/>
        <v>10_Torpediniformes</v>
      </c>
      <c r="F555" s="2" t="s">
        <v>1393</v>
      </c>
      <c r="G555" s="2" t="s">
        <v>1410</v>
      </c>
      <c r="H555" s="2" t="s">
        <v>1419</v>
      </c>
      <c r="I555" s="2" t="s">
        <v>1424</v>
      </c>
      <c r="J555" s="2" t="s">
        <v>1425</v>
      </c>
      <c r="K555" s="19" t="str">
        <f t="shared" si="572"/>
        <v>Diplobatis ommata</v>
      </c>
      <c r="L555" s="20">
        <f>VLOOKUP($K555,GlobSheetPaste!$H$3:$P$1269,2,FALSE)</f>
        <v>61403</v>
      </c>
      <c r="M555" s="20">
        <f>VLOOKUP($K555,GlobSheetPaste!$H$3:$P$1269,3,FALSE)</f>
        <v>124456804</v>
      </c>
      <c r="N555" s="20" t="str">
        <f>VLOOKUP($K555,GlobSheetPaste!$H$3:$P$1269,4,FALSE)</f>
        <v>published</v>
      </c>
      <c r="O555" s="20" t="str">
        <f>VLOOKUP($K555,GlobSheetPaste!$H$3:$P$1269,5,FALSE)</f>
        <v>VU</v>
      </c>
      <c r="P555" s="20">
        <f>VLOOKUP($K555,GlobSheetPaste!$H$3:$P$1269,6,FALSE)</f>
        <v>2006</v>
      </c>
      <c r="Q555" s="20" t="str">
        <f>VLOOKUP($K555,GlobSheetPaste!$H$3:$P$1269,7,FALSE)</f>
        <v>LC</v>
      </c>
      <c r="R555" s="20" t="str">
        <f>VLOOKUP($K555,GlobSheetPaste!$H$3:$P$1269,8,FALSE)</f>
        <v>NA</v>
      </c>
      <c r="S555" s="20" t="str">
        <f t="shared" si="613"/>
        <v>non-genuine change</v>
      </c>
      <c r="T555" s="20" t="b">
        <f t="shared" si="573"/>
        <v>0</v>
      </c>
      <c r="U555" s="22">
        <f>VLOOKUP($K555,GlobSheetPaste!$H$3:$P$1269,9,FALSE)</f>
        <v>43891</v>
      </c>
      <c r="V555" s="19">
        <v>0</v>
      </c>
      <c r="W555" s="19">
        <v>94</v>
      </c>
      <c r="X555" s="2" t="b">
        <f t="shared" ref="X555:Y555" si="621">ISNUMBER(V555)</f>
        <v>1</v>
      </c>
      <c r="Y555" s="2" t="b">
        <f t="shared" si="621"/>
        <v>1</v>
      </c>
      <c r="Z555" s="2" t="s">
        <v>89</v>
      </c>
      <c r="AB555" s="2" t="s">
        <v>83</v>
      </c>
      <c r="AC555" s="24" t="str">
        <f ca="1">IFERROR(__xludf.DUMMYFUNCTION("SPLIT(AB555,""_"")"),"Coastal")</f>
        <v>Coastal</v>
      </c>
      <c r="AD555" s="24"/>
      <c r="AE555" s="24">
        <f>VLOOKUP(J555,rangearea210527!$B$2:$C$1159,2,TRUE)</f>
        <v>117169.4898</v>
      </c>
      <c r="AF555" s="26" t="s">
        <v>118</v>
      </c>
      <c r="AG555" s="26">
        <v>25</v>
      </c>
      <c r="AH555" s="26" t="s">
        <v>84</v>
      </c>
      <c r="AI555" s="26" t="s">
        <v>85</v>
      </c>
      <c r="AJ555" s="27" t="s">
        <v>1397</v>
      </c>
      <c r="AK555" s="27"/>
      <c r="AL555" s="26"/>
      <c r="AM555" s="26">
        <v>0</v>
      </c>
      <c r="AN555" s="26">
        <v>0</v>
      </c>
      <c r="AO555" s="29">
        <v>0</v>
      </c>
      <c r="AP555" s="30"/>
      <c r="AQ555" s="26">
        <v>1</v>
      </c>
      <c r="AR555" s="30"/>
      <c r="AS555" s="1">
        <v>0</v>
      </c>
      <c r="AT555" s="1"/>
      <c r="AU555" s="1"/>
      <c r="AV555" s="1"/>
      <c r="AW555" s="1">
        <v>1</v>
      </c>
      <c r="AX555" s="1">
        <v>1</v>
      </c>
      <c r="AY555" s="1">
        <v>1</v>
      </c>
      <c r="BA555" s="1">
        <v>1</v>
      </c>
      <c r="BH555" s="1">
        <v>1</v>
      </c>
      <c r="BJ555" s="1">
        <v>1</v>
      </c>
      <c r="BK555" s="1">
        <v>1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>
        <v>0</v>
      </c>
    </row>
    <row r="556" spans="1:75" ht="15.75" hidden="1" customHeight="1" x14ac:dyDescent="0.3">
      <c r="A556" s="2">
        <v>550</v>
      </c>
      <c r="B556" s="2">
        <v>1</v>
      </c>
      <c r="C556" s="2" t="s">
        <v>1392</v>
      </c>
      <c r="D556" s="1">
        <v>10</v>
      </c>
      <c r="E556" s="2" t="str">
        <f t="shared" si="571"/>
        <v>10_Torpediniformes</v>
      </c>
      <c r="F556" s="2" t="s">
        <v>1393</v>
      </c>
      <c r="G556" s="2" t="s">
        <v>1410</v>
      </c>
      <c r="H556" s="2" t="s">
        <v>1419</v>
      </c>
      <c r="I556" s="2" t="s">
        <v>1426</v>
      </c>
      <c r="J556" s="2" t="s">
        <v>1427</v>
      </c>
      <c r="K556" s="19" t="str">
        <f t="shared" si="572"/>
        <v>Diplobatis picta</v>
      </c>
      <c r="L556" s="20">
        <f>VLOOKUP($K556,GlobSheetPaste!$H$3:$P$1269,2,FALSE)</f>
        <v>61404</v>
      </c>
      <c r="M556" s="20">
        <f>VLOOKUP($K556,GlobSheetPaste!$H$3:$P$1269,3,FALSE)</f>
        <v>3103753</v>
      </c>
      <c r="N556" s="20" t="str">
        <f>VLOOKUP($K556,GlobSheetPaste!$H$3:$P$1269,4,FALSE)</f>
        <v>published</v>
      </c>
      <c r="O556" s="20" t="str">
        <f>VLOOKUP($K556,GlobSheetPaste!$H$3:$P$1269,5,FALSE)</f>
        <v>VU</v>
      </c>
      <c r="P556" s="20">
        <f>VLOOKUP($K556,GlobSheetPaste!$H$3:$P$1269,6,FALSE)</f>
        <v>2006</v>
      </c>
      <c r="Q556" s="20" t="str">
        <f>VLOOKUP($K556,GlobSheetPaste!$H$3:$P$1269,7,FALSE)</f>
        <v>VU</v>
      </c>
      <c r="R556" s="20" t="str">
        <f>VLOOKUP($K556,GlobSheetPaste!$H$3:$P$1269,8,FALSE)</f>
        <v>A2d</v>
      </c>
      <c r="S556" s="20" t="str">
        <f t="shared" si="613"/>
        <v>NoChange</v>
      </c>
      <c r="T556" s="20" t="b">
        <f t="shared" si="573"/>
        <v>0</v>
      </c>
      <c r="U556" s="22">
        <f>VLOOKUP($K556,GlobSheetPaste!$H$3:$P$1269,9,FALSE)</f>
        <v>43891</v>
      </c>
      <c r="V556" s="19">
        <v>0</v>
      </c>
      <c r="W556" s="19">
        <v>130</v>
      </c>
      <c r="X556" s="2" t="b">
        <f t="shared" ref="X556:Y556" si="622">ISNUMBER(V556)</f>
        <v>1</v>
      </c>
      <c r="Y556" s="2" t="b">
        <f t="shared" si="622"/>
        <v>1</v>
      </c>
      <c r="Z556" s="2" t="s">
        <v>89</v>
      </c>
      <c r="AB556" s="2" t="s">
        <v>83</v>
      </c>
      <c r="AC556" s="24" t="str">
        <f ca="1">IFERROR(__xludf.DUMMYFUNCTION("SPLIT(AB556,""_"")"),"Coastal")</f>
        <v>Coastal</v>
      </c>
      <c r="AD556" s="24"/>
      <c r="AE556" s="24">
        <f>VLOOKUP(J556,rangearea210527!$B$2:$C$1159,2,TRUE)</f>
        <v>469512.74829999998</v>
      </c>
      <c r="AF556" s="26" t="s">
        <v>118</v>
      </c>
      <c r="AG556" s="25">
        <v>18</v>
      </c>
      <c r="AH556" s="26" t="s">
        <v>84</v>
      </c>
      <c r="AI556" s="26" t="s">
        <v>85</v>
      </c>
      <c r="AJ556" s="27" t="s">
        <v>1397</v>
      </c>
      <c r="AK556" s="28"/>
      <c r="AL556" s="25">
        <v>10.5</v>
      </c>
      <c r="AM556" s="26">
        <v>0</v>
      </c>
      <c r="AN556" s="26">
        <v>0</v>
      </c>
      <c r="AO556" s="29">
        <v>1</v>
      </c>
      <c r="AP556" s="30"/>
      <c r="AQ556" s="30"/>
      <c r="AR556" s="30"/>
      <c r="AS556" s="1">
        <v>0</v>
      </c>
      <c r="AT556" s="1"/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B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>
        <v>0</v>
      </c>
    </row>
    <row r="557" spans="1:75" ht="15.75" hidden="1" customHeight="1" x14ac:dyDescent="0.3">
      <c r="A557" s="2">
        <v>551</v>
      </c>
      <c r="B557" s="2">
        <v>1</v>
      </c>
      <c r="C557" s="2" t="s">
        <v>1392</v>
      </c>
      <c r="D557" s="1">
        <v>10</v>
      </c>
      <c r="E557" s="2" t="str">
        <f t="shared" si="571"/>
        <v>10_Torpediniformes</v>
      </c>
      <c r="F557" s="2" t="s">
        <v>1393</v>
      </c>
      <c r="G557" s="2" t="s">
        <v>1410</v>
      </c>
      <c r="H557" s="2" t="s">
        <v>1428</v>
      </c>
      <c r="I557" s="2" t="s">
        <v>1429</v>
      </c>
      <c r="J557" s="2" t="s">
        <v>1430</v>
      </c>
      <c r="K557" s="19" t="str">
        <f t="shared" si="572"/>
        <v>Discopyge castelloi</v>
      </c>
      <c r="L557" s="20">
        <f>VLOOKUP($K557,GlobSheetPaste!$H$3:$P$1269,2,FALSE)</f>
        <v>129495899</v>
      </c>
      <c r="M557" s="20">
        <f>VLOOKUP($K557,GlobSheetPaste!$H$3:$P$1269,3,FALSE)</f>
        <v>129495910</v>
      </c>
      <c r="N557" s="20" t="str">
        <f>VLOOKUP($K557,GlobSheetPaste!$H$3:$P$1269,4,FALSE)</f>
        <v>published</v>
      </c>
      <c r="O557" s="20" t="str">
        <f>VLOOKUP($K557,GlobSheetPaste!$H$3:$P$1269,5,FALSE)</f>
        <v>NE</v>
      </c>
      <c r="P557" s="20" t="str">
        <f>VLOOKUP($K557,GlobSheetPaste!$H$3:$P$1269,6,FALSE)</f>
        <v>NA</v>
      </c>
      <c r="Q557" s="20" t="str">
        <f>VLOOKUP($K557,GlobSheetPaste!$H$3:$P$1269,7,FALSE)</f>
        <v>DD</v>
      </c>
      <c r="R557" s="20" t="str">
        <f>VLOOKUP($K557,GlobSheetPaste!$H$3:$P$1269,8,FALSE)</f>
        <v>NA</v>
      </c>
      <c r="S557" s="1" t="s">
        <v>117</v>
      </c>
      <c r="T557" s="20" t="b">
        <f t="shared" si="573"/>
        <v>0</v>
      </c>
      <c r="U557" s="22">
        <f>VLOOKUP($K557,GlobSheetPaste!$H$3:$P$1269,9,FALSE)</f>
        <v>43891</v>
      </c>
      <c r="V557" s="19">
        <v>35</v>
      </c>
      <c r="W557" s="19">
        <v>56</v>
      </c>
      <c r="X557" s="2" t="b">
        <f t="shared" ref="X557:Y557" si="623">ISNUMBER(V557)</f>
        <v>1</v>
      </c>
      <c r="Y557" s="2" t="b">
        <f t="shared" si="623"/>
        <v>1</v>
      </c>
      <c r="Z557" s="2" t="s">
        <v>89</v>
      </c>
      <c r="AB557" s="2" t="s">
        <v>83</v>
      </c>
      <c r="AC557" s="24" t="str">
        <f ca="1">IFERROR(__xludf.DUMMYFUNCTION("SPLIT(AB557,""_"")"),"Coastal")</f>
        <v>Coastal</v>
      </c>
      <c r="AD557" s="24"/>
      <c r="AE557" s="24">
        <f>VLOOKUP(J557,rangearea210527!$B$2:$C$1159,2,TRUE)</f>
        <v>14198.867749999999</v>
      </c>
      <c r="AF557" s="26" t="s">
        <v>118</v>
      </c>
      <c r="AG557" s="26">
        <v>31</v>
      </c>
      <c r="AH557" s="26" t="s">
        <v>84</v>
      </c>
      <c r="AI557" s="26" t="s">
        <v>85</v>
      </c>
      <c r="AJ557" s="27" t="s">
        <v>1397</v>
      </c>
      <c r="AK557" s="27"/>
      <c r="AL557" s="26"/>
      <c r="AM557" s="26">
        <v>0</v>
      </c>
      <c r="AN557" s="26">
        <v>0</v>
      </c>
      <c r="AO557" s="29">
        <v>0</v>
      </c>
      <c r="AP557" s="30"/>
      <c r="AQ557" s="30"/>
      <c r="AR557" s="30"/>
      <c r="AS557" s="1">
        <v>0</v>
      </c>
      <c r="AT557" s="1"/>
      <c r="AU557" s="1">
        <v>1</v>
      </c>
      <c r="AV557" s="1"/>
      <c r="AW557" s="1">
        <v>1</v>
      </c>
      <c r="AX557" s="1">
        <v>1</v>
      </c>
      <c r="AY557" s="1">
        <v>1</v>
      </c>
      <c r="BA557" s="1">
        <v>1</v>
      </c>
      <c r="BG557" s="1">
        <v>1</v>
      </c>
      <c r="BH557" s="1">
        <v>1</v>
      </c>
      <c r="BI557" s="1"/>
      <c r="BJ557" s="1">
        <v>1</v>
      </c>
      <c r="BK557" s="1">
        <v>1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>
        <v>0</v>
      </c>
    </row>
    <row r="558" spans="1:75" ht="15.75" hidden="1" customHeight="1" x14ac:dyDescent="0.3">
      <c r="A558" s="2">
        <v>552</v>
      </c>
      <c r="B558" s="2">
        <v>1</v>
      </c>
      <c r="C558" s="2" t="s">
        <v>1392</v>
      </c>
      <c r="D558" s="1">
        <v>10</v>
      </c>
      <c r="E558" s="2" t="str">
        <f t="shared" si="571"/>
        <v>10_Torpediniformes</v>
      </c>
      <c r="F558" s="2" t="s">
        <v>1393</v>
      </c>
      <c r="G558" s="2" t="s">
        <v>1410</v>
      </c>
      <c r="H558" s="2" t="s">
        <v>1428</v>
      </c>
      <c r="I558" s="2" t="s">
        <v>1431</v>
      </c>
      <c r="J558" s="2" t="s">
        <v>1432</v>
      </c>
      <c r="K558" s="19" t="str">
        <f t="shared" si="572"/>
        <v>Discopyge tschudii</v>
      </c>
      <c r="L558" s="20">
        <f>VLOOKUP($K558,GlobSheetPaste!$H$3:$P$1269,2,FALSE)</f>
        <v>44993</v>
      </c>
      <c r="M558" s="20">
        <f>VLOOKUP($K558,GlobSheetPaste!$H$3:$P$1269,3,FALSE)</f>
        <v>2999889</v>
      </c>
      <c r="N558" s="20" t="str">
        <f>VLOOKUP($K558,GlobSheetPaste!$H$3:$P$1269,4,FALSE)</f>
        <v>published</v>
      </c>
      <c r="O558" s="20" t="str">
        <f>VLOOKUP($K558,GlobSheetPaste!$H$3:$P$1269,5,FALSE)</f>
        <v>NT</v>
      </c>
      <c r="P558" s="20">
        <f>VLOOKUP($K558,GlobSheetPaste!$H$3:$P$1269,6,FALSE)</f>
        <v>2004</v>
      </c>
      <c r="Q558" s="20" t="str">
        <f>VLOOKUP($K558,GlobSheetPaste!$H$3:$P$1269,7,FALSE)</f>
        <v>LC</v>
      </c>
      <c r="R558" s="20" t="str">
        <f>VLOOKUP($K558,GlobSheetPaste!$H$3:$P$1269,8,FALSE)</f>
        <v>NA</v>
      </c>
      <c r="S558" s="20" t="str">
        <f t="shared" ref="S558:S559" si="624">IF(O558=Q558,"NoChange","non-genuine change")</f>
        <v>non-genuine change</v>
      </c>
      <c r="T558" s="20" t="b">
        <f t="shared" si="573"/>
        <v>0</v>
      </c>
      <c r="U558" s="22">
        <f>VLOOKUP($K558,GlobSheetPaste!$H$3:$P$1269,9,FALSE)</f>
        <v>43891</v>
      </c>
      <c r="V558" s="19">
        <v>10</v>
      </c>
      <c r="W558" s="19">
        <v>160</v>
      </c>
      <c r="X558" s="2" t="b">
        <f t="shared" ref="X558:Y558" si="625">ISNUMBER(V558)</f>
        <v>1</v>
      </c>
      <c r="Y558" s="2" t="b">
        <f t="shared" si="625"/>
        <v>1</v>
      </c>
      <c r="Z558" s="2" t="s">
        <v>89</v>
      </c>
      <c r="AB558" s="2" t="s">
        <v>83</v>
      </c>
      <c r="AC558" s="24" t="str">
        <f ca="1">IFERROR(__xludf.DUMMYFUNCTION("SPLIT(AB558,""_"")"),"Coastal")</f>
        <v>Coastal</v>
      </c>
      <c r="AD558" s="24"/>
      <c r="AE558" s="24">
        <f>VLOOKUP(J558,rangearea210527!$B$2:$C$1159,2,TRUE)</f>
        <v>914761.80570000003</v>
      </c>
      <c r="AF558" s="26"/>
      <c r="AG558" s="26">
        <v>55</v>
      </c>
      <c r="AH558" s="26" t="s">
        <v>84</v>
      </c>
      <c r="AI558" s="26" t="s">
        <v>98</v>
      </c>
      <c r="AJ558" s="27" t="s">
        <v>1402</v>
      </c>
      <c r="AK558" s="27"/>
      <c r="AL558" s="26"/>
      <c r="AM558" s="26">
        <v>0</v>
      </c>
      <c r="AN558" s="26">
        <v>0</v>
      </c>
      <c r="AO558" s="29">
        <v>0</v>
      </c>
      <c r="AP558" s="30"/>
      <c r="AQ558" s="30"/>
      <c r="AR558" s="30"/>
      <c r="AS558" s="1">
        <v>0</v>
      </c>
      <c r="AT558" s="1"/>
      <c r="AU558" s="1">
        <v>1</v>
      </c>
      <c r="AV558" s="1"/>
      <c r="AW558" s="1">
        <v>1</v>
      </c>
      <c r="AX558" s="1">
        <v>1</v>
      </c>
      <c r="AY558" s="1">
        <v>1</v>
      </c>
      <c r="BA558" s="1">
        <v>1</v>
      </c>
      <c r="BJ558" s="1">
        <v>1</v>
      </c>
      <c r="BK558" s="1">
        <v>1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>
        <v>0</v>
      </c>
    </row>
    <row r="559" spans="1:75" ht="15.75" hidden="1" customHeight="1" x14ac:dyDescent="0.3">
      <c r="A559" s="2">
        <v>553</v>
      </c>
      <c r="B559" s="2">
        <v>1</v>
      </c>
      <c r="C559" s="2" t="s">
        <v>1392</v>
      </c>
      <c r="D559" s="1">
        <v>10</v>
      </c>
      <c r="E559" s="2" t="str">
        <f t="shared" si="571"/>
        <v>10_Torpediniformes</v>
      </c>
      <c r="F559" s="2" t="s">
        <v>1393</v>
      </c>
      <c r="G559" s="2" t="s">
        <v>1410</v>
      </c>
      <c r="H559" s="2" t="s">
        <v>1433</v>
      </c>
      <c r="I559" s="2" t="s">
        <v>1434</v>
      </c>
      <c r="J559" s="2" t="s">
        <v>1435</v>
      </c>
      <c r="K559" s="19" t="str">
        <f t="shared" si="572"/>
        <v>Narcine atzi</v>
      </c>
      <c r="L559" s="20">
        <f>VLOOKUP($K559,GlobSheetPaste!$H$3:$P$1269,2,FALSE)</f>
        <v>161660</v>
      </c>
      <c r="M559" s="20">
        <f>VLOOKUP($K559,GlobSheetPaste!$H$3:$P$1269,3,FALSE)</f>
        <v>178201355</v>
      </c>
      <c r="N559" s="20" t="str">
        <f>VLOOKUP($K559,GlobSheetPaste!$H$3:$P$1269,4,FALSE)</f>
        <v>submitted</v>
      </c>
      <c r="O559" s="20" t="str">
        <f>VLOOKUP($K559,GlobSheetPaste!$H$3:$P$1269,5,FALSE)</f>
        <v>DD</v>
      </c>
      <c r="P559" s="20">
        <f>VLOOKUP($K559,GlobSheetPaste!$H$3:$P$1269,6,FALSE)</f>
        <v>2004</v>
      </c>
      <c r="Q559" s="20" t="str">
        <f>VLOOKUP($K559,GlobSheetPaste!$H$3:$P$1269,7,FALSE)</f>
        <v>VU</v>
      </c>
      <c r="R559" s="20" t="str">
        <f>VLOOKUP($K559,GlobSheetPaste!$H$3:$P$1269,8,FALSE)</f>
        <v>A2d</v>
      </c>
      <c r="S559" s="20" t="str">
        <f t="shared" si="624"/>
        <v>non-genuine change</v>
      </c>
      <c r="T559" s="20" t="b">
        <f t="shared" si="573"/>
        <v>0</v>
      </c>
      <c r="U559" s="20" t="str">
        <f>VLOOKUP($K559,GlobSheetPaste!$H$3:$P$1269,9,FALSE)</f>
        <v>Submitted 201106</v>
      </c>
      <c r="V559" s="19">
        <v>27</v>
      </c>
      <c r="W559" s="19">
        <v>30</v>
      </c>
      <c r="X559" s="2" t="b">
        <f t="shared" ref="X559:Y559" si="626">ISNUMBER(V559)</f>
        <v>1</v>
      </c>
      <c r="Y559" s="2" t="b">
        <f t="shared" si="626"/>
        <v>1</v>
      </c>
      <c r="Z559" s="2" t="s">
        <v>1436</v>
      </c>
      <c r="AB559" s="2" t="s">
        <v>83</v>
      </c>
      <c r="AC559" s="24" t="str">
        <f ca="1">IFERROR(__xludf.DUMMYFUNCTION("SPLIT(AB559,""_"")"),"Coastal")</f>
        <v>Coastal</v>
      </c>
      <c r="AD559" s="24"/>
      <c r="AE559" s="24">
        <f>VLOOKUP(J559,rangearea210527!$B$2:$C$1159,2,TRUE)</f>
        <v>57515.10989</v>
      </c>
      <c r="AF559" s="26" t="s">
        <v>118</v>
      </c>
      <c r="AG559" s="26">
        <v>42</v>
      </c>
      <c r="AH559" s="26" t="s">
        <v>84</v>
      </c>
      <c r="AI559" s="26" t="s">
        <v>85</v>
      </c>
      <c r="AJ559" s="27" t="s">
        <v>1397</v>
      </c>
      <c r="AK559" s="27"/>
      <c r="AL559" s="26">
        <v>4.7</v>
      </c>
      <c r="AM559" s="26">
        <v>0</v>
      </c>
      <c r="AN559" s="26">
        <v>0</v>
      </c>
      <c r="AO559" s="29">
        <v>0</v>
      </c>
      <c r="AP559" s="30"/>
      <c r="AQ559" s="30"/>
      <c r="AR559" s="30"/>
      <c r="AS559" s="1">
        <v>1</v>
      </c>
      <c r="AT559" s="1"/>
      <c r="AU559" s="1"/>
      <c r="AV559" s="1"/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1</v>
      </c>
      <c r="BH559" s="1">
        <v>1</v>
      </c>
      <c r="BI559" s="1">
        <v>1</v>
      </c>
      <c r="BJ559" s="1">
        <v>1</v>
      </c>
      <c r="BK559" s="1">
        <v>1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>
        <v>0</v>
      </c>
    </row>
    <row r="560" spans="1:75" ht="15.75" hidden="1" customHeight="1" x14ac:dyDescent="0.3">
      <c r="A560" s="2">
        <v>554</v>
      </c>
      <c r="B560" s="2">
        <v>1</v>
      </c>
      <c r="C560" s="2" t="s">
        <v>1392</v>
      </c>
      <c r="D560" s="1">
        <v>10</v>
      </c>
      <c r="E560" s="2" t="str">
        <f t="shared" si="571"/>
        <v>10_Torpediniformes</v>
      </c>
      <c r="F560" s="2" t="s">
        <v>1393</v>
      </c>
      <c r="G560" s="2" t="s">
        <v>1410</v>
      </c>
      <c r="H560" s="2" t="s">
        <v>1433</v>
      </c>
      <c r="I560" s="2" t="s">
        <v>1037</v>
      </c>
      <c r="J560" s="2" t="s">
        <v>1437</v>
      </c>
      <c r="K560" s="19" t="str">
        <f t="shared" si="572"/>
        <v>Narcine baliensis</v>
      </c>
      <c r="L560" s="20">
        <f>VLOOKUP($K560,GlobSheetPaste!$H$3:$P$1269,2,FALSE)</f>
        <v>176486255</v>
      </c>
      <c r="M560" s="20">
        <f>VLOOKUP($K560,GlobSheetPaste!$H$3:$P$1269,3,FALSE)</f>
        <v>176486260</v>
      </c>
      <c r="N560" s="20" t="str">
        <f>VLOOKUP($K560,GlobSheetPaste!$H$3:$P$1269,4,FALSE)</f>
        <v>submitted</v>
      </c>
      <c r="O560" s="20" t="str">
        <f>VLOOKUP($K560,GlobSheetPaste!$H$3:$P$1269,5,FALSE)</f>
        <v>NE</v>
      </c>
      <c r="P560" s="20" t="str">
        <f>VLOOKUP($K560,GlobSheetPaste!$H$3:$P$1269,6,FALSE)</f>
        <v>NA</v>
      </c>
      <c r="Q560" s="20" t="str">
        <f>VLOOKUP($K560,GlobSheetPaste!$H$3:$P$1269,7,FALSE)</f>
        <v>NT</v>
      </c>
      <c r="R560" s="20" t="str">
        <f>VLOOKUP($K560,GlobSheetPaste!$H$3:$P$1269,8,FALSE)</f>
        <v>A2d</v>
      </c>
      <c r="S560" s="1" t="s">
        <v>117</v>
      </c>
      <c r="T560" s="20" t="b">
        <f t="shared" si="573"/>
        <v>0</v>
      </c>
      <c r="U560" s="20" t="str">
        <f>VLOOKUP($K560,GlobSheetPaste!$H$3:$P$1269,9,FALSE)</f>
        <v>Submitted 201106</v>
      </c>
      <c r="V560" s="19">
        <v>60</v>
      </c>
      <c r="W560" s="19">
        <v>60</v>
      </c>
      <c r="X560" s="2" t="b">
        <f t="shared" ref="X560:Y560" si="627">ISNUMBER(V560)</f>
        <v>1</v>
      </c>
      <c r="Y560" s="2" t="b">
        <f t="shared" si="627"/>
        <v>1</v>
      </c>
      <c r="Z560" s="2" t="s">
        <v>1400</v>
      </c>
      <c r="AB560" s="2" t="s">
        <v>83</v>
      </c>
      <c r="AC560" s="24" t="str">
        <f ca="1">IFERROR(__xludf.DUMMYFUNCTION("SPLIT(AB560,""_"")"),"Coastal")</f>
        <v>Coastal</v>
      </c>
      <c r="AD560" s="24"/>
      <c r="AE560" s="24">
        <f>VLOOKUP(J560,rangearea210527!$B$2:$C$1159,2,TRUE)</f>
        <v>8917.9930960000002</v>
      </c>
      <c r="AF560" s="26" t="s">
        <v>118</v>
      </c>
      <c r="AG560" s="26">
        <v>31</v>
      </c>
      <c r="AH560" s="26" t="s">
        <v>84</v>
      </c>
      <c r="AI560" s="26" t="s">
        <v>85</v>
      </c>
      <c r="AJ560" s="27" t="s">
        <v>1397</v>
      </c>
      <c r="AK560" s="27"/>
      <c r="AL560" s="26">
        <v>3.5</v>
      </c>
      <c r="AM560" s="26">
        <v>0</v>
      </c>
      <c r="AN560" s="26">
        <v>0</v>
      </c>
      <c r="AO560" s="29">
        <v>0</v>
      </c>
      <c r="AP560" s="30"/>
      <c r="AQ560" s="30"/>
      <c r="AR560" s="30"/>
      <c r="AS560" s="1">
        <v>1</v>
      </c>
      <c r="AT560" s="1"/>
      <c r="AU560" s="1"/>
      <c r="AV560" s="1"/>
      <c r="AW560" s="1">
        <v>1</v>
      </c>
      <c r="AX560" s="1">
        <v>1</v>
      </c>
      <c r="AY560" s="1">
        <v>1</v>
      </c>
      <c r="BA560" s="1">
        <v>1</v>
      </c>
      <c r="BH560" s="1">
        <v>1</v>
      </c>
      <c r="BJ560" s="1">
        <v>1</v>
      </c>
      <c r="BK560" s="1">
        <v>1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>
        <v>0</v>
      </c>
    </row>
    <row r="561" spans="1:75" ht="15.75" hidden="1" customHeight="1" x14ac:dyDescent="0.3">
      <c r="A561" s="2">
        <v>555</v>
      </c>
      <c r="B561" s="2">
        <v>1</v>
      </c>
      <c r="C561" s="2" t="s">
        <v>1392</v>
      </c>
      <c r="D561" s="1">
        <v>10</v>
      </c>
      <c r="E561" s="2" t="str">
        <f t="shared" si="571"/>
        <v>10_Torpediniformes</v>
      </c>
      <c r="F561" s="2" t="s">
        <v>1393</v>
      </c>
      <c r="G561" s="2" t="s">
        <v>1410</v>
      </c>
      <c r="H561" s="2" t="s">
        <v>1433</v>
      </c>
      <c r="I561" s="2" t="s">
        <v>1438</v>
      </c>
      <c r="J561" s="2" t="s">
        <v>1439</v>
      </c>
      <c r="K561" s="19" t="str">
        <f t="shared" si="572"/>
        <v>Narcine bancroftii</v>
      </c>
      <c r="L561" s="20">
        <f>VLOOKUP($K561,GlobSheetPaste!$H$3:$P$1269,2,FALSE)</f>
        <v>63142</v>
      </c>
      <c r="M561" s="20">
        <f>VLOOKUP($K561,GlobSheetPaste!$H$3:$P$1269,3,FALSE)</f>
        <v>3121523</v>
      </c>
      <c r="N561" s="20" t="str">
        <f>VLOOKUP($K561,GlobSheetPaste!$H$3:$P$1269,4,FALSE)</f>
        <v>published</v>
      </c>
      <c r="O561" s="20" t="str">
        <f>VLOOKUP($K561,GlobSheetPaste!$H$3:$P$1269,5,FALSE)</f>
        <v>CR</v>
      </c>
      <c r="P561" s="20">
        <f>VLOOKUP($K561,GlobSheetPaste!$H$3:$P$1269,6,FALSE)</f>
        <v>2007</v>
      </c>
      <c r="Q561" s="20" t="str">
        <f>VLOOKUP($K561,GlobSheetPaste!$H$3:$P$1269,7,FALSE)</f>
        <v>LC</v>
      </c>
      <c r="R561" s="20" t="str">
        <f>VLOOKUP($K561,GlobSheetPaste!$H$3:$P$1269,8,FALSE)</f>
        <v>NA</v>
      </c>
      <c r="S561" s="20" t="str">
        <f t="shared" ref="S561:S586" si="628">IF(O561=Q561,"NoChange","non-genuine change")</f>
        <v>non-genuine change</v>
      </c>
      <c r="T561" s="20" t="b">
        <f t="shared" si="573"/>
        <v>0</v>
      </c>
      <c r="U561" s="20">
        <f>VLOOKUP($K561,GlobSheetPaste!$H$3:$P$1269,9,FALSE)</f>
        <v>2018</v>
      </c>
      <c r="V561" s="19">
        <v>0</v>
      </c>
      <c r="W561" s="19">
        <v>37</v>
      </c>
      <c r="X561" s="2" t="b">
        <f t="shared" ref="X561:Y561" si="629">ISNUMBER(V561)</f>
        <v>1</v>
      </c>
      <c r="Y561" s="2" t="b">
        <f t="shared" si="629"/>
        <v>1</v>
      </c>
      <c r="Z561" s="2" t="s">
        <v>89</v>
      </c>
      <c r="AB561" s="2" t="s">
        <v>83</v>
      </c>
      <c r="AC561" s="24" t="str">
        <f ca="1">IFERROR(__xludf.DUMMYFUNCTION("SPLIT(AB561,""_"")"),"Coastal")</f>
        <v>Coastal</v>
      </c>
      <c r="AD561" s="24"/>
      <c r="AE561" s="24">
        <f>VLOOKUP(J561,rangearea210527!$B$2:$C$1159,2,TRUE)</f>
        <v>578072.8824</v>
      </c>
      <c r="AF561" s="26"/>
      <c r="AG561" s="26">
        <v>65</v>
      </c>
      <c r="AH561" s="26" t="s">
        <v>84</v>
      </c>
      <c r="AI561" s="26" t="s">
        <v>98</v>
      </c>
      <c r="AJ561" s="27" t="s">
        <v>1402</v>
      </c>
      <c r="AK561" s="27"/>
      <c r="AL561" s="26"/>
      <c r="AM561" s="26">
        <v>0</v>
      </c>
      <c r="AN561" s="26">
        <v>0</v>
      </c>
      <c r="AO561" s="29">
        <v>0</v>
      </c>
      <c r="AP561" s="30"/>
      <c r="AQ561" s="30"/>
      <c r="AR561" s="30"/>
      <c r="AS561" s="1">
        <v>0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BA561" s="1">
        <v>1</v>
      </c>
      <c r="BJ561" s="1">
        <v>1</v>
      </c>
      <c r="BK561" s="1">
        <v>1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>
        <v>0</v>
      </c>
    </row>
    <row r="562" spans="1:75" ht="15.75" hidden="1" customHeight="1" x14ac:dyDescent="0.3">
      <c r="A562" s="2">
        <v>556</v>
      </c>
      <c r="B562" s="2">
        <v>1</v>
      </c>
      <c r="C562" s="2" t="s">
        <v>1392</v>
      </c>
      <c r="D562" s="1">
        <v>10</v>
      </c>
      <c r="E562" s="2" t="str">
        <f t="shared" si="571"/>
        <v>10_Torpediniformes</v>
      </c>
      <c r="F562" s="2" t="s">
        <v>1393</v>
      </c>
      <c r="G562" s="2" t="s">
        <v>1410</v>
      </c>
      <c r="H562" s="2" t="s">
        <v>1433</v>
      </c>
      <c r="I562" s="2" t="s">
        <v>526</v>
      </c>
      <c r="J562" s="2" t="s">
        <v>1440</v>
      </c>
      <c r="K562" s="19" t="str">
        <f t="shared" si="572"/>
        <v>Narcine brasiliensis</v>
      </c>
      <c r="L562" s="20">
        <f>VLOOKUP($K562,GlobSheetPaste!$H$3:$P$1269,2,FALSE)</f>
        <v>63157</v>
      </c>
      <c r="M562" s="20">
        <f>VLOOKUP($K562,GlobSheetPaste!$H$3:$P$1269,3,FALSE)</f>
        <v>3124169</v>
      </c>
      <c r="N562" s="20" t="str">
        <f>VLOOKUP($K562,GlobSheetPaste!$H$3:$P$1269,4,FALSE)</f>
        <v>published</v>
      </c>
      <c r="O562" s="20" t="str">
        <f>VLOOKUP($K562,GlobSheetPaste!$H$3:$P$1269,5,FALSE)</f>
        <v>DD</v>
      </c>
      <c r="P562" s="20">
        <f>VLOOKUP($K562,GlobSheetPaste!$H$3:$P$1269,6,FALSE)</f>
        <v>2007</v>
      </c>
      <c r="Q562" s="20" t="str">
        <f>VLOOKUP($K562,GlobSheetPaste!$H$3:$P$1269,7,FALSE)</f>
        <v>NT</v>
      </c>
      <c r="R562" s="20" t="str">
        <f>VLOOKUP($K562,GlobSheetPaste!$H$3:$P$1269,8,FALSE)</f>
        <v>A2d</v>
      </c>
      <c r="S562" s="20" t="str">
        <f t="shared" si="628"/>
        <v>non-genuine change</v>
      </c>
      <c r="T562" s="20" t="b">
        <f t="shared" si="573"/>
        <v>0</v>
      </c>
      <c r="U562" s="22">
        <f>VLOOKUP($K562,GlobSheetPaste!$H$3:$P$1269,9,FALSE)</f>
        <v>43891</v>
      </c>
      <c r="V562" s="19">
        <v>6</v>
      </c>
      <c r="W562" s="19">
        <v>60</v>
      </c>
      <c r="X562" s="2" t="b">
        <f t="shared" ref="X562:Y562" si="630">ISNUMBER(V562)</f>
        <v>1</v>
      </c>
      <c r="Y562" s="2" t="b">
        <f t="shared" si="630"/>
        <v>1</v>
      </c>
      <c r="Z562" s="2" t="s">
        <v>89</v>
      </c>
      <c r="AB562" s="2" t="s">
        <v>83</v>
      </c>
      <c r="AC562" s="24" t="str">
        <f ca="1">IFERROR(__xludf.DUMMYFUNCTION("SPLIT(AB562,""_"")"),"Coastal")</f>
        <v>Coastal</v>
      </c>
      <c r="AD562" s="24"/>
      <c r="AE562" s="24">
        <f>VLOOKUP(J562,rangearea210527!$B$2:$C$1159,2,TRUE)</f>
        <v>184225.8872</v>
      </c>
      <c r="AF562" s="26"/>
      <c r="AG562" s="26">
        <v>45</v>
      </c>
      <c r="AH562" s="26" t="s">
        <v>84</v>
      </c>
      <c r="AI562" s="26" t="s">
        <v>85</v>
      </c>
      <c r="AJ562" s="27" t="s">
        <v>1397</v>
      </c>
      <c r="AK562" s="27"/>
      <c r="AL562" s="26">
        <v>8.6999999999999993</v>
      </c>
      <c r="AM562" s="26">
        <v>0</v>
      </c>
      <c r="AN562" s="26">
        <v>0</v>
      </c>
      <c r="AO562" s="29">
        <v>0</v>
      </c>
      <c r="AP562" s="30"/>
      <c r="AQ562" s="30"/>
      <c r="AR562" s="30"/>
      <c r="AS562" s="1">
        <v>0</v>
      </c>
      <c r="AT562" s="1"/>
      <c r="AU562" s="1">
        <v>1</v>
      </c>
      <c r="AV562" s="1"/>
      <c r="AW562" s="1">
        <v>1</v>
      </c>
      <c r="AX562" s="1">
        <v>1</v>
      </c>
      <c r="AY562" s="1">
        <v>1</v>
      </c>
      <c r="BA562" s="1">
        <v>1</v>
      </c>
      <c r="BJ562" s="1">
        <v>1</v>
      </c>
      <c r="BK562" s="1">
        <v>1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>
        <v>0</v>
      </c>
    </row>
    <row r="563" spans="1:75" ht="15.75" hidden="1" customHeight="1" x14ac:dyDescent="0.3">
      <c r="A563" s="2">
        <v>557</v>
      </c>
      <c r="B563" s="2">
        <v>1</v>
      </c>
      <c r="C563" s="2" t="s">
        <v>1392</v>
      </c>
      <c r="D563" s="1">
        <v>10</v>
      </c>
      <c r="E563" s="2" t="str">
        <f t="shared" si="571"/>
        <v>10_Torpediniformes</v>
      </c>
      <c r="F563" s="2" t="s">
        <v>1393</v>
      </c>
      <c r="G563" s="2" t="s">
        <v>1410</v>
      </c>
      <c r="H563" s="2" t="s">
        <v>1433</v>
      </c>
      <c r="I563" s="2" t="s">
        <v>1441</v>
      </c>
      <c r="J563" s="2" t="s">
        <v>1442</v>
      </c>
      <c r="K563" s="19" t="str">
        <f t="shared" si="572"/>
        <v>Narcine brevilabiata</v>
      </c>
      <c r="L563" s="20">
        <f>VLOOKUP($K563,GlobSheetPaste!$H$3:$P$1269,2,FALSE)</f>
        <v>61406</v>
      </c>
      <c r="M563" s="20">
        <f>VLOOKUP($K563,GlobSheetPaste!$H$3:$P$1269,3,FALSE)</f>
        <v>124456946</v>
      </c>
      <c r="N563" s="20" t="str">
        <f>VLOOKUP($K563,GlobSheetPaste!$H$3:$P$1269,4,FALSE)</f>
        <v>published</v>
      </c>
      <c r="O563" s="20" t="str">
        <f>VLOOKUP($K563,GlobSheetPaste!$H$3:$P$1269,5,FALSE)</f>
        <v>VU</v>
      </c>
      <c r="P563" s="20">
        <f>VLOOKUP($K563,GlobSheetPaste!$H$3:$P$1269,6,FALSE)</f>
        <v>2006</v>
      </c>
      <c r="Q563" s="20" t="str">
        <f>VLOOKUP($K563,GlobSheetPaste!$H$3:$P$1269,7,FALSE)</f>
        <v>VU</v>
      </c>
      <c r="R563" s="20" t="str">
        <f>VLOOKUP($K563,GlobSheetPaste!$H$3:$P$1269,8,FALSE)</f>
        <v>A2d</v>
      </c>
      <c r="S563" s="20" t="str">
        <f t="shared" si="628"/>
        <v>NoChange</v>
      </c>
      <c r="T563" s="20" t="b">
        <f t="shared" si="573"/>
        <v>0</v>
      </c>
      <c r="U563" s="22">
        <f>VLOOKUP($K563,GlobSheetPaste!$H$3:$P$1269,9,FALSE)</f>
        <v>43891</v>
      </c>
      <c r="V563" s="19">
        <v>41</v>
      </c>
      <c r="W563" s="19">
        <v>70</v>
      </c>
      <c r="X563" s="2" t="b">
        <f t="shared" ref="X563:Y563" si="631">ISNUMBER(V563)</f>
        <v>1</v>
      </c>
      <c r="Y563" s="2" t="b">
        <f t="shared" si="631"/>
        <v>1</v>
      </c>
      <c r="Z563" s="2" t="s">
        <v>1436</v>
      </c>
      <c r="AB563" s="2" t="s">
        <v>83</v>
      </c>
      <c r="AC563" s="24" t="str">
        <f ca="1">IFERROR(__xludf.DUMMYFUNCTION("SPLIT(AB563,""_"")"),"Coastal")</f>
        <v>Coastal</v>
      </c>
      <c r="AD563" s="24"/>
      <c r="AE563" s="24">
        <f>VLOOKUP(J563,rangearea210527!$B$2:$C$1159,2,TRUE)</f>
        <v>248671.77669999999</v>
      </c>
      <c r="AF563" s="26"/>
      <c r="AG563" s="26">
        <v>32</v>
      </c>
      <c r="AH563" s="26" t="s">
        <v>84</v>
      </c>
      <c r="AI563" s="26" t="s">
        <v>85</v>
      </c>
      <c r="AJ563" s="27" t="s">
        <v>1397</v>
      </c>
      <c r="AK563" s="27"/>
      <c r="AL563" s="26">
        <v>5</v>
      </c>
      <c r="AM563" s="26">
        <v>0</v>
      </c>
      <c r="AN563" s="26">
        <v>0</v>
      </c>
      <c r="AO563" s="29">
        <v>0</v>
      </c>
      <c r="AP563" s="30"/>
      <c r="AQ563" s="30"/>
      <c r="AR563" s="30"/>
      <c r="AS563" s="1">
        <v>1</v>
      </c>
      <c r="AT563" s="1"/>
      <c r="AU563" s="1"/>
      <c r="AV563" s="1"/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B563" s="1">
        <v>1</v>
      </c>
      <c r="BJ563" s="1">
        <v>1</v>
      </c>
      <c r="BK563" s="1">
        <v>1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>
        <v>0</v>
      </c>
    </row>
    <row r="564" spans="1:75" ht="15.75" hidden="1" customHeight="1" x14ac:dyDescent="0.3">
      <c r="A564" s="2">
        <v>558</v>
      </c>
      <c r="B564" s="2">
        <v>1</v>
      </c>
      <c r="C564" s="2" t="s">
        <v>1392</v>
      </c>
      <c r="D564" s="1">
        <v>10</v>
      </c>
      <c r="E564" s="2" t="str">
        <f t="shared" si="571"/>
        <v>10_Torpediniformes</v>
      </c>
      <c r="F564" s="2" t="s">
        <v>1393</v>
      </c>
      <c r="G564" s="2" t="s">
        <v>1410</v>
      </c>
      <c r="H564" s="2" t="s">
        <v>1433</v>
      </c>
      <c r="I564" s="2" t="s">
        <v>1443</v>
      </c>
      <c r="J564" s="2" t="s">
        <v>1444</v>
      </c>
      <c r="K564" s="19" t="str">
        <f t="shared" si="572"/>
        <v>Narcine entemedor</v>
      </c>
      <c r="L564" s="20">
        <f>VLOOKUP($K564,GlobSheetPaste!$H$3:$P$1269,2,FALSE)</f>
        <v>161716</v>
      </c>
      <c r="M564" s="20">
        <f>VLOOKUP($K564,GlobSheetPaste!$H$3:$P$1269,3,FALSE)</f>
        <v>124532986</v>
      </c>
      <c r="N564" s="20" t="str">
        <f>VLOOKUP($K564,GlobSheetPaste!$H$3:$P$1269,4,FALSE)</f>
        <v>published</v>
      </c>
      <c r="O564" s="20" t="str">
        <f>VLOOKUP($K564,GlobSheetPaste!$H$3:$P$1269,5,FALSE)</f>
        <v>DD</v>
      </c>
      <c r="P564" s="20">
        <f>VLOOKUP($K564,GlobSheetPaste!$H$3:$P$1269,6,FALSE)</f>
        <v>2004</v>
      </c>
      <c r="Q564" s="20" t="str">
        <f>VLOOKUP($K564,GlobSheetPaste!$H$3:$P$1269,7,FALSE)</f>
        <v>VU</v>
      </c>
      <c r="R564" s="20" t="str">
        <f>VLOOKUP($K564,GlobSheetPaste!$H$3:$P$1269,8,FALSE)</f>
        <v>A2bd</v>
      </c>
      <c r="S564" s="20" t="str">
        <f t="shared" si="628"/>
        <v>non-genuine change</v>
      </c>
      <c r="T564" s="20" t="b">
        <f t="shared" si="573"/>
        <v>0</v>
      </c>
      <c r="U564" s="22">
        <f>VLOOKUP($K564,GlobSheetPaste!$H$3:$P$1269,9,FALSE)</f>
        <v>43891</v>
      </c>
      <c r="V564" s="19">
        <v>0</v>
      </c>
      <c r="W564" s="19">
        <v>100</v>
      </c>
      <c r="X564" s="2" t="b">
        <f t="shared" ref="X564:Y564" si="632">ISNUMBER(V564)</f>
        <v>1</v>
      </c>
      <c r="Y564" s="2" t="b">
        <f t="shared" si="632"/>
        <v>1</v>
      </c>
      <c r="Z564" s="2" t="s">
        <v>89</v>
      </c>
      <c r="AB564" s="2" t="s">
        <v>83</v>
      </c>
      <c r="AC564" s="24" t="str">
        <f ca="1">IFERROR(__xludf.DUMMYFUNCTION("SPLIT(AB564,""_"")"),"Coastal")</f>
        <v>Coastal</v>
      </c>
      <c r="AD564" s="24"/>
      <c r="AE564" s="24">
        <f>VLOOKUP(J564,rangearea210527!$B$2:$C$1159,2,TRUE)</f>
        <v>160103.99979999999</v>
      </c>
      <c r="AF564" s="31"/>
      <c r="AG564" s="31">
        <v>93</v>
      </c>
      <c r="AH564" s="26" t="s">
        <v>84</v>
      </c>
      <c r="AI564" s="26" t="s">
        <v>98</v>
      </c>
      <c r="AJ564" s="27" t="s">
        <v>1402</v>
      </c>
      <c r="AK564" s="32"/>
      <c r="AL564" s="31">
        <v>10.5</v>
      </c>
      <c r="AM564" s="26">
        <v>0</v>
      </c>
      <c r="AN564" s="26">
        <v>0</v>
      </c>
      <c r="AO564" s="29">
        <v>1</v>
      </c>
      <c r="AP564" s="30"/>
      <c r="AQ564" s="26">
        <v>1</v>
      </c>
      <c r="AR564" s="30"/>
      <c r="AS564" s="1">
        <v>0</v>
      </c>
      <c r="AT564" s="1"/>
      <c r="AU564" s="1"/>
      <c r="AV564" s="1"/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1</v>
      </c>
      <c r="BJ564" s="1">
        <v>1</v>
      </c>
      <c r="BK564" s="1">
        <v>1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>
        <v>0</v>
      </c>
    </row>
    <row r="565" spans="1:75" ht="15.75" hidden="1" customHeight="1" x14ac:dyDescent="0.3">
      <c r="A565" s="2">
        <v>559</v>
      </c>
      <c r="B565" s="2">
        <v>1</v>
      </c>
      <c r="C565" s="2" t="s">
        <v>1392</v>
      </c>
      <c r="D565" s="1">
        <v>10</v>
      </c>
      <c r="E565" s="2" t="str">
        <f t="shared" si="571"/>
        <v>10_Torpediniformes</v>
      </c>
      <c r="F565" s="2" t="s">
        <v>1393</v>
      </c>
      <c r="G565" s="2" t="s">
        <v>1410</v>
      </c>
      <c r="H565" s="2" t="s">
        <v>1433</v>
      </c>
      <c r="I565" s="2" t="s">
        <v>1445</v>
      </c>
      <c r="J565" s="2" t="s">
        <v>1446</v>
      </c>
      <c r="K565" s="19" t="str">
        <f t="shared" si="572"/>
        <v>Narcine insolita</v>
      </c>
      <c r="L565" s="20">
        <f>VLOOKUP($K565,GlobSheetPaste!$H$3:$P$1269,2,FALSE)</f>
        <v>161554</v>
      </c>
      <c r="M565" s="20">
        <f>VLOOKUP($K565,GlobSheetPaste!$H$3:$P$1269,3,FALSE)</f>
        <v>124505725</v>
      </c>
      <c r="N565" s="20" t="str">
        <f>VLOOKUP($K565,GlobSheetPaste!$H$3:$P$1269,4,FALSE)</f>
        <v>published</v>
      </c>
      <c r="O565" s="20" t="str">
        <f>VLOOKUP($K565,GlobSheetPaste!$H$3:$P$1269,5,FALSE)</f>
        <v>DD</v>
      </c>
      <c r="P565" s="20">
        <f>VLOOKUP($K565,GlobSheetPaste!$H$3:$P$1269,6,FALSE)</f>
        <v>2004</v>
      </c>
      <c r="Q565" s="20" t="str">
        <f>VLOOKUP($K565,GlobSheetPaste!$H$3:$P$1269,7,FALSE)</f>
        <v>DD</v>
      </c>
      <c r="R565" s="20" t="str">
        <f>VLOOKUP($K565,GlobSheetPaste!$H$3:$P$1269,8,FALSE)</f>
        <v>NA</v>
      </c>
      <c r="S565" s="20" t="str">
        <f t="shared" si="628"/>
        <v>NoChange</v>
      </c>
      <c r="T565" s="20" t="b">
        <f t="shared" si="573"/>
        <v>0</v>
      </c>
      <c r="U565" s="20">
        <f>VLOOKUP($K565,GlobSheetPaste!$H$3:$P$1269,9,FALSE)</f>
        <v>2018</v>
      </c>
      <c r="V565" s="19">
        <v>150</v>
      </c>
      <c r="W565" s="19">
        <v>175</v>
      </c>
      <c r="X565" s="2" t="b">
        <f t="shared" ref="X565:Y565" si="633">ISNUMBER(V565)</f>
        <v>1</v>
      </c>
      <c r="Y565" s="2" t="b">
        <f t="shared" si="633"/>
        <v>1</v>
      </c>
      <c r="Z565" s="2" t="s">
        <v>89</v>
      </c>
      <c r="AB565" s="2" t="s">
        <v>83</v>
      </c>
      <c r="AC565" s="24" t="str">
        <f ca="1">IFERROR(__xludf.DUMMYFUNCTION("SPLIT(AB565,""_"")"),"Coastal")</f>
        <v>Coastal</v>
      </c>
      <c r="AD565" s="24"/>
      <c r="AE565" s="24">
        <f>VLOOKUP(J565,rangearea210527!$B$2:$C$1159,2,TRUE)</f>
        <v>6.0918669129999996</v>
      </c>
      <c r="AF565" s="26" t="s">
        <v>118</v>
      </c>
      <c r="AG565" s="26">
        <v>36</v>
      </c>
      <c r="AH565" s="26" t="s">
        <v>84</v>
      </c>
      <c r="AI565" s="26" t="s">
        <v>85</v>
      </c>
      <c r="AJ565" s="27" t="s">
        <v>1397</v>
      </c>
      <c r="AK565" s="27"/>
      <c r="AL565" s="26"/>
      <c r="AM565" s="26">
        <v>0</v>
      </c>
      <c r="AN565" s="26">
        <v>0</v>
      </c>
      <c r="AO565" s="29">
        <v>0</v>
      </c>
      <c r="AP565" s="30"/>
      <c r="AQ565" s="30"/>
      <c r="AR565" s="30"/>
      <c r="AS565" s="1">
        <v>0</v>
      </c>
      <c r="AT565" s="1"/>
      <c r="AU565" s="1"/>
      <c r="AV565" s="1"/>
      <c r="AW565" s="1">
        <v>1</v>
      </c>
      <c r="AX565" s="1">
        <v>1</v>
      </c>
      <c r="AY565" s="1">
        <v>1</v>
      </c>
      <c r="BA565" s="1">
        <v>1</v>
      </c>
      <c r="BG565" s="1">
        <v>1</v>
      </c>
      <c r="BH565" s="1">
        <v>1</v>
      </c>
      <c r="BI565" s="1"/>
      <c r="BJ565" s="1">
        <v>1</v>
      </c>
      <c r="BK565" s="1">
        <v>1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>
        <v>0</v>
      </c>
    </row>
    <row r="566" spans="1:75" ht="15.75" hidden="1" customHeight="1" x14ac:dyDescent="0.3">
      <c r="A566" s="2">
        <v>560</v>
      </c>
      <c r="B566" s="2">
        <v>1</v>
      </c>
      <c r="C566" s="2" t="s">
        <v>1392</v>
      </c>
      <c r="D566" s="1">
        <v>10</v>
      </c>
      <c r="E566" s="2" t="str">
        <f t="shared" si="571"/>
        <v>10_Torpediniformes</v>
      </c>
      <c r="F566" s="2" t="s">
        <v>1393</v>
      </c>
      <c r="G566" s="2" t="s">
        <v>1410</v>
      </c>
      <c r="H566" s="2" t="s">
        <v>1433</v>
      </c>
      <c r="I566" s="2" t="s">
        <v>1447</v>
      </c>
      <c r="J566" s="2" t="s">
        <v>1448</v>
      </c>
      <c r="K566" s="19" t="str">
        <f t="shared" si="572"/>
        <v>Narcine leoparda</v>
      </c>
      <c r="L566" s="20">
        <f>VLOOKUP($K566,GlobSheetPaste!$H$3:$P$1269,2,FALSE)</f>
        <v>63154</v>
      </c>
      <c r="M566" s="20">
        <f>VLOOKUP($K566,GlobSheetPaste!$H$3:$P$1269,3,FALSE)</f>
        <v>124463476</v>
      </c>
      <c r="N566" s="20" t="str">
        <f>VLOOKUP($K566,GlobSheetPaste!$H$3:$P$1269,4,FALSE)</f>
        <v>published</v>
      </c>
      <c r="O566" s="20" t="str">
        <f>VLOOKUP($K566,GlobSheetPaste!$H$3:$P$1269,5,FALSE)</f>
        <v>NT</v>
      </c>
      <c r="P566" s="20">
        <f>VLOOKUP($K566,GlobSheetPaste!$H$3:$P$1269,6,FALSE)</f>
        <v>2007</v>
      </c>
      <c r="Q566" s="20" t="str">
        <f>VLOOKUP($K566,GlobSheetPaste!$H$3:$P$1269,7,FALSE)</f>
        <v>VU</v>
      </c>
      <c r="R566" s="20" t="str">
        <f>VLOOKUP($K566,GlobSheetPaste!$H$3:$P$1269,8,FALSE)</f>
        <v>A2d</v>
      </c>
      <c r="S566" s="20" t="str">
        <f t="shared" si="628"/>
        <v>non-genuine change</v>
      </c>
      <c r="T566" s="20" t="b">
        <f t="shared" si="573"/>
        <v>0</v>
      </c>
      <c r="U566" s="22">
        <f>VLOOKUP($K566,GlobSheetPaste!$H$3:$P$1269,9,FALSE)</f>
        <v>43891</v>
      </c>
      <c r="V566" s="19">
        <v>0</v>
      </c>
      <c r="W566" s="19">
        <v>33</v>
      </c>
      <c r="X566" s="2" t="b">
        <f t="shared" ref="X566:Y566" si="634">ISNUMBER(V566)</f>
        <v>1</v>
      </c>
      <c r="Y566" s="2" t="b">
        <f t="shared" si="634"/>
        <v>1</v>
      </c>
      <c r="Z566" s="2" t="s">
        <v>89</v>
      </c>
      <c r="AB566" s="2" t="s">
        <v>83</v>
      </c>
      <c r="AC566" s="24" t="str">
        <f ca="1">IFERROR(__xludf.DUMMYFUNCTION("SPLIT(AB566,""_"")"),"Coastal")</f>
        <v>Coastal</v>
      </c>
      <c r="AD566" s="24"/>
      <c r="AE566" s="24">
        <f>VLOOKUP(J566,rangearea210527!$B$2:$C$1159,2,TRUE)</f>
        <v>6316.3551049999996</v>
      </c>
      <c r="AF566" s="26" t="s">
        <v>118</v>
      </c>
      <c r="AG566" s="26">
        <v>30</v>
      </c>
      <c r="AH566" s="26" t="s">
        <v>84</v>
      </c>
      <c r="AI566" s="26" t="s">
        <v>85</v>
      </c>
      <c r="AJ566" s="27" t="s">
        <v>1397</v>
      </c>
      <c r="AK566" s="27"/>
      <c r="AL566" s="26">
        <v>5</v>
      </c>
      <c r="AM566" s="26">
        <v>0</v>
      </c>
      <c r="AN566" s="26">
        <v>0</v>
      </c>
      <c r="AO566" s="29">
        <v>0</v>
      </c>
      <c r="AP566" s="30"/>
      <c r="AQ566" s="30"/>
      <c r="AR566" s="30"/>
      <c r="AS566" s="1">
        <v>0</v>
      </c>
      <c r="AT566" s="1"/>
      <c r="AU566" s="1"/>
      <c r="AV566" s="1"/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B566" s="1">
        <v>1</v>
      </c>
      <c r="BH566" s="1">
        <v>1</v>
      </c>
      <c r="BI566" s="1">
        <v>1</v>
      </c>
      <c r="BJ566" s="1">
        <v>1</v>
      </c>
      <c r="BK566" s="1">
        <v>1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>
        <v>0</v>
      </c>
    </row>
    <row r="567" spans="1:75" ht="15.75" hidden="1" customHeight="1" x14ac:dyDescent="0.3">
      <c r="A567" s="2">
        <v>561</v>
      </c>
      <c r="B567" s="2">
        <v>1</v>
      </c>
      <c r="C567" s="2" t="s">
        <v>1392</v>
      </c>
      <c r="D567" s="1">
        <v>10</v>
      </c>
      <c r="E567" s="2" t="str">
        <f t="shared" si="571"/>
        <v>10_Torpediniformes</v>
      </c>
      <c r="F567" s="2" t="s">
        <v>1393</v>
      </c>
      <c r="G567" s="2" t="s">
        <v>1410</v>
      </c>
      <c r="H567" s="2" t="s">
        <v>1433</v>
      </c>
      <c r="I567" s="2" t="s">
        <v>1449</v>
      </c>
      <c r="J567" s="2" t="s">
        <v>1450</v>
      </c>
      <c r="K567" s="19" t="str">
        <f t="shared" si="572"/>
        <v>Narcine lingula</v>
      </c>
      <c r="L567" s="20">
        <f>VLOOKUP($K567,GlobSheetPaste!$H$3:$P$1269,2,FALSE)</f>
        <v>161523</v>
      </c>
      <c r="M567" s="20">
        <f>VLOOKUP($K567,GlobSheetPaste!$H$3:$P$1269,3,FALSE)</f>
        <v>124499677</v>
      </c>
      <c r="N567" s="20" t="str">
        <f>VLOOKUP($K567,GlobSheetPaste!$H$3:$P$1269,4,FALSE)</f>
        <v>published</v>
      </c>
      <c r="O567" s="20" t="str">
        <f>VLOOKUP($K567,GlobSheetPaste!$H$3:$P$1269,5,FALSE)</f>
        <v>DD</v>
      </c>
      <c r="P567" s="20">
        <f>VLOOKUP($K567,GlobSheetPaste!$H$3:$P$1269,6,FALSE)</f>
        <v>2007</v>
      </c>
      <c r="Q567" s="20" t="str">
        <f>VLOOKUP($K567,GlobSheetPaste!$H$3:$P$1269,7,FALSE)</f>
        <v>VU</v>
      </c>
      <c r="R567" s="20" t="str">
        <f>VLOOKUP($K567,GlobSheetPaste!$H$3:$P$1269,8,FALSE)</f>
        <v>A2d</v>
      </c>
      <c r="S567" s="20" t="str">
        <f t="shared" si="628"/>
        <v>non-genuine change</v>
      </c>
      <c r="T567" s="20" t="b">
        <f t="shared" si="573"/>
        <v>0</v>
      </c>
      <c r="U567" s="22">
        <f>VLOOKUP($K567,GlobSheetPaste!$H$3:$P$1269,9,FALSE)</f>
        <v>43891</v>
      </c>
      <c r="V567" s="23">
        <v>1</v>
      </c>
      <c r="W567" s="23">
        <v>200</v>
      </c>
      <c r="X567" s="2" t="b">
        <f t="shared" ref="X567:Y567" si="635">ISNUMBER(V567)</f>
        <v>1</v>
      </c>
      <c r="Y567" s="2" t="b">
        <f t="shared" si="635"/>
        <v>1</v>
      </c>
      <c r="Z567" s="1" t="s">
        <v>1451</v>
      </c>
      <c r="AB567" s="2" t="s">
        <v>83</v>
      </c>
      <c r="AC567" s="24" t="str">
        <f ca="1">IFERROR(__xludf.DUMMYFUNCTION("SPLIT(AB567,""_"")"),"Coastal")</f>
        <v>Coastal</v>
      </c>
      <c r="AD567" s="24"/>
      <c r="AE567" s="24">
        <f>VLOOKUP(J567,rangearea210527!$B$2:$C$1159,2,TRUE)</f>
        <v>285501.8799</v>
      </c>
      <c r="AF567" s="26"/>
      <c r="AG567" s="26">
        <v>35</v>
      </c>
      <c r="AH567" s="26" t="s">
        <v>84</v>
      </c>
      <c r="AI567" s="26" t="s">
        <v>85</v>
      </c>
      <c r="AJ567" s="27" t="s">
        <v>1397</v>
      </c>
      <c r="AK567" s="27"/>
      <c r="AL567" s="26">
        <v>5</v>
      </c>
      <c r="AM567" s="26">
        <v>0</v>
      </c>
      <c r="AN567" s="26">
        <v>0</v>
      </c>
      <c r="AO567" s="29">
        <v>0</v>
      </c>
      <c r="AP567" s="30"/>
      <c r="AQ567" s="30"/>
      <c r="AR567" s="30"/>
      <c r="AS567" s="1">
        <v>1</v>
      </c>
      <c r="AT567" s="1"/>
      <c r="AU567" s="1"/>
      <c r="AV567" s="1"/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B567" s="1">
        <v>1</v>
      </c>
      <c r="BJ567" s="1">
        <v>1</v>
      </c>
      <c r="BK567" s="1">
        <v>1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>
        <v>0</v>
      </c>
    </row>
    <row r="568" spans="1:75" ht="15.75" hidden="1" customHeight="1" x14ac:dyDescent="0.3">
      <c r="A568" s="2">
        <v>562</v>
      </c>
      <c r="B568" s="2">
        <v>1</v>
      </c>
      <c r="C568" s="2" t="s">
        <v>1392</v>
      </c>
      <c r="D568" s="1">
        <v>10</v>
      </c>
      <c r="E568" s="2" t="str">
        <f t="shared" si="571"/>
        <v>10_Torpediniformes</v>
      </c>
      <c r="F568" s="2" t="s">
        <v>1393</v>
      </c>
      <c r="G568" s="2" t="s">
        <v>1410</v>
      </c>
      <c r="H568" s="2" t="s">
        <v>1433</v>
      </c>
      <c r="I568" s="2" t="s">
        <v>1282</v>
      </c>
      <c r="J568" s="2" t="s">
        <v>1452</v>
      </c>
      <c r="K568" s="19" t="str">
        <f t="shared" si="572"/>
        <v>Narcine maculata</v>
      </c>
      <c r="L568" s="20">
        <f>VLOOKUP($K568,GlobSheetPaste!$H$3:$P$1269,2,FALSE)</f>
        <v>161560</v>
      </c>
      <c r="M568" s="20">
        <f>VLOOKUP($K568,GlobSheetPaste!$H$3:$P$1269,3,FALSE)</f>
        <v>124506650</v>
      </c>
      <c r="N568" s="20" t="str">
        <f>VLOOKUP($K568,GlobSheetPaste!$H$3:$P$1269,4,FALSE)</f>
        <v>published</v>
      </c>
      <c r="O568" s="20" t="str">
        <f>VLOOKUP($K568,GlobSheetPaste!$H$3:$P$1269,5,FALSE)</f>
        <v>DD</v>
      </c>
      <c r="P568" s="20">
        <f>VLOOKUP($K568,GlobSheetPaste!$H$3:$P$1269,6,FALSE)</f>
        <v>2007</v>
      </c>
      <c r="Q568" s="20" t="str">
        <f>VLOOKUP($K568,GlobSheetPaste!$H$3:$P$1269,7,FALSE)</f>
        <v>VU</v>
      </c>
      <c r="R568" s="20" t="str">
        <f>VLOOKUP($K568,GlobSheetPaste!$H$3:$P$1269,8,FALSE)</f>
        <v>A2d</v>
      </c>
      <c r="S568" s="20" t="str">
        <f t="shared" si="628"/>
        <v>non-genuine change</v>
      </c>
      <c r="T568" s="20" t="b">
        <f t="shared" si="573"/>
        <v>0</v>
      </c>
      <c r="U568" s="22">
        <f>VLOOKUP($K568,GlobSheetPaste!$H$3:$P$1269,9,FALSE)</f>
        <v>43891</v>
      </c>
      <c r="V568" s="19">
        <v>30</v>
      </c>
      <c r="W568" s="19">
        <v>80</v>
      </c>
      <c r="X568" s="2" t="b">
        <f t="shared" ref="X568:Y568" si="636">ISNUMBER(V568)</f>
        <v>1</v>
      </c>
      <c r="Y568" s="2" t="b">
        <f t="shared" si="636"/>
        <v>1</v>
      </c>
      <c r="Z568" s="2" t="s">
        <v>89</v>
      </c>
      <c r="AB568" s="2" t="s">
        <v>83</v>
      </c>
      <c r="AC568" s="24" t="str">
        <f ca="1">IFERROR(__xludf.DUMMYFUNCTION("SPLIT(AB568,""_"")"),"Coastal")</f>
        <v>Coastal</v>
      </c>
      <c r="AD568" s="24"/>
      <c r="AE568" s="24">
        <f>VLOOKUP(J568,rangearea210527!$B$2:$C$1159,2,TRUE)</f>
        <v>410550.92589999997</v>
      </c>
      <c r="AF568" s="26"/>
      <c r="AG568" s="26">
        <v>40</v>
      </c>
      <c r="AH568" s="26" t="s">
        <v>84</v>
      </c>
      <c r="AI568" s="26" t="s">
        <v>85</v>
      </c>
      <c r="AJ568" s="27" t="s">
        <v>1397</v>
      </c>
      <c r="AK568" s="27"/>
      <c r="AL568" s="26">
        <v>5</v>
      </c>
      <c r="AM568" s="26">
        <v>0</v>
      </c>
      <c r="AN568" s="26">
        <v>0</v>
      </c>
      <c r="AO568" s="29">
        <v>0</v>
      </c>
      <c r="AP568" s="30"/>
      <c r="AQ568" s="30"/>
      <c r="AR568" s="30"/>
      <c r="AS568" s="1">
        <v>1</v>
      </c>
      <c r="AT568" s="1"/>
      <c r="AU568" s="1"/>
      <c r="AV568" s="1"/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B568" s="1">
        <v>1</v>
      </c>
      <c r="BJ568" s="1">
        <v>1</v>
      </c>
      <c r="BK568" s="1">
        <v>1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>
        <v>0</v>
      </c>
    </row>
    <row r="569" spans="1:75" ht="15.75" hidden="1" customHeight="1" x14ac:dyDescent="0.3">
      <c r="A569" s="2">
        <v>563</v>
      </c>
      <c r="B569" s="2">
        <v>1</v>
      </c>
      <c r="C569" s="2" t="s">
        <v>1392</v>
      </c>
      <c r="D569" s="1">
        <v>10</v>
      </c>
      <c r="E569" s="2" t="str">
        <f t="shared" si="571"/>
        <v>10_Torpediniformes</v>
      </c>
      <c r="F569" s="2" t="s">
        <v>1393</v>
      </c>
      <c r="G569" s="2" t="s">
        <v>1410</v>
      </c>
      <c r="H569" s="2" t="s">
        <v>1433</v>
      </c>
      <c r="I569" s="2" t="s">
        <v>1453</v>
      </c>
      <c r="J569" s="2" t="s">
        <v>1454</v>
      </c>
      <c r="K569" s="19" t="str">
        <f t="shared" si="572"/>
        <v>Narcine oculifera</v>
      </c>
      <c r="L569" s="20">
        <f>VLOOKUP($K569,GlobSheetPaste!$H$3:$P$1269,2,FALSE)</f>
        <v>161690</v>
      </c>
      <c r="M569" s="20">
        <f>VLOOKUP($K569,GlobSheetPaste!$H$3:$P$1269,3,FALSE)</f>
        <v>109914729</v>
      </c>
      <c r="N569" s="20" t="str">
        <f>VLOOKUP($K569,GlobSheetPaste!$H$3:$P$1269,4,FALSE)</f>
        <v>published</v>
      </c>
      <c r="O569" s="20" t="str">
        <f>VLOOKUP($K569,GlobSheetPaste!$H$3:$P$1269,5,FALSE)</f>
        <v>DD</v>
      </c>
      <c r="P569" s="20">
        <f>VLOOKUP($K569,GlobSheetPaste!$H$3:$P$1269,6,FALSE)</f>
        <v>2012</v>
      </c>
      <c r="Q569" s="20" t="str">
        <f>VLOOKUP($K569,GlobSheetPaste!$H$3:$P$1269,7,FALSE)</f>
        <v>DD</v>
      </c>
      <c r="R569" s="20" t="str">
        <f>VLOOKUP($K569,GlobSheetPaste!$H$3:$P$1269,8,FALSE)</f>
        <v>NA</v>
      </c>
      <c r="S569" s="20" t="str">
        <f t="shared" si="628"/>
        <v>NoChange</v>
      </c>
      <c r="T569" s="20" t="b">
        <f t="shared" si="573"/>
        <v>0</v>
      </c>
      <c r="U569" s="20">
        <f>VLOOKUP($K569,GlobSheetPaste!$H$3:$P$1269,9,FALSE)</f>
        <v>2017</v>
      </c>
      <c r="V569" s="19">
        <v>21</v>
      </c>
      <c r="W569" s="19">
        <v>152</v>
      </c>
      <c r="X569" s="2" t="b">
        <f t="shared" ref="X569:Y569" si="637">ISNUMBER(V569)</f>
        <v>1</v>
      </c>
      <c r="Y569" s="2" t="b">
        <f t="shared" si="637"/>
        <v>1</v>
      </c>
      <c r="Z569" s="2" t="s">
        <v>89</v>
      </c>
      <c r="AB569" s="2" t="s">
        <v>83</v>
      </c>
      <c r="AC569" s="24" t="str">
        <f ca="1">IFERROR(__xludf.DUMMYFUNCTION("SPLIT(AB569,""_"")"),"Coastal")</f>
        <v>Coastal</v>
      </c>
      <c r="AD569" s="24"/>
      <c r="AE569" s="24">
        <f>VLOOKUP(J569,rangearea210527!$B$2:$C$1159,2,TRUE)</f>
        <v>4267.4173280000005</v>
      </c>
      <c r="AF569" s="26" t="s">
        <v>118</v>
      </c>
      <c r="AG569" s="26">
        <v>35</v>
      </c>
      <c r="AH569" s="26" t="s">
        <v>84</v>
      </c>
      <c r="AI569" s="26" t="s">
        <v>85</v>
      </c>
      <c r="AJ569" s="27" t="s">
        <v>1397</v>
      </c>
      <c r="AK569" s="27"/>
      <c r="AL569" s="26"/>
      <c r="AM569" s="26">
        <v>0</v>
      </c>
      <c r="AN569" s="26">
        <v>0</v>
      </c>
      <c r="AO569" s="29">
        <v>0</v>
      </c>
      <c r="AP569" s="30"/>
      <c r="AQ569" s="30"/>
      <c r="AR569" s="30"/>
      <c r="AS569" s="1">
        <v>0</v>
      </c>
      <c r="AT569" s="1"/>
      <c r="AU569" s="1"/>
      <c r="AV569" s="1"/>
      <c r="AW569" s="1">
        <v>1</v>
      </c>
      <c r="AX569" s="1">
        <v>1</v>
      </c>
      <c r="AY569" s="1">
        <v>1</v>
      </c>
      <c r="BA569" s="1">
        <v>1</v>
      </c>
      <c r="BG569" s="1">
        <v>1</v>
      </c>
      <c r="BH569" s="1">
        <v>1</v>
      </c>
      <c r="BI569" s="1"/>
      <c r="BJ569" s="1">
        <v>1</v>
      </c>
      <c r="BK569" s="1">
        <v>1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>
        <v>0</v>
      </c>
    </row>
    <row r="570" spans="1:75" ht="15.75" hidden="1" customHeight="1" x14ac:dyDescent="0.3">
      <c r="A570" s="2">
        <v>564</v>
      </c>
      <c r="B570" s="2">
        <v>1</v>
      </c>
      <c r="C570" s="2" t="s">
        <v>1392</v>
      </c>
      <c r="D570" s="1">
        <v>10</v>
      </c>
      <c r="E570" s="2" t="str">
        <f t="shared" si="571"/>
        <v>10_Torpediniformes</v>
      </c>
      <c r="F570" s="2" t="s">
        <v>1393</v>
      </c>
      <c r="G570" s="2" t="s">
        <v>1410</v>
      </c>
      <c r="H570" s="2" t="s">
        <v>1433</v>
      </c>
      <c r="I570" s="2" t="s">
        <v>1455</v>
      </c>
      <c r="J570" s="2" t="s">
        <v>1456</v>
      </c>
      <c r="K570" s="19" t="str">
        <f t="shared" si="572"/>
        <v>Narcine prodorsalis</v>
      </c>
      <c r="L570" s="20">
        <f>VLOOKUP($K570,GlobSheetPaste!$H$3:$P$1269,2,FALSE)</f>
        <v>161545</v>
      </c>
      <c r="M570" s="20">
        <f>VLOOKUP($K570,GlobSheetPaste!$H$3:$P$1269,3,FALSE)</f>
        <v>178201678</v>
      </c>
      <c r="N570" s="20" t="str">
        <f>VLOOKUP($K570,GlobSheetPaste!$H$3:$P$1269,4,FALSE)</f>
        <v>submitted</v>
      </c>
      <c r="O570" s="20" t="str">
        <f>VLOOKUP($K570,GlobSheetPaste!$H$3:$P$1269,5,FALSE)</f>
        <v>DD</v>
      </c>
      <c r="P570" s="20">
        <f>VLOOKUP($K570,GlobSheetPaste!$H$3:$P$1269,6,FALSE)</f>
        <v>2007</v>
      </c>
      <c r="Q570" s="20" t="str">
        <f>VLOOKUP($K570,GlobSheetPaste!$H$3:$P$1269,7,FALSE)</f>
        <v>EN</v>
      </c>
      <c r="R570" s="20" t="str">
        <f>VLOOKUP($K570,GlobSheetPaste!$H$3:$P$1269,8,FALSE)</f>
        <v>A2d</v>
      </c>
      <c r="S570" s="20" t="str">
        <f t="shared" si="628"/>
        <v>non-genuine change</v>
      </c>
      <c r="T570" s="20" t="b">
        <f t="shared" si="573"/>
        <v>0</v>
      </c>
      <c r="U570" s="20" t="str">
        <f>VLOOKUP($K570,GlobSheetPaste!$H$3:$P$1269,9,FALSE)</f>
        <v>Submitted 201106</v>
      </c>
      <c r="V570" s="19">
        <v>0</v>
      </c>
      <c r="W570" s="19">
        <v>100</v>
      </c>
      <c r="X570" s="2" t="b">
        <f t="shared" ref="X570:Y570" si="638">ISNUMBER(V570)</f>
        <v>1</v>
      </c>
      <c r="Y570" s="2" t="b">
        <f t="shared" si="638"/>
        <v>1</v>
      </c>
      <c r="Z570" s="2" t="s">
        <v>1436</v>
      </c>
      <c r="AB570" s="2" t="s">
        <v>83</v>
      </c>
      <c r="AC570" s="24" t="str">
        <f ca="1">IFERROR(__xludf.DUMMYFUNCTION("SPLIT(AB570,""_"")"),"Coastal")</f>
        <v>Coastal</v>
      </c>
      <c r="AD570" s="24"/>
      <c r="AE570" s="24">
        <f>VLOOKUP(J570,rangearea210527!$B$2:$C$1159,2,TRUE)</f>
        <v>657153.56700000004</v>
      </c>
      <c r="AF570" s="26"/>
      <c r="AG570" s="26">
        <v>40</v>
      </c>
      <c r="AH570" s="26" t="s">
        <v>84</v>
      </c>
      <c r="AI570" s="26" t="s">
        <v>85</v>
      </c>
      <c r="AJ570" s="27" t="s">
        <v>1397</v>
      </c>
      <c r="AK570" s="27"/>
      <c r="AL570" s="26">
        <v>4.5</v>
      </c>
      <c r="AM570" s="26">
        <v>0</v>
      </c>
      <c r="AN570" s="26">
        <v>0</v>
      </c>
      <c r="AO570" s="29">
        <v>0</v>
      </c>
      <c r="AP570" s="30"/>
      <c r="AQ570" s="30"/>
      <c r="AR570" s="30"/>
      <c r="AS570" s="1">
        <v>1</v>
      </c>
      <c r="AT570" s="1"/>
      <c r="AU570" s="1"/>
      <c r="AV570" s="1"/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B570" s="1">
        <v>1</v>
      </c>
      <c r="BJ570" s="1">
        <v>1</v>
      </c>
      <c r="BK570" s="1">
        <v>1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>
        <v>0</v>
      </c>
    </row>
    <row r="571" spans="1:75" ht="15.75" hidden="1" customHeight="1" x14ac:dyDescent="0.3">
      <c r="A571" s="2">
        <v>565</v>
      </c>
      <c r="B571" s="2">
        <v>1</v>
      </c>
      <c r="C571" s="2" t="s">
        <v>1392</v>
      </c>
      <c r="D571" s="1">
        <v>10</v>
      </c>
      <c r="E571" s="2" t="str">
        <f t="shared" si="571"/>
        <v>10_Torpediniformes</v>
      </c>
      <c r="F571" s="2" t="s">
        <v>1393</v>
      </c>
      <c r="G571" s="2" t="s">
        <v>1410</v>
      </c>
      <c r="H571" s="2" t="s">
        <v>1433</v>
      </c>
      <c r="I571" s="2" t="s">
        <v>1457</v>
      </c>
      <c r="J571" s="2" t="s">
        <v>1458</v>
      </c>
      <c r="K571" s="19" t="str">
        <f t="shared" si="572"/>
        <v>Narcine rierai</v>
      </c>
      <c r="L571" s="20">
        <f>VLOOKUP($K571,GlobSheetPaste!$H$3:$P$1269,2,FALSE)</f>
        <v>161646</v>
      </c>
      <c r="M571" s="20">
        <f>VLOOKUP($K571,GlobSheetPaste!$H$3:$P$1269,3,FALSE)</f>
        <v>124520916</v>
      </c>
      <c r="N571" s="20" t="str">
        <f>VLOOKUP($K571,GlobSheetPaste!$H$3:$P$1269,4,FALSE)</f>
        <v>published</v>
      </c>
      <c r="O571" s="20" t="str">
        <f>VLOOKUP($K571,GlobSheetPaste!$H$3:$P$1269,5,FALSE)</f>
        <v>DD</v>
      </c>
      <c r="P571" s="20">
        <f>VLOOKUP($K571,GlobSheetPaste!$H$3:$P$1269,6,FALSE)</f>
        <v>2007</v>
      </c>
      <c r="Q571" s="20" t="str">
        <f>VLOOKUP($K571,GlobSheetPaste!$H$3:$P$1269,7,FALSE)</f>
        <v>DD</v>
      </c>
      <c r="R571" s="20" t="str">
        <f>VLOOKUP($K571,GlobSheetPaste!$H$3:$P$1269,8,FALSE)</f>
        <v>NA</v>
      </c>
      <c r="S571" s="20" t="str">
        <f t="shared" si="628"/>
        <v>NoChange</v>
      </c>
      <c r="T571" s="20" t="b">
        <f t="shared" si="573"/>
        <v>0</v>
      </c>
      <c r="U571" s="20">
        <f>VLOOKUP($K571,GlobSheetPaste!$H$3:$P$1269,9,FALSE)</f>
        <v>2018</v>
      </c>
      <c r="V571" s="19">
        <v>169</v>
      </c>
      <c r="W571" s="19">
        <v>500</v>
      </c>
      <c r="X571" s="2" t="b">
        <f t="shared" ref="X571:Y571" si="639">ISNUMBER(V571)</f>
        <v>1</v>
      </c>
      <c r="Y571" s="2" t="b">
        <f t="shared" si="639"/>
        <v>1</v>
      </c>
      <c r="Z571" s="2" t="s">
        <v>89</v>
      </c>
      <c r="AB571" s="2" t="s">
        <v>178</v>
      </c>
      <c r="AC571" s="24" t="str">
        <f ca="1">IFERROR(__xludf.DUMMYFUNCTION("SPLIT(AB571,""_"")"),"Deepwater")</f>
        <v>Deepwater</v>
      </c>
      <c r="AD571" s="24"/>
      <c r="AE571" s="24">
        <f>VLOOKUP(J571,rangearea210527!$B$2:$C$1159,2,TRUE)</f>
        <v>31580.09777</v>
      </c>
      <c r="AF571" s="26" t="s">
        <v>118</v>
      </c>
      <c r="AG571" s="26">
        <v>30</v>
      </c>
      <c r="AH571" s="26" t="s">
        <v>84</v>
      </c>
      <c r="AI571" s="26" t="s">
        <v>85</v>
      </c>
      <c r="AJ571" s="27" t="s">
        <v>1397</v>
      </c>
      <c r="AK571" s="27"/>
      <c r="AL571" s="26"/>
      <c r="AM571" s="26">
        <v>1</v>
      </c>
      <c r="AN571" s="26">
        <v>0</v>
      </c>
      <c r="AO571" s="29">
        <v>0</v>
      </c>
      <c r="AP571" s="30"/>
      <c r="AQ571" s="30"/>
      <c r="AR571" s="30"/>
      <c r="AS571" s="1">
        <v>0</v>
      </c>
      <c r="AT571" s="1"/>
      <c r="AU571" s="1"/>
      <c r="AV571" s="1"/>
      <c r="AW571" s="1">
        <v>0</v>
      </c>
      <c r="AX571" s="1">
        <v>0</v>
      </c>
      <c r="AY571" s="1">
        <v>1</v>
      </c>
      <c r="BC571" s="1">
        <v>1</v>
      </c>
      <c r="BG571" s="1">
        <v>1</v>
      </c>
      <c r="BH571" s="1">
        <v>1</v>
      </c>
      <c r="BI571" s="1"/>
      <c r="BJ571" s="1">
        <v>1</v>
      </c>
      <c r="BK571" s="1"/>
      <c r="BL571" s="1">
        <v>1</v>
      </c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>
        <v>0</v>
      </c>
    </row>
    <row r="572" spans="1:75" ht="15.75" hidden="1" customHeight="1" x14ac:dyDescent="0.3">
      <c r="A572" s="2">
        <v>566</v>
      </c>
      <c r="B572" s="2">
        <v>1</v>
      </c>
      <c r="C572" s="2" t="s">
        <v>1392</v>
      </c>
      <c r="D572" s="1">
        <v>10</v>
      </c>
      <c r="E572" s="2" t="str">
        <f t="shared" si="571"/>
        <v>10_Torpediniformes</v>
      </c>
      <c r="F572" s="2" t="s">
        <v>1393</v>
      </c>
      <c r="G572" s="2" t="s">
        <v>1410</v>
      </c>
      <c r="H572" s="2" t="s">
        <v>1433</v>
      </c>
      <c r="I572" s="2" t="s">
        <v>1459</v>
      </c>
      <c r="J572" s="2" t="s">
        <v>1460</v>
      </c>
      <c r="K572" s="19" t="str">
        <f t="shared" si="572"/>
        <v>Narcine timlei</v>
      </c>
      <c r="L572" s="20">
        <f>VLOOKUP($K572,GlobSheetPaste!$H$3:$P$1269,2,FALSE)</f>
        <v>161445</v>
      </c>
      <c r="M572" s="20">
        <f>VLOOKUP($K572,GlobSheetPaste!$H$3:$P$1269,3,FALSE)</f>
        <v>178201830</v>
      </c>
      <c r="N572" s="20" t="str">
        <f>VLOOKUP($K572,GlobSheetPaste!$H$3:$P$1269,4,FALSE)</f>
        <v>submitted</v>
      </c>
      <c r="O572" s="20" t="str">
        <f>VLOOKUP($K572,GlobSheetPaste!$H$3:$P$1269,5,FALSE)</f>
        <v>DD</v>
      </c>
      <c r="P572" s="20">
        <f>VLOOKUP($K572,GlobSheetPaste!$H$3:$P$1269,6,FALSE)</f>
        <v>2007</v>
      </c>
      <c r="Q572" s="20" t="str">
        <f>VLOOKUP($K572,GlobSheetPaste!$H$3:$P$1269,7,FALSE)</f>
        <v>VU</v>
      </c>
      <c r="R572" s="20" t="str">
        <f>VLOOKUP($K572,GlobSheetPaste!$H$3:$P$1269,8,FALSE)</f>
        <v>A2d</v>
      </c>
      <c r="S572" s="20" t="str">
        <f t="shared" si="628"/>
        <v>non-genuine change</v>
      </c>
      <c r="T572" s="20" t="b">
        <f t="shared" si="573"/>
        <v>0</v>
      </c>
      <c r="U572" s="20" t="str">
        <f>VLOOKUP($K572,GlobSheetPaste!$H$3:$P$1269,9,FALSE)</f>
        <v>Submitted 201106</v>
      </c>
      <c r="V572" s="19">
        <v>5</v>
      </c>
      <c r="W572" s="19">
        <v>50</v>
      </c>
      <c r="X572" s="2" t="b">
        <f t="shared" ref="X572:Y572" si="640">ISNUMBER(V572)</f>
        <v>1</v>
      </c>
      <c r="Y572" s="2" t="b">
        <f t="shared" si="640"/>
        <v>1</v>
      </c>
      <c r="Z572" s="2" t="s">
        <v>89</v>
      </c>
      <c r="AB572" s="2" t="s">
        <v>83</v>
      </c>
      <c r="AC572" s="24" t="str">
        <f ca="1">IFERROR(__xludf.DUMMYFUNCTION("SPLIT(AB572,""_"")"),"Coastal")</f>
        <v>Coastal</v>
      </c>
      <c r="AD572" s="24"/>
      <c r="AE572" s="24">
        <f>VLOOKUP(J572,rangearea210527!$B$2:$C$1159,2,TRUE)</f>
        <v>875179.21030000004</v>
      </c>
      <c r="AF572" s="26"/>
      <c r="AG572" s="26">
        <v>36</v>
      </c>
      <c r="AH572" s="26" t="s">
        <v>84</v>
      </c>
      <c r="AI572" s="26" t="s">
        <v>85</v>
      </c>
      <c r="AJ572" s="27" t="s">
        <v>1397</v>
      </c>
      <c r="AK572" s="27"/>
      <c r="AL572" s="26">
        <v>4</v>
      </c>
      <c r="AM572" s="26">
        <v>0</v>
      </c>
      <c r="AN572" s="26">
        <v>0</v>
      </c>
      <c r="AO572" s="29">
        <v>0</v>
      </c>
      <c r="AP572" s="30"/>
      <c r="AQ572" s="30"/>
      <c r="AR572" s="30"/>
      <c r="AS572" s="1">
        <v>1</v>
      </c>
      <c r="AT572" s="1"/>
      <c r="AU572" s="1"/>
      <c r="AV572" s="1"/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B572" s="1">
        <v>1</v>
      </c>
      <c r="BJ572" s="1">
        <v>1</v>
      </c>
      <c r="BK572" s="1">
        <v>1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>
        <v>0</v>
      </c>
    </row>
    <row r="573" spans="1:75" ht="15.75" hidden="1" customHeight="1" x14ac:dyDescent="0.3">
      <c r="A573" s="2">
        <v>567</v>
      </c>
      <c r="B573" s="2">
        <v>1</v>
      </c>
      <c r="C573" s="2" t="s">
        <v>1392</v>
      </c>
      <c r="D573" s="1">
        <v>10</v>
      </c>
      <c r="E573" s="2" t="str">
        <f t="shared" si="571"/>
        <v>10_Torpediniformes</v>
      </c>
      <c r="F573" s="2" t="s">
        <v>1393</v>
      </c>
      <c r="G573" s="2" t="s">
        <v>1410</v>
      </c>
      <c r="H573" s="2" t="s">
        <v>1433</v>
      </c>
      <c r="I573" s="2" t="s">
        <v>1461</v>
      </c>
      <c r="J573" s="2" t="s">
        <v>1462</v>
      </c>
      <c r="K573" s="19" t="str">
        <f t="shared" si="572"/>
        <v>Narcine vermiculata</v>
      </c>
      <c r="L573" s="20">
        <f>VLOOKUP($K573,GlobSheetPaste!$H$3:$P$1269,2,FALSE)</f>
        <v>161423</v>
      </c>
      <c r="M573" s="20">
        <f>VLOOKUP($K573,GlobSheetPaste!$H$3:$P$1269,3,FALSE)</f>
        <v>124482181</v>
      </c>
      <c r="N573" s="20" t="str">
        <f>VLOOKUP($K573,GlobSheetPaste!$H$3:$P$1269,4,FALSE)</f>
        <v>published</v>
      </c>
      <c r="O573" s="20" t="str">
        <f>VLOOKUP($K573,GlobSheetPaste!$H$3:$P$1269,5,FALSE)</f>
        <v>NT</v>
      </c>
      <c r="P573" s="20">
        <f>VLOOKUP($K573,GlobSheetPaste!$H$3:$P$1269,6,FALSE)</f>
        <v>2007</v>
      </c>
      <c r="Q573" s="20" t="str">
        <f>VLOOKUP($K573,GlobSheetPaste!$H$3:$P$1269,7,FALSE)</f>
        <v>LC</v>
      </c>
      <c r="R573" s="20" t="str">
        <f>VLOOKUP($K573,GlobSheetPaste!$H$3:$P$1269,8,FALSE)</f>
        <v>NA</v>
      </c>
      <c r="S573" s="20" t="str">
        <f t="shared" si="628"/>
        <v>non-genuine change</v>
      </c>
      <c r="T573" s="20" t="b">
        <f t="shared" si="573"/>
        <v>0</v>
      </c>
      <c r="U573" s="22">
        <f>VLOOKUP($K573,GlobSheetPaste!$H$3:$P$1269,9,FALSE)</f>
        <v>43891</v>
      </c>
      <c r="V573" s="19">
        <v>0</v>
      </c>
      <c r="W573" s="19">
        <v>100</v>
      </c>
      <c r="X573" s="2" t="b">
        <f t="shared" ref="X573:Y573" si="641">ISNUMBER(V573)</f>
        <v>1</v>
      </c>
      <c r="Y573" s="2" t="b">
        <f t="shared" si="641"/>
        <v>1</v>
      </c>
      <c r="Z573" s="2" t="s">
        <v>89</v>
      </c>
      <c r="AB573" s="2" t="s">
        <v>83</v>
      </c>
      <c r="AC573" s="24" t="str">
        <f ca="1">IFERROR(__xludf.DUMMYFUNCTION("SPLIT(AB573,""_"")"),"Coastal")</f>
        <v>Coastal</v>
      </c>
      <c r="AD573" s="24"/>
      <c r="AE573" s="24">
        <f>VLOOKUP(J573,rangearea210527!$B$2:$C$1159,2,TRUE)</f>
        <v>875179.21030000004</v>
      </c>
      <c r="AF573" s="26"/>
      <c r="AG573" s="26">
        <v>30</v>
      </c>
      <c r="AH573" s="26" t="s">
        <v>84</v>
      </c>
      <c r="AI573" s="26" t="s">
        <v>85</v>
      </c>
      <c r="AJ573" s="27" t="s">
        <v>1397</v>
      </c>
      <c r="AK573" s="27"/>
      <c r="AL573" s="26"/>
      <c r="AM573" s="26">
        <v>0</v>
      </c>
      <c r="AN573" s="26">
        <v>0</v>
      </c>
      <c r="AO573" s="29">
        <v>0</v>
      </c>
      <c r="AP573" s="30"/>
      <c r="AQ573" s="26">
        <v>1</v>
      </c>
      <c r="AR573" s="30"/>
      <c r="AS573" s="1">
        <v>0</v>
      </c>
      <c r="AT573" s="1"/>
      <c r="AU573" s="1"/>
      <c r="AV573" s="1"/>
      <c r="AW573" s="1">
        <v>1</v>
      </c>
      <c r="AX573" s="1">
        <v>1</v>
      </c>
      <c r="AY573" s="1">
        <v>1</v>
      </c>
      <c r="BA573" s="1">
        <v>1</v>
      </c>
      <c r="BJ573" s="1">
        <v>1</v>
      </c>
      <c r="BK573" s="1">
        <v>1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>
        <v>0</v>
      </c>
    </row>
    <row r="574" spans="1:75" ht="15.75" hidden="1" customHeight="1" x14ac:dyDescent="0.3">
      <c r="A574" s="2">
        <v>568</v>
      </c>
      <c r="B574" s="2">
        <v>1</v>
      </c>
      <c r="C574" s="2" t="s">
        <v>1392</v>
      </c>
      <c r="D574" s="1">
        <v>10</v>
      </c>
      <c r="E574" s="2" t="str">
        <f t="shared" si="571"/>
        <v>10_Torpediniformes</v>
      </c>
      <c r="F574" s="2" t="s">
        <v>1393</v>
      </c>
      <c r="G574" s="2" t="s">
        <v>1410</v>
      </c>
      <c r="H574" s="2" t="s">
        <v>1463</v>
      </c>
      <c r="I574" s="2" t="s">
        <v>1464</v>
      </c>
      <c r="J574" s="2" t="s">
        <v>1465</v>
      </c>
      <c r="K574" s="19" t="str">
        <f t="shared" si="572"/>
        <v>Narcinops lasti</v>
      </c>
      <c r="L574" s="20">
        <f>VLOOKUP($K574,GlobSheetPaste!$H$3:$P$1269,2,FALSE)</f>
        <v>161700</v>
      </c>
      <c r="M574" s="20">
        <f>VLOOKUP($K574,GlobSheetPaste!$H$3:$P$1269,3,FALSE)</f>
        <v>68634807</v>
      </c>
      <c r="N574" s="20" t="str">
        <f>VLOOKUP($K574,GlobSheetPaste!$H$3:$P$1269,4,FALSE)</f>
        <v>published</v>
      </c>
      <c r="O574" s="20" t="str">
        <f>VLOOKUP($K574,GlobSheetPaste!$H$3:$P$1269,5,FALSE)</f>
        <v>LC</v>
      </c>
      <c r="P574" s="20">
        <f>VLOOKUP($K574,GlobSheetPaste!$H$3:$P$1269,6,FALSE)</f>
        <v>2008</v>
      </c>
      <c r="Q574" s="20" t="str">
        <f>VLOOKUP($K574,GlobSheetPaste!$H$3:$P$1269,7,FALSE)</f>
        <v>LC</v>
      </c>
      <c r="R574" s="20" t="str">
        <f>VLOOKUP($K574,GlobSheetPaste!$H$3:$P$1269,8,FALSE)</f>
        <v>NA</v>
      </c>
      <c r="S574" s="20" t="str">
        <f t="shared" si="628"/>
        <v>NoChange</v>
      </c>
      <c r="T574" s="20" t="b">
        <f t="shared" si="573"/>
        <v>0</v>
      </c>
      <c r="U574" s="20">
        <f>VLOOKUP($K574,GlobSheetPaste!$H$3:$P$1269,9,FALSE)</f>
        <v>2015</v>
      </c>
      <c r="V574" s="19">
        <v>178</v>
      </c>
      <c r="W574" s="19">
        <v>333</v>
      </c>
      <c r="X574" s="2" t="b">
        <f t="shared" ref="X574:Y574" si="642">ISNUMBER(V574)</f>
        <v>1</v>
      </c>
      <c r="Y574" s="2" t="b">
        <f t="shared" si="642"/>
        <v>1</v>
      </c>
      <c r="Z574" s="2" t="s">
        <v>1466</v>
      </c>
      <c r="AB574" s="2" t="s">
        <v>178</v>
      </c>
      <c r="AC574" s="24" t="str">
        <f ca="1">IFERROR(__xludf.DUMMYFUNCTION("SPLIT(AB574,""_"")"),"Deepwater")</f>
        <v>Deepwater</v>
      </c>
      <c r="AD574" s="24"/>
      <c r="AE574" s="24">
        <f>VLOOKUP(J574,rangearea210527!$B$2:$C$1159,2,TRUE)</f>
        <v>52574.059090000002</v>
      </c>
      <c r="AF574" s="26" t="s">
        <v>118</v>
      </c>
      <c r="AG574" s="26">
        <v>37</v>
      </c>
      <c r="AH574" s="26" t="s">
        <v>84</v>
      </c>
      <c r="AI574" s="26" t="s">
        <v>85</v>
      </c>
      <c r="AJ574" s="27" t="s">
        <v>1397</v>
      </c>
      <c r="AK574" s="27"/>
      <c r="AL574" s="26"/>
      <c r="AM574" s="26">
        <v>1</v>
      </c>
      <c r="AN574" s="26">
        <v>0</v>
      </c>
      <c r="AO574" s="29">
        <v>0</v>
      </c>
      <c r="AP574" s="30"/>
      <c r="AQ574" s="30"/>
      <c r="AR574" s="30"/>
      <c r="AS574" s="1">
        <v>0</v>
      </c>
      <c r="AT574" s="1"/>
      <c r="AU574" s="1"/>
      <c r="AV574" s="1"/>
      <c r="AW574" s="1">
        <v>0</v>
      </c>
      <c r="AX574" s="1">
        <v>0</v>
      </c>
      <c r="AY574" s="1">
        <v>1</v>
      </c>
      <c r="BC574" s="1">
        <v>1</v>
      </c>
      <c r="BH574" s="1">
        <v>1</v>
      </c>
      <c r="BJ574" s="1">
        <v>1</v>
      </c>
      <c r="BL574" s="1">
        <v>1</v>
      </c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>
        <v>0</v>
      </c>
    </row>
    <row r="575" spans="1:75" ht="15.75" hidden="1" customHeight="1" x14ac:dyDescent="0.3">
      <c r="A575" s="2">
        <v>569</v>
      </c>
      <c r="B575" s="2">
        <v>1</v>
      </c>
      <c r="C575" s="2" t="s">
        <v>1392</v>
      </c>
      <c r="D575" s="1">
        <v>10</v>
      </c>
      <c r="E575" s="2" t="str">
        <f t="shared" si="571"/>
        <v>10_Torpediniformes</v>
      </c>
      <c r="F575" s="2" t="s">
        <v>1393</v>
      </c>
      <c r="G575" s="2" t="s">
        <v>1410</v>
      </c>
      <c r="H575" s="2" t="s">
        <v>1463</v>
      </c>
      <c r="I575" s="2" t="s">
        <v>1467</v>
      </c>
      <c r="J575" s="2" t="s">
        <v>1468</v>
      </c>
      <c r="K575" s="19" t="str">
        <f t="shared" si="572"/>
        <v>Narcinops nelsoni</v>
      </c>
      <c r="L575" s="20">
        <f>VLOOKUP($K575,GlobSheetPaste!$H$3:$P$1269,2,FALSE)</f>
        <v>195460</v>
      </c>
      <c r="M575" s="20">
        <f>VLOOKUP($K575,GlobSheetPaste!$H$3:$P$1269,3,FALSE)</f>
        <v>68635060</v>
      </c>
      <c r="N575" s="20" t="str">
        <f>VLOOKUP($K575,GlobSheetPaste!$H$3:$P$1269,4,FALSE)</f>
        <v>published</v>
      </c>
      <c r="O575" s="20" t="str">
        <f>VLOOKUP($K575,GlobSheetPaste!$H$3:$P$1269,5,FALSE)</f>
        <v>LC</v>
      </c>
      <c r="P575" s="20">
        <f>VLOOKUP($K575,GlobSheetPaste!$H$3:$P$1269,6,FALSE)</f>
        <v>2010</v>
      </c>
      <c r="Q575" s="20" t="str">
        <f>VLOOKUP($K575,GlobSheetPaste!$H$3:$P$1269,7,FALSE)</f>
        <v>LC</v>
      </c>
      <c r="R575" s="20" t="str">
        <f>VLOOKUP($K575,GlobSheetPaste!$H$3:$P$1269,8,FALSE)</f>
        <v>NA</v>
      </c>
      <c r="S575" s="20" t="str">
        <f t="shared" si="628"/>
        <v>NoChange</v>
      </c>
      <c r="T575" s="20" t="b">
        <f t="shared" si="573"/>
        <v>0</v>
      </c>
      <c r="U575" s="20">
        <f>VLOOKUP($K575,GlobSheetPaste!$H$3:$P$1269,9,FALSE)</f>
        <v>2015</v>
      </c>
      <c r="V575" s="19">
        <v>140</v>
      </c>
      <c r="W575" s="19">
        <v>540</v>
      </c>
      <c r="X575" s="2" t="b">
        <f t="shared" ref="X575:Y575" si="643">ISNUMBER(V575)</f>
        <v>1</v>
      </c>
      <c r="Y575" s="2" t="b">
        <f t="shared" si="643"/>
        <v>1</v>
      </c>
      <c r="Z575" s="2" t="s">
        <v>1469</v>
      </c>
      <c r="AB575" s="2" t="s">
        <v>278</v>
      </c>
      <c r="AC575" s="24" t="str">
        <f ca="1">IFERROR(__xludf.DUMMYFUNCTION("SPLIT(AB575,""_"")"),"Deepwater")</f>
        <v>Deepwater</v>
      </c>
      <c r="AD575" s="24" t="str">
        <f ca="1">IFERROR(__xludf.DUMMYFUNCTION("""COMPUTED_VALUE"""),"Coastal")</f>
        <v>Coastal</v>
      </c>
      <c r="AE575" s="24">
        <f>VLOOKUP(J575,rangearea210527!$B$2:$C$1159,2,TRUE)</f>
        <v>92718.481520000001</v>
      </c>
      <c r="AF575" s="26" t="s">
        <v>118</v>
      </c>
      <c r="AG575" s="26">
        <v>35</v>
      </c>
      <c r="AH575" s="26" t="s">
        <v>84</v>
      </c>
      <c r="AI575" s="26" t="s">
        <v>85</v>
      </c>
      <c r="AJ575" s="27" t="s">
        <v>1397</v>
      </c>
      <c r="AK575" s="27"/>
      <c r="AL575" s="26"/>
      <c r="AM575" s="26">
        <v>1</v>
      </c>
      <c r="AN575" s="26">
        <v>0</v>
      </c>
      <c r="AO575" s="29">
        <v>0</v>
      </c>
      <c r="AP575" s="30"/>
      <c r="AQ575" s="30"/>
      <c r="AR575" s="30"/>
      <c r="AS575" s="1">
        <v>0</v>
      </c>
      <c r="AT575" s="1"/>
      <c r="AU575" s="1"/>
      <c r="AV575" s="1"/>
      <c r="AW575" s="1">
        <v>1</v>
      </c>
      <c r="AX575" s="1">
        <v>1</v>
      </c>
      <c r="AY575" s="1">
        <v>1</v>
      </c>
      <c r="BC575" s="1">
        <v>1</v>
      </c>
      <c r="BH575" s="1">
        <v>1</v>
      </c>
      <c r="BJ575" s="1">
        <v>1</v>
      </c>
      <c r="BL575" s="1">
        <v>1</v>
      </c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>
        <v>0</v>
      </c>
    </row>
    <row r="576" spans="1:75" ht="15.75" hidden="1" customHeight="1" x14ac:dyDescent="0.3">
      <c r="A576" s="2">
        <v>570</v>
      </c>
      <c r="B576" s="2">
        <v>1</v>
      </c>
      <c r="C576" s="2" t="s">
        <v>1392</v>
      </c>
      <c r="D576" s="1">
        <v>10</v>
      </c>
      <c r="E576" s="2" t="str">
        <f t="shared" si="571"/>
        <v>10_Torpediniformes</v>
      </c>
      <c r="F576" s="2" t="s">
        <v>1393</v>
      </c>
      <c r="G576" s="2" t="s">
        <v>1410</v>
      </c>
      <c r="H576" s="2" t="s">
        <v>1463</v>
      </c>
      <c r="I576" s="2" t="s">
        <v>1470</v>
      </c>
      <c r="J576" s="2" t="s">
        <v>1471</v>
      </c>
      <c r="K576" s="19" t="str">
        <f t="shared" si="572"/>
        <v>Narcinops ornata</v>
      </c>
      <c r="L576" s="20">
        <f>VLOOKUP($K576,GlobSheetPaste!$H$3:$P$1269,2,FALSE)</f>
        <v>195462</v>
      </c>
      <c r="M576" s="20">
        <f>VLOOKUP($K576,GlobSheetPaste!$H$3:$P$1269,3,FALSE)</f>
        <v>68635178</v>
      </c>
      <c r="N576" s="20" t="str">
        <f>VLOOKUP($K576,GlobSheetPaste!$H$3:$P$1269,4,FALSE)</f>
        <v>published</v>
      </c>
      <c r="O576" s="20" t="str">
        <f>VLOOKUP($K576,GlobSheetPaste!$H$3:$P$1269,5,FALSE)</f>
        <v>LC</v>
      </c>
      <c r="P576" s="20">
        <f>VLOOKUP($K576,GlobSheetPaste!$H$3:$P$1269,6,FALSE)</f>
        <v>2010</v>
      </c>
      <c r="Q576" s="20" t="str">
        <f>VLOOKUP($K576,GlobSheetPaste!$H$3:$P$1269,7,FALSE)</f>
        <v>LC</v>
      </c>
      <c r="R576" s="20" t="str">
        <f>VLOOKUP($K576,GlobSheetPaste!$H$3:$P$1269,8,FALSE)</f>
        <v>NA</v>
      </c>
      <c r="S576" s="20" t="str">
        <f t="shared" si="628"/>
        <v>NoChange</v>
      </c>
      <c r="T576" s="20" t="b">
        <f t="shared" si="573"/>
        <v>0</v>
      </c>
      <c r="U576" s="20">
        <f>VLOOKUP($K576,GlobSheetPaste!$H$3:$P$1269,9,FALSE)</f>
        <v>2015</v>
      </c>
      <c r="V576" s="19">
        <v>48</v>
      </c>
      <c r="W576" s="19">
        <v>132</v>
      </c>
      <c r="X576" s="2" t="b">
        <f t="shared" ref="X576:Y576" si="644">ISNUMBER(V576)</f>
        <v>1</v>
      </c>
      <c r="Y576" s="2" t="b">
        <f t="shared" si="644"/>
        <v>1</v>
      </c>
      <c r="Z576" s="2" t="s">
        <v>1472</v>
      </c>
      <c r="AB576" s="2" t="s">
        <v>83</v>
      </c>
      <c r="AC576" s="24" t="str">
        <f ca="1">IFERROR(__xludf.DUMMYFUNCTION("SPLIT(AB576,""_"")"),"Coastal")</f>
        <v>Coastal</v>
      </c>
      <c r="AD576" s="24"/>
      <c r="AE576" s="24">
        <f>VLOOKUP(J576,rangearea210527!$B$2:$C$1159,2,TRUE)</f>
        <v>479529.70569999999</v>
      </c>
      <c r="AF576" s="26"/>
      <c r="AG576" s="26">
        <v>24</v>
      </c>
      <c r="AH576" s="26" t="s">
        <v>84</v>
      </c>
      <c r="AI576" s="26" t="s">
        <v>85</v>
      </c>
      <c r="AJ576" s="27" t="s">
        <v>1397</v>
      </c>
      <c r="AK576" s="27"/>
      <c r="AL576" s="26"/>
      <c r="AM576" s="26">
        <v>0</v>
      </c>
      <c r="AN576" s="26">
        <v>0</v>
      </c>
      <c r="AO576" s="29">
        <v>0</v>
      </c>
      <c r="AP576" s="30"/>
      <c r="AQ576" s="30"/>
      <c r="AR576" s="30"/>
      <c r="AS576" s="1">
        <v>0</v>
      </c>
      <c r="AT576" s="1"/>
      <c r="AU576" s="1"/>
      <c r="AV576" s="1"/>
      <c r="AW576" s="1">
        <v>1</v>
      </c>
      <c r="AX576" s="1">
        <v>1</v>
      </c>
      <c r="AY576" s="1">
        <v>1</v>
      </c>
      <c r="BA576" s="1">
        <v>1</v>
      </c>
      <c r="BJ576" s="1">
        <v>1</v>
      </c>
      <c r="BK576" s="1">
        <v>1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>
        <v>0</v>
      </c>
    </row>
    <row r="577" spans="1:75" ht="15.75" hidden="1" customHeight="1" x14ac:dyDescent="0.3">
      <c r="A577" s="2">
        <v>571</v>
      </c>
      <c r="B577" s="2">
        <v>1</v>
      </c>
      <c r="C577" s="2" t="s">
        <v>1392</v>
      </c>
      <c r="D577" s="1">
        <v>10</v>
      </c>
      <c r="E577" s="2" t="str">
        <f t="shared" si="571"/>
        <v>10_Torpediniformes</v>
      </c>
      <c r="F577" s="2" t="s">
        <v>1393</v>
      </c>
      <c r="G577" s="2" t="s">
        <v>1410</v>
      </c>
      <c r="H577" s="2" t="s">
        <v>1463</v>
      </c>
      <c r="I577" s="2" t="s">
        <v>1473</v>
      </c>
      <c r="J577" s="2" t="s">
        <v>1474</v>
      </c>
      <c r="K577" s="19" t="str">
        <f t="shared" si="572"/>
        <v>Narcinops tasmaniensis</v>
      </c>
      <c r="L577" s="20">
        <f>VLOOKUP($K577,GlobSheetPaste!$H$3:$P$1269,2,FALSE)</f>
        <v>161628</v>
      </c>
      <c r="M577" s="20">
        <f>VLOOKUP($K577,GlobSheetPaste!$H$3:$P$1269,3,FALSE)</f>
        <v>68635314</v>
      </c>
      <c r="N577" s="20" t="str">
        <f>VLOOKUP($K577,GlobSheetPaste!$H$3:$P$1269,4,FALSE)</f>
        <v>published</v>
      </c>
      <c r="O577" s="20" t="str">
        <f>VLOOKUP($K577,GlobSheetPaste!$H$3:$P$1269,5,FALSE)</f>
        <v>LC</v>
      </c>
      <c r="P577" s="20">
        <f>VLOOKUP($K577,GlobSheetPaste!$H$3:$P$1269,6,FALSE)</f>
        <v>2008</v>
      </c>
      <c r="Q577" s="20" t="str">
        <f>VLOOKUP($K577,GlobSheetPaste!$H$3:$P$1269,7,FALSE)</f>
        <v>LC</v>
      </c>
      <c r="R577" s="20" t="str">
        <f>VLOOKUP($K577,GlobSheetPaste!$H$3:$P$1269,8,FALSE)</f>
        <v>NA</v>
      </c>
      <c r="S577" s="20" t="str">
        <f t="shared" si="628"/>
        <v>NoChange</v>
      </c>
      <c r="T577" s="20" t="b">
        <f t="shared" si="573"/>
        <v>0</v>
      </c>
      <c r="U577" s="20">
        <f>VLOOKUP($K577,GlobSheetPaste!$H$3:$P$1269,9,FALSE)</f>
        <v>2015</v>
      </c>
      <c r="V577" s="19">
        <v>1</v>
      </c>
      <c r="W577" s="19">
        <v>640</v>
      </c>
      <c r="X577" s="2" t="b">
        <f t="shared" ref="X577:Y577" si="645">ISNUMBER(V577)</f>
        <v>1</v>
      </c>
      <c r="Y577" s="2" t="b">
        <f t="shared" si="645"/>
        <v>1</v>
      </c>
      <c r="Z577" s="2" t="s">
        <v>1475</v>
      </c>
      <c r="AB577" s="2" t="s">
        <v>278</v>
      </c>
      <c r="AC577" s="24" t="str">
        <f ca="1">IFERROR(__xludf.DUMMYFUNCTION("SPLIT(AB577,""_"")"),"Deepwater")</f>
        <v>Deepwater</v>
      </c>
      <c r="AD577" s="24" t="str">
        <f ca="1">IFERROR(__xludf.DUMMYFUNCTION("""COMPUTED_VALUE"""),"Coastal")</f>
        <v>Coastal</v>
      </c>
      <c r="AE577" s="24">
        <f>VLOOKUP(J577,rangearea210527!$B$2:$C$1159,2,TRUE)</f>
        <v>463163.64150000003</v>
      </c>
      <c r="AF577" s="26"/>
      <c r="AG577" s="26">
        <v>47</v>
      </c>
      <c r="AH577" s="26" t="s">
        <v>84</v>
      </c>
      <c r="AI577" s="26" t="s">
        <v>85</v>
      </c>
      <c r="AJ577" s="27" t="s">
        <v>1397</v>
      </c>
      <c r="AK577" s="27"/>
      <c r="AL577" s="26"/>
      <c r="AM577" s="26">
        <v>1</v>
      </c>
      <c r="AN577" s="26">
        <v>0</v>
      </c>
      <c r="AO577" s="29">
        <v>0</v>
      </c>
      <c r="AP577" s="30"/>
      <c r="AQ577" s="30"/>
      <c r="AR577" s="30"/>
      <c r="AS577" s="1">
        <v>0</v>
      </c>
      <c r="AT577" s="1"/>
      <c r="AU577" s="1"/>
      <c r="AV577" s="1"/>
      <c r="AW577" s="1">
        <v>1</v>
      </c>
      <c r="AX577" s="1">
        <v>1</v>
      </c>
      <c r="AY577" s="1">
        <v>1</v>
      </c>
      <c r="BC577" s="1">
        <v>1</v>
      </c>
      <c r="BJ577" s="1">
        <v>1</v>
      </c>
      <c r="BL577" s="1">
        <v>1</v>
      </c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>
        <v>0</v>
      </c>
    </row>
    <row r="578" spans="1:75" ht="15.75" hidden="1" customHeight="1" x14ac:dyDescent="0.3">
      <c r="A578" s="2">
        <v>572</v>
      </c>
      <c r="B578" s="2">
        <v>1</v>
      </c>
      <c r="C578" s="2" t="s">
        <v>1392</v>
      </c>
      <c r="D578" s="1">
        <v>10</v>
      </c>
      <c r="E578" s="2" t="str">
        <f t="shared" si="571"/>
        <v>10_Torpediniformes</v>
      </c>
      <c r="F578" s="2" t="s">
        <v>1393</v>
      </c>
      <c r="G578" s="2" t="s">
        <v>1410</v>
      </c>
      <c r="H578" s="2" t="s">
        <v>1463</v>
      </c>
      <c r="I578" s="2" t="s">
        <v>324</v>
      </c>
      <c r="J578" s="2" t="s">
        <v>1476</v>
      </c>
      <c r="K578" s="19" t="str">
        <f t="shared" si="572"/>
        <v>Narcinops westraliensis</v>
      </c>
      <c r="L578" s="20">
        <f>VLOOKUP($K578,GlobSheetPaste!$H$3:$P$1269,2,FALSE)</f>
        <v>161346</v>
      </c>
      <c r="M578" s="20">
        <f>VLOOKUP($K578,GlobSheetPaste!$H$3:$P$1269,3,FALSE)</f>
        <v>68635469</v>
      </c>
      <c r="N578" s="20" t="str">
        <f>VLOOKUP($K578,GlobSheetPaste!$H$3:$P$1269,4,FALSE)</f>
        <v>published</v>
      </c>
      <c r="O578" s="20" t="str">
        <f>VLOOKUP($K578,GlobSheetPaste!$H$3:$P$1269,5,FALSE)</f>
        <v>LC</v>
      </c>
      <c r="P578" s="20">
        <f>VLOOKUP($K578,GlobSheetPaste!$H$3:$P$1269,6,FALSE)</f>
        <v>2008</v>
      </c>
      <c r="Q578" s="20" t="str">
        <f>VLOOKUP($K578,GlobSheetPaste!$H$3:$P$1269,7,FALSE)</f>
        <v>LC</v>
      </c>
      <c r="R578" s="20" t="str">
        <f>VLOOKUP($K578,GlobSheetPaste!$H$3:$P$1269,8,FALSE)</f>
        <v>NA</v>
      </c>
      <c r="S578" s="20" t="str">
        <f t="shared" si="628"/>
        <v>NoChange</v>
      </c>
      <c r="T578" s="20" t="b">
        <f t="shared" si="573"/>
        <v>0</v>
      </c>
      <c r="U578" s="20">
        <f>VLOOKUP($K578,GlobSheetPaste!$H$3:$P$1269,9,FALSE)</f>
        <v>2015</v>
      </c>
      <c r="V578" s="19">
        <v>10</v>
      </c>
      <c r="W578" s="19">
        <v>70</v>
      </c>
      <c r="X578" s="2" t="b">
        <f t="shared" ref="X578:Y578" si="646">ISNUMBER(V578)</f>
        <v>1</v>
      </c>
      <c r="Y578" s="2" t="b">
        <f t="shared" si="646"/>
        <v>1</v>
      </c>
      <c r="Z578" s="2" t="s">
        <v>1477</v>
      </c>
      <c r="AB578" s="2" t="s">
        <v>83</v>
      </c>
      <c r="AC578" s="24" t="str">
        <f ca="1">IFERROR(__xludf.DUMMYFUNCTION("SPLIT(AB578,""_"")"),"Coastal")</f>
        <v>Coastal</v>
      </c>
      <c r="AD578" s="24"/>
      <c r="AE578" s="24">
        <f>VLOOKUP(J578,rangearea210527!$B$2:$C$1159,2,TRUE)</f>
        <v>49141.358189999999</v>
      </c>
      <c r="AF578" s="26" t="s">
        <v>118</v>
      </c>
      <c r="AG578" s="26">
        <v>29</v>
      </c>
      <c r="AH578" s="26" t="s">
        <v>84</v>
      </c>
      <c r="AI578" s="26" t="s">
        <v>85</v>
      </c>
      <c r="AJ578" s="27" t="s">
        <v>1397</v>
      </c>
      <c r="AK578" s="27"/>
      <c r="AL578" s="26"/>
      <c r="AM578" s="26">
        <v>0</v>
      </c>
      <c r="AN578" s="26">
        <v>0</v>
      </c>
      <c r="AO578" s="29">
        <v>0</v>
      </c>
      <c r="AP578" s="30"/>
      <c r="AQ578" s="30"/>
      <c r="AR578" s="30"/>
      <c r="AS578" s="1">
        <v>0</v>
      </c>
      <c r="AT578" s="1"/>
      <c r="AU578" s="1"/>
      <c r="AV578" s="1"/>
      <c r="AW578" s="1">
        <v>1</v>
      </c>
      <c r="AX578" s="1">
        <v>1</v>
      </c>
      <c r="AY578" s="1">
        <v>1</v>
      </c>
      <c r="BA578" s="1">
        <v>1</v>
      </c>
      <c r="BH578" s="1">
        <v>1</v>
      </c>
      <c r="BJ578" s="1">
        <v>1</v>
      </c>
      <c r="BK578" s="1">
        <v>1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>
        <v>0</v>
      </c>
    </row>
    <row r="579" spans="1:75" ht="15.75" hidden="1" customHeight="1" x14ac:dyDescent="0.3">
      <c r="A579" s="2">
        <v>573</v>
      </c>
      <c r="B579" s="2">
        <v>1</v>
      </c>
      <c r="C579" s="2" t="s">
        <v>1392</v>
      </c>
      <c r="D579" s="1">
        <v>10</v>
      </c>
      <c r="E579" s="2" t="str">
        <f t="shared" si="571"/>
        <v>10_Torpediniformes</v>
      </c>
      <c r="F579" s="2" t="s">
        <v>1393</v>
      </c>
      <c r="G579" s="2" t="s">
        <v>1478</v>
      </c>
      <c r="H579" s="2" t="s">
        <v>1479</v>
      </c>
      <c r="I579" s="2" t="s">
        <v>1480</v>
      </c>
      <c r="J579" s="2" t="s">
        <v>1481</v>
      </c>
      <c r="K579" s="19" t="str">
        <f t="shared" si="572"/>
        <v>Electrolux addisoni</v>
      </c>
      <c r="L579" s="20">
        <f>VLOOKUP($K579,GlobSheetPaste!$H$3:$P$1269,2,FALSE)</f>
        <v>161428</v>
      </c>
      <c r="M579" s="20">
        <f>VLOOKUP($K579,GlobSheetPaste!$H$3:$P$1269,3,FALSE)</f>
        <v>124483384</v>
      </c>
      <c r="N579" s="20" t="str">
        <f>VLOOKUP($K579,GlobSheetPaste!$H$3:$P$1269,4,FALSE)</f>
        <v>published</v>
      </c>
      <c r="O579" s="20" t="str">
        <f>VLOOKUP($K579,GlobSheetPaste!$H$3:$P$1269,5,FALSE)</f>
        <v>CR</v>
      </c>
      <c r="P579" s="20">
        <f>VLOOKUP($K579,GlobSheetPaste!$H$3:$P$1269,6,FALSE)</f>
        <v>2008</v>
      </c>
      <c r="Q579" s="20" t="str">
        <f>VLOOKUP($K579,GlobSheetPaste!$H$3:$P$1269,7,FALSE)</f>
        <v>LC</v>
      </c>
      <c r="R579" s="20" t="str">
        <f>VLOOKUP($K579,GlobSheetPaste!$H$3:$P$1269,8,FALSE)</f>
        <v>NA</v>
      </c>
      <c r="S579" s="20" t="str">
        <f t="shared" si="628"/>
        <v>non-genuine change</v>
      </c>
      <c r="T579" s="20" t="b">
        <f t="shared" si="573"/>
        <v>0</v>
      </c>
      <c r="U579" s="20">
        <f>VLOOKUP($K579,GlobSheetPaste!$H$3:$P$1269,9,FALSE)</f>
        <v>2018</v>
      </c>
      <c r="V579" s="19">
        <v>6</v>
      </c>
      <c r="W579" s="19">
        <v>50</v>
      </c>
      <c r="X579" s="2" t="b">
        <f t="shared" ref="X579:Y579" si="647">ISNUMBER(V579)</f>
        <v>1</v>
      </c>
      <c r="Y579" s="2" t="b">
        <f t="shared" si="647"/>
        <v>1</v>
      </c>
      <c r="Z579" s="2" t="s">
        <v>89</v>
      </c>
      <c r="AB579" s="2" t="s">
        <v>83</v>
      </c>
      <c r="AC579" s="24" t="str">
        <f ca="1">IFERROR(__xludf.DUMMYFUNCTION("SPLIT(AB579,""_"")"),"Coastal")</f>
        <v>Coastal</v>
      </c>
      <c r="AD579" s="24"/>
      <c r="AE579" s="24">
        <f>VLOOKUP(J579,rangearea210527!$B$2:$C$1159,2,TRUE)</f>
        <v>729.13420959999996</v>
      </c>
      <c r="AF579" s="26" t="s">
        <v>118</v>
      </c>
      <c r="AG579" s="26">
        <v>52</v>
      </c>
      <c r="AH579" s="26" t="s">
        <v>84</v>
      </c>
      <c r="AI579" s="26" t="s">
        <v>98</v>
      </c>
      <c r="AJ579" s="27" t="s">
        <v>1402</v>
      </c>
      <c r="AK579" s="27"/>
      <c r="AL579" s="26"/>
      <c r="AM579" s="26">
        <v>0</v>
      </c>
      <c r="AN579" s="26">
        <v>0</v>
      </c>
      <c r="AO579" s="29">
        <v>0</v>
      </c>
      <c r="AP579" s="30"/>
      <c r="AQ579" s="30"/>
      <c r="AR579" s="30"/>
      <c r="AS579" s="1">
        <v>0</v>
      </c>
      <c r="AT579" s="1"/>
      <c r="AU579" s="1"/>
      <c r="AV579" s="1"/>
      <c r="AW579" s="1">
        <v>1</v>
      </c>
      <c r="AX579" s="1">
        <v>1</v>
      </c>
      <c r="AY579" s="1">
        <v>1</v>
      </c>
      <c r="BA579" s="1">
        <v>1</v>
      </c>
      <c r="BH579" s="1">
        <v>1</v>
      </c>
      <c r="BJ579" s="1">
        <v>1</v>
      </c>
      <c r="BK579" s="1">
        <v>1</v>
      </c>
      <c r="BL579" s="1"/>
      <c r="BM579" s="1"/>
      <c r="BN579" s="1"/>
      <c r="BO579" s="1"/>
      <c r="BP579" s="1"/>
      <c r="BQ579" s="1"/>
      <c r="BR579" s="1"/>
      <c r="BS579" s="1"/>
      <c r="BT579" s="1">
        <v>1</v>
      </c>
      <c r="BU579" s="1"/>
      <c r="BV579" s="1"/>
      <c r="BW579" s="1">
        <v>0</v>
      </c>
    </row>
    <row r="580" spans="1:75" ht="15.75" hidden="1" customHeight="1" x14ac:dyDescent="0.3">
      <c r="A580" s="2">
        <v>574</v>
      </c>
      <c r="B580" s="2">
        <v>1</v>
      </c>
      <c r="C580" s="2" t="s">
        <v>1392</v>
      </c>
      <c r="D580" s="1">
        <v>10</v>
      </c>
      <c r="E580" s="2" t="str">
        <f t="shared" si="571"/>
        <v>10_Torpediniformes</v>
      </c>
      <c r="F580" s="2" t="s">
        <v>1393</v>
      </c>
      <c r="G580" s="2" t="s">
        <v>1478</v>
      </c>
      <c r="H580" s="2" t="s">
        <v>1482</v>
      </c>
      <c r="I580" s="2" t="s">
        <v>1483</v>
      </c>
      <c r="J580" s="2" t="s">
        <v>1484</v>
      </c>
      <c r="K580" s="19" t="str">
        <f t="shared" si="572"/>
        <v>Heteronarce bentuviai</v>
      </c>
      <c r="L580" s="20">
        <f>VLOOKUP($K580,GlobSheetPaste!$H$3:$P$1269,2,FALSE)</f>
        <v>161632</v>
      </c>
      <c r="M580" s="20">
        <f>VLOOKUP($K580,GlobSheetPaste!$H$3:$P$1269,3,FALSE)</f>
        <v>109913192</v>
      </c>
      <c r="N580" s="20" t="str">
        <f>VLOOKUP($K580,GlobSheetPaste!$H$3:$P$1269,4,FALSE)</f>
        <v>published</v>
      </c>
      <c r="O580" s="20" t="str">
        <f>VLOOKUP($K580,GlobSheetPaste!$H$3:$P$1269,5,FALSE)</f>
        <v>DD</v>
      </c>
      <c r="P580" s="20">
        <f>VLOOKUP($K580,GlobSheetPaste!$H$3:$P$1269,6,FALSE)</f>
        <v>2007</v>
      </c>
      <c r="Q580" s="20" t="str">
        <f>VLOOKUP($K580,GlobSheetPaste!$H$3:$P$1269,7,FALSE)</f>
        <v>DD</v>
      </c>
      <c r="R580" s="20" t="str">
        <f>VLOOKUP($K580,GlobSheetPaste!$H$3:$P$1269,8,FALSE)</f>
        <v>NA</v>
      </c>
      <c r="S580" s="20" t="str">
        <f t="shared" si="628"/>
        <v>NoChange</v>
      </c>
      <c r="T580" s="20" t="b">
        <f t="shared" si="573"/>
        <v>0</v>
      </c>
      <c r="U580" s="20">
        <f>VLOOKUP($K580,GlobSheetPaste!$H$3:$P$1269,9,FALSE)</f>
        <v>2017</v>
      </c>
      <c r="V580" s="19">
        <v>80</v>
      </c>
      <c r="W580" s="19">
        <v>200</v>
      </c>
      <c r="X580" s="2" t="b">
        <f t="shared" ref="X580:Y580" si="648">ISNUMBER(V580)</f>
        <v>1</v>
      </c>
      <c r="Y580" s="2" t="b">
        <f t="shared" si="648"/>
        <v>1</v>
      </c>
      <c r="Z580" s="2" t="s">
        <v>89</v>
      </c>
      <c r="AB580" s="2" t="s">
        <v>83</v>
      </c>
      <c r="AC580" s="24" t="str">
        <f ca="1">IFERROR(__xludf.DUMMYFUNCTION("SPLIT(AB580,""_"")"),"Coastal")</f>
        <v>Coastal</v>
      </c>
      <c r="AD580" s="24"/>
      <c r="AE580" s="24">
        <f>VLOOKUP(J580,rangearea210527!$B$2:$C$1159,2,TRUE)</f>
        <v>634.22953150000001</v>
      </c>
      <c r="AF580" s="26" t="s">
        <v>118</v>
      </c>
      <c r="AG580" s="26">
        <v>19</v>
      </c>
      <c r="AH580" s="26" t="s">
        <v>84</v>
      </c>
      <c r="AI580" s="26" t="s">
        <v>85</v>
      </c>
      <c r="AJ580" s="27" t="s">
        <v>1397</v>
      </c>
      <c r="AK580" s="27"/>
      <c r="AL580" s="26"/>
      <c r="AM580" s="26">
        <v>0</v>
      </c>
      <c r="AN580" s="26">
        <v>0</v>
      </c>
      <c r="AO580" s="29">
        <v>0</v>
      </c>
      <c r="AP580" s="30"/>
      <c r="AQ580" s="30"/>
      <c r="AR580" s="30"/>
      <c r="AS580" s="1">
        <v>0</v>
      </c>
      <c r="AT580" s="1"/>
      <c r="AU580" s="1"/>
      <c r="AV580" s="1"/>
      <c r="AW580" s="1">
        <v>1</v>
      </c>
      <c r="AX580" s="1">
        <v>1</v>
      </c>
      <c r="AY580" s="1">
        <v>1</v>
      </c>
      <c r="BA580" s="1">
        <v>1</v>
      </c>
      <c r="BG580" s="1">
        <v>1</v>
      </c>
      <c r="BH580" s="1">
        <v>1</v>
      </c>
      <c r="BI580" s="1"/>
      <c r="BJ580" s="1">
        <v>1</v>
      </c>
      <c r="BK580" s="1">
        <v>1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>
        <v>0</v>
      </c>
    </row>
    <row r="581" spans="1:75" ht="15.75" hidden="1" customHeight="1" x14ac:dyDescent="0.3">
      <c r="A581" s="2">
        <v>575</v>
      </c>
      <c r="B581" s="2">
        <v>1</v>
      </c>
      <c r="C581" s="2" t="s">
        <v>1392</v>
      </c>
      <c r="D581" s="1">
        <v>10</v>
      </c>
      <c r="E581" s="2" t="str">
        <f t="shared" si="571"/>
        <v>10_Torpediniformes</v>
      </c>
      <c r="F581" s="2" t="s">
        <v>1393</v>
      </c>
      <c r="G581" s="2" t="s">
        <v>1478</v>
      </c>
      <c r="H581" s="2" t="s">
        <v>1482</v>
      </c>
      <c r="I581" s="2" t="s">
        <v>1127</v>
      </c>
      <c r="J581" s="2" t="s">
        <v>1485</v>
      </c>
      <c r="K581" s="19" t="str">
        <f t="shared" si="572"/>
        <v>Heteronarce garmani</v>
      </c>
      <c r="L581" s="20">
        <f>VLOOKUP($K581,GlobSheetPaste!$H$3:$P$1269,2,FALSE)</f>
        <v>161746</v>
      </c>
      <c r="M581" s="20">
        <f>VLOOKUP($K581,GlobSheetPaste!$H$3:$P$1269,3,FALSE)</f>
        <v>124537558</v>
      </c>
      <c r="N581" s="20" t="str">
        <f>VLOOKUP($K581,GlobSheetPaste!$H$3:$P$1269,4,FALSE)</f>
        <v>published</v>
      </c>
      <c r="O581" s="20" t="str">
        <f>VLOOKUP($K581,GlobSheetPaste!$H$3:$P$1269,5,FALSE)</f>
        <v>VU</v>
      </c>
      <c r="P581" s="20">
        <f>VLOOKUP($K581,GlobSheetPaste!$H$3:$P$1269,6,FALSE)</f>
        <v>2007</v>
      </c>
      <c r="Q581" s="20" t="str">
        <f>VLOOKUP($K581,GlobSheetPaste!$H$3:$P$1269,7,FALSE)</f>
        <v>NT</v>
      </c>
      <c r="R581" s="20" t="str">
        <f>VLOOKUP($K581,GlobSheetPaste!$H$3:$P$1269,8,FALSE)</f>
        <v>A2d</v>
      </c>
      <c r="S581" s="20" t="str">
        <f t="shared" si="628"/>
        <v>non-genuine change</v>
      </c>
      <c r="T581" s="20" t="b">
        <f t="shared" si="573"/>
        <v>0</v>
      </c>
      <c r="U581" s="22">
        <f>VLOOKUP($K581,GlobSheetPaste!$H$3:$P$1269,9,FALSE)</f>
        <v>43862</v>
      </c>
      <c r="V581" s="19">
        <v>73</v>
      </c>
      <c r="W581" s="19">
        <v>329</v>
      </c>
      <c r="X581" s="2" t="b">
        <f t="shared" ref="X581:Y581" si="649">ISNUMBER(V581)</f>
        <v>1</v>
      </c>
      <c r="Y581" s="2" t="b">
        <f t="shared" si="649"/>
        <v>1</v>
      </c>
      <c r="Z581" s="2" t="s">
        <v>89</v>
      </c>
      <c r="AB581" s="2" t="s">
        <v>278</v>
      </c>
      <c r="AC581" s="24" t="str">
        <f ca="1">IFERROR(__xludf.DUMMYFUNCTION("SPLIT(AB581,""_"")"),"Deepwater")</f>
        <v>Deepwater</v>
      </c>
      <c r="AD581" s="24" t="str">
        <f ca="1">IFERROR(__xludf.DUMMYFUNCTION("""COMPUTED_VALUE"""),"Coastal")</f>
        <v>Coastal</v>
      </c>
      <c r="AE581" s="24">
        <f>VLOOKUP(J581,rangearea210527!$B$2:$C$1159,2,TRUE)</f>
        <v>21497.646530000002</v>
      </c>
      <c r="AF581" s="26" t="s">
        <v>118</v>
      </c>
      <c r="AG581" s="26">
        <v>30</v>
      </c>
      <c r="AH581" s="26" t="s">
        <v>84</v>
      </c>
      <c r="AI581" s="26" t="s">
        <v>85</v>
      </c>
      <c r="AJ581" s="27" t="s">
        <v>1397</v>
      </c>
      <c r="AK581" s="27"/>
      <c r="AL581" s="26">
        <v>5</v>
      </c>
      <c r="AM581" s="26">
        <v>1</v>
      </c>
      <c r="AN581" s="26">
        <v>0</v>
      </c>
      <c r="AO581" s="29">
        <v>0</v>
      </c>
      <c r="AP581" s="30"/>
      <c r="AQ581" s="30"/>
      <c r="AR581" s="30"/>
      <c r="AS581" s="1">
        <v>0</v>
      </c>
      <c r="AT581" s="1"/>
      <c r="AU581" s="1"/>
      <c r="AV581" s="1"/>
      <c r="AW581" s="1">
        <v>1</v>
      </c>
      <c r="AX581" s="1">
        <v>1</v>
      </c>
      <c r="AY581" s="1">
        <v>1</v>
      </c>
      <c r="BC581" s="1">
        <v>1</v>
      </c>
      <c r="BH581" s="1">
        <v>1</v>
      </c>
      <c r="BJ581" s="1">
        <v>1</v>
      </c>
      <c r="BK581" s="1"/>
      <c r="BL581" s="1">
        <v>1</v>
      </c>
      <c r="BM581" s="1"/>
      <c r="BN581" s="1"/>
      <c r="BO581" s="1"/>
      <c r="BP581" s="1"/>
      <c r="BQ581" s="1"/>
      <c r="BR581" s="1"/>
      <c r="BS581" s="1"/>
      <c r="BT581" s="1">
        <v>1</v>
      </c>
      <c r="BU581" s="1"/>
      <c r="BV581" s="1"/>
      <c r="BW581" s="1">
        <v>0</v>
      </c>
    </row>
    <row r="582" spans="1:75" ht="15.75" hidden="1" customHeight="1" x14ac:dyDescent="0.3">
      <c r="A582" s="2">
        <v>576</v>
      </c>
      <c r="B582" s="2">
        <v>1</v>
      </c>
      <c r="C582" s="2" t="s">
        <v>1392</v>
      </c>
      <c r="D582" s="1">
        <v>10</v>
      </c>
      <c r="E582" s="2" t="str">
        <f t="shared" si="571"/>
        <v>10_Torpediniformes</v>
      </c>
      <c r="F582" s="2" t="s">
        <v>1393</v>
      </c>
      <c r="G582" s="2" t="s">
        <v>1478</v>
      </c>
      <c r="H582" s="2" t="s">
        <v>1482</v>
      </c>
      <c r="I582" s="2" t="s">
        <v>1486</v>
      </c>
      <c r="J582" s="2" t="s">
        <v>1487</v>
      </c>
      <c r="K582" s="19" t="str">
        <f t="shared" si="572"/>
        <v>Heteronarce mollis</v>
      </c>
      <c r="L582" s="20">
        <f>VLOOKUP($K582,GlobSheetPaste!$H$3:$P$1269,2,FALSE)</f>
        <v>161663</v>
      </c>
      <c r="M582" s="20">
        <f>VLOOKUP($K582,GlobSheetPaste!$H$3:$P$1269,3,FALSE)</f>
        <v>109914005</v>
      </c>
      <c r="N582" s="20" t="str">
        <f>VLOOKUP($K582,GlobSheetPaste!$H$3:$P$1269,4,FALSE)</f>
        <v>published</v>
      </c>
      <c r="O582" s="20" t="str">
        <f>VLOOKUP($K582,GlobSheetPaste!$H$3:$P$1269,5,FALSE)</f>
        <v>DD</v>
      </c>
      <c r="P582" s="20">
        <f>VLOOKUP($K582,GlobSheetPaste!$H$3:$P$1269,6,FALSE)</f>
        <v>2005</v>
      </c>
      <c r="Q582" s="20" t="str">
        <f>VLOOKUP($K582,GlobSheetPaste!$H$3:$P$1269,7,FALSE)</f>
        <v>DD</v>
      </c>
      <c r="R582" s="20" t="str">
        <f>VLOOKUP($K582,GlobSheetPaste!$H$3:$P$1269,8,FALSE)</f>
        <v>NA</v>
      </c>
      <c r="S582" s="20" t="str">
        <f t="shared" si="628"/>
        <v>NoChange</v>
      </c>
      <c r="T582" s="20" t="b">
        <f t="shared" si="573"/>
        <v>0</v>
      </c>
      <c r="U582" s="20">
        <f>VLOOKUP($K582,GlobSheetPaste!$H$3:$P$1269,9,FALSE)</f>
        <v>2017</v>
      </c>
      <c r="V582" s="19">
        <v>73</v>
      </c>
      <c r="W582" s="19">
        <v>346</v>
      </c>
      <c r="X582" s="2" t="b">
        <f t="shared" ref="X582:Y582" si="650">ISNUMBER(V582)</f>
        <v>1</v>
      </c>
      <c r="Y582" s="2" t="b">
        <f t="shared" si="650"/>
        <v>1</v>
      </c>
      <c r="Z582" s="2" t="s">
        <v>89</v>
      </c>
      <c r="AB582" s="2" t="s">
        <v>278</v>
      </c>
      <c r="AC582" s="24" t="str">
        <f ca="1">IFERROR(__xludf.DUMMYFUNCTION("SPLIT(AB582,""_"")"),"Deepwater")</f>
        <v>Deepwater</v>
      </c>
      <c r="AD582" s="24" t="str">
        <f ca="1">IFERROR(__xludf.DUMMYFUNCTION("""COMPUTED_VALUE"""),"Coastal")</f>
        <v>Coastal</v>
      </c>
      <c r="AE582" s="24">
        <f>VLOOKUP(J582,rangearea210527!$B$2:$C$1159,2,TRUE)</f>
        <v>27517.94946</v>
      </c>
      <c r="AF582" s="26" t="s">
        <v>118</v>
      </c>
      <c r="AG582" s="26">
        <v>25.5</v>
      </c>
      <c r="AH582" s="26" t="s">
        <v>84</v>
      </c>
      <c r="AI582" s="26" t="s">
        <v>85</v>
      </c>
      <c r="AJ582" s="27" t="s">
        <v>1397</v>
      </c>
      <c r="AK582" s="27"/>
      <c r="AL582" s="26"/>
      <c r="AM582" s="26">
        <v>1</v>
      </c>
      <c r="AN582" s="26">
        <v>0</v>
      </c>
      <c r="AO582" s="29">
        <v>0</v>
      </c>
      <c r="AP582" s="30"/>
      <c r="AQ582" s="30"/>
      <c r="AR582" s="30"/>
      <c r="AS582" s="1">
        <v>0</v>
      </c>
      <c r="AT582" s="1"/>
      <c r="AU582" s="1"/>
      <c r="AV582" s="1"/>
      <c r="AW582" s="1">
        <v>1</v>
      </c>
      <c r="AX582" s="1">
        <v>1</v>
      </c>
      <c r="AY582" s="1">
        <v>1</v>
      </c>
      <c r="BC582" s="1">
        <v>1</v>
      </c>
      <c r="BG582" s="1">
        <v>1</v>
      </c>
      <c r="BH582" s="1">
        <v>1</v>
      </c>
      <c r="BI582" s="1"/>
      <c r="BJ582" s="1">
        <v>1</v>
      </c>
      <c r="BK582" s="1"/>
      <c r="BL582" s="1">
        <v>1</v>
      </c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>
        <v>0</v>
      </c>
    </row>
    <row r="583" spans="1:75" ht="15.75" hidden="1" customHeight="1" x14ac:dyDescent="0.3">
      <c r="A583" s="2">
        <v>577</v>
      </c>
      <c r="B583" s="2">
        <v>1</v>
      </c>
      <c r="C583" s="2" t="s">
        <v>1392</v>
      </c>
      <c r="D583" s="1">
        <v>10</v>
      </c>
      <c r="E583" s="2" t="str">
        <f t="shared" si="571"/>
        <v>10_Torpediniformes</v>
      </c>
      <c r="F583" s="2" t="s">
        <v>1393</v>
      </c>
      <c r="G583" s="2" t="s">
        <v>1478</v>
      </c>
      <c r="H583" s="2" t="s">
        <v>1488</v>
      </c>
      <c r="I583" s="2" t="s">
        <v>1116</v>
      </c>
      <c r="J583" s="2" t="s">
        <v>1489</v>
      </c>
      <c r="K583" s="19" t="str">
        <f t="shared" si="572"/>
        <v>Narke capensis</v>
      </c>
      <c r="L583" s="20">
        <f>VLOOKUP($K583,GlobSheetPaste!$H$3:$P$1269,2,FALSE)</f>
        <v>161614</v>
      </c>
      <c r="M583" s="20">
        <f>VLOOKUP($K583,GlobSheetPaste!$H$3:$P$1269,3,FALSE)</f>
        <v>124515050</v>
      </c>
      <c r="N583" s="20" t="str">
        <f>VLOOKUP($K583,GlobSheetPaste!$H$3:$P$1269,4,FALSE)</f>
        <v>published</v>
      </c>
      <c r="O583" s="20" t="str">
        <f>VLOOKUP($K583,GlobSheetPaste!$H$3:$P$1269,5,FALSE)</f>
        <v>DD</v>
      </c>
      <c r="P583" s="20">
        <f>VLOOKUP($K583,GlobSheetPaste!$H$3:$P$1269,6,FALSE)</f>
        <v>2007</v>
      </c>
      <c r="Q583" s="20" t="str">
        <f>VLOOKUP($K583,GlobSheetPaste!$H$3:$P$1269,7,FALSE)</f>
        <v>LC</v>
      </c>
      <c r="R583" s="20" t="str">
        <f>VLOOKUP($K583,GlobSheetPaste!$H$3:$P$1269,8,FALSE)</f>
        <v>NA</v>
      </c>
      <c r="S583" s="20" t="str">
        <f t="shared" si="628"/>
        <v>non-genuine change</v>
      </c>
      <c r="T583" s="20" t="b">
        <f t="shared" si="573"/>
        <v>0</v>
      </c>
      <c r="U583" s="20">
        <f>VLOOKUP($K583,GlobSheetPaste!$H$3:$P$1269,9,FALSE)</f>
        <v>2018</v>
      </c>
      <c r="V583" s="19">
        <v>0</v>
      </c>
      <c r="W583" s="19">
        <v>180</v>
      </c>
      <c r="X583" s="2" t="b">
        <f t="shared" ref="X583:Y583" si="651">ISNUMBER(V583)</f>
        <v>1</v>
      </c>
      <c r="Y583" s="2" t="b">
        <f t="shared" si="651"/>
        <v>1</v>
      </c>
      <c r="Z583" s="2" t="s">
        <v>89</v>
      </c>
      <c r="AB583" s="2" t="s">
        <v>83</v>
      </c>
      <c r="AC583" s="24" t="str">
        <f ca="1">IFERROR(__xludf.DUMMYFUNCTION("SPLIT(AB583,""_"")"),"Coastal")</f>
        <v>Coastal</v>
      </c>
      <c r="AD583" s="24"/>
      <c r="AE583" s="24">
        <f>VLOOKUP(J583,rangearea210527!$B$2:$C$1159,2,TRUE)</f>
        <v>154680.08300000001</v>
      </c>
      <c r="AF583" s="26"/>
      <c r="AG583" s="26">
        <v>38</v>
      </c>
      <c r="AH583" s="26" t="s">
        <v>84</v>
      </c>
      <c r="AI583" s="26" t="s">
        <v>85</v>
      </c>
      <c r="AJ583" s="27" t="s">
        <v>1397</v>
      </c>
      <c r="AK583" s="27"/>
      <c r="AL583" s="26"/>
      <c r="AM583" s="26">
        <v>0</v>
      </c>
      <c r="AN583" s="26">
        <v>0</v>
      </c>
      <c r="AO583" s="29">
        <v>0</v>
      </c>
      <c r="AP583" s="30"/>
      <c r="AQ583" s="30"/>
      <c r="AR583" s="30"/>
      <c r="AS583" s="1">
        <v>0</v>
      </c>
      <c r="AT583" s="1"/>
      <c r="AU583" s="1"/>
      <c r="AV583" s="1"/>
      <c r="AW583" s="1">
        <v>1</v>
      </c>
      <c r="AX583" s="1">
        <v>1</v>
      </c>
      <c r="AY583" s="1">
        <v>1</v>
      </c>
      <c r="BA583" s="1">
        <v>1</v>
      </c>
      <c r="BJ583" s="1">
        <v>1</v>
      </c>
      <c r="BK583" s="1">
        <v>1</v>
      </c>
      <c r="BL583" s="1"/>
      <c r="BM583" s="1"/>
      <c r="BN583" s="1"/>
      <c r="BO583" s="1"/>
      <c r="BP583" s="1"/>
      <c r="BQ583" s="1"/>
      <c r="BR583" s="1"/>
      <c r="BS583" s="1"/>
      <c r="BT583" s="1">
        <v>1</v>
      </c>
      <c r="BU583" s="1"/>
      <c r="BV583" s="1"/>
      <c r="BW583" s="1">
        <v>0</v>
      </c>
    </row>
    <row r="584" spans="1:75" ht="15.75" hidden="1" customHeight="1" x14ac:dyDescent="0.3">
      <c r="A584" s="2">
        <v>578</v>
      </c>
      <c r="B584" s="2">
        <v>1</v>
      </c>
      <c r="C584" s="2" t="s">
        <v>1392</v>
      </c>
      <c r="D584" s="1">
        <v>10</v>
      </c>
      <c r="E584" s="2" t="str">
        <f t="shared" si="571"/>
        <v>10_Torpediniformes</v>
      </c>
      <c r="F584" s="2" t="s">
        <v>1393</v>
      </c>
      <c r="G584" s="2" t="s">
        <v>1478</v>
      </c>
      <c r="H584" s="2" t="s">
        <v>1488</v>
      </c>
      <c r="I584" s="2" t="s">
        <v>1490</v>
      </c>
      <c r="J584" s="2" t="s">
        <v>1491</v>
      </c>
      <c r="K584" s="19" t="str">
        <f t="shared" si="572"/>
        <v>Narke dipterygia</v>
      </c>
      <c r="L584" s="20">
        <f>VLOOKUP($K584,GlobSheetPaste!$H$3:$P$1269,2,FALSE)</f>
        <v>161607</v>
      </c>
      <c r="M584" s="20">
        <f>VLOOKUP($K584,GlobSheetPaste!$H$3:$P$1269,3,FALSE)</f>
        <v>124514068</v>
      </c>
      <c r="N584" s="20" t="str">
        <f>VLOOKUP($K584,GlobSheetPaste!$H$3:$P$1269,4,FALSE)</f>
        <v>submitted</v>
      </c>
      <c r="O584" s="20" t="str">
        <f>VLOOKUP($K584,GlobSheetPaste!$H$3:$P$1269,5,FALSE)</f>
        <v>DD</v>
      </c>
      <c r="P584" s="20">
        <f>VLOOKUP($K584,GlobSheetPaste!$H$3:$P$1269,6,FALSE)</f>
        <v>2007</v>
      </c>
      <c r="Q584" s="20" t="str">
        <f>VLOOKUP($K584,GlobSheetPaste!$H$3:$P$1269,7,FALSE)</f>
        <v>VU</v>
      </c>
      <c r="R584" s="20" t="str">
        <f>VLOOKUP($K584,GlobSheetPaste!$H$3:$P$1269,8,FALSE)</f>
        <v>A2d</v>
      </c>
      <c r="S584" s="20" t="str">
        <f t="shared" si="628"/>
        <v>non-genuine change</v>
      </c>
      <c r="T584" s="20" t="b">
        <f t="shared" si="573"/>
        <v>0</v>
      </c>
      <c r="U584" s="22">
        <f>VLOOKUP($K584,GlobSheetPaste!$H$3:$P$1269,9,FALSE)</f>
        <v>44228</v>
      </c>
      <c r="V584" s="19">
        <v>0</v>
      </c>
      <c r="W584" s="19">
        <v>100</v>
      </c>
      <c r="X584" s="2" t="b">
        <f t="shared" ref="X584:Y584" si="652">ISNUMBER(V584)</f>
        <v>1</v>
      </c>
      <c r="Y584" s="2" t="b">
        <f t="shared" si="652"/>
        <v>1</v>
      </c>
      <c r="Z584" s="2" t="s">
        <v>1436</v>
      </c>
      <c r="AB584" s="2" t="s">
        <v>83</v>
      </c>
      <c r="AC584" s="24" t="str">
        <f ca="1">IFERROR(__xludf.DUMMYFUNCTION("SPLIT(AB584,""_"")"),"Coastal")</f>
        <v>Coastal</v>
      </c>
      <c r="AD584" s="24"/>
      <c r="AE584" s="24">
        <f>VLOOKUP(J584,rangearea210527!$B$2:$C$1159,2,TRUE)</f>
        <v>2026687.1029999999</v>
      </c>
      <c r="AF584" s="26"/>
      <c r="AG584" s="26">
        <v>35</v>
      </c>
      <c r="AH584" s="26" t="s">
        <v>84</v>
      </c>
      <c r="AI584" s="26" t="s">
        <v>85</v>
      </c>
      <c r="AJ584" s="27" t="s">
        <v>1397</v>
      </c>
      <c r="AK584" s="27"/>
      <c r="AL584" s="26">
        <v>5</v>
      </c>
      <c r="AM584" s="26">
        <v>0</v>
      </c>
      <c r="AN584" s="26">
        <v>0</v>
      </c>
      <c r="AO584" s="29">
        <v>0</v>
      </c>
      <c r="AP584" s="30"/>
      <c r="AQ584" s="30"/>
      <c r="AR584" s="30"/>
      <c r="AS584" s="1">
        <v>1</v>
      </c>
      <c r="AT584" s="1"/>
      <c r="AU584" s="1"/>
      <c r="AV584" s="1"/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B584" s="1">
        <v>1</v>
      </c>
      <c r="BJ584" s="1">
        <v>1</v>
      </c>
      <c r="BK584" s="1">
        <v>1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>
        <v>0</v>
      </c>
    </row>
    <row r="585" spans="1:75" ht="15.75" hidden="1" customHeight="1" x14ac:dyDescent="0.3">
      <c r="A585" s="2">
        <v>579</v>
      </c>
      <c r="B585" s="2">
        <v>1</v>
      </c>
      <c r="C585" s="2" t="s">
        <v>1392</v>
      </c>
      <c r="D585" s="1">
        <v>10</v>
      </c>
      <c r="E585" s="2" t="str">
        <f t="shared" si="571"/>
        <v>10_Torpediniformes</v>
      </c>
      <c r="F585" s="2" t="s">
        <v>1393</v>
      </c>
      <c r="G585" s="2" t="s">
        <v>1478</v>
      </c>
      <c r="H585" s="2" t="s">
        <v>1488</v>
      </c>
      <c r="I585" s="2" t="s">
        <v>594</v>
      </c>
      <c r="J585" s="2" t="s">
        <v>1492</v>
      </c>
      <c r="K585" s="19" t="str">
        <f t="shared" si="572"/>
        <v>Narke japonica</v>
      </c>
      <c r="L585" s="20">
        <f>VLOOKUP($K585,GlobSheetPaste!$H$3:$P$1269,2,FALSE)</f>
        <v>161665</v>
      </c>
      <c r="M585" s="20">
        <f>VLOOKUP($K585,GlobSheetPaste!$H$3:$P$1269,3,FALSE)</f>
        <v>201629674</v>
      </c>
      <c r="N585" s="20" t="str">
        <f>VLOOKUP($K585,GlobSheetPaste!$H$3:$P$1269,4,FALSE)</f>
        <v>published</v>
      </c>
      <c r="O585" s="20" t="str">
        <f>VLOOKUP($K585,GlobSheetPaste!$H$3:$P$1269,5,FALSE)</f>
        <v>VU</v>
      </c>
      <c r="P585" s="20">
        <f>VLOOKUP($K585,GlobSheetPaste!$H$3:$P$1269,6,FALSE)</f>
        <v>2007</v>
      </c>
      <c r="Q585" s="20" t="str">
        <f>VLOOKUP($K585,GlobSheetPaste!$H$3:$P$1269,7,FALSE)</f>
        <v>VU</v>
      </c>
      <c r="R585" s="20" t="str">
        <f>VLOOKUP($K585,GlobSheetPaste!$H$3:$P$1269,8,FALSE)</f>
        <v>A2cd</v>
      </c>
      <c r="S585" s="20" t="str">
        <f t="shared" si="628"/>
        <v>NoChange</v>
      </c>
      <c r="T585" s="20" t="b">
        <f t="shared" si="573"/>
        <v>0</v>
      </c>
      <c r="U585" s="20" t="str">
        <f>VLOOKUP($K585,GlobSheetPaste!$H$3:$P$1269,9,FALSE)</f>
        <v>Revised20210520 due to change of taxonomic concept of Crassenarke dormitor</v>
      </c>
      <c r="V585" s="19">
        <v>12</v>
      </c>
      <c r="W585" s="19">
        <v>140</v>
      </c>
      <c r="X585" s="2" t="b">
        <f t="shared" ref="X585:Y585" si="653">ISNUMBER(V585)</f>
        <v>1</v>
      </c>
      <c r="Y585" s="2" t="b">
        <f t="shared" si="653"/>
        <v>1</v>
      </c>
      <c r="Z585" s="2" t="s">
        <v>89</v>
      </c>
      <c r="AB585" s="2" t="s">
        <v>83</v>
      </c>
      <c r="AC585" s="24" t="str">
        <f ca="1">IFERROR(__xludf.DUMMYFUNCTION("SPLIT(AB585,""_"")"),"Coastal")</f>
        <v>Coastal</v>
      </c>
      <c r="AD585" s="24"/>
      <c r="AE585" s="24">
        <f>VLOOKUP(J585,rangearea210527!$B$2:$C$1159,2,TRUE)</f>
        <v>581802.07990000001</v>
      </c>
      <c r="AF585" s="26"/>
      <c r="AG585" s="26">
        <v>37</v>
      </c>
      <c r="AH585" s="26" t="s">
        <v>84</v>
      </c>
      <c r="AI585" s="26" t="s">
        <v>85</v>
      </c>
      <c r="AJ585" s="27" t="s">
        <v>1397</v>
      </c>
      <c r="AK585" s="27"/>
      <c r="AL585" s="26">
        <v>5</v>
      </c>
      <c r="AM585" s="26">
        <v>0</v>
      </c>
      <c r="AN585" s="26">
        <v>0</v>
      </c>
      <c r="AO585" s="29">
        <v>0</v>
      </c>
      <c r="AP585" s="30"/>
      <c r="AQ585" s="30"/>
      <c r="AR585" s="30"/>
      <c r="AS585" s="1">
        <v>0</v>
      </c>
      <c r="AT585" s="1"/>
      <c r="AU585" s="1"/>
      <c r="AV585" s="1"/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B585" s="1">
        <v>1</v>
      </c>
      <c r="BJ585" s="1">
        <v>1</v>
      </c>
      <c r="BK585" s="1">
        <v>1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>
        <v>0</v>
      </c>
    </row>
    <row r="586" spans="1:75" ht="15.75" hidden="1" customHeight="1" x14ac:dyDescent="0.3">
      <c r="A586" s="2">
        <v>580</v>
      </c>
      <c r="B586" s="2">
        <v>1</v>
      </c>
      <c r="C586" s="2" t="s">
        <v>1392</v>
      </c>
      <c r="D586" s="1">
        <v>10</v>
      </c>
      <c r="E586" s="2" t="str">
        <f t="shared" si="571"/>
        <v>10_Torpediniformes</v>
      </c>
      <c r="F586" s="2" t="s">
        <v>1393</v>
      </c>
      <c r="G586" s="2" t="s">
        <v>1478</v>
      </c>
      <c r="H586" s="2" t="s">
        <v>1493</v>
      </c>
      <c r="I586" s="2" t="s">
        <v>1494</v>
      </c>
      <c r="J586" s="2" t="s">
        <v>1495</v>
      </c>
      <c r="K586" s="19" t="str">
        <f t="shared" si="572"/>
        <v>Temera hardwickii</v>
      </c>
      <c r="L586" s="20">
        <f>VLOOKUP($K586,GlobSheetPaste!$H$3:$P$1269,2,FALSE)</f>
        <v>161745</v>
      </c>
      <c r="M586" s="20">
        <f>VLOOKUP($K586,GlobSheetPaste!$H$3:$P$1269,3,FALSE)</f>
        <v>124537356</v>
      </c>
      <c r="N586" s="20" t="str">
        <f>VLOOKUP($K586,GlobSheetPaste!$H$3:$P$1269,4,FALSE)</f>
        <v>submitted</v>
      </c>
      <c r="O586" s="20" t="str">
        <f>VLOOKUP($K586,GlobSheetPaste!$H$3:$P$1269,5,FALSE)</f>
        <v>VU</v>
      </c>
      <c r="P586" s="20">
        <f>VLOOKUP($K586,GlobSheetPaste!$H$3:$P$1269,6,FALSE)</f>
        <v>2004</v>
      </c>
      <c r="Q586" s="20" t="str">
        <f>VLOOKUP($K586,GlobSheetPaste!$H$3:$P$1269,7,FALSE)</f>
        <v>VU</v>
      </c>
      <c r="R586" s="20" t="str">
        <f>VLOOKUP($K586,GlobSheetPaste!$H$3:$P$1269,8,FALSE)</f>
        <v>A2d</v>
      </c>
      <c r="S586" s="20" t="str">
        <f t="shared" si="628"/>
        <v>NoChange</v>
      </c>
      <c r="T586" s="20" t="b">
        <f t="shared" si="573"/>
        <v>0</v>
      </c>
      <c r="U586" s="22">
        <f>VLOOKUP($K586,GlobSheetPaste!$H$3:$P$1269,9,FALSE)</f>
        <v>44228</v>
      </c>
      <c r="V586" s="19">
        <v>0</v>
      </c>
      <c r="W586" s="19">
        <v>200</v>
      </c>
      <c r="X586" s="2" t="b">
        <f t="shared" ref="X586:Y586" si="654">ISNUMBER(V586)</f>
        <v>1</v>
      </c>
      <c r="Y586" s="2" t="b">
        <f t="shared" si="654"/>
        <v>1</v>
      </c>
      <c r="Z586" s="2" t="s">
        <v>89</v>
      </c>
      <c r="AB586" s="2" t="s">
        <v>83</v>
      </c>
      <c r="AC586" s="24" t="str">
        <f ca="1">IFERROR(__xludf.DUMMYFUNCTION("SPLIT(AB586,""_"")"),"Coastal")</f>
        <v>Coastal</v>
      </c>
      <c r="AD586" s="24"/>
      <c r="AE586" s="24">
        <f>VLOOKUP(J586,rangearea210527!$B$2:$C$1159,2,TRUE)</f>
        <v>106129.31</v>
      </c>
      <c r="AF586" s="26" t="s">
        <v>118</v>
      </c>
      <c r="AG586" s="26">
        <v>15</v>
      </c>
      <c r="AH586" s="26" t="s">
        <v>84</v>
      </c>
      <c r="AI586" s="26" t="s">
        <v>85</v>
      </c>
      <c r="AJ586" s="27" t="s">
        <v>1397</v>
      </c>
      <c r="AK586" s="27"/>
      <c r="AL586" s="26">
        <v>2</v>
      </c>
      <c r="AM586" s="26">
        <v>0</v>
      </c>
      <c r="AN586" s="26">
        <v>0</v>
      </c>
      <c r="AO586" s="29">
        <v>0</v>
      </c>
      <c r="AP586" s="30"/>
      <c r="AQ586" s="30"/>
      <c r="AR586" s="30"/>
      <c r="AS586" s="1">
        <v>1</v>
      </c>
      <c r="AT586" s="1"/>
      <c r="AU586" s="1"/>
      <c r="AV586" s="1"/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B586" s="1">
        <v>1</v>
      </c>
      <c r="BH586" s="1">
        <v>1</v>
      </c>
      <c r="BI586" s="1">
        <v>1</v>
      </c>
      <c r="BJ586" s="1">
        <v>1</v>
      </c>
      <c r="BK586" s="1">
        <v>1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>
        <v>0</v>
      </c>
    </row>
    <row r="587" spans="1:75" ht="15.75" hidden="1" customHeight="1" x14ac:dyDescent="0.3">
      <c r="A587" s="2">
        <v>581</v>
      </c>
      <c r="B587" s="2">
        <v>1</v>
      </c>
      <c r="C587" s="2" t="s">
        <v>1392</v>
      </c>
      <c r="D587" s="1">
        <v>10</v>
      </c>
      <c r="E587" s="2" t="str">
        <f t="shared" si="571"/>
        <v>10_Torpediniformes</v>
      </c>
      <c r="F587" s="2" t="s">
        <v>1393</v>
      </c>
      <c r="G587" s="2" t="s">
        <v>1478</v>
      </c>
      <c r="H587" s="2" t="s">
        <v>1496</v>
      </c>
      <c r="I587" s="2" t="s">
        <v>1497</v>
      </c>
      <c r="J587" s="2" t="s">
        <v>1498</v>
      </c>
      <c r="K587" s="19" t="str">
        <f t="shared" si="572"/>
        <v>Typhlonarke aysoni</v>
      </c>
      <c r="L587" s="20">
        <f>VLOOKUP($K587,GlobSheetPaste!$H$3:$P$1269,2,FALSE)</f>
        <v>116863205</v>
      </c>
      <c r="M587" s="20">
        <f>VLOOKUP($K587,GlobSheetPaste!$H$3:$P$1269,3,FALSE)</f>
        <v>116737518</v>
      </c>
      <c r="N587" s="20" t="str">
        <f>VLOOKUP($K587,GlobSheetPaste!$H$3:$P$1269,4,FALSE)</f>
        <v>published</v>
      </c>
      <c r="O587" s="20" t="str">
        <f>VLOOKUP($K587,GlobSheetPaste!$H$3:$P$1269,5,FALSE)</f>
        <v>NE</v>
      </c>
      <c r="P587" s="20" t="str">
        <f>VLOOKUP($K587,GlobSheetPaste!$H$3:$P$1269,6,FALSE)</f>
        <v>NA</v>
      </c>
      <c r="Q587" s="20" t="str">
        <f>VLOOKUP($K587,GlobSheetPaste!$H$3:$P$1269,7,FALSE)</f>
        <v>LC</v>
      </c>
      <c r="R587" s="20" t="str">
        <f>VLOOKUP($K587,GlobSheetPaste!$H$3:$P$1269,8,FALSE)</f>
        <v>NA</v>
      </c>
      <c r="S587" s="1" t="s">
        <v>117</v>
      </c>
      <c r="T587" s="20" t="b">
        <f t="shared" si="573"/>
        <v>0</v>
      </c>
      <c r="U587" s="20">
        <f>VLOOKUP($K587,GlobSheetPaste!$H$3:$P$1269,9,FALSE)</f>
        <v>2017</v>
      </c>
      <c r="V587" s="19">
        <v>0</v>
      </c>
      <c r="W587" s="19">
        <v>800</v>
      </c>
      <c r="X587" s="2" t="b">
        <f t="shared" ref="X587:Y587" si="655">ISNUMBER(V587)</f>
        <v>1</v>
      </c>
      <c r="Y587" s="2" t="b">
        <f t="shared" si="655"/>
        <v>1</v>
      </c>
      <c r="Z587" s="2" t="s">
        <v>89</v>
      </c>
      <c r="AB587" s="2" t="s">
        <v>278</v>
      </c>
      <c r="AC587" s="24" t="str">
        <f ca="1">IFERROR(__xludf.DUMMYFUNCTION("SPLIT(AB587,""_"")"),"Deepwater")</f>
        <v>Deepwater</v>
      </c>
      <c r="AD587" s="24" t="str">
        <f ca="1">IFERROR(__xludf.DUMMYFUNCTION("""COMPUTED_VALUE"""),"Coastal")</f>
        <v>Coastal</v>
      </c>
      <c r="AE587" s="24">
        <f>VLOOKUP(J587,rangearea210527!$B$2:$C$1159,2,TRUE)</f>
        <v>421065.7672</v>
      </c>
      <c r="AF587" s="26"/>
      <c r="AG587" s="26">
        <v>45</v>
      </c>
      <c r="AH587" s="26" t="s">
        <v>84</v>
      </c>
      <c r="AI587" s="26" t="s">
        <v>85</v>
      </c>
      <c r="AJ587" s="27" t="s">
        <v>1397</v>
      </c>
      <c r="AK587" s="27"/>
      <c r="AL587" s="26"/>
      <c r="AM587" s="26">
        <v>1</v>
      </c>
      <c r="AN587" s="26">
        <v>0</v>
      </c>
      <c r="AO587" s="29">
        <v>0</v>
      </c>
      <c r="AP587" s="30"/>
      <c r="AQ587" s="30"/>
      <c r="AR587" s="30"/>
      <c r="AS587" s="1">
        <v>0</v>
      </c>
      <c r="AT587" s="1"/>
      <c r="AU587" s="1"/>
      <c r="AV587" s="1"/>
      <c r="AW587" s="1">
        <v>1</v>
      </c>
      <c r="AX587" s="1">
        <v>1</v>
      </c>
      <c r="AY587" s="1">
        <v>1</v>
      </c>
      <c r="BC587" s="1">
        <v>1</v>
      </c>
      <c r="BJ587" s="1">
        <v>1</v>
      </c>
      <c r="BL587" s="1">
        <v>1</v>
      </c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>
        <v>0</v>
      </c>
    </row>
    <row r="588" spans="1:75" ht="15.75" hidden="1" customHeight="1" x14ac:dyDescent="0.3">
      <c r="A588" s="2">
        <v>582</v>
      </c>
      <c r="B588" s="2">
        <v>1</v>
      </c>
      <c r="C588" s="2" t="s">
        <v>1392</v>
      </c>
      <c r="D588" s="1">
        <v>10</v>
      </c>
      <c r="E588" s="2" t="str">
        <f t="shared" si="571"/>
        <v>10_Torpediniformes</v>
      </c>
      <c r="F588" s="2" t="s">
        <v>1393</v>
      </c>
      <c r="G588" s="2" t="s">
        <v>1499</v>
      </c>
      <c r="H588" s="2" t="s">
        <v>1500</v>
      </c>
      <c r="I588" s="2" t="s">
        <v>1501</v>
      </c>
      <c r="J588" s="2" t="s">
        <v>1502</v>
      </c>
      <c r="K588" s="19" t="str">
        <f t="shared" si="572"/>
        <v>Hypnos monopterygius</v>
      </c>
      <c r="L588" s="20">
        <f>VLOOKUP($K588,GlobSheetPaste!$H$3:$P$1269,2,FALSE)</f>
        <v>41828</v>
      </c>
      <c r="M588" s="20">
        <f>VLOOKUP($K588,GlobSheetPaste!$H$3:$P$1269,3,FALSE)</f>
        <v>68630121</v>
      </c>
      <c r="N588" s="20" t="str">
        <f>VLOOKUP($K588,GlobSheetPaste!$H$3:$P$1269,4,FALSE)</f>
        <v>published</v>
      </c>
      <c r="O588" s="20" t="str">
        <f>VLOOKUP($K588,GlobSheetPaste!$H$3:$P$1269,5,FALSE)</f>
        <v>LC</v>
      </c>
      <c r="P588" s="20">
        <f>VLOOKUP($K588,GlobSheetPaste!$H$3:$P$1269,6,FALSE)</f>
        <v>2003</v>
      </c>
      <c r="Q588" s="20" t="str">
        <f>VLOOKUP($K588,GlobSheetPaste!$H$3:$P$1269,7,FALSE)</f>
        <v>LC</v>
      </c>
      <c r="R588" s="20" t="str">
        <f>VLOOKUP($K588,GlobSheetPaste!$H$3:$P$1269,8,FALSE)</f>
        <v>NA</v>
      </c>
      <c r="S588" s="20" t="str">
        <f t="shared" ref="S588:S589" si="656">IF(O588=Q588,"NoChange","non-genuine change")</f>
        <v>NoChange</v>
      </c>
      <c r="T588" s="20" t="b">
        <f t="shared" si="573"/>
        <v>0</v>
      </c>
      <c r="U588" s="20">
        <f>VLOOKUP($K588,GlobSheetPaste!$H$3:$P$1269,9,FALSE)</f>
        <v>2015</v>
      </c>
      <c r="V588" s="19">
        <v>1</v>
      </c>
      <c r="W588" s="19">
        <v>220</v>
      </c>
      <c r="X588" s="2" t="b">
        <f t="shared" ref="X588:Y588" si="657">ISNUMBER(V588)</f>
        <v>1</v>
      </c>
      <c r="Y588" s="2" t="b">
        <f t="shared" si="657"/>
        <v>1</v>
      </c>
      <c r="Z588" s="2" t="s">
        <v>1400</v>
      </c>
      <c r="AB588" s="2" t="s">
        <v>83</v>
      </c>
      <c r="AC588" s="24" t="str">
        <f ca="1">IFERROR(__xludf.DUMMYFUNCTION("SPLIT(AB588,""_"")"),"Coastal")</f>
        <v>Coastal</v>
      </c>
      <c r="AD588" s="24"/>
      <c r="AE588" s="24">
        <f>VLOOKUP(J588,rangearea210527!$B$2:$C$1159,2,TRUE)</f>
        <v>797734.23970000003</v>
      </c>
      <c r="AF588" s="25"/>
      <c r="AG588" s="25">
        <v>62.5</v>
      </c>
      <c r="AH588" s="26" t="s">
        <v>84</v>
      </c>
      <c r="AI588" s="26" t="s">
        <v>98</v>
      </c>
      <c r="AJ588" s="27" t="s">
        <v>1402</v>
      </c>
      <c r="AK588" s="28"/>
      <c r="AL588" s="25">
        <v>16</v>
      </c>
      <c r="AM588" s="26">
        <v>0</v>
      </c>
      <c r="AN588" s="26">
        <v>0</v>
      </c>
      <c r="AO588" s="29">
        <v>1</v>
      </c>
      <c r="AP588" s="30"/>
      <c r="AQ588" s="30"/>
      <c r="AR588" s="30"/>
      <c r="AS588" s="1">
        <v>0</v>
      </c>
      <c r="AT588" s="1"/>
      <c r="AU588" s="1"/>
      <c r="AV588" s="1"/>
      <c r="AW588" s="1">
        <v>1</v>
      </c>
      <c r="AX588" s="1">
        <v>1</v>
      </c>
      <c r="AY588" s="1">
        <v>1</v>
      </c>
      <c r="BA588" s="1">
        <v>1</v>
      </c>
      <c r="BJ588" s="1">
        <v>1</v>
      </c>
      <c r="BK588" s="1">
        <v>1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>
        <v>0</v>
      </c>
    </row>
    <row r="589" spans="1:75" ht="15.75" hidden="1" customHeight="1" x14ac:dyDescent="0.3">
      <c r="A589" s="2">
        <v>583</v>
      </c>
      <c r="B589" s="2">
        <v>1</v>
      </c>
      <c r="C589" s="2" t="s">
        <v>1392</v>
      </c>
      <c r="D589" s="1">
        <v>10</v>
      </c>
      <c r="E589" s="2" t="str">
        <f t="shared" si="571"/>
        <v>10_Torpediniformes</v>
      </c>
      <c r="F589" s="2" t="s">
        <v>1393</v>
      </c>
      <c r="G589" s="2" t="s">
        <v>1503</v>
      </c>
      <c r="H589" s="2" t="s">
        <v>1504</v>
      </c>
      <c r="I589" s="2" t="s">
        <v>583</v>
      </c>
      <c r="J589" s="2" t="s">
        <v>1505</v>
      </c>
      <c r="K589" s="19" t="str">
        <f t="shared" si="572"/>
        <v>Tetronarce californica</v>
      </c>
      <c r="L589" s="20">
        <f>VLOOKUP($K589,GlobSheetPaste!$H$3:$P$1269,2,FALSE)</f>
        <v>39396</v>
      </c>
      <c r="M589" s="20">
        <f>VLOOKUP($K589,GlobSheetPaste!$H$3:$P$1269,3,FALSE)</f>
        <v>80672988</v>
      </c>
      <c r="N589" s="20" t="str">
        <f>VLOOKUP($K589,GlobSheetPaste!$H$3:$P$1269,4,FALSE)</f>
        <v>published</v>
      </c>
      <c r="O589" s="20" t="str">
        <f>VLOOKUP($K589,GlobSheetPaste!$H$3:$P$1269,5,FALSE)</f>
        <v>LC</v>
      </c>
      <c r="P589" s="20">
        <f>VLOOKUP($K589,GlobSheetPaste!$H$3:$P$1269,6,FALSE)</f>
        <v>2005</v>
      </c>
      <c r="Q589" s="20" t="str">
        <f>VLOOKUP($K589,GlobSheetPaste!$H$3:$P$1269,7,FALSE)</f>
        <v>LC</v>
      </c>
      <c r="R589" s="20" t="str">
        <f>VLOOKUP($K589,GlobSheetPaste!$H$3:$P$1269,8,FALSE)</f>
        <v>NA</v>
      </c>
      <c r="S589" s="20" t="str">
        <f t="shared" si="656"/>
        <v>NoChange</v>
      </c>
      <c r="T589" s="20" t="b">
        <f t="shared" si="573"/>
        <v>0</v>
      </c>
      <c r="U589" s="20">
        <f>VLOOKUP($K589,GlobSheetPaste!$H$3:$P$1269,9,FALSE)</f>
        <v>2015</v>
      </c>
      <c r="V589" s="19">
        <v>3</v>
      </c>
      <c r="W589" s="19">
        <v>406</v>
      </c>
      <c r="X589" s="2" t="b">
        <f t="shared" ref="X589:Y589" si="658">ISNUMBER(V589)</f>
        <v>1</v>
      </c>
      <c r="Y589" s="2" t="b">
        <f t="shared" si="658"/>
        <v>1</v>
      </c>
      <c r="Z589" s="2" t="s">
        <v>1506</v>
      </c>
      <c r="AB589" s="2" t="s">
        <v>95</v>
      </c>
      <c r="AC589" s="24" t="str">
        <f ca="1">IFERROR(__xludf.DUMMYFUNCTION("SPLIT(AB589,""_"")"),"Coastal")</f>
        <v>Coastal</v>
      </c>
      <c r="AD589" s="24" t="str">
        <f ca="1">IFERROR(__xludf.DUMMYFUNCTION("""COMPUTED_VALUE"""),"Deepwater")</f>
        <v>Deepwater</v>
      </c>
      <c r="AE589" s="24">
        <f>VLOOKUP(J589,rangearea210527!$B$2:$C$1159,2,TRUE)</f>
        <v>166221.9002</v>
      </c>
      <c r="AF589" s="26"/>
      <c r="AG589" s="26">
        <v>137</v>
      </c>
      <c r="AH589" s="26" t="s">
        <v>84</v>
      </c>
      <c r="AI589" s="26" t="s">
        <v>91</v>
      </c>
      <c r="AJ589" s="27" t="s">
        <v>1507</v>
      </c>
      <c r="AK589" s="27" t="s">
        <v>1508</v>
      </c>
      <c r="AL589" s="26">
        <v>12.5</v>
      </c>
      <c r="AM589" s="26">
        <v>0</v>
      </c>
      <c r="AN589" s="26">
        <v>0</v>
      </c>
      <c r="AO589" s="29">
        <v>0</v>
      </c>
      <c r="AP589" s="30"/>
      <c r="AQ589" s="26">
        <v>1</v>
      </c>
      <c r="AR589" s="30"/>
      <c r="AS589" s="1">
        <v>0</v>
      </c>
      <c r="AT589" s="1"/>
      <c r="AU589" s="1"/>
      <c r="AV589" s="1"/>
      <c r="AW589" s="1">
        <v>1</v>
      </c>
      <c r="AX589" s="1">
        <v>1</v>
      </c>
      <c r="AY589" s="1">
        <v>1</v>
      </c>
      <c r="BA589" s="1">
        <v>1</v>
      </c>
      <c r="BJ589" s="1">
        <v>1</v>
      </c>
      <c r="BK589" s="1">
        <v>1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>
        <v>0</v>
      </c>
    </row>
    <row r="590" spans="1:75" ht="15.75" hidden="1" customHeight="1" x14ac:dyDescent="0.3">
      <c r="A590" s="2">
        <v>584</v>
      </c>
      <c r="B590" s="2">
        <v>1</v>
      </c>
      <c r="C590" s="2" t="s">
        <v>1392</v>
      </c>
      <c r="D590" s="1">
        <v>10</v>
      </c>
      <c r="E590" s="2" t="str">
        <f t="shared" si="571"/>
        <v>10_Torpediniformes</v>
      </c>
      <c r="F590" s="2" t="s">
        <v>1393</v>
      </c>
      <c r="G590" s="2" t="s">
        <v>1503</v>
      </c>
      <c r="H590" s="2" t="s">
        <v>1504</v>
      </c>
      <c r="I590" s="2" t="s">
        <v>1509</v>
      </c>
      <c r="J590" s="2" t="s">
        <v>1510</v>
      </c>
      <c r="K590" s="19" t="str">
        <f t="shared" si="572"/>
        <v>Tetronarce cowleyi</v>
      </c>
      <c r="L590" s="20">
        <f>VLOOKUP($K590,GlobSheetPaste!$H$3:$P$1269,2,FALSE)</f>
        <v>83284529</v>
      </c>
      <c r="M590" s="20">
        <f>VLOOKUP($K590,GlobSheetPaste!$H$3:$P$1269,3,FALSE)</f>
        <v>83284586</v>
      </c>
      <c r="N590" s="20" t="str">
        <f>VLOOKUP($K590,GlobSheetPaste!$H$3:$P$1269,4,FALSE)</f>
        <v>published</v>
      </c>
      <c r="O590" s="20" t="str">
        <f>VLOOKUP($K590,GlobSheetPaste!$H$3:$P$1269,5,FALSE)</f>
        <v>NE</v>
      </c>
      <c r="P590" s="20" t="str">
        <f>VLOOKUP($K590,GlobSheetPaste!$H$3:$P$1269,6,FALSE)</f>
        <v>NA</v>
      </c>
      <c r="Q590" s="20" t="str">
        <f>VLOOKUP($K590,GlobSheetPaste!$H$3:$P$1269,7,FALSE)</f>
        <v>LC</v>
      </c>
      <c r="R590" s="20" t="str">
        <f>VLOOKUP($K590,GlobSheetPaste!$H$3:$P$1269,8,FALSE)</f>
        <v>NA</v>
      </c>
      <c r="S590" s="1" t="s">
        <v>117</v>
      </c>
      <c r="T590" s="20" t="b">
        <f t="shared" si="573"/>
        <v>0</v>
      </c>
      <c r="U590" s="20">
        <f>VLOOKUP($K590,GlobSheetPaste!$H$3:$P$1269,9,FALSE)</f>
        <v>2018</v>
      </c>
      <c r="V590" s="19">
        <v>110</v>
      </c>
      <c r="W590" s="19">
        <v>457</v>
      </c>
      <c r="X590" s="2" t="b">
        <f t="shared" ref="X590:Y590" si="659">ISNUMBER(V590)</f>
        <v>1</v>
      </c>
      <c r="Y590" s="2" t="b">
        <f t="shared" si="659"/>
        <v>1</v>
      </c>
      <c r="Z590" s="2" t="s">
        <v>89</v>
      </c>
      <c r="AB590" s="2" t="s">
        <v>278</v>
      </c>
      <c r="AC590" s="24" t="str">
        <f ca="1">IFERROR(__xludf.DUMMYFUNCTION("SPLIT(AB590,""_"")"),"Deepwater")</f>
        <v>Deepwater</v>
      </c>
      <c r="AD590" s="24" t="str">
        <f ca="1">IFERROR(__xludf.DUMMYFUNCTION("""COMPUTED_VALUE"""),"Coastal")</f>
        <v>Coastal</v>
      </c>
      <c r="AE590" s="24">
        <f>VLOOKUP(J590,rangearea210527!$B$2:$C$1159,2,TRUE)</f>
        <v>249157.2156</v>
      </c>
      <c r="AF590" s="26"/>
      <c r="AG590" s="26">
        <v>113</v>
      </c>
      <c r="AH590" s="26" t="s">
        <v>84</v>
      </c>
      <c r="AI590" s="26" t="s">
        <v>91</v>
      </c>
      <c r="AJ590" s="27" t="s">
        <v>1507</v>
      </c>
      <c r="AK590" s="27"/>
      <c r="AL590" s="26"/>
      <c r="AM590" s="26">
        <v>1</v>
      </c>
      <c r="AN590" s="26">
        <v>0</v>
      </c>
      <c r="AO590" s="29">
        <v>0</v>
      </c>
      <c r="AP590" s="30"/>
      <c r="AQ590" s="30"/>
      <c r="AR590" s="30"/>
      <c r="AS590" s="1">
        <v>0</v>
      </c>
      <c r="AT590" s="1"/>
      <c r="AU590" s="1"/>
      <c r="AV590" s="1"/>
      <c r="AW590" s="1">
        <v>1</v>
      </c>
      <c r="AX590" s="1">
        <v>1</v>
      </c>
      <c r="AY590" s="1">
        <v>1</v>
      </c>
      <c r="BC590" s="1">
        <v>1</v>
      </c>
      <c r="BJ590" s="1">
        <v>1</v>
      </c>
      <c r="BK590" s="1"/>
      <c r="BL590" s="1">
        <v>1</v>
      </c>
      <c r="BM590" s="1"/>
      <c r="BN590" s="1"/>
      <c r="BO590" s="1"/>
      <c r="BP590" s="1"/>
      <c r="BQ590" s="1"/>
      <c r="BR590" s="1"/>
      <c r="BS590" s="1"/>
      <c r="BT590" s="1">
        <v>1</v>
      </c>
      <c r="BU590" s="1"/>
      <c r="BV590" s="1"/>
      <c r="BW590" s="1">
        <v>0</v>
      </c>
    </row>
    <row r="591" spans="1:75" ht="15.75" hidden="1" customHeight="1" x14ac:dyDescent="0.3">
      <c r="A591" s="2">
        <v>585</v>
      </c>
      <c r="B591" s="2">
        <v>1</v>
      </c>
      <c r="C591" s="2" t="s">
        <v>1392</v>
      </c>
      <c r="D591" s="1">
        <v>10</v>
      </c>
      <c r="E591" s="2" t="str">
        <f t="shared" si="571"/>
        <v>10_Torpediniformes</v>
      </c>
      <c r="F591" s="2" t="s">
        <v>1393</v>
      </c>
      <c r="G591" s="2" t="s">
        <v>1503</v>
      </c>
      <c r="H591" s="2" t="s">
        <v>1504</v>
      </c>
      <c r="I591" s="2" t="s">
        <v>590</v>
      </c>
      <c r="J591" s="2" t="s">
        <v>1511</v>
      </c>
      <c r="K591" s="19" t="str">
        <f t="shared" si="572"/>
        <v>Tetronarce formosa</v>
      </c>
      <c r="L591" s="20">
        <f>VLOOKUP($K591,GlobSheetPaste!$H$3:$P$1269,2,FALSE)</f>
        <v>161608</v>
      </c>
      <c r="M591" s="20">
        <f>VLOOKUP($K591,GlobSheetPaste!$H$3:$P$1269,3,FALSE)</f>
        <v>124514399</v>
      </c>
      <c r="N591" s="20" t="str">
        <f>VLOOKUP($K591,GlobSheetPaste!$H$3:$P$1269,4,FALSE)</f>
        <v>published</v>
      </c>
      <c r="O591" s="20" t="str">
        <f>VLOOKUP($K591,GlobSheetPaste!$H$3:$P$1269,5,FALSE)</f>
        <v>DD</v>
      </c>
      <c r="P591" s="20">
        <f>VLOOKUP($K591,GlobSheetPaste!$H$3:$P$1269,6,FALSE)</f>
        <v>2007</v>
      </c>
      <c r="Q591" s="20" t="str">
        <f>VLOOKUP($K591,GlobSheetPaste!$H$3:$P$1269,7,FALSE)</f>
        <v>NT</v>
      </c>
      <c r="R591" s="20" t="str">
        <f>VLOOKUP($K591,GlobSheetPaste!$H$3:$P$1269,8,FALSE)</f>
        <v>A2bd</v>
      </c>
      <c r="S591" s="20" t="str">
        <f t="shared" ref="S591:S592" si="660">IF(O591=Q591,"NoChange","non-genuine change")</f>
        <v>non-genuine change</v>
      </c>
      <c r="T591" s="20" t="b">
        <f t="shared" si="573"/>
        <v>0</v>
      </c>
      <c r="U591" s="22">
        <f>VLOOKUP($K591,GlobSheetPaste!$H$3:$P$1269,9,FALSE)</f>
        <v>43891</v>
      </c>
      <c r="V591" s="19">
        <v>1</v>
      </c>
      <c r="W591" s="19">
        <v>300</v>
      </c>
      <c r="X591" s="2" t="b">
        <f t="shared" ref="X591:Y591" si="661">ISNUMBER(V591)</f>
        <v>1</v>
      </c>
      <c r="Y591" s="2" t="b">
        <f t="shared" si="661"/>
        <v>1</v>
      </c>
      <c r="Z591" s="2" t="s">
        <v>1512</v>
      </c>
      <c r="AB591" s="2" t="s">
        <v>278</v>
      </c>
      <c r="AC591" s="24" t="str">
        <f ca="1">IFERROR(__xludf.DUMMYFUNCTION("SPLIT(AB591,""_"")"),"Deepwater")</f>
        <v>Deepwater</v>
      </c>
      <c r="AD591" s="24" t="str">
        <f ca="1">IFERROR(__xludf.DUMMYFUNCTION("""COMPUTED_VALUE"""),"Coastal")</f>
        <v>Coastal</v>
      </c>
      <c r="AE591" s="24">
        <f>VLOOKUP(J591,rangearea210527!$B$2:$C$1159,2,TRUE)</f>
        <v>176846.5472</v>
      </c>
      <c r="AF591" s="26"/>
      <c r="AG591" s="26">
        <v>89</v>
      </c>
      <c r="AH591" s="26" t="s">
        <v>84</v>
      </c>
      <c r="AI591" s="26" t="s">
        <v>98</v>
      </c>
      <c r="AJ591" s="27" t="s">
        <v>1402</v>
      </c>
      <c r="AK591" s="27"/>
      <c r="AL591" s="26">
        <v>8</v>
      </c>
      <c r="AM591" s="26">
        <v>1</v>
      </c>
      <c r="AN591" s="26">
        <v>0</v>
      </c>
      <c r="AO591" s="29">
        <v>0</v>
      </c>
      <c r="AP591" s="30"/>
      <c r="AQ591" s="30"/>
      <c r="AR591" s="30"/>
      <c r="AS591" s="1">
        <v>1</v>
      </c>
      <c r="AT591" s="1"/>
      <c r="AU591" s="1"/>
      <c r="AV591" s="1"/>
      <c r="AW591" s="1">
        <v>1</v>
      </c>
      <c r="AX591" s="1">
        <v>1</v>
      </c>
      <c r="AY591" s="1">
        <v>1</v>
      </c>
      <c r="BC591" s="1">
        <v>1</v>
      </c>
      <c r="BJ591" s="1">
        <v>1</v>
      </c>
      <c r="BL591" s="1">
        <v>1</v>
      </c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>
        <v>0</v>
      </c>
    </row>
    <row r="592" spans="1:75" ht="15.75" hidden="1" customHeight="1" x14ac:dyDescent="0.3">
      <c r="A592" s="2">
        <v>586</v>
      </c>
      <c r="B592" s="2">
        <v>1</v>
      </c>
      <c r="C592" s="2" t="s">
        <v>1392</v>
      </c>
      <c r="D592" s="1">
        <v>10</v>
      </c>
      <c r="E592" s="2" t="str">
        <f t="shared" si="571"/>
        <v>10_Torpediniformes</v>
      </c>
      <c r="F592" s="2" t="s">
        <v>1393</v>
      </c>
      <c r="G592" s="2" t="s">
        <v>1503</v>
      </c>
      <c r="H592" s="2" t="s">
        <v>1504</v>
      </c>
      <c r="I592" s="2" t="s">
        <v>1513</v>
      </c>
      <c r="J592" s="2" t="s">
        <v>1514</v>
      </c>
      <c r="K592" s="19" t="str">
        <f t="shared" si="572"/>
        <v>Tetronarce nobiliana</v>
      </c>
      <c r="L592" s="20">
        <f>VLOOKUP($K592,GlobSheetPaste!$H$3:$P$1269,2,FALSE)</f>
        <v>116861529</v>
      </c>
      <c r="M592" s="20">
        <f>VLOOKUP($K592,GlobSheetPaste!$H$3:$P$1269,3,FALSE)</f>
        <v>116861706</v>
      </c>
      <c r="N592" s="20" t="str">
        <f>VLOOKUP($K592,GlobSheetPaste!$H$3:$P$1269,4,FALSE)</f>
        <v>submitted</v>
      </c>
      <c r="O592" s="20" t="str">
        <f>VLOOKUP($K592,GlobSheetPaste!$H$3:$P$1269,5,FALSE)</f>
        <v>DD</v>
      </c>
      <c r="P592" s="20">
        <f>VLOOKUP($K592,GlobSheetPaste!$H$3:$P$1269,6,FALSE)</f>
        <v>2004</v>
      </c>
      <c r="Q592" s="20" t="str">
        <f>VLOOKUP($K592,GlobSheetPaste!$H$3:$P$1269,7,FALSE)</f>
        <v>LC</v>
      </c>
      <c r="R592" s="20" t="str">
        <f>VLOOKUP($K592,GlobSheetPaste!$H$3:$P$1269,8,FALSE)</f>
        <v>NA</v>
      </c>
      <c r="S592" s="20" t="str">
        <f t="shared" si="660"/>
        <v>non-genuine change</v>
      </c>
      <c r="T592" s="20" t="b">
        <f t="shared" si="573"/>
        <v>0</v>
      </c>
      <c r="U592" s="22">
        <f>VLOOKUP($K592,GlobSheetPaste!$H$3:$P$1269,9,FALSE)</f>
        <v>44228</v>
      </c>
      <c r="V592" s="19">
        <v>0</v>
      </c>
      <c r="W592" s="19">
        <v>925</v>
      </c>
      <c r="X592" s="2" t="b">
        <f t="shared" ref="X592:Y592" si="662">ISNUMBER(V592)</f>
        <v>1</v>
      </c>
      <c r="Y592" s="2" t="b">
        <f t="shared" si="662"/>
        <v>1</v>
      </c>
      <c r="Z592" s="2" t="s">
        <v>89</v>
      </c>
      <c r="AB592" s="2" t="s">
        <v>95</v>
      </c>
      <c r="AC592" s="24" t="str">
        <f ca="1">IFERROR(__xludf.DUMMYFUNCTION("SPLIT(AB592,""_"")"),"Coastal")</f>
        <v>Coastal</v>
      </c>
      <c r="AD592" s="24" t="str">
        <f ca="1">IFERROR(__xludf.DUMMYFUNCTION("""COMPUTED_VALUE"""),"Deepwater")</f>
        <v>Deepwater</v>
      </c>
      <c r="AE592" s="24">
        <f>VLOOKUP(J592,rangearea210527!$B$2:$C$1159,2,TRUE)</f>
        <v>5177505.2309999997</v>
      </c>
      <c r="AF592" s="26"/>
      <c r="AG592" s="26">
        <v>180</v>
      </c>
      <c r="AH592" s="26" t="s">
        <v>84</v>
      </c>
      <c r="AI592" s="26" t="s">
        <v>91</v>
      </c>
      <c r="AJ592" s="27" t="s">
        <v>1507</v>
      </c>
      <c r="AK592" s="27"/>
      <c r="AL592" s="26"/>
      <c r="AM592" s="26">
        <v>0</v>
      </c>
      <c r="AN592" s="26">
        <v>0</v>
      </c>
      <c r="AO592" s="29">
        <v>0</v>
      </c>
      <c r="AP592" s="30"/>
      <c r="AQ592" s="30"/>
      <c r="AR592" s="30"/>
      <c r="AS592" s="1">
        <v>0</v>
      </c>
      <c r="AT592" s="1"/>
      <c r="AU592" s="1"/>
      <c r="AV592" s="1"/>
      <c r="AW592" s="1">
        <v>1</v>
      </c>
      <c r="AX592" s="1">
        <v>1</v>
      </c>
      <c r="AY592" s="1">
        <v>1</v>
      </c>
      <c r="BA592" s="1">
        <v>1</v>
      </c>
      <c r="BJ592" s="1">
        <v>1</v>
      </c>
      <c r="BK592" s="1">
        <v>1</v>
      </c>
      <c r="BL592" s="1"/>
      <c r="BM592" s="1"/>
      <c r="BN592" s="1"/>
      <c r="BO592" s="1"/>
      <c r="BP592" s="1"/>
      <c r="BQ592" s="1"/>
      <c r="BR592" s="1"/>
      <c r="BS592" s="1"/>
      <c r="BT592" s="1">
        <v>1</v>
      </c>
      <c r="BU592" s="1"/>
      <c r="BV592" s="1"/>
      <c r="BW592" s="1">
        <v>0</v>
      </c>
    </row>
    <row r="593" spans="1:75" ht="15.75" hidden="1" customHeight="1" x14ac:dyDescent="0.3">
      <c r="A593" s="2">
        <v>587</v>
      </c>
      <c r="B593" s="2">
        <v>1</v>
      </c>
      <c r="C593" s="2" t="s">
        <v>1392</v>
      </c>
      <c r="D593" s="1">
        <v>10</v>
      </c>
      <c r="E593" s="2" t="str">
        <f t="shared" si="571"/>
        <v>10_Torpediniformes</v>
      </c>
      <c r="F593" s="2" t="s">
        <v>1393</v>
      </c>
      <c r="G593" s="2" t="s">
        <v>1503</v>
      </c>
      <c r="H593" s="2" t="s">
        <v>1504</v>
      </c>
      <c r="I593" s="2" t="s">
        <v>1515</v>
      </c>
      <c r="J593" s="2" t="s">
        <v>1516</v>
      </c>
      <c r="K593" s="19" t="str">
        <f t="shared" si="572"/>
        <v>Tetronarce occidentalis</v>
      </c>
      <c r="L593" s="20">
        <f>VLOOKUP($K593,GlobSheetPaste!$H$3:$P$1269,2,FALSE)</f>
        <v>116862720</v>
      </c>
      <c r="M593" s="20">
        <f>VLOOKUP($K593,GlobSheetPaste!$H$3:$P$1269,3,FALSE)</f>
        <v>116862840</v>
      </c>
      <c r="N593" s="20" t="str">
        <f>VLOOKUP($K593,GlobSheetPaste!$H$3:$P$1269,4,FALSE)</f>
        <v>published</v>
      </c>
      <c r="O593" s="20" t="str">
        <f>VLOOKUP($K593,GlobSheetPaste!$H$3:$P$1269,5,FALSE)</f>
        <v>NE</v>
      </c>
      <c r="P593" s="20" t="str">
        <f>VLOOKUP($K593,GlobSheetPaste!$H$3:$P$1269,6,FALSE)</f>
        <v>NA</v>
      </c>
      <c r="Q593" s="20" t="str">
        <f>VLOOKUP($K593,GlobSheetPaste!$H$3:$P$1269,7,FALSE)</f>
        <v>LC</v>
      </c>
      <c r="R593" s="20" t="str">
        <f>VLOOKUP($K593,GlobSheetPaste!$H$3:$P$1269,8,FALSE)</f>
        <v>NA</v>
      </c>
      <c r="S593" s="1" t="s">
        <v>117</v>
      </c>
      <c r="T593" s="20" t="b">
        <f t="shared" si="573"/>
        <v>0</v>
      </c>
      <c r="U593" s="22">
        <f>VLOOKUP($K593,GlobSheetPaste!$H$3:$P$1269,9,FALSE)</f>
        <v>43891</v>
      </c>
      <c r="V593" s="19">
        <v>0</v>
      </c>
      <c r="W593" s="19">
        <v>530</v>
      </c>
      <c r="X593" s="2" t="b">
        <f t="shared" ref="X593:Y593" si="663">ISNUMBER(V593)</f>
        <v>1</v>
      </c>
      <c r="Y593" s="2" t="b">
        <f t="shared" si="663"/>
        <v>1</v>
      </c>
      <c r="Z593" s="2" t="s">
        <v>1400</v>
      </c>
      <c r="AB593" s="2" t="s">
        <v>278</v>
      </c>
      <c r="AC593" s="24" t="str">
        <f ca="1">IFERROR(__xludf.DUMMYFUNCTION("SPLIT(AB593,""_"")"),"Deepwater")</f>
        <v>Deepwater</v>
      </c>
      <c r="AD593" s="24" t="str">
        <f ca="1">IFERROR(__xludf.DUMMYFUNCTION("""COMPUTED_VALUE"""),"Coastal")</f>
        <v>Coastal</v>
      </c>
      <c r="AE593" s="24">
        <f>VLOOKUP(J593,rangearea210527!$B$2:$C$1159,2,TRUE)</f>
        <v>778866.54989999998</v>
      </c>
      <c r="AF593" s="26"/>
      <c r="AG593" s="26">
        <v>154</v>
      </c>
      <c r="AH593" s="26" t="s">
        <v>84</v>
      </c>
      <c r="AI593" s="26" t="s">
        <v>91</v>
      </c>
      <c r="AJ593" s="27" t="s">
        <v>1507</v>
      </c>
      <c r="AK593" s="27"/>
      <c r="AL593" s="26"/>
      <c r="AM593" s="26">
        <v>1</v>
      </c>
      <c r="AN593" s="26">
        <v>0</v>
      </c>
      <c r="AO593" s="29">
        <v>0</v>
      </c>
      <c r="AP593" s="30"/>
      <c r="AQ593" s="30"/>
      <c r="AR593" s="30"/>
      <c r="AS593" s="1">
        <v>0</v>
      </c>
      <c r="AT593" s="1"/>
      <c r="AU593" s="1" t="s">
        <v>377</v>
      </c>
      <c r="AV593" s="1">
        <v>1</v>
      </c>
      <c r="AW593" s="1">
        <v>1</v>
      </c>
      <c r="AX593" s="1">
        <v>1</v>
      </c>
      <c r="AY593" s="1">
        <v>1</v>
      </c>
      <c r="BC593" s="1">
        <v>1</v>
      </c>
      <c r="BJ593" s="1">
        <v>1</v>
      </c>
      <c r="BL593" s="1">
        <v>1</v>
      </c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>
        <v>0</v>
      </c>
    </row>
    <row r="594" spans="1:75" ht="15.75" hidden="1" customHeight="1" x14ac:dyDescent="0.3">
      <c r="A594" s="2">
        <v>588</v>
      </c>
      <c r="B594" s="2">
        <v>1</v>
      </c>
      <c r="C594" s="2" t="s">
        <v>1392</v>
      </c>
      <c r="D594" s="1">
        <v>10</v>
      </c>
      <c r="E594" s="2" t="str">
        <f t="shared" si="571"/>
        <v>10_Torpediniformes</v>
      </c>
      <c r="F594" s="2" t="s">
        <v>1393</v>
      </c>
      <c r="G594" s="2" t="s">
        <v>1503</v>
      </c>
      <c r="H594" s="2" t="s">
        <v>1504</v>
      </c>
      <c r="I594" s="2" t="s">
        <v>1517</v>
      </c>
      <c r="J594" s="2" t="s">
        <v>1518</v>
      </c>
      <c r="K594" s="19" t="str">
        <f t="shared" si="572"/>
        <v>Tetronarce puelcha</v>
      </c>
      <c r="L594" s="20">
        <f>VLOOKUP($K594,GlobSheetPaste!$H$3:$P$1269,2,FALSE)</f>
        <v>60135</v>
      </c>
      <c r="M594" s="20">
        <f>VLOOKUP($K594,GlobSheetPaste!$H$3:$P$1269,3,FALSE)</f>
        <v>3088651</v>
      </c>
      <c r="N594" s="20" t="str">
        <f>VLOOKUP($K594,GlobSheetPaste!$H$3:$P$1269,4,FALSE)</f>
        <v>published</v>
      </c>
      <c r="O594" s="20" t="str">
        <f>VLOOKUP($K594,GlobSheetPaste!$H$3:$P$1269,5,FALSE)</f>
        <v>DD</v>
      </c>
      <c r="P594" s="20">
        <f>VLOOKUP($K594,GlobSheetPaste!$H$3:$P$1269,6,FALSE)</f>
        <v>2006</v>
      </c>
      <c r="Q594" s="20" t="str">
        <f>VLOOKUP($K594,GlobSheetPaste!$H$3:$P$1269,7,FALSE)</f>
        <v>CR</v>
      </c>
      <c r="R594" s="20" t="str">
        <f>VLOOKUP($K594,GlobSheetPaste!$H$3:$P$1269,8,FALSE)</f>
        <v>A2bd</v>
      </c>
      <c r="S594" s="20" t="str">
        <f t="shared" ref="S594:S602" si="664">IF(O594=Q594,"NoChange","non-genuine change")</f>
        <v>non-genuine change</v>
      </c>
      <c r="T594" s="20" t="b">
        <f t="shared" si="573"/>
        <v>0</v>
      </c>
      <c r="U594" s="22">
        <f>VLOOKUP($K594,GlobSheetPaste!$H$3:$P$1269,9,FALSE)</f>
        <v>43891</v>
      </c>
      <c r="V594" s="19">
        <v>10</v>
      </c>
      <c r="W594" s="19">
        <v>600</v>
      </c>
      <c r="X594" s="2" t="b">
        <f t="shared" ref="X594:Y594" si="665">ISNUMBER(V594)</f>
        <v>1</v>
      </c>
      <c r="Y594" s="2" t="b">
        <f t="shared" si="665"/>
        <v>1</v>
      </c>
      <c r="Z594" s="2" t="s">
        <v>89</v>
      </c>
      <c r="AB594" s="2" t="s">
        <v>278</v>
      </c>
      <c r="AC594" s="24" t="str">
        <f ca="1">IFERROR(__xludf.DUMMYFUNCTION("SPLIT(AB594,""_"")"),"Deepwater")</f>
        <v>Deepwater</v>
      </c>
      <c r="AD594" s="24" t="str">
        <f ca="1">IFERROR(__xludf.DUMMYFUNCTION("""COMPUTED_VALUE"""),"Coastal")</f>
        <v>Coastal</v>
      </c>
      <c r="AE594" s="24">
        <f>VLOOKUP(J594,rangearea210527!$B$2:$C$1159,2,TRUE)</f>
        <v>824134.05550000002</v>
      </c>
      <c r="AF594" s="26"/>
      <c r="AG594" s="26">
        <v>120</v>
      </c>
      <c r="AH594" s="26" t="s">
        <v>84</v>
      </c>
      <c r="AI594" s="26" t="s">
        <v>91</v>
      </c>
      <c r="AJ594" s="27" t="s">
        <v>1507</v>
      </c>
      <c r="AK594" s="27"/>
      <c r="AL594" s="26">
        <v>12.5</v>
      </c>
      <c r="AM594" s="26">
        <v>1</v>
      </c>
      <c r="AN594" s="26">
        <v>0</v>
      </c>
      <c r="AO594" s="29">
        <v>0</v>
      </c>
      <c r="AP594" s="30"/>
      <c r="AQ594" s="30"/>
      <c r="AR594" s="30"/>
      <c r="AS594" s="1">
        <v>0</v>
      </c>
      <c r="AT594" s="1"/>
      <c r="AU594" s="1">
        <v>1</v>
      </c>
      <c r="AV594" s="1"/>
      <c r="AW594" s="1">
        <v>1</v>
      </c>
      <c r="AX594" s="1">
        <v>1</v>
      </c>
      <c r="AY594" s="1">
        <v>1</v>
      </c>
      <c r="AZ594" s="1">
        <v>1</v>
      </c>
      <c r="BA594" s="1"/>
      <c r="BB594" s="1"/>
      <c r="BC594" s="1">
        <v>1</v>
      </c>
      <c r="BD594" s="1">
        <v>1</v>
      </c>
      <c r="BJ594" s="1">
        <v>1</v>
      </c>
      <c r="BL594" s="1">
        <v>1</v>
      </c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>
        <v>0</v>
      </c>
    </row>
    <row r="595" spans="1:75" ht="15.75" hidden="1" customHeight="1" x14ac:dyDescent="0.3">
      <c r="A595" s="2">
        <v>589</v>
      </c>
      <c r="B595" s="2">
        <v>1</v>
      </c>
      <c r="C595" s="2" t="s">
        <v>1392</v>
      </c>
      <c r="D595" s="1">
        <v>10</v>
      </c>
      <c r="E595" s="2" t="str">
        <f t="shared" si="571"/>
        <v>10_Torpediniformes</v>
      </c>
      <c r="F595" s="2" t="s">
        <v>1393</v>
      </c>
      <c r="G595" s="2" t="s">
        <v>1503</v>
      </c>
      <c r="H595" s="2" t="s">
        <v>1504</v>
      </c>
      <c r="I595" s="2" t="s">
        <v>1519</v>
      </c>
      <c r="J595" s="2" t="s">
        <v>1520</v>
      </c>
      <c r="K595" s="19" t="str">
        <f t="shared" si="572"/>
        <v>Tetronarce tokionis</v>
      </c>
      <c r="L595" s="20">
        <f>VLOOKUP($K595,GlobSheetPaste!$H$3:$P$1269,2,FALSE)</f>
        <v>161676</v>
      </c>
      <c r="M595" s="20">
        <f>VLOOKUP($K595,GlobSheetPaste!$H$3:$P$1269,3,FALSE)</f>
        <v>124526644</v>
      </c>
      <c r="N595" s="20" t="str">
        <f>VLOOKUP($K595,GlobSheetPaste!$H$3:$P$1269,4,FALSE)</f>
        <v>published</v>
      </c>
      <c r="O595" s="20" t="str">
        <f>VLOOKUP($K595,GlobSheetPaste!$H$3:$P$1269,5,FALSE)</f>
        <v>DD</v>
      </c>
      <c r="P595" s="20">
        <f>VLOOKUP($K595,GlobSheetPaste!$H$3:$P$1269,6,FALSE)</f>
        <v>2009</v>
      </c>
      <c r="Q595" s="20" t="str">
        <f>VLOOKUP($K595,GlobSheetPaste!$H$3:$P$1269,7,FALSE)</f>
        <v>LC</v>
      </c>
      <c r="R595" s="20" t="str">
        <f>VLOOKUP($K595,GlobSheetPaste!$H$3:$P$1269,8,FALSE)</f>
        <v>NA</v>
      </c>
      <c r="S595" s="20" t="str">
        <f t="shared" si="664"/>
        <v>non-genuine change</v>
      </c>
      <c r="T595" s="20" t="b">
        <f t="shared" si="573"/>
        <v>0</v>
      </c>
      <c r="U595" s="22">
        <f>VLOOKUP($K595,GlobSheetPaste!$H$3:$P$1269,9,FALSE)</f>
        <v>44197</v>
      </c>
      <c r="V595" s="19">
        <v>200</v>
      </c>
      <c r="W595" s="19">
        <v>1100</v>
      </c>
      <c r="X595" s="2" t="b">
        <f t="shared" ref="X595:Y595" si="666">ISNUMBER(V595)</f>
        <v>1</v>
      </c>
      <c r="Y595" s="2" t="b">
        <f t="shared" si="666"/>
        <v>1</v>
      </c>
      <c r="Z595" s="2" t="s">
        <v>89</v>
      </c>
      <c r="AB595" s="2" t="s">
        <v>178</v>
      </c>
      <c r="AC595" s="24" t="str">
        <f ca="1">IFERROR(__xludf.DUMMYFUNCTION("SPLIT(AB595,""_"")"),"Deepwater")</f>
        <v>Deepwater</v>
      </c>
      <c r="AD595" s="24"/>
      <c r="AE595" s="24">
        <f>VLOOKUP(J595,rangearea210527!$B$2:$C$1159,2,TRUE)</f>
        <v>207005.87330000001</v>
      </c>
      <c r="AF595" s="26"/>
      <c r="AG595" s="26">
        <v>114</v>
      </c>
      <c r="AH595" s="26" t="s">
        <v>84</v>
      </c>
      <c r="AI595" s="26" t="s">
        <v>91</v>
      </c>
      <c r="AJ595" s="27" t="s">
        <v>1507</v>
      </c>
      <c r="AK595" s="27"/>
      <c r="AL595" s="26"/>
      <c r="AM595" s="26">
        <v>1</v>
      </c>
      <c r="AN595" s="26">
        <v>0</v>
      </c>
      <c r="AO595" s="29">
        <v>0</v>
      </c>
      <c r="AP595" s="30"/>
      <c r="AQ595" s="30"/>
      <c r="AR595" s="30"/>
      <c r="AS595" s="1">
        <v>0</v>
      </c>
      <c r="AT595" s="1"/>
      <c r="AU595" s="1"/>
      <c r="AV595" s="1"/>
      <c r="AW595" s="1">
        <v>0</v>
      </c>
      <c r="AX595" s="1">
        <v>0</v>
      </c>
      <c r="AY595" s="1">
        <v>1</v>
      </c>
      <c r="BC595" s="1">
        <v>1</v>
      </c>
      <c r="BJ595" s="1">
        <v>1</v>
      </c>
      <c r="BL595" s="1">
        <v>1</v>
      </c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>
        <v>0</v>
      </c>
    </row>
    <row r="596" spans="1:75" ht="15.75" hidden="1" customHeight="1" x14ac:dyDescent="0.3">
      <c r="A596" s="2">
        <v>590</v>
      </c>
      <c r="B596" s="2">
        <v>1</v>
      </c>
      <c r="C596" s="2" t="s">
        <v>1392</v>
      </c>
      <c r="D596" s="1">
        <v>10</v>
      </c>
      <c r="E596" s="2" t="str">
        <f t="shared" si="571"/>
        <v>10_Torpediniformes</v>
      </c>
      <c r="F596" s="2" t="s">
        <v>1393</v>
      </c>
      <c r="G596" s="2" t="s">
        <v>1503</v>
      </c>
      <c r="H596" s="2" t="s">
        <v>1504</v>
      </c>
      <c r="I596" s="2" t="s">
        <v>1521</v>
      </c>
      <c r="J596" s="2" t="s">
        <v>1522</v>
      </c>
      <c r="K596" s="19" t="str">
        <f t="shared" si="572"/>
        <v>Tetronarce tremens</v>
      </c>
      <c r="L596" s="20">
        <f>VLOOKUP($K596,GlobSheetPaste!$H$3:$P$1269,2,FALSE)</f>
        <v>60137</v>
      </c>
      <c r="M596" s="20">
        <f>VLOOKUP($K596,GlobSheetPaste!$H$3:$P$1269,3,FALSE)</f>
        <v>201621664</v>
      </c>
      <c r="N596" s="20" t="str">
        <f>VLOOKUP($K596,GlobSheetPaste!$H$3:$P$1269,4,FALSE)</f>
        <v>published</v>
      </c>
      <c r="O596" s="20" t="str">
        <f>VLOOKUP($K596,GlobSheetPaste!$H$3:$P$1269,5,FALSE)</f>
        <v>LC</v>
      </c>
      <c r="P596" s="20">
        <f>VLOOKUP($K596,GlobSheetPaste!$H$3:$P$1269,6,FALSE)</f>
        <v>2006</v>
      </c>
      <c r="Q596" s="20" t="str">
        <f>VLOOKUP($K596,GlobSheetPaste!$H$3:$P$1269,7,FALSE)</f>
        <v>LC</v>
      </c>
      <c r="R596" s="20" t="str">
        <f>VLOOKUP($K596,GlobSheetPaste!$H$3:$P$1269,8,FALSE)</f>
        <v>NA</v>
      </c>
      <c r="S596" s="20" t="str">
        <f t="shared" si="664"/>
        <v>NoChange</v>
      </c>
      <c r="T596" s="20" t="b">
        <f t="shared" si="573"/>
        <v>0</v>
      </c>
      <c r="U596" s="22">
        <f>VLOOKUP($K596,GlobSheetPaste!$H$3:$P$1269,9,FALSE)</f>
        <v>43891</v>
      </c>
      <c r="V596" s="19">
        <v>0</v>
      </c>
      <c r="W596" s="19">
        <v>700</v>
      </c>
      <c r="X596" s="2" t="b">
        <f t="shared" ref="X596:Y596" si="667">ISNUMBER(V596)</f>
        <v>1</v>
      </c>
      <c r="Y596" s="2" t="b">
        <f t="shared" si="667"/>
        <v>1</v>
      </c>
      <c r="Z596" s="2" t="s">
        <v>89</v>
      </c>
      <c r="AB596" s="2" t="s">
        <v>278</v>
      </c>
      <c r="AC596" s="24" t="str">
        <f ca="1">IFERROR(__xludf.DUMMYFUNCTION("SPLIT(AB596,""_"")"),"Deepwater")</f>
        <v>Deepwater</v>
      </c>
      <c r="AD596" s="24" t="str">
        <f ca="1">IFERROR(__xludf.DUMMYFUNCTION("""COMPUTED_VALUE"""),"Coastal")</f>
        <v>Coastal</v>
      </c>
      <c r="AE596" s="24">
        <f>VLOOKUP(J596,rangearea210527!$B$2:$C$1159,2,TRUE)</f>
        <v>239803.73389999999</v>
      </c>
      <c r="AF596" s="26"/>
      <c r="AG596" s="26">
        <v>90</v>
      </c>
      <c r="AH596" s="26" t="s">
        <v>84</v>
      </c>
      <c r="AI596" s="26" t="s">
        <v>98</v>
      </c>
      <c r="AJ596" s="27" t="s">
        <v>1402</v>
      </c>
      <c r="AK596" s="27"/>
      <c r="AL596" s="26"/>
      <c r="AM596" s="26">
        <v>1</v>
      </c>
      <c r="AN596" s="26">
        <v>0</v>
      </c>
      <c r="AO596" s="29">
        <v>0</v>
      </c>
      <c r="AP596" s="30"/>
      <c r="AQ596" s="30"/>
      <c r="AR596" s="30"/>
      <c r="AS596" s="1">
        <v>0</v>
      </c>
      <c r="AT596" s="1"/>
      <c r="AU596" s="1"/>
      <c r="AV596" s="1"/>
      <c r="AW596" s="1">
        <v>1</v>
      </c>
      <c r="AX596" s="1">
        <v>1</v>
      </c>
      <c r="AY596" s="1">
        <v>1</v>
      </c>
      <c r="BC596" s="1">
        <v>1</v>
      </c>
      <c r="BJ596" s="1">
        <v>1</v>
      </c>
      <c r="BK596" s="1"/>
      <c r="BL596" s="1">
        <v>1</v>
      </c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>
        <v>0</v>
      </c>
    </row>
    <row r="597" spans="1:75" ht="15.75" hidden="1" customHeight="1" x14ac:dyDescent="0.3">
      <c r="A597" s="2">
        <v>591</v>
      </c>
      <c r="B597" s="2">
        <v>1</v>
      </c>
      <c r="C597" s="2" t="s">
        <v>1392</v>
      </c>
      <c r="D597" s="1">
        <v>10</v>
      </c>
      <c r="E597" s="2" t="str">
        <f t="shared" si="571"/>
        <v>10_Torpediniformes</v>
      </c>
      <c r="F597" s="2" t="s">
        <v>1393</v>
      </c>
      <c r="G597" s="2" t="s">
        <v>1503</v>
      </c>
      <c r="H597" s="2" t="s">
        <v>1523</v>
      </c>
      <c r="I597" s="2" t="s">
        <v>1524</v>
      </c>
      <c r="J597" s="2" t="s">
        <v>1525</v>
      </c>
      <c r="K597" s="19" t="str">
        <f t="shared" si="572"/>
        <v>Torpedo adenensis</v>
      </c>
      <c r="L597" s="20">
        <f>VLOOKUP($K597,GlobSheetPaste!$H$3:$P$1269,2,FALSE)</f>
        <v>60131</v>
      </c>
      <c r="M597" s="20">
        <f>VLOOKUP($K597,GlobSheetPaste!$H$3:$P$1269,3,FALSE)</f>
        <v>109897319</v>
      </c>
      <c r="N597" s="20" t="str">
        <f>VLOOKUP($K597,GlobSheetPaste!$H$3:$P$1269,4,FALSE)</f>
        <v>published</v>
      </c>
      <c r="O597" s="20" t="str">
        <f>VLOOKUP($K597,GlobSheetPaste!$H$3:$P$1269,5,FALSE)</f>
        <v>NT</v>
      </c>
      <c r="P597" s="20">
        <f>VLOOKUP($K597,GlobSheetPaste!$H$3:$P$1269,6,FALSE)</f>
        <v>2006</v>
      </c>
      <c r="Q597" s="20" t="str">
        <f>VLOOKUP($K597,GlobSheetPaste!$H$3:$P$1269,7,FALSE)</f>
        <v>EN</v>
      </c>
      <c r="R597" s="20" t="str">
        <f>VLOOKUP($K597,GlobSheetPaste!$H$3:$P$1269,8,FALSE)</f>
        <v>B1ab(v)</v>
      </c>
      <c r="S597" s="20" t="str">
        <f t="shared" si="664"/>
        <v>non-genuine change</v>
      </c>
      <c r="T597" s="20" t="b">
        <f t="shared" si="573"/>
        <v>0</v>
      </c>
      <c r="U597" s="20">
        <f>VLOOKUP($K597,GlobSheetPaste!$H$3:$P$1269,9,FALSE)</f>
        <v>2017</v>
      </c>
      <c r="V597" s="19">
        <v>25</v>
      </c>
      <c r="W597" s="19">
        <v>230</v>
      </c>
      <c r="X597" s="2" t="b">
        <f t="shared" ref="X597:Y597" si="668">ISNUMBER(V597)</f>
        <v>1</v>
      </c>
      <c r="Y597" s="2" t="b">
        <f t="shared" si="668"/>
        <v>1</v>
      </c>
      <c r="Z597" s="2" t="s">
        <v>1436</v>
      </c>
      <c r="AB597" s="2" t="s">
        <v>83</v>
      </c>
      <c r="AC597" s="24" t="str">
        <f ca="1">IFERROR(__xludf.DUMMYFUNCTION("SPLIT(AB597,""_"")"),"Coastal")</f>
        <v>Coastal</v>
      </c>
      <c r="AD597" s="24"/>
      <c r="AE597" s="24">
        <f>VLOOKUP(J597,rangearea210527!$B$2:$C$1159,2,TRUE)</f>
        <v>2811.5568280000002</v>
      </c>
      <c r="AF597" s="26" t="s">
        <v>118</v>
      </c>
      <c r="AG597" s="26">
        <v>40.700000000000003</v>
      </c>
      <c r="AH597" s="26" t="s">
        <v>84</v>
      </c>
      <c r="AI597" s="26" t="s">
        <v>85</v>
      </c>
      <c r="AJ597" s="27" t="s">
        <v>1397</v>
      </c>
      <c r="AK597" s="27"/>
      <c r="AL597" s="26" t="s">
        <v>267</v>
      </c>
      <c r="AM597" s="26">
        <v>0</v>
      </c>
      <c r="AN597" s="26">
        <v>0</v>
      </c>
      <c r="AO597" s="29">
        <v>0</v>
      </c>
      <c r="AP597" s="30"/>
      <c r="AQ597" s="30"/>
      <c r="AR597" s="30"/>
      <c r="AS597" s="1">
        <v>0</v>
      </c>
      <c r="AT597" s="1"/>
      <c r="AU597" s="1"/>
      <c r="AV597" s="1"/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1</v>
      </c>
      <c r="BH597" s="1">
        <v>1</v>
      </c>
      <c r="BI597" s="1">
        <v>1</v>
      </c>
      <c r="BJ597" s="1">
        <v>1</v>
      </c>
      <c r="BK597" s="1">
        <v>1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>
        <v>0</v>
      </c>
    </row>
    <row r="598" spans="1:75" ht="15.75" hidden="1" customHeight="1" x14ac:dyDescent="0.3">
      <c r="A598" s="2">
        <v>592</v>
      </c>
      <c r="B598" s="2">
        <v>1</v>
      </c>
      <c r="C598" s="2" t="s">
        <v>1392</v>
      </c>
      <c r="D598" s="1">
        <v>10</v>
      </c>
      <c r="E598" s="2" t="str">
        <f t="shared" si="571"/>
        <v>10_Torpediniformes</v>
      </c>
      <c r="F598" s="2" t="s">
        <v>1393</v>
      </c>
      <c r="G598" s="2" t="s">
        <v>1503</v>
      </c>
      <c r="H598" s="2" t="s">
        <v>1523</v>
      </c>
      <c r="I598" s="2" t="s">
        <v>1526</v>
      </c>
      <c r="J598" s="2" t="s">
        <v>1527</v>
      </c>
      <c r="K598" s="19" t="str">
        <f t="shared" si="572"/>
        <v>Torpedo andersoni</v>
      </c>
      <c r="L598" s="20">
        <f>VLOOKUP($K598,GlobSheetPaste!$H$3:$P$1269,2,FALSE)</f>
        <v>60132</v>
      </c>
      <c r="M598" s="20">
        <f>VLOOKUP($K598,GlobSheetPaste!$H$3:$P$1269,3,FALSE)</f>
        <v>124442653</v>
      </c>
      <c r="N598" s="20" t="str">
        <f>VLOOKUP($K598,GlobSheetPaste!$H$3:$P$1269,4,FALSE)</f>
        <v>published</v>
      </c>
      <c r="O598" s="20" t="str">
        <f>VLOOKUP($K598,GlobSheetPaste!$H$3:$P$1269,5,FALSE)</f>
        <v>DD</v>
      </c>
      <c r="P598" s="20">
        <f>VLOOKUP($K598,GlobSheetPaste!$H$3:$P$1269,6,FALSE)</f>
        <v>2006</v>
      </c>
      <c r="Q598" s="20" t="str">
        <f>VLOOKUP($K598,GlobSheetPaste!$H$3:$P$1269,7,FALSE)</f>
        <v>LC</v>
      </c>
      <c r="R598" s="20" t="str">
        <f>VLOOKUP($K598,GlobSheetPaste!$H$3:$P$1269,8,FALSE)</f>
        <v>NA</v>
      </c>
      <c r="S598" s="20" t="str">
        <f t="shared" si="664"/>
        <v>non-genuine change</v>
      </c>
      <c r="T598" s="20" t="b">
        <f t="shared" si="573"/>
        <v>0</v>
      </c>
      <c r="U598" s="22">
        <f>VLOOKUP($K598,GlobSheetPaste!$H$3:$P$1269,9,FALSE)</f>
        <v>43891</v>
      </c>
      <c r="V598" s="19">
        <v>11</v>
      </c>
      <c r="W598" s="19">
        <v>229</v>
      </c>
      <c r="X598" s="2" t="b">
        <f t="shared" ref="X598:Y598" si="669">ISNUMBER(V598)</f>
        <v>1</v>
      </c>
      <c r="Y598" s="2" t="b">
        <f t="shared" si="669"/>
        <v>1</v>
      </c>
      <c r="Z598" s="2" t="s">
        <v>89</v>
      </c>
      <c r="AB598" s="2" t="s">
        <v>83</v>
      </c>
      <c r="AC598" s="24" t="str">
        <f ca="1">IFERROR(__xludf.DUMMYFUNCTION("SPLIT(AB598,""_"")"),"Coastal")</f>
        <v>Coastal</v>
      </c>
      <c r="AD598" s="24"/>
      <c r="AE598" s="24">
        <f>VLOOKUP(J598,rangearea210527!$B$2:$C$1159,2,TRUE)</f>
        <v>270735.12060000002</v>
      </c>
      <c r="AF598" s="25"/>
      <c r="AG598" s="25">
        <v>31</v>
      </c>
      <c r="AH598" s="26" t="s">
        <v>84</v>
      </c>
      <c r="AI598" s="26" t="s">
        <v>85</v>
      </c>
      <c r="AJ598" s="27" t="s">
        <v>1397</v>
      </c>
      <c r="AK598" s="28"/>
      <c r="AL598" s="25">
        <v>8</v>
      </c>
      <c r="AM598" s="26">
        <v>0</v>
      </c>
      <c r="AN598" s="26">
        <v>0</v>
      </c>
      <c r="AO598" s="29">
        <v>1</v>
      </c>
      <c r="AP598" s="30"/>
      <c r="AQ598" s="30"/>
      <c r="AR598" s="30"/>
      <c r="AS598" s="1">
        <v>0</v>
      </c>
      <c r="AT598" s="1"/>
      <c r="AU598" s="1"/>
      <c r="AV598" s="1">
        <v>1</v>
      </c>
      <c r="AW598" s="1">
        <v>1</v>
      </c>
      <c r="AX598" s="1">
        <v>1</v>
      </c>
      <c r="AY598" s="1">
        <v>1</v>
      </c>
      <c r="BA598" s="1">
        <v>1</v>
      </c>
      <c r="BJ598" s="1">
        <v>1</v>
      </c>
      <c r="BK598" s="1">
        <v>1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>
        <v>0</v>
      </c>
    </row>
    <row r="599" spans="1:75" ht="15.75" hidden="1" customHeight="1" x14ac:dyDescent="0.3">
      <c r="A599" s="2">
        <v>593</v>
      </c>
      <c r="B599" s="2">
        <v>1</v>
      </c>
      <c r="C599" s="2" t="s">
        <v>1392</v>
      </c>
      <c r="D599" s="1">
        <v>10</v>
      </c>
      <c r="E599" s="2" t="str">
        <f t="shared" si="571"/>
        <v>10_Torpediniformes</v>
      </c>
      <c r="F599" s="2" t="s">
        <v>1393</v>
      </c>
      <c r="G599" s="2" t="s">
        <v>1503</v>
      </c>
      <c r="H599" s="2" t="s">
        <v>1523</v>
      </c>
      <c r="I599" s="2" t="s">
        <v>1528</v>
      </c>
      <c r="J599" s="2" t="s">
        <v>1529</v>
      </c>
      <c r="K599" s="19" t="str">
        <f t="shared" si="572"/>
        <v>Torpedo bauchotae</v>
      </c>
      <c r="L599" s="20">
        <f>VLOOKUP($K599,GlobSheetPaste!$H$3:$P$1269,2,FALSE)</f>
        <v>161562</v>
      </c>
      <c r="M599" s="20">
        <f>VLOOKUP($K599,GlobSheetPaste!$H$3:$P$1269,3,FALSE)</f>
        <v>124507087</v>
      </c>
      <c r="N599" s="20" t="str">
        <f>VLOOKUP($K599,GlobSheetPaste!$H$3:$P$1269,4,FALSE)</f>
        <v>submitted</v>
      </c>
      <c r="O599" s="20" t="str">
        <f>VLOOKUP($K599,GlobSheetPaste!$H$3:$P$1269,5,FALSE)</f>
        <v>DD</v>
      </c>
      <c r="P599" s="20">
        <f>VLOOKUP($K599,GlobSheetPaste!$H$3:$P$1269,6,FALSE)</f>
        <v>2007</v>
      </c>
      <c r="Q599" s="20" t="str">
        <f>VLOOKUP($K599,GlobSheetPaste!$H$3:$P$1269,7,FALSE)</f>
        <v>EN</v>
      </c>
      <c r="R599" s="20" t="str">
        <f>VLOOKUP($K599,GlobSheetPaste!$H$3:$P$1269,8,FALSE)</f>
        <v>A2d</v>
      </c>
      <c r="S599" s="20" t="str">
        <f t="shared" si="664"/>
        <v>non-genuine change</v>
      </c>
      <c r="T599" s="20" t="b">
        <f t="shared" si="573"/>
        <v>0</v>
      </c>
      <c r="U599" s="22">
        <f>VLOOKUP($K599,GlobSheetPaste!$H$3:$P$1269,9,FALSE)</f>
        <v>44228</v>
      </c>
      <c r="V599" s="19">
        <v>5</v>
      </c>
      <c r="W599" s="19">
        <v>60</v>
      </c>
      <c r="X599" s="2" t="b">
        <f t="shared" ref="X599:Y599" si="670">ISNUMBER(V599)</f>
        <v>1</v>
      </c>
      <c r="Y599" s="2" t="b">
        <f t="shared" si="670"/>
        <v>1</v>
      </c>
      <c r="Z599" s="2" t="s">
        <v>89</v>
      </c>
      <c r="AB599" s="2" t="s">
        <v>83</v>
      </c>
      <c r="AC599" s="24" t="str">
        <f ca="1">IFERROR(__xludf.DUMMYFUNCTION("SPLIT(AB599,""_"")"),"Coastal")</f>
        <v>Coastal</v>
      </c>
      <c r="AD599" s="24"/>
      <c r="AE599" s="24">
        <f>VLOOKUP(J599,rangearea210527!$B$2:$C$1159,2,TRUE)</f>
        <v>190322.54519999999</v>
      </c>
      <c r="AF599" s="26"/>
      <c r="AG599" s="26">
        <v>60</v>
      </c>
      <c r="AH599" s="26" t="s">
        <v>84</v>
      </c>
      <c r="AI599" s="26" t="s">
        <v>98</v>
      </c>
      <c r="AJ599" s="27" t="s">
        <v>1402</v>
      </c>
      <c r="AK599" s="27"/>
      <c r="AL599" s="26">
        <v>16</v>
      </c>
      <c r="AM599" s="26">
        <v>0</v>
      </c>
      <c r="AN599" s="26">
        <v>0</v>
      </c>
      <c r="AO599" s="29">
        <v>0</v>
      </c>
      <c r="AP599" s="30"/>
      <c r="AQ599" s="30"/>
      <c r="AR599" s="30"/>
      <c r="AS599" s="1">
        <v>0</v>
      </c>
      <c r="AT599" s="1"/>
      <c r="AU599" s="1"/>
      <c r="AV599" s="1"/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1</v>
      </c>
      <c r="BJ599" s="1">
        <v>1</v>
      </c>
      <c r="BK599" s="1">
        <v>1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>
        <v>0</v>
      </c>
    </row>
    <row r="600" spans="1:75" ht="15.75" hidden="1" customHeight="1" x14ac:dyDescent="0.3">
      <c r="A600" s="2">
        <v>594</v>
      </c>
      <c r="B600" s="2">
        <v>1</v>
      </c>
      <c r="C600" s="2" t="s">
        <v>1392</v>
      </c>
      <c r="D600" s="1">
        <v>10</v>
      </c>
      <c r="E600" s="2" t="str">
        <f t="shared" si="571"/>
        <v>10_Torpediniformes</v>
      </c>
      <c r="F600" s="2" t="s">
        <v>1393</v>
      </c>
      <c r="G600" s="2" t="s">
        <v>1503</v>
      </c>
      <c r="H600" s="2" t="s">
        <v>1523</v>
      </c>
      <c r="I600" s="2" t="s">
        <v>1530</v>
      </c>
      <c r="J600" s="2" t="s">
        <v>1531</v>
      </c>
      <c r="K600" s="19" t="str">
        <f t="shared" si="572"/>
        <v>Torpedo fuscomaculata</v>
      </c>
      <c r="L600" s="20">
        <f>VLOOKUP($K600,GlobSheetPaste!$H$3:$P$1269,2,FALSE)</f>
        <v>44621</v>
      </c>
      <c r="M600" s="20">
        <f>VLOOKUP($K600,GlobSheetPaste!$H$3:$P$1269,3,FALSE)</f>
        <v>124436131</v>
      </c>
      <c r="N600" s="20" t="str">
        <f>VLOOKUP($K600,GlobSheetPaste!$H$3:$P$1269,4,FALSE)</f>
        <v>published</v>
      </c>
      <c r="O600" s="20" t="str">
        <f>VLOOKUP($K600,GlobSheetPaste!$H$3:$P$1269,5,FALSE)</f>
        <v>DD</v>
      </c>
      <c r="P600" s="20">
        <f>VLOOKUP($K600,GlobSheetPaste!$H$3:$P$1269,6,FALSE)</f>
        <v>2004</v>
      </c>
      <c r="Q600" s="20" t="str">
        <f>VLOOKUP($K600,GlobSheetPaste!$H$3:$P$1269,7,FALSE)</f>
        <v>DD</v>
      </c>
      <c r="R600" s="20" t="str">
        <f>VLOOKUP($K600,GlobSheetPaste!$H$3:$P$1269,8,FALSE)</f>
        <v>NA</v>
      </c>
      <c r="S600" s="20" t="str">
        <f t="shared" si="664"/>
        <v>NoChange</v>
      </c>
      <c r="T600" s="20" t="b">
        <f t="shared" si="573"/>
        <v>0</v>
      </c>
      <c r="U600" s="20">
        <f>VLOOKUP($K600,GlobSheetPaste!$H$3:$P$1269,9,FALSE)</f>
        <v>2018</v>
      </c>
      <c r="V600" s="19">
        <v>0</v>
      </c>
      <c r="W600" s="19">
        <v>440</v>
      </c>
      <c r="X600" s="2" t="b">
        <f t="shared" ref="X600:Y600" si="671">ISNUMBER(V600)</f>
        <v>1</v>
      </c>
      <c r="Y600" s="2" t="b">
        <f t="shared" si="671"/>
        <v>1</v>
      </c>
      <c r="Z600" s="2" t="s">
        <v>1532</v>
      </c>
      <c r="AB600" s="2" t="s">
        <v>83</v>
      </c>
      <c r="AC600" s="24" t="str">
        <f ca="1">IFERROR(__xludf.DUMMYFUNCTION("SPLIT(AB600,""_"")"),"Coastal")</f>
        <v>Coastal</v>
      </c>
      <c r="AD600" s="24"/>
      <c r="AE600" s="24">
        <f>VLOOKUP(J600,rangearea210527!$B$2:$C$1159,2,TRUE)</f>
        <v>246985.0735</v>
      </c>
      <c r="AF600" s="26"/>
      <c r="AG600" s="26">
        <v>65</v>
      </c>
      <c r="AH600" s="26" t="s">
        <v>84</v>
      </c>
      <c r="AI600" s="26" t="s">
        <v>98</v>
      </c>
      <c r="AJ600" s="27" t="s">
        <v>1402</v>
      </c>
      <c r="AK600" s="27"/>
      <c r="AL600" s="26"/>
      <c r="AM600" s="26">
        <v>0</v>
      </c>
      <c r="AN600" s="26">
        <v>0</v>
      </c>
      <c r="AO600" s="29">
        <v>0</v>
      </c>
      <c r="AP600" s="30"/>
      <c r="AQ600" s="30"/>
      <c r="AR600" s="30"/>
      <c r="AS600" s="1">
        <v>0</v>
      </c>
      <c r="AT600" s="1"/>
      <c r="AU600" s="1"/>
      <c r="AV600" s="1"/>
      <c r="AW600" s="1">
        <v>1</v>
      </c>
      <c r="AX600" s="1">
        <v>1</v>
      </c>
      <c r="AY600" s="1">
        <v>1</v>
      </c>
      <c r="BA600" s="1">
        <v>1</v>
      </c>
      <c r="BG600" s="1">
        <v>1</v>
      </c>
      <c r="BH600" s="1"/>
      <c r="BI600" s="1"/>
      <c r="BJ600" s="1">
        <v>1</v>
      </c>
      <c r="BK600" s="1">
        <v>1</v>
      </c>
      <c r="BL600" s="1"/>
      <c r="BM600" s="1"/>
      <c r="BN600" s="1"/>
      <c r="BO600" s="1"/>
      <c r="BP600" s="1"/>
      <c r="BQ600" s="1"/>
      <c r="BR600" s="1"/>
      <c r="BS600" s="1"/>
      <c r="BT600" s="1">
        <v>1</v>
      </c>
      <c r="BU600" s="1"/>
      <c r="BV600" s="1"/>
      <c r="BW600" s="1">
        <v>0</v>
      </c>
    </row>
    <row r="601" spans="1:75" ht="15.75" hidden="1" customHeight="1" x14ac:dyDescent="0.3">
      <c r="A601" s="2">
        <v>595</v>
      </c>
      <c r="B601" s="2">
        <v>1</v>
      </c>
      <c r="C601" s="2" t="s">
        <v>1392</v>
      </c>
      <c r="D601" s="1">
        <v>10</v>
      </c>
      <c r="E601" s="2" t="str">
        <f t="shared" si="571"/>
        <v>10_Torpediniformes</v>
      </c>
      <c r="F601" s="2" t="s">
        <v>1393</v>
      </c>
      <c r="G601" s="2" t="s">
        <v>1503</v>
      </c>
      <c r="H601" s="2" t="s">
        <v>1523</v>
      </c>
      <c r="I601" s="2" t="s">
        <v>1533</v>
      </c>
      <c r="J601" s="2" t="s">
        <v>1534</v>
      </c>
      <c r="K601" s="19" t="str">
        <f t="shared" si="572"/>
        <v>Torpedo mackayana</v>
      </c>
      <c r="L601" s="20">
        <f>VLOOKUP($K601,GlobSheetPaste!$H$3:$P$1269,2,FALSE)</f>
        <v>161411</v>
      </c>
      <c r="M601" s="20">
        <f>VLOOKUP($K601,GlobSheetPaste!$H$3:$P$1269,3,FALSE)</f>
        <v>124480497</v>
      </c>
      <c r="N601" s="20" t="str">
        <f>VLOOKUP($K601,GlobSheetPaste!$H$3:$P$1269,4,FALSE)</f>
        <v>submitted</v>
      </c>
      <c r="O601" s="20" t="str">
        <f>VLOOKUP($K601,GlobSheetPaste!$H$3:$P$1269,5,FALSE)</f>
        <v>DD</v>
      </c>
      <c r="P601" s="20">
        <f>VLOOKUP($K601,GlobSheetPaste!$H$3:$P$1269,6,FALSE)</f>
        <v>2007</v>
      </c>
      <c r="Q601" s="20" t="str">
        <f>VLOOKUP($K601,GlobSheetPaste!$H$3:$P$1269,7,FALSE)</f>
        <v>EN</v>
      </c>
      <c r="R601" s="20" t="str">
        <f>VLOOKUP($K601,GlobSheetPaste!$H$3:$P$1269,8,FALSE)</f>
        <v>A2d</v>
      </c>
      <c r="S601" s="20" t="str">
        <f t="shared" si="664"/>
        <v>non-genuine change</v>
      </c>
      <c r="T601" s="20" t="b">
        <f t="shared" si="573"/>
        <v>0</v>
      </c>
      <c r="U601" s="22">
        <f>VLOOKUP($K601,GlobSheetPaste!$H$3:$P$1269,9,FALSE)</f>
        <v>44228</v>
      </c>
      <c r="V601" s="19">
        <v>15</v>
      </c>
      <c r="W601" s="19">
        <v>50</v>
      </c>
      <c r="X601" s="2" t="b">
        <f t="shared" ref="X601:Y601" si="672">ISNUMBER(V601)</f>
        <v>1</v>
      </c>
      <c r="Y601" s="2" t="b">
        <f t="shared" si="672"/>
        <v>1</v>
      </c>
      <c r="Z601" s="2" t="s">
        <v>1436</v>
      </c>
      <c r="AB601" s="2" t="s">
        <v>83</v>
      </c>
      <c r="AC601" s="24" t="str">
        <f ca="1">IFERROR(__xludf.DUMMYFUNCTION("SPLIT(AB601,""_"")"),"Coastal")</f>
        <v>Coastal</v>
      </c>
      <c r="AD601" s="24"/>
      <c r="AE601" s="24">
        <f>VLOOKUP(J601,rangearea210527!$B$2:$C$1159,2,TRUE)</f>
        <v>62277.805679999998</v>
      </c>
      <c r="AF601" s="26" t="s">
        <v>118</v>
      </c>
      <c r="AG601" s="26">
        <v>50</v>
      </c>
      <c r="AH601" s="26" t="s">
        <v>84</v>
      </c>
      <c r="AI601" s="26" t="s">
        <v>98</v>
      </c>
      <c r="AJ601" s="27" t="s">
        <v>1402</v>
      </c>
      <c r="AK601" s="27"/>
      <c r="AL601" s="26">
        <v>16</v>
      </c>
      <c r="AM601" s="26">
        <v>0</v>
      </c>
      <c r="AN601" s="26">
        <v>0</v>
      </c>
      <c r="AO601" s="29">
        <v>0</v>
      </c>
      <c r="AP601" s="30"/>
      <c r="AQ601" s="30"/>
      <c r="AR601" s="30"/>
      <c r="AS601" s="1">
        <v>0</v>
      </c>
      <c r="AT601" s="1"/>
      <c r="AU601" s="1"/>
      <c r="AV601" s="1"/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1</v>
      </c>
      <c r="BH601" s="1">
        <v>1</v>
      </c>
      <c r="BI601" s="1">
        <v>1</v>
      </c>
      <c r="BJ601" s="1">
        <v>1</v>
      </c>
      <c r="BK601" s="1">
        <v>1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>
        <v>0</v>
      </c>
    </row>
    <row r="602" spans="1:75" ht="15.75" hidden="1" customHeight="1" x14ac:dyDescent="0.3">
      <c r="A602" s="2">
        <v>596</v>
      </c>
      <c r="B602" s="2">
        <v>1</v>
      </c>
      <c r="C602" s="2" t="s">
        <v>1392</v>
      </c>
      <c r="D602" s="1">
        <v>10</v>
      </c>
      <c r="E602" s="2" t="str">
        <f t="shared" si="571"/>
        <v>10_Torpediniformes</v>
      </c>
      <c r="F602" s="2" t="s">
        <v>1393</v>
      </c>
      <c r="G602" s="2" t="s">
        <v>1503</v>
      </c>
      <c r="H602" s="2" t="s">
        <v>1523</v>
      </c>
      <c r="I602" s="2" t="s">
        <v>1535</v>
      </c>
      <c r="J602" s="2" t="s">
        <v>1536</v>
      </c>
      <c r="K602" s="19" t="str">
        <f t="shared" si="572"/>
        <v>Torpedo marmorata</v>
      </c>
      <c r="L602" s="20">
        <f>VLOOKUP($K602,GlobSheetPaste!$H$3:$P$1269,2,FALSE)</f>
        <v>161328</v>
      </c>
      <c r="M602" s="20">
        <f>VLOOKUP($K602,GlobSheetPaste!$H$3:$P$1269,3,FALSE)</f>
        <v>124466265</v>
      </c>
      <c r="N602" s="20" t="str">
        <f>VLOOKUP($K602,GlobSheetPaste!$H$3:$P$1269,4,FALSE)</f>
        <v>submitted</v>
      </c>
      <c r="O602" s="20" t="str">
        <f>VLOOKUP($K602,GlobSheetPaste!$H$3:$P$1269,5,FALSE)</f>
        <v>DD</v>
      </c>
      <c r="P602" s="20">
        <f>VLOOKUP($K602,GlobSheetPaste!$H$3:$P$1269,6,FALSE)</f>
        <v>2003</v>
      </c>
      <c r="Q602" s="20" t="str">
        <f>VLOOKUP($K602,GlobSheetPaste!$H$3:$P$1269,7,FALSE)</f>
        <v>VU</v>
      </c>
      <c r="R602" s="20" t="str">
        <f>VLOOKUP($K602,GlobSheetPaste!$H$3:$P$1269,8,FALSE)</f>
        <v>A2bd</v>
      </c>
      <c r="S602" s="20" t="str">
        <f t="shared" si="664"/>
        <v>non-genuine change</v>
      </c>
      <c r="T602" s="20" t="b">
        <f t="shared" si="573"/>
        <v>0</v>
      </c>
      <c r="U602" s="22">
        <f>VLOOKUP($K602,GlobSheetPaste!$H$3:$P$1269,9,FALSE)</f>
        <v>44228</v>
      </c>
      <c r="V602" s="19">
        <v>0</v>
      </c>
      <c r="W602" s="19">
        <v>370</v>
      </c>
      <c r="X602" s="2" t="b">
        <f t="shared" ref="X602:Y602" si="673">ISNUMBER(V602)</f>
        <v>1</v>
      </c>
      <c r="Y602" s="2" t="b">
        <f t="shared" si="673"/>
        <v>1</v>
      </c>
      <c r="Z602" s="2" t="s">
        <v>1400</v>
      </c>
      <c r="AB602" s="2" t="s">
        <v>95</v>
      </c>
      <c r="AC602" s="24" t="str">
        <f ca="1">IFERROR(__xludf.DUMMYFUNCTION("SPLIT(AB602,""_"")"),"Coastal")</f>
        <v>Coastal</v>
      </c>
      <c r="AD602" s="24" t="str">
        <f ca="1">IFERROR(__xludf.DUMMYFUNCTION("""COMPUTED_VALUE"""),"Deepwater")</f>
        <v>Deepwater</v>
      </c>
      <c r="AE602" s="24">
        <f>VLOOKUP(J602,rangearea210527!$B$2:$C$1159,2,TRUE)</f>
        <v>1190342.452</v>
      </c>
      <c r="AF602" s="26"/>
      <c r="AG602" s="26">
        <v>100</v>
      </c>
      <c r="AH602" s="26" t="s">
        <v>84</v>
      </c>
      <c r="AI602" s="26" t="s">
        <v>91</v>
      </c>
      <c r="AJ602" s="27" t="s">
        <v>1507</v>
      </c>
      <c r="AK602" s="27"/>
      <c r="AL602" s="26">
        <v>16</v>
      </c>
      <c r="AM602" s="26">
        <v>0</v>
      </c>
      <c r="AN602" s="26">
        <v>0</v>
      </c>
      <c r="AO602" s="29">
        <v>0</v>
      </c>
      <c r="AP602" s="30"/>
      <c r="AQ602" s="30"/>
      <c r="AR602" s="30"/>
      <c r="AS602" s="1">
        <v>0</v>
      </c>
      <c r="AT602" s="1"/>
      <c r="AU602" s="1"/>
      <c r="AV602" s="1"/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B602" s="1">
        <v>1</v>
      </c>
      <c r="BJ602" s="1">
        <v>1</v>
      </c>
      <c r="BK602" s="1">
        <v>1</v>
      </c>
      <c r="BL602" s="1"/>
      <c r="BM602" s="1"/>
      <c r="BN602" s="1"/>
      <c r="BO602" s="1"/>
      <c r="BP602" s="1"/>
      <c r="BQ602" s="1"/>
      <c r="BR602" s="1"/>
      <c r="BS602" s="1"/>
      <c r="BT602" s="1">
        <v>1</v>
      </c>
      <c r="BU602" s="1"/>
      <c r="BV602" s="1"/>
      <c r="BW602" s="1">
        <v>0</v>
      </c>
    </row>
    <row r="603" spans="1:75" ht="15.75" hidden="1" customHeight="1" x14ac:dyDescent="0.3">
      <c r="A603" s="1">
        <v>596.1</v>
      </c>
      <c r="B603" s="1">
        <v>2</v>
      </c>
      <c r="C603" s="2" t="s">
        <v>1392</v>
      </c>
      <c r="D603" s="1">
        <v>10</v>
      </c>
      <c r="E603" s="2" t="str">
        <f t="shared" si="571"/>
        <v>10_Torpediniformes</v>
      </c>
      <c r="F603" s="2" t="s">
        <v>1393</v>
      </c>
      <c r="G603" s="2" t="s">
        <v>1503</v>
      </c>
      <c r="H603" s="2" t="s">
        <v>1523</v>
      </c>
      <c r="I603" s="1" t="s">
        <v>1537</v>
      </c>
      <c r="J603" s="1" t="s">
        <v>1538</v>
      </c>
      <c r="K603" s="19" t="str">
        <f t="shared" si="572"/>
        <v>Torpedo panthera</v>
      </c>
      <c r="L603" s="20" t="e">
        <f>VLOOKUP($K603,GlobSheetPaste!$H$3:$P$1269,2,FALSE)</f>
        <v>#N/A</v>
      </c>
      <c r="M603" s="20" t="e">
        <f>VLOOKUP($K603,GlobSheetPaste!$H$3:$P$1269,3,FALSE)</f>
        <v>#N/A</v>
      </c>
      <c r="N603" s="1" t="s">
        <v>1539</v>
      </c>
      <c r="O603" s="1" t="s">
        <v>367</v>
      </c>
      <c r="P603" s="1" t="s">
        <v>267</v>
      </c>
      <c r="Q603" s="1" t="s">
        <v>1540</v>
      </c>
      <c r="R603" s="1" t="s">
        <v>1218</v>
      </c>
      <c r="S603" s="1" t="s">
        <v>117</v>
      </c>
      <c r="T603" s="20" t="b">
        <f t="shared" si="573"/>
        <v>0</v>
      </c>
      <c r="U603" s="1">
        <v>2022</v>
      </c>
      <c r="V603" s="23">
        <v>0</v>
      </c>
      <c r="W603" s="23">
        <v>350</v>
      </c>
      <c r="X603" s="2" t="b">
        <f t="shared" ref="X603:Y603" si="674">ISNUMBER(V603)</f>
        <v>1</v>
      </c>
      <c r="Y603" s="2" t="b">
        <f t="shared" si="674"/>
        <v>1</v>
      </c>
      <c r="Z603" s="2" t="s">
        <v>1400</v>
      </c>
      <c r="AB603" s="2" t="s">
        <v>83</v>
      </c>
      <c r="AC603" s="24" t="str">
        <f ca="1">IFERROR(__xludf.DUMMYFUNCTION("SPLIT(AB603,""_"")"),"Coastal")</f>
        <v>Coastal</v>
      </c>
      <c r="AD603" s="24"/>
      <c r="AE603" s="24"/>
      <c r="AF603" s="25"/>
      <c r="AG603" s="47">
        <v>60</v>
      </c>
      <c r="AH603" s="26" t="s">
        <v>84</v>
      </c>
      <c r="AI603" s="26" t="s">
        <v>98</v>
      </c>
      <c r="AJ603" s="27" t="s">
        <v>1402</v>
      </c>
      <c r="AK603" s="28"/>
      <c r="AL603" s="47">
        <v>10</v>
      </c>
      <c r="AM603" s="26"/>
      <c r="AN603" s="26"/>
      <c r="AO603" s="29"/>
      <c r="AP603" s="30"/>
      <c r="AQ603" s="30"/>
      <c r="AR603" s="30"/>
      <c r="AS603" s="1"/>
      <c r="AT603" s="1"/>
      <c r="AU603" s="1"/>
      <c r="AV603" s="1"/>
      <c r="AW603" s="1"/>
      <c r="AX603" s="1"/>
      <c r="AY603" s="1"/>
      <c r="BA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>
        <v>0</v>
      </c>
    </row>
    <row r="604" spans="1:75" ht="15.75" hidden="1" customHeight="1" x14ac:dyDescent="0.3">
      <c r="A604" s="2">
        <v>598</v>
      </c>
      <c r="B604" s="2">
        <v>1</v>
      </c>
      <c r="C604" s="2" t="s">
        <v>1392</v>
      </c>
      <c r="D604" s="1">
        <v>10</v>
      </c>
      <c r="E604" s="2" t="str">
        <f t="shared" si="571"/>
        <v>10_Torpediniformes</v>
      </c>
      <c r="F604" s="2" t="s">
        <v>1393</v>
      </c>
      <c r="G604" s="2" t="s">
        <v>1503</v>
      </c>
      <c r="H604" s="2" t="s">
        <v>1523</v>
      </c>
      <c r="I604" s="2" t="s">
        <v>1541</v>
      </c>
      <c r="J604" s="2" t="s">
        <v>1542</v>
      </c>
      <c r="K604" s="19" t="str">
        <f t="shared" si="572"/>
        <v>Torpedo sinuspersici</v>
      </c>
      <c r="L604" s="20">
        <f>VLOOKUP($K604,GlobSheetPaste!$H$3:$P$1269,2,FALSE)</f>
        <v>60136</v>
      </c>
      <c r="M604" s="20">
        <f>VLOOKUP($K604,GlobSheetPaste!$H$3:$P$1269,3,FALSE)</f>
        <v>140820271</v>
      </c>
      <c r="N604" s="20" t="str">
        <f>VLOOKUP($K604,GlobSheetPaste!$H$3:$P$1269,4,FALSE)</f>
        <v>published</v>
      </c>
      <c r="O604" s="20" t="str">
        <f>VLOOKUP($K604,GlobSheetPaste!$H$3:$P$1269,5,FALSE)</f>
        <v>DD</v>
      </c>
      <c r="P604" s="20">
        <f>VLOOKUP($K604,GlobSheetPaste!$H$3:$P$1269,6,FALSE)</f>
        <v>2004</v>
      </c>
      <c r="Q604" s="20" t="str">
        <f>VLOOKUP($K604,GlobSheetPaste!$H$3:$P$1269,7,FALSE)</f>
        <v>DD</v>
      </c>
      <c r="R604" s="20" t="str">
        <f>VLOOKUP($K604,GlobSheetPaste!$H$3:$P$1269,8,FALSE)</f>
        <v>NA</v>
      </c>
      <c r="S604" s="20" t="str">
        <f t="shared" ref="S604:S615" si="675">IF(O604=Q604,"NoChange","non-genuine change")</f>
        <v>NoChange</v>
      </c>
      <c r="T604" s="20" t="b">
        <f t="shared" si="573"/>
        <v>0</v>
      </c>
      <c r="U604" s="20">
        <f>VLOOKUP($K604,GlobSheetPaste!$H$3:$P$1269,9,FALSE)</f>
        <v>2017</v>
      </c>
      <c r="V604" s="19">
        <v>0</v>
      </c>
      <c r="W604" s="23">
        <v>150</v>
      </c>
      <c r="X604" s="2" t="b">
        <f t="shared" ref="X604:Y604" si="676">ISNUMBER(V604)</f>
        <v>1</v>
      </c>
      <c r="Y604" s="2" t="b">
        <f t="shared" si="676"/>
        <v>1</v>
      </c>
      <c r="Z604" s="1" t="s">
        <v>149</v>
      </c>
      <c r="AB604" s="2" t="s">
        <v>83</v>
      </c>
      <c r="AC604" s="24" t="str">
        <f ca="1">IFERROR(__xludf.DUMMYFUNCTION("SPLIT(AB604,""_"")"),"Coastal")</f>
        <v>Coastal</v>
      </c>
      <c r="AD604" s="24"/>
      <c r="AE604" s="24">
        <f>VLOOKUP(J604,rangearea210527!$B$2:$C$1159,2,TRUE)</f>
        <v>709336.25719999999</v>
      </c>
      <c r="AF604" s="25"/>
      <c r="AG604" s="25">
        <v>80</v>
      </c>
      <c r="AH604" s="26" t="s">
        <v>84</v>
      </c>
      <c r="AI604" s="26" t="s">
        <v>98</v>
      </c>
      <c r="AJ604" s="27" t="s">
        <v>1402</v>
      </c>
      <c r="AK604" s="28"/>
      <c r="AL604" s="25">
        <v>16</v>
      </c>
      <c r="AM604" s="26">
        <v>0</v>
      </c>
      <c r="AN604" s="26">
        <v>0</v>
      </c>
      <c r="AO604" s="29">
        <v>1</v>
      </c>
      <c r="AP604" s="30"/>
      <c r="AQ604" s="30"/>
      <c r="AR604" s="30"/>
      <c r="AS604" s="1">
        <v>0</v>
      </c>
      <c r="AT604" s="1"/>
      <c r="AU604" s="1"/>
      <c r="AV604" s="1"/>
      <c r="AW604" s="1">
        <v>1</v>
      </c>
      <c r="AX604" s="1">
        <v>1</v>
      </c>
      <c r="AY604" s="1">
        <v>1</v>
      </c>
      <c r="BA604" s="1">
        <v>1</v>
      </c>
      <c r="BG604" s="1">
        <v>1</v>
      </c>
      <c r="BH604" s="1"/>
      <c r="BI604" s="1"/>
      <c r="BJ604" s="1">
        <v>1</v>
      </c>
      <c r="BK604" s="1">
        <v>1</v>
      </c>
      <c r="BL604" s="1"/>
      <c r="BM604" s="1"/>
      <c r="BN604" s="1"/>
      <c r="BO604" s="1"/>
      <c r="BP604" s="1"/>
      <c r="BQ604" s="1"/>
      <c r="BR604" s="1"/>
      <c r="BS604" s="1"/>
      <c r="BT604" s="1">
        <v>1</v>
      </c>
      <c r="BU604" s="1"/>
      <c r="BV604" s="1"/>
      <c r="BW604" s="1">
        <v>0</v>
      </c>
    </row>
    <row r="605" spans="1:75" ht="15.75" hidden="1" customHeight="1" x14ac:dyDescent="0.3">
      <c r="A605" s="2">
        <v>599</v>
      </c>
      <c r="B605" s="2">
        <v>1</v>
      </c>
      <c r="C605" s="2" t="s">
        <v>1392</v>
      </c>
      <c r="D605" s="1">
        <v>10</v>
      </c>
      <c r="E605" s="2" t="str">
        <f t="shared" si="571"/>
        <v>10_Torpediniformes</v>
      </c>
      <c r="F605" s="2" t="s">
        <v>1393</v>
      </c>
      <c r="G605" s="2" t="s">
        <v>1503</v>
      </c>
      <c r="H605" s="2" t="s">
        <v>1523</v>
      </c>
      <c r="I605" s="2" t="s">
        <v>1543</v>
      </c>
      <c r="J605" s="2" t="s">
        <v>1544</v>
      </c>
      <c r="K605" s="19" t="str">
        <f t="shared" si="572"/>
        <v>Torpedo suessii</v>
      </c>
      <c r="L605" s="20">
        <f>VLOOKUP($K605,GlobSheetPaste!$H$3:$P$1269,2,FALSE)</f>
        <v>161613</v>
      </c>
      <c r="M605" s="20">
        <f>VLOOKUP($K605,GlobSheetPaste!$H$3:$P$1269,3,FALSE)</f>
        <v>109911839</v>
      </c>
      <c r="N605" s="20" t="str">
        <f>VLOOKUP($K605,GlobSheetPaste!$H$3:$P$1269,4,FALSE)</f>
        <v>published</v>
      </c>
      <c r="O605" s="20" t="str">
        <f>VLOOKUP($K605,GlobSheetPaste!$H$3:$P$1269,5,FALSE)</f>
        <v>DD</v>
      </c>
      <c r="P605" s="20">
        <f>VLOOKUP($K605,GlobSheetPaste!$H$3:$P$1269,6,FALSE)</f>
        <v>2008</v>
      </c>
      <c r="Q605" s="20" t="str">
        <f>VLOOKUP($K605,GlobSheetPaste!$H$3:$P$1269,7,FALSE)</f>
        <v>CR(PE)</v>
      </c>
      <c r="R605" s="20" t="str">
        <f>VLOOKUP($K605,GlobSheetPaste!$H$3:$P$1269,8,FALSE)</f>
        <v>B1ab(v)</v>
      </c>
      <c r="S605" s="20" t="str">
        <f t="shared" si="675"/>
        <v>non-genuine change</v>
      </c>
      <c r="T605" s="20" t="b">
        <f t="shared" si="573"/>
        <v>0</v>
      </c>
      <c r="U605" s="20">
        <f>VLOOKUP($K605,GlobSheetPaste!$H$3:$P$1269,9,FALSE)</f>
        <v>2017</v>
      </c>
      <c r="V605" s="19" t="s">
        <v>267</v>
      </c>
      <c r="W605" s="19" t="s">
        <v>267</v>
      </c>
      <c r="X605" s="2" t="b">
        <f t="shared" ref="X605:Y605" si="677">ISNUMBER(V605)</f>
        <v>0</v>
      </c>
      <c r="Y605" s="2" t="b">
        <f t="shared" si="677"/>
        <v>0</v>
      </c>
      <c r="Z605" s="2" t="e">
        <v>#N/A</v>
      </c>
      <c r="AB605" s="2" t="s">
        <v>83</v>
      </c>
      <c r="AC605" s="24" t="str">
        <f ca="1">IFERROR(__xludf.DUMMYFUNCTION("SPLIT(AB605,""_"")"),"Coastal")</f>
        <v>Coastal</v>
      </c>
      <c r="AD605" s="24"/>
      <c r="AE605" s="24">
        <f>VLOOKUP(J605,rangearea210527!$B$2:$C$1159,2,TRUE)</f>
        <v>3390.2885719999999</v>
      </c>
      <c r="AF605" s="26" t="s">
        <v>118</v>
      </c>
      <c r="AG605" s="26">
        <v>29</v>
      </c>
      <c r="AH605" s="26" t="s">
        <v>84</v>
      </c>
      <c r="AI605" s="26" t="s">
        <v>85</v>
      </c>
      <c r="AJ605" s="27" t="s">
        <v>1397</v>
      </c>
      <c r="AK605" s="27"/>
      <c r="AL605" s="26" t="s">
        <v>267</v>
      </c>
      <c r="AM605" s="26">
        <v>0</v>
      </c>
      <c r="AN605" s="26">
        <v>0</v>
      </c>
      <c r="AO605" s="29">
        <v>0</v>
      </c>
      <c r="AP605" s="30"/>
      <c r="AQ605" s="30"/>
      <c r="AR605" s="30"/>
      <c r="AS605" s="1">
        <v>0</v>
      </c>
      <c r="AT605" s="1"/>
      <c r="AU605" s="1"/>
      <c r="AV605" s="1"/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1</v>
      </c>
      <c r="BH605" s="1">
        <v>1</v>
      </c>
      <c r="BI605" s="1">
        <v>1</v>
      </c>
      <c r="BJ605" s="1">
        <v>1</v>
      </c>
      <c r="BK605" s="1">
        <v>1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>
        <v>0</v>
      </c>
    </row>
    <row r="606" spans="1:75" ht="15.75" hidden="1" customHeight="1" x14ac:dyDescent="0.3">
      <c r="A606" s="2">
        <v>600</v>
      </c>
      <c r="B606" s="2">
        <v>1</v>
      </c>
      <c r="C606" s="2" t="s">
        <v>1392</v>
      </c>
      <c r="D606" s="1">
        <v>10</v>
      </c>
      <c r="E606" s="2" t="str">
        <f t="shared" si="571"/>
        <v>10_Torpediniformes</v>
      </c>
      <c r="F606" s="2" t="s">
        <v>1393</v>
      </c>
      <c r="G606" s="2" t="s">
        <v>1503</v>
      </c>
      <c r="H606" s="2" t="s">
        <v>1523</v>
      </c>
      <c r="I606" s="2" t="s">
        <v>1545</v>
      </c>
      <c r="J606" s="2" t="s">
        <v>1546</v>
      </c>
      <c r="K606" s="19" t="str">
        <f t="shared" si="572"/>
        <v>Torpedo torpedo</v>
      </c>
      <c r="L606" s="20">
        <f>VLOOKUP($K606,GlobSheetPaste!$H$3:$P$1269,2,FALSE)</f>
        <v>161397</v>
      </c>
      <c r="M606" s="20">
        <f>VLOOKUP($K606,GlobSheetPaste!$H$3:$P$1269,3,FALSE)</f>
        <v>124477382</v>
      </c>
      <c r="N606" s="20" t="str">
        <f>VLOOKUP($K606,GlobSheetPaste!$H$3:$P$1269,4,FALSE)</f>
        <v>submitted</v>
      </c>
      <c r="O606" s="20" t="str">
        <f>VLOOKUP($K606,GlobSheetPaste!$H$3:$P$1269,5,FALSE)</f>
        <v>DD</v>
      </c>
      <c r="P606" s="20">
        <f>VLOOKUP($K606,GlobSheetPaste!$H$3:$P$1269,6,FALSE)</f>
        <v>2003</v>
      </c>
      <c r="Q606" s="20" t="str">
        <f>VLOOKUP($K606,GlobSheetPaste!$H$3:$P$1269,7,FALSE)</f>
        <v>VU</v>
      </c>
      <c r="R606" s="20" t="str">
        <f>VLOOKUP($K606,GlobSheetPaste!$H$3:$P$1269,8,FALSE)</f>
        <v>A2cd</v>
      </c>
      <c r="S606" s="20" t="str">
        <f t="shared" si="675"/>
        <v>non-genuine change</v>
      </c>
      <c r="T606" s="20" t="b">
        <f t="shared" si="573"/>
        <v>0</v>
      </c>
      <c r="U606" s="22">
        <f>VLOOKUP($K606,GlobSheetPaste!$H$3:$P$1269,9,FALSE)</f>
        <v>44228</v>
      </c>
      <c r="V606" s="19">
        <v>0</v>
      </c>
      <c r="W606" s="19">
        <v>320</v>
      </c>
      <c r="X606" s="2" t="b">
        <f t="shared" ref="X606:Y606" si="678">ISNUMBER(V606)</f>
        <v>1</v>
      </c>
      <c r="Y606" s="2" t="b">
        <f t="shared" si="678"/>
        <v>1</v>
      </c>
      <c r="Z606" s="2" t="s">
        <v>1547</v>
      </c>
      <c r="AB606" s="2" t="s">
        <v>83</v>
      </c>
      <c r="AC606" s="24" t="str">
        <f ca="1">IFERROR(__xludf.DUMMYFUNCTION("SPLIT(AB606,""_"")"),"Coastal")</f>
        <v>Coastal</v>
      </c>
      <c r="AD606" s="24"/>
      <c r="AE606" s="24">
        <f>VLOOKUP(J606,rangearea210527!$B$2:$C$1159,2,TRUE)</f>
        <v>1175869.2520000001</v>
      </c>
      <c r="AF606" s="26"/>
      <c r="AG606" s="26">
        <v>60</v>
      </c>
      <c r="AH606" s="26" t="s">
        <v>84</v>
      </c>
      <c r="AI606" s="26" t="s">
        <v>98</v>
      </c>
      <c r="AJ606" s="27" t="s">
        <v>1402</v>
      </c>
      <c r="AK606" s="27"/>
      <c r="AL606" s="26">
        <v>10</v>
      </c>
      <c r="AM606" s="26">
        <v>0</v>
      </c>
      <c r="AN606" s="26">
        <v>0</v>
      </c>
      <c r="AO606" s="29">
        <v>0</v>
      </c>
      <c r="AP606" s="30"/>
      <c r="AQ606" s="30"/>
      <c r="AR606" s="30"/>
      <c r="AS606" s="1">
        <v>0</v>
      </c>
      <c r="AT606" s="1"/>
      <c r="AU606" s="1"/>
      <c r="AV606" s="1"/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1</v>
      </c>
      <c r="BJ606" s="1">
        <v>1</v>
      </c>
      <c r="BK606" s="1">
        <v>1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>
        <v>0</v>
      </c>
    </row>
    <row r="607" spans="1:75" ht="15.75" hidden="1" customHeight="1" x14ac:dyDescent="0.3">
      <c r="A607" s="2">
        <v>601</v>
      </c>
      <c r="B607" s="2">
        <v>1</v>
      </c>
      <c r="C607" s="2" t="s">
        <v>1392</v>
      </c>
      <c r="D607" s="1">
        <v>11</v>
      </c>
      <c r="E607" s="2" t="str">
        <f t="shared" si="571"/>
        <v>11_Rhinopristiformes</v>
      </c>
      <c r="F607" s="2" t="s">
        <v>1548</v>
      </c>
      <c r="G607" s="2" t="s">
        <v>1549</v>
      </c>
      <c r="H607" s="2" t="s">
        <v>1550</v>
      </c>
      <c r="I607" s="2" t="s">
        <v>1551</v>
      </c>
      <c r="J607" s="2" t="s">
        <v>1552</v>
      </c>
      <c r="K607" s="19" t="str">
        <f t="shared" si="572"/>
        <v>Anoxypristis cuspidata</v>
      </c>
      <c r="L607" s="20">
        <f>VLOOKUP($K607,GlobSheetPaste!$H$3:$P$1269,2,FALSE)</f>
        <v>39389</v>
      </c>
      <c r="M607" s="20">
        <f>VLOOKUP($K607,GlobSheetPaste!$H$3:$P$1269,3,FALSE)</f>
        <v>141789456</v>
      </c>
      <c r="N607" s="20" t="str">
        <f>VLOOKUP($K607,GlobSheetPaste!$H$3:$P$1269,4,FALSE)</f>
        <v>draft</v>
      </c>
      <c r="O607" s="20" t="str">
        <f>VLOOKUP($K607,GlobSheetPaste!$H$3:$P$1269,5,FALSE)</f>
        <v>CR</v>
      </c>
      <c r="P607" s="20">
        <f>VLOOKUP($K607,GlobSheetPaste!$H$3:$P$1269,6,FALSE)</f>
        <v>2006</v>
      </c>
      <c r="Q607" s="20" t="str">
        <f>VLOOKUP($K607,GlobSheetPaste!$H$3:$P$1269,7,FALSE)</f>
        <v>EN</v>
      </c>
      <c r="R607" s="20" t="str">
        <f>VLOOKUP($K607,GlobSheetPaste!$H$3:$P$1269,8,FALSE)</f>
        <v>A2cd</v>
      </c>
      <c r="S607" s="20" t="str">
        <f t="shared" si="675"/>
        <v>non-genuine change</v>
      </c>
      <c r="T607" s="20" t="b">
        <f t="shared" si="573"/>
        <v>0</v>
      </c>
      <c r="U607" s="20">
        <f>VLOOKUP($K607,GlobSheetPaste!$H$3:$P$1269,9,FALSE)</f>
        <v>2012</v>
      </c>
      <c r="V607" s="19">
        <v>0</v>
      </c>
      <c r="W607" s="19">
        <v>128</v>
      </c>
      <c r="X607" s="2" t="b">
        <f t="shared" ref="X607:Y607" si="679">ISNUMBER(V607)</f>
        <v>1</v>
      </c>
      <c r="Y607" s="2" t="b">
        <f t="shared" si="679"/>
        <v>1</v>
      </c>
      <c r="Z607" s="2" t="s">
        <v>89</v>
      </c>
      <c r="AB607" s="2" t="s">
        <v>83</v>
      </c>
      <c r="AC607" s="24" t="str">
        <f ca="1">IFERROR(__xludf.DUMMYFUNCTION("SPLIT(AB607,""_"")"),"Coastal")</f>
        <v>Coastal</v>
      </c>
      <c r="AD607" s="24"/>
      <c r="AE607" s="24">
        <f>VLOOKUP(J607,rangearea210527!$B$2:$C$1159,2,TRUE)</f>
        <v>5690170.7010000004</v>
      </c>
      <c r="AF607" s="26"/>
      <c r="AG607" s="26">
        <v>350</v>
      </c>
      <c r="AH607" s="26" t="s">
        <v>84</v>
      </c>
      <c r="AI607" s="26" t="s">
        <v>91</v>
      </c>
      <c r="AJ607" s="27" t="s">
        <v>1553</v>
      </c>
      <c r="AK607" s="27"/>
      <c r="AL607" s="26">
        <v>6</v>
      </c>
      <c r="AM607" s="26">
        <v>0</v>
      </c>
      <c r="AN607" s="26">
        <v>0</v>
      </c>
      <c r="AO607" s="29">
        <v>1</v>
      </c>
      <c r="AP607" s="30"/>
      <c r="AQ607" s="30"/>
      <c r="AR607" s="30"/>
      <c r="AS607" s="1">
        <v>1</v>
      </c>
      <c r="AT607" s="1"/>
      <c r="AU607" s="1"/>
      <c r="AV607" s="1"/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B607" s="1">
        <v>1</v>
      </c>
      <c r="BJ607" s="1">
        <v>1</v>
      </c>
      <c r="BK607" s="1">
        <v>1</v>
      </c>
      <c r="BL607" s="1"/>
      <c r="BM607" s="1"/>
      <c r="BN607" s="1">
        <v>1</v>
      </c>
      <c r="BO607" s="1">
        <v>1</v>
      </c>
      <c r="BP607" s="2" t="s">
        <v>1549</v>
      </c>
      <c r="BU607" s="1"/>
      <c r="BV607" s="1"/>
      <c r="BW607" s="1">
        <v>0</v>
      </c>
    </row>
    <row r="608" spans="1:75" ht="15.75" hidden="1" customHeight="1" x14ac:dyDescent="0.3">
      <c r="A608" s="2">
        <v>602</v>
      </c>
      <c r="B608" s="2">
        <v>1</v>
      </c>
      <c r="C608" s="2" t="s">
        <v>1392</v>
      </c>
      <c r="D608" s="1">
        <v>11</v>
      </c>
      <c r="E608" s="2" t="str">
        <f t="shared" si="571"/>
        <v>11_Rhinopristiformes</v>
      </c>
      <c r="F608" s="2" t="s">
        <v>1548</v>
      </c>
      <c r="G608" s="2" t="s">
        <v>1549</v>
      </c>
      <c r="H608" s="2" t="s">
        <v>1554</v>
      </c>
      <c r="I608" s="2" t="s">
        <v>1555</v>
      </c>
      <c r="J608" s="2" t="s">
        <v>1556</v>
      </c>
      <c r="K608" s="19" t="str">
        <f t="shared" si="572"/>
        <v>Pristis clavata</v>
      </c>
      <c r="L608" s="20">
        <f>VLOOKUP($K608,GlobSheetPaste!$H$3:$P$1269,2,FALSE)</f>
        <v>39390</v>
      </c>
      <c r="M608" s="20">
        <f>VLOOKUP($K608,GlobSheetPaste!$H$3:$P$1269,3,FALSE)</f>
        <v>141790455</v>
      </c>
      <c r="N608" s="20" t="str">
        <f>VLOOKUP($K608,GlobSheetPaste!$H$3:$P$1269,4,FALSE)</f>
        <v>draft</v>
      </c>
      <c r="O608" s="20" t="str">
        <f>VLOOKUP($K608,GlobSheetPaste!$H$3:$P$1269,5,FALSE)</f>
        <v>CR</v>
      </c>
      <c r="P608" s="20">
        <f>VLOOKUP($K608,GlobSheetPaste!$H$3:$P$1269,6,FALSE)</f>
        <v>2006</v>
      </c>
      <c r="Q608" s="20" t="str">
        <f>VLOOKUP($K608,GlobSheetPaste!$H$3:$P$1269,7,FALSE)</f>
        <v>EN</v>
      </c>
      <c r="R608" s="20" t="str">
        <f>VLOOKUP($K608,GlobSheetPaste!$H$3:$P$1269,8,FALSE)</f>
        <v>A2cd</v>
      </c>
      <c r="S608" s="20" t="str">
        <f t="shared" si="675"/>
        <v>non-genuine change</v>
      </c>
      <c r="T608" s="20" t="b">
        <f t="shared" si="573"/>
        <v>0</v>
      </c>
      <c r="U608" s="20">
        <f>VLOOKUP($K608,GlobSheetPaste!$H$3:$P$1269,9,FALSE)</f>
        <v>2012</v>
      </c>
      <c r="V608" s="19">
        <v>0</v>
      </c>
      <c r="W608" s="19">
        <v>20</v>
      </c>
      <c r="X608" s="2" t="b">
        <f t="shared" ref="X608:Y608" si="680">ISNUMBER(V608)</f>
        <v>1</v>
      </c>
      <c r="Y608" s="2" t="b">
        <f t="shared" si="680"/>
        <v>1</v>
      </c>
      <c r="Z608" s="2" t="s">
        <v>89</v>
      </c>
      <c r="AB608" s="2" t="s">
        <v>83</v>
      </c>
      <c r="AC608" s="24" t="str">
        <f ca="1">IFERROR(__xludf.DUMMYFUNCTION("SPLIT(AB608,""_"")"),"Coastal")</f>
        <v>Coastal</v>
      </c>
      <c r="AD608" s="24"/>
      <c r="AE608" s="24">
        <f>VLOOKUP(J608,rangearea210527!$B$2:$C$1159,2,TRUE)</f>
        <v>900041.58389999997</v>
      </c>
      <c r="AF608" s="25"/>
      <c r="AG608" s="25">
        <v>318</v>
      </c>
      <c r="AH608" s="26" t="s">
        <v>84</v>
      </c>
      <c r="AI608" s="26" t="s">
        <v>91</v>
      </c>
      <c r="AJ608" s="27" t="s">
        <v>1553</v>
      </c>
      <c r="AK608" s="28"/>
      <c r="AL608" s="25">
        <v>16.399999999999999</v>
      </c>
      <c r="AM608" s="26">
        <v>0</v>
      </c>
      <c r="AN608" s="26">
        <v>0</v>
      </c>
      <c r="AO608" s="29">
        <v>1</v>
      </c>
      <c r="AP608" s="30"/>
      <c r="AQ608" s="30"/>
      <c r="AR608" s="30"/>
      <c r="AS608" s="1">
        <v>1</v>
      </c>
      <c r="AT608" s="1"/>
      <c r="AU608" s="1"/>
      <c r="AV608" s="1"/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1</v>
      </c>
      <c r="BJ608" s="1">
        <v>1</v>
      </c>
      <c r="BK608" s="1">
        <v>1</v>
      </c>
      <c r="BL608" s="1"/>
      <c r="BM608" s="1"/>
      <c r="BN608" s="1">
        <v>1</v>
      </c>
      <c r="BO608" s="1">
        <v>1</v>
      </c>
      <c r="BP608" s="2" t="s">
        <v>1549</v>
      </c>
      <c r="BU608" s="1"/>
      <c r="BV608" s="1"/>
      <c r="BW608" s="1">
        <v>0</v>
      </c>
    </row>
    <row r="609" spans="1:75" ht="15.75" hidden="1" customHeight="1" x14ac:dyDescent="0.3">
      <c r="A609" s="2">
        <v>603</v>
      </c>
      <c r="B609" s="2">
        <v>1</v>
      </c>
      <c r="C609" s="2" t="s">
        <v>1392</v>
      </c>
      <c r="D609" s="1">
        <v>11</v>
      </c>
      <c r="E609" s="2" t="str">
        <f t="shared" si="571"/>
        <v>11_Rhinopristiformes</v>
      </c>
      <c r="F609" s="2" t="s">
        <v>1548</v>
      </c>
      <c r="G609" s="2" t="s">
        <v>1549</v>
      </c>
      <c r="H609" s="2" t="s">
        <v>1554</v>
      </c>
      <c r="I609" s="2" t="s">
        <v>1557</v>
      </c>
      <c r="J609" s="2" t="s">
        <v>1558</v>
      </c>
      <c r="K609" s="19" t="str">
        <f t="shared" si="572"/>
        <v>Pristis pectinata</v>
      </c>
      <c r="L609" s="20">
        <f>VLOOKUP($K609,GlobSheetPaste!$H$3:$P$1269,2,FALSE)</f>
        <v>18175</v>
      </c>
      <c r="M609" s="20">
        <f>VLOOKUP($K609,GlobSheetPaste!$H$3:$P$1269,3,FALSE)</f>
        <v>141791261</v>
      </c>
      <c r="N609" s="20" t="str">
        <f>VLOOKUP($K609,GlobSheetPaste!$H$3:$P$1269,4,FALSE)</f>
        <v>draft</v>
      </c>
      <c r="O609" s="20" t="str">
        <f>VLOOKUP($K609,GlobSheetPaste!$H$3:$P$1269,5,FALSE)</f>
        <v>CR</v>
      </c>
      <c r="P609" s="20">
        <f>VLOOKUP($K609,GlobSheetPaste!$H$3:$P$1269,6,FALSE)</f>
        <v>2006</v>
      </c>
      <c r="Q609" s="20" t="str">
        <f>VLOOKUP($K609,GlobSheetPaste!$H$3:$P$1269,7,FALSE)</f>
        <v>CR</v>
      </c>
      <c r="R609" s="20" t="str">
        <f>VLOOKUP($K609,GlobSheetPaste!$H$3:$P$1269,8,FALSE)</f>
        <v>A2cd</v>
      </c>
      <c r="S609" s="20" t="str">
        <f t="shared" si="675"/>
        <v>NoChange</v>
      </c>
      <c r="T609" s="20" t="b">
        <f t="shared" si="573"/>
        <v>0</v>
      </c>
      <c r="U609" s="20">
        <f>VLOOKUP($K609,GlobSheetPaste!$H$3:$P$1269,9,FALSE)</f>
        <v>2012</v>
      </c>
      <c r="V609" s="19">
        <v>0</v>
      </c>
      <c r="W609" s="19">
        <v>122</v>
      </c>
      <c r="X609" s="2" t="b">
        <f t="shared" ref="X609:Y609" si="681">ISNUMBER(V609)</f>
        <v>1</v>
      </c>
      <c r="Y609" s="2" t="b">
        <f t="shared" si="681"/>
        <v>1</v>
      </c>
      <c r="Z609" s="2" t="s">
        <v>89</v>
      </c>
      <c r="AB609" s="2" t="s">
        <v>83</v>
      </c>
      <c r="AC609" s="24" t="str">
        <f ca="1">IFERROR(__xludf.DUMMYFUNCTION("SPLIT(AB609,""_"")"),"Coastal")</f>
        <v>Coastal</v>
      </c>
      <c r="AD609" s="24"/>
      <c r="AE609" s="24">
        <f>VLOOKUP(J609,rangearea210527!$B$2:$C$1159,2,TRUE)</f>
        <v>1979109.1669999999</v>
      </c>
      <c r="AF609" s="25"/>
      <c r="AG609" s="25">
        <v>554</v>
      </c>
      <c r="AH609" s="26" t="s">
        <v>84</v>
      </c>
      <c r="AI609" s="26" t="s">
        <v>91</v>
      </c>
      <c r="AJ609" s="27" t="s">
        <v>1553</v>
      </c>
      <c r="AK609" s="28"/>
      <c r="AL609" s="25">
        <v>17</v>
      </c>
      <c r="AM609" s="26">
        <v>0</v>
      </c>
      <c r="AN609" s="26">
        <v>0</v>
      </c>
      <c r="AO609" s="29">
        <v>1</v>
      </c>
      <c r="AP609" s="30"/>
      <c r="AQ609" s="30"/>
      <c r="AR609" s="30"/>
      <c r="AS609" s="1">
        <v>0</v>
      </c>
      <c r="AT609" s="1">
        <v>1</v>
      </c>
      <c r="AU609" s="1">
        <v>2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1</v>
      </c>
      <c r="BJ609" s="1">
        <v>1</v>
      </c>
      <c r="BK609" s="1">
        <v>1</v>
      </c>
      <c r="BL609" s="1"/>
      <c r="BM609" s="1"/>
      <c r="BN609" s="1">
        <v>1</v>
      </c>
      <c r="BO609" s="1">
        <v>1</v>
      </c>
      <c r="BP609" s="2" t="s">
        <v>1549</v>
      </c>
      <c r="BU609" s="1"/>
      <c r="BV609" s="1"/>
      <c r="BW609" s="1">
        <v>0</v>
      </c>
    </row>
    <row r="610" spans="1:75" ht="15.75" hidden="1" customHeight="1" x14ac:dyDescent="0.3">
      <c r="A610" s="2">
        <v>604</v>
      </c>
      <c r="B610" s="2">
        <v>1</v>
      </c>
      <c r="C610" s="2" t="s">
        <v>1392</v>
      </c>
      <c r="D610" s="1">
        <v>11</v>
      </c>
      <c r="E610" s="2" t="str">
        <f t="shared" si="571"/>
        <v>11_Rhinopristiformes</v>
      </c>
      <c r="F610" s="2" t="s">
        <v>1548</v>
      </c>
      <c r="G610" s="2" t="s">
        <v>1549</v>
      </c>
      <c r="H610" s="1" t="s">
        <v>1554</v>
      </c>
      <c r="I610" s="2" t="s">
        <v>1559</v>
      </c>
      <c r="J610" s="2" t="s">
        <v>1560</v>
      </c>
      <c r="K610" s="19" t="str">
        <f t="shared" si="572"/>
        <v>Pristis pristis</v>
      </c>
      <c r="L610" s="20">
        <f>VLOOKUP($K610,GlobSheetPaste!$H$3:$P$1269,2,FALSE)</f>
        <v>18584848</v>
      </c>
      <c r="M610" s="20">
        <f>VLOOKUP($K610,GlobSheetPaste!$H$3:$P$1269,3,FALSE)</f>
        <v>141788242</v>
      </c>
      <c r="N610" s="20" t="str">
        <f>VLOOKUP($K610,GlobSheetPaste!$H$3:$P$1269,4,FALSE)</f>
        <v>draft</v>
      </c>
      <c r="O610" s="1" t="s">
        <v>1561</v>
      </c>
      <c r="P610" s="20" t="str">
        <f>VLOOKUP($K610,GlobSheetPaste!$H$3:$P$1269,6,FALSE)</f>
        <v>NA</v>
      </c>
      <c r="Q610" s="20" t="str">
        <f>VLOOKUP($K610,GlobSheetPaste!$H$3:$P$1269,7,FALSE)</f>
        <v>CR</v>
      </c>
      <c r="R610" s="20" t="str">
        <f>VLOOKUP($K610,GlobSheetPaste!$H$3:$P$1269,8,FALSE)</f>
        <v>A2cd</v>
      </c>
      <c r="S610" s="20" t="str">
        <f t="shared" si="675"/>
        <v>NoChange</v>
      </c>
      <c r="T610" s="20" t="b">
        <f t="shared" si="573"/>
        <v>0</v>
      </c>
      <c r="U610" s="20">
        <f>VLOOKUP($K610,GlobSheetPaste!$H$3:$P$1269,9,FALSE)</f>
        <v>2013</v>
      </c>
      <c r="V610" s="19">
        <v>0</v>
      </c>
      <c r="W610" s="19">
        <v>60</v>
      </c>
      <c r="X610" s="2" t="b">
        <f t="shared" ref="X610:Y610" si="682">ISNUMBER(V610)</f>
        <v>1</v>
      </c>
      <c r="Y610" s="2" t="b">
        <f t="shared" si="682"/>
        <v>1</v>
      </c>
      <c r="Z610" s="2" t="s">
        <v>89</v>
      </c>
      <c r="AB610" s="2" t="s">
        <v>83</v>
      </c>
      <c r="AC610" s="24" t="str">
        <f ca="1">IFERROR(__xludf.DUMMYFUNCTION("SPLIT(AB610,""_"")"),"Coastal")</f>
        <v>Coastal</v>
      </c>
      <c r="AD610" s="24"/>
      <c r="AE610" s="24">
        <f>VLOOKUP(J610,rangearea210527!$B$2:$C$1159,2,TRUE)</f>
        <v>5280274.3360000001</v>
      </c>
      <c r="AF610" s="26"/>
      <c r="AG610" s="26">
        <v>656</v>
      </c>
      <c r="AH610" s="26" t="s">
        <v>84</v>
      </c>
      <c r="AI610" s="26" t="s">
        <v>91</v>
      </c>
      <c r="AJ610" s="27" t="s">
        <v>1553</v>
      </c>
      <c r="AK610" s="27"/>
      <c r="AL610" s="26">
        <v>14.6</v>
      </c>
      <c r="AM610" s="26">
        <v>0</v>
      </c>
      <c r="AN610" s="26">
        <v>0</v>
      </c>
      <c r="AO610" s="29">
        <v>0</v>
      </c>
      <c r="AP610" s="30"/>
      <c r="AQ610" s="26">
        <v>1</v>
      </c>
      <c r="AR610" s="30"/>
      <c r="AS610" s="1">
        <v>1</v>
      </c>
      <c r="AT610" s="1"/>
      <c r="AU610" s="1">
        <v>2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B610" s="1">
        <v>1</v>
      </c>
      <c r="BJ610" s="1">
        <v>1</v>
      </c>
      <c r="BK610" s="1">
        <v>1</v>
      </c>
      <c r="BL610" s="1"/>
      <c r="BM610" s="1"/>
      <c r="BN610" s="1">
        <v>1</v>
      </c>
      <c r="BO610" s="1">
        <v>1</v>
      </c>
      <c r="BP610" s="2" t="s">
        <v>1549</v>
      </c>
      <c r="BQ610" s="1"/>
      <c r="BR610" s="1"/>
      <c r="BS610" s="1"/>
      <c r="BT610" s="1">
        <v>1</v>
      </c>
      <c r="BU610" s="1"/>
      <c r="BV610" s="1"/>
      <c r="BW610" s="1">
        <v>0</v>
      </c>
    </row>
    <row r="611" spans="1:75" ht="15.75" hidden="1" customHeight="1" x14ac:dyDescent="0.3">
      <c r="A611" s="2">
        <v>605</v>
      </c>
      <c r="B611" s="2">
        <v>1</v>
      </c>
      <c r="C611" s="2" t="s">
        <v>1392</v>
      </c>
      <c r="D611" s="1">
        <v>11</v>
      </c>
      <c r="E611" s="2" t="str">
        <f t="shared" si="571"/>
        <v>11_Rhinopristiformes</v>
      </c>
      <c r="F611" s="2" t="s">
        <v>1548</v>
      </c>
      <c r="G611" s="2" t="s">
        <v>1549</v>
      </c>
      <c r="H611" s="2" t="s">
        <v>1554</v>
      </c>
      <c r="I611" s="2" t="s">
        <v>1562</v>
      </c>
      <c r="J611" s="2" t="s">
        <v>1563</v>
      </c>
      <c r="K611" s="19" t="str">
        <f t="shared" si="572"/>
        <v>Pristis zijsron</v>
      </c>
      <c r="L611" s="20">
        <f>VLOOKUP($K611,GlobSheetPaste!$H$3:$P$1269,2,FALSE)</f>
        <v>39393</v>
      </c>
      <c r="M611" s="20">
        <f>VLOOKUP($K611,GlobSheetPaste!$H$3:$P$1269,3,FALSE)</f>
        <v>141792003</v>
      </c>
      <c r="N611" s="20" t="str">
        <f>VLOOKUP($K611,GlobSheetPaste!$H$3:$P$1269,4,FALSE)</f>
        <v>draft</v>
      </c>
      <c r="O611" s="20" t="str">
        <f>VLOOKUP($K611,GlobSheetPaste!$H$3:$P$1269,5,FALSE)</f>
        <v>CR</v>
      </c>
      <c r="P611" s="20">
        <f>VLOOKUP($K611,GlobSheetPaste!$H$3:$P$1269,6,FALSE)</f>
        <v>2006</v>
      </c>
      <c r="Q611" s="20" t="str">
        <f>VLOOKUP($K611,GlobSheetPaste!$H$3:$P$1269,7,FALSE)</f>
        <v>CR</v>
      </c>
      <c r="R611" s="20" t="str">
        <f>VLOOKUP($K611,GlobSheetPaste!$H$3:$P$1269,8,FALSE)</f>
        <v>A2cd</v>
      </c>
      <c r="S611" s="20" t="str">
        <f t="shared" si="675"/>
        <v>NoChange</v>
      </c>
      <c r="T611" s="20" t="b">
        <f t="shared" si="573"/>
        <v>0</v>
      </c>
      <c r="U611" s="20">
        <f>VLOOKUP($K611,GlobSheetPaste!$H$3:$P$1269,9,FALSE)</f>
        <v>2012</v>
      </c>
      <c r="V611" s="19">
        <v>0</v>
      </c>
      <c r="W611" s="19">
        <v>100</v>
      </c>
      <c r="X611" s="2" t="b">
        <f t="shared" ref="X611:Y611" si="683">ISNUMBER(V611)</f>
        <v>1</v>
      </c>
      <c r="Y611" s="2" t="b">
        <f t="shared" si="683"/>
        <v>1</v>
      </c>
      <c r="Z611" s="2" t="s">
        <v>89</v>
      </c>
      <c r="AB611" s="2" t="s">
        <v>83</v>
      </c>
      <c r="AC611" s="24" t="str">
        <f ca="1">IFERROR(__xludf.DUMMYFUNCTION("SPLIT(AB611,""_"")"),"Coastal")</f>
        <v>Coastal</v>
      </c>
      <c r="AD611" s="24"/>
      <c r="AE611" s="24">
        <f>VLOOKUP(J611,rangearea210527!$B$2:$C$1159,2,TRUE)</f>
        <v>5478359.4570000004</v>
      </c>
      <c r="AF611" s="25"/>
      <c r="AG611" s="25">
        <v>700</v>
      </c>
      <c r="AH611" s="26" t="s">
        <v>84</v>
      </c>
      <c r="AI611" s="26" t="s">
        <v>91</v>
      </c>
      <c r="AJ611" s="27" t="s">
        <v>1553</v>
      </c>
      <c r="AK611" s="28"/>
      <c r="AL611" s="25">
        <v>14.6</v>
      </c>
      <c r="AM611" s="26">
        <v>0</v>
      </c>
      <c r="AN611" s="26">
        <v>0</v>
      </c>
      <c r="AO611" s="29">
        <v>1</v>
      </c>
      <c r="AP611" s="30"/>
      <c r="AQ611" s="30"/>
      <c r="AR611" s="30"/>
      <c r="AS611" s="1">
        <v>1</v>
      </c>
      <c r="AT611" s="1"/>
      <c r="AU611" s="1"/>
      <c r="AV611" s="1"/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B611" s="1">
        <v>1</v>
      </c>
      <c r="BJ611" s="1">
        <v>1</v>
      </c>
      <c r="BK611" s="1">
        <v>1</v>
      </c>
      <c r="BL611" s="1"/>
      <c r="BM611" s="1"/>
      <c r="BN611" s="1">
        <v>1</v>
      </c>
      <c r="BO611" s="1">
        <v>1</v>
      </c>
      <c r="BP611" s="2" t="s">
        <v>1549</v>
      </c>
      <c r="BQ611" s="1"/>
      <c r="BR611" s="1"/>
      <c r="BS611" s="1"/>
      <c r="BT611" s="1">
        <v>1</v>
      </c>
      <c r="BU611" s="1"/>
      <c r="BV611" s="1"/>
      <c r="BW611" s="1">
        <v>0</v>
      </c>
    </row>
    <row r="612" spans="1:75" ht="15.75" hidden="1" customHeight="1" x14ac:dyDescent="0.3">
      <c r="A612" s="2">
        <v>606</v>
      </c>
      <c r="B612" s="2">
        <v>1</v>
      </c>
      <c r="C612" s="2" t="s">
        <v>1392</v>
      </c>
      <c r="D612" s="1">
        <v>11</v>
      </c>
      <c r="E612" s="2" t="str">
        <f t="shared" si="571"/>
        <v>11_Rhinopristiformes</v>
      </c>
      <c r="F612" s="2" t="s">
        <v>1548</v>
      </c>
      <c r="G612" s="2" t="s">
        <v>1564</v>
      </c>
      <c r="H612" s="2" t="s">
        <v>1565</v>
      </c>
      <c r="I612" s="2" t="s">
        <v>1566</v>
      </c>
      <c r="J612" s="2" t="s">
        <v>1567</v>
      </c>
      <c r="K612" s="19" t="str">
        <f t="shared" si="572"/>
        <v>Aptychotrema rostrata</v>
      </c>
      <c r="L612" s="20">
        <f>VLOOKUP($K612,GlobSheetPaste!$H$3:$P$1269,2,FALSE)</f>
        <v>161596</v>
      </c>
      <c r="M612" s="20">
        <f>VLOOKUP($K612,GlobSheetPaste!$H$3:$P$1269,3,FALSE)</f>
        <v>68609037</v>
      </c>
      <c r="N612" s="20" t="str">
        <f>VLOOKUP($K612,GlobSheetPaste!$H$3:$P$1269,4,FALSE)</f>
        <v>published</v>
      </c>
      <c r="O612" s="20" t="str">
        <f>VLOOKUP($K612,GlobSheetPaste!$H$3:$P$1269,5,FALSE)</f>
        <v>LC</v>
      </c>
      <c r="P612" s="20">
        <f>VLOOKUP($K612,GlobSheetPaste!$H$3:$P$1269,6,FALSE)</f>
        <v>2008</v>
      </c>
      <c r="Q612" s="20" t="str">
        <f>VLOOKUP($K612,GlobSheetPaste!$H$3:$P$1269,7,FALSE)</f>
        <v>LC</v>
      </c>
      <c r="R612" s="20" t="str">
        <f>VLOOKUP($K612,GlobSheetPaste!$H$3:$P$1269,8,FALSE)</f>
        <v>NA</v>
      </c>
      <c r="S612" s="20" t="str">
        <f t="shared" si="675"/>
        <v>NoChange</v>
      </c>
      <c r="T612" s="20" t="b">
        <f t="shared" si="573"/>
        <v>0</v>
      </c>
      <c r="U612" s="20">
        <f>VLOOKUP($K612,GlobSheetPaste!$H$3:$P$1269,9,FALSE)</f>
        <v>2015</v>
      </c>
      <c r="V612" s="19">
        <v>0</v>
      </c>
      <c r="W612" s="19">
        <v>220</v>
      </c>
      <c r="X612" s="2" t="b">
        <f t="shared" ref="X612:Y612" si="684">ISNUMBER(V612)</f>
        <v>1</v>
      </c>
      <c r="Y612" s="2" t="b">
        <f t="shared" si="684"/>
        <v>1</v>
      </c>
      <c r="Z612" s="2" t="s">
        <v>89</v>
      </c>
      <c r="AB612" s="2" t="s">
        <v>83</v>
      </c>
      <c r="AC612" s="24" t="str">
        <f ca="1">IFERROR(__xludf.DUMMYFUNCTION("SPLIT(AB612,""_"")"),"Coastal")</f>
        <v>Coastal</v>
      </c>
      <c r="AD612" s="24"/>
      <c r="AE612" s="24">
        <f>VLOOKUP(J612,rangearea210527!$B$2:$C$1159,2,TRUE)</f>
        <v>235340.38089999999</v>
      </c>
      <c r="AF612" s="26"/>
      <c r="AG612" s="26">
        <v>120</v>
      </c>
      <c r="AH612" s="26" t="s">
        <v>84</v>
      </c>
      <c r="AI612" s="26" t="s">
        <v>85</v>
      </c>
      <c r="AJ612" s="27" t="s">
        <v>1568</v>
      </c>
      <c r="AK612" s="27"/>
      <c r="AL612" s="26"/>
      <c r="AM612" s="26">
        <v>0</v>
      </c>
      <c r="AN612" s="26">
        <v>0</v>
      </c>
      <c r="AO612" s="29">
        <v>0</v>
      </c>
      <c r="AP612" s="30"/>
      <c r="AQ612" s="30"/>
      <c r="AR612" s="30"/>
      <c r="AS612" s="1">
        <v>0</v>
      </c>
      <c r="AT612" s="1"/>
      <c r="AU612" s="1"/>
      <c r="AV612" s="1"/>
      <c r="AW612" s="1">
        <v>1</v>
      </c>
      <c r="AX612" s="1">
        <v>1</v>
      </c>
      <c r="AY612" s="1">
        <v>1</v>
      </c>
      <c r="BA612" s="1">
        <v>1</v>
      </c>
      <c r="BJ612" s="1">
        <v>1</v>
      </c>
      <c r="BK612" s="1">
        <v>1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>
        <v>0</v>
      </c>
    </row>
    <row r="613" spans="1:75" ht="15.75" hidden="1" customHeight="1" x14ac:dyDescent="0.3">
      <c r="A613" s="2">
        <v>607</v>
      </c>
      <c r="B613" s="2">
        <v>1</v>
      </c>
      <c r="C613" s="2" t="s">
        <v>1392</v>
      </c>
      <c r="D613" s="1">
        <v>11</v>
      </c>
      <c r="E613" s="2" t="str">
        <f t="shared" si="571"/>
        <v>11_Rhinopristiformes</v>
      </c>
      <c r="F613" s="2" t="s">
        <v>1548</v>
      </c>
      <c r="G613" s="2" t="s">
        <v>1564</v>
      </c>
      <c r="H613" s="2" t="s">
        <v>1565</v>
      </c>
      <c r="I613" s="2" t="s">
        <v>1569</v>
      </c>
      <c r="J613" s="2" t="s">
        <v>1570</v>
      </c>
      <c r="K613" s="19" t="str">
        <f t="shared" si="572"/>
        <v>Aptychotrema timorensis</v>
      </c>
      <c r="L613" s="20">
        <f>VLOOKUP($K613,GlobSheetPaste!$H$3:$P$1269,2,FALSE)</f>
        <v>60179</v>
      </c>
      <c r="M613" s="20">
        <f>VLOOKUP($K613,GlobSheetPaste!$H$3:$P$1269,3,FALSE)</f>
        <v>68609203</v>
      </c>
      <c r="N613" s="20" t="str">
        <f>VLOOKUP($K613,GlobSheetPaste!$H$3:$P$1269,4,FALSE)</f>
        <v>published</v>
      </c>
      <c r="O613" s="20" t="str">
        <f>VLOOKUP($K613,GlobSheetPaste!$H$3:$P$1269,5,FALSE)</f>
        <v>VU</v>
      </c>
      <c r="P613" s="20">
        <f>VLOOKUP($K613,GlobSheetPaste!$H$3:$P$1269,6,FALSE)</f>
        <v>2006</v>
      </c>
      <c r="Q613" s="20" t="str">
        <f>VLOOKUP($K613,GlobSheetPaste!$H$3:$P$1269,7,FALSE)</f>
        <v>VU</v>
      </c>
      <c r="R613" s="20" t="str">
        <f>VLOOKUP($K613,GlobSheetPaste!$H$3:$P$1269,8,FALSE)</f>
        <v>B1ab(v)</v>
      </c>
      <c r="S613" s="20" t="str">
        <f t="shared" si="675"/>
        <v>NoChange</v>
      </c>
      <c r="T613" s="20" t="b">
        <f t="shared" si="573"/>
        <v>0</v>
      </c>
      <c r="U613" s="20">
        <f>VLOOKUP($K613,GlobSheetPaste!$H$3:$P$1269,9,FALSE)</f>
        <v>2015</v>
      </c>
      <c r="V613" s="19">
        <v>120</v>
      </c>
      <c r="W613" s="19">
        <v>120</v>
      </c>
      <c r="X613" s="2" t="b">
        <f t="shared" ref="X613:Y613" si="685">ISNUMBER(V613)</f>
        <v>1</v>
      </c>
      <c r="Y613" s="2" t="b">
        <f t="shared" si="685"/>
        <v>1</v>
      </c>
      <c r="Z613" s="2" t="s">
        <v>89</v>
      </c>
      <c r="AB613" s="2" t="s">
        <v>83</v>
      </c>
      <c r="AC613" s="24" t="str">
        <f ca="1">IFERROR(__xludf.DUMMYFUNCTION("SPLIT(AB613,""_"")"),"Coastal")</f>
        <v>Coastal</v>
      </c>
      <c r="AD613" s="24"/>
      <c r="AE613" s="24">
        <f>VLOOKUP(J613,rangearea210527!$B$2:$C$1159,2,TRUE)</f>
        <v>235340.38089999999</v>
      </c>
      <c r="AF613" s="26"/>
      <c r="AG613" s="26">
        <v>58</v>
      </c>
      <c r="AH613" s="26" t="s">
        <v>84</v>
      </c>
      <c r="AI613" s="26" t="s">
        <v>85</v>
      </c>
      <c r="AJ613" s="27" t="s">
        <v>1568</v>
      </c>
      <c r="AK613" s="27"/>
      <c r="AL613" s="26"/>
      <c r="AM613" s="26">
        <v>0</v>
      </c>
      <c r="AN613" s="26">
        <v>0</v>
      </c>
      <c r="AO613" s="29">
        <v>0</v>
      </c>
      <c r="AP613" s="30"/>
      <c r="AQ613" s="30"/>
      <c r="AR613" s="30"/>
      <c r="AS613" s="1">
        <v>0</v>
      </c>
      <c r="AT613" s="1"/>
      <c r="AU613" s="1"/>
      <c r="AV613" s="1"/>
      <c r="AW613" s="1">
        <v>1</v>
      </c>
      <c r="AX613" s="1" t="s">
        <v>1571</v>
      </c>
      <c r="AY613" s="1">
        <v>1</v>
      </c>
      <c r="AZ613" s="1">
        <v>1</v>
      </c>
      <c r="BA613" s="1">
        <v>1</v>
      </c>
      <c r="BB613" s="1">
        <v>1</v>
      </c>
      <c r="BJ613" s="1">
        <v>1</v>
      </c>
      <c r="BK613" s="1">
        <v>1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>
        <v>0</v>
      </c>
    </row>
    <row r="614" spans="1:75" ht="15.75" hidden="1" customHeight="1" x14ac:dyDescent="0.3">
      <c r="A614" s="2">
        <v>608</v>
      </c>
      <c r="B614" s="2">
        <v>1</v>
      </c>
      <c r="C614" s="2" t="s">
        <v>1392</v>
      </c>
      <c r="D614" s="1">
        <v>11</v>
      </c>
      <c r="E614" s="2" t="str">
        <f t="shared" si="571"/>
        <v>11_Rhinopristiformes</v>
      </c>
      <c r="F614" s="2" t="s">
        <v>1548</v>
      </c>
      <c r="G614" s="2" t="s">
        <v>1564</v>
      </c>
      <c r="H614" s="2" t="s">
        <v>1565</v>
      </c>
      <c r="I614" s="2" t="s">
        <v>1572</v>
      </c>
      <c r="J614" s="2" t="s">
        <v>1573</v>
      </c>
      <c r="K614" s="19" t="str">
        <f t="shared" si="572"/>
        <v>Aptychotrema vincentiana</v>
      </c>
      <c r="L614" s="20">
        <f>VLOOKUP($K614,GlobSheetPaste!$H$3:$P$1269,2,FALSE)</f>
        <v>44186</v>
      </c>
      <c r="M614" s="20">
        <f>VLOOKUP($K614,GlobSheetPaste!$H$3:$P$1269,3,FALSE)</f>
        <v>68609294</v>
      </c>
      <c r="N614" s="20" t="str">
        <f>VLOOKUP($K614,GlobSheetPaste!$H$3:$P$1269,4,FALSE)</f>
        <v>published</v>
      </c>
      <c r="O614" s="20" t="str">
        <f>VLOOKUP($K614,GlobSheetPaste!$H$3:$P$1269,5,FALSE)</f>
        <v>LC</v>
      </c>
      <c r="P614" s="20">
        <f>VLOOKUP($K614,GlobSheetPaste!$H$3:$P$1269,6,FALSE)</f>
        <v>2004</v>
      </c>
      <c r="Q614" s="20" t="str">
        <f>VLOOKUP($K614,GlobSheetPaste!$H$3:$P$1269,7,FALSE)</f>
        <v>LC</v>
      </c>
      <c r="R614" s="20" t="str">
        <f>VLOOKUP($K614,GlobSheetPaste!$H$3:$P$1269,8,FALSE)</f>
        <v>NA</v>
      </c>
      <c r="S614" s="20" t="str">
        <f t="shared" si="675"/>
        <v>NoChange</v>
      </c>
      <c r="T614" s="20" t="b">
        <f t="shared" si="573"/>
        <v>0</v>
      </c>
      <c r="U614" s="20">
        <f>VLOOKUP($K614,GlobSheetPaste!$H$3:$P$1269,9,FALSE)</f>
        <v>2015</v>
      </c>
      <c r="V614" s="19">
        <v>0</v>
      </c>
      <c r="W614" s="19">
        <v>125</v>
      </c>
      <c r="X614" s="2" t="b">
        <f t="shared" ref="X614:Y614" si="686">ISNUMBER(V614)</f>
        <v>1</v>
      </c>
      <c r="Y614" s="2" t="b">
        <f t="shared" si="686"/>
        <v>1</v>
      </c>
      <c r="Z614" s="2" t="s">
        <v>89</v>
      </c>
      <c r="AB614" s="2" t="s">
        <v>83</v>
      </c>
      <c r="AC614" s="24" t="str">
        <f ca="1">IFERROR(__xludf.DUMMYFUNCTION("SPLIT(AB614,""_"")"),"Coastal")</f>
        <v>Coastal</v>
      </c>
      <c r="AD614" s="24"/>
      <c r="AE614" s="24">
        <f>VLOOKUP(J614,rangearea210527!$B$2:$C$1159,2,TRUE)</f>
        <v>486792.7047</v>
      </c>
      <c r="AF614" s="26"/>
      <c r="AG614" s="26">
        <v>100</v>
      </c>
      <c r="AH614" s="26" t="s">
        <v>84</v>
      </c>
      <c r="AI614" s="26" t="s">
        <v>85</v>
      </c>
      <c r="AJ614" s="27" t="s">
        <v>1568</v>
      </c>
      <c r="AK614" s="27"/>
      <c r="AL614" s="26"/>
      <c r="AM614" s="26">
        <v>0</v>
      </c>
      <c r="AN614" s="26">
        <v>0</v>
      </c>
      <c r="AO614" s="29">
        <v>0</v>
      </c>
      <c r="AP614" s="30"/>
      <c r="AQ614" s="30"/>
      <c r="AR614" s="30"/>
      <c r="AS614" s="1">
        <v>0</v>
      </c>
      <c r="AT614" s="1"/>
      <c r="AU614" s="1"/>
      <c r="AV614" s="1"/>
      <c r="AW614" s="1">
        <v>1</v>
      </c>
      <c r="AX614" s="1">
        <v>1</v>
      </c>
      <c r="AY614" s="1">
        <v>1</v>
      </c>
      <c r="BA614" s="1">
        <v>1</v>
      </c>
      <c r="BJ614" s="1">
        <v>1</v>
      </c>
      <c r="BK614" s="1">
        <v>1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>
        <v>0</v>
      </c>
    </row>
    <row r="615" spans="1:75" ht="15.75" hidden="1" customHeight="1" x14ac:dyDescent="0.3">
      <c r="A615" s="2">
        <v>609</v>
      </c>
      <c r="B615" s="2">
        <v>1</v>
      </c>
      <c r="C615" s="2" t="s">
        <v>1392</v>
      </c>
      <c r="D615" s="1">
        <v>11</v>
      </c>
      <c r="E615" s="2" t="str">
        <f t="shared" si="571"/>
        <v>11_Rhinopristiformes</v>
      </c>
      <c r="F615" s="2" t="s">
        <v>1548</v>
      </c>
      <c r="G615" s="2" t="s">
        <v>1564</v>
      </c>
      <c r="H615" s="2" t="s">
        <v>1574</v>
      </c>
      <c r="I615" s="2" t="s">
        <v>1575</v>
      </c>
      <c r="J615" s="2" t="s">
        <v>1576</v>
      </c>
      <c r="K615" s="19" t="str">
        <f t="shared" si="572"/>
        <v>Trygonorrhina dumerilii</v>
      </c>
      <c r="L615" s="20">
        <f>VLOOKUP($K615,GlobSheetPaste!$H$3:$P$1269,2,FALSE)</f>
        <v>43270317</v>
      </c>
      <c r="M615" s="20">
        <f>VLOOKUP($K615,GlobSheetPaste!$H$3:$P$1269,3,FALSE)</f>
        <v>43270336</v>
      </c>
      <c r="N615" s="20" t="str">
        <f>VLOOKUP($K615,GlobSheetPaste!$H$3:$P$1269,4,FALSE)</f>
        <v>published</v>
      </c>
      <c r="O615" s="20" t="str">
        <f>VLOOKUP($K615,GlobSheetPaste!$H$3:$P$1269,5,FALSE)</f>
        <v>LC</v>
      </c>
      <c r="P615" s="20">
        <f>VLOOKUP($K615,GlobSheetPaste!$H$3:$P$1269,6,FALSE)</f>
        <v>2003</v>
      </c>
      <c r="Q615" s="20" t="str">
        <f>VLOOKUP($K615,GlobSheetPaste!$H$3:$P$1269,7,FALSE)</f>
        <v>LC</v>
      </c>
      <c r="R615" s="20" t="str">
        <f>VLOOKUP($K615,GlobSheetPaste!$H$3:$P$1269,8,FALSE)</f>
        <v>NA</v>
      </c>
      <c r="S615" s="20" t="str">
        <f t="shared" si="675"/>
        <v>NoChange</v>
      </c>
      <c r="T615" s="20" t="b">
        <f t="shared" si="573"/>
        <v>0</v>
      </c>
      <c r="U615" s="20">
        <f>VLOOKUP($K615,GlobSheetPaste!$H$3:$P$1269,9,FALSE)</f>
        <v>2015</v>
      </c>
      <c r="V615" s="19">
        <v>30</v>
      </c>
      <c r="W615" s="19">
        <v>205</v>
      </c>
      <c r="X615" s="2" t="b">
        <f t="shared" ref="X615:Y615" si="687">ISNUMBER(V615)</f>
        <v>1</v>
      </c>
      <c r="Y615" s="2" t="b">
        <f t="shared" si="687"/>
        <v>1</v>
      </c>
      <c r="Z615" s="2" t="s">
        <v>89</v>
      </c>
      <c r="AB615" s="2" t="s">
        <v>83</v>
      </c>
      <c r="AC615" s="24" t="str">
        <f ca="1">IFERROR(__xludf.DUMMYFUNCTION("SPLIT(AB615,""_"")"),"Coastal")</f>
        <v>Coastal</v>
      </c>
      <c r="AD615" s="24"/>
      <c r="AE615" s="24">
        <f>VLOOKUP(J615,rangearea210527!$B$2:$C$1159,2,TRUE)</f>
        <v>379867.96409999998</v>
      </c>
      <c r="AF615" s="26"/>
      <c r="AG615" s="26">
        <v>146</v>
      </c>
      <c r="AH615" s="26" t="s">
        <v>84</v>
      </c>
      <c r="AI615" s="26" t="s">
        <v>85</v>
      </c>
      <c r="AJ615" s="27" t="s">
        <v>1568</v>
      </c>
      <c r="AK615" s="27"/>
      <c r="AL615" s="26"/>
      <c r="AM615" s="26">
        <v>0</v>
      </c>
      <c r="AN615" s="26">
        <v>0</v>
      </c>
      <c r="AO615" s="29">
        <v>0</v>
      </c>
      <c r="AP615" s="30"/>
      <c r="AQ615" s="30"/>
      <c r="AR615" s="30"/>
      <c r="AS615" s="1">
        <v>0</v>
      </c>
      <c r="AT615" s="1"/>
      <c r="AU615" s="1"/>
      <c r="AV615" s="1"/>
      <c r="AW615" s="1">
        <v>1</v>
      </c>
      <c r="AX615" s="1">
        <v>1</v>
      </c>
      <c r="AY615" s="1">
        <v>1</v>
      </c>
      <c r="BA615" s="1">
        <v>1</v>
      </c>
      <c r="BJ615" s="1">
        <v>1</v>
      </c>
      <c r="BK615" s="1">
        <v>1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>
        <v>0</v>
      </c>
    </row>
    <row r="616" spans="1:75" ht="15.75" hidden="1" customHeight="1" x14ac:dyDescent="0.3">
      <c r="A616" s="2">
        <v>610</v>
      </c>
      <c r="B616" s="2">
        <v>1</v>
      </c>
      <c r="C616" s="2" t="s">
        <v>1392</v>
      </c>
      <c r="D616" s="1">
        <v>11</v>
      </c>
      <c r="E616" s="2" t="str">
        <f t="shared" si="571"/>
        <v>11_Rhinopristiformes</v>
      </c>
      <c r="F616" s="2" t="s">
        <v>1548</v>
      </c>
      <c r="G616" s="2" t="s">
        <v>1564</v>
      </c>
      <c r="H616" s="2" t="s">
        <v>1574</v>
      </c>
      <c r="I616" s="2" t="s">
        <v>1577</v>
      </c>
      <c r="J616" s="2" t="s">
        <v>1578</v>
      </c>
      <c r="K616" s="19" t="str">
        <f t="shared" si="572"/>
        <v>Trygonorrhina fasciata</v>
      </c>
      <c r="L616" s="20">
        <f>VLOOKUP($K616,GlobSheetPaste!$H$3:$P$1269,2,FALSE)</f>
        <v>41866</v>
      </c>
      <c r="M616" s="20">
        <f>VLOOKUP($K616,GlobSheetPaste!$H$3:$P$1269,3,FALSE)</f>
        <v>43270478</v>
      </c>
      <c r="N616" s="20" t="str">
        <f>VLOOKUP($K616,GlobSheetPaste!$H$3:$P$1269,4,FALSE)</f>
        <v>published</v>
      </c>
      <c r="O616" s="20" t="str">
        <f>VLOOKUP($K616,GlobSheetPaste!$H$3:$P$1269,5,FALSE)</f>
        <v>NE</v>
      </c>
      <c r="P616" s="20" t="str">
        <f>VLOOKUP($K616,GlobSheetPaste!$H$3:$P$1269,6,FALSE)</f>
        <v>NA</v>
      </c>
      <c r="Q616" s="20" t="str">
        <f>VLOOKUP($K616,GlobSheetPaste!$H$3:$P$1269,7,FALSE)</f>
        <v>LC</v>
      </c>
      <c r="R616" s="20" t="str">
        <f>VLOOKUP($K616,GlobSheetPaste!$H$3:$P$1269,8,FALSE)</f>
        <v>NA</v>
      </c>
      <c r="S616" s="1" t="s">
        <v>117</v>
      </c>
      <c r="T616" s="20" t="b">
        <f t="shared" si="573"/>
        <v>0</v>
      </c>
      <c r="U616" s="20">
        <f>VLOOKUP($K616,GlobSheetPaste!$H$3:$P$1269,9,FALSE)</f>
        <v>2015</v>
      </c>
      <c r="V616" s="19">
        <v>1</v>
      </c>
      <c r="W616" s="19">
        <v>100</v>
      </c>
      <c r="X616" s="2" t="b">
        <f t="shared" ref="X616:Y616" si="688">ISNUMBER(V616)</f>
        <v>1</v>
      </c>
      <c r="Y616" s="2" t="b">
        <f t="shared" si="688"/>
        <v>1</v>
      </c>
      <c r="Z616" s="2" t="s">
        <v>1532</v>
      </c>
      <c r="AB616" s="2" t="s">
        <v>83</v>
      </c>
      <c r="AC616" s="24" t="str">
        <f ca="1">IFERROR(__xludf.DUMMYFUNCTION("SPLIT(AB616,""_"")"),"Coastal")</f>
        <v>Coastal</v>
      </c>
      <c r="AD616" s="24"/>
      <c r="AE616" s="24">
        <f>VLOOKUP(J616,rangearea210527!$B$2:$C$1159,2,TRUE)</f>
        <v>26407.655190000001</v>
      </c>
      <c r="AF616" s="26" t="s">
        <v>118</v>
      </c>
      <c r="AG616" s="26">
        <v>120</v>
      </c>
      <c r="AH616" s="26" t="s">
        <v>84</v>
      </c>
      <c r="AI616" s="26" t="s">
        <v>85</v>
      </c>
      <c r="AJ616" s="27" t="s">
        <v>1568</v>
      </c>
      <c r="AK616" s="27"/>
      <c r="AL616" s="26"/>
      <c r="AM616" s="26">
        <v>0</v>
      </c>
      <c r="AN616" s="26">
        <v>0</v>
      </c>
      <c r="AO616" s="29">
        <v>0</v>
      </c>
      <c r="AP616" s="30"/>
      <c r="AQ616" s="30"/>
      <c r="AR616" s="30"/>
      <c r="AS616" s="1">
        <v>0</v>
      </c>
      <c r="AT616" s="1"/>
      <c r="AU616" s="1"/>
      <c r="AV616" s="1"/>
      <c r="AW616" s="1">
        <v>1</v>
      </c>
      <c r="AX616" s="1">
        <v>1</v>
      </c>
      <c r="AY616" s="1">
        <v>1</v>
      </c>
      <c r="BA616" s="1">
        <v>1</v>
      </c>
      <c r="BH616" s="1">
        <v>1</v>
      </c>
      <c r="BJ616" s="1">
        <v>1</v>
      </c>
      <c r="BK616" s="1">
        <v>1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>
        <v>0</v>
      </c>
    </row>
    <row r="617" spans="1:75" ht="15.75" hidden="1" customHeight="1" x14ac:dyDescent="0.3">
      <c r="A617" s="2">
        <v>611</v>
      </c>
      <c r="B617" s="2">
        <v>1</v>
      </c>
      <c r="C617" s="2" t="s">
        <v>1392</v>
      </c>
      <c r="D617" s="1">
        <v>11</v>
      </c>
      <c r="E617" s="2" t="str">
        <f t="shared" si="571"/>
        <v>11_Rhinopristiformes</v>
      </c>
      <c r="F617" s="2" t="s">
        <v>1548</v>
      </c>
      <c r="G617" s="2" t="s">
        <v>1564</v>
      </c>
      <c r="H617" s="2" t="s">
        <v>1579</v>
      </c>
      <c r="I617" s="2" t="s">
        <v>235</v>
      </c>
      <c r="J617" s="2" t="s">
        <v>1580</v>
      </c>
      <c r="K617" s="19" t="str">
        <f t="shared" si="572"/>
        <v>Zapteryx brevirostris</v>
      </c>
      <c r="L617" s="20">
        <f>VLOOKUP($K617,GlobSheetPaste!$H$3:$P$1269,2,FALSE)</f>
        <v>61419</v>
      </c>
      <c r="M617" s="20">
        <f>VLOOKUP($K617,GlobSheetPaste!$H$3:$P$1269,3,FALSE)</f>
        <v>3104442</v>
      </c>
      <c r="N617" s="20" t="str">
        <f>VLOOKUP($K617,GlobSheetPaste!$H$3:$P$1269,4,FALSE)</f>
        <v>published</v>
      </c>
      <c r="O617" s="20" t="str">
        <f>VLOOKUP($K617,GlobSheetPaste!$H$3:$P$1269,5,FALSE)</f>
        <v>VU</v>
      </c>
      <c r="P617" s="20">
        <f>VLOOKUP($K617,GlobSheetPaste!$H$3:$P$1269,6,FALSE)</f>
        <v>2006</v>
      </c>
      <c r="Q617" s="20" t="str">
        <f>VLOOKUP($K617,GlobSheetPaste!$H$3:$P$1269,7,FALSE)</f>
        <v>EN</v>
      </c>
      <c r="R617" s="20" t="str">
        <f>VLOOKUP($K617,GlobSheetPaste!$H$3:$P$1269,8,FALSE)</f>
        <v>A2bd</v>
      </c>
      <c r="S617" s="20" t="str">
        <f t="shared" ref="S617:S629" si="689">IF(O617=Q617,"NoChange","non-genuine change")</f>
        <v>non-genuine change</v>
      </c>
      <c r="T617" s="20" t="b">
        <f t="shared" si="573"/>
        <v>0</v>
      </c>
      <c r="U617" s="22">
        <f>VLOOKUP($K617,GlobSheetPaste!$H$3:$P$1269,9,FALSE)</f>
        <v>43891</v>
      </c>
      <c r="V617" s="19">
        <v>0</v>
      </c>
      <c r="W617" s="19">
        <v>140</v>
      </c>
      <c r="X617" s="2" t="b">
        <f t="shared" ref="X617:Y617" si="690">ISNUMBER(V617)</f>
        <v>1</v>
      </c>
      <c r="Y617" s="2" t="b">
        <f t="shared" si="690"/>
        <v>1</v>
      </c>
      <c r="Z617" s="2" t="s">
        <v>1436</v>
      </c>
      <c r="AB617" s="2" t="s">
        <v>83</v>
      </c>
      <c r="AC617" s="24" t="str">
        <f ca="1">IFERROR(__xludf.DUMMYFUNCTION("SPLIT(AB617,""_"")"),"Coastal")</f>
        <v>Coastal</v>
      </c>
      <c r="AD617" s="24"/>
      <c r="AE617" s="24">
        <f>VLOOKUP(J617,rangearea210527!$B$2:$C$1159,2,TRUE)</f>
        <v>505783.0036</v>
      </c>
      <c r="AF617" s="26"/>
      <c r="AG617" s="26">
        <v>66</v>
      </c>
      <c r="AH617" s="26" t="s">
        <v>84</v>
      </c>
      <c r="AI617" s="26" t="s">
        <v>85</v>
      </c>
      <c r="AJ617" s="27" t="s">
        <v>1568</v>
      </c>
      <c r="AK617" s="27"/>
      <c r="AL617" s="26">
        <v>7</v>
      </c>
      <c r="AM617" s="26">
        <v>0</v>
      </c>
      <c r="AN617" s="26">
        <v>0</v>
      </c>
      <c r="AO617" s="29">
        <v>0</v>
      </c>
      <c r="AP617" s="30"/>
      <c r="AQ617" s="30"/>
      <c r="AR617" s="30"/>
      <c r="AS617" s="1">
        <v>0</v>
      </c>
      <c r="AT617" s="1"/>
      <c r="AU617" s="1">
        <v>1</v>
      </c>
      <c r="AV617" s="1"/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1</v>
      </c>
      <c r="BJ617" s="1">
        <v>1</v>
      </c>
      <c r="BK617" s="1">
        <v>1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>
        <v>0</v>
      </c>
    </row>
    <row r="618" spans="1:75" ht="15.75" hidden="1" customHeight="1" x14ac:dyDescent="0.3">
      <c r="A618" s="2">
        <v>612</v>
      </c>
      <c r="B618" s="2">
        <v>1</v>
      </c>
      <c r="C618" s="2" t="s">
        <v>1392</v>
      </c>
      <c r="D618" s="1">
        <v>11</v>
      </c>
      <c r="E618" s="2" t="str">
        <f t="shared" si="571"/>
        <v>11_Rhinopristiformes</v>
      </c>
      <c r="F618" s="2" t="s">
        <v>1548</v>
      </c>
      <c r="G618" s="2" t="s">
        <v>1564</v>
      </c>
      <c r="H618" s="2" t="s">
        <v>1579</v>
      </c>
      <c r="I618" s="2" t="s">
        <v>1581</v>
      </c>
      <c r="J618" s="2" t="s">
        <v>1582</v>
      </c>
      <c r="K618" s="19" t="str">
        <f t="shared" si="572"/>
        <v>Zapteryx exasperata</v>
      </c>
      <c r="L618" s="20">
        <f>VLOOKUP($K618,GlobSheetPaste!$H$3:$P$1269,2,FALSE)</f>
        <v>60177</v>
      </c>
      <c r="M618" s="20">
        <f>VLOOKUP($K618,GlobSheetPaste!$H$3:$P$1269,3,FALSE)</f>
        <v>80673370</v>
      </c>
      <c r="N618" s="20" t="str">
        <f>VLOOKUP($K618,GlobSheetPaste!$H$3:$P$1269,4,FALSE)</f>
        <v>published</v>
      </c>
      <c r="O618" s="20" t="str">
        <f>VLOOKUP($K618,GlobSheetPaste!$H$3:$P$1269,5,FALSE)</f>
        <v>DD</v>
      </c>
      <c r="P618" s="20">
        <f>VLOOKUP($K618,GlobSheetPaste!$H$3:$P$1269,6,FALSE)</f>
        <v>2006</v>
      </c>
      <c r="Q618" s="20" t="str">
        <f>VLOOKUP($K618,GlobSheetPaste!$H$3:$P$1269,7,FALSE)</f>
        <v>DD</v>
      </c>
      <c r="R618" s="20" t="str">
        <f>VLOOKUP($K618,GlobSheetPaste!$H$3:$P$1269,8,FALSE)</f>
        <v>NA</v>
      </c>
      <c r="S618" s="20" t="str">
        <f t="shared" si="689"/>
        <v>NoChange</v>
      </c>
      <c r="T618" s="20" t="b">
        <f t="shared" si="573"/>
        <v>0</v>
      </c>
      <c r="U618" s="20">
        <f>VLOOKUP($K618,GlobSheetPaste!$H$3:$P$1269,9,FALSE)</f>
        <v>2015</v>
      </c>
      <c r="V618" s="19">
        <v>0</v>
      </c>
      <c r="W618" s="19">
        <v>200</v>
      </c>
      <c r="X618" s="2" t="b">
        <f t="shared" ref="X618:Y618" si="691">ISNUMBER(V618)</f>
        <v>1</v>
      </c>
      <c r="Y618" s="2" t="b">
        <f t="shared" si="691"/>
        <v>1</v>
      </c>
      <c r="Z618" s="2" t="s">
        <v>89</v>
      </c>
      <c r="AB618" s="2" t="s">
        <v>83</v>
      </c>
      <c r="AC618" s="24" t="str">
        <f ca="1">IFERROR(__xludf.DUMMYFUNCTION("SPLIT(AB618,""_"")"),"Coastal")</f>
        <v>Coastal</v>
      </c>
      <c r="AD618" s="24"/>
      <c r="AE618" s="24">
        <f>VLOOKUP(J618,rangearea210527!$B$2:$C$1159,2,TRUE)</f>
        <v>103581.0802</v>
      </c>
      <c r="AF618" s="26" t="s">
        <v>118</v>
      </c>
      <c r="AG618" s="26">
        <v>97</v>
      </c>
      <c r="AH618" s="26" t="s">
        <v>84</v>
      </c>
      <c r="AI618" s="26" t="s">
        <v>85</v>
      </c>
      <c r="AJ618" s="27" t="s">
        <v>1568</v>
      </c>
      <c r="AK618" s="27"/>
      <c r="AL618" s="26">
        <v>9</v>
      </c>
      <c r="AM618" s="26">
        <v>0</v>
      </c>
      <c r="AN618" s="26">
        <v>0</v>
      </c>
      <c r="AO618" s="29">
        <v>0</v>
      </c>
      <c r="AP618" s="30"/>
      <c r="AQ618" s="26">
        <v>1</v>
      </c>
      <c r="AR618" s="30"/>
      <c r="AS618" s="1">
        <v>0</v>
      </c>
      <c r="AT618" s="1"/>
      <c r="AU618" s="1"/>
      <c r="AV618" s="1"/>
      <c r="AW618" s="1">
        <v>1</v>
      </c>
      <c r="AX618" s="1">
        <v>1</v>
      </c>
      <c r="AY618" s="1">
        <v>1</v>
      </c>
      <c r="BA618" s="1">
        <v>1</v>
      </c>
      <c r="BG618" s="1">
        <v>1</v>
      </c>
      <c r="BH618" s="1">
        <v>1</v>
      </c>
      <c r="BI618" s="1"/>
      <c r="BJ618" s="1">
        <v>1</v>
      </c>
      <c r="BK618" s="1">
        <v>1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>
        <v>0</v>
      </c>
    </row>
    <row r="619" spans="1:75" ht="15.75" hidden="1" customHeight="1" x14ac:dyDescent="0.3">
      <c r="A619" s="2">
        <v>613</v>
      </c>
      <c r="B619" s="2">
        <v>1</v>
      </c>
      <c r="C619" s="2" t="s">
        <v>1392</v>
      </c>
      <c r="D619" s="1">
        <v>11</v>
      </c>
      <c r="E619" s="2" t="str">
        <f t="shared" si="571"/>
        <v>11_Rhinopristiformes</v>
      </c>
      <c r="F619" s="2" t="s">
        <v>1548</v>
      </c>
      <c r="G619" s="2" t="s">
        <v>1564</v>
      </c>
      <c r="H619" s="2" t="s">
        <v>1579</v>
      </c>
      <c r="I619" s="2" t="s">
        <v>1583</v>
      </c>
      <c r="J619" s="2" t="s">
        <v>1584</v>
      </c>
      <c r="K619" s="19" t="str">
        <f t="shared" si="572"/>
        <v>Zapteryx xyster</v>
      </c>
      <c r="L619" s="20">
        <f>VLOOKUP($K619,GlobSheetPaste!$H$3:$P$1269,2,FALSE)</f>
        <v>60178</v>
      </c>
      <c r="M619" s="20">
        <f>VLOOKUP($K619,GlobSheetPaste!$H$3:$P$1269,3,FALSE)</f>
        <v>124448370</v>
      </c>
      <c r="N619" s="20" t="str">
        <f>VLOOKUP($K619,GlobSheetPaste!$H$3:$P$1269,4,FALSE)</f>
        <v>published</v>
      </c>
      <c r="O619" s="20" t="str">
        <f>VLOOKUP($K619,GlobSheetPaste!$H$3:$P$1269,5,FALSE)</f>
        <v>DD</v>
      </c>
      <c r="P619" s="20">
        <f>VLOOKUP($K619,GlobSheetPaste!$H$3:$P$1269,6,FALSE)</f>
        <v>2008</v>
      </c>
      <c r="Q619" s="20" t="str">
        <f>VLOOKUP($K619,GlobSheetPaste!$H$3:$P$1269,7,FALSE)</f>
        <v>VU</v>
      </c>
      <c r="R619" s="20" t="str">
        <f>VLOOKUP($K619,GlobSheetPaste!$H$3:$P$1269,8,FALSE)</f>
        <v>A2d</v>
      </c>
      <c r="S619" s="20" t="str">
        <f t="shared" si="689"/>
        <v>non-genuine change</v>
      </c>
      <c r="T619" s="20" t="b">
        <f t="shared" si="573"/>
        <v>0</v>
      </c>
      <c r="U619" s="22">
        <f>VLOOKUP($K619,GlobSheetPaste!$H$3:$P$1269,9,FALSE)</f>
        <v>43891</v>
      </c>
      <c r="V619" s="19">
        <v>0</v>
      </c>
      <c r="W619" s="19">
        <v>150</v>
      </c>
      <c r="X619" s="2" t="b">
        <f t="shared" ref="X619:Y619" si="692">ISNUMBER(V619)</f>
        <v>1</v>
      </c>
      <c r="Y619" s="2" t="b">
        <f t="shared" si="692"/>
        <v>1</v>
      </c>
      <c r="Z619" s="2" t="s">
        <v>1436</v>
      </c>
      <c r="AB619" s="2" t="s">
        <v>83</v>
      </c>
      <c r="AC619" s="24" t="str">
        <f ca="1">IFERROR(__xludf.DUMMYFUNCTION("SPLIT(AB619,""_"")"),"Coastal")</f>
        <v>Coastal</v>
      </c>
      <c r="AD619" s="24"/>
      <c r="AE619" s="24">
        <f>VLOOKUP(J619,rangearea210527!$B$2:$C$1159,2,TRUE)</f>
        <v>176216.302</v>
      </c>
      <c r="AF619" s="31"/>
      <c r="AG619" s="31">
        <v>78</v>
      </c>
      <c r="AH619" s="26" t="s">
        <v>84</v>
      </c>
      <c r="AI619" s="26" t="s">
        <v>85</v>
      </c>
      <c r="AJ619" s="27" t="s">
        <v>1568</v>
      </c>
      <c r="AK619" s="32"/>
      <c r="AL619" s="31">
        <v>7</v>
      </c>
      <c r="AM619" s="26">
        <v>0</v>
      </c>
      <c r="AN619" s="26">
        <v>0</v>
      </c>
      <c r="AO619" s="29">
        <v>1</v>
      </c>
      <c r="AP619" s="30"/>
      <c r="AQ619" s="26">
        <v>1</v>
      </c>
      <c r="AR619" s="30"/>
      <c r="AS619" s="1">
        <v>0</v>
      </c>
      <c r="AT619" s="1"/>
      <c r="AU619" s="1"/>
      <c r="AV619" s="1"/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J619" s="1">
        <v>1</v>
      </c>
      <c r="BK619" s="1">
        <v>1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>
        <v>0</v>
      </c>
    </row>
    <row r="620" spans="1:75" ht="15.75" hidden="1" customHeight="1" x14ac:dyDescent="0.3">
      <c r="A620" s="2">
        <v>614</v>
      </c>
      <c r="B620" s="2">
        <v>1</v>
      </c>
      <c r="C620" s="2" t="s">
        <v>1392</v>
      </c>
      <c r="D620" s="1">
        <v>11</v>
      </c>
      <c r="E620" s="2" t="str">
        <f t="shared" si="571"/>
        <v>11_Rhinopristiformes</v>
      </c>
      <c r="F620" s="2" t="s">
        <v>1548</v>
      </c>
      <c r="G620" s="2" t="s">
        <v>1585</v>
      </c>
      <c r="H620" s="2" t="s">
        <v>1586</v>
      </c>
      <c r="I620" s="2" t="s">
        <v>1587</v>
      </c>
      <c r="J620" s="2" t="s">
        <v>1588</v>
      </c>
      <c r="K620" s="19" t="str">
        <f t="shared" si="572"/>
        <v>Glaucostegus cemiculus</v>
      </c>
      <c r="L620" s="20">
        <f>VLOOKUP($K620,GlobSheetPaste!$H$3:$P$1269,2,FALSE)</f>
        <v>104050689</v>
      </c>
      <c r="M620" s="20">
        <f>VLOOKUP($K620,GlobSheetPaste!$H$3:$P$1269,3,FALSE)</f>
        <v>104057239</v>
      </c>
      <c r="N620" s="20" t="str">
        <f>VLOOKUP($K620,GlobSheetPaste!$H$3:$P$1269,4,FALSE)</f>
        <v>published</v>
      </c>
      <c r="O620" s="20" t="str">
        <f>VLOOKUP($K620,GlobSheetPaste!$H$3:$P$1269,5,FALSE)</f>
        <v>EN</v>
      </c>
      <c r="P620" s="20">
        <f>VLOOKUP($K620,GlobSheetPaste!$H$3:$P$1269,6,FALSE)</f>
        <v>2007</v>
      </c>
      <c r="Q620" s="20" t="str">
        <f>VLOOKUP($K620,GlobSheetPaste!$H$3:$P$1269,7,FALSE)</f>
        <v>CR</v>
      </c>
      <c r="R620" s="20" t="str">
        <f>VLOOKUP($K620,GlobSheetPaste!$H$3:$P$1269,8,FALSE)</f>
        <v>A2d</v>
      </c>
      <c r="S620" s="20" t="str">
        <f t="shared" si="689"/>
        <v>non-genuine change</v>
      </c>
      <c r="T620" s="20" t="b">
        <f t="shared" si="573"/>
        <v>0</v>
      </c>
      <c r="U620" s="20">
        <f>VLOOKUP($K620,GlobSheetPaste!$H$3:$P$1269,9,FALSE)</f>
        <v>2018</v>
      </c>
      <c r="V620" s="19">
        <v>9</v>
      </c>
      <c r="W620" s="19">
        <v>100</v>
      </c>
      <c r="X620" s="2" t="b">
        <f t="shared" ref="X620:Y620" si="693">ISNUMBER(V620)</f>
        <v>1</v>
      </c>
      <c r="Y620" s="2" t="b">
        <f t="shared" si="693"/>
        <v>1</v>
      </c>
      <c r="Z620" s="2" t="s">
        <v>89</v>
      </c>
      <c r="AB620" s="2" t="s">
        <v>83</v>
      </c>
      <c r="AC620" s="24" t="str">
        <f ca="1">IFERROR(__xludf.DUMMYFUNCTION("SPLIT(AB620,""_"")"),"Coastal")</f>
        <v>Coastal</v>
      </c>
      <c r="AD620" s="24"/>
      <c r="AE620" s="24">
        <f>VLOOKUP(J620,rangearea210527!$B$2:$C$1159,2,TRUE)</f>
        <v>2608928.253</v>
      </c>
      <c r="AF620" s="26"/>
      <c r="AG620" s="26">
        <v>265</v>
      </c>
      <c r="AH620" s="26" t="s">
        <v>84</v>
      </c>
      <c r="AI620" s="26" t="s">
        <v>91</v>
      </c>
      <c r="AJ620" s="27" t="s">
        <v>1553</v>
      </c>
      <c r="AK620" s="27"/>
      <c r="AL620" s="26">
        <v>15</v>
      </c>
      <c r="AM620" s="26">
        <v>0</v>
      </c>
      <c r="AN620" s="26">
        <v>0</v>
      </c>
      <c r="AO620" s="29">
        <v>0</v>
      </c>
      <c r="AP620" s="30"/>
      <c r="AQ620" s="30"/>
      <c r="AR620" s="30"/>
      <c r="AS620" s="1">
        <v>0</v>
      </c>
      <c r="AT620" s="1"/>
      <c r="AU620" s="1"/>
      <c r="AV620" s="1"/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B620" s="1">
        <v>1</v>
      </c>
      <c r="BJ620" s="1">
        <v>1</v>
      </c>
      <c r="BK620" s="1">
        <v>1</v>
      </c>
      <c r="BL620" s="1"/>
      <c r="BM620" s="1"/>
      <c r="BN620" s="1">
        <v>1</v>
      </c>
      <c r="BO620" s="1"/>
      <c r="BP620" s="2" t="s">
        <v>1585</v>
      </c>
      <c r="BS620" s="1">
        <v>1</v>
      </c>
      <c r="BU620" s="1"/>
      <c r="BV620" s="1"/>
      <c r="BW620" s="1">
        <v>0</v>
      </c>
    </row>
    <row r="621" spans="1:75" ht="15.75" hidden="1" customHeight="1" x14ac:dyDescent="0.3">
      <c r="A621" s="2">
        <v>615</v>
      </c>
      <c r="B621" s="2">
        <v>1</v>
      </c>
      <c r="C621" s="2" t="s">
        <v>1392</v>
      </c>
      <c r="D621" s="1">
        <v>11</v>
      </c>
      <c r="E621" s="2" t="str">
        <f t="shared" si="571"/>
        <v>11_Rhinopristiformes</v>
      </c>
      <c r="F621" s="2" t="s">
        <v>1548</v>
      </c>
      <c r="G621" s="2" t="s">
        <v>1585</v>
      </c>
      <c r="H621" s="2" t="s">
        <v>1586</v>
      </c>
      <c r="I621" s="2" t="s">
        <v>1589</v>
      </c>
      <c r="J621" s="2" t="s">
        <v>1590</v>
      </c>
      <c r="K621" s="19" t="str">
        <f t="shared" si="572"/>
        <v>Glaucostegus granulatus</v>
      </c>
      <c r="L621" s="20">
        <f>VLOOKUP($K621,GlobSheetPaste!$H$3:$P$1269,2,FALSE)</f>
        <v>60166</v>
      </c>
      <c r="M621" s="20">
        <f>VLOOKUP($K621,GlobSheetPaste!$H$3:$P$1269,3,FALSE)</f>
        <v>68623788</v>
      </c>
      <c r="N621" s="20" t="str">
        <f>VLOOKUP($K621,GlobSheetPaste!$H$3:$P$1269,4,FALSE)</f>
        <v>published</v>
      </c>
      <c r="O621" s="20" t="str">
        <f>VLOOKUP($K621,GlobSheetPaste!$H$3:$P$1269,5,FALSE)</f>
        <v>VU</v>
      </c>
      <c r="P621" s="20">
        <f>VLOOKUP($K621,GlobSheetPaste!$H$3:$P$1269,6,FALSE)</f>
        <v>2006</v>
      </c>
      <c r="Q621" s="20" t="str">
        <f>VLOOKUP($K621,GlobSheetPaste!$H$3:$P$1269,7,FALSE)</f>
        <v>CR</v>
      </c>
      <c r="R621" s="20" t="str">
        <f>VLOOKUP($K621,GlobSheetPaste!$H$3:$P$1269,8,FALSE)</f>
        <v>A2bd</v>
      </c>
      <c r="S621" s="20" t="str">
        <f t="shared" si="689"/>
        <v>non-genuine change</v>
      </c>
      <c r="T621" s="20" t="b">
        <f t="shared" si="573"/>
        <v>0</v>
      </c>
      <c r="U621" s="20">
        <f>VLOOKUP($K621,GlobSheetPaste!$H$3:$P$1269,9,FALSE)</f>
        <v>2018</v>
      </c>
      <c r="V621" s="19">
        <v>5</v>
      </c>
      <c r="W621" s="19">
        <v>119</v>
      </c>
      <c r="X621" s="2" t="b">
        <f t="shared" ref="X621:Y621" si="694">ISNUMBER(V621)</f>
        <v>1</v>
      </c>
      <c r="Y621" s="2" t="b">
        <f t="shared" si="694"/>
        <v>1</v>
      </c>
      <c r="Z621" s="2" t="s">
        <v>89</v>
      </c>
      <c r="AB621" s="2" t="s">
        <v>83</v>
      </c>
      <c r="AC621" s="24" t="str">
        <f ca="1">IFERROR(__xludf.DUMMYFUNCTION("SPLIT(AB621,""_"")"),"Coastal")</f>
        <v>Coastal</v>
      </c>
      <c r="AD621" s="24"/>
      <c r="AE621" s="24">
        <f>VLOOKUP(J621,rangearea210527!$B$2:$C$1159,2,TRUE)</f>
        <v>1674093.412</v>
      </c>
      <c r="AF621" s="26"/>
      <c r="AG621" s="26">
        <v>229</v>
      </c>
      <c r="AH621" s="26" t="s">
        <v>84</v>
      </c>
      <c r="AI621" s="26" t="s">
        <v>98</v>
      </c>
      <c r="AJ621" s="27" t="s">
        <v>1591</v>
      </c>
      <c r="AK621" s="27"/>
      <c r="AL621" s="26">
        <v>15</v>
      </c>
      <c r="AM621" s="26">
        <v>0</v>
      </c>
      <c r="AN621" s="26">
        <v>0</v>
      </c>
      <c r="AO621" s="29">
        <v>0</v>
      </c>
      <c r="AP621" s="30"/>
      <c r="AQ621" s="30"/>
      <c r="AR621" s="30"/>
      <c r="AS621" s="1">
        <v>1</v>
      </c>
      <c r="AT621" s="1"/>
      <c r="AU621" s="1"/>
      <c r="AV621" s="1"/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1</v>
      </c>
      <c r="BJ621" s="1">
        <v>1</v>
      </c>
      <c r="BK621" s="1">
        <v>1</v>
      </c>
      <c r="BL621" s="1"/>
      <c r="BM621" s="1"/>
      <c r="BN621" s="1">
        <v>1</v>
      </c>
      <c r="BO621" s="1"/>
      <c r="BP621" s="2" t="s">
        <v>1585</v>
      </c>
      <c r="BU621" s="1"/>
      <c r="BV621" s="1"/>
      <c r="BW621" s="1">
        <v>0</v>
      </c>
    </row>
    <row r="622" spans="1:75" ht="15.75" hidden="1" customHeight="1" x14ac:dyDescent="0.3">
      <c r="A622" s="2">
        <v>616</v>
      </c>
      <c r="B622" s="2">
        <v>1</v>
      </c>
      <c r="C622" s="2" t="s">
        <v>1392</v>
      </c>
      <c r="D622" s="1">
        <v>11</v>
      </c>
      <c r="E622" s="2" t="str">
        <f t="shared" si="571"/>
        <v>11_Rhinopristiformes</v>
      </c>
      <c r="F622" s="2" t="s">
        <v>1548</v>
      </c>
      <c r="G622" s="2" t="s">
        <v>1585</v>
      </c>
      <c r="H622" s="2" t="s">
        <v>1586</v>
      </c>
      <c r="I622" s="2" t="s">
        <v>1592</v>
      </c>
      <c r="J622" s="2" t="s">
        <v>1593</v>
      </c>
      <c r="K622" s="19" t="str">
        <f t="shared" si="572"/>
        <v>Glaucostegus halavi</v>
      </c>
      <c r="L622" s="20">
        <f>VLOOKUP($K622,GlobSheetPaste!$H$3:$P$1269,2,FALSE)</f>
        <v>161408</v>
      </c>
      <c r="M622" s="20">
        <f>VLOOKUP($K622,GlobSheetPaste!$H$3:$P$1269,3,FALSE)</f>
        <v>124479984</v>
      </c>
      <c r="N622" s="20" t="str">
        <f>VLOOKUP($K622,GlobSheetPaste!$H$3:$P$1269,4,FALSE)</f>
        <v>published</v>
      </c>
      <c r="O622" s="20" t="str">
        <f>VLOOKUP($K622,GlobSheetPaste!$H$3:$P$1269,5,FALSE)</f>
        <v>VU</v>
      </c>
      <c r="P622" s="20">
        <f>VLOOKUP($K622,GlobSheetPaste!$H$3:$P$1269,6,FALSE)</f>
        <v>2008</v>
      </c>
      <c r="Q622" s="20" t="str">
        <f>VLOOKUP($K622,GlobSheetPaste!$H$3:$P$1269,7,FALSE)</f>
        <v>CR</v>
      </c>
      <c r="R622" s="20" t="str">
        <f>VLOOKUP($K622,GlobSheetPaste!$H$3:$P$1269,8,FALSE)</f>
        <v>A2bd</v>
      </c>
      <c r="S622" s="20" t="str">
        <f t="shared" si="689"/>
        <v>non-genuine change</v>
      </c>
      <c r="T622" s="20" t="b">
        <f t="shared" si="573"/>
        <v>0</v>
      </c>
      <c r="U622" s="20">
        <f>VLOOKUP($K622,GlobSheetPaste!$H$3:$P$1269,9,FALSE)</f>
        <v>2018</v>
      </c>
      <c r="V622" s="19">
        <v>0</v>
      </c>
      <c r="W622" s="19">
        <v>100</v>
      </c>
      <c r="X622" s="2" t="b">
        <f t="shared" ref="X622:Y622" si="695">ISNUMBER(V622)</f>
        <v>1</v>
      </c>
      <c r="Y622" s="2" t="b">
        <f t="shared" si="695"/>
        <v>1</v>
      </c>
      <c r="Z622" s="2" t="s">
        <v>1436</v>
      </c>
      <c r="AB622" s="2" t="s">
        <v>83</v>
      </c>
      <c r="AC622" s="24" t="str">
        <f ca="1">IFERROR(__xludf.DUMMYFUNCTION("SPLIT(AB622,""_"")"),"Coastal")</f>
        <v>Coastal</v>
      </c>
      <c r="AD622" s="24"/>
      <c r="AE622" s="24">
        <f>VLOOKUP(J622,rangearea210527!$B$2:$C$1159,2,TRUE)</f>
        <v>1077588.6710000001</v>
      </c>
      <c r="AF622" s="26"/>
      <c r="AG622" s="26">
        <v>187</v>
      </c>
      <c r="AH622" s="26" t="s">
        <v>84</v>
      </c>
      <c r="AI622" s="26" t="s">
        <v>98</v>
      </c>
      <c r="AJ622" s="27" t="s">
        <v>1591</v>
      </c>
      <c r="AK622" s="27"/>
      <c r="AL622" s="26">
        <v>10</v>
      </c>
      <c r="AM622" s="26">
        <v>0</v>
      </c>
      <c r="AN622" s="26">
        <v>0</v>
      </c>
      <c r="AO622" s="29">
        <v>0</v>
      </c>
      <c r="AP622" s="30"/>
      <c r="AQ622" s="30"/>
      <c r="AR622" s="30"/>
      <c r="AS622" s="1">
        <v>0</v>
      </c>
      <c r="AT622" s="1"/>
      <c r="AU622" s="1"/>
      <c r="AV622" s="1"/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J622" s="1">
        <v>1</v>
      </c>
      <c r="BK622" s="1">
        <v>1</v>
      </c>
      <c r="BL622" s="1"/>
      <c r="BM622" s="1"/>
      <c r="BN622" s="1">
        <v>1</v>
      </c>
      <c r="BO622" s="1"/>
      <c r="BP622" s="2" t="s">
        <v>1585</v>
      </c>
      <c r="BU622" s="1"/>
      <c r="BV622" s="1"/>
      <c r="BW622" s="1">
        <v>0</v>
      </c>
    </row>
    <row r="623" spans="1:75" ht="15.75" hidden="1" customHeight="1" x14ac:dyDescent="0.3">
      <c r="A623" s="2">
        <v>617</v>
      </c>
      <c r="B623" s="2">
        <v>1</v>
      </c>
      <c r="C623" s="2" t="s">
        <v>1392</v>
      </c>
      <c r="D623" s="1">
        <v>11</v>
      </c>
      <c r="E623" s="2" t="str">
        <f t="shared" si="571"/>
        <v>11_Rhinopristiformes</v>
      </c>
      <c r="F623" s="2" t="s">
        <v>1548</v>
      </c>
      <c r="G623" s="2" t="s">
        <v>1585</v>
      </c>
      <c r="H623" s="2" t="s">
        <v>1586</v>
      </c>
      <c r="I623" s="2" t="s">
        <v>1594</v>
      </c>
      <c r="J623" s="2" t="s">
        <v>1595</v>
      </c>
      <c r="K623" s="19" t="str">
        <f t="shared" si="572"/>
        <v>Glaucostegus obtusus</v>
      </c>
      <c r="L623" s="20">
        <f>VLOOKUP($K623,GlobSheetPaste!$H$3:$P$1269,2,FALSE)</f>
        <v>60170</v>
      </c>
      <c r="M623" s="20">
        <f>VLOOKUP($K623,GlobSheetPaste!$H$3:$P$1269,3,FALSE)</f>
        <v>124447244</v>
      </c>
      <c r="N623" s="20" t="str">
        <f>VLOOKUP($K623,GlobSheetPaste!$H$3:$P$1269,4,FALSE)</f>
        <v>published</v>
      </c>
      <c r="O623" s="20" t="str">
        <f>VLOOKUP($K623,GlobSheetPaste!$H$3:$P$1269,5,FALSE)</f>
        <v>VU</v>
      </c>
      <c r="P623" s="20">
        <f>VLOOKUP($K623,GlobSheetPaste!$H$3:$P$1269,6,FALSE)</f>
        <v>2006</v>
      </c>
      <c r="Q623" s="20" t="str">
        <f>VLOOKUP($K623,GlobSheetPaste!$H$3:$P$1269,7,FALSE)</f>
        <v>CR</v>
      </c>
      <c r="R623" s="20" t="str">
        <f>VLOOKUP($K623,GlobSheetPaste!$H$3:$P$1269,8,FALSE)</f>
        <v>A2bd</v>
      </c>
      <c r="S623" s="20" t="str">
        <f t="shared" si="689"/>
        <v>non-genuine change</v>
      </c>
      <c r="T623" s="20" t="b">
        <f t="shared" si="573"/>
        <v>0</v>
      </c>
      <c r="U623" s="20">
        <f>VLOOKUP($K623,GlobSheetPaste!$H$3:$P$1269,9,FALSE)</f>
        <v>2018</v>
      </c>
      <c r="V623" s="19">
        <v>1</v>
      </c>
      <c r="W623" s="19">
        <v>60</v>
      </c>
      <c r="X623" s="2" t="b">
        <f t="shared" ref="X623:Y623" si="696">ISNUMBER(V623)</f>
        <v>1</v>
      </c>
      <c r="Y623" s="2" t="b">
        <f t="shared" si="696"/>
        <v>1</v>
      </c>
      <c r="Z623" s="2" t="s">
        <v>1436</v>
      </c>
      <c r="AB623" s="2" t="s">
        <v>83</v>
      </c>
      <c r="AC623" s="24" t="str">
        <f ca="1">IFERROR(__xludf.DUMMYFUNCTION("SPLIT(AB623,""_"")"),"Coastal")</f>
        <v>Coastal</v>
      </c>
      <c r="AD623" s="24"/>
      <c r="AE623" s="24">
        <f>VLOOKUP(J623,rangearea210527!$B$2:$C$1159,2,TRUE)</f>
        <v>1266498.1769999999</v>
      </c>
      <c r="AF623" s="26"/>
      <c r="AG623" s="26">
        <v>93</v>
      </c>
      <c r="AH623" s="26" t="s">
        <v>84</v>
      </c>
      <c r="AI623" s="26" t="s">
        <v>85</v>
      </c>
      <c r="AJ623" s="27" t="s">
        <v>1568</v>
      </c>
      <c r="AK623" s="27"/>
      <c r="AL623" s="26">
        <v>10</v>
      </c>
      <c r="AM623" s="26">
        <v>0</v>
      </c>
      <c r="AN623" s="26">
        <v>0</v>
      </c>
      <c r="AO623" s="29">
        <v>0</v>
      </c>
      <c r="AP623" s="30"/>
      <c r="AQ623" s="30"/>
      <c r="AR623" s="30"/>
      <c r="AS623" s="1">
        <v>1</v>
      </c>
      <c r="AT623" s="1"/>
      <c r="AU623" s="1"/>
      <c r="AV623" s="1"/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B623" s="1">
        <v>1</v>
      </c>
      <c r="BJ623" s="1">
        <v>1</v>
      </c>
      <c r="BK623" s="1">
        <v>1</v>
      </c>
      <c r="BL623" s="1"/>
      <c r="BM623" s="1"/>
      <c r="BN623" s="1">
        <v>1</v>
      </c>
      <c r="BO623" s="1"/>
      <c r="BP623" s="2" t="s">
        <v>1585</v>
      </c>
      <c r="BU623" s="1"/>
      <c r="BV623" s="1"/>
      <c r="BW623" s="1">
        <v>0</v>
      </c>
    </row>
    <row r="624" spans="1:75" ht="15.75" hidden="1" customHeight="1" x14ac:dyDescent="0.3">
      <c r="A624" s="2">
        <v>618</v>
      </c>
      <c r="B624" s="2">
        <v>1</v>
      </c>
      <c r="C624" s="2" t="s">
        <v>1392</v>
      </c>
      <c r="D624" s="1">
        <v>11</v>
      </c>
      <c r="E624" s="2" t="str">
        <f t="shared" si="571"/>
        <v>11_Rhinopristiformes</v>
      </c>
      <c r="F624" s="2" t="s">
        <v>1548</v>
      </c>
      <c r="G624" s="2" t="s">
        <v>1585</v>
      </c>
      <c r="H624" s="2" t="s">
        <v>1586</v>
      </c>
      <c r="I624" s="2" t="s">
        <v>1596</v>
      </c>
      <c r="J624" s="2" t="s">
        <v>1597</v>
      </c>
      <c r="K624" s="19" t="str">
        <f t="shared" si="572"/>
        <v>Glaucostegus thouin</v>
      </c>
      <c r="L624" s="20">
        <f>VLOOKUP($K624,GlobSheetPaste!$H$3:$P$1269,2,FALSE)</f>
        <v>60175</v>
      </c>
      <c r="M624" s="20">
        <f>VLOOKUP($K624,GlobSheetPaste!$H$3:$P$1269,3,FALSE)</f>
        <v>124447684</v>
      </c>
      <c r="N624" s="20" t="str">
        <f>VLOOKUP($K624,GlobSheetPaste!$H$3:$P$1269,4,FALSE)</f>
        <v>published</v>
      </c>
      <c r="O624" s="20" t="str">
        <f>VLOOKUP($K624,GlobSheetPaste!$H$3:$P$1269,5,FALSE)</f>
        <v>VU</v>
      </c>
      <c r="P624" s="20">
        <f>VLOOKUP($K624,GlobSheetPaste!$H$3:$P$1269,6,FALSE)</f>
        <v>2006</v>
      </c>
      <c r="Q624" s="20" t="str">
        <f>VLOOKUP($K624,GlobSheetPaste!$H$3:$P$1269,7,FALSE)</f>
        <v>CR</v>
      </c>
      <c r="R624" s="20" t="str">
        <f>VLOOKUP($K624,GlobSheetPaste!$H$3:$P$1269,8,FALSE)</f>
        <v>A2bd</v>
      </c>
      <c r="S624" s="20" t="str">
        <f t="shared" si="689"/>
        <v>non-genuine change</v>
      </c>
      <c r="T624" s="20" t="b">
        <f t="shared" si="573"/>
        <v>0</v>
      </c>
      <c r="U624" s="20">
        <f>VLOOKUP($K624,GlobSheetPaste!$H$3:$P$1269,9,FALSE)</f>
        <v>2018</v>
      </c>
      <c r="V624" s="19">
        <v>5</v>
      </c>
      <c r="W624" s="19">
        <v>60</v>
      </c>
      <c r="X624" s="2" t="b">
        <f t="shared" ref="X624:Y624" si="697">ISNUMBER(V624)</f>
        <v>1</v>
      </c>
      <c r="Y624" s="2" t="b">
        <f t="shared" si="697"/>
        <v>1</v>
      </c>
      <c r="Z624" s="2" t="s">
        <v>89</v>
      </c>
      <c r="AB624" s="2" t="s">
        <v>83</v>
      </c>
      <c r="AC624" s="24" t="str">
        <f ca="1">IFERROR(__xludf.DUMMYFUNCTION("SPLIT(AB624,""_"")"),"Coastal")</f>
        <v>Coastal</v>
      </c>
      <c r="AD624" s="24"/>
      <c r="AE624" s="24">
        <f>VLOOKUP(J624,rangearea210527!$B$2:$C$1159,2,TRUE)</f>
        <v>2821188.6809999999</v>
      </c>
      <c r="AF624" s="26"/>
      <c r="AG624" s="26">
        <v>300</v>
      </c>
      <c r="AH624" s="26" t="s">
        <v>84</v>
      </c>
      <c r="AI624" s="26" t="s">
        <v>91</v>
      </c>
      <c r="AJ624" s="27" t="s">
        <v>1553</v>
      </c>
      <c r="AK624" s="27"/>
      <c r="AL624" s="26">
        <v>15</v>
      </c>
      <c r="AM624" s="26">
        <v>0</v>
      </c>
      <c r="AN624" s="26">
        <v>0</v>
      </c>
      <c r="AO624" s="29">
        <v>0</v>
      </c>
      <c r="AP624" s="30"/>
      <c r="AQ624" s="30"/>
      <c r="AR624" s="30"/>
      <c r="AS624" s="1">
        <v>1</v>
      </c>
      <c r="AT624" s="1"/>
      <c r="AU624" s="1"/>
      <c r="AV624" s="1"/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B624" s="1">
        <v>1</v>
      </c>
      <c r="BJ624" s="1">
        <v>1</v>
      </c>
      <c r="BK624" s="1">
        <v>1</v>
      </c>
      <c r="BL624" s="1"/>
      <c r="BM624" s="1"/>
      <c r="BN624" s="1">
        <v>1</v>
      </c>
      <c r="BO624" s="1"/>
      <c r="BP624" s="2" t="s">
        <v>1585</v>
      </c>
      <c r="BU624" s="1"/>
      <c r="BV624" s="1"/>
      <c r="BW624" s="1">
        <v>0</v>
      </c>
    </row>
    <row r="625" spans="1:75" ht="15.75" hidden="1" customHeight="1" x14ac:dyDescent="0.3">
      <c r="A625" s="2">
        <v>619</v>
      </c>
      <c r="B625" s="2">
        <v>1</v>
      </c>
      <c r="C625" s="2" t="s">
        <v>1392</v>
      </c>
      <c r="D625" s="1">
        <v>11</v>
      </c>
      <c r="E625" s="2" t="str">
        <f t="shared" si="571"/>
        <v>11_Rhinopristiformes</v>
      </c>
      <c r="F625" s="2" t="s">
        <v>1548</v>
      </c>
      <c r="G625" s="2" t="s">
        <v>1585</v>
      </c>
      <c r="H625" s="2" t="s">
        <v>1586</v>
      </c>
      <c r="I625" s="2" t="s">
        <v>747</v>
      </c>
      <c r="J625" s="2" t="s">
        <v>1598</v>
      </c>
      <c r="K625" s="19" t="str">
        <f t="shared" si="572"/>
        <v>Glaucostegus typus</v>
      </c>
      <c r="L625" s="20">
        <f>VLOOKUP($K625,GlobSheetPaste!$H$3:$P$1269,2,FALSE)</f>
        <v>104061138</v>
      </c>
      <c r="M625" s="20">
        <f>VLOOKUP($K625,GlobSheetPaste!$H$3:$P$1269,3,FALSE)</f>
        <v>68623995</v>
      </c>
      <c r="N625" s="20" t="str">
        <f>VLOOKUP($K625,GlobSheetPaste!$H$3:$P$1269,4,FALSE)</f>
        <v>published</v>
      </c>
      <c r="O625" s="20" t="str">
        <f>VLOOKUP($K625,GlobSheetPaste!$H$3:$P$1269,5,FALSE)</f>
        <v>VU</v>
      </c>
      <c r="P625" s="20">
        <f>VLOOKUP($K625,GlobSheetPaste!$H$3:$P$1269,6,FALSE)</f>
        <v>2003</v>
      </c>
      <c r="Q625" s="20" t="str">
        <f>VLOOKUP($K625,GlobSheetPaste!$H$3:$P$1269,7,FALSE)</f>
        <v>CR</v>
      </c>
      <c r="R625" s="20" t="str">
        <f>VLOOKUP($K625,GlobSheetPaste!$H$3:$P$1269,8,FALSE)</f>
        <v>A2bd</v>
      </c>
      <c r="S625" s="20" t="str">
        <f t="shared" si="689"/>
        <v>non-genuine change</v>
      </c>
      <c r="T625" s="20" t="b">
        <f t="shared" si="573"/>
        <v>0</v>
      </c>
      <c r="U625" s="20">
        <f>VLOOKUP($K625,GlobSheetPaste!$H$3:$P$1269,9,FALSE)</f>
        <v>2018</v>
      </c>
      <c r="V625" s="19">
        <v>0</v>
      </c>
      <c r="W625" s="19">
        <v>100</v>
      </c>
      <c r="X625" s="2" t="b">
        <f t="shared" ref="X625:Y625" si="698">ISNUMBER(V625)</f>
        <v>1</v>
      </c>
      <c r="Y625" s="2" t="b">
        <f t="shared" si="698"/>
        <v>1</v>
      </c>
      <c r="Z625" s="2" t="s">
        <v>89</v>
      </c>
      <c r="AB625" s="2" t="s">
        <v>83</v>
      </c>
      <c r="AC625" s="24" t="str">
        <f ca="1">IFERROR(__xludf.DUMMYFUNCTION("SPLIT(AB625,""_"")"),"Coastal")</f>
        <v>Coastal</v>
      </c>
      <c r="AD625" s="24"/>
      <c r="AE625" s="24">
        <f>VLOOKUP(J625,rangearea210527!$B$2:$C$1159,2,TRUE)</f>
        <v>9468112.7860000003</v>
      </c>
      <c r="AF625" s="25"/>
      <c r="AG625" s="25">
        <v>270</v>
      </c>
      <c r="AH625" s="26" t="s">
        <v>84</v>
      </c>
      <c r="AI625" s="26" t="s">
        <v>91</v>
      </c>
      <c r="AJ625" s="27" t="s">
        <v>1553</v>
      </c>
      <c r="AK625" s="28"/>
      <c r="AL625" s="25">
        <v>15</v>
      </c>
      <c r="AM625" s="26">
        <v>0</v>
      </c>
      <c r="AN625" s="26">
        <v>0</v>
      </c>
      <c r="AO625" s="29">
        <v>1</v>
      </c>
      <c r="AP625" s="30"/>
      <c r="AQ625" s="30"/>
      <c r="AR625" s="30"/>
      <c r="AS625" s="1">
        <v>1</v>
      </c>
      <c r="AT625" s="1"/>
      <c r="AU625" s="1"/>
      <c r="AV625" s="1"/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1</v>
      </c>
      <c r="BJ625" s="1">
        <v>1</v>
      </c>
      <c r="BK625" s="1">
        <v>1</v>
      </c>
      <c r="BL625" s="1"/>
      <c r="BM625" s="1"/>
      <c r="BN625" s="1">
        <v>1</v>
      </c>
      <c r="BO625" s="1"/>
      <c r="BP625" s="2" t="s">
        <v>1585</v>
      </c>
      <c r="BU625" s="1"/>
      <c r="BV625" s="1"/>
      <c r="BW625" s="1">
        <v>0</v>
      </c>
    </row>
    <row r="626" spans="1:75" ht="15.75" hidden="1" customHeight="1" x14ac:dyDescent="0.3">
      <c r="A626" s="2">
        <v>620</v>
      </c>
      <c r="B626" s="2">
        <v>1</v>
      </c>
      <c r="C626" s="2" t="s">
        <v>1392</v>
      </c>
      <c r="D626" s="1">
        <v>11</v>
      </c>
      <c r="E626" s="2" t="str">
        <f t="shared" si="571"/>
        <v>11_Rhinopristiformes</v>
      </c>
      <c r="F626" s="2" t="s">
        <v>1548</v>
      </c>
      <c r="G626" s="2" t="s">
        <v>1599</v>
      </c>
      <c r="H626" s="2" t="s">
        <v>1600</v>
      </c>
      <c r="I626" s="2" t="s">
        <v>1601</v>
      </c>
      <c r="J626" s="2" t="s">
        <v>1602</v>
      </c>
      <c r="K626" s="19" t="str">
        <f t="shared" si="572"/>
        <v>Rhina ancylostoma</v>
      </c>
      <c r="L626" s="20">
        <f>VLOOKUP($K626,GlobSheetPaste!$H$3:$P$1269,2,FALSE)</f>
        <v>41848</v>
      </c>
      <c r="M626" s="20">
        <f>VLOOKUP($K626,GlobSheetPaste!$H$3:$P$1269,3,FALSE)</f>
        <v>124421912</v>
      </c>
      <c r="N626" s="20" t="str">
        <f>VLOOKUP($K626,GlobSheetPaste!$H$3:$P$1269,4,FALSE)</f>
        <v>published</v>
      </c>
      <c r="O626" s="20" t="str">
        <f>VLOOKUP($K626,GlobSheetPaste!$H$3:$P$1269,5,FALSE)</f>
        <v>VU</v>
      </c>
      <c r="P626" s="20">
        <f>VLOOKUP($K626,GlobSheetPaste!$H$3:$P$1269,6,FALSE)</f>
        <v>2003</v>
      </c>
      <c r="Q626" s="20" t="str">
        <f>VLOOKUP($K626,GlobSheetPaste!$H$3:$P$1269,7,FALSE)</f>
        <v>CR</v>
      </c>
      <c r="R626" s="20" t="str">
        <f>VLOOKUP($K626,GlobSheetPaste!$H$3:$P$1269,8,FALSE)</f>
        <v>A2bd</v>
      </c>
      <c r="S626" s="20" t="str">
        <f t="shared" si="689"/>
        <v>non-genuine change</v>
      </c>
      <c r="T626" s="20" t="b">
        <f t="shared" si="573"/>
        <v>0</v>
      </c>
      <c r="U626" s="20">
        <f>VLOOKUP($K626,GlobSheetPaste!$H$3:$P$1269,9,FALSE)</f>
        <v>2018</v>
      </c>
      <c r="V626" s="19">
        <v>0</v>
      </c>
      <c r="W626" s="19">
        <v>75</v>
      </c>
      <c r="X626" s="2" t="b">
        <f t="shared" ref="X626:Y626" si="699">ISNUMBER(V626)</f>
        <v>1</v>
      </c>
      <c r="Y626" s="2" t="b">
        <f t="shared" si="699"/>
        <v>1</v>
      </c>
      <c r="Z626" s="2" t="s">
        <v>89</v>
      </c>
      <c r="AB626" s="2" t="s">
        <v>83</v>
      </c>
      <c r="AC626" s="24" t="str">
        <f ca="1">IFERROR(__xludf.DUMMYFUNCTION("SPLIT(AB626,""_"")"),"Coastal")</f>
        <v>Coastal</v>
      </c>
      <c r="AD626" s="24"/>
      <c r="AE626" s="24">
        <f>VLOOKUP(J626,rangearea210527!$B$2:$C$1159,2,TRUE)</f>
        <v>13863287.08</v>
      </c>
      <c r="AF626" s="25"/>
      <c r="AG626" s="25">
        <v>270</v>
      </c>
      <c r="AH626" s="26" t="s">
        <v>84</v>
      </c>
      <c r="AI626" s="26" t="s">
        <v>91</v>
      </c>
      <c r="AJ626" s="27" t="s">
        <v>1553</v>
      </c>
      <c r="AK626" s="28"/>
      <c r="AL626" s="25">
        <v>15</v>
      </c>
      <c r="AM626" s="26">
        <v>0</v>
      </c>
      <c r="AN626" s="26">
        <v>0</v>
      </c>
      <c r="AO626" s="29">
        <v>1</v>
      </c>
      <c r="AP626" s="30"/>
      <c r="AQ626" s="30"/>
      <c r="AR626" s="30"/>
      <c r="AS626" s="1">
        <v>1</v>
      </c>
      <c r="AT626" s="1"/>
      <c r="AU626" s="1"/>
      <c r="AV626" s="1"/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1</v>
      </c>
      <c r="BJ626" s="1">
        <v>1</v>
      </c>
      <c r="BK626" s="1">
        <v>1</v>
      </c>
      <c r="BL626" s="1"/>
      <c r="BM626" s="1"/>
      <c r="BN626" s="1">
        <v>1</v>
      </c>
      <c r="BO626" s="1"/>
      <c r="BP626" s="2" t="s">
        <v>1599</v>
      </c>
      <c r="BQ626" s="1"/>
      <c r="BR626" s="1"/>
      <c r="BS626" s="1">
        <v>1</v>
      </c>
      <c r="BT626" s="1">
        <v>1</v>
      </c>
      <c r="BU626" s="1"/>
      <c r="BV626" s="1"/>
      <c r="BW626" s="1">
        <v>0</v>
      </c>
    </row>
    <row r="627" spans="1:75" ht="15.75" hidden="1" customHeight="1" x14ac:dyDescent="0.3">
      <c r="A627" s="2">
        <v>621</v>
      </c>
      <c r="B627" s="2">
        <v>1</v>
      </c>
      <c r="C627" s="2" t="s">
        <v>1392</v>
      </c>
      <c r="D627" s="1">
        <v>11</v>
      </c>
      <c r="E627" s="2" t="str">
        <f t="shared" si="571"/>
        <v>11_Rhinopristiformes</v>
      </c>
      <c r="F627" s="2" t="s">
        <v>1548</v>
      </c>
      <c r="G627" s="2" t="s">
        <v>1599</v>
      </c>
      <c r="H627" s="2" t="s">
        <v>1603</v>
      </c>
      <c r="I627" s="2" t="s">
        <v>1604</v>
      </c>
      <c r="J627" s="2" t="s">
        <v>1605</v>
      </c>
      <c r="K627" s="19" t="str">
        <f t="shared" si="572"/>
        <v>Rhynchobatus australiae</v>
      </c>
      <c r="L627" s="20">
        <f>VLOOKUP($K627,GlobSheetPaste!$H$3:$P$1269,2,FALSE)</f>
        <v>41853</v>
      </c>
      <c r="M627" s="20">
        <f>VLOOKUP($K627,GlobSheetPaste!$H$3:$P$1269,3,FALSE)</f>
        <v>68643043</v>
      </c>
      <c r="N627" s="20" t="str">
        <f>VLOOKUP($K627,GlobSheetPaste!$H$3:$P$1269,4,FALSE)</f>
        <v>published</v>
      </c>
      <c r="O627" s="20" t="str">
        <f>VLOOKUP($K627,GlobSheetPaste!$H$3:$P$1269,5,FALSE)</f>
        <v>VU</v>
      </c>
      <c r="P627" s="20">
        <f>VLOOKUP($K627,GlobSheetPaste!$H$3:$P$1269,6,FALSE)</f>
        <v>2003</v>
      </c>
      <c r="Q627" s="20" t="str">
        <f>VLOOKUP($K627,GlobSheetPaste!$H$3:$P$1269,7,FALSE)</f>
        <v>CR</v>
      </c>
      <c r="R627" s="20" t="str">
        <f>VLOOKUP($K627,GlobSheetPaste!$H$3:$P$1269,8,FALSE)</f>
        <v>A2bd</v>
      </c>
      <c r="S627" s="20" t="str">
        <f t="shared" si="689"/>
        <v>non-genuine change</v>
      </c>
      <c r="T627" s="20" t="b">
        <f t="shared" si="573"/>
        <v>0</v>
      </c>
      <c r="U627" s="20">
        <f>VLOOKUP($K627,GlobSheetPaste!$H$3:$P$1269,9,FALSE)</f>
        <v>2018</v>
      </c>
      <c r="V627" s="19">
        <v>0</v>
      </c>
      <c r="W627" s="19">
        <v>60</v>
      </c>
      <c r="X627" s="2" t="b">
        <f t="shared" ref="X627:Y627" si="700">ISNUMBER(V627)</f>
        <v>1</v>
      </c>
      <c r="Y627" s="2" t="b">
        <f t="shared" si="700"/>
        <v>1</v>
      </c>
      <c r="Z627" s="2" t="s">
        <v>89</v>
      </c>
      <c r="AB627" s="2" t="s">
        <v>83</v>
      </c>
      <c r="AC627" s="24" t="str">
        <f ca="1">IFERROR(__xludf.DUMMYFUNCTION("SPLIT(AB627,""_"")"),"Coastal")</f>
        <v>Coastal</v>
      </c>
      <c r="AD627" s="24"/>
      <c r="AE627" s="24">
        <f>VLOOKUP(J627,rangearea210527!$B$2:$C$1159,2,TRUE)</f>
        <v>13636576.65</v>
      </c>
      <c r="AF627" s="31"/>
      <c r="AG627" s="31">
        <v>300</v>
      </c>
      <c r="AH627" s="26" t="s">
        <v>84</v>
      </c>
      <c r="AI627" s="26" t="s">
        <v>91</v>
      </c>
      <c r="AJ627" s="27" t="s">
        <v>1553</v>
      </c>
      <c r="AK627" s="32"/>
      <c r="AL627" s="31">
        <v>15</v>
      </c>
      <c r="AM627" s="26">
        <v>0</v>
      </c>
      <c r="AN627" s="26">
        <v>0</v>
      </c>
      <c r="AO627" s="29">
        <v>1</v>
      </c>
      <c r="AP627" s="30"/>
      <c r="AQ627" s="30"/>
      <c r="AR627" s="30"/>
      <c r="AS627" s="1">
        <v>1</v>
      </c>
      <c r="AT627" s="1"/>
      <c r="AU627" s="1"/>
      <c r="AV627" s="1"/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B627" s="1">
        <v>1</v>
      </c>
      <c r="BJ627" s="1">
        <v>1</v>
      </c>
      <c r="BK627" s="1">
        <v>1</v>
      </c>
      <c r="BL627" s="1"/>
      <c r="BM627" s="1"/>
      <c r="BN627" s="1">
        <v>1</v>
      </c>
      <c r="BO627" s="1">
        <v>1</v>
      </c>
      <c r="BP627" s="2" t="s">
        <v>1599</v>
      </c>
      <c r="BR627" s="1">
        <v>1</v>
      </c>
      <c r="BS627" s="1">
        <v>1</v>
      </c>
      <c r="BU627" s="1"/>
      <c r="BV627" s="1"/>
      <c r="BW627" s="1">
        <v>0</v>
      </c>
    </row>
    <row r="628" spans="1:75" ht="15.75" hidden="1" customHeight="1" x14ac:dyDescent="0.3">
      <c r="A628" s="2">
        <v>622</v>
      </c>
      <c r="B628" s="2">
        <v>1</v>
      </c>
      <c r="C628" s="2" t="s">
        <v>1392</v>
      </c>
      <c r="D628" s="1">
        <v>11</v>
      </c>
      <c r="E628" s="2" t="str">
        <f t="shared" si="571"/>
        <v>11_Rhinopristiformes</v>
      </c>
      <c r="F628" s="2" t="s">
        <v>1548</v>
      </c>
      <c r="G628" s="2" t="s">
        <v>1599</v>
      </c>
      <c r="H628" s="2" t="s">
        <v>1603</v>
      </c>
      <c r="I628" s="2" t="s">
        <v>1057</v>
      </c>
      <c r="J628" s="2" t="s">
        <v>1606</v>
      </c>
      <c r="K628" s="19" t="str">
        <f t="shared" si="572"/>
        <v>Rhynchobatus cooki</v>
      </c>
      <c r="L628" s="20">
        <f>VLOOKUP($K628,GlobSheetPaste!$H$3:$P$1269,2,FALSE)</f>
        <v>60181</v>
      </c>
      <c r="M628" s="20">
        <f>VLOOKUP($K628,GlobSheetPaste!$H$3:$P$1269,3,FALSE)</f>
        <v>151858712</v>
      </c>
      <c r="N628" s="20" t="str">
        <f>VLOOKUP($K628,GlobSheetPaste!$H$3:$P$1269,4,FALSE)</f>
        <v>published</v>
      </c>
      <c r="O628" s="20" t="str">
        <f>VLOOKUP($K628,GlobSheetPaste!$H$3:$P$1269,5,FALSE)</f>
        <v>VU</v>
      </c>
      <c r="P628" s="20">
        <f>VLOOKUP($K628,GlobSheetPaste!$H$3:$P$1269,6,FALSE)</f>
        <v>2006</v>
      </c>
      <c r="Q628" s="20" t="str">
        <f>VLOOKUP($K628,GlobSheetPaste!$H$3:$P$1269,7,FALSE)</f>
        <v>CR</v>
      </c>
      <c r="R628" s="20" t="str">
        <f>VLOOKUP($K628,GlobSheetPaste!$H$3:$P$1269,8,FALSE)</f>
        <v>A2bd</v>
      </c>
      <c r="S628" s="20" t="str">
        <f t="shared" si="689"/>
        <v>non-genuine change</v>
      </c>
      <c r="T628" s="20" t="b">
        <f t="shared" si="573"/>
        <v>0</v>
      </c>
      <c r="U628" s="20">
        <f>VLOOKUP($K628,GlobSheetPaste!$H$3:$P$1269,9,FALSE)</f>
        <v>2018</v>
      </c>
      <c r="V628" s="19">
        <v>0</v>
      </c>
      <c r="W628" s="19">
        <v>40</v>
      </c>
      <c r="X628" s="2" t="b">
        <f t="shared" ref="X628:Y628" si="701">ISNUMBER(V628)</f>
        <v>1</v>
      </c>
      <c r="Y628" s="2" t="b">
        <f t="shared" si="701"/>
        <v>1</v>
      </c>
      <c r="Z628" s="2" t="s">
        <v>1532</v>
      </c>
      <c r="AB628" s="2" t="s">
        <v>83</v>
      </c>
      <c r="AC628" s="24" t="str">
        <f ca="1">IFERROR(__xludf.DUMMYFUNCTION("SPLIT(AB628,""_"")"),"Coastal")</f>
        <v>Coastal</v>
      </c>
      <c r="AD628" s="24"/>
      <c r="AE628" s="24">
        <f>VLOOKUP(J628,rangearea210527!$B$2:$C$1159,2,TRUE)</f>
        <v>17357.85613</v>
      </c>
      <c r="AF628" s="26" t="s">
        <v>118</v>
      </c>
      <c r="AG628" s="26">
        <v>81</v>
      </c>
      <c r="AH628" s="26" t="s">
        <v>84</v>
      </c>
      <c r="AI628" s="26" t="s">
        <v>85</v>
      </c>
      <c r="AJ628" s="27" t="s">
        <v>1568</v>
      </c>
      <c r="AK628" s="27"/>
      <c r="AL628" s="26">
        <v>10</v>
      </c>
      <c r="AM628" s="26">
        <v>0</v>
      </c>
      <c r="AN628" s="26">
        <v>0</v>
      </c>
      <c r="AO628" s="29">
        <v>0</v>
      </c>
      <c r="AP628" s="30"/>
      <c r="AQ628" s="30"/>
      <c r="AR628" s="30"/>
      <c r="AS628" s="1">
        <v>1</v>
      </c>
      <c r="AT628" s="1"/>
      <c r="AU628" s="1"/>
      <c r="AV628" s="1"/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/>
      <c r="BM628" s="1"/>
      <c r="BN628" s="1">
        <v>1</v>
      </c>
      <c r="BO628" s="1"/>
      <c r="BP628" s="2" t="s">
        <v>1599</v>
      </c>
      <c r="BU628" s="1"/>
      <c r="BV628" s="1"/>
      <c r="BW628" s="1">
        <v>0</v>
      </c>
    </row>
    <row r="629" spans="1:75" ht="15.75" hidden="1" customHeight="1" x14ac:dyDescent="0.3">
      <c r="A629" s="2">
        <v>623</v>
      </c>
      <c r="B629" s="2">
        <v>1</v>
      </c>
      <c r="C629" s="2" t="s">
        <v>1392</v>
      </c>
      <c r="D629" s="1">
        <v>11</v>
      </c>
      <c r="E629" s="2" t="str">
        <f t="shared" si="571"/>
        <v>11_Rhinopristiformes</v>
      </c>
      <c r="F629" s="2" t="s">
        <v>1548</v>
      </c>
      <c r="G629" s="2" t="s">
        <v>1599</v>
      </c>
      <c r="H629" s="2" t="s">
        <v>1603</v>
      </c>
      <c r="I629" s="2" t="s">
        <v>1607</v>
      </c>
      <c r="J629" s="2" t="s">
        <v>1608</v>
      </c>
      <c r="K629" s="19" t="str">
        <f t="shared" si="572"/>
        <v>Rhynchobatus djiddensis</v>
      </c>
      <c r="L629" s="20">
        <f>VLOOKUP($K629,GlobSheetPaste!$H$3:$P$1269,2,FALSE)</f>
        <v>39394</v>
      </c>
      <c r="M629" s="20">
        <f>VLOOKUP($K629,GlobSheetPaste!$H$3:$P$1269,3,FALSE)</f>
        <v>121035795</v>
      </c>
      <c r="N629" s="20" t="str">
        <f>VLOOKUP($K629,GlobSheetPaste!$H$3:$P$1269,4,FALSE)</f>
        <v>published</v>
      </c>
      <c r="O629" s="20" t="str">
        <f>VLOOKUP($K629,GlobSheetPaste!$H$3:$P$1269,5,FALSE)</f>
        <v>VU</v>
      </c>
      <c r="P629" s="20">
        <f>VLOOKUP($K629,GlobSheetPaste!$H$3:$P$1269,6,FALSE)</f>
        <v>2006</v>
      </c>
      <c r="Q629" s="20" t="str">
        <f>VLOOKUP($K629,GlobSheetPaste!$H$3:$P$1269,7,FALSE)</f>
        <v>CR</v>
      </c>
      <c r="R629" s="20" t="str">
        <f>VLOOKUP($K629,GlobSheetPaste!$H$3:$P$1269,8,FALSE)</f>
        <v>A2bd</v>
      </c>
      <c r="S629" s="20" t="str">
        <f t="shared" si="689"/>
        <v>non-genuine change</v>
      </c>
      <c r="T629" s="20" t="b">
        <f t="shared" si="573"/>
        <v>0</v>
      </c>
      <c r="U629" s="20">
        <f>VLOOKUP($K629,GlobSheetPaste!$H$3:$P$1269,9,FALSE)</f>
        <v>2018</v>
      </c>
      <c r="V629" s="19">
        <v>1</v>
      </c>
      <c r="W629" s="19">
        <v>75</v>
      </c>
      <c r="X629" s="2" t="b">
        <f t="shared" ref="X629:Y629" si="702">ISNUMBER(V629)</f>
        <v>1</v>
      </c>
      <c r="Y629" s="2" t="b">
        <f t="shared" si="702"/>
        <v>1</v>
      </c>
      <c r="Z629" s="2" t="s">
        <v>89</v>
      </c>
      <c r="AB629" s="2" t="s">
        <v>83</v>
      </c>
      <c r="AC629" s="24" t="str">
        <f ca="1">IFERROR(__xludf.DUMMYFUNCTION("SPLIT(AB629,""_"")"),"Coastal")</f>
        <v>Coastal</v>
      </c>
      <c r="AD629" s="24"/>
      <c r="AE629" s="24">
        <f>VLOOKUP(J629,rangearea210527!$B$2:$C$1159,2,TRUE)</f>
        <v>1893987.1129999999</v>
      </c>
      <c r="AF629" s="31"/>
      <c r="AG629" s="31">
        <v>310</v>
      </c>
      <c r="AH629" s="26" t="s">
        <v>84</v>
      </c>
      <c r="AI629" s="26" t="s">
        <v>91</v>
      </c>
      <c r="AJ629" s="27" t="s">
        <v>1553</v>
      </c>
      <c r="AK629" s="32"/>
      <c r="AL629" s="31">
        <v>15</v>
      </c>
      <c r="AM629" s="26">
        <v>0</v>
      </c>
      <c r="AN629" s="26">
        <v>0</v>
      </c>
      <c r="AO629" s="29">
        <v>1</v>
      </c>
      <c r="AP629" s="30"/>
      <c r="AQ629" s="30"/>
      <c r="AR629" s="30"/>
      <c r="AS629" s="1">
        <v>0</v>
      </c>
      <c r="AT629" s="1"/>
      <c r="AU629" s="1"/>
      <c r="AV629" s="1"/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1</v>
      </c>
      <c r="BJ629" s="1">
        <v>1</v>
      </c>
      <c r="BK629" s="1">
        <v>1</v>
      </c>
      <c r="BL629" s="1"/>
      <c r="BM629" s="1"/>
      <c r="BN629" s="1">
        <v>1</v>
      </c>
      <c r="BO629" s="1"/>
      <c r="BP629" s="2" t="s">
        <v>1599</v>
      </c>
      <c r="BQ629" s="1"/>
      <c r="BR629" s="1">
        <v>1</v>
      </c>
      <c r="BS629" s="1">
        <v>1</v>
      </c>
      <c r="BT629" s="1">
        <v>1</v>
      </c>
      <c r="BU629" s="1"/>
      <c r="BV629" s="1"/>
      <c r="BW629" s="1">
        <v>0</v>
      </c>
    </row>
    <row r="630" spans="1:75" ht="15.75" hidden="1" customHeight="1" x14ac:dyDescent="0.3">
      <c r="A630" s="2">
        <v>624</v>
      </c>
      <c r="B630" s="2">
        <v>1</v>
      </c>
      <c r="C630" s="2" t="s">
        <v>1392</v>
      </c>
      <c r="D630" s="1">
        <v>11</v>
      </c>
      <c r="E630" s="2" t="str">
        <f t="shared" si="571"/>
        <v>11_Rhinopristiformes</v>
      </c>
      <c r="F630" s="2" t="s">
        <v>1548</v>
      </c>
      <c r="G630" s="2" t="s">
        <v>1599</v>
      </c>
      <c r="H630" s="2" t="s">
        <v>1603</v>
      </c>
      <c r="I630" s="2" t="s">
        <v>909</v>
      </c>
      <c r="J630" s="2" t="s">
        <v>1609</v>
      </c>
      <c r="K630" s="19" t="str">
        <f t="shared" si="572"/>
        <v>Rhynchobatus immaculatus</v>
      </c>
      <c r="L630" s="20">
        <f>VLOOKUP($K630,GlobSheetPaste!$H$3:$P$1269,2,FALSE)</f>
        <v>104019954</v>
      </c>
      <c r="M630" s="20">
        <f>VLOOKUP($K630,GlobSheetPaste!$H$3:$P$1269,3,FALSE)</f>
        <v>104020006</v>
      </c>
      <c r="N630" s="20" t="str">
        <f>VLOOKUP($K630,GlobSheetPaste!$H$3:$P$1269,4,FALSE)</f>
        <v>published</v>
      </c>
      <c r="O630" s="20" t="str">
        <f>VLOOKUP($K630,GlobSheetPaste!$H$3:$P$1269,5,FALSE)</f>
        <v>NE</v>
      </c>
      <c r="P630" s="20" t="str">
        <f>VLOOKUP($K630,GlobSheetPaste!$H$3:$P$1269,6,FALSE)</f>
        <v>NA</v>
      </c>
      <c r="Q630" s="20" t="str">
        <f>VLOOKUP($K630,GlobSheetPaste!$H$3:$P$1269,7,FALSE)</f>
        <v>CR</v>
      </c>
      <c r="R630" s="20" t="str">
        <f>VLOOKUP($K630,GlobSheetPaste!$H$3:$P$1269,8,FALSE)</f>
        <v>A2bd</v>
      </c>
      <c r="S630" s="1" t="s">
        <v>117</v>
      </c>
      <c r="T630" s="20" t="b">
        <f t="shared" si="573"/>
        <v>0</v>
      </c>
      <c r="U630" s="20">
        <f>VLOOKUP($K630,GlobSheetPaste!$H$3:$P$1269,9,FALSE)</f>
        <v>2018</v>
      </c>
      <c r="V630" s="19">
        <v>0</v>
      </c>
      <c r="W630" s="19">
        <v>100</v>
      </c>
      <c r="X630" s="2" t="b">
        <f t="shared" ref="X630:Y630" si="703">ISNUMBER(V630)</f>
        <v>1</v>
      </c>
      <c r="Y630" s="2" t="b">
        <f t="shared" si="703"/>
        <v>1</v>
      </c>
      <c r="Z630" s="2" t="s">
        <v>1532</v>
      </c>
      <c r="AB630" s="2" t="s">
        <v>83</v>
      </c>
      <c r="AC630" s="24" t="str">
        <f ca="1">IFERROR(__xludf.DUMMYFUNCTION("SPLIT(AB630,""_"")"),"Coastal")</f>
        <v>Coastal</v>
      </c>
      <c r="AD630" s="24"/>
      <c r="AE630" s="24">
        <f>VLOOKUP(J630,rangearea210527!$B$2:$C$1159,2,TRUE)</f>
        <v>26562.69082</v>
      </c>
      <c r="AF630" s="26" t="s">
        <v>118</v>
      </c>
      <c r="AG630" s="26">
        <v>99</v>
      </c>
      <c r="AH630" s="26" t="s">
        <v>84</v>
      </c>
      <c r="AI630" s="26" t="s">
        <v>85</v>
      </c>
      <c r="AJ630" s="27" t="s">
        <v>1568</v>
      </c>
      <c r="AK630" s="27"/>
      <c r="AL630" s="26">
        <v>10</v>
      </c>
      <c r="AM630" s="26">
        <v>0</v>
      </c>
      <c r="AN630" s="26">
        <v>0</v>
      </c>
      <c r="AO630" s="29">
        <v>0</v>
      </c>
      <c r="AP630" s="30"/>
      <c r="AQ630" s="30"/>
      <c r="AR630" s="30"/>
      <c r="AS630" s="1">
        <v>0</v>
      </c>
      <c r="AT630" s="1"/>
      <c r="AU630" s="1"/>
      <c r="AV630" s="1"/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/>
      <c r="BM630" s="1"/>
      <c r="BN630" s="1">
        <v>1</v>
      </c>
      <c r="BO630" s="1"/>
      <c r="BP630" s="2" t="s">
        <v>1599</v>
      </c>
      <c r="BU630" s="1"/>
      <c r="BV630" s="1"/>
      <c r="BW630" s="1">
        <v>0</v>
      </c>
    </row>
    <row r="631" spans="1:75" ht="15.75" hidden="1" customHeight="1" x14ac:dyDescent="0.3">
      <c r="A631" s="2">
        <v>625</v>
      </c>
      <c r="B631" s="2">
        <v>1</v>
      </c>
      <c r="C631" s="2" t="s">
        <v>1392</v>
      </c>
      <c r="D631" s="1">
        <v>11</v>
      </c>
      <c r="E631" s="2" t="str">
        <f t="shared" si="571"/>
        <v>11_Rhinopristiformes</v>
      </c>
      <c r="F631" s="2" t="s">
        <v>1548</v>
      </c>
      <c r="G631" s="2" t="s">
        <v>1599</v>
      </c>
      <c r="H631" s="2" t="s">
        <v>1603</v>
      </c>
      <c r="I631" s="2" t="s">
        <v>1610</v>
      </c>
      <c r="J631" s="2" t="s">
        <v>1611</v>
      </c>
      <c r="K631" s="19" t="str">
        <f t="shared" si="572"/>
        <v>Rhynchobatus laevis</v>
      </c>
      <c r="L631" s="20">
        <f>VLOOKUP($K631,GlobSheetPaste!$H$3:$P$1269,2,FALSE)</f>
        <v>41854</v>
      </c>
      <c r="M631" s="20">
        <f>VLOOKUP($K631,GlobSheetPaste!$H$3:$P$1269,3,FALSE)</f>
        <v>124422344</v>
      </c>
      <c r="N631" s="20" t="str">
        <f>VLOOKUP($K631,GlobSheetPaste!$H$3:$P$1269,4,FALSE)</f>
        <v>published</v>
      </c>
      <c r="O631" s="20" t="str">
        <f>VLOOKUP($K631,GlobSheetPaste!$H$3:$P$1269,5,FALSE)</f>
        <v>VU</v>
      </c>
      <c r="P631" s="20">
        <f>VLOOKUP($K631,GlobSheetPaste!$H$3:$P$1269,6,FALSE)</f>
        <v>2003</v>
      </c>
      <c r="Q631" s="20" t="str">
        <f>VLOOKUP($K631,GlobSheetPaste!$H$3:$P$1269,7,FALSE)</f>
        <v>CR</v>
      </c>
      <c r="R631" s="20" t="str">
        <f>VLOOKUP($K631,GlobSheetPaste!$H$3:$P$1269,8,FALSE)</f>
        <v>A2bd</v>
      </c>
      <c r="S631" s="20" t="str">
        <f t="shared" ref="S631:S632" si="704">IF(O631=Q631,"NoChange","non-genuine change")</f>
        <v>non-genuine change</v>
      </c>
      <c r="T631" s="20" t="b">
        <f t="shared" si="573"/>
        <v>0</v>
      </c>
      <c r="U631" s="20">
        <f>VLOOKUP($K631,GlobSheetPaste!$H$3:$P$1269,9,FALSE)</f>
        <v>2018</v>
      </c>
      <c r="V631" s="19">
        <v>0</v>
      </c>
      <c r="W631" s="19">
        <v>60</v>
      </c>
      <c r="X631" s="2" t="b">
        <f t="shared" ref="X631:Y631" si="705">ISNUMBER(V631)</f>
        <v>1</v>
      </c>
      <c r="Y631" s="2" t="b">
        <f t="shared" si="705"/>
        <v>1</v>
      </c>
      <c r="Z631" s="2" t="s">
        <v>89</v>
      </c>
      <c r="AB631" s="2" t="s">
        <v>83</v>
      </c>
      <c r="AC631" s="24" t="str">
        <f ca="1">IFERROR(__xludf.DUMMYFUNCTION("SPLIT(AB631,""_"")"),"Coastal")</f>
        <v>Coastal</v>
      </c>
      <c r="AD631" s="24"/>
      <c r="AE631" s="24">
        <f>VLOOKUP(J631,rangearea210527!$B$2:$C$1159,2,TRUE)</f>
        <v>1615317.0549999999</v>
      </c>
      <c r="AF631" s="31"/>
      <c r="AG631" s="31">
        <v>200</v>
      </c>
      <c r="AH631" s="26" t="s">
        <v>84</v>
      </c>
      <c r="AI631" s="26" t="s">
        <v>98</v>
      </c>
      <c r="AJ631" s="27" t="s">
        <v>1591</v>
      </c>
      <c r="AK631" s="32"/>
      <c r="AL631" s="31">
        <v>15</v>
      </c>
      <c r="AM631" s="26">
        <v>0</v>
      </c>
      <c r="AN631" s="26">
        <v>0</v>
      </c>
      <c r="AO631" s="29">
        <v>1</v>
      </c>
      <c r="AP631" s="30"/>
      <c r="AQ631" s="30"/>
      <c r="AR631" s="30"/>
      <c r="AS631" s="1">
        <v>1</v>
      </c>
      <c r="AT631" s="1"/>
      <c r="AU631" s="1"/>
      <c r="AV631" s="1"/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1</v>
      </c>
      <c r="BJ631" s="1">
        <v>1</v>
      </c>
      <c r="BK631" s="1">
        <v>1</v>
      </c>
      <c r="BL631" s="1"/>
      <c r="BM631" s="1"/>
      <c r="BN631" s="1">
        <v>1</v>
      </c>
      <c r="BO631" s="1"/>
      <c r="BP631" s="2" t="s">
        <v>1599</v>
      </c>
      <c r="BR631" s="1">
        <v>1</v>
      </c>
      <c r="BS631" s="1">
        <v>1</v>
      </c>
      <c r="BU631" s="1"/>
      <c r="BV631" s="1"/>
      <c r="BW631" s="1">
        <v>0</v>
      </c>
    </row>
    <row r="632" spans="1:75" ht="15.75" hidden="1" customHeight="1" x14ac:dyDescent="0.3">
      <c r="A632" s="2">
        <v>626</v>
      </c>
      <c r="B632" s="2">
        <v>1</v>
      </c>
      <c r="C632" s="2" t="s">
        <v>1392</v>
      </c>
      <c r="D632" s="1">
        <v>11</v>
      </c>
      <c r="E632" s="2" t="str">
        <f t="shared" si="571"/>
        <v>11_Rhinopristiformes</v>
      </c>
      <c r="F632" s="2" t="s">
        <v>1548</v>
      </c>
      <c r="G632" s="2" t="s">
        <v>1599</v>
      </c>
      <c r="H632" s="2" t="s">
        <v>1603</v>
      </c>
      <c r="I632" s="2" t="s">
        <v>1612</v>
      </c>
      <c r="J632" s="2" t="s">
        <v>1613</v>
      </c>
      <c r="K632" s="19" t="str">
        <f t="shared" si="572"/>
        <v>Rhynchobatus luebberti</v>
      </c>
      <c r="L632" s="20">
        <f>VLOOKUP($K632,GlobSheetPaste!$H$3:$P$1269,2,FALSE)</f>
        <v>60180</v>
      </c>
      <c r="M632" s="20">
        <f>VLOOKUP($K632,GlobSheetPaste!$H$3:$P$1269,3,FALSE)</f>
        <v>124448712</v>
      </c>
      <c r="N632" s="20" t="str">
        <f>VLOOKUP($K632,GlobSheetPaste!$H$3:$P$1269,4,FALSE)</f>
        <v>published</v>
      </c>
      <c r="O632" s="20" t="str">
        <f>VLOOKUP($K632,GlobSheetPaste!$H$3:$P$1269,5,FALSE)</f>
        <v>EN</v>
      </c>
      <c r="P632" s="20">
        <f>VLOOKUP($K632,GlobSheetPaste!$H$3:$P$1269,6,FALSE)</f>
        <v>2006</v>
      </c>
      <c r="Q632" s="20" t="str">
        <f>VLOOKUP($K632,GlobSheetPaste!$H$3:$P$1269,7,FALSE)</f>
        <v>CR</v>
      </c>
      <c r="R632" s="20" t="str">
        <f>VLOOKUP($K632,GlobSheetPaste!$H$3:$P$1269,8,FALSE)</f>
        <v>A2bd</v>
      </c>
      <c r="S632" s="20" t="str">
        <f t="shared" si="704"/>
        <v>non-genuine change</v>
      </c>
      <c r="T632" s="20" t="b">
        <f t="shared" si="573"/>
        <v>0</v>
      </c>
      <c r="U632" s="20">
        <f>VLOOKUP($K632,GlobSheetPaste!$H$3:$P$1269,9,FALSE)</f>
        <v>2018</v>
      </c>
      <c r="V632" s="19">
        <v>0</v>
      </c>
      <c r="W632" s="19">
        <v>35</v>
      </c>
      <c r="X632" s="2" t="b">
        <f t="shared" ref="X632:Y632" si="706">ISNUMBER(V632)</f>
        <v>1</v>
      </c>
      <c r="Y632" s="2" t="b">
        <f t="shared" si="706"/>
        <v>1</v>
      </c>
      <c r="Z632" s="2" t="s">
        <v>89</v>
      </c>
      <c r="AB632" s="2" t="s">
        <v>83</v>
      </c>
      <c r="AC632" s="24" t="str">
        <f ca="1">IFERROR(__xludf.DUMMYFUNCTION("SPLIT(AB632,""_"")"),"Coastal")</f>
        <v>Coastal</v>
      </c>
      <c r="AD632" s="24"/>
      <c r="AE632" s="24">
        <f>VLOOKUP(J632,rangearea210527!$B$2:$C$1159,2,TRUE)</f>
        <v>626522.66040000005</v>
      </c>
      <c r="AF632" s="26"/>
      <c r="AG632" s="26">
        <v>300</v>
      </c>
      <c r="AH632" s="26" t="s">
        <v>84</v>
      </c>
      <c r="AI632" s="26" t="s">
        <v>91</v>
      </c>
      <c r="AJ632" s="27" t="s">
        <v>1553</v>
      </c>
      <c r="AK632" s="27"/>
      <c r="AL632" s="26">
        <v>15</v>
      </c>
      <c r="AM632" s="26">
        <v>0</v>
      </c>
      <c r="AN632" s="26">
        <v>0</v>
      </c>
      <c r="AO632" s="29">
        <v>0</v>
      </c>
      <c r="AP632" s="30"/>
      <c r="AQ632" s="30"/>
      <c r="AR632" s="30"/>
      <c r="AS632" s="1">
        <v>0</v>
      </c>
      <c r="AT632" s="1"/>
      <c r="AU632" s="1"/>
      <c r="AV632" s="1"/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J632" s="1">
        <v>1</v>
      </c>
      <c r="BK632" s="1">
        <v>1</v>
      </c>
      <c r="BL632" s="1"/>
      <c r="BM632" s="1"/>
      <c r="BN632" s="1">
        <v>1</v>
      </c>
      <c r="BO632" s="1"/>
      <c r="BP632" s="2" t="s">
        <v>1599</v>
      </c>
      <c r="BU632" s="1"/>
      <c r="BV632" s="1"/>
      <c r="BW632" s="1">
        <v>0</v>
      </c>
    </row>
    <row r="633" spans="1:75" ht="15.75" hidden="1" customHeight="1" x14ac:dyDescent="0.3">
      <c r="A633" s="2">
        <v>627</v>
      </c>
      <c r="B633" s="2">
        <v>1</v>
      </c>
      <c r="C633" s="2" t="s">
        <v>1392</v>
      </c>
      <c r="D633" s="1">
        <v>11</v>
      </c>
      <c r="E633" s="2" t="str">
        <f t="shared" si="571"/>
        <v>11_Rhinopristiformes</v>
      </c>
      <c r="F633" s="2" t="s">
        <v>1548</v>
      </c>
      <c r="G633" s="2" t="s">
        <v>1599</v>
      </c>
      <c r="H633" s="2" t="s">
        <v>1603</v>
      </c>
      <c r="I633" s="2" t="s">
        <v>1614</v>
      </c>
      <c r="J633" s="2" t="s">
        <v>1615</v>
      </c>
      <c r="K633" s="19" t="str">
        <f t="shared" si="572"/>
        <v>Rhynchobatus palpebratus</v>
      </c>
      <c r="L633" s="20">
        <f>VLOOKUP($K633,GlobSheetPaste!$H$3:$P$1269,2,FALSE)</f>
        <v>195475</v>
      </c>
      <c r="M633" s="20">
        <f>VLOOKUP($K633,GlobSheetPaste!$H$3:$P$1269,3,FALSE)</f>
        <v>2382420</v>
      </c>
      <c r="N633" s="20" t="str">
        <f>VLOOKUP($K633,GlobSheetPaste!$H$3:$P$1269,4,FALSE)</f>
        <v>published</v>
      </c>
      <c r="O633" s="20" t="str">
        <f>VLOOKUP($K633,GlobSheetPaste!$H$3:$P$1269,5,FALSE)</f>
        <v>NE</v>
      </c>
      <c r="P633" s="20" t="str">
        <f>VLOOKUP($K633,GlobSheetPaste!$H$3:$P$1269,6,FALSE)</f>
        <v>NA</v>
      </c>
      <c r="Q633" s="20" t="str">
        <f>VLOOKUP($K633,GlobSheetPaste!$H$3:$P$1269,7,FALSE)</f>
        <v>NT</v>
      </c>
      <c r="R633" s="20" t="str">
        <f>VLOOKUP($K633,GlobSheetPaste!$H$3:$P$1269,8,FALSE)</f>
        <v>A2bd</v>
      </c>
      <c r="S633" s="1" t="s">
        <v>117</v>
      </c>
      <c r="T633" s="20" t="b">
        <f t="shared" si="573"/>
        <v>0</v>
      </c>
      <c r="U633" s="20">
        <f>VLOOKUP($K633,GlobSheetPaste!$H$3:$P$1269,9,FALSE)</f>
        <v>2018</v>
      </c>
      <c r="V633" s="19">
        <v>5</v>
      </c>
      <c r="W633" s="19">
        <v>61</v>
      </c>
      <c r="X633" s="2" t="b">
        <f t="shared" ref="X633:Y633" si="707">ISNUMBER(V633)</f>
        <v>1</v>
      </c>
      <c r="Y633" s="2" t="b">
        <f t="shared" si="707"/>
        <v>1</v>
      </c>
      <c r="Z633" s="2" t="s">
        <v>89</v>
      </c>
      <c r="AB633" s="2" t="s">
        <v>83</v>
      </c>
      <c r="AC633" s="24" t="str">
        <f ca="1">IFERROR(__xludf.DUMMYFUNCTION("SPLIT(AB633,""_"")"),"Coastal")</f>
        <v>Coastal</v>
      </c>
      <c r="AD633" s="24"/>
      <c r="AE633" s="24">
        <f>VLOOKUP(J633,rangearea210527!$B$2:$C$1159,2,TRUE)</f>
        <v>1807630.138</v>
      </c>
      <c r="AF633" s="26"/>
      <c r="AG633" s="26">
        <v>262</v>
      </c>
      <c r="AH633" s="26" t="s">
        <v>84</v>
      </c>
      <c r="AI633" s="26" t="s">
        <v>91</v>
      </c>
      <c r="AJ633" s="27" t="s">
        <v>1553</v>
      </c>
      <c r="AK633" s="27"/>
      <c r="AL633" s="26">
        <v>15</v>
      </c>
      <c r="AM633" s="26">
        <v>0</v>
      </c>
      <c r="AN633" s="26">
        <v>0</v>
      </c>
      <c r="AO633" s="29">
        <v>0</v>
      </c>
      <c r="AP633" s="30"/>
      <c r="AQ633" s="30"/>
      <c r="AR633" s="30"/>
      <c r="AS633" s="1">
        <v>1</v>
      </c>
      <c r="AT633" s="1"/>
      <c r="AU633" s="1"/>
      <c r="AV633" s="1"/>
      <c r="AW633" s="1">
        <v>1</v>
      </c>
      <c r="AX633" s="1">
        <v>1</v>
      </c>
      <c r="AY633" s="1">
        <v>1</v>
      </c>
      <c r="BA633" s="1">
        <v>1</v>
      </c>
      <c r="BJ633" s="1">
        <v>1</v>
      </c>
      <c r="BK633" s="1">
        <v>1</v>
      </c>
      <c r="BL633" s="1"/>
      <c r="BM633" s="1"/>
      <c r="BN633" s="1">
        <v>1</v>
      </c>
      <c r="BO633" s="1"/>
      <c r="BP633" s="2" t="s">
        <v>1599</v>
      </c>
      <c r="BU633" s="1"/>
      <c r="BV633" s="1"/>
      <c r="BW633" s="1">
        <v>0</v>
      </c>
    </row>
    <row r="634" spans="1:75" ht="15.75" hidden="1" customHeight="1" x14ac:dyDescent="0.3">
      <c r="A634" s="2">
        <v>628</v>
      </c>
      <c r="B634" s="2">
        <v>1</v>
      </c>
      <c r="C634" s="2" t="s">
        <v>1392</v>
      </c>
      <c r="D634" s="1">
        <v>11</v>
      </c>
      <c r="E634" s="2" t="str">
        <f t="shared" si="571"/>
        <v>11_Rhinopristiformes</v>
      </c>
      <c r="F634" s="2" t="s">
        <v>1548</v>
      </c>
      <c r="G634" s="2" t="s">
        <v>1599</v>
      </c>
      <c r="H634" s="2" t="s">
        <v>1603</v>
      </c>
      <c r="I634" s="2" t="s">
        <v>967</v>
      </c>
      <c r="J634" s="2" t="s">
        <v>1616</v>
      </c>
      <c r="K634" s="19" t="str">
        <f t="shared" si="572"/>
        <v>Rhynchobatus springeri</v>
      </c>
      <c r="L634" s="20">
        <f>VLOOKUP($K634,GlobSheetPaste!$H$3:$P$1269,2,FALSE)</f>
        <v>60182</v>
      </c>
      <c r="M634" s="20">
        <f>VLOOKUP($K634,GlobSheetPaste!$H$3:$P$1269,3,FALSE)</f>
        <v>124448942</v>
      </c>
      <c r="N634" s="20" t="str">
        <f>VLOOKUP($K634,GlobSheetPaste!$H$3:$P$1269,4,FALSE)</f>
        <v>published</v>
      </c>
      <c r="O634" s="20" t="str">
        <f>VLOOKUP($K634,GlobSheetPaste!$H$3:$P$1269,5,FALSE)</f>
        <v>VU</v>
      </c>
      <c r="P634" s="20">
        <f>VLOOKUP($K634,GlobSheetPaste!$H$3:$P$1269,6,FALSE)</f>
        <v>2006</v>
      </c>
      <c r="Q634" s="20" t="str">
        <f>VLOOKUP($K634,GlobSheetPaste!$H$3:$P$1269,7,FALSE)</f>
        <v>CR</v>
      </c>
      <c r="R634" s="20" t="str">
        <f>VLOOKUP($K634,GlobSheetPaste!$H$3:$P$1269,8,FALSE)</f>
        <v>A2bd</v>
      </c>
      <c r="S634" s="20" t="str">
        <f>IF(O634=Q634,"NoChange","non-genuine change")</f>
        <v>non-genuine change</v>
      </c>
      <c r="T634" s="20" t="b">
        <f t="shared" si="573"/>
        <v>0</v>
      </c>
      <c r="U634" s="20">
        <f>VLOOKUP($K634,GlobSheetPaste!$H$3:$P$1269,9,FALSE)</f>
        <v>2018</v>
      </c>
      <c r="V634" s="19">
        <v>16</v>
      </c>
      <c r="W634" s="19">
        <v>40</v>
      </c>
      <c r="X634" s="2" t="b">
        <f t="shared" ref="X634:Y634" si="708">ISNUMBER(V634)</f>
        <v>1</v>
      </c>
      <c r="Y634" s="2" t="b">
        <f t="shared" si="708"/>
        <v>1</v>
      </c>
      <c r="Z634" s="2" t="s">
        <v>1436</v>
      </c>
      <c r="AB634" s="2" t="s">
        <v>83</v>
      </c>
      <c r="AC634" s="24" t="str">
        <f ca="1">IFERROR(__xludf.DUMMYFUNCTION("SPLIT(AB634,""_"")"),"Coastal")</f>
        <v>Coastal</v>
      </c>
      <c r="AD634" s="24"/>
      <c r="AE634" s="24">
        <f>VLOOKUP(J634,rangearea210527!$B$2:$C$1159,2,TRUE)</f>
        <v>2433160.034</v>
      </c>
      <c r="AF634" s="26"/>
      <c r="AG634" s="26">
        <v>213</v>
      </c>
      <c r="AH634" s="26" t="s">
        <v>84</v>
      </c>
      <c r="AI634" s="26" t="s">
        <v>98</v>
      </c>
      <c r="AJ634" s="27" t="s">
        <v>1591</v>
      </c>
      <c r="AK634" s="27"/>
      <c r="AL634" s="26">
        <v>15</v>
      </c>
      <c r="AM634" s="26">
        <v>0</v>
      </c>
      <c r="AN634" s="26">
        <v>0</v>
      </c>
      <c r="AO634" s="29">
        <v>0</v>
      </c>
      <c r="AP634" s="30"/>
      <c r="AQ634" s="30"/>
      <c r="AR634" s="30"/>
      <c r="AS634" s="1">
        <v>1</v>
      </c>
      <c r="AT634" s="1"/>
      <c r="AU634" s="1"/>
      <c r="AV634" s="1"/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J634" s="1">
        <v>1</v>
      </c>
      <c r="BK634" s="1">
        <v>1</v>
      </c>
      <c r="BL634" s="1"/>
      <c r="BM634" s="1"/>
      <c r="BN634" s="1">
        <v>1</v>
      </c>
      <c r="BO634" s="1"/>
      <c r="BP634" s="2" t="s">
        <v>1599</v>
      </c>
      <c r="BU634" s="1"/>
      <c r="BV634" s="1"/>
      <c r="BW634" s="1">
        <v>0</v>
      </c>
    </row>
    <row r="635" spans="1:75" ht="15.75" hidden="1" customHeight="1" x14ac:dyDescent="0.3">
      <c r="A635" s="2">
        <v>629</v>
      </c>
      <c r="B635" s="2">
        <v>1</v>
      </c>
      <c r="C635" s="2" t="s">
        <v>1392</v>
      </c>
      <c r="D635" s="1">
        <v>11</v>
      </c>
      <c r="E635" s="2" t="str">
        <f t="shared" si="571"/>
        <v>11_Rhinopristiformes</v>
      </c>
      <c r="F635" s="2" t="s">
        <v>1548</v>
      </c>
      <c r="G635" s="2" t="s">
        <v>1599</v>
      </c>
      <c r="H635" s="2" t="s">
        <v>1617</v>
      </c>
      <c r="I635" s="2" t="s">
        <v>1618</v>
      </c>
      <c r="J635" s="2" t="s">
        <v>1619</v>
      </c>
      <c r="K635" s="19" t="str">
        <f t="shared" si="572"/>
        <v>Rhynchorhina mauritaniensis</v>
      </c>
      <c r="L635" s="20">
        <f>VLOOKUP($K635,GlobSheetPaste!$H$3:$P$1269,2,FALSE)</f>
        <v>130391495</v>
      </c>
      <c r="M635" s="20">
        <f>VLOOKUP($K635,GlobSheetPaste!$H$3:$P$1269,3,FALSE)</f>
        <v>130392523</v>
      </c>
      <c r="N635" s="20" t="str">
        <f>VLOOKUP($K635,GlobSheetPaste!$H$3:$P$1269,4,FALSE)</f>
        <v>published</v>
      </c>
      <c r="O635" s="20" t="str">
        <f>VLOOKUP($K635,GlobSheetPaste!$H$3:$P$1269,5,FALSE)</f>
        <v>NE</v>
      </c>
      <c r="P635" s="20" t="str">
        <f>VLOOKUP($K635,GlobSheetPaste!$H$3:$P$1269,6,FALSE)</f>
        <v>NA</v>
      </c>
      <c r="Q635" s="20" t="str">
        <f>VLOOKUP($K635,GlobSheetPaste!$H$3:$P$1269,7,FALSE)</f>
        <v>CR</v>
      </c>
      <c r="R635" s="20" t="str">
        <f>VLOOKUP($K635,GlobSheetPaste!$H$3:$P$1269,8,FALSE)</f>
        <v>A2bd</v>
      </c>
      <c r="S635" s="1" t="s">
        <v>117</v>
      </c>
      <c r="T635" s="20" t="b">
        <f t="shared" si="573"/>
        <v>0</v>
      </c>
      <c r="U635" s="20">
        <f>VLOOKUP($K635,GlobSheetPaste!$H$3:$P$1269,9,FALSE)</f>
        <v>2018</v>
      </c>
      <c r="V635" s="19">
        <v>0</v>
      </c>
      <c r="W635" s="19">
        <v>20</v>
      </c>
      <c r="X635" s="2" t="b">
        <f t="shared" ref="X635:Y635" si="709">ISNUMBER(V635)</f>
        <v>1</v>
      </c>
      <c r="Y635" s="2" t="b">
        <f t="shared" si="709"/>
        <v>1</v>
      </c>
      <c r="Z635" s="2" t="s">
        <v>1532</v>
      </c>
      <c r="AB635" s="2" t="s">
        <v>83</v>
      </c>
      <c r="AC635" s="24" t="str">
        <f ca="1">IFERROR(__xludf.DUMMYFUNCTION("SPLIT(AB635,""_"")"),"Coastal")</f>
        <v>Coastal</v>
      </c>
      <c r="AD635" s="24"/>
      <c r="AE635" s="24">
        <f>VLOOKUP(J635,rangearea210527!$B$2:$C$1159,2,TRUE)</f>
        <v>792.85378400000002</v>
      </c>
      <c r="AF635" s="26" t="s">
        <v>118</v>
      </c>
      <c r="AG635" s="26">
        <v>275</v>
      </c>
      <c r="AH635" s="26" t="s">
        <v>84</v>
      </c>
      <c r="AI635" s="26" t="s">
        <v>91</v>
      </c>
      <c r="AJ635" s="27" t="s">
        <v>1553</v>
      </c>
      <c r="AK635" s="27"/>
      <c r="AL635" s="26">
        <v>15</v>
      </c>
      <c r="AM635" s="26">
        <v>0</v>
      </c>
      <c r="AN635" s="26">
        <v>0</v>
      </c>
      <c r="AO635" s="29">
        <v>0</v>
      </c>
      <c r="AP635" s="30"/>
      <c r="AQ635" s="30"/>
      <c r="AR635" s="30"/>
      <c r="AS635" s="1">
        <v>0</v>
      </c>
      <c r="AT635" s="1"/>
      <c r="AU635" s="1"/>
      <c r="AV635" s="1"/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B635" s="1">
        <v>1</v>
      </c>
      <c r="BH635" s="1">
        <v>1</v>
      </c>
      <c r="BI635" s="1">
        <v>1</v>
      </c>
      <c r="BJ635" s="1">
        <v>1</v>
      </c>
      <c r="BK635" s="1">
        <v>1</v>
      </c>
      <c r="BL635" s="1"/>
      <c r="BM635" s="1"/>
      <c r="BN635" s="1">
        <v>1</v>
      </c>
      <c r="BO635" s="1"/>
      <c r="BP635" s="2" t="s">
        <v>1599</v>
      </c>
      <c r="BU635" s="1"/>
      <c r="BV635" s="1"/>
      <c r="BW635" s="1">
        <v>0</v>
      </c>
    </row>
    <row r="636" spans="1:75" ht="15.75" hidden="1" customHeight="1" x14ac:dyDescent="0.3">
      <c r="A636" s="2">
        <v>630</v>
      </c>
      <c r="B636" s="2">
        <v>1</v>
      </c>
      <c r="C636" s="2" t="s">
        <v>1392</v>
      </c>
      <c r="D636" s="1">
        <v>11</v>
      </c>
      <c r="E636" s="2" t="str">
        <f t="shared" si="571"/>
        <v>11_Rhinopristiformes</v>
      </c>
      <c r="F636" s="2" t="s">
        <v>1548</v>
      </c>
      <c r="G636" s="2" t="s">
        <v>1620</v>
      </c>
      <c r="H636" s="2" t="s">
        <v>1621</v>
      </c>
      <c r="I636" s="2" t="s">
        <v>1622</v>
      </c>
      <c r="J636" s="2" t="s">
        <v>1623</v>
      </c>
      <c r="K636" s="19" t="str">
        <f t="shared" si="572"/>
        <v>Acroteriobatus annulatus</v>
      </c>
      <c r="L636" s="20">
        <f>VLOOKUP($K636,GlobSheetPaste!$H$3:$P$1269,2,FALSE)</f>
        <v>60163</v>
      </c>
      <c r="M636" s="20">
        <f>VLOOKUP($K636,GlobSheetPaste!$H$3:$P$1269,3,FALSE)</f>
        <v>124446397</v>
      </c>
      <c r="N636" s="20" t="str">
        <f>VLOOKUP($K636,GlobSheetPaste!$H$3:$P$1269,4,FALSE)</f>
        <v>published</v>
      </c>
      <c r="O636" s="20" t="str">
        <f>VLOOKUP($K636,GlobSheetPaste!$H$3:$P$1269,5,FALSE)</f>
        <v>LC</v>
      </c>
      <c r="P636" s="20">
        <f>VLOOKUP($K636,GlobSheetPaste!$H$3:$P$1269,6,FALSE)</f>
        <v>2006</v>
      </c>
      <c r="Q636" s="20" t="str">
        <f>VLOOKUP($K636,GlobSheetPaste!$H$3:$P$1269,7,FALSE)</f>
        <v>VU</v>
      </c>
      <c r="R636" s="20" t="str">
        <f>VLOOKUP($K636,GlobSheetPaste!$H$3:$P$1269,8,FALSE)</f>
        <v>A2bcd</v>
      </c>
      <c r="S636" s="20" t="str">
        <f t="shared" ref="S636:S639" si="710">IF(O636=Q636,"NoChange","non-genuine change")</f>
        <v>non-genuine change</v>
      </c>
      <c r="T636" s="20" t="b">
        <f t="shared" si="573"/>
        <v>0</v>
      </c>
      <c r="U636" s="22">
        <f>VLOOKUP($K636,GlobSheetPaste!$H$3:$P$1269,9,FALSE)</f>
        <v>43862</v>
      </c>
      <c r="V636" s="19">
        <v>0</v>
      </c>
      <c r="W636" s="19">
        <v>73</v>
      </c>
      <c r="X636" s="2" t="b">
        <f t="shared" ref="X636:Y636" si="711">ISNUMBER(V636)</f>
        <v>1</v>
      </c>
      <c r="Y636" s="2" t="b">
        <f t="shared" si="711"/>
        <v>1</v>
      </c>
      <c r="Z636" s="2" t="s">
        <v>1624</v>
      </c>
      <c r="AB636" s="2" t="s">
        <v>83</v>
      </c>
      <c r="AC636" s="24" t="str">
        <f ca="1">IFERROR(__xludf.DUMMYFUNCTION("SPLIT(AB636,""_"")"),"Coastal")</f>
        <v>Coastal</v>
      </c>
      <c r="AD636" s="24"/>
      <c r="AE636" s="24">
        <f>VLOOKUP(J636,rangearea210527!$B$2:$C$1159,2,TRUE)</f>
        <v>23033.67182</v>
      </c>
      <c r="AF636" s="26" t="s">
        <v>118</v>
      </c>
      <c r="AG636" s="26">
        <v>140</v>
      </c>
      <c r="AH636" s="26" t="s">
        <v>84</v>
      </c>
      <c r="AI636" s="26" t="s">
        <v>85</v>
      </c>
      <c r="AJ636" s="27" t="s">
        <v>1568</v>
      </c>
      <c r="AK636" s="27"/>
      <c r="AL636" s="26">
        <v>5</v>
      </c>
      <c r="AM636" s="26">
        <v>0</v>
      </c>
      <c r="AN636" s="26">
        <v>0</v>
      </c>
      <c r="AO636" s="29">
        <v>0</v>
      </c>
      <c r="AP636" s="30"/>
      <c r="AQ636" s="30"/>
      <c r="AR636" s="30"/>
      <c r="AS636" s="1">
        <v>0</v>
      </c>
      <c r="AT636" s="1"/>
      <c r="AU636" s="1"/>
      <c r="AV636" s="1"/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B636" s="1">
        <v>1</v>
      </c>
      <c r="BH636" s="1">
        <v>1</v>
      </c>
      <c r="BI636" s="1">
        <v>1</v>
      </c>
      <c r="BJ636" s="1">
        <v>1</v>
      </c>
      <c r="BK636" s="1">
        <v>1</v>
      </c>
      <c r="BL636" s="1"/>
      <c r="BM636" s="1"/>
      <c r="BN636" s="1"/>
      <c r="BO636" s="1"/>
      <c r="BP636" s="2" t="s">
        <v>1620</v>
      </c>
      <c r="BQ636" s="1"/>
      <c r="BR636" s="1"/>
      <c r="BS636" s="1"/>
      <c r="BT636" s="1">
        <v>1</v>
      </c>
      <c r="BU636" s="1"/>
      <c r="BV636" s="1"/>
      <c r="BW636" s="1">
        <v>0</v>
      </c>
    </row>
    <row r="637" spans="1:75" ht="15.75" hidden="1" customHeight="1" x14ac:dyDescent="0.3">
      <c r="A637" s="2">
        <v>631</v>
      </c>
      <c r="B637" s="2">
        <v>1</v>
      </c>
      <c r="C637" s="2" t="s">
        <v>1392</v>
      </c>
      <c r="D637" s="1">
        <v>11</v>
      </c>
      <c r="E637" s="2" t="str">
        <f t="shared" si="571"/>
        <v>11_Rhinopristiformes</v>
      </c>
      <c r="F637" s="2" t="s">
        <v>1548</v>
      </c>
      <c r="G637" s="2" t="s">
        <v>1620</v>
      </c>
      <c r="H637" s="2" t="s">
        <v>1621</v>
      </c>
      <c r="I637" s="2" t="s">
        <v>1372</v>
      </c>
      <c r="J637" s="2" t="s">
        <v>1625</v>
      </c>
      <c r="K637" s="19" t="str">
        <f t="shared" si="572"/>
        <v>Acroteriobatus blochii</v>
      </c>
      <c r="L637" s="20">
        <f>VLOOKUP($K637,GlobSheetPaste!$H$3:$P$1269,2,FALSE)</f>
        <v>60164</v>
      </c>
      <c r="M637" s="20">
        <f>VLOOKUP($K637,GlobSheetPaste!$H$3:$P$1269,3,FALSE)</f>
        <v>124446536</v>
      </c>
      <c r="N637" s="20" t="str">
        <f>VLOOKUP($K637,GlobSheetPaste!$H$3:$P$1269,4,FALSE)</f>
        <v>published</v>
      </c>
      <c r="O637" s="20" t="str">
        <f>VLOOKUP($K637,GlobSheetPaste!$H$3:$P$1269,5,FALSE)</f>
        <v>LC</v>
      </c>
      <c r="P637" s="20">
        <f>VLOOKUP($K637,GlobSheetPaste!$H$3:$P$1269,6,FALSE)</f>
        <v>2006</v>
      </c>
      <c r="Q637" s="20" t="str">
        <f>VLOOKUP($K637,GlobSheetPaste!$H$3:$P$1269,7,FALSE)</f>
        <v>LC</v>
      </c>
      <c r="R637" s="20" t="str">
        <f>VLOOKUP($K637,GlobSheetPaste!$H$3:$P$1269,8,FALSE)</f>
        <v>NA</v>
      </c>
      <c r="S637" s="20" t="str">
        <f t="shared" si="710"/>
        <v>NoChange</v>
      </c>
      <c r="T637" s="20" t="b">
        <f t="shared" si="573"/>
        <v>0</v>
      </c>
      <c r="U637" s="20">
        <f>VLOOKUP($K637,GlobSheetPaste!$H$3:$P$1269,9,FALSE)</f>
        <v>2018</v>
      </c>
      <c r="V637" s="19">
        <v>0</v>
      </c>
      <c r="W637" s="19">
        <v>11</v>
      </c>
      <c r="X637" s="2" t="b">
        <f t="shared" ref="X637:Y637" si="712">ISNUMBER(V637)</f>
        <v>1</v>
      </c>
      <c r="Y637" s="2" t="b">
        <f t="shared" si="712"/>
        <v>1</v>
      </c>
      <c r="Z637" s="2" t="s">
        <v>89</v>
      </c>
      <c r="AB637" s="2" t="s">
        <v>83</v>
      </c>
      <c r="AC637" s="24" t="str">
        <f ca="1">IFERROR(__xludf.DUMMYFUNCTION("SPLIT(AB637,""_"")"),"Coastal")</f>
        <v>Coastal</v>
      </c>
      <c r="AD637" s="24"/>
      <c r="AE637" s="24">
        <f>VLOOKUP(J637,rangearea210527!$B$2:$C$1159,2,TRUE)</f>
        <v>196.5211505</v>
      </c>
      <c r="AF637" s="26" t="s">
        <v>118</v>
      </c>
      <c r="AG637" s="26">
        <v>96</v>
      </c>
      <c r="AH637" s="26" t="s">
        <v>84</v>
      </c>
      <c r="AI637" s="26" t="s">
        <v>85</v>
      </c>
      <c r="AJ637" s="27" t="s">
        <v>1568</v>
      </c>
      <c r="AK637" s="27"/>
      <c r="AL637" s="26"/>
      <c r="AM637" s="26">
        <v>0</v>
      </c>
      <c r="AN637" s="26">
        <v>0</v>
      </c>
      <c r="AO637" s="29">
        <v>0</v>
      </c>
      <c r="AP637" s="30"/>
      <c r="AQ637" s="30"/>
      <c r="AR637" s="30"/>
      <c r="AS637" s="1">
        <v>0</v>
      </c>
      <c r="AT637" s="1"/>
      <c r="AU637" s="1"/>
      <c r="AV637" s="1"/>
      <c r="AW637" s="1">
        <v>1</v>
      </c>
      <c r="AX637" s="1">
        <v>1</v>
      </c>
      <c r="AY637" s="1">
        <v>1</v>
      </c>
      <c r="BA637" s="1">
        <v>1</v>
      </c>
      <c r="BH637" s="1">
        <v>1</v>
      </c>
      <c r="BJ637" s="1">
        <v>1</v>
      </c>
      <c r="BK637" s="1">
        <v>1</v>
      </c>
      <c r="BL637" s="1"/>
      <c r="BM637" s="1"/>
      <c r="BN637" s="1"/>
      <c r="BO637" s="1"/>
      <c r="BP637" s="2" t="s">
        <v>1620</v>
      </c>
      <c r="BQ637" s="1"/>
      <c r="BR637" s="1"/>
      <c r="BS637" s="1"/>
      <c r="BT637" s="1">
        <v>1</v>
      </c>
      <c r="BU637" s="1"/>
      <c r="BV637" s="1"/>
      <c r="BW637" s="1">
        <v>0</v>
      </c>
    </row>
    <row r="638" spans="1:75" ht="15.75" hidden="1" customHeight="1" x14ac:dyDescent="0.3">
      <c r="A638" s="2">
        <v>632</v>
      </c>
      <c r="B638" s="2">
        <v>1</v>
      </c>
      <c r="C638" s="2" t="s">
        <v>1392</v>
      </c>
      <c r="D638" s="1">
        <v>11</v>
      </c>
      <c r="E638" s="2" t="str">
        <f t="shared" si="571"/>
        <v>11_Rhinopristiformes</v>
      </c>
      <c r="F638" s="2" t="s">
        <v>1548</v>
      </c>
      <c r="G638" s="2" t="s">
        <v>1620</v>
      </c>
      <c r="H638" s="2" t="s">
        <v>1621</v>
      </c>
      <c r="I638" s="2" t="s">
        <v>1626</v>
      </c>
      <c r="J638" s="2" t="s">
        <v>1627</v>
      </c>
      <c r="K638" s="19" t="str">
        <f t="shared" si="572"/>
        <v>Acroteriobatus leucospilus</v>
      </c>
      <c r="L638" s="20">
        <f>VLOOKUP($K638,GlobSheetPaste!$H$3:$P$1269,2,FALSE)</f>
        <v>161555</v>
      </c>
      <c r="M638" s="20">
        <f>VLOOKUP($K638,GlobSheetPaste!$H$3:$P$1269,3,FALSE)</f>
        <v>124505883</v>
      </c>
      <c r="N638" s="20" t="str">
        <f>VLOOKUP($K638,GlobSheetPaste!$H$3:$P$1269,4,FALSE)</f>
        <v>published</v>
      </c>
      <c r="O638" s="20" t="str">
        <f>VLOOKUP($K638,GlobSheetPaste!$H$3:$P$1269,5,FALSE)</f>
        <v>DD</v>
      </c>
      <c r="P638" s="20">
        <f>VLOOKUP($K638,GlobSheetPaste!$H$3:$P$1269,6,FALSE)</f>
        <v>2008</v>
      </c>
      <c r="Q638" s="20" t="str">
        <f>VLOOKUP($K638,GlobSheetPaste!$H$3:$P$1269,7,FALSE)</f>
        <v>EN</v>
      </c>
      <c r="R638" s="20" t="str">
        <f>VLOOKUP($K638,GlobSheetPaste!$H$3:$P$1269,8,FALSE)</f>
        <v>A2d</v>
      </c>
      <c r="S638" s="20" t="str">
        <f t="shared" si="710"/>
        <v>non-genuine change</v>
      </c>
      <c r="T638" s="20" t="b">
        <f t="shared" si="573"/>
        <v>0</v>
      </c>
      <c r="U638" s="20">
        <f>VLOOKUP($K638,GlobSheetPaste!$H$3:$P$1269,9,FALSE)</f>
        <v>2018</v>
      </c>
      <c r="V638" s="19">
        <v>0</v>
      </c>
      <c r="W638" s="19">
        <v>100</v>
      </c>
      <c r="X638" s="2" t="b">
        <f t="shared" ref="X638:Y638" si="713">ISNUMBER(V638)</f>
        <v>1</v>
      </c>
      <c r="Y638" s="2" t="b">
        <f t="shared" si="713"/>
        <v>1</v>
      </c>
      <c r="Z638" s="2" t="s">
        <v>89</v>
      </c>
      <c r="AB638" s="2" t="s">
        <v>83</v>
      </c>
      <c r="AC638" s="24" t="str">
        <f ca="1">IFERROR(__xludf.DUMMYFUNCTION("SPLIT(AB638,""_"")"),"Coastal")</f>
        <v>Coastal</v>
      </c>
      <c r="AD638" s="24"/>
      <c r="AE638" s="24">
        <f>VLOOKUP(J638,rangearea210527!$B$2:$C$1159,2,TRUE)</f>
        <v>132934.00229999999</v>
      </c>
      <c r="AF638" s="26" t="s">
        <v>118</v>
      </c>
      <c r="AG638" s="26">
        <v>120</v>
      </c>
      <c r="AH638" s="26" t="s">
        <v>84</v>
      </c>
      <c r="AI638" s="26" t="s">
        <v>85</v>
      </c>
      <c r="AJ638" s="27" t="s">
        <v>1568</v>
      </c>
      <c r="AK638" s="27"/>
      <c r="AL638" s="26">
        <v>5</v>
      </c>
      <c r="AM638" s="26">
        <v>0</v>
      </c>
      <c r="AN638" s="26">
        <v>0</v>
      </c>
      <c r="AO638" s="29">
        <v>0</v>
      </c>
      <c r="AP638" s="30"/>
      <c r="AQ638" s="30"/>
      <c r="AR638" s="30"/>
      <c r="AS638" s="1">
        <v>0</v>
      </c>
      <c r="AT638" s="1"/>
      <c r="AU638" s="1"/>
      <c r="AV638" s="1"/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B638" s="1">
        <v>1</v>
      </c>
      <c r="BH638" s="1">
        <v>1</v>
      </c>
      <c r="BI638" s="1">
        <v>1</v>
      </c>
      <c r="BJ638" s="1">
        <v>1</v>
      </c>
      <c r="BK638" s="1">
        <v>1</v>
      </c>
      <c r="BL638" s="1"/>
      <c r="BM638" s="1"/>
      <c r="BN638" s="1"/>
      <c r="BO638" s="1"/>
      <c r="BP638" s="2" t="s">
        <v>1620</v>
      </c>
      <c r="BQ638" s="1"/>
      <c r="BR638" s="1"/>
      <c r="BS638" s="1"/>
      <c r="BT638" s="1">
        <v>1</v>
      </c>
      <c r="BU638" s="1"/>
      <c r="BV638" s="1"/>
      <c r="BW638" s="1">
        <v>0</v>
      </c>
    </row>
    <row r="639" spans="1:75" ht="15.75" hidden="1" customHeight="1" x14ac:dyDescent="0.3">
      <c r="A639" s="2">
        <v>633</v>
      </c>
      <c r="B639" s="2">
        <v>1</v>
      </c>
      <c r="C639" s="2" t="s">
        <v>1392</v>
      </c>
      <c r="D639" s="1">
        <v>11</v>
      </c>
      <c r="E639" s="2" t="str">
        <f t="shared" si="571"/>
        <v>11_Rhinopristiformes</v>
      </c>
      <c r="F639" s="2" t="s">
        <v>1548</v>
      </c>
      <c r="G639" s="2" t="s">
        <v>1620</v>
      </c>
      <c r="H639" s="2" t="s">
        <v>1621</v>
      </c>
      <c r="I639" s="2" t="s">
        <v>1628</v>
      </c>
      <c r="J639" s="2" t="s">
        <v>1629</v>
      </c>
      <c r="K639" s="19" t="str">
        <f t="shared" si="572"/>
        <v>Acroteriobatus ocellatus</v>
      </c>
      <c r="L639" s="20">
        <f>VLOOKUP($K639,GlobSheetPaste!$H$3:$P$1269,2,FALSE)</f>
        <v>161697</v>
      </c>
      <c r="M639" s="20">
        <f>VLOOKUP($K639,GlobSheetPaste!$H$3:$P$1269,3,FALSE)</f>
        <v>124530008</v>
      </c>
      <c r="N639" s="20" t="str">
        <f>VLOOKUP($K639,GlobSheetPaste!$H$3:$P$1269,4,FALSE)</f>
        <v>published</v>
      </c>
      <c r="O639" s="20" t="str">
        <f>VLOOKUP($K639,GlobSheetPaste!$H$3:$P$1269,5,FALSE)</f>
        <v>DD</v>
      </c>
      <c r="P639" s="20">
        <f>VLOOKUP($K639,GlobSheetPaste!$H$3:$P$1269,6,FALSE)</f>
        <v>2008</v>
      </c>
      <c r="Q639" s="20" t="str">
        <f>VLOOKUP($K639,GlobSheetPaste!$H$3:$P$1269,7,FALSE)</f>
        <v>DD</v>
      </c>
      <c r="R639" s="20" t="str">
        <f>VLOOKUP($K639,GlobSheetPaste!$H$3:$P$1269,8,FALSE)</f>
        <v>NA</v>
      </c>
      <c r="S639" s="20" t="str">
        <f t="shared" si="710"/>
        <v>NoChange</v>
      </c>
      <c r="T639" s="20" t="b">
        <f t="shared" si="573"/>
        <v>0</v>
      </c>
      <c r="U639" s="20">
        <f>VLOOKUP($K639,GlobSheetPaste!$H$3:$P$1269,9,FALSE)</f>
        <v>2018</v>
      </c>
      <c r="V639" s="19">
        <v>60</v>
      </c>
      <c r="W639" s="19">
        <v>185</v>
      </c>
      <c r="X639" s="2" t="b">
        <f t="shared" ref="X639:Y639" si="714">ISNUMBER(V639)</f>
        <v>1</v>
      </c>
      <c r="Y639" s="2" t="b">
        <f t="shared" si="714"/>
        <v>1</v>
      </c>
      <c r="Z639" s="2" t="s">
        <v>89</v>
      </c>
      <c r="AB639" s="2" t="s">
        <v>83</v>
      </c>
      <c r="AC639" s="24" t="str">
        <f ca="1">IFERROR(__xludf.DUMMYFUNCTION("SPLIT(AB639,""_"")"),"Coastal")</f>
        <v>Coastal</v>
      </c>
      <c r="AD639" s="24"/>
      <c r="AE639" s="24">
        <f>VLOOKUP(J639,rangearea210527!$B$2:$C$1159,2,TRUE)</f>
        <v>49027.271959999998</v>
      </c>
      <c r="AF639" s="26" t="s">
        <v>118</v>
      </c>
      <c r="AG639" s="26">
        <v>81</v>
      </c>
      <c r="AH639" s="26" t="s">
        <v>84</v>
      </c>
      <c r="AI639" s="26" t="s">
        <v>85</v>
      </c>
      <c r="AJ639" s="27" t="s">
        <v>1568</v>
      </c>
      <c r="AK639" s="27"/>
      <c r="AL639" s="26"/>
      <c r="AM639" s="26">
        <v>0</v>
      </c>
      <c r="AN639" s="26">
        <v>0</v>
      </c>
      <c r="AO639" s="29">
        <v>0</v>
      </c>
      <c r="AP639" s="30"/>
      <c r="AQ639" s="30"/>
      <c r="AR639" s="30"/>
      <c r="AS639" s="1">
        <v>0</v>
      </c>
      <c r="AT639" s="1"/>
      <c r="AU639" s="1"/>
      <c r="AV639" s="1"/>
      <c r="AW639" s="1">
        <v>1</v>
      </c>
      <c r="AX639" s="1">
        <v>1</v>
      </c>
      <c r="AY639" s="1">
        <v>1</v>
      </c>
      <c r="BA639" s="1">
        <v>1</v>
      </c>
      <c r="BG639" s="1">
        <v>1</v>
      </c>
      <c r="BH639" s="1">
        <v>1</v>
      </c>
      <c r="BI639" s="1"/>
      <c r="BJ639" s="1">
        <v>1</v>
      </c>
      <c r="BK639" s="1">
        <v>1</v>
      </c>
      <c r="BL639" s="1"/>
      <c r="BM639" s="1"/>
      <c r="BN639" s="1"/>
      <c r="BO639" s="1"/>
      <c r="BP639" s="2" t="s">
        <v>1620</v>
      </c>
      <c r="BQ639" s="1"/>
      <c r="BR639" s="1"/>
      <c r="BS639" s="1"/>
      <c r="BT639" s="1">
        <v>1</v>
      </c>
      <c r="BU639" s="1"/>
      <c r="BV639" s="1"/>
      <c r="BW639" s="1">
        <v>0</v>
      </c>
    </row>
    <row r="640" spans="1:75" ht="15.75" hidden="1" customHeight="1" x14ac:dyDescent="0.3">
      <c r="A640" s="2">
        <v>634</v>
      </c>
      <c r="B640" s="2">
        <v>1</v>
      </c>
      <c r="C640" s="2" t="s">
        <v>1392</v>
      </c>
      <c r="D640" s="1">
        <v>11</v>
      </c>
      <c r="E640" s="2" t="str">
        <f t="shared" si="571"/>
        <v>11_Rhinopristiformes</v>
      </c>
      <c r="F640" s="2" t="s">
        <v>1548</v>
      </c>
      <c r="G640" s="2" t="s">
        <v>1620</v>
      </c>
      <c r="H640" s="2" t="s">
        <v>1621</v>
      </c>
      <c r="I640" s="2" t="s">
        <v>626</v>
      </c>
      <c r="J640" s="2" t="s">
        <v>1630</v>
      </c>
      <c r="K640" s="19" t="str">
        <f t="shared" si="572"/>
        <v>Acroteriobatus omanensis</v>
      </c>
      <c r="L640" s="20">
        <f>VLOOKUP($K640,GlobSheetPaste!$H$3:$P$1269,2,FALSE)</f>
        <v>107604242</v>
      </c>
      <c r="M640" s="20">
        <f>VLOOKUP($K640,GlobSheetPaste!$H$3:$P$1269,3,FALSE)</f>
        <v>109922500</v>
      </c>
      <c r="N640" s="20" t="str">
        <f>VLOOKUP($K640,GlobSheetPaste!$H$3:$P$1269,4,FALSE)</f>
        <v>published</v>
      </c>
      <c r="O640" s="20" t="str">
        <f>VLOOKUP($K640,GlobSheetPaste!$H$3:$P$1269,5,FALSE)</f>
        <v>NE</v>
      </c>
      <c r="P640" s="20" t="str">
        <f>VLOOKUP($K640,GlobSheetPaste!$H$3:$P$1269,6,FALSE)</f>
        <v>NA</v>
      </c>
      <c r="Q640" s="20" t="str">
        <f>VLOOKUP($K640,GlobSheetPaste!$H$3:$P$1269,7,FALSE)</f>
        <v>DD</v>
      </c>
      <c r="R640" s="20" t="str">
        <f>VLOOKUP($K640,GlobSheetPaste!$H$3:$P$1269,8,FALSE)</f>
        <v>NA</v>
      </c>
      <c r="S640" s="1" t="s">
        <v>117</v>
      </c>
      <c r="T640" s="20" t="b">
        <f t="shared" si="573"/>
        <v>0</v>
      </c>
      <c r="U640" s="20">
        <f>VLOOKUP($K640,GlobSheetPaste!$H$3:$P$1269,9,FALSE)</f>
        <v>2017</v>
      </c>
      <c r="V640" s="23">
        <v>0</v>
      </c>
      <c r="W640" s="19">
        <v>100</v>
      </c>
      <c r="X640" s="2" t="b">
        <f t="shared" ref="X640:Y640" si="715">ISNUMBER(V640)</f>
        <v>1</v>
      </c>
      <c r="Y640" s="2" t="b">
        <f t="shared" si="715"/>
        <v>1</v>
      </c>
      <c r="Z640" s="1" t="s">
        <v>1451</v>
      </c>
      <c r="AB640" s="2" t="s">
        <v>83</v>
      </c>
      <c r="AC640" s="24" t="str">
        <f ca="1">IFERROR(__xludf.DUMMYFUNCTION("SPLIT(AB640,""_"")"),"Coastal")</f>
        <v>Coastal</v>
      </c>
      <c r="AD640" s="24"/>
      <c r="AE640" s="24">
        <f>VLOOKUP(J640,rangearea210527!$B$2:$C$1159,2,TRUE)</f>
        <v>39290.526879999998</v>
      </c>
      <c r="AF640" s="26" t="s">
        <v>118</v>
      </c>
      <c r="AG640" s="26">
        <v>60</v>
      </c>
      <c r="AH640" s="26" t="s">
        <v>84</v>
      </c>
      <c r="AI640" s="26" t="s">
        <v>85</v>
      </c>
      <c r="AJ640" s="27" t="s">
        <v>1568</v>
      </c>
      <c r="AK640" s="27"/>
      <c r="AL640" s="26"/>
      <c r="AM640" s="26">
        <v>0</v>
      </c>
      <c r="AN640" s="26">
        <v>0</v>
      </c>
      <c r="AO640" s="29">
        <v>0</v>
      </c>
      <c r="AP640" s="30"/>
      <c r="AQ640" s="30"/>
      <c r="AR640" s="30"/>
      <c r="AS640" s="1">
        <v>0</v>
      </c>
      <c r="AT640" s="1"/>
      <c r="AU640" s="1"/>
      <c r="AV640" s="1"/>
      <c r="AW640" s="1">
        <v>1</v>
      </c>
      <c r="AX640" s="1">
        <v>1</v>
      </c>
      <c r="AY640" s="1">
        <v>1</v>
      </c>
      <c r="BA640" s="1">
        <v>1</v>
      </c>
      <c r="BG640" s="1">
        <v>1</v>
      </c>
      <c r="BH640" s="1">
        <v>1</v>
      </c>
      <c r="BI640" s="1"/>
      <c r="BJ640" s="1">
        <v>1</v>
      </c>
      <c r="BK640" s="1">
        <v>1</v>
      </c>
      <c r="BL640" s="1"/>
      <c r="BM640" s="1"/>
      <c r="BN640" s="1"/>
      <c r="BO640" s="1"/>
      <c r="BP640" s="2" t="s">
        <v>1620</v>
      </c>
      <c r="BU640" s="1"/>
      <c r="BV640" s="1"/>
      <c r="BW640" s="1">
        <v>0</v>
      </c>
    </row>
    <row r="641" spans="1:75" ht="15.75" hidden="1" customHeight="1" x14ac:dyDescent="0.3">
      <c r="A641" s="2">
        <v>635</v>
      </c>
      <c r="B641" s="2">
        <v>1</v>
      </c>
      <c r="C641" s="2" t="s">
        <v>1392</v>
      </c>
      <c r="D641" s="1">
        <v>11</v>
      </c>
      <c r="E641" s="2" t="str">
        <f t="shared" si="571"/>
        <v>11_Rhinopristiformes</v>
      </c>
      <c r="F641" s="2" t="s">
        <v>1548</v>
      </c>
      <c r="G641" s="2" t="s">
        <v>1620</v>
      </c>
      <c r="H641" s="2" t="s">
        <v>1621</v>
      </c>
      <c r="I641" s="2" t="s">
        <v>1631</v>
      </c>
      <c r="J641" s="2" t="s">
        <v>1632</v>
      </c>
      <c r="K641" s="19" t="str">
        <f t="shared" si="572"/>
        <v>Acroteriobatus salalah</v>
      </c>
      <c r="L641" s="20">
        <f>VLOOKUP($K641,GlobSheetPaste!$H$3:$P$1269,2,FALSE)</f>
        <v>60172</v>
      </c>
      <c r="M641" s="20">
        <f>VLOOKUP($K641,GlobSheetPaste!$H$3:$P$1269,3,FALSE)</f>
        <v>109899000</v>
      </c>
      <c r="N641" s="20" t="str">
        <f>VLOOKUP($K641,GlobSheetPaste!$H$3:$P$1269,4,FALSE)</f>
        <v>published</v>
      </c>
      <c r="O641" s="20" t="str">
        <f>VLOOKUP($K641,GlobSheetPaste!$H$3:$P$1269,5,FALSE)</f>
        <v>DD</v>
      </c>
      <c r="P641" s="20">
        <f>VLOOKUP($K641,GlobSheetPaste!$H$3:$P$1269,6,FALSE)</f>
        <v>2006</v>
      </c>
      <c r="Q641" s="20" t="str">
        <f>VLOOKUP($K641,GlobSheetPaste!$H$3:$P$1269,7,FALSE)</f>
        <v>NT</v>
      </c>
      <c r="R641" s="20" t="str">
        <f>VLOOKUP($K641,GlobSheetPaste!$H$3:$P$1269,8,FALSE)</f>
        <v>A2d+3d</v>
      </c>
      <c r="S641" s="20" t="str">
        <f t="shared" ref="S641:S642" si="716">IF(O641=Q641,"NoChange","non-genuine change")</f>
        <v>non-genuine change</v>
      </c>
      <c r="T641" s="20" t="b">
        <f t="shared" si="573"/>
        <v>0</v>
      </c>
      <c r="U641" s="20">
        <f>VLOOKUP($K641,GlobSheetPaste!$H$3:$P$1269,9,FALSE)</f>
        <v>2017</v>
      </c>
      <c r="V641" s="19">
        <v>10</v>
      </c>
      <c r="W641" s="19">
        <v>30</v>
      </c>
      <c r="X641" s="2" t="b">
        <f t="shared" ref="X641:Y641" si="717">ISNUMBER(V641)</f>
        <v>1</v>
      </c>
      <c r="Y641" s="2" t="b">
        <f t="shared" si="717"/>
        <v>1</v>
      </c>
      <c r="Z641" s="2" t="s">
        <v>89</v>
      </c>
      <c r="AB641" s="2" t="s">
        <v>83</v>
      </c>
      <c r="AC641" s="24" t="str">
        <f ca="1">IFERROR(__xludf.DUMMYFUNCTION("SPLIT(AB641,""_"")"),"Coastal")</f>
        <v>Coastal</v>
      </c>
      <c r="AD641" s="24"/>
      <c r="AE641" s="24">
        <f>VLOOKUP(J641,rangearea210527!$B$2:$C$1159,2,TRUE)</f>
        <v>10827.15135</v>
      </c>
      <c r="AF641" s="26" t="s">
        <v>118</v>
      </c>
      <c r="AG641" s="26">
        <v>78</v>
      </c>
      <c r="AH641" s="26" t="s">
        <v>84</v>
      </c>
      <c r="AI641" s="26" t="s">
        <v>85</v>
      </c>
      <c r="AJ641" s="27" t="s">
        <v>1568</v>
      </c>
      <c r="AK641" s="27"/>
      <c r="AL641" s="26" t="s">
        <v>267</v>
      </c>
      <c r="AM641" s="26">
        <v>0</v>
      </c>
      <c r="AN641" s="26">
        <v>0</v>
      </c>
      <c r="AO641" s="29">
        <v>0</v>
      </c>
      <c r="AP641" s="30"/>
      <c r="AQ641" s="30"/>
      <c r="AR641" s="30"/>
      <c r="AS641" s="1">
        <v>0</v>
      </c>
      <c r="AT641" s="1"/>
      <c r="AU641" s="1"/>
      <c r="AV641" s="1"/>
      <c r="AW641" s="1">
        <v>1</v>
      </c>
      <c r="AX641" s="1">
        <v>1</v>
      </c>
      <c r="AY641" s="1">
        <v>1</v>
      </c>
      <c r="BA641" s="1">
        <v>1</v>
      </c>
      <c r="BH641" s="1">
        <v>1</v>
      </c>
      <c r="BJ641" s="1">
        <v>1</v>
      </c>
      <c r="BK641" s="1">
        <v>1</v>
      </c>
      <c r="BL641" s="1"/>
      <c r="BM641" s="1"/>
      <c r="BN641" s="1"/>
      <c r="BO641" s="1"/>
      <c r="BP641" s="2" t="s">
        <v>1620</v>
      </c>
      <c r="BU641" s="1"/>
      <c r="BV641" s="1"/>
      <c r="BW641" s="1">
        <v>0</v>
      </c>
    </row>
    <row r="642" spans="1:75" ht="15.75" hidden="1" customHeight="1" x14ac:dyDescent="0.3">
      <c r="A642" s="2">
        <v>636</v>
      </c>
      <c r="B642" s="2">
        <v>1</v>
      </c>
      <c r="C642" s="2" t="s">
        <v>1392</v>
      </c>
      <c r="D642" s="1">
        <v>11</v>
      </c>
      <c r="E642" s="2" t="str">
        <f t="shared" si="571"/>
        <v>11_Rhinopristiformes</v>
      </c>
      <c r="F642" s="2" t="s">
        <v>1548</v>
      </c>
      <c r="G642" s="2" t="s">
        <v>1620</v>
      </c>
      <c r="H642" s="2" t="s">
        <v>1621</v>
      </c>
      <c r="I642" s="2" t="s">
        <v>1633</v>
      </c>
      <c r="J642" s="2" t="s">
        <v>1634</v>
      </c>
      <c r="K642" s="19" t="str">
        <f t="shared" si="572"/>
        <v>Acroteriobatus variegatus</v>
      </c>
      <c r="L642" s="20">
        <f>VLOOKUP($K642,GlobSheetPaste!$H$3:$P$1269,2,FALSE)</f>
        <v>161476</v>
      </c>
      <c r="M642" s="20">
        <f>VLOOKUP($K642,GlobSheetPaste!$H$3:$P$1269,3,FALSE)</f>
        <v>109905030</v>
      </c>
      <c r="N642" s="20" t="str">
        <f>VLOOKUP($K642,GlobSheetPaste!$H$3:$P$1269,4,FALSE)</f>
        <v>published</v>
      </c>
      <c r="O642" s="20" t="str">
        <f>VLOOKUP($K642,GlobSheetPaste!$H$3:$P$1269,5,FALSE)</f>
        <v>DD</v>
      </c>
      <c r="P642" s="20">
        <f>VLOOKUP($K642,GlobSheetPaste!$H$3:$P$1269,6,FALSE)</f>
        <v>2008</v>
      </c>
      <c r="Q642" s="20" t="str">
        <f>VLOOKUP($K642,GlobSheetPaste!$H$3:$P$1269,7,FALSE)</f>
        <v>CR</v>
      </c>
      <c r="R642" s="20" t="str">
        <f>VLOOKUP($K642,GlobSheetPaste!$H$3:$P$1269,8,FALSE)</f>
        <v>A2d+3d</v>
      </c>
      <c r="S642" s="20" t="str">
        <f t="shared" si="716"/>
        <v>non-genuine change</v>
      </c>
      <c r="T642" s="20" t="b">
        <f t="shared" si="573"/>
        <v>0</v>
      </c>
      <c r="U642" s="20">
        <f>VLOOKUP($K642,GlobSheetPaste!$H$3:$P$1269,9,FALSE)</f>
        <v>2017</v>
      </c>
      <c r="V642" s="23">
        <v>0</v>
      </c>
      <c r="W642" s="19">
        <v>366</v>
      </c>
      <c r="X642" s="2" t="b">
        <f t="shared" ref="X642:Y642" si="718">ISNUMBER(V642)</f>
        <v>1</v>
      </c>
      <c r="Y642" s="2" t="b">
        <f t="shared" si="718"/>
        <v>1</v>
      </c>
      <c r="Z642" s="2" t="s">
        <v>89</v>
      </c>
      <c r="AA642" s="42" t="s">
        <v>1635</v>
      </c>
      <c r="AB642" s="42" t="s">
        <v>83</v>
      </c>
      <c r="AC642" s="43" t="str">
        <f ca="1">IFERROR(__xludf.DUMMYFUNCTION("SPLIT(AB642,""_"")"),"Coastal")</f>
        <v>Coastal</v>
      </c>
      <c r="AD642" s="24"/>
      <c r="AE642" s="24">
        <f>VLOOKUP(J642,rangearea210527!$B$2:$C$1159,2,TRUE)</f>
        <v>163.6171683</v>
      </c>
      <c r="AF642" s="26" t="s">
        <v>118</v>
      </c>
      <c r="AG642" s="26">
        <v>75</v>
      </c>
      <c r="AH642" s="26" t="s">
        <v>84</v>
      </c>
      <c r="AI642" s="26" t="s">
        <v>85</v>
      </c>
      <c r="AJ642" s="27" t="s">
        <v>1568</v>
      </c>
      <c r="AK642" s="27"/>
      <c r="AL642" s="26">
        <v>5</v>
      </c>
      <c r="AM642" s="26">
        <v>0</v>
      </c>
      <c r="AN642" s="26">
        <v>0</v>
      </c>
      <c r="AO642" s="29">
        <v>1</v>
      </c>
      <c r="AP642" s="30"/>
      <c r="AQ642" s="30"/>
      <c r="AR642" s="30"/>
      <c r="AS642" s="1">
        <v>1</v>
      </c>
      <c r="AT642" s="1"/>
      <c r="AU642" s="1"/>
      <c r="AV642" s="1"/>
      <c r="AW642" s="1">
        <v>0</v>
      </c>
      <c r="AX642" s="1">
        <v>0</v>
      </c>
      <c r="AY642" s="1">
        <v>1</v>
      </c>
      <c r="AZ642" s="1">
        <v>1</v>
      </c>
      <c r="BC642" s="1">
        <v>1</v>
      </c>
      <c r="BD642" s="1">
        <v>1</v>
      </c>
      <c r="BH642" s="1">
        <v>1</v>
      </c>
      <c r="BI642" s="1">
        <v>1</v>
      </c>
      <c r="BJ642" s="1">
        <v>1</v>
      </c>
      <c r="BK642" s="1">
        <v>1</v>
      </c>
      <c r="BM642" s="1"/>
      <c r="BN642" s="1"/>
      <c r="BO642" s="1"/>
      <c r="BP642" s="2" t="s">
        <v>1620</v>
      </c>
      <c r="BU642" s="1"/>
      <c r="BV642" s="1"/>
      <c r="BW642" s="1">
        <v>0</v>
      </c>
    </row>
    <row r="643" spans="1:75" ht="15.75" hidden="1" customHeight="1" x14ac:dyDescent="0.3">
      <c r="A643" s="2">
        <v>637</v>
      </c>
      <c r="B643" s="2">
        <v>1</v>
      </c>
      <c r="C643" s="2" t="s">
        <v>1392</v>
      </c>
      <c r="D643" s="1">
        <v>11</v>
      </c>
      <c r="E643" s="2" t="str">
        <f t="shared" si="571"/>
        <v>11_Rhinopristiformes</v>
      </c>
      <c r="F643" s="2" t="s">
        <v>1548</v>
      </c>
      <c r="G643" s="2" t="s">
        <v>1620</v>
      </c>
      <c r="H643" s="2" t="s">
        <v>1636</v>
      </c>
      <c r="I643" s="2" t="s">
        <v>1637</v>
      </c>
      <c r="J643" s="2" t="s">
        <v>1638</v>
      </c>
      <c r="K643" s="19" t="str">
        <f t="shared" si="572"/>
        <v>Pseudobatos buthi</v>
      </c>
      <c r="L643" s="20">
        <f>VLOOKUP($K643,GlobSheetPaste!$H$3:$P$1269,2,FALSE)</f>
        <v>157877009</v>
      </c>
      <c r="M643" s="20">
        <f>VLOOKUP($K643,GlobSheetPaste!$H$3:$P$1269,3,FALSE)</f>
        <v>196522247</v>
      </c>
      <c r="N643" s="20" t="str">
        <f>VLOOKUP($K643,GlobSheetPaste!$H$3:$P$1269,4,FALSE)</f>
        <v>draft</v>
      </c>
      <c r="O643" s="20" t="str">
        <f>VLOOKUP($K643,GlobSheetPaste!$H$3:$P$1269,5,FALSE)</f>
        <v>NE</v>
      </c>
      <c r="P643" s="20" t="str">
        <f>VLOOKUP($K643,GlobSheetPaste!$H$3:$P$1269,6,FALSE)</f>
        <v>NA</v>
      </c>
      <c r="Q643" s="20" t="str">
        <f>VLOOKUP($K643,GlobSheetPaste!$H$3:$P$1269,7,FALSE)</f>
        <v>VU</v>
      </c>
      <c r="R643" s="20" t="str">
        <f>VLOOKUP($K643,GlobSheetPaste!$H$3:$P$1269,8,FALSE)</f>
        <v>A2d</v>
      </c>
      <c r="S643" s="1" t="s">
        <v>117</v>
      </c>
      <c r="T643" s="20" t="b">
        <f t="shared" si="573"/>
        <v>0</v>
      </c>
      <c r="U643" s="22">
        <f>VLOOKUP($K643,GlobSheetPaste!$H$3:$P$1269,9,FALSE)</f>
        <v>44228</v>
      </c>
      <c r="V643" s="23">
        <v>0</v>
      </c>
      <c r="W643" s="23">
        <v>10</v>
      </c>
      <c r="X643" s="2" t="b">
        <f t="shared" ref="X643:Y643" si="719">ISNUMBER(V643)</f>
        <v>1</v>
      </c>
      <c r="Y643" s="2" t="b">
        <f t="shared" si="719"/>
        <v>1</v>
      </c>
      <c r="Z643" s="1" t="s">
        <v>1639</v>
      </c>
      <c r="AA643" s="1"/>
      <c r="AB643" s="1" t="s">
        <v>83</v>
      </c>
      <c r="AC643" s="24" t="str">
        <f ca="1">IFERROR(__xludf.DUMMYFUNCTION("SPLIT(AB643,""_"")"),"Coastal")</f>
        <v>Coastal</v>
      </c>
      <c r="AD643" s="24"/>
      <c r="AE643" s="24">
        <f>VLOOKUP(J643,rangearea210527!$B$2:$C$1159,2,TRUE)</f>
        <v>5303.1143140000004</v>
      </c>
      <c r="AF643" s="26" t="s">
        <v>118</v>
      </c>
      <c r="AG643" s="26">
        <v>68.5</v>
      </c>
      <c r="AH643" s="26" t="s">
        <v>84</v>
      </c>
      <c r="AI643" s="26" t="s">
        <v>85</v>
      </c>
      <c r="AJ643" s="27" t="s">
        <v>1568</v>
      </c>
      <c r="AK643" s="27"/>
      <c r="AL643" s="26">
        <v>9</v>
      </c>
      <c r="AM643" s="26">
        <v>0</v>
      </c>
      <c r="AN643" s="26">
        <v>0</v>
      </c>
      <c r="AO643" s="29">
        <v>0</v>
      </c>
      <c r="AP643" s="30"/>
      <c r="AQ643" s="30"/>
      <c r="AR643" s="30"/>
      <c r="AS643" s="1">
        <v>0</v>
      </c>
      <c r="AT643" s="1"/>
      <c r="AU643" s="1"/>
      <c r="AV643" s="1"/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B643" s="1">
        <v>1</v>
      </c>
      <c r="BH643" s="1">
        <v>1</v>
      </c>
      <c r="BI643" s="1">
        <v>1</v>
      </c>
      <c r="BJ643" s="1">
        <v>1</v>
      </c>
      <c r="BK643" s="1">
        <v>1</v>
      </c>
      <c r="BL643" s="1"/>
      <c r="BM643" s="1"/>
      <c r="BN643" s="1"/>
      <c r="BO643" s="1"/>
      <c r="BP643" s="2" t="s">
        <v>1620</v>
      </c>
      <c r="BU643" s="1"/>
      <c r="BV643" s="1"/>
      <c r="BW643" s="1">
        <v>0</v>
      </c>
    </row>
    <row r="644" spans="1:75" ht="15.75" hidden="1" customHeight="1" x14ac:dyDescent="0.3">
      <c r="A644" s="2">
        <v>638</v>
      </c>
      <c r="B644" s="2">
        <v>1</v>
      </c>
      <c r="C644" s="2" t="s">
        <v>1392</v>
      </c>
      <c r="D644" s="1">
        <v>11</v>
      </c>
      <c r="E644" s="2" t="str">
        <f t="shared" si="571"/>
        <v>11_Rhinopristiformes</v>
      </c>
      <c r="F644" s="2" t="s">
        <v>1548</v>
      </c>
      <c r="G644" s="2" t="s">
        <v>1620</v>
      </c>
      <c r="H644" s="2" t="s">
        <v>1636</v>
      </c>
      <c r="I644" s="2" t="s">
        <v>1640</v>
      </c>
      <c r="J644" s="2" t="s">
        <v>1641</v>
      </c>
      <c r="K644" s="19" t="str">
        <f t="shared" si="572"/>
        <v>Pseudobatos glaucostigmus</v>
      </c>
      <c r="L644" s="20">
        <f>VLOOKUP($K644,GlobSheetPaste!$H$3:$P$1269,2,FALSE)</f>
        <v>161457</v>
      </c>
      <c r="M644" s="20">
        <f>VLOOKUP($K644,GlobSheetPaste!$H$3:$P$1269,3,FALSE)</f>
        <v>124488932</v>
      </c>
      <c r="N644" s="20" t="str">
        <f>VLOOKUP($K644,GlobSheetPaste!$H$3:$P$1269,4,FALSE)</f>
        <v>published</v>
      </c>
      <c r="O644" s="20" t="str">
        <f>VLOOKUP($K644,GlobSheetPaste!$H$3:$P$1269,5,FALSE)</f>
        <v>DD</v>
      </c>
      <c r="P644" s="20">
        <f>VLOOKUP($K644,GlobSheetPaste!$H$3:$P$1269,6,FALSE)</f>
        <v>2008</v>
      </c>
      <c r="Q644" s="20" t="str">
        <f>VLOOKUP($K644,GlobSheetPaste!$H$3:$P$1269,7,FALSE)</f>
        <v>VU</v>
      </c>
      <c r="R644" s="20" t="str">
        <f>VLOOKUP($K644,GlobSheetPaste!$H$3:$P$1269,8,FALSE)</f>
        <v>A2d</v>
      </c>
      <c r="S644" s="20" t="str">
        <f t="shared" ref="S644:S651" si="720">IF(O644=Q644,"NoChange","non-genuine change")</f>
        <v>non-genuine change</v>
      </c>
      <c r="T644" s="20" t="b">
        <f t="shared" si="573"/>
        <v>0</v>
      </c>
      <c r="U644" s="22">
        <f>VLOOKUP($K644,GlobSheetPaste!$H$3:$P$1269,9,FALSE)</f>
        <v>43891</v>
      </c>
      <c r="V644" s="19">
        <v>0</v>
      </c>
      <c r="W644" s="19">
        <v>112</v>
      </c>
      <c r="X644" s="2" t="b">
        <f t="shared" ref="X644:Y644" si="721">ISNUMBER(V644)</f>
        <v>1</v>
      </c>
      <c r="Y644" s="2" t="b">
        <f t="shared" si="721"/>
        <v>1</v>
      </c>
      <c r="Z644" s="2" t="s">
        <v>1642</v>
      </c>
      <c r="AB644" s="2" t="s">
        <v>83</v>
      </c>
      <c r="AC644" s="24" t="str">
        <f ca="1">IFERROR(__xludf.DUMMYFUNCTION("SPLIT(AB644,""_"")"),"Coastal")</f>
        <v>Coastal</v>
      </c>
      <c r="AD644" s="24"/>
      <c r="AE644" s="24">
        <f>VLOOKUP(J644,rangearea210527!$B$2:$C$1159,2,TRUE)</f>
        <v>162858.30439999999</v>
      </c>
      <c r="AF644" s="26"/>
      <c r="AG644" s="26">
        <v>91</v>
      </c>
      <c r="AH644" s="26" t="s">
        <v>84</v>
      </c>
      <c r="AI644" s="26" t="s">
        <v>85</v>
      </c>
      <c r="AJ644" s="27" t="s">
        <v>1568</v>
      </c>
      <c r="AK644" s="27"/>
      <c r="AL644" s="26">
        <v>5</v>
      </c>
      <c r="AM644" s="26">
        <v>0</v>
      </c>
      <c r="AN644" s="26">
        <v>0</v>
      </c>
      <c r="AO644" s="29">
        <v>0</v>
      </c>
      <c r="AP644" s="30"/>
      <c r="AQ644" s="26">
        <v>1</v>
      </c>
      <c r="AR644" s="30"/>
      <c r="AS644" s="1">
        <v>0</v>
      </c>
      <c r="AT644" s="1"/>
      <c r="AU644" s="1"/>
      <c r="AV644" s="1"/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1</v>
      </c>
      <c r="BJ644" s="1">
        <v>1</v>
      </c>
      <c r="BK644" s="1">
        <v>1</v>
      </c>
      <c r="BL644" s="1"/>
      <c r="BM644" s="1"/>
      <c r="BN644" s="1"/>
      <c r="BO644" s="1"/>
      <c r="BP644" s="2" t="s">
        <v>1620</v>
      </c>
      <c r="BU644" s="1"/>
      <c r="BV644" s="1"/>
      <c r="BW644" s="1">
        <v>0</v>
      </c>
    </row>
    <row r="645" spans="1:75" ht="15.75" hidden="1" customHeight="1" x14ac:dyDescent="0.3">
      <c r="A645" s="2">
        <v>639</v>
      </c>
      <c r="B645" s="2">
        <v>1</v>
      </c>
      <c r="C645" s="2" t="s">
        <v>1392</v>
      </c>
      <c r="D645" s="1">
        <v>11</v>
      </c>
      <c r="E645" s="2" t="str">
        <f t="shared" si="571"/>
        <v>11_Rhinopristiformes</v>
      </c>
      <c r="F645" s="2" t="s">
        <v>1548</v>
      </c>
      <c r="G645" s="2" t="s">
        <v>1620</v>
      </c>
      <c r="H645" s="2" t="s">
        <v>1636</v>
      </c>
      <c r="I645" s="2" t="s">
        <v>1643</v>
      </c>
      <c r="J645" s="2" t="s">
        <v>1644</v>
      </c>
      <c r="K645" s="19" t="str">
        <f t="shared" si="572"/>
        <v>Pseudobatos horkelii</v>
      </c>
      <c r="L645" s="20">
        <f>VLOOKUP($K645,GlobSheetPaste!$H$3:$P$1269,2,FALSE)</f>
        <v>41064</v>
      </c>
      <c r="M645" s="20">
        <f>VLOOKUP($K645,GlobSheetPaste!$H$3:$P$1269,3,FALSE)</f>
        <v>2951089</v>
      </c>
      <c r="N645" s="20" t="str">
        <f>VLOOKUP($K645,GlobSheetPaste!$H$3:$P$1269,4,FALSE)</f>
        <v>published</v>
      </c>
      <c r="O645" s="20" t="str">
        <f>VLOOKUP($K645,GlobSheetPaste!$H$3:$P$1269,5,FALSE)</f>
        <v>CR</v>
      </c>
      <c r="P645" s="20">
        <f>VLOOKUP($K645,GlobSheetPaste!$H$3:$P$1269,6,FALSE)</f>
        <v>2007</v>
      </c>
      <c r="Q645" s="20" t="str">
        <f>VLOOKUP($K645,GlobSheetPaste!$H$3:$P$1269,7,FALSE)</f>
        <v>CR</v>
      </c>
      <c r="R645" s="20" t="str">
        <f>VLOOKUP($K645,GlobSheetPaste!$H$3:$P$1269,8,FALSE)</f>
        <v>A2bd</v>
      </c>
      <c r="S645" s="20" t="str">
        <f t="shared" si="720"/>
        <v>NoChange</v>
      </c>
      <c r="T645" s="20" t="b">
        <f t="shared" si="573"/>
        <v>0</v>
      </c>
      <c r="U645" s="20">
        <f>VLOOKUP($K645,GlobSheetPaste!$H$3:$P$1269,9,FALSE)</f>
        <v>2019</v>
      </c>
      <c r="V645" s="19">
        <v>1</v>
      </c>
      <c r="W645" s="19">
        <v>150</v>
      </c>
      <c r="X645" s="2" t="b">
        <f t="shared" ref="X645:Y645" si="722">ISNUMBER(V645)</f>
        <v>1</v>
      </c>
      <c r="Y645" s="2" t="b">
        <f t="shared" si="722"/>
        <v>1</v>
      </c>
      <c r="Z645" s="2" t="s">
        <v>1645</v>
      </c>
      <c r="AB645" s="2" t="s">
        <v>83</v>
      </c>
      <c r="AC645" s="24" t="str">
        <f ca="1">IFERROR(__xludf.DUMMYFUNCTION("SPLIT(AB645,""_"")"),"Coastal")</f>
        <v>Coastal</v>
      </c>
      <c r="AD645" s="24"/>
      <c r="AE645" s="24">
        <f>VLOOKUP(J645,rangearea210527!$B$2:$C$1159,2,TRUE)</f>
        <v>498752.49300000002</v>
      </c>
      <c r="AF645" s="26"/>
      <c r="AG645" s="26">
        <v>138</v>
      </c>
      <c r="AH645" s="26" t="s">
        <v>84</v>
      </c>
      <c r="AI645" s="26" t="s">
        <v>85</v>
      </c>
      <c r="AJ645" s="27" t="s">
        <v>1568</v>
      </c>
      <c r="AK645" s="27"/>
      <c r="AL645" s="26">
        <v>18.5</v>
      </c>
      <c r="AM645" s="26">
        <v>0</v>
      </c>
      <c r="AN645" s="26">
        <v>0</v>
      </c>
      <c r="AO645" s="29">
        <v>0</v>
      </c>
      <c r="AP645" s="30"/>
      <c r="AQ645" s="30"/>
      <c r="AR645" s="30"/>
      <c r="AS645" s="1">
        <v>0</v>
      </c>
      <c r="AT645" s="1"/>
      <c r="AU645" s="1">
        <v>1</v>
      </c>
      <c r="AV645" s="1"/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J645" s="1">
        <v>1</v>
      </c>
      <c r="BK645" s="1">
        <v>1</v>
      </c>
      <c r="BL645" s="1"/>
      <c r="BM645" s="1"/>
      <c r="BN645" s="1"/>
      <c r="BO645" s="1"/>
      <c r="BP645" s="2" t="s">
        <v>1620</v>
      </c>
      <c r="BU645" s="1"/>
      <c r="BV645" s="1"/>
      <c r="BW645" s="1">
        <v>0</v>
      </c>
    </row>
    <row r="646" spans="1:75" ht="15.75" hidden="1" customHeight="1" x14ac:dyDescent="0.3">
      <c r="A646" s="2">
        <v>640</v>
      </c>
      <c r="B646" s="2">
        <v>1</v>
      </c>
      <c r="C646" s="2" t="s">
        <v>1392</v>
      </c>
      <c r="D646" s="1">
        <v>11</v>
      </c>
      <c r="E646" s="2" t="str">
        <f t="shared" si="571"/>
        <v>11_Rhinopristiformes</v>
      </c>
      <c r="F646" s="2" t="s">
        <v>1548</v>
      </c>
      <c r="G646" s="2" t="s">
        <v>1620</v>
      </c>
      <c r="H646" s="2" t="s">
        <v>1636</v>
      </c>
      <c r="I646" s="2" t="s">
        <v>1646</v>
      </c>
      <c r="J646" s="2" t="s">
        <v>1647</v>
      </c>
      <c r="K646" s="19" t="str">
        <f t="shared" si="572"/>
        <v>Pseudobatos lentiginosus</v>
      </c>
      <c r="L646" s="20">
        <f>VLOOKUP($K646,GlobSheetPaste!$H$3:$P$1269,2,FALSE)</f>
        <v>161743</v>
      </c>
      <c r="M646" s="20">
        <f>VLOOKUP($K646,GlobSheetPaste!$H$3:$P$1269,3,FALSE)</f>
        <v>896981</v>
      </c>
      <c r="N646" s="20" t="str">
        <f>VLOOKUP($K646,GlobSheetPaste!$H$3:$P$1269,4,FALSE)</f>
        <v>published</v>
      </c>
      <c r="O646" s="20" t="str">
        <f>VLOOKUP($K646,GlobSheetPaste!$H$3:$P$1269,5,FALSE)</f>
        <v>NT</v>
      </c>
      <c r="P646" s="20">
        <f>VLOOKUP($K646,GlobSheetPaste!$H$3:$P$1269,6,FALSE)</f>
        <v>2004</v>
      </c>
      <c r="Q646" s="20" t="str">
        <f>VLOOKUP($K646,GlobSheetPaste!$H$3:$P$1269,7,FALSE)</f>
        <v>VU</v>
      </c>
      <c r="R646" s="20" t="str">
        <f>VLOOKUP($K646,GlobSheetPaste!$H$3:$P$1269,8,FALSE)</f>
        <v>A2cd</v>
      </c>
      <c r="S646" s="20" t="str">
        <f t="shared" si="720"/>
        <v>non-genuine change</v>
      </c>
      <c r="T646" s="20" t="b">
        <f t="shared" si="573"/>
        <v>0</v>
      </c>
      <c r="U646" s="22">
        <f>VLOOKUP($K646,GlobSheetPaste!$H$3:$P$1269,9,FALSE)</f>
        <v>43891</v>
      </c>
      <c r="V646" s="19">
        <v>1</v>
      </c>
      <c r="W646" s="23">
        <v>30</v>
      </c>
      <c r="X646" s="2" t="b">
        <f t="shared" ref="X646:Y646" si="723">ISNUMBER(V646)</f>
        <v>1</v>
      </c>
      <c r="Y646" s="2" t="b">
        <f t="shared" si="723"/>
        <v>1</v>
      </c>
      <c r="Z646" s="1" t="s">
        <v>149</v>
      </c>
      <c r="AB646" s="2" t="s">
        <v>83</v>
      </c>
      <c r="AC646" s="24" t="str">
        <f ca="1">IFERROR(__xludf.DUMMYFUNCTION("SPLIT(AB646,""_"")"),"Coastal")</f>
        <v>Coastal</v>
      </c>
      <c r="AD646" s="24"/>
      <c r="AE646" s="24">
        <f>VLOOKUP(J646,rangearea210527!$B$2:$C$1159,2,TRUE)</f>
        <v>419272.50089999998</v>
      </c>
      <c r="AF646" s="25"/>
      <c r="AG646" s="25">
        <v>78</v>
      </c>
      <c r="AH646" s="26" t="s">
        <v>84</v>
      </c>
      <c r="AI646" s="26" t="s">
        <v>85</v>
      </c>
      <c r="AJ646" s="27" t="s">
        <v>1568</v>
      </c>
      <c r="AK646" s="28"/>
      <c r="AL646" s="25">
        <v>6</v>
      </c>
      <c r="AM646" s="26">
        <v>0</v>
      </c>
      <c r="AN646" s="26">
        <v>0</v>
      </c>
      <c r="AO646" s="29">
        <v>1</v>
      </c>
      <c r="AP646" s="30"/>
      <c r="AQ646" s="30"/>
      <c r="AR646" s="30"/>
      <c r="AS646" s="1">
        <v>0</v>
      </c>
      <c r="AT646" s="1"/>
      <c r="AU646" s="1">
        <v>2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J646" s="1">
        <v>1</v>
      </c>
      <c r="BK646" s="1">
        <v>1</v>
      </c>
      <c r="BL646" s="1"/>
      <c r="BM646" s="1"/>
      <c r="BN646" s="1"/>
      <c r="BO646" s="1"/>
      <c r="BP646" s="2" t="s">
        <v>1620</v>
      </c>
      <c r="BU646" s="1"/>
      <c r="BV646" s="1"/>
      <c r="BW646" s="1">
        <v>0</v>
      </c>
    </row>
    <row r="647" spans="1:75" ht="15.75" hidden="1" customHeight="1" x14ac:dyDescent="0.3">
      <c r="A647" s="2">
        <v>641</v>
      </c>
      <c r="B647" s="2">
        <v>1</v>
      </c>
      <c r="C647" s="2" t="s">
        <v>1392</v>
      </c>
      <c r="D647" s="1">
        <v>11</v>
      </c>
      <c r="E647" s="2" t="str">
        <f t="shared" si="571"/>
        <v>11_Rhinopristiformes</v>
      </c>
      <c r="F647" s="2" t="s">
        <v>1548</v>
      </c>
      <c r="G647" s="2" t="s">
        <v>1620</v>
      </c>
      <c r="H647" s="2" t="s">
        <v>1636</v>
      </c>
      <c r="I647" s="2" t="s">
        <v>1648</v>
      </c>
      <c r="J647" s="2" t="s">
        <v>1649</v>
      </c>
      <c r="K647" s="19" t="str">
        <f t="shared" si="572"/>
        <v>Pseudobatos leucorhynchus</v>
      </c>
      <c r="L647" s="20">
        <f>VLOOKUP($K647,GlobSheetPaste!$H$3:$P$1269,2,FALSE)</f>
        <v>60168</v>
      </c>
      <c r="M647" s="20">
        <f>VLOOKUP($K647,GlobSheetPaste!$H$3:$P$1269,3,FALSE)</f>
        <v>124446908</v>
      </c>
      <c r="N647" s="20" t="str">
        <f>VLOOKUP($K647,GlobSheetPaste!$H$3:$P$1269,4,FALSE)</f>
        <v>published</v>
      </c>
      <c r="O647" s="20" t="str">
        <f>VLOOKUP($K647,GlobSheetPaste!$H$3:$P$1269,5,FALSE)</f>
        <v>NT</v>
      </c>
      <c r="P647" s="20">
        <f>VLOOKUP($K647,GlobSheetPaste!$H$3:$P$1269,6,FALSE)</f>
        <v>2006</v>
      </c>
      <c r="Q647" s="20" t="str">
        <f>VLOOKUP($K647,GlobSheetPaste!$H$3:$P$1269,7,FALSE)</f>
        <v>VU</v>
      </c>
      <c r="R647" s="20" t="str">
        <f>VLOOKUP($K647,GlobSheetPaste!$H$3:$P$1269,8,FALSE)</f>
        <v>A2d</v>
      </c>
      <c r="S647" s="20" t="str">
        <f t="shared" si="720"/>
        <v>non-genuine change</v>
      </c>
      <c r="T647" s="20" t="b">
        <f t="shared" si="573"/>
        <v>0</v>
      </c>
      <c r="U647" s="22">
        <f>VLOOKUP($K647,GlobSheetPaste!$H$3:$P$1269,9,FALSE)</f>
        <v>43891</v>
      </c>
      <c r="V647" s="19">
        <v>0</v>
      </c>
      <c r="W647" s="19">
        <v>50</v>
      </c>
      <c r="X647" s="2" t="b">
        <f t="shared" ref="X647:Y647" si="724">ISNUMBER(V647)</f>
        <v>1</v>
      </c>
      <c r="Y647" s="2" t="b">
        <f t="shared" si="724"/>
        <v>1</v>
      </c>
      <c r="Z647" s="2" t="s">
        <v>1650</v>
      </c>
      <c r="AB647" s="2" t="s">
        <v>83</v>
      </c>
      <c r="AC647" s="24" t="str">
        <f ca="1">IFERROR(__xludf.DUMMYFUNCTION("SPLIT(AB647,""_"")"),"Coastal")</f>
        <v>Coastal</v>
      </c>
      <c r="AD647" s="24"/>
      <c r="AE647" s="24">
        <f>VLOOKUP(J647,rangearea210527!$B$2:$C$1159,2,TRUE)</f>
        <v>73929.562120000002</v>
      </c>
      <c r="AF647" s="26" t="s">
        <v>118</v>
      </c>
      <c r="AG647" s="26">
        <v>106</v>
      </c>
      <c r="AH647" s="26" t="s">
        <v>84</v>
      </c>
      <c r="AI647" s="26" t="s">
        <v>85</v>
      </c>
      <c r="AJ647" s="27" t="s">
        <v>1568</v>
      </c>
      <c r="AK647" s="27"/>
      <c r="AL647" s="26">
        <v>6</v>
      </c>
      <c r="AM647" s="26">
        <v>0</v>
      </c>
      <c r="AN647" s="26">
        <v>0</v>
      </c>
      <c r="AO647" s="29">
        <v>0</v>
      </c>
      <c r="AP647" s="30"/>
      <c r="AQ647" s="26">
        <v>1</v>
      </c>
      <c r="AR647" s="30"/>
      <c r="AS647" s="1">
        <v>0</v>
      </c>
      <c r="AT647" s="1"/>
      <c r="AU647" s="1"/>
      <c r="AV647" s="1"/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/>
      <c r="BM647" s="1"/>
      <c r="BN647" s="1"/>
      <c r="BO647" s="1"/>
      <c r="BP647" s="2" t="s">
        <v>1620</v>
      </c>
      <c r="BU647" s="1"/>
      <c r="BV647" s="1"/>
      <c r="BW647" s="1">
        <v>0</v>
      </c>
    </row>
    <row r="648" spans="1:75" ht="15.75" hidden="1" customHeight="1" x14ac:dyDescent="0.3">
      <c r="A648" s="2">
        <v>642</v>
      </c>
      <c r="B648" s="2">
        <v>1</v>
      </c>
      <c r="C648" s="2" t="s">
        <v>1392</v>
      </c>
      <c r="D648" s="1">
        <v>11</v>
      </c>
      <c r="E648" s="2" t="str">
        <f t="shared" si="571"/>
        <v>11_Rhinopristiformes</v>
      </c>
      <c r="F648" s="2" t="s">
        <v>1548</v>
      </c>
      <c r="G648" s="2" t="s">
        <v>1620</v>
      </c>
      <c r="H648" s="2" t="s">
        <v>1636</v>
      </c>
      <c r="I648" s="2" t="s">
        <v>1651</v>
      </c>
      <c r="J648" s="2" t="s">
        <v>1652</v>
      </c>
      <c r="K648" s="19" t="str">
        <f t="shared" si="572"/>
        <v>Pseudobatos percellens</v>
      </c>
      <c r="L648" s="20">
        <f>VLOOKUP($K648,GlobSheetPaste!$H$3:$P$1269,2,FALSE)</f>
        <v>161373</v>
      </c>
      <c r="M648" s="20">
        <f>VLOOKUP($K648,GlobSheetPaste!$H$3:$P$1269,3,FALSE)</f>
        <v>887217</v>
      </c>
      <c r="N648" s="20" t="str">
        <f>VLOOKUP($K648,GlobSheetPaste!$H$3:$P$1269,4,FALSE)</f>
        <v>published</v>
      </c>
      <c r="O648" s="20" t="str">
        <f>VLOOKUP($K648,GlobSheetPaste!$H$3:$P$1269,5,FALSE)</f>
        <v>NT</v>
      </c>
      <c r="P648" s="20">
        <f>VLOOKUP($K648,GlobSheetPaste!$H$3:$P$1269,6,FALSE)</f>
        <v>2004</v>
      </c>
      <c r="Q648" s="20" t="str">
        <f>VLOOKUP($K648,GlobSheetPaste!$H$3:$P$1269,7,FALSE)</f>
        <v>EN</v>
      </c>
      <c r="R648" s="20" t="str">
        <f>VLOOKUP($K648,GlobSheetPaste!$H$3:$P$1269,8,FALSE)</f>
        <v>A2cd</v>
      </c>
      <c r="S648" s="20" t="str">
        <f t="shared" si="720"/>
        <v>non-genuine change</v>
      </c>
      <c r="T648" s="20" t="b">
        <f t="shared" si="573"/>
        <v>0</v>
      </c>
      <c r="U648" s="22">
        <f>VLOOKUP($K648,GlobSheetPaste!$H$3:$P$1269,9,FALSE)</f>
        <v>43891</v>
      </c>
      <c r="V648" s="19">
        <v>0</v>
      </c>
      <c r="W648" s="19">
        <v>140</v>
      </c>
      <c r="X648" s="2" t="b">
        <f t="shared" ref="X648:Y648" si="725">ISNUMBER(V648)</f>
        <v>1</v>
      </c>
      <c r="Y648" s="2" t="b">
        <f t="shared" si="725"/>
        <v>1</v>
      </c>
      <c r="Z648" s="2" t="s">
        <v>1653</v>
      </c>
      <c r="AB648" s="2" t="s">
        <v>83</v>
      </c>
      <c r="AC648" s="24" t="str">
        <f ca="1">IFERROR(__xludf.DUMMYFUNCTION("SPLIT(AB648,""_"")"),"Coastal")</f>
        <v>Coastal</v>
      </c>
      <c r="AD648" s="24"/>
      <c r="AE648" s="24">
        <f>VLOOKUP(J648,rangearea210527!$B$2:$C$1159,2,TRUE)</f>
        <v>727223.82220000005</v>
      </c>
      <c r="AF648" s="26"/>
      <c r="AG648" s="26">
        <v>100</v>
      </c>
      <c r="AH648" s="26" t="s">
        <v>84</v>
      </c>
      <c r="AI648" s="26" t="s">
        <v>85</v>
      </c>
      <c r="AJ648" s="27" t="s">
        <v>1568</v>
      </c>
      <c r="AK648" s="27"/>
      <c r="AL648" s="26">
        <v>9.75</v>
      </c>
      <c r="AM648" s="26">
        <v>0</v>
      </c>
      <c r="AN648" s="26">
        <v>0</v>
      </c>
      <c r="AO648" s="29">
        <v>0</v>
      </c>
      <c r="AP648" s="30"/>
      <c r="AQ648" s="30"/>
      <c r="AR648" s="30"/>
      <c r="AS648" s="1">
        <v>0</v>
      </c>
      <c r="AT648" s="1"/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1</v>
      </c>
      <c r="BJ648" s="1">
        <v>1</v>
      </c>
      <c r="BK648" s="1">
        <v>1</v>
      </c>
      <c r="BL648" s="1"/>
      <c r="BM648" s="1"/>
      <c r="BN648" s="1"/>
      <c r="BO648" s="1"/>
      <c r="BP648" s="2" t="s">
        <v>1620</v>
      </c>
      <c r="BU648" s="1"/>
      <c r="BV648" s="1"/>
      <c r="BW648" s="1">
        <v>0</v>
      </c>
    </row>
    <row r="649" spans="1:75" ht="15.75" hidden="1" customHeight="1" x14ac:dyDescent="0.3">
      <c r="A649" s="2">
        <v>643</v>
      </c>
      <c r="B649" s="2">
        <v>1</v>
      </c>
      <c r="C649" s="2" t="s">
        <v>1392</v>
      </c>
      <c r="D649" s="1">
        <v>11</v>
      </c>
      <c r="E649" s="2" t="str">
        <f t="shared" si="571"/>
        <v>11_Rhinopristiformes</v>
      </c>
      <c r="F649" s="2" t="s">
        <v>1548</v>
      </c>
      <c r="G649" s="2" t="s">
        <v>1620</v>
      </c>
      <c r="H649" s="2" t="s">
        <v>1636</v>
      </c>
      <c r="I649" s="2" t="s">
        <v>1654</v>
      </c>
      <c r="J649" s="2" t="s">
        <v>1655</v>
      </c>
      <c r="K649" s="19" t="str">
        <f t="shared" si="572"/>
        <v>Pseudobatos planiceps</v>
      </c>
      <c r="L649" s="20">
        <f>VLOOKUP($K649,GlobSheetPaste!$H$3:$P$1269,2,FALSE)</f>
        <v>44584</v>
      </c>
      <c r="M649" s="20">
        <f>VLOOKUP($K649,GlobSheetPaste!$H$3:$P$1269,3,FALSE)</f>
        <v>124433864</v>
      </c>
      <c r="N649" s="20" t="str">
        <f>VLOOKUP($K649,GlobSheetPaste!$H$3:$P$1269,4,FALSE)</f>
        <v>published</v>
      </c>
      <c r="O649" s="20" t="str">
        <f>VLOOKUP($K649,GlobSheetPaste!$H$3:$P$1269,5,FALSE)</f>
        <v>DD</v>
      </c>
      <c r="P649" s="20">
        <f>VLOOKUP($K649,GlobSheetPaste!$H$3:$P$1269,6,FALSE)</f>
        <v>2004</v>
      </c>
      <c r="Q649" s="20" t="str">
        <f>VLOOKUP($K649,GlobSheetPaste!$H$3:$P$1269,7,FALSE)</f>
        <v>VU</v>
      </c>
      <c r="R649" s="20" t="str">
        <f>VLOOKUP($K649,GlobSheetPaste!$H$3:$P$1269,8,FALSE)</f>
        <v>A2d</v>
      </c>
      <c r="S649" s="20" t="str">
        <f t="shared" si="720"/>
        <v>non-genuine change</v>
      </c>
      <c r="T649" s="20" t="b">
        <f t="shared" si="573"/>
        <v>0</v>
      </c>
      <c r="U649" s="22">
        <f>VLOOKUP($K649,GlobSheetPaste!$H$3:$P$1269,9,FALSE)</f>
        <v>43891</v>
      </c>
      <c r="V649" s="19">
        <v>0</v>
      </c>
      <c r="W649" s="19">
        <v>50</v>
      </c>
      <c r="X649" s="2" t="b">
        <f t="shared" ref="X649:Y649" si="726">ISNUMBER(V649)</f>
        <v>1</v>
      </c>
      <c r="Y649" s="2" t="b">
        <f t="shared" si="726"/>
        <v>1</v>
      </c>
      <c r="Z649" s="2" t="s">
        <v>1656</v>
      </c>
      <c r="AB649" s="2" t="s">
        <v>83</v>
      </c>
      <c r="AC649" s="24" t="str">
        <f ca="1">IFERROR(__xludf.DUMMYFUNCTION("SPLIT(AB649,""_"")"),"Coastal")</f>
        <v>Coastal</v>
      </c>
      <c r="AD649" s="24"/>
      <c r="AE649" s="24">
        <f>VLOOKUP(J649,rangearea210527!$B$2:$C$1159,2,TRUE)</f>
        <v>46061.779710000003</v>
      </c>
      <c r="AF649" s="26" t="s">
        <v>118</v>
      </c>
      <c r="AG649" s="26">
        <v>125</v>
      </c>
      <c r="AH649" s="26" t="s">
        <v>84</v>
      </c>
      <c r="AI649" s="26" t="s">
        <v>85</v>
      </c>
      <c r="AJ649" s="27" t="s">
        <v>1568</v>
      </c>
      <c r="AK649" s="27"/>
      <c r="AL649" s="26">
        <v>5</v>
      </c>
      <c r="AM649" s="26">
        <v>0</v>
      </c>
      <c r="AN649" s="26">
        <v>0</v>
      </c>
      <c r="AO649" s="29">
        <v>0</v>
      </c>
      <c r="AP649" s="30"/>
      <c r="AQ649" s="26">
        <v>1</v>
      </c>
      <c r="AR649" s="30"/>
      <c r="AS649" s="1">
        <v>0</v>
      </c>
      <c r="AT649" s="1"/>
      <c r="AU649" s="1"/>
      <c r="AV649" s="1"/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1</v>
      </c>
      <c r="BH649" s="1">
        <v>1</v>
      </c>
      <c r="BI649" s="1">
        <v>1</v>
      </c>
      <c r="BJ649" s="1">
        <v>1</v>
      </c>
      <c r="BK649" s="1">
        <v>1</v>
      </c>
      <c r="BL649" s="1"/>
      <c r="BM649" s="1"/>
      <c r="BN649" s="1"/>
      <c r="BO649" s="1"/>
      <c r="BP649" s="2" t="s">
        <v>1620</v>
      </c>
      <c r="BU649" s="1"/>
      <c r="BV649" s="1"/>
      <c r="BW649" s="1">
        <v>0</v>
      </c>
    </row>
    <row r="650" spans="1:75" ht="15.75" hidden="1" customHeight="1" x14ac:dyDescent="0.3">
      <c r="A650" s="2">
        <v>644</v>
      </c>
      <c r="B650" s="2">
        <v>1</v>
      </c>
      <c r="C650" s="2" t="s">
        <v>1392</v>
      </c>
      <c r="D650" s="1">
        <v>11</v>
      </c>
      <c r="E650" s="2" t="str">
        <f t="shared" si="571"/>
        <v>11_Rhinopristiformes</v>
      </c>
      <c r="F650" s="2" t="s">
        <v>1548</v>
      </c>
      <c r="G650" s="2" t="s">
        <v>1620</v>
      </c>
      <c r="H650" s="2" t="s">
        <v>1636</v>
      </c>
      <c r="I650" s="2" t="s">
        <v>1657</v>
      </c>
      <c r="J650" s="2" t="s">
        <v>1658</v>
      </c>
      <c r="K650" s="19" t="str">
        <f t="shared" si="572"/>
        <v>Pseudobatos prahli</v>
      </c>
      <c r="L650" s="20">
        <f>VLOOKUP($K650,GlobSheetPaste!$H$3:$P$1269,2,FALSE)</f>
        <v>63158</v>
      </c>
      <c r="M650" s="20">
        <f>VLOOKUP($K650,GlobSheetPaste!$H$3:$P$1269,3,FALSE)</f>
        <v>124463727</v>
      </c>
      <c r="N650" s="20" t="str">
        <f>VLOOKUP($K650,GlobSheetPaste!$H$3:$P$1269,4,FALSE)</f>
        <v>published</v>
      </c>
      <c r="O650" s="20" t="str">
        <f>VLOOKUP($K650,GlobSheetPaste!$H$3:$P$1269,5,FALSE)</f>
        <v>DD</v>
      </c>
      <c r="P650" s="20">
        <f>VLOOKUP($K650,GlobSheetPaste!$H$3:$P$1269,6,FALSE)</f>
        <v>2007</v>
      </c>
      <c r="Q650" s="20" t="str">
        <f>VLOOKUP($K650,GlobSheetPaste!$H$3:$P$1269,7,FALSE)</f>
        <v>VU</v>
      </c>
      <c r="R650" s="20" t="str">
        <f>VLOOKUP($K650,GlobSheetPaste!$H$3:$P$1269,8,FALSE)</f>
        <v>A2d</v>
      </c>
      <c r="S650" s="20" t="str">
        <f t="shared" si="720"/>
        <v>non-genuine change</v>
      </c>
      <c r="T650" s="20" t="b">
        <f t="shared" si="573"/>
        <v>0</v>
      </c>
      <c r="U650" s="22">
        <f>VLOOKUP($K650,GlobSheetPaste!$H$3:$P$1269,9,FALSE)</f>
        <v>43891</v>
      </c>
      <c r="V650" s="19">
        <v>0</v>
      </c>
      <c r="W650" s="19">
        <v>70</v>
      </c>
      <c r="X650" s="2" t="b">
        <f t="shared" ref="X650:Y650" si="727">ISNUMBER(V650)</f>
        <v>1</v>
      </c>
      <c r="Y650" s="2" t="b">
        <f t="shared" si="727"/>
        <v>1</v>
      </c>
      <c r="Z650" s="2" t="s">
        <v>1659</v>
      </c>
      <c r="AB650" s="2" t="s">
        <v>83</v>
      </c>
      <c r="AC650" s="24" t="str">
        <f ca="1">IFERROR(__xludf.DUMMYFUNCTION("SPLIT(AB650,""_"")"),"Coastal")</f>
        <v>Coastal</v>
      </c>
      <c r="AD650" s="24"/>
      <c r="AE650" s="24">
        <f>VLOOKUP(J650,rangearea210527!$B$2:$C$1159,2,TRUE)</f>
        <v>63396.065360000001</v>
      </c>
      <c r="AF650" s="26" t="s">
        <v>118</v>
      </c>
      <c r="AG650" s="25">
        <v>90</v>
      </c>
      <c r="AH650" s="26" t="s">
        <v>84</v>
      </c>
      <c r="AI650" s="26" t="s">
        <v>85</v>
      </c>
      <c r="AJ650" s="27" t="s">
        <v>1568</v>
      </c>
      <c r="AK650" s="28"/>
      <c r="AL650" s="25">
        <v>5</v>
      </c>
      <c r="AM650" s="26">
        <v>0</v>
      </c>
      <c r="AN650" s="26">
        <v>0</v>
      </c>
      <c r="AO650" s="29">
        <v>1</v>
      </c>
      <c r="AP650" s="30"/>
      <c r="AQ650" s="26">
        <v>1</v>
      </c>
      <c r="AR650" s="30"/>
      <c r="AS650" s="1">
        <v>0</v>
      </c>
      <c r="AT650" s="1"/>
      <c r="AU650" s="1"/>
      <c r="AV650" s="1"/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/>
      <c r="BM650" s="1"/>
      <c r="BN650" s="1"/>
      <c r="BO650" s="1"/>
      <c r="BP650" s="2" t="s">
        <v>1620</v>
      </c>
      <c r="BU650" s="1"/>
      <c r="BV650" s="1"/>
      <c r="BW650" s="1">
        <v>0</v>
      </c>
    </row>
    <row r="651" spans="1:75" ht="15.75" hidden="1" customHeight="1" x14ac:dyDescent="0.3">
      <c r="A651" s="2">
        <v>645</v>
      </c>
      <c r="B651" s="2">
        <v>1</v>
      </c>
      <c r="C651" s="2" t="s">
        <v>1392</v>
      </c>
      <c r="D651" s="1">
        <v>11</v>
      </c>
      <c r="E651" s="2" t="str">
        <f t="shared" si="571"/>
        <v>11_Rhinopristiformes</v>
      </c>
      <c r="F651" s="2" t="s">
        <v>1548</v>
      </c>
      <c r="G651" s="2" t="s">
        <v>1620</v>
      </c>
      <c r="H651" s="2" t="s">
        <v>1636</v>
      </c>
      <c r="I651" s="2" t="s">
        <v>1660</v>
      </c>
      <c r="J651" s="2" t="s">
        <v>1661</v>
      </c>
      <c r="K651" s="19" t="str">
        <f t="shared" si="572"/>
        <v>Pseudobatos productus</v>
      </c>
      <c r="L651" s="20">
        <f>VLOOKUP($K651,GlobSheetPaste!$H$3:$P$1269,2,FALSE)</f>
        <v>60171</v>
      </c>
      <c r="M651" s="20">
        <f>VLOOKUP($K651,GlobSheetPaste!$H$3:$P$1269,3,FALSE)</f>
        <v>104004394</v>
      </c>
      <c r="N651" s="20" t="str">
        <f>VLOOKUP($K651,GlobSheetPaste!$H$3:$P$1269,4,FALSE)</f>
        <v>published</v>
      </c>
      <c r="O651" s="20" t="str">
        <f>VLOOKUP($K651,GlobSheetPaste!$H$3:$P$1269,5,FALSE)</f>
        <v>NT</v>
      </c>
      <c r="P651" s="20">
        <f>VLOOKUP($K651,GlobSheetPaste!$H$3:$P$1269,6,FALSE)</f>
        <v>2006</v>
      </c>
      <c r="Q651" s="20" t="str">
        <f>VLOOKUP($K651,GlobSheetPaste!$H$3:$P$1269,7,FALSE)</f>
        <v>NT</v>
      </c>
      <c r="R651" s="20">
        <f>VLOOKUP($K651,GlobSheetPaste!$H$3:$P$1269,8,FALSE)</f>
        <v>0</v>
      </c>
      <c r="S651" s="20" t="str">
        <f t="shared" si="720"/>
        <v>NoChange</v>
      </c>
      <c r="T651" s="20" t="b">
        <f t="shared" si="573"/>
        <v>0</v>
      </c>
      <c r="U651" s="20">
        <f>VLOOKUP($K651,GlobSheetPaste!$H$3:$P$1269,9,FALSE)</f>
        <v>2014</v>
      </c>
      <c r="V651" s="19">
        <v>1</v>
      </c>
      <c r="W651" s="19">
        <v>92</v>
      </c>
      <c r="X651" s="2" t="b">
        <f t="shared" ref="X651:Y651" si="728">ISNUMBER(V651)</f>
        <v>1</v>
      </c>
      <c r="Y651" s="2" t="b">
        <f t="shared" si="728"/>
        <v>1</v>
      </c>
      <c r="Z651" s="2" t="s">
        <v>1662</v>
      </c>
      <c r="AB651" s="2" t="s">
        <v>83</v>
      </c>
      <c r="AC651" s="24" t="str">
        <f ca="1">IFERROR(__xludf.DUMMYFUNCTION("SPLIT(AB651,""_"")"),"Coastal")</f>
        <v>Coastal</v>
      </c>
      <c r="AD651" s="24"/>
      <c r="AE651" s="24">
        <f>VLOOKUP(J651,rangearea210527!$B$2:$C$1159,2,TRUE)</f>
        <v>63086.170960000003</v>
      </c>
      <c r="AF651" s="26" t="s">
        <v>118</v>
      </c>
      <c r="AG651" s="26">
        <v>156</v>
      </c>
      <c r="AH651" s="26" t="s">
        <v>84</v>
      </c>
      <c r="AI651" s="26" t="s">
        <v>98</v>
      </c>
      <c r="AJ651" s="27" t="s">
        <v>1591</v>
      </c>
      <c r="AK651" s="27"/>
      <c r="AL651" s="26">
        <v>9</v>
      </c>
      <c r="AM651" s="26">
        <v>0</v>
      </c>
      <c r="AN651" s="26">
        <v>0</v>
      </c>
      <c r="AO651" s="29">
        <v>0</v>
      </c>
      <c r="AP651" s="30"/>
      <c r="AQ651" s="26">
        <v>1</v>
      </c>
      <c r="AR651" s="30"/>
      <c r="AS651" s="1">
        <v>0</v>
      </c>
      <c r="AT651" s="1"/>
      <c r="AU651" s="1"/>
      <c r="AV651" s="1"/>
      <c r="AW651" s="1">
        <v>1</v>
      </c>
      <c r="AX651" s="1">
        <v>1</v>
      </c>
      <c r="AY651" s="1">
        <v>1</v>
      </c>
      <c r="BA651" s="1">
        <v>1</v>
      </c>
      <c r="BH651" s="1">
        <v>1</v>
      </c>
      <c r="BJ651" s="1">
        <v>1</v>
      </c>
      <c r="BK651" s="1">
        <v>1</v>
      </c>
      <c r="BL651" s="1"/>
      <c r="BM651" s="1"/>
      <c r="BN651" s="1"/>
      <c r="BO651" s="1"/>
      <c r="BP651" s="2" t="s">
        <v>1620</v>
      </c>
      <c r="BU651" s="1"/>
      <c r="BV651" s="1"/>
      <c r="BW651" s="1">
        <v>0</v>
      </c>
    </row>
    <row r="652" spans="1:75" ht="15.75" hidden="1" customHeight="1" x14ac:dyDescent="0.3">
      <c r="A652" s="2">
        <v>646</v>
      </c>
      <c r="B652" s="2">
        <v>1</v>
      </c>
      <c r="C652" s="2" t="s">
        <v>1392</v>
      </c>
      <c r="D652" s="1">
        <v>11</v>
      </c>
      <c r="E652" s="2" t="str">
        <f t="shared" si="571"/>
        <v>11_Rhinopristiformes</v>
      </c>
      <c r="F652" s="2" t="s">
        <v>1548</v>
      </c>
      <c r="G652" s="2" t="s">
        <v>1620</v>
      </c>
      <c r="H652" s="2" t="s">
        <v>1663</v>
      </c>
      <c r="I652" s="2" t="s">
        <v>1664</v>
      </c>
      <c r="J652" s="2" t="s">
        <v>1665</v>
      </c>
      <c r="K652" s="19" t="str">
        <f t="shared" si="572"/>
        <v>Rhinobatos albomaculatus</v>
      </c>
      <c r="L652" s="20">
        <f>VLOOKUP($K652,GlobSheetPaste!$H$3:$P$1269,2,FALSE)</f>
        <v>161320</v>
      </c>
      <c r="M652" s="20">
        <f>VLOOKUP($K652,GlobSheetPaste!$H$3:$P$1269,3,FALSE)</f>
        <v>124465045</v>
      </c>
      <c r="N652" s="20" t="str">
        <f>VLOOKUP($K652,GlobSheetPaste!$H$3:$P$1269,4,FALSE)</f>
        <v>published</v>
      </c>
      <c r="O652" s="20" t="str">
        <f>VLOOKUP($K652,GlobSheetPaste!$H$3:$P$1269,5,FALSE)</f>
        <v>VU</v>
      </c>
      <c r="P652" s="20">
        <f>VLOOKUP($K652,GlobSheetPaste!$H$3:$P$1269,6,FALSE)</f>
        <v>2008</v>
      </c>
      <c r="Q652" s="20" t="str">
        <f>VLOOKUP($K652,GlobSheetPaste!$H$3:$P$1269,7,FALSE)</f>
        <v>CR</v>
      </c>
      <c r="R652" s="20" t="str">
        <f>VLOOKUP($K652,GlobSheetPaste!$H$3:$P$1269,8,FALSE)</f>
        <v>A2d</v>
      </c>
      <c r="S652" s="1" t="s">
        <v>81</v>
      </c>
      <c r="T652" s="20" t="b">
        <f t="shared" si="573"/>
        <v>0</v>
      </c>
      <c r="U652" s="22">
        <f>VLOOKUP($K652,GlobSheetPaste!$H$3:$P$1269,9,FALSE)</f>
        <v>44197</v>
      </c>
      <c r="V652" s="19">
        <v>1</v>
      </c>
      <c r="W652" s="19">
        <v>132</v>
      </c>
      <c r="X652" s="2" t="b">
        <f t="shared" ref="X652:Y652" si="729">ISNUMBER(V652)</f>
        <v>1</v>
      </c>
      <c r="Y652" s="2" t="b">
        <f t="shared" si="729"/>
        <v>1</v>
      </c>
      <c r="Z652" s="2" t="s">
        <v>1666</v>
      </c>
      <c r="AB652" s="2" t="s">
        <v>83</v>
      </c>
      <c r="AC652" s="24" t="str">
        <f ca="1">IFERROR(__xludf.DUMMYFUNCTION("SPLIT(AB652,""_"")"),"Coastal")</f>
        <v>Coastal</v>
      </c>
      <c r="AD652" s="24"/>
      <c r="AE652" s="24">
        <f>VLOOKUP(J652,rangearea210527!$B$2:$C$1159,2,TRUE)</f>
        <v>325554.01980000001</v>
      </c>
      <c r="AF652" s="26"/>
      <c r="AG652" s="26">
        <v>80</v>
      </c>
      <c r="AH652" s="26" t="s">
        <v>84</v>
      </c>
      <c r="AI652" s="26" t="s">
        <v>85</v>
      </c>
      <c r="AJ652" s="27" t="s">
        <v>1568</v>
      </c>
      <c r="AK652" s="27"/>
      <c r="AL652" s="26">
        <v>8</v>
      </c>
      <c r="AM652" s="26">
        <v>0</v>
      </c>
      <c r="AN652" s="26">
        <v>0</v>
      </c>
      <c r="AO652" s="29">
        <v>0</v>
      </c>
      <c r="AP652" s="30"/>
      <c r="AQ652" s="30"/>
      <c r="AR652" s="30"/>
      <c r="AS652" s="1">
        <v>0</v>
      </c>
      <c r="AT652" s="1"/>
      <c r="AU652" s="1"/>
      <c r="AV652" s="1"/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1</v>
      </c>
      <c r="BJ652" s="1">
        <v>1</v>
      </c>
      <c r="BK652" s="1">
        <v>1</v>
      </c>
      <c r="BL652" s="1"/>
      <c r="BM652" s="1"/>
      <c r="BN652" s="1"/>
      <c r="BO652" s="1"/>
      <c r="BP652" s="2" t="s">
        <v>1620</v>
      </c>
      <c r="BU652" s="1"/>
      <c r="BV652" s="1"/>
      <c r="BW652" s="1">
        <v>0</v>
      </c>
    </row>
    <row r="653" spans="1:75" ht="15.75" hidden="1" customHeight="1" x14ac:dyDescent="0.3">
      <c r="A653" s="2">
        <v>647</v>
      </c>
      <c r="B653" s="2">
        <v>1</v>
      </c>
      <c r="C653" s="2" t="s">
        <v>1392</v>
      </c>
      <c r="D653" s="1">
        <v>11</v>
      </c>
      <c r="E653" s="2" t="str">
        <f t="shared" si="571"/>
        <v>11_Rhinopristiformes</v>
      </c>
      <c r="F653" s="2" t="s">
        <v>1548</v>
      </c>
      <c r="G653" s="2" t="s">
        <v>1620</v>
      </c>
      <c r="H653" s="2" t="s">
        <v>1663</v>
      </c>
      <c r="I653" s="2" t="s">
        <v>1667</v>
      </c>
      <c r="J653" s="2" t="s">
        <v>1668</v>
      </c>
      <c r="K653" s="19" t="str">
        <f t="shared" si="572"/>
        <v>Rhinobatos annandalei</v>
      </c>
      <c r="L653" s="20">
        <f>VLOOKUP($K653,GlobSheetPaste!$H$3:$P$1269,2,FALSE)</f>
        <v>161478</v>
      </c>
      <c r="M653" s="20">
        <f>VLOOKUP($K653,GlobSheetPaste!$H$3:$P$1269,3,FALSE)</f>
        <v>124492224</v>
      </c>
      <c r="N653" s="20" t="str">
        <f>VLOOKUP($K653,GlobSheetPaste!$H$3:$P$1269,4,FALSE)</f>
        <v>submitted</v>
      </c>
      <c r="O653" s="20" t="str">
        <f>VLOOKUP($K653,GlobSheetPaste!$H$3:$P$1269,5,FALSE)</f>
        <v>DD</v>
      </c>
      <c r="P653" s="20">
        <f>VLOOKUP($K653,GlobSheetPaste!$H$3:$P$1269,6,FALSE)</f>
        <v>2008</v>
      </c>
      <c r="Q653" s="20" t="str">
        <f>VLOOKUP($K653,GlobSheetPaste!$H$3:$P$1269,7,FALSE)</f>
        <v>CR</v>
      </c>
      <c r="R653" s="20" t="str">
        <f>VLOOKUP($K653,GlobSheetPaste!$H$3:$P$1269,8,FALSE)</f>
        <v>A2d</v>
      </c>
      <c r="S653" s="20" t="str">
        <f>IF(O653=Q653,"NoChange","non-genuine change")</f>
        <v>non-genuine change</v>
      </c>
      <c r="T653" s="20" t="b">
        <f t="shared" si="573"/>
        <v>0</v>
      </c>
      <c r="U653" s="22">
        <f>VLOOKUP($K653,GlobSheetPaste!$H$3:$P$1269,9,FALSE)</f>
        <v>44228</v>
      </c>
      <c r="V653" s="19">
        <v>0</v>
      </c>
      <c r="W653" s="19">
        <v>100</v>
      </c>
      <c r="X653" s="2" t="b">
        <f t="shared" ref="X653:Y653" si="730">ISNUMBER(V653)</f>
        <v>1</v>
      </c>
      <c r="Y653" s="2" t="b">
        <f t="shared" si="730"/>
        <v>1</v>
      </c>
      <c r="Z653" s="2" t="s">
        <v>1532</v>
      </c>
      <c r="AB653" s="2" t="s">
        <v>83</v>
      </c>
      <c r="AC653" s="24" t="str">
        <f ca="1">IFERROR(__xludf.DUMMYFUNCTION("SPLIT(AB653,""_"")"),"Coastal")</f>
        <v>Coastal</v>
      </c>
      <c r="AD653" s="24"/>
      <c r="AE653" s="24">
        <f>VLOOKUP(J653,rangearea210527!$B$2:$C$1159,2,TRUE)</f>
        <v>249629.0184</v>
      </c>
      <c r="AF653" s="26"/>
      <c r="AG653" s="26">
        <v>95</v>
      </c>
      <c r="AH653" s="26" t="s">
        <v>84</v>
      </c>
      <c r="AI653" s="26" t="s">
        <v>85</v>
      </c>
      <c r="AJ653" s="27" t="s">
        <v>1568</v>
      </c>
      <c r="AK653" s="27"/>
      <c r="AL653" s="26">
        <v>9</v>
      </c>
      <c r="AM653" s="26">
        <v>0</v>
      </c>
      <c r="AN653" s="26">
        <v>0</v>
      </c>
      <c r="AO653" s="29">
        <v>0</v>
      </c>
      <c r="AP653" s="30"/>
      <c r="AQ653" s="30"/>
      <c r="AR653" s="30"/>
      <c r="AS653" s="1">
        <v>1</v>
      </c>
      <c r="AT653" s="1"/>
      <c r="AU653" s="1"/>
      <c r="AV653" s="1"/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B653" s="1">
        <v>1</v>
      </c>
      <c r="BJ653" s="1">
        <v>1</v>
      </c>
      <c r="BK653" s="1">
        <v>1</v>
      </c>
      <c r="BL653" s="1"/>
      <c r="BM653" s="1"/>
      <c r="BN653" s="1"/>
      <c r="BO653" s="1"/>
      <c r="BP653" s="2" t="s">
        <v>1620</v>
      </c>
      <c r="BU653" s="1"/>
      <c r="BV653" s="1"/>
      <c r="BW653" s="1">
        <v>0</v>
      </c>
    </row>
    <row r="654" spans="1:75" ht="15.75" hidden="1" customHeight="1" x14ac:dyDescent="0.3">
      <c r="A654" s="2">
        <v>648</v>
      </c>
      <c r="B654" s="2">
        <v>1</v>
      </c>
      <c r="C654" s="2" t="s">
        <v>1392</v>
      </c>
      <c r="D654" s="1">
        <v>11</v>
      </c>
      <c r="E654" s="2" t="str">
        <f t="shared" si="571"/>
        <v>11_Rhinopristiformes</v>
      </c>
      <c r="F654" s="2" t="s">
        <v>1548</v>
      </c>
      <c r="G654" s="2" t="s">
        <v>1620</v>
      </c>
      <c r="H654" s="2" t="s">
        <v>1663</v>
      </c>
      <c r="I654" s="2" t="s">
        <v>1669</v>
      </c>
      <c r="J654" s="2" t="s">
        <v>1670</v>
      </c>
      <c r="K654" s="19" t="str">
        <f t="shared" si="572"/>
        <v>Rhinobatos austini</v>
      </c>
      <c r="L654" s="20">
        <f>VLOOKUP($K654,GlobSheetPaste!$H$3:$P$1269,2,FALSE)</f>
        <v>124396530</v>
      </c>
      <c r="M654" s="20">
        <f>VLOOKUP($K654,GlobSheetPaste!$H$3:$P$1269,3,FALSE)</f>
        <v>124552542</v>
      </c>
      <c r="N654" s="20" t="str">
        <f>VLOOKUP($K654,GlobSheetPaste!$H$3:$P$1269,4,FALSE)</f>
        <v>published</v>
      </c>
      <c r="O654" s="20" t="str">
        <f>VLOOKUP($K654,GlobSheetPaste!$H$3:$P$1269,5,FALSE)</f>
        <v>NE</v>
      </c>
      <c r="P654" s="20" t="str">
        <f>VLOOKUP($K654,GlobSheetPaste!$H$3:$P$1269,6,FALSE)</f>
        <v>NA</v>
      </c>
      <c r="Q654" s="20" t="str">
        <f>VLOOKUP($K654,GlobSheetPaste!$H$3:$P$1269,7,FALSE)</f>
        <v>DD</v>
      </c>
      <c r="R654" s="20" t="str">
        <f>VLOOKUP($K654,GlobSheetPaste!$H$3:$P$1269,8,FALSE)</f>
        <v>NA</v>
      </c>
      <c r="S654" s="1" t="s">
        <v>117</v>
      </c>
      <c r="T654" s="20" t="b">
        <f t="shared" si="573"/>
        <v>0</v>
      </c>
      <c r="U654" s="20">
        <f>VLOOKUP($K654,GlobSheetPaste!$H$3:$P$1269,9,FALSE)</f>
        <v>2018</v>
      </c>
      <c r="V654" s="23">
        <v>0</v>
      </c>
      <c r="W654" s="23">
        <v>107</v>
      </c>
      <c r="X654" s="2" t="b">
        <f t="shared" ref="X654:Y654" si="731">ISNUMBER(V654)</f>
        <v>1</v>
      </c>
      <c r="Y654" s="2" t="b">
        <f t="shared" si="731"/>
        <v>1</v>
      </c>
      <c r="Z654" s="1" t="s">
        <v>1071</v>
      </c>
      <c r="AA654" s="1"/>
      <c r="AB654" s="1" t="s">
        <v>83</v>
      </c>
      <c r="AC654" s="24" t="str">
        <f ca="1">IFERROR(__xludf.DUMMYFUNCTION("SPLIT(AB654,""_"")"),"Coastal")</f>
        <v>Coastal</v>
      </c>
      <c r="AD654" s="24"/>
      <c r="AE654" s="24">
        <f>VLOOKUP(J654,rangearea210527!$B$2:$C$1159,2,TRUE)</f>
        <v>28657.359540000001</v>
      </c>
      <c r="AF654" s="26" t="s">
        <v>118</v>
      </c>
      <c r="AG654" s="26">
        <v>115</v>
      </c>
      <c r="AH654" s="26" t="s">
        <v>84</v>
      </c>
      <c r="AI654" s="26" t="s">
        <v>85</v>
      </c>
      <c r="AJ654" s="27" t="s">
        <v>1568</v>
      </c>
      <c r="AK654" s="27"/>
      <c r="AL654" s="26"/>
      <c r="AM654" s="26">
        <v>0</v>
      </c>
      <c r="AN654" s="26">
        <v>0</v>
      </c>
      <c r="AO654" s="29">
        <v>0</v>
      </c>
      <c r="AP654" s="30"/>
      <c r="AQ654" s="30"/>
      <c r="AR654" s="30"/>
      <c r="AS654" s="1">
        <v>0</v>
      </c>
      <c r="AT654" s="1"/>
      <c r="AU654" s="1"/>
      <c r="AV654" s="1"/>
      <c r="AW654" s="1">
        <v>1</v>
      </c>
      <c r="AX654" s="1">
        <v>1</v>
      </c>
      <c r="AY654" s="1">
        <v>1</v>
      </c>
      <c r="BA654" s="1">
        <v>1</v>
      </c>
      <c r="BG654" s="1">
        <v>1</v>
      </c>
      <c r="BH654" s="1">
        <v>1</v>
      </c>
      <c r="BI654" s="1"/>
      <c r="BJ654" s="1">
        <v>1</v>
      </c>
      <c r="BK654" s="1">
        <v>1</v>
      </c>
      <c r="BL654" s="1"/>
      <c r="BM654" s="1"/>
      <c r="BN654" s="1"/>
      <c r="BO654" s="1"/>
      <c r="BP654" s="2" t="s">
        <v>1620</v>
      </c>
      <c r="BQ654" s="1"/>
      <c r="BR654" s="1"/>
      <c r="BS654" s="1"/>
      <c r="BT654" s="1">
        <v>1</v>
      </c>
      <c r="BU654" s="1"/>
      <c r="BV654" s="1"/>
      <c r="BW654" s="1">
        <v>0</v>
      </c>
    </row>
    <row r="655" spans="1:75" ht="15.75" hidden="1" customHeight="1" x14ac:dyDescent="0.3">
      <c r="A655" s="2">
        <v>649</v>
      </c>
      <c r="B655" s="2">
        <v>1</v>
      </c>
      <c r="C655" s="2" t="s">
        <v>1392</v>
      </c>
      <c r="D655" s="1">
        <v>11</v>
      </c>
      <c r="E655" s="2" t="str">
        <f t="shared" si="571"/>
        <v>11_Rhinopristiformes</v>
      </c>
      <c r="F655" s="2" t="s">
        <v>1548</v>
      </c>
      <c r="G655" s="2" t="s">
        <v>1620</v>
      </c>
      <c r="H655" s="2" t="s">
        <v>1663</v>
      </c>
      <c r="I655" s="2" t="s">
        <v>105</v>
      </c>
      <c r="J655" s="2" t="s">
        <v>1671</v>
      </c>
      <c r="K655" s="19" t="str">
        <f t="shared" si="572"/>
        <v>Rhinobatos borneensis</v>
      </c>
      <c r="L655" s="20">
        <f>VLOOKUP($K655,GlobSheetPaste!$H$3:$P$1269,2,FALSE)</f>
        <v>103933123</v>
      </c>
      <c r="M655" s="20">
        <f>VLOOKUP($K655,GlobSheetPaste!$H$3:$P$1269,3,FALSE)</f>
        <v>103933139</v>
      </c>
      <c r="N655" s="20" t="str">
        <f>VLOOKUP($K655,GlobSheetPaste!$H$3:$P$1269,4,FALSE)</f>
        <v>submitted</v>
      </c>
      <c r="O655" s="20" t="str">
        <f>VLOOKUP($K655,GlobSheetPaste!$H$3:$P$1269,5,FALSE)</f>
        <v>NE</v>
      </c>
      <c r="P655" s="20" t="str">
        <f>VLOOKUP($K655,GlobSheetPaste!$H$3:$P$1269,6,FALSE)</f>
        <v>NA</v>
      </c>
      <c r="Q655" s="20" t="str">
        <f>VLOOKUP($K655,GlobSheetPaste!$H$3:$P$1269,7,FALSE)</f>
        <v>EN</v>
      </c>
      <c r="R655" s="20" t="str">
        <f>VLOOKUP($K655,GlobSheetPaste!$H$3:$P$1269,8,FALSE)</f>
        <v>A2d</v>
      </c>
      <c r="S655" s="1" t="s">
        <v>117</v>
      </c>
      <c r="T655" s="20" t="b">
        <f t="shared" si="573"/>
        <v>0</v>
      </c>
      <c r="U655" s="22">
        <f>VLOOKUP($K655,GlobSheetPaste!$H$3:$P$1269,9,FALSE)</f>
        <v>44228</v>
      </c>
      <c r="V655" s="23">
        <v>0</v>
      </c>
      <c r="W655" s="19">
        <v>100</v>
      </c>
      <c r="X655" s="2" t="b">
        <f t="shared" ref="X655:Y655" si="732">ISNUMBER(V655)</f>
        <v>1</v>
      </c>
      <c r="Y655" s="2" t="b">
        <f t="shared" si="732"/>
        <v>1</v>
      </c>
      <c r="Z655" s="1" t="s">
        <v>1672</v>
      </c>
      <c r="AB655" s="2" t="s">
        <v>83</v>
      </c>
      <c r="AC655" s="24" t="str">
        <f ca="1">IFERROR(__xludf.DUMMYFUNCTION("SPLIT(AB655,""_"")"),"Coastal")</f>
        <v>Coastal</v>
      </c>
      <c r="AD655" s="24"/>
      <c r="AE655" s="24">
        <f>VLOOKUP(J655,rangearea210527!$B$2:$C$1159,2,TRUE)</f>
        <v>133585.9301</v>
      </c>
      <c r="AF655" s="26" t="s">
        <v>118</v>
      </c>
      <c r="AG655" s="26">
        <v>90</v>
      </c>
      <c r="AH655" s="26" t="s">
        <v>84</v>
      </c>
      <c r="AI655" s="26" t="s">
        <v>85</v>
      </c>
      <c r="AJ655" s="27" t="s">
        <v>1568</v>
      </c>
      <c r="AK655" s="27"/>
      <c r="AL655" s="26">
        <v>9</v>
      </c>
      <c r="AM655" s="26">
        <v>0</v>
      </c>
      <c r="AN655" s="26">
        <v>0</v>
      </c>
      <c r="AO655" s="29">
        <v>0</v>
      </c>
      <c r="AP655" s="30"/>
      <c r="AQ655" s="30"/>
      <c r="AR655" s="30"/>
      <c r="AS655" s="1">
        <v>1</v>
      </c>
      <c r="AT655" s="1"/>
      <c r="AU655" s="1"/>
      <c r="AV655" s="1"/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B655" s="1">
        <v>1</v>
      </c>
      <c r="BH655" s="1">
        <v>1</v>
      </c>
      <c r="BI655" s="1">
        <v>1</v>
      </c>
      <c r="BJ655" s="1">
        <v>1</v>
      </c>
      <c r="BK655" s="1">
        <v>1</v>
      </c>
      <c r="BL655" s="1"/>
      <c r="BM655" s="1"/>
      <c r="BN655" s="1"/>
      <c r="BO655" s="1"/>
      <c r="BP655" s="2" t="s">
        <v>1620</v>
      </c>
      <c r="BU655" s="1"/>
      <c r="BV655" s="1"/>
      <c r="BW655" s="1">
        <v>0</v>
      </c>
    </row>
    <row r="656" spans="1:75" ht="15.75" hidden="1" customHeight="1" x14ac:dyDescent="0.3">
      <c r="A656" s="2">
        <v>650</v>
      </c>
      <c r="B656" s="2">
        <v>1</v>
      </c>
      <c r="C656" s="2" t="s">
        <v>1392</v>
      </c>
      <c r="D656" s="1">
        <v>11</v>
      </c>
      <c r="E656" s="2" t="str">
        <f t="shared" si="571"/>
        <v>11_Rhinopristiformes</v>
      </c>
      <c r="F656" s="2" t="s">
        <v>1548</v>
      </c>
      <c r="G656" s="2" t="s">
        <v>1620</v>
      </c>
      <c r="H656" s="2" t="s">
        <v>1663</v>
      </c>
      <c r="I656" s="2" t="s">
        <v>1673</v>
      </c>
      <c r="J656" s="2" t="s">
        <v>1674</v>
      </c>
      <c r="K656" s="19" t="str">
        <f t="shared" si="572"/>
        <v>Rhinobatos holcorhynchus</v>
      </c>
      <c r="L656" s="20">
        <f>VLOOKUP($K656,GlobSheetPaste!$H$3:$P$1269,2,FALSE)</f>
        <v>161405</v>
      </c>
      <c r="M656" s="20">
        <f>VLOOKUP($K656,GlobSheetPaste!$H$3:$P$1269,3,FALSE)</f>
        <v>124479447</v>
      </c>
      <c r="N656" s="20" t="str">
        <f>VLOOKUP($K656,GlobSheetPaste!$H$3:$P$1269,4,FALSE)</f>
        <v>published</v>
      </c>
      <c r="O656" s="20" t="str">
        <f>VLOOKUP($K656,GlobSheetPaste!$H$3:$P$1269,5,FALSE)</f>
        <v>DD</v>
      </c>
      <c r="P656" s="20">
        <f>VLOOKUP($K656,GlobSheetPaste!$H$3:$P$1269,6,FALSE)</f>
        <v>2008</v>
      </c>
      <c r="Q656" s="20" t="str">
        <f>VLOOKUP($K656,GlobSheetPaste!$H$3:$P$1269,7,FALSE)</f>
        <v>DD</v>
      </c>
      <c r="R656" s="20" t="str">
        <f>VLOOKUP($K656,GlobSheetPaste!$H$3:$P$1269,8,FALSE)</f>
        <v>NA</v>
      </c>
      <c r="S656" s="20" t="str">
        <f t="shared" ref="S656:S657" si="733">IF(O656=Q656,"NoChange","non-genuine change")</f>
        <v>NoChange</v>
      </c>
      <c r="T656" s="20" t="b">
        <f t="shared" si="573"/>
        <v>0</v>
      </c>
      <c r="U656" s="20">
        <f>VLOOKUP($K656,GlobSheetPaste!$H$3:$P$1269,9,FALSE)</f>
        <v>2018</v>
      </c>
      <c r="V656" s="19">
        <v>68</v>
      </c>
      <c r="W656" s="19">
        <v>348</v>
      </c>
      <c r="X656" s="2" t="b">
        <f t="shared" ref="X656:Y656" si="734">ISNUMBER(V656)</f>
        <v>1</v>
      </c>
      <c r="Y656" s="2" t="b">
        <f t="shared" si="734"/>
        <v>1</v>
      </c>
      <c r="Z656" s="2" t="s">
        <v>89</v>
      </c>
      <c r="AB656" s="2" t="s">
        <v>95</v>
      </c>
      <c r="AC656" s="24" t="str">
        <f ca="1">IFERROR(__xludf.DUMMYFUNCTION("SPLIT(AB656,""_"")"),"Coastal")</f>
        <v>Coastal</v>
      </c>
      <c r="AD656" s="24" t="str">
        <f ca="1">IFERROR(__xludf.DUMMYFUNCTION("""COMPUTED_VALUE"""),"Deepwater")</f>
        <v>Deepwater</v>
      </c>
      <c r="AE656" s="24">
        <f>VLOOKUP(J656,rangearea210527!$B$2:$C$1159,2,TRUE)</f>
        <v>29662.816459999998</v>
      </c>
      <c r="AF656" s="26" t="s">
        <v>118</v>
      </c>
      <c r="AG656" s="26">
        <v>127</v>
      </c>
      <c r="AH656" s="26" t="s">
        <v>84</v>
      </c>
      <c r="AI656" s="26" t="s">
        <v>85</v>
      </c>
      <c r="AJ656" s="27" t="s">
        <v>1568</v>
      </c>
      <c r="AK656" s="27"/>
      <c r="AL656" s="26"/>
      <c r="AM656" s="26">
        <v>0</v>
      </c>
      <c r="AN656" s="26">
        <v>0</v>
      </c>
      <c r="AO656" s="29">
        <v>0</v>
      </c>
      <c r="AP656" s="30"/>
      <c r="AQ656" s="30"/>
      <c r="AR656" s="30"/>
      <c r="AS656" s="1">
        <v>0</v>
      </c>
      <c r="AT656" s="1"/>
      <c r="AU656" s="1"/>
      <c r="AV656" s="1"/>
      <c r="AW656" s="1">
        <v>1</v>
      </c>
      <c r="AX656" s="1">
        <v>1</v>
      </c>
      <c r="AY656" s="1">
        <v>1</v>
      </c>
      <c r="BA656" s="1">
        <v>1</v>
      </c>
      <c r="BG656" s="1">
        <v>1</v>
      </c>
      <c r="BH656" s="1">
        <v>1</v>
      </c>
      <c r="BI656" s="1"/>
      <c r="BJ656" s="1">
        <v>1</v>
      </c>
      <c r="BK656" s="1">
        <v>1</v>
      </c>
      <c r="BL656" s="1"/>
      <c r="BM656" s="1"/>
      <c r="BN656" s="1"/>
      <c r="BO656" s="1"/>
      <c r="BP656" s="2" t="s">
        <v>1620</v>
      </c>
      <c r="BQ656" s="1"/>
      <c r="BR656" s="1"/>
      <c r="BS656" s="1"/>
      <c r="BT656" s="1">
        <v>1</v>
      </c>
      <c r="BU656" s="1"/>
      <c r="BV656" s="1"/>
      <c r="BW656" s="1">
        <v>0</v>
      </c>
    </row>
    <row r="657" spans="1:75" ht="15.75" hidden="1" customHeight="1" x14ac:dyDescent="0.3">
      <c r="A657" s="2">
        <v>651</v>
      </c>
      <c r="B657" s="2">
        <v>1</v>
      </c>
      <c r="C657" s="2" t="s">
        <v>1392</v>
      </c>
      <c r="D657" s="1">
        <v>11</v>
      </c>
      <c r="E657" s="2" t="str">
        <f t="shared" si="571"/>
        <v>11_Rhinopristiformes</v>
      </c>
      <c r="F657" s="2" t="s">
        <v>1548</v>
      </c>
      <c r="G657" s="2" t="s">
        <v>1620</v>
      </c>
      <c r="H657" s="2" t="s">
        <v>1663</v>
      </c>
      <c r="I657" s="2" t="s">
        <v>1675</v>
      </c>
      <c r="J657" s="2" t="s">
        <v>1676</v>
      </c>
      <c r="K657" s="19" t="str">
        <f t="shared" si="572"/>
        <v>Rhinobatos hynnicephalus</v>
      </c>
      <c r="L657" s="20">
        <f>VLOOKUP($K657,GlobSheetPaste!$H$3:$P$1269,2,FALSE)</f>
        <v>60167</v>
      </c>
      <c r="M657" s="20">
        <f>VLOOKUP($K657,GlobSheetPaste!$H$3:$P$1269,3,FALSE)</f>
        <v>124446775</v>
      </c>
      <c r="N657" s="20" t="str">
        <f>VLOOKUP($K657,GlobSheetPaste!$H$3:$P$1269,4,FALSE)</f>
        <v>published</v>
      </c>
      <c r="O657" s="20" t="str">
        <f>VLOOKUP($K657,GlobSheetPaste!$H$3:$P$1269,5,FALSE)</f>
        <v>NT</v>
      </c>
      <c r="P657" s="20">
        <f>VLOOKUP($K657,GlobSheetPaste!$H$3:$P$1269,6,FALSE)</f>
        <v>2006</v>
      </c>
      <c r="Q657" s="20" t="str">
        <f>VLOOKUP($K657,GlobSheetPaste!$H$3:$P$1269,7,FALSE)</f>
        <v>EN</v>
      </c>
      <c r="R657" s="20" t="str">
        <f>VLOOKUP($K657,GlobSheetPaste!$H$3:$P$1269,8,FALSE)</f>
        <v>A2cd</v>
      </c>
      <c r="S657" s="20" t="str">
        <f t="shared" si="733"/>
        <v>non-genuine change</v>
      </c>
      <c r="T657" s="20" t="b">
        <f t="shared" si="573"/>
        <v>0</v>
      </c>
      <c r="U657" s="22">
        <f>VLOOKUP($K657,GlobSheetPaste!$H$3:$P$1269,9,FALSE)</f>
        <v>43891</v>
      </c>
      <c r="V657" s="19">
        <v>20</v>
      </c>
      <c r="W657" s="23">
        <v>100</v>
      </c>
      <c r="X657" s="2" t="b">
        <f t="shared" ref="X657:Y657" si="735">ISNUMBER(V657)</f>
        <v>1</v>
      </c>
      <c r="Y657" s="2" t="b">
        <f t="shared" si="735"/>
        <v>1</v>
      </c>
      <c r="Z657" s="1" t="s">
        <v>149</v>
      </c>
      <c r="AB657" s="2" t="s">
        <v>83</v>
      </c>
      <c r="AC657" s="24" t="str">
        <f ca="1">IFERROR(__xludf.DUMMYFUNCTION("SPLIT(AB657,""_"")"),"Coastal")</f>
        <v>Coastal</v>
      </c>
      <c r="AD657" s="24"/>
      <c r="AE657" s="24">
        <f>VLOOKUP(J657,rangearea210527!$B$2:$C$1159,2,TRUE)</f>
        <v>169393.26010000001</v>
      </c>
      <c r="AF657" s="25"/>
      <c r="AG657" s="25">
        <v>100</v>
      </c>
      <c r="AH657" s="26" t="s">
        <v>84</v>
      </c>
      <c r="AI657" s="26" t="s">
        <v>85</v>
      </c>
      <c r="AJ657" s="27" t="s">
        <v>1568</v>
      </c>
      <c r="AK657" s="28"/>
      <c r="AL657" s="25">
        <v>10</v>
      </c>
      <c r="AM657" s="26">
        <v>0</v>
      </c>
      <c r="AN657" s="26">
        <v>0</v>
      </c>
      <c r="AO657" s="29">
        <v>1</v>
      </c>
      <c r="AP657" s="30"/>
      <c r="AQ657" s="30"/>
      <c r="AR657" s="30"/>
      <c r="AS657" s="1">
        <v>1</v>
      </c>
      <c r="AT657" s="1"/>
      <c r="AU657" s="1"/>
      <c r="AV657" s="1"/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B657" s="1">
        <v>1</v>
      </c>
      <c r="BJ657" s="1">
        <v>1</v>
      </c>
      <c r="BK657" s="1">
        <v>1</v>
      </c>
      <c r="BL657" s="1"/>
      <c r="BM657" s="1"/>
      <c r="BN657" s="1"/>
      <c r="BO657" s="1"/>
      <c r="BP657" s="2" t="s">
        <v>1620</v>
      </c>
      <c r="BU657" s="1"/>
      <c r="BV657" s="1"/>
      <c r="BW657" s="1">
        <v>0</v>
      </c>
    </row>
    <row r="658" spans="1:75" ht="15.75" hidden="1" customHeight="1" x14ac:dyDescent="0.3">
      <c r="A658" s="2">
        <v>652</v>
      </c>
      <c r="B658" s="2">
        <v>1</v>
      </c>
      <c r="C658" s="2" t="s">
        <v>1392</v>
      </c>
      <c r="D658" s="1">
        <v>11</v>
      </c>
      <c r="E658" s="2" t="str">
        <f t="shared" si="571"/>
        <v>11_Rhinopristiformes</v>
      </c>
      <c r="F658" s="2" t="s">
        <v>1548</v>
      </c>
      <c r="G658" s="2" t="s">
        <v>1620</v>
      </c>
      <c r="H658" s="2" t="s">
        <v>1663</v>
      </c>
      <c r="I658" s="2" t="s">
        <v>1677</v>
      </c>
      <c r="J658" s="2" t="s">
        <v>1678</v>
      </c>
      <c r="K658" s="19" t="str">
        <f t="shared" si="572"/>
        <v>Rhinobatos irvinei</v>
      </c>
      <c r="L658" s="20">
        <f>VLOOKUP($K658,GlobSheetPaste!$H$3:$P$1269,2,FALSE)</f>
        <v>161409</v>
      </c>
      <c r="M658" s="20">
        <f>VLOOKUP($K658,GlobSheetPaste!$H$3:$P$1269,3,FALSE)</f>
        <v>124479989</v>
      </c>
      <c r="N658" s="20" t="str">
        <f>VLOOKUP($K658,GlobSheetPaste!$H$3:$P$1269,4,FALSE)</f>
        <v>published</v>
      </c>
      <c r="O658" s="20" t="str">
        <f>VLOOKUP($K658,GlobSheetPaste!$H$3:$P$1269,5,FALSE)</f>
        <v>VU</v>
      </c>
      <c r="P658" s="20">
        <f>VLOOKUP($K658,GlobSheetPaste!$H$3:$P$1269,6,FALSE)</f>
        <v>2008</v>
      </c>
      <c r="Q658" s="20" t="str">
        <f>VLOOKUP($K658,GlobSheetPaste!$H$3:$P$1269,7,FALSE)</f>
        <v>CR</v>
      </c>
      <c r="R658" s="20" t="str">
        <f>VLOOKUP($K658,GlobSheetPaste!$H$3:$P$1269,8,FALSE)</f>
        <v>A2d</v>
      </c>
      <c r="S658" s="1" t="s">
        <v>81</v>
      </c>
      <c r="T658" s="20" t="b">
        <f t="shared" si="573"/>
        <v>0</v>
      </c>
      <c r="U658" s="22">
        <f>VLOOKUP($K658,GlobSheetPaste!$H$3:$P$1269,9,FALSE)</f>
        <v>44197</v>
      </c>
      <c r="V658" s="19">
        <v>1</v>
      </c>
      <c r="W658" s="19">
        <v>49</v>
      </c>
      <c r="X658" s="2" t="b">
        <f t="shared" ref="X658:Y658" si="736">ISNUMBER(V658)</f>
        <v>1</v>
      </c>
      <c r="Y658" s="2" t="b">
        <f t="shared" si="736"/>
        <v>1</v>
      </c>
      <c r="Z658" s="2" t="s">
        <v>1679</v>
      </c>
      <c r="AB658" s="2" t="s">
        <v>83</v>
      </c>
      <c r="AC658" s="24" t="str">
        <f ca="1">IFERROR(__xludf.DUMMYFUNCTION("SPLIT(AB658,""_"")"),"Coastal")</f>
        <v>Coastal</v>
      </c>
      <c r="AD658" s="24"/>
      <c r="AE658" s="24">
        <f>VLOOKUP(J658,rangearea210527!$B$2:$C$1159,2,TRUE)</f>
        <v>200944.8622</v>
      </c>
      <c r="AF658" s="26"/>
      <c r="AG658" s="26">
        <v>100</v>
      </c>
      <c r="AH658" s="26" t="s">
        <v>84</v>
      </c>
      <c r="AI658" s="26" t="s">
        <v>85</v>
      </c>
      <c r="AJ658" s="27" t="s">
        <v>1568</v>
      </c>
      <c r="AK658" s="27"/>
      <c r="AL658" s="26">
        <v>10</v>
      </c>
      <c r="AM658" s="26">
        <v>0</v>
      </c>
      <c r="AN658" s="26">
        <v>0</v>
      </c>
      <c r="AO658" s="29">
        <v>0</v>
      </c>
      <c r="AP658" s="30"/>
      <c r="AQ658" s="30"/>
      <c r="AR658" s="30"/>
      <c r="AS658" s="1">
        <v>0</v>
      </c>
      <c r="AT658" s="1"/>
      <c r="AU658" s="1"/>
      <c r="AV658" s="1"/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B658" s="1">
        <v>1</v>
      </c>
      <c r="BJ658" s="1">
        <v>1</v>
      </c>
      <c r="BK658" s="1">
        <v>1</v>
      </c>
      <c r="BL658" s="1"/>
      <c r="BM658" s="1"/>
      <c r="BN658" s="1"/>
      <c r="BO658" s="1"/>
      <c r="BP658" s="2" t="s">
        <v>1620</v>
      </c>
      <c r="BU658" s="1"/>
      <c r="BV658" s="1"/>
      <c r="BW658" s="1">
        <v>0</v>
      </c>
    </row>
    <row r="659" spans="1:75" ht="15.75" hidden="1" customHeight="1" x14ac:dyDescent="0.3">
      <c r="A659" s="2">
        <v>653</v>
      </c>
      <c r="B659" s="2">
        <v>1</v>
      </c>
      <c r="C659" s="2" t="s">
        <v>1392</v>
      </c>
      <c r="D659" s="1">
        <v>11</v>
      </c>
      <c r="E659" s="2" t="str">
        <f t="shared" si="571"/>
        <v>11_Rhinopristiformes</v>
      </c>
      <c r="F659" s="2" t="s">
        <v>1548</v>
      </c>
      <c r="G659" s="2" t="s">
        <v>1620</v>
      </c>
      <c r="H659" s="2" t="s">
        <v>1663</v>
      </c>
      <c r="I659" s="2" t="s">
        <v>1680</v>
      </c>
      <c r="J659" s="2" t="s">
        <v>1681</v>
      </c>
      <c r="K659" s="19" t="str">
        <f t="shared" si="572"/>
        <v>Rhinobatos jimbaranensis</v>
      </c>
      <c r="L659" s="20">
        <f>VLOOKUP($K659,GlobSheetPaste!$H$3:$P$1269,2,FALSE)</f>
        <v>63167</v>
      </c>
      <c r="M659" s="20">
        <f>VLOOKUP($K659,GlobSheetPaste!$H$3:$P$1269,3,FALSE)</f>
        <v>124464321</v>
      </c>
      <c r="N659" s="20" t="str">
        <f>VLOOKUP($K659,GlobSheetPaste!$H$3:$P$1269,4,FALSE)</f>
        <v>submitted</v>
      </c>
      <c r="O659" s="20" t="str">
        <f>VLOOKUP($K659,GlobSheetPaste!$H$3:$P$1269,5,FALSE)</f>
        <v>VU</v>
      </c>
      <c r="P659" s="20">
        <f>VLOOKUP($K659,GlobSheetPaste!$H$3:$P$1269,6,FALSE)</f>
        <v>2006</v>
      </c>
      <c r="Q659" s="20" t="str">
        <f>VLOOKUP($K659,GlobSheetPaste!$H$3:$P$1269,7,FALSE)</f>
        <v>CR</v>
      </c>
      <c r="R659" s="20" t="str">
        <f>VLOOKUP($K659,GlobSheetPaste!$H$3:$P$1269,8,FALSE)</f>
        <v>A2d</v>
      </c>
      <c r="S659" s="20" t="str">
        <f t="shared" ref="S659:S660" si="737">IF(O659=Q659,"NoChange","non-genuine change")</f>
        <v>non-genuine change</v>
      </c>
      <c r="T659" s="20" t="b">
        <f t="shared" si="573"/>
        <v>0</v>
      </c>
      <c r="U659" s="22">
        <f>VLOOKUP($K659,GlobSheetPaste!$H$3:$P$1269,9,FALSE)</f>
        <v>44228</v>
      </c>
      <c r="V659" s="19">
        <v>1</v>
      </c>
      <c r="W659" s="19">
        <v>60</v>
      </c>
      <c r="X659" s="2" t="b">
        <f t="shared" ref="X659:Y659" si="738">ISNUMBER(V659)</f>
        <v>1</v>
      </c>
      <c r="Y659" s="2" t="b">
        <f t="shared" si="738"/>
        <v>1</v>
      </c>
      <c r="Z659" s="2" t="s">
        <v>89</v>
      </c>
      <c r="AB659" s="2" t="s">
        <v>83</v>
      </c>
      <c r="AC659" s="24" t="str">
        <f ca="1">IFERROR(__xludf.DUMMYFUNCTION("SPLIT(AB659,""_"")"),"Coastal")</f>
        <v>Coastal</v>
      </c>
      <c r="AD659" s="24"/>
      <c r="AE659" s="24">
        <f>VLOOKUP(J659,rangearea210527!$B$2:$C$1159,2,TRUE)</f>
        <v>11575.04593</v>
      </c>
      <c r="AF659" s="26" t="s">
        <v>118</v>
      </c>
      <c r="AG659" s="26">
        <v>99</v>
      </c>
      <c r="AH659" s="26" t="s">
        <v>84</v>
      </c>
      <c r="AI659" s="26" t="s">
        <v>85</v>
      </c>
      <c r="AJ659" s="27" t="s">
        <v>1568</v>
      </c>
      <c r="AK659" s="27"/>
      <c r="AL659" s="26">
        <v>9</v>
      </c>
      <c r="AM659" s="26">
        <v>0</v>
      </c>
      <c r="AN659" s="26">
        <v>0</v>
      </c>
      <c r="AO659" s="29">
        <v>0</v>
      </c>
      <c r="AP659" s="30"/>
      <c r="AQ659" s="30"/>
      <c r="AR659" s="30"/>
      <c r="AS659" s="1">
        <v>1</v>
      </c>
      <c r="AT659" s="1"/>
      <c r="AU659" s="1"/>
      <c r="AV659" s="1"/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B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/>
      <c r="BM659" s="1"/>
      <c r="BN659" s="1"/>
      <c r="BO659" s="1"/>
      <c r="BP659" s="2" t="s">
        <v>1620</v>
      </c>
      <c r="BU659" s="1"/>
      <c r="BV659" s="1"/>
      <c r="BW659" s="1">
        <v>0</v>
      </c>
    </row>
    <row r="660" spans="1:75" ht="15.75" hidden="1" customHeight="1" x14ac:dyDescent="0.3">
      <c r="A660" s="2">
        <v>654</v>
      </c>
      <c r="B660" s="2">
        <v>1</v>
      </c>
      <c r="C660" s="2" t="s">
        <v>1392</v>
      </c>
      <c r="D660" s="1">
        <v>11</v>
      </c>
      <c r="E660" s="2" t="str">
        <f t="shared" si="571"/>
        <v>11_Rhinopristiformes</v>
      </c>
      <c r="F660" s="2" t="s">
        <v>1548</v>
      </c>
      <c r="G660" s="2" t="s">
        <v>1620</v>
      </c>
      <c r="H660" s="2" t="s">
        <v>1663</v>
      </c>
      <c r="I660" s="2" t="s">
        <v>1682</v>
      </c>
      <c r="J660" s="2" t="s">
        <v>1683</v>
      </c>
      <c r="K660" s="19" t="str">
        <f t="shared" si="572"/>
        <v>Rhinobatos lionotus</v>
      </c>
      <c r="L660" s="20">
        <f>VLOOKUP($K660,GlobSheetPaste!$H$3:$P$1269,2,FALSE)</f>
        <v>161677</v>
      </c>
      <c r="M660" s="20">
        <f>VLOOKUP($K660,GlobSheetPaste!$H$3:$P$1269,3,FALSE)</f>
        <v>124526883</v>
      </c>
      <c r="N660" s="20" t="str">
        <f>VLOOKUP($K660,GlobSheetPaste!$H$3:$P$1269,4,FALSE)</f>
        <v>submitted</v>
      </c>
      <c r="O660" s="20" t="str">
        <f>VLOOKUP($K660,GlobSheetPaste!$H$3:$P$1269,5,FALSE)</f>
        <v>DD</v>
      </c>
      <c r="P660" s="20">
        <f>VLOOKUP($K660,GlobSheetPaste!$H$3:$P$1269,6,FALSE)</f>
        <v>2008</v>
      </c>
      <c r="Q660" s="20" t="str">
        <f>VLOOKUP($K660,GlobSheetPaste!$H$3:$P$1269,7,FALSE)</f>
        <v>CR</v>
      </c>
      <c r="R660" s="20" t="str">
        <f>VLOOKUP($K660,GlobSheetPaste!$H$3:$P$1269,8,FALSE)</f>
        <v>A2d</v>
      </c>
      <c r="S660" s="20" t="str">
        <f t="shared" si="737"/>
        <v>non-genuine change</v>
      </c>
      <c r="T660" s="20" t="b">
        <f t="shared" si="573"/>
        <v>0</v>
      </c>
      <c r="U660" s="22">
        <f>VLOOKUP($K660,GlobSheetPaste!$H$3:$P$1269,9,FALSE)</f>
        <v>44228</v>
      </c>
      <c r="V660" s="23">
        <v>0</v>
      </c>
      <c r="W660" s="23">
        <v>73</v>
      </c>
      <c r="X660" s="2" t="b">
        <f t="shared" ref="X660:Y660" si="739">ISNUMBER(V660)</f>
        <v>1</v>
      </c>
      <c r="Y660" s="2" t="b">
        <f t="shared" si="739"/>
        <v>1</v>
      </c>
      <c r="Z660" s="1" t="s">
        <v>1451</v>
      </c>
      <c r="AB660" s="2" t="s">
        <v>83</v>
      </c>
      <c r="AC660" s="24" t="str">
        <f ca="1">IFERROR(__xludf.DUMMYFUNCTION("SPLIT(AB660,""_"")"),"Coastal")</f>
        <v>Coastal</v>
      </c>
      <c r="AD660" s="24"/>
      <c r="AE660" s="24">
        <f>VLOOKUP(J660,rangearea210527!$B$2:$C$1159,2,TRUE)</f>
        <v>283421.35259999998</v>
      </c>
      <c r="AF660" s="26"/>
      <c r="AG660" s="26">
        <v>85</v>
      </c>
      <c r="AH660" s="26" t="s">
        <v>84</v>
      </c>
      <c r="AI660" s="26" t="s">
        <v>85</v>
      </c>
      <c r="AJ660" s="27" t="s">
        <v>1568</v>
      </c>
      <c r="AK660" s="27"/>
      <c r="AL660" s="26">
        <v>8</v>
      </c>
      <c r="AM660" s="26">
        <v>0</v>
      </c>
      <c r="AN660" s="26">
        <v>0</v>
      </c>
      <c r="AO660" s="29">
        <v>0</v>
      </c>
      <c r="AP660" s="30"/>
      <c r="AQ660" s="30"/>
      <c r="AR660" s="30"/>
      <c r="AS660" s="1">
        <v>1</v>
      </c>
      <c r="AT660" s="1"/>
      <c r="AU660" s="1"/>
      <c r="AV660" s="1"/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B660" s="1">
        <v>1</v>
      </c>
      <c r="BJ660" s="1">
        <v>1</v>
      </c>
      <c r="BK660" s="1">
        <v>1</v>
      </c>
      <c r="BL660" s="1"/>
      <c r="BM660" s="1"/>
      <c r="BN660" s="1"/>
      <c r="BO660" s="1"/>
      <c r="BP660" s="2" t="s">
        <v>1620</v>
      </c>
      <c r="BU660" s="1"/>
      <c r="BV660" s="1"/>
      <c r="BW660" s="1">
        <v>0</v>
      </c>
    </row>
    <row r="661" spans="1:75" ht="15.75" hidden="1" customHeight="1" x14ac:dyDescent="0.3">
      <c r="A661" s="2">
        <v>655</v>
      </c>
      <c r="B661" s="2">
        <v>1</v>
      </c>
      <c r="C661" s="2" t="s">
        <v>1392</v>
      </c>
      <c r="D661" s="1">
        <v>11</v>
      </c>
      <c r="E661" s="2" t="str">
        <f t="shared" si="571"/>
        <v>11_Rhinopristiformes</v>
      </c>
      <c r="F661" s="2" t="s">
        <v>1548</v>
      </c>
      <c r="G661" s="2" t="s">
        <v>1620</v>
      </c>
      <c r="H661" s="2" t="s">
        <v>1663</v>
      </c>
      <c r="I661" s="2" t="s">
        <v>1684</v>
      </c>
      <c r="J661" s="2" t="s">
        <v>1685</v>
      </c>
      <c r="K661" s="19" t="str">
        <f t="shared" si="572"/>
        <v>Rhinobatos manai</v>
      </c>
      <c r="L661" s="20">
        <f>VLOOKUP($K661,GlobSheetPaste!$H$3:$P$1269,2,FALSE)</f>
        <v>176486224</v>
      </c>
      <c r="M661" s="20">
        <f>VLOOKUP($K661,GlobSheetPaste!$H$3:$P$1269,3,FALSE)</f>
        <v>176486231</v>
      </c>
      <c r="N661" s="20" t="str">
        <f>VLOOKUP($K661,GlobSheetPaste!$H$3:$P$1269,4,FALSE)</f>
        <v>submitted</v>
      </c>
      <c r="O661" s="20" t="str">
        <f>VLOOKUP($K661,GlobSheetPaste!$H$3:$P$1269,5,FALSE)</f>
        <v>NE</v>
      </c>
      <c r="P661" s="20" t="str">
        <f>VLOOKUP($K661,GlobSheetPaste!$H$3:$P$1269,6,FALSE)</f>
        <v>NA</v>
      </c>
      <c r="Q661" s="20" t="str">
        <f>VLOOKUP($K661,GlobSheetPaste!$H$3:$P$1269,7,FALSE)</f>
        <v>LC</v>
      </c>
      <c r="R661" s="20" t="str">
        <f>VLOOKUP($K661,GlobSheetPaste!$H$3:$P$1269,8,FALSE)</f>
        <v>NA</v>
      </c>
      <c r="S661" s="1" t="s">
        <v>117</v>
      </c>
      <c r="T661" s="20" t="b">
        <f t="shared" si="573"/>
        <v>0</v>
      </c>
      <c r="U661" s="22">
        <f>VLOOKUP($K661,GlobSheetPaste!$H$3:$P$1269,9,FALSE)</f>
        <v>44228</v>
      </c>
      <c r="V661" s="23">
        <v>191</v>
      </c>
      <c r="W661" s="23">
        <v>290</v>
      </c>
      <c r="X661" s="2" t="b">
        <f t="shared" ref="X661:Y661" si="740">ISNUMBER(V661)</f>
        <v>1</v>
      </c>
      <c r="Y661" s="2" t="b">
        <f t="shared" si="740"/>
        <v>1</v>
      </c>
      <c r="Z661" s="1" t="s">
        <v>1686</v>
      </c>
      <c r="AB661" s="2" t="s">
        <v>83</v>
      </c>
      <c r="AC661" s="24" t="str">
        <f ca="1">IFERROR(__xludf.DUMMYFUNCTION("SPLIT(AB661,""_"")"),"Coastal")</f>
        <v>Coastal</v>
      </c>
      <c r="AD661" s="24"/>
      <c r="AE661" s="24">
        <f>VLOOKUP(J661,rangearea210527!$B$2:$C$1159,2,TRUE)</f>
        <v>249.11403010000001</v>
      </c>
      <c r="AF661" s="26" t="s">
        <v>118</v>
      </c>
      <c r="AG661" s="26">
        <v>73.099999999999994</v>
      </c>
      <c r="AH661" s="26" t="s">
        <v>84</v>
      </c>
      <c r="AI661" s="26" t="s">
        <v>85</v>
      </c>
      <c r="AJ661" s="27" t="s">
        <v>1568</v>
      </c>
      <c r="AK661" s="27"/>
      <c r="AL661" s="26"/>
      <c r="AM661" s="26">
        <v>0</v>
      </c>
      <c r="AN661" s="26">
        <v>0</v>
      </c>
      <c r="AO661" s="29">
        <v>0</v>
      </c>
      <c r="AP661" s="30"/>
      <c r="AQ661" s="30"/>
      <c r="AR661" s="30"/>
      <c r="AS661" s="1">
        <v>0</v>
      </c>
      <c r="AT661" s="1"/>
      <c r="AU661" s="1"/>
      <c r="AV661" s="1"/>
      <c r="AW661" s="1">
        <v>1</v>
      </c>
      <c r="AX661" s="1">
        <v>1</v>
      </c>
      <c r="AY661" s="1">
        <v>1</v>
      </c>
      <c r="BA661" s="1">
        <v>1</v>
      </c>
      <c r="BH661" s="1">
        <v>1</v>
      </c>
      <c r="BJ661" s="1">
        <v>1</v>
      </c>
      <c r="BK661" s="1">
        <v>1</v>
      </c>
      <c r="BL661" s="1"/>
      <c r="BM661" s="1"/>
      <c r="BN661" s="1"/>
      <c r="BO661" s="1"/>
      <c r="BP661" s="2" t="s">
        <v>1620</v>
      </c>
      <c r="BU661" s="1"/>
      <c r="BV661" s="1"/>
      <c r="BW661" s="1">
        <v>0</v>
      </c>
    </row>
    <row r="662" spans="1:75" ht="15.75" hidden="1" customHeight="1" x14ac:dyDescent="0.3">
      <c r="A662" s="2">
        <v>656</v>
      </c>
      <c r="B662" s="2">
        <v>1</v>
      </c>
      <c r="C662" s="2" t="s">
        <v>1392</v>
      </c>
      <c r="D662" s="1">
        <v>11</v>
      </c>
      <c r="E662" s="2" t="str">
        <f t="shared" si="571"/>
        <v>11_Rhinopristiformes</v>
      </c>
      <c r="F662" s="2" t="s">
        <v>1548</v>
      </c>
      <c r="G662" s="2" t="s">
        <v>1620</v>
      </c>
      <c r="H662" s="2" t="s">
        <v>1663</v>
      </c>
      <c r="I662" s="2" t="s">
        <v>1687</v>
      </c>
      <c r="J662" s="2" t="s">
        <v>1688</v>
      </c>
      <c r="K662" s="19" t="str">
        <f t="shared" si="572"/>
        <v>Rhinobatos nudidorsalis</v>
      </c>
      <c r="L662" s="20">
        <f>VLOOKUP($K662,GlobSheetPaste!$H$3:$P$1269,2,FALSE)</f>
        <v>60169</v>
      </c>
      <c r="M662" s="20">
        <f>VLOOKUP($K662,GlobSheetPaste!$H$3:$P$1269,3,FALSE)</f>
        <v>124447127</v>
      </c>
      <c r="N662" s="20" t="str">
        <f>VLOOKUP($K662,GlobSheetPaste!$H$3:$P$1269,4,FALSE)</f>
        <v>published</v>
      </c>
      <c r="O662" s="20" t="str">
        <f>VLOOKUP($K662,GlobSheetPaste!$H$3:$P$1269,5,FALSE)</f>
        <v>NT</v>
      </c>
      <c r="P662" s="20">
        <f>VLOOKUP($K662,GlobSheetPaste!$H$3:$P$1269,6,FALSE)</f>
        <v>2006</v>
      </c>
      <c r="Q662" s="20" t="str">
        <f>VLOOKUP($K662,GlobSheetPaste!$H$3:$P$1269,7,FALSE)</f>
        <v>DD</v>
      </c>
      <c r="R662" s="20" t="str">
        <f>VLOOKUP($K662,GlobSheetPaste!$H$3:$P$1269,8,FALSE)</f>
        <v>NA</v>
      </c>
      <c r="S662" s="20" t="str">
        <f t="shared" ref="S662:S664" si="741">IF(O662=Q662,"NoChange","non-genuine change")</f>
        <v>non-genuine change</v>
      </c>
      <c r="T662" s="20" t="b">
        <f t="shared" si="573"/>
        <v>0</v>
      </c>
      <c r="U662" s="20">
        <f>VLOOKUP($K662,GlobSheetPaste!$H$3:$P$1269,9,FALSE)</f>
        <v>2018</v>
      </c>
      <c r="V662" s="19">
        <v>125</v>
      </c>
      <c r="W662" s="19">
        <v>125</v>
      </c>
      <c r="X662" s="2" t="b">
        <f t="shared" ref="X662:Y662" si="742">ISNUMBER(V662)</f>
        <v>1</v>
      </c>
      <c r="Y662" s="2" t="b">
        <f t="shared" si="742"/>
        <v>1</v>
      </c>
      <c r="Z662" s="2" t="s">
        <v>89</v>
      </c>
      <c r="AB662" s="2" t="s">
        <v>83</v>
      </c>
      <c r="AC662" s="24" t="str">
        <f ca="1">IFERROR(__xludf.DUMMYFUNCTION("SPLIT(AB662,""_"")"),"Coastal")</f>
        <v>Coastal</v>
      </c>
      <c r="AD662" s="24"/>
      <c r="AE662" s="24">
        <f>VLOOKUP(J662,rangearea210527!$B$2:$C$1159,2,TRUE)</f>
        <v>6308.0599300000003</v>
      </c>
      <c r="AF662" s="26" t="s">
        <v>118</v>
      </c>
      <c r="AG662" s="26">
        <v>50</v>
      </c>
      <c r="AH662" s="26" t="s">
        <v>84</v>
      </c>
      <c r="AI662" s="26" t="s">
        <v>85</v>
      </c>
      <c r="AJ662" s="27" t="s">
        <v>1568</v>
      </c>
      <c r="AK662" s="27"/>
      <c r="AL662" s="26"/>
      <c r="AM662" s="26">
        <v>0</v>
      </c>
      <c r="AN662" s="26">
        <v>0</v>
      </c>
      <c r="AO662" s="29">
        <v>0</v>
      </c>
      <c r="AP662" s="30"/>
      <c r="AQ662" s="30"/>
      <c r="AR662" s="30"/>
      <c r="AS662" s="1">
        <v>0</v>
      </c>
      <c r="AT662" s="1"/>
      <c r="AU662" s="1"/>
      <c r="AV662" s="1"/>
      <c r="AW662" s="1">
        <v>1</v>
      </c>
      <c r="AX662" s="1">
        <v>1</v>
      </c>
      <c r="AY662" s="1">
        <v>1</v>
      </c>
      <c r="BA662" s="1">
        <v>1</v>
      </c>
      <c r="BG662" s="1">
        <v>1</v>
      </c>
      <c r="BH662" s="1">
        <v>1</v>
      </c>
      <c r="BI662" s="1"/>
      <c r="BJ662" s="1">
        <v>1</v>
      </c>
      <c r="BK662" s="1">
        <v>1</v>
      </c>
      <c r="BL662" s="1"/>
      <c r="BM662" s="1"/>
      <c r="BN662" s="1"/>
      <c r="BO662" s="1"/>
      <c r="BP662" s="2" t="s">
        <v>1620</v>
      </c>
      <c r="BU662" s="1"/>
      <c r="BV662" s="1"/>
      <c r="BW662" s="1">
        <v>0</v>
      </c>
    </row>
    <row r="663" spans="1:75" ht="15.75" hidden="1" customHeight="1" x14ac:dyDescent="0.3">
      <c r="A663" s="2">
        <v>657</v>
      </c>
      <c r="B663" s="2">
        <v>1</v>
      </c>
      <c r="C663" s="2" t="s">
        <v>1392</v>
      </c>
      <c r="D663" s="1">
        <v>11</v>
      </c>
      <c r="E663" s="2" t="str">
        <f t="shared" si="571"/>
        <v>11_Rhinopristiformes</v>
      </c>
      <c r="F663" s="2" t="s">
        <v>1548</v>
      </c>
      <c r="G663" s="2" t="s">
        <v>1620</v>
      </c>
      <c r="H663" s="2" t="s">
        <v>1663</v>
      </c>
      <c r="I663" s="2" t="s">
        <v>1689</v>
      </c>
      <c r="J663" s="2" t="s">
        <v>1690</v>
      </c>
      <c r="K663" s="19" t="str">
        <f t="shared" si="572"/>
        <v>Rhinobatos penggali</v>
      </c>
      <c r="L663" s="20">
        <f>VLOOKUP($K663,GlobSheetPaste!$H$3:$P$1269,2,FALSE)</f>
        <v>63166</v>
      </c>
      <c r="M663" s="20">
        <f>VLOOKUP($K663,GlobSheetPaste!$H$3:$P$1269,3,FALSE)</f>
        <v>124464201</v>
      </c>
      <c r="N663" s="20" t="str">
        <f>VLOOKUP($K663,GlobSheetPaste!$H$3:$P$1269,4,FALSE)</f>
        <v>submitted</v>
      </c>
      <c r="O663" s="20" t="str">
        <f>VLOOKUP($K663,GlobSheetPaste!$H$3:$P$1269,5,FALSE)</f>
        <v>VU</v>
      </c>
      <c r="P663" s="20">
        <f>VLOOKUP($K663,GlobSheetPaste!$H$3:$P$1269,6,FALSE)</f>
        <v>2006</v>
      </c>
      <c r="Q663" s="20" t="str">
        <f>VLOOKUP($K663,GlobSheetPaste!$H$3:$P$1269,7,FALSE)</f>
        <v>EN</v>
      </c>
      <c r="R663" s="20" t="str">
        <f>VLOOKUP($K663,GlobSheetPaste!$H$3:$P$1269,8,FALSE)</f>
        <v>A2d</v>
      </c>
      <c r="S663" s="20" t="str">
        <f t="shared" si="741"/>
        <v>non-genuine change</v>
      </c>
      <c r="T663" s="20" t="b">
        <f t="shared" si="573"/>
        <v>0</v>
      </c>
      <c r="U663" s="22">
        <f>VLOOKUP($K663,GlobSheetPaste!$H$3:$P$1269,9,FALSE)</f>
        <v>44228</v>
      </c>
      <c r="V663" s="19">
        <v>0</v>
      </c>
      <c r="W663" s="19">
        <v>60</v>
      </c>
      <c r="X663" s="2" t="b">
        <f t="shared" ref="X663:Y663" si="743">ISNUMBER(V663)</f>
        <v>1</v>
      </c>
      <c r="Y663" s="2" t="b">
        <f t="shared" si="743"/>
        <v>1</v>
      </c>
      <c r="Z663" s="2" t="s">
        <v>89</v>
      </c>
      <c r="AB663" s="2" t="s">
        <v>83</v>
      </c>
      <c r="AC663" s="24" t="str">
        <f ca="1">IFERROR(__xludf.DUMMYFUNCTION("SPLIT(AB663,""_"")"),"Coastal")</f>
        <v>Coastal</v>
      </c>
      <c r="AD663" s="24"/>
      <c r="AE663" s="24">
        <f>VLOOKUP(J663,rangearea210527!$B$2:$C$1159,2,TRUE)</f>
        <v>4387.5446250000005</v>
      </c>
      <c r="AF663" s="26" t="s">
        <v>118</v>
      </c>
      <c r="AG663" s="26">
        <v>100</v>
      </c>
      <c r="AH663" s="26" t="s">
        <v>84</v>
      </c>
      <c r="AI663" s="26" t="s">
        <v>85</v>
      </c>
      <c r="AJ663" s="27" t="s">
        <v>1568</v>
      </c>
      <c r="AK663" s="27"/>
      <c r="AL663" s="26">
        <v>10</v>
      </c>
      <c r="AM663" s="26">
        <v>0</v>
      </c>
      <c r="AN663" s="26">
        <v>0</v>
      </c>
      <c r="AO663" s="29">
        <v>0</v>
      </c>
      <c r="AP663" s="30"/>
      <c r="AQ663" s="30"/>
      <c r="AR663" s="30"/>
      <c r="AS663" s="1">
        <v>1</v>
      </c>
      <c r="AT663" s="1"/>
      <c r="AU663" s="1"/>
      <c r="AV663" s="1"/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B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/>
      <c r="BM663" s="1"/>
      <c r="BN663" s="1"/>
      <c r="BO663" s="1"/>
      <c r="BP663" s="2" t="s">
        <v>1620</v>
      </c>
      <c r="BU663" s="1"/>
      <c r="BV663" s="1"/>
      <c r="BW663" s="1">
        <v>0</v>
      </c>
    </row>
    <row r="664" spans="1:75" ht="15.75" hidden="1" customHeight="1" x14ac:dyDescent="0.3">
      <c r="A664" s="2">
        <v>658</v>
      </c>
      <c r="B664" s="2">
        <v>1</v>
      </c>
      <c r="C664" s="2" t="s">
        <v>1392</v>
      </c>
      <c r="D664" s="1">
        <v>11</v>
      </c>
      <c r="E664" s="2" t="str">
        <f t="shared" si="571"/>
        <v>11_Rhinopristiformes</v>
      </c>
      <c r="F664" s="2" t="s">
        <v>1548</v>
      </c>
      <c r="G664" s="2" t="s">
        <v>1620</v>
      </c>
      <c r="H664" s="2" t="s">
        <v>1663</v>
      </c>
      <c r="I664" s="2" t="s">
        <v>1691</v>
      </c>
      <c r="J664" s="2" t="s">
        <v>1692</v>
      </c>
      <c r="K664" s="19" t="str">
        <f t="shared" si="572"/>
        <v>Rhinobatos punctifer</v>
      </c>
      <c r="L664" s="20">
        <f>VLOOKUP($K664,GlobSheetPaste!$H$3:$P$1269,2,FALSE)</f>
        <v>161447</v>
      </c>
      <c r="M664" s="20">
        <f>VLOOKUP($K664,GlobSheetPaste!$H$3:$P$1269,3,FALSE)</f>
        <v>109904426</v>
      </c>
      <c r="N664" s="20" t="str">
        <f>VLOOKUP($K664,GlobSheetPaste!$H$3:$P$1269,4,FALSE)</f>
        <v>published</v>
      </c>
      <c r="O664" s="20" t="str">
        <f>VLOOKUP($K664,GlobSheetPaste!$H$3:$P$1269,5,FALSE)</f>
        <v>DD</v>
      </c>
      <c r="P664" s="20">
        <f>VLOOKUP($K664,GlobSheetPaste!$H$3:$P$1269,6,FALSE)</f>
        <v>2004</v>
      </c>
      <c r="Q664" s="20" t="str">
        <f>VLOOKUP($K664,GlobSheetPaste!$H$3:$P$1269,7,FALSE)</f>
        <v>NT</v>
      </c>
      <c r="R664" s="20" t="str">
        <f>VLOOKUP($K664,GlobSheetPaste!$H$3:$P$1269,8,FALSE)</f>
        <v>A2d+3d</v>
      </c>
      <c r="S664" s="20" t="str">
        <f t="shared" si="741"/>
        <v>non-genuine change</v>
      </c>
      <c r="T664" s="20" t="b">
        <f t="shared" si="573"/>
        <v>0</v>
      </c>
      <c r="U664" s="20">
        <f>VLOOKUP($K664,GlobSheetPaste!$H$3:$P$1269,9,FALSE)</f>
        <v>2017</v>
      </c>
      <c r="V664" s="19">
        <v>1</v>
      </c>
      <c r="W664" s="19">
        <v>70</v>
      </c>
      <c r="X664" s="2" t="b">
        <f t="shared" ref="X664:Y664" si="744">ISNUMBER(V664)</f>
        <v>1</v>
      </c>
      <c r="Y664" s="2" t="b">
        <f t="shared" si="744"/>
        <v>1</v>
      </c>
      <c r="Z664" s="2" t="s">
        <v>89</v>
      </c>
      <c r="AB664" s="2" t="s">
        <v>83</v>
      </c>
      <c r="AC664" s="24" t="str">
        <f ca="1">IFERROR(__xludf.DUMMYFUNCTION("SPLIT(AB664,""_"")"),"Coastal")</f>
        <v>Coastal</v>
      </c>
      <c r="AD664" s="24"/>
      <c r="AE664" s="24">
        <f>VLOOKUP(J664,rangearea210527!$B$2:$C$1159,2,TRUE)</f>
        <v>464180.55739999999</v>
      </c>
      <c r="AF664" s="26"/>
      <c r="AG664" s="26">
        <v>90</v>
      </c>
      <c r="AH664" s="26" t="s">
        <v>84</v>
      </c>
      <c r="AI664" s="26" t="s">
        <v>85</v>
      </c>
      <c r="AJ664" s="27" t="s">
        <v>1568</v>
      </c>
      <c r="AK664" s="27"/>
      <c r="AL664" s="26">
        <v>5</v>
      </c>
      <c r="AM664" s="26">
        <v>0</v>
      </c>
      <c r="AN664" s="26">
        <v>0</v>
      </c>
      <c r="AO664" s="29">
        <v>0</v>
      </c>
      <c r="AP664" s="30"/>
      <c r="AQ664" s="30"/>
      <c r="AR664" s="30"/>
      <c r="AS664" s="1">
        <v>0</v>
      </c>
      <c r="AT664" s="1"/>
      <c r="AU664" s="1"/>
      <c r="AV664" s="1"/>
      <c r="AW664" s="1">
        <v>1</v>
      </c>
      <c r="AX664" s="1">
        <v>1</v>
      </c>
      <c r="AY664" s="1">
        <v>1</v>
      </c>
      <c r="BA664" s="1">
        <v>1</v>
      </c>
      <c r="BJ664" s="1">
        <v>1</v>
      </c>
      <c r="BK664" s="1">
        <v>1</v>
      </c>
      <c r="BL664" s="1"/>
      <c r="BM664" s="1"/>
      <c r="BN664" s="1"/>
      <c r="BO664" s="1"/>
      <c r="BP664" s="2" t="s">
        <v>1620</v>
      </c>
      <c r="BU664" s="1"/>
      <c r="BV664" s="1"/>
      <c r="BW664" s="1">
        <v>0</v>
      </c>
    </row>
    <row r="665" spans="1:75" ht="15.75" hidden="1" customHeight="1" x14ac:dyDescent="0.3">
      <c r="A665" s="2">
        <v>659</v>
      </c>
      <c r="B665" s="2">
        <v>1</v>
      </c>
      <c r="C665" s="2" t="s">
        <v>1392</v>
      </c>
      <c r="D665" s="1">
        <v>11</v>
      </c>
      <c r="E665" s="2" t="str">
        <f t="shared" si="571"/>
        <v>11_Rhinopristiformes</v>
      </c>
      <c r="F665" s="2" t="s">
        <v>1548</v>
      </c>
      <c r="G665" s="2" t="s">
        <v>1620</v>
      </c>
      <c r="H665" s="2" t="s">
        <v>1663</v>
      </c>
      <c r="I665" s="2" t="s">
        <v>1693</v>
      </c>
      <c r="J665" s="2" t="s">
        <v>1694</v>
      </c>
      <c r="K665" s="19" t="str">
        <f t="shared" si="572"/>
        <v>Rhinobatos ranongensis</v>
      </c>
      <c r="L665" s="20">
        <f>VLOOKUP($K665,GlobSheetPaste!$H$3:$P$1269,2,FALSE)</f>
        <v>176486239</v>
      </c>
      <c r="M665" s="20">
        <f>VLOOKUP($K665,GlobSheetPaste!$H$3:$P$1269,3,FALSE)</f>
        <v>176486247</v>
      </c>
      <c r="N665" s="20" t="str">
        <f>VLOOKUP($K665,GlobSheetPaste!$H$3:$P$1269,4,FALSE)</f>
        <v>submitted</v>
      </c>
      <c r="O665" s="20" t="str">
        <f>VLOOKUP($K665,GlobSheetPaste!$H$3:$P$1269,5,FALSE)</f>
        <v>NE</v>
      </c>
      <c r="P665" s="20" t="str">
        <f>VLOOKUP($K665,GlobSheetPaste!$H$3:$P$1269,6,FALSE)</f>
        <v>NA</v>
      </c>
      <c r="Q665" s="20" t="str">
        <f>VLOOKUP($K665,GlobSheetPaste!$H$3:$P$1269,7,FALSE)</f>
        <v>VU</v>
      </c>
      <c r="R665" s="20" t="str">
        <f>VLOOKUP($K665,GlobSheetPaste!$H$3:$P$1269,8,FALSE)</f>
        <v>A2d</v>
      </c>
      <c r="S665" s="1" t="s">
        <v>117</v>
      </c>
      <c r="T665" s="20" t="b">
        <f t="shared" si="573"/>
        <v>0</v>
      </c>
      <c r="U665" s="22">
        <f>VLOOKUP($K665,GlobSheetPaste!$H$3:$P$1269,9,FALSE)</f>
        <v>44228</v>
      </c>
      <c r="V665" s="23">
        <v>68</v>
      </c>
      <c r="W665" s="23">
        <v>106</v>
      </c>
      <c r="X665" s="2" t="b">
        <f t="shared" ref="X665:Y665" si="745">ISNUMBER(V665)</f>
        <v>1</v>
      </c>
      <c r="Y665" s="2" t="b">
        <f t="shared" si="745"/>
        <v>1</v>
      </c>
      <c r="Z665" s="1" t="s">
        <v>1695</v>
      </c>
      <c r="AB665" s="2" t="s">
        <v>83</v>
      </c>
      <c r="AC665" s="24" t="str">
        <f ca="1">IFERROR(__xludf.DUMMYFUNCTION("SPLIT(AB665,""_"")"),"Coastal")</f>
        <v>Coastal</v>
      </c>
      <c r="AD665" s="24"/>
      <c r="AE665" s="24">
        <f>VLOOKUP(J665,rangearea210527!$B$2:$C$1159,2,TRUE)</f>
        <v>1925.791498</v>
      </c>
      <c r="AF665" s="26" t="s">
        <v>118</v>
      </c>
      <c r="AG665" s="26">
        <v>63</v>
      </c>
      <c r="AH665" s="26" t="s">
        <v>84</v>
      </c>
      <c r="AI665" s="26" t="s">
        <v>85</v>
      </c>
      <c r="AJ665" s="27" t="s">
        <v>1568</v>
      </c>
      <c r="AK665" s="27"/>
      <c r="AL665" s="26">
        <v>6</v>
      </c>
      <c r="AM665" s="26">
        <v>0</v>
      </c>
      <c r="AN665" s="26">
        <v>0</v>
      </c>
      <c r="AO665" s="29">
        <v>0</v>
      </c>
      <c r="AP665" s="30"/>
      <c r="AQ665" s="30"/>
      <c r="AR665" s="30"/>
      <c r="AS665" s="1">
        <v>1</v>
      </c>
      <c r="AT665" s="1"/>
      <c r="AU665" s="1"/>
      <c r="AV665" s="1"/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B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/>
      <c r="BM665" s="1"/>
      <c r="BN665" s="1"/>
      <c r="BO665" s="1"/>
      <c r="BP665" s="2" t="s">
        <v>1620</v>
      </c>
      <c r="BU665" s="1"/>
      <c r="BV665" s="1"/>
      <c r="BW665" s="1">
        <v>0</v>
      </c>
    </row>
    <row r="666" spans="1:75" ht="15.75" hidden="1" customHeight="1" x14ac:dyDescent="0.3">
      <c r="A666" s="2">
        <v>660</v>
      </c>
      <c r="B666" s="2">
        <v>1</v>
      </c>
      <c r="C666" s="2" t="s">
        <v>1392</v>
      </c>
      <c r="D666" s="1">
        <v>11</v>
      </c>
      <c r="E666" s="2" t="str">
        <f t="shared" si="571"/>
        <v>11_Rhinopristiformes</v>
      </c>
      <c r="F666" s="2" t="s">
        <v>1548</v>
      </c>
      <c r="G666" s="2" t="s">
        <v>1620</v>
      </c>
      <c r="H666" s="2" t="s">
        <v>1663</v>
      </c>
      <c r="I666" s="2" t="s">
        <v>1696</v>
      </c>
      <c r="J666" s="2" t="s">
        <v>1697</v>
      </c>
      <c r="K666" s="19" t="str">
        <f t="shared" si="572"/>
        <v>Rhinobatos rhinobatos</v>
      </c>
      <c r="L666" s="20">
        <f>VLOOKUP($K666,GlobSheetPaste!$H$3:$P$1269,2,FALSE)</f>
        <v>63131</v>
      </c>
      <c r="M666" s="20">
        <f>VLOOKUP($K666,GlobSheetPaste!$H$3:$P$1269,3,FALSE)</f>
        <v>124461877</v>
      </c>
      <c r="N666" s="20" t="str">
        <f>VLOOKUP($K666,GlobSheetPaste!$H$3:$P$1269,4,FALSE)</f>
        <v>published</v>
      </c>
      <c r="O666" s="20" t="str">
        <f>VLOOKUP($K666,GlobSheetPaste!$H$3:$P$1269,5,FALSE)</f>
        <v>EN</v>
      </c>
      <c r="P666" s="20">
        <f>VLOOKUP($K666,GlobSheetPaste!$H$3:$P$1269,6,FALSE)</f>
        <v>2007</v>
      </c>
      <c r="Q666" s="20" t="str">
        <f>VLOOKUP($K666,GlobSheetPaste!$H$3:$P$1269,7,FALSE)</f>
        <v>CR</v>
      </c>
      <c r="R666" s="20" t="str">
        <f>VLOOKUP($K666,GlobSheetPaste!$H$3:$P$1269,8,FALSE)</f>
        <v>A2bd</v>
      </c>
      <c r="S666" s="1" t="s">
        <v>81</v>
      </c>
      <c r="T666" s="20" t="b">
        <f t="shared" si="573"/>
        <v>0</v>
      </c>
      <c r="U666" s="22">
        <f>VLOOKUP($K666,GlobSheetPaste!$H$3:$P$1269,9,FALSE)</f>
        <v>44197</v>
      </c>
      <c r="V666" s="19">
        <v>0</v>
      </c>
      <c r="W666" s="19">
        <v>180</v>
      </c>
      <c r="X666" s="2" t="b">
        <f t="shared" ref="X666:Y666" si="746">ISNUMBER(V666)</f>
        <v>1</v>
      </c>
      <c r="Y666" s="2" t="b">
        <f t="shared" si="746"/>
        <v>1</v>
      </c>
      <c r="Z666" s="2" t="s">
        <v>1698</v>
      </c>
      <c r="AB666" s="2" t="s">
        <v>83</v>
      </c>
      <c r="AC666" s="24" t="str">
        <f ca="1">IFERROR(__xludf.DUMMYFUNCTION("SPLIT(AB666,""_"")"),"Coastal")</f>
        <v>Coastal</v>
      </c>
      <c r="AD666" s="24"/>
      <c r="AE666" s="24">
        <f>VLOOKUP(J666,rangearea210527!$B$2:$C$1159,2,TRUE)</f>
        <v>971243.46100000001</v>
      </c>
      <c r="AF666" s="26"/>
      <c r="AG666" s="26">
        <v>162</v>
      </c>
      <c r="AH666" s="26" t="s">
        <v>84</v>
      </c>
      <c r="AI666" s="26" t="s">
        <v>98</v>
      </c>
      <c r="AJ666" s="27" t="s">
        <v>1591</v>
      </c>
      <c r="AK666" s="27"/>
      <c r="AL666" s="26">
        <v>14</v>
      </c>
      <c r="AM666" s="26">
        <v>0</v>
      </c>
      <c r="AN666" s="26">
        <v>0</v>
      </c>
      <c r="AO666" s="29">
        <v>0</v>
      </c>
      <c r="AP666" s="30"/>
      <c r="AQ666" s="30"/>
      <c r="AR666" s="30"/>
      <c r="AS666" s="1">
        <v>0</v>
      </c>
      <c r="AT666" s="1"/>
      <c r="AU666" s="1"/>
      <c r="AV666" s="1"/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B666" s="1">
        <v>1</v>
      </c>
      <c r="BJ666" s="1">
        <v>1</v>
      </c>
      <c r="BK666" s="1">
        <v>1</v>
      </c>
      <c r="BL666" s="1"/>
      <c r="BM666" s="1"/>
      <c r="BN666" s="1"/>
      <c r="BO666" s="1">
        <v>1</v>
      </c>
      <c r="BP666" s="2" t="s">
        <v>1620</v>
      </c>
      <c r="BU666" s="1"/>
      <c r="BV666" s="1"/>
      <c r="BW666" s="1">
        <v>0</v>
      </c>
    </row>
    <row r="667" spans="1:75" ht="15.75" hidden="1" customHeight="1" x14ac:dyDescent="0.3">
      <c r="A667" s="2">
        <v>661</v>
      </c>
      <c r="B667" s="2">
        <v>1</v>
      </c>
      <c r="C667" s="2" t="s">
        <v>1392</v>
      </c>
      <c r="D667" s="1">
        <v>11</v>
      </c>
      <c r="E667" s="2" t="str">
        <f t="shared" si="571"/>
        <v>11_Rhinopristiformes</v>
      </c>
      <c r="F667" s="2" t="s">
        <v>1548</v>
      </c>
      <c r="G667" s="2" t="s">
        <v>1620</v>
      </c>
      <c r="H667" s="2" t="s">
        <v>1663</v>
      </c>
      <c r="I667" s="2" t="s">
        <v>1699</v>
      </c>
      <c r="J667" s="2" t="s">
        <v>1700</v>
      </c>
      <c r="K667" s="19" t="str">
        <f t="shared" si="572"/>
        <v>Rhinobatos sainsburyi</v>
      </c>
      <c r="L667" s="20">
        <f>VLOOKUP($K667,GlobSheetPaste!$H$3:$P$1269,2,FALSE)</f>
        <v>42721</v>
      </c>
      <c r="M667" s="20">
        <f>VLOOKUP($K667,GlobSheetPaste!$H$3:$P$1269,3,FALSE)</f>
        <v>68641936</v>
      </c>
      <c r="N667" s="20" t="str">
        <f>VLOOKUP($K667,GlobSheetPaste!$H$3:$P$1269,4,FALSE)</f>
        <v>published</v>
      </c>
      <c r="O667" s="20" t="str">
        <f>VLOOKUP($K667,GlobSheetPaste!$H$3:$P$1269,5,FALSE)</f>
        <v>LC</v>
      </c>
      <c r="P667" s="20">
        <f>VLOOKUP($K667,GlobSheetPaste!$H$3:$P$1269,6,FALSE)</f>
        <v>2003</v>
      </c>
      <c r="Q667" s="20" t="str">
        <f>VLOOKUP($K667,GlobSheetPaste!$H$3:$P$1269,7,FALSE)</f>
        <v>LC</v>
      </c>
      <c r="R667" s="20" t="str">
        <f>VLOOKUP($K667,GlobSheetPaste!$H$3:$P$1269,8,FALSE)</f>
        <v>NA</v>
      </c>
      <c r="S667" s="20" t="str">
        <f t="shared" ref="S667:S668" si="747">IF(O667=Q667,"NoChange","non-genuine change")</f>
        <v>NoChange</v>
      </c>
      <c r="T667" s="20" t="b">
        <f t="shared" si="573"/>
        <v>0</v>
      </c>
      <c r="U667" s="20">
        <f>VLOOKUP($K667,GlobSheetPaste!$H$3:$P$1269,9,FALSE)</f>
        <v>2015</v>
      </c>
      <c r="V667" s="19">
        <v>66</v>
      </c>
      <c r="W667" s="19">
        <v>200</v>
      </c>
      <c r="X667" s="2" t="b">
        <f t="shared" ref="X667:Y667" si="748">ISNUMBER(V667)</f>
        <v>1</v>
      </c>
      <c r="Y667" s="2" t="b">
        <f t="shared" si="748"/>
        <v>1</v>
      </c>
      <c r="Z667" s="2" t="s">
        <v>89</v>
      </c>
      <c r="AB667" s="2" t="s">
        <v>83</v>
      </c>
      <c r="AC667" s="24" t="str">
        <f ca="1">IFERROR(__xludf.DUMMYFUNCTION("SPLIT(AB667,""_"")"),"Coastal")</f>
        <v>Coastal</v>
      </c>
      <c r="AD667" s="24"/>
      <c r="AE667" s="24">
        <f>VLOOKUP(J667,rangearea210527!$B$2:$C$1159,2,TRUE)</f>
        <v>278566.98320000002</v>
      </c>
      <c r="AF667" s="26"/>
      <c r="AG667" s="26">
        <v>60</v>
      </c>
      <c r="AH667" s="26" t="s">
        <v>84</v>
      </c>
      <c r="AI667" s="26" t="s">
        <v>85</v>
      </c>
      <c r="AJ667" s="27" t="s">
        <v>1568</v>
      </c>
      <c r="AK667" s="27"/>
      <c r="AL667" s="26"/>
      <c r="AM667" s="26">
        <v>0</v>
      </c>
      <c r="AN667" s="26">
        <v>0</v>
      </c>
      <c r="AO667" s="29">
        <v>0</v>
      </c>
      <c r="AP667" s="30"/>
      <c r="AQ667" s="30"/>
      <c r="AR667" s="30"/>
      <c r="AS667" s="1">
        <v>0</v>
      </c>
      <c r="AT667" s="1"/>
      <c r="AU667" s="1"/>
      <c r="AV667" s="1"/>
      <c r="AW667" s="1">
        <v>1</v>
      </c>
      <c r="AX667" s="1">
        <v>1</v>
      </c>
      <c r="AY667" s="1">
        <v>1</v>
      </c>
      <c r="BA667" s="1">
        <v>1</v>
      </c>
      <c r="BJ667" s="1">
        <v>1</v>
      </c>
      <c r="BK667" s="1">
        <v>1</v>
      </c>
      <c r="BL667" s="1"/>
      <c r="BM667" s="1"/>
      <c r="BN667" s="1"/>
      <c r="BO667" s="1"/>
      <c r="BP667" s="2" t="s">
        <v>1620</v>
      </c>
      <c r="BU667" s="1"/>
      <c r="BV667" s="1"/>
      <c r="BW667" s="1">
        <v>0</v>
      </c>
    </row>
    <row r="668" spans="1:75" ht="15.75" hidden="1" customHeight="1" x14ac:dyDescent="0.3">
      <c r="A668" s="2">
        <v>662</v>
      </c>
      <c r="B668" s="2">
        <v>1</v>
      </c>
      <c r="C668" s="2" t="s">
        <v>1392</v>
      </c>
      <c r="D668" s="1">
        <v>11</v>
      </c>
      <c r="E668" s="2" t="str">
        <f t="shared" si="571"/>
        <v>11_Rhinopristiformes</v>
      </c>
      <c r="F668" s="2" t="s">
        <v>1548</v>
      </c>
      <c r="G668" s="2" t="s">
        <v>1620</v>
      </c>
      <c r="H668" s="2" t="s">
        <v>1663</v>
      </c>
      <c r="I668" s="2" t="s">
        <v>1701</v>
      </c>
      <c r="J668" s="2" t="s">
        <v>1702</v>
      </c>
      <c r="K668" s="19" t="str">
        <f t="shared" si="572"/>
        <v>Rhinobatos schlegelii</v>
      </c>
      <c r="L668" s="20">
        <f>VLOOKUP($K668,GlobSheetPaste!$H$3:$P$1269,2,FALSE)</f>
        <v>104005557</v>
      </c>
      <c r="M668" s="20">
        <f>VLOOKUP($K668,GlobSheetPaste!$H$3:$P$1269,3,FALSE)</f>
        <v>104006031</v>
      </c>
      <c r="N668" s="20" t="str">
        <f>VLOOKUP($K668,GlobSheetPaste!$H$3:$P$1269,4,FALSE)</f>
        <v>published</v>
      </c>
      <c r="O668" s="20" t="str">
        <f>VLOOKUP($K668,GlobSheetPaste!$H$3:$P$1269,5,FALSE)</f>
        <v>DD</v>
      </c>
      <c r="P668" s="20">
        <f>VLOOKUP($K668,GlobSheetPaste!$H$3:$P$1269,6,FALSE)</f>
        <v>2004</v>
      </c>
      <c r="Q668" s="20" t="str">
        <f>VLOOKUP($K668,GlobSheetPaste!$H$3:$P$1269,7,FALSE)</f>
        <v>CR</v>
      </c>
      <c r="R668" s="20" t="str">
        <f>VLOOKUP($K668,GlobSheetPaste!$H$3:$P$1269,8,FALSE)</f>
        <v>A2bd</v>
      </c>
      <c r="S668" s="20" t="str">
        <f t="shared" si="747"/>
        <v>non-genuine change</v>
      </c>
      <c r="T668" s="20" t="b">
        <f t="shared" si="573"/>
        <v>0</v>
      </c>
      <c r="U668" s="22">
        <f>VLOOKUP($K668,GlobSheetPaste!$H$3:$P$1269,9,FALSE)</f>
        <v>44197</v>
      </c>
      <c r="V668" s="19">
        <v>25</v>
      </c>
      <c r="W668" s="19">
        <v>230</v>
      </c>
      <c r="X668" s="2" t="b">
        <f t="shared" ref="X668:Y668" si="749">ISNUMBER(V668)</f>
        <v>1</v>
      </c>
      <c r="Y668" s="2" t="b">
        <f t="shared" si="749"/>
        <v>1</v>
      </c>
      <c r="Z668" s="2" t="s">
        <v>89</v>
      </c>
      <c r="AB668" s="2" t="s">
        <v>83</v>
      </c>
      <c r="AC668" s="24" t="str">
        <f ca="1">IFERROR(__xludf.DUMMYFUNCTION("SPLIT(AB668,""_"")"),"Coastal")</f>
        <v>Coastal</v>
      </c>
      <c r="AD668" s="24"/>
      <c r="AE668" s="24">
        <f>VLOOKUP(J668,rangearea210527!$B$2:$C$1159,2,TRUE)</f>
        <v>421823.47090000001</v>
      </c>
      <c r="AF668" s="25"/>
      <c r="AG668" s="25">
        <v>100</v>
      </c>
      <c r="AH668" s="26" t="s">
        <v>84</v>
      </c>
      <c r="AI668" s="26" t="s">
        <v>85</v>
      </c>
      <c r="AJ668" s="27" t="s">
        <v>1568</v>
      </c>
      <c r="AK668" s="28"/>
      <c r="AL668" s="25">
        <v>10</v>
      </c>
      <c r="AM668" s="26">
        <v>0</v>
      </c>
      <c r="AN668" s="26">
        <v>0</v>
      </c>
      <c r="AO668" s="29">
        <v>1</v>
      </c>
      <c r="AP668" s="30"/>
      <c r="AQ668" s="30"/>
      <c r="AR668" s="30"/>
      <c r="AS668" s="1">
        <v>0</v>
      </c>
      <c r="AT668" s="1"/>
      <c r="AU668" s="1"/>
      <c r="AV668" s="1"/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B668" s="1">
        <v>1</v>
      </c>
      <c r="BJ668" s="1">
        <v>1</v>
      </c>
      <c r="BK668" s="1">
        <v>1</v>
      </c>
      <c r="BL668" s="1"/>
      <c r="BM668" s="1"/>
      <c r="BN668" s="1"/>
      <c r="BO668" s="1"/>
      <c r="BP668" s="2" t="s">
        <v>1620</v>
      </c>
      <c r="BU668" s="1"/>
      <c r="BV668" s="1"/>
      <c r="BW668" s="1">
        <v>0</v>
      </c>
    </row>
    <row r="669" spans="1:75" ht="15.75" hidden="1" customHeight="1" x14ac:dyDescent="0.3">
      <c r="A669" s="2">
        <v>663</v>
      </c>
      <c r="B669" s="2">
        <v>1</v>
      </c>
      <c r="C669" s="2" t="s">
        <v>1392</v>
      </c>
      <c r="D669" s="1">
        <v>11</v>
      </c>
      <c r="E669" s="2" t="str">
        <f t="shared" si="571"/>
        <v>11_Rhinopristiformes</v>
      </c>
      <c r="F669" s="2" t="s">
        <v>1548</v>
      </c>
      <c r="G669" s="2" t="s">
        <v>1620</v>
      </c>
      <c r="H669" s="2" t="s">
        <v>1663</v>
      </c>
      <c r="I669" s="2" t="s">
        <v>1703</v>
      </c>
      <c r="J669" s="2" t="s">
        <v>1704</v>
      </c>
      <c r="K669" s="19" t="str">
        <f t="shared" si="572"/>
        <v>Rhinobatos whitei</v>
      </c>
      <c r="L669" s="20">
        <f>VLOOKUP($K669,GlobSheetPaste!$H$3:$P$1269,2,FALSE)</f>
        <v>104007203</v>
      </c>
      <c r="M669" s="20">
        <f>VLOOKUP($K669,GlobSheetPaste!$H$3:$P$1269,3,FALSE)</f>
        <v>104007215</v>
      </c>
      <c r="N669" s="20" t="str">
        <f>VLOOKUP($K669,GlobSheetPaste!$H$3:$P$1269,4,FALSE)</f>
        <v>submitted</v>
      </c>
      <c r="O669" s="20" t="str">
        <f>VLOOKUP($K669,GlobSheetPaste!$H$3:$P$1269,5,FALSE)</f>
        <v>NE</v>
      </c>
      <c r="P669" s="20" t="str">
        <f>VLOOKUP($K669,GlobSheetPaste!$H$3:$P$1269,6,FALSE)</f>
        <v>NA</v>
      </c>
      <c r="Q669" s="20" t="str">
        <f>VLOOKUP($K669,GlobSheetPaste!$H$3:$P$1269,7,FALSE)</f>
        <v>CR</v>
      </c>
      <c r="R669" s="20" t="str">
        <f>VLOOKUP($K669,GlobSheetPaste!$H$3:$P$1269,8,FALSE)</f>
        <v>A2d</v>
      </c>
      <c r="S669" s="1" t="s">
        <v>117</v>
      </c>
      <c r="T669" s="20" t="b">
        <f t="shared" si="573"/>
        <v>0</v>
      </c>
      <c r="U669" s="22">
        <f>VLOOKUP($K669,GlobSheetPaste!$H$3:$P$1269,9,FALSE)</f>
        <v>44228</v>
      </c>
      <c r="V669" s="23">
        <v>0</v>
      </c>
      <c r="W669" s="19">
        <v>100</v>
      </c>
      <c r="X669" s="2" t="b">
        <f t="shared" ref="X669:Y669" si="750">ISNUMBER(V669)</f>
        <v>1</v>
      </c>
      <c r="Y669" s="2" t="b">
        <f t="shared" si="750"/>
        <v>1</v>
      </c>
      <c r="Z669" s="2" t="s">
        <v>1400</v>
      </c>
      <c r="AB669" s="2" t="s">
        <v>83</v>
      </c>
      <c r="AC669" s="24" t="str">
        <f ca="1">IFERROR(__xludf.DUMMYFUNCTION("SPLIT(AB669,""_"")"),"Coastal")</f>
        <v>Coastal</v>
      </c>
      <c r="AD669" s="24"/>
      <c r="AE669" s="24">
        <f>VLOOKUP(J669,rangearea210527!$B$2:$C$1159,2,TRUE)</f>
        <v>44822.90842</v>
      </c>
      <c r="AF669" s="26" t="s">
        <v>118</v>
      </c>
      <c r="AG669" s="26">
        <v>84</v>
      </c>
      <c r="AH669" s="26" t="s">
        <v>84</v>
      </c>
      <c r="AI669" s="26" t="s">
        <v>85</v>
      </c>
      <c r="AJ669" s="27" t="s">
        <v>1568</v>
      </c>
      <c r="AK669" s="27"/>
      <c r="AL669" s="26">
        <v>8</v>
      </c>
      <c r="AM669" s="26">
        <v>0</v>
      </c>
      <c r="AN669" s="26">
        <v>0</v>
      </c>
      <c r="AO669" s="29">
        <v>0</v>
      </c>
      <c r="AP669" s="30"/>
      <c r="AQ669" s="30"/>
      <c r="AR669" s="30"/>
      <c r="AS669" s="1">
        <v>1</v>
      </c>
      <c r="AT669" s="1"/>
      <c r="AU669" s="1"/>
      <c r="AV669" s="1"/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B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/>
      <c r="BM669" s="1"/>
      <c r="BN669" s="1"/>
      <c r="BO669" s="1"/>
      <c r="BP669" s="2" t="s">
        <v>1620</v>
      </c>
      <c r="BU669" s="1"/>
      <c r="BV669" s="1"/>
      <c r="BW669" s="1">
        <v>0</v>
      </c>
    </row>
    <row r="670" spans="1:75" ht="15.75" hidden="1" customHeight="1" x14ac:dyDescent="0.3">
      <c r="A670" s="2">
        <v>664</v>
      </c>
      <c r="B670" s="2">
        <v>1</v>
      </c>
      <c r="C670" s="2" t="s">
        <v>1392</v>
      </c>
      <c r="D670" s="1">
        <v>12</v>
      </c>
      <c r="E670" s="2" t="str">
        <f t="shared" si="571"/>
        <v>12_Rajiformes</v>
      </c>
      <c r="F670" s="2" t="s">
        <v>1705</v>
      </c>
      <c r="G670" s="2" t="s">
        <v>1706</v>
      </c>
      <c r="H670" s="2" t="s">
        <v>1707</v>
      </c>
      <c r="I670" s="2" t="s">
        <v>1708</v>
      </c>
      <c r="J670" s="2" t="s">
        <v>1709</v>
      </c>
      <c r="K670" s="19" t="str">
        <f t="shared" si="572"/>
        <v>Amblyraja doellojuradoi</v>
      </c>
      <c r="L670" s="20">
        <f>VLOOKUP($K670,GlobSheetPaste!$H$3:$P$1269,2,FALSE)</f>
        <v>63122</v>
      </c>
      <c r="M670" s="20">
        <f>VLOOKUP($K670,GlobSheetPaste!$H$3:$P$1269,3,FALSE)</f>
        <v>124460700</v>
      </c>
      <c r="N670" s="20" t="str">
        <f>VLOOKUP($K670,GlobSheetPaste!$H$3:$P$1269,4,FALSE)</f>
        <v>published</v>
      </c>
      <c r="O670" s="20" t="str">
        <f>VLOOKUP($K670,GlobSheetPaste!$H$3:$P$1269,5,FALSE)</f>
        <v>LC</v>
      </c>
      <c r="P670" s="20">
        <f>VLOOKUP($K670,GlobSheetPaste!$H$3:$P$1269,6,FALSE)</f>
        <v>2007</v>
      </c>
      <c r="Q670" s="20" t="str">
        <f>VLOOKUP($K670,GlobSheetPaste!$H$3:$P$1269,7,FALSE)</f>
        <v>LC</v>
      </c>
      <c r="R670" s="20" t="str">
        <f>VLOOKUP($K670,GlobSheetPaste!$H$3:$P$1269,8,FALSE)</f>
        <v>NA</v>
      </c>
      <c r="S670" s="20" t="str">
        <f t="shared" ref="S670:S680" si="751">IF(O670=Q670,"NoChange","non-genuine change")</f>
        <v>NoChange</v>
      </c>
      <c r="T670" s="20" t="b">
        <f t="shared" si="573"/>
        <v>0</v>
      </c>
      <c r="U670" s="22">
        <f>VLOOKUP($K670,GlobSheetPaste!$H$3:$P$1269,9,FALSE)</f>
        <v>43891</v>
      </c>
      <c r="V670" s="19">
        <v>51</v>
      </c>
      <c r="W670" s="19">
        <v>1000</v>
      </c>
      <c r="X670" s="2" t="b">
        <f t="shared" ref="X670:Y670" si="752">ISNUMBER(V670)</f>
        <v>1</v>
      </c>
      <c r="Y670" s="2" t="b">
        <f t="shared" si="752"/>
        <v>1</v>
      </c>
      <c r="Z670" s="2" t="s">
        <v>89</v>
      </c>
      <c r="AB670" s="2" t="s">
        <v>178</v>
      </c>
      <c r="AC670" s="24" t="str">
        <f ca="1">IFERROR(__xludf.DUMMYFUNCTION("SPLIT(AB670,""_"")"),"Deepwater")</f>
        <v>Deepwater</v>
      </c>
      <c r="AD670" s="24"/>
      <c r="AE670" s="24">
        <f>VLOOKUP(J670,rangearea210527!$B$2:$C$1159,2,TRUE)</f>
        <v>892908.59210000001</v>
      </c>
      <c r="AF670" s="26"/>
      <c r="AG670" s="26">
        <v>69</v>
      </c>
      <c r="AH670" s="26" t="s">
        <v>84</v>
      </c>
      <c r="AI670" s="26" t="s">
        <v>98</v>
      </c>
      <c r="AJ670" s="27" t="s">
        <v>1710</v>
      </c>
      <c r="AK670" s="27"/>
      <c r="AL670" s="26"/>
      <c r="AM670" s="26">
        <v>1</v>
      </c>
      <c r="AN670" s="26">
        <v>0</v>
      </c>
      <c r="AO670" s="29">
        <v>0</v>
      </c>
      <c r="AP670" s="30"/>
      <c r="AQ670" s="30"/>
      <c r="AR670" s="30"/>
      <c r="AS670" s="1">
        <v>0</v>
      </c>
      <c r="AU670" s="1">
        <v>1</v>
      </c>
      <c r="AV670" s="1"/>
      <c r="AW670" s="1">
        <v>0</v>
      </c>
      <c r="AX670" s="1">
        <v>0</v>
      </c>
      <c r="AY670" s="1">
        <v>1</v>
      </c>
      <c r="BC670" s="1">
        <v>1</v>
      </c>
      <c r="BJ670" s="1">
        <v>1</v>
      </c>
      <c r="BL670" s="1">
        <v>1</v>
      </c>
      <c r="BM670" s="1"/>
      <c r="BN670" s="1"/>
      <c r="BO670" s="1"/>
      <c r="BP670" s="1"/>
      <c r="BQ670" s="1"/>
      <c r="BR670" s="1"/>
      <c r="BS670" s="1"/>
      <c r="BT670" s="1"/>
      <c r="BU670" s="1"/>
      <c r="BV670" s="1">
        <v>1</v>
      </c>
      <c r="BW670" s="1">
        <v>0</v>
      </c>
    </row>
    <row r="671" spans="1:75" ht="15.75" hidden="1" customHeight="1" x14ac:dyDescent="0.3">
      <c r="A671" s="2">
        <v>665</v>
      </c>
      <c r="B671" s="2">
        <v>1</v>
      </c>
      <c r="C671" s="2" t="s">
        <v>1392</v>
      </c>
      <c r="D671" s="1">
        <v>12</v>
      </c>
      <c r="E671" s="2" t="str">
        <f t="shared" si="571"/>
        <v>12_Rajiformes</v>
      </c>
      <c r="F671" s="2" t="s">
        <v>1705</v>
      </c>
      <c r="G671" s="2" t="s">
        <v>1706</v>
      </c>
      <c r="H671" s="2" t="s">
        <v>1707</v>
      </c>
      <c r="I671" s="2" t="s">
        <v>1711</v>
      </c>
      <c r="J671" s="2" t="s">
        <v>1712</v>
      </c>
      <c r="K671" s="19" t="str">
        <f t="shared" si="572"/>
        <v>Amblyraja frerichsi</v>
      </c>
      <c r="L671" s="20">
        <f>VLOOKUP($K671,GlobSheetPaste!$H$3:$P$1269,2,FALSE)</f>
        <v>44652</v>
      </c>
      <c r="M671" s="20">
        <f>VLOOKUP($K671,GlobSheetPaste!$H$3:$P$1269,3,FALSE)</f>
        <v>124437250</v>
      </c>
      <c r="N671" s="20" t="str">
        <f>VLOOKUP($K671,GlobSheetPaste!$H$3:$P$1269,4,FALSE)</f>
        <v>submitted</v>
      </c>
      <c r="O671" s="20" t="str">
        <f>VLOOKUP($K671,GlobSheetPaste!$H$3:$P$1269,5,FALSE)</f>
        <v>DD</v>
      </c>
      <c r="P671" s="20">
        <f>VLOOKUP($K671,GlobSheetPaste!$H$3:$P$1269,6,FALSE)</f>
        <v>2004</v>
      </c>
      <c r="Q671" s="20" t="str">
        <f>VLOOKUP($K671,GlobSheetPaste!$H$3:$P$1269,7,FALSE)</f>
        <v>VU</v>
      </c>
      <c r="R671" s="20" t="str">
        <f>VLOOKUP($K671,GlobSheetPaste!$H$3:$P$1269,8,FALSE)</f>
        <v>A2cd</v>
      </c>
      <c r="S671" s="20" t="str">
        <f t="shared" si="751"/>
        <v>non-genuine change</v>
      </c>
      <c r="T671" s="20" t="b">
        <f t="shared" si="573"/>
        <v>0</v>
      </c>
      <c r="U671" s="22">
        <f>VLOOKUP($K671,GlobSheetPaste!$H$3:$P$1269,9,FALSE)</f>
        <v>44228</v>
      </c>
      <c r="V671" s="19">
        <v>168</v>
      </c>
      <c r="W671" s="19">
        <v>2610</v>
      </c>
      <c r="X671" s="2" t="b">
        <f t="shared" ref="X671:Y671" si="753">ISNUMBER(V671)</f>
        <v>1</v>
      </c>
      <c r="Y671" s="2" t="b">
        <f t="shared" si="753"/>
        <v>1</v>
      </c>
      <c r="Z671" s="2" t="s">
        <v>89</v>
      </c>
      <c r="AB671" s="2" t="s">
        <v>178</v>
      </c>
      <c r="AC671" s="24" t="str">
        <f ca="1">IFERROR(__xludf.DUMMYFUNCTION("SPLIT(AB671,""_"")"),"Deepwater")</f>
        <v>Deepwater</v>
      </c>
      <c r="AD671" s="24"/>
      <c r="AE671" s="24">
        <f>VLOOKUP(J671,rangearea210527!$B$2:$C$1159,2,TRUE)</f>
        <v>157367.06280000001</v>
      </c>
      <c r="AF671" s="26"/>
      <c r="AG671" s="26">
        <v>176.2</v>
      </c>
      <c r="AH671" s="26" t="s">
        <v>84</v>
      </c>
      <c r="AI671" s="26" t="s">
        <v>91</v>
      </c>
      <c r="AJ671" s="27" t="s">
        <v>1713</v>
      </c>
      <c r="AK671" s="27"/>
      <c r="AL671" s="26">
        <v>20</v>
      </c>
      <c r="AM671" s="26">
        <v>1</v>
      </c>
      <c r="AN671" s="26">
        <v>0</v>
      </c>
      <c r="AO671" s="29">
        <v>0</v>
      </c>
      <c r="AP671" s="30"/>
      <c r="AQ671" s="30"/>
      <c r="AR671" s="30"/>
      <c r="AS671" s="1">
        <v>0</v>
      </c>
      <c r="AU671" s="1">
        <v>1</v>
      </c>
      <c r="AV671" s="1"/>
      <c r="AW671" s="1">
        <v>0</v>
      </c>
      <c r="AX671" s="1">
        <v>0</v>
      </c>
      <c r="AY671" s="1">
        <v>1</v>
      </c>
      <c r="AZ671" s="1">
        <v>1</v>
      </c>
      <c r="BC671" s="1">
        <v>1</v>
      </c>
      <c r="BD671" s="1">
        <v>1</v>
      </c>
      <c r="BJ671" s="1">
        <v>1</v>
      </c>
      <c r="BK671" s="1"/>
      <c r="BL671" s="1">
        <v>1</v>
      </c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>
        <v>0</v>
      </c>
    </row>
    <row r="672" spans="1:75" ht="15.75" hidden="1" customHeight="1" x14ac:dyDescent="0.3">
      <c r="A672" s="2">
        <v>666</v>
      </c>
      <c r="B672" s="2">
        <v>1</v>
      </c>
      <c r="C672" s="2" t="s">
        <v>1392</v>
      </c>
      <c r="D672" s="1">
        <v>12</v>
      </c>
      <c r="E672" s="2" t="str">
        <f t="shared" si="571"/>
        <v>12_Rajiformes</v>
      </c>
      <c r="F672" s="2" t="s">
        <v>1705</v>
      </c>
      <c r="G672" s="2" t="s">
        <v>1706</v>
      </c>
      <c r="H672" s="2" t="s">
        <v>1707</v>
      </c>
      <c r="I672" s="2" t="s">
        <v>1714</v>
      </c>
      <c r="J672" s="2" t="s">
        <v>1715</v>
      </c>
      <c r="K672" s="19" t="str">
        <f t="shared" si="572"/>
        <v>Amblyraja georgiana</v>
      </c>
      <c r="L672" s="20">
        <f>VLOOKUP($K672,GlobSheetPaste!$H$3:$P$1269,2,FALSE)</f>
        <v>161490</v>
      </c>
      <c r="M672" s="20">
        <f>VLOOKUP($K672,GlobSheetPaste!$H$3:$P$1269,3,FALSE)</f>
        <v>124494780</v>
      </c>
      <c r="N672" s="20" t="str">
        <f>VLOOKUP($K672,GlobSheetPaste!$H$3:$P$1269,4,FALSE)</f>
        <v>published</v>
      </c>
      <c r="O672" s="20" t="str">
        <f>VLOOKUP($K672,GlobSheetPaste!$H$3:$P$1269,5,FALSE)</f>
        <v>DD</v>
      </c>
      <c r="P672" s="20">
        <f>VLOOKUP($K672,GlobSheetPaste!$H$3:$P$1269,6,FALSE)</f>
        <v>2004</v>
      </c>
      <c r="Q672" s="20" t="str">
        <f>VLOOKUP($K672,GlobSheetPaste!$H$3:$P$1269,7,FALSE)</f>
        <v>DD</v>
      </c>
      <c r="R672" s="20" t="str">
        <f>VLOOKUP($K672,GlobSheetPaste!$H$3:$P$1269,8,FALSE)</f>
        <v>NA</v>
      </c>
      <c r="S672" s="20" t="str">
        <f t="shared" si="751"/>
        <v>NoChange</v>
      </c>
      <c r="T672" s="20" t="b">
        <f t="shared" si="573"/>
        <v>0</v>
      </c>
      <c r="U672" s="22">
        <f>VLOOKUP($K672,GlobSheetPaste!$H$3:$P$1269,9,FALSE)</f>
        <v>43891</v>
      </c>
      <c r="V672" s="19">
        <v>20</v>
      </c>
      <c r="W672" s="19">
        <v>1254</v>
      </c>
      <c r="X672" s="2" t="b">
        <f t="shared" ref="X672:Y672" si="754">ISNUMBER(V672)</f>
        <v>1</v>
      </c>
      <c r="Y672" s="2" t="b">
        <f t="shared" si="754"/>
        <v>1</v>
      </c>
      <c r="Z672" s="2" t="s">
        <v>89</v>
      </c>
      <c r="AB672" s="2" t="s">
        <v>178</v>
      </c>
      <c r="AC672" s="24" t="str">
        <f ca="1">IFERROR(__xludf.DUMMYFUNCTION("SPLIT(AB672,""_"")"),"Deepwater")</f>
        <v>Deepwater</v>
      </c>
      <c r="AD672" s="24"/>
      <c r="AE672" s="24">
        <f>VLOOKUP(J672,rangearea210527!$B$2:$C$1159,2,TRUE)</f>
        <v>1654491.7860000001</v>
      </c>
      <c r="AF672" s="26"/>
      <c r="AG672" s="26">
        <v>115</v>
      </c>
      <c r="AH672" s="26" t="s">
        <v>84</v>
      </c>
      <c r="AI672" s="26" t="s">
        <v>91</v>
      </c>
      <c r="AJ672" s="27" t="s">
        <v>1713</v>
      </c>
      <c r="AK672" s="27"/>
      <c r="AL672" s="26">
        <v>29</v>
      </c>
      <c r="AM672" s="26">
        <v>1</v>
      </c>
      <c r="AN672" s="26">
        <v>0</v>
      </c>
      <c r="AO672" s="29">
        <v>0</v>
      </c>
      <c r="AP672" s="30"/>
      <c r="AQ672" s="30"/>
      <c r="AR672" s="30"/>
      <c r="AS672" s="1">
        <v>0</v>
      </c>
      <c r="AU672" s="1">
        <v>1</v>
      </c>
      <c r="AV672" s="1"/>
      <c r="AW672" s="1">
        <v>0</v>
      </c>
      <c r="AX672" s="1">
        <v>0</v>
      </c>
      <c r="AY672" s="1">
        <v>1</v>
      </c>
      <c r="BC672" s="1">
        <v>1</v>
      </c>
      <c r="BJ672" s="1">
        <v>1</v>
      </c>
      <c r="BK672" s="1"/>
      <c r="BL672" s="1">
        <v>1</v>
      </c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>
        <v>0</v>
      </c>
    </row>
    <row r="673" spans="1:75" ht="15.75" hidden="1" customHeight="1" x14ac:dyDescent="0.3">
      <c r="A673" s="2">
        <v>667</v>
      </c>
      <c r="B673" s="2">
        <v>1</v>
      </c>
      <c r="C673" s="2" t="s">
        <v>1392</v>
      </c>
      <c r="D673" s="1">
        <v>12</v>
      </c>
      <c r="E673" s="2" t="str">
        <f t="shared" si="571"/>
        <v>12_Rajiformes</v>
      </c>
      <c r="F673" s="2" t="s">
        <v>1705</v>
      </c>
      <c r="G673" s="2" t="s">
        <v>1706</v>
      </c>
      <c r="H673" s="2" t="s">
        <v>1707</v>
      </c>
      <c r="I673" s="2" t="s">
        <v>1716</v>
      </c>
      <c r="J673" s="2" t="s">
        <v>1717</v>
      </c>
      <c r="K673" s="19" t="str">
        <f t="shared" si="572"/>
        <v>Amblyraja hyperborea</v>
      </c>
      <c r="L673" s="20">
        <f>VLOOKUP($K673,GlobSheetPaste!$H$3:$P$1269,2,FALSE)</f>
        <v>63119</v>
      </c>
      <c r="M673" s="20">
        <f>VLOOKUP($K673,GlobSheetPaste!$H$3:$P$1269,3,FALSE)</f>
        <v>68608464</v>
      </c>
      <c r="N673" s="20" t="str">
        <f>VLOOKUP($K673,GlobSheetPaste!$H$3:$P$1269,4,FALSE)</f>
        <v>published</v>
      </c>
      <c r="O673" s="20" t="str">
        <f>VLOOKUP($K673,GlobSheetPaste!$H$3:$P$1269,5,FALSE)</f>
        <v>LC</v>
      </c>
      <c r="P673" s="20">
        <f>VLOOKUP($K673,GlobSheetPaste!$H$3:$P$1269,6,FALSE)</f>
        <v>2007</v>
      </c>
      <c r="Q673" s="20" t="str">
        <f>VLOOKUP($K673,GlobSheetPaste!$H$3:$P$1269,7,FALSE)</f>
        <v>LC</v>
      </c>
      <c r="R673" s="20" t="str">
        <f>VLOOKUP($K673,GlobSheetPaste!$H$3:$P$1269,8,FALSE)</f>
        <v>NA</v>
      </c>
      <c r="S673" s="20" t="str">
        <f t="shared" si="751"/>
        <v>NoChange</v>
      </c>
      <c r="T673" s="20" t="b">
        <f t="shared" si="573"/>
        <v>0</v>
      </c>
      <c r="U673" s="20">
        <f>VLOOKUP($K673,GlobSheetPaste!$H$3:$P$1269,9,FALSE)</f>
        <v>2015</v>
      </c>
      <c r="V673" s="19">
        <v>167</v>
      </c>
      <c r="W673" s="19">
        <v>3167</v>
      </c>
      <c r="X673" s="2" t="b">
        <f t="shared" ref="X673:Y673" si="755">ISNUMBER(V673)</f>
        <v>1</v>
      </c>
      <c r="Y673" s="2" t="b">
        <f t="shared" si="755"/>
        <v>1</v>
      </c>
      <c r="Z673" s="2" t="s">
        <v>89</v>
      </c>
      <c r="AB673" s="2" t="s">
        <v>178</v>
      </c>
      <c r="AC673" s="24" t="str">
        <f ca="1">IFERROR(__xludf.DUMMYFUNCTION("SPLIT(AB673,""_"")"),"Deepwater")</f>
        <v>Deepwater</v>
      </c>
      <c r="AD673" s="24"/>
      <c r="AE673" s="24">
        <f>VLOOKUP(J673,rangearea210527!$B$2:$C$1159,2,TRUE)</f>
        <v>6165972.034</v>
      </c>
      <c r="AF673" s="26"/>
      <c r="AG673" s="26">
        <v>107</v>
      </c>
      <c r="AH673" s="26" t="s">
        <v>84</v>
      </c>
      <c r="AI673" s="26" t="s">
        <v>91</v>
      </c>
      <c r="AJ673" s="27" t="s">
        <v>1713</v>
      </c>
      <c r="AK673" s="27"/>
      <c r="AL673" s="26"/>
      <c r="AM673" s="26">
        <v>1</v>
      </c>
      <c r="AN673" s="26">
        <v>0</v>
      </c>
      <c r="AO673" s="29">
        <v>0</v>
      </c>
      <c r="AP673" s="30"/>
      <c r="AQ673" s="26">
        <v>1</v>
      </c>
      <c r="AR673" s="30"/>
      <c r="AS673" s="1">
        <v>0</v>
      </c>
      <c r="AU673" s="1"/>
      <c r="AV673" s="1"/>
      <c r="AW673" s="1">
        <v>0</v>
      </c>
      <c r="AX673" s="1">
        <v>0</v>
      </c>
      <c r="AY673" s="1">
        <v>1</v>
      </c>
      <c r="BC673" s="1">
        <v>1</v>
      </c>
      <c r="BJ673" s="1">
        <v>1</v>
      </c>
      <c r="BK673" s="1"/>
      <c r="BL673" s="1">
        <v>1</v>
      </c>
      <c r="BM673" s="1"/>
      <c r="BN673" s="1"/>
      <c r="BO673" s="1"/>
      <c r="BP673" s="1"/>
      <c r="BQ673" s="1"/>
      <c r="BR673" s="1"/>
      <c r="BS673" s="1"/>
      <c r="BT673" s="1">
        <v>1</v>
      </c>
      <c r="BU673" s="1"/>
      <c r="BV673" s="1"/>
      <c r="BW673" s="1">
        <v>0</v>
      </c>
    </row>
    <row r="674" spans="1:75" ht="15.75" hidden="1" customHeight="1" x14ac:dyDescent="0.3">
      <c r="A674" s="2">
        <v>668</v>
      </c>
      <c r="B674" s="2">
        <v>1</v>
      </c>
      <c r="C674" s="2" t="s">
        <v>1392</v>
      </c>
      <c r="D674" s="1">
        <v>12</v>
      </c>
      <c r="E674" s="2" t="str">
        <f t="shared" si="571"/>
        <v>12_Rajiformes</v>
      </c>
      <c r="F674" s="2" t="s">
        <v>1705</v>
      </c>
      <c r="G674" s="2" t="s">
        <v>1706</v>
      </c>
      <c r="H674" s="2" t="s">
        <v>1707</v>
      </c>
      <c r="I674" s="2" t="s">
        <v>1718</v>
      </c>
      <c r="J674" s="2" t="s">
        <v>1719</v>
      </c>
      <c r="K674" s="19" t="str">
        <f t="shared" si="572"/>
        <v>Amblyraja jenseni</v>
      </c>
      <c r="L674" s="20">
        <f>VLOOKUP($K674,GlobSheetPaste!$H$3:$P$1269,2,FALSE)</f>
        <v>161491</v>
      </c>
      <c r="M674" s="20">
        <f>VLOOKUP($K674,GlobSheetPaste!$H$3:$P$1269,3,FALSE)</f>
        <v>124494959</v>
      </c>
      <c r="N674" s="20" t="str">
        <f>VLOOKUP($K674,GlobSheetPaste!$H$3:$P$1269,4,FALSE)</f>
        <v>published</v>
      </c>
      <c r="O674" s="20" t="str">
        <f>VLOOKUP($K674,GlobSheetPaste!$H$3:$P$1269,5,FALSE)</f>
        <v>LC</v>
      </c>
      <c r="P674" s="20">
        <f>VLOOKUP($K674,GlobSheetPaste!$H$3:$P$1269,6,FALSE)</f>
        <v>2008</v>
      </c>
      <c r="Q674" s="20" t="str">
        <f>VLOOKUP($K674,GlobSheetPaste!$H$3:$P$1269,7,FALSE)</f>
        <v>LC</v>
      </c>
      <c r="R674" s="20" t="str">
        <f>VLOOKUP($K674,GlobSheetPaste!$H$3:$P$1269,8,FALSE)</f>
        <v>NA</v>
      </c>
      <c r="S674" s="20" t="str">
        <f t="shared" si="751"/>
        <v>NoChange</v>
      </c>
      <c r="T674" s="20" t="b">
        <f t="shared" si="573"/>
        <v>0</v>
      </c>
      <c r="U674" s="22">
        <f>VLOOKUP($K674,GlobSheetPaste!$H$3:$P$1269,9,FALSE)</f>
        <v>43891</v>
      </c>
      <c r="V674" s="19">
        <v>165</v>
      </c>
      <c r="W674" s="19">
        <v>2550</v>
      </c>
      <c r="X674" s="2" t="b">
        <f t="shared" ref="X674:Y674" si="756">ISNUMBER(V674)</f>
        <v>1</v>
      </c>
      <c r="Y674" s="2" t="b">
        <f t="shared" si="756"/>
        <v>1</v>
      </c>
      <c r="Z674" s="2" t="s">
        <v>1400</v>
      </c>
      <c r="AB674" s="2" t="s">
        <v>178</v>
      </c>
      <c r="AC674" s="24" t="str">
        <f ca="1">IFERROR(__xludf.DUMMYFUNCTION("SPLIT(AB674,""_"")"),"Deepwater")</f>
        <v>Deepwater</v>
      </c>
      <c r="AD674" s="24"/>
      <c r="AE674" s="24">
        <f>VLOOKUP(J674,rangearea210527!$B$2:$C$1159,2,TRUE)</f>
        <v>3195081.8330000001</v>
      </c>
      <c r="AF674" s="26"/>
      <c r="AG674" s="26">
        <v>122</v>
      </c>
      <c r="AH674" s="26" t="s">
        <v>84</v>
      </c>
      <c r="AI674" s="26" t="s">
        <v>91</v>
      </c>
      <c r="AJ674" s="27" t="s">
        <v>1713</v>
      </c>
      <c r="AK674" s="27"/>
      <c r="AL674" s="26">
        <v>16</v>
      </c>
      <c r="AM674" s="26">
        <v>1</v>
      </c>
      <c r="AN674" s="26">
        <v>0</v>
      </c>
      <c r="AO674" s="29">
        <v>0</v>
      </c>
      <c r="AP674" s="30"/>
      <c r="AQ674" s="30"/>
      <c r="AR674" s="30"/>
      <c r="AS674" s="1">
        <v>0</v>
      </c>
      <c r="AT674" s="1"/>
      <c r="AU674" s="1"/>
      <c r="AV674" s="1"/>
      <c r="AW674" s="1">
        <v>0</v>
      </c>
      <c r="AX674" s="1">
        <v>0</v>
      </c>
      <c r="AY674" s="1">
        <v>1</v>
      </c>
      <c r="BC674" s="1">
        <v>1</v>
      </c>
      <c r="BJ674" s="1">
        <v>1</v>
      </c>
      <c r="BL674" s="1">
        <v>1</v>
      </c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>
        <v>0</v>
      </c>
    </row>
    <row r="675" spans="1:75" ht="15.75" hidden="1" customHeight="1" x14ac:dyDescent="0.3">
      <c r="A675" s="2">
        <v>669</v>
      </c>
      <c r="B675" s="2">
        <v>1</v>
      </c>
      <c r="C675" s="2" t="s">
        <v>1392</v>
      </c>
      <c r="D675" s="1">
        <v>12</v>
      </c>
      <c r="E675" s="2" t="str">
        <f t="shared" si="571"/>
        <v>12_Rajiformes</v>
      </c>
      <c r="F675" s="2" t="s">
        <v>1705</v>
      </c>
      <c r="G675" s="2" t="s">
        <v>1706</v>
      </c>
      <c r="H675" s="2" t="s">
        <v>1707</v>
      </c>
      <c r="I675" s="2" t="s">
        <v>1720</v>
      </c>
      <c r="J675" s="2" t="s">
        <v>1721</v>
      </c>
      <c r="K675" s="19" t="str">
        <f t="shared" si="572"/>
        <v>Amblyraja radiata</v>
      </c>
      <c r="L675" s="20">
        <f>VLOOKUP($K675,GlobSheetPaste!$H$3:$P$1269,2,FALSE)</f>
        <v>161542</v>
      </c>
      <c r="M675" s="20">
        <f>VLOOKUP($K675,GlobSheetPaste!$H$3:$P$1269,3,FALSE)</f>
        <v>124503504</v>
      </c>
      <c r="N675" s="20" t="str">
        <f>VLOOKUP($K675,GlobSheetPaste!$H$3:$P$1269,4,FALSE)</f>
        <v>published</v>
      </c>
      <c r="O675" s="20" t="str">
        <f>VLOOKUP($K675,GlobSheetPaste!$H$3:$P$1269,5,FALSE)</f>
        <v>VU</v>
      </c>
      <c r="P675" s="20">
        <f>VLOOKUP($K675,GlobSheetPaste!$H$3:$P$1269,6,FALSE)</f>
        <v>2004</v>
      </c>
      <c r="Q675" s="20" t="str">
        <f>VLOOKUP($K675,GlobSheetPaste!$H$3:$P$1269,7,FALSE)</f>
        <v>VU</v>
      </c>
      <c r="R675" s="20" t="str">
        <f>VLOOKUP($K675,GlobSheetPaste!$H$3:$P$1269,8,FALSE)</f>
        <v>A2bd</v>
      </c>
      <c r="S675" s="20" t="str">
        <f t="shared" si="751"/>
        <v>NoChange</v>
      </c>
      <c r="T675" s="20" t="b">
        <f t="shared" si="573"/>
        <v>0</v>
      </c>
      <c r="U675" s="22">
        <f>VLOOKUP($K675,GlobSheetPaste!$H$3:$P$1269,9,FALSE)</f>
        <v>43891</v>
      </c>
      <c r="V675" s="19">
        <v>6</v>
      </c>
      <c r="W675" s="19">
        <v>1540</v>
      </c>
      <c r="X675" s="2" t="b">
        <f t="shared" ref="X675:Y675" si="757">ISNUMBER(V675)</f>
        <v>1</v>
      </c>
      <c r="Y675" s="2" t="b">
        <f t="shared" si="757"/>
        <v>1</v>
      </c>
      <c r="Z675" s="2" t="s">
        <v>89</v>
      </c>
      <c r="AB675" s="2" t="s">
        <v>95</v>
      </c>
      <c r="AC675" s="24" t="str">
        <f ca="1">IFERROR(__xludf.DUMMYFUNCTION("SPLIT(AB675,""_"")"),"Coastal")</f>
        <v>Coastal</v>
      </c>
      <c r="AD675" s="24" t="str">
        <f ca="1">IFERROR(__xludf.DUMMYFUNCTION("""COMPUTED_VALUE"""),"Deepwater")</f>
        <v>Deepwater</v>
      </c>
      <c r="AE675" s="24">
        <f>VLOOKUP(J675,rangearea210527!$B$2:$C$1159,2,TRUE)</f>
        <v>4667900.2510000002</v>
      </c>
      <c r="AF675" s="26"/>
      <c r="AG675" s="26">
        <v>111</v>
      </c>
      <c r="AH675" s="26" t="s">
        <v>84</v>
      </c>
      <c r="AI675" s="26" t="s">
        <v>91</v>
      </c>
      <c r="AJ675" s="27" t="s">
        <v>1713</v>
      </c>
      <c r="AK675" s="27"/>
      <c r="AL675" s="26">
        <v>16</v>
      </c>
      <c r="AM675" s="26">
        <v>0</v>
      </c>
      <c r="AN675" s="26">
        <v>0</v>
      </c>
      <c r="AO675" s="29">
        <v>0</v>
      </c>
      <c r="AP675" s="30"/>
      <c r="AQ675" s="30"/>
      <c r="AR675" s="30"/>
      <c r="AS675" s="1">
        <v>0</v>
      </c>
      <c r="AT675" s="1"/>
      <c r="AU675" s="1"/>
      <c r="AV675" s="1"/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B675" s="1">
        <v>1</v>
      </c>
      <c r="BJ675" s="1">
        <v>1</v>
      </c>
      <c r="BK675" s="1">
        <v>1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>
        <v>0</v>
      </c>
    </row>
    <row r="676" spans="1:75" ht="15.75" hidden="1" customHeight="1" x14ac:dyDescent="0.3">
      <c r="A676" s="2">
        <v>670</v>
      </c>
      <c r="B676" s="2">
        <v>1</v>
      </c>
      <c r="C676" s="2" t="s">
        <v>1392</v>
      </c>
      <c r="D676" s="1">
        <v>12</v>
      </c>
      <c r="E676" s="2" t="str">
        <f t="shared" si="571"/>
        <v>12_Rajiformes</v>
      </c>
      <c r="F676" s="2" t="s">
        <v>1705</v>
      </c>
      <c r="G676" s="2" t="s">
        <v>1706</v>
      </c>
      <c r="H676" s="2" t="s">
        <v>1707</v>
      </c>
      <c r="I676" s="2" t="s">
        <v>1722</v>
      </c>
      <c r="J676" s="2" t="s">
        <v>1723</v>
      </c>
      <c r="K676" s="19" t="str">
        <f t="shared" si="572"/>
        <v>Amblyraja reversa</v>
      </c>
      <c r="L676" s="20">
        <f>VLOOKUP($K676,GlobSheetPaste!$H$3:$P$1269,2,FALSE)</f>
        <v>161340</v>
      </c>
      <c r="M676" s="20">
        <f>VLOOKUP($K676,GlobSheetPaste!$H$3:$P$1269,3,FALSE)</f>
        <v>109901335</v>
      </c>
      <c r="N676" s="20" t="str">
        <f>VLOOKUP($K676,GlobSheetPaste!$H$3:$P$1269,4,FALSE)</f>
        <v>published</v>
      </c>
      <c r="O676" s="20" t="str">
        <f>VLOOKUP($K676,GlobSheetPaste!$H$3:$P$1269,5,FALSE)</f>
        <v>DD</v>
      </c>
      <c r="P676" s="20">
        <f>VLOOKUP($K676,GlobSheetPaste!$H$3:$P$1269,6,FALSE)</f>
        <v>2008</v>
      </c>
      <c r="Q676" s="20" t="str">
        <f>VLOOKUP($K676,GlobSheetPaste!$H$3:$P$1269,7,FALSE)</f>
        <v>DD</v>
      </c>
      <c r="R676" s="20" t="str">
        <f>VLOOKUP($K676,GlobSheetPaste!$H$3:$P$1269,8,FALSE)</f>
        <v>NA</v>
      </c>
      <c r="S676" s="20" t="str">
        <f t="shared" si="751"/>
        <v>NoChange</v>
      </c>
      <c r="T676" s="20" t="b">
        <f t="shared" si="573"/>
        <v>0</v>
      </c>
      <c r="U676" s="20">
        <f>VLOOKUP($K676,GlobSheetPaste!$H$3:$P$1269,9,FALSE)</f>
        <v>2017</v>
      </c>
      <c r="V676" s="19">
        <v>600</v>
      </c>
      <c r="W676" s="19">
        <v>1500</v>
      </c>
      <c r="X676" s="2" t="b">
        <f t="shared" ref="X676:Y676" si="758">ISNUMBER(V676)</f>
        <v>1</v>
      </c>
      <c r="Y676" s="2" t="b">
        <f t="shared" si="758"/>
        <v>1</v>
      </c>
      <c r="Z676" s="2" t="s">
        <v>89</v>
      </c>
      <c r="AB676" s="2" t="s">
        <v>178</v>
      </c>
      <c r="AC676" s="24" t="str">
        <f ca="1">IFERROR(__xludf.DUMMYFUNCTION("SPLIT(AB676,""_"")"),"Deepwater")</f>
        <v>Deepwater</v>
      </c>
      <c r="AD676" s="24"/>
      <c r="AE676" s="24">
        <f>VLOOKUP(J676,rangearea210527!$B$2:$C$1159,2,TRUE)</f>
        <v>2161.4513510000002</v>
      </c>
      <c r="AF676" s="26" t="s">
        <v>118</v>
      </c>
      <c r="AG676" s="26">
        <v>60</v>
      </c>
      <c r="AH676" s="26" t="s">
        <v>84</v>
      </c>
      <c r="AI676" s="26" t="s">
        <v>98</v>
      </c>
      <c r="AJ676" s="27" t="s">
        <v>1710</v>
      </c>
      <c r="AK676" s="27"/>
      <c r="AL676" s="26"/>
      <c r="AM676" s="26">
        <v>1</v>
      </c>
      <c r="AN676" s="26">
        <v>0</v>
      </c>
      <c r="AO676" s="29">
        <v>0</v>
      </c>
      <c r="AP676" s="30"/>
      <c r="AQ676" s="30"/>
      <c r="AR676" s="30"/>
      <c r="AS676" s="1">
        <v>0</v>
      </c>
      <c r="AT676" s="1"/>
      <c r="AU676" s="1"/>
      <c r="AV676" s="1"/>
      <c r="AW676" s="1">
        <v>0</v>
      </c>
      <c r="AX676" s="1">
        <v>0</v>
      </c>
      <c r="AY676" s="1">
        <v>1</v>
      </c>
      <c r="BC676" s="1">
        <v>1</v>
      </c>
      <c r="BG676" s="1">
        <v>1</v>
      </c>
      <c r="BH676" s="1">
        <v>1</v>
      </c>
      <c r="BI676" s="1"/>
      <c r="BJ676" s="1">
        <v>1</v>
      </c>
      <c r="BL676" s="1">
        <v>1</v>
      </c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>
        <v>0</v>
      </c>
    </row>
    <row r="677" spans="1:75" ht="15.75" hidden="1" customHeight="1" x14ac:dyDescent="0.3">
      <c r="A677" s="2">
        <v>671</v>
      </c>
      <c r="B677" s="2">
        <v>1</v>
      </c>
      <c r="C677" s="2" t="s">
        <v>1392</v>
      </c>
      <c r="D677" s="1">
        <v>12</v>
      </c>
      <c r="E677" s="2" t="str">
        <f t="shared" si="571"/>
        <v>12_Rajiformes</v>
      </c>
      <c r="F677" s="2" t="s">
        <v>1705</v>
      </c>
      <c r="G677" s="2" t="s">
        <v>1706</v>
      </c>
      <c r="H677" s="2" t="s">
        <v>1707</v>
      </c>
      <c r="I677" s="2" t="s">
        <v>1724</v>
      </c>
      <c r="J677" s="2" t="s">
        <v>1725</v>
      </c>
      <c r="K677" s="19" t="str">
        <f t="shared" si="572"/>
        <v>Amblyraja taaf</v>
      </c>
      <c r="L677" s="20">
        <f>VLOOKUP($K677,GlobSheetPaste!$H$3:$P$1269,2,FALSE)</f>
        <v>161392</v>
      </c>
      <c r="M677" s="20">
        <f>VLOOKUP($K677,GlobSheetPaste!$H$3:$P$1269,3,FALSE)</f>
        <v>124476426</v>
      </c>
      <c r="N677" s="20" t="str">
        <f>VLOOKUP($K677,GlobSheetPaste!$H$3:$P$1269,4,FALSE)</f>
        <v>published</v>
      </c>
      <c r="O677" s="20" t="str">
        <f>VLOOKUP($K677,GlobSheetPaste!$H$3:$P$1269,5,FALSE)</f>
        <v>DD</v>
      </c>
      <c r="P677" s="20">
        <f>VLOOKUP($K677,GlobSheetPaste!$H$3:$P$1269,6,FALSE)</f>
        <v>2008</v>
      </c>
      <c r="Q677" s="20" t="str">
        <f>VLOOKUP($K677,GlobSheetPaste!$H$3:$P$1269,7,FALSE)</f>
        <v>DD</v>
      </c>
      <c r="R677" s="20" t="str">
        <f>VLOOKUP($K677,GlobSheetPaste!$H$3:$P$1269,8,FALSE)</f>
        <v>NA</v>
      </c>
      <c r="S677" s="20" t="str">
        <f t="shared" si="751"/>
        <v>NoChange</v>
      </c>
      <c r="T677" s="20" t="b">
        <f t="shared" si="573"/>
        <v>0</v>
      </c>
      <c r="U677" s="22">
        <f>VLOOKUP($K677,GlobSheetPaste!$H$3:$P$1269,9,FALSE)</f>
        <v>43862</v>
      </c>
      <c r="V677" s="19">
        <v>150</v>
      </c>
      <c r="W677" s="19">
        <v>600</v>
      </c>
      <c r="X677" s="2" t="b">
        <f t="shared" ref="X677:Y677" si="759">ISNUMBER(V677)</f>
        <v>1</v>
      </c>
      <c r="Y677" s="2" t="b">
        <f t="shared" si="759"/>
        <v>1</v>
      </c>
      <c r="Z677" s="2" t="s">
        <v>89</v>
      </c>
      <c r="AB677" s="2" t="s">
        <v>178</v>
      </c>
      <c r="AC677" s="24" t="str">
        <f ca="1">IFERROR(__xludf.DUMMYFUNCTION("SPLIT(AB677,""_"")"),"Deepwater")</f>
        <v>Deepwater</v>
      </c>
      <c r="AD677" s="24"/>
      <c r="AE677" s="24">
        <f>VLOOKUP(J677,rangearea210527!$B$2:$C$1159,2,TRUE)</f>
        <v>488.08251330000002</v>
      </c>
      <c r="AF677" s="26" t="s">
        <v>118</v>
      </c>
      <c r="AG677" s="26">
        <v>113</v>
      </c>
      <c r="AH677" s="26" t="s">
        <v>84</v>
      </c>
      <c r="AI677" s="26" t="s">
        <v>91</v>
      </c>
      <c r="AJ677" s="27" t="s">
        <v>1713</v>
      </c>
      <c r="AK677" s="27"/>
      <c r="AL677" s="26">
        <v>29</v>
      </c>
      <c r="AM677" s="26">
        <v>1</v>
      </c>
      <c r="AN677" s="26">
        <v>0</v>
      </c>
      <c r="AO677" s="29">
        <v>0</v>
      </c>
      <c r="AP677" s="30"/>
      <c r="AQ677" s="30"/>
      <c r="AR677" s="30"/>
      <c r="AS677" s="1">
        <v>0</v>
      </c>
      <c r="AT677" s="1"/>
      <c r="AU677" s="1"/>
      <c r="AV677" s="1"/>
      <c r="AW677" s="1">
        <v>0</v>
      </c>
      <c r="AX677" s="1">
        <v>0</v>
      </c>
      <c r="AY677" s="1">
        <v>1</v>
      </c>
      <c r="BC677" s="1">
        <v>1</v>
      </c>
      <c r="BG677" s="1">
        <v>1</v>
      </c>
      <c r="BH677" s="1">
        <v>1</v>
      </c>
      <c r="BI677" s="1"/>
      <c r="BJ677" s="1">
        <v>1</v>
      </c>
      <c r="BL677" s="1">
        <v>1</v>
      </c>
      <c r="BM677" s="1"/>
      <c r="BN677" s="1"/>
      <c r="BO677" s="1"/>
      <c r="BP677" s="1"/>
      <c r="BQ677" s="1"/>
      <c r="BR677" s="1"/>
      <c r="BS677" s="1"/>
      <c r="BT677" s="1">
        <v>1</v>
      </c>
      <c r="BU677" s="1"/>
      <c r="BV677" s="1"/>
      <c r="BW677" s="1">
        <v>0</v>
      </c>
    </row>
    <row r="678" spans="1:75" ht="15.75" hidden="1" customHeight="1" x14ac:dyDescent="0.3">
      <c r="A678" s="2">
        <v>672</v>
      </c>
      <c r="B678" s="2">
        <v>1</v>
      </c>
      <c r="C678" s="2" t="s">
        <v>1392</v>
      </c>
      <c r="D678" s="1">
        <v>12</v>
      </c>
      <c r="E678" s="2" t="str">
        <f t="shared" si="571"/>
        <v>12_Rajiformes</v>
      </c>
      <c r="F678" s="2" t="s">
        <v>1705</v>
      </c>
      <c r="G678" s="2" t="s">
        <v>1706</v>
      </c>
      <c r="H678" s="2" t="s">
        <v>1726</v>
      </c>
      <c r="I678" s="2" t="s">
        <v>1727</v>
      </c>
      <c r="J678" s="2" t="s">
        <v>1728</v>
      </c>
      <c r="K678" s="19" t="str">
        <f t="shared" si="572"/>
        <v>Beringraja binoculata</v>
      </c>
      <c r="L678" s="20">
        <f>VLOOKUP($K678,GlobSheetPaste!$H$3:$P$1269,2,FALSE)</f>
        <v>44183</v>
      </c>
      <c r="M678" s="20">
        <f>VLOOKUP($K678,GlobSheetPaste!$H$3:$P$1269,3,FALSE)</f>
        <v>80679344</v>
      </c>
      <c r="N678" s="20" t="str">
        <f>VLOOKUP($K678,GlobSheetPaste!$H$3:$P$1269,4,FALSE)</f>
        <v>published</v>
      </c>
      <c r="O678" s="20" t="str">
        <f>VLOOKUP($K678,GlobSheetPaste!$H$3:$P$1269,5,FALSE)</f>
        <v>NT</v>
      </c>
      <c r="P678" s="20">
        <f>VLOOKUP($K678,GlobSheetPaste!$H$3:$P$1269,6,FALSE)</f>
        <v>2005</v>
      </c>
      <c r="Q678" s="20" t="str">
        <f>VLOOKUP($K678,GlobSheetPaste!$H$3:$P$1269,7,FALSE)</f>
        <v>LC</v>
      </c>
      <c r="R678" s="20" t="str">
        <f>VLOOKUP($K678,GlobSheetPaste!$H$3:$P$1269,8,FALSE)</f>
        <v>NA</v>
      </c>
      <c r="S678" s="20" t="str">
        <f t="shared" si="751"/>
        <v>non-genuine change</v>
      </c>
      <c r="T678" s="20" t="b">
        <f t="shared" si="573"/>
        <v>0</v>
      </c>
      <c r="U678" s="20">
        <f>VLOOKUP($K678,GlobSheetPaste!$H$3:$P$1269,9,FALSE)</f>
        <v>2014</v>
      </c>
      <c r="V678" s="19">
        <v>3</v>
      </c>
      <c r="W678" s="19">
        <v>800</v>
      </c>
      <c r="X678" s="2" t="b">
        <f t="shared" ref="X678:Y678" si="760">ISNUMBER(V678)</f>
        <v>1</v>
      </c>
      <c r="Y678" s="2" t="b">
        <f t="shared" si="760"/>
        <v>1</v>
      </c>
      <c r="Z678" s="2" t="s">
        <v>1729</v>
      </c>
      <c r="AB678" s="2" t="s">
        <v>95</v>
      </c>
      <c r="AC678" s="24" t="str">
        <f ca="1">IFERROR(__xludf.DUMMYFUNCTION("SPLIT(AB678,""_"")"),"Coastal")</f>
        <v>Coastal</v>
      </c>
      <c r="AD678" s="24" t="str">
        <f ca="1">IFERROR(__xludf.DUMMYFUNCTION("""COMPUTED_VALUE"""),"Deepwater")</f>
        <v>Deepwater</v>
      </c>
      <c r="AE678" s="24">
        <f>VLOOKUP(J678,rangearea210527!$B$2:$C$1159,2,TRUE)</f>
        <v>784741.6237</v>
      </c>
      <c r="AF678" s="26"/>
      <c r="AG678" s="26">
        <v>290</v>
      </c>
      <c r="AH678" s="26" t="s">
        <v>84</v>
      </c>
      <c r="AI678" s="26" t="s">
        <v>91</v>
      </c>
      <c r="AJ678" s="27" t="s">
        <v>1713</v>
      </c>
      <c r="AK678" s="27"/>
      <c r="AL678" s="26" t="s">
        <v>1730</v>
      </c>
      <c r="AM678" s="26">
        <v>0</v>
      </c>
      <c r="AN678" s="26">
        <v>0</v>
      </c>
      <c r="AO678" s="29">
        <v>0</v>
      </c>
      <c r="AP678" s="30"/>
      <c r="AQ678" s="26">
        <v>1</v>
      </c>
      <c r="AR678" s="30"/>
      <c r="AS678" s="1">
        <v>0</v>
      </c>
      <c r="AT678" s="1"/>
      <c r="AU678" s="1"/>
      <c r="AV678" s="1"/>
      <c r="AW678" s="1">
        <v>1</v>
      </c>
      <c r="AX678" s="1">
        <v>1</v>
      </c>
      <c r="AY678" s="1">
        <v>1</v>
      </c>
      <c r="BA678" s="1">
        <v>1</v>
      </c>
      <c r="BJ678" s="1">
        <v>1</v>
      </c>
      <c r="BK678" s="1">
        <v>1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>
        <v>0</v>
      </c>
    </row>
    <row r="679" spans="1:75" ht="15.75" hidden="1" customHeight="1" x14ac:dyDescent="0.3">
      <c r="A679" s="2">
        <v>673</v>
      </c>
      <c r="B679" s="2">
        <v>1</v>
      </c>
      <c r="C679" s="2" t="s">
        <v>1392</v>
      </c>
      <c r="D679" s="1">
        <v>12</v>
      </c>
      <c r="E679" s="2" t="str">
        <f t="shared" si="571"/>
        <v>12_Rajiformes</v>
      </c>
      <c r="F679" s="2" t="s">
        <v>1705</v>
      </c>
      <c r="G679" s="2" t="s">
        <v>1706</v>
      </c>
      <c r="H679" s="2" t="s">
        <v>1726</v>
      </c>
      <c r="I679" s="2" t="s">
        <v>1731</v>
      </c>
      <c r="J679" s="2" t="s">
        <v>1732</v>
      </c>
      <c r="K679" s="19" t="str">
        <f t="shared" si="572"/>
        <v>Beringraja cortezensis</v>
      </c>
      <c r="L679" s="20">
        <f>VLOOKUP($K679,GlobSheetPaste!$H$3:$P$1269,2,FALSE)</f>
        <v>161338</v>
      </c>
      <c r="M679" s="20">
        <f>VLOOKUP($K679,GlobSheetPaste!$H$3:$P$1269,3,FALSE)</f>
        <v>124468270</v>
      </c>
      <c r="N679" s="20" t="str">
        <f>VLOOKUP($K679,GlobSheetPaste!$H$3:$P$1269,4,FALSE)</f>
        <v>published</v>
      </c>
      <c r="O679" s="20" t="str">
        <f>VLOOKUP($K679,GlobSheetPaste!$H$3:$P$1269,5,FALSE)</f>
        <v>DD</v>
      </c>
      <c r="P679" s="20">
        <f>VLOOKUP($K679,GlobSheetPaste!$H$3:$P$1269,6,FALSE)</f>
        <v>2008</v>
      </c>
      <c r="Q679" s="20" t="str">
        <f>VLOOKUP($K679,GlobSheetPaste!$H$3:$P$1269,7,FALSE)</f>
        <v>LC</v>
      </c>
      <c r="R679" s="20" t="str">
        <f>VLOOKUP($K679,GlobSheetPaste!$H$3:$P$1269,8,FALSE)</f>
        <v>NA</v>
      </c>
      <c r="S679" s="20" t="str">
        <f t="shared" si="751"/>
        <v>non-genuine change</v>
      </c>
      <c r="T679" s="20" t="b">
        <f t="shared" si="573"/>
        <v>0</v>
      </c>
      <c r="U679" s="22">
        <f>VLOOKUP($K679,GlobSheetPaste!$H$3:$P$1269,9,FALSE)</f>
        <v>43891</v>
      </c>
      <c r="V679" s="19">
        <v>15</v>
      </c>
      <c r="W679" s="19">
        <v>90</v>
      </c>
      <c r="X679" s="2" t="b">
        <f t="shared" ref="X679:Y679" si="761">ISNUMBER(V679)</f>
        <v>1</v>
      </c>
      <c r="Y679" s="2" t="b">
        <f t="shared" si="761"/>
        <v>1</v>
      </c>
      <c r="Z679" s="2" t="s">
        <v>1733</v>
      </c>
      <c r="AB679" s="2" t="s">
        <v>83</v>
      </c>
      <c r="AC679" s="24" t="str">
        <f ca="1">IFERROR(__xludf.DUMMYFUNCTION("SPLIT(AB679,""_"")"),"Coastal")</f>
        <v>Coastal</v>
      </c>
      <c r="AD679" s="24"/>
      <c r="AE679" s="24">
        <f>VLOOKUP(J679,rangearea210527!$B$2:$C$1159,2,TRUE)</f>
        <v>39588.011619999997</v>
      </c>
      <c r="AF679" s="26" t="s">
        <v>118</v>
      </c>
      <c r="AG679" s="26">
        <v>39</v>
      </c>
      <c r="AH679" s="26" t="s">
        <v>84</v>
      </c>
      <c r="AI679" s="26" t="s">
        <v>85</v>
      </c>
      <c r="AJ679" s="27" t="s">
        <v>1734</v>
      </c>
      <c r="AK679" s="27"/>
      <c r="AL679" s="26"/>
      <c r="AM679" s="26">
        <v>0</v>
      </c>
      <c r="AN679" s="26">
        <v>0</v>
      </c>
      <c r="AO679" s="29">
        <v>0</v>
      </c>
      <c r="AP679" s="30"/>
      <c r="AQ679" s="26">
        <v>1</v>
      </c>
      <c r="AR679" s="30"/>
      <c r="AS679" s="1">
        <v>0</v>
      </c>
      <c r="AT679" s="1"/>
      <c r="AU679" s="1"/>
      <c r="AV679" s="1"/>
      <c r="AW679" s="1">
        <v>1</v>
      </c>
      <c r="AX679" s="1">
        <v>1</v>
      </c>
      <c r="AY679" s="1">
        <v>1</v>
      </c>
      <c r="BA679" s="1">
        <v>1</v>
      </c>
      <c r="BH679" s="1">
        <v>1</v>
      </c>
      <c r="BJ679" s="1">
        <v>1</v>
      </c>
      <c r="BK679" s="1">
        <v>1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>
        <v>1</v>
      </c>
      <c r="BW679" s="1">
        <v>0</v>
      </c>
    </row>
    <row r="680" spans="1:75" ht="15.75" hidden="1" customHeight="1" x14ac:dyDescent="0.3">
      <c r="A680" s="2">
        <v>674</v>
      </c>
      <c r="B680" s="2">
        <v>1</v>
      </c>
      <c r="C680" s="2" t="s">
        <v>1392</v>
      </c>
      <c r="D680" s="1">
        <v>12</v>
      </c>
      <c r="E680" s="2" t="str">
        <f t="shared" si="571"/>
        <v>12_Rajiformes</v>
      </c>
      <c r="F680" s="2" t="s">
        <v>1705</v>
      </c>
      <c r="G680" s="2" t="s">
        <v>1706</v>
      </c>
      <c r="H680" s="2" t="s">
        <v>1726</v>
      </c>
      <c r="I680" s="2" t="s">
        <v>1735</v>
      </c>
      <c r="J680" s="2" t="s">
        <v>1736</v>
      </c>
      <c r="K680" s="19" t="str">
        <f t="shared" si="572"/>
        <v>Beringraja inornata</v>
      </c>
      <c r="L680" s="20">
        <f>VLOOKUP($K680,GlobSheetPaste!$H$3:$P$1269,2,FALSE)</f>
        <v>161466</v>
      </c>
      <c r="M680" s="20">
        <f>VLOOKUP($K680,GlobSheetPaste!$H$3:$P$1269,3,FALSE)</f>
        <v>80676778</v>
      </c>
      <c r="N680" s="20" t="str">
        <f>VLOOKUP($K680,GlobSheetPaste!$H$3:$P$1269,4,FALSE)</f>
        <v>published</v>
      </c>
      <c r="O680" s="20" t="str">
        <f>VLOOKUP($K680,GlobSheetPaste!$H$3:$P$1269,5,FALSE)</f>
        <v>DD</v>
      </c>
      <c r="P680" s="20">
        <f>VLOOKUP($K680,GlobSheetPaste!$H$3:$P$1269,6,FALSE)</f>
        <v>2008</v>
      </c>
      <c r="Q680" s="20" t="str">
        <f>VLOOKUP($K680,GlobSheetPaste!$H$3:$P$1269,7,FALSE)</f>
        <v>LC</v>
      </c>
      <c r="R680" s="20" t="str">
        <f>VLOOKUP($K680,GlobSheetPaste!$H$3:$P$1269,8,FALSE)</f>
        <v>NA</v>
      </c>
      <c r="S680" s="20" t="str">
        <f t="shared" si="751"/>
        <v>non-genuine change</v>
      </c>
      <c r="T680" s="20" t="b">
        <f t="shared" si="573"/>
        <v>0</v>
      </c>
      <c r="U680" s="20">
        <f>VLOOKUP($K680,GlobSheetPaste!$H$3:$P$1269,9,FALSE)</f>
        <v>2014</v>
      </c>
      <c r="V680" s="19">
        <v>15</v>
      </c>
      <c r="W680" s="19">
        <v>670</v>
      </c>
      <c r="X680" s="2" t="b">
        <f t="shared" ref="X680:Y680" si="762">ISNUMBER(V680)</f>
        <v>1</v>
      </c>
      <c r="Y680" s="2" t="b">
        <f t="shared" si="762"/>
        <v>1</v>
      </c>
      <c r="Z680" s="2" t="s">
        <v>1400</v>
      </c>
      <c r="AB680" s="2" t="s">
        <v>278</v>
      </c>
      <c r="AC680" s="24" t="str">
        <f ca="1">IFERROR(__xludf.DUMMYFUNCTION("SPLIT(AB680,""_"")"),"Deepwater")</f>
        <v>Deepwater</v>
      </c>
      <c r="AD680" s="24" t="str">
        <f ca="1">IFERROR(__xludf.DUMMYFUNCTION("""COMPUTED_VALUE"""),"Coastal")</f>
        <v>Coastal</v>
      </c>
      <c r="AE680" s="24">
        <f>VLOOKUP(J680,rangearea210527!$B$2:$C$1159,2,TRUE)</f>
        <v>167689.42139999999</v>
      </c>
      <c r="AF680" s="26"/>
      <c r="AG680" s="26">
        <v>76</v>
      </c>
      <c r="AH680" s="26" t="s">
        <v>84</v>
      </c>
      <c r="AI680" s="26" t="s">
        <v>98</v>
      </c>
      <c r="AJ680" s="27" t="s">
        <v>1710</v>
      </c>
      <c r="AK680" s="27"/>
      <c r="AL680" s="26">
        <v>5.95</v>
      </c>
      <c r="AM680" s="26">
        <v>1</v>
      </c>
      <c r="AN680" s="26">
        <v>0</v>
      </c>
      <c r="AO680" s="29">
        <v>0</v>
      </c>
      <c r="AP680" s="30"/>
      <c r="AQ680" s="30"/>
      <c r="AR680" s="30"/>
      <c r="AS680" s="1">
        <v>0</v>
      </c>
      <c r="AT680" s="1"/>
      <c r="AU680" s="1"/>
      <c r="AV680" s="1"/>
      <c r="AW680" s="1">
        <v>1</v>
      </c>
      <c r="AX680" s="1">
        <v>1</v>
      </c>
      <c r="AY680" s="1">
        <v>1</v>
      </c>
      <c r="BC680" s="1">
        <v>1</v>
      </c>
      <c r="BJ680" s="1">
        <v>1</v>
      </c>
      <c r="BL680" s="1">
        <v>1</v>
      </c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>
        <v>0</v>
      </c>
    </row>
    <row r="681" spans="1:75" ht="15.75" hidden="1" customHeight="1" x14ac:dyDescent="0.3">
      <c r="A681" s="2">
        <v>675</v>
      </c>
      <c r="B681" s="2">
        <v>1</v>
      </c>
      <c r="C681" s="2" t="s">
        <v>1392</v>
      </c>
      <c r="D681" s="1">
        <v>12</v>
      </c>
      <c r="E681" s="2" t="str">
        <f t="shared" si="571"/>
        <v>12_Rajiformes</v>
      </c>
      <c r="F681" s="2" t="s">
        <v>1705</v>
      </c>
      <c r="G681" s="2" t="s">
        <v>1706</v>
      </c>
      <c r="H681" s="2" t="s">
        <v>1726</v>
      </c>
      <c r="I681" s="2" t="s">
        <v>1737</v>
      </c>
      <c r="J681" s="2" t="s">
        <v>1738</v>
      </c>
      <c r="K681" s="19" t="str">
        <f t="shared" si="572"/>
        <v>Beringraja pulchra</v>
      </c>
      <c r="L681" s="20">
        <f>VLOOKUP($K681,GlobSheetPaste!$H$3:$P$1269,2,FALSE)</f>
        <v>161669</v>
      </c>
      <c r="M681" s="20">
        <f>VLOOKUP($K681,GlobSheetPaste!$H$3:$P$1269,3,FALSE)</f>
        <v>124525206</v>
      </c>
      <c r="N681" s="20" t="str">
        <f>VLOOKUP($K681,GlobSheetPaste!$H$3:$P$1269,4,FALSE)</f>
        <v>published</v>
      </c>
      <c r="O681" s="20" t="str">
        <f>VLOOKUP($K681,GlobSheetPaste!$H$3:$P$1269,5,FALSE)</f>
        <v>VU</v>
      </c>
      <c r="P681" s="20">
        <f>VLOOKUP($K681,GlobSheetPaste!$H$3:$P$1269,6,FALSE)</f>
        <v>2004</v>
      </c>
      <c r="Q681" s="20" t="str">
        <f>VLOOKUP($K681,GlobSheetPaste!$H$3:$P$1269,7,FALSE)</f>
        <v>EN</v>
      </c>
      <c r="R681" s="20" t="str">
        <f>VLOOKUP($K681,GlobSheetPaste!$H$3:$P$1269,8,FALSE)</f>
        <v>A2d</v>
      </c>
      <c r="S681" s="1" t="s">
        <v>81</v>
      </c>
      <c r="T681" s="20" t="b">
        <f t="shared" si="573"/>
        <v>0</v>
      </c>
      <c r="U681" s="20">
        <f>VLOOKUP($K681,GlobSheetPaste!$H$3:$P$1269,9,FALSE)</f>
        <v>2021</v>
      </c>
      <c r="V681" s="19">
        <v>5</v>
      </c>
      <c r="W681" s="19">
        <v>700</v>
      </c>
      <c r="X681" s="2" t="b">
        <f t="shared" ref="X681:Y681" si="763">ISNUMBER(V681)</f>
        <v>1</v>
      </c>
      <c r="Y681" s="2" t="b">
        <f t="shared" si="763"/>
        <v>1</v>
      </c>
      <c r="Z681" s="2" t="s">
        <v>89</v>
      </c>
      <c r="AB681" s="2" t="s">
        <v>83</v>
      </c>
      <c r="AC681" s="24" t="str">
        <f ca="1">IFERROR(__xludf.DUMMYFUNCTION("SPLIT(AB681,""_"")"),"Coastal")</f>
        <v>Coastal</v>
      </c>
      <c r="AD681" s="24"/>
      <c r="AE681" s="24">
        <f>VLOOKUP(J681,rangearea210527!$B$2:$C$1159,2,TRUE)</f>
        <v>1075210.1510000001</v>
      </c>
      <c r="AF681" s="26"/>
      <c r="AG681" s="26">
        <v>115</v>
      </c>
      <c r="AH681" s="26" t="s">
        <v>84</v>
      </c>
      <c r="AI681" s="26" t="s">
        <v>91</v>
      </c>
      <c r="AJ681" s="27" t="s">
        <v>1713</v>
      </c>
      <c r="AK681" s="27"/>
      <c r="AL681" s="26">
        <v>18.5</v>
      </c>
      <c r="AM681" s="26">
        <v>0</v>
      </c>
      <c r="AN681" s="26">
        <v>0</v>
      </c>
      <c r="AO681" s="29">
        <v>0</v>
      </c>
      <c r="AP681" s="30"/>
      <c r="AQ681" s="30"/>
      <c r="AR681" s="30"/>
      <c r="AS681" s="1">
        <v>0</v>
      </c>
      <c r="AT681" s="1"/>
      <c r="AU681" s="1"/>
      <c r="AV681" s="1"/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1</v>
      </c>
      <c r="BJ681" s="1">
        <v>1</v>
      </c>
      <c r="BK681" s="1">
        <v>1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>
        <v>1</v>
      </c>
      <c r="BW681" s="1">
        <v>0</v>
      </c>
    </row>
    <row r="682" spans="1:75" ht="15.75" hidden="1" customHeight="1" x14ac:dyDescent="0.3">
      <c r="A682" s="2">
        <v>676</v>
      </c>
      <c r="B682" s="2">
        <v>1</v>
      </c>
      <c r="C682" s="2" t="s">
        <v>1392</v>
      </c>
      <c r="D682" s="1">
        <v>12</v>
      </c>
      <c r="E682" s="2" t="str">
        <f t="shared" si="571"/>
        <v>12_Rajiformes</v>
      </c>
      <c r="F682" s="2" t="s">
        <v>1705</v>
      </c>
      <c r="G682" s="2" t="s">
        <v>1706</v>
      </c>
      <c r="H682" s="2" t="s">
        <v>1726</v>
      </c>
      <c r="I682" s="2" t="s">
        <v>1739</v>
      </c>
      <c r="J682" s="2" t="s">
        <v>1740</v>
      </c>
      <c r="K682" s="19" t="str">
        <f t="shared" si="572"/>
        <v>Beringraja rhina</v>
      </c>
      <c r="L682" s="20">
        <f>VLOOKUP($K682,GlobSheetPaste!$H$3:$P$1269,2,FALSE)</f>
        <v>161595</v>
      </c>
      <c r="M682" s="20">
        <f>VLOOKUP($K682,GlobSheetPaste!$H$3:$P$1269,3,FALSE)</f>
        <v>80677015</v>
      </c>
      <c r="N682" s="20" t="str">
        <f>VLOOKUP($K682,GlobSheetPaste!$H$3:$P$1269,4,FALSE)</f>
        <v>published</v>
      </c>
      <c r="O682" s="20" t="str">
        <f>VLOOKUP($K682,GlobSheetPaste!$H$3:$P$1269,5,FALSE)</f>
        <v>LC</v>
      </c>
      <c r="P682" s="20">
        <f>VLOOKUP($K682,GlobSheetPaste!$H$3:$P$1269,6,FALSE)</f>
        <v>2008</v>
      </c>
      <c r="Q682" s="20" t="str">
        <f>VLOOKUP($K682,GlobSheetPaste!$H$3:$P$1269,7,FALSE)</f>
        <v>LC</v>
      </c>
      <c r="R682" s="20" t="str">
        <f>VLOOKUP($K682,GlobSheetPaste!$H$3:$P$1269,8,FALSE)</f>
        <v>NA</v>
      </c>
      <c r="S682" s="20" t="str">
        <f t="shared" ref="S682:S692" si="764">IF(O682=Q682,"NoChange","non-genuine change")</f>
        <v>NoChange</v>
      </c>
      <c r="T682" s="20" t="b">
        <f t="shared" si="573"/>
        <v>0</v>
      </c>
      <c r="U682" s="22">
        <f>VLOOKUP($K682,GlobSheetPaste!$H$3:$P$1269,9,FALSE)</f>
        <v>43891</v>
      </c>
      <c r="V682" s="19">
        <v>10</v>
      </c>
      <c r="W682" s="19">
        <v>1070</v>
      </c>
      <c r="X682" s="2" t="b">
        <f t="shared" ref="X682:Y682" si="765">ISNUMBER(V682)</f>
        <v>1</v>
      </c>
      <c r="Y682" s="2" t="b">
        <f t="shared" si="765"/>
        <v>1</v>
      </c>
      <c r="Z682" s="2" t="s">
        <v>1400</v>
      </c>
      <c r="AB682" s="2" t="s">
        <v>95</v>
      </c>
      <c r="AC682" s="24" t="str">
        <f ca="1">IFERROR(__xludf.DUMMYFUNCTION("SPLIT(AB682,""_"")"),"Coastal")</f>
        <v>Coastal</v>
      </c>
      <c r="AD682" s="24" t="str">
        <f ca="1">IFERROR(__xludf.DUMMYFUNCTION("""COMPUTED_VALUE"""),"Deepwater")</f>
        <v>Deepwater</v>
      </c>
      <c r="AE682" s="24">
        <f>VLOOKUP(J682,rangearea210527!$B$2:$C$1159,2,TRUE)</f>
        <v>604407.42520000006</v>
      </c>
      <c r="AF682" s="26"/>
      <c r="AG682" s="26">
        <v>204</v>
      </c>
      <c r="AH682" s="26" t="s">
        <v>84</v>
      </c>
      <c r="AI682" s="26" t="s">
        <v>91</v>
      </c>
      <c r="AJ682" s="27" t="s">
        <v>1713</v>
      </c>
      <c r="AK682" s="27"/>
      <c r="AL682" s="26">
        <v>14</v>
      </c>
      <c r="AM682" s="26">
        <v>0</v>
      </c>
      <c r="AN682" s="26">
        <v>0</v>
      </c>
      <c r="AO682" s="29">
        <v>0</v>
      </c>
      <c r="AP682" s="30"/>
      <c r="AQ682" s="26">
        <v>1</v>
      </c>
      <c r="AR682" s="30"/>
      <c r="AS682" s="1">
        <v>0</v>
      </c>
      <c r="AT682" s="1"/>
      <c r="AU682" s="1"/>
      <c r="AV682" s="1"/>
      <c r="AW682" s="1">
        <v>1</v>
      </c>
      <c r="AX682" s="1">
        <v>1</v>
      </c>
      <c r="AY682" s="1">
        <v>1</v>
      </c>
      <c r="BA682" s="1">
        <v>1</v>
      </c>
      <c r="BJ682" s="1">
        <v>1</v>
      </c>
      <c r="BK682" s="1">
        <v>1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>
        <v>1</v>
      </c>
      <c r="BW682" s="1">
        <v>0</v>
      </c>
    </row>
    <row r="683" spans="1:75" ht="15.75" hidden="1" customHeight="1" x14ac:dyDescent="0.3">
      <c r="A683" s="2">
        <v>677</v>
      </c>
      <c r="B683" s="2">
        <v>1</v>
      </c>
      <c r="C683" s="2" t="s">
        <v>1392</v>
      </c>
      <c r="D683" s="1">
        <v>12</v>
      </c>
      <c r="E683" s="2" t="str">
        <f t="shared" si="571"/>
        <v>12_Rajiformes</v>
      </c>
      <c r="F683" s="2" t="s">
        <v>1705</v>
      </c>
      <c r="G683" s="2" t="s">
        <v>1706</v>
      </c>
      <c r="H683" s="2" t="s">
        <v>1726</v>
      </c>
      <c r="I683" s="2" t="s">
        <v>1741</v>
      </c>
      <c r="J683" s="2" t="s">
        <v>1742</v>
      </c>
      <c r="K683" s="19" t="str">
        <f t="shared" si="572"/>
        <v>Beringraja stellulata</v>
      </c>
      <c r="L683" s="20">
        <f>VLOOKUP($K683,GlobSheetPaste!$H$3:$P$1269,2,FALSE)</f>
        <v>161629</v>
      </c>
      <c r="M683" s="20">
        <f>VLOOKUP($K683,GlobSheetPaste!$H$3:$P$1269,3,FALSE)</f>
        <v>80677268</v>
      </c>
      <c r="N683" s="20" t="str">
        <f>VLOOKUP($K683,GlobSheetPaste!$H$3:$P$1269,4,FALSE)</f>
        <v>published</v>
      </c>
      <c r="O683" s="20" t="str">
        <f>VLOOKUP($K683,GlobSheetPaste!$H$3:$P$1269,5,FALSE)</f>
        <v>LC</v>
      </c>
      <c r="P683" s="20">
        <f>VLOOKUP($K683,GlobSheetPaste!$H$3:$P$1269,6,FALSE)</f>
        <v>2008</v>
      </c>
      <c r="Q683" s="20" t="str">
        <f>VLOOKUP($K683,GlobSheetPaste!$H$3:$P$1269,7,FALSE)</f>
        <v>LC</v>
      </c>
      <c r="R683" s="20" t="str">
        <f>VLOOKUP($K683,GlobSheetPaste!$H$3:$P$1269,8,FALSE)</f>
        <v>NA</v>
      </c>
      <c r="S683" s="20" t="str">
        <f t="shared" si="764"/>
        <v>NoChange</v>
      </c>
      <c r="T683" s="20" t="b">
        <f t="shared" si="573"/>
        <v>0</v>
      </c>
      <c r="U683" s="20">
        <f>VLOOKUP($K683,GlobSheetPaste!$H$3:$P$1269,9,FALSE)</f>
        <v>2014</v>
      </c>
      <c r="V683" s="19">
        <v>1</v>
      </c>
      <c r="W683" s="19">
        <v>730</v>
      </c>
      <c r="X683" s="2" t="b">
        <f t="shared" ref="X683:Y683" si="766">ISNUMBER(V683)</f>
        <v>1</v>
      </c>
      <c r="Y683" s="2" t="b">
        <f t="shared" si="766"/>
        <v>1</v>
      </c>
      <c r="Z683" s="2" t="s">
        <v>1400</v>
      </c>
      <c r="AB683" s="2" t="s">
        <v>95</v>
      </c>
      <c r="AC683" s="24" t="str">
        <f ca="1">IFERROR(__xludf.DUMMYFUNCTION("SPLIT(AB683,""_"")"),"Coastal")</f>
        <v>Coastal</v>
      </c>
      <c r="AD683" s="24" t="str">
        <f ca="1">IFERROR(__xludf.DUMMYFUNCTION("""COMPUTED_VALUE"""),"Deepwater")</f>
        <v>Deepwater</v>
      </c>
      <c r="AE683" s="24">
        <f>VLOOKUP(J683,rangearea210527!$B$2:$C$1159,2,TRUE)</f>
        <v>96751.123519999994</v>
      </c>
      <c r="AF683" s="26" t="s">
        <v>118</v>
      </c>
      <c r="AG683" s="26">
        <v>71.7</v>
      </c>
      <c r="AH683" s="26" t="s">
        <v>84</v>
      </c>
      <c r="AI683" s="26" t="s">
        <v>98</v>
      </c>
      <c r="AJ683" s="27" t="s">
        <v>1710</v>
      </c>
      <c r="AK683" s="37"/>
      <c r="AL683" s="38">
        <v>44420</v>
      </c>
      <c r="AM683" s="26">
        <v>0</v>
      </c>
      <c r="AN683" s="26">
        <v>0</v>
      </c>
      <c r="AO683" s="29">
        <v>0</v>
      </c>
      <c r="AP683" s="30"/>
      <c r="AQ683" s="30"/>
      <c r="AR683" s="30"/>
      <c r="AS683" s="1">
        <v>0</v>
      </c>
      <c r="AT683" s="1"/>
      <c r="AU683" s="1"/>
      <c r="AV683" s="1"/>
      <c r="AW683" s="1">
        <v>1</v>
      </c>
      <c r="AX683" s="1">
        <v>1</v>
      </c>
      <c r="AY683" s="1">
        <v>1</v>
      </c>
      <c r="BA683" s="1">
        <v>1</v>
      </c>
      <c r="BH683" s="1">
        <v>1</v>
      </c>
      <c r="BJ683" s="1">
        <v>1</v>
      </c>
      <c r="BK683" s="1">
        <v>1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>
        <v>0</v>
      </c>
    </row>
    <row r="684" spans="1:75" ht="15.75" hidden="1" customHeight="1" x14ac:dyDescent="0.3">
      <c r="A684" s="2">
        <v>678</v>
      </c>
      <c r="B684" s="2">
        <v>1</v>
      </c>
      <c r="C684" s="2" t="s">
        <v>1392</v>
      </c>
      <c r="D684" s="1">
        <v>12</v>
      </c>
      <c r="E684" s="2" t="str">
        <f t="shared" si="571"/>
        <v>12_Rajiformes</v>
      </c>
      <c r="F684" s="2" t="s">
        <v>1705</v>
      </c>
      <c r="G684" s="2" t="s">
        <v>1706</v>
      </c>
      <c r="H684" s="2" t="s">
        <v>1743</v>
      </c>
      <c r="I684" s="2" t="s">
        <v>1744</v>
      </c>
      <c r="J684" s="2" t="s">
        <v>1745</v>
      </c>
      <c r="K684" s="19" t="str">
        <f t="shared" si="572"/>
        <v>Breviraja claramaculata</v>
      </c>
      <c r="L684" s="20">
        <f>VLOOKUP($K684,GlobSheetPaste!$H$3:$P$1269,2,FALSE)</f>
        <v>161416</v>
      </c>
      <c r="M684" s="20">
        <f>VLOOKUP($K684,GlobSheetPaste!$H$3:$P$1269,3,FALSE)</f>
        <v>124481168</v>
      </c>
      <c r="N684" s="20" t="str">
        <f>VLOOKUP($K684,GlobSheetPaste!$H$3:$P$1269,4,FALSE)</f>
        <v>published</v>
      </c>
      <c r="O684" s="20" t="str">
        <f>VLOOKUP($K684,GlobSheetPaste!$H$3:$P$1269,5,FALSE)</f>
        <v>DD</v>
      </c>
      <c r="P684" s="20">
        <f>VLOOKUP($K684,GlobSheetPaste!$H$3:$P$1269,6,FALSE)</f>
        <v>2008</v>
      </c>
      <c r="Q684" s="20" t="str">
        <f>VLOOKUP($K684,GlobSheetPaste!$H$3:$P$1269,7,FALSE)</f>
        <v>LC</v>
      </c>
      <c r="R684" s="20" t="str">
        <f>VLOOKUP($K684,GlobSheetPaste!$H$3:$P$1269,8,FALSE)</f>
        <v>NA</v>
      </c>
      <c r="S684" s="20" t="str">
        <f t="shared" si="764"/>
        <v>non-genuine change</v>
      </c>
      <c r="T684" s="20" t="b">
        <f t="shared" si="573"/>
        <v>0</v>
      </c>
      <c r="U684" s="22">
        <f>VLOOKUP($K684,GlobSheetPaste!$H$3:$P$1269,9,FALSE)</f>
        <v>43891</v>
      </c>
      <c r="V684" s="19">
        <v>293</v>
      </c>
      <c r="W684" s="19">
        <v>896</v>
      </c>
      <c r="X684" s="2" t="b">
        <f t="shared" ref="X684:Y684" si="767">ISNUMBER(V684)</f>
        <v>1</v>
      </c>
      <c r="Y684" s="2" t="b">
        <f t="shared" si="767"/>
        <v>1</v>
      </c>
      <c r="Z684" s="2" t="s">
        <v>89</v>
      </c>
      <c r="AB684" s="2" t="s">
        <v>178</v>
      </c>
      <c r="AC684" s="24" t="str">
        <f ca="1">IFERROR(__xludf.DUMMYFUNCTION("SPLIT(AB684,""_"")"),"Deepwater")</f>
        <v>Deepwater</v>
      </c>
      <c r="AD684" s="24"/>
      <c r="AE684" s="24">
        <f>VLOOKUP(J684,rangearea210527!$B$2:$C$1159,2,TRUE)</f>
        <v>12576.63103</v>
      </c>
      <c r="AF684" s="26" t="s">
        <v>118</v>
      </c>
      <c r="AG684" s="26">
        <v>29</v>
      </c>
      <c r="AH684" s="26" t="s">
        <v>84</v>
      </c>
      <c r="AI684" s="26" t="s">
        <v>85</v>
      </c>
      <c r="AJ684" s="27" t="s">
        <v>1734</v>
      </c>
      <c r="AK684" s="27"/>
      <c r="AL684" s="26"/>
      <c r="AM684" s="26">
        <v>1</v>
      </c>
      <c r="AN684" s="26">
        <v>0</v>
      </c>
      <c r="AO684" s="29">
        <v>0</v>
      </c>
      <c r="AP684" s="30"/>
      <c r="AQ684" s="30"/>
      <c r="AR684" s="30"/>
      <c r="AS684" s="1">
        <v>0</v>
      </c>
      <c r="AT684" s="1"/>
      <c r="AU684" s="1"/>
      <c r="AV684" s="1">
        <v>1</v>
      </c>
      <c r="AW684" s="1">
        <v>0</v>
      </c>
      <c r="AX684" s="1">
        <v>0</v>
      </c>
      <c r="AY684" s="1">
        <v>1</v>
      </c>
      <c r="BC684" s="1">
        <v>1</v>
      </c>
      <c r="BH684" s="1">
        <v>1</v>
      </c>
      <c r="BJ684" s="1">
        <v>1</v>
      </c>
      <c r="BL684" s="1">
        <v>1</v>
      </c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>
        <v>0</v>
      </c>
    </row>
    <row r="685" spans="1:75" ht="15.75" hidden="1" customHeight="1" x14ac:dyDescent="0.3">
      <c r="A685" s="2">
        <v>679</v>
      </c>
      <c r="B685" s="2">
        <v>1</v>
      </c>
      <c r="C685" s="2" t="s">
        <v>1392</v>
      </c>
      <c r="D685" s="1">
        <v>12</v>
      </c>
      <c r="E685" s="2" t="str">
        <f t="shared" si="571"/>
        <v>12_Rajiformes</v>
      </c>
      <c r="F685" s="2" t="s">
        <v>1705</v>
      </c>
      <c r="G685" s="2" t="s">
        <v>1706</v>
      </c>
      <c r="H685" s="2" t="s">
        <v>1743</v>
      </c>
      <c r="I685" s="2" t="s">
        <v>1746</v>
      </c>
      <c r="J685" s="2" t="s">
        <v>1747</v>
      </c>
      <c r="K685" s="19" t="str">
        <f t="shared" si="572"/>
        <v>Breviraja colesi</v>
      </c>
      <c r="L685" s="20">
        <f>VLOOKUP($K685,GlobSheetPaste!$H$3:$P$1269,2,FALSE)</f>
        <v>161527</v>
      </c>
      <c r="M685" s="20">
        <f>VLOOKUP($K685,GlobSheetPaste!$H$3:$P$1269,3,FALSE)</f>
        <v>124500595</v>
      </c>
      <c r="N685" s="20" t="str">
        <f>VLOOKUP($K685,GlobSheetPaste!$H$3:$P$1269,4,FALSE)</f>
        <v>published</v>
      </c>
      <c r="O685" s="20" t="str">
        <f>VLOOKUP($K685,GlobSheetPaste!$H$3:$P$1269,5,FALSE)</f>
        <v>DD</v>
      </c>
      <c r="P685" s="20">
        <f>VLOOKUP($K685,GlobSheetPaste!$H$3:$P$1269,6,FALSE)</f>
        <v>2008</v>
      </c>
      <c r="Q685" s="20" t="str">
        <f>VLOOKUP($K685,GlobSheetPaste!$H$3:$P$1269,7,FALSE)</f>
        <v>LC</v>
      </c>
      <c r="R685" s="20" t="str">
        <f>VLOOKUP($K685,GlobSheetPaste!$H$3:$P$1269,8,FALSE)</f>
        <v>NA</v>
      </c>
      <c r="S685" s="20" t="str">
        <f t="shared" si="764"/>
        <v>non-genuine change</v>
      </c>
      <c r="T685" s="20" t="b">
        <f t="shared" si="573"/>
        <v>0</v>
      </c>
      <c r="U685" s="22">
        <f>VLOOKUP($K685,GlobSheetPaste!$H$3:$P$1269,9,FALSE)</f>
        <v>43891</v>
      </c>
      <c r="V685" s="19">
        <v>220</v>
      </c>
      <c r="W685" s="19">
        <v>623</v>
      </c>
      <c r="X685" s="2" t="b">
        <f t="shared" ref="X685:Y685" si="768">ISNUMBER(V685)</f>
        <v>1</v>
      </c>
      <c r="Y685" s="2" t="b">
        <f t="shared" si="768"/>
        <v>1</v>
      </c>
      <c r="Z685" s="2" t="s">
        <v>89</v>
      </c>
      <c r="AB685" s="2" t="s">
        <v>178</v>
      </c>
      <c r="AC685" s="24" t="str">
        <f ca="1">IFERROR(__xludf.DUMMYFUNCTION("SPLIT(AB685,""_"")"),"Deepwater")</f>
        <v>Deepwater</v>
      </c>
      <c r="AD685" s="24"/>
      <c r="AE685" s="24">
        <f>VLOOKUP(J685,rangearea210527!$B$2:$C$1159,2,TRUE)</f>
        <v>46514.711289999999</v>
      </c>
      <c r="AF685" s="26" t="s">
        <v>118</v>
      </c>
      <c r="AG685" s="26">
        <v>40</v>
      </c>
      <c r="AH685" s="26" t="s">
        <v>84</v>
      </c>
      <c r="AI685" s="26" t="s">
        <v>85</v>
      </c>
      <c r="AJ685" s="27" t="s">
        <v>1734</v>
      </c>
      <c r="AK685" s="27"/>
      <c r="AL685" s="26"/>
      <c r="AM685" s="26">
        <v>1</v>
      </c>
      <c r="AN685" s="26">
        <v>0</v>
      </c>
      <c r="AO685" s="29">
        <v>0</v>
      </c>
      <c r="AP685" s="30"/>
      <c r="AQ685" s="30"/>
      <c r="AR685" s="30"/>
      <c r="AS685" s="1">
        <v>0</v>
      </c>
      <c r="AT685" s="1"/>
      <c r="AU685" s="1"/>
      <c r="AV685" s="1">
        <v>1</v>
      </c>
      <c r="AW685" s="1">
        <v>0</v>
      </c>
      <c r="AX685" s="1">
        <v>0</v>
      </c>
      <c r="AY685" s="1">
        <v>1</v>
      </c>
      <c r="BC685" s="1">
        <v>1</v>
      </c>
      <c r="BH685" s="1">
        <v>1</v>
      </c>
      <c r="BJ685" s="1">
        <v>1</v>
      </c>
      <c r="BL685" s="1">
        <v>1</v>
      </c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>
        <v>0</v>
      </c>
    </row>
    <row r="686" spans="1:75" ht="15.75" hidden="1" customHeight="1" x14ac:dyDescent="0.3">
      <c r="A686" s="2">
        <v>680</v>
      </c>
      <c r="B686" s="2">
        <v>1</v>
      </c>
      <c r="C686" s="2" t="s">
        <v>1392</v>
      </c>
      <c r="D686" s="1">
        <v>12</v>
      </c>
      <c r="E686" s="2" t="str">
        <f t="shared" si="571"/>
        <v>12_Rajiformes</v>
      </c>
      <c r="F686" s="2" t="s">
        <v>1705</v>
      </c>
      <c r="G686" s="2" t="s">
        <v>1706</v>
      </c>
      <c r="H686" s="2" t="s">
        <v>1743</v>
      </c>
      <c r="I686" s="2" t="s">
        <v>1748</v>
      </c>
      <c r="J686" s="2" t="s">
        <v>1749</v>
      </c>
      <c r="K686" s="19" t="str">
        <f t="shared" si="572"/>
        <v>Breviraja mouldi</v>
      </c>
      <c r="L686" s="20">
        <f>VLOOKUP($K686,GlobSheetPaste!$H$3:$P$1269,2,FALSE)</f>
        <v>161415</v>
      </c>
      <c r="M686" s="20">
        <f>VLOOKUP($K686,GlobSheetPaste!$H$3:$P$1269,3,FALSE)</f>
        <v>124481027</v>
      </c>
      <c r="N686" s="20" t="str">
        <f>VLOOKUP($K686,GlobSheetPaste!$H$3:$P$1269,4,FALSE)</f>
        <v>published</v>
      </c>
      <c r="O686" s="20" t="str">
        <f>VLOOKUP($K686,GlobSheetPaste!$H$3:$P$1269,5,FALSE)</f>
        <v>DD</v>
      </c>
      <c r="P686" s="20" t="str">
        <f>VLOOKUP($K686,GlobSheetPaste!$H$3:$P$1269,6,FALSE)</f>
        <v>NA</v>
      </c>
      <c r="Q686" s="20" t="str">
        <f>VLOOKUP($K686,GlobSheetPaste!$H$3:$P$1269,7,FALSE)</f>
        <v>LC</v>
      </c>
      <c r="R686" s="20" t="str">
        <f>VLOOKUP($K686,GlobSheetPaste!$H$3:$P$1269,8,FALSE)</f>
        <v>NA</v>
      </c>
      <c r="S686" s="20" t="str">
        <f t="shared" si="764"/>
        <v>non-genuine change</v>
      </c>
      <c r="T686" s="20" t="b">
        <f t="shared" si="573"/>
        <v>0</v>
      </c>
      <c r="U686" s="22">
        <f>VLOOKUP($K686,GlobSheetPaste!$H$3:$P$1269,9,FALSE)</f>
        <v>43891</v>
      </c>
      <c r="V686" s="19">
        <v>353</v>
      </c>
      <c r="W686" s="19">
        <v>776</v>
      </c>
      <c r="X686" s="2" t="b">
        <f t="shared" ref="X686:Y686" si="769">ISNUMBER(V686)</f>
        <v>1</v>
      </c>
      <c r="Y686" s="2" t="b">
        <f t="shared" si="769"/>
        <v>1</v>
      </c>
      <c r="Z686" s="2" t="s">
        <v>89</v>
      </c>
      <c r="AB686" s="2" t="s">
        <v>178</v>
      </c>
      <c r="AC686" s="24" t="str">
        <f ca="1">IFERROR(__xludf.DUMMYFUNCTION("SPLIT(AB686,""_"")"),"Deepwater")</f>
        <v>Deepwater</v>
      </c>
      <c r="AD686" s="24"/>
      <c r="AE686" s="24">
        <f>VLOOKUP(J686,rangearea210527!$B$2:$C$1159,2,TRUE)</f>
        <v>15060.119060000001</v>
      </c>
      <c r="AF686" s="26" t="s">
        <v>118</v>
      </c>
      <c r="AG686" s="26">
        <v>41</v>
      </c>
      <c r="AH686" s="26" t="s">
        <v>84</v>
      </c>
      <c r="AI686" s="26" t="s">
        <v>85</v>
      </c>
      <c r="AJ686" s="27" t="s">
        <v>1734</v>
      </c>
      <c r="AK686" s="27"/>
      <c r="AL686" s="26"/>
      <c r="AM686" s="26">
        <v>1</v>
      </c>
      <c r="AN686" s="26">
        <v>0</v>
      </c>
      <c r="AO686" s="29">
        <v>0</v>
      </c>
      <c r="AP686" s="30"/>
      <c r="AQ686" s="30"/>
      <c r="AR686" s="30"/>
      <c r="AS686" s="1">
        <v>0</v>
      </c>
      <c r="AT686" s="1"/>
      <c r="AU686" s="1"/>
      <c r="AV686" s="1">
        <v>1</v>
      </c>
      <c r="AW686" s="1">
        <v>0</v>
      </c>
      <c r="AX686" s="1">
        <v>0</v>
      </c>
      <c r="AY686" s="1">
        <v>1</v>
      </c>
      <c r="BC686" s="1">
        <v>1</v>
      </c>
      <c r="BH686" s="1">
        <v>1</v>
      </c>
      <c r="BJ686" s="1">
        <v>1</v>
      </c>
      <c r="BL686" s="1">
        <v>1</v>
      </c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>
        <v>0</v>
      </c>
    </row>
    <row r="687" spans="1:75" ht="15.75" hidden="1" customHeight="1" x14ac:dyDescent="0.3">
      <c r="A687" s="2">
        <v>681</v>
      </c>
      <c r="B687" s="2">
        <v>1</v>
      </c>
      <c r="C687" s="2" t="s">
        <v>1392</v>
      </c>
      <c r="D687" s="1">
        <v>12</v>
      </c>
      <c r="E687" s="2" t="str">
        <f t="shared" si="571"/>
        <v>12_Rajiformes</v>
      </c>
      <c r="F687" s="2" t="s">
        <v>1705</v>
      </c>
      <c r="G687" s="2" t="s">
        <v>1706</v>
      </c>
      <c r="H687" s="2" t="s">
        <v>1743</v>
      </c>
      <c r="I687" s="2" t="s">
        <v>1750</v>
      </c>
      <c r="J687" s="2" t="s">
        <v>1751</v>
      </c>
      <c r="K687" s="19" t="str">
        <f t="shared" si="572"/>
        <v>Breviraja nigriventralis</v>
      </c>
      <c r="L687" s="20">
        <f>VLOOKUP($K687,GlobSheetPaste!$H$3:$P$1269,2,FALSE)</f>
        <v>161422</v>
      </c>
      <c r="M687" s="20">
        <f>VLOOKUP($K687,GlobSheetPaste!$H$3:$P$1269,3,FALSE)</f>
        <v>124482032</v>
      </c>
      <c r="N687" s="20" t="str">
        <f>VLOOKUP($K687,GlobSheetPaste!$H$3:$P$1269,4,FALSE)</f>
        <v>published</v>
      </c>
      <c r="O687" s="20" t="str">
        <f>VLOOKUP($K687,GlobSheetPaste!$H$3:$P$1269,5,FALSE)</f>
        <v>DD</v>
      </c>
      <c r="P687" s="20">
        <f>VLOOKUP($K687,GlobSheetPaste!$H$3:$P$1269,6,FALSE)</f>
        <v>2008</v>
      </c>
      <c r="Q687" s="20" t="str">
        <f>VLOOKUP($K687,GlobSheetPaste!$H$3:$P$1269,7,FALSE)</f>
        <v>LC</v>
      </c>
      <c r="R687" s="20" t="str">
        <f>VLOOKUP($K687,GlobSheetPaste!$H$3:$P$1269,8,FALSE)</f>
        <v>NA</v>
      </c>
      <c r="S687" s="20" t="str">
        <f t="shared" si="764"/>
        <v>non-genuine change</v>
      </c>
      <c r="T687" s="20" t="b">
        <f t="shared" si="573"/>
        <v>0</v>
      </c>
      <c r="U687" s="22">
        <f>VLOOKUP($K687,GlobSheetPaste!$H$3:$P$1269,9,FALSE)</f>
        <v>43891</v>
      </c>
      <c r="V687" s="19">
        <v>549</v>
      </c>
      <c r="W687" s="19">
        <v>776</v>
      </c>
      <c r="X687" s="2" t="b">
        <f t="shared" ref="X687:Y687" si="770">ISNUMBER(V687)</f>
        <v>1</v>
      </c>
      <c r="Y687" s="2" t="b">
        <f t="shared" si="770"/>
        <v>1</v>
      </c>
      <c r="Z687" s="2" t="s">
        <v>89</v>
      </c>
      <c r="AB687" s="2" t="s">
        <v>178</v>
      </c>
      <c r="AC687" s="24" t="str">
        <f ca="1">IFERROR(__xludf.DUMMYFUNCTION("SPLIT(AB687,""_"")"),"Deepwater")</f>
        <v>Deepwater</v>
      </c>
      <c r="AD687" s="24"/>
      <c r="AE687" s="24">
        <f>VLOOKUP(J687,rangearea210527!$B$2:$C$1159,2,TRUE)</f>
        <v>11719.07769</v>
      </c>
      <c r="AF687" s="26" t="s">
        <v>118</v>
      </c>
      <c r="AG687" s="26">
        <v>44</v>
      </c>
      <c r="AH687" s="26" t="s">
        <v>84</v>
      </c>
      <c r="AI687" s="26" t="s">
        <v>85</v>
      </c>
      <c r="AJ687" s="27" t="s">
        <v>1734</v>
      </c>
      <c r="AK687" s="27"/>
      <c r="AL687" s="26"/>
      <c r="AM687" s="26">
        <v>1</v>
      </c>
      <c r="AN687" s="26">
        <v>0</v>
      </c>
      <c r="AO687" s="29">
        <v>0</v>
      </c>
      <c r="AP687" s="30"/>
      <c r="AQ687" s="30"/>
      <c r="AR687" s="30"/>
      <c r="AS687" s="1">
        <v>0</v>
      </c>
      <c r="AU687" s="1" t="s">
        <v>377</v>
      </c>
      <c r="AV687" s="1">
        <v>1</v>
      </c>
      <c r="AW687" s="1">
        <v>0</v>
      </c>
      <c r="AX687" s="1">
        <v>0</v>
      </c>
      <c r="AY687" s="1">
        <v>1</v>
      </c>
      <c r="BC687" s="1">
        <v>1</v>
      </c>
      <c r="BH687" s="1">
        <v>1</v>
      </c>
      <c r="BJ687" s="1">
        <v>1</v>
      </c>
      <c r="BL687" s="1">
        <v>1</v>
      </c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>
        <v>0</v>
      </c>
    </row>
    <row r="688" spans="1:75" ht="15.75" hidden="1" customHeight="1" x14ac:dyDescent="0.3">
      <c r="A688" s="2">
        <v>682</v>
      </c>
      <c r="B688" s="2">
        <v>1</v>
      </c>
      <c r="C688" s="2" t="s">
        <v>1392</v>
      </c>
      <c r="D688" s="1">
        <v>12</v>
      </c>
      <c r="E688" s="2" t="str">
        <f t="shared" si="571"/>
        <v>12_Rajiformes</v>
      </c>
      <c r="F688" s="2" t="s">
        <v>1705</v>
      </c>
      <c r="G688" s="2" t="s">
        <v>1706</v>
      </c>
      <c r="H688" s="2" t="s">
        <v>1743</v>
      </c>
      <c r="I688" s="2" t="s">
        <v>1752</v>
      </c>
      <c r="J688" s="2" t="s">
        <v>1753</v>
      </c>
      <c r="K688" s="19" t="str">
        <f t="shared" si="572"/>
        <v>Breviraja spinosa</v>
      </c>
      <c r="L688" s="20">
        <f>VLOOKUP($K688,GlobSheetPaste!$H$3:$P$1269,2,FALSE)</f>
        <v>161708</v>
      </c>
      <c r="M688" s="20">
        <f>VLOOKUP($K688,GlobSheetPaste!$H$3:$P$1269,3,FALSE)</f>
        <v>124531496</v>
      </c>
      <c r="N688" s="20" t="str">
        <f>VLOOKUP($K688,GlobSheetPaste!$H$3:$P$1269,4,FALSE)</f>
        <v>published</v>
      </c>
      <c r="O688" s="20" t="str">
        <f>VLOOKUP($K688,GlobSheetPaste!$H$3:$P$1269,5,FALSE)</f>
        <v>DD</v>
      </c>
      <c r="P688" s="20">
        <f>VLOOKUP($K688,GlobSheetPaste!$H$3:$P$1269,6,FALSE)</f>
        <v>2008</v>
      </c>
      <c r="Q688" s="20" t="str">
        <f>VLOOKUP($K688,GlobSheetPaste!$H$3:$P$1269,7,FALSE)</f>
        <v>LC</v>
      </c>
      <c r="R688" s="20" t="str">
        <f>VLOOKUP($K688,GlobSheetPaste!$H$3:$P$1269,8,FALSE)</f>
        <v>NA</v>
      </c>
      <c r="S688" s="20" t="str">
        <f t="shared" si="764"/>
        <v>non-genuine change</v>
      </c>
      <c r="T688" s="20" t="b">
        <f t="shared" si="573"/>
        <v>0</v>
      </c>
      <c r="U688" s="22">
        <f>VLOOKUP($K688,GlobSheetPaste!$H$3:$P$1269,9,FALSE)</f>
        <v>43891</v>
      </c>
      <c r="V688" s="19">
        <v>366</v>
      </c>
      <c r="W688" s="19">
        <v>671</v>
      </c>
      <c r="X688" s="2" t="b">
        <f t="shared" ref="X688:Y688" si="771">ISNUMBER(V688)</f>
        <v>1</v>
      </c>
      <c r="Y688" s="2" t="b">
        <f t="shared" si="771"/>
        <v>1</v>
      </c>
      <c r="Z688" s="2" t="s">
        <v>89</v>
      </c>
      <c r="AB688" s="2" t="s">
        <v>178</v>
      </c>
      <c r="AC688" s="24" t="str">
        <f ca="1">IFERROR(__xludf.DUMMYFUNCTION("SPLIT(AB688,""_"")"),"Deepwater")</f>
        <v>Deepwater</v>
      </c>
      <c r="AD688" s="24"/>
      <c r="AE688" s="24">
        <f>VLOOKUP(J688,rangearea210527!$B$2:$C$1159,2,TRUE)</f>
        <v>24118.013360000001</v>
      </c>
      <c r="AF688" s="26" t="s">
        <v>118</v>
      </c>
      <c r="AG688" s="26">
        <v>33</v>
      </c>
      <c r="AH688" s="26" t="s">
        <v>84</v>
      </c>
      <c r="AI688" s="26" t="s">
        <v>85</v>
      </c>
      <c r="AJ688" s="27" t="s">
        <v>1734</v>
      </c>
      <c r="AK688" s="27"/>
      <c r="AL688" s="26"/>
      <c r="AM688" s="26">
        <v>1</v>
      </c>
      <c r="AN688" s="26">
        <v>0</v>
      </c>
      <c r="AO688" s="29">
        <v>0</v>
      </c>
      <c r="AP688" s="30"/>
      <c r="AQ688" s="30"/>
      <c r="AR688" s="30"/>
      <c r="AS688" s="1">
        <v>0</v>
      </c>
      <c r="AT688" s="1"/>
      <c r="AU688" s="1"/>
      <c r="AV688" s="1">
        <v>1</v>
      </c>
      <c r="AW688" s="1">
        <v>0</v>
      </c>
      <c r="AX688" s="1">
        <v>0</v>
      </c>
      <c r="AY688" s="1">
        <v>1</v>
      </c>
      <c r="BC688" s="1">
        <v>1</v>
      </c>
      <c r="BH688" s="1">
        <v>1</v>
      </c>
      <c r="BJ688" s="1">
        <v>1</v>
      </c>
      <c r="BK688" s="1"/>
      <c r="BL688" s="1">
        <v>1</v>
      </c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>
        <v>0</v>
      </c>
    </row>
    <row r="689" spans="1:75" ht="15.75" hidden="1" customHeight="1" x14ac:dyDescent="0.3">
      <c r="A689" s="2">
        <v>683</v>
      </c>
      <c r="B689" s="2">
        <v>1</v>
      </c>
      <c r="C689" s="2" t="s">
        <v>1392</v>
      </c>
      <c r="D689" s="1">
        <v>12</v>
      </c>
      <c r="E689" s="2" t="str">
        <f t="shared" si="571"/>
        <v>12_Rajiformes</v>
      </c>
      <c r="F689" s="2" t="s">
        <v>1705</v>
      </c>
      <c r="G689" s="2" t="s">
        <v>1706</v>
      </c>
      <c r="H689" s="2" t="s">
        <v>1754</v>
      </c>
      <c r="I689" s="2" t="s">
        <v>1755</v>
      </c>
      <c r="J689" s="2" t="s">
        <v>1756</v>
      </c>
      <c r="K689" s="19" t="str">
        <f t="shared" si="572"/>
        <v>Dactylobatus armatus</v>
      </c>
      <c r="L689" s="20">
        <f>VLOOKUP($K689,GlobSheetPaste!$H$3:$P$1269,2,FALSE)</f>
        <v>161556</v>
      </c>
      <c r="M689" s="20">
        <f>VLOOKUP($K689,GlobSheetPaste!$H$3:$P$1269,3,FALSE)</f>
        <v>124506056</v>
      </c>
      <c r="N689" s="20" t="str">
        <f>VLOOKUP($K689,GlobSheetPaste!$H$3:$P$1269,4,FALSE)</f>
        <v>published</v>
      </c>
      <c r="O689" s="20" t="str">
        <f>VLOOKUP($K689,GlobSheetPaste!$H$3:$P$1269,5,FALSE)</f>
        <v>DD</v>
      </c>
      <c r="P689" s="20">
        <f>VLOOKUP($K689,GlobSheetPaste!$H$3:$P$1269,6,FALSE)</f>
        <v>2008</v>
      </c>
      <c r="Q689" s="20" t="str">
        <f>VLOOKUP($K689,GlobSheetPaste!$H$3:$P$1269,7,FALSE)</f>
        <v>LC</v>
      </c>
      <c r="R689" s="20" t="str">
        <f>VLOOKUP($K689,GlobSheetPaste!$H$3:$P$1269,8,FALSE)</f>
        <v>NA</v>
      </c>
      <c r="S689" s="20" t="str">
        <f t="shared" si="764"/>
        <v>non-genuine change</v>
      </c>
      <c r="T689" s="20" t="b">
        <f t="shared" si="573"/>
        <v>0</v>
      </c>
      <c r="U689" s="22">
        <f>VLOOKUP($K689,GlobSheetPaste!$H$3:$P$1269,9,FALSE)</f>
        <v>43891</v>
      </c>
      <c r="V689" s="19">
        <v>338</v>
      </c>
      <c r="W689" s="19">
        <v>685</v>
      </c>
      <c r="X689" s="2" t="b">
        <f t="shared" ref="X689:Y689" si="772">ISNUMBER(V689)</f>
        <v>1</v>
      </c>
      <c r="Y689" s="2" t="b">
        <f t="shared" si="772"/>
        <v>1</v>
      </c>
      <c r="Z689" s="2" t="s">
        <v>89</v>
      </c>
      <c r="AB689" s="2" t="s">
        <v>178</v>
      </c>
      <c r="AC689" s="24" t="str">
        <f ca="1">IFERROR(__xludf.DUMMYFUNCTION("SPLIT(AB689,""_"")"),"Deepwater")</f>
        <v>Deepwater</v>
      </c>
      <c r="AD689" s="24"/>
      <c r="AE689" s="24">
        <f>VLOOKUP(J689,rangearea210527!$B$2:$C$1159,2,TRUE)</f>
        <v>32981.338049999998</v>
      </c>
      <c r="AF689" s="26" t="s">
        <v>118</v>
      </c>
      <c r="AG689" s="26">
        <v>32</v>
      </c>
      <c r="AH689" s="26" t="s">
        <v>84</v>
      </c>
      <c r="AI689" s="26" t="s">
        <v>85</v>
      </c>
      <c r="AJ689" s="27" t="s">
        <v>1734</v>
      </c>
      <c r="AK689" s="27"/>
      <c r="AL689" s="26"/>
      <c r="AM689" s="26">
        <v>1</v>
      </c>
      <c r="AN689" s="26">
        <v>0</v>
      </c>
      <c r="AO689" s="29">
        <v>0</v>
      </c>
      <c r="AP689" s="30"/>
      <c r="AQ689" s="30"/>
      <c r="AR689" s="30"/>
      <c r="AS689" s="1">
        <v>0</v>
      </c>
      <c r="AU689" s="1" t="s">
        <v>377</v>
      </c>
      <c r="AV689" s="1">
        <v>1</v>
      </c>
      <c r="AW689" s="1">
        <v>0</v>
      </c>
      <c r="AX689" s="1">
        <v>0</v>
      </c>
      <c r="AY689" s="1">
        <v>1</v>
      </c>
      <c r="BC689" s="1">
        <v>1</v>
      </c>
      <c r="BH689" s="1">
        <v>1</v>
      </c>
      <c r="BJ689" s="1">
        <v>1</v>
      </c>
      <c r="BL689" s="1">
        <v>1</v>
      </c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>
        <v>0</v>
      </c>
    </row>
    <row r="690" spans="1:75" ht="15.75" hidden="1" customHeight="1" x14ac:dyDescent="0.3">
      <c r="A690" s="2">
        <v>684</v>
      </c>
      <c r="B690" s="2">
        <v>1</v>
      </c>
      <c r="C690" s="2" t="s">
        <v>1392</v>
      </c>
      <c r="D690" s="1">
        <v>12</v>
      </c>
      <c r="E690" s="2" t="str">
        <f t="shared" si="571"/>
        <v>12_Rajiformes</v>
      </c>
      <c r="F690" s="2" t="s">
        <v>1705</v>
      </c>
      <c r="G690" s="2" t="s">
        <v>1706</v>
      </c>
      <c r="H690" s="2" t="s">
        <v>1754</v>
      </c>
      <c r="I690" s="2" t="s">
        <v>1757</v>
      </c>
      <c r="J690" s="2" t="s">
        <v>1758</v>
      </c>
      <c r="K690" s="19" t="str">
        <f t="shared" si="572"/>
        <v>Dactylobatus clarkii</v>
      </c>
      <c r="L690" s="20">
        <f>VLOOKUP($K690,GlobSheetPaste!$H$3:$P$1269,2,FALSE)</f>
        <v>161331</v>
      </c>
      <c r="M690" s="20">
        <f>VLOOKUP($K690,GlobSheetPaste!$H$3:$P$1269,3,FALSE)</f>
        <v>886000</v>
      </c>
      <c r="N690" s="20" t="str">
        <f>VLOOKUP($K690,GlobSheetPaste!$H$3:$P$1269,4,FALSE)</f>
        <v>published</v>
      </c>
      <c r="O690" s="20" t="str">
        <f>VLOOKUP($K690,GlobSheetPaste!$H$3:$P$1269,5,FALSE)</f>
        <v>DD</v>
      </c>
      <c r="P690" s="20">
        <f>VLOOKUP($K690,GlobSheetPaste!$H$3:$P$1269,6,FALSE)</f>
        <v>2008</v>
      </c>
      <c r="Q690" s="20" t="str">
        <f>VLOOKUP($K690,GlobSheetPaste!$H$3:$P$1269,7,FALSE)</f>
        <v>LC</v>
      </c>
      <c r="R690" s="20" t="str">
        <f>VLOOKUP($K690,GlobSheetPaste!$H$3:$P$1269,8,FALSE)</f>
        <v>NA</v>
      </c>
      <c r="S690" s="20" t="str">
        <f t="shared" si="764"/>
        <v>non-genuine change</v>
      </c>
      <c r="T690" s="20" t="b">
        <f t="shared" si="573"/>
        <v>0</v>
      </c>
      <c r="U690" s="22">
        <f>VLOOKUP($K690,GlobSheetPaste!$H$3:$P$1269,9,FALSE)</f>
        <v>43891</v>
      </c>
      <c r="V690" s="19">
        <v>298</v>
      </c>
      <c r="W690" s="19">
        <v>1000</v>
      </c>
      <c r="X690" s="2" t="b">
        <f t="shared" ref="X690:Y690" si="773">ISNUMBER(V690)</f>
        <v>1</v>
      </c>
      <c r="Y690" s="2" t="b">
        <f t="shared" si="773"/>
        <v>1</v>
      </c>
      <c r="Z690" s="2" t="s">
        <v>89</v>
      </c>
      <c r="AB690" s="2" t="s">
        <v>178</v>
      </c>
      <c r="AC690" s="24" t="str">
        <f ca="1">IFERROR(__xludf.DUMMYFUNCTION("SPLIT(AB690,""_"")"),"Deepwater")</f>
        <v>Deepwater</v>
      </c>
      <c r="AD690" s="24"/>
      <c r="AE690" s="24">
        <f>VLOOKUP(J690,rangearea210527!$B$2:$C$1159,2,TRUE)</f>
        <v>145787.11910000001</v>
      </c>
      <c r="AF690" s="26" t="s">
        <v>118</v>
      </c>
      <c r="AG690" s="26">
        <v>75</v>
      </c>
      <c r="AH690" s="26" t="s">
        <v>84</v>
      </c>
      <c r="AI690" s="26" t="s">
        <v>98</v>
      </c>
      <c r="AJ690" s="27" t="s">
        <v>1710</v>
      </c>
      <c r="AK690" s="27"/>
      <c r="AL690" s="26"/>
      <c r="AM690" s="26">
        <v>1</v>
      </c>
      <c r="AN690" s="26">
        <v>0</v>
      </c>
      <c r="AO690" s="29">
        <v>0</v>
      </c>
      <c r="AP690" s="30"/>
      <c r="AQ690" s="30"/>
      <c r="AR690" s="30"/>
      <c r="AS690" s="1">
        <v>0</v>
      </c>
      <c r="AU690" s="1">
        <v>1</v>
      </c>
      <c r="AV690" s="1">
        <v>1</v>
      </c>
      <c r="AW690" s="1">
        <v>0</v>
      </c>
      <c r="AX690" s="1">
        <v>0</v>
      </c>
      <c r="AY690" s="1">
        <v>1</v>
      </c>
      <c r="BC690" s="1">
        <v>1</v>
      </c>
      <c r="BH690" s="1">
        <v>1</v>
      </c>
      <c r="BJ690" s="1">
        <v>1</v>
      </c>
      <c r="BL690" s="1">
        <v>1</v>
      </c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>
        <v>0</v>
      </c>
    </row>
    <row r="691" spans="1:75" ht="15.75" hidden="1" customHeight="1" x14ac:dyDescent="0.3">
      <c r="A691" s="2">
        <v>685</v>
      </c>
      <c r="B691" s="2">
        <v>1</v>
      </c>
      <c r="C691" s="2" t="s">
        <v>1392</v>
      </c>
      <c r="D691" s="1">
        <v>12</v>
      </c>
      <c r="E691" s="2" t="str">
        <f t="shared" si="571"/>
        <v>12_Rajiformes</v>
      </c>
      <c r="F691" s="2" t="s">
        <v>1705</v>
      </c>
      <c r="G691" s="2" t="s">
        <v>1706</v>
      </c>
      <c r="H691" s="2" t="s">
        <v>1759</v>
      </c>
      <c r="I691" s="2" t="s">
        <v>208</v>
      </c>
      <c r="J691" s="2" t="s">
        <v>1760</v>
      </c>
      <c r="K691" s="19" t="str">
        <f t="shared" si="572"/>
        <v>Dentiraja australis</v>
      </c>
      <c r="L691" s="20">
        <f>VLOOKUP($K691,GlobSheetPaste!$H$3:$P$1269,2,FALSE)</f>
        <v>161637</v>
      </c>
      <c r="M691" s="20">
        <f>VLOOKUP($K691,GlobSheetPaste!$H$3:$P$1269,3,FALSE)</f>
        <v>68620350</v>
      </c>
      <c r="N691" s="20" t="str">
        <f>VLOOKUP($K691,GlobSheetPaste!$H$3:$P$1269,4,FALSE)</f>
        <v>draft</v>
      </c>
      <c r="O691" s="20" t="str">
        <f>VLOOKUP($K691,GlobSheetPaste!$H$3:$P$1269,5,FALSE)</f>
        <v>VU</v>
      </c>
      <c r="P691" s="20">
        <f>VLOOKUP($K691,GlobSheetPaste!$H$3:$P$1269,6,FALSE)</f>
        <v>2007</v>
      </c>
      <c r="Q691" s="20" t="str">
        <f>VLOOKUP($K691,GlobSheetPaste!$H$3:$P$1269,7,FALSE)</f>
        <v>NT</v>
      </c>
      <c r="R691" s="20" t="str">
        <f>VLOOKUP($K691,GlobSheetPaste!$H$3:$P$1269,8,FALSE)</f>
        <v>A2bd</v>
      </c>
      <c r="S691" s="20" t="str">
        <f t="shared" si="764"/>
        <v>non-genuine change</v>
      </c>
      <c r="T691" s="20" t="b">
        <f t="shared" si="573"/>
        <v>0</v>
      </c>
      <c r="U691" s="22">
        <f>VLOOKUP($K691,GlobSheetPaste!$H$3:$P$1269,9,FALSE)</f>
        <v>44228</v>
      </c>
      <c r="V691" s="19">
        <v>20</v>
      </c>
      <c r="W691" s="19">
        <v>325</v>
      </c>
      <c r="X691" s="2" t="b">
        <f t="shared" ref="X691:Y691" si="774">ISNUMBER(V691)</f>
        <v>1</v>
      </c>
      <c r="Y691" s="2" t="b">
        <f t="shared" si="774"/>
        <v>1</v>
      </c>
      <c r="Z691" s="2" t="s">
        <v>1761</v>
      </c>
      <c r="AB691" s="2" t="s">
        <v>83</v>
      </c>
      <c r="AC691" s="24" t="str">
        <f ca="1">IFERROR(__xludf.DUMMYFUNCTION("SPLIT(AB691,""_"")"),"Coastal")</f>
        <v>Coastal</v>
      </c>
      <c r="AD691" s="24"/>
      <c r="AE691" s="24">
        <f>VLOOKUP(J691,rangearea210527!$B$2:$C$1159,2,TRUE)</f>
        <v>35825.461929999998</v>
      </c>
      <c r="AF691" s="26" t="s">
        <v>118</v>
      </c>
      <c r="AG691" s="26">
        <v>55</v>
      </c>
      <c r="AH691" s="26" t="s">
        <v>84</v>
      </c>
      <c r="AI691" s="26" t="s">
        <v>98</v>
      </c>
      <c r="AJ691" s="27" t="s">
        <v>1710</v>
      </c>
      <c r="AK691" s="27"/>
      <c r="AL691" s="26">
        <v>7</v>
      </c>
      <c r="AM691" s="26">
        <v>0</v>
      </c>
      <c r="AN691" s="26">
        <v>0</v>
      </c>
      <c r="AO691" s="29">
        <v>0</v>
      </c>
      <c r="AP691" s="30"/>
      <c r="AQ691" s="30"/>
      <c r="AR691" s="30"/>
      <c r="AS691" s="1">
        <v>0</v>
      </c>
      <c r="AT691" s="1"/>
      <c r="AU691" s="1"/>
      <c r="AV691" s="1"/>
      <c r="AW691" s="1">
        <v>1</v>
      </c>
      <c r="AX691" s="1">
        <v>1</v>
      </c>
      <c r="AY691" s="1">
        <v>1</v>
      </c>
      <c r="BA691" s="1">
        <v>1</v>
      </c>
      <c r="BH691" s="1">
        <v>1</v>
      </c>
      <c r="BJ691" s="1">
        <v>1</v>
      </c>
      <c r="BK691" s="1">
        <v>1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>
        <v>0</v>
      </c>
    </row>
    <row r="692" spans="1:75" ht="15.75" hidden="1" customHeight="1" x14ac:dyDescent="0.3">
      <c r="A692" s="2">
        <v>686</v>
      </c>
      <c r="B692" s="2">
        <v>1</v>
      </c>
      <c r="C692" s="2" t="s">
        <v>1392</v>
      </c>
      <c r="D692" s="1">
        <v>12</v>
      </c>
      <c r="E692" s="2" t="str">
        <f t="shared" si="571"/>
        <v>12_Rajiformes</v>
      </c>
      <c r="F692" s="2" t="s">
        <v>1705</v>
      </c>
      <c r="G692" s="2" t="s">
        <v>1706</v>
      </c>
      <c r="H692" s="2" t="s">
        <v>1759</v>
      </c>
      <c r="I692" s="2" t="s">
        <v>1762</v>
      </c>
      <c r="J692" s="2" t="s">
        <v>1763</v>
      </c>
      <c r="K692" s="19" t="str">
        <f t="shared" si="572"/>
        <v>Dentiraja cerva</v>
      </c>
      <c r="L692" s="20">
        <f>VLOOKUP($K692,GlobSheetPaste!$H$3:$P$1269,2,FALSE)</f>
        <v>161329</v>
      </c>
      <c r="M692" s="20">
        <f>VLOOKUP($K692,GlobSheetPaste!$H$3:$P$1269,3,FALSE)</f>
        <v>68620560</v>
      </c>
      <c r="N692" s="20" t="str">
        <f>VLOOKUP($K692,GlobSheetPaste!$H$3:$P$1269,4,FALSE)</f>
        <v>draft</v>
      </c>
      <c r="O692" s="20" t="str">
        <f>VLOOKUP($K692,GlobSheetPaste!$H$3:$P$1269,5,FALSE)</f>
        <v>NT</v>
      </c>
      <c r="P692" s="20">
        <f>VLOOKUP($K692,GlobSheetPaste!$H$3:$P$1269,6,FALSE)</f>
        <v>2008</v>
      </c>
      <c r="Q692" s="20" t="str">
        <f>VLOOKUP($K692,GlobSheetPaste!$H$3:$P$1269,7,FALSE)</f>
        <v>NT</v>
      </c>
      <c r="R692" s="20" t="str">
        <f>VLOOKUP($K692,GlobSheetPaste!$H$3:$P$1269,8,FALSE)</f>
        <v>A2d</v>
      </c>
      <c r="S692" s="20" t="str">
        <f t="shared" si="764"/>
        <v>NoChange</v>
      </c>
      <c r="T692" s="20" t="b">
        <f t="shared" si="573"/>
        <v>0</v>
      </c>
      <c r="U692" s="22">
        <f>VLOOKUP($K692,GlobSheetPaste!$H$3:$P$1269,9,FALSE)</f>
        <v>44228</v>
      </c>
      <c r="V692" s="19">
        <v>60</v>
      </c>
      <c r="W692" s="19">
        <v>470</v>
      </c>
      <c r="X692" s="2" t="b">
        <f t="shared" ref="X692:Y692" si="775">ISNUMBER(V692)</f>
        <v>1</v>
      </c>
      <c r="Y692" s="2" t="b">
        <f t="shared" si="775"/>
        <v>1</v>
      </c>
      <c r="Z692" s="2" t="s">
        <v>1400</v>
      </c>
      <c r="AB692" s="2" t="s">
        <v>278</v>
      </c>
      <c r="AC692" s="24" t="str">
        <f ca="1">IFERROR(__xludf.DUMMYFUNCTION("SPLIT(AB692,""_"")"),"Deepwater")</f>
        <v>Deepwater</v>
      </c>
      <c r="AD692" s="24" t="str">
        <f ca="1">IFERROR(__xludf.DUMMYFUNCTION("""COMPUTED_VALUE"""),"Coastal")</f>
        <v>Coastal</v>
      </c>
      <c r="AE692" s="24">
        <f>VLOOKUP(J692,rangearea210527!$B$2:$C$1159,2,TRUE)</f>
        <v>255163.35310000001</v>
      </c>
      <c r="AF692" s="26"/>
      <c r="AG692" s="26">
        <v>66</v>
      </c>
      <c r="AH692" s="26" t="s">
        <v>84</v>
      </c>
      <c r="AI692" s="26" t="s">
        <v>98</v>
      </c>
      <c r="AJ692" s="27" t="s">
        <v>1710</v>
      </c>
      <c r="AK692" s="27"/>
      <c r="AL692" s="26">
        <v>7</v>
      </c>
      <c r="AM692" s="26">
        <v>1</v>
      </c>
      <c r="AN692" s="26">
        <v>0</v>
      </c>
      <c r="AO692" s="29">
        <v>0</v>
      </c>
      <c r="AP692" s="30"/>
      <c r="AQ692" s="30"/>
      <c r="AR692" s="30"/>
      <c r="AS692" s="1">
        <v>0</v>
      </c>
      <c r="AT692" s="1"/>
      <c r="AU692" s="1"/>
      <c r="AV692" s="1"/>
      <c r="AW692" s="1">
        <v>1</v>
      </c>
      <c r="AX692" s="1">
        <v>1</v>
      </c>
      <c r="AY692" s="1">
        <v>1</v>
      </c>
      <c r="BC692" s="1">
        <v>1</v>
      </c>
      <c r="BJ692" s="1">
        <v>1</v>
      </c>
      <c r="BL692" s="1">
        <v>1</v>
      </c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>
        <v>0</v>
      </c>
    </row>
    <row r="693" spans="1:75" ht="15.75" hidden="1" customHeight="1" x14ac:dyDescent="0.3">
      <c r="A693" s="2">
        <v>687</v>
      </c>
      <c r="B693" s="2">
        <v>1</v>
      </c>
      <c r="C693" s="2" t="s">
        <v>1392</v>
      </c>
      <c r="D693" s="1">
        <v>12</v>
      </c>
      <c r="E693" s="2" t="str">
        <f t="shared" si="571"/>
        <v>12_Rajiformes</v>
      </c>
      <c r="F693" s="2" t="s">
        <v>1705</v>
      </c>
      <c r="G693" s="2" t="s">
        <v>1706</v>
      </c>
      <c r="H693" s="2" t="s">
        <v>1759</v>
      </c>
      <c r="I693" s="2" t="s">
        <v>1764</v>
      </c>
      <c r="J693" s="2" t="s">
        <v>1765</v>
      </c>
      <c r="K693" s="19" t="str">
        <f t="shared" si="572"/>
        <v>Dentiraja confusa</v>
      </c>
      <c r="L693" s="20">
        <f>VLOOKUP($K693,GlobSheetPaste!$H$3:$P$1269,2,FALSE)</f>
        <v>70688138</v>
      </c>
      <c r="M693" s="20">
        <f>VLOOKUP($K693,GlobSheetPaste!$H$3:$P$1269,3,FALSE)</f>
        <v>70688281</v>
      </c>
      <c r="N693" s="20" t="str">
        <f>VLOOKUP($K693,GlobSheetPaste!$H$3:$P$1269,4,FALSE)</f>
        <v>published</v>
      </c>
      <c r="O693" s="20" t="str">
        <f>VLOOKUP($K693,GlobSheetPaste!$H$3:$P$1269,5,FALSE)</f>
        <v>NE</v>
      </c>
      <c r="P693" s="20" t="str">
        <f>VLOOKUP($K693,GlobSheetPaste!$H$3:$P$1269,6,FALSE)</f>
        <v>NA</v>
      </c>
      <c r="Q693" s="20" t="str">
        <f>VLOOKUP($K693,GlobSheetPaste!$H$3:$P$1269,7,FALSE)</f>
        <v>CR</v>
      </c>
      <c r="R693" s="20" t="str">
        <f>VLOOKUP($K693,GlobSheetPaste!$H$3:$P$1269,8,FALSE)</f>
        <v>A2bd</v>
      </c>
      <c r="S693" s="1" t="s">
        <v>117</v>
      </c>
      <c r="T693" s="20" t="b">
        <f t="shared" si="573"/>
        <v>0</v>
      </c>
      <c r="U693" s="20">
        <f>VLOOKUP($K693,GlobSheetPaste!$H$3:$P$1269,9,FALSE)</f>
        <v>2015</v>
      </c>
      <c r="V693" s="19">
        <v>20</v>
      </c>
      <c r="W693" s="19">
        <v>120</v>
      </c>
      <c r="X693" s="2" t="b">
        <f t="shared" ref="X693:Y693" si="776">ISNUMBER(V693)</f>
        <v>1</v>
      </c>
      <c r="Y693" s="2" t="b">
        <f t="shared" si="776"/>
        <v>1</v>
      </c>
      <c r="Z693" s="2" t="s">
        <v>1400</v>
      </c>
      <c r="AB693" s="2" t="s">
        <v>83</v>
      </c>
      <c r="AC693" s="24" t="str">
        <f ca="1">IFERROR(__xludf.DUMMYFUNCTION("SPLIT(AB693,""_"")"),"Coastal")</f>
        <v>Coastal</v>
      </c>
      <c r="AD693" s="24"/>
      <c r="AE693" s="24">
        <f>VLOOKUP(J693,rangearea210527!$B$2:$C$1159,2,TRUE)</f>
        <v>270095.17540000001</v>
      </c>
      <c r="AF693" s="26"/>
      <c r="AG693" s="26">
        <v>70</v>
      </c>
      <c r="AH693" s="26" t="s">
        <v>84</v>
      </c>
      <c r="AI693" s="26" t="s">
        <v>98</v>
      </c>
      <c r="AJ693" s="27" t="s">
        <v>1710</v>
      </c>
      <c r="AK693" s="27"/>
      <c r="AL693" s="26">
        <v>9.5</v>
      </c>
      <c r="AM693" s="26">
        <v>0</v>
      </c>
      <c r="AN693" s="26">
        <v>0</v>
      </c>
      <c r="AO693" s="29">
        <v>0</v>
      </c>
      <c r="AP693" s="30"/>
      <c r="AQ693" s="30"/>
      <c r="AR693" s="30"/>
      <c r="AS693" s="1">
        <v>0</v>
      </c>
      <c r="AT693" s="1"/>
      <c r="AU693" s="1"/>
      <c r="AV693" s="1"/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B693" s="1">
        <v>1</v>
      </c>
      <c r="BJ693" s="1">
        <v>1</v>
      </c>
      <c r="BK693" s="1">
        <v>1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>
        <v>0</v>
      </c>
    </row>
    <row r="694" spans="1:75" ht="15.75" hidden="1" customHeight="1" x14ac:dyDescent="0.3">
      <c r="A694" s="2">
        <v>688</v>
      </c>
      <c r="B694" s="2">
        <v>1</v>
      </c>
      <c r="C694" s="2" t="s">
        <v>1392</v>
      </c>
      <c r="D694" s="1">
        <v>12</v>
      </c>
      <c r="E694" s="2" t="str">
        <f t="shared" si="571"/>
        <v>12_Rajiformes</v>
      </c>
      <c r="F694" s="2" t="s">
        <v>1705</v>
      </c>
      <c r="G694" s="2" t="s">
        <v>1706</v>
      </c>
      <c r="H694" s="2" t="s">
        <v>1759</v>
      </c>
      <c r="I694" s="2" t="s">
        <v>1766</v>
      </c>
      <c r="J694" s="2" t="s">
        <v>1767</v>
      </c>
      <c r="K694" s="19" t="str">
        <f t="shared" si="572"/>
        <v>Dentiraja endeavouri</v>
      </c>
      <c r="L694" s="20">
        <f>VLOOKUP($K694,GlobSheetPaste!$H$3:$P$1269,2,FALSE)</f>
        <v>195446</v>
      </c>
      <c r="M694" s="20">
        <f>VLOOKUP($K694,GlobSheetPaste!$H$3:$P$1269,3,FALSE)</f>
        <v>68620738</v>
      </c>
      <c r="N694" s="20" t="str">
        <f>VLOOKUP($K694,GlobSheetPaste!$H$3:$P$1269,4,FALSE)</f>
        <v>draft</v>
      </c>
      <c r="O694" s="20" t="str">
        <f>VLOOKUP($K694,GlobSheetPaste!$H$3:$P$1269,5,FALSE)</f>
        <v>NT</v>
      </c>
      <c r="P694" s="20">
        <f>VLOOKUP($K694,GlobSheetPaste!$H$3:$P$1269,6,FALSE)</f>
        <v>2011</v>
      </c>
      <c r="Q694" s="20" t="str">
        <f>VLOOKUP($K694,GlobSheetPaste!$H$3:$P$1269,7,FALSE)</f>
        <v>NT</v>
      </c>
      <c r="R694" s="20" t="str">
        <f>VLOOKUP($K694,GlobSheetPaste!$H$3:$P$1269,8,FALSE)</f>
        <v>A2d</v>
      </c>
      <c r="S694" s="20" t="str">
        <f t="shared" ref="S694:S701" si="777">IF(O694=Q694,"NoChange","non-genuine change")</f>
        <v>NoChange</v>
      </c>
      <c r="T694" s="20" t="b">
        <f t="shared" si="573"/>
        <v>0</v>
      </c>
      <c r="U694" s="22">
        <f>VLOOKUP($K694,GlobSheetPaste!$H$3:$P$1269,9,FALSE)</f>
        <v>44228</v>
      </c>
      <c r="V694" s="19">
        <v>110</v>
      </c>
      <c r="W694" s="19">
        <v>370</v>
      </c>
      <c r="X694" s="2" t="b">
        <f t="shared" ref="X694:Y694" si="778">ISNUMBER(V694)</f>
        <v>1</v>
      </c>
      <c r="Y694" s="2" t="b">
        <f t="shared" si="778"/>
        <v>1</v>
      </c>
      <c r="Z694" s="2" t="s">
        <v>1400</v>
      </c>
      <c r="AB694" s="2" t="s">
        <v>95</v>
      </c>
      <c r="AC694" s="24" t="str">
        <f ca="1">IFERROR(__xludf.DUMMYFUNCTION("SPLIT(AB694,""_"")"),"Coastal")</f>
        <v>Coastal</v>
      </c>
      <c r="AD694" s="24" t="str">
        <f ca="1">IFERROR(__xludf.DUMMYFUNCTION("""COMPUTED_VALUE"""),"Deepwater")</f>
        <v>Deepwater</v>
      </c>
      <c r="AE694" s="24">
        <f>VLOOKUP(J694,rangearea210527!$B$2:$C$1159,2,TRUE)</f>
        <v>10593.604869999999</v>
      </c>
      <c r="AF694" s="26" t="s">
        <v>118</v>
      </c>
      <c r="AG694" s="26">
        <v>37</v>
      </c>
      <c r="AH694" s="26" t="s">
        <v>84</v>
      </c>
      <c r="AI694" s="26" t="s">
        <v>85</v>
      </c>
      <c r="AJ694" s="27" t="s">
        <v>1734</v>
      </c>
      <c r="AK694" s="27"/>
      <c r="AL694" s="26">
        <v>7.6</v>
      </c>
      <c r="AM694" s="26">
        <v>0</v>
      </c>
      <c r="AN694" s="26">
        <v>0</v>
      </c>
      <c r="AO694" s="29">
        <v>0</v>
      </c>
      <c r="AP694" s="30"/>
      <c r="AQ694" s="30"/>
      <c r="AR694" s="30"/>
      <c r="AS694" s="1">
        <v>0</v>
      </c>
      <c r="AT694" s="1"/>
      <c r="AU694" s="1"/>
      <c r="AV694" s="1"/>
      <c r="AW694" s="1">
        <v>1</v>
      </c>
      <c r="AX694" s="1">
        <v>1</v>
      </c>
      <c r="AY694" s="1">
        <v>1</v>
      </c>
      <c r="BA694" s="1">
        <v>1</v>
      </c>
      <c r="BH694" s="1">
        <v>1</v>
      </c>
      <c r="BJ694" s="1">
        <v>1</v>
      </c>
      <c r="BK694" s="1">
        <v>1</v>
      </c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>
        <v>0</v>
      </c>
    </row>
    <row r="695" spans="1:75" ht="15.75" hidden="1" customHeight="1" x14ac:dyDescent="0.3">
      <c r="A695" s="2">
        <v>689</v>
      </c>
      <c r="B695" s="2">
        <v>1</v>
      </c>
      <c r="C695" s="2" t="s">
        <v>1392</v>
      </c>
      <c r="D695" s="1">
        <v>12</v>
      </c>
      <c r="E695" s="2" t="str">
        <f t="shared" si="571"/>
        <v>12_Rajiformes</v>
      </c>
      <c r="F695" s="2" t="s">
        <v>1705</v>
      </c>
      <c r="G695" s="2" t="s">
        <v>1706</v>
      </c>
      <c r="H695" s="2" t="s">
        <v>1759</v>
      </c>
      <c r="I695" s="2" t="s">
        <v>1768</v>
      </c>
      <c r="J695" s="2" t="s">
        <v>1769</v>
      </c>
      <c r="K695" s="19" t="str">
        <f t="shared" si="572"/>
        <v>Dentiraja falloarga</v>
      </c>
      <c r="L695" s="20">
        <f>VLOOKUP($K695,GlobSheetPaste!$H$3:$P$1269,2,FALSE)</f>
        <v>195447</v>
      </c>
      <c r="M695" s="20">
        <f>VLOOKUP($K695,GlobSheetPaste!$H$3:$P$1269,3,FALSE)</f>
        <v>68620876</v>
      </c>
      <c r="N695" s="20" t="str">
        <f>VLOOKUP($K695,GlobSheetPaste!$H$3:$P$1269,4,FALSE)</f>
        <v>published</v>
      </c>
      <c r="O695" s="20" t="str">
        <f>VLOOKUP($K695,GlobSheetPaste!$H$3:$P$1269,5,FALSE)</f>
        <v>DD</v>
      </c>
      <c r="P695" s="20">
        <f>VLOOKUP($K695,GlobSheetPaste!$H$3:$P$1269,6,FALSE)</f>
        <v>2010</v>
      </c>
      <c r="Q695" s="20" t="str">
        <f>VLOOKUP($K695,GlobSheetPaste!$H$3:$P$1269,7,FALSE)</f>
        <v>DD</v>
      </c>
      <c r="R695" s="20" t="str">
        <f>VLOOKUP($K695,GlobSheetPaste!$H$3:$P$1269,8,FALSE)</f>
        <v>NA</v>
      </c>
      <c r="S695" s="20" t="str">
        <f t="shared" si="777"/>
        <v>NoChange</v>
      </c>
      <c r="T695" s="20" t="b">
        <f t="shared" si="573"/>
        <v>0</v>
      </c>
      <c r="U695" s="20">
        <f>VLOOKUP($K695,GlobSheetPaste!$H$3:$P$1269,9,FALSE)</f>
        <v>2015</v>
      </c>
      <c r="V695" s="19">
        <v>60</v>
      </c>
      <c r="W695" s="19">
        <v>255</v>
      </c>
      <c r="X695" s="2" t="b">
        <f t="shared" ref="X695:Y695" si="779">ISNUMBER(V695)</f>
        <v>1</v>
      </c>
      <c r="Y695" s="2" t="b">
        <f t="shared" si="779"/>
        <v>1</v>
      </c>
      <c r="Z695" s="2" t="s">
        <v>1400</v>
      </c>
      <c r="AB695" s="2" t="s">
        <v>83</v>
      </c>
      <c r="AC695" s="24" t="str">
        <f ca="1">IFERROR(__xludf.DUMMYFUNCTION("SPLIT(AB695,""_"")"),"Coastal")</f>
        <v>Coastal</v>
      </c>
      <c r="AD695" s="24"/>
      <c r="AE695" s="24">
        <f>VLOOKUP(J695,rangearea210527!$B$2:$C$1159,2,TRUE)</f>
        <v>80961.147859999997</v>
      </c>
      <c r="AF695" s="26" t="s">
        <v>118</v>
      </c>
      <c r="AG695" s="26">
        <v>49</v>
      </c>
      <c r="AH695" s="26" t="s">
        <v>84</v>
      </c>
      <c r="AI695" s="26" t="s">
        <v>85</v>
      </c>
      <c r="AJ695" s="27" t="s">
        <v>1734</v>
      </c>
      <c r="AK695" s="27"/>
      <c r="AL695" s="26"/>
      <c r="AM695" s="26">
        <v>0</v>
      </c>
      <c r="AN695" s="26">
        <v>0</v>
      </c>
      <c r="AO695" s="29">
        <v>0</v>
      </c>
      <c r="AP695" s="30"/>
      <c r="AQ695" s="30"/>
      <c r="AR695" s="30"/>
      <c r="AS695" s="1">
        <v>0</v>
      </c>
      <c r="AT695" s="1"/>
      <c r="AU695" s="1"/>
      <c r="AV695" s="1"/>
      <c r="AW695" s="1">
        <v>1</v>
      </c>
      <c r="AX695" s="1">
        <v>1</v>
      </c>
      <c r="AY695" s="1">
        <v>1</v>
      </c>
      <c r="BA695" s="1">
        <v>1</v>
      </c>
      <c r="BG695" s="1">
        <v>1</v>
      </c>
      <c r="BH695" s="1">
        <v>1</v>
      </c>
      <c r="BI695" s="1"/>
      <c r="BJ695" s="1">
        <v>1</v>
      </c>
      <c r="BK695" s="1">
        <v>1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>
        <v>0</v>
      </c>
    </row>
    <row r="696" spans="1:75" ht="15.75" hidden="1" customHeight="1" x14ac:dyDescent="0.3">
      <c r="A696" s="2">
        <v>690</v>
      </c>
      <c r="B696" s="2">
        <v>1</v>
      </c>
      <c r="C696" s="2" t="s">
        <v>1392</v>
      </c>
      <c r="D696" s="1">
        <v>12</v>
      </c>
      <c r="E696" s="2" t="str">
        <f t="shared" si="571"/>
        <v>12_Rajiformes</v>
      </c>
      <c r="F696" s="2" t="s">
        <v>1705</v>
      </c>
      <c r="G696" s="2" t="s">
        <v>1706</v>
      </c>
      <c r="H696" s="2" t="s">
        <v>1759</v>
      </c>
      <c r="I696" s="2" t="s">
        <v>1770</v>
      </c>
      <c r="J696" s="2" t="s">
        <v>1771</v>
      </c>
      <c r="K696" s="19" t="str">
        <f t="shared" si="572"/>
        <v>Dentiraja flindersi</v>
      </c>
      <c r="L696" s="20">
        <f>VLOOKUP($K696,GlobSheetPaste!$H$3:$P$1269,2,FALSE)</f>
        <v>195443</v>
      </c>
      <c r="M696" s="20">
        <f>VLOOKUP($K696,GlobSheetPaste!$H$3:$P$1269,3,FALSE)</f>
        <v>68619789</v>
      </c>
      <c r="N696" s="20" t="str">
        <f>VLOOKUP($K696,GlobSheetPaste!$H$3:$P$1269,4,FALSE)</f>
        <v>published</v>
      </c>
      <c r="O696" s="20" t="str">
        <f>VLOOKUP($K696,GlobSheetPaste!$H$3:$P$1269,5,FALSE)</f>
        <v>DD</v>
      </c>
      <c r="P696" s="20">
        <f>VLOOKUP($K696,GlobSheetPaste!$H$3:$P$1269,6,FALSE)</f>
        <v>2010</v>
      </c>
      <c r="Q696" s="20" t="str">
        <f>VLOOKUP($K696,GlobSheetPaste!$H$3:$P$1269,7,FALSE)</f>
        <v>DD</v>
      </c>
      <c r="R696" s="20" t="str">
        <f>VLOOKUP($K696,GlobSheetPaste!$H$3:$P$1269,8,FALSE)</f>
        <v>NA</v>
      </c>
      <c r="S696" s="20" t="str">
        <f t="shared" si="777"/>
        <v>NoChange</v>
      </c>
      <c r="T696" s="20" t="b">
        <f t="shared" si="573"/>
        <v>0</v>
      </c>
      <c r="U696" s="20">
        <f>VLOOKUP($K696,GlobSheetPaste!$H$3:$P$1269,9,FALSE)</f>
        <v>2015</v>
      </c>
      <c r="V696" s="19">
        <v>27</v>
      </c>
      <c r="W696" s="19">
        <v>54</v>
      </c>
      <c r="X696" s="2" t="b">
        <f t="shared" ref="X696:Y696" si="780">ISNUMBER(V696)</f>
        <v>1</v>
      </c>
      <c r="Y696" s="2" t="b">
        <f t="shared" si="780"/>
        <v>1</v>
      </c>
      <c r="Z696" s="2" t="s">
        <v>89</v>
      </c>
      <c r="AB696" s="2" t="s">
        <v>83</v>
      </c>
      <c r="AC696" s="24" t="str">
        <f ca="1">IFERROR(__xludf.DUMMYFUNCTION("SPLIT(AB696,""_"")"),"Coastal")</f>
        <v>Coastal</v>
      </c>
      <c r="AD696" s="24"/>
      <c r="AE696" s="24">
        <f>VLOOKUP(J696,rangearea210527!$B$2:$C$1159,2,TRUE)</f>
        <v>10558.314280000001</v>
      </c>
      <c r="AF696" s="26" t="s">
        <v>118</v>
      </c>
      <c r="AG696" s="26">
        <v>33</v>
      </c>
      <c r="AH696" s="26" t="s">
        <v>84</v>
      </c>
      <c r="AI696" s="26" t="s">
        <v>85</v>
      </c>
      <c r="AJ696" s="27" t="s">
        <v>1734</v>
      </c>
      <c r="AK696" s="27"/>
      <c r="AL696" s="26"/>
      <c r="AM696" s="26">
        <v>0</v>
      </c>
      <c r="AN696" s="26">
        <v>0</v>
      </c>
      <c r="AO696" s="29">
        <v>0</v>
      </c>
      <c r="AP696" s="30"/>
      <c r="AQ696" s="30"/>
      <c r="AR696" s="30"/>
      <c r="AS696" s="1">
        <v>0</v>
      </c>
      <c r="AT696" s="1"/>
      <c r="AU696" s="1"/>
      <c r="AV696" s="1"/>
      <c r="AW696" s="1">
        <v>1</v>
      </c>
      <c r="AX696" s="1">
        <v>1</v>
      </c>
      <c r="AY696" s="1">
        <v>1</v>
      </c>
      <c r="BA696" s="1">
        <v>1</v>
      </c>
      <c r="BG696" s="1">
        <v>1</v>
      </c>
      <c r="BH696" s="1">
        <v>1</v>
      </c>
      <c r="BI696" s="1"/>
      <c r="BJ696" s="1">
        <v>1</v>
      </c>
      <c r="BK696" s="1">
        <v>1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>
        <v>0</v>
      </c>
    </row>
    <row r="697" spans="1:75" ht="15.75" hidden="1" customHeight="1" x14ac:dyDescent="0.3">
      <c r="A697" s="2">
        <v>691</v>
      </c>
      <c r="B697" s="2">
        <v>1</v>
      </c>
      <c r="C697" s="2" t="s">
        <v>1392</v>
      </c>
      <c r="D697" s="1">
        <v>12</v>
      </c>
      <c r="E697" s="2" t="str">
        <f t="shared" si="571"/>
        <v>12_Rajiformes</v>
      </c>
      <c r="F697" s="2" t="s">
        <v>1705</v>
      </c>
      <c r="G697" s="2" t="s">
        <v>1706</v>
      </c>
      <c r="H697" s="2" t="s">
        <v>1759</v>
      </c>
      <c r="I697" s="2" t="s">
        <v>1772</v>
      </c>
      <c r="J697" s="2" t="s">
        <v>1773</v>
      </c>
      <c r="K697" s="19" t="str">
        <f t="shared" si="572"/>
        <v>Dentiraja healdi</v>
      </c>
      <c r="L697" s="20">
        <f>VLOOKUP($K697,GlobSheetPaste!$H$3:$P$1269,2,FALSE)</f>
        <v>195449</v>
      </c>
      <c r="M697" s="20">
        <f>VLOOKUP($K697,GlobSheetPaste!$H$3:$P$1269,3,FALSE)</f>
        <v>68621283</v>
      </c>
      <c r="N697" s="20" t="str">
        <f>VLOOKUP($K697,GlobSheetPaste!$H$3:$P$1269,4,FALSE)</f>
        <v>published</v>
      </c>
      <c r="O697" s="20" t="str">
        <f>VLOOKUP($K697,GlobSheetPaste!$H$3:$P$1269,5,FALSE)</f>
        <v>DD</v>
      </c>
      <c r="P697" s="20">
        <f>VLOOKUP($K697,GlobSheetPaste!$H$3:$P$1269,6,FALSE)</f>
        <v>2010</v>
      </c>
      <c r="Q697" s="20" t="str">
        <f>VLOOKUP($K697,GlobSheetPaste!$H$3:$P$1269,7,FALSE)</f>
        <v>LC</v>
      </c>
      <c r="R697" s="20" t="str">
        <f>VLOOKUP($K697,GlobSheetPaste!$H$3:$P$1269,8,FALSE)</f>
        <v>NA</v>
      </c>
      <c r="S697" s="20" t="str">
        <f t="shared" si="777"/>
        <v>non-genuine change</v>
      </c>
      <c r="T697" s="20" t="b">
        <f t="shared" si="573"/>
        <v>0</v>
      </c>
      <c r="U697" s="20">
        <f>VLOOKUP($K697,GlobSheetPaste!$H$3:$P$1269,9,FALSE)</f>
        <v>2015</v>
      </c>
      <c r="V697" s="19">
        <v>305</v>
      </c>
      <c r="W697" s="19">
        <v>520</v>
      </c>
      <c r="X697" s="2" t="b">
        <f t="shared" ref="X697:Y697" si="781">ISNUMBER(V697)</f>
        <v>1</v>
      </c>
      <c r="Y697" s="2" t="b">
        <f t="shared" si="781"/>
        <v>1</v>
      </c>
      <c r="Z697" s="2" t="s">
        <v>1400</v>
      </c>
      <c r="AB697" s="2" t="s">
        <v>178</v>
      </c>
      <c r="AC697" s="24" t="str">
        <f ca="1">IFERROR(__xludf.DUMMYFUNCTION("SPLIT(AB697,""_"")"),"Deepwater")</f>
        <v>Deepwater</v>
      </c>
      <c r="AD697" s="24"/>
      <c r="AE697" s="24">
        <f>VLOOKUP(J697,rangearea210527!$B$2:$C$1159,2,TRUE)</f>
        <v>13363.51916</v>
      </c>
      <c r="AF697" s="26" t="s">
        <v>118</v>
      </c>
      <c r="AG697" s="26">
        <v>72</v>
      </c>
      <c r="AH697" s="26" t="s">
        <v>84</v>
      </c>
      <c r="AI697" s="26" t="s">
        <v>98</v>
      </c>
      <c r="AJ697" s="27" t="s">
        <v>1710</v>
      </c>
      <c r="AK697" s="27"/>
      <c r="AL697" s="26"/>
      <c r="AM697" s="26">
        <v>1</v>
      </c>
      <c r="AN697" s="26">
        <v>0</v>
      </c>
      <c r="AO697" s="29">
        <v>0</v>
      </c>
      <c r="AP697" s="30"/>
      <c r="AQ697" s="30"/>
      <c r="AR697" s="30"/>
      <c r="AS697" s="1">
        <v>0</v>
      </c>
      <c r="AT697" s="1"/>
      <c r="AU697" s="1"/>
      <c r="AV697" s="1"/>
      <c r="AW697" s="1">
        <v>0</v>
      </c>
      <c r="AX697" s="1">
        <v>0</v>
      </c>
      <c r="AY697" s="1">
        <v>1</v>
      </c>
      <c r="BC697" s="1">
        <v>1</v>
      </c>
      <c r="BH697" s="1">
        <v>1</v>
      </c>
      <c r="BJ697" s="1">
        <v>1</v>
      </c>
      <c r="BK697" s="1"/>
      <c r="BL697" s="1">
        <v>1</v>
      </c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>
        <v>0</v>
      </c>
    </row>
    <row r="698" spans="1:75" ht="15.75" hidden="1" customHeight="1" x14ac:dyDescent="0.3">
      <c r="A698" s="2">
        <v>692</v>
      </c>
      <c r="B698" s="2">
        <v>1</v>
      </c>
      <c r="C698" s="2" t="s">
        <v>1392</v>
      </c>
      <c r="D698" s="1">
        <v>12</v>
      </c>
      <c r="E698" s="2" t="str">
        <f t="shared" si="571"/>
        <v>12_Rajiformes</v>
      </c>
      <c r="F698" s="2" t="s">
        <v>1705</v>
      </c>
      <c r="G698" s="2" t="s">
        <v>1706</v>
      </c>
      <c r="H698" s="2" t="s">
        <v>1759</v>
      </c>
      <c r="I698" s="2" t="s">
        <v>1774</v>
      </c>
      <c r="J698" s="2" t="s">
        <v>1775</v>
      </c>
      <c r="K698" s="19" t="str">
        <f t="shared" si="572"/>
        <v>Dentiraja lemprieri</v>
      </c>
      <c r="L698" s="20">
        <f>VLOOKUP($K698,GlobSheetPaste!$H$3:$P$1269,2,FALSE)</f>
        <v>161489</v>
      </c>
      <c r="M698" s="20">
        <f>VLOOKUP($K698,GlobSheetPaste!$H$3:$P$1269,3,FALSE)</f>
        <v>68619906</v>
      </c>
      <c r="N698" s="20" t="str">
        <f>VLOOKUP($K698,GlobSheetPaste!$H$3:$P$1269,4,FALSE)</f>
        <v>published</v>
      </c>
      <c r="O698" s="20" t="str">
        <f>VLOOKUP($K698,GlobSheetPaste!$H$3:$P$1269,5,FALSE)</f>
        <v>LC</v>
      </c>
      <c r="P698" s="20">
        <f>VLOOKUP($K698,GlobSheetPaste!$H$3:$P$1269,6,FALSE)</f>
        <v>2008</v>
      </c>
      <c r="Q698" s="20" t="str">
        <f>VLOOKUP($K698,GlobSheetPaste!$H$3:$P$1269,7,FALSE)</f>
        <v>LC</v>
      </c>
      <c r="R698" s="20" t="str">
        <f>VLOOKUP($K698,GlobSheetPaste!$H$3:$P$1269,8,FALSE)</f>
        <v>NA</v>
      </c>
      <c r="S698" s="20" t="str">
        <f t="shared" si="777"/>
        <v>NoChange</v>
      </c>
      <c r="T698" s="20" t="b">
        <f t="shared" si="573"/>
        <v>0</v>
      </c>
      <c r="U698" s="20">
        <f>VLOOKUP($K698,GlobSheetPaste!$H$3:$P$1269,9,FALSE)</f>
        <v>2015</v>
      </c>
      <c r="V698" s="19">
        <v>1</v>
      </c>
      <c r="W698" s="19">
        <v>170</v>
      </c>
      <c r="X698" s="2" t="b">
        <f t="shared" ref="X698:Y698" si="782">ISNUMBER(V698)</f>
        <v>1</v>
      </c>
      <c r="Y698" s="2" t="b">
        <f t="shared" si="782"/>
        <v>1</v>
      </c>
      <c r="Z698" s="2" t="s">
        <v>89</v>
      </c>
      <c r="AB698" s="2" t="s">
        <v>83</v>
      </c>
      <c r="AC698" s="24" t="str">
        <f ca="1">IFERROR(__xludf.DUMMYFUNCTION("SPLIT(AB698,""_"")"),"Coastal")</f>
        <v>Coastal</v>
      </c>
      <c r="AD698" s="24"/>
      <c r="AE698" s="24">
        <f>VLOOKUP(J698,rangearea210527!$B$2:$C$1159,2,TRUE)</f>
        <v>157176.6305</v>
      </c>
      <c r="AF698" s="26" t="s">
        <v>118</v>
      </c>
      <c r="AG698" s="26">
        <v>55</v>
      </c>
      <c r="AH698" s="26" t="s">
        <v>84</v>
      </c>
      <c r="AI698" s="26" t="s">
        <v>98</v>
      </c>
      <c r="AJ698" s="27" t="s">
        <v>1710</v>
      </c>
      <c r="AK698" s="27"/>
      <c r="AL698" s="26"/>
      <c r="AM698" s="26">
        <v>0</v>
      </c>
      <c r="AN698" s="26">
        <v>0</v>
      </c>
      <c r="AO698" s="29">
        <v>0</v>
      </c>
      <c r="AP698" s="30"/>
      <c r="AQ698" s="30"/>
      <c r="AR698" s="30"/>
      <c r="AS698" s="1">
        <v>0</v>
      </c>
      <c r="AT698" s="1"/>
      <c r="AU698" s="1"/>
      <c r="AV698" s="1"/>
      <c r="AW698" s="1">
        <v>1</v>
      </c>
      <c r="AX698" s="1">
        <v>1</v>
      </c>
      <c r="AY698" s="1">
        <v>1</v>
      </c>
      <c r="BA698" s="1">
        <v>1</v>
      </c>
      <c r="BH698" s="1">
        <v>1</v>
      </c>
      <c r="BJ698" s="1">
        <v>1</v>
      </c>
      <c r="BK698" s="1">
        <v>1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>
        <v>0</v>
      </c>
    </row>
    <row r="699" spans="1:75" ht="15.75" hidden="1" customHeight="1" x14ac:dyDescent="0.3">
      <c r="A699" s="2">
        <v>693</v>
      </c>
      <c r="B699" s="2">
        <v>1</v>
      </c>
      <c r="C699" s="2" t="s">
        <v>1392</v>
      </c>
      <c r="D699" s="1">
        <v>12</v>
      </c>
      <c r="E699" s="2" t="str">
        <f t="shared" si="571"/>
        <v>12_Rajiformes</v>
      </c>
      <c r="F699" s="2" t="s">
        <v>1705</v>
      </c>
      <c r="G699" s="2" t="s">
        <v>1706</v>
      </c>
      <c r="H699" s="2" t="s">
        <v>1759</v>
      </c>
      <c r="I699" s="1" t="s">
        <v>1776</v>
      </c>
      <c r="J699" s="1" t="s">
        <v>1777</v>
      </c>
      <c r="K699" s="19" t="str">
        <f t="shared" si="572"/>
        <v>Dentiraja oculus</v>
      </c>
      <c r="L699" s="20">
        <f>VLOOKUP($K699,GlobSheetPaste!$H$3:$P$1269,2,FALSE)</f>
        <v>195451</v>
      </c>
      <c r="M699" s="20">
        <f>VLOOKUP($K699,GlobSheetPaste!$H$3:$P$1269,3,FALSE)</f>
        <v>68621509</v>
      </c>
      <c r="N699" s="20" t="str">
        <f>VLOOKUP($K699,GlobSheetPaste!$H$3:$P$1269,4,FALSE)</f>
        <v>published</v>
      </c>
      <c r="O699" s="20" t="str">
        <f>VLOOKUP($K699,GlobSheetPaste!$H$3:$P$1269,5,FALSE)</f>
        <v>LC</v>
      </c>
      <c r="P699" s="20">
        <f>VLOOKUP($K699,GlobSheetPaste!$H$3:$P$1269,6,FALSE)</f>
        <v>2010</v>
      </c>
      <c r="Q699" s="20" t="str">
        <f>VLOOKUP($K699,GlobSheetPaste!$H$3:$P$1269,7,FALSE)</f>
        <v>LC</v>
      </c>
      <c r="R699" s="20" t="str">
        <f>VLOOKUP($K699,GlobSheetPaste!$H$3:$P$1269,8,FALSE)</f>
        <v>NA</v>
      </c>
      <c r="S699" s="20" t="str">
        <f t="shared" si="777"/>
        <v>NoChange</v>
      </c>
      <c r="T699" s="20" t="b">
        <f t="shared" si="573"/>
        <v>0</v>
      </c>
      <c r="U699" s="20">
        <f>VLOOKUP($K699,GlobSheetPaste!$H$3:$P$1269,9,FALSE)</f>
        <v>2015</v>
      </c>
      <c r="V699" s="19">
        <v>200</v>
      </c>
      <c r="W699" s="19">
        <v>390</v>
      </c>
      <c r="X699" s="2" t="b">
        <f t="shared" ref="X699:Y699" si="783">ISNUMBER(V699)</f>
        <v>1</v>
      </c>
      <c r="Y699" s="2" t="b">
        <f t="shared" si="783"/>
        <v>1</v>
      </c>
      <c r="Z699" s="2" t="s">
        <v>1778</v>
      </c>
      <c r="AB699" s="2" t="s">
        <v>178</v>
      </c>
      <c r="AC699" s="24" t="str">
        <f ca="1">IFERROR(__xludf.DUMMYFUNCTION("SPLIT(AB699,""_"")"),"Deepwater")</f>
        <v>Deepwater</v>
      </c>
      <c r="AD699" s="24"/>
      <c r="AE699" s="24">
        <f>VLOOKUP(J699,rangearea210527!$B$2:$C$1159,2,TRUE)</f>
        <v>5807.803457</v>
      </c>
      <c r="AF699" s="26" t="s">
        <v>118</v>
      </c>
      <c r="AG699" s="26">
        <v>55.7</v>
      </c>
      <c r="AH699" s="26" t="s">
        <v>84</v>
      </c>
      <c r="AI699" s="26" t="s">
        <v>98</v>
      </c>
      <c r="AJ699" s="27" t="s">
        <v>1710</v>
      </c>
      <c r="AK699" s="27"/>
      <c r="AL699" s="26"/>
      <c r="AM699" s="26">
        <v>1</v>
      </c>
      <c r="AN699" s="26">
        <v>0</v>
      </c>
      <c r="AO699" s="29">
        <v>0</v>
      </c>
      <c r="AP699" s="30"/>
      <c r="AQ699" s="30"/>
      <c r="AR699" s="30"/>
      <c r="AS699" s="1">
        <v>0</v>
      </c>
      <c r="AT699" s="1"/>
      <c r="AU699" s="1"/>
      <c r="AV699" s="1"/>
      <c r="AW699" s="1">
        <v>0</v>
      </c>
      <c r="AX699" s="1">
        <v>0</v>
      </c>
      <c r="AY699" s="1">
        <v>1</v>
      </c>
      <c r="BC699" s="1">
        <v>1</v>
      </c>
      <c r="BH699" s="1">
        <v>1</v>
      </c>
      <c r="BJ699" s="1">
        <v>1</v>
      </c>
      <c r="BL699" s="1">
        <v>1</v>
      </c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>
        <v>0</v>
      </c>
    </row>
    <row r="700" spans="1:75" ht="15.75" hidden="1" customHeight="1" x14ac:dyDescent="0.3">
      <c r="A700" s="2">
        <v>694</v>
      </c>
      <c r="B700" s="2">
        <v>1</v>
      </c>
      <c r="C700" s="2" t="s">
        <v>1392</v>
      </c>
      <c r="D700" s="1">
        <v>12</v>
      </c>
      <c r="E700" s="2" t="str">
        <f t="shared" si="571"/>
        <v>12_Rajiformes</v>
      </c>
      <c r="F700" s="2" t="s">
        <v>1705</v>
      </c>
      <c r="G700" s="2" t="s">
        <v>1706</v>
      </c>
      <c r="H700" s="2" t="s">
        <v>1759</v>
      </c>
      <c r="I700" s="2" t="s">
        <v>1779</v>
      </c>
      <c r="J700" s="2" t="s">
        <v>1780</v>
      </c>
      <c r="K700" s="19" t="str">
        <f t="shared" si="572"/>
        <v>Dentiraja polyommata</v>
      </c>
      <c r="L700" s="20">
        <f>VLOOKUP($K700,GlobSheetPaste!$H$3:$P$1269,2,FALSE)</f>
        <v>202053</v>
      </c>
      <c r="M700" s="20">
        <f>VLOOKUP($K700,GlobSheetPaste!$H$3:$P$1269,3,FALSE)</f>
        <v>68621618</v>
      </c>
      <c r="N700" s="20" t="str">
        <f>VLOOKUP($K700,GlobSheetPaste!$H$3:$P$1269,4,FALSE)</f>
        <v>published</v>
      </c>
      <c r="O700" s="20" t="str">
        <f>VLOOKUP($K700,GlobSheetPaste!$H$3:$P$1269,5,FALSE)</f>
        <v>LC</v>
      </c>
      <c r="P700" s="20">
        <f>VLOOKUP($K700,GlobSheetPaste!$H$3:$P$1269,6,FALSE)</f>
        <v>2011</v>
      </c>
      <c r="Q700" s="20" t="str">
        <f>VLOOKUP($K700,GlobSheetPaste!$H$3:$P$1269,7,FALSE)</f>
        <v>LC</v>
      </c>
      <c r="R700" s="20" t="str">
        <f>VLOOKUP($K700,GlobSheetPaste!$H$3:$P$1269,8,FALSE)</f>
        <v>NA</v>
      </c>
      <c r="S700" s="20" t="str">
        <f t="shared" si="777"/>
        <v>NoChange</v>
      </c>
      <c r="T700" s="20" t="b">
        <f t="shared" si="573"/>
        <v>0</v>
      </c>
      <c r="U700" s="20">
        <f>VLOOKUP($K700,GlobSheetPaste!$H$3:$P$1269,9,FALSE)</f>
        <v>2015</v>
      </c>
      <c r="V700" s="19">
        <v>135</v>
      </c>
      <c r="W700" s="19">
        <v>400</v>
      </c>
      <c r="X700" s="2" t="b">
        <f t="shared" ref="X700:Y700" si="784">ISNUMBER(V700)</f>
        <v>1</v>
      </c>
      <c r="Y700" s="2" t="b">
        <f t="shared" si="784"/>
        <v>1</v>
      </c>
      <c r="Z700" s="2" t="s">
        <v>1400</v>
      </c>
      <c r="AB700" s="2" t="s">
        <v>278</v>
      </c>
      <c r="AC700" s="24" t="str">
        <f ca="1">IFERROR(__xludf.DUMMYFUNCTION("SPLIT(AB700,""_"")"),"Deepwater")</f>
        <v>Deepwater</v>
      </c>
      <c r="AD700" s="24" t="str">
        <f ca="1">IFERROR(__xludf.DUMMYFUNCTION("""COMPUTED_VALUE"""),"Coastal")</f>
        <v>Coastal</v>
      </c>
      <c r="AE700" s="24">
        <f>VLOOKUP(J700,rangearea210527!$B$2:$C$1159,2,TRUE)</f>
        <v>39721.342420000001</v>
      </c>
      <c r="AF700" s="26" t="s">
        <v>118</v>
      </c>
      <c r="AG700" s="26">
        <v>38</v>
      </c>
      <c r="AH700" s="26" t="s">
        <v>84</v>
      </c>
      <c r="AI700" s="26" t="s">
        <v>85</v>
      </c>
      <c r="AJ700" s="27" t="s">
        <v>1734</v>
      </c>
      <c r="AK700" s="27"/>
      <c r="AL700" s="26">
        <v>7.5</v>
      </c>
      <c r="AM700" s="26">
        <v>1</v>
      </c>
      <c r="AN700" s="26">
        <v>0</v>
      </c>
      <c r="AO700" s="29">
        <v>0</v>
      </c>
      <c r="AP700" s="30"/>
      <c r="AQ700" s="30"/>
      <c r="AR700" s="30"/>
      <c r="AS700" s="1">
        <v>0</v>
      </c>
      <c r="AT700" s="1"/>
      <c r="AU700" s="1"/>
      <c r="AV700" s="1"/>
      <c r="AW700" s="1">
        <v>1</v>
      </c>
      <c r="AX700" s="1">
        <v>1</v>
      </c>
      <c r="AY700" s="1">
        <v>1</v>
      </c>
      <c r="BC700" s="1">
        <v>1</v>
      </c>
      <c r="BH700" s="1">
        <v>1</v>
      </c>
      <c r="BJ700" s="1">
        <v>1</v>
      </c>
      <c r="BK700" s="1"/>
      <c r="BL700" s="1">
        <v>1</v>
      </c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>
        <v>0</v>
      </c>
    </row>
    <row r="701" spans="1:75" ht="15.75" hidden="1" customHeight="1" x14ac:dyDescent="0.3">
      <c r="A701" s="2">
        <v>695</v>
      </c>
      <c r="B701" s="2">
        <v>1</v>
      </c>
      <c r="C701" s="2" t="s">
        <v>1392</v>
      </c>
      <c r="D701" s="1">
        <v>12</v>
      </c>
      <c r="E701" s="2" t="str">
        <f t="shared" si="571"/>
        <v>12_Rajiformes</v>
      </c>
      <c r="F701" s="2" t="s">
        <v>1705</v>
      </c>
      <c r="G701" s="2" t="s">
        <v>1706</v>
      </c>
      <c r="H701" s="2" t="s">
        <v>1781</v>
      </c>
      <c r="I701" s="2" t="s">
        <v>1782</v>
      </c>
      <c r="J701" s="2" t="s">
        <v>1783</v>
      </c>
      <c r="K701" s="19" t="str">
        <f t="shared" si="572"/>
        <v>Dipturus acrobelus</v>
      </c>
      <c r="L701" s="20">
        <f>VLOOKUP($K701,GlobSheetPaste!$H$3:$P$1269,2,FALSE)</f>
        <v>195444</v>
      </c>
      <c r="M701" s="20">
        <f>VLOOKUP($K701,GlobSheetPaste!$H$3:$P$1269,3,FALSE)</f>
        <v>68620069</v>
      </c>
      <c r="N701" s="20" t="str">
        <f>VLOOKUP($K701,GlobSheetPaste!$H$3:$P$1269,4,FALSE)</f>
        <v>published</v>
      </c>
      <c r="O701" s="20" t="str">
        <f>VLOOKUP($K701,GlobSheetPaste!$H$3:$P$1269,5,FALSE)</f>
        <v>LC</v>
      </c>
      <c r="P701" s="20">
        <f>VLOOKUP($K701,GlobSheetPaste!$H$3:$P$1269,6,FALSE)</f>
        <v>2010</v>
      </c>
      <c r="Q701" s="20" t="str">
        <f>VLOOKUP($K701,GlobSheetPaste!$H$3:$P$1269,7,FALSE)</f>
        <v>LC</v>
      </c>
      <c r="R701" s="20" t="str">
        <f>VLOOKUP($K701,GlobSheetPaste!$H$3:$P$1269,8,FALSE)</f>
        <v>NA</v>
      </c>
      <c r="S701" s="20" t="str">
        <f t="shared" si="777"/>
        <v>NoChange</v>
      </c>
      <c r="T701" s="20" t="b">
        <f t="shared" si="573"/>
        <v>0</v>
      </c>
      <c r="U701" s="20">
        <f>VLOOKUP($K701,GlobSheetPaste!$H$3:$P$1269,9,FALSE)</f>
        <v>2015</v>
      </c>
      <c r="V701" s="19">
        <v>446</v>
      </c>
      <c r="W701" s="19">
        <v>1328</v>
      </c>
      <c r="X701" s="2" t="b">
        <f t="shared" ref="X701:Y701" si="785">ISNUMBER(V701)</f>
        <v>1</v>
      </c>
      <c r="Y701" s="2" t="b">
        <f t="shared" si="785"/>
        <v>1</v>
      </c>
      <c r="Z701" s="2" t="s">
        <v>89</v>
      </c>
      <c r="AB701" s="2" t="s">
        <v>178</v>
      </c>
      <c r="AC701" s="24" t="str">
        <f ca="1">IFERROR(__xludf.DUMMYFUNCTION("SPLIT(AB701,""_"")"),"Deepwater")</f>
        <v>Deepwater</v>
      </c>
      <c r="AD701" s="24"/>
      <c r="AE701" s="24">
        <f>VLOOKUP(J701,rangearea210527!$B$2:$C$1159,2,TRUE)</f>
        <v>84377.204079999996</v>
      </c>
      <c r="AF701" s="26" t="s">
        <v>118</v>
      </c>
      <c r="AG701" s="26">
        <v>137</v>
      </c>
      <c r="AH701" s="26" t="s">
        <v>84</v>
      </c>
      <c r="AI701" s="26" t="s">
        <v>91</v>
      </c>
      <c r="AJ701" s="27" t="s">
        <v>1713</v>
      </c>
      <c r="AK701" s="27"/>
      <c r="AL701" s="26"/>
      <c r="AM701" s="26">
        <v>1</v>
      </c>
      <c r="AN701" s="26">
        <v>0</v>
      </c>
      <c r="AO701" s="29">
        <v>0</v>
      </c>
      <c r="AP701" s="30"/>
      <c r="AQ701" s="30"/>
      <c r="AR701" s="30"/>
      <c r="AS701" s="1">
        <v>0</v>
      </c>
      <c r="AT701" s="1"/>
      <c r="AU701" s="1"/>
      <c r="AV701" s="1"/>
      <c r="AW701" s="1">
        <v>0</v>
      </c>
      <c r="AX701" s="1">
        <v>0</v>
      </c>
      <c r="AY701" s="1">
        <v>1</v>
      </c>
      <c r="BC701" s="1">
        <v>1</v>
      </c>
      <c r="BH701" s="1">
        <v>1</v>
      </c>
      <c r="BJ701" s="1">
        <v>1</v>
      </c>
      <c r="BK701" s="1"/>
      <c r="BL701" s="1">
        <v>1</v>
      </c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>
        <v>0</v>
      </c>
    </row>
    <row r="702" spans="1:75" ht="15.75" hidden="1" customHeight="1" x14ac:dyDescent="0.3">
      <c r="A702" s="2">
        <v>696</v>
      </c>
      <c r="B702" s="2">
        <v>1</v>
      </c>
      <c r="C702" s="2" t="s">
        <v>1392</v>
      </c>
      <c r="D702" s="1">
        <v>12</v>
      </c>
      <c r="E702" s="2" t="str">
        <f t="shared" si="571"/>
        <v>12_Rajiformes</v>
      </c>
      <c r="F702" s="2" t="s">
        <v>1705</v>
      </c>
      <c r="G702" s="2" t="s">
        <v>1706</v>
      </c>
      <c r="H702" s="2" t="s">
        <v>1781</v>
      </c>
      <c r="I702" s="2" t="s">
        <v>1784</v>
      </c>
      <c r="J702" s="2" t="s">
        <v>1785</v>
      </c>
      <c r="K702" s="19" t="str">
        <f t="shared" si="572"/>
        <v>Dipturus amphispinus</v>
      </c>
      <c r="L702" s="20">
        <f>VLOOKUP($K702,GlobSheetPaste!$H$3:$P$1269,2,FALSE)</f>
        <v>162215803</v>
      </c>
      <c r="M702" s="20">
        <f>VLOOKUP($K702,GlobSheetPaste!$H$3:$P$1269,3,FALSE)</f>
        <v>162215808</v>
      </c>
      <c r="N702" s="20" t="str">
        <f>VLOOKUP($K702,GlobSheetPaste!$H$3:$P$1269,4,FALSE)</f>
        <v>published</v>
      </c>
      <c r="O702" s="20" t="str">
        <f>VLOOKUP($K702,GlobSheetPaste!$H$3:$P$1269,5,FALSE)</f>
        <v>NE</v>
      </c>
      <c r="P702" s="20" t="str">
        <f>VLOOKUP($K702,GlobSheetPaste!$H$3:$P$1269,6,FALSE)</f>
        <v>NA</v>
      </c>
      <c r="Q702" s="20" t="str">
        <f>VLOOKUP($K702,GlobSheetPaste!$H$3:$P$1269,7,FALSE)</f>
        <v>DD</v>
      </c>
      <c r="R702" s="20" t="str">
        <f>VLOOKUP($K702,GlobSheetPaste!$H$3:$P$1269,8,FALSE)</f>
        <v>NA</v>
      </c>
      <c r="S702" s="1" t="s">
        <v>117</v>
      </c>
      <c r="T702" s="20" t="b">
        <f t="shared" si="573"/>
        <v>0</v>
      </c>
      <c r="U702" s="22">
        <f>VLOOKUP($K702,GlobSheetPaste!$H$3:$P$1269,9,FALSE)</f>
        <v>43891</v>
      </c>
      <c r="V702" s="19" t="s">
        <v>267</v>
      </c>
      <c r="W702" s="19" t="s">
        <v>267</v>
      </c>
      <c r="X702" s="2" t="b">
        <f t="shared" ref="X702:Y702" si="786">ISNUMBER(V702)</f>
        <v>0</v>
      </c>
      <c r="Y702" s="2" t="b">
        <f t="shared" si="786"/>
        <v>0</v>
      </c>
      <c r="Z702" s="1" t="s">
        <v>1786</v>
      </c>
      <c r="AA702" s="1"/>
      <c r="AB702" s="1" t="s">
        <v>178</v>
      </c>
      <c r="AC702" s="24" t="str">
        <f ca="1">IFERROR(__xludf.DUMMYFUNCTION("SPLIT(AB702,""_"")"),"Deepwater")</f>
        <v>Deepwater</v>
      </c>
      <c r="AD702" s="24"/>
      <c r="AE702" s="24">
        <f>VLOOKUP(J702,rangearea210527!$B$2:$C$1159,2,TRUE)</f>
        <v>84377.204079999996</v>
      </c>
      <c r="AF702" s="26" t="s">
        <v>118</v>
      </c>
      <c r="AG702" s="26">
        <v>90</v>
      </c>
      <c r="AH702" s="26" t="s">
        <v>84</v>
      </c>
      <c r="AI702" s="26" t="s">
        <v>98</v>
      </c>
      <c r="AJ702" s="27" t="s">
        <v>1710</v>
      </c>
      <c r="AK702" s="27"/>
      <c r="AL702" s="26"/>
      <c r="AM702" s="26">
        <v>1</v>
      </c>
      <c r="AN702" s="26">
        <v>0</v>
      </c>
      <c r="AO702" s="29">
        <v>0</v>
      </c>
      <c r="AP702" s="30"/>
      <c r="AQ702" s="30"/>
      <c r="AR702" s="30"/>
      <c r="AS702" s="1">
        <v>1</v>
      </c>
      <c r="AT702" s="1"/>
      <c r="AU702" s="1"/>
      <c r="AV702" s="1"/>
      <c r="AW702" s="1">
        <v>0</v>
      </c>
      <c r="AX702" s="1">
        <v>0</v>
      </c>
      <c r="AY702" s="1">
        <v>1</v>
      </c>
      <c r="BC702" s="1">
        <v>1</v>
      </c>
      <c r="BG702" s="1">
        <v>1</v>
      </c>
      <c r="BH702" s="1">
        <v>1</v>
      </c>
      <c r="BI702" s="1"/>
      <c r="BJ702" s="1">
        <v>1</v>
      </c>
      <c r="BK702" s="1"/>
      <c r="BL702" s="1">
        <v>1</v>
      </c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>
        <v>0</v>
      </c>
    </row>
    <row r="703" spans="1:75" ht="15.75" hidden="1" customHeight="1" x14ac:dyDescent="0.3">
      <c r="A703" s="2">
        <v>697</v>
      </c>
      <c r="B703" s="2">
        <v>1</v>
      </c>
      <c r="C703" s="2" t="s">
        <v>1392</v>
      </c>
      <c r="D703" s="1">
        <v>12</v>
      </c>
      <c r="E703" s="2" t="str">
        <f t="shared" si="571"/>
        <v>12_Rajiformes</v>
      </c>
      <c r="F703" s="2" t="s">
        <v>1705</v>
      </c>
      <c r="G703" s="2" t="s">
        <v>1706</v>
      </c>
      <c r="H703" s="2" t="s">
        <v>1781</v>
      </c>
      <c r="I703" s="2" t="s">
        <v>1787</v>
      </c>
      <c r="J703" s="2" t="s">
        <v>1788</v>
      </c>
      <c r="K703" s="19" t="str">
        <f t="shared" si="572"/>
        <v>Dipturus apricus</v>
      </c>
      <c r="L703" s="20">
        <f>VLOOKUP($K703,GlobSheetPaste!$H$3:$P$1269,2,FALSE)</f>
        <v>195445</v>
      </c>
      <c r="M703" s="20">
        <f>VLOOKUP($K703,GlobSheetPaste!$H$3:$P$1269,3,FALSE)</f>
        <v>68620232</v>
      </c>
      <c r="N703" s="20" t="str">
        <f>VLOOKUP($K703,GlobSheetPaste!$H$3:$P$1269,4,FALSE)</f>
        <v>published</v>
      </c>
      <c r="O703" s="20" t="str">
        <f>VLOOKUP($K703,GlobSheetPaste!$H$3:$P$1269,5,FALSE)</f>
        <v>LC</v>
      </c>
      <c r="P703" s="20">
        <f>VLOOKUP($K703,GlobSheetPaste!$H$3:$P$1269,6,FALSE)</f>
        <v>2010</v>
      </c>
      <c r="Q703" s="20" t="str">
        <f>VLOOKUP($K703,GlobSheetPaste!$H$3:$P$1269,7,FALSE)</f>
        <v>LC</v>
      </c>
      <c r="R703" s="20" t="str">
        <f>VLOOKUP($K703,GlobSheetPaste!$H$3:$P$1269,8,FALSE)</f>
        <v>NA</v>
      </c>
      <c r="S703" s="20" t="str">
        <f>IF(O703=Q703,"NoChange","non-genuine change")</f>
        <v>NoChange</v>
      </c>
      <c r="T703" s="20" t="b">
        <f t="shared" si="573"/>
        <v>0</v>
      </c>
      <c r="U703" s="20">
        <f>VLOOKUP($K703,GlobSheetPaste!$H$3:$P$1269,9,FALSE)</f>
        <v>2015</v>
      </c>
      <c r="V703" s="19">
        <v>196</v>
      </c>
      <c r="W703" s="19">
        <v>606</v>
      </c>
      <c r="X703" s="2" t="b">
        <f t="shared" ref="X703:Y703" si="787">ISNUMBER(V703)</f>
        <v>1</v>
      </c>
      <c r="Y703" s="2" t="b">
        <f t="shared" si="787"/>
        <v>1</v>
      </c>
      <c r="Z703" s="2" t="s">
        <v>89</v>
      </c>
      <c r="AB703" s="2" t="s">
        <v>178</v>
      </c>
      <c r="AC703" s="24" t="str">
        <f ca="1">IFERROR(__xludf.DUMMYFUNCTION("SPLIT(AB703,""_"")"),"Deepwater")</f>
        <v>Deepwater</v>
      </c>
      <c r="AD703" s="24"/>
      <c r="AE703" s="24">
        <f>VLOOKUP(J703,rangearea210527!$B$2:$C$1159,2,TRUE)</f>
        <v>58863.778630000001</v>
      </c>
      <c r="AF703" s="26" t="s">
        <v>118</v>
      </c>
      <c r="AG703" s="26">
        <v>77</v>
      </c>
      <c r="AH703" s="26" t="s">
        <v>84</v>
      </c>
      <c r="AI703" s="26" t="s">
        <v>98</v>
      </c>
      <c r="AJ703" s="27" t="s">
        <v>1710</v>
      </c>
      <c r="AK703" s="27"/>
      <c r="AL703" s="26"/>
      <c r="AM703" s="26">
        <v>1</v>
      </c>
      <c r="AN703" s="26">
        <v>0</v>
      </c>
      <c r="AO703" s="29">
        <v>0</v>
      </c>
      <c r="AP703" s="30"/>
      <c r="AQ703" s="30"/>
      <c r="AR703" s="30"/>
      <c r="AS703" s="1">
        <v>0</v>
      </c>
      <c r="AT703" s="1"/>
      <c r="AU703" s="1"/>
      <c r="AV703" s="1"/>
      <c r="AW703" s="1">
        <v>0</v>
      </c>
      <c r="AX703" s="1">
        <v>0</v>
      </c>
      <c r="AY703" s="1">
        <v>1</v>
      </c>
      <c r="BC703" s="1">
        <v>1</v>
      </c>
      <c r="BH703" s="1">
        <v>1</v>
      </c>
      <c r="BJ703" s="1">
        <v>1</v>
      </c>
      <c r="BL703" s="1">
        <v>1</v>
      </c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>
        <v>0</v>
      </c>
    </row>
    <row r="704" spans="1:75" ht="15.75" hidden="1" customHeight="1" x14ac:dyDescent="0.3">
      <c r="A704" s="2">
        <v>698</v>
      </c>
      <c r="B704" s="2">
        <v>1</v>
      </c>
      <c r="C704" s="2" t="s">
        <v>1392</v>
      </c>
      <c r="D704" s="1">
        <v>12</v>
      </c>
      <c r="E704" s="2" t="str">
        <f t="shared" si="571"/>
        <v>12_Rajiformes</v>
      </c>
      <c r="F704" s="2" t="s">
        <v>1705</v>
      </c>
      <c r="G704" s="2" t="s">
        <v>1706</v>
      </c>
      <c r="H704" s="2" t="s">
        <v>1781</v>
      </c>
      <c r="I704" s="2" t="s">
        <v>1789</v>
      </c>
      <c r="J704" s="2" t="s">
        <v>1790</v>
      </c>
      <c r="K704" s="19" t="str">
        <f t="shared" si="572"/>
        <v>Dipturus argentinensis</v>
      </c>
      <c r="L704" s="20">
        <f>VLOOKUP($K704,GlobSheetPaste!$H$3:$P$1269,2,FALSE)</f>
        <v>129495924</v>
      </c>
      <c r="M704" s="20">
        <f>VLOOKUP($K704,GlobSheetPaste!$H$3:$P$1269,3,FALSE)</f>
        <v>129495933</v>
      </c>
      <c r="N704" s="20" t="str">
        <f>VLOOKUP($K704,GlobSheetPaste!$H$3:$P$1269,4,FALSE)</f>
        <v>published</v>
      </c>
      <c r="O704" s="20" t="str">
        <f>VLOOKUP($K704,GlobSheetPaste!$H$3:$P$1269,5,FALSE)</f>
        <v>NE</v>
      </c>
      <c r="P704" s="20" t="str">
        <f>VLOOKUP($K704,GlobSheetPaste!$H$3:$P$1269,6,FALSE)</f>
        <v>NA</v>
      </c>
      <c r="Q704" s="20" t="str">
        <f>VLOOKUP($K704,GlobSheetPaste!$H$3:$P$1269,7,FALSE)</f>
        <v>DD</v>
      </c>
      <c r="R704" s="20" t="str">
        <f>VLOOKUP($K704,GlobSheetPaste!$H$3:$P$1269,8,FALSE)</f>
        <v>NA</v>
      </c>
      <c r="S704" s="1" t="s">
        <v>117</v>
      </c>
      <c r="T704" s="20" t="b">
        <f t="shared" si="573"/>
        <v>0</v>
      </c>
      <c r="U704" s="22">
        <f>VLOOKUP($K704,GlobSheetPaste!$H$3:$P$1269,9,FALSE)</f>
        <v>43891</v>
      </c>
      <c r="V704" s="19">
        <v>85</v>
      </c>
      <c r="W704" s="19">
        <v>142</v>
      </c>
      <c r="X704" s="2" t="b">
        <f t="shared" ref="X704:Y704" si="788">ISNUMBER(V704)</f>
        <v>1</v>
      </c>
      <c r="Y704" s="2" t="b">
        <f t="shared" si="788"/>
        <v>1</v>
      </c>
      <c r="Z704" s="2" t="s">
        <v>89</v>
      </c>
      <c r="AB704" s="2" t="s">
        <v>83</v>
      </c>
      <c r="AC704" s="24" t="str">
        <f ca="1">IFERROR(__xludf.DUMMYFUNCTION("SPLIT(AB704,""_"")"),"Coastal")</f>
        <v>Coastal</v>
      </c>
      <c r="AD704" s="24"/>
      <c r="AE704" s="24">
        <f>VLOOKUP(J704,rangearea210527!$B$2:$C$1159,2,TRUE)</f>
        <v>184492.81589999999</v>
      </c>
      <c r="AF704" s="26"/>
      <c r="AG704" s="26">
        <v>125</v>
      </c>
      <c r="AH704" s="26" t="s">
        <v>84</v>
      </c>
      <c r="AI704" s="26" t="s">
        <v>91</v>
      </c>
      <c r="AJ704" s="27" t="s">
        <v>1713</v>
      </c>
      <c r="AK704" s="27" t="s">
        <v>468</v>
      </c>
      <c r="AL704" s="26"/>
      <c r="AM704" s="26">
        <v>0</v>
      </c>
      <c r="AN704" s="26">
        <v>0</v>
      </c>
      <c r="AO704" s="29">
        <v>0</v>
      </c>
      <c r="AP704" s="30"/>
      <c r="AQ704" s="30"/>
      <c r="AR704" s="30"/>
      <c r="AS704" s="1">
        <v>0</v>
      </c>
      <c r="AU704" s="1">
        <v>1</v>
      </c>
      <c r="AV704" s="1"/>
      <c r="AW704" s="1">
        <v>1</v>
      </c>
      <c r="AX704" s="1">
        <v>1</v>
      </c>
      <c r="AY704" s="1">
        <v>1</v>
      </c>
      <c r="BA704" s="1">
        <v>1</v>
      </c>
      <c r="BG704" s="1">
        <v>1</v>
      </c>
      <c r="BH704" s="1"/>
      <c r="BI704" s="1"/>
      <c r="BJ704" s="1">
        <v>1</v>
      </c>
      <c r="BK704" s="1">
        <v>1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>
        <v>0</v>
      </c>
    </row>
    <row r="705" spans="1:75" ht="15.75" hidden="1" customHeight="1" x14ac:dyDescent="0.3">
      <c r="A705" s="2">
        <v>699</v>
      </c>
      <c r="B705" s="2">
        <v>1</v>
      </c>
      <c r="C705" s="2" t="s">
        <v>1392</v>
      </c>
      <c r="D705" s="1">
        <v>12</v>
      </c>
      <c r="E705" s="2" t="str">
        <f t="shared" si="571"/>
        <v>12_Rajiformes</v>
      </c>
      <c r="F705" s="2" t="s">
        <v>1705</v>
      </c>
      <c r="G705" s="2" t="s">
        <v>1706</v>
      </c>
      <c r="H705" s="2" t="s">
        <v>1781</v>
      </c>
      <c r="I705" s="2" t="s">
        <v>1791</v>
      </c>
      <c r="J705" s="2" t="s">
        <v>1792</v>
      </c>
      <c r="K705" s="19" t="str">
        <f t="shared" si="572"/>
        <v>Dipturus batis</v>
      </c>
      <c r="L705" s="20">
        <f>VLOOKUP($K705,GlobSheetPaste!$H$3:$P$1269,2,FALSE)</f>
        <v>203364219</v>
      </c>
      <c r="M705" s="20">
        <f>VLOOKUP($K705,GlobSheetPaste!$H$3:$P$1269,3,FALSE)</f>
        <v>203375487</v>
      </c>
      <c r="N705" s="20" t="str">
        <f>VLOOKUP($K705,GlobSheetPaste!$H$3:$P$1269,4,FALSE)</f>
        <v>draft</v>
      </c>
      <c r="O705" s="20" t="str">
        <f>VLOOKUP($K705,GlobSheetPaste!$H$3:$P$1269,5,FALSE)</f>
        <v>CR</v>
      </c>
      <c r="P705" s="20">
        <f>VLOOKUP($K705,GlobSheetPaste!$H$3:$P$1269,6,FALSE)</f>
        <v>2006</v>
      </c>
      <c r="Q705" s="20" t="str">
        <f>VLOOKUP($K705,GlobSheetPaste!$H$3:$P$1269,7,FALSE)</f>
        <v>CR</v>
      </c>
      <c r="R705" s="20" t="str">
        <f>VLOOKUP($K705,GlobSheetPaste!$H$3:$P$1269,8,FALSE)</f>
        <v>A2bcd</v>
      </c>
      <c r="S705" s="20" t="str">
        <f t="shared" ref="S705:S706" si="789">IF(O705=Q705,"NoChange","non-genuine change")</f>
        <v>NoChange</v>
      </c>
      <c r="T705" s="20" t="b">
        <f t="shared" si="573"/>
        <v>0</v>
      </c>
      <c r="U705" s="22">
        <f>VLOOKUP($K705,GlobSheetPaste!$H$3:$P$1269,9,FALSE)</f>
        <v>44228</v>
      </c>
      <c r="V705" s="19">
        <v>10</v>
      </c>
      <c r="W705" s="19">
        <v>1500</v>
      </c>
      <c r="X705" s="2" t="b">
        <f t="shared" ref="X705:Y705" si="790">ISNUMBER(V705)</f>
        <v>1</v>
      </c>
      <c r="Y705" s="2" t="b">
        <f t="shared" si="790"/>
        <v>1</v>
      </c>
      <c r="Z705" s="2" t="s">
        <v>89</v>
      </c>
      <c r="AB705" s="2" t="s">
        <v>95</v>
      </c>
      <c r="AC705" s="24" t="str">
        <f ca="1">IFERROR(__xludf.DUMMYFUNCTION("SPLIT(AB705,""_"")"),"Coastal")</f>
        <v>Coastal</v>
      </c>
      <c r="AD705" s="24" t="str">
        <f ca="1">IFERROR(__xludf.DUMMYFUNCTION("""COMPUTED_VALUE"""),"Deepwater")</f>
        <v>Deepwater</v>
      </c>
      <c r="AE705" s="24">
        <f>VLOOKUP(J705,rangearea210527!$B$2:$C$1159,2,TRUE)</f>
        <v>1595286.216</v>
      </c>
      <c r="AF705" s="26"/>
      <c r="AG705" s="26">
        <v>143</v>
      </c>
      <c r="AH705" s="26" t="s">
        <v>84</v>
      </c>
      <c r="AI705" s="26" t="s">
        <v>91</v>
      </c>
      <c r="AJ705" s="27" t="s">
        <v>1713</v>
      </c>
      <c r="AK705" s="27"/>
      <c r="AL705" s="26">
        <v>20</v>
      </c>
      <c r="AM705" s="26">
        <v>0</v>
      </c>
      <c r="AN705" s="26">
        <v>0</v>
      </c>
      <c r="AO705" s="29">
        <v>0</v>
      </c>
      <c r="AP705" s="30"/>
      <c r="AQ705" s="30"/>
      <c r="AR705" s="30"/>
      <c r="AS705" s="1">
        <v>0</v>
      </c>
      <c r="AU705" s="1"/>
      <c r="AV705" s="1"/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B705" s="1">
        <v>1</v>
      </c>
      <c r="BJ705" s="1">
        <v>1</v>
      </c>
      <c r="BK705" s="1">
        <v>1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>
        <v>0</v>
      </c>
    </row>
    <row r="706" spans="1:75" ht="15.75" hidden="1" customHeight="1" x14ac:dyDescent="0.3">
      <c r="A706" s="2">
        <v>700</v>
      </c>
      <c r="B706" s="2">
        <v>1</v>
      </c>
      <c r="C706" s="2" t="s">
        <v>1392</v>
      </c>
      <c r="D706" s="1">
        <v>12</v>
      </c>
      <c r="E706" s="2" t="str">
        <f t="shared" si="571"/>
        <v>12_Rajiformes</v>
      </c>
      <c r="F706" s="2" t="s">
        <v>1705</v>
      </c>
      <c r="G706" s="2" t="s">
        <v>1706</v>
      </c>
      <c r="H706" s="2" t="s">
        <v>1781</v>
      </c>
      <c r="I706" s="2" t="s">
        <v>370</v>
      </c>
      <c r="J706" s="2" t="s">
        <v>1793</v>
      </c>
      <c r="K706" s="19" t="str">
        <f t="shared" si="572"/>
        <v>Dipturus bullisi</v>
      </c>
      <c r="L706" s="20">
        <f>VLOOKUP($K706,GlobSheetPaste!$H$3:$P$1269,2,FALSE)</f>
        <v>161427</v>
      </c>
      <c r="M706" s="20">
        <f>VLOOKUP($K706,GlobSheetPaste!$H$3:$P$1269,3,FALSE)</f>
        <v>124483163</v>
      </c>
      <c r="N706" s="20" t="str">
        <f>VLOOKUP($K706,GlobSheetPaste!$H$3:$P$1269,4,FALSE)</f>
        <v>published</v>
      </c>
      <c r="O706" s="20" t="str">
        <f>VLOOKUP($K706,GlobSheetPaste!$H$3:$P$1269,5,FALSE)</f>
        <v>DD</v>
      </c>
      <c r="P706" s="20">
        <f>VLOOKUP($K706,GlobSheetPaste!$H$3:$P$1269,6,FALSE)</f>
        <v>2008</v>
      </c>
      <c r="Q706" s="20" t="str">
        <f>VLOOKUP($K706,GlobSheetPaste!$H$3:$P$1269,7,FALSE)</f>
        <v>LC</v>
      </c>
      <c r="R706" s="20" t="str">
        <f>VLOOKUP($K706,GlobSheetPaste!$H$3:$P$1269,8,FALSE)</f>
        <v>NA</v>
      </c>
      <c r="S706" s="20" t="str">
        <f t="shared" si="789"/>
        <v>non-genuine change</v>
      </c>
      <c r="T706" s="20" t="b">
        <f t="shared" si="573"/>
        <v>0</v>
      </c>
      <c r="U706" s="22">
        <f>VLOOKUP($K706,GlobSheetPaste!$H$3:$P$1269,9,FALSE)</f>
        <v>43891</v>
      </c>
      <c r="V706" s="19">
        <v>185</v>
      </c>
      <c r="W706" s="19">
        <v>550</v>
      </c>
      <c r="X706" s="2" t="b">
        <f t="shared" ref="X706:Y706" si="791">ISNUMBER(V706)</f>
        <v>1</v>
      </c>
      <c r="Y706" s="2" t="b">
        <f t="shared" si="791"/>
        <v>1</v>
      </c>
      <c r="Z706" s="2" t="s">
        <v>1400</v>
      </c>
      <c r="AB706" s="2" t="s">
        <v>178</v>
      </c>
      <c r="AC706" s="24" t="str">
        <f ca="1">IFERROR(__xludf.DUMMYFUNCTION("SPLIT(AB706,""_"")"),"Deepwater")</f>
        <v>Deepwater</v>
      </c>
      <c r="AD706" s="24"/>
      <c r="AE706" s="24">
        <f>VLOOKUP(J706,rangearea210527!$B$2:$C$1159,2,TRUE)</f>
        <v>110456.76</v>
      </c>
      <c r="AF706" s="26" t="s">
        <v>118</v>
      </c>
      <c r="AG706" s="26">
        <v>77</v>
      </c>
      <c r="AH706" s="26" t="s">
        <v>84</v>
      </c>
      <c r="AI706" s="26" t="s">
        <v>98</v>
      </c>
      <c r="AJ706" s="27" t="s">
        <v>1710</v>
      </c>
      <c r="AK706" s="27"/>
      <c r="AL706" s="26"/>
      <c r="AM706" s="26">
        <v>1</v>
      </c>
      <c r="AN706" s="26">
        <v>0</v>
      </c>
      <c r="AO706" s="29">
        <v>0</v>
      </c>
      <c r="AP706" s="30"/>
      <c r="AQ706" s="30"/>
      <c r="AR706" s="30"/>
      <c r="AS706" s="1">
        <v>0</v>
      </c>
      <c r="AU706" s="1">
        <v>1</v>
      </c>
      <c r="AV706" s="1">
        <v>1</v>
      </c>
      <c r="AW706" s="1">
        <v>0</v>
      </c>
      <c r="AX706" s="1">
        <v>0</v>
      </c>
      <c r="AY706" s="1">
        <v>1</v>
      </c>
      <c r="BC706" s="1">
        <v>1</v>
      </c>
      <c r="BH706" s="1">
        <v>1</v>
      </c>
      <c r="BJ706" s="1">
        <v>1</v>
      </c>
      <c r="BL706" s="1">
        <v>1</v>
      </c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>
        <v>0</v>
      </c>
    </row>
    <row r="707" spans="1:75" ht="15.75" hidden="1" customHeight="1" x14ac:dyDescent="0.3">
      <c r="A707" s="2">
        <v>701</v>
      </c>
      <c r="B707" s="2">
        <v>1</v>
      </c>
      <c r="C707" s="2" t="s">
        <v>1392</v>
      </c>
      <c r="D707" s="1">
        <v>12</v>
      </c>
      <c r="E707" s="2" t="str">
        <f t="shared" si="571"/>
        <v>12_Rajiformes</v>
      </c>
      <c r="F707" s="2" t="s">
        <v>1705</v>
      </c>
      <c r="G707" s="2" t="s">
        <v>1706</v>
      </c>
      <c r="H707" s="2" t="s">
        <v>1781</v>
      </c>
      <c r="I707" s="2" t="s">
        <v>1794</v>
      </c>
      <c r="J707" s="2" t="s">
        <v>1795</v>
      </c>
      <c r="K707" s="19" t="str">
        <f t="shared" si="572"/>
        <v>Dipturus brevicaudatus</v>
      </c>
      <c r="L707" s="20">
        <f>VLOOKUP($K707,GlobSheetPaste!$H$3:$P$1269,2,FALSE)</f>
        <v>144161826</v>
      </c>
      <c r="M707" s="20">
        <f>VLOOKUP($K707,GlobSheetPaste!$H$3:$P$1269,3,FALSE)</f>
        <v>144161921</v>
      </c>
      <c r="N707" s="20" t="str">
        <f>VLOOKUP($K707,GlobSheetPaste!$H$3:$P$1269,4,FALSE)</f>
        <v>published</v>
      </c>
      <c r="O707" s="20" t="str">
        <f>VLOOKUP($K707,GlobSheetPaste!$H$3:$P$1269,5,FALSE)</f>
        <v>NE</v>
      </c>
      <c r="P707" s="20" t="str">
        <f>VLOOKUP($K707,GlobSheetPaste!$H$3:$P$1269,6,FALSE)</f>
        <v>NA</v>
      </c>
      <c r="Q707" s="20" t="str">
        <f>VLOOKUP($K707,GlobSheetPaste!$H$3:$P$1269,7,FALSE)</f>
        <v>VU</v>
      </c>
      <c r="R707" s="20" t="str">
        <f>VLOOKUP($K707,GlobSheetPaste!$H$3:$P$1269,8,FALSE)</f>
        <v>A2d</v>
      </c>
      <c r="S707" s="1" t="s">
        <v>117</v>
      </c>
      <c r="T707" s="20" t="b">
        <f t="shared" si="573"/>
        <v>0</v>
      </c>
      <c r="U707" s="22">
        <f>VLOOKUP($K707,GlobSheetPaste!$H$3:$P$1269,9,FALSE)</f>
        <v>44197</v>
      </c>
      <c r="V707" s="19">
        <v>25</v>
      </c>
      <c r="W707" s="19">
        <v>350</v>
      </c>
      <c r="X707" s="2" t="b">
        <f t="shared" ref="X707:Y707" si="792">ISNUMBER(V707)</f>
        <v>1</v>
      </c>
      <c r="Y707" s="2" t="b">
        <f t="shared" si="792"/>
        <v>1</v>
      </c>
      <c r="Z707" s="2" t="s">
        <v>149</v>
      </c>
      <c r="AB707" s="2" t="s">
        <v>83</v>
      </c>
      <c r="AC707" s="24" t="str">
        <f ca="1">IFERROR(__xludf.DUMMYFUNCTION("SPLIT(AB707,""_"")"),"Coastal")</f>
        <v>Coastal</v>
      </c>
      <c r="AD707" s="24"/>
      <c r="AE707" s="24">
        <f>VLOOKUP(J707,rangearea210527!$B$2:$C$1159,2,TRUE)</f>
        <v>901438.44059999997</v>
      </c>
      <c r="AF707" s="26"/>
      <c r="AG707" s="26">
        <v>119</v>
      </c>
      <c r="AH707" s="26" t="s">
        <v>84</v>
      </c>
      <c r="AI707" s="26" t="s">
        <v>91</v>
      </c>
      <c r="AJ707" s="27" t="s">
        <v>1713</v>
      </c>
      <c r="AK707" s="27"/>
      <c r="AL707" s="26">
        <v>13</v>
      </c>
      <c r="AM707" s="26">
        <v>0</v>
      </c>
      <c r="AN707" s="26">
        <v>0</v>
      </c>
      <c r="AO707" s="29">
        <v>0</v>
      </c>
      <c r="AP707" s="30"/>
      <c r="AQ707" s="30"/>
      <c r="AR707" s="30"/>
      <c r="AS707" s="1">
        <v>0</v>
      </c>
      <c r="AU707" s="1">
        <v>1</v>
      </c>
      <c r="AV707" s="1"/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B707" s="1">
        <v>1</v>
      </c>
      <c r="BJ707" s="1">
        <v>1</v>
      </c>
      <c r="BK707" s="1">
        <v>1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>
        <v>1</v>
      </c>
      <c r="BW707" s="1">
        <v>0</v>
      </c>
    </row>
    <row r="708" spans="1:75" ht="15.75" hidden="1" customHeight="1" x14ac:dyDescent="0.3">
      <c r="A708" s="2">
        <v>702</v>
      </c>
      <c r="B708" s="2">
        <v>1</v>
      </c>
      <c r="C708" s="2" t="s">
        <v>1392</v>
      </c>
      <c r="D708" s="1">
        <v>12</v>
      </c>
      <c r="E708" s="2" t="str">
        <f t="shared" si="571"/>
        <v>12_Rajiformes</v>
      </c>
      <c r="F708" s="2" t="s">
        <v>1705</v>
      </c>
      <c r="G708" s="2" t="s">
        <v>1706</v>
      </c>
      <c r="H708" s="2" t="s">
        <v>1781</v>
      </c>
      <c r="I708" s="2" t="s">
        <v>1796</v>
      </c>
      <c r="J708" s="2" t="s">
        <v>1797</v>
      </c>
      <c r="K708" s="19" t="str">
        <f t="shared" si="572"/>
        <v>Dipturus campbelli</v>
      </c>
      <c r="L708" s="20">
        <f>VLOOKUP($K708,GlobSheetPaste!$H$3:$P$1269,2,FALSE)</f>
        <v>44607</v>
      </c>
      <c r="M708" s="20">
        <f>VLOOKUP($K708,GlobSheetPaste!$H$3:$P$1269,3,FALSE)</f>
        <v>124434963</v>
      </c>
      <c r="N708" s="20" t="str">
        <f>VLOOKUP($K708,GlobSheetPaste!$H$3:$P$1269,4,FALSE)</f>
        <v>published</v>
      </c>
      <c r="O708" s="20" t="str">
        <f>VLOOKUP($K708,GlobSheetPaste!$H$3:$P$1269,5,FALSE)</f>
        <v>NT</v>
      </c>
      <c r="P708" s="20">
        <f>VLOOKUP($K708,GlobSheetPaste!$H$3:$P$1269,6,FALSE)</f>
        <v>2004</v>
      </c>
      <c r="Q708" s="20" t="str">
        <f>VLOOKUP($K708,GlobSheetPaste!$H$3:$P$1269,7,FALSE)</f>
        <v>NT</v>
      </c>
      <c r="R708" s="20" t="str">
        <f>VLOOKUP($K708,GlobSheetPaste!$H$3:$P$1269,8,FALSE)</f>
        <v>A2d</v>
      </c>
      <c r="S708" s="20" t="str">
        <f>IF(O708=Q708,"NoChange","non-genuine change")</f>
        <v>NoChange</v>
      </c>
      <c r="T708" s="20" t="b">
        <f t="shared" si="573"/>
        <v>0</v>
      </c>
      <c r="U708" s="22">
        <f>VLOOKUP($K708,GlobSheetPaste!$H$3:$P$1269,9,FALSE)</f>
        <v>43862</v>
      </c>
      <c r="V708" s="19">
        <v>137</v>
      </c>
      <c r="W708" s="19">
        <v>403</v>
      </c>
      <c r="X708" s="2" t="b">
        <f t="shared" ref="X708:Y708" si="793">ISNUMBER(V708)</f>
        <v>1</v>
      </c>
      <c r="Y708" s="2" t="b">
        <f t="shared" si="793"/>
        <v>1</v>
      </c>
      <c r="Z708" s="2" t="s">
        <v>89</v>
      </c>
      <c r="AB708" s="2" t="s">
        <v>278</v>
      </c>
      <c r="AC708" s="24" t="str">
        <f ca="1">IFERROR(__xludf.DUMMYFUNCTION("SPLIT(AB708,""_"")"),"Deepwater")</f>
        <v>Deepwater</v>
      </c>
      <c r="AD708" s="24" t="str">
        <f ca="1">IFERROR(__xludf.DUMMYFUNCTION("""COMPUTED_VALUE"""),"Coastal")</f>
        <v>Coastal</v>
      </c>
      <c r="AE708" s="24">
        <f>VLOOKUP(J708,rangearea210527!$B$2:$C$1159,2,TRUE)</f>
        <v>12600.58605</v>
      </c>
      <c r="AF708" s="26" t="s">
        <v>118</v>
      </c>
      <c r="AG708" s="26">
        <v>66</v>
      </c>
      <c r="AH708" s="26" t="s">
        <v>84</v>
      </c>
      <c r="AI708" s="26" t="s">
        <v>98</v>
      </c>
      <c r="AJ708" s="27" t="s">
        <v>1710</v>
      </c>
      <c r="AK708" s="27"/>
      <c r="AL708" s="26">
        <v>7</v>
      </c>
      <c r="AM708" s="26">
        <v>1</v>
      </c>
      <c r="AN708" s="26">
        <v>0</v>
      </c>
      <c r="AO708" s="29">
        <v>0</v>
      </c>
      <c r="AP708" s="30"/>
      <c r="AQ708" s="30"/>
      <c r="AR708" s="30"/>
      <c r="AS708" s="1">
        <v>0</v>
      </c>
      <c r="AU708" s="1"/>
      <c r="AV708" s="1"/>
      <c r="AW708" s="1">
        <v>1</v>
      </c>
      <c r="AX708" s="1">
        <v>1</v>
      </c>
      <c r="AY708" s="1">
        <v>1</v>
      </c>
      <c r="BC708" s="1">
        <v>1</v>
      </c>
      <c r="BH708" s="1">
        <v>1</v>
      </c>
      <c r="BJ708" s="1">
        <v>1</v>
      </c>
      <c r="BL708" s="1">
        <v>1</v>
      </c>
      <c r="BM708" s="1"/>
      <c r="BN708" s="1"/>
      <c r="BO708" s="1"/>
      <c r="BP708" s="1"/>
      <c r="BQ708" s="1"/>
      <c r="BR708" s="1"/>
      <c r="BS708" s="1"/>
      <c r="BT708" s="1">
        <v>1</v>
      </c>
      <c r="BU708" s="1"/>
      <c r="BV708" s="1"/>
      <c r="BW708" s="1">
        <v>0</v>
      </c>
    </row>
    <row r="709" spans="1:75" ht="15.75" hidden="1" customHeight="1" x14ac:dyDescent="0.3">
      <c r="A709" s="2">
        <v>703</v>
      </c>
      <c r="B709" s="2">
        <v>1</v>
      </c>
      <c r="C709" s="2" t="s">
        <v>1392</v>
      </c>
      <c r="D709" s="1">
        <v>12</v>
      </c>
      <c r="E709" s="2" t="str">
        <f t="shared" si="571"/>
        <v>12_Rajiformes</v>
      </c>
      <c r="F709" s="2" t="s">
        <v>1705</v>
      </c>
      <c r="G709" s="2" t="s">
        <v>1706</v>
      </c>
      <c r="H709" s="2" t="s">
        <v>1781</v>
      </c>
      <c r="I709" s="2" t="s">
        <v>814</v>
      </c>
      <c r="J709" s="2" t="s">
        <v>1798</v>
      </c>
      <c r="K709" s="19" t="str">
        <f t="shared" si="572"/>
        <v>Dipturus canutus</v>
      </c>
      <c r="L709" s="20">
        <f>VLOOKUP($K709,GlobSheetPaste!$H$3:$P$1269,2,FALSE)</f>
        <v>14134315</v>
      </c>
      <c r="M709" s="20">
        <f>VLOOKUP($K709,GlobSheetPaste!$H$3:$P$1269,3,FALSE)</f>
        <v>14134317</v>
      </c>
      <c r="N709" s="20" t="str">
        <f>VLOOKUP($K709,GlobSheetPaste!$H$3:$P$1269,4,FALSE)</f>
        <v>published</v>
      </c>
      <c r="O709" s="20" t="str">
        <f>VLOOKUP($K709,GlobSheetPaste!$H$3:$P$1269,5,FALSE)</f>
        <v>NE</v>
      </c>
      <c r="P709" s="20" t="str">
        <f>VLOOKUP($K709,GlobSheetPaste!$H$3:$P$1269,6,FALSE)</f>
        <v>NA</v>
      </c>
      <c r="Q709" s="20" t="str">
        <f>VLOOKUP($K709,GlobSheetPaste!$H$3:$P$1269,7,FALSE)</f>
        <v>EN</v>
      </c>
      <c r="R709" s="20" t="str">
        <f>VLOOKUP($K709,GlobSheetPaste!$H$3:$P$1269,8,FALSE)</f>
        <v>A2bd</v>
      </c>
      <c r="S709" s="1" t="s">
        <v>117</v>
      </c>
      <c r="T709" s="20" t="b">
        <f t="shared" si="573"/>
        <v>0</v>
      </c>
      <c r="U709" s="20">
        <f>VLOOKUP($K709,GlobSheetPaste!$H$3:$P$1269,9,FALSE)</f>
        <v>2015</v>
      </c>
      <c r="V709" s="19">
        <v>155</v>
      </c>
      <c r="W709" s="19">
        <v>1050</v>
      </c>
      <c r="X709" s="2" t="b">
        <f t="shared" ref="X709:Y709" si="794">ISNUMBER(V709)</f>
        <v>1</v>
      </c>
      <c r="Y709" s="2" t="b">
        <f t="shared" si="794"/>
        <v>1</v>
      </c>
      <c r="Z709" s="2" t="s">
        <v>1532</v>
      </c>
      <c r="AB709" s="2" t="s">
        <v>178</v>
      </c>
      <c r="AC709" s="24" t="str">
        <f ca="1">IFERROR(__xludf.DUMMYFUNCTION("SPLIT(AB709,""_"")"),"Deepwater")</f>
        <v>Deepwater</v>
      </c>
      <c r="AD709" s="24"/>
      <c r="AE709" s="24">
        <f>VLOOKUP(J709,rangearea210527!$B$2:$C$1159,2,TRUE)</f>
        <v>127052.7887</v>
      </c>
      <c r="AF709" s="26" t="s">
        <v>118</v>
      </c>
      <c r="AG709" s="26">
        <v>90</v>
      </c>
      <c r="AH709" s="26" t="s">
        <v>84</v>
      </c>
      <c r="AI709" s="26" t="s">
        <v>98</v>
      </c>
      <c r="AJ709" s="27" t="s">
        <v>1710</v>
      </c>
      <c r="AK709" s="27"/>
      <c r="AL709" s="26">
        <v>12</v>
      </c>
      <c r="AM709" s="26">
        <v>1</v>
      </c>
      <c r="AN709" s="26">
        <v>0</v>
      </c>
      <c r="AO709" s="29">
        <v>0</v>
      </c>
      <c r="AP709" s="30"/>
      <c r="AQ709" s="30"/>
      <c r="AR709" s="30"/>
      <c r="AS709" s="1">
        <v>0</v>
      </c>
      <c r="AU709" s="1"/>
      <c r="AV709" s="1"/>
      <c r="AW709" s="1">
        <v>0</v>
      </c>
      <c r="AX709" s="1">
        <v>0</v>
      </c>
      <c r="AY709" s="1">
        <v>1</v>
      </c>
      <c r="AZ709" s="1">
        <v>1</v>
      </c>
      <c r="BC709" s="1">
        <v>1</v>
      </c>
      <c r="BD709" s="1">
        <v>1</v>
      </c>
      <c r="BH709" s="1">
        <v>1</v>
      </c>
      <c r="BI709" s="1">
        <v>1</v>
      </c>
      <c r="BJ709" s="1">
        <v>1</v>
      </c>
      <c r="BL709" s="1">
        <v>1</v>
      </c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>
        <v>0</v>
      </c>
    </row>
    <row r="710" spans="1:75" ht="15.75" hidden="1" customHeight="1" x14ac:dyDescent="0.3">
      <c r="A710" s="2">
        <v>704</v>
      </c>
      <c r="B710" s="2">
        <v>1</v>
      </c>
      <c r="C710" s="2" t="s">
        <v>1392</v>
      </c>
      <c r="D710" s="1">
        <v>12</v>
      </c>
      <c r="E710" s="2" t="str">
        <f t="shared" si="571"/>
        <v>12_Rajiformes</v>
      </c>
      <c r="F710" s="2" t="s">
        <v>1705</v>
      </c>
      <c r="G710" s="2" t="s">
        <v>1706</v>
      </c>
      <c r="H710" s="2" t="s">
        <v>1781</v>
      </c>
      <c r="I710" s="2" t="s">
        <v>1100</v>
      </c>
      <c r="J710" s="2" t="s">
        <v>1799</v>
      </c>
      <c r="K710" s="19" t="str">
        <f t="shared" si="572"/>
        <v>Dipturus chilensis</v>
      </c>
      <c r="L710" s="20">
        <f>VLOOKUP($K710,GlobSheetPaste!$H$3:$P$1269,2,FALSE)</f>
        <v>144159779</v>
      </c>
      <c r="M710" s="20">
        <f>VLOOKUP($K710,GlobSheetPaste!$H$3:$P$1269,3,FALSE)</f>
        <v>124463114</v>
      </c>
      <c r="N710" s="20" t="str">
        <f>VLOOKUP($K710,GlobSheetPaste!$H$3:$P$1269,4,FALSE)</f>
        <v>published</v>
      </c>
      <c r="O710" s="20" t="str">
        <f>VLOOKUP($K710,GlobSheetPaste!$H$3:$P$1269,5,FALSE)</f>
        <v>VU</v>
      </c>
      <c r="P710" s="20">
        <f>VLOOKUP($K710,GlobSheetPaste!$H$3:$P$1269,6,FALSE)</f>
        <v>2007</v>
      </c>
      <c r="Q710" s="20" t="str">
        <f>VLOOKUP($K710,GlobSheetPaste!$H$3:$P$1269,7,FALSE)</f>
        <v>EN</v>
      </c>
      <c r="R710" s="20" t="str">
        <f>VLOOKUP($K710,GlobSheetPaste!$H$3:$P$1269,8,FALSE)</f>
        <v>A2bd</v>
      </c>
      <c r="S710" s="20" t="str">
        <f>IF(O710=Q710,"NoChange","non-genuine change")</f>
        <v>non-genuine change</v>
      </c>
      <c r="T710" s="20" t="b">
        <f t="shared" si="573"/>
        <v>0</v>
      </c>
      <c r="U710" s="22">
        <f>VLOOKUP($K710,GlobSheetPaste!$H$3:$P$1269,9,FALSE)</f>
        <v>43891</v>
      </c>
      <c r="V710" s="19">
        <v>1</v>
      </c>
      <c r="W710" s="19">
        <v>600</v>
      </c>
      <c r="X710" s="2" t="b">
        <f t="shared" ref="X710:Y710" si="795">ISNUMBER(V710)</f>
        <v>1</v>
      </c>
      <c r="Y710" s="2" t="b">
        <f t="shared" si="795"/>
        <v>1</v>
      </c>
      <c r="Z710" s="2" t="s">
        <v>89</v>
      </c>
      <c r="AB710" s="2" t="s">
        <v>95</v>
      </c>
      <c r="AC710" s="24" t="str">
        <f ca="1">IFERROR(__xludf.DUMMYFUNCTION("SPLIT(AB710,""_"")"),"Coastal")</f>
        <v>Coastal</v>
      </c>
      <c r="AD710" s="24" t="str">
        <f ca="1">IFERROR(__xludf.DUMMYFUNCTION("""COMPUTED_VALUE"""),"Deepwater")</f>
        <v>Deepwater</v>
      </c>
      <c r="AE710" s="24">
        <f>VLOOKUP(J710,rangearea210527!$B$2:$C$1159,2,TRUE)</f>
        <v>102526.66620000001</v>
      </c>
      <c r="AF710" s="26" t="s">
        <v>118</v>
      </c>
      <c r="AG710" s="26">
        <v>210</v>
      </c>
      <c r="AH710" s="26" t="s">
        <v>84</v>
      </c>
      <c r="AI710" s="26" t="s">
        <v>91</v>
      </c>
      <c r="AJ710" s="27" t="s">
        <v>1713</v>
      </c>
      <c r="AK710" s="27"/>
      <c r="AL710" s="26">
        <v>17.5</v>
      </c>
      <c r="AM710" s="26">
        <v>0</v>
      </c>
      <c r="AN710" s="26">
        <v>0</v>
      </c>
      <c r="AO710" s="29">
        <v>0</v>
      </c>
      <c r="AP710" s="30"/>
      <c r="AQ710" s="30"/>
      <c r="AR710" s="30"/>
      <c r="AS710" s="1">
        <v>0</v>
      </c>
      <c r="AV710" s="1"/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B710" s="1">
        <v>1</v>
      </c>
      <c r="BH710" s="1">
        <v>1</v>
      </c>
      <c r="BI710" s="1">
        <v>1</v>
      </c>
      <c r="BJ710" s="1">
        <v>1</v>
      </c>
      <c r="BK710" s="1">
        <v>1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>
        <v>1</v>
      </c>
      <c r="BW710" s="1">
        <v>0</v>
      </c>
    </row>
    <row r="711" spans="1:75" ht="15.75" hidden="1" customHeight="1" x14ac:dyDescent="0.3">
      <c r="A711" s="2">
        <v>705</v>
      </c>
      <c r="B711" s="2">
        <v>1</v>
      </c>
      <c r="C711" s="2" t="s">
        <v>1392</v>
      </c>
      <c r="D711" s="1">
        <v>12</v>
      </c>
      <c r="E711" s="2" t="str">
        <f t="shared" si="571"/>
        <v>12_Rajiformes</v>
      </c>
      <c r="F711" s="2" t="s">
        <v>1705</v>
      </c>
      <c r="G711" s="2" t="s">
        <v>1706</v>
      </c>
      <c r="H711" s="2" t="s">
        <v>1781</v>
      </c>
      <c r="I711" s="2" t="s">
        <v>1800</v>
      </c>
      <c r="J711" s="2" t="s">
        <v>1801</v>
      </c>
      <c r="K711" s="19" t="str">
        <f t="shared" si="572"/>
        <v>Dipturus chinensis</v>
      </c>
      <c r="L711" s="20">
        <f>VLOOKUP($K711,GlobSheetPaste!$H$3:$P$1269,2,FALSE)</f>
        <v>169236848</v>
      </c>
      <c r="M711" s="20">
        <f>VLOOKUP($K711,GlobSheetPaste!$H$3:$P$1269,3,FALSE)</f>
        <v>169237207</v>
      </c>
      <c r="N711" s="20" t="str">
        <f>VLOOKUP($K711,GlobSheetPaste!$H$3:$P$1269,4,FALSE)</f>
        <v>published</v>
      </c>
      <c r="O711" s="20" t="str">
        <f>VLOOKUP($K711,GlobSheetPaste!$H$3:$P$1269,5,FALSE)</f>
        <v>NE</v>
      </c>
      <c r="P711" s="20" t="str">
        <f>VLOOKUP($K711,GlobSheetPaste!$H$3:$P$1269,6,FALSE)</f>
        <v>NA</v>
      </c>
      <c r="Q711" s="20" t="str">
        <f>VLOOKUP($K711,GlobSheetPaste!$H$3:$P$1269,7,FALSE)</f>
        <v>VU</v>
      </c>
      <c r="R711" s="20" t="str">
        <f>VLOOKUP($K711,GlobSheetPaste!$H$3:$P$1269,8,FALSE)</f>
        <v>A2cd</v>
      </c>
      <c r="S711" s="1" t="s">
        <v>117</v>
      </c>
      <c r="T711" s="20" t="b">
        <f t="shared" si="573"/>
        <v>0</v>
      </c>
      <c r="U711" s="22">
        <f>VLOOKUP($K711,GlobSheetPaste!$H$3:$P$1269,9,FALSE)</f>
        <v>43891</v>
      </c>
      <c r="V711" s="19">
        <v>20</v>
      </c>
      <c r="W711" s="19">
        <v>80</v>
      </c>
      <c r="X711" s="2" t="b">
        <f t="shared" ref="X711:Y711" si="796">ISNUMBER(V711)</f>
        <v>1</v>
      </c>
      <c r="Y711" s="2" t="b">
        <f t="shared" si="796"/>
        <v>1</v>
      </c>
      <c r="Z711" s="2" t="s">
        <v>1400</v>
      </c>
      <c r="AB711" s="2" t="s">
        <v>83</v>
      </c>
      <c r="AC711" s="24" t="str">
        <f ca="1">IFERROR(__xludf.DUMMYFUNCTION("SPLIT(AB711,""_"")"),"Coastal")</f>
        <v>Coastal</v>
      </c>
      <c r="AD711" s="24"/>
      <c r="AE711" s="24">
        <f>VLOOKUP(J711,rangearea210527!$B$2:$C$1159,2,TRUE)</f>
        <v>207830.79629999999</v>
      </c>
      <c r="AF711" s="26"/>
      <c r="AG711" s="26">
        <v>68</v>
      </c>
      <c r="AH711" s="26" t="s">
        <v>84</v>
      </c>
      <c r="AI711" s="26" t="s">
        <v>98</v>
      </c>
      <c r="AJ711" s="27" t="s">
        <v>1710</v>
      </c>
      <c r="AK711" s="27"/>
      <c r="AL711" s="26">
        <v>7</v>
      </c>
      <c r="AM711" s="26">
        <v>0</v>
      </c>
      <c r="AN711" s="26">
        <v>0</v>
      </c>
      <c r="AO711" s="29">
        <v>0</v>
      </c>
      <c r="AP711" s="30"/>
      <c r="AQ711" s="30"/>
      <c r="AR711" s="30"/>
      <c r="AS711" s="1">
        <v>0</v>
      </c>
      <c r="AU711" s="1"/>
      <c r="AV711" s="1"/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B711" s="1">
        <v>1</v>
      </c>
      <c r="BJ711" s="1">
        <v>1</v>
      </c>
      <c r="BK711" s="1">
        <v>1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>
        <v>0</v>
      </c>
    </row>
    <row r="712" spans="1:75" ht="15.75" hidden="1" customHeight="1" x14ac:dyDescent="0.3">
      <c r="A712" s="2">
        <v>706</v>
      </c>
      <c r="B712" s="2">
        <v>1</v>
      </c>
      <c r="C712" s="2" t="s">
        <v>1392</v>
      </c>
      <c r="D712" s="1">
        <v>12</v>
      </c>
      <c r="E712" s="2" t="str">
        <f t="shared" si="571"/>
        <v>12_Rajiformes</v>
      </c>
      <c r="F712" s="2" t="s">
        <v>1705</v>
      </c>
      <c r="G712" s="2" t="s">
        <v>1706</v>
      </c>
      <c r="H712" s="2" t="s">
        <v>1781</v>
      </c>
      <c r="I712" s="2" t="s">
        <v>1802</v>
      </c>
      <c r="J712" s="2" t="s">
        <v>1803</v>
      </c>
      <c r="K712" s="19" t="str">
        <f t="shared" si="572"/>
        <v>Dipturus crosnieri</v>
      </c>
      <c r="L712" s="20">
        <f>VLOOKUP($K712,GlobSheetPaste!$H$3:$P$1269,2,FALSE)</f>
        <v>60118</v>
      </c>
      <c r="M712" s="20">
        <f>VLOOKUP($K712,GlobSheetPaste!$H$3:$P$1269,3,FALSE)</f>
        <v>124440461</v>
      </c>
      <c r="N712" s="20" t="str">
        <f>VLOOKUP($K712,GlobSheetPaste!$H$3:$P$1269,4,FALSE)</f>
        <v>published</v>
      </c>
      <c r="O712" s="20" t="str">
        <f>VLOOKUP($K712,GlobSheetPaste!$H$3:$P$1269,5,FALSE)</f>
        <v>VU</v>
      </c>
      <c r="P712" s="20">
        <f>VLOOKUP($K712,GlobSheetPaste!$H$3:$P$1269,6,FALSE)</f>
        <v>2006</v>
      </c>
      <c r="Q712" s="20" t="str">
        <f>VLOOKUP($K712,GlobSheetPaste!$H$3:$P$1269,7,FALSE)</f>
        <v>VU</v>
      </c>
      <c r="R712" s="20" t="str">
        <f>VLOOKUP($K712,GlobSheetPaste!$H$3:$P$1269,8,FALSE)</f>
        <v>A3d</v>
      </c>
      <c r="S712" s="20" t="str">
        <f t="shared" ref="S712:S718" si="797">IF(O712=Q712,"NoChange","non-genuine change")</f>
        <v>NoChange</v>
      </c>
      <c r="T712" s="20" t="b">
        <f t="shared" si="573"/>
        <v>0</v>
      </c>
      <c r="U712" s="20">
        <f>VLOOKUP($K712,GlobSheetPaste!$H$3:$P$1269,9,FALSE)</f>
        <v>2018</v>
      </c>
      <c r="V712" s="19">
        <v>300</v>
      </c>
      <c r="W712" s="19">
        <v>850</v>
      </c>
      <c r="X712" s="2" t="b">
        <f t="shared" ref="X712:Y712" si="798">ISNUMBER(V712)</f>
        <v>1</v>
      </c>
      <c r="Y712" s="2" t="b">
        <f t="shared" si="798"/>
        <v>1</v>
      </c>
      <c r="Z712" s="2" t="s">
        <v>89</v>
      </c>
      <c r="AB712" s="2" t="s">
        <v>178</v>
      </c>
      <c r="AC712" s="24" t="str">
        <f ca="1">IFERROR(__xludf.DUMMYFUNCTION("SPLIT(AB712,""_"")"),"Deepwater")</f>
        <v>Deepwater</v>
      </c>
      <c r="AD712" s="24"/>
      <c r="AE712" s="24">
        <f>VLOOKUP(J712,rangearea210527!$B$2:$C$1159,2,TRUE)</f>
        <v>747.56313780000005</v>
      </c>
      <c r="AF712" s="26" t="s">
        <v>118</v>
      </c>
      <c r="AG712" s="26">
        <v>61</v>
      </c>
      <c r="AH712" s="26" t="s">
        <v>84</v>
      </c>
      <c r="AI712" s="26" t="s">
        <v>98</v>
      </c>
      <c r="AJ712" s="27" t="s">
        <v>1710</v>
      </c>
      <c r="AK712" s="27"/>
      <c r="AL712" s="26">
        <v>7</v>
      </c>
      <c r="AM712" s="26">
        <v>1</v>
      </c>
      <c r="AN712" s="26">
        <v>0</v>
      </c>
      <c r="AO712" s="29">
        <v>0</v>
      </c>
      <c r="AP712" s="30"/>
      <c r="AQ712" s="30"/>
      <c r="AR712" s="30"/>
      <c r="AS712" s="1">
        <v>0</v>
      </c>
      <c r="AU712" s="1"/>
      <c r="AV712" s="1"/>
      <c r="AW712" s="1">
        <v>0</v>
      </c>
      <c r="AX712" s="1">
        <v>0</v>
      </c>
      <c r="AY712" s="1">
        <v>1</v>
      </c>
      <c r="AZ712" s="1">
        <v>1</v>
      </c>
      <c r="BC712" s="1">
        <v>1</v>
      </c>
      <c r="BD712" s="1">
        <v>1</v>
      </c>
      <c r="BH712" s="1">
        <v>1</v>
      </c>
      <c r="BI712" s="1">
        <v>1</v>
      </c>
      <c r="BJ712" s="1">
        <v>1</v>
      </c>
      <c r="BL712" s="1">
        <v>1</v>
      </c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>
        <v>0</v>
      </c>
    </row>
    <row r="713" spans="1:75" ht="15.75" hidden="1" customHeight="1" x14ac:dyDescent="0.3">
      <c r="A713" s="2">
        <v>707</v>
      </c>
      <c r="B713" s="2">
        <v>1</v>
      </c>
      <c r="C713" s="2" t="s">
        <v>1392</v>
      </c>
      <c r="D713" s="1">
        <v>12</v>
      </c>
      <c r="E713" s="2" t="str">
        <f t="shared" si="571"/>
        <v>12_Rajiformes</v>
      </c>
      <c r="F713" s="2" t="s">
        <v>1705</v>
      </c>
      <c r="G713" s="2" t="s">
        <v>1706</v>
      </c>
      <c r="H713" s="2" t="s">
        <v>1781</v>
      </c>
      <c r="I713" s="2" t="s">
        <v>1804</v>
      </c>
      <c r="J713" s="2" t="s">
        <v>1805</v>
      </c>
      <c r="K713" s="19" t="str">
        <f t="shared" si="572"/>
        <v>Dipturus doutrei</v>
      </c>
      <c r="L713" s="20">
        <f>VLOOKUP($K713,GlobSheetPaste!$H$3:$P$1269,2,FALSE)</f>
        <v>161601</v>
      </c>
      <c r="M713" s="20">
        <f>VLOOKUP($K713,GlobSheetPaste!$H$3:$P$1269,3,FALSE)</f>
        <v>124513187</v>
      </c>
      <c r="N713" s="1" t="s">
        <v>104</v>
      </c>
      <c r="O713" s="20" t="str">
        <f>VLOOKUP($K713,GlobSheetPaste!$H$3:$P$1269,5,FALSE)</f>
        <v>DD</v>
      </c>
      <c r="P713" s="20">
        <f>VLOOKUP($K713,GlobSheetPaste!$H$3:$P$1269,6,FALSE)</f>
        <v>2008</v>
      </c>
      <c r="Q713" s="20" t="str">
        <f>VLOOKUP($K713,GlobSheetPaste!$H$3:$P$1269,7,FALSE)</f>
        <v>LC</v>
      </c>
      <c r="R713" s="20" t="str">
        <f>VLOOKUP($K713,GlobSheetPaste!$H$3:$P$1269,8,FALSE)</f>
        <v>NA</v>
      </c>
      <c r="S713" s="20" t="str">
        <f t="shared" si="797"/>
        <v>non-genuine change</v>
      </c>
      <c r="T713" s="20" t="b">
        <f t="shared" si="573"/>
        <v>0</v>
      </c>
      <c r="U713" s="22">
        <f>VLOOKUP($K713,GlobSheetPaste!$H$3:$P$1269,9,FALSE)</f>
        <v>44228</v>
      </c>
      <c r="V713" s="19">
        <v>163</v>
      </c>
      <c r="W713" s="19">
        <v>1200</v>
      </c>
      <c r="X713" s="2" t="b">
        <f t="shared" ref="X713:Y713" si="799">ISNUMBER(V713)</f>
        <v>1</v>
      </c>
      <c r="Y713" s="2" t="b">
        <f t="shared" si="799"/>
        <v>1</v>
      </c>
      <c r="Z713" s="2" t="s">
        <v>89</v>
      </c>
      <c r="AB713" s="2" t="s">
        <v>178</v>
      </c>
      <c r="AC713" s="24" t="str">
        <f ca="1">IFERROR(__xludf.DUMMYFUNCTION("SPLIT(AB713,""_"")"),"Deepwater")</f>
        <v>Deepwater</v>
      </c>
      <c r="AD713" s="24"/>
      <c r="AE713" s="24">
        <f>VLOOKUP(J713,rangearea210527!$B$2:$C$1159,2,TRUE)</f>
        <v>500862.2401</v>
      </c>
      <c r="AF713" s="26"/>
      <c r="AG713" s="26">
        <v>115</v>
      </c>
      <c r="AH713" s="26" t="s">
        <v>84</v>
      </c>
      <c r="AI713" s="26" t="s">
        <v>91</v>
      </c>
      <c r="AJ713" s="27" t="s">
        <v>1713</v>
      </c>
      <c r="AK713" s="27"/>
      <c r="AL713" s="26"/>
      <c r="AM713" s="26">
        <v>1</v>
      </c>
      <c r="AN713" s="26">
        <v>0</v>
      </c>
      <c r="AO713" s="29">
        <v>0</v>
      </c>
      <c r="AP713" s="30"/>
      <c r="AQ713" s="30"/>
      <c r="AR713" s="30"/>
      <c r="AS713" s="1">
        <v>0</v>
      </c>
      <c r="AU713" s="1"/>
      <c r="AV713" s="1"/>
      <c r="AW713" s="1">
        <v>0</v>
      </c>
      <c r="AX713" s="1">
        <v>0</v>
      </c>
      <c r="AY713" s="1">
        <v>1</v>
      </c>
      <c r="BC713" s="1">
        <v>1</v>
      </c>
      <c r="BJ713" s="1">
        <v>1</v>
      </c>
      <c r="BL713" s="1">
        <v>1</v>
      </c>
      <c r="BM713" s="1"/>
      <c r="BN713" s="1"/>
      <c r="BO713" s="1"/>
      <c r="BP713" s="1"/>
      <c r="BQ713" s="1"/>
      <c r="BR713" s="1"/>
      <c r="BS713" s="1"/>
      <c r="BT713" s="1">
        <v>1</v>
      </c>
      <c r="BU713" s="1"/>
      <c r="BV713" s="1"/>
      <c r="BW713" s="1">
        <v>0</v>
      </c>
    </row>
    <row r="714" spans="1:75" ht="15.75" hidden="1" customHeight="1" x14ac:dyDescent="0.3">
      <c r="A714" s="2">
        <v>708</v>
      </c>
      <c r="B714" s="2">
        <v>1</v>
      </c>
      <c r="C714" s="2" t="s">
        <v>1392</v>
      </c>
      <c r="D714" s="1">
        <v>12</v>
      </c>
      <c r="E714" s="2" t="str">
        <f t="shared" si="571"/>
        <v>12_Rajiformes</v>
      </c>
      <c r="F714" s="2" t="s">
        <v>1705</v>
      </c>
      <c r="G714" s="2" t="s">
        <v>1706</v>
      </c>
      <c r="H714" s="2" t="s">
        <v>1781</v>
      </c>
      <c r="I714" s="2" t="s">
        <v>1806</v>
      </c>
      <c r="J714" s="2" t="s">
        <v>1807</v>
      </c>
      <c r="K714" s="19" t="str">
        <f t="shared" si="572"/>
        <v>Dipturus ecuadoriensis</v>
      </c>
      <c r="L714" s="20">
        <f>VLOOKUP($K714,GlobSheetPaste!$H$3:$P$1269,2,FALSE)</f>
        <v>63136</v>
      </c>
      <c r="M714" s="20">
        <f>VLOOKUP($K714,GlobSheetPaste!$H$3:$P$1269,3,FALSE)</f>
        <v>124462368</v>
      </c>
      <c r="N714" s="20" t="str">
        <f>VLOOKUP($K714,GlobSheetPaste!$H$3:$P$1269,4,FALSE)</f>
        <v>published</v>
      </c>
      <c r="O714" s="20" t="str">
        <f>VLOOKUP($K714,GlobSheetPaste!$H$3:$P$1269,5,FALSE)</f>
        <v>DD</v>
      </c>
      <c r="P714" s="20">
        <f>VLOOKUP($K714,GlobSheetPaste!$H$3:$P$1269,6,FALSE)</f>
        <v>2007</v>
      </c>
      <c r="Q714" s="20" t="str">
        <f>VLOOKUP($K714,GlobSheetPaste!$H$3:$P$1269,7,FALSE)</f>
        <v>DD</v>
      </c>
      <c r="R714" s="20" t="str">
        <f>VLOOKUP($K714,GlobSheetPaste!$H$3:$P$1269,8,FALSE)</f>
        <v>NA</v>
      </c>
      <c r="S714" s="20" t="str">
        <f t="shared" si="797"/>
        <v>NoChange</v>
      </c>
      <c r="T714" s="20" t="b">
        <f t="shared" si="573"/>
        <v>0</v>
      </c>
      <c r="U714" s="22">
        <f>VLOOKUP($K714,GlobSheetPaste!$H$3:$P$1269,9,FALSE)</f>
        <v>43891</v>
      </c>
      <c r="V714" s="19" t="s">
        <v>267</v>
      </c>
      <c r="W714" s="19" t="s">
        <v>267</v>
      </c>
      <c r="X714" s="2" t="b">
        <f t="shared" ref="X714:Y714" si="800">ISNUMBER(V714)</f>
        <v>0</v>
      </c>
      <c r="Y714" s="2" t="b">
        <f t="shared" si="800"/>
        <v>0</v>
      </c>
      <c r="Z714" s="48" t="s">
        <v>1808</v>
      </c>
      <c r="AA714" s="1"/>
      <c r="AB714" s="1" t="s">
        <v>1809</v>
      </c>
      <c r="AC714" s="24" t="str">
        <f ca="1">IFERROR(__xludf.DUMMYFUNCTION("SPLIT(AB714,""_"")"),"Deepwater")</f>
        <v>Deepwater</v>
      </c>
      <c r="AD714" s="24" t="str">
        <f ca="1">IFERROR(__xludf.DUMMYFUNCTION("""COMPUTED_VALUE"""),"coastal")</f>
        <v>coastal</v>
      </c>
      <c r="AE714" s="24">
        <f>VLOOKUP(J714,rangearea210527!$B$2:$C$1159,2,TRUE)</f>
        <v>500862.2401</v>
      </c>
      <c r="AF714" s="26"/>
      <c r="AG714" s="26">
        <v>39</v>
      </c>
      <c r="AH714" s="26" t="s">
        <v>84</v>
      </c>
      <c r="AI714" s="26" t="s">
        <v>85</v>
      </c>
      <c r="AJ714" s="27" t="s">
        <v>1734</v>
      </c>
      <c r="AK714" s="27" t="s">
        <v>468</v>
      </c>
      <c r="AL714" s="26"/>
      <c r="AM714" s="26">
        <v>1</v>
      </c>
      <c r="AN714" s="26">
        <v>0</v>
      </c>
      <c r="AO714" s="29">
        <v>0</v>
      </c>
      <c r="AP714" s="30"/>
      <c r="AQ714" s="30"/>
      <c r="AR714" s="30"/>
      <c r="AS714" s="1">
        <v>0</v>
      </c>
      <c r="AU714" s="1"/>
      <c r="AV714" s="1"/>
      <c r="AW714" s="1">
        <v>0</v>
      </c>
      <c r="AX714" s="1">
        <v>0</v>
      </c>
      <c r="AY714" s="1">
        <v>1</v>
      </c>
      <c r="BC714" s="1">
        <v>1</v>
      </c>
      <c r="BG714" s="1">
        <v>1</v>
      </c>
      <c r="BH714" s="1"/>
      <c r="BI714" s="1"/>
      <c r="BJ714" s="1">
        <v>1</v>
      </c>
      <c r="BL714" s="1">
        <v>1</v>
      </c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>
        <v>0</v>
      </c>
    </row>
    <row r="715" spans="1:75" ht="15.75" hidden="1" customHeight="1" x14ac:dyDescent="0.3">
      <c r="A715" s="2">
        <v>709</v>
      </c>
      <c r="B715" s="2">
        <v>1</v>
      </c>
      <c r="C715" s="2" t="s">
        <v>1392</v>
      </c>
      <c r="D715" s="1">
        <v>12</v>
      </c>
      <c r="E715" s="2" t="str">
        <f t="shared" si="571"/>
        <v>12_Rajiformes</v>
      </c>
      <c r="F715" s="2" t="s">
        <v>1705</v>
      </c>
      <c r="G715" s="2" t="s">
        <v>1706</v>
      </c>
      <c r="H715" s="2" t="s">
        <v>1781</v>
      </c>
      <c r="I715" s="2" t="s">
        <v>464</v>
      </c>
      <c r="J715" s="2" t="s">
        <v>1810</v>
      </c>
      <c r="K715" s="19" t="str">
        <f t="shared" si="572"/>
        <v>Dipturus garricki</v>
      </c>
      <c r="L715" s="20">
        <f>VLOOKUP($K715,GlobSheetPaste!$H$3:$P$1269,2,FALSE)</f>
        <v>161565</v>
      </c>
      <c r="M715" s="20">
        <f>VLOOKUP($K715,GlobSheetPaste!$H$3:$P$1269,3,FALSE)</f>
        <v>124507607</v>
      </c>
      <c r="N715" s="20" t="str">
        <f>VLOOKUP($K715,GlobSheetPaste!$H$3:$P$1269,4,FALSE)</f>
        <v>published</v>
      </c>
      <c r="O715" s="20" t="str">
        <f>VLOOKUP($K715,GlobSheetPaste!$H$3:$P$1269,5,FALSE)</f>
        <v>DD</v>
      </c>
      <c r="P715" s="20">
        <f>VLOOKUP($K715,GlobSheetPaste!$H$3:$P$1269,6,FALSE)</f>
        <v>2008</v>
      </c>
      <c r="Q715" s="20" t="str">
        <f>VLOOKUP($K715,GlobSheetPaste!$H$3:$P$1269,7,FALSE)</f>
        <v>LC</v>
      </c>
      <c r="R715" s="20" t="str">
        <f>VLOOKUP($K715,GlobSheetPaste!$H$3:$P$1269,8,FALSE)</f>
        <v>NA</v>
      </c>
      <c r="S715" s="20" t="str">
        <f t="shared" si="797"/>
        <v>non-genuine change</v>
      </c>
      <c r="T715" s="20" t="b">
        <f t="shared" si="573"/>
        <v>0</v>
      </c>
      <c r="U715" s="22">
        <f>VLOOKUP($K715,GlobSheetPaste!$H$3:$P$1269,9,FALSE)</f>
        <v>43891</v>
      </c>
      <c r="V715" s="19">
        <v>275</v>
      </c>
      <c r="W715" s="19">
        <v>476</v>
      </c>
      <c r="X715" s="2" t="b">
        <f t="shared" ref="X715:Y715" si="801">ISNUMBER(V715)</f>
        <v>1</v>
      </c>
      <c r="Y715" s="2" t="b">
        <f t="shared" si="801"/>
        <v>1</v>
      </c>
      <c r="Z715" s="2" t="s">
        <v>89</v>
      </c>
      <c r="AB715" s="2" t="s">
        <v>178</v>
      </c>
      <c r="AC715" s="24" t="str">
        <f ca="1">IFERROR(__xludf.DUMMYFUNCTION("SPLIT(AB715,""_"")"),"Deepwater")</f>
        <v>Deepwater</v>
      </c>
      <c r="AD715" s="24"/>
      <c r="AE715" s="24">
        <f>VLOOKUP(J715,rangearea210527!$B$2:$C$1159,2,TRUE)</f>
        <v>45527.639739999999</v>
      </c>
      <c r="AF715" s="26" t="s">
        <v>118</v>
      </c>
      <c r="AG715" s="26">
        <v>107</v>
      </c>
      <c r="AH715" s="26" t="s">
        <v>84</v>
      </c>
      <c r="AI715" s="26" t="s">
        <v>91</v>
      </c>
      <c r="AJ715" s="27" t="s">
        <v>1713</v>
      </c>
      <c r="AK715" s="27"/>
      <c r="AL715" s="26"/>
      <c r="AM715" s="26">
        <v>1</v>
      </c>
      <c r="AN715" s="26">
        <v>0</v>
      </c>
      <c r="AO715" s="29">
        <v>0</v>
      </c>
      <c r="AP715" s="30"/>
      <c r="AQ715" s="30"/>
      <c r="AR715" s="30"/>
      <c r="AS715" s="1">
        <v>0</v>
      </c>
      <c r="AU715" s="1">
        <v>1</v>
      </c>
      <c r="AV715" s="1">
        <v>1</v>
      </c>
      <c r="AW715" s="1">
        <v>0</v>
      </c>
      <c r="AX715" s="1">
        <v>0</v>
      </c>
      <c r="AY715" s="1">
        <v>1</v>
      </c>
      <c r="BC715" s="1">
        <v>1</v>
      </c>
      <c r="BH715" s="1">
        <v>1</v>
      </c>
      <c r="BJ715" s="1">
        <v>1</v>
      </c>
      <c r="BL715" s="1">
        <v>1</v>
      </c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>
        <v>0</v>
      </c>
    </row>
    <row r="716" spans="1:75" ht="15.75" hidden="1" customHeight="1" x14ac:dyDescent="0.3">
      <c r="A716" s="2">
        <v>710</v>
      </c>
      <c r="B716" s="2">
        <v>1</v>
      </c>
      <c r="C716" s="2" t="s">
        <v>1392</v>
      </c>
      <c r="D716" s="1">
        <v>12</v>
      </c>
      <c r="E716" s="2" t="str">
        <f t="shared" si="571"/>
        <v>12_Rajiformes</v>
      </c>
      <c r="F716" s="2" t="s">
        <v>1705</v>
      </c>
      <c r="G716" s="2" t="s">
        <v>1706</v>
      </c>
      <c r="H716" s="2" t="s">
        <v>1781</v>
      </c>
      <c r="I716" s="2" t="s">
        <v>1811</v>
      </c>
      <c r="J716" s="2" t="s">
        <v>1812</v>
      </c>
      <c r="K716" s="19" t="str">
        <f t="shared" si="572"/>
        <v>Dipturus gigas</v>
      </c>
      <c r="L716" s="20">
        <f>VLOOKUP($K716,GlobSheetPaste!$H$3:$P$1269,2,FALSE)</f>
        <v>161393</v>
      </c>
      <c r="M716" s="20">
        <f>VLOOKUP($K716,GlobSheetPaste!$H$3:$P$1269,3,FALSE)</f>
        <v>124476574</v>
      </c>
      <c r="N716" s="20" t="str">
        <f>VLOOKUP($K716,GlobSheetPaste!$H$3:$P$1269,4,FALSE)</f>
        <v>published</v>
      </c>
      <c r="O716" s="20" t="str">
        <f>VLOOKUP($K716,GlobSheetPaste!$H$3:$P$1269,5,FALSE)</f>
        <v>DD</v>
      </c>
      <c r="P716" s="20">
        <f>VLOOKUP($K716,GlobSheetPaste!$H$3:$P$1269,6,FALSE)</f>
        <v>2004</v>
      </c>
      <c r="Q716" s="20" t="str">
        <f>VLOOKUP($K716,GlobSheetPaste!$H$3:$P$1269,7,FALSE)</f>
        <v>NT</v>
      </c>
      <c r="R716" s="20" t="str">
        <f>VLOOKUP($K716,GlobSheetPaste!$H$3:$P$1269,8,FALSE)</f>
        <v>A2d</v>
      </c>
      <c r="S716" s="20" t="str">
        <f t="shared" si="797"/>
        <v>non-genuine change</v>
      </c>
      <c r="T716" s="20" t="b">
        <f t="shared" si="573"/>
        <v>0</v>
      </c>
      <c r="U716" s="22">
        <f>VLOOKUP($K716,GlobSheetPaste!$H$3:$P$1269,9,FALSE)</f>
        <v>44197</v>
      </c>
      <c r="V716" s="19">
        <v>300</v>
      </c>
      <c r="W716" s="19">
        <v>1000</v>
      </c>
      <c r="X716" s="2" t="b">
        <f t="shared" ref="X716:Y716" si="802">ISNUMBER(V716)</f>
        <v>1</v>
      </c>
      <c r="Y716" s="2" t="b">
        <f t="shared" si="802"/>
        <v>1</v>
      </c>
      <c r="Z716" s="2" t="s">
        <v>89</v>
      </c>
      <c r="AB716" s="2" t="s">
        <v>178</v>
      </c>
      <c r="AC716" s="24" t="str">
        <f ca="1">IFERROR(__xludf.DUMMYFUNCTION("SPLIT(AB716,""_"")"),"Deepwater")</f>
        <v>Deepwater</v>
      </c>
      <c r="AD716" s="24"/>
      <c r="AE716" s="24">
        <f>VLOOKUP(J716,rangearea210527!$B$2:$C$1159,2,TRUE)</f>
        <v>101232.0912</v>
      </c>
      <c r="AF716" s="26" t="s">
        <v>118</v>
      </c>
      <c r="AG716" s="26">
        <v>186</v>
      </c>
      <c r="AH716" s="26" t="s">
        <v>84</v>
      </c>
      <c r="AI716" s="26" t="s">
        <v>91</v>
      </c>
      <c r="AJ716" s="27" t="s">
        <v>1713</v>
      </c>
      <c r="AK716" s="27"/>
      <c r="AL716" s="26">
        <v>17</v>
      </c>
      <c r="AM716" s="26">
        <v>1</v>
      </c>
      <c r="AN716" s="26">
        <v>0</v>
      </c>
      <c r="AO716" s="29">
        <v>0</v>
      </c>
      <c r="AP716" s="30"/>
      <c r="AQ716" s="30"/>
      <c r="AR716" s="30"/>
      <c r="AS716" s="1">
        <v>1</v>
      </c>
      <c r="AU716" s="1"/>
      <c r="AV716" s="1"/>
      <c r="AW716" s="1">
        <v>0</v>
      </c>
      <c r="AX716" s="1">
        <v>0</v>
      </c>
      <c r="AY716" s="1">
        <v>1</v>
      </c>
      <c r="BC716" s="1">
        <v>1</v>
      </c>
      <c r="BH716" s="1">
        <v>1</v>
      </c>
      <c r="BJ716" s="1">
        <v>1</v>
      </c>
      <c r="BL716" s="1">
        <v>1</v>
      </c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>
        <v>0</v>
      </c>
    </row>
    <row r="717" spans="1:75" ht="15.75" hidden="1" customHeight="1" x14ac:dyDescent="0.3">
      <c r="A717" s="2">
        <v>711</v>
      </c>
      <c r="B717" s="2">
        <v>1</v>
      </c>
      <c r="C717" s="2" t="s">
        <v>1392</v>
      </c>
      <c r="D717" s="1">
        <v>12</v>
      </c>
      <c r="E717" s="2" t="str">
        <f t="shared" si="571"/>
        <v>12_Rajiformes</v>
      </c>
      <c r="F717" s="2" t="s">
        <v>1705</v>
      </c>
      <c r="G717" s="2" t="s">
        <v>1706</v>
      </c>
      <c r="H717" s="1" t="s">
        <v>1781</v>
      </c>
      <c r="I717" s="2" t="s">
        <v>1813</v>
      </c>
      <c r="J717" s="1" t="s">
        <v>1814</v>
      </c>
      <c r="K717" s="19" t="str">
        <f t="shared" si="572"/>
        <v>Dipturus grahamorum</v>
      </c>
      <c r="L717" s="20">
        <f>VLOOKUP($K717,GlobSheetPaste!$H$3:$P$1269,2,FALSE)</f>
        <v>195448</v>
      </c>
      <c r="M717" s="20">
        <f>VLOOKUP($K717,GlobSheetPaste!$H$3:$P$1269,3,FALSE)</f>
        <v>68620997</v>
      </c>
      <c r="N717" s="20" t="str">
        <f>VLOOKUP($K717,GlobSheetPaste!$H$3:$P$1269,4,FALSE)</f>
        <v>published</v>
      </c>
      <c r="O717" s="20" t="str">
        <f>VLOOKUP($K717,GlobSheetPaste!$H$3:$P$1269,5,FALSE)</f>
        <v>LC</v>
      </c>
      <c r="P717" s="20">
        <f>VLOOKUP($K717,GlobSheetPaste!$H$3:$P$1269,6,FALSE)</f>
        <v>2011</v>
      </c>
      <c r="Q717" s="20" t="str">
        <f>VLOOKUP($K717,GlobSheetPaste!$H$3:$P$1269,7,FALSE)</f>
        <v>LC</v>
      </c>
      <c r="R717" s="20" t="str">
        <f>VLOOKUP($K717,GlobSheetPaste!$H$3:$P$1269,8,FALSE)</f>
        <v>NA</v>
      </c>
      <c r="S717" s="20" t="str">
        <f t="shared" si="797"/>
        <v>NoChange</v>
      </c>
      <c r="T717" s="20" t="b">
        <f t="shared" si="573"/>
        <v>0</v>
      </c>
      <c r="U717" s="20">
        <f>VLOOKUP($K717,GlobSheetPaste!$H$3:$P$1269,9,FALSE)</f>
        <v>2015</v>
      </c>
      <c r="V717" s="19">
        <v>146</v>
      </c>
      <c r="W717" s="19">
        <v>490</v>
      </c>
      <c r="X717" s="2" t="b">
        <f t="shared" ref="X717:Y717" si="803">ISNUMBER(V717)</f>
        <v>1</v>
      </c>
      <c r="Y717" s="2" t="b">
        <f t="shared" si="803"/>
        <v>1</v>
      </c>
      <c r="Z717" s="2" t="s">
        <v>1815</v>
      </c>
      <c r="AB717" s="2" t="s">
        <v>178</v>
      </c>
      <c r="AC717" s="24" t="str">
        <f ca="1">IFERROR(__xludf.DUMMYFUNCTION("SPLIT(AB717,""_"")"),"Deepwater")</f>
        <v>Deepwater</v>
      </c>
      <c r="AD717" s="24"/>
      <c r="AE717" s="24">
        <f>VLOOKUP(J717,rangearea210527!$B$2:$C$1159,2,TRUE)</f>
        <v>101232.0912</v>
      </c>
      <c r="AF717" s="26" t="s">
        <v>118</v>
      </c>
      <c r="AG717" s="26">
        <v>64</v>
      </c>
      <c r="AH717" s="26" t="s">
        <v>84</v>
      </c>
      <c r="AI717" s="26" t="s">
        <v>98</v>
      </c>
      <c r="AJ717" s="27" t="s">
        <v>1710</v>
      </c>
      <c r="AK717" s="27"/>
      <c r="AL717" s="26"/>
      <c r="AM717" s="26">
        <v>1</v>
      </c>
      <c r="AN717" s="26">
        <v>0</v>
      </c>
      <c r="AO717" s="29">
        <v>0</v>
      </c>
      <c r="AP717" s="30"/>
      <c r="AQ717" s="30"/>
      <c r="AR717" s="30"/>
      <c r="AS717" s="1">
        <v>0</v>
      </c>
      <c r="AU717" s="1"/>
      <c r="AV717" s="1"/>
      <c r="AW717" s="1">
        <v>0</v>
      </c>
      <c r="AX717" s="1">
        <v>0</v>
      </c>
      <c r="AY717" s="1">
        <v>1</v>
      </c>
      <c r="BC717" s="1">
        <v>1</v>
      </c>
      <c r="BH717" s="1">
        <v>1</v>
      </c>
      <c r="BJ717" s="1">
        <v>1</v>
      </c>
      <c r="BL717" s="1">
        <v>1</v>
      </c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>
        <v>0</v>
      </c>
    </row>
    <row r="718" spans="1:75" ht="15.75" hidden="1" customHeight="1" x14ac:dyDescent="0.3">
      <c r="A718" s="2">
        <v>712</v>
      </c>
      <c r="B718" s="2">
        <v>1</v>
      </c>
      <c r="C718" s="2" t="s">
        <v>1392</v>
      </c>
      <c r="D718" s="1">
        <v>12</v>
      </c>
      <c r="E718" s="2" t="str">
        <f t="shared" si="571"/>
        <v>12_Rajiformes</v>
      </c>
      <c r="F718" s="2" t="s">
        <v>1705</v>
      </c>
      <c r="G718" s="2" t="s">
        <v>1706</v>
      </c>
      <c r="H718" s="2" t="s">
        <v>1781</v>
      </c>
      <c r="I718" s="2" t="s">
        <v>1816</v>
      </c>
      <c r="J718" s="2" t="s">
        <v>1817</v>
      </c>
      <c r="K718" s="19" t="str">
        <f t="shared" si="572"/>
        <v>Dipturus gudgeri</v>
      </c>
      <c r="L718" s="20">
        <f>VLOOKUP($K718,GlobSheetPaste!$H$3:$P$1269,2,FALSE)</f>
        <v>161535</v>
      </c>
      <c r="M718" s="20">
        <f>VLOOKUP($K718,GlobSheetPaste!$H$3:$P$1269,3,FALSE)</f>
        <v>68621107</v>
      </c>
      <c r="N718" s="20" t="str">
        <f>VLOOKUP($K718,GlobSheetPaste!$H$3:$P$1269,4,FALSE)</f>
        <v>published</v>
      </c>
      <c r="O718" s="20" t="str">
        <f>VLOOKUP($K718,GlobSheetPaste!$H$3:$P$1269,5,FALSE)</f>
        <v>NT</v>
      </c>
      <c r="P718" s="20">
        <f>VLOOKUP($K718,GlobSheetPaste!$H$3:$P$1269,6,FALSE)</f>
        <v>2008</v>
      </c>
      <c r="Q718" s="20" t="str">
        <f>VLOOKUP($K718,GlobSheetPaste!$H$3:$P$1269,7,FALSE)</f>
        <v>NT</v>
      </c>
      <c r="R718" s="20" t="str">
        <f>VLOOKUP($K718,GlobSheetPaste!$H$3:$P$1269,8,FALSE)</f>
        <v>A2bd+A4bd</v>
      </c>
      <c r="S718" s="20" t="str">
        <f t="shared" si="797"/>
        <v>NoChange</v>
      </c>
      <c r="T718" s="20" t="b">
        <f t="shared" si="573"/>
        <v>0</v>
      </c>
      <c r="U718" s="20">
        <f>VLOOKUP($K718,GlobSheetPaste!$H$3:$P$1269,9,FALSE)</f>
        <v>2015</v>
      </c>
      <c r="V718" s="19">
        <v>160</v>
      </c>
      <c r="W718" s="19">
        <v>765</v>
      </c>
      <c r="X718" s="2" t="b">
        <f t="shared" ref="X718:Y718" si="804">ISNUMBER(V718)</f>
        <v>1</v>
      </c>
      <c r="Y718" s="2" t="b">
        <f t="shared" si="804"/>
        <v>1</v>
      </c>
      <c r="Z718" s="2" t="s">
        <v>89</v>
      </c>
      <c r="AB718" s="2" t="s">
        <v>178</v>
      </c>
      <c r="AC718" s="24" t="str">
        <f ca="1">IFERROR(__xludf.DUMMYFUNCTION("SPLIT(AB718,""_"")"),"Deepwater")</f>
        <v>Deepwater</v>
      </c>
      <c r="AD718" s="24"/>
      <c r="AE718" s="24">
        <f>VLOOKUP(J718,rangearea210527!$B$2:$C$1159,2,TRUE)</f>
        <v>72193.006280000001</v>
      </c>
      <c r="AF718" s="26" t="s">
        <v>118</v>
      </c>
      <c r="AG718" s="26">
        <v>184</v>
      </c>
      <c r="AH718" s="26" t="s">
        <v>84</v>
      </c>
      <c r="AI718" s="26" t="s">
        <v>91</v>
      </c>
      <c r="AJ718" s="27" t="s">
        <v>1713</v>
      </c>
      <c r="AK718" s="27"/>
      <c r="AL718" s="26">
        <v>14.5</v>
      </c>
      <c r="AM718" s="26">
        <v>1</v>
      </c>
      <c r="AN718" s="26">
        <v>0</v>
      </c>
      <c r="AO718" s="29">
        <v>0</v>
      </c>
      <c r="AP718" s="30"/>
      <c r="AQ718" s="30"/>
      <c r="AR718" s="30"/>
      <c r="AS718" s="1">
        <v>0</v>
      </c>
      <c r="AU718" s="1"/>
      <c r="AV718" s="1"/>
      <c r="AW718" s="1">
        <v>0</v>
      </c>
      <c r="AX718" s="1">
        <v>0</v>
      </c>
      <c r="AY718" s="1">
        <v>1</v>
      </c>
      <c r="BC718" s="1">
        <v>1</v>
      </c>
      <c r="BH718" s="1">
        <v>1</v>
      </c>
      <c r="BJ718" s="1">
        <v>1</v>
      </c>
      <c r="BL718" s="1">
        <v>1</v>
      </c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>
        <v>0</v>
      </c>
    </row>
    <row r="719" spans="1:75" ht="15.75" hidden="1" customHeight="1" x14ac:dyDescent="0.3">
      <c r="A719" s="2">
        <v>713</v>
      </c>
      <c r="B719" s="2">
        <v>1</v>
      </c>
      <c r="C719" s="2" t="s">
        <v>1392</v>
      </c>
      <c r="D719" s="1">
        <v>12</v>
      </c>
      <c r="E719" s="2" t="str">
        <f t="shared" si="571"/>
        <v>12_Rajiformes</v>
      </c>
      <c r="F719" s="2" t="s">
        <v>1705</v>
      </c>
      <c r="G719" s="2" t="s">
        <v>1706</v>
      </c>
      <c r="H719" s="2" t="s">
        <v>1781</v>
      </c>
      <c r="I719" s="2" t="s">
        <v>1818</v>
      </c>
      <c r="J719" s="2" t="s">
        <v>1819</v>
      </c>
      <c r="K719" s="19" t="str">
        <f t="shared" si="572"/>
        <v>Dipturus innominatus</v>
      </c>
      <c r="L719" s="20">
        <f>VLOOKUP($K719,GlobSheetPaste!$H$3:$P$1269,2,FALSE)</f>
        <v>41799</v>
      </c>
      <c r="M719" s="20">
        <f>VLOOKUP($K719,GlobSheetPaste!$H$3:$P$1269,3,FALSE)</f>
        <v>116736852</v>
      </c>
      <c r="N719" s="20" t="str">
        <f>VLOOKUP($K719,GlobSheetPaste!$H$3:$P$1269,4,FALSE)</f>
        <v>published</v>
      </c>
      <c r="O719" s="20" t="str">
        <f>VLOOKUP($K719,GlobSheetPaste!$H$3:$P$1269,5,FALSE)</f>
        <v>NT</v>
      </c>
      <c r="P719" s="20">
        <f>VLOOKUP($K719,GlobSheetPaste!$H$3:$P$1269,6,FALSE)</f>
        <v>2003</v>
      </c>
      <c r="Q719" s="20" t="str">
        <f>VLOOKUP($K719,GlobSheetPaste!$H$3:$P$1269,7,FALSE)</f>
        <v>LC</v>
      </c>
      <c r="R719" s="20" t="str">
        <f>VLOOKUP($K719,GlobSheetPaste!$H$3:$P$1269,8,FALSE)</f>
        <v>NA</v>
      </c>
      <c r="S719" s="1" t="s">
        <v>81</v>
      </c>
      <c r="T719" s="20" t="b">
        <f t="shared" si="573"/>
        <v>0</v>
      </c>
      <c r="U719" s="20">
        <f>VLOOKUP($K719,GlobSheetPaste!$H$3:$P$1269,9,FALSE)</f>
        <v>2017</v>
      </c>
      <c r="V719" s="19">
        <v>10</v>
      </c>
      <c r="W719" s="19">
        <v>1450</v>
      </c>
      <c r="X719" s="2" t="b">
        <f t="shared" ref="X719:Y719" si="805">ISNUMBER(V719)</f>
        <v>1</v>
      </c>
      <c r="Y719" s="2" t="b">
        <f t="shared" si="805"/>
        <v>1</v>
      </c>
      <c r="Z719" s="2" t="s">
        <v>89</v>
      </c>
      <c r="AB719" s="2" t="s">
        <v>178</v>
      </c>
      <c r="AC719" s="24" t="str">
        <f ca="1">IFERROR(__xludf.DUMMYFUNCTION("SPLIT(AB719,""_"")"),"Deepwater")</f>
        <v>Deepwater</v>
      </c>
      <c r="AD719" s="24"/>
      <c r="AE719" s="24">
        <f>VLOOKUP(J719,rangearea210527!$B$2:$C$1159,2,TRUE)</f>
        <v>525351.87</v>
      </c>
      <c r="AF719" s="26"/>
      <c r="AG719" s="26">
        <v>240</v>
      </c>
      <c r="AH719" s="26" t="s">
        <v>84</v>
      </c>
      <c r="AI719" s="26" t="s">
        <v>91</v>
      </c>
      <c r="AJ719" s="27" t="s">
        <v>1713</v>
      </c>
      <c r="AK719" s="27"/>
      <c r="AL719" s="26">
        <v>18.5</v>
      </c>
      <c r="AM719" s="26">
        <v>1</v>
      </c>
      <c r="AN719" s="26">
        <v>0</v>
      </c>
      <c r="AO719" s="29">
        <v>0</v>
      </c>
      <c r="AP719" s="30"/>
      <c r="AQ719" s="30"/>
      <c r="AR719" s="30"/>
      <c r="AS719" s="1">
        <v>0</v>
      </c>
      <c r="AU719" s="1"/>
      <c r="AV719" s="1"/>
      <c r="AW719" s="1">
        <v>0</v>
      </c>
      <c r="AX719" s="1">
        <v>0</v>
      </c>
      <c r="AY719" s="1">
        <v>1</v>
      </c>
      <c r="BC719" s="1">
        <v>1</v>
      </c>
      <c r="BJ719" s="1">
        <v>1</v>
      </c>
      <c r="BL719" s="1">
        <v>1</v>
      </c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>
        <v>0</v>
      </c>
    </row>
    <row r="720" spans="1:75" ht="15.75" hidden="1" customHeight="1" x14ac:dyDescent="0.3">
      <c r="A720" s="2">
        <v>714</v>
      </c>
      <c r="B720" s="2">
        <v>1</v>
      </c>
      <c r="C720" s="2" t="s">
        <v>1392</v>
      </c>
      <c r="D720" s="1">
        <v>12</v>
      </c>
      <c r="E720" s="2" t="str">
        <f t="shared" si="571"/>
        <v>12_Rajiformes</v>
      </c>
      <c r="F720" s="2" t="s">
        <v>1705</v>
      </c>
      <c r="G720" s="2" t="s">
        <v>1706</v>
      </c>
      <c r="H720" s="2" t="s">
        <v>1781</v>
      </c>
      <c r="I720" s="2" t="s">
        <v>1820</v>
      </c>
      <c r="J720" s="2" t="s">
        <v>1821</v>
      </c>
      <c r="K720" s="19" t="str">
        <f t="shared" si="572"/>
        <v>Dipturus intermedius</v>
      </c>
      <c r="L720" s="20">
        <f>VLOOKUP($K720,GlobSheetPaste!$H$3:$P$1269,2,FALSE)</f>
        <v>18903491</v>
      </c>
      <c r="M720" s="20">
        <f>VLOOKUP($K720,GlobSheetPaste!$H$3:$P$1269,3,FALSE)</f>
        <v>68783461</v>
      </c>
      <c r="N720" s="20" t="str">
        <f>VLOOKUP($K720,GlobSheetPaste!$H$3:$P$1269,4,FALSE)</f>
        <v>draft</v>
      </c>
      <c r="O720" s="20" t="str">
        <f>VLOOKUP($K720,GlobSheetPaste!$H$3:$P$1269,5,FALSE)</f>
        <v>NE</v>
      </c>
      <c r="P720" s="20" t="str">
        <f>VLOOKUP($K720,GlobSheetPaste!$H$3:$P$1269,6,FALSE)</f>
        <v>NA</v>
      </c>
      <c r="Q720" s="20" t="str">
        <f>VLOOKUP($K720,GlobSheetPaste!$H$3:$P$1269,7,FALSE)</f>
        <v>CR</v>
      </c>
      <c r="R720" s="20" t="str">
        <f>VLOOKUP($K720,GlobSheetPaste!$H$3:$P$1269,8,FALSE)</f>
        <v>A2bcd</v>
      </c>
      <c r="S720" s="1" t="s">
        <v>117</v>
      </c>
      <c r="T720" s="20" t="b">
        <f t="shared" si="573"/>
        <v>0</v>
      </c>
      <c r="U720" s="22">
        <f>VLOOKUP($K720,GlobSheetPaste!$H$3:$P$1269,9,FALSE)</f>
        <v>44228</v>
      </c>
      <c r="V720" s="19">
        <v>0</v>
      </c>
      <c r="W720" s="19">
        <v>1500</v>
      </c>
      <c r="X720" s="2" t="b">
        <f t="shared" ref="X720:Y720" si="806">ISNUMBER(V720)</f>
        <v>1</v>
      </c>
      <c r="Y720" s="2" t="b">
        <f t="shared" si="806"/>
        <v>1</v>
      </c>
      <c r="Z720" s="2" t="s">
        <v>1400</v>
      </c>
      <c r="AB720" s="2" t="s">
        <v>95</v>
      </c>
      <c r="AC720" s="24" t="str">
        <f ca="1">IFERROR(__xludf.DUMMYFUNCTION("SPLIT(AB720,""_"")"),"Coastal")</f>
        <v>Coastal</v>
      </c>
      <c r="AD720" s="24" t="str">
        <f ca="1">IFERROR(__xludf.DUMMYFUNCTION("""COMPUTED_VALUE"""),"Deepwater")</f>
        <v>Deepwater</v>
      </c>
      <c r="AE720" s="24">
        <f>VLOOKUP(J720,rangearea210527!$B$2:$C$1159,2,TRUE)</f>
        <v>1653740.3230000001</v>
      </c>
      <c r="AF720" s="26"/>
      <c r="AG720" s="26">
        <v>254</v>
      </c>
      <c r="AH720" s="26" t="s">
        <v>84</v>
      </c>
      <c r="AI720" s="26" t="s">
        <v>91</v>
      </c>
      <c r="AJ720" s="27" t="s">
        <v>1713</v>
      </c>
      <c r="AK720" s="27"/>
      <c r="AL720" s="26">
        <v>34.25</v>
      </c>
      <c r="AM720" s="26">
        <v>0</v>
      </c>
      <c r="AN720" s="26">
        <v>0</v>
      </c>
      <c r="AO720" s="29">
        <v>0</v>
      </c>
      <c r="AP720" s="30"/>
      <c r="AQ720" s="30"/>
      <c r="AR720" s="30"/>
      <c r="AS720" s="1">
        <v>0</v>
      </c>
      <c r="AU720" s="1"/>
      <c r="AV720" s="1"/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B720" s="1">
        <v>1</v>
      </c>
      <c r="BJ720" s="1">
        <v>1</v>
      </c>
      <c r="BK720" s="1">
        <v>1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>
        <v>0</v>
      </c>
    </row>
    <row r="721" spans="1:75" ht="15.75" hidden="1" customHeight="1" x14ac:dyDescent="0.3">
      <c r="A721" s="2">
        <v>715</v>
      </c>
      <c r="B721" s="2">
        <v>1</v>
      </c>
      <c r="C721" s="2" t="s">
        <v>1392</v>
      </c>
      <c r="D721" s="1">
        <v>12</v>
      </c>
      <c r="E721" s="2" t="str">
        <f t="shared" si="571"/>
        <v>12_Rajiformes</v>
      </c>
      <c r="F721" s="2" t="s">
        <v>1705</v>
      </c>
      <c r="G721" s="2" t="s">
        <v>1706</v>
      </c>
      <c r="H721" s="2" t="s">
        <v>1781</v>
      </c>
      <c r="I721" s="2" t="s">
        <v>1822</v>
      </c>
      <c r="J721" s="2" t="s">
        <v>1823</v>
      </c>
      <c r="K721" s="19" t="str">
        <f t="shared" si="572"/>
        <v>Dipturus johannisdavisi</v>
      </c>
      <c r="L721" s="20">
        <f>VLOOKUP($K721,GlobSheetPaste!$H$3:$P$1269,2,FALSE)</f>
        <v>161617</v>
      </c>
      <c r="M721" s="20">
        <f>VLOOKUP($K721,GlobSheetPaste!$H$3:$P$1269,3,FALSE)</f>
        <v>140575512</v>
      </c>
      <c r="N721" s="20" t="str">
        <f>VLOOKUP($K721,GlobSheetPaste!$H$3:$P$1269,4,FALSE)</f>
        <v>published</v>
      </c>
      <c r="O721" s="20" t="str">
        <f>VLOOKUP($K721,GlobSheetPaste!$H$3:$P$1269,5,FALSE)</f>
        <v>DD</v>
      </c>
      <c r="P721" s="20">
        <f>VLOOKUP($K721,GlobSheetPaste!$H$3:$P$1269,6,FALSE)</f>
        <v>2006</v>
      </c>
      <c r="Q721" s="20" t="str">
        <f>VLOOKUP($K721,GlobSheetPaste!$H$3:$P$1269,7,FALSE)</f>
        <v>DD</v>
      </c>
      <c r="R721" s="20" t="str">
        <f>VLOOKUP($K721,GlobSheetPaste!$H$3:$P$1269,8,FALSE)</f>
        <v>NA</v>
      </c>
      <c r="S721" s="20" t="str">
        <f t="shared" ref="S721:S722" si="807">IF(O721=Q721,"NoChange","non-genuine change")</f>
        <v>NoChange</v>
      </c>
      <c r="T721" s="20" t="b">
        <f t="shared" si="573"/>
        <v>0</v>
      </c>
      <c r="U721" s="20">
        <f>VLOOKUP($K721,GlobSheetPaste!$H$3:$P$1269,9,FALSE)</f>
        <v>2018</v>
      </c>
      <c r="V721" s="19">
        <v>10</v>
      </c>
      <c r="W721" s="19">
        <v>790</v>
      </c>
      <c r="X721" s="2" t="b">
        <f t="shared" ref="X721:Y721" si="808">ISNUMBER(V721)</f>
        <v>1</v>
      </c>
      <c r="Y721" s="2" t="b">
        <f t="shared" si="808"/>
        <v>1</v>
      </c>
      <c r="Z721" s="2" t="s">
        <v>1532</v>
      </c>
      <c r="AB721" s="2" t="s">
        <v>178</v>
      </c>
      <c r="AC721" s="24" t="str">
        <f ca="1">IFERROR(__xludf.DUMMYFUNCTION("SPLIT(AB721,""_"")"),"Deepwater")</f>
        <v>Deepwater</v>
      </c>
      <c r="AD721" s="24"/>
      <c r="AE721" s="24">
        <f>VLOOKUP(J721,rangearea210527!$B$2:$C$1159,2,TRUE)</f>
        <v>29403.539939999999</v>
      </c>
      <c r="AF721" s="26" t="s">
        <v>118</v>
      </c>
      <c r="AG721" s="26">
        <v>54</v>
      </c>
      <c r="AH721" s="26" t="s">
        <v>84</v>
      </c>
      <c r="AI721" s="26" t="s">
        <v>98</v>
      </c>
      <c r="AJ721" s="27" t="s">
        <v>1710</v>
      </c>
      <c r="AK721" s="27"/>
      <c r="AL721" s="26"/>
      <c r="AM721" s="26">
        <v>1</v>
      </c>
      <c r="AN721" s="26">
        <v>0</v>
      </c>
      <c r="AO721" s="29">
        <v>0</v>
      </c>
      <c r="AP721" s="30"/>
      <c r="AQ721" s="30"/>
      <c r="AR721" s="30"/>
      <c r="AS721" s="1">
        <v>1</v>
      </c>
      <c r="AU721" s="1"/>
      <c r="AV721" s="1"/>
      <c r="AW721" s="1">
        <v>0</v>
      </c>
      <c r="AX721" s="1">
        <v>0</v>
      </c>
      <c r="AY721" s="1">
        <v>1</v>
      </c>
      <c r="BC721" s="1">
        <v>1</v>
      </c>
      <c r="BG721" s="1">
        <v>1</v>
      </c>
      <c r="BH721" s="1">
        <v>1</v>
      </c>
      <c r="BI721" s="1"/>
      <c r="BJ721" s="1">
        <v>1</v>
      </c>
      <c r="BL721" s="1">
        <v>1</v>
      </c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>
        <v>0</v>
      </c>
    </row>
    <row r="722" spans="1:75" ht="15.75" hidden="1" customHeight="1" x14ac:dyDescent="0.3">
      <c r="A722" s="2">
        <v>716</v>
      </c>
      <c r="B722" s="2">
        <v>1</v>
      </c>
      <c r="C722" s="2" t="s">
        <v>1392</v>
      </c>
      <c r="D722" s="1">
        <v>12</v>
      </c>
      <c r="E722" s="2" t="str">
        <f t="shared" si="571"/>
        <v>12_Rajiformes</v>
      </c>
      <c r="F722" s="2" t="s">
        <v>1705</v>
      </c>
      <c r="G722" s="2" t="s">
        <v>1706</v>
      </c>
      <c r="H722" s="2" t="s">
        <v>1781</v>
      </c>
      <c r="I722" s="2" t="s">
        <v>1824</v>
      </c>
      <c r="J722" s="2" t="s">
        <v>1825</v>
      </c>
      <c r="K722" s="19" t="str">
        <f t="shared" si="572"/>
        <v>Dipturus kwangtungensis</v>
      </c>
      <c r="L722" s="20">
        <f>VLOOKUP($K722,GlobSheetPaste!$H$3:$P$1269,2,FALSE)</f>
        <v>161400</v>
      </c>
      <c r="M722" s="20">
        <f>VLOOKUP($K722,GlobSheetPaste!$H$3:$P$1269,3,FALSE)</f>
        <v>124478750</v>
      </c>
      <c r="N722" s="20" t="str">
        <f>VLOOKUP($K722,GlobSheetPaste!$H$3:$P$1269,4,FALSE)</f>
        <v>published</v>
      </c>
      <c r="O722" s="20" t="str">
        <f>VLOOKUP($K722,GlobSheetPaste!$H$3:$P$1269,5,FALSE)</f>
        <v>DD</v>
      </c>
      <c r="P722" s="20">
        <f>VLOOKUP($K722,GlobSheetPaste!$H$3:$P$1269,6,FALSE)</f>
        <v>2007</v>
      </c>
      <c r="Q722" s="20" t="str">
        <f>VLOOKUP($K722,GlobSheetPaste!$H$3:$P$1269,7,FALSE)</f>
        <v>DD</v>
      </c>
      <c r="R722" s="20" t="str">
        <f>VLOOKUP($K722,GlobSheetPaste!$H$3:$P$1269,8,FALSE)</f>
        <v>NA</v>
      </c>
      <c r="S722" s="20" t="str">
        <f t="shared" si="807"/>
        <v>NoChange</v>
      </c>
      <c r="T722" s="20" t="b">
        <f t="shared" si="573"/>
        <v>0</v>
      </c>
      <c r="U722" s="22">
        <f>VLOOKUP($K722,GlobSheetPaste!$H$3:$P$1269,9,FALSE)</f>
        <v>43891</v>
      </c>
      <c r="V722" s="19">
        <v>20</v>
      </c>
      <c r="W722" s="19">
        <v>108</v>
      </c>
      <c r="X722" s="2" t="b">
        <f t="shared" ref="X722:Y722" si="809">ISNUMBER(V722)</f>
        <v>1</v>
      </c>
      <c r="Y722" s="2" t="b">
        <f t="shared" si="809"/>
        <v>1</v>
      </c>
      <c r="Z722" s="2" t="s">
        <v>89</v>
      </c>
      <c r="AB722" s="2" t="s">
        <v>83</v>
      </c>
      <c r="AC722" s="24" t="str">
        <f ca="1">IFERROR(__xludf.DUMMYFUNCTION("SPLIT(AB722,""_"")"),"Coastal")</f>
        <v>Coastal</v>
      </c>
      <c r="AD722" s="24"/>
      <c r="AE722" s="24">
        <f>VLOOKUP(J722,rangearea210527!$B$2:$C$1159,2,TRUE)</f>
        <v>29403.539939999999</v>
      </c>
      <c r="AF722" s="26" t="s">
        <v>118</v>
      </c>
      <c r="AG722" s="26">
        <v>50</v>
      </c>
      <c r="AH722" s="26" t="s">
        <v>84</v>
      </c>
      <c r="AI722" s="26" t="s">
        <v>98</v>
      </c>
      <c r="AJ722" s="27" t="s">
        <v>1710</v>
      </c>
      <c r="AK722" s="27"/>
      <c r="AL722" s="26"/>
      <c r="AM722" s="26">
        <v>0</v>
      </c>
      <c r="AN722" s="26">
        <v>0</v>
      </c>
      <c r="AO722" s="29">
        <v>0</v>
      </c>
      <c r="AP722" s="30"/>
      <c r="AQ722" s="30"/>
      <c r="AR722" s="30"/>
      <c r="AS722" s="1">
        <v>1</v>
      </c>
      <c r="AU722" s="1"/>
      <c r="AV722" s="1"/>
      <c r="AW722" s="1">
        <v>1</v>
      </c>
      <c r="AX722" s="1" t="s">
        <v>1571</v>
      </c>
      <c r="AY722" s="1">
        <v>1</v>
      </c>
      <c r="BA722" s="1">
        <v>1</v>
      </c>
      <c r="BG722" s="1">
        <v>1</v>
      </c>
      <c r="BH722" s="1">
        <v>1</v>
      </c>
      <c r="BI722" s="1"/>
      <c r="BJ722" s="1">
        <v>1</v>
      </c>
      <c r="BK722" s="1">
        <v>1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>
        <v>0</v>
      </c>
    </row>
    <row r="723" spans="1:75" ht="15.75" hidden="1" customHeight="1" x14ac:dyDescent="0.3">
      <c r="A723" s="2">
        <v>717</v>
      </c>
      <c r="B723" s="2">
        <v>1</v>
      </c>
      <c r="C723" s="2" t="s">
        <v>1392</v>
      </c>
      <c r="D723" s="1">
        <v>12</v>
      </c>
      <c r="E723" s="2" t="str">
        <f t="shared" si="571"/>
        <v>12_Rajiformes</v>
      </c>
      <c r="F723" s="2" t="s">
        <v>1705</v>
      </c>
      <c r="G723" s="2" t="s">
        <v>1706</v>
      </c>
      <c r="H723" s="2" t="s">
        <v>1781</v>
      </c>
      <c r="I723" s="2" t="s">
        <v>1610</v>
      </c>
      <c r="J723" s="2" t="s">
        <v>1826</v>
      </c>
      <c r="K723" s="19" t="str">
        <f t="shared" si="572"/>
        <v>Dipturus laevis</v>
      </c>
      <c r="L723" s="20">
        <f>VLOOKUP($K723,GlobSheetPaste!$H$3:$P$1269,2,FALSE)</f>
        <v>39771</v>
      </c>
      <c r="M723" s="20">
        <f>VLOOKUP($K723,GlobSheetPaste!$H$3:$P$1269,3,FALSE)</f>
        <v>124413280</v>
      </c>
      <c r="N723" s="20" t="str">
        <f>VLOOKUP($K723,GlobSheetPaste!$H$3:$P$1269,4,FALSE)</f>
        <v>published</v>
      </c>
      <c r="O723" s="20" t="str">
        <f>VLOOKUP($K723,GlobSheetPaste!$H$3:$P$1269,5,FALSE)</f>
        <v>EN</v>
      </c>
      <c r="P723" s="20">
        <f>VLOOKUP($K723,GlobSheetPaste!$H$3:$P$1269,6,FALSE)</f>
        <v>2003</v>
      </c>
      <c r="Q723" s="20" t="str">
        <f>VLOOKUP($K723,GlobSheetPaste!$H$3:$P$1269,7,FALSE)</f>
        <v>LC</v>
      </c>
      <c r="R723" s="20" t="str">
        <f>VLOOKUP($K723,GlobSheetPaste!$H$3:$P$1269,8,FALSE)</f>
        <v>NA</v>
      </c>
      <c r="S723" s="1" t="s">
        <v>81</v>
      </c>
      <c r="T723" s="20" t="b">
        <f t="shared" si="573"/>
        <v>0</v>
      </c>
      <c r="U723" s="22">
        <f>VLOOKUP($K723,GlobSheetPaste!$H$3:$P$1269,9,FALSE)</f>
        <v>43891</v>
      </c>
      <c r="V723" s="19">
        <v>0</v>
      </c>
      <c r="W723" s="19">
        <v>788</v>
      </c>
      <c r="X723" s="2" t="b">
        <f t="shared" ref="X723:Y723" si="810">ISNUMBER(V723)</f>
        <v>1</v>
      </c>
      <c r="Y723" s="2" t="b">
        <f t="shared" si="810"/>
        <v>1</v>
      </c>
      <c r="Z723" s="2" t="s">
        <v>89</v>
      </c>
      <c r="AB723" s="2" t="s">
        <v>95</v>
      </c>
      <c r="AC723" s="24" t="str">
        <f ca="1">IFERROR(__xludf.DUMMYFUNCTION("SPLIT(AB723,""_"")"),"Coastal")</f>
        <v>Coastal</v>
      </c>
      <c r="AD723" s="24" t="str">
        <f ca="1">IFERROR(__xludf.DUMMYFUNCTION("""COMPUTED_VALUE"""),"Deepwater")</f>
        <v>Deepwater</v>
      </c>
      <c r="AE723" s="24">
        <f>VLOOKUP(J723,rangearea210527!$B$2:$C$1159,2,TRUE)</f>
        <v>578200.61849999998</v>
      </c>
      <c r="AF723" s="26"/>
      <c r="AG723" s="26">
        <v>163</v>
      </c>
      <c r="AH723" s="26" t="s">
        <v>84</v>
      </c>
      <c r="AI723" s="26" t="s">
        <v>91</v>
      </c>
      <c r="AJ723" s="27" t="s">
        <v>1713</v>
      </c>
      <c r="AK723" s="27"/>
      <c r="AL723" s="26">
        <v>13</v>
      </c>
      <c r="AM723" s="26">
        <v>0</v>
      </c>
      <c r="AN723" s="26">
        <v>0</v>
      </c>
      <c r="AO723" s="29">
        <v>0</v>
      </c>
      <c r="AP723" s="30"/>
      <c r="AQ723" s="30"/>
      <c r="AR723" s="30"/>
      <c r="AS723" s="1">
        <v>0</v>
      </c>
      <c r="AU723" s="1"/>
      <c r="AV723" s="1"/>
      <c r="AW723" s="1">
        <v>1</v>
      </c>
      <c r="AX723" s="1">
        <v>1</v>
      </c>
      <c r="AY723" s="1">
        <v>1</v>
      </c>
      <c r="BA723" s="1">
        <v>1</v>
      </c>
      <c r="BJ723" s="1">
        <v>1</v>
      </c>
      <c r="BK723" s="1">
        <v>1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>
        <v>1</v>
      </c>
      <c r="BW723" s="1">
        <v>0</v>
      </c>
    </row>
    <row r="724" spans="1:75" ht="15.75" hidden="1" customHeight="1" x14ac:dyDescent="0.3">
      <c r="A724" s="2">
        <v>718</v>
      </c>
      <c r="B724" s="2">
        <v>1</v>
      </c>
      <c r="C724" s="2" t="s">
        <v>1392</v>
      </c>
      <c r="D724" s="1">
        <v>12</v>
      </c>
      <c r="E724" s="2" t="str">
        <f t="shared" si="571"/>
        <v>12_Rajiformes</v>
      </c>
      <c r="F724" s="2" t="s">
        <v>1705</v>
      </c>
      <c r="G724" s="2" t="s">
        <v>1706</v>
      </c>
      <c r="H724" s="2" t="s">
        <v>1781</v>
      </c>
      <c r="I724" s="2" t="s">
        <v>1827</v>
      </c>
      <c r="J724" s="2" t="s">
        <v>1828</v>
      </c>
      <c r="K724" s="19" t="str">
        <f t="shared" si="572"/>
        <v>Dipturus lamillai</v>
      </c>
      <c r="L724" s="20">
        <f>VLOOKUP($K724,GlobSheetPaste!$H$3:$P$1269,2,FALSE)</f>
        <v>177301951</v>
      </c>
      <c r="M724" s="20">
        <f>VLOOKUP($K724,GlobSheetPaste!$H$3:$P$1269,3,FALSE)</f>
        <v>177302177</v>
      </c>
      <c r="N724" s="20" t="str">
        <f>VLOOKUP($K724,GlobSheetPaste!$H$3:$P$1269,4,FALSE)</f>
        <v>published</v>
      </c>
      <c r="O724" s="20" t="str">
        <f>VLOOKUP($K724,GlobSheetPaste!$H$3:$P$1269,5,FALSE)</f>
        <v>NE</v>
      </c>
      <c r="P724" s="20" t="str">
        <f>VLOOKUP($K724,GlobSheetPaste!$H$3:$P$1269,6,FALSE)</f>
        <v>NA</v>
      </c>
      <c r="Q724" s="20" t="str">
        <f>VLOOKUP($K724,GlobSheetPaste!$H$3:$P$1269,7,FALSE)</f>
        <v>LC</v>
      </c>
      <c r="R724" s="20" t="str">
        <f>VLOOKUP($K724,GlobSheetPaste!$H$3:$P$1269,8,FALSE)</f>
        <v>NA</v>
      </c>
      <c r="S724" s="1" t="s">
        <v>117</v>
      </c>
      <c r="T724" s="20" t="b">
        <f t="shared" si="573"/>
        <v>0</v>
      </c>
      <c r="U724" s="22">
        <f>VLOOKUP($K724,GlobSheetPaste!$H$3:$P$1269,9,FALSE)</f>
        <v>43891</v>
      </c>
      <c r="V724" s="19">
        <v>101</v>
      </c>
      <c r="W724" s="19">
        <v>572</v>
      </c>
      <c r="X724" s="2" t="b">
        <f t="shared" ref="X724:Y724" si="811">ISNUMBER(V724)</f>
        <v>1</v>
      </c>
      <c r="Y724" s="2" t="b">
        <f t="shared" si="811"/>
        <v>1</v>
      </c>
      <c r="Z724" s="2" t="s">
        <v>149</v>
      </c>
      <c r="AB724" s="2" t="s">
        <v>278</v>
      </c>
      <c r="AC724" s="24" t="str">
        <f ca="1">IFERROR(__xludf.DUMMYFUNCTION("SPLIT(AB724,""_"")"),"Deepwater")</f>
        <v>Deepwater</v>
      </c>
      <c r="AD724" s="24" t="str">
        <f ca="1">IFERROR(__xludf.DUMMYFUNCTION("""COMPUTED_VALUE"""),"Coastal")</f>
        <v>Coastal</v>
      </c>
      <c r="AE724" s="24">
        <f>VLOOKUP(J724,rangearea210527!$B$2:$C$1159,2,TRUE)</f>
        <v>171703.427</v>
      </c>
      <c r="AF724" s="26"/>
      <c r="AG724" s="26">
        <v>155</v>
      </c>
      <c r="AH724" s="26" t="s">
        <v>84</v>
      </c>
      <c r="AI724" s="26" t="s">
        <v>91</v>
      </c>
      <c r="AJ724" s="27" t="s">
        <v>1713</v>
      </c>
      <c r="AK724" s="27"/>
      <c r="AL724" s="26">
        <v>17.5</v>
      </c>
      <c r="AM724" s="26">
        <v>1</v>
      </c>
      <c r="AN724" s="26">
        <v>0</v>
      </c>
      <c r="AO724" s="29">
        <v>0</v>
      </c>
      <c r="AP724" s="30"/>
      <c r="AQ724" s="30"/>
      <c r="AR724" s="30"/>
      <c r="AS724" s="1">
        <v>0</v>
      </c>
      <c r="AU724" s="1">
        <v>1</v>
      </c>
      <c r="AV724" s="1"/>
      <c r="AW724" s="1">
        <v>1</v>
      </c>
      <c r="AX724" s="1">
        <v>1</v>
      </c>
      <c r="AY724" s="1">
        <v>1</v>
      </c>
      <c r="BC724" s="1">
        <v>1</v>
      </c>
      <c r="BJ724" s="1">
        <v>1</v>
      </c>
      <c r="BL724" s="1">
        <v>1</v>
      </c>
      <c r="BM724" s="1"/>
      <c r="BN724" s="1"/>
      <c r="BO724" s="1"/>
      <c r="BP724" s="1"/>
      <c r="BQ724" s="1"/>
      <c r="BR724" s="1"/>
      <c r="BS724" s="1"/>
      <c r="BT724" s="1"/>
      <c r="BU724" s="1"/>
      <c r="BV724" s="1">
        <v>1</v>
      </c>
      <c r="BW724" s="1">
        <v>0</v>
      </c>
    </row>
    <row r="725" spans="1:75" ht="15.75" hidden="1" customHeight="1" x14ac:dyDescent="0.3">
      <c r="A725" s="2">
        <v>719</v>
      </c>
      <c r="B725" s="2">
        <v>1</v>
      </c>
      <c r="C725" s="2" t="s">
        <v>1392</v>
      </c>
      <c r="D725" s="1">
        <v>12</v>
      </c>
      <c r="E725" s="2" t="str">
        <f t="shared" si="571"/>
        <v>12_Rajiformes</v>
      </c>
      <c r="F725" s="2" t="s">
        <v>1705</v>
      </c>
      <c r="G725" s="2" t="s">
        <v>1706</v>
      </c>
      <c r="H725" s="2" t="s">
        <v>1781</v>
      </c>
      <c r="I725" s="2" t="s">
        <v>1829</v>
      </c>
      <c r="J725" s="2" t="s">
        <v>1830</v>
      </c>
      <c r="K725" s="19" t="str">
        <f t="shared" si="572"/>
        <v>Dipturus lanceorostratus</v>
      </c>
      <c r="L725" s="20">
        <f>VLOOKUP($K725,GlobSheetPaste!$H$3:$P$1269,2,FALSE)</f>
        <v>44608</v>
      </c>
      <c r="M725" s="20">
        <f>VLOOKUP($K725,GlobSheetPaste!$H$3:$P$1269,3,FALSE)</f>
        <v>124435054</v>
      </c>
      <c r="N725" s="20" t="str">
        <f>VLOOKUP($K725,GlobSheetPaste!$H$3:$P$1269,4,FALSE)</f>
        <v>published</v>
      </c>
      <c r="O725" s="20" t="str">
        <f>VLOOKUP($K725,GlobSheetPaste!$H$3:$P$1269,5,FALSE)</f>
        <v>DD</v>
      </c>
      <c r="P725" s="20">
        <f>VLOOKUP($K725,GlobSheetPaste!$H$3:$P$1269,6,FALSE)</f>
        <v>2004</v>
      </c>
      <c r="Q725" s="20" t="str">
        <f>VLOOKUP($K725,GlobSheetPaste!$H$3:$P$1269,7,FALSE)</f>
        <v>DD</v>
      </c>
      <c r="R725" s="20" t="str">
        <f>VLOOKUP($K725,GlobSheetPaste!$H$3:$P$1269,8,FALSE)</f>
        <v>NA</v>
      </c>
      <c r="S725" s="20" t="str">
        <f t="shared" ref="S725:S747" si="812">IF(O725=Q725,"NoChange","non-genuine change")</f>
        <v>NoChange</v>
      </c>
      <c r="T725" s="20" t="b">
        <f t="shared" si="573"/>
        <v>0</v>
      </c>
      <c r="U725" s="20">
        <f>VLOOKUP($K725,GlobSheetPaste!$H$3:$P$1269,9,FALSE)</f>
        <v>2018</v>
      </c>
      <c r="V725" s="19">
        <v>430</v>
      </c>
      <c r="W725" s="19">
        <v>439</v>
      </c>
      <c r="X725" s="2" t="b">
        <f t="shared" ref="X725:Y725" si="813">ISNUMBER(V725)</f>
        <v>1</v>
      </c>
      <c r="Y725" s="2" t="b">
        <f t="shared" si="813"/>
        <v>1</v>
      </c>
      <c r="Z725" s="2" t="s">
        <v>89</v>
      </c>
      <c r="AB725" s="2" t="s">
        <v>178</v>
      </c>
      <c r="AC725" s="24" t="str">
        <f ca="1">IFERROR(__xludf.DUMMYFUNCTION("SPLIT(AB725,""_"")"),"Deepwater")</f>
        <v>Deepwater</v>
      </c>
      <c r="AD725" s="24"/>
      <c r="AE725" s="24">
        <f>VLOOKUP(J725,rangearea210527!$B$2:$C$1159,2,TRUE)</f>
        <v>346.56850650000001</v>
      </c>
      <c r="AF725" s="26" t="s">
        <v>118</v>
      </c>
      <c r="AG725" s="26">
        <v>82</v>
      </c>
      <c r="AH725" s="26" t="s">
        <v>84</v>
      </c>
      <c r="AI725" s="26" t="s">
        <v>98</v>
      </c>
      <c r="AJ725" s="27" t="s">
        <v>1710</v>
      </c>
      <c r="AK725" s="27"/>
      <c r="AL725" s="26"/>
      <c r="AM725" s="26">
        <v>1</v>
      </c>
      <c r="AN725" s="26">
        <v>0</v>
      </c>
      <c r="AO725" s="29">
        <v>0</v>
      </c>
      <c r="AP725" s="30"/>
      <c r="AQ725" s="30"/>
      <c r="AR725" s="30"/>
      <c r="AS725" s="1">
        <v>0</v>
      </c>
      <c r="AU725" s="1"/>
      <c r="AV725" s="1"/>
      <c r="AW725" s="1">
        <v>0</v>
      </c>
      <c r="AX725" s="1">
        <v>0</v>
      </c>
      <c r="AY725" s="1">
        <v>1</v>
      </c>
      <c r="BC725" s="1">
        <v>1</v>
      </c>
      <c r="BG725" s="1">
        <v>1</v>
      </c>
      <c r="BH725" s="1">
        <v>1</v>
      </c>
      <c r="BI725" s="1"/>
      <c r="BJ725" s="1">
        <v>1</v>
      </c>
      <c r="BL725" s="1">
        <v>1</v>
      </c>
      <c r="BM725" s="1"/>
      <c r="BN725" s="1"/>
      <c r="BO725" s="1"/>
      <c r="BP725" s="1"/>
      <c r="BQ725" s="1"/>
      <c r="BR725" s="1"/>
      <c r="BS725" s="1"/>
      <c r="BT725" s="1">
        <v>1</v>
      </c>
      <c r="BU725" s="1"/>
      <c r="BV725" s="1"/>
      <c r="BW725" s="1">
        <v>0</v>
      </c>
    </row>
    <row r="726" spans="1:75" ht="15.75" hidden="1" customHeight="1" x14ac:dyDescent="0.3">
      <c r="A726" s="2">
        <v>720</v>
      </c>
      <c r="B726" s="2">
        <v>1</v>
      </c>
      <c r="C726" s="2" t="s">
        <v>1392</v>
      </c>
      <c r="D726" s="1">
        <v>12</v>
      </c>
      <c r="E726" s="2" t="str">
        <f t="shared" si="571"/>
        <v>12_Rajiformes</v>
      </c>
      <c r="F726" s="2" t="s">
        <v>1705</v>
      </c>
      <c r="G726" s="2" t="s">
        <v>1706</v>
      </c>
      <c r="H726" s="2" t="s">
        <v>1781</v>
      </c>
      <c r="I726" s="2" t="s">
        <v>1831</v>
      </c>
      <c r="J726" s="2" t="s">
        <v>1832</v>
      </c>
      <c r="K726" s="19" t="str">
        <f t="shared" si="572"/>
        <v>Dipturus leptocaudus</v>
      </c>
      <c r="L726" s="20">
        <f>VLOOKUP($K726,GlobSheetPaste!$H$3:$P$1269,2,FALSE)</f>
        <v>44644</v>
      </c>
      <c r="M726" s="20">
        <f>VLOOKUP($K726,GlobSheetPaste!$H$3:$P$1269,3,FALSE)</f>
        <v>2998902</v>
      </c>
      <c r="N726" s="20" t="str">
        <f>VLOOKUP($K726,GlobSheetPaste!$H$3:$P$1269,4,FALSE)</f>
        <v>published</v>
      </c>
      <c r="O726" s="20" t="str">
        <f>VLOOKUP($K726,GlobSheetPaste!$H$3:$P$1269,5,FALSE)</f>
        <v>DD</v>
      </c>
      <c r="P726" s="20">
        <f>VLOOKUP($K726,GlobSheetPaste!$H$3:$P$1269,6,FALSE)</f>
        <v>2004</v>
      </c>
      <c r="Q726" s="20" t="str">
        <f>VLOOKUP($K726,GlobSheetPaste!$H$3:$P$1269,7,FALSE)</f>
        <v>VU</v>
      </c>
      <c r="R726" s="20" t="str">
        <f>VLOOKUP($K726,GlobSheetPaste!$H$3:$P$1269,8,FALSE)</f>
        <v>A2d</v>
      </c>
      <c r="S726" s="20" t="str">
        <f t="shared" si="812"/>
        <v>non-genuine change</v>
      </c>
      <c r="T726" s="20" t="b">
        <f t="shared" si="573"/>
        <v>0</v>
      </c>
      <c r="U726" s="22">
        <f>VLOOKUP($K726,GlobSheetPaste!$H$3:$P$1269,9,FALSE)</f>
        <v>43891</v>
      </c>
      <c r="V726" s="19">
        <v>10</v>
      </c>
      <c r="W726" s="19">
        <v>550</v>
      </c>
      <c r="X726" s="2" t="b">
        <f t="shared" ref="X726:Y726" si="814">ISNUMBER(V726)</f>
        <v>1</v>
      </c>
      <c r="Y726" s="2" t="b">
        <f t="shared" si="814"/>
        <v>1</v>
      </c>
      <c r="Z726" s="2" t="s">
        <v>89</v>
      </c>
      <c r="AB726" s="2" t="s">
        <v>278</v>
      </c>
      <c r="AC726" s="24" t="str">
        <f ca="1">IFERROR(__xludf.DUMMYFUNCTION("SPLIT(AB726,""_"")"),"Deepwater")</f>
        <v>Deepwater</v>
      </c>
      <c r="AD726" s="24" t="str">
        <f ca="1">IFERROR(__xludf.DUMMYFUNCTION("""COMPUTED_VALUE"""),"Coastal")</f>
        <v>Coastal</v>
      </c>
      <c r="AE726" s="24">
        <f>VLOOKUP(J726,rangearea210527!$B$2:$C$1159,2,TRUE)</f>
        <v>216483.91740000001</v>
      </c>
      <c r="AF726" s="26"/>
      <c r="AG726" s="26">
        <v>88</v>
      </c>
      <c r="AH726" s="26" t="s">
        <v>84</v>
      </c>
      <c r="AI726" s="26" t="s">
        <v>98</v>
      </c>
      <c r="AJ726" s="27" t="s">
        <v>1710</v>
      </c>
      <c r="AK726" s="27"/>
      <c r="AL726" s="26">
        <v>7</v>
      </c>
      <c r="AM726" s="26">
        <v>1</v>
      </c>
      <c r="AN726" s="26">
        <v>0</v>
      </c>
      <c r="AO726" s="29">
        <v>0</v>
      </c>
      <c r="AP726" s="30"/>
      <c r="AQ726" s="30"/>
      <c r="AR726" s="30"/>
      <c r="AS726" s="1">
        <v>0</v>
      </c>
      <c r="AU726" s="1">
        <v>1</v>
      </c>
      <c r="AV726" s="1"/>
      <c r="AW726" s="1">
        <v>1</v>
      </c>
      <c r="AX726" s="1">
        <v>1</v>
      </c>
      <c r="AY726" s="1">
        <v>1</v>
      </c>
      <c r="AZ726" s="1">
        <v>1</v>
      </c>
      <c r="BC726" s="1">
        <v>1</v>
      </c>
      <c r="BD726" s="1">
        <v>1</v>
      </c>
      <c r="BJ726" s="1">
        <v>1</v>
      </c>
      <c r="BL726" s="1">
        <v>1</v>
      </c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>
        <v>0</v>
      </c>
    </row>
    <row r="727" spans="1:75" ht="15.75" hidden="1" customHeight="1" x14ac:dyDescent="0.3">
      <c r="A727" s="2">
        <v>721</v>
      </c>
      <c r="B727" s="2">
        <v>1</v>
      </c>
      <c r="C727" s="2" t="s">
        <v>1392</v>
      </c>
      <c r="D727" s="1">
        <v>12</v>
      </c>
      <c r="E727" s="2" t="str">
        <f t="shared" si="571"/>
        <v>12_Rajiformes</v>
      </c>
      <c r="F727" s="2" t="s">
        <v>1705</v>
      </c>
      <c r="G727" s="2" t="s">
        <v>1706</v>
      </c>
      <c r="H727" s="2" t="s">
        <v>1781</v>
      </c>
      <c r="I727" s="2" t="s">
        <v>1833</v>
      </c>
      <c r="J727" s="2" t="s">
        <v>1834</v>
      </c>
      <c r="K727" s="19" t="str">
        <f t="shared" si="572"/>
        <v>Dipturus macrocauda</v>
      </c>
      <c r="L727" s="20">
        <f>VLOOKUP($K727,GlobSheetPaste!$H$3:$P$1269,2,FALSE)</f>
        <v>161738</v>
      </c>
      <c r="M727" s="20">
        <f>VLOOKUP($K727,GlobSheetPaste!$H$3:$P$1269,3,FALSE)</f>
        <v>124536099</v>
      </c>
      <c r="N727" s="20" t="str">
        <f>VLOOKUP($K727,GlobSheetPaste!$H$3:$P$1269,4,FALSE)</f>
        <v>published</v>
      </c>
      <c r="O727" s="20" t="str">
        <f>VLOOKUP($K727,GlobSheetPaste!$H$3:$P$1269,5,FALSE)</f>
        <v>DD</v>
      </c>
      <c r="P727" s="20">
        <f>VLOOKUP($K727,GlobSheetPaste!$H$3:$P$1269,6,FALSE)</f>
        <v>2007</v>
      </c>
      <c r="Q727" s="20" t="str">
        <f>VLOOKUP($K727,GlobSheetPaste!$H$3:$P$1269,7,FALSE)</f>
        <v>NT</v>
      </c>
      <c r="R727" s="20" t="str">
        <f>VLOOKUP($K727,GlobSheetPaste!$H$3:$P$1269,8,FALSE)</f>
        <v>A2d</v>
      </c>
      <c r="S727" s="20" t="str">
        <f t="shared" si="812"/>
        <v>non-genuine change</v>
      </c>
      <c r="T727" s="20" t="b">
        <f t="shared" si="573"/>
        <v>0</v>
      </c>
      <c r="U727" s="22">
        <f>VLOOKUP($K727,GlobSheetPaste!$H$3:$P$1269,9,FALSE)</f>
        <v>44197</v>
      </c>
      <c r="V727" s="19">
        <v>300</v>
      </c>
      <c r="W727" s="19">
        <v>800</v>
      </c>
      <c r="X727" s="2" t="b">
        <f t="shared" ref="X727:Y727" si="815">ISNUMBER(V727)</f>
        <v>1</v>
      </c>
      <c r="Y727" s="2" t="b">
        <f t="shared" si="815"/>
        <v>1</v>
      </c>
      <c r="Z727" s="2" t="s">
        <v>1835</v>
      </c>
      <c r="AB727" s="2" t="s">
        <v>178</v>
      </c>
      <c r="AC727" s="24" t="str">
        <f ca="1">IFERROR(__xludf.DUMMYFUNCTION("SPLIT(AB727,""_"")"),"Deepwater")</f>
        <v>Deepwater</v>
      </c>
      <c r="AD727" s="24"/>
      <c r="AE727" s="24">
        <f>VLOOKUP(J727,rangearea210527!$B$2:$C$1159,2,TRUE)</f>
        <v>124680.7598</v>
      </c>
      <c r="AF727" s="26" t="s">
        <v>118</v>
      </c>
      <c r="AG727" s="26">
        <v>130</v>
      </c>
      <c r="AH727" s="26" t="s">
        <v>84</v>
      </c>
      <c r="AI727" s="26" t="s">
        <v>91</v>
      </c>
      <c r="AJ727" s="27" t="s">
        <v>1713</v>
      </c>
      <c r="AK727" s="27"/>
      <c r="AL727" s="26">
        <v>17</v>
      </c>
      <c r="AM727" s="26">
        <v>1</v>
      </c>
      <c r="AN727" s="26">
        <v>0</v>
      </c>
      <c r="AO727" s="29">
        <v>0</v>
      </c>
      <c r="AP727" s="30"/>
      <c r="AQ727" s="30"/>
      <c r="AR727" s="30"/>
      <c r="AS727" s="1">
        <v>0</v>
      </c>
      <c r="AU727" s="1"/>
      <c r="AV727" s="1"/>
      <c r="AW727" s="1">
        <v>0</v>
      </c>
      <c r="AX727" s="1">
        <v>0</v>
      </c>
      <c r="AY727" s="1">
        <v>1</v>
      </c>
      <c r="BC727" s="1">
        <v>1</v>
      </c>
      <c r="BH727" s="1">
        <v>1</v>
      </c>
      <c r="BJ727" s="1">
        <v>1</v>
      </c>
      <c r="BL727" s="1">
        <v>1</v>
      </c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>
        <v>0</v>
      </c>
    </row>
    <row r="728" spans="1:75" ht="15.75" hidden="1" customHeight="1" x14ac:dyDescent="0.3">
      <c r="A728" s="2">
        <v>722</v>
      </c>
      <c r="B728" s="2">
        <v>1</v>
      </c>
      <c r="C728" s="2" t="s">
        <v>1392</v>
      </c>
      <c r="D728" s="1">
        <v>12</v>
      </c>
      <c r="E728" s="2" t="str">
        <f t="shared" si="571"/>
        <v>12_Rajiformes</v>
      </c>
      <c r="F728" s="2" t="s">
        <v>1705</v>
      </c>
      <c r="G728" s="2" t="s">
        <v>1706</v>
      </c>
      <c r="H728" s="2" t="s">
        <v>1781</v>
      </c>
      <c r="I728" s="2" t="s">
        <v>1836</v>
      </c>
      <c r="J728" s="2" t="s">
        <v>1837</v>
      </c>
      <c r="K728" s="19" t="str">
        <f t="shared" si="572"/>
        <v>Dipturus maugeanus</v>
      </c>
      <c r="L728" s="20">
        <f>VLOOKUP($K728,GlobSheetPaste!$H$3:$P$1269,2,FALSE)</f>
        <v>64442</v>
      </c>
      <c r="M728" s="20">
        <f>VLOOKUP($K728,GlobSheetPaste!$H$3:$P$1269,3,FALSE)</f>
        <v>68650404</v>
      </c>
      <c r="N728" s="20" t="str">
        <f>VLOOKUP($K728,GlobSheetPaste!$H$3:$P$1269,4,FALSE)</f>
        <v>published</v>
      </c>
      <c r="O728" s="20" t="str">
        <f>VLOOKUP($K728,GlobSheetPaste!$H$3:$P$1269,5,FALSE)</f>
        <v>EN</v>
      </c>
      <c r="P728" s="20">
        <f>VLOOKUP($K728,GlobSheetPaste!$H$3:$P$1269,6,FALSE)</f>
        <v>2005</v>
      </c>
      <c r="Q728" s="20" t="str">
        <f>VLOOKUP($K728,GlobSheetPaste!$H$3:$P$1269,7,FALSE)</f>
        <v>EN</v>
      </c>
      <c r="R728" s="20" t="str">
        <f>VLOOKUP($K728,GlobSheetPaste!$H$3:$P$1269,8,FALSE)</f>
        <v>B1ab(i,ii,iii,iv)+2ab(i,ii,iii,iv)</v>
      </c>
      <c r="S728" s="20" t="str">
        <f t="shared" si="812"/>
        <v>NoChange</v>
      </c>
      <c r="T728" s="20" t="b">
        <f t="shared" si="573"/>
        <v>0</v>
      </c>
      <c r="U728" s="20">
        <f>VLOOKUP($K728,GlobSheetPaste!$H$3:$P$1269,9,FALSE)</f>
        <v>2015</v>
      </c>
      <c r="V728" s="19">
        <v>0</v>
      </c>
      <c r="W728" s="19">
        <v>10</v>
      </c>
      <c r="X728" s="2" t="b">
        <f t="shared" ref="X728:Y728" si="816">ISNUMBER(V728)</f>
        <v>1</v>
      </c>
      <c r="Y728" s="2" t="b">
        <f t="shared" si="816"/>
        <v>1</v>
      </c>
      <c r="Z728" s="2" t="s">
        <v>1838</v>
      </c>
      <c r="AB728" s="2" t="s">
        <v>83</v>
      </c>
      <c r="AC728" s="24" t="str">
        <f ca="1">IFERROR(__xludf.DUMMYFUNCTION("SPLIT(AB728,""_"")"),"Coastal")</f>
        <v>Coastal</v>
      </c>
      <c r="AD728" s="24"/>
      <c r="AE728" s="24">
        <f>VLOOKUP(J728,rangearea210527!$B$2:$C$1159,2,TRUE)</f>
        <v>96.278784979999998</v>
      </c>
      <c r="AF728" s="26" t="s">
        <v>118</v>
      </c>
      <c r="AG728" s="26">
        <v>84</v>
      </c>
      <c r="AH728" s="26" t="s">
        <v>84</v>
      </c>
      <c r="AI728" s="26" t="s">
        <v>98</v>
      </c>
      <c r="AJ728" s="27" t="s">
        <v>1710</v>
      </c>
      <c r="AK728" s="27"/>
      <c r="AL728" s="26" t="s">
        <v>267</v>
      </c>
      <c r="AM728" s="26">
        <v>0</v>
      </c>
      <c r="AN728" s="26">
        <v>0</v>
      </c>
      <c r="AO728" s="29">
        <v>0</v>
      </c>
      <c r="AP728" s="30"/>
      <c r="AQ728" s="30"/>
      <c r="AR728" s="30"/>
      <c r="AS728" s="1">
        <v>0</v>
      </c>
      <c r="AU728" s="1"/>
      <c r="AV728" s="1"/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B728" s="1">
        <v>1</v>
      </c>
      <c r="BH728" s="1">
        <v>1</v>
      </c>
      <c r="BI728" s="1">
        <v>1</v>
      </c>
      <c r="BJ728" s="1">
        <v>1</v>
      </c>
      <c r="BK728" s="1">
        <v>1</v>
      </c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>
        <v>0</v>
      </c>
    </row>
    <row r="729" spans="1:75" ht="15.75" hidden="1" customHeight="1" x14ac:dyDescent="0.3">
      <c r="A729" s="2">
        <v>723</v>
      </c>
      <c r="B729" s="2">
        <v>1</v>
      </c>
      <c r="C729" s="2" t="s">
        <v>1392</v>
      </c>
      <c r="D729" s="1">
        <v>12</v>
      </c>
      <c r="E729" s="2" t="str">
        <f t="shared" si="571"/>
        <v>12_Rajiformes</v>
      </c>
      <c r="F729" s="2" t="s">
        <v>1705</v>
      </c>
      <c r="G729" s="2" t="s">
        <v>1706</v>
      </c>
      <c r="H729" s="2" t="s">
        <v>1781</v>
      </c>
      <c r="I729" s="2" t="s">
        <v>1839</v>
      </c>
      <c r="J729" s="2" t="s">
        <v>1840</v>
      </c>
      <c r="K729" s="19" t="str">
        <f t="shared" si="572"/>
        <v>Dipturus melanospilus</v>
      </c>
      <c r="L729" s="20">
        <f>VLOOKUP($K729,GlobSheetPaste!$H$3:$P$1269,2,FALSE)</f>
        <v>195450</v>
      </c>
      <c r="M729" s="20">
        <f>VLOOKUP($K729,GlobSheetPaste!$H$3:$P$1269,3,FALSE)</f>
        <v>68621398</v>
      </c>
      <c r="N729" s="20" t="str">
        <f>VLOOKUP($K729,GlobSheetPaste!$H$3:$P$1269,4,FALSE)</f>
        <v>published</v>
      </c>
      <c r="O729" s="20" t="str">
        <f>VLOOKUP($K729,GlobSheetPaste!$H$3:$P$1269,5,FALSE)</f>
        <v>DD</v>
      </c>
      <c r="P729" s="20">
        <f>VLOOKUP($K729,GlobSheetPaste!$H$3:$P$1269,6,FALSE)</f>
        <v>2010</v>
      </c>
      <c r="Q729" s="20" t="str">
        <f>VLOOKUP($K729,GlobSheetPaste!$H$3:$P$1269,7,FALSE)</f>
        <v>DD</v>
      </c>
      <c r="R729" s="20" t="str">
        <f>VLOOKUP($K729,GlobSheetPaste!$H$3:$P$1269,8,FALSE)</f>
        <v>NA</v>
      </c>
      <c r="S729" s="20" t="str">
        <f t="shared" si="812"/>
        <v>NoChange</v>
      </c>
      <c r="T729" s="20" t="b">
        <f t="shared" si="573"/>
        <v>0</v>
      </c>
      <c r="U729" s="20">
        <f>VLOOKUP($K729,GlobSheetPaste!$H$3:$P$1269,9,FALSE)</f>
        <v>2015</v>
      </c>
      <c r="V729" s="19">
        <v>239</v>
      </c>
      <c r="W729" s="19">
        <v>695</v>
      </c>
      <c r="X729" s="2" t="b">
        <f t="shared" ref="X729:Y729" si="817">ISNUMBER(V729)</f>
        <v>1</v>
      </c>
      <c r="Y729" s="2" t="b">
        <f t="shared" si="817"/>
        <v>1</v>
      </c>
      <c r="Z729" s="2" t="s">
        <v>89</v>
      </c>
      <c r="AB729" s="2" t="s">
        <v>178</v>
      </c>
      <c r="AC729" s="24" t="str">
        <f ca="1">IFERROR(__xludf.DUMMYFUNCTION("SPLIT(AB729,""_"")"),"Deepwater")</f>
        <v>Deepwater</v>
      </c>
      <c r="AD729" s="24"/>
      <c r="AE729" s="24">
        <f>VLOOKUP(J729,rangearea210527!$B$2:$C$1159,2,TRUE)</f>
        <v>80255.283249999993</v>
      </c>
      <c r="AF729" s="26" t="s">
        <v>118</v>
      </c>
      <c r="AG729" s="26">
        <v>78</v>
      </c>
      <c r="AH729" s="26" t="s">
        <v>84</v>
      </c>
      <c r="AI729" s="26" t="s">
        <v>98</v>
      </c>
      <c r="AJ729" s="27" t="s">
        <v>1710</v>
      </c>
      <c r="AK729" s="27"/>
      <c r="AL729" s="26"/>
      <c r="AM729" s="26">
        <v>1</v>
      </c>
      <c r="AN729" s="26">
        <v>0</v>
      </c>
      <c r="AO729" s="29">
        <v>0</v>
      </c>
      <c r="AP729" s="30"/>
      <c r="AQ729" s="30"/>
      <c r="AR729" s="30"/>
      <c r="AS729" s="1">
        <v>0</v>
      </c>
      <c r="AU729" s="1"/>
      <c r="AV729" s="1"/>
      <c r="AW729" s="1">
        <v>0</v>
      </c>
      <c r="AX729" s="1">
        <v>0</v>
      </c>
      <c r="AY729" s="1">
        <v>1</v>
      </c>
      <c r="BC729" s="1">
        <v>1</v>
      </c>
      <c r="BG729" s="1">
        <v>1</v>
      </c>
      <c r="BH729" s="1">
        <v>1</v>
      </c>
      <c r="BI729" s="1"/>
      <c r="BJ729" s="1">
        <v>1</v>
      </c>
      <c r="BL729" s="1">
        <v>1</v>
      </c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>
        <v>0</v>
      </c>
    </row>
    <row r="730" spans="1:75" ht="15.75" hidden="1" customHeight="1" x14ac:dyDescent="0.3">
      <c r="A730" s="2">
        <v>724</v>
      </c>
      <c r="B730" s="2">
        <v>1</v>
      </c>
      <c r="C730" s="2" t="s">
        <v>1392</v>
      </c>
      <c r="D730" s="1">
        <v>12</v>
      </c>
      <c r="E730" s="2" t="str">
        <f t="shared" si="571"/>
        <v>12_Rajiformes</v>
      </c>
      <c r="F730" s="2" t="s">
        <v>1705</v>
      </c>
      <c r="G730" s="2" t="s">
        <v>1706</v>
      </c>
      <c r="H730" s="2" t="s">
        <v>1781</v>
      </c>
      <c r="I730" s="2" t="s">
        <v>1841</v>
      </c>
      <c r="J730" s="2" t="s">
        <v>1842</v>
      </c>
      <c r="K730" s="19" t="str">
        <f t="shared" si="572"/>
        <v>Dipturus mennii</v>
      </c>
      <c r="L730" s="20">
        <f>VLOOKUP($K730,GlobSheetPaste!$H$3:$P$1269,2,FALSE)</f>
        <v>63124</v>
      </c>
      <c r="M730" s="20">
        <f>VLOOKUP($K730,GlobSheetPaste!$H$3:$P$1269,3,FALSE)</f>
        <v>3120930</v>
      </c>
      <c r="N730" s="20" t="str">
        <f>VLOOKUP($K730,GlobSheetPaste!$H$3:$P$1269,4,FALSE)</f>
        <v>published</v>
      </c>
      <c r="O730" s="20" t="str">
        <f>VLOOKUP($K730,GlobSheetPaste!$H$3:$P$1269,5,FALSE)</f>
        <v>VU</v>
      </c>
      <c r="P730" s="20">
        <f>VLOOKUP($K730,GlobSheetPaste!$H$3:$P$1269,6,FALSE)</f>
        <v>2007</v>
      </c>
      <c r="Q730" s="20" t="str">
        <f>VLOOKUP($K730,GlobSheetPaste!$H$3:$P$1269,7,FALSE)</f>
        <v>CR</v>
      </c>
      <c r="R730" s="20" t="str">
        <f>VLOOKUP($K730,GlobSheetPaste!$H$3:$P$1269,8,FALSE)</f>
        <v>A2d</v>
      </c>
      <c r="S730" s="20" t="str">
        <f t="shared" si="812"/>
        <v>non-genuine change</v>
      </c>
      <c r="T730" s="20" t="b">
        <f t="shared" si="573"/>
        <v>0</v>
      </c>
      <c r="U730" s="22">
        <f>VLOOKUP($K730,GlobSheetPaste!$H$3:$P$1269,9,FALSE)</f>
        <v>43891</v>
      </c>
      <c r="V730" s="19">
        <v>133</v>
      </c>
      <c r="W730" s="19">
        <v>550</v>
      </c>
      <c r="X730" s="2" t="b">
        <f t="shared" ref="X730:Y730" si="818">ISNUMBER(V730)</f>
        <v>1</v>
      </c>
      <c r="Y730" s="2" t="b">
        <f t="shared" si="818"/>
        <v>1</v>
      </c>
      <c r="Z730" s="2" t="s">
        <v>89</v>
      </c>
      <c r="AB730" s="2" t="s">
        <v>278</v>
      </c>
      <c r="AC730" s="24" t="str">
        <f ca="1">IFERROR(__xludf.DUMMYFUNCTION("SPLIT(AB730,""_"")"),"Deepwater")</f>
        <v>Deepwater</v>
      </c>
      <c r="AD730" s="24" t="str">
        <f ca="1">IFERROR(__xludf.DUMMYFUNCTION("""COMPUTED_VALUE"""),"Coastal")</f>
        <v>Coastal</v>
      </c>
      <c r="AE730" s="24">
        <f>VLOOKUP(J730,rangearea210527!$B$2:$C$1159,2,TRUE)</f>
        <v>51435.513140000003</v>
      </c>
      <c r="AF730" s="26" t="s">
        <v>118</v>
      </c>
      <c r="AG730" s="26">
        <v>167</v>
      </c>
      <c r="AH730" s="26" t="s">
        <v>84</v>
      </c>
      <c r="AI730" s="26" t="s">
        <v>91</v>
      </c>
      <c r="AJ730" s="27" t="s">
        <v>1713</v>
      </c>
      <c r="AK730" s="27"/>
      <c r="AL730" s="26">
        <v>11.5</v>
      </c>
      <c r="AM730" s="26">
        <v>1</v>
      </c>
      <c r="AN730" s="26">
        <v>0</v>
      </c>
      <c r="AO730" s="29">
        <v>0</v>
      </c>
      <c r="AP730" s="30"/>
      <c r="AQ730" s="30"/>
      <c r="AR730" s="30"/>
      <c r="AS730" s="1">
        <v>0</v>
      </c>
      <c r="AU730" s="1">
        <v>1</v>
      </c>
      <c r="AV730" s="1"/>
      <c r="AW730" s="1">
        <v>1</v>
      </c>
      <c r="AX730" s="1">
        <v>1</v>
      </c>
      <c r="AY730" s="1">
        <v>1</v>
      </c>
      <c r="AZ730" s="1">
        <v>1</v>
      </c>
      <c r="BC730" s="1">
        <v>1</v>
      </c>
      <c r="BD730" s="1">
        <v>1</v>
      </c>
      <c r="BH730" s="1">
        <v>1</v>
      </c>
      <c r="BI730" s="1">
        <v>1</v>
      </c>
      <c r="BJ730" s="1">
        <v>1</v>
      </c>
      <c r="BL730" s="1">
        <v>1</v>
      </c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>
        <v>0</v>
      </c>
    </row>
    <row r="731" spans="1:75" ht="15.75" hidden="1" customHeight="1" x14ac:dyDescent="0.3">
      <c r="A731" s="2">
        <v>725</v>
      </c>
      <c r="B731" s="2">
        <v>1</v>
      </c>
      <c r="C731" s="2" t="s">
        <v>1392</v>
      </c>
      <c r="D731" s="1">
        <v>12</v>
      </c>
      <c r="E731" s="2" t="str">
        <f t="shared" si="571"/>
        <v>12_Rajiformes</v>
      </c>
      <c r="F731" s="2" t="s">
        <v>1705</v>
      </c>
      <c r="G731" s="2" t="s">
        <v>1706</v>
      </c>
      <c r="H731" s="2" t="s">
        <v>1781</v>
      </c>
      <c r="I731" s="2" t="s">
        <v>286</v>
      </c>
      <c r="J731" s="2" t="s">
        <v>1843</v>
      </c>
      <c r="K731" s="19" t="str">
        <f t="shared" si="572"/>
        <v>Dipturus nasutus</v>
      </c>
      <c r="L731" s="20">
        <f>VLOOKUP($K731,GlobSheetPaste!$H$3:$P$1269,2,FALSE)</f>
        <v>41800</v>
      </c>
      <c r="M731" s="20">
        <f>VLOOKUP($K731,GlobSheetPaste!$H$3:$P$1269,3,FALSE)</f>
        <v>116736924</v>
      </c>
      <c r="N731" s="20" t="str">
        <f>VLOOKUP($K731,GlobSheetPaste!$H$3:$P$1269,4,FALSE)</f>
        <v>published</v>
      </c>
      <c r="O731" s="20" t="str">
        <f>VLOOKUP($K731,GlobSheetPaste!$H$3:$P$1269,5,FALSE)</f>
        <v>LC</v>
      </c>
      <c r="P731" s="20">
        <f>VLOOKUP($K731,GlobSheetPaste!$H$3:$P$1269,6,FALSE)</f>
        <v>2003</v>
      </c>
      <c r="Q731" s="20" t="str">
        <f>VLOOKUP($K731,GlobSheetPaste!$H$3:$P$1269,7,FALSE)</f>
        <v>LC</v>
      </c>
      <c r="R731" s="20" t="str">
        <f>VLOOKUP($K731,GlobSheetPaste!$H$3:$P$1269,8,FALSE)</f>
        <v>NA</v>
      </c>
      <c r="S731" s="20" t="str">
        <f t="shared" si="812"/>
        <v>NoChange</v>
      </c>
      <c r="T731" s="20" t="b">
        <f t="shared" si="573"/>
        <v>0</v>
      </c>
      <c r="U731" s="20">
        <f>VLOOKUP($K731,GlobSheetPaste!$H$3:$P$1269,9,FALSE)</f>
        <v>2017</v>
      </c>
      <c r="V731" s="19">
        <v>10</v>
      </c>
      <c r="W731" s="19">
        <v>1500</v>
      </c>
      <c r="X731" s="2" t="b">
        <f t="shared" ref="X731:Y731" si="819">ISNUMBER(V731)</f>
        <v>1</v>
      </c>
      <c r="Y731" s="2" t="b">
        <f t="shared" si="819"/>
        <v>1</v>
      </c>
      <c r="Z731" s="2" t="s">
        <v>1844</v>
      </c>
      <c r="AB731" s="2" t="s">
        <v>278</v>
      </c>
      <c r="AC731" s="24" t="str">
        <f ca="1">IFERROR(__xludf.DUMMYFUNCTION("SPLIT(AB731,""_"")"),"Deepwater")</f>
        <v>Deepwater</v>
      </c>
      <c r="AD731" s="24" t="str">
        <f ca="1">IFERROR(__xludf.DUMMYFUNCTION("""COMPUTED_VALUE"""),"Coastal")</f>
        <v>Coastal</v>
      </c>
      <c r="AE731" s="24">
        <f>VLOOKUP(J731,rangearea210527!$B$2:$C$1159,2,TRUE)</f>
        <v>646322.01379999996</v>
      </c>
      <c r="AF731" s="26"/>
      <c r="AG731" s="26">
        <v>90</v>
      </c>
      <c r="AH731" s="26" t="s">
        <v>84</v>
      </c>
      <c r="AI731" s="26" t="s">
        <v>98</v>
      </c>
      <c r="AJ731" s="27" t="s">
        <v>1710</v>
      </c>
      <c r="AK731" s="27"/>
      <c r="AL731" s="26">
        <v>7.5</v>
      </c>
      <c r="AM731" s="26">
        <v>1</v>
      </c>
      <c r="AN731" s="26">
        <v>0</v>
      </c>
      <c r="AO731" s="29">
        <v>0</v>
      </c>
      <c r="AP731" s="30"/>
      <c r="AQ731" s="30"/>
      <c r="AR731" s="30"/>
      <c r="AS731" s="1">
        <v>0</v>
      </c>
      <c r="AU731" s="1"/>
      <c r="AV731" s="1"/>
      <c r="AW731" s="1">
        <v>1</v>
      </c>
      <c r="AX731" s="1">
        <v>1</v>
      </c>
      <c r="AY731" s="1">
        <v>1</v>
      </c>
      <c r="BC731" s="1">
        <v>1</v>
      </c>
      <c r="BJ731" s="1">
        <v>1</v>
      </c>
      <c r="BL731" s="1">
        <v>1</v>
      </c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>
        <v>0</v>
      </c>
    </row>
    <row r="732" spans="1:75" ht="15.75" hidden="1" customHeight="1" x14ac:dyDescent="0.3">
      <c r="A732" s="2">
        <v>726</v>
      </c>
      <c r="B732" s="2">
        <v>1</v>
      </c>
      <c r="C732" s="2" t="s">
        <v>1392</v>
      </c>
      <c r="D732" s="1">
        <v>12</v>
      </c>
      <c r="E732" s="2" t="str">
        <f t="shared" si="571"/>
        <v>12_Rajiformes</v>
      </c>
      <c r="F732" s="2" t="s">
        <v>1705</v>
      </c>
      <c r="G732" s="2" t="s">
        <v>1706</v>
      </c>
      <c r="H732" s="2" t="s">
        <v>1781</v>
      </c>
      <c r="I732" s="2" t="s">
        <v>1845</v>
      </c>
      <c r="J732" s="2" t="s">
        <v>1846</v>
      </c>
      <c r="K732" s="19" t="str">
        <f t="shared" si="572"/>
        <v>Dipturus nidarosiensis</v>
      </c>
      <c r="L732" s="20">
        <f>VLOOKUP($K732,GlobSheetPaste!$H$3:$P$1269,2,FALSE)</f>
        <v>161729</v>
      </c>
      <c r="M732" s="20">
        <f>VLOOKUP($K732,GlobSheetPaste!$H$3:$P$1269,3,FALSE)</f>
        <v>48927468</v>
      </c>
      <c r="N732" s="20" t="str">
        <f>VLOOKUP($K732,GlobSheetPaste!$H$3:$P$1269,4,FALSE)</f>
        <v>published</v>
      </c>
      <c r="O732" s="20" t="str">
        <f>VLOOKUP($K732,GlobSheetPaste!$H$3:$P$1269,5,FALSE)</f>
        <v>NT</v>
      </c>
      <c r="P732" s="20">
        <f>VLOOKUP($K732,GlobSheetPaste!$H$3:$P$1269,6,FALSE)</f>
        <v>2007</v>
      </c>
      <c r="Q732" s="20" t="str">
        <f>VLOOKUP($K732,GlobSheetPaste!$H$3:$P$1269,7,FALSE)</f>
        <v>NT</v>
      </c>
      <c r="R732" s="20" t="str">
        <f>VLOOKUP($K732,GlobSheetPaste!$H$3:$P$1269,8,FALSE)</f>
        <v>A2d</v>
      </c>
      <c r="S732" s="20" t="str">
        <f t="shared" si="812"/>
        <v>NoChange</v>
      </c>
      <c r="T732" s="20" t="b">
        <f t="shared" si="573"/>
        <v>0</v>
      </c>
      <c r="U732" s="20">
        <f>VLOOKUP($K732,GlobSheetPaste!$H$3:$P$1269,9,FALSE)</f>
        <v>2014</v>
      </c>
      <c r="V732" s="19">
        <v>124</v>
      </c>
      <c r="W732" s="19">
        <v>1420</v>
      </c>
      <c r="X732" s="2" t="b">
        <f t="shared" ref="X732:Y732" si="820">ISNUMBER(V732)</f>
        <v>1</v>
      </c>
      <c r="Y732" s="2" t="b">
        <f t="shared" si="820"/>
        <v>1</v>
      </c>
      <c r="Z732" s="2" t="s">
        <v>89</v>
      </c>
      <c r="AB732" s="2" t="s">
        <v>178</v>
      </c>
      <c r="AC732" s="24" t="str">
        <f ca="1">IFERROR(__xludf.DUMMYFUNCTION("SPLIT(AB732,""_"")"),"Deepwater")</f>
        <v>Deepwater</v>
      </c>
      <c r="AD732" s="24"/>
      <c r="AE732" s="24">
        <f>VLOOKUP(J732,rangearea210527!$B$2:$C$1159,2,TRUE)</f>
        <v>698275.13410000002</v>
      </c>
      <c r="AF732" s="26"/>
      <c r="AG732" s="26">
        <v>230</v>
      </c>
      <c r="AH732" s="26" t="s">
        <v>84</v>
      </c>
      <c r="AI732" s="26" t="s">
        <v>91</v>
      </c>
      <c r="AJ732" s="27" t="s">
        <v>1713</v>
      </c>
      <c r="AK732" s="27"/>
      <c r="AL732" s="26">
        <v>10</v>
      </c>
      <c r="AM732" s="26">
        <v>1</v>
      </c>
      <c r="AN732" s="26">
        <v>0</v>
      </c>
      <c r="AO732" s="29">
        <v>0</v>
      </c>
      <c r="AP732" s="30"/>
      <c r="AQ732" s="30"/>
      <c r="AR732" s="30"/>
      <c r="AS732" s="1">
        <v>0</v>
      </c>
      <c r="AU732" s="1"/>
      <c r="AV732" s="1"/>
      <c r="AW732" s="1">
        <v>0</v>
      </c>
      <c r="AX732" s="1">
        <v>0</v>
      </c>
      <c r="AY732" s="1">
        <v>1</v>
      </c>
      <c r="BC732" s="1">
        <v>1</v>
      </c>
      <c r="BJ732" s="1">
        <v>1</v>
      </c>
      <c r="BL732" s="1">
        <v>1</v>
      </c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>
        <v>0</v>
      </c>
    </row>
    <row r="733" spans="1:75" ht="15.75" hidden="1" customHeight="1" x14ac:dyDescent="0.3">
      <c r="A733" s="2">
        <v>727</v>
      </c>
      <c r="B733" s="2">
        <v>1</v>
      </c>
      <c r="C733" s="2" t="s">
        <v>1392</v>
      </c>
      <c r="D733" s="1">
        <v>12</v>
      </c>
      <c r="E733" s="2" t="str">
        <f t="shared" si="571"/>
        <v>12_Rajiformes</v>
      </c>
      <c r="F733" s="2" t="s">
        <v>1705</v>
      </c>
      <c r="G733" s="2" t="s">
        <v>1706</v>
      </c>
      <c r="H733" s="2" t="s">
        <v>1781</v>
      </c>
      <c r="I733" s="2" t="s">
        <v>1847</v>
      </c>
      <c r="J733" s="2" t="s">
        <v>1848</v>
      </c>
      <c r="K733" s="19" t="str">
        <f t="shared" si="572"/>
        <v>Dipturus olseni</v>
      </c>
      <c r="L733" s="20">
        <f>VLOOKUP($K733,GlobSheetPaste!$H$3:$P$1269,2,FALSE)</f>
        <v>161718</v>
      </c>
      <c r="M733" s="20">
        <f>VLOOKUP($K733,GlobSheetPaste!$H$3:$P$1269,3,FALSE)</f>
        <v>896010</v>
      </c>
      <c r="N733" s="20" t="str">
        <f>VLOOKUP($K733,GlobSheetPaste!$H$3:$P$1269,4,FALSE)</f>
        <v>published</v>
      </c>
      <c r="O733" s="20" t="str">
        <f>VLOOKUP($K733,GlobSheetPaste!$H$3:$P$1269,5,FALSE)</f>
        <v>DD</v>
      </c>
      <c r="P733" s="20">
        <f>VLOOKUP($K733,GlobSheetPaste!$H$3:$P$1269,6,FALSE)</f>
        <v>2008</v>
      </c>
      <c r="Q733" s="20" t="str">
        <f>VLOOKUP($K733,GlobSheetPaste!$H$3:$P$1269,7,FALSE)</f>
        <v>LC</v>
      </c>
      <c r="R733" s="20" t="str">
        <f>VLOOKUP($K733,GlobSheetPaste!$H$3:$P$1269,8,FALSE)</f>
        <v>NA</v>
      </c>
      <c r="S733" s="20" t="str">
        <f t="shared" si="812"/>
        <v>non-genuine change</v>
      </c>
      <c r="T733" s="20" t="b">
        <f t="shared" si="573"/>
        <v>0</v>
      </c>
      <c r="U733" s="22">
        <f>VLOOKUP($K733,GlobSheetPaste!$H$3:$P$1269,9,FALSE)</f>
        <v>43891</v>
      </c>
      <c r="V733" s="19">
        <v>55</v>
      </c>
      <c r="W733" s="19">
        <v>384</v>
      </c>
      <c r="X733" s="2" t="b">
        <f t="shared" ref="X733:Y733" si="821">ISNUMBER(V733)</f>
        <v>1</v>
      </c>
      <c r="Y733" s="2" t="b">
        <f t="shared" si="821"/>
        <v>1</v>
      </c>
      <c r="Z733" s="2" t="s">
        <v>89</v>
      </c>
      <c r="AB733" s="2" t="s">
        <v>95</v>
      </c>
      <c r="AC733" s="24" t="str">
        <f ca="1">IFERROR(__xludf.DUMMYFUNCTION("SPLIT(AB733,""_"")"),"Coastal")</f>
        <v>Coastal</v>
      </c>
      <c r="AD733" s="24" t="str">
        <f ca="1">IFERROR(__xludf.DUMMYFUNCTION("""COMPUTED_VALUE"""),"Deepwater")</f>
        <v>Deepwater</v>
      </c>
      <c r="AE733" s="24">
        <f>VLOOKUP(J733,rangearea210527!$B$2:$C$1159,2,TRUE)</f>
        <v>67733.033240000004</v>
      </c>
      <c r="AF733" s="26" t="s">
        <v>118</v>
      </c>
      <c r="AG733" s="26">
        <v>69</v>
      </c>
      <c r="AH733" s="26" t="s">
        <v>84</v>
      </c>
      <c r="AI733" s="26" t="s">
        <v>98</v>
      </c>
      <c r="AJ733" s="27" t="s">
        <v>1710</v>
      </c>
      <c r="AK733" s="27"/>
      <c r="AL733" s="26"/>
      <c r="AM733" s="26">
        <v>0</v>
      </c>
      <c r="AN733" s="26">
        <v>0</v>
      </c>
      <c r="AO733" s="29">
        <v>0</v>
      </c>
      <c r="AP733" s="30"/>
      <c r="AQ733" s="30"/>
      <c r="AR733" s="30"/>
      <c r="AS733" s="1">
        <v>0</v>
      </c>
      <c r="AU733" s="1"/>
      <c r="AV733" s="1">
        <v>1</v>
      </c>
      <c r="AW733" s="1">
        <v>1</v>
      </c>
      <c r="AX733" s="1">
        <v>1</v>
      </c>
      <c r="AY733" s="1">
        <v>1</v>
      </c>
      <c r="BA733" s="1">
        <v>1</v>
      </c>
      <c r="BH733" s="1">
        <v>1</v>
      </c>
      <c r="BJ733" s="1">
        <v>1</v>
      </c>
      <c r="BK733" s="1">
        <v>1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>
        <v>0</v>
      </c>
    </row>
    <row r="734" spans="1:75" ht="15.75" hidden="1" customHeight="1" x14ac:dyDescent="0.3">
      <c r="A734" s="2">
        <v>728</v>
      </c>
      <c r="B734" s="2">
        <v>1</v>
      </c>
      <c r="C734" s="2" t="s">
        <v>1392</v>
      </c>
      <c r="D734" s="1">
        <v>12</v>
      </c>
      <c r="E734" s="2" t="str">
        <f t="shared" si="571"/>
        <v>12_Rajiformes</v>
      </c>
      <c r="F734" s="2" t="s">
        <v>1705</v>
      </c>
      <c r="G734" s="2" t="s">
        <v>1706</v>
      </c>
      <c r="H734" s="2" t="s">
        <v>1781</v>
      </c>
      <c r="I734" s="2" t="s">
        <v>1849</v>
      </c>
      <c r="J734" s="2" t="s">
        <v>1850</v>
      </c>
      <c r="K734" s="19" t="str">
        <f t="shared" si="572"/>
        <v>Dipturus oregoni</v>
      </c>
      <c r="L734" s="20">
        <f>VLOOKUP($K734,GlobSheetPaste!$H$3:$P$1269,2,FALSE)</f>
        <v>161514</v>
      </c>
      <c r="M734" s="20">
        <f>VLOOKUP($K734,GlobSheetPaste!$H$3:$P$1269,3,FALSE)</f>
        <v>889779</v>
      </c>
      <c r="N734" s="20" t="str">
        <f>VLOOKUP($K734,GlobSheetPaste!$H$3:$P$1269,4,FALSE)</f>
        <v>published</v>
      </c>
      <c r="O734" s="20" t="str">
        <f>VLOOKUP($K734,GlobSheetPaste!$H$3:$P$1269,5,FALSE)</f>
        <v>DD</v>
      </c>
      <c r="P734" s="20">
        <f>VLOOKUP($K734,GlobSheetPaste!$H$3:$P$1269,6,FALSE)</f>
        <v>2008</v>
      </c>
      <c r="Q734" s="20" t="str">
        <f>VLOOKUP($K734,GlobSheetPaste!$H$3:$P$1269,7,FALSE)</f>
        <v>LC</v>
      </c>
      <c r="R734" s="20" t="str">
        <f>VLOOKUP($K734,GlobSheetPaste!$H$3:$P$1269,8,FALSE)</f>
        <v>NA</v>
      </c>
      <c r="S734" s="20" t="str">
        <f t="shared" si="812"/>
        <v>non-genuine change</v>
      </c>
      <c r="T734" s="20" t="b">
        <f t="shared" si="573"/>
        <v>0</v>
      </c>
      <c r="U734" s="22">
        <f>VLOOKUP($K734,GlobSheetPaste!$H$3:$P$1269,9,FALSE)</f>
        <v>43891</v>
      </c>
      <c r="V734" s="19">
        <v>475</v>
      </c>
      <c r="W734" s="19">
        <v>1079</v>
      </c>
      <c r="X734" s="2" t="b">
        <f t="shared" ref="X734:Y734" si="822">ISNUMBER(V734)</f>
        <v>1</v>
      </c>
      <c r="Y734" s="2" t="b">
        <f t="shared" si="822"/>
        <v>1</v>
      </c>
      <c r="Z734" s="2" t="s">
        <v>89</v>
      </c>
      <c r="AB734" s="2" t="s">
        <v>178</v>
      </c>
      <c r="AC734" s="24" t="str">
        <f ca="1">IFERROR(__xludf.DUMMYFUNCTION("SPLIT(AB734,""_"")"),"Deepwater")</f>
        <v>Deepwater</v>
      </c>
      <c r="AD734" s="24"/>
      <c r="AE734" s="24">
        <f>VLOOKUP(J734,rangearea210527!$B$2:$C$1159,2,TRUE)</f>
        <v>31578.974750000001</v>
      </c>
      <c r="AF734" s="26" t="s">
        <v>118</v>
      </c>
      <c r="AG734" s="26">
        <v>144</v>
      </c>
      <c r="AH734" s="26" t="s">
        <v>84</v>
      </c>
      <c r="AI734" s="26" t="s">
        <v>91</v>
      </c>
      <c r="AJ734" s="27" t="s">
        <v>1713</v>
      </c>
      <c r="AK734" s="27"/>
      <c r="AL734" s="26"/>
      <c r="AM734" s="26">
        <v>1</v>
      </c>
      <c r="AN734" s="26">
        <v>0</v>
      </c>
      <c r="AO734" s="29">
        <v>0</v>
      </c>
      <c r="AP734" s="30"/>
      <c r="AQ734" s="30"/>
      <c r="AR734" s="30"/>
      <c r="AS734" s="1">
        <v>0</v>
      </c>
      <c r="AU734" s="1"/>
      <c r="AV734" s="1">
        <v>1</v>
      </c>
      <c r="AW734" s="1">
        <v>0</v>
      </c>
      <c r="AX734" s="1">
        <v>0</v>
      </c>
      <c r="AY734" s="1">
        <v>1</v>
      </c>
      <c r="BC734" s="1">
        <v>1</v>
      </c>
      <c r="BH734" s="1">
        <v>1</v>
      </c>
      <c r="BJ734" s="1">
        <v>1</v>
      </c>
      <c r="BK734" s="1"/>
      <c r="BL734" s="1">
        <v>1</v>
      </c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>
        <v>0</v>
      </c>
    </row>
    <row r="735" spans="1:75" ht="15.75" hidden="1" customHeight="1" x14ac:dyDescent="0.3">
      <c r="A735" s="2">
        <v>729</v>
      </c>
      <c r="B735" s="2">
        <v>1</v>
      </c>
      <c r="C735" s="2" t="s">
        <v>1392</v>
      </c>
      <c r="D735" s="1">
        <v>12</v>
      </c>
      <c r="E735" s="2" t="str">
        <f t="shared" si="571"/>
        <v>12_Rajiformes</v>
      </c>
      <c r="F735" s="2" t="s">
        <v>1705</v>
      </c>
      <c r="G735" s="2" t="s">
        <v>1706</v>
      </c>
      <c r="H735" s="2" t="s">
        <v>1781</v>
      </c>
      <c r="I735" s="2" t="s">
        <v>788</v>
      </c>
      <c r="J735" s="2" t="s">
        <v>1851</v>
      </c>
      <c r="K735" s="19" t="str">
        <f t="shared" si="572"/>
        <v>Dipturus oxyrinchus</v>
      </c>
      <c r="L735" s="20">
        <f>VLOOKUP($K735,GlobSheetPaste!$H$3:$P$1269,2,FALSE)</f>
        <v>63100</v>
      </c>
      <c r="M735" s="20">
        <f>VLOOKUP($K735,GlobSheetPaste!$H$3:$P$1269,3,FALSE)</f>
        <v>48908629</v>
      </c>
      <c r="N735" s="20" t="str">
        <f>VLOOKUP($K735,GlobSheetPaste!$H$3:$P$1269,4,FALSE)</f>
        <v>published</v>
      </c>
      <c r="O735" s="20" t="str">
        <f>VLOOKUP($K735,GlobSheetPaste!$H$3:$P$1269,5,FALSE)</f>
        <v>NT</v>
      </c>
      <c r="P735" s="20">
        <f>VLOOKUP($K735,GlobSheetPaste!$H$3:$P$1269,6,FALSE)</f>
        <v>2007</v>
      </c>
      <c r="Q735" s="20" t="str">
        <f>VLOOKUP($K735,GlobSheetPaste!$H$3:$P$1269,7,FALSE)</f>
        <v>NT</v>
      </c>
      <c r="R735" s="20" t="str">
        <f>VLOOKUP($K735,GlobSheetPaste!$H$3:$P$1269,8,FALSE)</f>
        <v>A2bd</v>
      </c>
      <c r="S735" s="20" t="str">
        <f t="shared" si="812"/>
        <v>NoChange</v>
      </c>
      <c r="T735" s="20" t="b">
        <f t="shared" si="573"/>
        <v>0</v>
      </c>
      <c r="U735" s="20">
        <f>VLOOKUP($K735,GlobSheetPaste!$H$3:$P$1269,9,FALSE)</f>
        <v>2014</v>
      </c>
      <c r="V735" s="19">
        <v>70</v>
      </c>
      <c r="W735" s="19">
        <v>1230</v>
      </c>
      <c r="X735" s="2" t="b">
        <f t="shared" ref="X735:Y735" si="823">ISNUMBER(V735)</f>
        <v>1</v>
      </c>
      <c r="Y735" s="2" t="b">
        <f t="shared" si="823"/>
        <v>1</v>
      </c>
      <c r="Z735" s="2" t="s">
        <v>89</v>
      </c>
      <c r="AB735" s="2" t="s">
        <v>178</v>
      </c>
      <c r="AC735" s="24" t="str">
        <f ca="1">IFERROR(__xludf.DUMMYFUNCTION("SPLIT(AB735,""_"")"),"Deepwater")</f>
        <v>Deepwater</v>
      </c>
      <c r="AD735" s="24"/>
      <c r="AE735" s="24">
        <f>VLOOKUP(J735,rangearea210527!$B$2:$C$1159,2,TRUE)</f>
        <v>802641.44850000006</v>
      </c>
      <c r="AF735" s="26"/>
      <c r="AG735" s="26">
        <v>150</v>
      </c>
      <c r="AH735" s="26" t="s">
        <v>84</v>
      </c>
      <c r="AI735" s="26" t="s">
        <v>91</v>
      </c>
      <c r="AJ735" s="27" t="s">
        <v>1713</v>
      </c>
      <c r="AK735" s="27"/>
      <c r="AL735" s="26">
        <v>10</v>
      </c>
      <c r="AM735" s="26">
        <v>1</v>
      </c>
      <c r="AN735" s="26">
        <v>0</v>
      </c>
      <c r="AO735" s="29">
        <v>0</v>
      </c>
      <c r="AP735" s="30"/>
      <c r="AQ735" s="30"/>
      <c r="AR735" s="30"/>
      <c r="AS735" s="1">
        <v>0</v>
      </c>
      <c r="AU735" s="1"/>
      <c r="AV735" s="1"/>
      <c r="AW735" s="1">
        <v>0</v>
      </c>
      <c r="AX735" s="1">
        <v>0</v>
      </c>
      <c r="AY735" s="1">
        <v>1</v>
      </c>
      <c r="BC735" s="1">
        <v>1</v>
      </c>
      <c r="BJ735" s="1">
        <v>1</v>
      </c>
      <c r="BL735" s="1">
        <v>1</v>
      </c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>
        <v>0</v>
      </c>
    </row>
    <row r="736" spans="1:75" ht="15.75" hidden="1" customHeight="1" x14ac:dyDescent="0.3">
      <c r="A736" s="2">
        <v>730</v>
      </c>
      <c r="B736" s="2">
        <v>1</v>
      </c>
      <c r="C736" s="2" t="s">
        <v>1392</v>
      </c>
      <c r="D736" s="1">
        <v>12</v>
      </c>
      <c r="E736" s="2" t="str">
        <f t="shared" si="571"/>
        <v>12_Rajiformes</v>
      </c>
      <c r="F736" s="2" t="s">
        <v>1705</v>
      </c>
      <c r="G736" s="2" t="s">
        <v>1706</v>
      </c>
      <c r="H736" s="2" t="s">
        <v>1781</v>
      </c>
      <c r="I736" s="2" t="s">
        <v>1852</v>
      </c>
      <c r="J736" s="2" t="s">
        <v>1853</v>
      </c>
      <c r="K736" s="19" t="str">
        <f t="shared" si="572"/>
        <v>Dipturus pullopunctatus</v>
      </c>
      <c r="L736" s="20">
        <f>VLOOKUP($K736,GlobSheetPaste!$H$3:$P$1269,2,FALSE)</f>
        <v>44609</v>
      </c>
      <c r="M736" s="20">
        <f>VLOOKUP($K736,GlobSheetPaste!$H$3:$P$1269,3,FALSE)</f>
        <v>124435129</v>
      </c>
      <c r="N736" s="20" t="str">
        <f>VLOOKUP($K736,GlobSheetPaste!$H$3:$P$1269,4,FALSE)</f>
        <v>published</v>
      </c>
      <c r="O736" s="20" t="str">
        <f>VLOOKUP($K736,GlobSheetPaste!$H$3:$P$1269,5,FALSE)</f>
        <v>LC</v>
      </c>
      <c r="P736" s="20">
        <f>VLOOKUP($K736,GlobSheetPaste!$H$3:$P$1269,6,FALSE)</f>
        <v>2004</v>
      </c>
      <c r="Q736" s="20" t="str">
        <f>VLOOKUP($K736,GlobSheetPaste!$H$3:$P$1269,7,FALSE)</f>
        <v>LC</v>
      </c>
      <c r="R736" s="20" t="str">
        <f>VLOOKUP($K736,GlobSheetPaste!$H$3:$P$1269,8,FALSE)</f>
        <v>NA</v>
      </c>
      <c r="S736" s="20" t="str">
        <f t="shared" si="812"/>
        <v>NoChange</v>
      </c>
      <c r="T736" s="20" t="b">
        <f t="shared" si="573"/>
        <v>0</v>
      </c>
      <c r="U736" s="22">
        <f>VLOOKUP($K736,GlobSheetPaste!$H$3:$P$1269,9,FALSE)</f>
        <v>43862</v>
      </c>
      <c r="V736" s="19">
        <v>15</v>
      </c>
      <c r="W736" s="19">
        <v>457</v>
      </c>
      <c r="X736" s="2" t="b">
        <f t="shared" ref="X736:Y736" si="824">ISNUMBER(V736)</f>
        <v>1</v>
      </c>
      <c r="Y736" s="2" t="b">
        <f t="shared" si="824"/>
        <v>1</v>
      </c>
      <c r="Z736" s="2" t="s">
        <v>89</v>
      </c>
      <c r="AB736" s="2" t="s">
        <v>278</v>
      </c>
      <c r="AC736" s="24" t="str">
        <f ca="1">IFERROR(__xludf.DUMMYFUNCTION("SPLIT(AB736,""_"")"),"Deepwater")</f>
        <v>Deepwater</v>
      </c>
      <c r="AD736" s="24" t="str">
        <f ca="1">IFERROR(__xludf.DUMMYFUNCTION("""COMPUTED_VALUE"""),"Coastal")</f>
        <v>Coastal</v>
      </c>
      <c r="AE736" s="24">
        <f>VLOOKUP(J736,rangearea210527!$B$2:$C$1159,2,TRUE)</f>
        <v>226715.66690000001</v>
      </c>
      <c r="AF736" s="26"/>
      <c r="AG736" s="26">
        <v>130</v>
      </c>
      <c r="AH736" s="26" t="s">
        <v>84</v>
      </c>
      <c r="AI736" s="26" t="s">
        <v>91</v>
      </c>
      <c r="AJ736" s="27" t="s">
        <v>1713</v>
      </c>
      <c r="AK736" s="27"/>
      <c r="AL736" s="26">
        <v>11.5</v>
      </c>
      <c r="AM736" s="26">
        <v>1</v>
      </c>
      <c r="AN736" s="26">
        <v>0</v>
      </c>
      <c r="AO736" s="29">
        <v>0</v>
      </c>
      <c r="AP736" s="30"/>
      <c r="AQ736" s="30"/>
      <c r="AR736" s="30"/>
      <c r="AS736" s="1">
        <v>0</v>
      </c>
      <c r="AU736" s="1"/>
      <c r="AV736" s="1"/>
      <c r="AW736" s="1">
        <v>1</v>
      </c>
      <c r="AX736" s="1">
        <v>1</v>
      </c>
      <c r="AY736" s="1">
        <v>1</v>
      </c>
      <c r="BC736" s="1">
        <v>1</v>
      </c>
      <c r="BJ736" s="1">
        <v>1</v>
      </c>
      <c r="BL736" s="1">
        <v>1</v>
      </c>
      <c r="BM736" s="1"/>
      <c r="BN736" s="1"/>
      <c r="BO736" s="1"/>
      <c r="BP736" s="1"/>
      <c r="BQ736" s="1"/>
      <c r="BR736" s="1"/>
      <c r="BS736" s="1"/>
      <c r="BT736" s="1">
        <v>1</v>
      </c>
      <c r="BU736" s="1"/>
      <c r="BV736" s="1"/>
      <c r="BW736" s="1">
        <v>0</v>
      </c>
    </row>
    <row r="737" spans="1:75" ht="15.75" hidden="1" customHeight="1" x14ac:dyDescent="0.3">
      <c r="A737" s="2">
        <v>731</v>
      </c>
      <c r="B737" s="2">
        <v>1</v>
      </c>
      <c r="C737" s="2" t="s">
        <v>1392</v>
      </c>
      <c r="D737" s="1">
        <v>12</v>
      </c>
      <c r="E737" s="2" t="str">
        <f t="shared" si="571"/>
        <v>12_Rajiformes</v>
      </c>
      <c r="F737" s="2" t="s">
        <v>1705</v>
      </c>
      <c r="G737" s="2" t="s">
        <v>1706</v>
      </c>
      <c r="H737" s="2" t="s">
        <v>1781</v>
      </c>
      <c r="I737" s="2" t="s">
        <v>1854</v>
      </c>
      <c r="J737" s="2" t="s">
        <v>1855</v>
      </c>
      <c r="K737" s="19" t="str">
        <f t="shared" si="572"/>
        <v>Dipturus queenslandicus</v>
      </c>
      <c r="L737" s="20">
        <f>VLOOKUP($K737,GlobSheetPaste!$H$3:$P$1269,2,FALSE)</f>
        <v>195452</v>
      </c>
      <c r="M737" s="20">
        <f>VLOOKUP($K737,GlobSheetPaste!$H$3:$P$1269,3,FALSE)</f>
        <v>68621739</v>
      </c>
      <c r="N737" s="20" t="str">
        <f>VLOOKUP($K737,GlobSheetPaste!$H$3:$P$1269,4,FALSE)</f>
        <v>published</v>
      </c>
      <c r="O737" s="20" t="str">
        <f>VLOOKUP($K737,GlobSheetPaste!$H$3:$P$1269,5,FALSE)</f>
        <v>DD</v>
      </c>
      <c r="P737" s="20">
        <f>VLOOKUP($K737,GlobSheetPaste!$H$3:$P$1269,6,FALSE)</f>
        <v>2010</v>
      </c>
      <c r="Q737" s="20" t="str">
        <f>VLOOKUP($K737,GlobSheetPaste!$H$3:$P$1269,7,FALSE)</f>
        <v>DD</v>
      </c>
      <c r="R737" s="20" t="str">
        <f>VLOOKUP($K737,GlobSheetPaste!$H$3:$P$1269,8,FALSE)</f>
        <v>NA</v>
      </c>
      <c r="S737" s="20" t="str">
        <f t="shared" si="812"/>
        <v>NoChange</v>
      </c>
      <c r="T737" s="20" t="b">
        <f t="shared" si="573"/>
        <v>0</v>
      </c>
      <c r="U737" s="20">
        <f>VLOOKUP($K737,GlobSheetPaste!$H$3:$P$1269,9,FALSE)</f>
        <v>2015</v>
      </c>
      <c r="V737" s="19">
        <v>399</v>
      </c>
      <c r="W737" s="19">
        <v>606</v>
      </c>
      <c r="X737" s="2" t="b">
        <f t="shared" ref="X737:Y737" si="825">ISNUMBER(V737)</f>
        <v>1</v>
      </c>
      <c r="Y737" s="2" t="b">
        <f t="shared" si="825"/>
        <v>1</v>
      </c>
      <c r="Z737" s="2" t="s">
        <v>89</v>
      </c>
      <c r="AB737" s="2" t="s">
        <v>178</v>
      </c>
      <c r="AC737" s="24" t="str">
        <f ca="1">IFERROR(__xludf.DUMMYFUNCTION("SPLIT(AB737,""_"")"),"Deepwater")</f>
        <v>Deepwater</v>
      </c>
      <c r="AD737" s="24"/>
      <c r="AE737" s="24">
        <f>VLOOKUP(J737,rangearea210527!$B$2:$C$1159,2,TRUE)</f>
        <v>3522.1125510000002</v>
      </c>
      <c r="AF737" s="26" t="s">
        <v>118</v>
      </c>
      <c r="AG737" s="26">
        <v>76</v>
      </c>
      <c r="AH737" s="26" t="s">
        <v>84</v>
      </c>
      <c r="AI737" s="26" t="s">
        <v>98</v>
      </c>
      <c r="AJ737" s="27" t="s">
        <v>1710</v>
      </c>
      <c r="AK737" s="27"/>
      <c r="AL737" s="26"/>
      <c r="AM737" s="26">
        <v>1</v>
      </c>
      <c r="AN737" s="26">
        <v>0</v>
      </c>
      <c r="AO737" s="29">
        <v>0</v>
      </c>
      <c r="AP737" s="30"/>
      <c r="AQ737" s="30"/>
      <c r="AR737" s="30"/>
      <c r="AS737" s="1">
        <v>0</v>
      </c>
      <c r="AU737" s="1"/>
      <c r="AV737" s="1"/>
      <c r="AW737" s="1">
        <v>0</v>
      </c>
      <c r="AX737" s="1">
        <v>0</v>
      </c>
      <c r="AY737" s="1">
        <v>1</v>
      </c>
      <c r="BC737" s="1">
        <v>1</v>
      </c>
      <c r="BG737" s="1">
        <v>1</v>
      </c>
      <c r="BH737" s="1">
        <v>1</v>
      </c>
      <c r="BI737" s="1"/>
      <c r="BJ737" s="1">
        <v>1</v>
      </c>
      <c r="BL737" s="1">
        <v>1</v>
      </c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>
        <v>0</v>
      </c>
    </row>
    <row r="738" spans="1:75" ht="15.75" hidden="1" customHeight="1" x14ac:dyDescent="0.3">
      <c r="A738" s="2">
        <v>732</v>
      </c>
      <c r="B738" s="2">
        <v>1</v>
      </c>
      <c r="C738" s="2" t="s">
        <v>1392</v>
      </c>
      <c r="D738" s="1">
        <v>12</v>
      </c>
      <c r="E738" s="2" t="str">
        <f t="shared" si="571"/>
        <v>12_Rajiformes</v>
      </c>
      <c r="F738" s="2" t="s">
        <v>1705</v>
      </c>
      <c r="G738" s="2" t="s">
        <v>1706</v>
      </c>
      <c r="H738" s="2" t="s">
        <v>1781</v>
      </c>
      <c r="I738" s="2" t="s">
        <v>967</v>
      </c>
      <c r="J738" s="2" t="s">
        <v>1856</v>
      </c>
      <c r="K738" s="19" t="str">
        <f t="shared" si="572"/>
        <v>Dipturus springeri</v>
      </c>
      <c r="L738" s="20">
        <f>VLOOKUP($K738,GlobSheetPaste!$H$3:$P$1269,2,FALSE)</f>
        <v>161653</v>
      </c>
      <c r="M738" s="20">
        <f>VLOOKUP($K738,GlobSheetPaste!$H$3:$P$1269,3,FALSE)</f>
        <v>140767604</v>
      </c>
      <c r="N738" s="20" t="str">
        <f>VLOOKUP($K738,GlobSheetPaste!$H$3:$P$1269,4,FALSE)</f>
        <v>published</v>
      </c>
      <c r="O738" s="20" t="str">
        <f>VLOOKUP($K738,GlobSheetPaste!$H$3:$P$1269,5,FALSE)</f>
        <v>DD</v>
      </c>
      <c r="P738" s="20">
        <f>VLOOKUP($K738,GlobSheetPaste!$H$3:$P$1269,6,FALSE)</f>
        <v>2008</v>
      </c>
      <c r="Q738" s="20" t="str">
        <f>VLOOKUP($K738,GlobSheetPaste!$H$3:$P$1269,7,FALSE)</f>
        <v>LC</v>
      </c>
      <c r="R738" s="20" t="str">
        <f>VLOOKUP($K738,GlobSheetPaste!$H$3:$P$1269,8,FALSE)</f>
        <v>NA</v>
      </c>
      <c r="S738" s="20" t="str">
        <f t="shared" si="812"/>
        <v>non-genuine change</v>
      </c>
      <c r="T738" s="20" t="b">
        <f t="shared" si="573"/>
        <v>0</v>
      </c>
      <c r="U738" s="20">
        <f>VLOOKUP($K738,GlobSheetPaste!$H$3:$P$1269,9,FALSE)</f>
        <v>2018</v>
      </c>
      <c r="V738" s="19">
        <v>50</v>
      </c>
      <c r="W738" s="19">
        <v>970</v>
      </c>
      <c r="X738" s="2" t="b">
        <f t="shared" ref="X738:Y738" si="826">ISNUMBER(V738)</f>
        <v>1</v>
      </c>
      <c r="Y738" s="2" t="b">
        <f t="shared" si="826"/>
        <v>1</v>
      </c>
      <c r="Z738" s="2" t="s">
        <v>89</v>
      </c>
      <c r="AB738" s="2" t="s">
        <v>278</v>
      </c>
      <c r="AC738" s="24" t="str">
        <f ca="1">IFERROR(__xludf.DUMMYFUNCTION("SPLIT(AB738,""_"")"),"Deepwater")</f>
        <v>Deepwater</v>
      </c>
      <c r="AD738" s="24" t="str">
        <f ca="1">IFERROR(__xludf.DUMMYFUNCTION("""COMPUTED_VALUE"""),"Coastal")</f>
        <v>Coastal</v>
      </c>
      <c r="AE738" s="24">
        <f>VLOOKUP(J738,rangearea210527!$B$2:$C$1159,2,TRUE)</f>
        <v>492769.70569999999</v>
      </c>
      <c r="AF738" s="26"/>
      <c r="AG738" s="26">
        <v>192</v>
      </c>
      <c r="AH738" s="26" t="s">
        <v>84</v>
      </c>
      <c r="AI738" s="26" t="s">
        <v>91</v>
      </c>
      <c r="AJ738" s="27" t="s">
        <v>1713</v>
      </c>
      <c r="AK738" s="27"/>
      <c r="AL738" s="26"/>
      <c r="AM738" s="26">
        <v>1</v>
      </c>
      <c r="AN738" s="26">
        <v>0</v>
      </c>
      <c r="AO738" s="29">
        <v>0</v>
      </c>
      <c r="AP738" s="30"/>
      <c r="AQ738" s="30"/>
      <c r="AR738" s="30"/>
      <c r="AS738" s="1">
        <v>0</v>
      </c>
      <c r="AU738" s="1"/>
      <c r="AV738" s="1"/>
      <c r="AW738" s="1">
        <v>1</v>
      </c>
      <c r="AX738" s="1">
        <v>1</v>
      </c>
      <c r="AY738" s="1">
        <v>1</v>
      </c>
      <c r="BC738" s="1">
        <v>1</v>
      </c>
      <c r="BJ738" s="1">
        <v>1</v>
      </c>
      <c r="BL738" s="1">
        <v>1</v>
      </c>
      <c r="BM738" s="1"/>
      <c r="BN738" s="1"/>
      <c r="BO738" s="1"/>
      <c r="BP738" s="1"/>
      <c r="BQ738" s="1"/>
      <c r="BR738" s="1"/>
      <c r="BS738" s="1"/>
      <c r="BT738" s="1">
        <v>1</v>
      </c>
      <c r="BU738" s="1"/>
      <c r="BV738" s="1"/>
      <c r="BW738" s="1">
        <v>0</v>
      </c>
    </row>
    <row r="739" spans="1:75" ht="15.75" hidden="1" customHeight="1" x14ac:dyDescent="0.3">
      <c r="A739" s="2">
        <v>733</v>
      </c>
      <c r="B739" s="2">
        <v>1</v>
      </c>
      <c r="C739" s="2" t="s">
        <v>1392</v>
      </c>
      <c r="D739" s="1">
        <v>12</v>
      </c>
      <c r="E739" s="2" t="str">
        <f t="shared" si="571"/>
        <v>12_Rajiformes</v>
      </c>
      <c r="F739" s="2" t="s">
        <v>1705</v>
      </c>
      <c r="G739" s="2" t="s">
        <v>1706</v>
      </c>
      <c r="H739" s="2" t="s">
        <v>1781</v>
      </c>
      <c r="I739" s="2" t="s">
        <v>1857</v>
      </c>
      <c r="J739" s="2" t="s">
        <v>1858</v>
      </c>
      <c r="K739" s="19" t="str">
        <f t="shared" si="572"/>
        <v>Dipturus stenorhynchus</v>
      </c>
      <c r="L739" s="20">
        <f>VLOOKUP($K739,GlobSheetPaste!$H$3:$P$1269,2,FALSE)</f>
        <v>44610</v>
      </c>
      <c r="M739" s="20">
        <f>VLOOKUP($K739,GlobSheetPaste!$H$3:$P$1269,3,FALSE)</f>
        <v>124435207</v>
      </c>
      <c r="N739" s="20" t="str">
        <f>VLOOKUP($K739,GlobSheetPaste!$H$3:$P$1269,4,FALSE)</f>
        <v>published</v>
      </c>
      <c r="O739" s="20" t="str">
        <f>VLOOKUP($K739,GlobSheetPaste!$H$3:$P$1269,5,FALSE)</f>
        <v>DD</v>
      </c>
      <c r="P739" s="20">
        <f>VLOOKUP($K739,GlobSheetPaste!$H$3:$P$1269,6,FALSE)</f>
        <v>2004</v>
      </c>
      <c r="Q739" s="20" t="str">
        <f>VLOOKUP($K739,GlobSheetPaste!$H$3:$P$1269,7,FALSE)</f>
        <v>DD</v>
      </c>
      <c r="R739" s="20" t="str">
        <f>VLOOKUP($K739,GlobSheetPaste!$H$3:$P$1269,8,FALSE)</f>
        <v>NA</v>
      </c>
      <c r="S739" s="20" t="str">
        <f t="shared" si="812"/>
        <v>NoChange</v>
      </c>
      <c r="T739" s="20" t="b">
        <f t="shared" si="573"/>
        <v>0</v>
      </c>
      <c r="U739" s="20">
        <f>VLOOKUP($K739,GlobSheetPaste!$H$3:$P$1269,9,FALSE)</f>
        <v>2018</v>
      </c>
      <c r="V739" s="19">
        <v>253</v>
      </c>
      <c r="W739" s="19">
        <v>761</v>
      </c>
      <c r="X739" s="2" t="b">
        <f t="shared" ref="X739:Y739" si="827">ISNUMBER(V739)</f>
        <v>1</v>
      </c>
      <c r="Y739" s="2" t="b">
        <f t="shared" si="827"/>
        <v>1</v>
      </c>
      <c r="Z739" s="2" t="s">
        <v>89</v>
      </c>
      <c r="AB739" s="2" t="s">
        <v>178</v>
      </c>
      <c r="AC739" s="24" t="str">
        <f ca="1">IFERROR(__xludf.DUMMYFUNCTION("SPLIT(AB739,""_"")"),"Deepwater")</f>
        <v>Deepwater</v>
      </c>
      <c r="AD739" s="24"/>
      <c r="AE739" s="24">
        <f>VLOOKUP(J739,rangearea210527!$B$2:$C$1159,2,TRUE)</f>
        <v>5419.7296109999997</v>
      </c>
      <c r="AF739" s="26" t="s">
        <v>118</v>
      </c>
      <c r="AG739" s="26">
        <v>101</v>
      </c>
      <c r="AH739" s="26" t="s">
        <v>84</v>
      </c>
      <c r="AI739" s="26" t="s">
        <v>91</v>
      </c>
      <c r="AJ739" s="27" t="s">
        <v>1713</v>
      </c>
      <c r="AK739" s="27"/>
      <c r="AL739" s="26"/>
      <c r="AM739" s="26">
        <v>1</v>
      </c>
      <c r="AN739" s="26">
        <v>0</v>
      </c>
      <c r="AO739" s="29">
        <v>0</v>
      </c>
      <c r="AP739" s="30"/>
      <c r="AQ739" s="30"/>
      <c r="AR739" s="30"/>
      <c r="AS739" s="1">
        <v>0</v>
      </c>
      <c r="AU739" s="1"/>
      <c r="AV739" s="1"/>
      <c r="AW739" s="1">
        <v>0</v>
      </c>
      <c r="AX739" s="1">
        <v>0</v>
      </c>
      <c r="AY739" s="1">
        <v>1</v>
      </c>
      <c r="BC739" s="1">
        <v>1</v>
      </c>
      <c r="BG739" s="1">
        <v>1</v>
      </c>
      <c r="BH739" s="1">
        <v>1</v>
      </c>
      <c r="BI739" s="1"/>
      <c r="BJ739" s="1">
        <v>1</v>
      </c>
      <c r="BL739" s="1">
        <v>1</v>
      </c>
      <c r="BM739" s="1"/>
      <c r="BN739" s="1"/>
      <c r="BO739" s="1"/>
      <c r="BP739" s="1"/>
      <c r="BQ739" s="1"/>
      <c r="BR739" s="1"/>
      <c r="BS739" s="1"/>
      <c r="BT739" s="1">
        <v>1</v>
      </c>
      <c r="BU739" s="1"/>
      <c r="BV739" s="1"/>
      <c r="BW739" s="1">
        <v>0</v>
      </c>
    </row>
    <row r="740" spans="1:75" ht="15.75" hidden="1" customHeight="1" x14ac:dyDescent="0.3">
      <c r="A740" s="2">
        <v>734</v>
      </c>
      <c r="B740" s="2">
        <v>1</v>
      </c>
      <c r="C740" s="2" t="s">
        <v>1392</v>
      </c>
      <c r="D740" s="1">
        <v>12</v>
      </c>
      <c r="E740" s="2" t="str">
        <f t="shared" si="571"/>
        <v>12_Rajiformes</v>
      </c>
      <c r="F740" s="2" t="s">
        <v>1705</v>
      </c>
      <c r="G740" s="2" t="s">
        <v>1706</v>
      </c>
      <c r="H740" s="2" t="s">
        <v>1781</v>
      </c>
      <c r="I740" s="2" t="s">
        <v>1859</v>
      </c>
      <c r="J740" s="2" t="s">
        <v>1860</v>
      </c>
      <c r="K740" s="19" t="str">
        <f t="shared" si="572"/>
        <v>Dipturus teevani</v>
      </c>
      <c r="L740" s="20">
        <f>VLOOKUP($K740,GlobSheetPaste!$H$3:$P$1269,2,FALSE)</f>
        <v>161610</v>
      </c>
      <c r="M740" s="20">
        <f>VLOOKUP($K740,GlobSheetPaste!$H$3:$P$1269,3,FALSE)</f>
        <v>892763</v>
      </c>
      <c r="N740" s="20" t="str">
        <f>VLOOKUP($K740,GlobSheetPaste!$H$3:$P$1269,4,FALSE)</f>
        <v>published</v>
      </c>
      <c r="O740" s="20" t="str">
        <f>VLOOKUP($K740,GlobSheetPaste!$H$3:$P$1269,5,FALSE)</f>
        <v>DD</v>
      </c>
      <c r="P740" s="20">
        <f>VLOOKUP($K740,GlobSheetPaste!$H$3:$P$1269,6,FALSE)</f>
        <v>2008</v>
      </c>
      <c r="Q740" s="20" t="str">
        <f>VLOOKUP($K740,GlobSheetPaste!$H$3:$P$1269,7,FALSE)</f>
        <v>LC</v>
      </c>
      <c r="R740" s="20" t="str">
        <f>VLOOKUP($K740,GlobSheetPaste!$H$3:$P$1269,8,FALSE)</f>
        <v>NA</v>
      </c>
      <c r="S740" s="20" t="str">
        <f t="shared" si="812"/>
        <v>non-genuine change</v>
      </c>
      <c r="T740" s="20" t="b">
        <f t="shared" si="573"/>
        <v>0</v>
      </c>
      <c r="U740" s="22">
        <f>VLOOKUP($K740,GlobSheetPaste!$H$3:$P$1269,9,FALSE)</f>
        <v>43891</v>
      </c>
      <c r="V740" s="19">
        <v>311</v>
      </c>
      <c r="W740" s="19">
        <v>940</v>
      </c>
      <c r="X740" s="2" t="b">
        <f t="shared" ref="X740:Y740" si="828">ISNUMBER(V740)</f>
        <v>1</v>
      </c>
      <c r="Y740" s="2" t="b">
        <f t="shared" si="828"/>
        <v>1</v>
      </c>
      <c r="Z740" s="2" t="s">
        <v>89</v>
      </c>
      <c r="AB740" s="2" t="s">
        <v>178</v>
      </c>
      <c r="AC740" s="24" t="str">
        <f ca="1">IFERROR(__xludf.DUMMYFUNCTION("SPLIT(AB740,""_"")"),"Deepwater")</f>
        <v>Deepwater</v>
      </c>
      <c r="AD740" s="24"/>
      <c r="AE740" s="24">
        <f>VLOOKUP(J740,rangearea210527!$B$2:$C$1159,2,TRUE)</f>
        <v>310877.29269999999</v>
      </c>
      <c r="AF740" s="26"/>
      <c r="AG740" s="26">
        <v>84</v>
      </c>
      <c r="AH740" s="26" t="s">
        <v>84</v>
      </c>
      <c r="AI740" s="26" t="s">
        <v>98</v>
      </c>
      <c r="AJ740" s="27" t="s">
        <v>1710</v>
      </c>
      <c r="AK740" s="27"/>
      <c r="AL740" s="26"/>
      <c r="AM740" s="26">
        <v>1</v>
      </c>
      <c r="AN740" s="26">
        <v>0</v>
      </c>
      <c r="AO740" s="29">
        <v>0</v>
      </c>
      <c r="AP740" s="30"/>
      <c r="AQ740" s="30"/>
      <c r="AR740" s="30"/>
      <c r="AS740" s="1">
        <v>0</v>
      </c>
      <c r="AU740" s="1">
        <v>1</v>
      </c>
      <c r="AV740" s="1">
        <v>1</v>
      </c>
      <c r="AW740" s="1">
        <v>0</v>
      </c>
      <c r="AX740" s="1">
        <v>0</v>
      </c>
      <c r="AY740" s="1">
        <v>1</v>
      </c>
      <c r="BC740" s="1">
        <v>1</v>
      </c>
      <c r="BJ740" s="1">
        <v>1</v>
      </c>
      <c r="BK740" s="1"/>
      <c r="BL740" s="1">
        <v>1</v>
      </c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>
        <v>0</v>
      </c>
    </row>
    <row r="741" spans="1:75" ht="15.75" hidden="1" customHeight="1" x14ac:dyDescent="0.3">
      <c r="A741" s="2">
        <v>735</v>
      </c>
      <c r="B741" s="2">
        <v>1</v>
      </c>
      <c r="C741" s="2" t="s">
        <v>1392</v>
      </c>
      <c r="D741" s="1">
        <v>12</v>
      </c>
      <c r="E741" s="2" t="str">
        <f t="shared" si="571"/>
        <v>12_Rajiformes</v>
      </c>
      <c r="F741" s="2" t="s">
        <v>1705</v>
      </c>
      <c r="G741" s="2" t="s">
        <v>1706</v>
      </c>
      <c r="H741" s="2" t="s">
        <v>1781</v>
      </c>
      <c r="I741" s="2" t="s">
        <v>1861</v>
      </c>
      <c r="J741" s="2" t="s">
        <v>1862</v>
      </c>
      <c r="K741" s="19" t="str">
        <f t="shared" si="572"/>
        <v>Dipturus tengu</v>
      </c>
      <c r="L741" s="20">
        <f>VLOOKUP($K741,GlobSheetPaste!$H$3:$P$1269,2,FALSE)</f>
        <v>161354</v>
      </c>
      <c r="M741" s="20">
        <f>VLOOKUP($K741,GlobSheetPaste!$H$3:$P$1269,3,FALSE)</f>
        <v>124470688</v>
      </c>
      <c r="N741" s="20" t="str">
        <f>VLOOKUP($K741,GlobSheetPaste!$H$3:$P$1269,4,FALSE)</f>
        <v>published</v>
      </c>
      <c r="O741" s="20" t="str">
        <f>VLOOKUP($K741,GlobSheetPaste!$H$3:$P$1269,5,FALSE)</f>
        <v>DD</v>
      </c>
      <c r="P741" s="20">
        <f>VLOOKUP($K741,GlobSheetPaste!$H$3:$P$1269,6,FALSE)</f>
        <v>2007</v>
      </c>
      <c r="Q741" s="20" t="str">
        <f>VLOOKUP($K741,GlobSheetPaste!$H$3:$P$1269,7,FALSE)</f>
        <v>NT</v>
      </c>
      <c r="R741" s="20" t="str">
        <f>VLOOKUP($K741,GlobSheetPaste!$H$3:$P$1269,8,FALSE)</f>
        <v>A2d</v>
      </c>
      <c r="S741" s="20" t="str">
        <f t="shared" si="812"/>
        <v>non-genuine change</v>
      </c>
      <c r="T741" s="20" t="b">
        <f t="shared" si="573"/>
        <v>0</v>
      </c>
      <c r="U741" s="22">
        <f>VLOOKUP($K741,GlobSheetPaste!$H$3:$P$1269,9,FALSE)</f>
        <v>44197</v>
      </c>
      <c r="V741" s="19">
        <v>45</v>
      </c>
      <c r="W741" s="19">
        <v>400</v>
      </c>
      <c r="X741" s="2" t="b">
        <f t="shared" ref="X741:Y741" si="829">ISNUMBER(V741)</f>
        <v>1</v>
      </c>
      <c r="Y741" s="2" t="b">
        <f t="shared" si="829"/>
        <v>1</v>
      </c>
      <c r="Z741" s="2" t="s">
        <v>89</v>
      </c>
      <c r="AB741" s="2" t="s">
        <v>278</v>
      </c>
      <c r="AC741" s="24" t="str">
        <f ca="1">IFERROR(__xludf.DUMMYFUNCTION("SPLIT(AB741,""_"")"),"Deepwater")</f>
        <v>Deepwater</v>
      </c>
      <c r="AD741" s="24" t="str">
        <f ca="1">IFERROR(__xludf.DUMMYFUNCTION("""COMPUTED_VALUE"""),"Coastal")</f>
        <v>Coastal</v>
      </c>
      <c r="AE741" s="24">
        <f>VLOOKUP(J741,rangearea210527!$B$2:$C$1159,2,TRUE)</f>
        <v>377424.79369999998</v>
      </c>
      <c r="AF741" s="26"/>
      <c r="AG741" s="26">
        <v>113</v>
      </c>
      <c r="AH741" s="26" t="s">
        <v>84</v>
      </c>
      <c r="AI741" s="26" t="s">
        <v>91</v>
      </c>
      <c r="AJ741" s="27" t="s">
        <v>1713</v>
      </c>
      <c r="AK741" s="27"/>
      <c r="AL741" s="26">
        <v>13</v>
      </c>
      <c r="AM741" s="26">
        <v>1</v>
      </c>
      <c r="AN741" s="26">
        <v>0</v>
      </c>
      <c r="AO741" s="29">
        <v>0</v>
      </c>
      <c r="AP741" s="30"/>
      <c r="AQ741" s="30"/>
      <c r="AR741" s="30"/>
      <c r="AS741" s="1">
        <v>1</v>
      </c>
      <c r="AU741" s="1"/>
      <c r="AV741" s="1"/>
      <c r="AW741" s="1">
        <v>1</v>
      </c>
      <c r="AX741" s="1">
        <v>1</v>
      </c>
      <c r="AY741" s="1">
        <v>1</v>
      </c>
      <c r="BC741" s="1">
        <v>1</v>
      </c>
      <c r="BJ741" s="1">
        <v>1</v>
      </c>
      <c r="BL741" s="1">
        <v>1</v>
      </c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>
        <v>0</v>
      </c>
    </row>
    <row r="742" spans="1:75" ht="15.75" hidden="1" customHeight="1" x14ac:dyDescent="0.3">
      <c r="A742" s="2">
        <v>736</v>
      </c>
      <c r="B742" s="2">
        <v>1</v>
      </c>
      <c r="C742" s="2" t="s">
        <v>1392</v>
      </c>
      <c r="D742" s="1">
        <v>12</v>
      </c>
      <c r="E742" s="2" t="str">
        <f t="shared" si="571"/>
        <v>12_Rajiformes</v>
      </c>
      <c r="F742" s="2" t="s">
        <v>1705</v>
      </c>
      <c r="G742" s="2" t="s">
        <v>1706</v>
      </c>
      <c r="H742" s="2" t="s">
        <v>1781</v>
      </c>
      <c r="I742" s="2" t="s">
        <v>1863</v>
      </c>
      <c r="J742" s="2" t="s">
        <v>1864</v>
      </c>
      <c r="K742" s="19" t="str">
        <f t="shared" si="572"/>
        <v>Dipturus trachydermus</v>
      </c>
      <c r="L742" s="20">
        <f>VLOOKUP($K742,GlobSheetPaste!$H$3:$P$1269,2,FALSE)</f>
        <v>63116</v>
      </c>
      <c r="M742" s="20">
        <f>VLOOKUP($K742,GlobSheetPaste!$H$3:$P$1269,3,FALSE)</f>
        <v>3119790</v>
      </c>
      <c r="N742" s="20" t="str">
        <f>VLOOKUP($K742,GlobSheetPaste!$H$3:$P$1269,4,FALSE)</f>
        <v>published</v>
      </c>
      <c r="O742" s="20" t="str">
        <f>VLOOKUP($K742,GlobSheetPaste!$H$3:$P$1269,5,FALSE)</f>
        <v>VU</v>
      </c>
      <c r="P742" s="20">
        <f>VLOOKUP($K742,GlobSheetPaste!$H$3:$P$1269,6,FALSE)</f>
        <v>2007</v>
      </c>
      <c r="Q742" s="20" t="str">
        <f>VLOOKUP($K742,GlobSheetPaste!$H$3:$P$1269,7,FALSE)</f>
        <v>EN</v>
      </c>
      <c r="R742" s="20" t="str">
        <f>VLOOKUP($K742,GlobSheetPaste!$H$3:$P$1269,8,FALSE)</f>
        <v>A2bd</v>
      </c>
      <c r="S742" s="20" t="str">
        <f t="shared" si="812"/>
        <v>non-genuine change</v>
      </c>
      <c r="T742" s="20" t="b">
        <f t="shared" si="573"/>
        <v>0</v>
      </c>
      <c r="U742" s="22">
        <f>VLOOKUP($K742,GlobSheetPaste!$H$3:$P$1269,9,FALSE)</f>
        <v>43891</v>
      </c>
      <c r="V742" s="19">
        <v>20</v>
      </c>
      <c r="W742" s="19">
        <v>500</v>
      </c>
      <c r="X742" s="2" t="b">
        <f t="shared" ref="X742:Y742" si="830">ISNUMBER(V742)</f>
        <v>1</v>
      </c>
      <c r="Y742" s="2" t="b">
        <f t="shared" si="830"/>
        <v>1</v>
      </c>
      <c r="Z742" s="2" t="s">
        <v>89</v>
      </c>
      <c r="AB742" s="2" t="s">
        <v>278</v>
      </c>
      <c r="AC742" s="24" t="str">
        <f ca="1">IFERROR(__xludf.DUMMYFUNCTION("SPLIT(AB742,""_"")"),"Deepwater")</f>
        <v>Deepwater</v>
      </c>
      <c r="AD742" s="24" t="str">
        <f ca="1">IFERROR(__xludf.DUMMYFUNCTION("""COMPUTED_VALUE"""),"Coastal")</f>
        <v>Coastal</v>
      </c>
      <c r="AE742" s="24">
        <f>VLOOKUP(J742,rangearea210527!$B$2:$C$1159,2,TRUE)</f>
        <v>1176618.905</v>
      </c>
      <c r="AF742" s="26"/>
      <c r="AG742" s="26">
        <v>264</v>
      </c>
      <c r="AH742" s="26" t="s">
        <v>84</v>
      </c>
      <c r="AI742" s="26" t="s">
        <v>91</v>
      </c>
      <c r="AJ742" s="27" t="s">
        <v>1713</v>
      </c>
      <c r="AK742" s="27"/>
      <c r="AL742" s="26">
        <v>21.5</v>
      </c>
      <c r="AM742" s="26">
        <v>1</v>
      </c>
      <c r="AN742" s="26">
        <v>0</v>
      </c>
      <c r="AO742" s="29">
        <v>0</v>
      </c>
      <c r="AP742" s="30"/>
      <c r="AQ742" s="30"/>
      <c r="AR742" s="30"/>
      <c r="AS742" s="1">
        <v>0</v>
      </c>
      <c r="AU742" s="1">
        <v>1</v>
      </c>
      <c r="AV742" s="1"/>
      <c r="AW742" s="1">
        <v>1</v>
      </c>
      <c r="AX742" s="1">
        <v>1</v>
      </c>
      <c r="AY742" s="1">
        <v>1</v>
      </c>
      <c r="AZ742" s="1">
        <v>1</v>
      </c>
      <c r="BC742" s="1">
        <v>1</v>
      </c>
      <c r="BD742" s="1">
        <v>1</v>
      </c>
      <c r="BJ742" s="1">
        <v>1</v>
      </c>
      <c r="BL742" s="1">
        <v>1</v>
      </c>
      <c r="BM742" s="1"/>
      <c r="BN742" s="1"/>
      <c r="BO742" s="1"/>
      <c r="BP742" s="1"/>
      <c r="BQ742" s="1"/>
      <c r="BR742" s="1"/>
      <c r="BS742" s="1"/>
      <c r="BT742" s="1"/>
      <c r="BU742" s="1"/>
      <c r="BV742" s="1">
        <v>1</v>
      </c>
      <c r="BW742" s="1">
        <v>0</v>
      </c>
    </row>
    <row r="743" spans="1:75" ht="15.75" hidden="1" customHeight="1" x14ac:dyDescent="0.3">
      <c r="A743" s="2">
        <v>737</v>
      </c>
      <c r="B743" s="2">
        <v>1</v>
      </c>
      <c r="C743" s="2" t="s">
        <v>1392</v>
      </c>
      <c r="D743" s="1">
        <v>12</v>
      </c>
      <c r="E743" s="2" t="str">
        <f t="shared" si="571"/>
        <v>12_Rajiformes</v>
      </c>
      <c r="F743" s="2" t="s">
        <v>1705</v>
      </c>
      <c r="G743" s="2" t="s">
        <v>1706</v>
      </c>
      <c r="H743" s="2" t="s">
        <v>1781</v>
      </c>
      <c r="I743" s="2" t="s">
        <v>1865</v>
      </c>
      <c r="J743" s="2" t="s">
        <v>1866</v>
      </c>
      <c r="K743" s="19" t="str">
        <f t="shared" si="572"/>
        <v>Dipturus wengi</v>
      </c>
      <c r="L743" s="20">
        <f>VLOOKUP($K743,GlobSheetPaste!$H$3:$P$1269,2,FALSE)</f>
        <v>195453</v>
      </c>
      <c r="M743" s="20">
        <f>VLOOKUP($K743,GlobSheetPaste!$H$3:$P$1269,3,FALSE)</f>
        <v>68621850</v>
      </c>
      <c r="N743" s="20" t="str">
        <f>VLOOKUP($K743,GlobSheetPaste!$H$3:$P$1269,4,FALSE)</f>
        <v>published</v>
      </c>
      <c r="O743" s="20" t="str">
        <f>VLOOKUP($K743,GlobSheetPaste!$H$3:$P$1269,5,FALSE)</f>
        <v>LC</v>
      </c>
      <c r="P743" s="20">
        <f>VLOOKUP($K743,GlobSheetPaste!$H$3:$P$1269,6,FALSE)</f>
        <v>2010</v>
      </c>
      <c r="Q743" s="20" t="str">
        <f>VLOOKUP($K743,GlobSheetPaste!$H$3:$P$1269,7,FALSE)</f>
        <v>LC</v>
      </c>
      <c r="R743" s="20" t="str">
        <f>VLOOKUP($K743,GlobSheetPaste!$H$3:$P$1269,8,FALSE)</f>
        <v>NA</v>
      </c>
      <c r="S743" s="20" t="str">
        <f t="shared" si="812"/>
        <v>NoChange</v>
      </c>
      <c r="T743" s="20" t="b">
        <f t="shared" si="573"/>
        <v>0</v>
      </c>
      <c r="U743" s="20">
        <f>VLOOKUP($K743,GlobSheetPaste!$H$3:$P$1269,9,FALSE)</f>
        <v>2015</v>
      </c>
      <c r="V743" s="19">
        <v>486</v>
      </c>
      <c r="W743" s="19">
        <v>1165</v>
      </c>
      <c r="X743" s="2" t="b">
        <f t="shared" ref="X743:Y743" si="831">ISNUMBER(V743)</f>
        <v>1</v>
      </c>
      <c r="Y743" s="2" t="b">
        <f t="shared" si="831"/>
        <v>1</v>
      </c>
      <c r="Z743" s="2" t="s">
        <v>89</v>
      </c>
      <c r="AB743" s="2" t="s">
        <v>178</v>
      </c>
      <c r="AC743" s="24" t="str">
        <f ca="1">IFERROR(__xludf.DUMMYFUNCTION("SPLIT(AB743,""_"")"),"Deepwater")</f>
        <v>Deepwater</v>
      </c>
      <c r="AD743" s="24"/>
      <c r="AE743" s="24">
        <f>VLOOKUP(J743,rangearea210527!$B$2:$C$1159,2,TRUE)</f>
        <v>93453.480030000006</v>
      </c>
      <c r="AF743" s="26" t="s">
        <v>118</v>
      </c>
      <c r="AG743" s="26">
        <v>128</v>
      </c>
      <c r="AH743" s="26" t="s">
        <v>84</v>
      </c>
      <c r="AI743" s="26" t="s">
        <v>91</v>
      </c>
      <c r="AJ743" s="27" t="s">
        <v>1713</v>
      </c>
      <c r="AK743" s="27"/>
      <c r="AL743" s="26"/>
      <c r="AM743" s="26">
        <v>1</v>
      </c>
      <c r="AN743" s="26">
        <v>0</v>
      </c>
      <c r="AO743" s="29">
        <v>0</v>
      </c>
      <c r="AP743" s="30"/>
      <c r="AQ743" s="30"/>
      <c r="AR743" s="30"/>
      <c r="AS743" s="1">
        <v>0</v>
      </c>
      <c r="AU743" s="1"/>
      <c r="AV743" s="1"/>
      <c r="AW743" s="1">
        <v>0</v>
      </c>
      <c r="AX743" s="1">
        <v>0</v>
      </c>
      <c r="AY743" s="1">
        <v>1</v>
      </c>
      <c r="BC743" s="1">
        <v>1</v>
      </c>
      <c r="BH743" s="1">
        <v>1</v>
      </c>
      <c r="BJ743" s="1">
        <v>1</v>
      </c>
      <c r="BK743" s="1"/>
      <c r="BL743" s="1">
        <v>1</v>
      </c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>
        <v>0</v>
      </c>
    </row>
    <row r="744" spans="1:75" ht="15.75" hidden="1" customHeight="1" x14ac:dyDescent="0.3">
      <c r="A744" s="2">
        <v>738</v>
      </c>
      <c r="B744" s="2">
        <v>1</v>
      </c>
      <c r="C744" s="2" t="s">
        <v>1392</v>
      </c>
      <c r="D744" s="1">
        <v>12</v>
      </c>
      <c r="E744" s="2" t="str">
        <f t="shared" si="571"/>
        <v>12_Rajiformes</v>
      </c>
      <c r="F744" s="2" t="s">
        <v>1705</v>
      </c>
      <c r="G744" s="2" t="s">
        <v>1706</v>
      </c>
      <c r="H744" s="2" t="s">
        <v>1781</v>
      </c>
      <c r="I744" s="2" t="s">
        <v>1867</v>
      </c>
      <c r="J744" s="2" t="s">
        <v>1868</v>
      </c>
      <c r="K744" s="19" t="str">
        <f t="shared" si="572"/>
        <v>Dipturus wuhanlingi</v>
      </c>
      <c r="L744" s="20">
        <f>VLOOKUP($K744,GlobSheetPaste!$H$3:$P$1269,2,FALSE)</f>
        <v>195454</v>
      </c>
      <c r="M744" s="20">
        <f>VLOOKUP($K744,GlobSheetPaste!$H$3:$P$1269,3,FALSE)</f>
        <v>124544662</v>
      </c>
      <c r="N744" s="20" t="str">
        <f>VLOOKUP($K744,GlobSheetPaste!$H$3:$P$1269,4,FALSE)</f>
        <v>published</v>
      </c>
      <c r="O744" s="20" t="str">
        <f>VLOOKUP($K744,GlobSheetPaste!$H$3:$P$1269,5,FALSE)</f>
        <v>DD</v>
      </c>
      <c r="P744" s="20">
        <f>VLOOKUP($K744,GlobSheetPaste!$H$3:$P$1269,6,FALSE)</f>
        <v>2010</v>
      </c>
      <c r="Q744" s="20" t="str">
        <f>VLOOKUP($K744,GlobSheetPaste!$H$3:$P$1269,7,FALSE)</f>
        <v>DD</v>
      </c>
      <c r="R744" s="20" t="str">
        <f>VLOOKUP($K744,GlobSheetPaste!$H$3:$P$1269,8,FALSE)</f>
        <v>NA</v>
      </c>
      <c r="S744" s="20" t="str">
        <f t="shared" si="812"/>
        <v>NoChange</v>
      </c>
      <c r="T744" s="20" t="b">
        <f t="shared" si="573"/>
        <v>0</v>
      </c>
      <c r="U744" s="22">
        <f>VLOOKUP($K744,GlobSheetPaste!$H$3:$P$1269,9,FALSE)</f>
        <v>43891</v>
      </c>
      <c r="V744" s="19" t="s">
        <v>267</v>
      </c>
      <c r="W744" s="19" t="s">
        <v>267</v>
      </c>
      <c r="X744" s="2" t="b">
        <f t="shared" ref="X744:Y744" si="832">ISNUMBER(V744)</f>
        <v>0</v>
      </c>
      <c r="Y744" s="2" t="b">
        <f t="shared" si="832"/>
        <v>0</v>
      </c>
      <c r="Z744" s="1" t="s">
        <v>1869</v>
      </c>
      <c r="AA744" s="1"/>
      <c r="AB744" s="1" t="s">
        <v>178</v>
      </c>
      <c r="AC744" s="24" t="str">
        <f ca="1">IFERROR(__xludf.DUMMYFUNCTION("SPLIT(AB744,""_"")"),"Deepwater")</f>
        <v>Deepwater</v>
      </c>
      <c r="AD744" s="24"/>
      <c r="AE744" s="24">
        <f>VLOOKUP(J744,rangearea210527!$B$2:$C$1159,2,TRUE)</f>
        <v>210699.709</v>
      </c>
      <c r="AF744" s="26"/>
      <c r="AG744" s="26">
        <v>100</v>
      </c>
      <c r="AH744" s="26" t="s">
        <v>84</v>
      </c>
      <c r="AI744" s="26" t="s">
        <v>98</v>
      </c>
      <c r="AJ744" s="27" t="s">
        <v>1710</v>
      </c>
      <c r="AK744" s="27"/>
      <c r="AL744" s="26"/>
      <c r="AM744" s="26">
        <v>1</v>
      </c>
      <c r="AN744" s="26">
        <v>0</v>
      </c>
      <c r="AO744" s="29">
        <v>0</v>
      </c>
      <c r="AP744" s="30"/>
      <c r="AQ744" s="30"/>
      <c r="AR744" s="30"/>
      <c r="AS744" s="1">
        <v>0</v>
      </c>
      <c r="AU744" s="1"/>
      <c r="AV744" s="1"/>
      <c r="AW744" s="1">
        <v>0</v>
      </c>
      <c r="AX744" s="1">
        <v>0</v>
      </c>
      <c r="AY744" s="1">
        <v>1</v>
      </c>
      <c r="BC744" s="1">
        <v>1</v>
      </c>
      <c r="BG744" s="1">
        <v>1</v>
      </c>
      <c r="BH744" s="1"/>
      <c r="BI744" s="1"/>
      <c r="BJ744" s="1">
        <v>1</v>
      </c>
      <c r="BK744" s="1"/>
      <c r="BL744" s="1">
        <v>1</v>
      </c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>
        <v>0</v>
      </c>
    </row>
    <row r="745" spans="1:75" ht="15.75" hidden="1" customHeight="1" x14ac:dyDescent="0.3">
      <c r="A745" s="2">
        <v>739</v>
      </c>
      <c r="B745" s="2">
        <v>1</v>
      </c>
      <c r="C745" s="2" t="s">
        <v>1392</v>
      </c>
      <c r="D745" s="1">
        <v>12</v>
      </c>
      <c r="E745" s="2" t="str">
        <f t="shared" si="571"/>
        <v>12_Rajiformes</v>
      </c>
      <c r="F745" s="2" t="s">
        <v>1705</v>
      </c>
      <c r="G745" s="2" t="s">
        <v>1706</v>
      </c>
      <c r="H745" s="2" t="s">
        <v>73</v>
      </c>
      <c r="I745" s="2" t="s">
        <v>1870</v>
      </c>
      <c r="J745" s="2" t="s">
        <v>1871</v>
      </c>
      <c r="K745" s="19" t="str">
        <f t="shared" si="572"/>
        <v>Hongeo koreana</v>
      </c>
      <c r="L745" s="20">
        <f>VLOOKUP($K745,GlobSheetPaste!$H$3:$P$1269,2,FALSE)</f>
        <v>161483</v>
      </c>
      <c r="M745" s="20">
        <f>VLOOKUP($K745,GlobSheetPaste!$H$3:$P$1269,3,FALSE)</f>
        <v>124493295</v>
      </c>
      <c r="N745" s="20" t="str">
        <f>VLOOKUP($K745,GlobSheetPaste!$H$3:$P$1269,4,FALSE)</f>
        <v>published</v>
      </c>
      <c r="O745" s="20" t="str">
        <f>VLOOKUP($K745,GlobSheetPaste!$H$3:$P$1269,5,FALSE)</f>
        <v>DD</v>
      </c>
      <c r="P745" s="20">
        <f>VLOOKUP($K745,GlobSheetPaste!$H$3:$P$1269,6,FALSE)</f>
        <v>2004</v>
      </c>
      <c r="Q745" s="20" t="str">
        <f>VLOOKUP($K745,GlobSheetPaste!$H$3:$P$1269,7,FALSE)</f>
        <v>CR</v>
      </c>
      <c r="R745" s="20" t="str">
        <f>VLOOKUP($K745,GlobSheetPaste!$H$3:$P$1269,8,FALSE)</f>
        <v>A2cd</v>
      </c>
      <c r="S745" s="20" t="str">
        <f t="shared" si="812"/>
        <v>non-genuine change</v>
      </c>
      <c r="T745" s="20" t="b">
        <f t="shared" si="573"/>
        <v>0</v>
      </c>
      <c r="U745" s="20">
        <f>VLOOKUP($K745,GlobSheetPaste!$H$3:$P$1269,9,FALSE)</f>
        <v>2021</v>
      </c>
      <c r="V745" s="19">
        <v>30</v>
      </c>
      <c r="W745" s="19">
        <v>80</v>
      </c>
      <c r="X745" s="2" t="b">
        <f t="shared" ref="X745:Y745" si="833">ISNUMBER(V745)</f>
        <v>1</v>
      </c>
      <c r="Y745" s="2" t="b">
        <f t="shared" si="833"/>
        <v>1</v>
      </c>
      <c r="Z745" s="2" t="s">
        <v>89</v>
      </c>
      <c r="AB745" s="2" t="s">
        <v>83</v>
      </c>
      <c r="AC745" s="24" t="str">
        <f ca="1">IFERROR(__xludf.DUMMYFUNCTION("SPLIT(AB745,""_"")"),"Coastal")</f>
        <v>Coastal</v>
      </c>
      <c r="AD745" s="24"/>
      <c r="AE745" s="24">
        <f>VLOOKUP(J745,rangearea210527!$B$2:$C$1159,2,TRUE)</f>
        <v>10968.828750000001</v>
      </c>
      <c r="AF745" s="26" t="s">
        <v>118</v>
      </c>
      <c r="AG745" s="26">
        <v>84</v>
      </c>
      <c r="AH745" s="26" t="s">
        <v>84</v>
      </c>
      <c r="AI745" s="26" t="s">
        <v>98</v>
      </c>
      <c r="AJ745" s="27" t="s">
        <v>1710</v>
      </c>
      <c r="AK745" s="27"/>
      <c r="AL745" s="26">
        <v>10</v>
      </c>
      <c r="AM745" s="26">
        <v>0</v>
      </c>
      <c r="AN745" s="26">
        <v>0</v>
      </c>
      <c r="AO745" s="29">
        <v>0</v>
      </c>
      <c r="AP745" s="30"/>
      <c r="AQ745" s="30"/>
      <c r="AR745" s="30"/>
      <c r="AS745" s="1">
        <v>0</v>
      </c>
      <c r="AU745" s="1"/>
      <c r="AV745" s="1"/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B745" s="1">
        <v>1</v>
      </c>
      <c r="BH745" s="1">
        <v>1</v>
      </c>
      <c r="BI745" s="1">
        <v>1</v>
      </c>
      <c r="BJ745" s="1">
        <v>1</v>
      </c>
      <c r="BK745" s="1">
        <v>1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>
        <v>1</v>
      </c>
      <c r="BW745" s="1">
        <v>0</v>
      </c>
    </row>
    <row r="746" spans="1:75" ht="15.75" hidden="1" customHeight="1" x14ac:dyDescent="0.3">
      <c r="A746" s="2">
        <v>740</v>
      </c>
      <c r="B746" s="2">
        <v>1</v>
      </c>
      <c r="C746" s="2" t="s">
        <v>1392</v>
      </c>
      <c r="D746" s="1">
        <v>12</v>
      </c>
      <c r="E746" s="2" t="str">
        <f t="shared" si="571"/>
        <v>12_Rajiformes</v>
      </c>
      <c r="F746" s="2" t="s">
        <v>1705</v>
      </c>
      <c r="G746" s="2" t="s">
        <v>1706</v>
      </c>
      <c r="H746" s="2" t="s">
        <v>1872</v>
      </c>
      <c r="I746" s="2" t="s">
        <v>1873</v>
      </c>
      <c r="J746" s="2" t="s">
        <v>1874</v>
      </c>
      <c r="K746" s="19" t="str">
        <f t="shared" si="572"/>
        <v>Leucoraja circularis</v>
      </c>
      <c r="L746" s="20">
        <f>VLOOKUP($K746,GlobSheetPaste!$H$3:$P$1269,2,FALSE)</f>
        <v>161464</v>
      </c>
      <c r="M746" s="20">
        <f>VLOOKUP($K746,GlobSheetPaste!$H$3:$P$1269,3,FALSE)</f>
        <v>48938919</v>
      </c>
      <c r="N746" s="20" t="str">
        <f>VLOOKUP($K746,GlobSheetPaste!$H$3:$P$1269,4,FALSE)</f>
        <v>published</v>
      </c>
      <c r="O746" s="20" t="str">
        <f>VLOOKUP($K746,GlobSheetPaste!$H$3:$P$1269,5,FALSE)</f>
        <v>VU</v>
      </c>
      <c r="P746" s="20">
        <f>VLOOKUP($K746,GlobSheetPaste!$H$3:$P$1269,6,FALSE)</f>
        <v>2008</v>
      </c>
      <c r="Q746" s="20" t="str">
        <f>VLOOKUP($K746,GlobSheetPaste!$H$3:$P$1269,7,FALSE)</f>
        <v>EN</v>
      </c>
      <c r="R746" s="20" t="str">
        <f>VLOOKUP($K746,GlobSheetPaste!$H$3:$P$1269,8,FALSE)</f>
        <v>A2bcd</v>
      </c>
      <c r="S746" s="20" t="str">
        <f t="shared" si="812"/>
        <v>non-genuine change</v>
      </c>
      <c r="T746" s="20" t="b">
        <f t="shared" si="573"/>
        <v>0</v>
      </c>
      <c r="U746" s="20">
        <f>VLOOKUP($K746,GlobSheetPaste!$H$3:$P$1269,9,FALSE)</f>
        <v>2014</v>
      </c>
      <c r="V746" s="19">
        <v>10</v>
      </c>
      <c r="W746" s="19">
        <v>800</v>
      </c>
      <c r="X746" s="2" t="b">
        <f t="shared" ref="X746:Y746" si="834">ISNUMBER(V746)</f>
        <v>1</v>
      </c>
      <c r="Y746" s="2" t="b">
        <f t="shared" si="834"/>
        <v>1</v>
      </c>
      <c r="Z746" s="2" t="s">
        <v>89</v>
      </c>
      <c r="AB746" s="2" t="s">
        <v>95</v>
      </c>
      <c r="AC746" s="24" t="str">
        <f ca="1">IFERROR(__xludf.DUMMYFUNCTION("SPLIT(AB746,""_"")"),"Coastal")</f>
        <v>Coastal</v>
      </c>
      <c r="AD746" s="24" t="str">
        <f ca="1">IFERROR(__xludf.DUMMYFUNCTION("""COMPUTED_VALUE"""),"Deepwater")</f>
        <v>Deepwater</v>
      </c>
      <c r="AE746" s="24">
        <f>VLOOKUP(J746,rangearea210527!$B$2:$C$1159,2,TRUE)</f>
        <v>1271490.787</v>
      </c>
      <c r="AF746" s="26"/>
      <c r="AG746" s="26">
        <v>120</v>
      </c>
      <c r="AH746" s="26" t="s">
        <v>84</v>
      </c>
      <c r="AI746" s="26" t="s">
        <v>91</v>
      </c>
      <c r="AJ746" s="27" t="s">
        <v>1713</v>
      </c>
      <c r="AK746" s="27"/>
      <c r="AL746" s="26">
        <v>9.6999999999999993</v>
      </c>
      <c r="AM746" s="26">
        <v>0</v>
      </c>
      <c r="AN746" s="26">
        <v>0</v>
      </c>
      <c r="AO746" s="29">
        <v>0</v>
      </c>
      <c r="AP746" s="30"/>
      <c r="AQ746" s="30"/>
      <c r="AR746" s="30"/>
      <c r="AS746" s="1">
        <v>0</v>
      </c>
      <c r="AU746" s="1"/>
      <c r="AV746" s="1"/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B746" s="1">
        <v>1</v>
      </c>
      <c r="BJ746" s="1">
        <v>1</v>
      </c>
      <c r="BK746" s="1">
        <v>1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>
        <v>0</v>
      </c>
    </row>
    <row r="747" spans="1:75" ht="15.75" hidden="1" customHeight="1" x14ac:dyDescent="0.3">
      <c r="A747" s="2">
        <v>741</v>
      </c>
      <c r="B747" s="2">
        <v>1</v>
      </c>
      <c r="C747" s="2" t="s">
        <v>1392</v>
      </c>
      <c r="D747" s="1">
        <v>12</v>
      </c>
      <c r="E747" s="2" t="str">
        <f t="shared" si="571"/>
        <v>12_Rajiformes</v>
      </c>
      <c r="F747" s="2" t="s">
        <v>1705</v>
      </c>
      <c r="G747" s="2" t="s">
        <v>1706</v>
      </c>
      <c r="H747" s="2" t="s">
        <v>1872</v>
      </c>
      <c r="I747" s="2" t="s">
        <v>380</v>
      </c>
      <c r="J747" s="2" t="s">
        <v>1875</v>
      </c>
      <c r="K747" s="19" t="str">
        <f t="shared" si="572"/>
        <v>Leucoraja compagnoi</v>
      </c>
      <c r="L747" s="20">
        <f>VLOOKUP($K747,GlobSheetPaste!$H$3:$P$1269,2,FALSE)</f>
        <v>161704</v>
      </c>
      <c r="M747" s="20">
        <f>VLOOKUP($K747,GlobSheetPaste!$H$3:$P$1269,3,FALSE)</f>
        <v>124530743</v>
      </c>
      <c r="N747" s="20" t="str">
        <f>VLOOKUP($K747,GlobSheetPaste!$H$3:$P$1269,4,FALSE)</f>
        <v>published</v>
      </c>
      <c r="O747" s="20" t="str">
        <f>VLOOKUP($K747,GlobSheetPaste!$H$3:$P$1269,5,FALSE)</f>
        <v>DD</v>
      </c>
      <c r="P747" s="20">
        <f>VLOOKUP($K747,GlobSheetPaste!$H$3:$P$1269,6,FALSE)</f>
        <v>2004</v>
      </c>
      <c r="Q747" s="20" t="str">
        <f>VLOOKUP($K747,GlobSheetPaste!$H$3:$P$1269,7,FALSE)</f>
        <v>DD</v>
      </c>
      <c r="R747" s="20" t="str">
        <f>VLOOKUP($K747,GlobSheetPaste!$H$3:$P$1269,8,FALSE)</f>
        <v>NA</v>
      </c>
      <c r="S747" s="20" t="str">
        <f t="shared" si="812"/>
        <v>NoChange</v>
      </c>
      <c r="T747" s="20" t="b">
        <f t="shared" si="573"/>
        <v>0</v>
      </c>
      <c r="U747" s="20">
        <f>VLOOKUP($K747,GlobSheetPaste!$H$3:$P$1269,9,FALSE)</f>
        <v>2018</v>
      </c>
      <c r="V747" s="19">
        <v>480</v>
      </c>
      <c r="W747" s="19">
        <v>625</v>
      </c>
      <c r="X747" s="2" t="b">
        <f t="shared" ref="X747:Y747" si="835">ISNUMBER(V747)</f>
        <v>1</v>
      </c>
      <c r="Y747" s="2" t="b">
        <f t="shared" si="835"/>
        <v>1</v>
      </c>
      <c r="Z747" s="2" t="s">
        <v>89</v>
      </c>
      <c r="AB747" s="2" t="s">
        <v>178</v>
      </c>
      <c r="AC747" s="24" t="str">
        <f ca="1">IFERROR(__xludf.DUMMYFUNCTION("SPLIT(AB747,""_"")"),"Deepwater")</f>
        <v>Deepwater</v>
      </c>
      <c r="AD747" s="24"/>
      <c r="AE747" s="24">
        <f>VLOOKUP(J747,rangearea210527!$B$2:$C$1159,2,TRUE)</f>
        <v>3975.3266020000001</v>
      </c>
      <c r="AF747" s="26" t="s">
        <v>118</v>
      </c>
      <c r="AG747" s="26">
        <v>51.7</v>
      </c>
      <c r="AH747" s="26" t="s">
        <v>84</v>
      </c>
      <c r="AI747" s="26" t="s">
        <v>98</v>
      </c>
      <c r="AJ747" s="27" t="s">
        <v>1710</v>
      </c>
      <c r="AK747" s="27"/>
      <c r="AL747" s="26"/>
      <c r="AM747" s="26">
        <v>1</v>
      </c>
      <c r="AN747" s="26">
        <v>0</v>
      </c>
      <c r="AO747" s="29">
        <v>0</v>
      </c>
      <c r="AP747" s="30"/>
      <c r="AQ747" s="30"/>
      <c r="AR747" s="30"/>
      <c r="AS747" s="1">
        <v>0</v>
      </c>
      <c r="AU747" s="1"/>
      <c r="AV747" s="1"/>
      <c r="AW747" s="1">
        <v>0</v>
      </c>
      <c r="AX747" s="1">
        <v>0</v>
      </c>
      <c r="AY747" s="1">
        <v>1</v>
      </c>
      <c r="BC747" s="1">
        <v>1</v>
      </c>
      <c r="BG747" s="1">
        <v>1</v>
      </c>
      <c r="BH747" s="1">
        <v>1</v>
      </c>
      <c r="BI747" s="1"/>
      <c r="BJ747" s="1">
        <v>1</v>
      </c>
      <c r="BL747" s="1">
        <v>1</v>
      </c>
      <c r="BM747" s="1"/>
      <c r="BN747" s="1"/>
      <c r="BO747" s="1"/>
      <c r="BP747" s="1"/>
      <c r="BQ747" s="1"/>
      <c r="BR747" s="1"/>
      <c r="BS747" s="1"/>
      <c r="BT747" s="1">
        <v>1</v>
      </c>
      <c r="BU747" s="1"/>
      <c r="BV747" s="1"/>
      <c r="BW747" s="1">
        <v>0</v>
      </c>
    </row>
    <row r="748" spans="1:75" ht="15.75" hidden="1" customHeight="1" x14ac:dyDescent="0.3">
      <c r="A748" s="2">
        <v>742</v>
      </c>
      <c r="B748" s="2">
        <v>1</v>
      </c>
      <c r="C748" s="2" t="s">
        <v>1392</v>
      </c>
      <c r="D748" s="1">
        <v>12</v>
      </c>
      <c r="E748" s="2" t="str">
        <f t="shared" si="571"/>
        <v>12_Rajiformes</v>
      </c>
      <c r="F748" s="2" t="s">
        <v>1705</v>
      </c>
      <c r="G748" s="2" t="s">
        <v>1706</v>
      </c>
      <c r="H748" s="2" t="s">
        <v>1872</v>
      </c>
      <c r="I748" s="2" t="s">
        <v>1876</v>
      </c>
      <c r="J748" s="2" t="s">
        <v>1877</v>
      </c>
      <c r="K748" s="19" t="str">
        <f t="shared" si="572"/>
        <v>Leucoraja elaineae</v>
      </c>
      <c r="L748" s="20">
        <f>VLOOKUP($K748,GlobSheetPaste!$H$3:$P$1269,2,FALSE)</f>
        <v>197258416</v>
      </c>
      <c r="M748" s="20">
        <f>VLOOKUP($K748,GlobSheetPaste!$H$3:$P$1269,3,FALSE)</f>
        <v>197258455</v>
      </c>
      <c r="N748" s="20" t="str">
        <f>VLOOKUP($K748,GlobSheetPaste!$H$3:$P$1269,4,FALSE)</f>
        <v>draft</v>
      </c>
      <c r="O748" s="20" t="str">
        <f>VLOOKUP($K748,GlobSheetPaste!$H$3:$P$1269,5,FALSE)</f>
        <v>NE</v>
      </c>
      <c r="P748" s="20" t="str">
        <f>VLOOKUP($K748,GlobSheetPaste!$H$3:$P$1269,6,FALSE)</f>
        <v>NA</v>
      </c>
      <c r="Q748" s="20" t="str">
        <f>VLOOKUP($K748,GlobSheetPaste!$H$3:$P$1269,7,FALSE)</f>
        <v>DD</v>
      </c>
      <c r="R748" s="20" t="str">
        <f>VLOOKUP($K748,GlobSheetPaste!$H$3:$P$1269,8,FALSE)</f>
        <v>NA</v>
      </c>
      <c r="S748" s="1" t="s">
        <v>117</v>
      </c>
      <c r="T748" s="20" t="b">
        <f t="shared" si="573"/>
        <v>0</v>
      </c>
      <c r="U748" s="20" t="str">
        <f>VLOOKUP($K748,GlobSheetPaste!$H$3:$P$1269,9,FALSE)</f>
        <v>Submitted 210427</v>
      </c>
      <c r="V748" s="19">
        <v>484</v>
      </c>
      <c r="W748" s="19">
        <v>484</v>
      </c>
      <c r="X748" s="2" t="b">
        <f t="shared" ref="X748:Y748" si="836">ISNUMBER(V748)</f>
        <v>1</v>
      </c>
      <c r="Y748" s="2" t="b">
        <f t="shared" si="836"/>
        <v>1</v>
      </c>
      <c r="Z748" s="2" t="s">
        <v>1878</v>
      </c>
      <c r="AB748" s="2" t="s">
        <v>178</v>
      </c>
      <c r="AC748" s="24" t="str">
        <f ca="1">IFERROR(__xludf.DUMMYFUNCTION("SPLIT(AB748,""_"")"),"Deepwater")</f>
        <v>Deepwater</v>
      </c>
      <c r="AD748" s="24"/>
      <c r="AE748" s="24">
        <f>VLOOKUP(J748,rangearea210527!$B$2:$C$1159,2,TRUE)</f>
        <v>3975.3266020000001</v>
      </c>
      <c r="AF748" s="26" t="s">
        <v>118</v>
      </c>
      <c r="AG748" s="26">
        <v>33</v>
      </c>
      <c r="AH748" s="26" t="s">
        <v>84</v>
      </c>
      <c r="AI748" s="26" t="s">
        <v>85</v>
      </c>
      <c r="AJ748" s="27" t="s">
        <v>1734</v>
      </c>
      <c r="AK748" s="27"/>
      <c r="AL748" s="26"/>
      <c r="AM748" s="26">
        <v>1</v>
      </c>
      <c r="AN748" s="26">
        <v>0</v>
      </c>
      <c r="AO748" s="29">
        <v>0</v>
      </c>
      <c r="AP748" s="30"/>
      <c r="AQ748" s="30"/>
      <c r="AR748" s="30"/>
      <c r="AS748" s="1">
        <v>0</v>
      </c>
      <c r="AU748" s="1"/>
      <c r="AV748" s="1"/>
      <c r="AW748" s="1">
        <v>0</v>
      </c>
      <c r="AX748" s="1">
        <v>0</v>
      </c>
      <c r="AY748" s="1">
        <v>1</v>
      </c>
      <c r="BC748" s="1">
        <v>1</v>
      </c>
      <c r="BG748" s="1">
        <v>1</v>
      </c>
      <c r="BH748" s="1">
        <v>1</v>
      </c>
      <c r="BI748" s="1"/>
      <c r="BJ748" s="1">
        <v>1</v>
      </c>
      <c r="BL748" s="1">
        <v>1</v>
      </c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>
        <v>0</v>
      </c>
    </row>
    <row r="749" spans="1:75" ht="15.75" hidden="1" customHeight="1" x14ac:dyDescent="0.3">
      <c r="A749" s="2">
        <v>743</v>
      </c>
      <c r="B749" s="2">
        <v>1</v>
      </c>
      <c r="C749" s="2" t="s">
        <v>1392</v>
      </c>
      <c r="D749" s="1">
        <v>12</v>
      </c>
      <c r="E749" s="2" t="str">
        <f t="shared" si="571"/>
        <v>12_Rajiformes</v>
      </c>
      <c r="F749" s="2" t="s">
        <v>1705</v>
      </c>
      <c r="G749" s="2" t="s">
        <v>1706</v>
      </c>
      <c r="H749" s="2" t="s">
        <v>1872</v>
      </c>
      <c r="I749" s="2" t="s">
        <v>1879</v>
      </c>
      <c r="J749" s="2" t="s">
        <v>1880</v>
      </c>
      <c r="K749" s="19" t="str">
        <f t="shared" si="572"/>
        <v>Leucoraja erinacea</v>
      </c>
      <c r="L749" s="20">
        <f>VLOOKUP($K749,GlobSheetPaste!$H$3:$P$1269,2,FALSE)</f>
        <v>161418</v>
      </c>
      <c r="M749" s="20">
        <f>VLOOKUP($K749,GlobSheetPaste!$H$3:$P$1269,3,FALSE)</f>
        <v>124481430</v>
      </c>
      <c r="N749" s="20" t="str">
        <f>VLOOKUP($K749,GlobSheetPaste!$H$3:$P$1269,4,FALSE)</f>
        <v>published</v>
      </c>
      <c r="O749" s="20" t="str">
        <f>VLOOKUP($K749,GlobSheetPaste!$H$3:$P$1269,5,FALSE)</f>
        <v>NT</v>
      </c>
      <c r="P749" s="20">
        <f>VLOOKUP($K749,GlobSheetPaste!$H$3:$P$1269,6,FALSE)</f>
        <v>2008</v>
      </c>
      <c r="Q749" s="20" t="str">
        <f>VLOOKUP($K749,GlobSheetPaste!$H$3:$P$1269,7,FALSE)</f>
        <v>LC</v>
      </c>
      <c r="R749" s="20" t="str">
        <f>VLOOKUP($K749,GlobSheetPaste!$H$3:$P$1269,8,FALSE)</f>
        <v>NA</v>
      </c>
      <c r="S749" s="20" t="str">
        <f t="shared" ref="S749:S761" si="837">IF(O749=Q749,"NoChange","non-genuine change")</f>
        <v>non-genuine change</v>
      </c>
      <c r="T749" s="20" t="b">
        <f t="shared" si="573"/>
        <v>0</v>
      </c>
      <c r="U749" s="22">
        <f>VLOOKUP($K749,GlobSheetPaste!$H$3:$P$1269,9,FALSE)</f>
        <v>43891</v>
      </c>
      <c r="V749" s="19">
        <v>10</v>
      </c>
      <c r="W749" s="19">
        <v>914</v>
      </c>
      <c r="X749" s="2" t="b">
        <f t="shared" ref="X749:Y749" si="838">ISNUMBER(V749)</f>
        <v>1</v>
      </c>
      <c r="Y749" s="2" t="b">
        <f t="shared" si="838"/>
        <v>1</v>
      </c>
      <c r="Z749" s="2" t="s">
        <v>89</v>
      </c>
      <c r="AB749" s="2" t="s">
        <v>95</v>
      </c>
      <c r="AC749" s="24" t="str">
        <f ca="1">IFERROR(__xludf.DUMMYFUNCTION("SPLIT(AB749,""_"")"),"Coastal")</f>
        <v>Coastal</v>
      </c>
      <c r="AD749" s="24" t="str">
        <f ca="1">IFERROR(__xludf.DUMMYFUNCTION("""COMPUTED_VALUE"""),"Deepwater")</f>
        <v>Deepwater</v>
      </c>
      <c r="AE749" s="24">
        <f>VLOOKUP(J749,rangearea210527!$B$2:$C$1159,2,TRUE)</f>
        <v>436610.41190000001</v>
      </c>
      <c r="AF749" s="26"/>
      <c r="AG749" s="26">
        <v>62</v>
      </c>
      <c r="AH749" s="26" t="s">
        <v>84</v>
      </c>
      <c r="AI749" s="26" t="s">
        <v>98</v>
      </c>
      <c r="AJ749" s="27" t="s">
        <v>1710</v>
      </c>
      <c r="AK749" s="27"/>
      <c r="AL749" s="26">
        <v>11</v>
      </c>
      <c r="AM749" s="26">
        <v>0</v>
      </c>
      <c r="AN749" s="26">
        <v>0</v>
      </c>
      <c r="AO749" s="29">
        <v>0</v>
      </c>
      <c r="AP749" s="30"/>
      <c r="AQ749" s="30"/>
      <c r="AR749" s="30"/>
      <c r="AS749" s="1">
        <v>0</v>
      </c>
      <c r="AU749" s="1"/>
      <c r="AV749" s="1"/>
      <c r="AW749" s="1">
        <v>1</v>
      </c>
      <c r="AX749" s="1">
        <v>1</v>
      </c>
      <c r="AY749" s="1">
        <v>1</v>
      </c>
      <c r="BA749" s="1">
        <v>1</v>
      </c>
      <c r="BJ749" s="1">
        <v>1</v>
      </c>
      <c r="BK749" s="1">
        <v>1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>
        <v>0</v>
      </c>
    </row>
    <row r="750" spans="1:75" ht="15.75" hidden="1" customHeight="1" x14ac:dyDescent="0.3">
      <c r="A750" s="2">
        <v>744</v>
      </c>
      <c r="B750" s="2">
        <v>1</v>
      </c>
      <c r="C750" s="2" t="s">
        <v>1392</v>
      </c>
      <c r="D750" s="1">
        <v>12</v>
      </c>
      <c r="E750" s="2" t="str">
        <f t="shared" si="571"/>
        <v>12_Rajiformes</v>
      </c>
      <c r="F750" s="2" t="s">
        <v>1705</v>
      </c>
      <c r="G750" s="2" t="s">
        <v>1706</v>
      </c>
      <c r="H750" s="2" t="s">
        <v>1872</v>
      </c>
      <c r="I750" s="2" t="s">
        <v>1881</v>
      </c>
      <c r="J750" s="2" t="s">
        <v>1882</v>
      </c>
      <c r="K750" s="19" t="str">
        <f t="shared" si="572"/>
        <v>Leucoraja fullonica</v>
      </c>
      <c r="L750" s="20">
        <f>VLOOKUP($K750,GlobSheetPaste!$H$3:$P$1269,2,FALSE)</f>
        <v>161461</v>
      </c>
      <c r="M750" s="20">
        <f>VLOOKUP($K750,GlobSheetPaste!$H$3:$P$1269,3,FALSE)</f>
        <v>48938639</v>
      </c>
      <c r="N750" s="20" t="str">
        <f>VLOOKUP($K750,GlobSheetPaste!$H$3:$P$1269,4,FALSE)</f>
        <v>published</v>
      </c>
      <c r="O750" s="20" t="str">
        <f>VLOOKUP($K750,GlobSheetPaste!$H$3:$P$1269,5,FALSE)</f>
        <v>NT</v>
      </c>
      <c r="P750" s="20">
        <f>VLOOKUP($K750,GlobSheetPaste!$H$3:$P$1269,6,FALSE)</f>
        <v>2006</v>
      </c>
      <c r="Q750" s="20" t="str">
        <f>VLOOKUP($K750,GlobSheetPaste!$H$3:$P$1269,7,FALSE)</f>
        <v>VU</v>
      </c>
      <c r="R750" s="20" t="str">
        <f>VLOOKUP($K750,GlobSheetPaste!$H$3:$P$1269,8,FALSE)</f>
        <v>A2bd</v>
      </c>
      <c r="S750" s="20" t="str">
        <f t="shared" si="837"/>
        <v>non-genuine change</v>
      </c>
      <c r="T750" s="20" t="b">
        <f t="shared" si="573"/>
        <v>0</v>
      </c>
      <c r="U750" s="20">
        <f>VLOOKUP($K750,GlobSheetPaste!$H$3:$P$1269,9,FALSE)</f>
        <v>2014</v>
      </c>
      <c r="V750" s="19">
        <v>30</v>
      </c>
      <c r="W750" s="19">
        <v>600</v>
      </c>
      <c r="X750" s="2" t="b">
        <f t="shared" ref="X750:Y750" si="839">ISNUMBER(V750)</f>
        <v>1</v>
      </c>
      <c r="Y750" s="2" t="b">
        <f t="shared" si="839"/>
        <v>1</v>
      </c>
      <c r="Z750" s="2" t="s">
        <v>89</v>
      </c>
      <c r="AB750" s="2" t="s">
        <v>278</v>
      </c>
      <c r="AC750" s="24" t="str">
        <f ca="1">IFERROR(__xludf.DUMMYFUNCTION("SPLIT(AB750,""_"")"),"Deepwater")</f>
        <v>Deepwater</v>
      </c>
      <c r="AD750" s="24" t="str">
        <f ca="1">IFERROR(__xludf.DUMMYFUNCTION("""COMPUTED_VALUE"""),"Coastal")</f>
        <v>Coastal</v>
      </c>
      <c r="AE750" s="24">
        <f>VLOOKUP(J750,rangearea210527!$B$2:$C$1159,2,TRUE)</f>
        <v>1272939.517</v>
      </c>
      <c r="AF750" s="26"/>
      <c r="AG750" s="26">
        <v>120</v>
      </c>
      <c r="AH750" s="26" t="s">
        <v>84</v>
      </c>
      <c r="AI750" s="26" t="s">
        <v>91</v>
      </c>
      <c r="AJ750" s="27" t="s">
        <v>1713</v>
      </c>
      <c r="AK750" s="27"/>
      <c r="AL750" s="26">
        <v>9.6999999999999993</v>
      </c>
      <c r="AM750" s="26">
        <v>1</v>
      </c>
      <c r="AN750" s="26">
        <v>0</v>
      </c>
      <c r="AO750" s="29">
        <v>0</v>
      </c>
      <c r="AP750" s="30"/>
      <c r="AQ750" s="30"/>
      <c r="AR750" s="30"/>
      <c r="AS750" s="1">
        <v>0</v>
      </c>
      <c r="AU750" s="1"/>
      <c r="AV750" s="1"/>
      <c r="AW750" s="1">
        <v>1</v>
      </c>
      <c r="AX750" s="1">
        <v>1</v>
      </c>
      <c r="AY750" s="1">
        <v>1</v>
      </c>
      <c r="AZ750" s="1">
        <v>1</v>
      </c>
      <c r="BA750" s="1"/>
      <c r="BB750" s="1"/>
      <c r="BC750" s="1">
        <v>1</v>
      </c>
      <c r="BD750" s="1">
        <v>1</v>
      </c>
      <c r="BJ750" s="1">
        <v>1</v>
      </c>
      <c r="BK750" s="1"/>
      <c r="BL750" s="1">
        <v>1</v>
      </c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>
        <v>0</v>
      </c>
    </row>
    <row r="751" spans="1:75" ht="15.75" hidden="1" customHeight="1" x14ac:dyDescent="0.3">
      <c r="A751" s="2">
        <v>745</v>
      </c>
      <c r="B751" s="2">
        <v>1</v>
      </c>
      <c r="C751" s="2" t="s">
        <v>1392</v>
      </c>
      <c r="D751" s="1">
        <v>12</v>
      </c>
      <c r="E751" s="2" t="str">
        <f t="shared" si="571"/>
        <v>12_Rajiformes</v>
      </c>
      <c r="F751" s="2" t="s">
        <v>1705</v>
      </c>
      <c r="G751" s="2" t="s">
        <v>1706</v>
      </c>
      <c r="H751" s="2" t="s">
        <v>1872</v>
      </c>
      <c r="I751" s="2" t="s">
        <v>1127</v>
      </c>
      <c r="J751" s="2" t="s">
        <v>1883</v>
      </c>
      <c r="K751" s="19" t="str">
        <f t="shared" si="572"/>
        <v>Leucoraja garmani</v>
      </c>
      <c r="L751" s="20">
        <f>VLOOKUP($K751,GlobSheetPaste!$H$3:$P$1269,2,FALSE)</f>
        <v>161419</v>
      </c>
      <c r="M751" s="20">
        <f>VLOOKUP($K751,GlobSheetPaste!$H$3:$P$1269,3,FALSE)</f>
        <v>124481644</v>
      </c>
      <c r="N751" s="20" t="str">
        <f>VLOOKUP($K751,GlobSheetPaste!$H$3:$P$1269,4,FALSE)</f>
        <v>published</v>
      </c>
      <c r="O751" s="20" t="str">
        <f>VLOOKUP($K751,GlobSheetPaste!$H$3:$P$1269,5,FALSE)</f>
        <v>LC</v>
      </c>
      <c r="P751" s="20">
        <f>VLOOKUP($K751,GlobSheetPaste!$H$3:$P$1269,6,FALSE)</f>
        <v>2008</v>
      </c>
      <c r="Q751" s="20" t="str">
        <f>VLOOKUP($K751,GlobSheetPaste!$H$3:$P$1269,7,FALSE)</f>
        <v>LC</v>
      </c>
      <c r="R751" s="20" t="str">
        <f>VLOOKUP($K751,GlobSheetPaste!$H$3:$P$1269,8,FALSE)</f>
        <v>NA</v>
      </c>
      <c r="S751" s="20" t="str">
        <f t="shared" si="837"/>
        <v>NoChange</v>
      </c>
      <c r="T751" s="20" t="b">
        <f t="shared" si="573"/>
        <v>0</v>
      </c>
      <c r="U751" s="22">
        <f>VLOOKUP($K751,GlobSheetPaste!$H$3:$P$1269,9,FALSE)</f>
        <v>43891</v>
      </c>
      <c r="V751" s="19">
        <v>33</v>
      </c>
      <c r="W751" s="19">
        <v>530</v>
      </c>
      <c r="X751" s="2" t="b">
        <f t="shared" ref="X751:Y751" si="840">ISNUMBER(V751)</f>
        <v>1</v>
      </c>
      <c r="Y751" s="2" t="b">
        <f t="shared" si="840"/>
        <v>1</v>
      </c>
      <c r="Z751" s="2" t="s">
        <v>89</v>
      </c>
      <c r="AB751" s="2" t="s">
        <v>278</v>
      </c>
      <c r="AC751" s="24" t="str">
        <f ca="1">IFERROR(__xludf.DUMMYFUNCTION("SPLIT(AB751,""_"")"),"Deepwater")</f>
        <v>Deepwater</v>
      </c>
      <c r="AD751" s="24" t="str">
        <f ca="1">IFERROR(__xludf.DUMMYFUNCTION("""COMPUTED_VALUE"""),"Coastal")</f>
        <v>Coastal</v>
      </c>
      <c r="AE751" s="24">
        <f>VLOOKUP(J751,rangearea210527!$B$2:$C$1159,2,TRUE)</f>
        <v>314555.0919</v>
      </c>
      <c r="AF751" s="26"/>
      <c r="AG751" s="26">
        <v>57</v>
      </c>
      <c r="AH751" s="26" t="s">
        <v>84</v>
      </c>
      <c r="AI751" s="26" t="s">
        <v>98</v>
      </c>
      <c r="AJ751" s="27" t="s">
        <v>1710</v>
      </c>
      <c r="AK751" s="27"/>
      <c r="AL751" s="26">
        <v>11</v>
      </c>
      <c r="AM751" s="26">
        <v>1</v>
      </c>
      <c r="AN751" s="26">
        <v>0</v>
      </c>
      <c r="AO751" s="29">
        <v>0</v>
      </c>
      <c r="AP751" s="30"/>
      <c r="AQ751" s="30"/>
      <c r="AR751" s="30"/>
      <c r="AS751" s="1">
        <v>0</v>
      </c>
      <c r="AU751" s="1"/>
      <c r="AV751" s="1">
        <v>1</v>
      </c>
      <c r="AW751" s="1">
        <v>1</v>
      </c>
      <c r="AX751" s="1">
        <v>1</v>
      </c>
      <c r="AY751" s="1">
        <v>1</v>
      </c>
      <c r="BC751" s="1">
        <v>1</v>
      </c>
      <c r="BJ751" s="1">
        <v>1</v>
      </c>
      <c r="BL751" s="1">
        <v>1</v>
      </c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>
        <v>0</v>
      </c>
    </row>
    <row r="752" spans="1:75" ht="15.75" hidden="1" customHeight="1" x14ac:dyDescent="0.3">
      <c r="A752" s="2">
        <v>746</v>
      </c>
      <c r="B752" s="2">
        <v>1</v>
      </c>
      <c r="C752" s="2" t="s">
        <v>1392</v>
      </c>
      <c r="D752" s="1">
        <v>12</v>
      </c>
      <c r="E752" s="2" t="str">
        <f t="shared" si="571"/>
        <v>12_Rajiformes</v>
      </c>
      <c r="F752" s="2" t="s">
        <v>1705</v>
      </c>
      <c r="G752" s="2" t="s">
        <v>1706</v>
      </c>
      <c r="H752" s="2" t="s">
        <v>1872</v>
      </c>
      <c r="I752" s="2" t="s">
        <v>1884</v>
      </c>
      <c r="J752" s="2" t="s">
        <v>1885</v>
      </c>
      <c r="K752" s="19" t="str">
        <f t="shared" si="572"/>
        <v>Leucoraja lentiginosa</v>
      </c>
      <c r="L752" s="20">
        <f>VLOOKUP($K752,GlobSheetPaste!$H$3:$P$1269,2,FALSE)</f>
        <v>161318</v>
      </c>
      <c r="M752" s="20">
        <f>VLOOKUP($K752,GlobSheetPaste!$H$3:$P$1269,3,FALSE)</f>
        <v>885767</v>
      </c>
      <c r="N752" s="20" t="str">
        <f>VLOOKUP($K752,GlobSheetPaste!$H$3:$P$1269,4,FALSE)</f>
        <v>published</v>
      </c>
      <c r="O752" s="20" t="str">
        <f>VLOOKUP($K752,GlobSheetPaste!$H$3:$P$1269,5,FALSE)</f>
        <v>DD</v>
      </c>
      <c r="P752" s="20">
        <f>VLOOKUP($K752,GlobSheetPaste!$H$3:$P$1269,6,FALSE)</f>
        <v>2008</v>
      </c>
      <c r="Q752" s="20" t="str">
        <f>VLOOKUP($K752,GlobSheetPaste!$H$3:$P$1269,7,FALSE)</f>
        <v>LC</v>
      </c>
      <c r="R752" s="20" t="str">
        <f>VLOOKUP($K752,GlobSheetPaste!$H$3:$P$1269,8,FALSE)</f>
        <v>NA</v>
      </c>
      <c r="S752" s="20" t="str">
        <f t="shared" si="837"/>
        <v>non-genuine change</v>
      </c>
      <c r="T752" s="20" t="b">
        <f t="shared" si="573"/>
        <v>0</v>
      </c>
      <c r="U752" s="22">
        <f>VLOOKUP($K752,GlobSheetPaste!$H$3:$P$1269,9,FALSE)</f>
        <v>43891</v>
      </c>
      <c r="V752" s="19">
        <v>53</v>
      </c>
      <c r="W752" s="19">
        <v>588</v>
      </c>
      <c r="X752" s="2" t="b">
        <f t="shared" ref="X752:Y752" si="841">ISNUMBER(V752)</f>
        <v>1</v>
      </c>
      <c r="Y752" s="2" t="b">
        <f t="shared" si="841"/>
        <v>1</v>
      </c>
      <c r="Z752" s="2" t="s">
        <v>89</v>
      </c>
      <c r="AB752" s="2" t="s">
        <v>278</v>
      </c>
      <c r="AC752" s="24" t="str">
        <f ca="1">IFERROR(__xludf.DUMMYFUNCTION("SPLIT(AB752,""_"")"),"Deepwater")</f>
        <v>Deepwater</v>
      </c>
      <c r="AD752" s="24" t="str">
        <f ca="1">IFERROR(__xludf.DUMMYFUNCTION("""COMPUTED_VALUE"""),"Coastal")</f>
        <v>Coastal</v>
      </c>
      <c r="AE752" s="24">
        <f>VLOOKUP(J752,rangearea210527!$B$2:$C$1159,2,TRUE)</f>
        <v>123536.33560000001</v>
      </c>
      <c r="AF752" s="26" t="s">
        <v>118</v>
      </c>
      <c r="AG752" s="26">
        <v>44</v>
      </c>
      <c r="AH752" s="26" t="s">
        <v>84</v>
      </c>
      <c r="AI752" s="26" t="s">
        <v>85</v>
      </c>
      <c r="AJ752" s="27" t="s">
        <v>1734</v>
      </c>
      <c r="AK752" s="27"/>
      <c r="AL752" s="26"/>
      <c r="AM752" s="26">
        <v>1</v>
      </c>
      <c r="AN752" s="26">
        <v>0</v>
      </c>
      <c r="AO752" s="29">
        <v>0</v>
      </c>
      <c r="AP752" s="30"/>
      <c r="AQ752" s="30"/>
      <c r="AR752" s="30"/>
      <c r="AS752" s="1">
        <v>0</v>
      </c>
      <c r="AU752" s="1"/>
      <c r="AV752" s="1">
        <v>1</v>
      </c>
      <c r="AW752" s="1">
        <v>1</v>
      </c>
      <c r="AX752" s="1">
        <v>1</v>
      </c>
      <c r="AY752" s="1">
        <v>1</v>
      </c>
      <c r="BC752" s="1">
        <v>1</v>
      </c>
      <c r="BH752" s="1">
        <v>1</v>
      </c>
      <c r="BJ752" s="1">
        <v>1</v>
      </c>
      <c r="BK752" s="1"/>
      <c r="BL752" s="1">
        <v>1</v>
      </c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>
        <v>0</v>
      </c>
    </row>
    <row r="753" spans="1:75" ht="15.75" hidden="1" customHeight="1" x14ac:dyDescent="0.3">
      <c r="A753" s="2">
        <v>747</v>
      </c>
      <c r="B753" s="2">
        <v>1</v>
      </c>
      <c r="C753" s="2" t="s">
        <v>1392</v>
      </c>
      <c r="D753" s="1">
        <v>12</v>
      </c>
      <c r="E753" s="2" t="str">
        <f t="shared" si="571"/>
        <v>12_Rajiformes</v>
      </c>
      <c r="F753" s="2" t="s">
        <v>1705</v>
      </c>
      <c r="G753" s="2" t="s">
        <v>1706</v>
      </c>
      <c r="H753" s="2" t="s">
        <v>1872</v>
      </c>
      <c r="I753" s="2" t="s">
        <v>1886</v>
      </c>
      <c r="J753" s="2" t="s">
        <v>1887</v>
      </c>
      <c r="K753" s="19" t="str">
        <f t="shared" si="572"/>
        <v>Leucoraja leucosticta</v>
      </c>
      <c r="L753" s="20">
        <f>VLOOKUP($K753,GlobSheetPaste!$H$3:$P$1269,2,FALSE)</f>
        <v>161685</v>
      </c>
      <c r="M753" s="20">
        <f>VLOOKUP($K753,GlobSheetPaste!$H$3:$P$1269,3,FALSE)</f>
        <v>124528025</v>
      </c>
      <c r="N753" s="20" t="str">
        <f>VLOOKUP($K753,GlobSheetPaste!$H$3:$P$1269,4,FALSE)</f>
        <v>submitted</v>
      </c>
      <c r="O753" s="20" t="str">
        <f>VLOOKUP($K753,GlobSheetPaste!$H$3:$P$1269,5,FALSE)</f>
        <v>DD</v>
      </c>
      <c r="P753" s="20">
        <f>VLOOKUP($K753,GlobSheetPaste!$H$3:$P$1269,6,FALSE)</f>
        <v>2008</v>
      </c>
      <c r="Q753" s="20" t="str">
        <f>VLOOKUP($K753,GlobSheetPaste!$H$3:$P$1269,7,FALSE)</f>
        <v>NT</v>
      </c>
      <c r="R753" s="20" t="str">
        <f>VLOOKUP($K753,GlobSheetPaste!$H$3:$P$1269,8,FALSE)</f>
        <v>A2d</v>
      </c>
      <c r="S753" s="20" t="str">
        <f t="shared" si="837"/>
        <v>non-genuine change</v>
      </c>
      <c r="T753" s="20" t="b">
        <f t="shared" si="573"/>
        <v>0</v>
      </c>
      <c r="U753" s="20" t="str">
        <f>VLOOKUP($K753,GlobSheetPaste!$H$3:$P$1269,9,FALSE)</f>
        <v>Looks good to submit 201220</v>
      </c>
      <c r="V753" s="19">
        <v>70</v>
      </c>
      <c r="W753" s="19">
        <v>704</v>
      </c>
      <c r="X753" s="2" t="b">
        <f t="shared" ref="X753:Y753" si="842">ISNUMBER(V753)</f>
        <v>1</v>
      </c>
      <c r="Y753" s="2" t="b">
        <f t="shared" si="842"/>
        <v>1</v>
      </c>
      <c r="Z753" s="2" t="s">
        <v>89</v>
      </c>
      <c r="AB753" s="2" t="s">
        <v>278</v>
      </c>
      <c r="AC753" s="24" t="str">
        <f ca="1">IFERROR(__xludf.DUMMYFUNCTION("SPLIT(AB753,""_"")"),"Deepwater")</f>
        <v>Deepwater</v>
      </c>
      <c r="AD753" s="24" t="str">
        <f ca="1">IFERROR(__xludf.DUMMYFUNCTION("""COMPUTED_VALUE"""),"Coastal")</f>
        <v>Coastal</v>
      </c>
      <c r="AE753" s="24">
        <f>VLOOKUP(J753,rangearea210527!$B$2:$C$1159,2,TRUE)</f>
        <v>172117.4932</v>
      </c>
      <c r="AF753" s="26"/>
      <c r="AG753" s="26">
        <v>80</v>
      </c>
      <c r="AH753" s="26" t="s">
        <v>84</v>
      </c>
      <c r="AI753" s="26" t="s">
        <v>98</v>
      </c>
      <c r="AJ753" s="27" t="s">
        <v>1710</v>
      </c>
      <c r="AK753" s="27"/>
      <c r="AL753" s="26">
        <v>6</v>
      </c>
      <c r="AM753" s="26">
        <v>1</v>
      </c>
      <c r="AN753" s="26">
        <v>0</v>
      </c>
      <c r="AO753" s="29">
        <v>0</v>
      </c>
      <c r="AP753" s="30"/>
      <c r="AQ753" s="30"/>
      <c r="AR753" s="30"/>
      <c r="AS753" s="1">
        <v>0</v>
      </c>
      <c r="AU753" s="1"/>
      <c r="AV753" s="1"/>
      <c r="AW753" s="1">
        <v>1</v>
      </c>
      <c r="AX753" s="1">
        <v>1</v>
      </c>
      <c r="AY753" s="1">
        <v>1</v>
      </c>
      <c r="BC753" s="1">
        <v>1</v>
      </c>
      <c r="BJ753" s="1">
        <v>1</v>
      </c>
      <c r="BL753" s="1">
        <v>1</v>
      </c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>
        <v>0</v>
      </c>
    </row>
    <row r="754" spans="1:75" ht="15.75" hidden="1" customHeight="1" x14ac:dyDescent="0.3">
      <c r="A754" s="2">
        <v>748</v>
      </c>
      <c r="B754" s="2">
        <v>1</v>
      </c>
      <c r="C754" s="2" t="s">
        <v>1392</v>
      </c>
      <c r="D754" s="1">
        <v>12</v>
      </c>
      <c r="E754" s="2" t="str">
        <f t="shared" si="571"/>
        <v>12_Rajiformes</v>
      </c>
      <c r="F754" s="2" t="s">
        <v>1705</v>
      </c>
      <c r="G754" s="2" t="s">
        <v>1706</v>
      </c>
      <c r="H754" s="2" t="s">
        <v>1872</v>
      </c>
      <c r="I754" s="2" t="s">
        <v>1888</v>
      </c>
      <c r="J754" s="2" t="s">
        <v>1889</v>
      </c>
      <c r="K754" s="19" t="str">
        <f t="shared" si="572"/>
        <v>Leucoraja melitensis</v>
      </c>
      <c r="L754" s="20">
        <f>VLOOKUP($K754,GlobSheetPaste!$H$3:$P$1269,2,FALSE)</f>
        <v>61405</v>
      </c>
      <c r="M754" s="20">
        <f>VLOOKUP($K754,GlobSheetPaste!$H$3:$P$1269,3,FALSE)</f>
        <v>48954483</v>
      </c>
      <c r="N754" s="20" t="str">
        <f>VLOOKUP($K754,GlobSheetPaste!$H$3:$P$1269,4,FALSE)</f>
        <v>published</v>
      </c>
      <c r="O754" s="20" t="str">
        <f>VLOOKUP($K754,GlobSheetPaste!$H$3:$P$1269,5,FALSE)</f>
        <v>CR</v>
      </c>
      <c r="P754" s="20">
        <f>VLOOKUP($K754,GlobSheetPaste!$H$3:$P$1269,6,FALSE)</f>
        <v>2006</v>
      </c>
      <c r="Q754" s="20" t="str">
        <f>VLOOKUP($K754,GlobSheetPaste!$H$3:$P$1269,7,FALSE)</f>
        <v>CR</v>
      </c>
      <c r="R754" s="20" t="str">
        <f>VLOOKUP($K754,GlobSheetPaste!$H$3:$P$1269,8,FALSE)</f>
        <v>A2bcd+3bcd</v>
      </c>
      <c r="S754" s="20" t="str">
        <f t="shared" si="837"/>
        <v>NoChange</v>
      </c>
      <c r="T754" s="20" t="b">
        <f t="shared" si="573"/>
        <v>0</v>
      </c>
      <c r="U754" s="20">
        <f>VLOOKUP($K754,GlobSheetPaste!$H$3:$P$1269,9,FALSE)</f>
        <v>2014</v>
      </c>
      <c r="V754" s="19">
        <v>60</v>
      </c>
      <c r="W754" s="19">
        <v>800</v>
      </c>
      <c r="X754" s="2" t="b">
        <f t="shared" ref="X754:Y754" si="843">ISNUMBER(V754)</f>
        <v>1</v>
      </c>
      <c r="Y754" s="2" t="b">
        <f t="shared" si="843"/>
        <v>1</v>
      </c>
      <c r="Z754" s="2" t="s">
        <v>89</v>
      </c>
      <c r="AB754" s="2" t="s">
        <v>278</v>
      </c>
      <c r="AC754" s="24" t="str">
        <f ca="1">IFERROR(__xludf.DUMMYFUNCTION("SPLIT(AB754,""_"")"),"Deepwater")</f>
        <v>Deepwater</v>
      </c>
      <c r="AD754" s="24" t="str">
        <f ca="1">IFERROR(__xludf.DUMMYFUNCTION("""COMPUTED_VALUE"""),"Coastal")</f>
        <v>Coastal</v>
      </c>
      <c r="AE754" s="24">
        <f>VLOOKUP(J754,rangearea210527!$B$2:$C$1159,2,TRUE)</f>
        <v>142311.41029999999</v>
      </c>
      <c r="AF754" s="26" t="s">
        <v>118</v>
      </c>
      <c r="AG754" s="26">
        <v>50</v>
      </c>
      <c r="AH754" s="26" t="s">
        <v>84</v>
      </c>
      <c r="AI754" s="26" t="s">
        <v>98</v>
      </c>
      <c r="AJ754" s="27" t="s">
        <v>1710</v>
      </c>
      <c r="AK754" s="27"/>
      <c r="AL754" s="26">
        <v>4.5</v>
      </c>
      <c r="AM754" s="26">
        <v>1</v>
      </c>
      <c r="AN754" s="26">
        <v>0</v>
      </c>
      <c r="AO754" s="29">
        <v>0</v>
      </c>
      <c r="AP754" s="30"/>
      <c r="AQ754" s="30"/>
      <c r="AR754" s="30"/>
      <c r="AS754" s="1">
        <v>0</v>
      </c>
      <c r="AU754" s="1"/>
      <c r="AV754" s="1"/>
      <c r="AW754" s="1">
        <v>1</v>
      </c>
      <c r="AX754" s="1">
        <v>1</v>
      </c>
      <c r="AY754" s="1">
        <v>1</v>
      </c>
      <c r="AZ754" s="1">
        <v>1</v>
      </c>
      <c r="BA754" s="1"/>
      <c r="BB754" s="1"/>
      <c r="BC754" s="1">
        <v>1</v>
      </c>
      <c r="BD754" s="1">
        <v>1</v>
      </c>
      <c r="BH754" s="1">
        <v>1</v>
      </c>
      <c r="BI754" s="1">
        <v>1</v>
      </c>
      <c r="BJ754" s="1">
        <v>1</v>
      </c>
      <c r="BL754" s="1">
        <v>1</v>
      </c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>
        <v>0</v>
      </c>
    </row>
    <row r="755" spans="1:75" ht="15.75" hidden="1" customHeight="1" x14ac:dyDescent="0.3">
      <c r="A755" s="2">
        <v>749</v>
      </c>
      <c r="B755" s="2">
        <v>1</v>
      </c>
      <c r="C755" s="2" t="s">
        <v>1392</v>
      </c>
      <c r="D755" s="1">
        <v>12</v>
      </c>
      <c r="E755" s="2" t="str">
        <f t="shared" si="571"/>
        <v>12_Rajiformes</v>
      </c>
      <c r="F755" s="2" t="s">
        <v>1705</v>
      </c>
      <c r="G755" s="2" t="s">
        <v>1706</v>
      </c>
      <c r="H755" s="2" t="s">
        <v>1872</v>
      </c>
      <c r="I755" s="2" t="s">
        <v>1890</v>
      </c>
      <c r="J755" s="2" t="s">
        <v>1891</v>
      </c>
      <c r="K755" s="19" t="str">
        <f t="shared" si="572"/>
        <v>Leucoraja naevus</v>
      </c>
      <c r="L755" s="20">
        <f>VLOOKUP($K755,GlobSheetPaste!$H$3:$P$1269,2,FALSE)</f>
        <v>161626</v>
      </c>
      <c r="M755" s="20">
        <f>VLOOKUP($K755,GlobSheetPaste!$H$3:$P$1269,3,FALSE)</f>
        <v>48949434</v>
      </c>
      <c r="N755" s="20" t="str">
        <f>VLOOKUP($K755,GlobSheetPaste!$H$3:$P$1269,4,FALSE)</f>
        <v>published</v>
      </c>
      <c r="O755" s="20" t="str">
        <f>VLOOKUP($K755,GlobSheetPaste!$H$3:$P$1269,5,FALSE)</f>
        <v>LC</v>
      </c>
      <c r="P755" s="20">
        <f>VLOOKUP($K755,GlobSheetPaste!$H$3:$P$1269,6,FALSE)</f>
        <v>2008</v>
      </c>
      <c r="Q755" s="20" t="str">
        <f>VLOOKUP($K755,GlobSheetPaste!$H$3:$P$1269,7,FALSE)</f>
        <v>LC</v>
      </c>
      <c r="R755" s="20" t="str">
        <f>VLOOKUP($K755,GlobSheetPaste!$H$3:$P$1269,8,FALSE)</f>
        <v>NA</v>
      </c>
      <c r="S755" s="20" t="str">
        <f t="shared" si="837"/>
        <v>NoChange</v>
      </c>
      <c r="T755" s="20" t="b">
        <f t="shared" si="573"/>
        <v>0</v>
      </c>
      <c r="U755" s="20">
        <f>VLOOKUP($K755,GlobSheetPaste!$H$3:$P$1269,9,FALSE)</f>
        <v>2014</v>
      </c>
      <c r="V755" s="19">
        <v>12</v>
      </c>
      <c r="W755" s="19">
        <v>900</v>
      </c>
      <c r="X755" s="2" t="b">
        <f t="shared" ref="X755:Y755" si="844">ISNUMBER(V755)</f>
        <v>1</v>
      </c>
      <c r="Y755" s="2" t="b">
        <f t="shared" si="844"/>
        <v>1</v>
      </c>
      <c r="Z755" s="2" t="s">
        <v>89</v>
      </c>
      <c r="AB755" s="2" t="s">
        <v>95</v>
      </c>
      <c r="AC755" s="24" t="str">
        <f ca="1">IFERROR(__xludf.DUMMYFUNCTION("SPLIT(AB755,""_"")"),"Coastal")</f>
        <v>Coastal</v>
      </c>
      <c r="AD755" s="24" t="str">
        <f ca="1">IFERROR(__xludf.DUMMYFUNCTION("""COMPUTED_VALUE"""),"Deepwater")</f>
        <v>Deepwater</v>
      </c>
      <c r="AE755" s="24">
        <f>VLOOKUP(J755,rangearea210527!$B$2:$C$1159,2,TRUE)</f>
        <v>1453727.148</v>
      </c>
      <c r="AF755" s="26"/>
      <c r="AG755" s="26">
        <v>72</v>
      </c>
      <c r="AH755" s="26" t="s">
        <v>84</v>
      </c>
      <c r="AI755" s="26" t="s">
        <v>98</v>
      </c>
      <c r="AJ755" s="27" t="s">
        <v>1710</v>
      </c>
      <c r="AK755" s="27"/>
      <c r="AL755" s="26">
        <v>8</v>
      </c>
      <c r="AM755" s="26">
        <v>0</v>
      </c>
      <c r="AN755" s="26">
        <v>0</v>
      </c>
      <c r="AO755" s="29">
        <v>0</v>
      </c>
      <c r="AP755" s="30"/>
      <c r="AQ755" s="30"/>
      <c r="AR755" s="30"/>
      <c r="AS755" s="1">
        <v>0</v>
      </c>
      <c r="AU755" s="1"/>
      <c r="AV755" s="1"/>
      <c r="AW755" s="1">
        <v>1</v>
      </c>
      <c r="AX755" s="1">
        <v>1</v>
      </c>
      <c r="AY755" s="1">
        <v>1</v>
      </c>
      <c r="BA755" s="1">
        <v>1</v>
      </c>
      <c r="BJ755" s="1">
        <v>1</v>
      </c>
      <c r="BK755" s="1">
        <v>1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>
        <v>0</v>
      </c>
    </row>
    <row r="756" spans="1:75" ht="15.75" hidden="1" customHeight="1" x14ac:dyDescent="0.3">
      <c r="A756" s="2">
        <v>750</v>
      </c>
      <c r="B756" s="2">
        <v>1</v>
      </c>
      <c r="C756" s="2" t="s">
        <v>1392</v>
      </c>
      <c r="D756" s="1">
        <v>12</v>
      </c>
      <c r="E756" s="2" t="str">
        <f t="shared" si="571"/>
        <v>12_Rajiformes</v>
      </c>
      <c r="F756" s="2" t="s">
        <v>1705</v>
      </c>
      <c r="G756" s="2" t="s">
        <v>1706</v>
      </c>
      <c r="H756" s="2" t="s">
        <v>1872</v>
      </c>
      <c r="I756" s="2" t="s">
        <v>1892</v>
      </c>
      <c r="J756" s="2" t="s">
        <v>1893</v>
      </c>
      <c r="K756" s="19" t="str">
        <f t="shared" si="572"/>
        <v>Leucoraja ocellata</v>
      </c>
      <c r="L756" s="20">
        <f>VLOOKUP($K756,GlobSheetPaste!$H$3:$P$1269,2,FALSE)</f>
        <v>161631</v>
      </c>
      <c r="M756" s="20">
        <f>VLOOKUP($K756,GlobSheetPaste!$H$3:$P$1269,3,FALSE)</f>
        <v>124518400</v>
      </c>
      <c r="N756" s="20" t="str">
        <f>VLOOKUP($K756,GlobSheetPaste!$H$3:$P$1269,4,FALSE)</f>
        <v>published</v>
      </c>
      <c r="O756" s="20" t="str">
        <f>VLOOKUP($K756,GlobSheetPaste!$H$3:$P$1269,5,FALSE)</f>
        <v>EN</v>
      </c>
      <c r="P756" s="20">
        <f>VLOOKUP($K756,GlobSheetPaste!$H$3:$P$1269,6,FALSE)</f>
        <v>2007</v>
      </c>
      <c r="Q756" s="20" t="str">
        <f>VLOOKUP($K756,GlobSheetPaste!$H$3:$P$1269,7,FALSE)</f>
        <v>EN</v>
      </c>
      <c r="R756" s="20" t="str">
        <f>VLOOKUP($K756,GlobSheetPaste!$H$3:$P$1269,8,FALSE)</f>
        <v>A2bd</v>
      </c>
      <c r="S756" s="20" t="str">
        <f t="shared" si="837"/>
        <v>NoChange</v>
      </c>
      <c r="T756" s="20" t="b">
        <f t="shared" si="573"/>
        <v>0</v>
      </c>
      <c r="U756" s="22">
        <f>VLOOKUP($K756,GlobSheetPaste!$H$3:$P$1269,9,FALSE)</f>
        <v>43891</v>
      </c>
      <c r="V756" s="19">
        <v>4</v>
      </c>
      <c r="W756" s="19">
        <v>723</v>
      </c>
      <c r="X756" s="2" t="b">
        <f t="shared" ref="X756:Y756" si="845">ISNUMBER(V756)</f>
        <v>1</v>
      </c>
      <c r="Y756" s="2" t="b">
        <f t="shared" si="845"/>
        <v>1</v>
      </c>
      <c r="Z756" s="2" t="s">
        <v>89</v>
      </c>
      <c r="AB756" s="2" t="s">
        <v>95</v>
      </c>
      <c r="AC756" s="24" t="str">
        <f ca="1">IFERROR(__xludf.DUMMYFUNCTION("SPLIT(AB756,""_"")"),"Coastal")</f>
        <v>Coastal</v>
      </c>
      <c r="AD756" s="24" t="str">
        <f ca="1">IFERROR(__xludf.DUMMYFUNCTION("""COMPUTED_VALUE"""),"Deepwater")</f>
        <v>Deepwater</v>
      </c>
      <c r="AE756" s="24">
        <f>VLOOKUP(J756,rangearea210527!$B$2:$C$1159,2,TRUE)</f>
        <v>1396070.5730000001</v>
      </c>
      <c r="AF756" s="26"/>
      <c r="AG756" s="26">
        <v>113</v>
      </c>
      <c r="AH756" s="26" t="s">
        <v>84</v>
      </c>
      <c r="AI756" s="26" t="s">
        <v>91</v>
      </c>
      <c r="AJ756" s="27" t="s">
        <v>1713</v>
      </c>
      <c r="AK756" s="27"/>
      <c r="AL756" s="26">
        <v>17</v>
      </c>
      <c r="AM756" s="26">
        <v>0</v>
      </c>
      <c r="AN756" s="26">
        <v>0</v>
      </c>
      <c r="AO756" s="29">
        <v>0</v>
      </c>
      <c r="AP756" s="30"/>
      <c r="AQ756" s="30"/>
      <c r="AR756" s="30"/>
      <c r="AS756" s="1">
        <v>0</v>
      </c>
      <c r="AU756" s="1"/>
      <c r="AV756" s="1"/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B756" s="1">
        <v>1</v>
      </c>
      <c r="BJ756" s="1">
        <v>1</v>
      </c>
      <c r="BK756" s="1">
        <v>1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>
        <v>0</v>
      </c>
    </row>
    <row r="757" spans="1:75" ht="15.75" hidden="1" customHeight="1" x14ac:dyDescent="0.3">
      <c r="A757" s="2">
        <v>751</v>
      </c>
      <c r="B757" s="2">
        <v>1</v>
      </c>
      <c r="C757" s="2" t="s">
        <v>1392</v>
      </c>
      <c r="D757" s="1">
        <v>12</v>
      </c>
      <c r="E757" s="2" t="str">
        <f t="shared" si="571"/>
        <v>12_Rajiformes</v>
      </c>
      <c r="F757" s="2" t="s">
        <v>1705</v>
      </c>
      <c r="G757" s="2" t="s">
        <v>1706</v>
      </c>
      <c r="H757" s="2" t="s">
        <v>1872</v>
      </c>
      <c r="I757" s="2" t="s">
        <v>1894</v>
      </c>
      <c r="J757" s="2" t="s">
        <v>1895</v>
      </c>
      <c r="K757" s="19" t="str">
        <f t="shared" si="572"/>
        <v>Leucoraja pristispina</v>
      </c>
      <c r="L757" s="20">
        <f>VLOOKUP($K757,GlobSheetPaste!$H$3:$P$1269,2,FALSE)</f>
        <v>195458</v>
      </c>
      <c r="M757" s="20">
        <f>VLOOKUP($K757,GlobSheetPaste!$H$3:$P$1269,3,FALSE)</f>
        <v>68631857</v>
      </c>
      <c r="N757" s="20" t="str">
        <f>VLOOKUP($K757,GlobSheetPaste!$H$3:$P$1269,4,FALSE)</f>
        <v>published</v>
      </c>
      <c r="O757" s="20" t="str">
        <f>VLOOKUP($K757,GlobSheetPaste!$H$3:$P$1269,5,FALSE)</f>
        <v>LC</v>
      </c>
      <c r="P757" s="20">
        <f>VLOOKUP($K757,GlobSheetPaste!$H$3:$P$1269,6,FALSE)</f>
        <v>2010</v>
      </c>
      <c r="Q757" s="20" t="str">
        <f>VLOOKUP($K757,GlobSheetPaste!$H$3:$P$1269,7,FALSE)</f>
        <v>LC</v>
      </c>
      <c r="R757" s="20" t="str">
        <f>VLOOKUP($K757,GlobSheetPaste!$H$3:$P$1269,8,FALSE)</f>
        <v>NA</v>
      </c>
      <c r="S757" s="20" t="str">
        <f t="shared" si="837"/>
        <v>NoChange</v>
      </c>
      <c r="T757" s="20" t="b">
        <f t="shared" si="573"/>
        <v>0</v>
      </c>
      <c r="U757" s="20">
        <f>VLOOKUP($K757,GlobSheetPaste!$H$3:$P$1269,9,FALSE)</f>
        <v>2015</v>
      </c>
      <c r="V757" s="19">
        <v>202</v>
      </c>
      <c r="W757" s="19">
        <v>504</v>
      </c>
      <c r="X757" s="2" t="b">
        <f t="shared" ref="X757:Y757" si="846">ISNUMBER(V757)</f>
        <v>1</v>
      </c>
      <c r="Y757" s="2" t="b">
        <f t="shared" si="846"/>
        <v>1</v>
      </c>
      <c r="Z757" s="2" t="s">
        <v>89</v>
      </c>
      <c r="AB757" s="2" t="s">
        <v>178</v>
      </c>
      <c r="AC757" s="24" t="str">
        <f ca="1">IFERROR(__xludf.DUMMYFUNCTION("SPLIT(AB757,""_"")"),"Deepwater")</f>
        <v>Deepwater</v>
      </c>
      <c r="AD757" s="24"/>
      <c r="AE757" s="24">
        <f>VLOOKUP(J757,rangearea210527!$B$2:$C$1159,2,TRUE)</f>
        <v>88549.380910000007</v>
      </c>
      <c r="AF757" s="26" t="s">
        <v>118</v>
      </c>
      <c r="AG757" s="26">
        <v>40</v>
      </c>
      <c r="AH757" s="26" t="s">
        <v>84</v>
      </c>
      <c r="AI757" s="26" t="s">
        <v>85</v>
      </c>
      <c r="AJ757" s="27" t="s">
        <v>1734</v>
      </c>
      <c r="AK757" s="27"/>
      <c r="AL757" s="26"/>
      <c r="AM757" s="26">
        <v>1</v>
      </c>
      <c r="AN757" s="26">
        <v>0</v>
      </c>
      <c r="AO757" s="29">
        <v>0</v>
      </c>
      <c r="AP757" s="30"/>
      <c r="AQ757" s="30"/>
      <c r="AR757" s="30"/>
      <c r="AS757" s="1">
        <v>0</v>
      </c>
      <c r="AU757" s="1"/>
      <c r="AV757" s="1"/>
      <c r="AW757" s="1">
        <v>0</v>
      </c>
      <c r="AX757" s="1">
        <v>0</v>
      </c>
      <c r="AY757" s="1">
        <v>1</v>
      </c>
      <c r="BC757" s="1">
        <v>1</v>
      </c>
      <c r="BH757" s="1">
        <v>1</v>
      </c>
      <c r="BJ757" s="1">
        <v>1</v>
      </c>
      <c r="BL757" s="1">
        <v>1</v>
      </c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>
        <v>0</v>
      </c>
    </row>
    <row r="758" spans="1:75" ht="15.75" hidden="1" customHeight="1" x14ac:dyDescent="0.3">
      <c r="A758" s="2">
        <v>752</v>
      </c>
      <c r="B758" s="2">
        <v>1</v>
      </c>
      <c r="C758" s="2" t="s">
        <v>1392</v>
      </c>
      <c r="D758" s="1">
        <v>12</v>
      </c>
      <c r="E758" s="2" t="str">
        <f t="shared" si="571"/>
        <v>12_Rajiformes</v>
      </c>
      <c r="F758" s="2" t="s">
        <v>1705</v>
      </c>
      <c r="G758" s="2" t="s">
        <v>1706</v>
      </c>
      <c r="H758" s="2" t="s">
        <v>1872</v>
      </c>
      <c r="I758" s="2" t="s">
        <v>1896</v>
      </c>
      <c r="J758" s="2" t="s">
        <v>1897</v>
      </c>
      <c r="K758" s="19" t="str">
        <f t="shared" si="572"/>
        <v>Leucoraja wallacei</v>
      </c>
      <c r="L758" s="20">
        <f>VLOOKUP($K758,GlobSheetPaste!$H$3:$P$1269,2,FALSE)</f>
        <v>161492</v>
      </c>
      <c r="M758" s="20">
        <f>VLOOKUP($K758,GlobSheetPaste!$H$3:$P$1269,3,FALSE)</f>
        <v>124495127</v>
      </c>
      <c r="N758" s="20" t="str">
        <f>VLOOKUP($K758,GlobSheetPaste!$H$3:$P$1269,4,FALSE)</f>
        <v>published</v>
      </c>
      <c r="O758" s="20" t="str">
        <f>VLOOKUP($K758,GlobSheetPaste!$H$3:$P$1269,5,FALSE)</f>
        <v>LC</v>
      </c>
      <c r="P758" s="20">
        <f>VLOOKUP($K758,GlobSheetPaste!$H$3:$P$1269,6,FALSE)</f>
        <v>2008</v>
      </c>
      <c r="Q758" s="20" t="str">
        <f>VLOOKUP($K758,GlobSheetPaste!$H$3:$P$1269,7,FALSE)</f>
        <v>VU</v>
      </c>
      <c r="R758" s="20" t="str">
        <f>VLOOKUP($K758,GlobSheetPaste!$H$3:$P$1269,8,FALSE)</f>
        <v>A2bd</v>
      </c>
      <c r="S758" s="20" t="str">
        <f t="shared" si="837"/>
        <v>non-genuine change</v>
      </c>
      <c r="T758" s="20" t="b">
        <f t="shared" si="573"/>
        <v>0</v>
      </c>
      <c r="U758" s="22">
        <f>VLOOKUP($K758,GlobSheetPaste!$H$3:$P$1269,9,FALSE)</f>
        <v>43862</v>
      </c>
      <c r="V758" s="19">
        <v>73</v>
      </c>
      <c r="W758" s="19">
        <v>517</v>
      </c>
      <c r="X758" s="2" t="b">
        <f t="shared" ref="X758:Y758" si="847">ISNUMBER(V758)</f>
        <v>1</v>
      </c>
      <c r="Y758" s="2" t="b">
        <f t="shared" si="847"/>
        <v>1</v>
      </c>
      <c r="Z758" s="2" t="s">
        <v>89</v>
      </c>
      <c r="AB758" s="2" t="s">
        <v>278</v>
      </c>
      <c r="AC758" s="24" t="str">
        <f ca="1">IFERROR(__xludf.DUMMYFUNCTION("SPLIT(AB758,""_"")"),"Deepwater")</f>
        <v>Deepwater</v>
      </c>
      <c r="AD758" s="24" t="str">
        <f ca="1">IFERROR(__xludf.DUMMYFUNCTION("""COMPUTED_VALUE"""),"Coastal")</f>
        <v>Coastal</v>
      </c>
      <c r="AE758" s="24">
        <f>VLOOKUP(J758,rangearea210527!$B$2:$C$1159,2,TRUE)</f>
        <v>242769.0189</v>
      </c>
      <c r="AF758" s="26"/>
      <c r="AG758" s="26">
        <v>96</v>
      </c>
      <c r="AH758" s="26" t="s">
        <v>84</v>
      </c>
      <c r="AI758" s="26" t="s">
        <v>98</v>
      </c>
      <c r="AJ758" s="27" t="s">
        <v>1710</v>
      </c>
      <c r="AK758" s="27"/>
      <c r="AL758" s="26">
        <v>12</v>
      </c>
      <c r="AM758" s="26">
        <v>1</v>
      </c>
      <c r="AN758" s="26">
        <v>0</v>
      </c>
      <c r="AO758" s="29">
        <v>0</v>
      </c>
      <c r="AP758" s="30"/>
      <c r="AQ758" s="30"/>
      <c r="AR758" s="30"/>
      <c r="AS758" s="1">
        <v>0</v>
      </c>
      <c r="AU758" s="1"/>
      <c r="AV758" s="1"/>
      <c r="AW758" s="1">
        <v>1</v>
      </c>
      <c r="AX758" s="1">
        <v>1</v>
      </c>
      <c r="AY758" s="1">
        <v>1</v>
      </c>
      <c r="AZ758" s="1">
        <v>1</v>
      </c>
      <c r="BA758" s="1"/>
      <c r="BB758" s="1"/>
      <c r="BC758" s="1">
        <v>1</v>
      </c>
      <c r="BD758" s="1">
        <v>1</v>
      </c>
      <c r="BJ758" s="1">
        <v>1</v>
      </c>
      <c r="BK758" s="1"/>
      <c r="BL758" s="1">
        <v>1</v>
      </c>
      <c r="BM758" s="1"/>
      <c r="BN758" s="1"/>
      <c r="BO758" s="1"/>
      <c r="BP758" s="1"/>
      <c r="BQ758" s="1"/>
      <c r="BR758" s="1"/>
      <c r="BS758" s="1"/>
      <c r="BT758" s="1">
        <v>1</v>
      </c>
      <c r="BU758" s="1"/>
      <c r="BV758" s="1"/>
      <c r="BW758" s="1">
        <v>0</v>
      </c>
    </row>
    <row r="759" spans="1:75" ht="15.75" hidden="1" customHeight="1" x14ac:dyDescent="0.3">
      <c r="A759" s="2">
        <v>753</v>
      </c>
      <c r="B759" s="2">
        <v>1</v>
      </c>
      <c r="C759" s="2" t="s">
        <v>1392</v>
      </c>
      <c r="D759" s="1">
        <v>12</v>
      </c>
      <c r="E759" s="2" t="str">
        <f t="shared" si="571"/>
        <v>12_Rajiformes</v>
      </c>
      <c r="F759" s="2" t="s">
        <v>1705</v>
      </c>
      <c r="G759" s="2" t="s">
        <v>1706</v>
      </c>
      <c r="H759" s="2" t="s">
        <v>1872</v>
      </c>
      <c r="I759" s="2" t="s">
        <v>1898</v>
      </c>
      <c r="J759" s="2" t="s">
        <v>1899</v>
      </c>
      <c r="K759" s="19" t="str">
        <f t="shared" si="572"/>
        <v>Leucoraja yucatanensis</v>
      </c>
      <c r="L759" s="20">
        <f>VLOOKUP($K759,GlobSheetPaste!$H$3:$P$1269,2,FALSE)</f>
        <v>161604</v>
      </c>
      <c r="M759" s="20">
        <f>VLOOKUP($K759,GlobSheetPaste!$H$3:$P$1269,3,FALSE)</f>
        <v>124513481</v>
      </c>
      <c r="N759" s="20" t="str">
        <f>VLOOKUP($K759,GlobSheetPaste!$H$3:$P$1269,4,FALSE)</f>
        <v>published</v>
      </c>
      <c r="O759" s="20" t="str">
        <f>VLOOKUP($K759,GlobSheetPaste!$H$3:$P$1269,5,FALSE)</f>
        <v>DD</v>
      </c>
      <c r="P759" s="20">
        <f>VLOOKUP($K759,GlobSheetPaste!$H$3:$P$1269,6,FALSE)</f>
        <v>2006</v>
      </c>
      <c r="Q759" s="20" t="str">
        <f>VLOOKUP($K759,GlobSheetPaste!$H$3:$P$1269,7,FALSE)</f>
        <v>LC</v>
      </c>
      <c r="R759" s="20" t="str">
        <f>VLOOKUP($K759,GlobSheetPaste!$H$3:$P$1269,8,FALSE)</f>
        <v>NA</v>
      </c>
      <c r="S759" s="20" t="str">
        <f t="shared" si="837"/>
        <v>non-genuine change</v>
      </c>
      <c r="T759" s="20" t="b">
        <f t="shared" si="573"/>
        <v>0</v>
      </c>
      <c r="U759" s="22">
        <f>VLOOKUP($K759,GlobSheetPaste!$H$3:$P$1269,9,FALSE)</f>
        <v>43891</v>
      </c>
      <c r="V759" s="19">
        <v>192</v>
      </c>
      <c r="W759" s="19">
        <v>457</v>
      </c>
      <c r="X759" s="2" t="b">
        <f t="shared" ref="X759:Y759" si="848">ISNUMBER(V759)</f>
        <v>1</v>
      </c>
      <c r="Y759" s="2" t="b">
        <f t="shared" si="848"/>
        <v>1</v>
      </c>
      <c r="Z759" s="2" t="s">
        <v>89</v>
      </c>
      <c r="AB759" s="2" t="s">
        <v>178</v>
      </c>
      <c r="AC759" s="24" t="str">
        <f ca="1">IFERROR(__xludf.DUMMYFUNCTION("SPLIT(AB759,""_"")"),"Deepwater")</f>
        <v>Deepwater</v>
      </c>
      <c r="AD759" s="24"/>
      <c r="AE759" s="24">
        <f>VLOOKUP(J759,rangearea210527!$B$2:$C$1159,2,TRUE)</f>
        <v>3232.6025060000002</v>
      </c>
      <c r="AF759" s="26" t="s">
        <v>118</v>
      </c>
      <c r="AG759" s="26">
        <v>30</v>
      </c>
      <c r="AH759" s="26" t="s">
        <v>84</v>
      </c>
      <c r="AI759" s="26" t="s">
        <v>85</v>
      </c>
      <c r="AJ759" s="27" t="s">
        <v>1734</v>
      </c>
      <c r="AK759" s="27"/>
      <c r="AL759" s="26"/>
      <c r="AM759" s="26">
        <v>1</v>
      </c>
      <c r="AN759" s="26">
        <v>0</v>
      </c>
      <c r="AO759" s="29">
        <v>0</v>
      </c>
      <c r="AP759" s="30"/>
      <c r="AQ759" s="30"/>
      <c r="AR759" s="30"/>
      <c r="AS759" s="1">
        <v>0</v>
      </c>
      <c r="AU759" s="1"/>
      <c r="AV759" s="1">
        <v>1</v>
      </c>
      <c r="AW759" s="1">
        <v>0</v>
      </c>
      <c r="AX759" s="1">
        <v>0</v>
      </c>
      <c r="AY759" s="1">
        <v>1</v>
      </c>
      <c r="BC759" s="1">
        <v>1</v>
      </c>
      <c r="BH759" s="1">
        <v>1</v>
      </c>
      <c r="BJ759" s="1">
        <v>1</v>
      </c>
      <c r="BL759" s="1">
        <v>1</v>
      </c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>
        <v>0</v>
      </c>
    </row>
    <row r="760" spans="1:75" ht="15.75" hidden="1" customHeight="1" x14ac:dyDescent="0.3">
      <c r="A760" s="2">
        <v>754</v>
      </c>
      <c r="B760" s="2">
        <v>1</v>
      </c>
      <c r="C760" s="2" t="s">
        <v>1392</v>
      </c>
      <c r="D760" s="1">
        <v>12</v>
      </c>
      <c r="E760" s="2" t="str">
        <f t="shared" si="571"/>
        <v>12_Rajiformes</v>
      </c>
      <c r="F760" s="2" t="s">
        <v>1705</v>
      </c>
      <c r="G760" s="2" t="s">
        <v>1706</v>
      </c>
      <c r="H760" s="2" t="s">
        <v>1900</v>
      </c>
      <c r="I760" s="2" t="s">
        <v>1412</v>
      </c>
      <c r="J760" s="2" t="s">
        <v>1901</v>
      </c>
      <c r="K760" s="19" t="str">
        <f t="shared" si="572"/>
        <v>Malacoraja kreffti</v>
      </c>
      <c r="L760" s="20">
        <f>VLOOKUP($K760,GlobSheetPaste!$H$3:$P$1269,2,FALSE)</f>
        <v>63125</v>
      </c>
      <c r="M760" s="20">
        <f>VLOOKUP($K760,GlobSheetPaste!$H$3:$P$1269,3,FALSE)</f>
        <v>48917872</v>
      </c>
      <c r="N760" s="20" t="str">
        <f>VLOOKUP($K760,GlobSheetPaste!$H$3:$P$1269,4,FALSE)</f>
        <v>published</v>
      </c>
      <c r="O760" s="20" t="str">
        <f>VLOOKUP($K760,GlobSheetPaste!$H$3:$P$1269,5,FALSE)</f>
        <v>LC</v>
      </c>
      <c r="P760" s="20">
        <f>VLOOKUP($K760,GlobSheetPaste!$H$3:$P$1269,6,FALSE)</f>
        <v>2007</v>
      </c>
      <c r="Q760" s="20" t="str">
        <f>VLOOKUP($K760,GlobSheetPaste!$H$3:$P$1269,7,FALSE)</f>
        <v>LC</v>
      </c>
      <c r="R760" s="20" t="str">
        <f>VLOOKUP($K760,GlobSheetPaste!$H$3:$P$1269,8,FALSE)</f>
        <v>NA</v>
      </c>
      <c r="S760" s="20" t="str">
        <f t="shared" si="837"/>
        <v>NoChange</v>
      </c>
      <c r="T760" s="20" t="b">
        <f t="shared" si="573"/>
        <v>0</v>
      </c>
      <c r="U760" s="20">
        <f>VLOOKUP($K760,GlobSheetPaste!$H$3:$P$1269,9,FALSE)</f>
        <v>2014</v>
      </c>
      <c r="V760" s="19">
        <v>1000</v>
      </c>
      <c r="W760" s="19">
        <v>1500</v>
      </c>
      <c r="X760" s="2" t="b">
        <f t="shared" ref="X760:Y760" si="849">ISNUMBER(V760)</f>
        <v>1</v>
      </c>
      <c r="Y760" s="2" t="b">
        <f t="shared" si="849"/>
        <v>1</v>
      </c>
      <c r="Z760" s="2" t="s">
        <v>89</v>
      </c>
      <c r="AB760" s="2" t="s">
        <v>178</v>
      </c>
      <c r="AC760" s="24" t="str">
        <f ca="1">IFERROR(__xludf.DUMMYFUNCTION("SPLIT(AB760,""_"")"),"Deepwater")</f>
        <v>Deepwater</v>
      </c>
      <c r="AD760" s="24"/>
      <c r="AE760" s="24">
        <f>VLOOKUP(J760,rangearea210527!$B$2:$C$1159,2,TRUE)</f>
        <v>40232.55659</v>
      </c>
      <c r="AF760" s="26" t="s">
        <v>118</v>
      </c>
      <c r="AG760" s="26">
        <v>57</v>
      </c>
      <c r="AH760" s="26" t="s">
        <v>84</v>
      </c>
      <c r="AI760" s="26" t="s">
        <v>98</v>
      </c>
      <c r="AJ760" s="27" t="s">
        <v>1710</v>
      </c>
      <c r="AK760" s="27"/>
      <c r="AL760" s="26"/>
      <c r="AM760" s="26">
        <v>1</v>
      </c>
      <c r="AN760" s="26">
        <v>0</v>
      </c>
      <c r="AO760" s="29">
        <v>0</v>
      </c>
      <c r="AP760" s="30"/>
      <c r="AQ760" s="30"/>
      <c r="AR760" s="30"/>
      <c r="AS760" s="1">
        <v>0</v>
      </c>
      <c r="AU760" s="1"/>
      <c r="AV760" s="1"/>
      <c r="AW760" s="1">
        <v>0</v>
      </c>
      <c r="AX760" s="1">
        <v>0</v>
      </c>
      <c r="AY760" s="1">
        <v>1</v>
      </c>
      <c r="BC760" s="1">
        <v>1</v>
      </c>
      <c r="BH760" s="1">
        <v>1</v>
      </c>
      <c r="BJ760" s="1">
        <v>1</v>
      </c>
      <c r="BL760" s="1">
        <v>1</v>
      </c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>
        <v>0</v>
      </c>
    </row>
    <row r="761" spans="1:75" ht="15.75" hidden="1" customHeight="1" x14ac:dyDescent="0.3">
      <c r="A761" s="2">
        <v>755</v>
      </c>
      <c r="B761" s="2">
        <v>1</v>
      </c>
      <c r="C761" s="2" t="s">
        <v>1392</v>
      </c>
      <c r="D761" s="1">
        <v>12</v>
      </c>
      <c r="E761" s="2" t="str">
        <f t="shared" si="571"/>
        <v>12_Rajiformes</v>
      </c>
      <c r="F761" s="2" t="s">
        <v>1705</v>
      </c>
      <c r="G761" s="2" t="s">
        <v>1706</v>
      </c>
      <c r="H761" s="2" t="s">
        <v>1900</v>
      </c>
      <c r="I761" s="2" t="s">
        <v>1902</v>
      </c>
      <c r="J761" s="2" t="s">
        <v>1903</v>
      </c>
      <c r="K761" s="19" t="str">
        <f t="shared" si="572"/>
        <v>Malacoraja obscura</v>
      </c>
      <c r="L761" s="20">
        <f>VLOOKUP($K761,GlobSheetPaste!$H$3:$P$1269,2,FALSE)</f>
        <v>63133</v>
      </c>
      <c r="M761" s="20">
        <f>VLOOKUP($K761,GlobSheetPaste!$H$3:$P$1269,3,FALSE)</f>
        <v>3121233</v>
      </c>
      <c r="N761" s="20" t="str">
        <f>VLOOKUP($K761,GlobSheetPaste!$H$3:$P$1269,4,FALSE)</f>
        <v>published</v>
      </c>
      <c r="O761" s="20" t="str">
        <f>VLOOKUP($K761,GlobSheetPaste!$H$3:$P$1269,5,FALSE)</f>
        <v>DD</v>
      </c>
      <c r="P761" s="20">
        <f>VLOOKUP($K761,GlobSheetPaste!$H$3:$P$1269,6,FALSE)</f>
        <v>2007</v>
      </c>
      <c r="Q761" s="20" t="str">
        <f>VLOOKUP($K761,GlobSheetPaste!$H$3:$P$1269,7,FALSE)</f>
        <v>LC</v>
      </c>
      <c r="R761" s="20" t="str">
        <f>VLOOKUP($K761,GlobSheetPaste!$H$3:$P$1269,8,FALSE)</f>
        <v>NA</v>
      </c>
      <c r="S761" s="20" t="str">
        <f t="shared" si="837"/>
        <v>non-genuine change</v>
      </c>
      <c r="T761" s="20" t="b">
        <f t="shared" si="573"/>
        <v>0</v>
      </c>
      <c r="U761" s="22">
        <f>VLOOKUP($K761,GlobSheetPaste!$H$3:$P$1269,9,FALSE)</f>
        <v>43891</v>
      </c>
      <c r="V761" s="19">
        <v>808</v>
      </c>
      <c r="W761" s="19">
        <v>1105</v>
      </c>
      <c r="X761" s="2" t="b">
        <f t="shared" ref="X761:Y761" si="850">ISNUMBER(V761)</f>
        <v>1</v>
      </c>
      <c r="Y761" s="2" t="b">
        <f t="shared" si="850"/>
        <v>1</v>
      </c>
      <c r="Z761" s="2" t="s">
        <v>89</v>
      </c>
      <c r="AB761" s="2" t="s">
        <v>178</v>
      </c>
      <c r="AC761" s="24" t="str">
        <f ca="1">IFERROR(__xludf.DUMMYFUNCTION("SPLIT(AB761,""_"")"),"Deepwater")</f>
        <v>Deepwater</v>
      </c>
      <c r="AD761" s="24"/>
      <c r="AE761" s="24">
        <f>VLOOKUP(J761,rangearea210527!$B$2:$C$1159,2,TRUE)</f>
        <v>2453.2152420000002</v>
      </c>
      <c r="AF761" s="26" t="s">
        <v>118</v>
      </c>
      <c r="AG761" s="26">
        <v>68</v>
      </c>
      <c r="AH761" s="26" t="s">
        <v>84</v>
      </c>
      <c r="AI761" s="26" t="s">
        <v>98</v>
      </c>
      <c r="AJ761" s="27" t="s">
        <v>1710</v>
      </c>
      <c r="AK761" s="27"/>
      <c r="AL761" s="26"/>
      <c r="AM761" s="26">
        <v>1</v>
      </c>
      <c r="AN761" s="26">
        <v>0</v>
      </c>
      <c r="AO761" s="29">
        <v>0</v>
      </c>
      <c r="AP761" s="30"/>
      <c r="AQ761" s="30"/>
      <c r="AR761" s="30"/>
      <c r="AS761" s="1">
        <v>0</v>
      </c>
      <c r="AU761" s="1">
        <v>1</v>
      </c>
      <c r="AV761" s="1"/>
      <c r="AW761" s="1">
        <v>0</v>
      </c>
      <c r="AX761" s="1">
        <v>0</v>
      </c>
      <c r="AY761" s="1">
        <v>1</v>
      </c>
      <c r="BC761" s="1">
        <v>1</v>
      </c>
      <c r="BH761" s="1">
        <v>1</v>
      </c>
      <c r="BJ761" s="1">
        <v>1</v>
      </c>
      <c r="BL761" s="1">
        <v>1</v>
      </c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>
        <v>0</v>
      </c>
    </row>
    <row r="762" spans="1:75" ht="15.75" hidden="1" customHeight="1" x14ac:dyDescent="0.3">
      <c r="A762" s="2">
        <v>756</v>
      </c>
      <c r="B762" s="2">
        <v>1</v>
      </c>
      <c r="C762" s="2" t="s">
        <v>1392</v>
      </c>
      <c r="D762" s="1">
        <v>12</v>
      </c>
      <c r="E762" s="2" t="str">
        <f t="shared" si="571"/>
        <v>12_Rajiformes</v>
      </c>
      <c r="F762" s="2" t="s">
        <v>1705</v>
      </c>
      <c r="G762" s="2" t="s">
        <v>1706</v>
      </c>
      <c r="H762" s="2" t="s">
        <v>1900</v>
      </c>
      <c r="I762" s="2" t="s">
        <v>1904</v>
      </c>
      <c r="J762" s="2" t="s">
        <v>1905</v>
      </c>
      <c r="K762" s="19" t="str">
        <f t="shared" si="572"/>
        <v>Malacoraja senta</v>
      </c>
      <c r="L762" s="20">
        <f>VLOOKUP($K762,GlobSheetPaste!$H$3:$P$1269,2,FALSE)</f>
        <v>161477</v>
      </c>
      <c r="M762" s="20">
        <f>VLOOKUP($K762,GlobSheetPaste!$H$3:$P$1269,3,FALSE)</f>
        <v>124492029</v>
      </c>
      <c r="N762" s="20" t="str">
        <f>VLOOKUP($K762,GlobSheetPaste!$H$3:$P$1269,4,FALSE)</f>
        <v>published</v>
      </c>
      <c r="O762" s="20" t="str">
        <f>VLOOKUP($K762,GlobSheetPaste!$H$3:$P$1269,5,FALSE)</f>
        <v>EN</v>
      </c>
      <c r="P762" s="20">
        <f>VLOOKUP($K762,GlobSheetPaste!$H$3:$P$1269,6,FALSE)</f>
        <v>2004</v>
      </c>
      <c r="Q762" s="20" t="str">
        <f>VLOOKUP($K762,GlobSheetPaste!$H$3:$P$1269,7,FALSE)</f>
        <v>VU</v>
      </c>
      <c r="R762" s="20" t="str">
        <f>VLOOKUP($K762,GlobSheetPaste!$H$3:$P$1269,8,FALSE)</f>
        <v>A2bd</v>
      </c>
      <c r="S762" s="1" t="s">
        <v>81</v>
      </c>
      <c r="T762" s="20" t="b">
        <f t="shared" si="573"/>
        <v>0</v>
      </c>
      <c r="U762" s="22">
        <f>VLOOKUP($K762,GlobSheetPaste!$H$3:$P$1269,9,FALSE)</f>
        <v>43891</v>
      </c>
      <c r="V762" s="19">
        <v>25</v>
      </c>
      <c r="W762" s="19">
        <v>1436</v>
      </c>
      <c r="X762" s="2" t="b">
        <f t="shared" ref="X762:Y762" si="851">ISNUMBER(V762)</f>
        <v>1</v>
      </c>
      <c r="Y762" s="2" t="b">
        <f t="shared" si="851"/>
        <v>1</v>
      </c>
      <c r="Z762" s="2" t="s">
        <v>89</v>
      </c>
      <c r="AB762" s="2" t="s">
        <v>278</v>
      </c>
      <c r="AC762" s="24" t="str">
        <f ca="1">IFERROR(__xludf.DUMMYFUNCTION("SPLIT(AB762,""_"")"),"Deepwater")</f>
        <v>Deepwater</v>
      </c>
      <c r="AD762" s="24" t="str">
        <f ca="1">IFERROR(__xludf.DUMMYFUNCTION("""COMPUTED_VALUE"""),"Coastal")</f>
        <v>Coastal</v>
      </c>
      <c r="AE762" s="24">
        <f>VLOOKUP(J762,rangearea210527!$B$2:$C$1159,2,TRUE)</f>
        <v>1385643.892</v>
      </c>
      <c r="AF762" s="26"/>
      <c r="AG762" s="26">
        <v>71</v>
      </c>
      <c r="AH762" s="26" t="s">
        <v>84</v>
      </c>
      <c r="AI762" s="26" t="s">
        <v>98</v>
      </c>
      <c r="AJ762" s="27" t="s">
        <v>1710</v>
      </c>
      <c r="AK762" s="27"/>
      <c r="AL762" s="26">
        <v>16</v>
      </c>
      <c r="AM762" s="26">
        <v>1</v>
      </c>
      <c r="AN762" s="26">
        <v>0</v>
      </c>
      <c r="AO762" s="29">
        <v>0</v>
      </c>
      <c r="AP762" s="30"/>
      <c r="AQ762" s="30"/>
      <c r="AR762" s="30"/>
      <c r="AS762" s="1">
        <v>0</v>
      </c>
      <c r="AU762" s="1"/>
      <c r="AV762" s="1"/>
      <c r="AW762" s="1">
        <v>1</v>
      </c>
      <c r="AX762" s="1">
        <v>1</v>
      </c>
      <c r="AY762" s="1">
        <v>1</v>
      </c>
      <c r="AZ762" s="1">
        <v>1</v>
      </c>
      <c r="BA762" s="1"/>
      <c r="BB762" s="1"/>
      <c r="BC762" s="1">
        <v>1</v>
      </c>
      <c r="BD762" s="1">
        <v>1</v>
      </c>
      <c r="BJ762" s="1">
        <v>1</v>
      </c>
      <c r="BK762" s="1"/>
      <c r="BL762" s="1">
        <v>1</v>
      </c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>
        <v>0</v>
      </c>
    </row>
    <row r="763" spans="1:75" ht="15.75" hidden="1" customHeight="1" x14ac:dyDescent="0.3">
      <c r="A763" s="2">
        <v>757</v>
      </c>
      <c r="B763" s="2">
        <v>1</v>
      </c>
      <c r="C763" s="2" t="s">
        <v>1392</v>
      </c>
      <c r="D763" s="1">
        <v>12</v>
      </c>
      <c r="E763" s="2" t="str">
        <f t="shared" si="571"/>
        <v>12_Rajiformes</v>
      </c>
      <c r="F763" s="2" t="s">
        <v>1705</v>
      </c>
      <c r="G763" s="2" t="s">
        <v>1706</v>
      </c>
      <c r="H763" s="2" t="s">
        <v>1900</v>
      </c>
      <c r="I763" s="2" t="s">
        <v>1906</v>
      </c>
      <c r="J763" s="2" t="s">
        <v>1907</v>
      </c>
      <c r="K763" s="19" t="str">
        <f t="shared" si="572"/>
        <v>Malacoraja spinacidermis</v>
      </c>
      <c r="L763" s="20">
        <f>VLOOKUP($K763,GlobSheetPaste!$H$3:$P$1269,2,FALSE)</f>
        <v>63126</v>
      </c>
      <c r="M763" s="20">
        <f>VLOOKUP($K763,GlobSheetPaste!$H$3:$P$1269,3,FALSE)</f>
        <v>124461102</v>
      </c>
      <c r="N763" s="20" t="str">
        <f>VLOOKUP($K763,GlobSheetPaste!$H$3:$P$1269,4,FALSE)</f>
        <v>published</v>
      </c>
      <c r="O763" s="20" t="str">
        <f>VLOOKUP($K763,GlobSheetPaste!$H$3:$P$1269,5,FALSE)</f>
        <v>LC</v>
      </c>
      <c r="P763" s="20">
        <f>VLOOKUP($K763,GlobSheetPaste!$H$3:$P$1269,6,FALSE)</f>
        <v>2007</v>
      </c>
      <c r="Q763" s="20" t="str">
        <f>VLOOKUP($K763,GlobSheetPaste!$H$3:$P$1269,7,FALSE)</f>
        <v>LC</v>
      </c>
      <c r="R763" s="20" t="str">
        <f>VLOOKUP($K763,GlobSheetPaste!$H$3:$P$1269,8,FALSE)</f>
        <v>NA</v>
      </c>
      <c r="S763" s="20" t="str">
        <f t="shared" ref="S763:S771" si="852">IF(O763=Q763,"NoChange","non-genuine change")</f>
        <v>NoChange</v>
      </c>
      <c r="T763" s="20" t="b">
        <f t="shared" si="573"/>
        <v>0</v>
      </c>
      <c r="U763" s="22">
        <f>VLOOKUP($K763,GlobSheetPaste!$H$3:$P$1269,9,FALSE)</f>
        <v>43891</v>
      </c>
      <c r="V763" s="19">
        <v>450</v>
      </c>
      <c r="W763" s="19">
        <v>1568</v>
      </c>
      <c r="X763" s="2" t="b">
        <f t="shared" ref="X763:Y763" si="853">ISNUMBER(V763)</f>
        <v>1</v>
      </c>
      <c r="Y763" s="2" t="b">
        <f t="shared" si="853"/>
        <v>1</v>
      </c>
      <c r="Z763" s="2" t="s">
        <v>89</v>
      </c>
      <c r="AB763" s="2" t="s">
        <v>178</v>
      </c>
      <c r="AC763" s="24" t="str">
        <f ca="1">IFERROR(__xludf.DUMMYFUNCTION("SPLIT(AB763,""_"")"),"Deepwater")</f>
        <v>Deepwater</v>
      </c>
      <c r="AD763" s="24"/>
      <c r="AE763" s="24">
        <f>VLOOKUP(J763,rangearea210527!$B$2:$C$1159,2,TRUE)</f>
        <v>1133248.466</v>
      </c>
      <c r="AF763" s="26"/>
      <c r="AG763" s="26">
        <v>64</v>
      </c>
      <c r="AH763" s="26" t="s">
        <v>84</v>
      </c>
      <c r="AI763" s="26" t="s">
        <v>98</v>
      </c>
      <c r="AJ763" s="27" t="s">
        <v>1710</v>
      </c>
      <c r="AK763" s="27"/>
      <c r="AL763" s="26"/>
      <c r="AM763" s="26">
        <v>1</v>
      </c>
      <c r="AN763" s="26">
        <v>0</v>
      </c>
      <c r="AO763" s="29">
        <v>0</v>
      </c>
      <c r="AP763" s="30"/>
      <c r="AQ763" s="30"/>
      <c r="AR763" s="30"/>
      <c r="AS763" s="1">
        <v>0</v>
      </c>
      <c r="AU763" s="1"/>
      <c r="AV763" s="1"/>
      <c r="AW763" s="1">
        <v>0</v>
      </c>
      <c r="AX763" s="1">
        <v>0</v>
      </c>
      <c r="AY763" s="1">
        <v>1</v>
      </c>
      <c r="BC763" s="1">
        <v>1</v>
      </c>
      <c r="BJ763" s="1">
        <v>1</v>
      </c>
      <c r="BK763" s="1"/>
      <c r="BL763" s="1">
        <v>1</v>
      </c>
      <c r="BM763" s="1"/>
      <c r="BN763" s="1"/>
      <c r="BO763" s="1"/>
      <c r="BP763" s="1"/>
      <c r="BQ763" s="1"/>
      <c r="BR763" s="1"/>
      <c r="BS763" s="1"/>
      <c r="BT763" s="1">
        <v>1</v>
      </c>
      <c r="BU763" s="1"/>
      <c r="BV763" s="1"/>
      <c r="BW763" s="1">
        <v>0</v>
      </c>
    </row>
    <row r="764" spans="1:75" ht="15.75" hidden="1" customHeight="1" x14ac:dyDescent="0.3">
      <c r="A764" s="2">
        <v>758</v>
      </c>
      <c r="B764" s="2">
        <v>1</v>
      </c>
      <c r="C764" s="2" t="s">
        <v>1392</v>
      </c>
      <c r="D764" s="1">
        <v>12</v>
      </c>
      <c r="E764" s="2" t="str">
        <f t="shared" si="571"/>
        <v>12_Rajiformes</v>
      </c>
      <c r="F764" s="2" t="s">
        <v>1705</v>
      </c>
      <c r="G764" s="2" t="s">
        <v>1706</v>
      </c>
      <c r="H764" s="2" t="s">
        <v>1908</v>
      </c>
      <c r="I764" s="2" t="s">
        <v>176</v>
      </c>
      <c r="J764" s="2" t="s">
        <v>1909</v>
      </c>
      <c r="K764" s="19" t="str">
        <f t="shared" si="572"/>
        <v>Neoraja africana</v>
      </c>
      <c r="L764" s="20">
        <f>VLOOKUP($K764,GlobSheetPaste!$H$3:$P$1269,2,FALSE)</f>
        <v>161347</v>
      </c>
      <c r="M764" s="20">
        <f>VLOOKUP($K764,GlobSheetPaste!$H$3:$P$1269,3,FALSE)</f>
        <v>124469850</v>
      </c>
      <c r="N764" s="20" t="str">
        <f>VLOOKUP($K764,GlobSheetPaste!$H$3:$P$1269,4,FALSE)</f>
        <v>submitted</v>
      </c>
      <c r="O764" s="20" t="str">
        <f>VLOOKUP($K764,GlobSheetPaste!$H$3:$P$1269,5,FALSE)</f>
        <v>DD</v>
      </c>
      <c r="P764" s="20">
        <f>VLOOKUP($K764,GlobSheetPaste!$H$3:$P$1269,6,FALSE)</f>
        <v>2006</v>
      </c>
      <c r="Q764" s="20" t="str">
        <f>VLOOKUP($K764,GlobSheetPaste!$H$3:$P$1269,7,FALSE)</f>
        <v>LC</v>
      </c>
      <c r="R764" s="20" t="str">
        <f>VLOOKUP($K764,GlobSheetPaste!$H$3:$P$1269,8,FALSE)</f>
        <v>NA</v>
      </c>
      <c r="S764" s="20" t="str">
        <f t="shared" si="852"/>
        <v>non-genuine change</v>
      </c>
      <c r="T764" s="20" t="b">
        <f t="shared" si="573"/>
        <v>0</v>
      </c>
      <c r="U764" s="20" t="str">
        <f>VLOOKUP($K764,GlobSheetPaste!$H$3:$P$1269,9,FALSE)</f>
        <v>Submitted 201103</v>
      </c>
      <c r="V764" s="19">
        <v>900</v>
      </c>
      <c r="W764" s="19">
        <v>1550</v>
      </c>
      <c r="X764" s="2" t="b">
        <f t="shared" ref="X764:Y764" si="854">ISNUMBER(V764)</f>
        <v>1</v>
      </c>
      <c r="Y764" s="2" t="b">
        <f t="shared" si="854"/>
        <v>1</v>
      </c>
      <c r="Z764" s="2" t="s">
        <v>89</v>
      </c>
      <c r="AB764" s="2" t="s">
        <v>178</v>
      </c>
      <c r="AC764" s="24" t="str">
        <f ca="1">IFERROR(__xludf.DUMMYFUNCTION("SPLIT(AB764,""_"")"),"Deepwater")</f>
        <v>Deepwater</v>
      </c>
      <c r="AD764" s="24"/>
      <c r="AE764" s="24">
        <f>VLOOKUP(J764,rangearea210527!$B$2:$C$1159,2,TRUE)</f>
        <v>17166.158240000001</v>
      </c>
      <c r="AF764" s="26" t="s">
        <v>118</v>
      </c>
      <c r="AG764" s="26">
        <v>30.4</v>
      </c>
      <c r="AH764" s="26" t="s">
        <v>84</v>
      </c>
      <c r="AI764" s="26" t="s">
        <v>85</v>
      </c>
      <c r="AJ764" s="27" t="s">
        <v>1734</v>
      </c>
      <c r="AK764" s="27"/>
      <c r="AL764" s="26"/>
      <c r="AM764" s="26">
        <v>1</v>
      </c>
      <c r="AN764" s="26">
        <v>0</v>
      </c>
      <c r="AO764" s="29">
        <v>0</v>
      </c>
      <c r="AP764" s="30"/>
      <c r="AQ764" s="30"/>
      <c r="AR764" s="30"/>
      <c r="AS764" s="1">
        <v>0</v>
      </c>
      <c r="AU764" s="1"/>
      <c r="AV764" s="1"/>
      <c r="AW764" s="1">
        <v>0</v>
      </c>
      <c r="AX764" s="1">
        <v>0</v>
      </c>
      <c r="AY764" s="1">
        <v>1</v>
      </c>
      <c r="BC764" s="1">
        <v>1</v>
      </c>
      <c r="BH764" s="1">
        <v>1</v>
      </c>
      <c r="BJ764" s="1">
        <v>1</v>
      </c>
      <c r="BL764" s="1">
        <v>1</v>
      </c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>
        <v>0</v>
      </c>
    </row>
    <row r="765" spans="1:75" ht="15.75" hidden="1" customHeight="1" x14ac:dyDescent="0.3">
      <c r="A765" s="2">
        <v>759</v>
      </c>
      <c r="B765" s="2">
        <v>1</v>
      </c>
      <c r="C765" s="2" t="s">
        <v>1392</v>
      </c>
      <c r="D765" s="1">
        <v>12</v>
      </c>
      <c r="E765" s="2" t="str">
        <f t="shared" si="571"/>
        <v>12_Rajiformes</v>
      </c>
      <c r="F765" s="2" t="s">
        <v>1705</v>
      </c>
      <c r="G765" s="2" t="s">
        <v>1706</v>
      </c>
      <c r="H765" s="2" t="s">
        <v>1908</v>
      </c>
      <c r="I765" s="2" t="s">
        <v>1910</v>
      </c>
      <c r="J765" s="2" t="s">
        <v>1911</v>
      </c>
      <c r="K765" s="19" t="str">
        <f t="shared" si="572"/>
        <v>Neoraja caerulea</v>
      </c>
      <c r="L765" s="20">
        <f>VLOOKUP($K765,GlobSheetPaste!$H$3:$P$1269,2,FALSE)</f>
        <v>161666</v>
      </c>
      <c r="M765" s="20">
        <f>VLOOKUP($K765,GlobSheetPaste!$H$3:$P$1269,3,FALSE)</f>
        <v>48908962</v>
      </c>
      <c r="N765" s="20" t="str">
        <f>VLOOKUP($K765,GlobSheetPaste!$H$3:$P$1269,4,FALSE)</f>
        <v>published</v>
      </c>
      <c r="O765" s="20" t="str">
        <f>VLOOKUP($K765,GlobSheetPaste!$H$3:$P$1269,5,FALSE)</f>
        <v>DD</v>
      </c>
      <c r="P765" s="20">
        <f>VLOOKUP($K765,GlobSheetPaste!$H$3:$P$1269,6,FALSE)</f>
        <v>2004</v>
      </c>
      <c r="Q765" s="20" t="str">
        <f>VLOOKUP($K765,GlobSheetPaste!$H$3:$P$1269,7,FALSE)</f>
        <v>LC</v>
      </c>
      <c r="R765" s="20" t="str">
        <f>VLOOKUP($K765,GlobSheetPaste!$H$3:$P$1269,8,FALSE)</f>
        <v>NA</v>
      </c>
      <c r="S765" s="20" t="str">
        <f t="shared" si="852"/>
        <v>non-genuine change</v>
      </c>
      <c r="T765" s="20" t="b">
        <f t="shared" si="573"/>
        <v>0</v>
      </c>
      <c r="U765" s="20">
        <f>VLOOKUP($K765,GlobSheetPaste!$H$3:$P$1269,9,FALSE)</f>
        <v>2014</v>
      </c>
      <c r="V765" s="19">
        <v>600</v>
      </c>
      <c r="W765" s="19">
        <v>1540</v>
      </c>
      <c r="X765" s="2" t="b">
        <f t="shared" ref="X765:Y765" si="855">ISNUMBER(V765)</f>
        <v>1</v>
      </c>
      <c r="Y765" s="2" t="b">
        <f t="shared" si="855"/>
        <v>1</v>
      </c>
      <c r="Z765" s="2" t="s">
        <v>89</v>
      </c>
      <c r="AB765" s="2" t="s">
        <v>178</v>
      </c>
      <c r="AC765" s="24" t="str">
        <f ca="1">IFERROR(__xludf.DUMMYFUNCTION("SPLIT(AB765,""_"")"),"Deepwater")</f>
        <v>Deepwater</v>
      </c>
      <c r="AD765" s="24"/>
      <c r="AE765" s="24">
        <f>VLOOKUP(J765,rangearea210527!$B$2:$C$1159,2,TRUE)</f>
        <v>99491.865099999995</v>
      </c>
      <c r="AF765" s="26" t="s">
        <v>118</v>
      </c>
      <c r="AG765" s="26">
        <v>32</v>
      </c>
      <c r="AH765" s="26" t="s">
        <v>84</v>
      </c>
      <c r="AI765" s="26" t="s">
        <v>85</v>
      </c>
      <c r="AJ765" s="27" t="s">
        <v>1734</v>
      </c>
      <c r="AK765" s="27"/>
      <c r="AL765" s="26"/>
      <c r="AM765" s="26">
        <v>1</v>
      </c>
      <c r="AN765" s="26">
        <v>0</v>
      </c>
      <c r="AO765" s="29">
        <v>0</v>
      </c>
      <c r="AP765" s="30"/>
      <c r="AQ765" s="30"/>
      <c r="AR765" s="30"/>
      <c r="AS765" s="1">
        <v>0</v>
      </c>
      <c r="AU765" s="1"/>
      <c r="AV765" s="1"/>
      <c r="AW765" s="1">
        <v>0</v>
      </c>
      <c r="AX765" s="1">
        <v>0</v>
      </c>
      <c r="AY765" s="1">
        <v>1</v>
      </c>
      <c r="BC765" s="1">
        <v>1</v>
      </c>
      <c r="BH765" s="1">
        <v>1</v>
      </c>
      <c r="BJ765" s="1">
        <v>1</v>
      </c>
      <c r="BK765" s="1"/>
      <c r="BL765" s="1">
        <v>1</v>
      </c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>
        <v>0</v>
      </c>
    </row>
    <row r="766" spans="1:75" ht="15.75" hidden="1" customHeight="1" x14ac:dyDescent="0.3">
      <c r="A766" s="2">
        <v>760</v>
      </c>
      <c r="B766" s="2">
        <v>1</v>
      </c>
      <c r="C766" s="2" t="s">
        <v>1392</v>
      </c>
      <c r="D766" s="1">
        <v>12</v>
      </c>
      <c r="E766" s="2" t="str">
        <f t="shared" si="571"/>
        <v>12_Rajiformes</v>
      </c>
      <c r="F766" s="2" t="s">
        <v>1705</v>
      </c>
      <c r="G766" s="2" t="s">
        <v>1706</v>
      </c>
      <c r="H766" s="2" t="s">
        <v>1908</v>
      </c>
      <c r="I766" s="2" t="s">
        <v>1912</v>
      </c>
      <c r="J766" s="2" t="s">
        <v>1913</v>
      </c>
      <c r="K766" s="19" t="str">
        <f t="shared" si="572"/>
        <v>Neoraja carolinensis</v>
      </c>
      <c r="L766" s="20">
        <f>VLOOKUP($K766,GlobSheetPaste!$H$3:$P$1269,2,FALSE)</f>
        <v>161522</v>
      </c>
      <c r="M766" s="20">
        <f>VLOOKUP($K766,GlobSheetPaste!$H$3:$P$1269,3,FALSE)</f>
        <v>124499503</v>
      </c>
      <c r="N766" s="20" t="str">
        <f>VLOOKUP($K766,GlobSheetPaste!$H$3:$P$1269,4,FALSE)</f>
        <v>published</v>
      </c>
      <c r="O766" s="20" t="str">
        <f>VLOOKUP($K766,GlobSheetPaste!$H$3:$P$1269,5,FALSE)</f>
        <v>DD</v>
      </c>
      <c r="P766" s="20">
        <f>VLOOKUP($K766,GlobSheetPaste!$H$3:$P$1269,6,FALSE)</f>
        <v>2007</v>
      </c>
      <c r="Q766" s="20" t="str">
        <f>VLOOKUP($K766,GlobSheetPaste!$H$3:$P$1269,7,FALSE)</f>
        <v>LC</v>
      </c>
      <c r="R766" s="20" t="str">
        <f>VLOOKUP($K766,GlobSheetPaste!$H$3:$P$1269,8,FALSE)</f>
        <v>NA</v>
      </c>
      <c r="S766" s="20" t="str">
        <f t="shared" si="852"/>
        <v>non-genuine change</v>
      </c>
      <c r="T766" s="20" t="b">
        <f t="shared" si="573"/>
        <v>0</v>
      </c>
      <c r="U766" s="22">
        <f>VLOOKUP($K766,GlobSheetPaste!$H$3:$P$1269,9,FALSE)</f>
        <v>43891</v>
      </c>
      <c r="V766" s="19">
        <v>695</v>
      </c>
      <c r="W766" s="19">
        <v>1010</v>
      </c>
      <c r="X766" s="2" t="b">
        <f t="shared" ref="X766:Y766" si="856">ISNUMBER(V766)</f>
        <v>1</v>
      </c>
      <c r="Y766" s="2" t="b">
        <f t="shared" si="856"/>
        <v>1</v>
      </c>
      <c r="Z766" s="2" t="s">
        <v>89</v>
      </c>
      <c r="AB766" s="2" t="s">
        <v>178</v>
      </c>
      <c r="AC766" s="24" t="str">
        <f ca="1">IFERROR(__xludf.DUMMYFUNCTION("SPLIT(AB766,""_"")"),"Deepwater")</f>
        <v>Deepwater</v>
      </c>
      <c r="AD766" s="24"/>
      <c r="AE766" s="24">
        <f>VLOOKUP(J766,rangearea210527!$B$2:$C$1159,2,TRUE)</f>
        <v>99491.865099999995</v>
      </c>
      <c r="AF766" s="26" t="s">
        <v>118</v>
      </c>
      <c r="AG766" s="26">
        <v>29</v>
      </c>
      <c r="AH766" s="26" t="s">
        <v>84</v>
      </c>
      <c r="AI766" s="26" t="s">
        <v>85</v>
      </c>
      <c r="AJ766" s="27" t="s">
        <v>1734</v>
      </c>
      <c r="AK766" s="27"/>
      <c r="AL766" s="26"/>
      <c r="AM766" s="26">
        <v>1</v>
      </c>
      <c r="AN766" s="26">
        <v>0</v>
      </c>
      <c r="AO766" s="29">
        <v>0</v>
      </c>
      <c r="AP766" s="30"/>
      <c r="AQ766" s="30"/>
      <c r="AR766" s="30"/>
      <c r="AS766" s="1">
        <v>0</v>
      </c>
      <c r="AU766" s="1"/>
      <c r="AV766" s="1">
        <v>1</v>
      </c>
      <c r="AW766" s="1">
        <v>0</v>
      </c>
      <c r="AX766" s="1">
        <v>0</v>
      </c>
      <c r="AY766" s="1">
        <v>1</v>
      </c>
      <c r="BC766" s="1">
        <v>1</v>
      </c>
      <c r="BH766" s="1">
        <v>1</v>
      </c>
      <c r="BJ766" s="1">
        <v>1</v>
      </c>
      <c r="BK766" s="1"/>
      <c r="BL766" s="1">
        <v>1</v>
      </c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>
        <v>0</v>
      </c>
    </row>
    <row r="767" spans="1:75" ht="15.75" hidden="1" customHeight="1" x14ac:dyDescent="0.3">
      <c r="A767" s="2">
        <v>761</v>
      </c>
      <c r="B767" s="2">
        <v>1</v>
      </c>
      <c r="C767" s="2" t="s">
        <v>1392</v>
      </c>
      <c r="D767" s="1">
        <v>12</v>
      </c>
      <c r="E767" s="2" t="str">
        <f t="shared" ref="E767:E1021" si="857">CONCATENATE(D767,"_",F767)</f>
        <v>12_Rajiformes</v>
      </c>
      <c r="F767" s="2" t="s">
        <v>1705</v>
      </c>
      <c r="G767" s="2" t="s">
        <v>1706</v>
      </c>
      <c r="H767" s="2" t="s">
        <v>1908</v>
      </c>
      <c r="I767" s="2" t="s">
        <v>1914</v>
      </c>
      <c r="J767" s="2" t="s">
        <v>1915</v>
      </c>
      <c r="K767" s="19" t="str">
        <f t="shared" ref="K767:K899" si="858">CONCATENATE(H767," ",I767)</f>
        <v>Neoraja iberica</v>
      </c>
      <c r="L767" s="20">
        <f>VLOOKUP($K767,GlobSheetPaste!$H$3:$P$1269,2,FALSE)</f>
        <v>161383</v>
      </c>
      <c r="M767" s="20">
        <f>VLOOKUP($K767,GlobSheetPaste!$H$3:$P$1269,3,FALSE)</f>
        <v>48912976</v>
      </c>
      <c r="N767" s="20" t="str">
        <f>VLOOKUP($K767,GlobSheetPaste!$H$3:$P$1269,4,FALSE)</f>
        <v>published</v>
      </c>
      <c r="O767" s="20" t="str">
        <f>VLOOKUP($K767,GlobSheetPaste!$H$3:$P$1269,5,FALSE)</f>
        <v>DD</v>
      </c>
      <c r="P767" s="20">
        <f>VLOOKUP($K767,GlobSheetPaste!$H$3:$P$1269,6,FALSE)</f>
        <v>2008</v>
      </c>
      <c r="Q767" s="20" t="str">
        <f>VLOOKUP($K767,GlobSheetPaste!$H$3:$P$1269,7,FALSE)</f>
        <v>LC</v>
      </c>
      <c r="R767" s="20" t="str">
        <f>VLOOKUP($K767,GlobSheetPaste!$H$3:$P$1269,8,FALSE)</f>
        <v>NA</v>
      </c>
      <c r="S767" s="20" t="str">
        <f t="shared" si="852"/>
        <v>non-genuine change</v>
      </c>
      <c r="T767" s="20" t="b">
        <f t="shared" ref="T767:T1021" si="859">Q767=S767</f>
        <v>0</v>
      </c>
      <c r="U767" s="20">
        <f>VLOOKUP($K767,GlobSheetPaste!$H$3:$P$1269,9,FALSE)</f>
        <v>2014</v>
      </c>
      <c r="V767" s="19">
        <v>270</v>
      </c>
      <c r="W767" s="19">
        <v>784</v>
      </c>
      <c r="X767" s="2" t="b">
        <f t="shared" ref="X767:Y767" si="860">ISNUMBER(V767)</f>
        <v>1</v>
      </c>
      <c r="Y767" s="2" t="b">
        <f t="shared" si="860"/>
        <v>1</v>
      </c>
      <c r="Z767" s="2" t="s">
        <v>89</v>
      </c>
      <c r="AB767" s="2" t="s">
        <v>178</v>
      </c>
      <c r="AC767" s="24" t="str">
        <f ca="1">IFERROR(__xludf.DUMMYFUNCTION("SPLIT(AB767,""_"")"),"Deepwater")</f>
        <v>Deepwater</v>
      </c>
      <c r="AD767" s="24"/>
      <c r="AE767" s="24">
        <f>VLOOKUP(J767,rangearea210527!$B$2:$C$1159,2,TRUE)</f>
        <v>27569.0952</v>
      </c>
      <c r="AF767" s="26" t="s">
        <v>118</v>
      </c>
      <c r="AG767" s="26">
        <v>32.700000000000003</v>
      </c>
      <c r="AH767" s="26" t="s">
        <v>84</v>
      </c>
      <c r="AI767" s="26" t="s">
        <v>85</v>
      </c>
      <c r="AJ767" s="27" t="s">
        <v>1734</v>
      </c>
      <c r="AK767" s="27"/>
      <c r="AL767" s="26"/>
      <c r="AM767" s="26">
        <v>1</v>
      </c>
      <c r="AN767" s="26">
        <v>0</v>
      </c>
      <c r="AO767" s="29">
        <v>0</v>
      </c>
      <c r="AP767" s="30"/>
      <c r="AQ767" s="30"/>
      <c r="AR767" s="30"/>
      <c r="AS767" s="1">
        <v>0</v>
      </c>
      <c r="AU767" s="1"/>
      <c r="AV767" s="1"/>
      <c r="AW767" s="1">
        <v>0</v>
      </c>
      <c r="AX767" s="1">
        <v>0</v>
      </c>
      <c r="AY767" s="1">
        <v>1</v>
      </c>
      <c r="BC767" s="1">
        <v>1</v>
      </c>
      <c r="BH767" s="1">
        <v>1</v>
      </c>
      <c r="BJ767" s="1">
        <v>1</v>
      </c>
      <c r="BL767" s="1">
        <v>1</v>
      </c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>
        <v>0</v>
      </c>
    </row>
    <row r="768" spans="1:75" ht="15.75" hidden="1" customHeight="1" x14ac:dyDescent="0.3">
      <c r="A768" s="2">
        <v>762</v>
      </c>
      <c r="B768" s="2">
        <v>1</v>
      </c>
      <c r="C768" s="2" t="s">
        <v>1392</v>
      </c>
      <c r="D768" s="1">
        <v>12</v>
      </c>
      <c r="E768" s="2" t="str">
        <f t="shared" si="857"/>
        <v>12_Rajiformes</v>
      </c>
      <c r="F768" s="2" t="s">
        <v>1705</v>
      </c>
      <c r="G768" s="2" t="s">
        <v>1706</v>
      </c>
      <c r="H768" s="2" t="s">
        <v>1908</v>
      </c>
      <c r="I768" s="2" t="s">
        <v>1916</v>
      </c>
      <c r="J768" s="2" t="s">
        <v>1917</v>
      </c>
      <c r="K768" s="19" t="str">
        <f t="shared" si="858"/>
        <v>Neoraja stehmanni</v>
      </c>
      <c r="L768" s="20">
        <f>VLOOKUP($K768,GlobSheetPaste!$H$3:$P$1269,2,FALSE)</f>
        <v>44615</v>
      </c>
      <c r="M768" s="20">
        <f>VLOOKUP($K768,GlobSheetPaste!$H$3:$P$1269,3,FALSE)</f>
        <v>124435680</v>
      </c>
      <c r="N768" s="20" t="str">
        <f>VLOOKUP($K768,GlobSheetPaste!$H$3:$P$1269,4,FALSE)</f>
        <v>published</v>
      </c>
      <c r="O768" s="20" t="str">
        <f>VLOOKUP($K768,GlobSheetPaste!$H$3:$P$1269,5,FALSE)</f>
        <v>DD</v>
      </c>
      <c r="P768" s="20">
        <f>VLOOKUP($K768,GlobSheetPaste!$H$3:$P$1269,6,FALSE)</f>
        <v>2004</v>
      </c>
      <c r="Q768" s="20" t="str">
        <f>VLOOKUP($K768,GlobSheetPaste!$H$3:$P$1269,7,FALSE)</f>
        <v>LC</v>
      </c>
      <c r="R768" s="20" t="str">
        <f>VLOOKUP($K768,GlobSheetPaste!$H$3:$P$1269,8,FALSE)</f>
        <v>NA</v>
      </c>
      <c r="S768" s="20" t="str">
        <f t="shared" si="852"/>
        <v>non-genuine change</v>
      </c>
      <c r="T768" s="20" t="b">
        <f t="shared" si="859"/>
        <v>0</v>
      </c>
      <c r="U768" s="20">
        <f>VLOOKUP($K768,GlobSheetPaste!$H$3:$P$1269,9,FALSE)</f>
        <v>2018</v>
      </c>
      <c r="V768" s="19">
        <v>102</v>
      </c>
      <c r="W768" s="19">
        <v>1025</v>
      </c>
      <c r="X768" s="2" t="b">
        <f t="shared" ref="X768:Y768" si="861">ISNUMBER(V768)</f>
        <v>1</v>
      </c>
      <c r="Y768" s="2" t="b">
        <f t="shared" si="861"/>
        <v>1</v>
      </c>
      <c r="Z768" s="2" t="s">
        <v>89</v>
      </c>
      <c r="AB768" s="2" t="s">
        <v>178</v>
      </c>
      <c r="AC768" s="24" t="str">
        <f ca="1">IFERROR(__xludf.DUMMYFUNCTION("SPLIT(AB768,""_"")"),"Deepwater")</f>
        <v>Deepwater</v>
      </c>
      <c r="AD768" s="24"/>
      <c r="AE768" s="24">
        <f>VLOOKUP(J768,rangearea210527!$B$2:$C$1159,2,TRUE)</f>
        <v>111685.9624</v>
      </c>
      <c r="AF768" s="26" t="s">
        <v>118</v>
      </c>
      <c r="AG768" s="26">
        <v>38</v>
      </c>
      <c r="AH768" s="26" t="s">
        <v>84</v>
      </c>
      <c r="AI768" s="26" t="s">
        <v>85</v>
      </c>
      <c r="AJ768" s="27" t="s">
        <v>1734</v>
      </c>
      <c r="AK768" s="27"/>
      <c r="AL768" s="26"/>
      <c r="AM768" s="26">
        <v>1</v>
      </c>
      <c r="AN768" s="26">
        <v>0</v>
      </c>
      <c r="AO768" s="29">
        <v>0</v>
      </c>
      <c r="AP768" s="30"/>
      <c r="AQ768" s="30"/>
      <c r="AR768" s="30"/>
      <c r="AS768" s="1">
        <v>0</v>
      </c>
      <c r="AU768" s="1"/>
      <c r="AV768" s="1"/>
      <c r="AW768" s="1">
        <v>0</v>
      </c>
      <c r="AX768" s="1">
        <v>0</v>
      </c>
      <c r="AY768" s="1">
        <v>1</v>
      </c>
      <c r="BC768" s="1">
        <v>1</v>
      </c>
      <c r="BH768" s="1">
        <v>1</v>
      </c>
      <c r="BJ768" s="1">
        <v>1</v>
      </c>
      <c r="BL768" s="1">
        <v>1</v>
      </c>
      <c r="BM768" s="1"/>
      <c r="BN768" s="1"/>
      <c r="BO768" s="1"/>
      <c r="BP768" s="1"/>
      <c r="BQ768" s="1"/>
      <c r="BR768" s="1"/>
      <c r="BS768" s="1"/>
      <c r="BT768" s="1">
        <v>1</v>
      </c>
      <c r="BU768" s="1"/>
      <c r="BV768" s="1"/>
      <c r="BW768" s="1">
        <v>0</v>
      </c>
    </row>
    <row r="769" spans="1:75" ht="15.75" hidden="1" customHeight="1" x14ac:dyDescent="0.3">
      <c r="A769" s="2">
        <v>763</v>
      </c>
      <c r="B769" s="2">
        <v>1</v>
      </c>
      <c r="C769" s="2" t="s">
        <v>1392</v>
      </c>
      <c r="D769" s="1">
        <v>12</v>
      </c>
      <c r="E769" s="2" t="str">
        <f t="shared" si="857"/>
        <v>12_Rajiformes</v>
      </c>
      <c r="F769" s="2" t="s">
        <v>1705</v>
      </c>
      <c r="G769" s="2" t="s">
        <v>1706</v>
      </c>
      <c r="H769" s="2" t="s">
        <v>1918</v>
      </c>
      <c r="I769" s="2" t="s">
        <v>1919</v>
      </c>
      <c r="J769" s="2" t="s">
        <v>1920</v>
      </c>
      <c r="K769" s="19" t="str">
        <f t="shared" si="858"/>
        <v>Okamejei acutispina</v>
      </c>
      <c r="L769" s="20">
        <f>VLOOKUP($K769,GlobSheetPaste!$H$3:$P$1269,2,FALSE)</f>
        <v>161636</v>
      </c>
      <c r="M769" s="20">
        <f>VLOOKUP($K769,GlobSheetPaste!$H$3:$P$1269,3,FALSE)</f>
        <v>124519140</v>
      </c>
      <c r="N769" s="20" t="str">
        <f>VLOOKUP($K769,GlobSheetPaste!$H$3:$P$1269,4,FALSE)</f>
        <v>published</v>
      </c>
      <c r="O769" s="20" t="str">
        <f>VLOOKUP($K769,GlobSheetPaste!$H$3:$P$1269,5,FALSE)</f>
        <v>DD</v>
      </c>
      <c r="P769" s="20">
        <f>VLOOKUP($K769,GlobSheetPaste!$H$3:$P$1269,6,FALSE)</f>
        <v>2007</v>
      </c>
      <c r="Q769" s="20" t="str">
        <f>VLOOKUP($K769,GlobSheetPaste!$H$3:$P$1269,7,FALSE)</f>
        <v>VU</v>
      </c>
      <c r="R769" s="20" t="str">
        <f>VLOOKUP($K769,GlobSheetPaste!$H$3:$P$1269,8,FALSE)</f>
        <v>A2d</v>
      </c>
      <c r="S769" s="20" t="str">
        <f t="shared" si="852"/>
        <v>non-genuine change</v>
      </c>
      <c r="T769" s="20" t="b">
        <f t="shared" si="859"/>
        <v>0</v>
      </c>
      <c r="U769" s="22">
        <f>VLOOKUP($K769,GlobSheetPaste!$H$3:$P$1269,9,FALSE)</f>
        <v>44197</v>
      </c>
      <c r="V769" s="19">
        <v>25</v>
      </c>
      <c r="W769" s="19">
        <v>150</v>
      </c>
      <c r="X769" s="2" t="b">
        <f t="shared" ref="X769:Y769" si="862">ISNUMBER(V769)</f>
        <v>1</v>
      </c>
      <c r="Y769" s="2" t="b">
        <f t="shared" si="862"/>
        <v>1</v>
      </c>
      <c r="Z769" s="2" t="s">
        <v>89</v>
      </c>
      <c r="AB769" s="2" t="s">
        <v>83</v>
      </c>
      <c r="AC769" s="24" t="str">
        <f ca="1">IFERROR(__xludf.DUMMYFUNCTION("SPLIT(AB769,""_"")"),"Coastal")</f>
        <v>Coastal</v>
      </c>
      <c r="AD769" s="24"/>
      <c r="AE769" s="24">
        <f>VLOOKUP(J769,rangearea210527!$B$2:$C$1159,2,TRUE)</f>
        <v>598124.90509999997</v>
      </c>
      <c r="AF769" s="26"/>
      <c r="AG769" s="26">
        <v>45</v>
      </c>
      <c r="AH769" s="26" t="s">
        <v>84</v>
      </c>
      <c r="AI769" s="26" t="s">
        <v>85</v>
      </c>
      <c r="AJ769" s="27" t="s">
        <v>1734</v>
      </c>
      <c r="AK769" s="27"/>
      <c r="AL769" s="26">
        <v>10.199999999999999</v>
      </c>
      <c r="AM769" s="26">
        <v>0</v>
      </c>
      <c r="AN769" s="26">
        <v>0</v>
      </c>
      <c r="AO769" s="29">
        <v>0</v>
      </c>
      <c r="AP769" s="30"/>
      <c r="AQ769" s="30"/>
      <c r="AR769" s="30"/>
      <c r="AS769" s="1">
        <v>0</v>
      </c>
      <c r="AU769" s="1"/>
      <c r="AV769" s="1"/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B769" s="1">
        <v>1</v>
      </c>
      <c r="BJ769" s="1">
        <v>1</v>
      </c>
      <c r="BK769" s="1">
        <v>1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>
        <v>0</v>
      </c>
    </row>
    <row r="770" spans="1:75" ht="15.75" hidden="1" customHeight="1" x14ac:dyDescent="0.3">
      <c r="A770" s="2">
        <v>764</v>
      </c>
      <c r="B770" s="2">
        <v>1</v>
      </c>
      <c r="C770" s="2" t="s">
        <v>1392</v>
      </c>
      <c r="D770" s="1">
        <v>12</v>
      </c>
      <c r="E770" s="2" t="str">
        <f t="shared" si="857"/>
        <v>12_Rajiformes</v>
      </c>
      <c r="F770" s="2" t="s">
        <v>1705</v>
      </c>
      <c r="G770" s="2" t="s">
        <v>1706</v>
      </c>
      <c r="H770" s="2" t="s">
        <v>1918</v>
      </c>
      <c r="I770" s="2" t="s">
        <v>1921</v>
      </c>
      <c r="J770" s="2" t="s">
        <v>1922</v>
      </c>
      <c r="K770" s="19" t="str">
        <f t="shared" si="858"/>
        <v>Okamejei arafurensis</v>
      </c>
      <c r="L770" s="20">
        <f>VLOOKUP($K770,GlobSheetPaste!$H$3:$P$1269,2,FALSE)</f>
        <v>195469</v>
      </c>
      <c r="M770" s="20">
        <f>VLOOKUP($K770,GlobSheetPaste!$H$3:$P$1269,3,FALSE)</f>
        <v>68637757</v>
      </c>
      <c r="N770" s="20" t="str">
        <f>VLOOKUP($K770,GlobSheetPaste!$H$3:$P$1269,4,FALSE)</f>
        <v>published</v>
      </c>
      <c r="O770" s="20" t="str">
        <f>VLOOKUP($K770,GlobSheetPaste!$H$3:$P$1269,5,FALSE)</f>
        <v>LC</v>
      </c>
      <c r="P770" s="20">
        <f>VLOOKUP($K770,GlobSheetPaste!$H$3:$P$1269,6,FALSE)</f>
        <v>2010</v>
      </c>
      <c r="Q770" s="20" t="str">
        <f>VLOOKUP($K770,GlobSheetPaste!$H$3:$P$1269,7,FALSE)</f>
        <v>LC</v>
      </c>
      <c r="R770" s="20" t="str">
        <f>VLOOKUP($K770,GlobSheetPaste!$H$3:$P$1269,8,FALSE)</f>
        <v>NA</v>
      </c>
      <c r="S770" s="20" t="str">
        <f t="shared" si="852"/>
        <v>NoChange</v>
      </c>
      <c r="T770" s="20" t="b">
        <f t="shared" si="859"/>
        <v>0</v>
      </c>
      <c r="U770" s="20">
        <f>VLOOKUP($K770,GlobSheetPaste!$H$3:$P$1269,9,FALSE)</f>
        <v>2015</v>
      </c>
      <c r="V770" s="19">
        <v>179</v>
      </c>
      <c r="W770" s="19">
        <v>298</v>
      </c>
      <c r="X770" s="2" t="b">
        <f t="shared" ref="X770:Y770" si="863">ISNUMBER(V770)</f>
        <v>1</v>
      </c>
      <c r="Y770" s="2" t="b">
        <f t="shared" si="863"/>
        <v>1</v>
      </c>
      <c r="Z770" s="2" t="s">
        <v>89</v>
      </c>
      <c r="AB770" s="2" t="s">
        <v>95</v>
      </c>
      <c r="AC770" s="24" t="str">
        <f ca="1">IFERROR(__xludf.DUMMYFUNCTION("SPLIT(AB770,""_"")"),"Coastal")</f>
        <v>Coastal</v>
      </c>
      <c r="AD770" s="24" t="str">
        <f ca="1">IFERROR(__xludf.DUMMYFUNCTION("""COMPUTED_VALUE"""),"Deepwater")</f>
        <v>Deepwater</v>
      </c>
      <c r="AE770" s="24">
        <f>VLOOKUP(J770,rangearea210527!$B$2:$C$1159,2,TRUE)</f>
        <v>34014.769699999997</v>
      </c>
      <c r="AF770" s="26" t="s">
        <v>118</v>
      </c>
      <c r="AG770" s="26">
        <v>50</v>
      </c>
      <c r="AH770" s="26" t="s">
        <v>84</v>
      </c>
      <c r="AI770" s="26" t="s">
        <v>98</v>
      </c>
      <c r="AJ770" s="27" t="s">
        <v>1710</v>
      </c>
      <c r="AK770" s="27"/>
      <c r="AL770" s="26"/>
      <c r="AM770" s="26">
        <v>0</v>
      </c>
      <c r="AN770" s="26">
        <v>0</v>
      </c>
      <c r="AO770" s="29">
        <v>0</v>
      </c>
      <c r="AP770" s="30"/>
      <c r="AQ770" s="30"/>
      <c r="AR770" s="30"/>
      <c r="AS770" s="1">
        <v>0</v>
      </c>
      <c r="AU770" s="1"/>
      <c r="AV770" s="1"/>
      <c r="AW770" s="1">
        <v>1</v>
      </c>
      <c r="AX770" s="1">
        <v>1</v>
      </c>
      <c r="AY770" s="1">
        <v>1</v>
      </c>
      <c r="BA770" s="1">
        <v>1</v>
      </c>
      <c r="BH770" s="1">
        <v>1</v>
      </c>
      <c r="BJ770" s="1">
        <v>1</v>
      </c>
      <c r="BK770" s="1">
        <v>1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>
        <v>0</v>
      </c>
    </row>
    <row r="771" spans="1:75" ht="15.75" hidden="1" customHeight="1" x14ac:dyDescent="0.3">
      <c r="A771" s="2">
        <v>765</v>
      </c>
      <c r="B771" s="2">
        <v>1</v>
      </c>
      <c r="C771" s="2" t="s">
        <v>1392</v>
      </c>
      <c r="D771" s="1">
        <v>12</v>
      </c>
      <c r="E771" s="2" t="str">
        <f t="shared" si="857"/>
        <v>12_Rajiformes</v>
      </c>
      <c r="F771" s="2" t="s">
        <v>1705</v>
      </c>
      <c r="G771" s="2" t="s">
        <v>1706</v>
      </c>
      <c r="H771" s="2" t="s">
        <v>1918</v>
      </c>
      <c r="I771" s="2" t="s">
        <v>970</v>
      </c>
      <c r="J771" s="2" t="s">
        <v>1923</v>
      </c>
      <c r="K771" s="19" t="str">
        <f t="shared" si="858"/>
        <v>Okamejei boesemani</v>
      </c>
      <c r="L771" s="20">
        <f>VLOOKUP($K771,GlobSheetPaste!$H$3:$P$1269,2,FALSE)</f>
        <v>161735</v>
      </c>
      <c r="M771" s="20">
        <f>VLOOKUP($K771,GlobSheetPaste!$H$3:$P$1269,3,FALSE)</f>
        <v>124535644</v>
      </c>
      <c r="N771" s="20" t="str">
        <f>VLOOKUP($K771,GlobSheetPaste!$H$3:$P$1269,4,FALSE)</f>
        <v>published</v>
      </c>
      <c r="O771" s="20" t="str">
        <f>VLOOKUP($K771,GlobSheetPaste!$H$3:$P$1269,5,FALSE)</f>
        <v>DD</v>
      </c>
      <c r="P771" s="20">
        <f>VLOOKUP($K771,GlobSheetPaste!$H$3:$P$1269,6,FALSE)</f>
        <v>2007</v>
      </c>
      <c r="Q771" s="20" t="str">
        <f>VLOOKUP($K771,GlobSheetPaste!$H$3:$P$1269,7,FALSE)</f>
        <v>VU</v>
      </c>
      <c r="R771" s="20" t="str">
        <f>VLOOKUP($K771,GlobSheetPaste!$H$3:$P$1269,8,FALSE)</f>
        <v>A2cd</v>
      </c>
      <c r="S771" s="20" t="str">
        <f t="shared" si="852"/>
        <v>non-genuine change</v>
      </c>
      <c r="T771" s="20" t="b">
        <f t="shared" si="859"/>
        <v>0</v>
      </c>
      <c r="U771" s="22">
        <f>VLOOKUP($K771,GlobSheetPaste!$H$3:$P$1269,9,FALSE)</f>
        <v>43891</v>
      </c>
      <c r="V771" s="19">
        <v>20</v>
      </c>
      <c r="W771" s="19">
        <v>175</v>
      </c>
      <c r="X771" s="2" t="b">
        <f t="shared" ref="X771:Y771" si="864">ISNUMBER(V771)</f>
        <v>1</v>
      </c>
      <c r="Y771" s="2" t="b">
        <f t="shared" si="864"/>
        <v>1</v>
      </c>
      <c r="Z771" s="2" t="s">
        <v>89</v>
      </c>
      <c r="AB771" s="2" t="s">
        <v>83</v>
      </c>
      <c r="AC771" s="24" t="str">
        <f ca="1">IFERROR(__xludf.DUMMYFUNCTION("SPLIT(AB771,""_"")"),"Coastal")</f>
        <v>Coastal</v>
      </c>
      <c r="AD771" s="24"/>
      <c r="AE771" s="24">
        <f>VLOOKUP(J771,rangearea210527!$B$2:$C$1159,2,TRUE)</f>
        <v>1051612.912</v>
      </c>
      <c r="AF771" s="26"/>
      <c r="AG771" s="26">
        <v>55</v>
      </c>
      <c r="AH771" s="26" t="s">
        <v>84</v>
      </c>
      <c r="AI771" s="26" t="s">
        <v>98</v>
      </c>
      <c r="AJ771" s="27" t="s">
        <v>1710</v>
      </c>
      <c r="AK771" s="27"/>
      <c r="AL771" s="26">
        <v>10.199999999999999</v>
      </c>
      <c r="AM771" s="26">
        <v>0</v>
      </c>
      <c r="AN771" s="26">
        <v>0</v>
      </c>
      <c r="AO771" s="29">
        <v>0</v>
      </c>
      <c r="AP771" s="30"/>
      <c r="AQ771" s="30"/>
      <c r="AR771" s="30"/>
      <c r="AS771" s="1">
        <v>1</v>
      </c>
      <c r="AU771" s="1"/>
      <c r="AV771" s="1"/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B771" s="1">
        <v>1</v>
      </c>
      <c r="BJ771" s="1">
        <v>1</v>
      </c>
      <c r="BK771" s="1">
        <v>1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>
        <v>0</v>
      </c>
    </row>
    <row r="772" spans="1:75" ht="15.75" hidden="1" customHeight="1" x14ac:dyDescent="0.3">
      <c r="A772" s="2">
        <v>766</v>
      </c>
      <c r="B772" s="2">
        <v>1</v>
      </c>
      <c r="C772" s="2" t="s">
        <v>1392</v>
      </c>
      <c r="D772" s="1">
        <v>12</v>
      </c>
      <c r="E772" s="2" t="str">
        <f t="shared" si="857"/>
        <v>12_Rajiformes</v>
      </c>
      <c r="F772" s="2" t="s">
        <v>1705</v>
      </c>
      <c r="G772" s="2" t="s">
        <v>1706</v>
      </c>
      <c r="H772" s="2" t="s">
        <v>1918</v>
      </c>
      <c r="I772" s="2" t="s">
        <v>1924</v>
      </c>
      <c r="J772" s="2" t="s">
        <v>1925</v>
      </c>
      <c r="K772" s="19" t="str">
        <f t="shared" si="858"/>
        <v>Okamejei cairae</v>
      </c>
      <c r="L772" s="20">
        <f>VLOOKUP($K772,GlobSheetPaste!$H$3:$P$1269,2,FALSE)</f>
        <v>176486201</v>
      </c>
      <c r="M772" s="20">
        <f>VLOOKUP($K772,GlobSheetPaste!$H$3:$P$1269,3,FALSE)</f>
        <v>176486211</v>
      </c>
      <c r="N772" s="20" t="str">
        <f>VLOOKUP($K772,GlobSheetPaste!$H$3:$P$1269,4,FALSE)</f>
        <v>published</v>
      </c>
      <c r="O772" s="20" t="str">
        <f>VLOOKUP($K772,GlobSheetPaste!$H$3:$P$1269,5,FALSE)</f>
        <v>NE</v>
      </c>
      <c r="P772" s="20" t="str">
        <f>VLOOKUP($K772,GlobSheetPaste!$H$3:$P$1269,6,FALSE)</f>
        <v>NA</v>
      </c>
      <c r="Q772" s="20" t="str">
        <f>VLOOKUP($K772,GlobSheetPaste!$H$3:$P$1269,7,FALSE)</f>
        <v>VU</v>
      </c>
      <c r="R772" s="20" t="str">
        <f>VLOOKUP($K772,GlobSheetPaste!$H$3:$P$1269,8,FALSE)</f>
        <v>A2d</v>
      </c>
      <c r="S772" s="1" t="s">
        <v>117</v>
      </c>
      <c r="T772" s="20" t="b">
        <f t="shared" si="859"/>
        <v>0</v>
      </c>
      <c r="U772" s="22">
        <f>VLOOKUP($K772,GlobSheetPaste!$H$3:$P$1269,9,FALSE)</f>
        <v>43891</v>
      </c>
      <c r="V772" s="19">
        <v>65</v>
      </c>
      <c r="W772" s="19">
        <v>150</v>
      </c>
      <c r="X772" s="2" t="b">
        <f t="shared" ref="X772:Y772" si="865">ISNUMBER(V772)</f>
        <v>1</v>
      </c>
      <c r="Y772" s="2" t="b">
        <f t="shared" si="865"/>
        <v>1</v>
      </c>
      <c r="Z772" s="2" t="s">
        <v>89</v>
      </c>
      <c r="AB772" s="2" t="s">
        <v>83</v>
      </c>
      <c r="AC772" s="24" t="str">
        <f ca="1">IFERROR(__xludf.DUMMYFUNCTION("SPLIT(AB772,""_"")"),"Coastal")</f>
        <v>Coastal</v>
      </c>
      <c r="AD772" s="24"/>
      <c r="AE772" s="24">
        <f>VLOOKUP(J772,rangearea210527!$B$2:$C$1159,2,TRUE)</f>
        <v>137895.5865</v>
      </c>
      <c r="AF772" s="26" t="s">
        <v>118</v>
      </c>
      <c r="AG772" s="26">
        <v>39</v>
      </c>
      <c r="AH772" s="26" t="s">
        <v>84</v>
      </c>
      <c r="AI772" s="26" t="s">
        <v>85</v>
      </c>
      <c r="AJ772" s="27" t="s">
        <v>1734</v>
      </c>
      <c r="AK772" s="27"/>
      <c r="AL772" s="26">
        <v>10.199999999999999</v>
      </c>
      <c r="AM772" s="26">
        <v>0</v>
      </c>
      <c r="AN772" s="26">
        <v>0</v>
      </c>
      <c r="AO772" s="29">
        <v>0</v>
      </c>
      <c r="AP772" s="30"/>
      <c r="AQ772" s="30"/>
      <c r="AR772" s="30"/>
      <c r="AS772" s="1">
        <v>1</v>
      </c>
      <c r="AU772" s="1"/>
      <c r="AV772" s="1"/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B772" s="1">
        <v>1</v>
      </c>
      <c r="BH772" s="1">
        <v>1</v>
      </c>
      <c r="BI772" s="1">
        <v>1</v>
      </c>
      <c r="BJ772" s="1">
        <v>1</v>
      </c>
      <c r="BK772" s="1">
        <v>1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>
        <v>0</v>
      </c>
    </row>
    <row r="773" spans="1:75" ht="15.75" hidden="1" customHeight="1" x14ac:dyDescent="0.3">
      <c r="A773" s="2">
        <v>767</v>
      </c>
      <c r="B773" s="2">
        <v>1</v>
      </c>
      <c r="C773" s="2" t="s">
        <v>1392</v>
      </c>
      <c r="D773" s="1">
        <v>12</v>
      </c>
      <c r="E773" s="2" t="str">
        <f t="shared" si="857"/>
        <v>12_Rajiformes</v>
      </c>
      <c r="F773" s="2" t="s">
        <v>1705</v>
      </c>
      <c r="G773" s="2" t="s">
        <v>1706</v>
      </c>
      <c r="H773" s="2" t="s">
        <v>1918</v>
      </c>
      <c r="I773" s="2" t="s">
        <v>1926</v>
      </c>
      <c r="J773" s="2" t="s">
        <v>1927</v>
      </c>
      <c r="K773" s="19" t="str">
        <f t="shared" si="858"/>
        <v>Okamejei heemstrai</v>
      </c>
      <c r="L773" s="20">
        <f>VLOOKUP($K773,GlobSheetPaste!$H$3:$P$1269,2,FALSE)</f>
        <v>161421</v>
      </c>
      <c r="M773" s="20">
        <f>VLOOKUP($K773,GlobSheetPaste!$H$3:$P$1269,3,FALSE)</f>
        <v>124481853</v>
      </c>
      <c r="N773" s="20" t="str">
        <f>VLOOKUP($K773,GlobSheetPaste!$H$3:$P$1269,4,FALSE)</f>
        <v>published</v>
      </c>
      <c r="O773" s="20" t="str">
        <f>VLOOKUP($K773,GlobSheetPaste!$H$3:$P$1269,5,FALSE)</f>
        <v>DD</v>
      </c>
      <c r="P773" s="20">
        <f>VLOOKUP($K773,GlobSheetPaste!$H$3:$P$1269,6,FALSE)</f>
        <v>2004</v>
      </c>
      <c r="Q773" s="20" t="str">
        <f>VLOOKUP($K773,GlobSheetPaste!$H$3:$P$1269,7,FALSE)</f>
        <v>LC</v>
      </c>
      <c r="R773" s="20" t="str">
        <f>VLOOKUP($K773,GlobSheetPaste!$H$3:$P$1269,8,FALSE)</f>
        <v>NA</v>
      </c>
      <c r="S773" s="20" t="str">
        <f t="shared" ref="S773:S778" si="866">IF(O773=Q773,"NoChange","non-genuine change")</f>
        <v>non-genuine change</v>
      </c>
      <c r="T773" s="20" t="b">
        <f t="shared" si="859"/>
        <v>0</v>
      </c>
      <c r="U773" s="20">
        <f>VLOOKUP($K773,GlobSheetPaste!$H$3:$P$1269,9,FALSE)</f>
        <v>2018</v>
      </c>
      <c r="V773" s="19">
        <v>200</v>
      </c>
      <c r="W773" s="19">
        <v>500</v>
      </c>
      <c r="X773" s="2" t="b">
        <f t="shared" ref="X773:Y773" si="867">ISNUMBER(V773)</f>
        <v>1</v>
      </c>
      <c r="Y773" s="2" t="b">
        <f t="shared" si="867"/>
        <v>1</v>
      </c>
      <c r="Z773" s="2" t="s">
        <v>89</v>
      </c>
      <c r="AB773" s="2" t="s">
        <v>178</v>
      </c>
      <c r="AC773" s="24" t="str">
        <f ca="1">IFERROR(__xludf.DUMMYFUNCTION("SPLIT(AB773,""_"")"),"Deepwater")</f>
        <v>Deepwater</v>
      </c>
      <c r="AD773" s="24"/>
      <c r="AE773" s="24">
        <f>VLOOKUP(J773,rangearea210527!$B$2:$C$1159,2,TRUE)</f>
        <v>8342.8943980000004</v>
      </c>
      <c r="AF773" s="26" t="s">
        <v>118</v>
      </c>
      <c r="AG773" s="26">
        <v>61</v>
      </c>
      <c r="AH773" s="26" t="s">
        <v>84</v>
      </c>
      <c r="AI773" s="26" t="s">
        <v>98</v>
      </c>
      <c r="AJ773" s="27" t="s">
        <v>1710</v>
      </c>
      <c r="AK773" s="27"/>
      <c r="AL773" s="26"/>
      <c r="AM773" s="26">
        <v>1</v>
      </c>
      <c r="AN773" s="26">
        <v>0</v>
      </c>
      <c r="AO773" s="29">
        <v>0</v>
      </c>
      <c r="AP773" s="30"/>
      <c r="AQ773" s="30"/>
      <c r="AR773" s="30"/>
      <c r="AS773" s="1">
        <v>0</v>
      </c>
      <c r="AU773" s="1"/>
      <c r="AV773" s="1"/>
      <c r="AW773" s="1">
        <v>0</v>
      </c>
      <c r="AX773" s="1">
        <v>0</v>
      </c>
      <c r="AY773" s="1">
        <v>1</v>
      </c>
      <c r="BC773" s="1">
        <v>1</v>
      </c>
      <c r="BH773" s="1">
        <v>1</v>
      </c>
      <c r="BJ773" s="1">
        <v>1</v>
      </c>
      <c r="BL773" s="1">
        <v>1</v>
      </c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>
        <v>0</v>
      </c>
    </row>
    <row r="774" spans="1:75" ht="15.75" hidden="1" customHeight="1" x14ac:dyDescent="0.3">
      <c r="A774" s="2">
        <v>768</v>
      </c>
      <c r="B774" s="2">
        <v>1</v>
      </c>
      <c r="C774" s="2" t="s">
        <v>1392</v>
      </c>
      <c r="D774" s="1">
        <v>12</v>
      </c>
      <c r="E774" s="2" t="str">
        <f t="shared" si="857"/>
        <v>12_Rajiformes</v>
      </c>
      <c r="F774" s="2" t="s">
        <v>1705</v>
      </c>
      <c r="G774" s="2" t="s">
        <v>1706</v>
      </c>
      <c r="H774" s="2" t="s">
        <v>1918</v>
      </c>
      <c r="I774" s="2" t="s">
        <v>1928</v>
      </c>
      <c r="J774" s="2" t="s">
        <v>1929</v>
      </c>
      <c r="K774" s="19" t="str">
        <f t="shared" si="858"/>
        <v>Okamejei hollandi</v>
      </c>
      <c r="L774" s="20">
        <f>VLOOKUP($K774,GlobSheetPaste!$H$3:$P$1269,2,FALSE)</f>
        <v>161532</v>
      </c>
      <c r="M774" s="20">
        <f>VLOOKUP($K774,GlobSheetPaste!$H$3:$P$1269,3,FALSE)</f>
        <v>124501466</v>
      </c>
      <c r="N774" s="20" t="str">
        <f>VLOOKUP($K774,GlobSheetPaste!$H$3:$P$1269,4,FALSE)</f>
        <v>published</v>
      </c>
      <c r="O774" s="20" t="str">
        <f>VLOOKUP($K774,GlobSheetPaste!$H$3:$P$1269,5,FALSE)</f>
        <v>DD</v>
      </c>
      <c r="P774" s="20">
        <f>VLOOKUP($K774,GlobSheetPaste!$H$3:$P$1269,6,FALSE)</f>
        <v>2007</v>
      </c>
      <c r="Q774" s="20" t="str">
        <f>VLOOKUP($K774,GlobSheetPaste!$H$3:$P$1269,7,FALSE)</f>
        <v>VU</v>
      </c>
      <c r="R774" s="20" t="str">
        <f>VLOOKUP($K774,GlobSheetPaste!$H$3:$P$1269,8,FALSE)</f>
        <v>A2d</v>
      </c>
      <c r="S774" s="20" t="str">
        <f t="shared" si="866"/>
        <v>non-genuine change</v>
      </c>
      <c r="T774" s="20" t="b">
        <f t="shared" si="859"/>
        <v>0</v>
      </c>
      <c r="U774" s="22">
        <f>VLOOKUP($K774,GlobSheetPaste!$H$3:$P$1269,9,FALSE)</f>
        <v>43891</v>
      </c>
      <c r="V774" s="19">
        <v>67</v>
      </c>
      <c r="W774" s="19">
        <v>87</v>
      </c>
      <c r="X774" s="2" t="b">
        <f t="shared" ref="X774:Y774" si="868">ISNUMBER(V774)</f>
        <v>1</v>
      </c>
      <c r="Y774" s="2" t="b">
        <f t="shared" si="868"/>
        <v>1</v>
      </c>
      <c r="Z774" s="2" t="s">
        <v>89</v>
      </c>
      <c r="AB774" s="2" t="s">
        <v>83</v>
      </c>
      <c r="AC774" s="24" t="str">
        <f ca="1">IFERROR(__xludf.DUMMYFUNCTION("SPLIT(AB774,""_"")"),"Coastal")</f>
        <v>Coastal</v>
      </c>
      <c r="AD774" s="24"/>
      <c r="AE774" s="24">
        <f>VLOOKUP(J774,rangearea210527!$B$2:$C$1159,2,TRUE)</f>
        <v>101047.99709999999</v>
      </c>
      <c r="AF774" s="26" t="s">
        <v>118</v>
      </c>
      <c r="AG774" s="26">
        <v>45</v>
      </c>
      <c r="AH774" s="26" t="s">
        <v>84</v>
      </c>
      <c r="AI774" s="26" t="s">
        <v>85</v>
      </c>
      <c r="AJ774" s="27" t="s">
        <v>1734</v>
      </c>
      <c r="AK774" s="27"/>
      <c r="AL774" s="26">
        <v>10.199999999999999</v>
      </c>
      <c r="AM774" s="26">
        <v>0</v>
      </c>
      <c r="AN774" s="26">
        <v>0</v>
      </c>
      <c r="AO774" s="29">
        <v>0</v>
      </c>
      <c r="AP774" s="30"/>
      <c r="AQ774" s="30"/>
      <c r="AR774" s="30"/>
      <c r="AS774" s="1">
        <v>1</v>
      </c>
      <c r="AU774" s="1"/>
      <c r="AV774" s="1"/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B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>
        <v>0</v>
      </c>
    </row>
    <row r="775" spans="1:75" ht="15.75" hidden="1" customHeight="1" x14ac:dyDescent="0.3">
      <c r="A775" s="2">
        <v>769</v>
      </c>
      <c r="B775" s="2">
        <v>1</v>
      </c>
      <c r="C775" s="2" t="s">
        <v>1392</v>
      </c>
      <c r="D775" s="1">
        <v>12</v>
      </c>
      <c r="E775" s="2" t="str">
        <f t="shared" si="857"/>
        <v>12_Rajiformes</v>
      </c>
      <c r="F775" s="2" t="s">
        <v>1705</v>
      </c>
      <c r="G775" s="2" t="s">
        <v>1706</v>
      </c>
      <c r="H775" s="2" t="s">
        <v>1918</v>
      </c>
      <c r="I775" s="2" t="s">
        <v>1930</v>
      </c>
      <c r="J775" s="2" t="s">
        <v>1931</v>
      </c>
      <c r="K775" s="19" t="str">
        <f t="shared" si="858"/>
        <v>Okamejei kenojei</v>
      </c>
      <c r="L775" s="20">
        <f>VLOOKUP($K775,GlobSheetPaste!$H$3:$P$1269,2,FALSE)</f>
        <v>161645</v>
      </c>
      <c r="M775" s="20">
        <f>VLOOKUP($K775,GlobSheetPaste!$H$3:$P$1269,3,FALSE)</f>
        <v>124520681</v>
      </c>
      <c r="N775" s="20" t="str">
        <f>VLOOKUP($K775,GlobSheetPaste!$H$3:$P$1269,4,FALSE)</f>
        <v>published</v>
      </c>
      <c r="O775" s="20" t="str">
        <f>VLOOKUP($K775,GlobSheetPaste!$H$3:$P$1269,5,FALSE)</f>
        <v>DD</v>
      </c>
      <c r="P775" s="20">
        <f>VLOOKUP($K775,GlobSheetPaste!$H$3:$P$1269,6,FALSE)</f>
        <v>2007</v>
      </c>
      <c r="Q775" s="20" t="str">
        <f>VLOOKUP($K775,GlobSheetPaste!$H$3:$P$1269,7,FALSE)</f>
        <v>VU</v>
      </c>
      <c r="R775" s="20" t="str">
        <f>VLOOKUP($K775,GlobSheetPaste!$H$3:$P$1269,8,FALSE)</f>
        <v>A2d</v>
      </c>
      <c r="S775" s="20" t="str">
        <f t="shared" si="866"/>
        <v>non-genuine change</v>
      </c>
      <c r="T775" s="20" t="b">
        <f t="shared" si="859"/>
        <v>0</v>
      </c>
      <c r="U775" s="22">
        <f>VLOOKUP($K775,GlobSheetPaste!$H$3:$P$1269,9,FALSE)</f>
        <v>44197</v>
      </c>
      <c r="V775" s="19">
        <v>20</v>
      </c>
      <c r="W775" s="19">
        <v>230</v>
      </c>
      <c r="X775" s="2" t="b">
        <f t="shared" ref="X775:Y775" si="869">ISNUMBER(V775)</f>
        <v>1</v>
      </c>
      <c r="Y775" s="2" t="b">
        <f t="shared" si="869"/>
        <v>1</v>
      </c>
      <c r="Z775" s="2" t="s">
        <v>89</v>
      </c>
      <c r="AB775" s="2" t="s">
        <v>83</v>
      </c>
      <c r="AC775" s="24" t="str">
        <f ca="1">IFERROR(__xludf.DUMMYFUNCTION("SPLIT(AB775,""_"")"),"Coastal")</f>
        <v>Coastal</v>
      </c>
      <c r="AD775" s="24"/>
      <c r="AE775" s="24">
        <f>VLOOKUP(J775,rangearea210527!$B$2:$C$1159,2,TRUE)</f>
        <v>897590.91500000004</v>
      </c>
      <c r="AF775" s="26"/>
      <c r="AG775" s="26">
        <v>65</v>
      </c>
      <c r="AH775" s="26" t="s">
        <v>84</v>
      </c>
      <c r="AI775" s="26" t="s">
        <v>98</v>
      </c>
      <c r="AJ775" s="27" t="s">
        <v>1710</v>
      </c>
      <c r="AK775" s="27"/>
      <c r="AL775" s="26">
        <v>7</v>
      </c>
      <c r="AM775" s="26">
        <v>0</v>
      </c>
      <c r="AN775" s="26">
        <v>0</v>
      </c>
      <c r="AO775" s="29">
        <v>0</v>
      </c>
      <c r="AP775" s="30"/>
      <c r="AQ775" s="30"/>
      <c r="AR775" s="30"/>
      <c r="AS775" s="1">
        <v>0</v>
      </c>
      <c r="AU775" s="1"/>
      <c r="AV775" s="1"/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B775" s="1">
        <v>1</v>
      </c>
      <c r="BJ775" s="1">
        <v>1</v>
      </c>
      <c r="BK775" s="1">
        <v>1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>
        <v>0</v>
      </c>
    </row>
    <row r="776" spans="1:75" ht="15.75" hidden="1" customHeight="1" x14ac:dyDescent="0.3">
      <c r="A776" s="2">
        <v>770</v>
      </c>
      <c r="B776" s="2">
        <v>1</v>
      </c>
      <c r="C776" s="2" t="s">
        <v>1392</v>
      </c>
      <c r="D776" s="1">
        <v>12</v>
      </c>
      <c r="E776" s="2" t="str">
        <f t="shared" si="857"/>
        <v>12_Rajiformes</v>
      </c>
      <c r="F776" s="2" t="s">
        <v>1705</v>
      </c>
      <c r="G776" s="2" t="s">
        <v>1706</v>
      </c>
      <c r="H776" s="2" t="s">
        <v>1918</v>
      </c>
      <c r="I776" s="2" t="s">
        <v>1932</v>
      </c>
      <c r="J776" s="2" t="s">
        <v>1933</v>
      </c>
      <c r="K776" s="19" t="str">
        <f t="shared" si="858"/>
        <v>Okamejei leptoura</v>
      </c>
      <c r="L776" s="20">
        <f>VLOOKUP($K776,GlobSheetPaste!$H$3:$P$1269,2,FALSE)</f>
        <v>195470</v>
      </c>
      <c r="M776" s="20">
        <f>VLOOKUP($K776,GlobSheetPaste!$H$3:$P$1269,3,FALSE)</f>
        <v>68637880</v>
      </c>
      <c r="N776" s="20" t="str">
        <f>VLOOKUP($K776,GlobSheetPaste!$H$3:$P$1269,4,FALSE)</f>
        <v>published</v>
      </c>
      <c r="O776" s="20" t="str">
        <f>VLOOKUP($K776,GlobSheetPaste!$H$3:$P$1269,5,FALSE)</f>
        <v>LC</v>
      </c>
      <c r="P776" s="20">
        <f>VLOOKUP($K776,GlobSheetPaste!$H$3:$P$1269,6,FALSE)</f>
        <v>2011</v>
      </c>
      <c r="Q776" s="20" t="str">
        <f>VLOOKUP($K776,GlobSheetPaste!$H$3:$P$1269,7,FALSE)</f>
        <v>LC</v>
      </c>
      <c r="R776" s="20" t="str">
        <f>VLOOKUP($K776,GlobSheetPaste!$H$3:$P$1269,8,FALSE)</f>
        <v>NA</v>
      </c>
      <c r="S776" s="20" t="str">
        <f t="shared" si="866"/>
        <v>NoChange</v>
      </c>
      <c r="T776" s="20" t="b">
        <f t="shared" si="859"/>
        <v>0</v>
      </c>
      <c r="U776" s="20">
        <f>VLOOKUP($K776,GlobSheetPaste!$H$3:$P$1269,9,FALSE)</f>
        <v>2015</v>
      </c>
      <c r="V776" s="19">
        <v>202</v>
      </c>
      <c r="W776" s="19">
        <v>735</v>
      </c>
      <c r="X776" s="2" t="b">
        <f t="shared" ref="X776:Y776" si="870">ISNUMBER(V776)</f>
        <v>1</v>
      </c>
      <c r="Y776" s="2" t="b">
        <f t="shared" si="870"/>
        <v>1</v>
      </c>
      <c r="Z776" s="2" t="s">
        <v>89</v>
      </c>
      <c r="AB776" s="2" t="s">
        <v>178</v>
      </c>
      <c r="AC776" s="24" t="str">
        <f ca="1">IFERROR(__xludf.DUMMYFUNCTION("SPLIT(AB776,""_"")"),"Deepwater")</f>
        <v>Deepwater</v>
      </c>
      <c r="AD776" s="24"/>
      <c r="AE776" s="24">
        <f>VLOOKUP(J776,rangearea210527!$B$2:$C$1159,2,TRUE)</f>
        <v>134593.53159999999</v>
      </c>
      <c r="AF776" s="26" t="s">
        <v>118</v>
      </c>
      <c r="AG776" s="26">
        <v>55.5</v>
      </c>
      <c r="AH776" s="26" t="s">
        <v>84</v>
      </c>
      <c r="AI776" s="26" t="s">
        <v>98</v>
      </c>
      <c r="AJ776" s="27" t="s">
        <v>1710</v>
      </c>
      <c r="AK776" s="27"/>
      <c r="AL776" s="26"/>
      <c r="AM776" s="26">
        <v>1</v>
      </c>
      <c r="AN776" s="26">
        <v>0</v>
      </c>
      <c r="AO776" s="29">
        <v>0</v>
      </c>
      <c r="AP776" s="30"/>
      <c r="AQ776" s="30"/>
      <c r="AR776" s="30"/>
      <c r="AS776" s="1">
        <v>1</v>
      </c>
      <c r="AU776" s="1"/>
      <c r="AV776" s="1"/>
      <c r="AW776" s="1">
        <v>0</v>
      </c>
      <c r="AX776" s="1">
        <v>0</v>
      </c>
      <c r="AY776" s="1">
        <v>1</v>
      </c>
      <c r="BC776" s="1">
        <v>1</v>
      </c>
      <c r="BH776" s="1">
        <v>1</v>
      </c>
      <c r="BJ776" s="1">
        <v>1</v>
      </c>
      <c r="BL776" s="1">
        <v>1</v>
      </c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>
        <v>0</v>
      </c>
    </row>
    <row r="777" spans="1:75" ht="15.75" hidden="1" customHeight="1" x14ac:dyDescent="0.3">
      <c r="A777" s="2">
        <v>771</v>
      </c>
      <c r="B777" s="2">
        <v>1</v>
      </c>
      <c r="C777" s="2" t="s">
        <v>1392</v>
      </c>
      <c r="D777" s="1">
        <v>12</v>
      </c>
      <c r="E777" s="2" t="str">
        <f t="shared" si="857"/>
        <v>12_Rajiformes</v>
      </c>
      <c r="F777" s="2" t="s">
        <v>1705</v>
      </c>
      <c r="G777" s="2" t="s">
        <v>1706</v>
      </c>
      <c r="H777" s="2" t="s">
        <v>1918</v>
      </c>
      <c r="I777" s="2" t="s">
        <v>1934</v>
      </c>
      <c r="J777" s="2" t="s">
        <v>1935</v>
      </c>
      <c r="K777" s="19" t="str">
        <f t="shared" si="858"/>
        <v>Okamejei meerdervoortii</v>
      </c>
      <c r="L777" s="20">
        <f>VLOOKUP($K777,GlobSheetPaste!$H$3:$P$1269,2,FALSE)</f>
        <v>161487</v>
      </c>
      <c r="M777" s="20">
        <f>VLOOKUP($K777,GlobSheetPaste!$H$3:$P$1269,3,FALSE)</f>
        <v>124494332</v>
      </c>
      <c r="N777" s="20" t="str">
        <f>VLOOKUP($K777,GlobSheetPaste!$H$3:$P$1269,4,FALSE)</f>
        <v>published</v>
      </c>
      <c r="O777" s="20" t="str">
        <f>VLOOKUP($K777,GlobSheetPaste!$H$3:$P$1269,5,FALSE)</f>
        <v>DD</v>
      </c>
      <c r="P777" s="20">
        <f>VLOOKUP($K777,GlobSheetPaste!$H$3:$P$1269,6,FALSE)</f>
        <v>2008</v>
      </c>
      <c r="Q777" s="20" t="str">
        <f>VLOOKUP($K777,GlobSheetPaste!$H$3:$P$1269,7,FALSE)</f>
        <v>VU</v>
      </c>
      <c r="R777" s="20" t="str">
        <f>VLOOKUP($K777,GlobSheetPaste!$H$3:$P$1269,8,FALSE)</f>
        <v>A2d</v>
      </c>
      <c r="S777" s="20" t="str">
        <f t="shared" si="866"/>
        <v>non-genuine change</v>
      </c>
      <c r="T777" s="20" t="b">
        <f t="shared" si="859"/>
        <v>0</v>
      </c>
      <c r="U777" s="22">
        <f>VLOOKUP($K777,GlobSheetPaste!$H$3:$P$1269,9,FALSE)</f>
        <v>44197</v>
      </c>
      <c r="V777" s="19">
        <v>30</v>
      </c>
      <c r="W777" s="19">
        <v>150</v>
      </c>
      <c r="X777" s="2" t="b">
        <f t="shared" ref="X777:Y777" si="871">ISNUMBER(V777)</f>
        <v>1</v>
      </c>
      <c r="Y777" s="2" t="b">
        <f t="shared" si="871"/>
        <v>1</v>
      </c>
      <c r="Z777" s="2" t="s">
        <v>89</v>
      </c>
      <c r="AB777" s="2" t="s">
        <v>83</v>
      </c>
      <c r="AC777" s="24" t="str">
        <f ca="1">IFERROR(__xludf.DUMMYFUNCTION("SPLIT(AB777,""_"")"),"Coastal")</f>
        <v>Coastal</v>
      </c>
      <c r="AD777" s="24"/>
      <c r="AE777" s="24">
        <f>VLOOKUP(J777,rangearea210527!$B$2:$C$1159,2,TRUE)</f>
        <v>368230.89880000002</v>
      </c>
      <c r="AF777" s="26"/>
      <c r="AG777" s="26">
        <v>38</v>
      </c>
      <c r="AH777" s="26" t="s">
        <v>84</v>
      </c>
      <c r="AI777" s="26" t="s">
        <v>85</v>
      </c>
      <c r="AJ777" s="27" t="s">
        <v>1734</v>
      </c>
      <c r="AK777" s="27"/>
      <c r="AL777" s="26">
        <v>7</v>
      </c>
      <c r="AM777" s="26">
        <v>0</v>
      </c>
      <c r="AN777" s="26">
        <v>0</v>
      </c>
      <c r="AO777" s="29">
        <v>0</v>
      </c>
      <c r="AP777" s="30"/>
      <c r="AQ777" s="30"/>
      <c r="AR777" s="30"/>
      <c r="AS777" s="1">
        <v>0</v>
      </c>
      <c r="AU777" s="1"/>
      <c r="AV777" s="1"/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B777" s="1">
        <v>1</v>
      </c>
      <c r="BJ777" s="1">
        <v>1</v>
      </c>
      <c r="BK777" s="1">
        <v>1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>
        <v>0</v>
      </c>
    </row>
    <row r="778" spans="1:75" ht="15.75" hidden="1" customHeight="1" x14ac:dyDescent="0.3">
      <c r="A778" s="2">
        <v>772</v>
      </c>
      <c r="B778" s="2">
        <v>1</v>
      </c>
      <c r="C778" s="2" t="s">
        <v>1392</v>
      </c>
      <c r="D778" s="1">
        <v>12</v>
      </c>
      <c r="E778" s="2" t="str">
        <f t="shared" si="857"/>
        <v>12_Rajiformes</v>
      </c>
      <c r="F778" s="2" t="s">
        <v>1705</v>
      </c>
      <c r="G778" s="2" t="s">
        <v>1706</v>
      </c>
      <c r="H778" s="2" t="s">
        <v>1918</v>
      </c>
      <c r="I778" s="2" t="s">
        <v>1936</v>
      </c>
      <c r="J778" s="2" t="s">
        <v>1937</v>
      </c>
      <c r="K778" s="19" t="str">
        <f t="shared" si="858"/>
        <v>Okamejei mengae</v>
      </c>
      <c r="L778" s="20">
        <f>VLOOKUP($K778,GlobSheetPaste!$H$3:$P$1269,2,FALSE)</f>
        <v>161537</v>
      </c>
      <c r="M778" s="20">
        <f>VLOOKUP($K778,GlobSheetPaste!$H$3:$P$1269,3,FALSE)</f>
        <v>124502655</v>
      </c>
      <c r="N778" s="20" t="str">
        <f>VLOOKUP($K778,GlobSheetPaste!$H$3:$P$1269,4,FALSE)</f>
        <v>published</v>
      </c>
      <c r="O778" s="20" t="str">
        <f>VLOOKUP($K778,GlobSheetPaste!$H$3:$P$1269,5,FALSE)</f>
        <v>DD</v>
      </c>
      <c r="P778" s="20">
        <f>VLOOKUP($K778,GlobSheetPaste!$H$3:$P$1269,6,FALSE)</f>
        <v>2008</v>
      </c>
      <c r="Q778" s="20" t="str">
        <f>VLOOKUP($K778,GlobSheetPaste!$H$3:$P$1269,7,FALSE)</f>
        <v>DD</v>
      </c>
      <c r="R778" s="20" t="str">
        <f>VLOOKUP($K778,GlobSheetPaste!$H$3:$P$1269,8,FALSE)</f>
        <v>NA</v>
      </c>
      <c r="S778" s="20" t="str">
        <f t="shared" si="866"/>
        <v>NoChange</v>
      </c>
      <c r="T778" s="20" t="b">
        <f t="shared" si="859"/>
        <v>0</v>
      </c>
      <c r="U778" s="22">
        <f>VLOOKUP($K778,GlobSheetPaste!$H$3:$P$1269,9,FALSE)</f>
        <v>43891</v>
      </c>
      <c r="V778" s="19" t="s">
        <v>267</v>
      </c>
      <c r="W778" s="19" t="s">
        <v>267</v>
      </c>
      <c r="X778" s="2" t="b">
        <f t="shared" ref="X778:Y778" si="872">ISNUMBER(V778)</f>
        <v>0</v>
      </c>
      <c r="Y778" s="2" t="b">
        <f t="shared" si="872"/>
        <v>0</v>
      </c>
      <c r="Z778" s="1" t="s">
        <v>1938</v>
      </c>
      <c r="AA778" s="1"/>
      <c r="AB778" s="1" t="s">
        <v>83</v>
      </c>
      <c r="AC778" s="24" t="str">
        <f ca="1">IFERROR(__xludf.DUMMYFUNCTION("SPLIT(AB778,""_"")"),"Coastal")</f>
        <v>Coastal</v>
      </c>
      <c r="AD778" s="24"/>
      <c r="AE778" s="24">
        <f>VLOOKUP(J778,rangearea210527!$B$2:$C$1159,2,TRUE)</f>
        <v>420.11723019999999</v>
      </c>
      <c r="AF778" s="26" t="s">
        <v>118</v>
      </c>
      <c r="AG778" s="26">
        <v>30</v>
      </c>
      <c r="AH778" s="26" t="s">
        <v>84</v>
      </c>
      <c r="AI778" s="26" t="s">
        <v>85</v>
      </c>
      <c r="AJ778" s="27" t="s">
        <v>1734</v>
      </c>
      <c r="AK778" s="27" t="s">
        <v>468</v>
      </c>
      <c r="AL778" s="26"/>
      <c r="AM778" s="26">
        <v>0</v>
      </c>
      <c r="AN778" s="26">
        <v>0</v>
      </c>
      <c r="AO778" s="29">
        <v>0</v>
      </c>
      <c r="AP778" s="30"/>
      <c r="AQ778" s="30"/>
      <c r="AR778" s="30"/>
      <c r="AS778" s="1">
        <v>0</v>
      </c>
      <c r="AU778" s="1"/>
      <c r="AV778" s="1"/>
      <c r="AW778" s="1">
        <v>0</v>
      </c>
      <c r="AX778" s="1">
        <v>0</v>
      </c>
      <c r="AY778" s="1">
        <v>1</v>
      </c>
      <c r="BA778" s="1">
        <v>1</v>
      </c>
      <c r="BG778" s="1">
        <v>1</v>
      </c>
      <c r="BH778" s="1">
        <v>1</v>
      </c>
      <c r="BI778" s="1"/>
      <c r="BJ778" s="1">
        <v>1</v>
      </c>
      <c r="BK778" s="1">
        <v>1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>
        <v>0</v>
      </c>
    </row>
    <row r="779" spans="1:75" ht="15.75" hidden="1" customHeight="1" x14ac:dyDescent="0.3">
      <c r="A779" s="2">
        <v>773</v>
      </c>
      <c r="B779" s="2">
        <v>1</v>
      </c>
      <c r="C779" s="2" t="s">
        <v>1392</v>
      </c>
      <c r="D779" s="1">
        <v>12</v>
      </c>
      <c r="E779" s="2" t="str">
        <f t="shared" si="857"/>
        <v>12_Rajiformes</v>
      </c>
      <c r="F779" s="2" t="s">
        <v>1705</v>
      </c>
      <c r="G779" s="2" t="s">
        <v>1706</v>
      </c>
      <c r="H779" s="2" t="s">
        <v>1918</v>
      </c>
      <c r="I779" s="2" t="s">
        <v>1470</v>
      </c>
      <c r="J779" s="2" t="s">
        <v>1939</v>
      </c>
      <c r="K779" s="19" t="str">
        <f t="shared" si="858"/>
        <v>Okamejei ornata</v>
      </c>
      <c r="L779" s="20">
        <f>VLOOKUP($K779,GlobSheetPaste!$H$3:$P$1269,2,FALSE)</f>
        <v>107604828</v>
      </c>
      <c r="M779" s="20">
        <f>VLOOKUP($K779,GlobSheetPaste!$H$3:$P$1269,3,FALSE)</f>
        <v>109922504</v>
      </c>
      <c r="N779" s="20" t="str">
        <f>VLOOKUP($K779,GlobSheetPaste!$H$3:$P$1269,4,FALSE)</f>
        <v>published</v>
      </c>
      <c r="O779" s="20" t="str">
        <f>VLOOKUP($K779,GlobSheetPaste!$H$3:$P$1269,5,FALSE)</f>
        <v>NE</v>
      </c>
      <c r="P779" s="20" t="str">
        <f>VLOOKUP($K779,GlobSheetPaste!$H$3:$P$1269,6,FALSE)</f>
        <v>NA</v>
      </c>
      <c r="Q779" s="20" t="str">
        <f>VLOOKUP($K779,GlobSheetPaste!$H$3:$P$1269,7,FALSE)</f>
        <v>LC</v>
      </c>
      <c r="R779" s="20" t="str">
        <f>VLOOKUP($K779,GlobSheetPaste!$H$3:$P$1269,8,FALSE)</f>
        <v>NA</v>
      </c>
      <c r="S779" s="1" t="s">
        <v>117</v>
      </c>
      <c r="T779" s="20" t="b">
        <f t="shared" si="859"/>
        <v>0</v>
      </c>
      <c r="U779" s="20">
        <f>VLOOKUP($K779,GlobSheetPaste!$H$3:$P$1269,9,FALSE)</f>
        <v>2017</v>
      </c>
      <c r="V779" s="19">
        <v>375</v>
      </c>
      <c r="W779" s="19">
        <v>390</v>
      </c>
      <c r="X779" s="2" t="b">
        <f t="shared" ref="X779:Y779" si="873">ISNUMBER(V779)</f>
        <v>1</v>
      </c>
      <c r="Y779" s="2" t="b">
        <f t="shared" si="873"/>
        <v>1</v>
      </c>
      <c r="Z779" s="2" t="s">
        <v>89</v>
      </c>
      <c r="AB779" s="2" t="s">
        <v>178</v>
      </c>
      <c r="AC779" s="24" t="str">
        <f ca="1">IFERROR(__xludf.DUMMYFUNCTION("SPLIT(AB779,""_"")"),"Deepwater")</f>
        <v>Deepwater</v>
      </c>
      <c r="AD779" s="24"/>
      <c r="AE779" s="24">
        <f>VLOOKUP(J779,rangearea210527!$B$2:$C$1159,2,TRUE)</f>
        <v>607.69734289999997</v>
      </c>
      <c r="AF779" s="26" t="s">
        <v>118</v>
      </c>
      <c r="AG779" s="26">
        <v>51</v>
      </c>
      <c r="AH779" s="26" t="s">
        <v>84</v>
      </c>
      <c r="AI779" s="26" t="s">
        <v>98</v>
      </c>
      <c r="AJ779" s="27" t="s">
        <v>1710</v>
      </c>
      <c r="AK779" s="27"/>
      <c r="AL779" s="26"/>
      <c r="AM779" s="26">
        <v>1</v>
      </c>
      <c r="AN779" s="26">
        <v>0</v>
      </c>
      <c r="AO779" s="29">
        <v>0</v>
      </c>
      <c r="AP779" s="30"/>
      <c r="AQ779" s="30"/>
      <c r="AR779" s="30"/>
      <c r="AS779" s="1">
        <v>0</v>
      </c>
      <c r="AU779" s="1"/>
      <c r="AV779" s="1"/>
      <c r="AW779" s="1">
        <v>0</v>
      </c>
      <c r="AX779" s="1">
        <v>0</v>
      </c>
      <c r="AY779" s="1">
        <v>1</v>
      </c>
      <c r="BC779" s="1">
        <v>1</v>
      </c>
      <c r="BH779" s="1">
        <v>1</v>
      </c>
      <c r="BJ779" s="1">
        <v>1</v>
      </c>
      <c r="BL779" s="1">
        <v>1</v>
      </c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>
        <v>0</v>
      </c>
    </row>
    <row r="780" spans="1:75" ht="15.75" hidden="1" customHeight="1" x14ac:dyDescent="0.3">
      <c r="A780" s="2">
        <v>774</v>
      </c>
      <c r="B780" s="2">
        <v>1</v>
      </c>
      <c r="C780" s="2" t="s">
        <v>1392</v>
      </c>
      <c r="D780" s="1">
        <v>12</v>
      </c>
      <c r="E780" s="2" t="str">
        <f t="shared" si="857"/>
        <v>12_Rajiformes</v>
      </c>
      <c r="F780" s="2" t="s">
        <v>1705</v>
      </c>
      <c r="G780" s="2" t="s">
        <v>1706</v>
      </c>
      <c r="H780" s="2" t="s">
        <v>1918</v>
      </c>
      <c r="I780" s="2" t="s">
        <v>1940</v>
      </c>
      <c r="J780" s="2" t="s">
        <v>1941</v>
      </c>
      <c r="K780" s="19" t="str">
        <f t="shared" si="858"/>
        <v>Okamejei schmidti</v>
      </c>
      <c r="L780" s="20">
        <f>VLOOKUP($K780,GlobSheetPaste!$H$3:$P$1269,2,FALSE)</f>
        <v>161725</v>
      </c>
      <c r="M780" s="20">
        <f>VLOOKUP($K780,GlobSheetPaste!$H$3:$P$1269,3,FALSE)</f>
        <v>124534082</v>
      </c>
      <c r="N780" s="20" t="str">
        <f>VLOOKUP($K780,GlobSheetPaste!$H$3:$P$1269,4,FALSE)</f>
        <v>published</v>
      </c>
      <c r="O780" s="20" t="str">
        <f>VLOOKUP($K780,GlobSheetPaste!$H$3:$P$1269,5,FALSE)</f>
        <v>DD</v>
      </c>
      <c r="P780" s="20">
        <f>VLOOKUP($K780,GlobSheetPaste!$H$3:$P$1269,6,FALSE)</f>
        <v>2007</v>
      </c>
      <c r="Q780" s="20" t="str">
        <f>VLOOKUP($K780,GlobSheetPaste!$H$3:$P$1269,7,FALSE)</f>
        <v>VU</v>
      </c>
      <c r="R780" s="20" t="str">
        <f>VLOOKUP($K780,GlobSheetPaste!$H$3:$P$1269,8,FALSE)</f>
        <v>A2d</v>
      </c>
      <c r="S780" s="20" t="str">
        <f>IF(O780=Q780,"NoChange","non-genuine change")</f>
        <v>non-genuine change</v>
      </c>
      <c r="T780" s="20" t="b">
        <f t="shared" si="859"/>
        <v>0</v>
      </c>
      <c r="U780" s="22">
        <f>VLOOKUP($K780,GlobSheetPaste!$H$3:$P$1269,9,FALSE)</f>
        <v>44197</v>
      </c>
      <c r="V780" s="19">
        <v>20</v>
      </c>
      <c r="W780" s="19">
        <v>60</v>
      </c>
      <c r="X780" s="2" t="b">
        <f t="shared" ref="X780:Y780" si="874">ISNUMBER(V780)</f>
        <v>1</v>
      </c>
      <c r="Y780" s="2" t="b">
        <f t="shared" si="874"/>
        <v>1</v>
      </c>
      <c r="Z780" s="2" t="s">
        <v>89</v>
      </c>
      <c r="AB780" s="2" t="s">
        <v>83</v>
      </c>
      <c r="AC780" s="24" t="str">
        <f ca="1">IFERROR(__xludf.DUMMYFUNCTION("SPLIT(AB780,""_"")"),"Coastal")</f>
        <v>Coastal</v>
      </c>
      <c r="AD780" s="24"/>
      <c r="AE780" s="24">
        <f>VLOOKUP(J780,rangearea210527!$B$2:$C$1159,2,TRUE)</f>
        <v>4885.3209649999999</v>
      </c>
      <c r="AF780" s="26" t="s">
        <v>118</v>
      </c>
      <c r="AG780" s="26">
        <v>52</v>
      </c>
      <c r="AH780" s="26" t="s">
        <v>84</v>
      </c>
      <c r="AI780" s="26" t="s">
        <v>98</v>
      </c>
      <c r="AJ780" s="27" t="s">
        <v>1710</v>
      </c>
      <c r="AK780" s="27"/>
      <c r="AL780" s="26">
        <v>7</v>
      </c>
      <c r="AM780" s="26">
        <v>0</v>
      </c>
      <c r="AN780" s="26">
        <v>0</v>
      </c>
      <c r="AO780" s="29">
        <v>0</v>
      </c>
      <c r="AP780" s="30"/>
      <c r="AQ780" s="30"/>
      <c r="AR780" s="30"/>
      <c r="AS780" s="1">
        <v>0</v>
      </c>
      <c r="AU780" s="1"/>
      <c r="AV780" s="1"/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B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>
        <v>0</v>
      </c>
    </row>
    <row r="781" spans="1:75" ht="15.75" hidden="1" customHeight="1" x14ac:dyDescent="0.3">
      <c r="A781" s="2">
        <v>775</v>
      </c>
      <c r="B781" s="2">
        <v>1</v>
      </c>
      <c r="C781" s="2" t="s">
        <v>1392</v>
      </c>
      <c r="D781" s="1">
        <v>12</v>
      </c>
      <c r="E781" s="2" t="str">
        <f t="shared" si="857"/>
        <v>12_Rajiformes</v>
      </c>
      <c r="F781" s="2" t="s">
        <v>1705</v>
      </c>
      <c r="G781" s="2" t="s">
        <v>1706</v>
      </c>
      <c r="H781" s="2" t="s">
        <v>1942</v>
      </c>
      <c r="I781" s="2" t="s">
        <v>1943</v>
      </c>
      <c r="J781" s="2" t="s">
        <v>1944</v>
      </c>
      <c r="K781" s="19" t="str">
        <f t="shared" si="858"/>
        <v>Orbiraja jensenae</v>
      </c>
      <c r="L781" s="20">
        <f>VLOOKUP($K781,GlobSheetPaste!$H$3:$P$1269,2,FALSE)</f>
        <v>112949827</v>
      </c>
      <c r="M781" s="20">
        <f>VLOOKUP($K781,GlobSheetPaste!$H$3:$P$1269,3,FALSE)</f>
        <v>112949852</v>
      </c>
      <c r="N781" s="20" t="str">
        <f>VLOOKUP($K781,GlobSheetPaste!$H$3:$P$1269,4,FALSE)</f>
        <v>published</v>
      </c>
      <c r="O781" s="20" t="str">
        <f>VLOOKUP($K781,GlobSheetPaste!$H$3:$P$1269,5,FALSE)</f>
        <v>NE</v>
      </c>
      <c r="P781" s="20" t="str">
        <f>VLOOKUP($K781,GlobSheetPaste!$H$3:$P$1269,6,FALSE)</f>
        <v>NA</v>
      </c>
      <c r="Q781" s="20" t="str">
        <f>VLOOKUP($K781,GlobSheetPaste!$H$3:$P$1269,7,FALSE)</f>
        <v>NT</v>
      </c>
      <c r="R781" s="20" t="str">
        <f>VLOOKUP($K781,GlobSheetPaste!$H$3:$P$1269,8,FALSE)</f>
        <v>A2d</v>
      </c>
      <c r="S781" s="1" t="s">
        <v>117</v>
      </c>
      <c r="T781" s="20" t="b">
        <f t="shared" si="859"/>
        <v>0</v>
      </c>
      <c r="U781" s="22">
        <f>VLOOKUP($K781,GlobSheetPaste!$H$3:$P$1269,9,FALSE)</f>
        <v>43891</v>
      </c>
      <c r="V781" s="19">
        <v>110</v>
      </c>
      <c r="W781" s="19">
        <v>118</v>
      </c>
      <c r="X781" s="2" t="b">
        <f t="shared" ref="X781:Y781" si="875">ISNUMBER(V781)</f>
        <v>1</v>
      </c>
      <c r="Y781" s="2" t="b">
        <f t="shared" si="875"/>
        <v>1</v>
      </c>
      <c r="Z781" s="2" t="s">
        <v>1945</v>
      </c>
      <c r="AB781" s="2" t="s">
        <v>83</v>
      </c>
      <c r="AC781" s="24" t="str">
        <f ca="1">IFERROR(__xludf.DUMMYFUNCTION("SPLIT(AB781,""_"")"),"Coastal")</f>
        <v>Coastal</v>
      </c>
      <c r="AD781" s="24"/>
      <c r="AE781" s="24">
        <f>VLOOKUP(J781,rangearea210527!$B$2:$C$1159,2,TRUE)</f>
        <v>519.76347310000006</v>
      </c>
      <c r="AF781" s="26" t="s">
        <v>118</v>
      </c>
      <c r="AG781" s="26">
        <v>53</v>
      </c>
      <c r="AH781" s="26" t="s">
        <v>84</v>
      </c>
      <c r="AI781" s="26" t="s">
        <v>98</v>
      </c>
      <c r="AJ781" s="27" t="s">
        <v>1710</v>
      </c>
      <c r="AK781" s="27"/>
      <c r="AL781" s="26">
        <v>10.199999999999999</v>
      </c>
      <c r="AM781" s="26">
        <v>0</v>
      </c>
      <c r="AN781" s="26">
        <v>0</v>
      </c>
      <c r="AO781" s="29">
        <v>0</v>
      </c>
      <c r="AP781" s="30"/>
      <c r="AQ781" s="30"/>
      <c r="AR781" s="30"/>
      <c r="AS781" s="1">
        <v>1</v>
      </c>
      <c r="AU781" s="1"/>
      <c r="AV781" s="1"/>
      <c r="AW781" s="1">
        <v>1</v>
      </c>
      <c r="AX781" s="1">
        <v>1</v>
      </c>
      <c r="AY781" s="1">
        <v>1</v>
      </c>
      <c r="BA781" s="1">
        <v>1</v>
      </c>
      <c r="BH781" s="1">
        <v>1</v>
      </c>
      <c r="BJ781" s="1">
        <v>1</v>
      </c>
      <c r="BK781" s="1">
        <v>1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>
        <v>0</v>
      </c>
    </row>
    <row r="782" spans="1:75" ht="15.75" hidden="1" customHeight="1" x14ac:dyDescent="0.3">
      <c r="A782" s="2">
        <v>776</v>
      </c>
      <c r="B782" s="2">
        <v>1</v>
      </c>
      <c r="C782" s="2" t="s">
        <v>1392</v>
      </c>
      <c r="D782" s="1">
        <v>12</v>
      </c>
      <c r="E782" s="2" t="str">
        <f t="shared" si="857"/>
        <v>12_Rajiformes</v>
      </c>
      <c r="F782" s="2" t="s">
        <v>1705</v>
      </c>
      <c r="G782" s="2" t="s">
        <v>1706</v>
      </c>
      <c r="H782" s="2" t="s">
        <v>1942</v>
      </c>
      <c r="I782" s="2" t="s">
        <v>1946</v>
      </c>
      <c r="J782" s="2" t="s">
        <v>1947</v>
      </c>
      <c r="K782" s="19" t="str">
        <f t="shared" si="858"/>
        <v>Orbiraja philipi</v>
      </c>
      <c r="L782" s="20">
        <f>VLOOKUP($K782,GlobSheetPaste!$H$3:$P$1269,2,FALSE)</f>
        <v>161493</v>
      </c>
      <c r="M782" s="20">
        <f>VLOOKUP($K782,GlobSheetPaste!$H$3:$P$1269,3,FALSE)</f>
        <v>124495259</v>
      </c>
      <c r="N782" s="20" t="str">
        <f>VLOOKUP($K782,GlobSheetPaste!$H$3:$P$1269,4,FALSE)</f>
        <v>published</v>
      </c>
      <c r="O782" s="20" t="str">
        <f>VLOOKUP($K782,GlobSheetPaste!$H$3:$P$1269,5,FALSE)</f>
        <v>DD</v>
      </c>
      <c r="P782" s="20">
        <f>VLOOKUP($K782,GlobSheetPaste!$H$3:$P$1269,6,FALSE)</f>
        <v>2008</v>
      </c>
      <c r="Q782" s="20" t="str">
        <f>VLOOKUP($K782,GlobSheetPaste!$H$3:$P$1269,7,FALSE)</f>
        <v>DD</v>
      </c>
      <c r="R782" s="20" t="str">
        <f>VLOOKUP($K782,GlobSheetPaste!$H$3:$P$1269,8,FALSE)</f>
        <v>NA</v>
      </c>
      <c r="S782" s="20" t="str">
        <f t="shared" ref="S782:S783" si="876">IF(O782=Q782,"NoChange","non-genuine change")</f>
        <v>NoChange</v>
      </c>
      <c r="T782" s="20" t="b">
        <f t="shared" si="859"/>
        <v>0</v>
      </c>
      <c r="U782" s="22">
        <f>VLOOKUP($K782,GlobSheetPaste!$H$3:$P$1269,9,FALSE)</f>
        <v>44197</v>
      </c>
      <c r="V782" s="19">
        <v>238</v>
      </c>
      <c r="W782" s="19">
        <v>238</v>
      </c>
      <c r="X782" s="2" t="b">
        <f t="shared" ref="X782:Y782" si="877">ISNUMBER(V782)</f>
        <v>1</v>
      </c>
      <c r="Y782" s="2" t="b">
        <f t="shared" si="877"/>
        <v>1</v>
      </c>
      <c r="Z782" s="2" t="s">
        <v>1948</v>
      </c>
      <c r="AB782" s="2" t="s">
        <v>178</v>
      </c>
      <c r="AC782" s="24" t="str">
        <f ca="1">IFERROR(__xludf.DUMMYFUNCTION("SPLIT(AB782,""_"")"),"Deepwater")</f>
        <v>Deepwater</v>
      </c>
      <c r="AD782" s="24"/>
      <c r="AE782" s="24">
        <f>VLOOKUP(J782,rangearea210527!$B$2:$C$1159,2,TRUE)</f>
        <v>519.76347310000006</v>
      </c>
      <c r="AF782" s="26" t="s">
        <v>118</v>
      </c>
      <c r="AG782" s="26">
        <v>36</v>
      </c>
      <c r="AH782" s="26" t="s">
        <v>84</v>
      </c>
      <c r="AI782" s="26" t="s">
        <v>85</v>
      </c>
      <c r="AJ782" s="27" t="s">
        <v>1734</v>
      </c>
      <c r="AK782" s="27" t="s">
        <v>468</v>
      </c>
      <c r="AL782" s="26"/>
      <c r="AM782" s="26">
        <v>1</v>
      </c>
      <c r="AN782" s="26">
        <v>0</v>
      </c>
      <c r="AO782" s="29">
        <v>0</v>
      </c>
      <c r="AP782" s="30"/>
      <c r="AQ782" s="30"/>
      <c r="AR782" s="30"/>
      <c r="AS782" s="1">
        <v>0</v>
      </c>
      <c r="AU782" s="1"/>
      <c r="AV782" s="1"/>
      <c r="AW782" s="1">
        <v>0</v>
      </c>
      <c r="AX782" s="1">
        <v>0</v>
      </c>
      <c r="AY782" s="1">
        <v>1</v>
      </c>
      <c r="BC782" s="1">
        <v>1</v>
      </c>
      <c r="BG782" s="1">
        <v>1</v>
      </c>
      <c r="BH782" s="1">
        <v>1</v>
      </c>
      <c r="BI782" s="1"/>
      <c r="BJ782" s="1">
        <v>1</v>
      </c>
      <c r="BL782" s="1">
        <v>1</v>
      </c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>
        <v>0</v>
      </c>
    </row>
    <row r="783" spans="1:75" ht="15.75" hidden="1" customHeight="1" x14ac:dyDescent="0.3">
      <c r="A783" s="2">
        <v>777</v>
      </c>
      <c r="B783" s="2">
        <v>1</v>
      </c>
      <c r="C783" s="2" t="s">
        <v>1392</v>
      </c>
      <c r="D783" s="1">
        <v>12</v>
      </c>
      <c r="E783" s="2" t="str">
        <f t="shared" si="857"/>
        <v>12_Rajiformes</v>
      </c>
      <c r="F783" s="2" t="s">
        <v>1705</v>
      </c>
      <c r="G783" s="2" t="s">
        <v>1706</v>
      </c>
      <c r="H783" s="2" t="s">
        <v>1942</v>
      </c>
      <c r="I783" s="2" t="s">
        <v>1949</v>
      </c>
      <c r="J783" s="2" t="s">
        <v>1950</v>
      </c>
      <c r="K783" s="19" t="str">
        <f t="shared" si="858"/>
        <v>Orbiraja powelli</v>
      </c>
      <c r="L783" s="20">
        <f>VLOOKUP($K783,GlobSheetPaste!$H$3:$P$1269,2,FALSE)</f>
        <v>161548</v>
      </c>
      <c r="M783" s="20">
        <f>VLOOKUP($K783,GlobSheetPaste!$H$3:$P$1269,3,FALSE)</f>
        <v>124505306</v>
      </c>
      <c r="N783" s="20" t="str">
        <f>VLOOKUP($K783,GlobSheetPaste!$H$3:$P$1269,4,FALSE)</f>
        <v>published</v>
      </c>
      <c r="O783" s="20" t="str">
        <f>VLOOKUP($K783,GlobSheetPaste!$H$3:$P$1269,5,FALSE)</f>
        <v>DD</v>
      </c>
      <c r="P783" s="20">
        <f>VLOOKUP($K783,GlobSheetPaste!$H$3:$P$1269,6,FALSE)</f>
        <v>2008</v>
      </c>
      <c r="Q783" s="20" t="str">
        <f>VLOOKUP($K783,GlobSheetPaste!$H$3:$P$1269,7,FALSE)</f>
        <v>NT</v>
      </c>
      <c r="R783" s="20" t="str">
        <f>VLOOKUP($K783,GlobSheetPaste!$H$3:$P$1269,8,FALSE)</f>
        <v>A2d</v>
      </c>
      <c r="S783" s="20" t="str">
        <f t="shared" si="876"/>
        <v>non-genuine change</v>
      </c>
      <c r="T783" s="20" t="b">
        <f t="shared" si="859"/>
        <v>0</v>
      </c>
      <c r="U783" s="22">
        <f>VLOOKUP($K783,GlobSheetPaste!$H$3:$P$1269,9,FALSE)</f>
        <v>43891</v>
      </c>
      <c r="V783" s="19">
        <v>17</v>
      </c>
      <c r="W783" s="19">
        <v>462</v>
      </c>
      <c r="X783" s="2" t="b">
        <f t="shared" ref="X783:Y783" si="878">ISNUMBER(V783)</f>
        <v>1</v>
      </c>
      <c r="Y783" s="2" t="b">
        <f t="shared" si="878"/>
        <v>1</v>
      </c>
      <c r="Z783" s="2" t="s">
        <v>1951</v>
      </c>
      <c r="AB783" s="2" t="s">
        <v>95</v>
      </c>
      <c r="AC783" s="24" t="str">
        <f ca="1">IFERROR(__xludf.DUMMYFUNCTION("SPLIT(AB783,""_"")"),"Coastal")</f>
        <v>Coastal</v>
      </c>
      <c r="AD783" s="24" t="str">
        <f ca="1">IFERROR(__xludf.DUMMYFUNCTION("""COMPUTED_VALUE"""),"Deepwater")</f>
        <v>Deepwater</v>
      </c>
      <c r="AE783" s="24">
        <f>VLOOKUP(J783,rangearea210527!$B$2:$C$1159,2,TRUE)</f>
        <v>399443.989</v>
      </c>
      <c r="AF783" s="26"/>
      <c r="AG783" s="26">
        <v>53</v>
      </c>
      <c r="AH783" s="26" t="s">
        <v>84</v>
      </c>
      <c r="AI783" s="26" t="s">
        <v>98</v>
      </c>
      <c r="AJ783" s="27" t="s">
        <v>1710</v>
      </c>
      <c r="AK783" s="27"/>
      <c r="AL783" s="26">
        <v>10.199999999999999</v>
      </c>
      <c r="AM783" s="26">
        <v>0</v>
      </c>
      <c r="AN783" s="26">
        <v>0</v>
      </c>
      <c r="AO783" s="29">
        <v>0</v>
      </c>
      <c r="AP783" s="30"/>
      <c r="AQ783" s="30"/>
      <c r="AR783" s="30"/>
      <c r="AS783" s="1">
        <v>1</v>
      </c>
      <c r="AU783" s="1"/>
      <c r="AV783" s="1"/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B783" s="1">
        <v>1</v>
      </c>
      <c r="BJ783" s="1">
        <v>1</v>
      </c>
      <c r="BK783" s="1">
        <v>1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>
        <v>0</v>
      </c>
    </row>
    <row r="784" spans="1:75" ht="15.75" hidden="1" customHeight="1" x14ac:dyDescent="0.3">
      <c r="A784" s="2">
        <v>778</v>
      </c>
      <c r="B784" s="1">
        <v>0</v>
      </c>
      <c r="C784" s="2" t="s">
        <v>1392</v>
      </c>
      <c r="D784" s="1">
        <v>12</v>
      </c>
      <c r="E784" s="2" t="str">
        <f t="shared" si="857"/>
        <v>12_Rajiformes</v>
      </c>
      <c r="F784" s="2" t="s">
        <v>1705</v>
      </c>
      <c r="G784" s="2" t="s">
        <v>1706</v>
      </c>
      <c r="H784" s="2" t="s">
        <v>1952</v>
      </c>
      <c r="I784" s="2" t="s">
        <v>176</v>
      </c>
      <c r="J784" s="2" t="s">
        <v>1953</v>
      </c>
      <c r="K784" s="19" t="str">
        <f t="shared" si="858"/>
        <v>Raja africana</v>
      </c>
      <c r="L784" s="20" t="e">
        <f>VLOOKUP($K784,GlobSheetPaste!$H$3:$P$1269,2,FALSE)</f>
        <v>#N/A</v>
      </c>
      <c r="M784" s="20" t="e">
        <f>VLOOKUP($K784,GlobSheetPaste!$H$3:$P$1269,3,FALSE)</f>
        <v>#N/A</v>
      </c>
      <c r="N784" s="20">
        <f>VLOOKUP($K784,GlobSheetPaste!$H$3:$P$1269,4,FALSE)</f>
        <v>0</v>
      </c>
      <c r="O784" s="20" t="str">
        <f>VLOOKUP($K784,GlobSheetPaste!$H$3:$P$1269,5,FALSE)</f>
        <v>NE</v>
      </c>
      <c r="P784" s="20" t="str">
        <f>VLOOKUP($K784,GlobSheetPaste!$H$3:$P$1269,6,FALSE)</f>
        <v>NA</v>
      </c>
      <c r="Q784" s="20" t="str">
        <f>VLOOKUP($K784,GlobSheetPaste!$H$3:$P$1269,7,FALSE)</f>
        <v>Invalid Species</v>
      </c>
      <c r="R784" s="20">
        <f>VLOOKUP($K784,GlobSheetPaste!$H$3:$P$1269,8,FALSE)</f>
        <v>0</v>
      </c>
      <c r="S784" s="20" t="e">
        <f>VLOOKUP(K784,Pollock210625!$A$2:$C$1259,3,FALSE)</f>
        <v>#N/A</v>
      </c>
      <c r="T784" s="20" t="e">
        <f t="shared" si="859"/>
        <v>#N/A</v>
      </c>
      <c r="U784" s="20">
        <f>VLOOKUP($K784,GlobSheetPaste!$H$3:$P$1269,9,FALSE)</f>
        <v>2021</v>
      </c>
      <c r="V784" s="19">
        <v>50</v>
      </c>
      <c r="W784" s="19">
        <v>400</v>
      </c>
      <c r="X784" s="2" t="b">
        <f t="shared" ref="X784:Y784" si="879">ISNUMBER(V784)</f>
        <v>1</v>
      </c>
      <c r="Y784" s="2" t="b">
        <f t="shared" si="879"/>
        <v>1</v>
      </c>
      <c r="Z784" s="2" t="s">
        <v>89</v>
      </c>
      <c r="AB784" s="2" t="s">
        <v>278</v>
      </c>
      <c r="AC784" s="24" t="str">
        <f ca="1">IFERROR(__xludf.DUMMYFUNCTION("SPLIT(AB784,""_"")"),"Deepwater")</f>
        <v>Deepwater</v>
      </c>
      <c r="AD784" s="24" t="str">
        <f ca="1">IFERROR(__xludf.DUMMYFUNCTION("""COMPUTED_VALUE"""),"Coastal")</f>
        <v>Coastal</v>
      </c>
      <c r="AE784" s="24">
        <f>VLOOKUP(J784,rangearea210527!$B$2:$C$1159,2,TRUE)</f>
        <v>261360167.90000001</v>
      </c>
      <c r="AF784" s="26"/>
      <c r="AG784" s="26" t="s">
        <v>267</v>
      </c>
      <c r="AH784" s="26"/>
      <c r="AI784" s="26"/>
      <c r="AJ784" s="27"/>
      <c r="AK784" s="27"/>
      <c r="AL784" s="26"/>
      <c r="AM784" s="26">
        <v>0</v>
      </c>
      <c r="AN784" s="26">
        <v>0</v>
      </c>
      <c r="AO784" s="29">
        <v>0</v>
      </c>
      <c r="AP784" s="29"/>
      <c r="AQ784" s="30"/>
      <c r="AR784" s="30"/>
      <c r="AS784" s="1">
        <v>0</v>
      </c>
      <c r="AU784" s="1"/>
      <c r="AV784" s="1"/>
      <c r="AW784" s="1">
        <v>0</v>
      </c>
      <c r="AX784" s="1">
        <v>1</v>
      </c>
      <c r="AY784" s="1">
        <v>0</v>
      </c>
      <c r="BJ784" s="1">
        <v>0</v>
      </c>
      <c r="BW784" s="1">
        <v>0</v>
      </c>
    </row>
    <row r="785" spans="1:75" ht="15.75" hidden="1" customHeight="1" x14ac:dyDescent="0.3">
      <c r="A785" s="2">
        <v>779</v>
      </c>
      <c r="B785" s="2">
        <v>1</v>
      </c>
      <c r="C785" s="2" t="s">
        <v>1392</v>
      </c>
      <c r="D785" s="1">
        <v>12</v>
      </c>
      <c r="E785" s="2" t="str">
        <f t="shared" si="857"/>
        <v>12_Rajiformes</v>
      </c>
      <c r="F785" s="2" t="s">
        <v>1705</v>
      </c>
      <c r="G785" s="2" t="s">
        <v>1706</v>
      </c>
      <c r="H785" s="2" t="s">
        <v>1952</v>
      </c>
      <c r="I785" s="2" t="s">
        <v>1222</v>
      </c>
      <c r="J785" s="2" t="s">
        <v>1954</v>
      </c>
      <c r="K785" s="19" t="str">
        <f t="shared" si="858"/>
        <v>Raja asterias</v>
      </c>
      <c r="L785" s="20">
        <f>VLOOKUP($K785,GlobSheetPaste!$H$3:$P$1269,2,FALSE)</f>
        <v>63120</v>
      </c>
      <c r="M785" s="20">
        <f>VLOOKUP($K785,GlobSheetPaste!$H$3:$P$1269,3,FALSE)</f>
        <v>48913317</v>
      </c>
      <c r="N785" s="20" t="str">
        <f>VLOOKUP($K785,GlobSheetPaste!$H$3:$P$1269,4,FALSE)</f>
        <v>published</v>
      </c>
      <c r="O785" s="20" t="str">
        <f>VLOOKUP($K785,GlobSheetPaste!$H$3:$P$1269,5,FALSE)</f>
        <v>LC</v>
      </c>
      <c r="P785" s="20">
        <f>VLOOKUP($K785,GlobSheetPaste!$H$3:$P$1269,6,FALSE)</f>
        <v>2007</v>
      </c>
      <c r="Q785" s="20" t="str">
        <f>VLOOKUP($K785,GlobSheetPaste!$H$3:$P$1269,7,FALSE)</f>
        <v>NT</v>
      </c>
      <c r="R785" s="20" t="str">
        <f>VLOOKUP($K785,GlobSheetPaste!$H$3:$P$1269,8,FALSE)</f>
        <v>A2bd</v>
      </c>
      <c r="S785" s="20" t="str">
        <f t="shared" ref="S785:S792" si="880">IF(O785=Q785,"NoChange","non-genuine change")</f>
        <v>non-genuine change</v>
      </c>
      <c r="T785" s="20" t="b">
        <f t="shared" si="859"/>
        <v>0</v>
      </c>
      <c r="U785" s="20">
        <f>VLOOKUP($K785,GlobSheetPaste!$H$3:$P$1269,9,FALSE)</f>
        <v>2014</v>
      </c>
      <c r="V785" s="19">
        <v>2</v>
      </c>
      <c r="W785" s="19">
        <v>700</v>
      </c>
      <c r="X785" s="2" t="b">
        <f t="shared" ref="X785:Y785" si="881">ISNUMBER(V785)</f>
        <v>1</v>
      </c>
      <c r="Y785" s="2" t="b">
        <f t="shared" si="881"/>
        <v>1</v>
      </c>
      <c r="Z785" s="2" t="s">
        <v>89</v>
      </c>
      <c r="AB785" s="2" t="s">
        <v>95</v>
      </c>
      <c r="AC785" s="24" t="str">
        <f ca="1">IFERROR(__xludf.DUMMYFUNCTION("SPLIT(AB785,""_"")"),"Coastal")</f>
        <v>Coastal</v>
      </c>
      <c r="AD785" s="24" t="str">
        <f ca="1">IFERROR(__xludf.DUMMYFUNCTION("""COMPUTED_VALUE"""),"Deepwater")</f>
        <v>Deepwater</v>
      </c>
      <c r="AE785" s="24">
        <f>VLOOKUP(J785,rangearea210527!$B$2:$C$1159,2,TRUE)</f>
        <v>685619.11179999996</v>
      </c>
      <c r="AF785" s="26"/>
      <c r="AG785" s="26">
        <v>76</v>
      </c>
      <c r="AH785" s="26" t="s">
        <v>84</v>
      </c>
      <c r="AI785" s="26" t="s">
        <v>98</v>
      </c>
      <c r="AJ785" s="27" t="s">
        <v>1710</v>
      </c>
      <c r="AK785" s="27"/>
      <c r="AL785" s="26">
        <v>6</v>
      </c>
      <c r="AM785" s="26">
        <v>0</v>
      </c>
      <c r="AN785" s="26">
        <v>0</v>
      </c>
      <c r="AO785" s="29">
        <v>0</v>
      </c>
      <c r="AP785" s="30"/>
      <c r="AQ785" s="30"/>
      <c r="AR785" s="30"/>
      <c r="AS785" s="1">
        <v>0</v>
      </c>
      <c r="AU785" s="1"/>
      <c r="AV785" s="1"/>
      <c r="AW785" s="1">
        <v>1</v>
      </c>
      <c r="AX785" s="1">
        <v>1</v>
      </c>
      <c r="AY785" s="1">
        <v>1</v>
      </c>
      <c r="BA785" s="1">
        <v>1</v>
      </c>
      <c r="BJ785" s="1">
        <v>1</v>
      </c>
      <c r="BK785" s="1">
        <v>1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>
        <v>0</v>
      </c>
    </row>
    <row r="786" spans="1:75" ht="15.75" hidden="1" customHeight="1" x14ac:dyDescent="0.3">
      <c r="A786" s="2">
        <v>780</v>
      </c>
      <c r="B786" s="2">
        <v>1</v>
      </c>
      <c r="C786" s="2" t="s">
        <v>1392</v>
      </c>
      <c r="D786" s="1">
        <v>12</v>
      </c>
      <c r="E786" s="2" t="str">
        <f t="shared" si="857"/>
        <v>12_Rajiformes</v>
      </c>
      <c r="F786" s="2" t="s">
        <v>1705</v>
      </c>
      <c r="G786" s="2" t="s">
        <v>1706</v>
      </c>
      <c r="H786" s="2" t="s">
        <v>1952</v>
      </c>
      <c r="I786" s="2" t="s">
        <v>1955</v>
      </c>
      <c r="J786" s="2" t="s">
        <v>1956</v>
      </c>
      <c r="K786" s="19" t="str">
        <f t="shared" si="858"/>
        <v>Raja brachyura</v>
      </c>
      <c r="L786" s="20">
        <f>VLOOKUP($K786,GlobSheetPaste!$H$3:$P$1269,2,FALSE)</f>
        <v>161691</v>
      </c>
      <c r="M786" s="20">
        <f>VLOOKUP($K786,GlobSheetPaste!$H$3:$P$1269,3,FALSE)</f>
        <v>48907330</v>
      </c>
      <c r="N786" s="20" t="str">
        <f>VLOOKUP($K786,GlobSheetPaste!$H$3:$P$1269,4,FALSE)</f>
        <v>draft</v>
      </c>
      <c r="O786" s="20" t="str">
        <f>VLOOKUP($K786,GlobSheetPaste!$H$3:$P$1269,5,FALSE)</f>
        <v>NT</v>
      </c>
      <c r="P786" s="20">
        <f>VLOOKUP($K786,GlobSheetPaste!$H$3:$P$1269,6,FALSE)</f>
        <v>2008</v>
      </c>
      <c r="Q786" s="20" t="str">
        <f>VLOOKUP($K786,GlobSheetPaste!$H$3:$P$1269,7,FALSE)</f>
        <v>NT</v>
      </c>
      <c r="R786" s="20">
        <f>VLOOKUP($K786,GlobSheetPaste!$H$3:$P$1269,8,FALSE)</f>
        <v>0</v>
      </c>
      <c r="S786" s="20" t="str">
        <f t="shared" si="880"/>
        <v>NoChange</v>
      </c>
      <c r="T786" s="20" t="b">
        <f t="shared" si="859"/>
        <v>0</v>
      </c>
      <c r="U786" s="20">
        <f>VLOOKUP($K786,GlobSheetPaste!$H$3:$P$1269,9,FALSE)</f>
        <v>2014</v>
      </c>
      <c r="V786" s="19">
        <v>10</v>
      </c>
      <c r="W786" s="19">
        <v>900</v>
      </c>
      <c r="X786" s="2" t="b">
        <f t="shared" ref="X786:Y786" si="882">ISNUMBER(V786)</f>
        <v>1</v>
      </c>
      <c r="Y786" s="2" t="b">
        <f t="shared" si="882"/>
        <v>1</v>
      </c>
      <c r="Z786" s="2" t="s">
        <v>89</v>
      </c>
      <c r="AB786" s="2" t="s">
        <v>95</v>
      </c>
      <c r="AC786" s="24" t="str">
        <f ca="1">IFERROR(__xludf.DUMMYFUNCTION("SPLIT(AB786,""_"")"),"Coastal")</f>
        <v>Coastal</v>
      </c>
      <c r="AD786" s="24" t="str">
        <f ca="1">IFERROR(__xludf.DUMMYFUNCTION("""COMPUTED_VALUE"""),"Deepwater")</f>
        <v>Deepwater</v>
      </c>
      <c r="AE786" s="24">
        <f>VLOOKUP(J786,rangearea210527!$B$2:$C$1159,2,TRUE)</f>
        <v>685619.11179999996</v>
      </c>
      <c r="AF786" s="26"/>
      <c r="AG786" s="26">
        <v>120</v>
      </c>
      <c r="AH786" s="26" t="s">
        <v>84</v>
      </c>
      <c r="AI786" s="26" t="s">
        <v>91</v>
      </c>
      <c r="AJ786" s="27" t="s">
        <v>1713</v>
      </c>
      <c r="AK786" s="27"/>
      <c r="AL786" s="26">
        <v>10</v>
      </c>
      <c r="AM786" s="26">
        <v>0</v>
      </c>
      <c r="AN786" s="26">
        <v>0</v>
      </c>
      <c r="AO786" s="29">
        <v>0</v>
      </c>
      <c r="AP786" s="30"/>
      <c r="AQ786" s="30"/>
      <c r="AR786" s="30"/>
      <c r="AS786" s="1">
        <v>0</v>
      </c>
      <c r="AU786" s="1"/>
      <c r="AV786" s="1"/>
      <c r="AW786" s="1">
        <v>1</v>
      </c>
      <c r="AX786" s="1">
        <v>1</v>
      </c>
      <c r="AY786" s="1">
        <v>1</v>
      </c>
      <c r="BA786" s="1">
        <v>1</v>
      </c>
      <c r="BJ786" s="1">
        <v>1</v>
      </c>
      <c r="BK786" s="1">
        <v>1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>
        <v>0</v>
      </c>
    </row>
    <row r="787" spans="1:75" ht="15.75" hidden="1" customHeight="1" x14ac:dyDescent="0.3">
      <c r="A787" s="2">
        <v>781</v>
      </c>
      <c r="B787" s="2">
        <v>1</v>
      </c>
      <c r="C787" s="2" t="s">
        <v>1392</v>
      </c>
      <c r="D787" s="1">
        <v>12</v>
      </c>
      <c r="E787" s="2" t="str">
        <f t="shared" si="857"/>
        <v>12_Rajiformes</v>
      </c>
      <c r="F787" s="2" t="s">
        <v>1705</v>
      </c>
      <c r="G787" s="2" t="s">
        <v>1706</v>
      </c>
      <c r="H787" s="2" t="s">
        <v>1952</v>
      </c>
      <c r="I787" s="2" t="s">
        <v>1555</v>
      </c>
      <c r="J787" s="2" t="s">
        <v>1957</v>
      </c>
      <c r="K787" s="19" t="str">
        <f t="shared" si="858"/>
        <v>Raja clavata</v>
      </c>
      <c r="L787" s="20">
        <f>VLOOKUP($K787,GlobSheetPaste!$H$3:$P$1269,2,FALSE)</f>
        <v>39399</v>
      </c>
      <c r="M787" s="20">
        <f>VLOOKUP($K787,GlobSheetPaste!$H$3:$P$1269,3,FALSE)</f>
        <v>103111648</v>
      </c>
      <c r="N787" s="20" t="str">
        <f>VLOOKUP($K787,GlobSheetPaste!$H$3:$P$1269,4,FALSE)</f>
        <v>draft</v>
      </c>
      <c r="O787" s="20" t="str">
        <f>VLOOKUP($K787,GlobSheetPaste!$H$3:$P$1269,5,FALSE)</f>
        <v>NT</v>
      </c>
      <c r="P787" s="20">
        <f>VLOOKUP($K787,GlobSheetPaste!$H$3:$P$1269,6,FALSE)</f>
        <v>2005</v>
      </c>
      <c r="Q787" s="20" t="str">
        <f>VLOOKUP($K787,GlobSheetPaste!$H$3:$P$1269,7,FALSE)</f>
        <v>NT</v>
      </c>
      <c r="R787" s="20">
        <f>VLOOKUP($K787,GlobSheetPaste!$H$3:$P$1269,8,FALSE)</f>
        <v>0</v>
      </c>
      <c r="S787" s="20" t="str">
        <f t="shared" si="880"/>
        <v>NoChange</v>
      </c>
      <c r="T787" s="20" t="b">
        <f t="shared" si="859"/>
        <v>0</v>
      </c>
      <c r="U787" s="20">
        <f>VLOOKUP($K787,GlobSheetPaste!$H$3:$P$1269,9,FALSE)</f>
        <v>2014</v>
      </c>
      <c r="V787" s="19">
        <v>7</v>
      </c>
      <c r="W787" s="19">
        <v>1020</v>
      </c>
      <c r="X787" s="2" t="b">
        <f t="shared" ref="X787:Y787" si="883">ISNUMBER(V787)</f>
        <v>1</v>
      </c>
      <c r="Y787" s="2" t="b">
        <f t="shared" si="883"/>
        <v>1</v>
      </c>
      <c r="Z787" s="2" t="s">
        <v>89</v>
      </c>
      <c r="AB787" s="2" t="s">
        <v>95</v>
      </c>
      <c r="AC787" s="24" t="str">
        <f ca="1">IFERROR(__xludf.DUMMYFUNCTION("SPLIT(AB787,""_"")"),"Coastal")</f>
        <v>Coastal</v>
      </c>
      <c r="AD787" s="24" t="str">
        <f ca="1">IFERROR(__xludf.DUMMYFUNCTION("""COMPUTED_VALUE"""),"Deepwater")</f>
        <v>Deepwater</v>
      </c>
      <c r="AE787" s="24">
        <f>VLOOKUP(J787,rangearea210527!$B$2:$C$1159,2,TRUE)</f>
        <v>685619.11179999996</v>
      </c>
      <c r="AF787" s="26"/>
      <c r="AG787" s="26">
        <v>130</v>
      </c>
      <c r="AH787" s="26" t="s">
        <v>84</v>
      </c>
      <c r="AI787" s="26" t="s">
        <v>91</v>
      </c>
      <c r="AJ787" s="27" t="s">
        <v>1713</v>
      </c>
      <c r="AK787" s="27"/>
      <c r="AL787" s="26">
        <v>11.5</v>
      </c>
      <c r="AM787" s="26">
        <v>0</v>
      </c>
      <c r="AN787" s="26">
        <v>0</v>
      </c>
      <c r="AO787" s="29">
        <v>0</v>
      </c>
      <c r="AP787" s="30"/>
      <c r="AQ787" s="30"/>
      <c r="AR787" s="30"/>
      <c r="AS787" s="1">
        <v>0</v>
      </c>
      <c r="AU787" s="1"/>
      <c r="AV787" s="1"/>
      <c r="AW787" s="1">
        <v>1</v>
      </c>
      <c r="AX787" s="1">
        <v>1</v>
      </c>
      <c r="AY787" s="1">
        <v>1</v>
      </c>
      <c r="BA787" s="1">
        <v>1</v>
      </c>
      <c r="BJ787" s="1">
        <v>1</v>
      </c>
      <c r="BK787" s="1">
        <v>1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>
        <v>0</v>
      </c>
    </row>
    <row r="788" spans="1:75" ht="15.75" hidden="1" customHeight="1" x14ac:dyDescent="0.3">
      <c r="A788" s="2">
        <v>782</v>
      </c>
      <c r="B788" s="2">
        <v>1</v>
      </c>
      <c r="C788" s="2" t="s">
        <v>1392</v>
      </c>
      <c r="D788" s="1">
        <v>12</v>
      </c>
      <c r="E788" s="2" t="str">
        <f t="shared" si="857"/>
        <v>12_Rajiformes</v>
      </c>
      <c r="F788" s="2" t="s">
        <v>1705</v>
      </c>
      <c r="G788" s="2" t="s">
        <v>1706</v>
      </c>
      <c r="H788" s="2" t="s">
        <v>1952</v>
      </c>
      <c r="I788" s="2" t="s">
        <v>1958</v>
      </c>
      <c r="J788" s="2" t="s">
        <v>1959</v>
      </c>
      <c r="K788" s="19" t="str">
        <f t="shared" si="858"/>
        <v>Raja herwigi</v>
      </c>
      <c r="L788" s="20">
        <f>VLOOKUP($K788,GlobSheetPaste!$H$3:$P$1269,2,FALSE)</f>
        <v>161343</v>
      </c>
      <c r="M788" s="20">
        <f>VLOOKUP($K788,GlobSheetPaste!$H$3:$P$1269,3,FALSE)</f>
        <v>124469051</v>
      </c>
      <c r="N788" s="20" t="str">
        <f>VLOOKUP($K788,GlobSheetPaste!$H$3:$P$1269,4,FALSE)</f>
        <v>published</v>
      </c>
      <c r="O788" s="20" t="str">
        <f>VLOOKUP($K788,GlobSheetPaste!$H$3:$P$1269,5,FALSE)</f>
        <v>DD</v>
      </c>
      <c r="P788" s="20">
        <f>VLOOKUP($K788,GlobSheetPaste!$H$3:$P$1269,6,FALSE)</f>
        <v>2007</v>
      </c>
      <c r="Q788" s="20" t="str">
        <f>VLOOKUP($K788,GlobSheetPaste!$H$3:$P$1269,7,FALSE)</f>
        <v>DD</v>
      </c>
      <c r="R788" s="20" t="str">
        <f>VLOOKUP($K788,GlobSheetPaste!$H$3:$P$1269,8,FALSE)</f>
        <v>NA</v>
      </c>
      <c r="S788" s="20" t="str">
        <f t="shared" si="880"/>
        <v>NoChange</v>
      </c>
      <c r="T788" s="20" t="b">
        <f t="shared" si="859"/>
        <v>0</v>
      </c>
      <c r="U788" s="22">
        <f>VLOOKUP($K788,GlobSheetPaste!$H$3:$P$1269,9,FALSE)</f>
        <v>44197</v>
      </c>
      <c r="V788" s="19">
        <v>55</v>
      </c>
      <c r="W788" s="19">
        <v>102</v>
      </c>
      <c r="X788" s="2" t="b">
        <f t="shared" ref="X788:Y788" si="884">ISNUMBER(V788)</f>
        <v>1</v>
      </c>
      <c r="Y788" s="2" t="b">
        <f t="shared" si="884"/>
        <v>1</v>
      </c>
      <c r="Z788" s="2" t="s">
        <v>1960</v>
      </c>
      <c r="AB788" s="2" t="s">
        <v>83</v>
      </c>
      <c r="AC788" s="24" t="str">
        <f ca="1">IFERROR(__xludf.DUMMYFUNCTION("SPLIT(AB788,""_"")"),"Coastal")</f>
        <v>Coastal</v>
      </c>
      <c r="AD788" s="24"/>
      <c r="AE788" s="24">
        <f>VLOOKUP(J788,rangearea210527!$B$2:$C$1159,2,TRUE)</f>
        <v>2747.0060680000001</v>
      </c>
      <c r="AF788" s="26" t="s">
        <v>118</v>
      </c>
      <c r="AG788" s="26">
        <v>55</v>
      </c>
      <c r="AH788" s="26" t="s">
        <v>84</v>
      </c>
      <c r="AI788" s="26" t="s">
        <v>98</v>
      </c>
      <c r="AJ788" s="27" t="s">
        <v>1710</v>
      </c>
      <c r="AK788" s="27"/>
      <c r="AL788" s="26"/>
      <c r="AM788" s="26">
        <v>0</v>
      </c>
      <c r="AN788" s="26">
        <v>0</v>
      </c>
      <c r="AO788" s="29">
        <v>0</v>
      </c>
      <c r="AP788" s="30"/>
      <c r="AQ788" s="30"/>
      <c r="AR788" s="30"/>
      <c r="AS788" s="1">
        <v>0</v>
      </c>
      <c r="AU788" s="1"/>
      <c r="AV788" s="1"/>
      <c r="AW788" s="1">
        <v>1</v>
      </c>
      <c r="AX788" s="1">
        <v>1</v>
      </c>
      <c r="AY788" s="1">
        <v>1</v>
      </c>
      <c r="BA788" s="1">
        <v>1</v>
      </c>
      <c r="BG788" s="1">
        <v>1</v>
      </c>
      <c r="BH788" s="1">
        <v>1</v>
      </c>
      <c r="BI788" s="1"/>
      <c r="BJ788" s="1">
        <v>1</v>
      </c>
      <c r="BK788" s="1">
        <v>1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>
        <v>0</v>
      </c>
    </row>
    <row r="789" spans="1:75" ht="15.75" hidden="1" customHeight="1" x14ac:dyDescent="0.3">
      <c r="A789" s="2">
        <v>783</v>
      </c>
      <c r="B789" s="2">
        <v>1</v>
      </c>
      <c r="C789" s="2" t="s">
        <v>1392</v>
      </c>
      <c r="D789" s="1">
        <v>12</v>
      </c>
      <c r="E789" s="2" t="str">
        <f t="shared" si="857"/>
        <v>12_Rajiformes</v>
      </c>
      <c r="F789" s="2" t="s">
        <v>1705</v>
      </c>
      <c r="G789" s="2" t="s">
        <v>1706</v>
      </c>
      <c r="H789" s="2" t="s">
        <v>1952</v>
      </c>
      <c r="I789" s="2" t="s">
        <v>1961</v>
      </c>
      <c r="J789" s="2" t="s">
        <v>1962</v>
      </c>
      <c r="K789" s="19" t="str">
        <f t="shared" si="858"/>
        <v>Raja maderensis</v>
      </c>
      <c r="L789" s="20">
        <f>VLOOKUP($K789,GlobSheetPaste!$H$3:$P$1269,2,FALSE)</f>
        <v>161459</v>
      </c>
      <c r="M789" s="20">
        <f>VLOOKUP($K789,GlobSheetPaste!$H$3:$P$1269,3,FALSE)</f>
        <v>48939762</v>
      </c>
      <c r="N789" s="20" t="str">
        <f>VLOOKUP($K789,GlobSheetPaste!$H$3:$P$1269,4,FALSE)</f>
        <v>published</v>
      </c>
      <c r="O789" s="20" t="str">
        <f>VLOOKUP($K789,GlobSheetPaste!$H$3:$P$1269,5,FALSE)</f>
        <v>DD</v>
      </c>
      <c r="P789" s="20">
        <f>VLOOKUP($K789,GlobSheetPaste!$H$3:$P$1269,6,FALSE)</f>
        <v>2008</v>
      </c>
      <c r="Q789" s="20" t="str">
        <f>VLOOKUP($K789,GlobSheetPaste!$H$3:$P$1269,7,FALSE)</f>
        <v>VU</v>
      </c>
      <c r="R789" s="20" t="str">
        <f>VLOOKUP($K789,GlobSheetPaste!$H$3:$P$1269,8,FALSE)</f>
        <v>D2</v>
      </c>
      <c r="S789" s="20" t="str">
        <f t="shared" si="880"/>
        <v>non-genuine change</v>
      </c>
      <c r="T789" s="20" t="b">
        <f t="shared" si="859"/>
        <v>0</v>
      </c>
      <c r="U789" s="20">
        <f>VLOOKUP($K789,GlobSheetPaste!$H$3:$P$1269,9,FALSE)</f>
        <v>2014</v>
      </c>
      <c r="V789" s="19">
        <v>5</v>
      </c>
      <c r="W789" s="19">
        <v>150</v>
      </c>
      <c r="X789" s="2" t="b">
        <f t="shared" ref="X789:Y789" si="885">ISNUMBER(V789)</f>
        <v>1</v>
      </c>
      <c r="Y789" s="2" t="b">
        <f t="shared" si="885"/>
        <v>1</v>
      </c>
      <c r="Z789" s="2" t="s">
        <v>89</v>
      </c>
      <c r="AB789" s="2" t="s">
        <v>83</v>
      </c>
      <c r="AC789" s="24" t="str">
        <f ca="1">IFERROR(__xludf.DUMMYFUNCTION("SPLIT(AB789,""_"")"),"Coastal")</f>
        <v>Coastal</v>
      </c>
      <c r="AD789" s="24"/>
      <c r="AE789" s="24">
        <f>VLOOKUP(J789,rangearea210527!$B$2:$C$1159,2,TRUE)</f>
        <v>351.99393739999999</v>
      </c>
      <c r="AF789" s="26" t="s">
        <v>118</v>
      </c>
      <c r="AG789" s="26">
        <v>80</v>
      </c>
      <c r="AH789" s="26" t="s">
        <v>84</v>
      </c>
      <c r="AI789" s="26" t="s">
        <v>98</v>
      </c>
      <c r="AJ789" s="27" t="s">
        <v>1710</v>
      </c>
      <c r="AK789" s="27"/>
      <c r="AL789" s="26" t="s">
        <v>267</v>
      </c>
      <c r="AM789" s="26">
        <v>0</v>
      </c>
      <c r="AN789" s="26">
        <v>0</v>
      </c>
      <c r="AO789" s="29">
        <v>0</v>
      </c>
      <c r="AP789" s="30"/>
      <c r="AQ789" s="30"/>
      <c r="AR789" s="30"/>
      <c r="AS789" s="1">
        <v>0</v>
      </c>
      <c r="AU789" s="1"/>
      <c r="AV789" s="1"/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B789" s="1">
        <v>1</v>
      </c>
      <c r="BH789" s="1">
        <v>1</v>
      </c>
      <c r="BI789" s="1">
        <v>1</v>
      </c>
      <c r="BJ789" s="1">
        <v>1</v>
      </c>
      <c r="BK789" s="1">
        <v>1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>
        <v>0</v>
      </c>
    </row>
    <row r="790" spans="1:75" ht="15.75" hidden="1" customHeight="1" x14ac:dyDescent="0.3">
      <c r="A790" s="2">
        <v>784</v>
      </c>
      <c r="B790" s="2">
        <v>1</v>
      </c>
      <c r="C790" s="2" t="s">
        <v>1392</v>
      </c>
      <c r="D790" s="1">
        <v>12</v>
      </c>
      <c r="E790" s="2" t="str">
        <f t="shared" si="857"/>
        <v>12_Rajiformes</v>
      </c>
      <c r="F790" s="2" t="s">
        <v>1705</v>
      </c>
      <c r="G790" s="2" t="s">
        <v>1706</v>
      </c>
      <c r="H790" s="2" t="s">
        <v>1952</v>
      </c>
      <c r="I790" s="2" t="s">
        <v>1963</v>
      </c>
      <c r="J790" s="2" t="s">
        <v>1964</v>
      </c>
      <c r="K790" s="19" t="str">
        <f t="shared" si="858"/>
        <v>Raja microocellata</v>
      </c>
      <c r="L790" s="20">
        <f>VLOOKUP($K790,GlobSheetPaste!$H$3:$P$1269,2,FALSE)</f>
        <v>39400</v>
      </c>
      <c r="M790" s="20">
        <f>VLOOKUP($K790,GlobSheetPaste!$H$3:$P$1269,3,FALSE)</f>
        <v>48943658</v>
      </c>
      <c r="N790" s="20" t="str">
        <f>VLOOKUP($K790,GlobSheetPaste!$H$3:$P$1269,4,FALSE)</f>
        <v>draft</v>
      </c>
      <c r="O790" s="20" t="str">
        <f>VLOOKUP($K790,GlobSheetPaste!$H$3:$P$1269,5,FALSE)</f>
        <v>NT</v>
      </c>
      <c r="P790" s="20">
        <f>VLOOKUP($K790,GlobSheetPaste!$H$3:$P$1269,6,FALSE)</f>
        <v>2006</v>
      </c>
      <c r="Q790" s="20" t="str">
        <f>VLOOKUP($K790,GlobSheetPaste!$H$3:$P$1269,7,FALSE)</f>
        <v>NT</v>
      </c>
      <c r="R790" s="20">
        <f>VLOOKUP($K790,GlobSheetPaste!$H$3:$P$1269,8,FALSE)</f>
        <v>0</v>
      </c>
      <c r="S790" s="20" t="str">
        <f t="shared" si="880"/>
        <v>NoChange</v>
      </c>
      <c r="T790" s="20" t="b">
        <f t="shared" si="859"/>
        <v>0</v>
      </c>
      <c r="U790" s="20">
        <f>VLOOKUP($K790,GlobSheetPaste!$H$3:$P$1269,9,FALSE)</f>
        <v>2014</v>
      </c>
      <c r="V790" s="19">
        <v>0</v>
      </c>
      <c r="W790" s="19">
        <v>112</v>
      </c>
      <c r="X790" s="2" t="b">
        <f t="shared" ref="X790:Y790" si="886">ISNUMBER(V790)</f>
        <v>1</v>
      </c>
      <c r="Y790" s="2" t="b">
        <f t="shared" si="886"/>
        <v>1</v>
      </c>
      <c r="Z790" s="2" t="s">
        <v>89</v>
      </c>
      <c r="AB790" s="2" t="s">
        <v>83</v>
      </c>
      <c r="AC790" s="24" t="str">
        <f ca="1">IFERROR(__xludf.DUMMYFUNCTION("SPLIT(AB790,""_"")"),"Coastal")</f>
        <v>Coastal</v>
      </c>
      <c r="AD790" s="24"/>
      <c r="AE790" s="24">
        <f>VLOOKUP(J790,rangearea210527!$B$2:$C$1159,2,TRUE)</f>
        <v>351.99393739999999</v>
      </c>
      <c r="AF790" s="26" t="s">
        <v>118</v>
      </c>
      <c r="AG790" s="26">
        <v>103</v>
      </c>
      <c r="AH790" s="26" t="s">
        <v>84</v>
      </c>
      <c r="AI790" s="26" t="s">
        <v>91</v>
      </c>
      <c r="AJ790" s="27" t="s">
        <v>1713</v>
      </c>
      <c r="AK790" s="27"/>
      <c r="AL790" s="26">
        <v>8.5</v>
      </c>
      <c r="AM790" s="26">
        <v>0</v>
      </c>
      <c r="AN790" s="26">
        <v>0</v>
      </c>
      <c r="AO790" s="29">
        <v>0</v>
      </c>
      <c r="AP790" s="30"/>
      <c r="AQ790" s="30"/>
      <c r="AR790" s="30"/>
      <c r="AS790" s="1">
        <v>0</v>
      </c>
      <c r="AU790" s="1"/>
      <c r="AV790" s="1"/>
      <c r="AW790" s="1">
        <v>1</v>
      </c>
      <c r="AX790" s="1">
        <v>1</v>
      </c>
      <c r="AY790" s="1">
        <v>1</v>
      </c>
      <c r="BA790" s="1">
        <v>1</v>
      </c>
      <c r="BH790" s="1">
        <v>1</v>
      </c>
      <c r="BJ790" s="1">
        <v>1</v>
      </c>
      <c r="BK790" s="1">
        <v>1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>
        <v>0</v>
      </c>
    </row>
    <row r="791" spans="1:75" ht="15.75" hidden="1" customHeight="1" x14ac:dyDescent="0.3">
      <c r="A791" s="2">
        <v>785</v>
      </c>
      <c r="B791" s="2">
        <v>1</v>
      </c>
      <c r="C791" s="2" t="s">
        <v>1392</v>
      </c>
      <c r="D791" s="1">
        <v>12</v>
      </c>
      <c r="E791" s="2" t="str">
        <f t="shared" si="857"/>
        <v>12_Rajiformes</v>
      </c>
      <c r="F791" s="2" t="s">
        <v>1705</v>
      </c>
      <c r="G791" s="2" t="s">
        <v>1706</v>
      </c>
      <c r="H791" s="2" t="s">
        <v>1952</v>
      </c>
      <c r="I791" s="2" t="s">
        <v>1965</v>
      </c>
      <c r="J791" s="2" t="s">
        <v>1966</v>
      </c>
      <c r="K791" s="19" t="str">
        <f t="shared" si="858"/>
        <v>Raja miraletus</v>
      </c>
      <c r="L791" s="20">
        <f>VLOOKUP($K791,GlobSheetPaste!$H$3:$P$1269,2,FALSE)</f>
        <v>124569516</v>
      </c>
      <c r="M791" s="20">
        <f>VLOOKUP($K791,GlobSheetPaste!$H$3:$P$1269,3,FALSE)</f>
        <v>124512700</v>
      </c>
      <c r="N791" s="20" t="str">
        <f>VLOOKUP($K791,GlobSheetPaste!$H$3:$P$1269,4,FALSE)</f>
        <v>published</v>
      </c>
      <c r="O791" s="20" t="str">
        <f>VLOOKUP($K791,GlobSheetPaste!$H$3:$P$1269,5,FALSE)</f>
        <v>LC</v>
      </c>
      <c r="P791" s="20">
        <f>VLOOKUP($K791,GlobSheetPaste!$H$3:$P$1269,6,FALSE)</f>
        <v>2003</v>
      </c>
      <c r="Q791" s="20" t="str">
        <f>VLOOKUP($K791,GlobSheetPaste!$H$3:$P$1269,7,FALSE)</f>
        <v>LC</v>
      </c>
      <c r="R791" s="20" t="str">
        <f>VLOOKUP($K791,GlobSheetPaste!$H$3:$P$1269,8,FALSE)</f>
        <v>NA</v>
      </c>
      <c r="S791" s="20" t="str">
        <f t="shared" si="880"/>
        <v>NoChange</v>
      </c>
      <c r="T791" s="20" t="b">
        <f t="shared" si="859"/>
        <v>0</v>
      </c>
      <c r="U791" s="20">
        <f>VLOOKUP($K791,GlobSheetPaste!$H$3:$P$1269,9,FALSE)</f>
        <v>2019</v>
      </c>
      <c r="V791" s="19">
        <v>10</v>
      </c>
      <c r="W791" s="19">
        <v>556</v>
      </c>
      <c r="X791" s="2" t="b">
        <f t="shared" ref="X791:Y791" si="887">ISNUMBER(V791)</f>
        <v>1</v>
      </c>
      <c r="Y791" s="2" t="b">
        <f t="shared" si="887"/>
        <v>1</v>
      </c>
      <c r="Z791" s="2" t="s">
        <v>89</v>
      </c>
      <c r="AB791" s="2" t="s">
        <v>95</v>
      </c>
      <c r="AC791" s="24" t="str">
        <f ca="1">IFERROR(__xludf.DUMMYFUNCTION("SPLIT(AB791,""_"")"),"Coastal")</f>
        <v>Coastal</v>
      </c>
      <c r="AD791" s="24" t="str">
        <f ca="1">IFERROR(__xludf.DUMMYFUNCTION("""COMPUTED_VALUE"""),"Deepwater")</f>
        <v>Deepwater</v>
      </c>
      <c r="AE791" s="24">
        <f>VLOOKUP(J791,rangearea210527!$B$2:$C$1159,2,TRUE)</f>
        <v>766539.56169999996</v>
      </c>
      <c r="AF791" s="26"/>
      <c r="AG791" s="26">
        <v>60</v>
      </c>
      <c r="AH791" s="26" t="s">
        <v>84</v>
      </c>
      <c r="AI791" s="26" t="s">
        <v>98</v>
      </c>
      <c r="AJ791" s="27" t="s">
        <v>1710</v>
      </c>
      <c r="AK791" s="27"/>
      <c r="AL791" s="26">
        <v>7.2</v>
      </c>
      <c r="AM791" s="26">
        <v>0</v>
      </c>
      <c r="AN791" s="26">
        <v>0</v>
      </c>
      <c r="AO791" s="29">
        <v>0</v>
      </c>
      <c r="AP791" s="30"/>
      <c r="AQ791" s="30"/>
      <c r="AR791" s="30"/>
      <c r="AS791" s="1">
        <v>0</v>
      </c>
      <c r="AU791" s="1"/>
      <c r="AV791" s="1"/>
      <c r="AW791" s="1">
        <v>1</v>
      </c>
      <c r="AX791" s="1">
        <v>1</v>
      </c>
      <c r="AY791" s="1">
        <v>1</v>
      </c>
      <c r="BA791" s="1">
        <v>1</v>
      </c>
      <c r="BJ791" s="1">
        <v>1</v>
      </c>
      <c r="BK791" s="1">
        <v>1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>
        <v>0</v>
      </c>
    </row>
    <row r="792" spans="1:75" ht="15.75" hidden="1" customHeight="1" x14ac:dyDescent="0.3">
      <c r="A792" s="2">
        <v>786</v>
      </c>
      <c r="B792" s="2">
        <v>1</v>
      </c>
      <c r="C792" s="2" t="s">
        <v>1392</v>
      </c>
      <c r="D792" s="1">
        <v>12</v>
      </c>
      <c r="E792" s="2" t="str">
        <f t="shared" si="857"/>
        <v>12_Rajiformes</v>
      </c>
      <c r="F792" s="2" t="s">
        <v>1705</v>
      </c>
      <c r="G792" s="2" t="s">
        <v>1706</v>
      </c>
      <c r="H792" s="2" t="s">
        <v>1952</v>
      </c>
      <c r="I792" s="2" t="s">
        <v>1967</v>
      </c>
      <c r="J792" s="2" t="s">
        <v>1968</v>
      </c>
      <c r="K792" s="19" t="str">
        <f t="shared" si="858"/>
        <v>Raja montagui</v>
      </c>
      <c r="L792" s="20">
        <f>VLOOKUP($K792,GlobSheetPaste!$H$3:$P$1269,2,FALSE)</f>
        <v>63146</v>
      </c>
      <c r="M792" s="20">
        <f>VLOOKUP($K792,GlobSheetPaste!$H$3:$P$1269,3,FALSE)</f>
        <v>48919726</v>
      </c>
      <c r="N792" s="20" t="str">
        <f>VLOOKUP($K792,GlobSheetPaste!$H$3:$P$1269,4,FALSE)</f>
        <v>draft</v>
      </c>
      <c r="O792" s="20" t="str">
        <f>VLOOKUP($K792,GlobSheetPaste!$H$3:$P$1269,5,FALSE)</f>
        <v>LC</v>
      </c>
      <c r="P792" s="20">
        <f>VLOOKUP($K792,GlobSheetPaste!$H$3:$P$1269,6,FALSE)</f>
        <v>2007</v>
      </c>
      <c r="Q792" s="20" t="str">
        <f>VLOOKUP($K792,GlobSheetPaste!$H$3:$P$1269,7,FALSE)</f>
        <v>LC</v>
      </c>
      <c r="R792" s="20">
        <f>VLOOKUP($K792,GlobSheetPaste!$H$3:$P$1269,8,FALSE)</f>
        <v>0</v>
      </c>
      <c r="S792" s="20" t="str">
        <f t="shared" si="880"/>
        <v>NoChange</v>
      </c>
      <c r="T792" s="20" t="b">
        <f t="shared" si="859"/>
        <v>0</v>
      </c>
      <c r="U792" s="20">
        <f>VLOOKUP($K792,GlobSheetPaste!$H$3:$P$1269,9,FALSE)</f>
        <v>2015</v>
      </c>
      <c r="V792" s="19">
        <v>8</v>
      </c>
      <c r="W792" s="19">
        <v>800</v>
      </c>
      <c r="X792" s="2" t="b">
        <f t="shared" ref="X792:Y792" si="888">ISNUMBER(V792)</f>
        <v>1</v>
      </c>
      <c r="Y792" s="2" t="b">
        <f t="shared" si="888"/>
        <v>1</v>
      </c>
      <c r="Z792" s="2" t="s">
        <v>1960</v>
      </c>
      <c r="AB792" s="2" t="s">
        <v>95</v>
      </c>
      <c r="AC792" s="24" t="str">
        <f ca="1">IFERROR(__xludf.DUMMYFUNCTION("SPLIT(AB792,""_"")"),"Coastal")</f>
        <v>Coastal</v>
      </c>
      <c r="AD792" s="24" t="str">
        <f ca="1">IFERROR(__xludf.DUMMYFUNCTION("""COMPUTED_VALUE"""),"Deepwater")</f>
        <v>Deepwater</v>
      </c>
      <c r="AE792" s="24">
        <f>VLOOKUP(J792,rangearea210527!$B$2:$C$1159,2,TRUE)</f>
        <v>766539.56169999996</v>
      </c>
      <c r="AF792" s="26"/>
      <c r="AG792" s="26">
        <v>80</v>
      </c>
      <c r="AH792" s="26" t="s">
        <v>84</v>
      </c>
      <c r="AI792" s="26" t="s">
        <v>98</v>
      </c>
      <c r="AJ792" s="27" t="s">
        <v>1710</v>
      </c>
      <c r="AK792" s="27"/>
      <c r="AL792" s="26"/>
      <c r="AM792" s="26">
        <v>0</v>
      </c>
      <c r="AN792" s="26">
        <v>0</v>
      </c>
      <c r="AO792" s="29">
        <v>0</v>
      </c>
      <c r="AP792" s="30"/>
      <c r="AQ792" s="30"/>
      <c r="AR792" s="30"/>
      <c r="AS792" s="1">
        <v>0</v>
      </c>
      <c r="AU792" s="1"/>
      <c r="AV792" s="1"/>
      <c r="AW792" s="1">
        <v>1</v>
      </c>
      <c r="AX792" s="1">
        <v>1</v>
      </c>
      <c r="AY792" s="1">
        <v>1</v>
      </c>
      <c r="BA792" s="1">
        <v>1</v>
      </c>
      <c r="BJ792" s="1">
        <v>1</v>
      </c>
      <c r="BK792" s="1">
        <v>1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>
        <v>0</v>
      </c>
    </row>
    <row r="793" spans="1:75" ht="15.75" hidden="1" customHeight="1" x14ac:dyDescent="0.3">
      <c r="A793" s="2">
        <v>787</v>
      </c>
      <c r="B793" s="2">
        <v>1</v>
      </c>
      <c r="C793" s="2" t="s">
        <v>1392</v>
      </c>
      <c r="D793" s="1">
        <v>12</v>
      </c>
      <c r="E793" s="2" t="str">
        <f t="shared" si="857"/>
        <v>12_Rajiformes</v>
      </c>
      <c r="F793" s="2" t="s">
        <v>1705</v>
      </c>
      <c r="G793" s="2" t="s">
        <v>1706</v>
      </c>
      <c r="H793" s="2" t="s">
        <v>1952</v>
      </c>
      <c r="I793" s="2" t="s">
        <v>1969</v>
      </c>
      <c r="J793" s="2" t="s">
        <v>1970</v>
      </c>
      <c r="K793" s="19" t="str">
        <f t="shared" si="858"/>
        <v>Raja ocellifera</v>
      </c>
      <c r="L793" s="20">
        <f>VLOOKUP($K793,GlobSheetPaste!$H$3:$P$1269,2,FALSE)</f>
        <v>124396693</v>
      </c>
      <c r="M793" s="20">
        <f>VLOOKUP($K793,GlobSheetPaste!$H$3:$P$1269,3,FALSE)</f>
        <v>124552547</v>
      </c>
      <c r="N793" s="20" t="str">
        <f>VLOOKUP($K793,GlobSheetPaste!$H$3:$P$1269,4,FALSE)</f>
        <v>published</v>
      </c>
      <c r="O793" s="20" t="str">
        <f>VLOOKUP($K793,GlobSheetPaste!$H$3:$P$1269,5,FALSE)</f>
        <v>NE</v>
      </c>
      <c r="P793" s="20" t="str">
        <f>VLOOKUP($K793,GlobSheetPaste!$H$3:$P$1269,6,FALSE)</f>
        <v>NA</v>
      </c>
      <c r="Q793" s="20" t="str">
        <f>VLOOKUP($K793,GlobSheetPaste!$H$3:$P$1269,7,FALSE)</f>
        <v>EN</v>
      </c>
      <c r="R793" s="20" t="str">
        <f>VLOOKUP($K793,GlobSheetPaste!$H$3:$P$1269,8,FALSE)</f>
        <v>A2bd</v>
      </c>
      <c r="S793" s="1" t="s">
        <v>117</v>
      </c>
      <c r="T793" s="20" t="b">
        <f t="shared" si="859"/>
        <v>0</v>
      </c>
      <c r="U793" s="22">
        <f>VLOOKUP($K793,GlobSheetPaste!$H$3:$P$1269,9,FALSE)</f>
        <v>43862</v>
      </c>
      <c r="V793" s="19">
        <v>15</v>
      </c>
      <c r="W793" s="19">
        <v>105</v>
      </c>
      <c r="X793" s="2" t="b">
        <f t="shared" ref="X793:Y793" si="889">ISNUMBER(V793)</f>
        <v>1</v>
      </c>
      <c r="Y793" s="2" t="b">
        <f t="shared" si="889"/>
        <v>1</v>
      </c>
      <c r="Z793" s="2" t="s">
        <v>1400</v>
      </c>
      <c r="AB793" s="2" t="s">
        <v>83</v>
      </c>
      <c r="AC793" s="24" t="str">
        <f ca="1">IFERROR(__xludf.DUMMYFUNCTION("SPLIT(AB793,""_"")"),"Coastal")</f>
        <v>Coastal</v>
      </c>
      <c r="AD793" s="24"/>
      <c r="AE793" s="24">
        <f>VLOOKUP(J793,rangearea210527!$B$2:$C$1159,2,TRUE)</f>
        <v>29759.15727</v>
      </c>
      <c r="AF793" s="26" t="s">
        <v>118</v>
      </c>
      <c r="AG793" s="26">
        <v>49</v>
      </c>
      <c r="AH793" s="26" t="s">
        <v>84</v>
      </c>
      <c r="AI793" s="26" t="s">
        <v>85</v>
      </c>
      <c r="AJ793" s="27" t="s">
        <v>1734</v>
      </c>
      <c r="AK793" s="27"/>
      <c r="AL793" s="26">
        <v>9</v>
      </c>
      <c r="AM793" s="26">
        <v>0</v>
      </c>
      <c r="AN793" s="26">
        <v>0</v>
      </c>
      <c r="AO793" s="29">
        <v>0</v>
      </c>
      <c r="AP793" s="30"/>
      <c r="AQ793" s="30"/>
      <c r="AR793" s="30"/>
      <c r="AS793" s="1">
        <v>0</v>
      </c>
      <c r="AU793" s="1"/>
      <c r="AV793" s="1"/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B793" s="1">
        <v>1</v>
      </c>
      <c r="BH793" s="1">
        <v>1</v>
      </c>
      <c r="BI793" s="1">
        <v>1</v>
      </c>
      <c r="BJ793" s="1">
        <v>1</v>
      </c>
      <c r="BK793" s="1">
        <v>1</v>
      </c>
      <c r="BL793" s="1"/>
      <c r="BM793" s="1"/>
      <c r="BN793" s="1"/>
      <c r="BO793" s="1"/>
      <c r="BP793" s="1"/>
      <c r="BQ793" s="1"/>
      <c r="BR793" s="1"/>
      <c r="BS793" s="1"/>
      <c r="BT793" s="1">
        <v>1</v>
      </c>
      <c r="BU793" s="1"/>
      <c r="BV793" s="1"/>
      <c r="BW793" s="1">
        <v>0</v>
      </c>
    </row>
    <row r="794" spans="1:75" ht="15.75" hidden="1" customHeight="1" x14ac:dyDescent="0.3">
      <c r="A794" s="2">
        <v>788</v>
      </c>
      <c r="B794" s="2">
        <v>1</v>
      </c>
      <c r="C794" s="2" t="s">
        <v>1392</v>
      </c>
      <c r="D794" s="1">
        <v>12</v>
      </c>
      <c r="E794" s="2" t="str">
        <f t="shared" si="857"/>
        <v>12_Rajiformes</v>
      </c>
      <c r="F794" s="2" t="s">
        <v>1705</v>
      </c>
      <c r="G794" s="2" t="s">
        <v>1706</v>
      </c>
      <c r="H794" s="2" t="s">
        <v>1952</v>
      </c>
      <c r="I794" s="2" t="s">
        <v>1971</v>
      </c>
      <c r="J794" s="2" t="s">
        <v>1972</v>
      </c>
      <c r="K794" s="19" t="str">
        <f t="shared" si="858"/>
        <v>Raja parva</v>
      </c>
      <c r="L794" s="20">
        <f>VLOOKUP($K794,GlobSheetPaste!$H$3:$P$1269,2,FALSE)</f>
        <v>185495181</v>
      </c>
      <c r="M794" s="20">
        <f>VLOOKUP($K794,GlobSheetPaste!$H$3:$P$1269,3,FALSE)</f>
        <v>185495230</v>
      </c>
      <c r="N794" s="20" t="str">
        <f>VLOOKUP($K794,GlobSheetPaste!$H$3:$P$1269,4,FALSE)</f>
        <v>submitted</v>
      </c>
      <c r="O794" s="20" t="str">
        <f>VLOOKUP($K794,GlobSheetPaste!$H$3:$P$1269,5,FALSE)</f>
        <v>NE</v>
      </c>
      <c r="P794" s="20" t="str">
        <f>VLOOKUP($K794,GlobSheetPaste!$H$3:$P$1269,6,FALSE)</f>
        <v>NA</v>
      </c>
      <c r="Q794" s="20" t="str">
        <f>VLOOKUP($K794,GlobSheetPaste!$H$3:$P$1269,7,FALSE)</f>
        <v>NT</v>
      </c>
      <c r="R794" s="20" t="str">
        <f>VLOOKUP($K794,GlobSheetPaste!$H$3:$P$1269,8,FALSE)</f>
        <v>A2bd</v>
      </c>
      <c r="S794" s="1" t="s">
        <v>117</v>
      </c>
      <c r="T794" s="20" t="b">
        <f t="shared" si="859"/>
        <v>0</v>
      </c>
      <c r="U794" s="22">
        <f>VLOOKUP($K794,GlobSheetPaste!$H$3:$P$1269,9,FALSE)</f>
        <v>44228</v>
      </c>
      <c r="V794" s="19">
        <v>10</v>
      </c>
      <c r="W794" s="19">
        <v>300</v>
      </c>
      <c r="X794" s="2" t="b">
        <f t="shared" ref="X794:Y794" si="890">ISNUMBER(V794)</f>
        <v>1</v>
      </c>
      <c r="Y794" s="2" t="b">
        <f t="shared" si="890"/>
        <v>1</v>
      </c>
      <c r="Z794" s="2" t="s">
        <v>1400</v>
      </c>
      <c r="AB794" s="2" t="s">
        <v>95</v>
      </c>
      <c r="AC794" s="24" t="str">
        <f ca="1">IFERROR(__xludf.DUMMYFUNCTION("SPLIT(AB794,""_"")"),"Coastal")</f>
        <v>Coastal</v>
      </c>
      <c r="AD794" s="24" t="str">
        <f ca="1">IFERROR(__xludf.DUMMYFUNCTION("""COMPUTED_VALUE"""),"Deepwater")</f>
        <v>Deepwater</v>
      </c>
      <c r="AE794" s="24">
        <f>VLOOKUP(J794,rangearea210527!$B$2:$C$1159,2,TRUE)</f>
        <v>228175.50700000001</v>
      </c>
      <c r="AF794" s="26"/>
      <c r="AG794" s="26">
        <v>63</v>
      </c>
      <c r="AH794" s="26" t="s">
        <v>84</v>
      </c>
      <c r="AI794" s="26" t="s">
        <v>98</v>
      </c>
      <c r="AJ794" s="27" t="s">
        <v>1710</v>
      </c>
      <c r="AK794" s="27"/>
      <c r="AL794" s="26">
        <v>6.5</v>
      </c>
      <c r="AM794" s="26">
        <v>0</v>
      </c>
      <c r="AN794" s="26">
        <v>0</v>
      </c>
      <c r="AO794" s="29">
        <v>0</v>
      </c>
      <c r="AP794" s="30"/>
      <c r="AQ794" s="30"/>
      <c r="AR794" s="30"/>
      <c r="AS794" s="1">
        <v>0</v>
      </c>
      <c r="AU794" s="1"/>
      <c r="AV794" s="1"/>
      <c r="AW794" s="1">
        <v>1</v>
      </c>
      <c r="AX794" s="1">
        <v>1</v>
      </c>
      <c r="AY794" s="1">
        <v>1</v>
      </c>
      <c r="BA794" s="1">
        <v>1</v>
      </c>
      <c r="BJ794" s="1">
        <v>1</v>
      </c>
      <c r="BK794" s="1">
        <v>1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>
        <v>0</v>
      </c>
    </row>
    <row r="795" spans="1:75" ht="15.75" hidden="1" customHeight="1" x14ac:dyDescent="0.3">
      <c r="A795" s="2">
        <v>789</v>
      </c>
      <c r="B795" s="2">
        <v>1</v>
      </c>
      <c r="C795" s="2" t="s">
        <v>1392</v>
      </c>
      <c r="D795" s="1">
        <v>12</v>
      </c>
      <c r="E795" s="2" t="str">
        <f t="shared" si="857"/>
        <v>12_Rajiformes</v>
      </c>
      <c r="F795" s="2" t="s">
        <v>1705</v>
      </c>
      <c r="G795" s="2" t="s">
        <v>1706</v>
      </c>
      <c r="H795" s="2" t="s">
        <v>1952</v>
      </c>
      <c r="I795" s="2" t="s">
        <v>1973</v>
      </c>
      <c r="J795" s="2" t="s">
        <v>1974</v>
      </c>
      <c r="K795" s="19" t="str">
        <f t="shared" si="858"/>
        <v>Raja pita</v>
      </c>
      <c r="L795" s="20">
        <f>VLOOKUP($K795,GlobSheetPaste!$H$3:$P$1269,2,FALSE)</f>
        <v>161723</v>
      </c>
      <c r="M795" s="20">
        <f>VLOOKUP($K795,GlobSheetPaste!$H$3:$P$1269,3,FALSE)</f>
        <v>109916678</v>
      </c>
      <c r="N795" s="20" t="str">
        <f>VLOOKUP($K795,GlobSheetPaste!$H$3:$P$1269,4,FALSE)</f>
        <v>published</v>
      </c>
      <c r="O795" s="20" t="str">
        <f>VLOOKUP($K795,GlobSheetPaste!$H$3:$P$1269,5,FALSE)</f>
        <v>CR</v>
      </c>
      <c r="P795" s="20">
        <f>VLOOKUP($K795,GlobSheetPaste!$H$3:$P$1269,6,FALSE)</f>
        <v>2008</v>
      </c>
      <c r="Q795" s="20" t="str">
        <f>VLOOKUP($K795,GlobSheetPaste!$H$3:$P$1269,7,FALSE)</f>
        <v>DD</v>
      </c>
      <c r="R795" s="20" t="str">
        <f>VLOOKUP($K795,GlobSheetPaste!$H$3:$P$1269,8,FALSE)</f>
        <v>NA</v>
      </c>
      <c r="S795" s="20" t="str">
        <f t="shared" ref="S795:S804" si="891">IF(O795=Q795,"NoChange","non-genuine change")</f>
        <v>non-genuine change</v>
      </c>
      <c r="T795" s="20" t="b">
        <f t="shared" si="859"/>
        <v>0</v>
      </c>
      <c r="U795" s="20">
        <f>VLOOKUP($K795,GlobSheetPaste!$H$3:$P$1269,9,FALSE)</f>
        <v>2017</v>
      </c>
      <c r="V795" s="19">
        <v>15</v>
      </c>
      <c r="W795" s="19">
        <v>15</v>
      </c>
      <c r="X795" s="2" t="b">
        <f t="shared" ref="X795:Y795" si="892">ISNUMBER(V795)</f>
        <v>1</v>
      </c>
      <c r="Y795" s="2" t="b">
        <f t="shared" si="892"/>
        <v>1</v>
      </c>
      <c r="Z795" s="2" t="s">
        <v>89</v>
      </c>
      <c r="AB795" s="2" t="s">
        <v>83</v>
      </c>
      <c r="AC795" s="24" t="str">
        <f ca="1">IFERROR(__xludf.DUMMYFUNCTION("SPLIT(AB795,""_"")"),"Coastal")</f>
        <v>Coastal</v>
      </c>
      <c r="AD795" s="24"/>
      <c r="AE795" s="24">
        <f>VLOOKUP(J795,rangearea210527!$B$2:$C$1159,2,TRUE)</f>
        <v>252.68234810000001</v>
      </c>
      <c r="AF795" s="26" t="s">
        <v>118</v>
      </c>
      <c r="AG795" s="26">
        <v>46</v>
      </c>
      <c r="AH795" s="26" t="s">
        <v>84</v>
      </c>
      <c r="AI795" s="26" t="s">
        <v>85</v>
      </c>
      <c r="AJ795" s="27" t="s">
        <v>1734</v>
      </c>
      <c r="AK795" s="27"/>
      <c r="AL795" s="26"/>
      <c r="AM795" s="26">
        <v>0</v>
      </c>
      <c r="AN795" s="26">
        <v>0</v>
      </c>
      <c r="AO795" s="29">
        <v>0</v>
      </c>
      <c r="AP795" s="30"/>
      <c r="AQ795" s="30"/>
      <c r="AR795" s="30"/>
      <c r="AS795" s="1">
        <v>0</v>
      </c>
      <c r="AU795" s="1"/>
      <c r="AV795" s="1"/>
      <c r="AW795" s="1">
        <v>1</v>
      </c>
      <c r="AX795" s="1">
        <v>1</v>
      </c>
      <c r="AY795" s="1">
        <v>1</v>
      </c>
      <c r="BA795" s="1">
        <v>1</v>
      </c>
      <c r="BG795" s="1">
        <v>1</v>
      </c>
      <c r="BH795" s="1">
        <v>1</v>
      </c>
      <c r="BI795" s="1"/>
      <c r="BJ795" s="1">
        <v>1</v>
      </c>
      <c r="BK795" s="1">
        <v>1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>
        <v>0</v>
      </c>
    </row>
    <row r="796" spans="1:75" ht="15.75" hidden="1" customHeight="1" x14ac:dyDescent="0.3">
      <c r="A796" s="2">
        <v>790</v>
      </c>
      <c r="B796" s="2">
        <v>1</v>
      </c>
      <c r="C796" s="2" t="s">
        <v>1392</v>
      </c>
      <c r="D796" s="1">
        <v>12</v>
      </c>
      <c r="E796" s="2" t="str">
        <f t="shared" si="857"/>
        <v>12_Rajiformes</v>
      </c>
      <c r="F796" s="2" t="s">
        <v>1705</v>
      </c>
      <c r="G796" s="2" t="s">
        <v>1706</v>
      </c>
      <c r="H796" s="2" t="s">
        <v>1952</v>
      </c>
      <c r="I796" s="2" t="s">
        <v>1975</v>
      </c>
      <c r="J796" s="2" t="s">
        <v>1976</v>
      </c>
      <c r="K796" s="19" t="str">
        <f t="shared" si="858"/>
        <v>Raja polystigma</v>
      </c>
      <c r="L796" s="20">
        <f>VLOOKUP($K796,GlobSheetPaste!$H$3:$P$1269,2,FALSE)</f>
        <v>161673</v>
      </c>
      <c r="M796" s="20">
        <f>VLOOKUP($K796,GlobSheetPaste!$H$3:$P$1269,3,FALSE)</f>
        <v>48910425</v>
      </c>
      <c r="N796" s="20" t="str">
        <f>VLOOKUP($K796,GlobSheetPaste!$H$3:$P$1269,4,FALSE)</f>
        <v>published</v>
      </c>
      <c r="O796" s="20" t="str">
        <f>VLOOKUP($K796,GlobSheetPaste!$H$3:$P$1269,5,FALSE)</f>
        <v>NT</v>
      </c>
      <c r="P796" s="20">
        <f>VLOOKUP($K796,GlobSheetPaste!$H$3:$P$1269,6,FALSE)</f>
        <v>2003</v>
      </c>
      <c r="Q796" s="20" t="str">
        <f>VLOOKUP($K796,GlobSheetPaste!$H$3:$P$1269,7,FALSE)</f>
        <v>LC</v>
      </c>
      <c r="R796" s="20" t="str">
        <f>VLOOKUP($K796,GlobSheetPaste!$H$3:$P$1269,8,FALSE)</f>
        <v>NA</v>
      </c>
      <c r="S796" s="20" t="str">
        <f t="shared" si="891"/>
        <v>non-genuine change</v>
      </c>
      <c r="T796" s="20" t="b">
        <f t="shared" si="859"/>
        <v>0</v>
      </c>
      <c r="U796" s="20">
        <f>VLOOKUP($K796,GlobSheetPaste!$H$3:$P$1269,9,FALSE)</f>
        <v>2014</v>
      </c>
      <c r="V796" s="19">
        <v>10</v>
      </c>
      <c r="W796" s="19">
        <v>635</v>
      </c>
      <c r="X796" s="2" t="b">
        <f t="shared" ref="X796:Y796" si="893">ISNUMBER(V796)</f>
        <v>1</v>
      </c>
      <c r="Y796" s="2" t="b">
        <f t="shared" si="893"/>
        <v>1</v>
      </c>
      <c r="Z796" s="2" t="s">
        <v>89</v>
      </c>
      <c r="AB796" s="2" t="s">
        <v>278</v>
      </c>
      <c r="AC796" s="24" t="str">
        <f ca="1">IFERROR(__xludf.DUMMYFUNCTION("SPLIT(AB796,""_"")"),"Deepwater")</f>
        <v>Deepwater</v>
      </c>
      <c r="AD796" s="24" t="str">
        <f ca="1">IFERROR(__xludf.DUMMYFUNCTION("""COMPUTED_VALUE"""),"Coastal")</f>
        <v>Coastal</v>
      </c>
      <c r="AE796" s="24">
        <f>VLOOKUP(J796,rangearea210527!$B$2:$C$1159,2,TRUE)</f>
        <v>371830.67560000002</v>
      </c>
      <c r="AF796" s="26"/>
      <c r="AG796" s="26">
        <v>60</v>
      </c>
      <c r="AH796" s="26" t="s">
        <v>84</v>
      </c>
      <c r="AI796" s="26" t="s">
        <v>98</v>
      </c>
      <c r="AJ796" s="27" t="s">
        <v>1710</v>
      </c>
      <c r="AK796" s="27"/>
      <c r="AL796" s="26"/>
      <c r="AM796" s="26">
        <v>1</v>
      </c>
      <c r="AN796" s="26">
        <v>0</v>
      </c>
      <c r="AO796" s="29">
        <v>0</v>
      </c>
      <c r="AP796" s="30"/>
      <c r="AQ796" s="30"/>
      <c r="AR796" s="30"/>
      <c r="AS796" s="1">
        <v>0</v>
      </c>
      <c r="AU796" s="1"/>
      <c r="AV796" s="1"/>
      <c r="AW796" s="1">
        <v>1</v>
      </c>
      <c r="AX796" s="1">
        <v>1</v>
      </c>
      <c r="AY796" s="1">
        <v>1</v>
      </c>
      <c r="BC796" s="1">
        <v>1</v>
      </c>
      <c r="BJ796" s="1">
        <v>1</v>
      </c>
      <c r="BL796" s="1">
        <v>1</v>
      </c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>
        <v>0</v>
      </c>
    </row>
    <row r="797" spans="1:75" ht="15.75" hidden="1" customHeight="1" x14ac:dyDescent="0.3">
      <c r="A797" s="2">
        <v>791</v>
      </c>
      <c r="B797" s="2">
        <v>1</v>
      </c>
      <c r="C797" s="2" t="s">
        <v>1392</v>
      </c>
      <c r="D797" s="1">
        <v>12</v>
      </c>
      <c r="E797" s="2" t="str">
        <f t="shared" si="857"/>
        <v>12_Rajiformes</v>
      </c>
      <c r="F797" s="2" t="s">
        <v>1705</v>
      </c>
      <c r="G797" s="2" t="s">
        <v>1706</v>
      </c>
      <c r="H797" s="2" t="s">
        <v>1952</v>
      </c>
      <c r="I797" s="2" t="s">
        <v>1977</v>
      </c>
      <c r="J797" s="2" t="s">
        <v>1978</v>
      </c>
      <c r="K797" s="19" t="str">
        <f t="shared" si="858"/>
        <v>Raja radula</v>
      </c>
      <c r="L797" s="20">
        <f>VLOOKUP($K797,GlobSheetPaste!$H$3:$P$1269,2,FALSE)</f>
        <v>161339</v>
      </c>
      <c r="M797" s="20">
        <f>VLOOKUP($K797,GlobSheetPaste!$H$3:$P$1269,3,FALSE)</f>
        <v>16527984</v>
      </c>
      <c r="N797" s="20" t="str">
        <f>VLOOKUP($K797,GlobSheetPaste!$H$3:$P$1269,4,FALSE)</f>
        <v>published</v>
      </c>
      <c r="O797" s="20" t="str">
        <f>VLOOKUP($K797,GlobSheetPaste!$H$3:$P$1269,5,FALSE)</f>
        <v>EN</v>
      </c>
      <c r="P797" s="20">
        <f>VLOOKUP($K797,GlobSheetPaste!$H$3:$P$1269,6,FALSE)</f>
        <v>2006</v>
      </c>
      <c r="Q797" s="20" t="str">
        <f>VLOOKUP($K797,GlobSheetPaste!$H$3:$P$1269,7,FALSE)</f>
        <v>EN</v>
      </c>
      <c r="R797" s="20" t="str">
        <f>VLOOKUP($K797,GlobSheetPaste!$H$3:$P$1269,8,FALSE)</f>
        <v>A4b</v>
      </c>
      <c r="S797" s="20" t="str">
        <f t="shared" si="891"/>
        <v>NoChange</v>
      </c>
      <c r="T797" s="20" t="b">
        <f t="shared" si="859"/>
        <v>0</v>
      </c>
      <c r="U797" s="20">
        <f>VLOOKUP($K797,GlobSheetPaste!$H$3:$P$1269,9,FALSE)</f>
        <v>2016</v>
      </c>
      <c r="V797" s="19">
        <v>1</v>
      </c>
      <c r="W797" s="19">
        <v>350</v>
      </c>
      <c r="X797" s="2" t="b">
        <f t="shared" ref="X797:Y797" si="894">ISNUMBER(V797)</f>
        <v>1</v>
      </c>
      <c r="Y797" s="2" t="b">
        <f t="shared" si="894"/>
        <v>1</v>
      </c>
      <c r="Z797" s="2" t="s">
        <v>1400</v>
      </c>
      <c r="AB797" s="2" t="s">
        <v>95</v>
      </c>
      <c r="AC797" s="24" t="str">
        <f ca="1">IFERROR(__xludf.DUMMYFUNCTION("SPLIT(AB797,""_"")"),"Coastal")</f>
        <v>Coastal</v>
      </c>
      <c r="AD797" s="24" t="str">
        <f ca="1">IFERROR(__xludf.DUMMYFUNCTION("""COMPUTED_VALUE"""),"Deepwater")</f>
        <v>Deepwater</v>
      </c>
      <c r="AE797" s="24">
        <f>VLOOKUP(J797,rangearea210527!$B$2:$C$1159,2,TRUE)</f>
        <v>515189.01809999999</v>
      </c>
      <c r="AF797" s="26"/>
      <c r="AG797" s="26">
        <v>80</v>
      </c>
      <c r="AH797" s="26" t="s">
        <v>84</v>
      </c>
      <c r="AI797" s="26" t="s">
        <v>98</v>
      </c>
      <c r="AJ797" s="27" t="s">
        <v>1710</v>
      </c>
      <c r="AK797" s="27"/>
      <c r="AL797" s="26">
        <v>9</v>
      </c>
      <c r="AM797" s="26">
        <v>0</v>
      </c>
      <c r="AN797" s="26">
        <v>0</v>
      </c>
      <c r="AO797" s="29">
        <v>0</v>
      </c>
      <c r="AP797" s="30"/>
      <c r="AQ797" s="30"/>
      <c r="AR797" s="30"/>
      <c r="AS797" s="1">
        <v>0</v>
      </c>
      <c r="AU797" s="1"/>
      <c r="AV797" s="1"/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B797" s="1">
        <v>1</v>
      </c>
      <c r="BJ797" s="1">
        <v>1</v>
      </c>
      <c r="BK797" s="1">
        <v>1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>
        <v>0</v>
      </c>
    </row>
    <row r="798" spans="1:75" ht="15.75" hidden="1" customHeight="1" x14ac:dyDescent="0.3">
      <c r="A798" s="2">
        <v>792</v>
      </c>
      <c r="B798" s="2">
        <v>1</v>
      </c>
      <c r="C798" s="2" t="s">
        <v>1392</v>
      </c>
      <c r="D798" s="1">
        <v>12</v>
      </c>
      <c r="E798" s="2" t="str">
        <f t="shared" si="857"/>
        <v>12_Rajiformes</v>
      </c>
      <c r="F798" s="2" t="s">
        <v>1705</v>
      </c>
      <c r="G798" s="2" t="s">
        <v>1706</v>
      </c>
      <c r="H798" s="2" t="s">
        <v>1952</v>
      </c>
      <c r="I798" s="2" t="s">
        <v>1979</v>
      </c>
      <c r="J798" s="2" t="s">
        <v>1980</v>
      </c>
      <c r="K798" s="19" t="str">
        <f t="shared" si="858"/>
        <v>Raja straeleni</v>
      </c>
      <c r="L798" s="20">
        <f>VLOOKUP($K798,GlobSheetPaste!$H$3:$P$1269,2,FALSE)</f>
        <v>161586</v>
      </c>
      <c r="M798" s="20">
        <f>VLOOKUP($K798,GlobSheetPaste!$H$3:$P$1269,3,FALSE)</f>
        <v>124510972</v>
      </c>
      <c r="N798" s="20" t="str">
        <f>VLOOKUP($K798,GlobSheetPaste!$H$3:$P$1269,4,FALSE)</f>
        <v>submitted</v>
      </c>
      <c r="O798" s="20" t="str">
        <f>VLOOKUP($K798,GlobSheetPaste!$H$3:$P$1269,5,FALSE)</f>
        <v>DD</v>
      </c>
      <c r="P798" s="20">
        <f>VLOOKUP($K798,GlobSheetPaste!$H$3:$P$1269,6,FALSE)</f>
        <v>2003</v>
      </c>
      <c r="Q798" s="20" t="str">
        <f>VLOOKUP($K798,GlobSheetPaste!$H$3:$P$1269,7,FALSE)</f>
        <v>NT</v>
      </c>
      <c r="R798" s="20" t="str">
        <f>VLOOKUP($K798,GlobSheetPaste!$H$3:$P$1269,8,FALSE)</f>
        <v>A2bd</v>
      </c>
      <c r="S798" s="20" t="str">
        <f t="shared" si="891"/>
        <v>non-genuine change</v>
      </c>
      <c r="T798" s="20" t="b">
        <f t="shared" si="859"/>
        <v>0</v>
      </c>
      <c r="U798" s="22">
        <f>VLOOKUP($K798,GlobSheetPaste!$H$3:$P$1269,9,FALSE)</f>
        <v>44228</v>
      </c>
      <c r="V798" s="19">
        <v>0</v>
      </c>
      <c r="W798" s="19">
        <v>930</v>
      </c>
      <c r="X798" s="2" t="b">
        <f t="shared" ref="X798:Y798" si="895">ISNUMBER(V798)</f>
        <v>1</v>
      </c>
      <c r="Y798" s="2" t="b">
        <f t="shared" si="895"/>
        <v>1</v>
      </c>
      <c r="Z798" s="2" t="s">
        <v>1981</v>
      </c>
      <c r="AB798" s="2" t="s">
        <v>95</v>
      </c>
      <c r="AC798" s="24" t="str">
        <f ca="1">IFERROR(__xludf.DUMMYFUNCTION("SPLIT(AB798,""_"")"),"Coastal")</f>
        <v>Coastal</v>
      </c>
      <c r="AD798" s="24" t="str">
        <f ca="1">IFERROR(__xludf.DUMMYFUNCTION("""COMPUTED_VALUE"""),"Deepwater")</f>
        <v>Deepwater</v>
      </c>
      <c r="AE798" s="24">
        <f>VLOOKUP(J798,rangearea210527!$B$2:$C$1159,2,TRUE)</f>
        <v>790500.15949999995</v>
      </c>
      <c r="AF798" s="26"/>
      <c r="AG798" s="26">
        <v>91</v>
      </c>
      <c r="AH798" s="26" t="s">
        <v>84</v>
      </c>
      <c r="AI798" s="26" t="s">
        <v>98</v>
      </c>
      <c r="AJ798" s="27" t="s">
        <v>1710</v>
      </c>
      <c r="AK798" s="27"/>
      <c r="AL798" s="26">
        <v>7</v>
      </c>
      <c r="AM798" s="26">
        <v>0</v>
      </c>
      <c r="AN798" s="26">
        <v>0</v>
      </c>
      <c r="AO798" s="29">
        <v>0</v>
      </c>
      <c r="AP798" s="30"/>
      <c r="AQ798" s="30"/>
      <c r="AR798" s="30"/>
      <c r="AS798" s="1">
        <v>0</v>
      </c>
      <c r="AU798" s="1"/>
      <c r="AV798" s="1"/>
      <c r="AW798" s="1">
        <v>1</v>
      </c>
      <c r="AX798" s="1">
        <v>1</v>
      </c>
      <c r="AY798" s="1">
        <v>1</v>
      </c>
      <c r="BA798" s="1">
        <v>1</v>
      </c>
      <c r="BJ798" s="1">
        <v>1</v>
      </c>
      <c r="BK798" s="1">
        <v>1</v>
      </c>
      <c r="BL798" s="1"/>
      <c r="BM798" s="1"/>
      <c r="BN798" s="1"/>
      <c r="BO798" s="1"/>
      <c r="BP798" s="1"/>
      <c r="BQ798" s="1"/>
      <c r="BR798" s="1"/>
      <c r="BS798" s="1"/>
      <c r="BT798" s="1">
        <v>1</v>
      </c>
      <c r="BU798" s="1"/>
      <c r="BV798" s="1"/>
      <c r="BW798" s="1">
        <v>0</v>
      </c>
    </row>
    <row r="799" spans="1:75" ht="15.75" hidden="1" customHeight="1" x14ac:dyDescent="0.3">
      <c r="A799" s="2">
        <v>793</v>
      </c>
      <c r="B799" s="2">
        <v>1</v>
      </c>
      <c r="C799" s="2" t="s">
        <v>1392</v>
      </c>
      <c r="D799" s="1">
        <v>12</v>
      </c>
      <c r="E799" s="2" t="str">
        <f t="shared" si="857"/>
        <v>12_Rajiformes</v>
      </c>
      <c r="F799" s="2" t="s">
        <v>1705</v>
      </c>
      <c r="G799" s="2" t="s">
        <v>1706</v>
      </c>
      <c r="H799" s="2" t="s">
        <v>1952</v>
      </c>
      <c r="I799" s="2" t="s">
        <v>1982</v>
      </c>
      <c r="J799" s="2" t="s">
        <v>1983</v>
      </c>
      <c r="K799" s="19" t="str">
        <f t="shared" si="858"/>
        <v>Raja undulata</v>
      </c>
      <c r="L799" s="20">
        <f>VLOOKUP($K799,GlobSheetPaste!$H$3:$P$1269,2,FALSE)</f>
        <v>161425</v>
      </c>
      <c r="M799" s="20">
        <f>VLOOKUP($K799,GlobSheetPaste!$H$3:$P$1269,3,FALSE)</f>
        <v>48909382</v>
      </c>
      <c r="N799" s="20" t="str">
        <f>VLOOKUP($K799,GlobSheetPaste!$H$3:$P$1269,4,FALSE)</f>
        <v>draft</v>
      </c>
      <c r="O799" s="20" t="str">
        <f>VLOOKUP($K799,GlobSheetPaste!$H$3:$P$1269,5,FALSE)</f>
        <v>EN</v>
      </c>
      <c r="P799" s="20">
        <f>VLOOKUP($K799,GlobSheetPaste!$H$3:$P$1269,6,FALSE)</f>
        <v>2003</v>
      </c>
      <c r="Q799" s="20" t="str">
        <f>VLOOKUP($K799,GlobSheetPaste!$H$3:$P$1269,7,FALSE)</f>
        <v>NT</v>
      </c>
      <c r="R799" s="20">
        <f>VLOOKUP($K799,GlobSheetPaste!$H$3:$P$1269,8,FALSE)</f>
        <v>0</v>
      </c>
      <c r="S799" s="20" t="str">
        <f t="shared" si="891"/>
        <v>non-genuine change</v>
      </c>
      <c r="T799" s="20" t="b">
        <f t="shared" si="859"/>
        <v>0</v>
      </c>
      <c r="U799" s="20">
        <f>VLOOKUP($K799,GlobSheetPaste!$H$3:$P$1269,9,FALSE)</f>
        <v>2015</v>
      </c>
      <c r="V799" s="19">
        <v>4</v>
      </c>
      <c r="W799" s="19">
        <v>200</v>
      </c>
      <c r="X799" s="2" t="b">
        <f t="shared" ref="X799:Y799" si="896">ISNUMBER(V799)</f>
        <v>1</v>
      </c>
      <c r="Y799" s="2" t="b">
        <f t="shared" si="896"/>
        <v>1</v>
      </c>
      <c r="Z799" s="2" t="s">
        <v>89</v>
      </c>
      <c r="AB799" s="2" t="s">
        <v>83</v>
      </c>
      <c r="AC799" s="24" t="str">
        <f ca="1">IFERROR(__xludf.DUMMYFUNCTION("SPLIT(AB799,""_"")"),"Coastal")</f>
        <v>Coastal</v>
      </c>
      <c r="AD799" s="24"/>
      <c r="AE799" s="24">
        <f>VLOOKUP(J799,rangearea210527!$B$2:$C$1159,2,TRUE)</f>
        <v>790500.15949999995</v>
      </c>
      <c r="AF799" s="26"/>
      <c r="AG799" s="26">
        <v>114</v>
      </c>
      <c r="AH799" s="26" t="s">
        <v>84</v>
      </c>
      <c r="AI799" s="26" t="s">
        <v>91</v>
      </c>
      <c r="AJ799" s="27" t="s">
        <v>1713</v>
      </c>
      <c r="AK799" s="27"/>
      <c r="AL799" s="26">
        <v>15.9</v>
      </c>
      <c r="AM799" s="26">
        <v>0</v>
      </c>
      <c r="AN799" s="26">
        <v>0</v>
      </c>
      <c r="AO799" s="29">
        <v>0</v>
      </c>
      <c r="AP799" s="30"/>
      <c r="AQ799" s="30"/>
      <c r="AR799" s="30"/>
      <c r="AS799" s="1">
        <v>0</v>
      </c>
      <c r="AU799" s="1"/>
      <c r="AV799" s="1"/>
      <c r="AW799" s="1">
        <v>1</v>
      </c>
      <c r="AX799" s="1">
        <v>1</v>
      </c>
      <c r="AY799" s="1">
        <v>1</v>
      </c>
      <c r="BA799" s="1">
        <v>1</v>
      </c>
      <c r="BJ799" s="1">
        <v>1</v>
      </c>
      <c r="BK799" s="1">
        <v>1</v>
      </c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>
        <v>0</v>
      </c>
    </row>
    <row r="800" spans="1:75" ht="15.75" hidden="1" customHeight="1" x14ac:dyDescent="0.3">
      <c r="A800" s="2">
        <v>794</v>
      </c>
      <c r="B800" s="2">
        <v>1</v>
      </c>
      <c r="C800" s="2" t="s">
        <v>1392</v>
      </c>
      <c r="D800" s="1">
        <v>12</v>
      </c>
      <c r="E800" s="2" t="str">
        <f t="shared" si="857"/>
        <v>12_Rajiformes</v>
      </c>
      <c r="F800" s="2" t="s">
        <v>1705</v>
      </c>
      <c r="G800" s="2" t="s">
        <v>1706</v>
      </c>
      <c r="H800" s="2" t="s">
        <v>1984</v>
      </c>
      <c r="I800" s="2" t="s">
        <v>1667</v>
      </c>
      <c r="J800" s="2" t="s">
        <v>1985</v>
      </c>
      <c r="K800" s="19" t="str">
        <f t="shared" si="858"/>
        <v>Rajella annandalei</v>
      </c>
      <c r="L800" s="20">
        <f>VLOOKUP($K800,GlobSheetPaste!$H$3:$P$1269,2,FALSE)</f>
        <v>161721</v>
      </c>
      <c r="M800" s="20">
        <f>VLOOKUP($K800,GlobSheetPaste!$H$3:$P$1269,3,FALSE)</f>
        <v>124533446</v>
      </c>
      <c r="N800" s="20" t="str">
        <f>VLOOKUP($K800,GlobSheetPaste!$H$3:$P$1269,4,FALSE)</f>
        <v>published</v>
      </c>
      <c r="O800" s="20" t="str">
        <f>VLOOKUP($K800,GlobSheetPaste!$H$3:$P$1269,5,FALSE)</f>
        <v>DD</v>
      </c>
      <c r="P800" s="20">
        <f>VLOOKUP($K800,GlobSheetPaste!$H$3:$P$1269,6,FALSE)</f>
        <v>2007</v>
      </c>
      <c r="Q800" s="20" t="str">
        <f>VLOOKUP($K800,GlobSheetPaste!$H$3:$P$1269,7,FALSE)</f>
        <v>LC</v>
      </c>
      <c r="R800" s="20" t="str">
        <f>VLOOKUP($K800,GlobSheetPaste!$H$3:$P$1269,8,FALSE)</f>
        <v>NA</v>
      </c>
      <c r="S800" s="20" t="str">
        <f t="shared" si="891"/>
        <v>non-genuine change</v>
      </c>
      <c r="T800" s="20" t="b">
        <f t="shared" si="859"/>
        <v>0</v>
      </c>
      <c r="U800" s="22">
        <f>VLOOKUP($K800,GlobSheetPaste!$H$3:$P$1269,9,FALSE)</f>
        <v>43891</v>
      </c>
      <c r="V800" s="19">
        <v>397</v>
      </c>
      <c r="W800" s="19">
        <v>830</v>
      </c>
      <c r="X800" s="2" t="b">
        <f t="shared" ref="X800:Y800" si="897">ISNUMBER(V800)</f>
        <v>1</v>
      </c>
      <c r="Y800" s="2" t="b">
        <f t="shared" si="897"/>
        <v>1</v>
      </c>
      <c r="Z800" s="2" t="s">
        <v>1960</v>
      </c>
      <c r="AB800" s="2" t="s">
        <v>178</v>
      </c>
      <c r="AC800" s="24" t="str">
        <f ca="1">IFERROR(__xludf.DUMMYFUNCTION("SPLIT(AB800,""_"")"),"Deepwater")</f>
        <v>Deepwater</v>
      </c>
      <c r="AD800" s="24"/>
      <c r="AE800" s="24">
        <f>VLOOKUP(J800,rangearea210527!$B$2:$C$1159,2,TRUE)</f>
        <v>2191.1799120000001</v>
      </c>
      <c r="AF800" s="26" t="s">
        <v>118</v>
      </c>
      <c r="AG800" s="26">
        <v>32.700000000000003</v>
      </c>
      <c r="AH800" s="26" t="s">
        <v>84</v>
      </c>
      <c r="AI800" s="26" t="s">
        <v>85</v>
      </c>
      <c r="AJ800" s="27" t="s">
        <v>1734</v>
      </c>
      <c r="AK800" s="27"/>
      <c r="AL800" s="26"/>
      <c r="AM800" s="26">
        <v>1</v>
      </c>
      <c r="AN800" s="26">
        <v>0</v>
      </c>
      <c r="AO800" s="29">
        <v>0</v>
      </c>
      <c r="AP800" s="30"/>
      <c r="AQ800" s="30"/>
      <c r="AR800" s="30"/>
      <c r="AS800" s="1">
        <v>1</v>
      </c>
      <c r="AU800" s="1"/>
      <c r="AV800" s="1"/>
      <c r="AW800" s="1">
        <v>0</v>
      </c>
      <c r="AX800" s="1">
        <v>0</v>
      </c>
      <c r="AY800" s="1">
        <v>1</v>
      </c>
      <c r="BC800" s="1">
        <v>1</v>
      </c>
      <c r="BH800" s="1">
        <v>1</v>
      </c>
      <c r="BJ800" s="1">
        <v>1</v>
      </c>
      <c r="BK800" s="1"/>
      <c r="BL800" s="1">
        <v>1</v>
      </c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>
        <v>0</v>
      </c>
    </row>
    <row r="801" spans="1:75" ht="15.75" hidden="1" customHeight="1" x14ac:dyDescent="0.3">
      <c r="A801" s="2">
        <v>795</v>
      </c>
      <c r="B801" s="2">
        <v>1</v>
      </c>
      <c r="C801" s="2" t="s">
        <v>1392</v>
      </c>
      <c r="D801" s="1">
        <v>12</v>
      </c>
      <c r="E801" s="2" t="str">
        <f t="shared" si="857"/>
        <v>12_Rajiformes</v>
      </c>
      <c r="F801" s="2" t="s">
        <v>1705</v>
      </c>
      <c r="G801" s="2" t="s">
        <v>1706</v>
      </c>
      <c r="H801" s="2" t="s">
        <v>1984</v>
      </c>
      <c r="I801" s="2" t="s">
        <v>1986</v>
      </c>
      <c r="J801" s="2" t="s">
        <v>1987</v>
      </c>
      <c r="K801" s="19" t="str">
        <f t="shared" si="858"/>
        <v>Rajella barnardi</v>
      </c>
      <c r="L801" s="20">
        <f>VLOOKUP($K801,GlobSheetPaste!$H$3:$P$1269,2,FALSE)</f>
        <v>44650</v>
      </c>
      <c r="M801" s="20">
        <f>VLOOKUP($K801,GlobSheetPaste!$H$3:$P$1269,3,FALSE)</f>
        <v>124436992</v>
      </c>
      <c r="N801" s="20" t="str">
        <f>VLOOKUP($K801,GlobSheetPaste!$H$3:$P$1269,4,FALSE)</f>
        <v>submitted</v>
      </c>
      <c r="O801" s="20" t="str">
        <f>VLOOKUP($K801,GlobSheetPaste!$H$3:$P$1269,5,FALSE)</f>
        <v>LC</v>
      </c>
      <c r="P801" s="20">
        <f>VLOOKUP($K801,GlobSheetPaste!$H$3:$P$1269,6,FALSE)</f>
        <v>2004</v>
      </c>
      <c r="Q801" s="20" t="str">
        <f>VLOOKUP($K801,GlobSheetPaste!$H$3:$P$1269,7,FALSE)</f>
        <v>LC</v>
      </c>
      <c r="R801" s="20" t="str">
        <f>VLOOKUP($K801,GlobSheetPaste!$H$3:$P$1269,8,FALSE)</f>
        <v>NA</v>
      </c>
      <c r="S801" s="20" t="str">
        <f t="shared" si="891"/>
        <v>NoChange</v>
      </c>
      <c r="T801" s="20" t="b">
        <f t="shared" si="859"/>
        <v>0</v>
      </c>
      <c r="U801" s="22">
        <f>VLOOKUP($K801,GlobSheetPaste!$H$3:$P$1269,9,FALSE)</f>
        <v>44228</v>
      </c>
      <c r="V801" s="19">
        <v>100</v>
      </c>
      <c r="W801" s="19">
        <v>1700</v>
      </c>
      <c r="X801" s="2" t="b">
        <f t="shared" ref="X801:Y801" si="898">ISNUMBER(V801)</f>
        <v>1</v>
      </c>
      <c r="Y801" s="2" t="b">
        <f t="shared" si="898"/>
        <v>1</v>
      </c>
      <c r="Z801" s="2" t="s">
        <v>1960</v>
      </c>
      <c r="AB801" s="2" t="s">
        <v>178</v>
      </c>
      <c r="AC801" s="24" t="str">
        <f ca="1">IFERROR(__xludf.DUMMYFUNCTION("SPLIT(AB801,""_"")"),"Deepwater")</f>
        <v>Deepwater</v>
      </c>
      <c r="AD801" s="24"/>
      <c r="AE801" s="24">
        <f>VLOOKUP(J801,rangearea210527!$B$2:$C$1159,2,TRUE)</f>
        <v>897719.13150000002</v>
      </c>
      <c r="AF801" s="26"/>
      <c r="AG801" s="26">
        <v>75</v>
      </c>
      <c r="AH801" s="26" t="s">
        <v>84</v>
      </c>
      <c r="AI801" s="26" t="s">
        <v>98</v>
      </c>
      <c r="AJ801" s="27" t="s">
        <v>1710</v>
      </c>
      <c r="AK801" s="27"/>
      <c r="AL801" s="26"/>
      <c r="AM801" s="26">
        <v>1</v>
      </c>
      <c r="AN801" s="26">
        <v>0</v>
      </c>
      <c r="AO801" s="29">
        <v>0</v>
      </c>
      <c r="AP801" s="30"/>
      <c r="AQ801" s="30"/>
      <c r="AR801" s="30"/>
      <c r="AS801" s="1">
        <v>0</v>
      </c>
      <c r="AU801" s="1"/>
      <c r="AV801" s="1"/>
      <c r="AW801" s="1">
        <v>0</v>
      </c>
      <c r="AX801" s="1">
        <v>0</v>
      </c>
      <c r="AY801" s="1">
        <v>1</v>
      </c>
      <c r="BC801" s="1">
        <v>1</v>
      </c>
      <c r="BJ801" s="1">
        <v>1</v>
      </c>
      <c r="BL801" s="1">
        <v>1</v>
      </c>
      <c r="BM801" s="1"/>
      <c r="BN801" s="1"/>
      <c r="BO801" s="1"/>
      <c r="BP801" s="1"/>
      <c r="BQ801" s="1"/>
      <c r="BR801" s="1"/>
      <c r="BS801" s="1"/>
      <c r="BT801" s="1">
        <v>1</v>
      </c>
      <c r="BU801" s="1"/>
      <c r="BV801" s="1"/>
      <c r="BW801" s="1">
        <v>0</v>
      </c>
    </row>
    <row r="802" spans="1:75" ht="15.75" hidden="1" customHeight="1" x14ac:dyDescent="0.3">
      <c r="A802" s="2">
        <v>796</v>
      </c>
      <c r="B802" s="2">
        <v>1</v>
      </c>
      <c r="C802" s="2" t="s">
        <v>1392</v>
      </c>
      <c r="D802" s="1">
        <v>12</v>
      </c>
      <c r="E802" s="2" t="str">
        <f t="shared" si="857"/>
        <v>12_Rajiformes</v>
      </c>
      <c r="F802" s="2" t="s">
        <v>1705</v>
      </c>
      <c r="G802" s="2" t="s">
        <v>1706</v>
      </c>
      <c r="H802" s="2" t="s">
        <v>1984</v>
      </c>
      <c r="I802" s="2" t="s">
        <v>1988</v>
      </c>
      <c r="J802" s="2" t="s">
        <v>1989</v>
      </c>
      <c r="K802" s="19" t="str">
        <f t="shared" si="858"/>
        <v>Rajella bathyphila</v>
      </c>
      <c r="L802" s="20">
        <f>VLOOKUP($K802,GlobSheetPaste!$H$3:$P$1269,2,FALSE)</f>
        <v>161345</v>
      </c>
      <c r="M802" s="20">
        <f>VLOOKUP($K802,GlobSheetPaste!$H$3:$P$1269,3,FALSE)</f>
        <v>124469469</v>
      </c>
      <c r="N802" s="20" t="str">
        <f>VLOOKUP($K802,GlobSheetPaste!$H$3:$P$1269,4,FALSE)</f>
        <v>published</v>
      </c>
      <c r="O802" s="20" t="str">
        <f>VLOOKUP($K802,GlobSheetPaste!$H$3:$P$1269,5,FALSE)</f>
        <v>LC</v>
      </c>
      <c r="P802" s="20">
        <f>VLOOKUP($K802,GlobSheetPaste!$H$3:$P$1269,6,FALSE)</f>
        <v>2008</v>
      </c>
      <c r="Q802" s="20" t="str">
        <f>VLOOKUP($K802,GlobSheetPaste!$H$3:$P$1269,7,FALSE)</f>
        <v>LC</v>
      </c>
      <c r="R802" s="20" t="str">
        <f>VLOOKUP($K802,GlobSheetPaste!$H$3:$P$1269,8,FALSE)</f>
        <v>NA</v>
      </c>
      <c r="S802" s="20" t="str">
        <f t="shared" si="891"/>
        <v>NoChange</v>
      </c>
      <c r="T802" s="20" t="b">
        <f t="shared" si="859"/>
        <v>0</v>
      </c>
      <c r="U802" s="22">
        <f>VLOOKUP($K802,GlobSheetPaste!$H$3:$P$1269,9,FALSE)</f>
        <v>43891</v>
      </c>
      <c r="V802" s="19">
        <v>600</v>
      </c>
      <c r="W802" s="19">
        <v>2300</v>
      </c>
      <c r="X802" s="2" t="b">
        <f t="shared" ref="X802:Y802" si="899">ISNUMBER(V802)</f>
        <v>1</v>
      </c>
      <c r="Y802" s="2" t="b">
        <f t="shared" si="899"/>
        <v>1</v>
      </c>
      <c r="Z802" s="2" t="s">
        <v>89</v>
      </c>
      <c r="AB802" s="2" t="s">
        <v>178</v>
      </c>
      <c r="AC802" s="24" t="str">
        <f ca="1">IFERROR(__xludf.DUMMYFUNCTION("SPLIT(AB802,""_"")"),"Deepwater")</f>
        <v>Deepwater</v>
      </c>
      <c r="AD802" s="24"/>
      <c r="AE802" s="24">
        <f>VLOOKUP(J802,rangearea210527!$B$2:$C$1159,2,TRUE)</f>
        <v>1437572.1259999999</v>
      </c>
      <c r="AF802" s="26"/>
      <c r="AG802" s="26">
        <v>95</v>
      </c>
      <c r="AH802" s="26" t="s">
        <v>84</v>
      </c>
      <c r="AI802" s="26" t="s">
        <v>98</v>
      </c>
      <c r="AJ802" s="27" t="s">
        <v>1710</v>
      </c>
      <c r="AK802" s="27"/>
      <c r="AL802" s="26">
        <v>13.5</v>
      </c>
      <c r="AM802" s="26">
        <v>1</v>
      </c>
      <c r="AN802" s="26">
        <v>0</v>
      </c>
      <c r="AO802" s="29">
        <v>0</v>
      </c>
      <c r="AP802" s="30"/>
      <c r="AQ802" s="30"/>
      <c r="AR802" s="30"/>
      <c r="AS802" s="1">
        <v>0</v>
      </c>
      <c r="AU802" s="1"/>
      <c r="AV802" s="1"/>
      <c r="AW802" s="1">
        <v>0</v>
      </c>
      <c r="AX802" s="1">
        <v>0</v>
      </c>
      <c r="AY802" s="1">
        <v>1</v>
      </c>
      <c r="BC802" s="1">
        <v>1</v>
      </c>
      <c r="BJ802" s="1">
        <v>1</v>
      </c>
      <c r="BL802" s="1">
        <v>1</v>
      </c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>
        <v>0</v>
      </c>
    </row>
    <row r="803" spans="1:75" ht="15.75" hidden="1" customHeight="1" x14ac:dyDescent="0.3">
      <c r="A803" s="2">
        <v>797</v>
      </c>
      <c r="B803" s="2">
        <v>1</v>
      </c>
      <c r="C803" s="2" t="s">
        <v>1392</v>
      </c>
      <c r="D803" s="1">
        <v>12</v>
      </c>
      <c r="E803" s="2" t="str">
        <f t="shared" si="857"/>
        <v>12_Rajiformes</v>
      </c>
      <c r="F803" s="2" t="s">
        <v>1705</v>
      </c>
      <c r="G803" s="2" t="s">
        <v>1706</v>
      </c>
      <c r="H803" s="2" t="s">
        <v>1984</v>
      </c>
      <c r="I803" s="2" t="s">
        <v>361</v>
      </c>
      <c r="J803" s="2" t="s">
        <v>1990</v>
      </c>
      <c r="K803" s="19" t="str">
        <f t="shared" si="858"/>
        <v>Rajella bigelowi</v>
      </c>
      <c r="L803" s="20">
        <f>VLOOKUP($K803,GlobSheetPaste!$H$3:$P$1269,2,FALSE)</f>
        <v>161371</v>
      </c>
      <c r="M803" s="20">
        <f>VLOOKUP($K803,GlobSheetPaste!$H$3:$P$1269,3,FALSE)</f>
        <v>124473309</v>
      </c>
      <c r="N803" s="20" t="str">
        <f>VLOOKUP($K803,GlobSheetPaste!$H$3:$P$1269,4,FALSE)</f>
        <v>published</v>
      </c>
      <c r="O803" s="20" t="str">
        <f>VLOOKUP($K803,GlobSheetPaste!$H$3:$P$1269,5,FALSE)</f>
        <v>LC</v>
      </c>
      <c r="P803" s="20">
        <f>VLOOKUP($K803,GlobSheetPaste!$H$3:$P$1269,6,FALSE)</f>
        <v>2008</v>
      </c>
      <c r="Q803" s="20" t="str">
        <f>VLOOKUP($K803,GlobSheetPaste!$H$3:$P$1269,7,FALSE)</f>
        <v>LC</v>
      </c>
      <c r="R803" s="20" t="str">
        <f>VLOOKUP($K803,GlobSheetPaste!$H$3:$P$1269,8,FALSE)</f>
        <v>NA</v>
      </c>
      <c r="S803" s="20" t="str">
        <f t="shared" si="891"/>
        <v>NoChange</v>
      </c>
      <c r="T803" s="20" t="b">
        <f t="shared" si="859"/>
        <v>0</v>
      </c>
      <c r="U803" s="22">
        <f>VLOOKUP($K803,GlobSheetPaste!$H$3:$P$1269,9,FALSE)</f>
        <v>43891</v>
      </c>
      <c r="V803" s="19">
        <v>625</v>
      </c>
      <c r="W803" s="19">
        <v>4156</v>
      </c>
      <c r="X803" s="2" t="b">
        <f t="shared" ref="X803:Y803" si="900">ISNUMBER(V803)</f>
        <v>1</v>
      </c>
      <c r="Y803" s="2" t="b">
        <f t="shared" si="900"/>
        <v>1</v>
      </c>
      <c r="Z803" s="2" t="s">
        <v>89</v>
      </c>
      <c r="AB803" s="2" t="s">
        <v>178</v>
      </c>
      <c r="AC803" s="24" t="str">
        <f ca="1">IFERROR(__xludf.DUMMYFUNCTION("SPLIT(AB803,""_"")"),"Deepwater")</f>
        <v>Deepwater</v>
      </c>
      <c r="AD803" s="24"/>
      <c r="AE803" s="24">
        <f>VLOOKUP(J803,rangearea210527!$B$2:$C$1159,2,TRUE)</f>
        <v>2214013.4410000001</v>
      </c>
      <c r="AF803" s="26"/>
      <c r="AG803" s="26">
        <v>55</v>
      </c>
      <c r="AH803" s="26" t="s">
        <v>84</v>
      </c>
      <c r="AI803" s="26" t="s">
        <v>98</v>
      </c>
      <c r="AJ803" s="27" t="s">
        <v>1710</v>
      </c>
      <c r="AK803" s="27"/>
      <c r="AL803" s="26"/>
      <c r="AM803" s="26">
        <v>1</v>
      </c>
      <c r="AN803" s="26">
        <v>0</v>
      </c>
      <c r="AO803" s="29">
        <v>0</v>
      </c>
      <c r="AP803" s="30"/>
      <c r="AQ803" s="30"/>
      <c r="AR803" s="30"/>
      <c r="AS803" s="1">
        <v>0</v>
      </c>
      <c r="AU803" s="1"/>
      <c r="AV803" s="1"/>
      <c r="AW803" s="1">
        <v>0</v>
      </c>
      <c r="AX803" s="1">
        <v>0</v>
      </c>
      <c r="AY803" s="1">
        <v>1</v>
      </c>
      <c r="BC803" s="1">
        <v>1</v>
      </c>
      <c r="BJ803" s="1">
        <v>1</v>
      </c>
      <c r="BL803" s="1">
        <v>1</v>
      </c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>
        <v>0</v>
      </c>
    </row>
    <row r="804" spans="1:75" ht="15.75" hidden="1" customHeight="1" x14ac:dyDescent="0.3">
      <c r="A804" s="2">
        <v>798</v>
      </c>
      <c r="B804" s="2">
        <v>1</v>
      </c>
      <c r="C804" s="2" t="s">
        <v>1392</v>
      </c>
      <c r="D804" s="1">
        <v>12</v>
      </c>
      <c r="E804" s="2" t="str">
        <f t="shared" si="857"/>
        <v>12_Rajiformes</v>
      </c>
      <c r="F804" s="2" t="s">
        <v>1705</v>
      </c>
      <c r="G804" s="2" t="s">
        <v>1706</v>
      </c>
      <c r="H804" s="2" t="s">
        <v>1984</v>
      </c>
      <c r="I804" s="2" t="s">
        <v>1991</v>
      </c>
      <c r="J804" s="2" t="s">
        <v>1992</v>
      </c>
      <c r="K804" s="19" t="str">
        <f t="shared" si="858"/>
        <v>Rajella caudaspinosa</v>
      </c>
      <c r="L804" s="20">
        <f>VLOOKUP($K804,GlobSheetPaste!$H$3:$P$1269,2,FALSE)</f>
        <v>44618</v>
      </c>
      <c r="M804" s="20">
        <f>VLOOKUP($K804,GlobSheetPaste!$H$3:$P$1269,3,FALSE)</f>
        <v>124435873</v>
      </c>
      <c r="N804" s="20" t="str">
        <f>VLOOKUP($K804,GlobSheetPaste!$H$3:$P$1269,4,FALSE)</f>
        <v>published</v>
      </c>
      <c r="O804" s="20" t="str">
        <f>VLOOKUP($K804,GlobSheetPaste!$H$3:$P$1269,5,FALSE)</f>
        <v>NT</v>
      </c>
      <c r="P804" s="20">
        <f>VLOOKUP($K804,GlobSheetPaste!$H$3:$P$1269,6,FALSE)</f>
        <v>2004</v>
      </c>
      <c r="Q804" s="20" t="str">
        <f>VLOOKUP($K804,GlobSheetPaste!$H$3:$P$1269,7,FALSE)</f>
        <v>LC</v>
      </c>
      <c r="R804" s="20" t="str">
        <f>VLOOKUP($K804,GlobSheetPaste!$H$3:$P$1269,8,FALSE)</f>
        <v>NA</v>
      </c>
      <c r="S804" s="20" t="str">
        <f t="shared" si="891"/>
        <v>non-genuine change</v>
      </c>
      <c r="T804" s="20" t="b">
        <f t="shared" si="859"/>
        <v>0</v>
      </c>
      <c r="U804" s="20">
        <f>VLOOKUP($K804,GlobSheetPaste!$H$3:$P$1269,9,FALSE)</f>
        <v>2018</v>
      </c>
      <c r="V804" s="19">
        <v>102</v>
      </c>
      <c r="W804" s="19">
        <v>1098</v>
      </c>
      <c r="X804" s="2" t="b">
        <f t="shared" ref="X804:Y804" si="901">ISNUMBER(V804)</f>
        <v>1</v>
      </c>
      <c r="Y804" s="2" t="b">
        <f t="shared" si="901"/>
        <v>1</v>
      </c>
      <c r="Z804" s="2" t="s">
        <v>89</v>
      </c>
      <c r="AB804" s="2" t="s">
        <v>178</v>
      </c>
      <c r="AC804" s="24" t="str">
        <f ca="1">IFERROR(__xludf.DUMMYFUNCTION("SPLIT(AB804,""_"")"),"Deepwater")</f>
        <v>Deepwater</v>
      </c>
      <c r="AD804" s="24"/>
      <c r="AE804" s="24">
        <f>VLOOKUP(J804,rangearea210527!$B$2:$C$1159,2,TRUE)</f>
        <v>246404.6164</v>
      </c>
      <c r="AF804" s="26"/>
      <c r="AG804" s="26">
        <v>65</v>
      </c>
      <c r="AH804" s="26" t="s">
        <v>84</v>
      </c>
      <c r="AI804" s="26" t="s">
        <v>98</v>
      </c>
      <c r="AJ804" s="27" t="s">
        <v>1710</v>
      </c>
      <c r="AK804" s="27"/>
      <c r="AL804" s="26"/>
      <c r="AM804" s="26">
        <v>1</v>
      </c>
      <c r="AN804" s="26">
        <v>0</v>
      </c>
      <c r="AO804" s="29">
        <v>0</v>
      </c>
      <c r="AP804" s="30"/>
      <c r="AQ804" s="30"/>
      <c r="AR804" s="30"/>
      <c r="AS804" s="1">
        <v>0</v>
      </c>
      <c r="AU804" s="1"/>
      <c r="AV804" s="1"/>
      <c r="AW804" s="1">
        <v>0</v>
      </c>
      <c r="AX804" s="1">
        <v>0</v>
      </c>
      <c r="AY804" s="1">
        <v>1</v>
      </c>
      <c r="BC804" s="1">
        <v>1</v>
      </c>
      <c r="BJ804" s="1">
        <v>1</v>
      </c>
      <c r="BL804" s="1">
        <v>1</v>
      </c>
      <c r="BM804" s="1"/>
      <c r="BN804" s="1"/>
      <c r="BO804" s="1"/>
      <c r="BP804" s="1"/>
      <c r="BQ804" s="1"/>
      <c r="BR804" s="1"/>
      <c r="BS804" s="1"/>
      <c r="BT804" s="1">
        <v>1</v>
      </c>
      <c r="BU804" s="1"/>
      <c r="BV804" s="1"/>
      <c r="BW804" s="1">
        <v>0</v>
      </c>
    </row>
    <row r="805" spans="1:75" ht="15.75" hidden="1" customHeight="1" x14ac:dyDescent="0.3">
      <c r="A805" s="2">
        <v>799</v>
      </c>
      <c r="B805" s="2">
        <v>1</v>
      </c>
      <c r="C805" s="2" t="s">
        <v>1392</v>
      </c>
      <c r="D805" s="1">
        <v>12</v>
      </c>
      <c r="E805" s="2" t="str">
        <f t="shared" si="857"/>
        <v>12_Rajiformes</v>
      </c>
      <c r="F805" s="2" t="s">
        <v>1705</v>
      </c>
      <c r="G805" s="2" t="s">
        <v>1706</v>
      </c>
      <c r="H805" s="2" t="s">
        <v>1984</v>
      </c>
      <c r="I805" s="2" t="s">
        <v>1993</v>
      </c>
      <c r="J805" s="2" t="s">
        <v>1994</v>
      </c>
      <c r="K805" s="19" t="str">
        <f t="shared" si="858"/>
        <v>Rajella challengeri</v>
      </c>
      <c r="L805" s="20">
        <f>VLOOKUP($K805,GlobSheetPaste!$H$3:$P$1269,2,FALSE)</f>
        <v>70688333</v>
      </c>
      <c r="M805" s="20">
        <f>VLOOKUP($K805,GlobSheetPaste!$H$3:$P$1269,3,FALSE)</f>
        <v>70688363</v>
      </c>
      <c r="N805" s="20" t="str">
        <f>VLOOKUP($K805,GlobSheetPaste!$H$3:$P$1269,4,FALSE)</f>
        <v>published</v>
      </c>
      <c r="O805" s="20" t="str">
        <f>VLOOKUP($K805,GlobSheetPaste!$H$3:$P$1269,5,FALSE)</f>
        <v>NE</v>
      </c>
      <c r="P805" s="20" t="str">
        <f>VLOOKUP($K805,GlobSheetPaste!$H$3:$P$1269,6,FALSE)</f>
        <v>NA</v>
      </c>
      <c r="Q805" s="20" t="str">
        <f>VLOOKUP($K805,GlobSheetPaste!$H$3:$P$1269,7,FALSE)</f>
        <v>LC</v>
      </c>
      <c r="R805" s="20" t="str">
        <f>VLOOKUP($K805,GlobSheetPaste!$H$3:$P$1269,8,FALSE)</f>
        <v>NA</v>
      </c>
      <c r="S805" s="1" t="s">
        <v>117</v>
      </c>
      <c r="T805" s="20" t="b">
        <f t="shared" si="859"/>
        <v>0</v>
      </c>
      <c r="U805" s="20">
        <f>VLOOKUP($K805,GlobSheetPaste!$H$3:$P$1269,9,FALSE)</f>
        <v>2015</v>
      </c>
      <c r="V805" s="19">
        <v>860</v>
      </c>
      <c r="W805" s="19">
        <v>1500</v>
      </c>
      <c r="X805" s="2" t="b">
        <f t="shared" ref="X805:Y805" si="902">ISNUMBER(V805)</f>
        <v>1</v>
      </c>
      <c r="Y805" s="2" t="b">
        <f t="shared" si="902"/>
        <v>1</v>
      </c>
      <c r="Z805" s="2" t="s">
        <v>89</v>
      </c>
      <c r="AB805" s="2" t="s">
        <v>178</v>
      </c>
      <c r="AC805" s="24" t="str">
        <f ca="1">IFERROR(__xludf.DUMMYFUNCTION("SPLIT(AB805,""_"")"),"Deepwater")</f>
        <v>Deepwater</v>
      </c>
      <c r="AD805" s="24"/>
      <c r="AE805" s="24">
        <f>VLOOKUP(J805,rangearea210527!$B$2:$C$1159,2,TRUE)</f>
        <v>41845.568460000002</v>
      </c>
      <c r="AF805" s="26" t="s">
        <v>118</v>
      </c>
      <c r="AG805" s="26">
        <v>56</v>
      </c>
      <c r="AH805" s="26" t="s">
        <v>84</v>
      </c>
      <c r="AI805" s="26" t="s">
        <v>98</v>
      </c>
      <c r="AJ805" s="27" t="s">
        <v>1710</v>
      </c>
      <c r="AK805" s="27"/>
      <c r="AL805" s="26"/>
      <c r="AM805" s="26">
        <v>1</v>
      </c>
      <c r="AN805" s="26">
        <v>0</v>
      </c>
      <c r="AO805" s="29">
        <v>0</v>
      </c>
      <c r="AP805" s="30"/>
      <c r="AQ805" s="30"/>
      <c r="AR805" s="30"/>
      <c r="AS805" s="1">
        <v>0</v>
      </c>
      <c r="AU805" s="1"/>
      <c r="AV805" s="1"/>
      <c r="AW805" s="1">
        <v>0</v>
      </c>
      <c r="AX805" s="1">
        <v>0</v>
      </c>
      <c r="AY805" s="1">
        <v>1</v>
      </c>
      <c r="BC805" s="1">
        <v>1</v>
      </c>
      <c r="BH805" s="1">
        <v>1</v>
      </c>
      <c r="BJ805" s="1">
        <v>1</v>
      </c>
      <c r="BL805" s="1">
        <v>1</v>
      </c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>
        <v>0</v>
      </c>
    </row>
    <row r="806" spans="1:75" ht="15.75" hidden="1" customHeight="1" x14ac:dyDescent="0.3">
      <c r="A806" s="2">
        <v>800</v>
      </c>
      <c r="B806" s="2">
        <v>1</v>
      </c>
      <c r="C806" s="2" t="s">
        <v>1392</v>
      </c>
      <c r="D806" s="1">
        <v>12</v>
      </c>
      <c r="E806" s="2" t="str">
        <f t="shared" si="857"/>
        <v>12_Rajiformes</v>
      </c>
      <c r="F806" s="2" t="s">
        <v>1705</v>
      </c>
      <c r="G806" s="2" t="s">
        <v>1706</v>
      </c>
      <c r="H806" s="2" t="s">
        <v>1984</v>
      </c>
      <c r="I806" s="2" t="s">
        <v>1995</v>
      </c>
      <c r="J806" s="2" t="s">
        <v>1996</v>
      </c>
      <c r="K806" s="19" t="str">
        <f t="shared" si="858"/>
        <v>Rajella dissimilis</v>
      </c>
      <c r="L806" s="20">
        <f>VLOOKUP($K806,GlobSheetPaste!$H$3:$P$1269,2,FALSE)</f>
        <v>44651</v>
      </c>
      <c r="M806" s="20">
        <f>VLOOKUP($K806,GlobSheetPaste!$H$3:$P$1269,3,FALSE)</f>
        <v>124437170</v>
      </c>
      <c r="N806" s="20" t="str">
        <f>VLOOKUP($K806,GlobSheetPaste!$H$3:$P$1269,4,FALSE)</f>
        <v>submitted</v>
      </c>
      <c r="O806" s="20" t="str">
        <f>VLOOKUP($K806,GlobSheetPaste!$H$3:$P$1269,5,FALSE)</f>
        <v>LC</v>
      </c>
      <c r="P806" s="20">
        <f>VLOOKUP($K806,GlobSheetPaste!$H$3:$P$1269,6,FALSE)</f>
        <v>2004</v>
      </c>
      <c r="Q806" s="20" t="str">
        <f>VLOOKUP($K806,GlobSheetPaste!$H$3:$P$1269,7,FALSE)</f>
        <v>LC</v>
      </c>
      <c r="R806" s="20" t="str">
        <f>VLOOKUP($K806,GlobSheetPaste!$H$3:$P$1269,8,FALSE)</f>
        <v>NA</v>
      </c>
      <c r="S806" s="20" t="str">
        <f t="shared" ref="S806:S813" si="903">IF(O806=Q806,"NoChange","non-genuine change")</f>
        <v>NoChange</v>
      </c>
      <c r="T806" s="20" t="b">
        <f t="shared" si="859"/>
        <v>0</v>
      </c>
      <c r="U806" s="22">
        <f>VLOOKUP($K806,GlobSheetPaste!$H$3:$P$1269,9,FALSE)</f>
        <v>44228</v>
      </c>
      <c r="V806" s="19">
        <v>400</v>
      </c>
      <c r="W806" s="19">
        <v>1640</v>
      </c>
      <c r="X806" s="2" t="b">
        <f t="shared" ref="X806:Y806" si="904">ISNUMBER(V806)</f>
        <v>1</v>
      </c>
      <c r="Y806" s="2" t="b">
        <f t="shared" si="904"/>
        <v>1</v>
      </c>
      <c r="Z806" s="2" t="s">
        <v>89</v>
      </c>
      <c r="AB806" s="2" t="s">
        <v>178</v>
      </c>
      <c r="AC806" s="24" t="str">
        <f ca="1">IFERROR(__xludf.DUMMYFUNCTION("SPLIT(AB806,""_"")"),"Deepwater")</f>
        <v>Deepwater</v>
      </c>
      <c r="AD806" s="24"/>
      <c r="AE806" s="24">
        <f>VLOOKUP(J806,rangearea210527!$B$2:$C$1159,2,TRUE)</f>
        <v>555561.67379999999</v>
      </c>
      <c r="AF806" s="26"/>
      <c r="AG806" s="26">
        <v>82</v>
      </c>
      <c r="AH806" s="26" t="s">
        <v>84</v>
      </c>
      <c r="AI806" s="26" t="s">
        <v>98</v>
      </c>
      <c r="AJ806" s="27" t="s">
        <v>1710</v>
      </c>
      <c r="AK806" s="27"/>
      <c r="AL806" s="26"/>
      <c r="AM806" s="26">
        <v>1</v>
      </c>
      <c r="AN806" s="26">
        <v>0</v>
      </c>
      <c r="AO806" s="29">
        <v>0</v>
      </c>
      <c r="AP806" s="30"/>
      <c r="AQ806" s="30"/>
      <c r="AR806" s="30"/>
      <c r="AS806" s="1">
        <v>0</v>
      </c>
      <c r="AU806" s="1"/>
      <c r="AV806" s="1"/>
      <c r="AW806" s="1">
        <v>0</v>
      </c>
      <c r="AX806" s="1">
        <v>0</v>
      </c>
      <c r="AY806" s="1">
        <v>1</v>
      </c>
      <c r="BC806" s="1">
        <v>1</v>
      </c>
      <c r="BJ806" s="1">
        <v>1</v>
      </c>
      <c r="BL806" s="1">
        <v>1</v>
      </c>
      <c r="BM806" s="1"/>
      <c r="BN806" s="1"/>
      <c r="BO806" s="1"/>
      <c r="BP806" s="1"/>
      <c r="BQ806" s="1"/>
      <c r="BR806" s="1"/>
      <c r="BS806" s="1"/>
      <c r="BT806" s="1">
        <v>1</v>
      </c>
      <c r="BU806" s="1"/>
      <c r="BV806" s="1"/>
      <c r="BW806" s="1">
        <v>0</v>
      </c>
    </row>
    <row r="807" spans="1:75" ht="15.75" hidden="1" customHeight="1" x14ac:dyDescent="0.3">
      <c r="A807" s="2">
        <v>801</v>
      </c>
      <c r="B807" s="2">
        <v>1</v>
      </c>
      <c r="C807" s="2" t="s">
        <v>1392</v>
      </c>
      <c r="D807" s="1">
        <v>12</v>
      </c>
      <c r="E807" s="2" t="str">
        <f t="shared" si="857"/>
        <v>12_Rajiformes</v>
      </c>
      <c r="F807" s="2" t="s">
        <v>1705</v>
      </c>
      <c r="G807" s="2" t="s">
        <v>1706</v>
      </c>
      <c r="H807" s="2" t="s">
        <v>1984</v>
      </c>
      <c r="I807" s="2" t="s">
        <v>1997</v>
      </c>
      <c r="J807" s="2" t="s">
        <v>1998</v>
      </c>
      <c r="K807" s="19" t="str">
        <f t="shared" si="858"/>
        <v>Rajella eisenhardti</v>
      </c>
      <c r="L807" s="20">
        <f>VLOOKUP($K807,GlobSheetPaste!$H$3:$P$1269,2,FALSE)</f>
        <v>63162</v>
      </c>
      <c r="M807" s="20">
        <f>VLOOKUP($K807,GlobSheetPaste!$H$3:$P$1269,3,FALSE)</f>
        <v>124464003</v>
      </c>
      <c r="N807" s="20" t="str">
        <f>VLOOKUP($K807,GlobSheetPaste!$H$3:$P$1269,4,FALSE)</f>
        <v>published</v>
      </c>
      <c r="O807" s="20" t="str">
        <f>VLOOKUP($K807,GlobSheetPaste!$H$3:$P$1269,5,FALSE)</f>
        <v>DD</v>
      </c>
      <c r="P807" s="20">
        <f>VLOOKUP($K807,GlobSheetPaste!$H$3:$P$1269,6,FALSE)</f>
        <v>2007</v>
      </c>
      <c r="Q807" s="20" t="str">
        <f>VLOOKUP($K807,GlobSheetPaste!$H$3:$P$1269,7,FALSE)</f>
        <v>LC</v>
      </c>
      <c r="R807" s="20" t="str">
        <f>VLOOKUP($K807,GlobSheetPaste!$H$3:$P$1269,8,FALSE)</f>
        <v>NA</v>
      </c>
      <c r="S807" s="20" t="str">
        <f t="shared" si="903"/>
        <v>non-genuine change</v>
      </c>
      <c r="T807" s="20" t="b">
        <f t="shared" si="859"/>
        <v>0</v>
      </c>
      <c r="U807" s="22">
        <f>VLOOKUP($K807,GlobSheetPaste!$H$3:$P$1269,9,FALSE)</f>
        <v>43891</v>
      </c>
      <c r="V807" s="19">
        <v>757</v>
      </c>
      <c r="W807" s="19">
        <v>907</v>
      </c>
      <c r="X807" s="2" t="b">
        <f t="shared" ref="X807:Y807" si="905">ISNUMBER(V807)</f>
        <v>1</v>
      </c>
      <c r="Y807" s="2" t="b">
        <f t="shared" si="905"/>
        <v>1</v>
      </c>
      <c r="Z807" s="2" t="s">
        <v>89</v>
      </c>
      <c r="AB807" s="2" t="s">
        <v>178</v>
      </c>
      <c r="AC807" s="24" t="str">
        <f ca="1">IFERROR(__xludf.DUMMYFUNCTION("SPLIT(AB807,""_"")"),"Deepwater")</f>
        <v>Deepwater</v>
      </c>
      <c r="AD807" s="24"/>
      <c r="AE807" s="24">
        <f>VLOOKUP(J807,rangearea210527!$B$2:$C$1159,2,TRUE)</f>
        <v>44.752247150000002</v>
      </c>
      <c r="AF807" s="26" t="s">
        <v>118</v>
      </c>
      <c r="AG807" s="26">
        <v>38.5</v>
      </c>
      <c r="AH807" s="26" t="s">
        <v>84</v>
      </c>
      <c r="AI807" s="26" t="s">
        <v>85</v>
      </c>
      <c r="AJ807" s="27" t="s">
        <v>1734</v>
      </c>
      <c r="AK807" s="27" t="s">
        <v>468</v>
      </c>
      <c r="AL807" s="26"/>
      <c r="AM807" s="26">
        <v>1</v>
      </c>
      <c r="AN807" s="26">
        <v>0</v>
      </c>
      <c r="AO807" s="29">
        <v>0</v>
      </c>
      <c r="AP807" s="30"/>
      <c r="AQ807" s="30"/>
      <c r="AR807" s="30"/>
      <c r="AS807" s="1">
        <v>0</v>
      </c>
      <c r="AU807" s="1"/>
      <c r="AV807" s="1"/>
      <c r="AW807" s="1">
        <v>0</v>
      </c>
      <c r="AX807" s="1">
        <v>0</v>
      </c>
      <c r="AY807" s="1">
        <v>1</v>
      </c>
      <c r="BC807" s="1">
        <v>1</v>
      </c>
      <c r="BH807" s="1">
        <v>1</v>
      </c>
      <c r="BJ807" s="1">
        <v>1</v>
      </c>
      <c r="BL807" s="1">
        <v>1</v>
      </c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>
        <v>0</v>
      </c>
    </row>
    <row r="808" spans="1:75" ht="15.75" hidden="1" customHeight="1" x14ac:dyDescent="0.3">
      <c r="A808" s="2">
        <v>802</v>
      </c>
      <c r="B808" s="2">
        <v>1</v>
      </c>
      <c r="C808" s="2" t="s">
        <v>1392</v>
      </c>
      <c r="D808" s="1">
        <v>12</v>
      </c>
      <c r="E808" s="2" t="str">
        <f t="shared" si="857"/>
        <v>12_Rajiformes</v>
      </c>
      <c r="F808" s="2" t="s">
        <v>1705</v>
      </c>
      <c r="G808" s="2" t="s">
        <v>1706</v>
      </c>
      <c r="H808" s="2" t="s">
        <v>1984</v>
      </c>
      <c r="I808" s="2" t="s">
        <v>1999</v>
      </c>
      <c r="J808" s="2" t="s">
        <v>2000</v>
      </c>
      <c r="K808" s="19" t="str">
        <f t="shared" si="858"/>
        <v>Rajella fuliginea</v>
      </c>
      <c r="L808" s="20">
        <f>VLOOKUP($K808,GlobSheetPaste!$H$3:$P$1269,2,FALSE)</f>
        <v>161512</v>
      </c>
      <c r="M808" s="20">
        <f>VLOOKUP($K808,GlobSheetPaste!$H$3:$P$1269,3,FALSE)</f>
        <v>124497418</v>
      </c>
      <c r="N808" s="20" t="str">
        <f>VLOOKUP($K808,GlobSheetPaste!$H$3:$P$1269,4,FALSE)</f>
        <v>published</v>
      </c>
      <c r="O808" s="20" t="str">
        <f>VLOOKUP($K808,GlobSheetPaste!$H$3:$P$1269,5,FALSE)</f>
        <v>LC</v>
      </c>
      <c r="P808" s="20">
        <f>VLOOKUP($K808,GlobSheetPaste!$H$3:$P$1269,6,FALSE)</f>
        <v>2008</v>
      </c>
      <c r="Q808" s="20" t="str">
        <f>VLOOKUP($K808,GlobSheetPaste!$H$3:$P$1269,7,FALSE)</f>
        <v>LC</v>
      </c>
      <c r="R808" s="20" t="str">
        <f>VLOOKUP($K808,GlobSheetPaste!$H$3:$P$1269,8,FALSE)</f>
        <v>NA</v>
      </c>
      <c r="S808" s="20" t="str">
        <f t="shared" si="903"/>
        <v>NoChange</v>
      </c>
      <c r="T808" s="20" t="b">
        <f t="shared" si="859"/>
        <v>0</v>
      </c>
      <c r="U808" s="22">
        <f>VLOOKUP($K808,GlobSheetPaste!$H$3:$P$1269,9,FALSE)</f>
        <v>43891</v>
      </c>
      <c r="V808" s="19">
        <v>731</v>
      </c>
      <c r="W808" s="19">
        <v>1280</v>
      </c>
      <c r="X808" s="2" t="b">
        <f t="shared" ref="X808:Y808" si="906">ISNUMBER(V808)</f>
        <v>1</v>
      </c>
      <c r="Y808" s="2" t="b">
        <f t="shared" si="906"/>
        <v>1</v>
      </c>
      <c r="Z808" s="2" t="s">
        <v>89</v>
      </c>
      <c r="AB808" s="2" t="s">
        <v>178</v>
      </c>
      <c r="AC808" s="24" t="str">
        <f ca="1">IFERROR(__xludf.DUMMYFUNCTION("SPLIT(AB808,""_"")"),"Deepwater")</f>
        <v>Deepwater</v>
      </c>
      <c r="AD808" s="24"/>
      <c r="AE808" s="24">
        <f>VLOOKUP(J808,rangearea210527!$B$2:$C$1159,2,TRUE)</f>
        <v>411069.24609999999</v>
      </c>
      <c r="AF808" s="26"/>
      <c r="AG808" s="26">
        <v>45</v>
      </c>
      <c r="AH808" s="26" t="s">
        <v>84</v>
      </c>
      <c r="AI808" s="26" t="s">
        <v>85</v>
      </c>
      <c r="AJ808" s="27" t="s">
        <v>1734</v>
      </c>
      <c r="AK808" s="27"/>
      <c r="AL808" s="26"/>
      <c r="AM808" s="26">
        <v>1</v>
      </c>
      <c r="AN808" s="26">
        <v>0</v>
      </c>
      <c r="AO808" s="29">
        <v>0</v>
      </c>
      <c r="AP808" s="30"/>
      <c r="AQ808" s="30"/>
      <c r="AR808" s="30"/>
      <c r="AS808" s="1">
        <v>0</v>
      </c>
      <c r="AU808" s="1" t="s">
        <v>377</v>
      </c>
      <c r="AV808" s="1">
        <v>1</v>
      </c>
      <c r="AW808" s="1">
        <v>0</v>
      </c>
      <c r="AX808" s="1">
        <v>0</v>
      </c>
      <c r="AY808" s="1">
        <v>1</v>
      </c>
      <c r="BC808" s="1">
        <v>1</v>
      </c>
      <c r="BJ808" s="1">
        <v>1</v>
      </c>
      <c r="BL808" s="1">
        <v>1</v>
      </c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>
        <v>0</v>
      </c>
    </row>
    <row r="809" spans="1:75" ht="15.75" hidden="1" customHeight="1" x14ac:dyDescent="0.3">
      <c r="A809" s="2">
        <v>803</v>
      </c>
      <c r="B809" s="2">
        <v>1</v>
      </c>
      <c r="C809" s="2" t="s">
        <v>1392</v>
      </c>
      <c r="D809" s="1">
        <v>12</v>
      </c>
      <c r="E809" s="2" t="str">
        <f t="shared" si="857"/>
        <v>12_Rajiformes</v>
      </c>
      <c r="F809" s="2" t="s">
        <v>1705</v>
      </c>
      <c r="G809" s="2" t="s">
        <v>1706</v>
      </c>
      <c r="H809" s="2" t="s">
        <v>1984</v>
      </c>
      <c r="I809" s="2" t="s">
        <v>2001</v>
      </c>
      <c r="J809" s="2" t="s">
        <v>2002</v>
      </c>
      <c r="K809" s="19" t="str">
        <f t="shared" si="858"/>
        <v>Rajella fyllae</v>
      </c>
      <c r="L809" s="20">
        <f>VLOOKUP($K809,GlobSheetPaste!$H$3:$P$1269,2,FALSE)</f>
        <v>197086</v>
      </c>
      <c r="M809" s="20">
        <f>VLOOKUP($K809,GlobSheetPaste!$H$3:$P$1269,3,FALSE)</f>
        <v>22515038</v>
      </c>
      <c r="N809" s="20" t="str">
        <f>VLOOKUP($K809,GlobSheetPaste!$H$3:$P$1269,4,FALSE)</f>
        <v>published</v>
      </c>
      <c r="O809" s="20" t="str">
        <f>VLOOKUP($K809,GlobSheetPaste!$H$3:$P$1269,5,FALSE)</f>
        <v>LC</v>
      </c>
      <c r="P809" s="20">
        <f>VLOOKUP($K809,GlobSheetPaste!$H$3:$P$1269,6,FALSE)</f>
        <v>2008</v>
      </c>
      <c r="Q809" s="20" t="str">
        <f>VLOOKUP($K809,GlobSheetPaste!$H$3:$P$1269,7,FALSE)</f>
        <v>LC</v>
      </c>
      <c r="R809" s="20" t="str">
        <f>VLOOKUP($K809,GlobSheetPaste!$H$3:$P$1269,8,FALSE)</f>
        <v>NA</v>
      </c>
      <c r="S809" s="20" t="str">
        <f t="shared" si="903"/>
        <v>NoChange</v>
      </c>
      <c r="T809" s="20" t="b">
        <f t="shared" si="859"/>
        <v>0</v>
      </c>
      <c r="U809" s="22">
        <f>VLOOKUP($K809,GlobSheetPaste!$H$3:$P$1269,9,FALSE)</f>
        <v>43891</v>
      </c>
      <c r="V809" s="19">
        <v>147</v>
      </c>
      <c r="W809" s="19">
        <v>2055</v>
      </c>
      <c r="X809" s="2" t="b">
        <f t="shared" ref="X809:Y809" si="907">ISNUMBER(V809)</f>
        <v>1</v>
      </c>
      <c r="Y809" s="2" t="b">
        <f t="shared" si="907"/>
        <v>1</v>
      </c>
      <c r="Z809" s="2" t="s">
        <v>89</v>
      </c>
      <c r="AB809" s="2" t="s">
        <v>178</v>
      </c>
      <c r="AC809" s="24" t="str">
        <f ca="1">IFERROR(__xludf.DUMMYFUNCTION("SPLIT(AB809,""_"")"),"Deepwater")</f>
        <v>Deepwater</v>
      </c>
      <c r="AD809" s="24"/>
      <c r="AE809" s="24">
        <f>VLOOKUP(J809,rangearea210527!$B$2:$C$1159,2,TRUE)</f>
        <v>4534397.6960000005</v>
      </c>
      <c r="AF809" s="26"/>
      <c r="AG809" s="26">
        <v>56</v>
      </c>
      <c r="AH809" s="26" t="s">
        <v>84</v>
      </c>
      <c r="AI809" s="26" t="s">
        <v>98</v>
      </c>
      <c r="AJ809" s="27" t="s">
        <v>1710</v>
      </c>
      <c r="AK809" s="27"/>
      <c r="AL809" s="26">
        <v>11.5</v>
      </c>
      <c r="AM809" s="26">
        <v>1</v>
      </c>
      <c r="AN809" s="26">
        <v>0</v>
      </c>
      <c r="AO809" s="29">
        <v>0</v>
      </c>
      <c r="AP809" s="30"/>
      <c r="AQ809" s="30"/>
      <c r="AR809" s="30"/>
      <c r="AS809" s="1">
        <v>0</v>
      </c>
      <c r="AU809" s="1"/>
      <c r="AV809" s="1"/>
      <c r="AW809" s="1">
        <v>0</v>
      </c>
      <c r="AX809" s="1">
        <v>0</v>
      </c>
      <c r="AY809" s="1">
        <v>1</v>
      </c>
      <c r="BC809" s="1">
        <v>1</v>
      </c>
      <c r="BJ809" s="1">
        <v>1</v>
      </c>
      <c r="BL809" s="1">
        <v>1</v>
      </c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>
        <v>0</v>
      </c>
    </row>
    <row r="810" spans="1:75" ht="15.75" hidden="1" customHeight="1" x14ac:dyDescent="0.3">
      <c r="A810" s="2">
        <v>804</v>
      </c>
      <c r="B810" s="2">
        <v>1</v>
      </c>
      <c r="C810" s="2" t="s">
        <v>1392</v>
      </c>
      <c r="D810" s="1">
        <v>12</v>
      </c>
      <c r="E810" s="2" t="str">
        <f t="shared" si="857"/>
        <v>12_Rajiformes</v>
      </c>
      <c r="F810" s="2" t="s">
        <v>1705</v>
      </c>
      <c r="G810" s="2" t="s">
        <v>1706</v>
      </c>
      <c r="H810" s="2" t="s">
        <v>1984</v>
      </c>
      <c r="I810" s="2" t="s">
        <v>2003</v>
      </c>
      <c r="J810" s="2" t="s">
        <v>2004</v>
      </c>
      <c r="K810" s="19" t="str">
        <f t="shared" si="858"/>
        <v>Rajella kukujevi</v>
      </c>
      <c r="L810" s="20">
        <f>VLOOKUP($K810,GlobSheetPaste!$H$3:$P$1269,2,FALSE)</f>
        <v>161622</v>
      </c>
      <c r="M810" s="20">
        <f>VLOOKUP($K810,GlobSheetPaste!$H$3:$P$1269,3,FALSE)</f>
        <v>48953087</v>
      </c>
      <c r="N810" s="20" t="str">
        <f>VLOOKUP($K810,GlobSheetPaste!$H$3:$P$1269,4,FALSE)</f>
        <v>published</v>
      </c>
      <c r="O810" s="20" t="str">
        <f>VLOOKUP($K810,GlobSheetPaste!$H$3:$P$1269,5,FALSE)</f>
        <v>DD</v>
      </c>
      <c r="P810" s="20">
        <f>VLOOKUP($K810,GlobSheetPaste!$H$3:$P$1269,6,FALSE)</f>
        <v>2008</v>
      </c>
      <c r="Q810" s="20" t="str">
        <f>VLOOKUP($K810,GlobSheetPaste!$H$3:$P$1269,7,FALSE)</f>
        <v>LC</v>
      </c>
      <c r="R810" s="20" t="str">
        <f>VLOOKUP($K810,GlobSheetPaste!$H$3:$P$1269,8,FALSE)</f>
        <v>NA</v>
      </c>
      <c r="S810" s="20" t="str">
        <f t="shared" si="903"/>
        <v>non-genuine change</v>
      </c>
      <c r="T810" s="20" t="b">
        <f t="shared" si="859"/>
        <v>0</v>
      </c>
      <c r="U810" s="20">
        <f>VLOOKUP($K810,GlobSheetPaste!$H$3:$P$1269,9,FALSE)</f>
        <v>2014</v>
      </c>
      <c r="V810" s="19">
        <v>750</v>
      </c>
      <c r="W810" s="19">
        <v>2191</v>
      </c>
      <c r="X810" s="2" t="b">
        <f t="shared" ref="X810:Y810" si="908">ISNUMBER(V810)</f>
        <v>1</v>
      </c>
      <c r="Y810" s="2" t="b">
        <f t="shared" si="908"/>
        <v>1</v>
      </c>
      <c r="Z810" s="2" t="s">
        <v>89</v>
      </c>
      <c r="AB810" s="2" t="s">
        <v>178</v>
      </c>
      <c r="AC810" s="24" t="str">
        <f ca="1">IFERROR(__xludf.DUMMYFUNCTION("SPLIT(AB810,""_"")"),"Deepwater")</f>
        <v>Deepwater</v>
      </c>
      <c r="AD810" s="24"/>
      <c r="AE810" s="24">
        <f>VLOOKUP(J810,rangearea210527!$B$2:$C$1159,2,TRUE)</f>
        <v>196588.0404</v>
      </c>
      <c r="AF810" s="26"/>
      <c r="AG810" s="26">
        <v>83</v>
      </c>
      <c r="AH810" s="26" t="s">
        <v>84</v>
      </c>
      <c r="AI810" s="26" t="s">
        <v>98</v>
      </c>
      <c r="AJ810" s="27" t="s">
        <v>1710</v>
      </c>
      <c r="AK810" s="27"/>
      <c r="AL810" s="26"/>
      <c r="AM810" s="26">
        <v>1</v>
      </c>
      <c r="AN810" s="26">
        <v>0</v>
      </c>
      <c r="AO810" s="29">
        <v>0</v>
      </c>
      <c r="AP810" s="30"/>
      <c r="AQ810" s="30"/>
      <c r="AR810" s="30"/>
      <c r="AS810" s="1">
        <v>0</v>
      </c>
      <c r="AU810" s="1"/>
      <c r="AV810" s="1"/>
      <c r="AW810" s="1">
        <v>0</v>
      </c>
      <c r="AX810" s="1">
        <v>0</v>
      </c>
      <c r="AY810" s="1">
        <v>1</v>
      </c>
      <c r="BC810" s="1">
        <v>1</v>
      </c>
      <c r="BJ810" s="1">
        <v>1</v>
      </c>
      <c r="BL810" s="1">
        <v>1</v>
      </c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>
        <v>0</v>
      </c>
    </row>
    <row r="811" spans="1:75" ht="15.75" hidden="1" customHeight="1" x14ac:dyDescent="0.3">
      <c r="A811" s="2">
        <v>805</v>
      </c>
      <c r="B811" s="2">
        <v>1</v>
      </c>
      <c r="C811" s="2" t="s">
        <v>1392</v>
      </c>
      <c r="D811" s="1">
        <v>12</v>
      </c>
      <c r="E811" s="2" t="str">
        <f t="shared" si="857"/>
        <v>12_Rajiformes</v>
      </c>
      <c r="F811" s="2" t="s">
        <v>1705</v>
      </c>
      <c r="G811" s="2" t="s">
        <v>1706</v>
      </c>
      <c r="H811" s="2" t="s">
        <v>1984</v>
      </c>
      <c r="I811" s="2" t="s">
        <v>1447</v>
      </c>
      <c r="J811" s="2" t="s">
        <v>2005</v>
      </c>
      <c r="K811" s="19" t="str">
        <f t="shared" si="858"/>
        <v>Rajella leoparda</v>
      </c>
      <c r="L811" s="20">
        <f>VLOOKUP($K811,GlobSheetPaste!$H$3:$P$1269,2,FALSE)</f>
        <v>44619</v>
      </c>
      <c r="M811" s="20">
        <f>VLOOKUP($K811,GlobSheetPaste!$H$3:$P$1269,3,FALSE)</f>
        <v>124435956</v>
      </c>
      <c r="N811" s="20" t="str">
        <f>VLOOKUP($K811,GlobSheetPaste!$H$3:$P$1269,4,FALSE)</f>
        <v>submitted</v>
      </c>
      <c r="O811" s="20" t="str">
        <f>VLOOKUP($K811,GlobSheetPaste!$H$3:$P$1269,5,FALSE)</f>
        <v>LC</v>
      </c>
      <c r="P811" s="20">
        <f>VLOOKUP($K811,GlobSheetPaste!$H$3:$P$1269,6,FALSE)</f>
        <v>2004</v>
      </c>
      <c r="Q811" s="20" t="str">
        <f>VLOOKUP($K811,GlobSheetPaste!$H$3:$P$1269,7,FALSE)</f>
        <v>LC</v>
      </c>
      <c r="R811" s="20" t="str">
        <f>VLOOKUP($K811,GlobSheetPaste!$H$3:$P$1269,8,FALSE)</f>
        <v>NA</v>
      </c>
      <c r="S811" s="20" t="str">
        <f t="shared" si="903"/>
        <v>NoChange</v>
      </c>
      <c r="T811" s="20" t="b">
        <f t="shared" si="859"/>
        <v>0</v>
      </c>
      <c r="U811" s="22">
        <f>VLOOKUP($K811,GlobSheetPaste!$H$3:$P$1269,9,FALSE)</f>
        <v>44228</v>
      </c>
      <c r="V811" s="19">
        <v>130</v>
      </c>
      <c r="W811" s="19">
        <v>1920</v>
      </c>
      <c r="X811" s="2" t="b">
        <f t="shared" ref="X811:Y811" si="909">ISNUMBER(V811)</f>
        <v>1</v>
      </c>
      <c r="Y811" s="2" t="b">
        <f t="shared" si="909"/>
        <v>1</v>
      </c>
      <c r="Z811" s="2" t="s">
        <v>2006</v>
      </c>
      <c r="AB811" s="2" t="s">
        <v>178</v>
      </c>
      <c r="AC811" s="24" t="str">
        <f ca="1">IFERROR(__xludf.DUMMYFUNCTION("SPLIT(AB811,""_"")"),"Deepwater")</f>
        <v>Deepwater</v>
      </c>
      <c r="AD811" s="24"/>
      <c r="AE811" s="24">
        <f>VLOOKUP(J811,rangearea210527!$B$2:$C$1159,2,TRUE)</f>
        <v>880884.14210000006</v>
      </c>
      <c r="AF811" s="26"/>
      <c r="AG811" s="26">
        <v>95</v>
      </c>
      <c r="AH811" s="26" t="s">
        <v>84</v>
      </c>
      <c r="AI811" s="26" t="s">
        <v>98</v>
      </c>
      <c r="AJ811" s="27" t="s">
        <v>1710</v>
      </c>
      <c r="AK811" s="27"/>
      <c r="AL811" s="26"/>
      <c r="AM811" s="26">
        <v>1</v>
      </c>
      <c r="AN811" s="26">
        <v>0</v>
      </c>
      <c r="AO811" s="29">
        <v>0</v>
      </c>
      <c r="AP811" s="30"/>
      <c r="AQ811" s="30"/>
      <c r="AR811" s="30"/>
      <c r="AS811" s="1">
        <v>0</v>
      </c>
      <c r="AU811" s="1"/>
      <c r="AV811" s="1"/>
      <c r="AW811" s="1">
        <v>0</v>
      </c>
      <c r="AX811" s="1">
        <v>0</v>
      </c>
      <c r="AY811" s="1">
        <v>1</v>
      </c>
      <c r="BC811" s="1">
        <v>1</v>
      </c>
      <c r="BJ811" s="1">
        <v>1</v>
      </c>
      <c r="BL811" s="1">
        <v>1</v>
      </c>
      <c r="BM811" s="1"/>
      <c r="BN811" s="1"/>
      <c r="BO811" s="1"/>
      <c r="BP811" s="1"/>
      <c r="BQ811" s="1"/>
      <c r="BR811" s="1"/>
      <c r="BS811" s="1"/>
      <c r="BT811" s="1">
        <v>1</v>
      </c>
      <c r="BU811" s="1"/>
      <c r="BV811" s="1"/>
      <c r="BW811" s="1">
        <v>0</v>
      </c>
    </row>
    <row r="812" spans="1:75" ht="15.75" hidden="1" customHeight="1" x14ac:dyDescent="0.3">
      <c r="A812" s="2">
        <v>806</v>
      </c>
      <c r="B812" s="2">
        <v>1</v>
      </c>
      <c r="C812" s="2" t="s">
        <v>1392</v>
      </c>
      <c r="D812" s="1">
        <v>12</v>
      </c>
      <c r="E812" s="2" t="str">
        <f t="shared" si="857"/>
        <v>12_Rajiformes</v>
      </c>
      <c r="F812" s="2" t="s">
        <v>1705</v>
      </c>
      <c r="G812" s="2" t="s">
        <v>1706</v>
      </c>
      <c r="H812" s="2" t="s">
        <v>1984</v>
      </c>
      <c r="I812" s="2" t="s">
        <v>2007</v>
      </c>
      <c r="J812" s="2" t="s">
        <v>2008</v>
      </c>
      <c r="K812" s="19" t="str">
        <f t="shared" si="858"/>
        <v>Rajella lintea</v>
      </c>
      <c r="L812" s="20">
        <f>VLOOKUP($K812,GlobSheetPaste!$H$3:$P$1269,2,FALSE)</f>
        <v>161377</v>
      </c>
      <c r="M812" s="20">
        <f>VLOOKUP($K812,GlobSheetPaste!$H$3:$P$1269,3,FALSE)</f>
        <v>124474154</v>
      </c>
      <c r="N812" s="20" t="str">
        <f>VLOOKUP($K812,GlobSheetPaste!$H$3:$P$1269,4,FALSE)</f>
        <v>published</v>
      </c>
      <c r="O812" s="20" t="str">
        <f>VLOOKUP($K812,GlobSheetPaste!$H$3:$P$1269,5,FALSE)</f>
        <v>LC</v>
      </c>
      <c r="P812" s="20">
        <f>VLOOKUP($K812,GlobSheetPaste!$H$3:$P$1269,6,FALSE)</f>
        <v>2006</v>
      </c>
      <c r="Q812" s="20" t="str">
        <f>VLOOKUP($K812,GlobSheetPaste!$H$3:$P$1269,7,FALSE)</f>
        <v>LC</v>
      </c>
      <c r="R812" s="20" t="str">
        <f>VLOOKUP($K812,GlobSheetPaste!$H$3:$P$1269,8,FALSE)</f>
        <v>NA</v>
      </c>
      <c r="S812" s="20" t="str">
        <f t="shared" si="903"/>
        <v>NoChange</v>
      </c>
      <c r="T812" s="20" t="b">
        <f t="shared" si="859"/>
        <v>0</v>
      </c>
      <c r="U812" s="22">
        <f>VLOOKUP($K812,GlobSheetPaste!$H$3:$P$1269,9,FALSE)</f>
        <v>43891</v>
      </c>
      <c r="V812" s="19">
        <v>150</v>
      </c>
      <c r="W812" s="19">
        <v>1500</v>
      </c>
      <c r="X812" s="2" t="b">
        <f t="shared" ref="X812:Y812" si="910">ISNUMBER(V812)</f>
        <v>1</v>
      </c>
      <c r="Y812" s="2" t="b">
        <f t="shared" si="910"/>
        <v>1</v>
      </c>
      <c r="Z812" s="2" t="s">
        <v>89</v>
      </c>
      <c r="AB812" s="2" t="s">
        <v>178</v>
      </c>
      <c r="AC812" s="24" t="str">
        <f ca="1">IFERROR(__xludf.DUMMYFUNCTION("SPLIT(AB812,""_"")"),"Deepwater")</f>
        <v>Deepwater</v>
      </c>
      <c r="AD812" s="24"/>
      <c r="AE812" s="24">
        <f>VLOOKUP(J812,rangearea210527!$B$2:$C$1159,2,TRUE)</f>
        <v>1754543.064</v>
      </c>
      <c r="AF812" s="26"/>
      <c r="AG812" s="26">
        <v>125</v>
      </c>
      <c r="AH812" s="26" t="s">
        <v>84</v>
      </c>
      <c r="AI812" s="26" t="s">
        <v>91</v>
      </c>
      <c r="AJ812" s="27" t="s">
        <v>1713</v>
      </c>
      <c r="AK812" s="27"/>
      <c r="AL812" s="26"/>
      <c r="AM812" s="26">
        <v>1</v>
      </c>
      <c r="AN812" s="26">
        <v>0</v>
      </c>
      <c r="AO812" s="29">
        <v>0</v>
      </c>
      <c r="AP812" s="30"/>
      <c r="AQ812" s="30"/>
      <c r="AR812" s="30"/>
      <c r="AS812" s="1">
        <v>0</v>
      </c>
      <c r="AU812" s="1"/>
      <c r="AV812" s="1"/>
      <c r="AW812" s="1">
        <v>0</v>
      </c>
      <c r="AX812" s="1">
        <v>0</v>
      </c>
      <c r="AY812" s="1">
        <v>1</v>
      </c>
      <c r="BC812" s="1">
        <v>1</v>
      </c>
      <c r="BJ812" s="1">
        <v>1</v>
      </c>
      <c r="BK812" s="1"/>
      <c r="BL812" s="1">
        <v>1</v>
      </c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>
        <v>0</v>
      </c>
    </row>
    <row r="813" spans="1:75" ht="15.75" hidden="1" customHeight="1" x14ac:dyDescent="0.3">
      <c r="A813" s="2">
        <v>807</v>
      </c>
      <c r="B813" s="2">
        <v>1</v>
      </c>
      <c r="C813" s="2" t="s">
        <v>1392</v>
      </c>
      <c r="D813" s="1">
        <v>12</v>
      </c>
      <c r="E813" s="2" t="str">
        <f t="shared" si="857"/>
        <v>12_Rajiformes</v>
      </c>
      <c r="F813" s="2" t="s">
        <v>1705</v>
      </c>
      <c r="G813" s="2" t="s">
        <v>1706</v>
      </c>
      <c r="H813" s="2" t="s">
        <v>1984</v>
      </c>
      <c r="I813" s="2" t="s">
        <v>2009</v>
      </c>
      <c r="J813" s="2" t="s">
        <v>2010</v>
      </c>
      <c r="K813" s="19" t="str">
        <f t="shared" si="858"/>
        <v>Rajella nigerrima</v>
      </c>
      <c r="L813" s="20">
        <f>VLOOKUP($K813,GlobSheetPaste!$H$3:$P$1269,2,FALSE)</f>
        <v>44655</v>
      </c>
      <c r="M813" s="20">
        <f>VLOOKUP($K813,GlobSheetPaste!$H$3:$P$1269,3,FALSE)</f>
        <v>124437551</v>
      </c>
      <c r="N813" s="20" t="str">
        <f>VLOOKUP($K813,GlobSheetPaste!$H$3:$P$1269,4,FALSE)</f>
        <v>published</v>
      </c>
      <c r="O813" s="20" t="str">
        <f>VLOOKUP($K813,GlobSheetPaste!$H$3:$P$1269,5,FALSE)</f>
        <v>LC</v>
      </c>
      <c r="P813" s="20">
        <f>VLOOKUP($K813,GlobSheetPaste!$H$3:$P$1269,6,FALSE)</f>
        <v>2004</v>
      </c>
      <c r="Q813" s="20" t="str">
        <f>VLOOKUP($K813,GlobSheetPaste!$H$3:$P$1269,7,FALSE)</f>
        <v>LC</v>
      </c>
      <c r="R813" s="20" t="str">
        <f>VLOOKUP($K813,GlobSheetPaste!$H$3:$P$1269,8,FALSE)</f>
        <v>NA</v>
      </c>
      <c r="S813" s="20" t="str">
        <f t="shared" si="903"/>
        <v>NoChange</v>
      </c>
      <c r="T813" s="20" t="b">
        <f t="shared" si="859"/>
        <v>0</v>
      </c>
      <c r="U813" s="22">
        <f>VLOOKUP($K813,GlobSheetPaste!$H$3:$P$1269,9,FALSE)</f>
        <v>43891</v>
      </c>
      <c r="V813" s="19">
        <v>590</v>
      </c>
      <c r="W813" s="19">
        <v>1000</v>
      </c>
      <c r="X813" s="2" t="b">
        <f t="shared" ref="X813:Y813" si="911">ISNUMBER(V813)</f>
        <v>1</v>
      </c>
      <c r="Y813" s="2" t="b">
        <f t="shared" si="911"/>
        <v>1</v>
      </c>
      <c r="Z813" s="2" t="s">
        <v>89</v>
      </c>
      <c r="AB813" s="2" t="s">
        <v>178</v>
      </c>
      <c r="AC813" s="24" t="str">
        <f ca="1">IFERROR(__xludf.DUMMYFUNCTION("SPLIT(AB813,""_"")"),"Deepwater")</f>
        <v>Deepwater</v>
      </c>
      <c r="AD813" s="24"/>
      <c r="AE813" s="24">
        <f>VLOOKUP(J813,rangearea210527!$B$2:$C$1159,2,TRUE)</f>
        <v>48291.146500000003</v>
      </c>
      <c r="AF813" s="26" t="s">
        <v>118</v>
      </c>
      <c r="AG813" s="26">
        <v>46</v>
      </c>
      <c r="AH813" s="26" t="s">
        <v>84</v>
      </c>
      <c r="AI813" s="26" t="s">
        <v>85</v>
      </c>
      <c r="AJ813" s="27" t="s">
        <v>1734</v>
      </c>
      <c r="AK813" s="27" t="s">
        <v>468</v>
      </c>
      <c r="AL813" s="26"/>
      <c r="AM813" s="26">
        <v>1</v>
      </c>
      <c r="AN813" s="26">
        <v>0</v>
      </c>
      <c r="AO813" s="29">
        <v>0</v>
      </c>
      <c r="AP813" s="30"/>
      <c r="AQ813" s="30"/>
      <c r="AR813" s="30"/>
      <c r="AS813" s="1">
        <v>0</v>
      </c>
      <c r="AU813" s="1"/>
      <c r="AV813" s="1"/>
      <c r="AW813" s="1">
        <v>0</v>
      </c>
      <c r="AX813" s="1">
        <v>0</v>
      </c>
      <c r="AY813" s="1">
        <v>1</v>
      </c>
      <c r="BC813" s="1">
        <v>1</v>
      </c>
      <c r="BH813" s="1">
        <v>1</v>
      </c>
      <c r="BJ813" s="1">
        <v>1</v>
      </c>
      <c r="BL813" s="1">
        <v>1</v>
      </c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>
        <v>0</v>
      </c>
    </row>
    <row r="814" spans="1:75" ht="15.75" hidden="1" customHeight="1" x14ac:dyDescent="0.3">
      <c r="A814" s="2">
        <v>808</v>
      </c>
      <c r="B814" s="2">
        <v>1</v>
      </c>
      <c r="C814" s="2" t="s">
        <v>1392</v>
      </c>
      <c r="D814" s="1">
        <v>12</v>
      </c>
      <c r="E814" s="2" t="str">
        <f t="shared" si="857"/>
        <v>12_Rajiformes</v>
      </c>
      <c r="F814" s="2" t="s">
        <v>1705</v>
      </c>
      <c r="G814" s="2" t="s">
        <v>1706</v>
      </c>
      <c r="H814" s="2" t="s">
        <v>1984</v>
      </c>
      <c r="I814" s="2" t="s">
        <v>2011</v>
      </c>
      <c r="J814" s="2" t="s">
        <v>2012</v>
      </c>
      <c r="K814" s="19" t="str">
        <f t="shared" si="858"/>
        <v>Rajella paucispinosa</v>
      </c>
      <c r="L814" s="20">
        <f>VLOOKUP($K814,GlobSheetPaste!$H$3:$P$1269,2,FALSE)</f>
        <v>124397220</v>
      </c>
      <c r="M814" s="20">
        <f>VLOOKUP($K814,GlobSheetPaste!$H$3:$P$1269,3,FALSE)</f>
        <v>124552552</v>
      </c>
      <c r="N814" s="20" t="str">
        <f>VLOOKUP($K814,GlobSheetPaste!$H$3:$P$1269,4,FALSE)</f>
        <v>published</v>
      </c>
      <c r="O814" s="20" t="str">
        <f>VLOOKUP($K814,GlobSheetPaste!$H$3:$P$1269,5,FALSE)</f>
        <v>NE</v>
      </c>
      <c r="P814" s="20" t="str">
        <f>VLOOKUP($K814,GlobSheetPaste!$H$3:$P$1269,6,FALSE)</f>
        <v>NA</v>
      </c>
      <c r="Q814" s="20" t="str">
        <f>VLOOKUP($K814,GlobSheetPaste!$H$3:$P$1269,7,FALSE)</f>
        <v>LC</v>
      </c>
      <c r="R814" s="20" t="str">
        <f>VLOOKUP($K814,GlobSheetPaste!$H$3:$P$1269,8,FALSE)</f>
        <v>NA</v>
      </c>
      <c r="S814" s="1" t="s">
        <v>117</v>
      </c>
      <c r="T814" s="20" t="b">
        <f t="shared" si="859"/>
        <v>0</v>
      </c>
      <c r="U814" s="20">
        <f>VLOOKUP($K814,GlobSheetPaste!$H$3:$P$1269,9,FALSE)</f>
        <v>2018</v>
      </c>
      <c r="V814" s="19">
        <v>1230</v>
      </c>
      <c r="W814" s="19">
        <v>1260</v>
      </c>
      <c r="X814" s="2" t="b">
        <f t="shared" ref="X814:Y814" si="912">ISNUMBER(V814)</f>
        <v>1</v>
      </c>
      <c r="Y814" s="2" t="b">
        <f t="shared" si="912"/>
        <v>1</v>
      </c>
      <c r="Z814" s="2" t="s">
        <v>89</v>
      </c>
      <c r="AB814" s="2" t="s">
        <v>178</v>
      </c>
      <c r="AC814" s="24" t="str">
        <f ca="1">IFERROR(__xludf.DUMMYFUNCTION("SPLIT(AB814,""_"")"),"Deepwater")</f>
        <v>Deepwater</v>
      </c>
      <c r="AD814" s="24"/>
      <c r="AE814" s="24">
        <f>VLOOKUP(J814,rangearea210527!$B$2:$C$1159,2,TRUE)</f>
        <v>3.707691751</v>
      </c>
      <c r="AF814" s="26" t="s">
        <v>118</v>
      </c>
      <c r="AG814" s="26">
        <v>50</v>
      </c>
      <c r="AH814" s="26" t="s">
        <v>84</v>
      </c>
      <c r="AI814" s="26" t="s">
        <v>98</v>
      </c>
      <c r="AJ814" s="27" t="s">
        <v>1710</v>
      </c>
      <c r="AK814" s="27"/>
      <c r="AL814" s="26"/>
      <c r="AM814" s="26">
        <v>1</v>
      </c>
      <c r="AN814" s="26">
        <v>0</v>
      </c>
      <c r="AO814" s="29">
        <v>0</v>
      </c>
      <c r="AP814" s="30"/>
      <c r="AQ814" s="30"/>
      <c r="AR814" s="30"/>
      <c r="AS814" s="1">
        <v>0</v>
      </c>
      <c r="AU814" s="1"/>
      <c r="AV814" s="1"/>
      <c r="AW814" s="1">
        <v>0</v>
      </c>
      <c r="AX814" s="1">
        <v>0</v>
      </c>
      <c r="AY814" s="1">
        <v>1</v>
      </c>
      <c r="BC814" s="1">
        <v>1</v>
      </c>
      <c r="BH814" s="1">
        <v>1</v>
      </c>
      <c r="BJ814" s="1">
        <v>1</v>
      </c>
      <c r="BL814" s="1">
        <v>1</v>
      </c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>
        <v>0</v>
      </c>
    </row>
    <row r="815" spans="1:75" ht="15.75" hidden="1" customHeight="1" x14ac:dyDescent="0.3">
      <c r="A815" s="2">
        <v>809</v>
      </c>
      <c r="B815" s="2">
        <v>1</v>
      </c>
      <c r="C815" s="2" t="s">
        <v>1392</v>
      </c>
      <c r="D815" s="1">
        <v>12</v>
      </c>
      <c r="E815" s="2" t="str">
        <f t="shared" si="857"/>
        <v>12_Rajiformes</v>
      </c>
      <c r="F815" s="2" t="s">
        <v>1705</v>
      </c>
      <c r="G815" s="2" t="s">
        <v>1706</v>
      </c>
      <c r="H815" s="2" t="s">
        <v>1984</v>
      </c>
      <c r="I815" s="2" t="s">
        <v>2013</v>
      </c>
      <c r="J815" s="2" t="s">
        <v>2014</v>
      </c>
      <c r="K815" s="19" t="str">
        <f t="shared" si="858"/>
        <v>Rajella purpuriventralis</v>
      </c>
      <c r="L815" s="20">
        <f>VLOOKUP($K815,GlobSheetPaste!$H$3:$P$1269,2,FALSE)</f>
        <v>161702</v>
      </c>
      <c r="M815" s="20">
        <f>VLOOKUP($K815,GlobSheetPaste!$H$3:$P$1269,3,FALSE)</f>
        <v>895848</v>
      </c>
      <c r="N815" s="20" t="str">
        <f>VLOOKUP($K815,GlobSheetPaste!$H$3:$P$1269,4,FALSE)</f>
        <v>published</v>
      </c>
      <c r="O815" s="20" t="str">
        <f>VLOOKUP($K815,GlobSheetPaste!$H$3:$P$1269,5,FALSE)</f>
        <v>LC</v>
      </c>
      <c r="P815" s="20">
        <f>VLOOKUP($K815,GlobSheetPaste!$H$3:$P$1269,6,FALSE)</f>
        <v>2007</v>
      </c>
      <c r="Q815" s="20" t="str">
        <f>VLOOKUP($K815,GlobSheetPaste!$H$3:$P$1269,7,FALSE)</f>
        <v>LC</v>
      </c>
      <c r="R815" s="20" t="str">
        <f>VLOOKUP($K815,GlobSheetPaste!$H$3:$P$1269,8,FALSE)</f>
        <v>NA</v>
      </c>
      <c r="S815" s="20" t="str">
        <f t="shared" ref="S815:S826" si="913">IF(O815=Q815,"NoChange","non-genuine change")</f>
        <v>NoChange</v>
      </c>
      <c r="T815" s="20" t="b">
        <f t="shared" si="859"/>
        <v>0</v>
      </c>
      <c r="U815" s="22">
        <f>VLOOKUP($K815,GlobSheetPaste!$H$3:$P$1269,9,FALSE)</f>
        <v>43891</v>
      </c>
      <c r="V815" s="19">
        <v>730</v>
      </c>
      <c r="W815" s="19">
        <v>2010</v>
      </c>
      <c r="X815" s="2" t="b">
        <f t="shared" ref="X815:Y815" si="914">ISNUMBER(V815)</f>
        <v>1</v>
      </c>
      <c r="Y815" s="2" t="b">
        <f t="shared" si="914"/>
        <v>1</v>
      </c>
      <c r="Z815" s="2" t="s">
        <v>1400</v>
      </c>
      <c r="AB815" s="2" t="s">
        <v>178</v>
      </c>
      <c r="AC815" s="24" t="str">
        <f ca="1">IFERROR(__xludf.DUMMYFUNCTION("SPLIT(AB815,""_"")"),"Deepwater")</f>
        <v>Deepwater</v>
      </c>
      <c r="AD815" s="24"/>
      <c r="AE815" s="24">
        <f>VLOOKUP(J815,rangearea210527!$B$2:$C$1159,2,TRUE)</f>
        <v>20474.272130000001</v>
      </c>
      <c r="AF815" s="26" t="s">
        <v>118</v>
      </c>
      <c r="AG815" s="26">
        <v>65</v>
      </c>
      <c r="AH815" s="26" t="s">
        <v>84</v>
      </c>
      <c r="AI815" s="26" t="s">
        <v>98</v>
      </c>
      <c r="AJ815" s="27" t="s">
        <v>1710</v>
      </c>
      <c r="AK815" s="27"/>
      <c r="AL815" s="26"/>
      <c r="AM815" s="26">
        <v>1</v>
      </c>
      <c r="AN815" s="26">
        <v>0</v>
      </c>
      <c r="AO815" s="29">
        <v>0</v>
      </c>
      <c r="AP815" s="30"/>
      <c r="AQ815" s="30"/>
      <c r="AR815" s="30"/>
      <c r="AS815" s="1">
        <v>0</v>
      </c>
      <c r="AU815" s="1" t="s">
        <v>377</v>
      </c>
      <c r="AV815" s="1">
        <v>1</v>
      </c>
      <c r="AW815" s="1">
        <v>0</v>
      </c>
      <c r="AX815" s="1">
        <v>0</v>
      </c>
      <c r="AY815" s="1">
        <v>1</v>
      </c>
      <c r="BC815" s="1">
        <v>1</v>
      </c>
      <c r="BH815" s="1">
        <v>1</v>
      </c>
      <c r="BJ815" s="1">
        <v>1</v>
      </c>
      <c r="BL815" s="1">
        <v>1</v>
      </c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>
        <v>0</v>
      </c>
    </row>
    <row r="816" spans="1:75" ht="15.75" hidden="1" customHeight="1" x14ac:dyDescent="0.3">
      <c r="A816" s="2">
        <v>810</v>
      </c>
      <c r="B816" s="2">
        <v>1</v>
      </c>
      <c r="C816" s="2" t="s">
        <v>1392</v>
      </c>
      <c r="D816" s="1">
        <v>12</v>
      </c>
      <c r="E816" s="2" t="str">
        <f t="shared" si="857"/>
        <v>12_Rajiformes</v>
      </c>
      <c r="F816" s="2" t="s">
        <v>1705</v>
      </c>
      <c r="G816" s="2" t="s">
        <v>1706</v>
      </c>
      <c r="H816" s="2" t="s">
        <v>1984</v>
      </c>
      <c r="I816" s="2" t="s">
        <v>2015</v>
      </c>
      <c r="J816" s="2" t="s">
        <v>2016</v>
      </c>
      <c r="K816" s="19" t="str">
        <f t="shared" si="858"/>
        <v>Rajella ravidula</v>
      </c>
      <c r="L816" s="20">
        <f>VLOOKUP($K816,GlobSheetPaste!$H$3:$P$1269,2,FALSE)</f>
        <v>44620</v>
      </c>
      <c r="M816" s="20">
        <f>VLOOKUP($K816,GlobSheetPaste!$H$3:$P$1269,3,FALSE)</f>
        <v>124436042</v>
      </c>
      <c r="N816" s="20" t="str">
        <f>VLOOKUP($K816,GlobSheetPaste!$H$3:$P$1269,4,FALSE)</f>
        <v>published</v>
      </c>
      <c r="O816" s="20" t="str">
        <f>VLOOKUP($K816,GlobSheetPaste!$H$3:$P$1269,5,FALSE)</f>
        <v>LC</v>
      </c>
      <c r="P816" s="20">
        <f>VLOOKUP($K816,GlobSheetPaste!$H$3:$P$1269,6,FALSE)</f>
        <v>2004</v>
      </c>
      <c r="Q816" s="20" t="str">
        <f>VLOOKUP($K816,GlobSheetPaste!$H$3:$P$1269,7,FALSE)</f>
        <v>LC</v>
      </c>
      <c r="R816" s="20" t="str">
        <f>VLOOKUP($K816,GlobSheetPaste!$H$3:$P$1269,8,FALSE)</f>
        <v>NA</v>
      </c>
      <c r="S816" s="20" t="str">
        <f t="shared" si="913"/>
        <v>NoChange</v>
      </c>
      <c r="T816" s="20" t="b">
        <f t="shared" si="859"/>
        <v>0</v>
      </c>
      <c r="U816" s="20">
        <f>VLOOKUP($K816,GlobSheetPaste!$H$3:$P$1269,9,FALSE)</f>
        <v>2018</v>
      </c>
      <c r="V816" s="19">
        <v>496</v>
      </c>
      <c r="W816" s="19">
        <v>1477</v>
      </c>
      <c r="X816" s="2" t="b">
        <f t="shared" ref="X816:Y816" si="915">ISNUMBER(V816)</f>
        <v>1</v>
      </c>
      <c r="Y816" s="2" t="b">
        <f t="shared" si="915"/>
        <v>1</v>
      </c>
      <c r="Z816" s="2" t="s">
        <v>89</v>
      </c>
      <c r="AB816" s="2" t="s">
        <v>178</v>
      </c>
      <c r="AC816" s="24" t="str">
        <f ca="1">IFERROR(__xludf.DUMMYFUNCTION("SPLIT(AB816,""_"")"),"Deepwater")</f>
        <v>Deepwater</v>
      </c>
      <c r="AD816" s="24"/>
      <c r="AE816" s="24">
        <f>VLOOKUP(J816,rangearea210527!$B$2:$C$1159,2,TRUE)</f>
        <v>143850.649</v>
      </c>
      <c r="AF816" s="26" t="s">
        <v>118</v>
      </c>
      <c r="AG816" s="26">
        <v>79</v>
      </c>
      <c r="AH816" s="26" t="s">
        <v>84</v>
      </c>
      <c r="AI816" s="26" t="s">
        <v>98</v>
      </c>
      <c r="AJ816" s="27" t="s">
        <v>1710</v>
      </c>
      <c r="AK816" s="27"/>
      <c r="AL816" s="26"/>
      <c r="AM816" s="26">
        <v>1</v>
      </c>
      <c r="AN816" s="26">
        <v>0</v>
      </c>
      <c r="AO816" s="29">
        <v>0</v>
      </c>
      <c r="AP816" s="30"/>
      <c r="AQ816" s="30"/>
      <c r="AR816" s="30"/>
      <c r="AS816" s="1">
        <v>0</v>
      </c>
      <c r="AU816" s="1"/>
      <c r="AV816" s="1"/>
      <c r="AW816" s="1">
        <v>0</v>
      </c>
      <c r="AX816" s="1">
        <v>0</v>
      </c>
      <c r="AY816" s="1">
        <v>1</v>
      </c>
      <c r="BC816" s="1">
        <v>1</v>
      </c>
      <c r="BH816" s="1">
        <v>1</v>
      </c>
      <c r="BJ816" s="1">
        <v>1</v>
      </c>
      <c r="BL816" s="1">
        <v>1</v>
      </c>
      <c r="BM816" s="1"/>
      <c r="BN816" s="1"/>
      <c r="BO816" s="1"/>
      <c r="BP816" s="1"/>
      <c r="BQ816" s="1"/>
      <c r="BR816" s="1"/>
      <c r="BS816" s="1"/>
      <c r="BT816" s="1">
        <v>1</v>
      </c>
      <c r="BU816" s="1"/>
      <c r="BV816" s="1"/>
      <c r="BW816" s="1">
        <v>0</v>
      </c>
    </row>
    <row r="817" spans="1:75" ht="15.75" hidden="1" customHeight="1" x14ac:dyDescent="0.3">
      <c r="A817" s="2">
        <v>811</v>
      </c>
      <c r="B817" s="2">
        <v>1</v>
      </c>
      <c r="C817" s="2" t="s">
        <v>1392</v>
      </c>
      <c r="D817" s="1">
        <v>12</v>
      </c>
      <c r="E817" s="2" t="str">
        <f t="shared" si="857"/>
        <v>12_Rajiformes</v>
      </c>
      <c r="F817" s="2" t="s">
        <v>1705</v>
      </c>
      <c r="G817" s="2" t="s">
        <v>1706</v>
      </c>
      <c r="H817" s="2" t="s">
        <v>1984</v>
      </c>
      <c r="I817" s="2" t="s">
        <v>2017</v>
      </c>
      <c r="J817" s="2" t="s">
        <v>2018</v>
      </c>
      <c r="K817" s="19" t="str">
        <f t="shared" si="858"/>
        <v>Rajella sadowskii</v>
      </c>
      <c r="L817" s="20">
        <f>VLOOKUP($K817,GlobSheetPaste!$H$3:$P$1269,2,FALSE)</f>
        <v>44645</v>
      </c>
      <c r="M817" s="20">
        <f>VLOOKUP($K817,GlobSheetPaste!$H$3:$P$1269,3,FALSE)</f>
        <v>2999023</v>
      </c>
      <c r="N817" s="20" t="str">
        <f>VLOOKUP($K817,GlobSheetPaste!$H$3:$P$1269,4,FALSE)</f>
        <v>submitted</v>
      </c>
      <c r="O817" s="20" t="str">
        <f>VLOOKUP($K817,GlobSheetPaste!$H$3:$P$1269,5,FALSE)</f>
        <v>DD</v>
      </c>
      <c r="P817" s="20">
        <f>VLOOKUP($K817,GlobSheetPaste!$H$3:$P$1269,6,FALSE)</f>
        <v>2004</v>
      </c>
      <c r="Q817" s="20" t="str">
        <f>VLOOKUP($K817,GlobSheetPaste!$H$3:$P$1269,7,FALSE)</f>
        <v>LC</v>
      </c>
      <c r="R817" s="20" t="str">
        <f>VLOOKUP($K817,GlobSheetPaste!$H$3:$P$1269,8,FALSE)</f>
        <v>NA</v>
      </c>
      <c r="S817" s="20" t="str">
        <f t="shared" si="913"/>
        <v>non-genuine change</v>
      </c>
      <c r="T817" s="20" t="b">
        <f t="shared" si="859"/>
        <v>0</v>
      </c>
      <c r="U817" s="22">
        <f>VLOOKUP($K817,GlobSheetPaste!$H$3:$P$1269,9,FALSE)</f>
        <v>44228</v>
      </c>
      <c r="V817" s="19">
        <v>800</v>
      </c>
      <c r="W817" s="19">
        <v>1360</v>
      </c>
      <c r="X817" s="2" t="b">
        <f t="shared" ref="X817:Y817" si="916">ISNUMBER(V817)</f>
        <v>1</v>
      </c>
      <c r="Y817" s="2" t="b">
        <f t="shared" si="916"/>
        <v>1</v>
      </c>
      <c r="Z817" s="2" t="s">
        <v>89</v>
      </c>
      <c r="AB817" s="2" t="s">
        <v>178</v>
      </c>
      <c r="AC817" s="24" t="str">
        <f ca="1">IFERROR(__xludf.DUMMYFUNCTION("SPLIT(AB817,""_"")"),"Deepwater")</f>
        <v>Deepwater</v>
      </c>
      <c r="AD817" s="24"/>
      <c r="AE817" s="24">
        <f>VLOOKUP(J817,rangearea210527!$B$2:$C$1159,2,TRUE)</f>
        <v>25734.877380000002</v>
      </c>
      <c r="AF817" s="26" t="s">
        <v>118</v>
      </c>
      <c r="AG817" s="26">
        <v>75</v>
      </c>
      <c r="AH817" s="26" t="s">
        <v>84</v>
      </c>
      <c r="AI817" s="26" t="s">
        <v>98</v>
      </c>
      <c r="AJ817" s="27" t="s">
        <v>1710</v>
      </c>
      <c r="AK817" s="27"/>
      <c r="AL817" s="26"/>
      <c r="AM817" s="26">
        <v>1</v>
      </c>
      <c r="AN817" s="26">
        <v>0</v>
      </c>
      <c r="AO817" s="29">
        <v>0</v>
      </c>
      <c r="AP817" s="30"/>
      <c r="AQ817" s="30"/>
      <c r="AR817" s="30"/>
      <c r="AS817" s="1">
        <v>0</v>
      </c>
      <c r="AU817" s="1">
        <v>1</v>
      </c>
      <c r="AV817" s="1"/>
      <c r="AW817" s="1">
        <v>0</v>
      </c>
      <c r="AX817" s="1">
        <v>0</v>
      </c>
      <c r="AY817" s="1">
        <v>1</v>
      </c>
      <c r="BC817" s="1">
        <v>1</v>
      </c>
      <c r="BH817" s="1">
        <v>1</v>
      </c>
      <c r="BJ817" s="1">
        <v>1</v>
      </c>
      <c r="BK817" s="1"/>
      <c r="BL817" s="1">
        <v>1</v>
      </c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>
        <v>0</v>
      </c>
    </row>
    <row r="818" spans="1:75" ht="15.75" hidden="1" customHeight="1" x14ac:dyDescent="0.3">
      <c r="A818" s="2">
        <v>812</v>
      </c>
      <c r="B818" s="2">
        <v>1</v>
      </c>
      <c r="C818" s="2" t="s">
        <v>1392</v>
      </c>
      <c r="D818" s="1">
        <v>12</v>
      </c>
      <c r="E818" s="2" t="str">
        <f t="shared" si="857"/>
        <v>12_Rajiformes</v>
      </c>
      <c r="F818" s="2" t="s">
        <v>1705</v>
      </c>
      <c r="G818" s="2" t="s">
        <v>1706</v>
      </c>
      <c r="H818" s="2" t="s">
        <v>2019</v>
      </c>
      <c r="I818" s="2" t="s">
        <v>2020</v>
      </c>
      <c r="J818" s="2" t="s">
        <v>2021</v>
      </c>
      <c r="K818" s="19" t="str">
        <f t="shared" si="858"/>
        <v>Rostroraja ackleyi</v>
      </c>
      <c r="L818" s="20">
        <f>VLOOKUP($K818,GlobSheetPaste!$H$3:$P$1269,2,FALSE)</f>
        <v>161446</v>
      </c>
      <c r="M818" s="20">
        <f>VLOOKUP($K818,GlobSheetPaste!$H$3:$P$1269,3,FALSE)</f>
        <v>124486943</v>
      </c>
      <c r="N818" s="20" t="str">
        <f>VLOOKUP($K818,GlobSheetPaste!$H$3:$P$1269,4,FALSE)</f>
        <v>published</v>
      </c>
      <c r="O818" s="20" t="str">
        <f>VLOOKUP($K818,GlobSheetPaste!$H$3:$P$1269,5,FALSE)</f>
        <v>DD</v>
      </c>
      <c r="P818" s="20">
        <f>VLOOKUP($K818,GlobSheetPaste!$H$3:$P$1269,6,FALSE)</f>
        <v>2007</v>
      </c>
      <c r="Q818" s="20" t="str">
        <f>VLOOKUP($K818,GlobSheetPaste!$H$3:$P$1269,7,FALSE)</f>
        <v>LC</v>
      </c>
      <c r="R818" s="20" t="str">
        <f>VLOOKUP($K818,GlobSheetPaste!$H$3:$P$1269,8,FALSE)</f>
        <v>NA</v>
      </c>
      <c r="S818" s="20" t="str">
        <f t="shared" si="913"/>
        <v>non-genuine change</v>
      </c>
      <c r="T818" s="20" t="b">
        <f t="shared" si="859"/>
        <v>0</v>
      </c>
      <c r="U818" s="22">
        <f>VLOOKUP($K818,GlobSheetPaste!$H$3:$P$1269,9,FALSE)</f>
        <v>43891</v>
      </c>
      <c r="V818" s="19">
        <v>30</v>
      </c>
      <c r="W818" s="19">
        <v>385</v>
      </c>
      <c r="X818" s="2" t="b">
        <f t="shared" ref="X818:Y818" si="917">ISNUMBER(V818)</f>
        <v>1</v>
      </c>
      <c r="Y818" s="2" t="b">
        <f t="shared" si="917"/>
        <v>1</v>
      </c>
      <c r="Z818" s="2" t="s">
        <v>1400</v>
      </c>
      <c r="AB818" s="2" t="s">
        <v>95</v>
      </c>
      <c r="AC818" s="24" t="str">
        <f ca="1">IFERROR(__xludf.DUMMYFUNCTION("SPLIT(AB818,""_"")"),"Coastal")</f>
        <v>Coastal</v>
      </c>
      <c r="AD818" s="24" t="str">
        <f ca="1">IFERROR(__xludf.DUMMYFUNCTION("""COMPUTED_VALUE"""),"Deepwater")</f>
        <v>Deepwater</v>
      </c>
      <c r="AE818" s="24">
        <f>VLOOKUP(J818,rangearea210527!$B$2:$C$1159,2,TRUE)</f>
        <v>3782.7897050000001</v>
      </c>
      <c r="AF818" s="26" t="s">
        <v>118</v>
      </c>
      <c r="AG818" s="26">
        <v>41</v>
      </c>
      <c r="AH818" s="26" t="s">
        <v>84</v>
      </c>
      <c r="AI818" s="26" t="s">
        <v>85</v>
      </c>
      <c r="AJ818" s="27" t="s">
        <v>1734</v>
      </c>
      <c r="AK818" s="27"/>
      <c r="AL818" s="26"/>
      <c r="AM818" s="26">
        <v>0</v>
      </c>
      <c r="AN818" s="26">
        <v>0</v>
      </c>
      <c r="AO818" s="29">
        <v>0</v>
      </c>
      <c r="AP818" s="30"/>
      <c r="AQ818" s="30"/>
      <c r="AR818" s="30"/>
      <c r="AS818" s="1">
        <v>0</v>
      </c>
      <c r="AU818" s="1"/>
      <c r="AV818" s="1">
        <v>1</v>
      </c>
      <c r="AW818" s="1">
        <v>1</v>
      </c>
      <c r="AX818" s="1">
        <v>1</v>
      </c>
      <c r="AY818" s="1">
        <v>1</v>
      </c>
      <c r="BA818" s="1">
        <v>1</v>
      </c>
      <c r="BH818" s="1">
        <v>1</v>
      </c>
      <c r="BJ818" s="1">
        <v>1</v>
      </c>
      <c r="BK818" s="1">
        <v>1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>
        <v>0</v>
      </c>
    </row>
    <row r="819" spans="1:75" ht="15.75" hidden="1" customHeight="1" x14ac:dyDescent="0.3">
      <c r="A819" s="2">
        <v>813</v>
      </c>
      <c r="B819" s="2">
        <v>1</v>
      </c>
      <c r="C819" s="2" t="s">
        <v>1392</v>
      </c>
      <c r="D819" s="1">
        <v>12</v>
      </c>
      <c r="E819" s="2" t="str">
        <f t="shared" si="857"/>
        <v>12_Rajiformes</v>
      </c>
      <c r="F819" s="2" t="s">
        <v>1705</v>
      </c>
      <c r="G819" s="2" t="s">
        <v>1706</v>
      </c>
      <c r="H819" s="2" t="s">
        <v>2019</v>
      </c>
      <c r="I819" s="2" t="s">
        <v>2022</v>
      </c>
      <c r="J819" s="2" t="s">
        <v>2023</v>
      </c>
      <c r="K819" s="19" t="str">
        <f t="shared" si="858"/>
        <v>Rostroraja alba</v>
      </c>
      <c r="L819" s="20">
        <f>VLOOKUP($K819,GlobSheetPaste!$H$3:$P$1269,2,FALSE)</f>
        <v>61408</v>
      </c>
      <c r="M819" s="20">
        <f>VLOOKUP($K819,GlobSheetPaste!$H$3:$P$1269,3,FALSE)</f>
        <v>48954174</v>
      </c>
      <c r="N819" s="20" t="str">
        <f>VLOOKUP($K819,GlobSheetPaste!$H$3:$P$1269,4,FALSE)</f>
        <v>draft</v>
      </c>
      <c r="O819" s="20" t="str">
        <f>VLOOKUP($K819,GlobSheetPaste!$H$3:$P$1269,5,FALSE)</f>
        <v>EN</v>
      </c>
      <c r="P819" s="20">
        <f>VLOOKUP($K819,GlobSheetPaste!$H$3:$P$1269,6,FALSE)</f>
        <v>2006</v>
      </c>
      <c r="Q819" s="20" t="str">
        <f>VLOOKUP($K819,GlobSheetPaste!$H$3:$P$1269,7,FALSE)</f>
        <v>CR</v>
      </c>
      <c r="R819" s="20" t="str">
        <f>VLOOKUP($K819,GlobSheetPaste!$H$3:$P$1269,8,FALSE)</f>
        <v>A2bd</v>
      </c>
      <c r="S819" s="20" t="str">
        <f t="shared" si="913"/>
        <v>non-genuine change</v>
      </c>
      <c r="T819" s="20" t="b">
        <f t="shared" si="859"/>
        <v>0</v>
      </c>
      <c r="U819" s="20">
        <f>VLOOKUP($K819,GlobSheetPaste!$H$3:$P$1269,9,FALSE)</f>
        <v>2015</v>
      </c>
      <c r="V819" s="19">
        <v>10</v>
      </c>
      <c r="W819" s="19">
        <v>800</v>
      </c>
      <c r="X819" s="2" t="b">
        <f t="shared" ref="X819:Y819" si="918">ISNUMBER(V819)</f>
        <v>1</v>
      </c>
      <c r="Y819" s="2" t="b">
        <f t="shared" si="918"/>
        <v>1</v>
      </c>
      <c r="Z819" s="2" t="s">
        <v>1400</v>
      </c>
      <c r="AB819" s="2" t="s">
        <v>95</v>
      </c>
      <c r="AC819" s="24" t="str">
        <f ca="1">IFERROR(__xludf.DUMMYFUNCTION("SPLIT(AB819,""_"")"),"Coastal")</f>
        <v>Coastal</v>
      </c>
      <c r="AD819" s="24" t="str">
        <f ca="1">IFERROR(__xludf.DUMMYFUNCTION("""COMPUTED_VALUE"""),"Deepwater")</f>
        <v>Deepwater</v>
      </c>
      <c r="AE819" s="24">
        <f>VLOOKUP(J819,rangearea210527!$B$2:$C$1159,2,TRUE)</f>
        <v>3782.7897050000001</v>
      </c>
      <c r="AF819" s="26" t="s">
        <v>118</v>
      </c>
      <c r="AG819" s="26">
        <v>240</v>
      </c>
      <c r="AH819" s="26" t="s">
        <v>84</v>
      </c>
      <c r="AI819" s="26" t="s">
        <v>91</v>
      </c>
      <c r="AJ819" s="27" t="s">
        <v>1713</v>
      </c>
      <c r="AK819" s="27"/>
      <c r="AL819" s="26">
        <v>30</v>
      </c>
      <c r="AM819" s="26">
        <v>0</v>
      </c>
      <c r="AN819" s="26">
        <v>0</v>
      </c>
      <c r="AO819" s="29">
        <v>0</v>
      </c>
      <c r="AP819" s="30"/>
      <c r="AQ819" s="30"/>
      <c r="AR819" s="30"/>
      <c r="AS819" s="1">
        <v>0</v>
      </c>
      <c r="AU819" s="1"/>
      <c r="AV819" s="1"/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B819" s="1">
        <v>1</v>
      </c>
      <c r="BH819" s="1">
        <v>1</v>
      </c>
      <c r="BI819" s="1">
        <v>1</v>
      </c>
      <c r="BJ819" s="1">
        <v>1</v>
      </c>
      <c r="BK819" s="1">
        <v>1</v>
      </c>
      <c r="BL819" s="1"/>
      <c r="BM819" s="1"/>
      <c r="BN819" s="1"/>
      <c r="BO819" s="1"/>
      <c r="BP819" s="1"/>
      <c r="BQ819" s="1"/>
      <c r="BR819" s="1"/>
      <c r="BS819" s="1"/>
      <c r="BT819" s="1">
        <v>1</v>
      </c>
      <c r="BU819" s="1"/>
      <c r="BV819" s="1"/>
      <c r="BW819" s="1">
        <v>0</v>
      </c>
    </row>
    <row r="820" spans="1:75" ht="15.75" hidden="1" customHeight="1" x14ac:dyDescent="0.3">
      <c r="A820" s="2">
        <v>814</v>
      </c>
      <c r="B820" s="2">
        <v>1</v>
      </c>
      <c r="C820" s="2" t="s">
        <v>1392</v>
      </c>
      <c r="D820" s="1">
        <v>12</v>
      </c>
      <c r="E820" s="2" t="str">
        <f t="shared" si="857"/>
        <v>12_Rajiformes</v>
      </c>
      <c r="F820" s="2" t="s">
        <v>1705</v>
      </c>
      <c r="G820" s="2" t="s">
        <v>1706</v>
      </c>
      <c r="H820" s="2" t="s">
        <v>2019</v>
      </c>
      <c r="I820" s="2" t="s">
        <v>2024</v>
      </c>
      <c r="J820" s="2" t="s">
        <v>2025</v>
      </c>
      <c r="K820" s="19" t="str">
        <f t="shared" si="858"/>
        <v>Rostroraja bahamensis</v>
      </c>
      <c r="L820" s="20">
        <f>VLOOKUP($K820,GlobSheetPaste!$H$3:$P$1269,2,FALSE)</f>
        <v>161528</v>
      </c>
      <c r="M820" s="20">
        <f>VLOOKUP($K820,GlobSheetPaste!$H$3:$P$1269,3,FALSE)</f>
        <v>124500765</v>
      </c>
      <c r="N820" s="20" t="str">
        <f>VLOOKUP($K820,GlobSheetPaste!$H$3:$P$1269,4,FALSE)</f>
        <v>published</v>
      </c>
      <c r="O820" s="20" t="str">
        <f>VLOOKUP($K820,GlobSheetPaste!$H$3:$P$1269,5,FALSE)</f>
        <v>DD</v>
      </c>
      <c r="P820" s="20">
        <f>VLOOKUP($K820,GlobSheetPaste!$H$3:$P$1269,6,FALSE)</f>
        <v>2007</v>
      </c>
      <c r="Q820" s="20" t="str">
        <f>VLOOKUP($K820,GlobSheetPaste!$H$3:$P$1269,7,FALSE)</f>
        <v>LC</v>
      </c>
      <c r="R820" s="20" t="str">
        <f>VLOOKUP($K820,GlobSheetPaste!$H$3:$P$1269,8,FALSE)</f>
        <v>NA</v>
      </c>
      <c r="S820" s="20" t="str">
        <f t="shared" si="913"/>
        <v>non-genuine change</v>
      </c>
      <c r="T820" s="20" t="b">
        <f t="shared" si="859"/>
        <v>0</v>
      </c>
      <c r="U820" s="22">
        <f>VLOOKUP($K820,GlobSheetPaste!$H$3:$P$1269,9,FALSE)</f>
        <v>43891</v>
      </c>
      <c r="V820" s="19">
        <v>365</v>
      </c>
      <c r="W820" s="19">
        <v>410</v>
      </c>
      <c r="X820" s="2" t="b">
        <f t="shared" ref="X820:Y820" si="919">ISNUMBER(V820)</f>
        <v>1</v>
      </c>
      <c r="Y820" s="2" t="b">
        <f t="shared" si="919"/>
        <v>1</v>
      </c>
      <c r="Z820" s="2" t="s">
        <v>1400</v>
      </c>
      <c r="AB820" s="2" t="s">
        <v>178</v>
      </c>
      <c r="AC820" s="24" t="str">
        <f ca="1">IFERROR(__xludf.DUMMYFUNCTION("SPLIT(AB820,""_"")"),"Deepwater")</f>
        <v>Deepwater</v>
      </c>
      <c r="AD820" s="24"/>
      <c r="AE820" s="24">
        <f>VLOOKUP(J820,rangearea210527!$B$2:$C$1159,2,TRUE)</f>
        <v>73.820346860000001</v>
      </c>
      <c r="AF820" s="26" t="s">
        <v>118</v>
      </c>
      <c r="AG820" s="26">
        <v>54</v>
      </c>
      <c r="AH820" s="26" t="s">
        <v>84</v>
      </c>
      <c r="AI820" s="26" t="s">
        <v>98</v>
      </c>
      <c r="AJ820" s="27" t="s">
        <v>1710</v>
      </c>
      <c r="AK820" s="27"/>
      <c r="AL820" s="26"/>
      <c r="AM820" s="26">
        <v>1</v>
      </c>
      <c r="AN820" s="26">
        <v>0</v>
      </c>
      <c r="AO820" s="29">
        <v>0</v>
      </c>
      <c r="AP820" s="30"/>
      <c r="AQ820" s="30"/>
      <c r="AR820" s="30"/>
      <c r="AS820" s="1">
        <v>0</v>
      </c>
      <c r="AU820" s="1"/>
      <c r="AV820" s="1">
        <v>1</v>
      </c>
      <c r="AW820" s="1">
        <v>0</v>
      </c>
      <c r="AX820" s="1">
        <v>0</v>
      </c>
      <c r="AY820" s="1">
        <v>1</v>
      </c>
      <c r="BC820" s="1">
        <v>1</v>
      </c>
      <c r="BH820" s="1">
        <v>1</v>
      </c>
      <c r="BJ820" s="1">
        <v>1</v>
      </c>
      <c r="BK820" s="1"/>
      <c r="BL820" s="1">
        <v>1</v>
      </c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>
        <v>0</v>
      </c>
    </row>
    <row r="821" spans="1:75" ht="15.75" hidden="1" customHeight="1" x14ac:dyDescent="0.3">
      <c r="A821" s="2">
        <v>815</v>
      </c>
      <c r="B821" s="2">
        <v>1</v>
      </c>
      <c r="C821" s="2" t="s">
        <v>1392</v>
      </c>
      <c r="D821" s="1">
        <v>12</v>
      </c>
      <c r="E821" s="2" t="str">
        <f t="shared" si="857"/>
        <v>12_Rajiformes</v>
      </c>
      <c r="F821" s="2" t="s">
        <v>1705</v>
      </c>
      <c r="G821" s="2" t="s">
        <v>1706</v>
      </c>
      <c r="H821" s="2" t="s">
        <v>2019</v>
      </c>
      <c r="I821" s="2" t="s">
        <v>1118</v>
      </c>
      <c r="J821" s="2" t="s">
        <v>2026</v>
      </c>
      <c r="K821" s="19" t="str">
        <f t="shared" si="858"/>
        <v>Rostroraja cervigoni</v>
      </c>
      <c r="L821" s="20">
        <f>VLOOKUP($K821,GlobSheetPaste!$H$3:$P$1269,2,FALSE)</f>
        <v>63155</v>
      </c>
      <c r="M821" s="20">
        <f>VLOOKUP($K821,GlobSheetPaste!$H$3:$P$1269,3,FALSE)</f>
        <v>124463568</v>
      </c>
      <c r="N821" s="20" t="str">
        <f>VLOOKUP($K821,GlobSheetPaste!$H$3:$P$1269,4,FALSE)</f>
        <v>published</v>
      </c>
      <c r="O821" s="20" t="str">
        <f>VLOOKUP($K821,GlobSheetPaste!$H$3:$P$1269,5,FALSE)</f>
        <v>NT</v>
      </c>
      <c r="P821" s="20">
        <f>VLOOKUP($K821,GlobSheetPaste!$H$3:$P$1269,6,FALSE)</f>
        <v>2007</v>
      </c>
      <c r="Q821" s="20" t="str">
        <f>VLOOKUP($K821,GlobSheetPaste!$H$3:$P$1269,7,FALSE)</f>
        <v>NT</v>
      </c>
      <c r="R821" s="20" t="str">
        <f>VLOOKUP($K821,GlobSheetPaste!$H$3:$P$1269,8,FALSE)</f>
        <v>A2d</v>
      </c>
      <c r="S821" s="20" t="str">
        <f t="shared" si="913"/>
        <v>NoChange</v>
      </c>
      <c r="T821" s="20" t="b">
        <f t="shared" si="859"/>
        <v>0</v>
      </c>
      <c r="U821" s="22">
        <f>VLOOKUP($K821,GlobSheetPaste!$H$3:$P$1269,9,FALSE)</f>
        <v>43891</v>
      </c>
      <c r="V821" s="19">
        <v>35</v>
      </c>
      <c r="W821" s="19">
        <v>175</v>
      </c>
      <c r="X821" s="2" t="b">
        <f t="shared" ref="X821:Y821" si="920">ISNUMBER(V821)</f>
        <v>1</v>
      </c>
      <c r="Y821" s="2" t="b">
        <f t="shared" si="920"/>
        <v>1</v>
      </c>
      <c r="Z821" s="2" t="s">
        <v>1400</v>
      </c>
      <c r="AB821" s="2" t="s">
        <v>83</v>
      </c>
      <c r="AC821" s="24" t="str">
        <f ca="1">IFERROR(__xludf.DUMMYFUNCTION("SPLIT(AB821,""_"")"),"Coastal")</f>
        <v>Coastal</v>
      </c>
      <c r="AD821" s="24"/>
      <c r="AE821" s="24">
        <f>VLOOKUP(J821,rangearea210527!$B$2:$C$1159,2,TRUE)</f>
        <v>109189.73450000001</v>
      </c>
      <c r="AF821" s="26" t="s">
        <v>118</v>
      </c>
      <c r="AG821" s="26">
        <v>51</v>
      </c>
      <c r="AH821" s="26" t="s">
        <v>84</v>
      </c>
      <c r="AI821" s="26" t="s">
        <v>98</v>
      </c>
      <c r="AJ821" s="27" t="s">
        <v>1710</v>
      </c>
      <c r="AK821" s="27"/>
      <c r="AL821" s="26">
        <v>7.4</v>
      </c>
      <c r="AM821" s="26">
        <v>0</v>
      </c>
      <c r="AN821" s="26">
        <v>0</v>
      </c>
      <c r="AO821" s="29">
        <v>0</v>
      </c>
      <c r="AP821" s="30"/>
      <c r="AQ821" s="30"/>
      <c r="AR821" s="30"/>
      <c r="AS821" s="1">
        <v>0</v>
      </c>
      <c r="AU821" s="1" t="s">
        <v>377</v>
      </c>
      <c r="AV821" s="1">
        <v>1</v>
      </c>
      <c r="AW821" s="1">
        <v>1</v>
      </c>
      <c r="AX821" s="1">
        <v>1</v>
      </c>
      <c r="AY821" s="1">
        <v>1</v>
      </c>
      <c r="BA821" s="1">
        <v>1</v>
      </c>
      <c r="BH821" s="1">
        <v>1</v>
      </c>
      <c r="BJ821" s="1">
        <v>1</v>
      </c>
      <c r="BK821" s="1">
        <v>1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>
        <v>1</v>
      </c>
      <c r="BW821" s="1">
        <v>0</v>
      </c>
    </row>
    <row r="822" spans="1:75" ht="15.75" hidden="1" customHeight="1" x14ac:dyDescent="0.3">
      <c r="A822" s="2">
        <v>816</v>
      </c>
      <c r="B822" s="2">
        <v>1</v>
      </c>
      <c r="C822" s="2" t="s">
        <v>1392</v>
      </c>
      <c r="D822" s="1">
        <v>12</v>
      </c>
      <c r="E822" s="2" t="str">
        <f t="shared" si="857"/>
        <v>12_Rajiformes</v>
      </c>
      <c r="F822" s="2" t="s">
        <v>1705</v>
      </c>
      <c r="G822" s="2" t="s">
        <v>1706</v>
      </c>
      <c r="H822" s="2" t="s">
        <v>2019</v>
      </c>
      <c r="I822" s="2" t="s">
        <v>2027</v>
      </c>
      <c r="J822" s="2" t="s">
        <v>2028</v>
      </c>
      <c r="K822" s="19" t="str">
        <f t="shared" si="858"/>
        <v>Rostroraja eglanteria</v>
      </c>
      <c r="L822" s="20">
        <f>VLOOKUP($K822,GlobSheetPaste!$H$3:$P$1269,2,FALSE)</f>
        <v>161658</v>
      </c>
      <c r="M822" s="20">
        <f>VLOOKUP($K822,GlobSheetPaste!$H$3:$P$1269,3,FALSE)</f>
        <v>124523079</v>
      </c>
      <c r="N822" s="20" t="str">
        <f>VLOOKUP($K822,GlobSheetPaste!$H$3:$P$1269,4,FALSE)</f>
        <v>published</v>
      </c>
      <c r="O822" s="20" t="str">
        <f>VLOOKUP($K822,GlobSheetPaste!$H$3:$P$1269,5,FALSE)</f>
        <v>LC</v>
      </c>
      <c r="P822" s="20">
        <f>VLOOKUP($K822,GlobSheetPaste!$H$3:$P$1269,6,FALSE)</f>
        <v>2008</v>
      </c>
      <c r="Q822" s="20" t="str">
        <f>VLOOKUP($K822,GlobSheetPaste!$H$3:$P$1269,7,FALSE)</f>
        <v>LC</v>
      </c>
      <c r="R822" s="20" t="str">
        <f>VLOOKUP($K822,GlobSheetPaste!$H$3:$P$1269,8,FALSE)</f>
        <v>NA</v>
      </c>
      <c r="S822" s="20" t="str">
        <f t="shared" si="913"/>
        <v>NoChange</v>
      </c>
      <c r="T822" s="20" t="b">
        <f t="shared" si="859"/>
        <v>0</v>
      </c>
      <c r="U822" s="22">
        <f>VLOOKUP($K822,GlobSheetPaste!$H$3:$P$1269,9,FALSE)</f>
        <v>43891</v>
      </c>
      <c r="V822" s="19">
        <v>0</v>
      </c>
      <c r="W822" s="19">
        <v>330</v>
      </c>
      <c r="X822" s="2" t="b">
        <f t="shared" ref="X822:Y822" si="921">ISNUMBER(V822)</f>
        <v>1</v>
      </c>
      <c r="Y822" s="2" t="b">
        <f t="shared" si="921"/>
        <v>1</v>
      </c>
      <c r="Z822" s="2" t="s">
        <v>1400</v>
      </c>
      <c r="AB822" s="2" t="s">
        <v>95</v>
      </c>
      <c r="AC822" s="24" t="str">
        <f ca="1">IFERROR(__xludf.DUMMYFUNCTION("SPLIT(AB822,""_"")"),"Coastal")</f>
        <v>Coastal</v>
      </c>
      <c r="AD822" s="24" t="str">
        <f ca="1">IFERROR(__xludf.DUMMYFUNCTION("""COMPUTED_VALUE"""),"Deepwater")</f>
        <v>Deepwater</v>
      </c>
      <c r="AE822" s="24">
        <f>VLOOKUP(J822,rangearea210527!$B$2:$C$1159,2,TRUE)</f>
        <v>701244.30370000005</v>
      </c>
      <c r="AF822" s="26"/>
      <c r="AG822" s="26">
        <v>84</v>
      </c>
      <c r="AH822" s="26" t="s">
        <v>84</v>
      </c>
      <c r="AI822" s="26" t="s">
        <v>98</v>
      </c>
      <c r="AJ822" s="27" t="s">
        <v>1710</v>
      </c>
      <c r="AK822" s="27"/>
      <c r="AL822" s="26">
        <v>7.4</v>
      </c>
      <c r="AM822" s="26">
        <v>0</v>
      </c>
      <c r="AN822" s="26">
        <v>0</v>
      </c>
      <c r="AO822" s="29">
        <v>0</v>
      </c>
      <c r="AP822" s="30"/>
      <c r="AQ822" s="30"/>
      <c r="AR822" s="30"/>
      <c r="AS822" s="1">
        <v>0</v>
      </c>
      <c r="AU822" s="1"/>
      <c r="AV822" s="1">
        <v>1</v>
      </c>
      <c r="AW822" s="1">
        <v>1</v>
      </c>
      <c r="AX822" s="1">
        <v>1</v>
      </c>
      <c r="AY822" s="1">
        <v>1</v>
      </c>
      <c r="BA822" s="1">
        <v>1</v>
      </c>
      <c r="BJ822" s="1">
        <v>1</v>
      </c>
      <c r="BK822" s="1">
        <v>1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>
        <v>0</v>
      </c>
    </row>
    <row r="823" spans="1:75" ht="15.75" hidden="1" customHeight="1" x14ac:dyDescent="0.3">
      <c r="A823" s="2">
        <v>817</v>
      </c>
      <c r="B823" s="2">
        <v>1</v>
      </c>
      <c r="C823" s="2" t="s">
        <v>1392</v>
      </c>
      <c r="D823" s="1">
        <v>12</v>
      </c>
      <c r="E823" s="2" t="str">
        <f t="shared" si="857"/>
        <v>12_Rajiformes</v>
      </c>
      <c r="F823" s="2" t="s">
        <v>1705</v>
      </c>
      <c r="G823" s="2" t="s">
        <v>1706</v>
      </c>
      <c r="H823" s="2" t="s">
        <v>2019</v>
      </c>
      <c r="I823" s="2" t="s">
        <v>2029</v>
      </c>
      <c r="J823" s="2" t="s">
        <v>2030</v>
      </c>
      <c r="K823" s="19" t="str">
        <f t="shared" si="858"/>
        <v>Rostroraja equatorialis</v>
      </c>
      <c r="L823" s="20">
        <f>VLOOKUP($K823,GlobSheetPaste!$H$3:$P$1269,2,FALSE)</f>
        <v>161694</v>
      </c>
      <c r="M823" s="20">
        <f>VLOOKUP($K823,GlobSheetPaste!$H$3:$P$1269,3,FALSE)</f>
        <v>124529489</v>
      </c>
      <c r="N823" s="20" t="str">
        <f>VLOOKUP($K823,GlobSheetPaste!$H$3:$P$1269,4,FALSE)</f>
        <v>published</v>
      </c>
      <c r="O823" s="20" t="str">
        <f>VLOOKUP($K823,GlobSheetPaste!$H$3:$P$1269,5,FALSE)</f>
        <v>DD</v>
      </c>
      <c r="P823" s="20">
        <f>VLOOKUP($K823,GlobSheetPaste!$H$3:$P$1269,6,FALSE)</f>
        <v>2008</v>
      </c>
      <c r="Q823" s="20" t="str">
        <f>VLOOKUP($K823,GlobSheetPaste!$H$3:$P$1269,7,FALSE)</f>
        <v>VU</v>
      </c>
      <c r="R823" s="20" t="str">
        <f>VLOOKUP($K823,GlobSheetPaste!$H$3:$P$1269,8,FALSE)</f>
        <v>A2d</v>
      </c>
      <c r="S823" s="20" t="str">
        <f t="shared" si="913"/>
        <v>non-genuine change</v>
      </c>
      <c r="T823" s="20" t="b">
        <f t="shared" si="859"/>
        <v>0</v>
      </c>
      <c r="U823" s="22">
        <f>VLOOKUP($K823,GlobSheetPaste!$H$3:$P$1269,9,FALSE)</f>
        <v>43891</v>
      </c>
      <c r="V823" s="19">
        <v>20</v>
      </c>
      <c r="W823" s="19">
        <v>200</v>
      </c>
      <c r="X823" s="2" t="b">
        <f t="shared" ref="X823:Y823" si="922">ISNUMBER(V823)</f>
        <v>1</v>
      </c>
      <c r="Y823" s="2" t="b">
        <f t="shared" si="922"/>
        <v>1</v>
      </c>
      <c r="Z823" s="2" t="s">
        <v>1400</v>
      </c>
      <c r="AB823" s="2" t="s">
        <v>83</v>
      </c>
      <c r="AC823" s="24" t="str">
        <f ca="1">IFERROR(__xludf.DUMMYFUNCTION("SPLIT(AB823,""_"")"),"Coastal")</f>
        <v>Coastal</v>
      </c>
      <c r="AD823" s="24"/>
      <c r="AE823" s="24">
        <f>VLOOKUP(J823,rangearea210527!$B$2:$C$1159,2,TRUE)</f>
        <v>185673.4002</v>
      </c>
      <c r="AF823" s="26"/>
      <c r="AG823" s="26">
        <v>88</v>
      </c>
      <c r="AH823" s="26" t="s">
        <v>84</v>
      </c>
      <c r="AI823" s="26" t="s">
        <v>98</v>
      </c>
      <c r="AJ823" s="27" t="s">
        <v>1710</v>
      </c>
      <c r="AK823" s="27"/>
      <c r="AL823" s="26">
        <v>10</v>
      </c>
      <c r="AM823" s="26">
        <v>0</v>
      </c>
      <c r="AN823" s="26">
        <v>0</v>
      </c>
      <c r="AO823" s="29">
        <v>0</v>
      </c>
      <c r="AP823" s="30"/>
      <c r="AQ823" s="26">
        <v>1</v>
      </c>
      <c r="AR823" s="30"/>
      <c r="AS823" s="1">
        <v>0</v>
      </c>
      <c r="AU823" s="1"/>
      <c r="AV823" s="1"/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B823" s="1">
        <v>1</v>
      </c>
      <c r="BJ823" s="1">
        <v>1</v>
      </c>
      <c r="BK823" s="1">
        <v>1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>
        <v>1</v>
      </c>
      <c r="BW823" s="1">
        <v>0</v>
      </c>
    </row>
    <row r="824" spans="1:75" ht="15.75" hidden="1" customHeight="1" x14ac:dyDescent="0.3">
      <c r="A824" s="2">
        <v>818</v>
      </c>
      <c r="B824" s="2">
        <v>1</v>
      </c>
      <c r="C824" s="2" t="s">
        <v>1392</v>
      </c>
      <c r="D824" s="1">
        <v>12</v>
      </c>
      <c r="E824" s="2" t="str">
        <f t="shared" si="857"/>
        <v>12_Rajiformes</v>
      </c>
      <c r="F824" s="2" t="s">
        <v>1705</v>
      </c>
      <c r="G824" s="2" t="s">
        <v>1706</v>
      </c>
      <c r="H824" s="2" t="s">
        <v>2019</v>
      </c>
      <c r="I824" s="2" t="s">
        <v>2031</v>
      </c>
      <c r="J824" s="2" t="s">
        <v>2032</v>
      </c>
      <c r="K824" s="19" t="str">
        <f t="shared" si="858"/>
        <v>Rostroraja texana</v>
      </c>
      <c r="L824" s="20">
        <f>VLOOKUP($K824,GlobSheetPaste!$H$3:$P$1269,2,FALSE)</f>
        <v>161686</v>
      </c>
      <c r="M824" s="20">
        <f>VLOOKUP($K824,GlobSheetPaste!$H$3:$P$1269,3,FALSE)</f>
        <v>201614906</v>
      </c>
      <c r="N824" s="20" t="str">
        <f>VLOOKUP($K824,GlobSheetPaste!$H$3:$P$1269,4,FALSE)</f>
        <v>published</v>
      </c>
      <c r="O824" s="20" t="str">
        <f>VLOOKUP($K824,GlobSheetPaste!$H$3:$P$1269,5,FALSE)</f>
        <v>DD</v>
      </c>
      <c r="P824" s="20">
        <f>VLOOKUP($K824,GlobSheetPaste!$H$3:$P$1269,6,FALSE)</f>
        <v>2008</v>
      </c>
      <c r="Q824" s="20" t="str">
        <f>VLOOKUP($K824,GlobSheetPaste!$H$3:$P$1269,7,FALSE)</f>
        <v>LC</v>
      </c>
      <c r="R824" s="20" t="str">
        <f>VLOOKUP($K824,GlobSheetPaste!$H$3:$P$1269,8,FALSE)</f>
        <v>NA</v>
      </c>
      <c r="S824" s="20" t="str">
        <f t="shared" si="913"/>
        <v>non-genuine change</v>
      </c>
      <c r="T824" s="20" t="b">
        <f t="shared" si="859"/>
        <v>0</v>
      </c>
      <c r="U824" s="22">
        <f>VLOOKUP($K824,GlobSheetPaste!$H$3:$P$1269,9,FALSE)</f>
        <v>43891</v>
      </c>
      <c r="V824" s="19">
        <v>5</v>
      </c>
      <c r="W824" s="19">
        <v>185</v>
      </c>
      <c r="X824" s="2" t="b">
        <f t="shared" ref="X824:Y824" si="923">ISNUMBER(V824)</f>
        <v>1</v>
      </c>
      <c r="Y824" s="2" t="b">
        <f t="shared" si="923"/>
        <v>1</v>
      </c>
      <c r="Z824" s="2" t="s">
        <v>1400</v>
      </c>
      <c r="AB824" s="2" t="s">
        <v>83</v>
      </c>
      <c r="AC824" s="24" t="str">
        <f ca="1">IFERROR(__xludf.DUMMYFUNCTION("SPLIT(AB824,""_"")"),"Coastal")</f>
        <v>Coastal</v>
      </c>
      <c r="AD824" s="24"/>
      <c r="AE824" s="24">
        <f>VLOOKUP(J824,rangearea210527!$B$2:$C$1159,2,TRUE)</f>
        <v>298281.91159999999</v>
      </c>
      <c r="AF824" s="26"/>
      <c r="AG824" s="26">
        <v>63</v>
      </c>
      <c r="AH824" s="26" t="s">
        <v>84</v>
      </c>
      <c r="AI824" s="26" t="s">
        <v>98</v>
      </c>
      <c r="AJ824" s="27" t="s">
        <v>1710</v>
      </c>
      <c r="AK824" s="27"/>
      <c r="AL824" s="26">
        <v>7.4</v>
      </c>
      <c r="AM824" s="26">
        <v>0</v>
      </c>
      <c r="AN824" s="26">
        <v>0</v>
      </c>
      <c r="AO824" s="29">
        <v>0</v>
      </c>
      <c r="AP824" s="30"/>
      <c r="AQ824" s="30"/>
      <c r="AR824" s="30"/>
      <c r="AS824" s="1">
        <v>0</v>
      </c>
      <c r="AU824" s="1"/>
      <c r="AV824" s="1">
        <v>1</v>
      </c>
      <c r="AW824" s="1">
        <v>1</v>
      </c>
      <c r="AX824" s="1">
        <v>1</v>
      </c>
      <c r="AY824" s="1">
        <v>1</v>
      </c>
      <c r="BA824" s="1">
        <v>1</v>
      </c>
      <c r="BJ824" s="1">
        <v>1</v>
      </c>
      <c r="BK824" s="1">
        <v>1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>
        <v>0</v>
      </c>
    </row>
    <row r="825" spans="1:75" ht="15.75" hidden="1" customHeight="1" x14ac:dyDescent="0.3">
      <c r="A825" s="2">
        <v>819</v>
      </c>
      <c r="B825" s="2">
        <v>1</v>
      </c>
      <c r="C825" s="2" t="s">
        <v>1392</v>
      </c>
      <c r="D825" s="1">
        <v>12</v>
      </c>
      <c r="E825" s="2" t="str">
        <f t="shared" si="857"/>
        <v>12_Rajiformes</v>
      </c>
      <c r="F825" s="2" t="s">
        <v>1705</v>
      </c>
      <c r="G825" s="2" t="s">
        <v>1706</v>
      </c>
      <c r="H825" s="2" t="s">
        <v>2019</v>
      </c>
      <c r="I825" s="2" t="s">
        <v>2033</v>
      </c>
      <c r="J825" s="2" t="s">
        <v>2034</v>
      </c>
      <c r="K825" s="19" t="str">
        <f t="shared" si="858"/>
        <v>Rostroraja velezi</v>
      </c>
      <c r="L825" s="20">
        <f>VLOOKUP($K825,GlobSheetPaste!$H$3:$P$1269,2,FALSE)</f>
        <v>161344</v>
      </c>
      <c r="M825" s="20">
        <f>VLOOKUP($K825,GlobSheetPaste!$H$3:$P$1269,3,FALSE)</f>
        <v>124469210</v>
      </c>
      <c r="N825" s="20" t="str">
        <f>VLOOKUP($K825,GlobSheetPaste!$H$3:$P$1269,4,FALSE)</f>
        <v>published</v>
      </c>
      <c r="O825" s="20" t="str">
        <f>VLOOKUP($K825,GlobSheetPaste!$H$3:$P$1269,5,FALSE)</f>
        <v>DD</v>
      </c>
      <c r="P825" s="20">
        <f>VLOOKUP($K825,GlobSheetPaste!$H$3:$P$1269,6,FALSE)</f>
        <v>2008</v>
      </c>
      <c r="Q825" s="20" t="str">
        <f>VLOOKUP($K825,GlobSheetPaste!$H$3:$P$1269,7,FALSE)</f>
        <v>VU</v>
      </c>
      <c r="R825" s="20" t="str">
        <f>VLOOKUP($K825,GlobSheetPaste!$H$3:$P$1269,8,FALSE)</f>
        <v>A2d</v>
      </c>
      <c r="S825" s="20" t="str">
        <f t="shared" si="913"/>
        <v>non-genuine change</v>
      </c>
      <c r="T825" s="20" t="b">
        <f t="shared" si="859"/>
        <v>0</v>
      </c>
      <c r="U825" s="22">
        <f>VLOOKUP($K825,GlobSheetPaste!$H$3:$P$1269,9,FALSE)</f>
        <v>43891</v>
      </c>
      <c r="V825" s="19">
        <v>30</v>
      </c>
      <c r="W825" s="19">
        <v>300</v>
      </c>
      <c r="X825" s="2" t="b">
        <f t="shared" ref="X825:Y825" si="924">ISNUMBER(V825)</f>
        <v>1</v>
      </c>
      <c r="Y825" s="2" t="b">
        <f t="shared" si="924"/>
        <v>1</v>
      </c>
      <c r="Z825" s="2" t="s">
        <v>1400</v>
      </c>
      <c r="AB825" s="2" t="s">
        <v>95</v>
      </c>
      <c r="AC825" s="24" t="str">
        <f ca="1">IFERROR(__xludf.DUMMYFUNCTION("SPLIT(AB825,""_"")"),"Coastal")</f>
        <v>Coastal</v>
      </c>
      <c r="AD825" s="24" t="str">
        <f ca="1">IFERROR(__xludf.DUMMYFUNCTION("""COMPUTED_VALUE"""),"Deepwater")</f>
        <v>Deepwater</v>
      </c>
      <c r="AE825" s="24">
        <f>VLOOKUP(J825,rangearea210527!$B$2:$C$1159,2,TRUE)</f>
        <v>101976.3461</v>
      </c>
      <c r="AF825" s="26" t="s">
        <v>118</v>
      </c>
      <c r="AG825" s="26">
        <v>83</v>
      </c>
      <c r="AH825" s="26" t="s">
        <v>84</v>
      </c>
      <c r="AI825" s="26" t="s">
        <v>98</v>
      </c>
      <c r="AJ825" s="27" t="s">
        <v>1710</v>
      </c>
      <c r="AK825" s="27"/>
      <c r="AL825" s="26">
        <v>10</v>
      </c>
      <c r="AM825" s="26">
        <v>0</v>
      </c>
      <c r="AN825" s="26">
        <v>0</v>
      </c>
      <c r="AO825" s="29">
        <v>0</v>
      </c>
      <c r="AP825" s="30"/>
      <c r="AQ825" s="26">
        <v>1</v>
      </c>
      <c r="AR825" s="30"/>
      <c r="AS825" s="1">
        <v>0</v>
      </c>
      <c r="AU825" s="1"/>
      <c r="AV825" s="1"/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B825" s="1">
        <v>1</v>
      </c>
      <c r="BH825" s="1">
        <v>1</v>
      </c>
      <c r="BI825" s="1">
        <v>1</v>
      </c>
      <c r="BJ825" s="1">
        <v>1</v>
      </c>
      <c r="BK825" s="1">
        <v>1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>
        <v>1</v>
      </c>
      <c r="BW825" s="1">
        <v>0</v>
      </c>
    </row>
    <row r="826" spans="1:75" ht="15.75" hidden="1" customHeight="1" x14ac:dyDescent="0.3">
      <c r="A826" s="2">
        <v>820</v>
      </c>
      <c r="B826" s="2">
        <v>1</v>
      </c>
      <c r="C826" s="2" t="s">
        <v>1392</v>
      </c>
      <c r="D826" s="1">
        <v>12</v>
      </c>
      <c r="E826" s="2" t="str">
        <f t="shared" si="857"/>
        <v>12_Rajiformes</v>
      </c>
      <c r="F826" s="2" t="s">
        <v>1705</v>
      </c>
      <c r="G826" s="2" t="s">
        <v>1706</v>
      </c>
      <c r="H826" s="2" t="s">
        <v>2035</v>
      </c>
      <c r="I826" s="2" t="s">
        <v>2036</v>
      </c>
      <c r="J826" s="2" t="s">
        <v>2037</v>
      </c>
      <c r="K826" s="19" t="str">
        <f t="shared" si="858"/>
        <v>Spiniraja whitleyi</v>
      </c>
      <c r="L826" s="20">
        <f>VLOOKUP($K826,GlobSheetPaste!$H$3:$P$1269,2,FALSE)</f>
        <v>161496</v>
      </c>
      <c r="M826" s="20">
        <f>VLOOKUP($K826,GlobSheetPaste!$H$3:$P$1269,3,FALSE)</f>
        <v>68643826</v>
      </c>
      <c r="N826" s="20" t="str">
        <f>VLOOKUP($K826,GlobSheetPaste!$H$3:$P$1269,4,FALSE)</f>
        <v>published</v>
      </c>
      <c r="O826" s="20" t="str">
        <f>VLOOKUP($K826,GlobSheetPaste!$H$3:$P$1269,5,FALSE)</f>
        <v>VU</v>
      </c>
      <c r="P826" s="20">
        <f>VLOOKUP($K826,GlobSheetPaste!$H$3:$P$1269,6,FALSE)</f>
        <v>2008</v>
      </c>
      <c r="Q826" s="20" t="str">
        <f>VLOOKUP($K826,GlobSheetPaste!$H$3:$P$1269,7,FALSE)</f>
        <v>VU</v>
      </c>
      <c r="R826" s="20" t="str">
        <f>VLOOKUP($K826,GlobSheetPaste!$H$3:$P$1269,8,FALSE)</f>
        <v>A2bd</v>
      </c>
      <c r="S826" s="20" t="str">
        <f t="shared" si="913"/>
        <v>NoChange</v>
      </c>
      <c r="T826" s="20" t="b">
        <f t="shared" si="859"/>
        <v>0</v>
      </c>
      <c r="U826" s="22">
        <f>VLOOKUP($K826,GlobSheetPaste!$H$3:$P$1269,9,FALSE)</f>
        <v>44197</v>
      </c>
      <c r="V826" s="19">
        <v>0</v>
      </c>
      <c r="W826" s="19">
        <v>345</v>
      </c>
      <c r="X826" s="2" t="b">
        <f t="shared" ref="X826:Y826" si="925">ISNUMBER(V826)</f>
        <v>1</v>
      </c>
      <c r="Y826" s="2" t="b">
        <f t="shared" si="925"/>
        <v>1</v>
      </c>
      <c r="Z826" s="2" t="s">
        <v>89</v>
      </c>
      <c r="AB826" s="2" t="s">
        <v>95</v>
      </c>
      <c r="AC826" s="24" t="str">
        <f ca="1">IFERROR(__xludf.DUMMYFUNCTION("SPLIT(AB826,""_"")"),"Coastal")</f>
        <v>Coastal</v>
      </c>
      <c r="AD826" s="24" t="str">
        <f ca="1">IFERROR(__xludf.DUMMYFUNCTION("""COMPUTED_VALUE"""),"Deepwater")</f>
        <v>Deepwater</v>
      </c>
      <c r="AE826" s="24">
        <f>VLOOKUP(J826,rangearea210527!$B$2:$C$1159,2,TRUE)</f>
        <v>530442.90249999997</v>
      </c>
      <c r="AF826" s="26"/>
      <c r="AG826" s="26">
        <v>201</v>
      </c>
      <c r="AH826" s="26" t="s">
        <v>84</v>
      </c>
      <c r="AI826" s="26" t="s">
        <v>91</v>
      </c>
      <c r="AJ826" s="27" t="s">
        <v>1713</v>
      </c>
      <c r="AK826" s="27"/>
      <c r="AL826" s="26">
        <v>18.5</v>
      </c>
      <c r="AM826" s="26">
        <v>0</v>
      </c>
      <c r="AN826" s="26">
        <v>0</v>
      </c>
      <c r="AO826" s="29">
        <v>0</v>
      </c>
      <c r="AP826" s="30"/>
      <c r="AQ826" s="30"/>
      <c r="AR826" s="30"/>
      <c r="AS826" s="1">
        <v>0</v>
      </c>
      <c r="AU826" s="1"/>
      <c r="AV826" s="1"/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B826" s="1">
        <v>1</v>
      </c>
      <c r="BJ826" s="1">
        <v>1</v>
      </c>
      <c r="BK826" s="1">
        <v>1</v>
      </c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>
        <v>0</v>
      </c>
    </row>
    <row r="827" spans="1:75" ht="15.75" hidden="1" customHeight="1" x14ac:dyDescent="0.3">
      <c r="A827" s="46">
        <v>820.5</v>
      </c>
      <c r="B827" s="2">
        <v>1</v>
      </c>
      <c r="C827" s="2" t="s">
        <v>1392</v>
      </c>
      <c r="D827" s="1">
        <v>12</v>
      </c>
      <c r="E827" s="2" t="str">
        <f t="shared" si="857"/>
        <v>12_Rajiformes</v>
      </c>
      <c r="F827" s="2" t="s">
        <v>1705</v>
      </c>
      <c r="G827" s="2" t="s">
        <v>2038</v>
      </c>
      <c r="H827" s="2" t="s">
        <v>2039</v>
      </c>
      <c r="I827" s="2" t="s">
        <v>2040</v>
      </c>
      <c r="J827" s="1" t="s">
        <v>2041</v>
      </c>
      <c r="K827" s="19" t="str">
        <f t="shared" si="858"/>
        <v>Arctoraja sexoculata</v>
      </c>
      <c r="L827" s="20">
        <f>VLOOKUP($K827,GlobSheetPaste!$H$3:$P$1269,2,FALSE)</f>
        <v>197258874</v>
      </c>
      <c r="M827" s="20">
        <f>VLOOKUP($K827,GlobSheetPaste!$H$3:$P$1269,3,FALSE)</f>
        <v>197258972</v>
      </c>
      <c r="N827" s="20" t="str">
        <f>VLOOKUP($K827,GlobSheetPaste!$H$3:$P$1269,4,FALSE)</f>
        <v>Submitted</v>
      </c>
      <c r="O827" s="20" t="str">
        <f>VLOOKUP($K827,GlobSheetPaste!$H$3:$P$1269,5,FALSE)</f>
        <v>NE</v>
      </c>
      <c r="P827" s="20" t="str">
        <f>VLOOKUP($K827,GlobSheetPaste!$H$3:$P$1269,6,FALSE)</f>
        <v>NA</v>
      </c>
      <c r="Q827" s="20" t="str">
        <f>VLOOKUP($K827,GlobSheetPaste!$H$3:$P$1269,7,FALSE)</f>
        <v>DD</v>
      </c>
      <c r="R827" s="20" t="str">
        <f>VLOOKUP($K827,GlobSheetPaste!$H$3:$P$1269,8,FALSE)</f>
        <v>NA</v>
      </c>
      <c r="S827" s="1" t="s">
        <v>117</v>
      </c>
      <c r="T827" s="20" t="b">
        <f t="shared" si="859"/>
        <v>0</v>
      </c>
      <c r="U827" s="22">
        <f>VLOOKUP($K827,GlobSheetPaste!$H$3:$P$1269,9,FALSE)</f>
        <v>44228</v>
      </c>
      <c r="V827" s="1">
        <v>150</v>
      </c>
      <c r="W827" s="1">
        <v>150</v>
      </c>
      <c r="X827" s="2" t="b">
        <f t="shared" ref="X827:Y827" si="926">ISNUMBER(V827)</f>
        <v>1</v>
      </c>
      <c r="Y827" s="2" t="b">
        <f t="shared" si="926"/>
        <v>1</v>
      </c>
      <c r="Z827" s="2" t="s">
        <v>2042</v>
      </c>
      <c r="AB827" s="2" t="s">
        <v>83</v>
      </c>
      <c r="AC827" s="24" t="str">
        <f ca="1">IFERROR(__xludf.DUMMYFUNCTION("SPLIT(AB827,""_"")"),"Coastal")</f>
        <v>Coastal</v>
      </c>
      <c r="AD827" s="24"/>
      <c r="AE827" s="23" t="s">
        <v>267</v>
      </c>
      <c r="AF827" s="1"/>
      <c r="AG827" s="1">
        <v>81</v>
      </c>
      <c r="AH827" s="26" t="s">
        <v>84</v>
      </c>
      <c r="AI827" s="26" t="s">
        <v>98</v>
      </c>
      <c r="AJ827" s="27" t="s">
        <v>1710</v>
      </c>
      <c r="AK827" s="49"/>
      <c r="AL827" s="1"/>
      <c r="AM827" s="1">
        <v>0</v>
      </c>
      <c r="AN827" s="1">
        <v>0</v>
      </c>
      <c r="AO827" s="1">
        <v>0</v>
      </c>
      <c r="AS827" s="1">
        <v>0</v>
      </c>
      <c r="AV827" s="1"/>
      <c r="AW827" s="1">
        <v>1</v>
      </c>
      <c r="AX827" s="1" t="s">
        <v>1571</v>
      </c>
      <c r="AY827" s="1">
        <v>1</v>
      </c>
      <c r="BA827" s="1">
        <v>1</v>
      </c>
      <c r="BG827" s="1">
        <v>1</v>
      </c>
      <c r="BH827" s="1"/>
      <c r="BI827" s="1"/>
      <c r="BJ827" s="1">
        <v>1</v>
      </c>
      <c r="BK827" s="1">
        <v>1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>
        <v>1</v>
      </c>
      <c r="BW827" s="1">
        <v>0</v>
      </c>
    </row>
    <row r="828" spans="1:75" ht="15.75" hidden="1" customHeight="1" x14ac:dyDescent="0.3">
      <c r="A828" s="2">
        <v>821</v>
      </c>
      <c r="B828" s="2">
        <v>1</v>
      </c>
      <c r="C828" s="2" t="s">
        <v>1392</v>
      </c>
      <c r="D828" s="1">
        <v>12</v>
      </c>
      <c r="E828" s="2" t="str">
        <f t="shared" si="857"/>
        <v>12_Rajiformes</v>
      </c>
      <c r="F828" s="2" t="s">
        <v>1705</v>
      </c>
      <c r="G828" s="2" t="s">
        <v>2038</v>
      </c>
      <c r="H828" s="2" t="s">
        <v>2043</v>
      </c>
      <c r="I828" s="2" t="s">
        <v>2044</v>
      </c>
      <c r="J828" s="2" t="s">
        <v>2045</v>
      </c>
      <c r="K828" s="19" t="str">
        <f t="shared" si="858"/>
        <v>Arhynchobatis asperrimus</v>
      </c>
      <c r="L828" s="20">
        <f>VLOOKUP($K828,GlobSheetPaste!$H$3:$P$1269,2,FALSE)</f>
        <v>161577</v>
      </c>
      <c r="M828" s="20">
        <f>VLOOKUP($K828,GlobSheetPaste!$H$3:$P$1269,3,FALSE)</f>
        <v>116739346</v>
      </c>
      <c r="N828" s="20" t="str">
        <f>VLOOKUP($K828,GlobSheetPaste!$H$3:$P$1269,4,FALSE)</f>
        <v>published</v>
      </c>
      <c r="O828" s="20" t="str">
        <f>VLOOKUP($K828,GlobSheetPaste!$H$3:$P$1269,5,FALSE)</f>
        <v>DD</v>
      </c>
      <c r="P828" s="20">
        <f>VLOOKUP($K828,GlobSheetPaste!$H$3:$P$1269,6,FALSE)</f>
        <v>2008</v>
      </c>
      <c r="Q828" s="20" t="str">
        <f>VLOOKUP($K828,GlobSheetPaste!$H$3:$P$1269,7,FALSE)</f>
        <v>DD</v>
      </c>
      <c r="R828" s="20" t="str">
        <f>VLOOKUP($K828,GlobSheetPaste!$H$3:$P$1269,8,FALSE)</f>
        <v>NA</v>
      </c>
      <c r="S828" s="20" t="str">
        <f t="shared" ref="S828:S836" si="927">IF(O828=Q828,"NoChange","non-genuine change")</f>
        <v>NoChange</v>
      </c>
      <c r="T828" s="20" t="b">
        <f t="shared" si="859"/>
        <v>0</v>
      </c>
      <c r="U828" s="20">
        <f>VLOOKUP($K828,GlobSheetPaste!$H$3:$P$1269,9,FALSE)</f>
        <v>2017</v>
      </c>
      <c r="V828" s="19">
        <v>55</v>
      </c>
      <c r="W828" s="19">
        <v>1095</v>
      </c>
      <c r="X828" s="2" t="b">
        <f t="shared" ref="X828:Y828" si="928">ISNUMBER(V828)</f>
        <v>1</v>
      </c>
      <c r="Y828" s="2" t="b">
        <f t="shared" si="928"/>
        <v>1</v>
      </c>
      <c r="Z828" s="2" t="s">
        <v>2046</v>
      </c>
      <c r="AB828" s="2" t="s">
        <v>178</v>
      </c>
      <c r="AC828" s="24" t="str">
        <f ca="1">IFERROR(__xludf.DUMMYFUNCTION("SPLIT(AB828,""_"")"),"Deepwater")</f>
        <v>Deepwater</v>
      </c>
      <c r="AD828" s="24"/>
      <c r="AE828" s="24">
        <f>VLOOKUP(J828,rangearea210527!$B$2:$C$1159,2,TRUE)</f>
        <v>57239.987450000001</v>
      </c>
      <c r="AF828" s="26" t="s">
        <v>118</v>
      </c>
      <c r="AG828" s="26">
        <v>75</v>
      </c>
      <c r="AH828" s="26" t="s">
        <v>84</v>
      </c>
      <c r="AI828" s="26" t="s">
        <v>98</v>
      </c>
      <c r="AJ828" s="27" t="s">
        <v>1710</v>
      </c>
      <c r="AK828" s="27"/>
      <c r="AL828" s="26"/>
      <c r="AM828" s="26">
        <v>1</v>
      </c>
      <c r="AN828" s="26">
        <v>0</v>
      </c>
      <c r="AO828" s="29">
        <v>0</v>
      </c>
      <c r="AP828" s="30"/>
      <c r="AQ828" s="30"/>
      <c r="AR828" s="30"/>
      <c r="AS828" s="1">
        <v>0</v>
      </c>
      <c r="AU828" s="1"/>
      <c r="AV828" s="1"/>
      <c r="AW828" s="1">
        <v>0</v>
      </c>
      <c r="AX828" s="1">
        <v>0</v>
      </c>
      <c r="AY828" s="1">
        <v>1</v>
      </c>
      <c r="BC828" s="1">
        <v>1</v>
      </c>
      <c r="BG828" s="1">
        <v>1</v>
      </c>
      <c r="BH828" s="1">
        <v>1</v>
      </c>
      <c r="BI828" s="1"/>
      <c r="BJ828" s="1">
        <v>1</v>
      </c>
      <c r="BL828" s="1">
        <v>1</v>
      </c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>
        <v>0</v>
      </c>
    </row>
    <row r="829" spans="1:75" ht="15.75" hidden="1" customHeight="1" x14ac:dyDescent="0.3">
      <c r="A829" s="2">
        <v>822</v>
      </c>
      <c r="B829" s="2">
        <v>1</v>
      </c>
      <c r="C829" s="2" t="s">
        <v>1392</v>
      </c>
      <c r="D829" s="1">
        <v>12</v>
      </c>
      <c r="E829" s="2" t="str">
        <f t="shared" si="857"/>
        <v>12_Rajiformes</v>
      </c>
      <c r="F829" s="2" t="s">
        <v>1705</v>
      </c>
      <c r="G829" s="2" t="s">
        <v>2038</v>
      </c>
      <c r="H829" s="2" t="s">
        <v>2047</v>
      </c>
      <c r="I829" s="2" t="s">
        <v>2048</v>
      </c>
      <c r="J829" s="2" t="s">
        <v>2049</v>
      </c>
      <c r="K829" s="19" t="str">
        <f t="shared" si="858"/>
        <v>Atlantoraja castelnaui</v>
      </c>
      <c r="L829" s="20">
        <f>VLOOKUP($K829,GlobSheetPaste!$H$3:$P$1269,2,FALSE)</f>
        <v>44575</v>
      </c>
      <c r="M829" s="20">
        <f>VLOOKUP($K829,GlobSheetPaste!$H$3:$P$1269,3,FALSE)</f>
        <v>152015479</v>
      </c>
      <c r="N829" s="20" t="str">
        <f>VLOOKUP($K829,GlobSheetPaste!$H$3:$P$1269,4,FALSE)</f>
        <v>published</v>
      </c>
      <c r="O829" s="20" t="str">
        <f>VLOOKUP($K829,GlobSheetPaste!$H$3:$P$1269,5,FALSE)</f>
        <v>EN</v>
      </c>
      <c r="P829" s="20">
        <f>VLOOKUP($K829,GlobSheetPaste!$H$3:$P$1269,6,FALSE)</f>
        <v>2004</v>
      </c>
      <c r="Q829" s="20" t="str">
        <f>VLOOKUP($K829,GlobSheetPaste!$H$3:$P$1269,7,FALSE)</f>
        <v>CR</v>
      </c>
      <c r="R829" s="20" t="str">
        <f>VLOOKUP($K829,GlobSheetPaste!$H$3:$P$1269,8,FALSE)</f>
        <v>A2bd</v>
      </c>
      <c r="S829" s="20" t="str">
        <f t="shared" si="927"/>
        <v>non-genuine change</v>
      </c>
      <c r="T829" s="20" t="b">
        <f t="shared" si="859"/>
        <v>0</v>
      </c>
      <c r="U829" s="22">
        <f>VLOOKUP($K829,GlobSheetPaste!$H$3:$P$1269,9,FALSE)</f>
        <v>43891</v>
      </c>
      <c r="V829" s="19">
        <v>1</v>
      </c>
      <c r="W829" s="19">
        <v>220</v>
      </c>
      <c r="X829" s="2" t="b">
        <f t="shared" ref="X829:Y829" si="929">ISNUMBER(V829)</f>
        <v>1</v>
      </c>
      <c r="Y829" s="2" t="b">
        <f t="shared" si="929"/>
        <v>1</v>
      </c>
      <c r="Z829" s="2" t="s">
        <v>1960</v>
      </c>
      <c r="AB829" s="2" t="s">
        <v>83</v>
      </c>
      <c r="AC829" s="24" t="str">
        <f ca="1">IFERROR(__xludf.DUMMYFUNCTION("SPLIT(AB829,""_"")"),"Coastal")</f>
        <v>Coastal</v>
      </c>
      <c r="AD829" s="24"/>
      <c r="AE829" s="24">
        <f>VLOOKUP(J829,rangearea210527!$B$2:$C$1159,2,TRUE)</f>
        <v>661710.50340000005</v>
      </c>
      <c r="AF829" s="26"/>
      <c r="AG829" s="26">
        <v>147</v>
      </c>
      <c r="AH829" s="26" t="s">
        <v>84</v>
      </c>
      <c r="AI829" s="26" t="s">
        <v>91</v>
      </c>
      <c r="AJ829" s="27" t="s">
        <v>1713</v>
      </c>
      <c r="AK829" s="27"/>
      <c r="AL829" s="26">
        <v>16</v>
      </c>
      <c r="AM829" s="26">
        <v>0</v>
      </c>
      <c r="AN829" s="26">
        <v>0</v>
      </c>
      <c r="AO829" s="29">
        <v>0</v>
      </c>
      <c r="AP829" s="30"/>
      <c r="AQ829" s="30"/>
      <c r="AR829" s="30"/>
      <c r="AS829" s="1">
        <v>0</v>
      </c>
      <c r="AU829" s="1">
        <v>1</v>
      </c>
      <c r="AV829" s="1"/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B829" s="1">
        <v>1</v>
      </c>
      <c r="BJ829" s="1">
        <v>1</v>
      </c>
      <c r="BK829" s="1">
        <v>1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>
        <v>0</v>
      </c>
    </row>
    <row r="830" spans="1:75" ht="15.75" hidden="1" customHeight="1" x14ac:dyDescent="0.3">
      <c r="A830" s="2">
        <v>823</v>
      </c>
      <c r="B830" s="2">
        <v>1</v>
      </c>
      <c r="C830" s="2" t="s">
        <v>1392</v>
      </c>
      <c r="D830" s="1">
        <v>12</v>
      </c>
      <c r="E830" s="2" t="str">
        <f t="shared" si="857"/>
        <v>12_Rajiformes</v>
      </c>
      <c r="F830" s="2" t="s">
        <v>1705</v>
      </c>
      <c r="G830" s="2" t="s">
        <v>2038</v>
      </c>
      <c r="H830" s="2" t="s">
        <v>2047</v>
      </c>
      <c r="I830" s="2" t="s">
        <v>2050</v>
      </c>
      <c r="J830" s="2" t="s">
        <v>2051</v>
      </c>
      <c r="K830" s="19" t="str">
        <f t="shared" si="858"/>
        <v>Atlantoraja cyclophora</v>
      </c>
      <c r="L830" s="20">
        <f>VLOOKUP($K830,GlobSheetPaste!$H$3:$P$1269,2,FALSE)</f>
        <v>61398</v>
      </c>
      <c r="M830" s="20">
        <f>VLOOKUP($K830,GlobSheetPaste!$H$3:$P$1269,3,FALSE)</f>
        <v>3103491</v>
      </c>
      <c r="N830" s="20" t="str">
        <f>VLOOKUP($K830,GlobSheetPaste!$H$3:$P$1269,4,FALSE)</f>
        <v>published</v>
      </c>
      <c r="O830" s="20" t="str">
        <f>VLOOKUP($K830,GlobSheetPaste!$H$3:$P$1269,5,FALSE)</f>
        <v>VU</v>
      </c>
      <c r="P830" s="20">
        <f>VLOOKUP($K830,GlobSheetPaste!$H$3:$P$1269,6,FALSE)</f>
        <v>2006</v>
      </c>
      <c r="Q830" s="20" t="str">
        <f>VLOOKUP($K830,GlobSheetPaste!$H$3:$P$1269,7,FALSE)</f>
        <v>EN</v>
      </c>
      <c r="R830" s="20" t="str">
        <f>VLOOKUP($K830,GlobSheetPaste!$H$3:$P$1269,8,FALSE)</f>
        <v>A2bd</v>
      </c>
      <c r="S830" s="20" t="str">
        <f t="shared" si="927"/>
        <v>non-genuine change</v>
      </c>
      <c r="T830" s="20" t="b">
        <f t="shared" si="859"/>
        <v>0</v>
      </c>
      <c r="U830" s="22">
        <f>VLOOKUP($K830,GlobSheetPaste!$H$3:$P$1269,9,FALSE)</f>
        <v>43891</v>
      </c>
      <c r="V830" s="19">
        <v>1</v>
      </c>
      <c r="W830" s="19">
        <v>321</v>
      </c>
      <c r="X830" s="2" t="b">
        <f t="shared" ref="X830:Y830" si="930">ISNUMBER(V830)</f>
        <v>1</v>
      </c>
      <c r="Y830" s="2" t="b">
        <f t="shared" si="930"/>
        <v>1</v>
      </c>
      <c r="Z830" s="2" t="s">
        <v>1960</v>
      </c>
      <c r="AB830" s="2" t="s">
        <v>83</v>
      </c>
      <c r="AC830" s="24" t="str">
        <f ca="1">IFERROR(__xludf.DUMMYFUNCTION("SPLIT(AB830,""_"")"),"Coastal")</f>
        <v>Coastal</v>
      </c>
      <c r="AD830" s="24"/>
      <c r="AE830" s="24">
        <f>VLOOKUP(J830,rangearea210527!$B$2:$C$1159,2,TRUE)</f>
        <v>551670.47530000005</v>
      </c>
      <c r="AF830" s="26"/>
      <c r="AG830" s="26">
        <v>74</v>
      </c>
      <c r="AH830" s="26" t="s">
        <v>84</v>
      </c>
      <c r="AI830" s="26" t="s">
        <v>98</v>
      </c>
      <c r="AJ830" s="27" t="s">
        <v>1710</v>
      </c>
      <c r="AK830" s="27"/>
      <c r="AL830" s="26">
        <v>13.5</v>
      </c>
      <c r="AM830" s="26">
        <v>0</v>
      </c>
      <c r="AN830" s="26">
        <v>0</v>
      </c>
      <c r="AO830" s="29">
        <v>0</v>
      </c>
      <c r="AP830" s="30"/>
      <c r="AQ830" s="30"/>
      <c r="AR830" s="30"/>
      <c r="AS830" s="1">
        <v>0</v>
      </c>
      <c r="AU830" s="1">
        <v>1</v>
      </c>
      <c r="AV830" s="1"/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B830" s="1">
        <v>1</v>
      </c>
      <c r="BJ830" s="1">
        <v>1</v>
      </c>
      <c r="BK830" s="1">
        <v>1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>
        <v>0</v>
      </c>
    </row>
    <row r="831" spans="1:75" ht="15.75" hidden="1" customHeight="1" x14ac:dyDescent="0.3">
      <c r="A831" s="2">
        <v>824</v>
      </c>
      <c r="B831" s="2">
        <v>1</v>
      </c>
      <c r="C831" s="2" t="s">
        <v>1392</v>
      </c>
      <c r="D831" s="1">
        <v>12</v>
      </c>
      <c r="E831" s="2" t="str">
        <f t="shared" si="857"/>
        <v>12_Rajiformes</v>
      </c>
      <c r="F831" s="2" t="s">
        <v>1705</v>
      </c>
      <c r="G831" s="2" t="s">
        <v>2038</v>
      </c>
      <c r="H831" s="2" t="s">
        <v>2047</v>
      </c>
      <c r="I831" s="2" t="s">
        <v>2052</v>
      </c>
      <c r="J831" s="2" t="s">
        <v>2053</v>
      </c>
      <c r="K831" s="19" t="str">
        <f t="shared" si="858"/>
        <v>Atlantoraja platana</v>
      </c>
      <c r="L831" s="20">
        <f>VLOOKUP($K831,GlobSheetPaste!$H$3:$P$1269,2,FALSE)</f>
        <v>63110</v>
      </c>
      <c r="M831" s="20">
        <f>VLOOKUP($K831,GlobSheetPaste!$H$3:$P$1269,3,FALSE)</f>
        <v>3118881</v>
      </c>
      <c r="N831" s="20" t="str">
        <f>VLOOKUP($K831,GlobSheetPaste!$H$3:$P$1269,4,FALSE)</f>
        <v>published</v>
      </c>
      <c r="O831" s="20" t="str">
        <f>VLOOKUP($K831,GlobSheetPaste!$H$3:$P$1269,5,FALSE)</f>
        <v>VU</v>
      </c>
      <c r="P831" s="20">
        <f>VLOOKUP($K831,GlobSheetPaste!$H$3:$P$1269,6,FALSE)</f>
        <v>2007</v>
      </c>
      <c r="Q831" s="20" t="str">
        <f>VLOOKUP($K831,GlobSheetPaste!$H$3:$P$1269,7,FALSE)</f>
        <v>EN</v>
      </c>
      <c r="R831" s="20" t="str">
        <f>VLOOKUP($K831,GlobSheetPaste!$H$3:$P$1269,8,FALSE)</f>
        <v>A2bd</v>
      </c>
      <c r="S831" s="20" t="str">
        <f t="shared" si="927"/>
        <v>non-genuine change</v>
      </c>
      <c r="T831" s="20" t="b">
        <f t="shared" si="859"/>
        <v>0</v>
      </c>
      <c r="U831" s="22">
        <f>VLOOKUP($K831,GlobSheetPaste!$H$3:$P$1269,9,FALSE)</f>
        <v>43891</v>
      </c>
      <c r="V831" s="19">
        <v>1</v>
      </c>
      <c r="W831" s="19">
        <v>321</v>
      </c>
      <c r="X831" s="2" t="b">
        <f t="shared" ref="X831:Y831" si="931">ISNUMBER(V831)</f>
        <v>1</v>
      </c>
      <c r="Y831" s="2" t="b">
        <f t="shared" si="931"/>
        <v>1</v>
      </c>
      <c r="Z831" s="2" t="s">
        <v>1960</v>
      </c>
      <c r="AB831" s="2" t="s">
        <v>83</v>
      </c>
      <c r="AC831" s="24" t="str">
        <f ca="1">IFERROR(__xludf.DUMMYFUNCTION("SPLIT(AB831,""_"")"),"Coastal")</f>
        <v>Coastal</v>
      </c>
      <c r="AD831" s="24"/>
      <c r="AE831" s="24">
        <f>VLOOKUP(J831,rangearea210527!$B$2:$C$1159,2,TRUE)</f>
        <v>737749.47149999999</v>
      </c>
      <c r="AF831" s="26"/>
      <c r="AG831" s="26">
        <v>91</v>
      </c>
      <c r="AH831" s="26" t="s">
        <v>84</v>
      </c>
      <c r="AI831" s="26" t="s">
        <v>98</v>
      </c>
      <c r="AJ831" s="27" t="s">
        <v>1710</v>
      </c>
      <c r="AK831" s="27"/>
      <c r="AL831" s="26">
        <v>13.5</v>
      </c>
      <c r="AM831" s="26">
        <v>0</v>
      </c>
      <c r="AN831" s="26">
        <v>0</v>
      </c>
      <c r="AO831" s="29">
        <v>0</v>
      </c>
      <c r="AP831" s="30"/>
      <c r="AQ831" s="30"/>
      <c r="AR831" s="30"/>
      <c r="AS831" s="1">
        <v>0</v>
      </c>
      <c r="AU831" s="1">
        <v>1</v>
      </c>
      <c r="AV831" s="1"/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B831" s="1">
        <v>1</v>
      </c>
      <c r="BJ831" s="1">
        <v>1</v>
      </c>
      <c r="BK831" s="1">
        <v>1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>
        <v>0</v>
      </c>
    </row>
    <row r="832" spans="1:75" ht="15.75" hidden="1" customHeight="1" x14ac:dyDescent="0.3">
      <c r="A832" s="2">
        <v>825</v>
      </c>
      <c r="B832" s="2">
        <v>1</v>
      </c>
      <c r="C832" s="2" t="s">
        <v>1392</v>
      </c>
      <c r="D832" s="1">
        <v>12</v>
      </c>
      <c r="E832" s="2" t="str">
        <f t="shared" si="857"/>
        <v>12_Rajiformes</v>
      </c>
      <c r="F832" s="2" t="s">
        <v>1705</v>
      </c>
      <c r="G832" s="2" t="s">
        <v>2038</v>
      </c>
      <c r="H832" s="2" t="s">
        <v>2054</v>
      </c>
      <c r="I832" s="2" t="s">
        <v>2055</v>
      </c>
      <c r="J832" s="2" t="s">
        <v>2056</v>
      </c>
      <c r="K832" s="19" t="str">
        <f t="shared" si="858"/>
        <v>Bathyraja abyssicola</v>
      </c>
      <c r="L832" s="20">
        <f>VLOOKUP($K832,GlobSheetPaste!$H$3:$P$1269,2,FALSE)</f>
        <v>2636</v>
      </c>
      <c r="M832" s="20">
        <f>VLOOKUP($K832,GlobSheetPaste!$H$3:$P$1269,3,FALSE)</f>
        <v>80673712</v>
      </c>
      <c r="N832" s="20" t="str">
        <f>VLOOKUP($K832,GlobSheetPaste!$H$3:$P$1269,4,FALSE)</f>
        <v>published</v>
      </c>
      <c r="O832" s="20" t="str">
        <f>VLOOKUP($K832,GlobSheetPaste!$H$3:$P$1269,5,FALSE)</f>
        <v>DD</v>
      </c>
      <c r="P832" s="20">
        <f>VLOOKUP($K832,GlobSheetPaste!$H$3:$P$1269,6,FALSE)</f>
        <v>2005</v>
      </c>
      <c r="Q832" s="20" t="str">
        <f>VLOOKUP($K832,GlobSheetPaste!$H$3:$P$1269,7,FALSE)</f>
        <v>DD</v>
      </c>
      <c r="R832" s="20" t="str">
        <f>VLOOKUP($K832,GlobSheetPaste!$H$3:$P$1269,8,FALSE)</f>
        <v>NA</v>
      </c>
      <c r="S832" s="20" t="str">
        <f t="shared" si="927"/>
        <v>NoChange</v>
      </c>
      <c r="T832" s="20" t="b">
        <f t="shared" si="859"/>
        <v>0</v>
      </c>
      <c r="U832" s="20">
        <f>VLOOKUP($K832,GlobSheetPaste!$H$3:$P$1269,9,FALSE)</f>
        <v>2014</v>
      </c>
      <c r="V832" s="19">
        <v>362</v>
      </c>
      <c r="W832" s="19">
        <v>2906</v>
      </c>
      <c r="X832" s="2" t="b">
        <f t="shared" ref="X832:Y832" si="932">ISNUMBER(V832)</f>
        <v>1</v>
      </c>
      <c r="Y832" s="2" t="b">
        <f t="shared" si="932"/>
        <v>1</v>
      </c>
      <c r="Z832" s="2" t="s">
        <v>89</v>
      </c>
      <c r="AB832" s="2" t="s">
        <v>178</v>
      </c>
      <c r="AC832" s="24" t="str">
        <f ca="1">IFERROR(__xludf.DUMMYFUNCTION("SPLIT(AB832,""_"")"),"Deepwater")</f>
        <v>Deepwater</v>
      </c>
      <c r="AD832" s="24"/>
      <c r="AE832" s="24">
        <f>VLOOKUP(J832,rangearea210527!$B$2:$C$1159,2,TRUE)</f>
        <v>926036.6594</v>
      </c>
      <c r="AF832" s="26"/>
      <c r="AG832" s="26">
        <v>110</v>
      </c>
      <c r="AH832" s="26" t="s">
        <v>84</v>
      </c>
      <c r="AI832" s="26" t="s">
        <v>91</v>
      </c>
      <c r="AJ832" s="27" t="s">
        <v>1713</v>
      </c>
      <c r="AK832" s="27"/>
      <c r="AL832" s="26"/>
      <c r="AM832" s="26">
        <v>1</v>
      </c>
      <c r="AN832" s="26">
        <v>0</v>
      </c>
      <c r="AO832" s="29">
        <v>0</v>
      </c>
      <c r="AP832" s="30"/>
      <c r="AQ832" s="26">
        <v>1</v>
      </c>
      <c r="AR832" s="30"/>
      <c r="AS832" s="1">
        <v>0</v>
      </c>
      <c r="AU832" s="1"/>
      <c r="AV832" s="1"/>
      <c r="AW832" s="1">
        <v>0</v>
      </c>
      <c r="AX832" s="1">
        <v>0</v>
      </c>
      <c r="AY832" s="1">
        <v>1</v>
      </c>
      <c r="BC832" s="1">
        <v>1</v>
      </c>
      <c r="BG832" s="1">
        <v>1</v>
      </c>
      <c r="BH832" s="1"/>
      <c r="BI832" s="1"/>
      <c r="BJ832" s="1">
        <v>1</v>
      </c>
      <c r="BL832" s="1">
        <v>1</v>
      </c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>
        <v>0</v>
      </c>
    </row>
    <row r="833" spans="1:75" ht="15.75" hidden="1" customHeight="1" x14ac:dyDescent="0.3">
      <c r="A833" s="2">
        <v>826</v>
      </c>
      <c r="B833" s="2">
        <v>1</v>
      </c>
      <c r="C833" s="2" t="s">
        <v>1392</v>
      </c>
      <c r="D833" s="1">
        <v>12</v>
      </c>
      <c r="E833" s="2" t="str">
        <f t="shared" si="857"/>
        <v>12_Rajiformes</v>
      </c>
      <c r="F833" s="2" t="s">
        <v>1705</v>
      </c>
      <c r="G833" s="2" t="s">
        <v>2038</v>
      </c>
      <c r="H833" s="2" t="s">
        <v>2054</v>
      </c>
      <c r="I833" s="2" t="s">
        <v>2057</v>
      </c>
      <c r="J833" s="2" t="s">
        <v>2058</v>
      </c>
      <c r="K833" s="19" t="str">
        <f t="shared" si="858"/>
        <v>Bathyraja aguja</v>
      </c>
      <c r="L833" s="20">
        <f>VLOOKUP($K833,GlobSheetPaste!$H$3:$P$1269,2,FALSE)</f>
        <v>61399</v>
      </c>
      <c r="M833" s="20">
        <f>VLOOKUP($K833,GlobSheetPaste!$H$3:$P$1269,3,FALSE)</f>
        <v>124456391</v>
      </c>
      <c r="N833" s="20" t="str">
        <f>VLOOKUP($K833,GlobSheetPaste!$H$3:$P$1269,4,FALSE)</f>
        <v>published</v>
      </c>
      <c r="O833" s="20" t="str">
        <f>VLOOKUP($K833,GlobSheetPaste!$H$3:$P$1269,5,FALSE)</f>
        <v>DD</v>
      </c>
      <c r="P833" s="20">
        <f>VLOOKUP($K833,GlobSheetPaste!$H$3:$P$1269,6,FALSE)</f>
        <v>2006</v>
      </c>
      <c r="Q833" s="20" t="str">
        <f>VLOOKUP($K833,GlobSheetPaste!$H$3:$P$1269,7,FALSE)</f>
        <v>LC</v>
      </c>
      <c r="R833" s="20" t="str">
        <f>VLOOKUP($K833,GlobSheetPaste!$H$3:$P$1269,8,FALSE)</f>
        <v>NA</v>
      </c>
      <c r="S833" s="20" t="str">
        <f t="shared" si="927"/>
        <v>non-genuine change</v>
      </c>
      <c r="T833" s="20" t="b">
        <f t="shared" si="859"/>
        <v>0</v>
      </c>
      <c r="U833" s="22">
        <f>VLOOKUP($K833,GlobSheetPaste!$H$3:$P$1269,9,FALSE)</f>
        <v>43891</v>
      </c>
      <c r="V833" s="19">
        <v>980</v>
      </c>
      <c r="W833" s="19">
        <v>980</v>
      </c>
      <c r="X833" s="2" t="b">
        <f t="shared" ref="X833:Y833" si="933">ISNUMBER(V833)</f>
        <v>1</v>
      </c>
      <c r="Y833" s="2" t="b">
        <f t="shared" si="933"/>
        <v>1</v>
      </c>
      <c r="Z833" s="2" t="s">
        <v>89</v>
      </c>
      <c r="AB833" s="2" t="s">
        <v>178</v>
      </c>
      <c r="AC833" s="24" t="str">
        <f ca="1">IFERROR(__xludf.DUMMYFUNCTION("SPLIT(AB833,""_"")"),"Deepwater")</f>
        <v>Deepwater</v>
      </c>
      <c r="AD833" s="24"/>
      <c r="AE833" s="24">
        <f>VLOOKUP(J833,rangearea210527!$B$2:$C$1159,2,TRUE)</f>
        <v>926036.6594</v>
      </c>
      <c r="AF833" s="26"/>
      <c r="AG833" s="26">
        <v>76</v>
      </c>
      <c r="AH833" s="26" t="s">
        <v>84</v>
      </c>
      <c r="AI833" s="26" t="s">
        <v>98</v>
      </c>
      <c r="AJ833" s="27" t="s">
        <v>1710</v>
      </c>
      <c r="AK833" s="27"/>
      <c r="AL833" s="26"/>
      <c r="AM833" s="26">
        <v>1</v>
      </c>
      <c r="AN833" s="26">
        <v>0</v>
      </c>
      <c r="AO833" s="29">
        <v>0</v>
      </c>
      <c r="AP833" s="30"/>
      <c r="AQ833" s="30"/>
      <c r="AR833" s="30"/>
      <c r="AS833" s="1">
        <v>0</v>
      </c>
      <c r="AU833" s="1"/>
      <c r="AV833" s="1"/>
      <c r="AW833" s="1">
        <v>0</v>
      </c>
      <c r="AX833" s="1">
        <v>0</v>
      </c>
      <c r="AY833" s="1">
        <v>1</v>
      </c>
      <c r="BC833" s="1">
        <v>1</v>
      </c>
      <c r="BJ833" s="1">
        <v>1</v>
      </c>
      <c r="BL833" s="1">
        <v>1</v>
      </c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>
        <v>0</v>
      </c>
    </row>
    <row r="834" spans="1:75" ht="15.75" hidden="1" customHeight="1" x14ac:dyDescent="0.3">
      <c r="A834" s="2">
        <v>827</v>
      </c>
      <c r="B834" s="2">
        <v>1</v>
      </c>
      <c r="C834" s="2" t="s">
        <v>1392</v>
      </c>
      <c r="D834" s="1">
        <v>12</v>
      </c>
      <c r="E834" s="2" t="str">
        <f t="shared" si="857"/>
        <v>12_Rajiformes</v>
      </c>
      <c r="F834" s="2" t="s">
        <v>1705</v>
      </c>
      <c r="G834" s="2" t="s">
        <v>2038</v>
      </c>
      <c r="H834" s="2" t="s">
        <v>2054</v>
      </c>
      <c r="I834" s="2" t="s">
        <v>2059</v>
      </c>
      <c r="J834" s="2" t="s">
        <v>2060</v>
      </c>
      <c r="K834" s="19" t="str">
        <f t="shared" si="858"/>
        <v>Bathyraja albomaculata</v>
      </c>
      <c r="L834" s="20">
        <f>VLOOKUP($K834,GlobSheetPaste!$H$3:$P$1269,2,FALSE)</f>
        <v>63102</v>
      </c>
      <c r="M834" s="20">
        <f>VLOOKUP($K834,GlobSheetPaste!$H$3:$P$1269,3,FALSE)</f>
        <v>124458655</v>
      </c>
      <c r="N834" s="20" t="str">
        <f>VLOOKUP($K834,GlobSheetPaste!$H$3:$P$1269,4,FALSE)</f>
        <v>published</v>
      </c>
      <c r="O834" s="20" t="str">
        <f>VLOOKUP($K834,GlobSheetPaste!$H$3:$P$1269,5,FALSE)</f>
        <v>VU</v>
      </c>
      <c r="P834" s="20">
        <f>VLOOKUP($K834,GlobSheetPaste!$H$3:$P$1269,6,FALSE)</f>
        <v>2007</v>
      </c>
      <c r="Q834" s="20" t="str">
        <f>VLOOKUP($K834,GlobSheetPaste!$H$3:$P$1269,7,FALSE)</f>
        <v>VU</v>
      </c>
      <c r="R834" s="20" t="str">
        <f>VLOOKUP($K834,GlobSheetPaste!$H$3:$P$1269,8,FALSE)</f>
        <v>A2bd</v>
      </c>
      <c r="S834" s="20" t="str">
        <f t="shared" si="927"/>
        <v>NoChange</v>
      </c>
      <c r="T834" s="20" t="b">
        <f t="shared" si="859"/>
        <v>0</v>
      </c>
      <c r="U834" s="22">
        <f>VLOOKUP($K834,GlobSheetPaste!$H$3:$P$1269,9,FALSE)</f>
        <v>43891</v>
      </c>
      <c r="V834" s="19">
        <v>55</v>
      </c>
      <c r="W834" s="19">
        <v>945</v>
      </c>
      <c r="X834" s="2" t="b">
        <f t="shared" ref="X834:Y834" si="934">ISNUMBER(V834)</f>
        <v>1</v>
      </c>
      <c r="Y834" s="2" t="b">
        <f t="shared" si="934"/>
        <v>1</v>
      </c>
      <c r="Z834" s="2" t="s">
        <v>89</v>
      </c>
      <c r="AB834" s="2" t="s">
        <v>278</v>
      </c>
      <c r="AC834" s="24" t="str">
        <f ca="1">IFERROR(__xludf.DUMMYFUNCTION("SPLIT(AB834,""_"")"),"Deepwater")</f>
        <v>Deepwater</v>
      </c>
      <c r="AD834" s="24" t="str">
        <f ca="1">IFERROR(__xludf.DUMMYFUNCTION("""COMPUTED_VALUE"""),"Coastal")</f>
        <v>Coastal</v>
      </c>
      <c r="AE834" s="24">
        <f>VLOOKUP(J834,rangearea210527!$B$2:$C$1159,2,TRUE)</f>
        <v>320254.0197</v>
      </c>
      <c r="AF834" s="26"/>
      <c r="AG834" s="26">
        <v>150</v>
      </c>
      <c r="AH834" s="26" t="s">
        <v>84</v>
      </c>
      <c r="AI834" s="26" t="s">
        <v>91</v>
      </c>
      <c r="AJ834" s="27" t="s">
        <v>1713</v>
      </c>
      <c r="AK834" s="27"/>
      <c r="AL834" s="26">
        <v>13.5</v>
      </c>
      <c r="AM834" s="26">
        <v>1</v>
      </c>
      <c r="AN834" s="26">
        <v>0</v>
      </c>
      <c r="AO834" s="29">
        <v>0</v>
      </c>
      <c r="AP834" s="30"/>
      <c r="AQ834" s="30"/>
      <c r="AR834" s="30"/>
      <c r="AS834" s="1">
        <v>0</v>
      </c>
      <c r="AU834" s="1">
        <v>1</v>
      </c>
      <c r="AV834" s="1"/>
      <c r="AW834" s="1">
        <v>1</v>
      </c>
      <c r="AX834" s="1">
        <v>1</v>
      </c>
      <c r="AY834" s="1">
        <v>1</v>
      </c>
      <c r="AZ834" s="1">
        <v>1</v>
      </c>
      <c r="BC834" s="1">
        <v>1</v>
      </c>
      <c r="BD834" s="1">
        <v>1</v>
      </c>
      <c r="BJ834" s="1">
        <v>1</v>
      </c>
      <c r="BK834" s="1"/>
      <c r="BL834" s="1">
        <v>1</v>
      </c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>
        <v>0</v>
      </c>
    </row>
    <row r="835" spans="1:75" ht="15.75" hidden="1" customHeight="1" x14ac:dyDescent="0.3">
      <c r="A835" s="2">
        <v>828</v>
      </c>
      <c r="B835" s="2">
        <v>1</v>
      </c>
      <c r="C835" s="2" t="s">
        <v>1392</v>
      </c>
      <c r="D835" s="1">
        <v>12</v>
      </c>
      <c r="E835" s="2" t="str">
        <f t="shared" si="857"/>
        <v>12_Rajiformes</v>
      </c>
      <c r="F835" s="2" t="s">
        <v>1705</v>
      </c>
      <c r="G835" s="2" t="s">
        <v>2038</v>
      </c>
      <c r="H835" s="2" t="s">
        <v>2054</v>
      </c>
      <c r="I835" s="2" t="s">
        <v>2061</v>
      </c>
      <c r="J835" s="2" t="s">
        <v>2062</v>
      </c>
      <c r="K835" s="19" t="str">
        <f t="shared" si="858"/>
        <v>Bathyraja aleutica</v>
      </c>
      <c r="L835" s="20">
        <f>VLOOKUP($K835,GlobSheetPaste!$H$3:$P$1269,2,FALSE)</f>
        <v>161661</v>
      </c>
      <c r="M835" s="20">
        <f>VLOOKUP($K835,GlobSheetPaste!$H$3:$P$1269,3,FALSE)</f>
        <v>80674005</v>
      </c>
      <c r="N835" s="20" t="str">
        <f>VLOOKUP($K835,GlobSheetPaste!$H$3:$P$1269,4,FALSE)</f>
        <v>published</v>
      </c>
      <c r="O835" s="20" t="str">
        <f>VLOOKUP($K835,GlobSheetPaste!$H$3:$P$1269,5,FALSE)</f>
        <v>LC</v>
      </c>
      <c r="P835" s="20">
        <f>VLOOKUP($K835,GlobSheetPaste!$H$3:$P$1269,6,FALSE)</f>
        <v>2007</v>
      </c>
      <c r="Q835" s="20" t="str">
        <f>VLOOKUP($K835,GlobSheetPaste!$H$3:$P$1269,7,FALSE)</f>
        <v>LC</v>
      </c>
      <c r="R835" s="20" t="str">
        <f>VLOOKUP($K835,GlobSheetPaste!$H$3:$P$1269,8,FALSE)</f>
        <v>NA</v>
      </c>
      <c r="S835" s="20" t="str">
        <f t="shared" si="927"/>
        <v>NoChange</v>
      </c>
      <c r="T835" s="20" t="b">
        <f t="shared" si="859"/>
        <v>0</v>
      </c>
      <c r="U835" s="20">
        <f>VLOOKUP($K835,GlobSheetPaste!$H$3:$P$1269,9,FALSE)</f>
        <v>2014</v>
      </c>
      <c r="V835" s="19">
        <v>15</v>
      </c>
      <c r="W835" s="19">
        <v>1602</v>
      </c>
      <c r="X835" s="2" t="b">
        <f t="shared" ref="X835:Y835" si="935">ISNUMBER(V835)</f>
        <v>1</v>
      </c>
      <c r="Y835" s="2" t="b">
        <f t="shared" si="935"/>
        <v>1</v>
      </c>
      <c r="Z835" s="2" t="s">
        <v>89</v>
      </c>
      <c r="AB835" s="2" t="s">
        <v>178</v>
      </c>
      <c r="AC835" s="24" t="str">
        <f ca="1">IFERROR(__xludf.DUMMYFUNCTION("SPLIT(AB835,""_"")"),"Deepwater")</f>
        <v>Deepwater</v>
      </c>
      <c r="AD835" s="24"/>
      <c r="AE835" s="24">
        <f>VLOOKUP(J835,rangearea210527!$B$2:$C$1159,2,TRUE)</f>
        <v>836869.95169999998</v>
      </c>
      <c r="AF835" s="26"/>
      <c r="AG835" s="26">
        <v>154</v>
      </c>
      <c r="AH835" s="26" t="s">
        <v>84</v>
      </c>
      <c r="AI835" s="26" t="s">
        <v>91</v>
      </c>
      <c r="AJ835" s="27" t="s">
        <v>1713</v>
      </c>
      <c r="AK835" s="27"/>
      <c r="AL835" s="26"/>
      <c r="AM835" s="26">
        <v>1</v>
      </c>
      <c r="AN835" s="26">
        <v>0</v>
      </c>
      <c r="AO835" s="29">
        <v>0</v>
      </c>
      <c r="AP835" s="30"/>
      <c r="AQ835" s="26">
        <v>1</v>
      </c>
      <c r="AR835" s="30"/>
      <c r="AS835" s="1">
        <v>0</v>
      </c>
      <c r="AU835" s="1"/>
      <c r="AV835" s="1"/>
      <c r="AW835" s="1">
        <v>0</v>
      </c>
      <c r="AX835" s="1">
        <v>0</v>
      </c>
      <c r="AY835" s="1">
        <v>1</v>
      </c>
      <c r="BC835" s="1">
        <v>1</v>
      </c>
      <c r="BJ835" s="1">
        <v>1</v>
      </c>
      <c r="BL835" s="1">
        <v>1</v>
      </c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>
        <v>0</v>
      </c>
    </row>
    <row r="836" spans="1:75" ht="15.75" hidden="1" customHeight="1" x14ac:dyDescent="0.3">
      <c r="A836" s="2">
        <v>829</v>
      </c>
      <c r="B836" s="2">
        <v>1</v>
      </c>
      <c r="C836" s="2" t="s">
        <v>1392</v>
      </c>
      <c r="D836" s="1">
        <v>12</v>
      </c>
      <c r="E836" s="2" t="str">
        <f t="shared" si="857"/>
        <v>12_Rajiformes</v>
      </c>
      <c r="F836" s="2" t="s">
        <v>1705</v>
      </c>
      <c r="G836" s="2" t="s">
        <v>2038</v>
      </c>
      <c r="H836" s="2" t="s">
        <v>2054</v>
      </c>
      <c r="I836" s="2" t="s">
        <v>2063</v>
      </c>
      <c r="J836" s="2" t="s">
        <v>2064</v>
      </c>
      <c r="K836" s="19" t="str">
        <f t="shared" si="858"/>
        <v>Bathyraja andriashevi</v>
      </c>
      <c r="L836" s="20">
        <f>VLOOKUP($K836,GlobSheetPaste!$H$3:$P$1269,2,FALSE)</f>
        <v>161372</v>
      </c>
      <c r="M836" s="20">
        <f>VLOOKUP($K836,GlobSheetPaste!$H$3:$P$1269,3,FALSE)</f>
        <v>124473576</v>
      </c>
      <c r="N836" s="20" t="str">
        <f>VLOOKUP($K836,GlobSheetPaste!$H$3:$P$1269,4,FALSE)</f>
        <v>published</v>
      </c>
      <c r="O836" s="20" t="str">
        <f>VLOOKUP($K836,GlobSheetPaste!$H$3:$P$1269,5,FALSE)</f>
        <v>LC</v>
      </c>
      <c r="P836" s="20">
        <f>VLOOKUP($K836,GlobSheetPaste!$H$3:$P$1269,6,FALSE)</f>
        <v>2008</v>
      </c>
      <c r="Q836" s="20" t="str">
        <f>VLOOKUP($K836,GlobSheetPaste!$H$3:$P$1269,7,FALSE)</f>
        <v>LC</v>
      </c>
      <c r="R836" s="20" t="str">
        <f>VLOOKUP($K836,GlobSheetPaste!$H$3:$P$1269,8,FALSE)</f>
        <v>NA</v>
      </c>
      <c r="S836" s="20" t="str">
        <f t="shared" si="927"/>
        <v>NoChange</v>
      </c>
      <c r="T836" s="20" t="b">
        <f t="shared" si="859"/>
        <v>0</v>
      </c>
      <c r="U836" s="22">
        <f>VLOOKUP($K836,GlobSheetPaste!$H$3:$P$1269,9,FALSE)</f>
        <v>43891</v>
      </c>
      <c r="V836" s="19">
        <v>1200</v>
      </c>
      <c r="W836" s="19">
        <v>2004</v>
      </c>
      <c r="X836" s="2" t="b">
        <f t="shared" ref="X836:Y836" si="936">ISNUMBER(V836)</f>
        <v>1</v>
      </c>
      <c r="Y836" s="2" t="b">
        <f t="shared" si="936"/>
        <v>1</v>
      </c>
      <c r="Z836" s="2" t="s">
        <v>89</v>
      </c>
      <c r="AB836" s="2" t="s">
        <v>178</v>
      </c>
      <c r="AC836" s="24" t="str">
        <f ca="1">IFERROR(__xludf.DUMMYFUNCTION("SPLIT(AB836,""_"")"),"Deepwater")</f>
        <v>Deepwater</v>
      </c>
      <c r="AD836" s="24"/>
      <c r="AE836" s="24">
        <f>VLOOKUP(J836,rangearea210527!$B$2:$C$1159,2,TRUE)</f>
        <v>116647.1323</v>
      </c>
      <c r="AF836" s="26" t="s">
        <v>118</v>
      </c>
      <c r="AG836" s="26">
        <v>120</v>
      </c>
      <c r="AH836" s="26" t="s">
        <v>84</v>
      </c>
      <c r="AI836" s="26" t="s">
        <v>91</v>
      </c>
      <c r="AJ836" s="27" t="s">
        <v>1713</v>
      </c>
      <c r="AK836" s="27"/>
      <c r="AL836" s="26"/>
      <c r="AM836" s="26">
        <v>1</v>
      </c>
      <c r="AN836" s="26">
        <v>0</v>
      </c>
      <c r="AO836" s="29">
        <v>0</v>
      </c>
      <c r="AP836" s="30"/>
      <c r="AQ836" s="30"/>
      <c r="AR836" s="30"/>
      <c r="AS836" s="1">
        <v>0</v>
      </c>
      <c r="AU836" s="1"/>
      <c r="AV836" s="1"/>
      <c r="AW836" s="1">
        <v>0</v>
      </c>
      <c r="AX836" s="1">
        <v>0</v>
      </c>
      <c r="AY836" s="1">
        <v>1</v>
      </c>
      <c r="BC836" s="1">
        <v>1</v>
      </c>
      <c r="BH836" s="1">
        <v>1</v>
      </c>
      <c r="BJ836" s="1">
        <v>1</v>
      </c>
      <c r="BL836" s="1">
        <v>1</v>
      </c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>
        <v>0</v>
      </c>
    </row>
    <row r="837" spans="1:75" ht="15.75" hidden="1" customHeight="1" x14ac:dyDescent="0.3">
      <c r="A837" s="1">
        <v>829.1</v>
      </c>
      <c r="B837" s="1">
        <v>2</v>
      </c>
      <c r="C837" s="2" t="s">
        <v>1392</v>
      </c>
      <c r="D837" s="1">
        <v>12</v>
      </c>
      <c r="E837" s="2" t="str">
        <f t="shared" si="857"/>
        <v>12_Rajiformes</v>
      </c>
      <c r="F837" s="2" t="s">
        <v>1705</v>
      </c>
      <c r="G837" s="2" t="s">
        <v>2038</v>
      </c>
      <c r="H837" s="1" t="s">
        <v>2054</v>
      </c>
      <c r="I837" s="1" t="s">
        <v>2065</v>
      </c>
      <c r="J837" s="1" t="s">
        <v>2066</v>
      </c>
      <c r="K837" s="19" t="str">
        <f t="shared" si="858"/>
        <v>Bathyraja arctowski</v>
      </c>
      <c r="L837" s="20" t="e">
        <f>VLOOKUP($K837,GlobSheetPaste!$H$3:$P$1269,2,FALSE)</f>
        <v>#N/A</v>
      </c>
      <c r="M837" s="20" t="e">
        <f>VLOOKUP($K837,GlobSheetPaste!$H$3:$P$1269,3,FALSE)</f>
        <v>#N/A</v>
      </c>
      <c r="N837" s="1" t="s">
        <v>2067</v>
      </c>
      <c r="O837" s="1" t="s">
        <v>367</v>
      </c>
      <c r="P837" s="1" t="s">
        <v>267</v>
      </c>
      <c r="Q837" s="1" t="s">
        <v>368</v>
      </c>
      <c r="R837" s="1" t="s">
        <v>267</v>
      </c>
      <c r="S837" s="1" t="s">
        <v>117</v>
      </c>
      <c r="T837" s="20" t="b">
        <f t="shared" si="859"/>
        <v>0</v>
      </c>
      <c r="U837" s="1">
        <v>2022</v>
      </c>
      <c r="V837" s="23">
        <v>0</v>
      </c>
      <c r="W837" s="23">
        <v>1685</v>
      </c>
      <c r="X837" s="2" t="b">
        <f t="shared" ref="X837:Y837" si="937">ISNUMBER(V837)</f>
        <v>1</v>
      </c>
      <c r="Y837" s="2" t="b">
        <f t="shared" si="937"/>
        <v>1</v>
      </c>
      <c r="Z837" s="50" t="s">
        <v>2068</v>
      </c>
      <c r="AB837" s="2" t="s">
        <v>95</v>
      </c>
      <c r="AC837" s="24" t="str">
        <f ca="1">IFERROR(__xludf.DUMMYFUNCTION("SPLIT(AB837,""_"")"),"Coastal")</f>
        <v>Coastal</v>
      </c>
      <c r="AD837" s="24" t="str">
        <f ca="1">IFERROR(__xludf.DUMMYFUNCTION("""COMPUTED_VALUE"""),"Deepwater")</f>
        <v>Deepwater</v>
      </c>
      <c r="AE837" s="24"/>
      <c r="AF837" s="26"/>
      <c r="AG837" s="26">
        <v>61</v>
      </c>
      <c r="AH837" s="26" t="s">
        <v>84</v>
      </c>
      <c r="AI837" s="26" t="s">
        <v>98</v>
      </c>
      <c r="AJ837" s="27" t="s">
        <v>1710</v>
      </c>
      <c r="AK837" s="27"/>
      <c r="AL837" s="26"/>
      <c r="AM837" s="26"/>
      <c r="AN837" s="26"/>
      <c r="AO837" s="29"/>
      <c r="AP837" s="30"/>
      <c r="AQ837" s="30"/>
      <c r="AR837" s="30"/>
      <c r="AS837" s="1"/>
      <c r="AU837" s="1"/>
      <c r="AV837" s="1"/>
      <c r="AW837" s="1"/>
      <c r="AX837" s="1"/>
      <c r="AY837" s="1"/>
      <c r="BA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>
        <v>0</v>
      </c>
    </row>
    <row r="838" spans="1:75" ht="15.75" hidden="1" customHeight="1" x14ac:dyDescent="0.3">
      <c r="A838" s="2">
        <v>830</v>
      </c>
      <c r="B838" s="2">
        <v>1</v>
      </c>
      <c r="C838" s="2" t="s">
        <v>1392</v>
      </c>
      <c r="D838" s="1">
        <v>12</v>
      </c>
      <c r="E838" s="2" t="str">
        <f t="shared" si="857"/>
        <v>12_Rajiformes</v>
      </c>
      <c r="F838" s="2" t="s">
        <v>1705</v>
      </c>
      <c r="G838" s="2" t="s">
        <v>2038</v>
      </c>
      <c r="H838" s="2" t="s">
        <v>2054</v>
      </c>
      <c r="I838" s="2" t="s">
        <v>2069</v>
      </c>
      <c r="J838" s="2" t="s">
        <v>2070</v>
      </c>
      <c r="K838" s="19" t="str">
        <f t="shared" si="858"/>
        <v>Bathyraja bergi</v>
      </c>
      <c r="L838" s="20">
        <f>VLOOKUP($K838,GlobSheetPaste!$H$3:$P$1269,2,FALSE)</f>
        <v>161722</v>
      </c>
      <c r="M838" s="20">
        <f>VLOOKUP($K838,GlobSheetPaste!$H$3:$P$1269,3,FALSE)</f>
        <v>124533622</v>
      </c>
      <c r="N838" s="20" t="str">
        <f>VLOOKUP($K838,GlobSheetPaste!$H$3:$P$1269,4,FALSE)</f>
        <v>published</v>
      </c>
      <c r="O838" s="20" t="str">
        <f>VLOOKUP($K838,GlobSheetPaste!$H$3:$P$1269,5,FALSE)</f>
        <v>LC</v>
      </c>
      <c r="P838" s="20">
        <f>VLOOKUP($K838,GlobSheetPaste!$H$3:$P$1269,6,FALSE)</f>
        <v>2004</v>
      </c>
      <c r="Q838" s="20" t="str">
        <f>VLOOKUP($K838,GlobSheetPaste!$H$3:$P$1269,7,FALSE)</f>
        <v>LC</v>
      </c>
      <c r="R838" s="20" t="str">
        <f>VLOOKUP($K838,GlobSheetPaste!$H$3:$P$1269,8,FALSE)</f>
        <v>NA</v>
      </c>
      <c r="S838" s="20" t="str">
        <f t="shared" ref="S838:S850" si="938">IF(O838=Q838,"NoChange","non-genuine change")</f>
        <v>NoChange</v>
      </c>
      <c r="T838" s="20" t="b">
        <f t="shared" si="859"/>
        <v>0</v>
      </c>
      <c r="U838" s="22">
        <f>VLOOKUP($K838,GlobSheetPaste!$H$3:$P$1269,9,FALSE)</f>
        <v>43891</v>
      </c>
      <c r="V838" s="19">
        <v>70</v>
      </c>
      <c r="W838" s="19">
        <v>900</v>
      </c>
      <c r="X838" s="2" t="b">
        <f t="shared" ref="X838:Y838" si="939">ISNUMBER(V838)</f>
        <v>1</v>
      </c>
      <c r="Y838" s="2" t="b">
        <f t="shared" si="939"/>
        <v>1</v>
      </c>
      <c r="Z838" s="2" t="s">
        <v>89</v>
      </c>
      <c r="AB838" s="2" t="s">
        <v>278</v>
      </c>
      <c r="AC838" s="24" t="str">
        <f ca="1">IFERROR(__xludf.DUMMYFUNCTION("SPLIT(AB838,""_"")"),"Deepwater")</f>
        <v>Deepwater</v>
      </c>
      <c r="AD838" s="24" t="str">
        <f ca="1">IFERROR(__xludf.DUMMYFUNCTION("""COMPUTED_VALUE"""),"Coastal")</f>
        <v>Coastal</v>
      </c>
      <c r="AE838" s="24">
        <f>VLOOKUP(J838,rangearea210527!$B$2:$C$1159,2,TRUE)</f>
        <v>468862.52340000001</v>
      </c>
      <c r="AF838" s="26"/>
      <c r="AG838" s="26">
        <v>102</v>
      </c>
      <c r="AH838" s="26" t="s">
        <v>84</v>
      </c>
      <c r="AI838" s="26" t="s">
        <v>91</v>
      </c>
      <c r="AJ838" s="27" t="s">
        <v>1713</v>
      </c>
      <c r="AK838" s="27"/>
      <c r="AL838" s="26"/>
      <c r="AM838" s="26">
        <v>1</v>
      </c>
      <c r="AN838" s="26">
        <v>0</v>
      </c>
      <c r="AO838" s="29">
        <v>0</v>
      </c>
      <c r="AP838" s="30"/>
      <c r="AQ838" s="30"/>
      <c r="AR838" s="30"/>
      <c r="AS838" s="1">
        <v>0</v>
      </c>
      <c r="AU838" s="1"/>
      <c r="AV838" s="1"/>
      <c r="AW838" s="1">
        <v>1</v>
      </c>
      <c r="AX838" s="1">
        <v>1</v>
      </c>
      <c r="AY838" s="1">
        <v>1</v>
      </c>
      <c r="BC838" s="1">
        <v>1</v>
      </c>
      <c r="BJ838" s="1">
        <v>1</v>
      </c>
      <c r="BL838" s="1">
        <v>1</v>
      </c>
      <c r="BM838" s="1"/>
      <c r="BN838" s="1"/>
      <c r="BO838" s="1"/>
      <c r="BP838" s="1"/>
      <c r="BQ838" s="1"/>
      <c r="BR838" s="1"/>
      <c r="BS838" s="1"/>
      <c r="BT838" s="1"/>
      <c r="BU838" s="1"/>
      <c r="BV838" s="1">
        <v>1</v>
      </c>
      <c r="BW838" s="1">
        <v>0</v>
      </c>
    </row>
    <row r="839" spans="1:75" ht="15.75" hidden="1" customHeight="1" x14ac:dyDescent="0.3">
      <c r="A839" s="2">
        <v>831</v>
      </c>
      <c r="B839" s="2">
        <v>1</v>
      </c>
      <c r="C839" s="2" t="s">
        <v>1392</v>
      </c>
      <c r="D839" s="1">
        <v>12</v>
      </c>
      <c r="E839" s="2" t="str">
        <f t="shared" si="857"/>
        <v>12_Rajiformes</v>
      </c>
      <c r="F839" s="2" t="s">
        <v>1705</v>
      </c>
      <c r="G839" s="2" t="s">
        <v>2038</v>
      </c>
      <c r="H839" s="2" t="s">
        <v>2054</v>
      </c>
      <c r="I839" s="2" t="s">
        <v>2071</v>
      </c>
      <c r="J839" s="2" t="s">
        <v>2072</v>
      </c>
      <c r="K839" s="19" t="str">
        <f t="shared" si="858"/>
        <v>Bathyraja brachyurops</v>
      </c>
      <c r="L839" s="20">
        <f>VLOOKUP($K839,GlobSheetPaste!$H$3:$P$1269,2,FALSE)</f>
        <v>63111</v>
      </c>
      <c r="M839" s="20">
        <f>VLOOKUP($K839,GlobSheetPaste!$H$3:$P$1269,3,FALSE)</f>
        <v>200320565</v>
      </c>
      <c r="N839" s="20" t="str">
        <f>VLOOKUP($K839,GlobSheetPaste!$H$3:$P$1269,4,FALSE)</f>
        <v>published</v>
      </c>
      <c r="O839" s="20" t="str">
        <f>VLOOKUP($K839,GlobSheetPaste!$H$3:$P$1269,5,FALSE)</f>
        <v>LC</v>
      </c>
      <c r="P839" s="20">
        <f>VLOOKUP($K839,GlobSheetPaste!$H$3:$P$1269,6,FALSE)</f>
        <v>2007</v>
      </c>
      <c r="Q839" s="20" t="str">
        <f>VLOOKUP($K839,GlobSheetPaste!$H$3:$P$1269,7,FALSE)</f>
        <v>NT</v>
      </c>
      <c r="R839" s="20" t="str">
        <f>VLOOKUP($K839,GlobSheetPaste!$H$3:$P$1269,8,FALSE)</f>
        <v>A2bd</v>
      </c>
      <c r="S839" s="20" t="str">
        <f t="shared" si="938"/>
        <v>non-genuine change</v>
      </c>
      <c r="T839" s="20" t="b">
        <f t="shared" si="859"/>
        <v>0</v>
      </c>
      <c r="U839" s="22">
        <f>VLOOKUP($K839,GlobSheetPaste!$H$3:$P$1269,9,FALSE)</f>
        <v>43891</v>
      </c>
      <c r="V839" s="19">
        <v>28</v>
      </c>
      <c r="W839" s="19">
        <v>604</v>
      </c>
      <c r="X839" s="2" t="b">
        <f t="shared" ref="X839:Y839" si="940">ISNUMBER(V839)</f>
        <v>1</v>
      </c>
      <c r="Y839" s="2" t="b">
        <f t="shared" si="940"/>
        <v>1</v>
      </c>
      <c r="Z839" s="2" t="s">
        <v>89</v>
      </c>
      <c r="AB839" s="2" t="s">
        <v>278</v>
      </c>
      <c r="AC839" s="24" t="str">
        <f ca="1">IFERROR(__xludf.DUMMYFUNCTION("SPLIT(AB839,""_"")"),"Deepwater")</f>
        <v>Deepwater</v>
      </c>
      <c r="AD839" s="24" t="str">
        <f ca="1">IFERROR(__xludf.DUMMYFUNCTION("""COMPUTED_VALUE"""),"Coastal")</f>
        <v>Coastal</v>
      </c>
      <c r="AE839" s="24">
        <f>VLOOKUP(J839,rangearea210527!$B$2:$C$1159,2,TRUE)</f>
        <v>1058317.273</v>
      </c>
      <c r="AF839" s="26"/>
      <c r="AG839" s="26">
        <v>125</v>
      </c>
      <c r="AH839" s="26" t="s">
        <v>84</v>
      </c>
      <c r="AI839" s="26" t="s">
        <v>91</v>
      </c>
      <c r="AJ839" s="27" t="s">
        <v>1713</v>
      </c>
      <c r="AK839" s="27"/>
      <c r="AL839" s="26">
        <v>14</v>
      </c>
      <c r="AM839" s="26">
        <v>1</v>
      </c>
      <c r="AN839" s="26">
        <v>0</v>
      </c>
      <c r="AO839" s="29">
        <v>0</v>
      </c>
      <c r="AP839" s="30"/>
      <c r="AQ839" s="30"/>
      <c r="AR839" s="30"/>
      <c r="AS839" s="1">
        <v>0</v>
      </c>
      <c r="AU839" s="1">
        <v>1</v>
      </c>
      <c r="AV839" s="1"/>
      <c r="AW839" s="1">
        <v>1</v>
      </c>
      <c r="AX839" s="1">
        <v>1</v>
      </c>
      <c r="AY839" s="1">
        <v>1</v>
      </c>
      <c r="BC839" s="1">
        <v>1</v>
      </c>
      <c r="BJ839" s="1">
        <v>1</v>
      </c>
      <c r="BL839" s="1">
        <v>1</v>
      </c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>
        <v>0</v>
      </c>
    </row>
    <row r="840" spans="1:75" ht="15.75" hidden="1" customHeight="1" x14ac:dyDescent="0.3">
      <c r="A840" s="2">
        <v>832</v>
      </c>
      <c r="B840" s="2">
        <v>1</v>
      </c>
      <c r="C840" s="2" t="s">
        <v>1392</v>
      </c>
      <c r="D840" s="1">
        <v>12</v>
      </c>
      <c r="E840" s="2" t="str">
        <f t="shared" si="857"/>
        <v>12_Rajiformes</v>
      </c>
      <c r="F840" s="2" t="s">
        <v>1705</v>
      </c>
      <c r="G840" s="2" t="s">
        <v>2038</v>
      </c>
      <c r="H840" s="2" t="s">
        <v>2054</v>
      </c>
      <c r="I840" s="2" t="s">
        <v>2073</v>
      </c>
      <c r="J840" s="2" t="s">
        <v>2074</v>
      </c>
      <c r="K840" s="19" t="str">
        <f t="shared" si="858"/>
        <v>Bathyraja cousseauae</v>
      </c>
      <c r="L840" s="20">
        <f>VLOOKUP($K840,GlobSheetPaste!$H$3:$P$1269,2,FALSE)</f>
        <v>63106</v>
      </c>
      <c r="M840" s="20">
        <f>VLOOKUP($K840,GlobSheetPaste!$H$3:$P$1269,3,FALSE)</f>
        <v>200321345</v>
      </c>
      <c r="N840" s="20" t="str">
        <f>VLOOKUP($K840,GlobSheetPaste!$H$3:$P$1269,4,FALSE)</f>
        <v>published</v>
      </c>
      <c r="O840" s="20" t="str">
        <f>VLOOKUP($K840,GlobSheetPaste!$H$3:$P$1269,5,FALSE)</f>
        <v>NT</v>
      </c>
      <c r="P840" s="20">
        <f>VLOOKUP($K840,GlobSheetPaste!$H$3:$P$1269,6,FALSE)</f>
        <v>2007</v>
      </c>
      <c r="Q840" s="20" t="str">
        <f>VLOOKUP($K840,GlobSheetPaste!$H$3:$P$1269,7,FALSE)</f>
        <v>LC</v>
      </c>
      <c r="R840" s="20" t="str">
        <f>VLOOKUP($K840,GlobSheetPaste!$H$3:$P$1269,8,FALSE)</f>
        <v>NA</v>
      </c>
      <c r="S840" s="20" t="str">
        <f t="shared" si="938"/>
        <v>non-genuine change</v>
      </c>
      <c r="T840" s="20" t="b">
        <f t="shared" si="859"/>
        <v>0</v>
      </c>
      <c r="U840" s="22">
        <f>VLOOKUP($K840,GlobSheetPaste!$H$3:$P$1269,9,FALSE)</f>
        <v>43891</v>
      </c>
      <c r="V840" s="19">
        <v>104</v>
      </c>
      <c r="W840" s="19">
        <v>1190</v>
      </c>
      <c r="X840" s="2" t="b">
        <f t="shared" ref="X840:Y840" si="941">ISNUMBER(V840)</f>
        <v>1</v>
      </c>
      <c r="Y840" s="2" t="b">
        <f t="shared" si="941"/>
        <v>1</v>
      </c>
      <c r="Z840" s="2" t="s">
        <v>89</v>
      </c>
      <c r="AB840" s="2" t="s">
        <v>178</v>
      </c>
      <c r="AC840" s="24" t="str">
        <f ca="1">IFERROR(__xludf.DUMMYFUNCTION("SPLIT(AB840,""_"")"),"Deepwater")</f>
        <v>Deepwater</v>
      </c>
      <c r="AD840" s="24"/>
      <c r="AE840" s="24">
        <f>VLOOKUP(J840,rangearea210527!$B$2:$C$1159,2,TRUE)</f>
        <v>516482.71629999997</v>
      </c>
      <c r="AF840" s="26"/>
      <c r="AG840" s="26">
        <v>122</v>
      </c>
      <c r="AH840" s="26" t="s">
        <v>84</v>
      </c>
      <c r="AI840" s="26" t="s">
        <v>91</v>
      </c>
      <c r="AJ840" s="27" t="s">
        <v>1713</v>
      </c>
      <c r="AK840" s="27"/>
      <c r="AL840" s="26"/>
      <c r="AM840" s="26">
        <v>1</v>
      </c>
      <c r="AN840" s="26">
        <v>0</v>
      </c>
      <c r="AO840" s="29">
        <v>0</v>
      </c>
      <c r="AP840" s="30"/>
      <c r="AQ840" s="30"/>
      <c r="AR840" s="30"/>
      <c r="AS840" s="1">
        <v>0</v>
      </c>
      <c r="AU840" s="1">
        <v>1</v>
      </c>
      <c r="AV840" s="1"/>
      <c r="AW840" s="1">
        <v>0</v>
      </c>
      <c r="AX840" s="1">
        <v>0</v>
      </c>
      <c r="AY840" s="1">
        <v>1</v>
      </c>
      <c r="BC840" s="1">
        <v>1</v>
      </c>
      <c r="BJ840" s="1">
        <v>1</v>
      </c>
      <c r="BL840" s="1">
        <v>1</v>
      </c>
      <c r="BM840" s="1"/>
      <c r="BN840" s="1"/>
      <c r="BO840" s="1"/>
      <c r="BP840" s="1"/>
      <c r="BQ840" s="1"/>
      <c r="BR840" s="1"/>
      <c r="BS840" s="1"/>
      <c r="BT840" s="1"/>
      <c r="BU840" s="1"/>
      <c r="BV840" s="1">
        <v>1</v>
      </c>
      <c r="BW840" s="1">
        <v>0</v>
      </c>
    </row>
    <row r="841" spans="1:75" ht="15.75" hidden="1" customHeight="1" x14ac:dyDescent="0.3">
      <c r="A841" s="2">
        <v>833</v>
      </c>
      <c r="B841" s="2">
        <v>1</v>
      </c>
      <c r="C841" s="2" t="s">
        <v>1392</v>
      </c>
      <c r="D841" s="1">
        <v>12</v>
      </c>
      <c r="E841" s="2" t="str">
        <f t="shared" si="857"/>
        <v>12_Rajiformes</v>
      </c>
      <c r="F841" s="2" t="s">
        <v>1705</v>
      </c>
      <c r="G841" s="2" t="s">
        <v>2038</v>
      </c>
      <c r="H841" s="2" t="s">
        <v>2054</v>
      </c>
      <c r="I841" s="2" t="s">
        <v>2075</v>
      </c>
      <c r="J841" s="2" t="s">
        <v>2076</v>
      </c>
      <c r="K841" s="19" t="str">
        <f t="shared" si="858"/>
        <v>Bathyraja diplotaenia</v>
      </c>
      <c r="L841" s="20">
        <f>VLOOKUP($K841,GlobSheetPaste!$H$3:$P$1269,2,FALSE)</f>
        <v>161462</v>
      </c>
      <c r="M841" s="20">
        <f>VLOOKUP($K841,GlobSheetPaste!$H$3:$P$1269,3,FALSE)</f>
        <v>124489862</v>
      </c>
      <c r="N841" s="20" t="str">
        <f>VLOOKUP($K841,GlobSheetPaste!$H$3:$P$1269,4,FALSE)</f>
        <v>published</v>
      </c>
      <c r="O841" s="20" t="str">
        <f>VLOOKUP($K841,GlobSheetPaste!$H$3:$P$1269,5,FALSE)</f>
        <v>LC</v>
      </c>
      <c r="P841" s="20">
        <f>VLOOKUP($K841,GlobSheetPaste!$H$3:$P$1269,6,FALSE)</f>
        <v>2007</v>
      </c>
      <c r="Q841" s="20" t="str">
        <f>VLOOKUP($K841,GlobSheetPaste!$H$3:$P$1269,7,FALSE)</f>
        <v>LC</v>
      </c>
      <c r="R841" s="20" t="str">
        <f>VLOOKUP($K841,GlobSheetPaste!$H$3:$P$1269,8,FALSE)</f>
        <v>NA</v>
      </c>
      <c r="S841" s="20" t="str">
        <f t="shared" si="938"/>
        <v>NoChange</v>
      </c>
      <c r="T841" s="20" t="b">
        <f t="shared" si="859"/>
        <v>0</v>
      </c>
      <c r="U841" s="22">
        <f>VLOOKUP($K841,GlobSheetPaste!$H$3:$P$1269,9,FALSE)</f>
        <v>43891</v>
      </c>
      <c r="V841" s="19">
        <v>100</v>
      </c>
      <c r="W841" s="19">
        <v>1000</v>
      </c>
      <c r="X841" s="2" t="b">
        <f t="shared" ref="X841:Y841" si="942">ISNUMBER(V841)</f>
        <v>1</v>
      </c>
      <c r="Y841" s="2" t="b">
        <f t="shared" si="942"/>
        <v>1</v>
      </c>
      <c r="Z841" s="2" t="s">
        <v>89</v>
      </c>
      <c r="AB841" s="2" t="s">
        <v>178</v>
      </c>
      <c r="AC841" s="24" t="str">
        <f ca="1">IFERROR(__xludf.DUMMYFUNCTION("SPLIT(AB841,""_"")"),"Deepwater")</f>
        <v>Deepwater</v>
      </c>
      <c r="AD841" s="24"/>
      <c r="AE841" s="24">
        <f>VLOOKUP(J841,rangearea210527!$B$2:$C$1159,2,TRUE)</f>
        <v>86200.626180000007</v>
      </c>
      <c r="AF841" s="26" t="s">
        <v>118</v>
      </c>
      <c r="AG841" s="26">
        <v>87.7</v>
      </c>
      <c r="AH841" s="26" t="s">
        <v>84</v>
      </c>
      <c r="AI841" s="26" t="s">
        <v>98</v>
      </c>
      <c r="AJ841" s="27" t="s">
        <v>1710</v>
      </c>
      <c r="AK841" s="27"/>
      <c r="AL841" s="26"/>
      <c r="AM841" s="26">
        <v>1</v>
      </c>
      <c r="AN841" s="26">
        <v>0</v>
      </c>
      <c r="AO841" s="29">
        <v>0</v>
      </c>
      <c r="AP841" s="30"/>
      <c r="AQ841" s="30"/>
      <c r="AR841" s="30"/>
      <c r="AS841" s="1">
        <v>0</v>
      </c>
      <c r="AU841" s="1"/>
      <c r="AV841" s="1"/>
      <c r="AW841" s="1">
        <v>0</v>
      </c>
      <c r="AX841" s="1">
        <v>0</v>
      </c>
      <c r="AY841" s="1">
        <v>1</v>
      </c>
      <c r="BC841" s="1">
        <v>1</v>
      </c>
      <c r="BH841" s="1">
        <v>1</v>
      </c>
      <c r="BJ841" s="1">
        <v>1</v>
      </c>
      <c r="BL841" s="1">
        <v>1</v>
      </c>
      <c r="BM841" s="1"/>
      <c r="BN841" s="1"/>
      <c r="BO841" s="1"/>
      <c r="BP841" s="1"/>
      <c r="BQ841" s="1"/>
      <c r="BR841" s="1"/>
      <c r="BS841" s="1"/>
      <c r="BT841" s="1"/>
      <c r="BU841" s="1"/>
      <c r="BV841" s="1">
        <v>1</v>
      </c>
      <c r="BW841" s="1">
        <v>0</v>
      </c>
    </row>
    <row r="842" spans="1:75" ht="15.75" hidden="1" customHeight="1" x14ac:dyDescent="0.3">
      <c r="A842" s="2">
        <v>834</v>
      </c>
      <c r="B842" s="2">
        <v>1</v>
      </c>
      <c r="C842" s="2" t="s">
        <v>1392</v>
      </c>
      <c r="D842" s="1">
        <v>12</v>
      </c>
      <c r="E842" s="2" t="str">
        <f t="shared" si="857"/>
        <v>12_Rajiformes</v>
      </c>
      <c r="F842" s="2" t="s">
        <v>1705</v>
      </c>
      <c r="G842" s="2" t="s">
        <v>2038</v>
      </c>
      <c r="H842" s="2" t="s">
        <v>2054</v>
      </c>
      <c r="I842" s="2" t="s">
        <v>2077</v>
      </c>
      <c r="J842" s="2" t="s">
        <v>2078</v>
      </c>
      <c r="K842" s="19" t="str">
        <f t="shared" si="858"/>
        <v>Bathyraja eatonii</v>
      </c>
      <c r="L842" s="20">
        <f>VLOOKUP($K842,GlobSheetPaste!$H$3:$P$1269,2,FALSE)</f>
        <v>161739</v>
      </c>
      <c r="M842" s="20">
        <f>VLOOKUP($K842,GlobSheetPaste!$H$3:$P$1269,3,FALSE)</f>
        <v>124536292</v>
      </c>
      <c r="N842" s="20" t="str">
        <f>VLOOKUP($K842,GlobSheetPaste!$H$3:$P$1269,4,FALSE)</f>
        <v>published</v>
      </c>
      <c r="O842" s="20" t="str">
        <f>VLOOKUP($K842,GlobSheetPaste!$H$3:$P$1269,5,FALSE)</f>
        <v>DD</v>
      </c>
      <c r="P842" s="20">
        <f>VLOOKUP($K842,GlobSheetPaste!$H$3:$P$1269,6,FALSE)</f>
        <v>2004</v>
      </c>
      <c r="Q842" s="20" t="str">
        <f>VLOOKUP($K842,GlobSheetPaste!$H$3:$P$1269,7,FALSE)</f>
        <v>LC</v>
      </c>
      <c r="R842" s="20" t="str">
        <f>VLOOKUP($K842,GlobSheetPaste!$H$3:$P$1269,8,FALSE)</f>
        <v>NA</v>
      </c>
      <c r="S842" s="20" t="str">
        <f t="shared" si="938"/>
        <v>non-genuine change</v>
      </c>
      <c r="T842" s="20" t="b">
        <f t="shared" si="859"/>
        <v>0</v>
      </c>
      <c r="U842" s="22">
        <f>VLOOKUP($K842,GlobSheetPaste!$H$3:$P$1269,9,FALSE)</f>
        <v>43891</v>
      </c>
      <c r="V842" s="19">
        <v>15</v>
      </c>
      <c r="W842" s="19">
        <v>800</v>
      </c>
      <c r="X842" s="2" t="b">
        <f t="shared" ref="X842:Y842" si="943">ISNUMBER(V842)</f>
        <v>1</v>
      </c>
      <c r="Y842" s="2" t="b">
        <f t="shared" si="943"/>
        <v>1</v>
      </c>
      <c r="Z842" s="2" t="s">
        <v>89</v>
      </c>
      <c r="AB842" s="2" t="s">
        <v>278</v>
      </c>
      <c r="AC842" s="24" t="str">
        <f ca="1">IFERROR(__xludf.DUMMYFUNCTION("SPLIT(AB842,""_"")"),"Deepwater")</f>
        <v>Deepwater</v>
      </c>
      <c r="AD842" s="24" t="str">
        <f ca="1">IFERROR(__xludf.DUMMYFUNCTION("""COMPUTED_VALUE"""),"Coastal")</f>
        <v>Coastal</v>
      </c>
      <c r="AE842" s="24">
        <f>VLOOKUP(J842,rangearea210527!$B$2:$C$1159,2,TRUE)</f>
        <v>276487.11900000001</v>
      </c>
      <c r="AF842" s="26"/>
      <c r="AG842" s="26">
        <v>126</v>
      </c>
      <c r="AH842" s="26" t="s">
        <v>84</v>
      </c>
      <c r="AI842" s="26" t="s">
        <v>91</v>
      </c>
      <c r="AJ842" s="27" t="s">
        <v>1713</v>
      </c>
      <c r="AK842" s="27"/>
      <c r="AL842" s="26">
        <v>14</v>
      </c>
      <c r="AM842" s="26">
        <v>1</v>
      </c>
      <c r="AN842" s="26">
        <v>0</v>
      </c>
      <c r="AO842" s="29">
        <v>0</v>
      </c>
      <c r="AP842" s="30"/>
      <c r="AQ842" s="30"/>
      <c r="AR842" s="30"/>
      <c r="AS842" s="1">
        <v>0</v>
      </c>
      <c r="AU842" s="1"/>
      <c r="AV842" s="1"/>
      <c r="AW842" s="1">
        <v>1</v>
      </c>
      <c r="AX842" s="1">
        <v>1</v>
      </c>
      <c r="AY842" s="1">
        <v>1</v>
      </c>
      <c r="BC842" s="1">
        <v>1</v>
      </c>
      <c r="BJ842" s="1">
        <v>1</v>
      </c>
      <c r="BL842" s="1">
        <v>1</v>
      </c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>
        <v>0</v>
      </c>
    </row>
    <row r="843" spans="1:75" ht="15.75" hidden="1" customHeight="1" x14ac:dyDescent="0.3">
      <c r="A843" s="2">
        <v>835</v>
      </c>
      <c r="B843" s="2">
        <v>1</v>
      </c>
      <c r="C843" s="2" t="s">
        <v>1392</v>
      </c>
      <c r="D843" s="1">
        <v>12</v>
      </c>
      <c r="E843" s="2" t="str">
        <f t="shared" si="857"/>
        <v>12_Rajiformes</v>
      </c>
      <c r="F843" s="2" t="s">
        <v>1705</v>
      </c>
      <c r="G843" s="2" t="s">
        <v>2038</v>
      </c>
      <c r="H843" s="2" t="s">
        <v>2054</v>
      </c>
      <c r="I843" s="2" t="s">
        <v>818</v>
      </c>
      <c r="J843" s="2" t="s">
        <v>2079</v>
      </c>
      <c r="K843" s="19" t="str">
        <f t="shared" si="858"/>
        <v>Bathyraja fedorovi</v>
      </c>
      <c r="L843" s="20">
        <f>VLOOKUP($K843,GlobSheetPaste!$H$3:$P$1269,2,FALSE)</f>
        <v>161623</v>
      </c>
      <c r="M843" s="20">
        <f>VLOOKUP($K843,GlobSheetPaste!$H$3:$P$1269,3,FALSE)</f>
        <v>124517037</v>
      </c>
      <c r="N843" s="20" t="str">
        <f>VLOOKUP($K843,GlobSheetPaste!$H$3:$P$1269,4,FALSE)</f>
        <v>published</v>
      </c>
      <c r="O843" s="20" t="str">
        <f>VLOOKUP($K843,GlobSheetPaste!$H$3:$P$1269,5,FALSE)</f>
        <v>LC</v>
      </c>
      <c r="P843" s="20">
        <f>VLOOKUP($K843,GlobSheetPaste!$H$3:$P$1269,6,FALSE)</f>
        <v>2004</v>
      </c>
      <c r="Q843" s="20" t="str">
        <f>VLOOKUP($K843,GlobSheetPaste!$H$3:$P$1269,7,FALSE)</f>
        <v>LC</v>
      </c>
      <c r="R843" s="20" t="str">
        <f>VLOOKUP($K843,GlobSheetPaste!$H$3:$P$1269,8,FALSE)</f>
        <v>NA</v>
      </c>
      <c r="S843" s="20" t="str">
        <f t="shared" si="938"/>
        <v>NoChange</v>
      </c>
      <c r="T843" s="20" t="b">
        <f t="shared" si="859"/>
        <v>0</v>
      </c>
      <c r="U843" s="22">
        <f>VLOOKUP($K843,GlobSheetPaste!$H$3:$P$1269,9,FALSE)</f>
        <v>43891</v>
      </c>
      <c r="V843" s="19">
        <v>447</v>
      </c>
      <c r="W843" s="19">
        <v>2025</v>
      </c>
      <c r="X843" s="2" t="b">
        <f t="shared" ref="X843:Y843" si="944">ISNUMBER(V843)</f>
        <v>1</v>
      </c>
      <c r="Y843" s="2" t="b">
        <f t="shared" si="944"/>
        <v>1</v>
      </c>
      <c r="Z843" s="2" t="s">
        <v>89</v>
      </c>
      <c r="AB843" s="2" t="s">
        <v>178</v>
      </c>
      <c r="AC843" s="24" t="str">
        <f ca="1">IFERROR(__xludf.DUMMYFUNCTION("SPLIT(AB843,""_"")"),"Deepwater")</f>
        <v>Deepwater</v>
      </c>
      <c r="AD843" s="24"/>
      <c r="AE843" s="24">
        <f>VLOOKUP(J843,rangearea210527!$B$2:$C$1159,2,TRUE)</f>
        <v>773206.5135</v>
      </c>
      <c r="AF843" s="26"/>
      <c r="AG843" s="26">
        <v>150</v>
      </c>
      <c r="AH843" s="26" t="s">
        <v>84</v>
      </c>
      <c r="AI843" s="26" t="s">
        <v>91</v>
      </c>
      <c r="AJ843" s="27" t="s">
        <v>1713</v>
      </c>
      <c r="AK843" s="27"/>
      <c r="AL843" s="26"/>
      <c r="AM843" s="26">
        <v>1</v>
      </c>
      <c r="AN843" s="26">
        <v>0</v>
      </c>
      <c r="AO843" s="29">
        <v>0</v>
      </c>
      <c r="AP843" s="30"/>
      <c r="AQ843" s="30"/>
      <c r="AR843" s="30"/>
      <c r="AS843" s="1">
        <v>0</v>
      </c>
      <c r="AU843" s="1"/>
      <c r="AV843" s="1"/>
      <c r="AW843" s="1">
        <v>0</v>
      </c>
      <c r="AX843" s="1">
        <v>0</v>
      </c>
      <c r="AY843" s="1">
        <v>1</v>
      </c>
      <c r="BC843" s="1">
        <v>1</v>
      </c>
      <c r="BJ843" s="1">
        <v>1</v>
      </c>
      <c r="BL843" s="1">
        <v>1</v>
      </c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>
        <v>0</v>
      </c>
    </row>
    <row r="844" spans="1:75" ht="15.75" hidden="1" customHeight="1" x14ac:dyDescent="0.3">
      <c r="A844" s="2">
        <v>836</v>
      </c>
      <c r="B844" s="2">
        <v>1</v>
      </c>
      <c r="C844" s="2" t="s">
        <v>1392</v>
      </c>
      <c r="D844" s="1">
        <v>12</v>
      </c>
      <c r="E844" s="2" t="str">
        <f t="shared" si="857"/>
        <v>12_Rajiformes</v>
      </c>
      <c r="F844" s="2" t="s">
        <v>1705</v>
      </c>
      <c r="G844" s="2" t="s">
        <v>2038</v>
      </c>
      <c r="H844" s="2" t="s">
        <v>2054</v>
      </c>
      <c r="I844" s="2" t="s">
        <v>2080</v>
      </c>
      <c r="J844" s="2" t="s">
        <v>2081</v>
      </c>
      <c r="K844" s="19" t="str">
        <f t="shared" si="858"/>
        <v>Bathyraja griseocauda</v>
      </c>
      <c r="L844" s="20">
        <f>VLOOKUP($K844,GlobSheetPaste!$H$3:$P$1269,2,FALSE)</f>
        <v>63113</v>
      </c>
      <c r="M844" s="20">
        <f>VLOOKUP($K844,GlobSheetPaste!$H$3:$P$1269,3,FALSE)</f>
        <v>124459226</v>
      </c>
      <c r="N844" s="20" t="str">
        <f>VLOOKUP($K844,GlobSheetPaste!$H$3:$P$1269,4,FALSE)</f>
        <v>published</v>
      </c>
      <c r="O844" s="20" t="str">
        <f>VLOOKUP($K844,GlobSheetPaste!$H$3:$P$1269,5,FALSE)</f>
        <v>EN</v>
      </c>
      <c r="P844" s="20">
        <f>VLOOKUP($K844,GlobSheetPaste!$H$3:$P$1269,6,FALSE)</f>
        <v>2007</v>
      </c>
      <c r="Q844" s="20" t="str">
        <f>VLOOKUP($K844,GlobSheetPaste!$H$3:$P$1269,7,FALSE)</f>
        <v>EN</v>
      </c>
      <c r="R844" s="20" t="str">
        <f>VLOOKUP($K844,GlobSheetPaste!$H$3:$P$1269,8,FALSE)</f>
        <v>A2d</v>
      </c>
      <c r="S844" s="20" t="str">
        <f t="shared" si="938"/>
        <v>NoChange</v>
      </c>
      <c r="T844" s="20" t="b">
        <f t="shared" si="859"/>
        <v>0</v>
      </c>
      <c r="U844" s="22">
        <f>VLOOKUP($K844,GlobSheetPaste!$H$3:$P$1269,9,FALSE)</f>
        <v>43891</v>
      </c>
      <c r="V844" s="19">
        <v>30</v>
      </c>
      <c r="W844" s="19">
        <v>1010</v>
      </c>
      <c r="X844" s="2" t="b">
        <f t="shared" ref="X844:Y844" si="945">ISNUMBER(V844)</f>
        <v>1</v>
      </c>
      <c r="Y844" s="2" t="b">
        <f t="shared" si="945"/>
        <v>1</v>
      </c>
      <c r="Z844" s="2" t="s">
        <v>89</v>
      </c>
      <c r="AB844" s="2" t="s">
        <v>178</v>
      </c>
      <c r="AC844" s="24" t="str">
        <f ca="1">IFERROR(__xludf.DUMMYFUNCTION("SPLIT(AB844,""_"")"),"Deepwater")</f>
        <v>Deepwater</v>
      </c>
      <c r="AD844" s="24"/>
      <c r="AE844" s="24">
        <f>VLOOKUP(J844,rangearea210527!$B$2:$C$1159,2,TRUE)</f>
        <v>1303587.8529999999</v>
      </c>
      <c r="AF844" s="26"/>
      <c r="AG844" s="26">
        <v>157</v>
      </c>
      <c r="AH844" s="26" t="s">
        <v>84</v>
      </c>
      <c r="AI844" s="26" t="s">
        <v>91</v>
      </c>
      <c r="AJ844" s="27" t="s">
        <v>1713</v>
      </c>
      <c r="AK844" s="27"/>
      <c r="AL844" s="26">
        <v>23</v>
      </c>
      <c r="AM844" s="26">
        <v>1</v>
      </c>
      <c r="AN844" s="26">
        <v>0</v>
      </c>
      <c r="AO844" s="29">
        <v>0</v>
      </c>
      <c r="AP844" s="30"/>
      <c r="AQ844" s="30"/>
      <c r="AR844" s="30"/>
      <c r="AS844" s="1">
        <v>0</v>
      </c>
      <c r="AU844" s="1">
        <v>1</v>
      </c>
      <c r="AV844" s="1"/>
      <c r="AW844" s="1">
        <v>0</v>
      </c>
      <c r="AX844" s="1">
        <v>0</v>
      </c>
      <c r="AY844" s="1">
        <v>1</v>
      </c>
      <c r="AZ844" s="1">
        <v>1</v>
      </c>
      <c r="BC844" s="1">
        <v>1</v>
      </c>
      <c r="BD844" s="1">
        <v>1</v>
      </c>
      <c r="BJ844" s="1">
        <v>1</v>
      </c>
      <c r="BL844" s="1">
        <v>1</v>
      </c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>
        <v>0</v>
      </c>
    </row>
    <row r="845" spans="1:75" ht="15.75" hidden="1" customHeight="1" x14ac:dyDescent="0.3">
      <c r="A845" s="2">
        <v>837</v>
      </c>
      <c r="B845" s="2">
        <v>1</v>
      </c>
      <c r="C845" s="2" t="s">
        <v>1392</v>
      </c>
      <c r="D845" s="1">
        <v>12</v>
      </c>
      <c r="E845" s="2" t="str">
        <f t="shared" si="857"/>
        <v>12_Rajiformes</v>
      </c>
      <c r="F845" s="2" t="s">
        <v>1705</v>
      </c>
      <c r="G845" s="2" t="s">
        <v>2038</v>
      </c>
      <c r="H845" s="2" t="s">
        <v>2054</v>
      </c>
      <c r="I845" s="2" t="s">
        <v>2082</v>
      </c>
      <c r="J845" s="2" t="s">
        <v>2083</v>
      </c>
      <c r="K845" s="19" t="str">
        <f t="shared" si="858"/>
        <v>Bathyraja hesperafricana</v>
      </c>
      <c r="L845" s="20">
        <f>VLOOKUP($K845,GlobSheetPaste!$H$3:$P$1269,2,FALSE)</f>
        <v>161641</v>
      </c>
      <c r="M845" s="20">
        <f>VLOOKUP($K845,GlobSheetPaste!$H$3:$P$1269,3,FALSE)</f>
        <v>124519919</v>
      </c>
      <c r="N845" s="20" t="str">
        <f>VLOOKUP($K845,GlobSheetPaste!$H$3:$P$1269,4,FALSE)</f>
        <v>submitted</v>
      </c>
      <c r="O845" s="20" t="str">
        <f>VLOOKUP($K845,GlobSheetPaste!$H$3:$P$1269,5,FALSE)</f>
        <v>DD</v>
      </c>
      <c r="P845" s="20">
        <f>VLOOKUP($K845,GlobSheetPaste!$H$3:$P$1269,6,FALSE)</f>
        <v>2004</v>
      </c>
      <c r="Q845" s="20" t="str">
        <f>VLOOKUP($K845,GlobSheetPaste!$H$3:$P$1269,7,FALSE)</f>
        <v>LC</v>
      </c>
      <c r="R845" s="20" t="str">
        <f>VLOOKUP($K845,GlobSheetPaste!$H$3:$P$1269,8,FALSE)</f>
        <v>NA</v>
      </c>
      <c r="S845" s="20" t="str">
        <f t="shared" si="938"/>
        <v>non-genuine change</v>
      </c>
      <c r="T845" s="20" t="b">
        <f t="shared" si="859"/>
        <v>0</v>
      </c>
      <c r="U845" s="22">
        <f>VLOOKUP($K845,GlobSheetPaste!$H$3:$P$1269,9,FALSE)</f>
        <v>44228</v>
      </c>
      <c r="V845" s="19">
        <v>750</v>
      </c>
      <c r="W845" s="19">
        <v>2200</v>
      </c>
      <c r="X845" s="2" t="b">
        <f t="shared" ref="X845:Y845" si="946">ISNUMBER(V845)</f>
        <v>1</v>
      </c>
      <c r="Y845" s="2" t="b">
        <f t="shared" si="946"/>
        <v>1</v>
      </c>
      <c r="Z845" s="2" t="s">
        <v>89</v>
      </c>
      <c r="AB845" s="2" t="s">
        <v>178</v>
      </c>
      <c r="AC845" s="24" t="str">
        <f ca="1">IFERROR(__xludf.DUMMYFUNCTION("SPLIT(AB845,""_"")"),"Deepwater")</f>
        <v>Deepwater</v>
      </c>
      <c r="AD845" s="24"/>
      <c r="AE845" s="24">
        <f>VLOOKUP(J845,rangearea210527!$B$2:$C$1159,2,TRUE)</f>
        <v>31408.622950000001</v>
      </c>
      <c r="AF845" s="26" t="s">
        <v>118</v>
      </c>
      <c r="AG845" s="26">
        <v>87</v>
      </c>
      <c r="AH845" s="26" t="s">
        <v>84</v>
      </c>
      <c r="AI845" s="26" t="s">
        <v>98</v>
      </c>
      <c r="AJ845" s="27" t="s">
        <v>1710</v>
      </c>
      <c r="AK845" s="27"/>
      <c r="AL845" s="26"/>
      <c r="AM845" s="26">
        <v>1</v>
      </c>
      <c r="AN845" s="26">
        <v>0</v>
      </c>
      <c r="AO845" s="29">
        <v>0</v>
      </c>
      <c r="AP845" s="30"/>
      <c r="AQ845" s="30"/>
      <c r="AR845" s="30"/>
      <c r="AS845" s="1">
        <v>0</v>
      </c>
      <c r="AU845" s="1"/>
      <c r="AV845" s="1"/>
      <c r="AW845" s="1">
        <v>0</v>
      </c>
      <c r="AX845" s="1">
        <v>0</v>
      </c>
      <c r="AY845" s="1">
        <v>1</v>
      </c>
      <c r="BC845" s="1">
        <v>1</v>
      </c>
      <c r="BH845" s="1">
        <v>1</v>
      </c>
      <c r="BJ845" s="1">
        <v>1</v>
      </c>
      <c r="BL845" s="1">
        <v>1</v>
      </c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>
        <v>0</v>
      </c>
    </row>
    <row r="846" spans="1:75" ht="15.75" hidden="1" customHeight="1" x14ac:dyDescent="0.3">
      <c r="A846" s="2">
        <v>838</v>
      </c>
      <c r="B846" s="2">
        <v>1</v>
      </c>
      <c r="C846" s="2" t="s">
        <v>1392</v>
      </c>
      <c r="D846" s="1">
        <v>12</v>
      </c>
      <c r="E846" s="2" t="str">
        <f t="shared" si="857"/>
        <v>12_Rajiformes</v>
      </c>
      <c r="F846" s="2" t="s">
        <v>1705</v>
      </c>
      <c r="G846" s="2" t="s">
        <v>2038</v>
      </c>
      <c r="H846" s="2" t="s">
        <v>2054</v>
      </c>
      <c r="I846" s="2" t="s">
        <v>2084</v>
      </c>
      <c r="J846" s="2" t="s">
        <v>2085</v>
      </c>
      <c r="K846" s="19" t="str">
        <f t="shared" si="858"/>
        <v>Bathyraja interrupta</v>
      </c>
      <c r="L846" s="20">
        <f>VLOOKUP($K846,GlobSheetPaste!$H$3:$P$1269,2,FALSE)</f>
        <v>161402</v>
      </c>
      <c r="M846" s="20">
        <f>VLOOKUP($K846,GlobSheetPaste!$H$3:$P$1269,3,FALSE)</f>
        <v>80678961</v>
      </c>
      <c r="N846" s="20" t="str">
        <f>VLOOKUP($K846,GlobSheetPaste!$H$3:$P$1269,4,FALSE)</f>
        <v>published</v>
      </c>
      <c r="O846" s="20" t="str">
        <f>VLOOKUP($K846,GlobSheetPaste!$H$3:$P$1269,5,FALSE)</f>
        <v>LC</v>
      </c>
      <c r="P846" s="20">
        <f>VLOOKUP($K846,GlobSheetPaste!$H$3:$P$1269,6,FALSE)</f>
        <v>2008</v>
      </c>
      <c r="Q846" s="20" t="str">
        <f>VLOOKUP($K846,GlobSheetPaste!$H$3:$P$1269,7,FALSE)</f>
        <v>LC</v>
      </c>
      <c r="R846" s="20" t="str">
        <f>VLOOKUP($K846,GlobSheetPaste!$H$3:$P$1269,8,FALSE)</f>
        <v>NA</v>
      </c>
      <c r="S846" s="20" t="str">
        <f t="shared" si="938"/>
        <v>NoChange</v>
      </c>
      <c r="T846" s="20" t="b">
        <f t="shared" si="859"/>
        <v>0</v>
      </c>
      <c r="U846" s="20">
        <f>VLOOKUP($K846,GlobSheetPaste!$H$3:$P$1269,9,FALSE)</f>
        <v>2015</v>
      </c>
      <c r="V846" s="19">
        <v>23</v>
      </c>
      <c r="W846" s="19">
        <v>1500</v>
      </c>
      <c r="X846" s="2" t="b">
        <f t="shared" ref="X846:Y846" si="947">ISNUMBER(V846)</f>
        <v>1</v>
      </c>
      <c r="Y846" s="2" t="b">
        <f t="shared" si="947"/>
        <v>1</v>
      </c>
      <c r="Z846" s="2" t="s">
        <v>89</v>
      </c>
      <c r="AB846" s="2" t="s">
        <v>178</v>
      </c>
      <c r="AC846" s="24" t="str">
        <f ca="1">IFERROR(__xludf.DUMMYFUNCTION("SPLIT(AB846,""_"")"),"Deepwater")</f>
        <v>Deepwater</v>
      </c>
      <c r="AD846" s="24"/>
      <c r="AE846" s="24">
        <f>VLOOKUP(J846,rangearea210527!$B$2:$C$1159,2,TRUE)</f>
        <v>194578.7426</v>
      </c>
      <c r="AF846" s="26"/>
      <c r="AG846" s="26">
        <v>89</v>
      </c>
      <c r="AH846" s="26" t="s">
        <v>84</v>
      </c>
      <c r="AI846" s="26" t="s">
        <v>98</v>
      </c>
      <c r="AJ846" s="27" t="s">
        <v>1710</v>
      </c>
      <c r="AK846" s="27"/>
      <c r="AL846" s="26">
        <v>10.25</v>
      </c>
      <c r="AM846" s="26">
        <v>1</v>
      </c>
      <c r="AN846" s="26">
        <v>0</v>
      </c>
      <c r="AO846" s="29">
        <v>0</v>
      </c>
      <c r="AP846" s="30"/>
      <c r="AQ846" s="26">
        <v>1</v>
      </c>
      <c r="AR846" s="30"/>
      <c r="AS846" s="1">
        <v>0</v>
      </c>
      <c r="AU846" s="1"/>
      <c r="AV846" s="1"/>
      <c r="AW846" s="1">
        <v>0</v>
      </c>
      <c r="AX846" s="1">
        <v>0</v>
      </c>
      <c r="AY846" s="1">
        <v>1</v>
      </c>
      <c r="BC846" s="1">
        <v>1</v>
      </c>
      <c r="BJ846" s="1">
        <v>1</v>
      </c>
      <c r="BL846" s="1">
        <v>1</v>
      </c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>
        <v>0</v>
      </c>
    </row>
    <row r="847" spans="1:75" ht="15.75" hidden="1" customHeight="1" x14ac:dyDescent="0.3">
      <c r="A847" s="2">
        <v>839</v>
      </c>
      <c r="B847" s="2">
        <v>1</v>
      </c>
      <c r="C847" s="2" t="s">
        <v>1392</v>
      </c>
      <c r="D847" s="1">
        <v>12</v>
      </c>
      <c r="E847" s="2" t="str">
        <f t="shared" si="857"/>
        <v>12_Rajiformes</v>
      </c>
      <c r="F847" s="2" t="s">
        <v>1705</v>
      </c>
      <c r="G847" s="2" t="s">
        <v>2038</v>
      </c>
      <c r="H847" s="2" t="s">
        <v>2054</v>
      </c>
      <c r="I847" s="2" t="s">
        <v>2086</v>
      </c>
      <c r="J847" s="2" t="s">
        <v>2087</v>
      </c>
      <c r="K847" s="19" t="str">
        <f t="shared" si="858"/>
        <v>Bathyraja irrasa</v>
      </c>
      <c r="L847" s="20">
        <f>VLOOKUP($K847,GlobSheetPaste!$H$3:$P$1269,2,FALSE)</f>
        <v>161659</v>
      </c>
      <c r="M847" s="20">
        <f>VLOOKUP($K847,GlobSheetPaste!$H$3:$P$1269,3,FALSE)</f>
        <v>124523337</v>
      </c>
      <c r="N847" s="20" t="str">
        <f>VLOOKUP($K847,GlobSheetPaste!$H$3:$P$1269,4,FALSE)</f>
        <v>published</v>
      </c>
      <c r="O847" s="20" t="str">
        <f>VLOOKUP($K847,GlobSheetPaste!$H$3:$P$1269,5,FALSE)</f>
        <v>NT</v>
      </c>
      <c r="P847" s="20">
        <f>VLOOKUP($K847,GlobSheetPaste!$H$3:$P$1269,6,FALSE)</f>
        <v>2004</v>
      </c>
      <c r="Q847" s="20" t="str">
        <f>VLOOKUP($K847,GlobSheetPaste!$H$3:$P$1269,7,FALSE)</f>
        <v>VU</v>
      </c>
      <c r="R847" s="20" t="str">
        <f>VLOOKUP($K847,GlobSheetPaste!$H$3:$P$1269,8,FALSE)</f>
        <v>A2bd</v>
      </c>
      <c r="S847" s="20" t="str">
        <f t="shared" si="938"/>
        <v>non-genuine change</v>
      </c>
      <c r="T847" s="20" t="b">
        <f t="shared" si="859"/>
        <v>0</v>
      </c>
      <c r="U847" s="22">
        <f>VLOOKUP($K847,GlobSheetPaste!$H$3:$P$1269,9,FALSE)</f>
        <v>43891</v>
      </c>
      <c r="V847" s="19">
        <v>300</v>
      </c>
      <c r="W847" s="19">
        <v>1200</v>
      </c>
      <c r="X847" s="2" t="b">
        <f t="shared" ref="X847:Y847" si="948">ISNUMBER(V847)</f>
        <v>1</v>
      </c>
      <c r="Y847" s="2" t="b">
        <f t="shared" si="948"/>
        <v>1</v>
      </c>
      <c r="Z847" s="2" t="s">
        <v>89</v>
      </c>
      <c r="AB847" s="2" t="s">
        <v>178</v>
      </c>
      <c r="AC847" s="24" t="str">
        <f ca="1">IFERROR(__xludf.DUMMYFUNCTION("SPLIT(AB847,""_"")"),"Deepwater")</f>
        <v>Deepwater</v>
      </c>
      <c r="AD847" s="24"/>
      <c r="AE847" s="24">
        <f>VLOOKUP(J847,rangearea210527!$B$2:$C$1159,2,TRUE)</f>
        <v>39908.869189999998</v>
      </c>
      <c r="AF847" s="26" t="s">
        <v>118</v>
      </c>
      <c r="AG847" s="26">
        <v>140</v>
      </c>
      <c r="AH847" s="26" t="s">
        <v>84</v>
      </c>
      <c r="AI847" s="26" t="s">
        <v>91</v>
      </c>
      <c r="AJ847" s="27" t="s">
        <v>1713</v>
      </c>
      <c r="AK847" s="27"/>
      <c r="AL847" s="26">
        <v>14</v>
      </c>
      <c r="AM847" s="26">
        <v>1</v>
      </c>
      <c r="AN847" s="26">
        <v>0</v>
      </c>
      <c r="AO847" s="29">
        <v>0</v>
      </c>
      <c r="AP847" s="30"/>
      <c r="AQ847" s="30"/>
      <c r="AR847" s="30"/>
      <c r="AS847" s="1">
        <v>0</v>
      </c>
      <c r="AU847" s="1"/>
      <c r="AV847" s="1"/>
      <c r="AW847" s="1">
        <v>0</v>
      </c>
      <c r="AX847" s="1">
        <v>0</v>
      </c>
      <c r="AY847" s="1">
        <v>1</v>
      </c>
      <c r="AZ847" s="1">
        <v>1</v>
      </c>
      <c r="BC847" s="1">
        <v>1</v>
      </c>
      <c r="BD847" s="1">
        <v>1</v>
      </c>
      <c r="BH847" s="1">
        <v>1</v>
      </c>
      <c r="BI847" s="1">
        <v>1</v>
      </c>
      <c r="BJ847" s="1">
        <v>1</v>
      </c>
      <c r="BL847" s="1">
        <v>1</v>
      </c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>
        <v>0</v>
      </c>
    </row>
    <row r="848" spans="1:75" ht="15.75" hidden="1" customHeight="1" x14ac:dyDescent="0.3">
      <c r="A848" s="2">
        <v>840</v>
      </c>
      <c r="B848" s="2">
        <v>1</v>
      </c>
      <c r="C848" s="2" t="s">
        <v>1392</v>
      </c>
      <c r="D848" s="1">
        <v>12</v>
      </c>
      <c r="E848" s="2" t="str">
        <f t="shared" si="857"/>
        <v>12_Rajiformes</v>
      </c>
      <c r="F848" s="2" t="s">
        <v>1705</v>
      </c>
      <c r="G848" s="2" t="s">
        <v>2038</v>
      </c>
      <c r="H848" s="2" t="s">
        <v>2054</v>
      </c>
      <c r="I848" s="2" t="s">
        <v>2088</v>
      </c>
      <c r="J848" s="2" t="s">
        <v>2089</v>
      </c>
      <c r="K848" s="19" t="str">
        <f t="shared" si="858"/>
        <v>Bathyraja ishiharai</v>
      </c>
      <c r="L848" s="20">
        <f>VLOOKUP($K848,GlobSheetPaste!$H$3:$P$1269,2,FALSE)</f>
        <v>161387</v>
      </c>
      <c r="M848" s="20">
        <f>VLOOKUP($K848,GlobSheetPaste!$H$3:$P$1269,3,FALSE)</f>
        <v>68610422</v>
      </c>
      <c r="N848" s="20" t="str">
        <f>VLOOKUP($K848,GlobSheetPaste!$H$3:$P$1269,4,FALSE)</f>
        <v>published</v>
      </c>
      <c r="O848" s="20" t="str">
        <f>VLOOKUP($K848,GlobSheetPaste!$H$3:$P$1269,5,FALSE)</f>
        <v>DD</v>
      </c>
      <c r="P848" s="20">
        <f>VLOOKUP($K848,GlobSheetPaste!$H$3:$P$1269,6,FALSE)</f>
        <v>2008</v>
      </c>
      <c r="Q848" s="20" t="str">
        <f>VLOOKUP($K848,GlobSheetPaste!$H$3:$P$1269,7,FALSE)</f>
        <v>DD</v>
      </c>
      <c r="R848" s="20" t="str">
        <f>VLOOKUP($K848,GlobSheetPaste!$H$3:$P$1269,8,FALSE)</f>
        <v>NA</v>
      </c>
      <c r="S848" s="20" t="str">
        <f t="shared" si="938"/>
        <v>NoChange</v>
      </c>
      <c r="T848" s="20" t="b">
        <f t="shared" si="859"/>
        <v>0</v>
      </c>
      <c r="U848" s="20">
        <f>VLOOKUP($K848,GlobSheetPaste!$H$3:$P$1269,9,FALSE)</f>
        <v>2015</v>
      </c>
      <c r="V848" s="19">
        <v>2320</v>
      </c>
      <c r="W848" s="19">
        <v>2391</v>
      </c>
      <c r="X848" s="2" t="b">
        <f t="shared" ref="X848:Y848" si="949">ISNUMBER(V848)</f>
        <v>1</v>
      </c>
      <c r="Y848" s="2" t="b">
        <f t="shared" si="949"/>
        <v>1</v>
      </c>
      <c r="Z848" s="2" t="s">
        <v>89</v>
      </c>
      <c r="AB848" s="2" t="s">
        <v>178</v>
      </c>
      <c r="AC848" s="24" t="str">
        <f ca="1">IFERROR(__xludf.DUMMYFUNCTION("SPLIT(AB848,""_"")"),"Deepwater")</f>
        <v>Deepwater</v>
      </c>
      <c r="AD848" s="24"/>
      <c r="AE848" s="24">
        <f>VLOOKUP(J848,rangearea210527!$B$2:$C$1159,2,TRUE)</f>
        <v>2655.112517</v>
      </c>
      <c r="AF848" s="26" t="s">
        <v>118</v>
      </c>
      <c r="AG848" s="26">
        <v>123</v>
      </c>
      <c r="AH848" s="26" t="s">
        <v>84</v>
      </c>
      <c r="AI848" s="26" t="s">
        <v>91</v>
      </c>
      <c r="AJ848" s="27" t="s">
        <v>1713</v>
      </c>
      <c r="AK848" s="27"/>
      <c r="AL848" s="26"/>
      <c r="AM848" s="26">
        <v>1</v>
      </c>
      <c r="AN848" s="26">
        <v>0</v>
      </c>
      <c r="AO848" s="29">
        <v>0</v>
      </c>
      <c r="AP848" s="30"/>
      <c r="AQ848" s="30"/>
      <c r="AR848" s="30"/>
      <c r="AS848" s="1">
        <v>0</v>
      </c>
      <c r="AU848" s="1"/>
      <c r="AV848" s="1"/>
      <c r="AW848" s="1">
        <v>0</v>
      </c>
      <c r="AX848" s="1">
        <v>0</v>
      </c>
      <c r="AY848" s="1">
        <v>1</v>
      </c>
      <c r="BC848" s="1">
        <v>1</v>
      </c>
      <c r="BG848" s="1">
        <v>1</v>
      </c>
      <c r="BH848" s="1">
        <v>1</v>
      </c>
      <c r="BI848" s="1"/>
      <c r="BJ848" s="1">
        <v>1</v>
      </c>
      <c r="BL848" s="1">
        <v>1</v>
      </c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>
        <v>0</v>
      </c>
    </row>
    <row r="849" spans="1:75" ht="15.75" hidden="1" customHeight="1" x14ac:dyDescent="0.3">
      <c r="A849" s="2">
        <v>841</v>
      </c>
      <c r="B849" s="2">
        <v>1</v>
      </c>
      <c r="C849" s="2" t="s">
        <v>1392</v>
      </c>
      <c r="D849" s="1">
        <v>12</v>
      </c>
      <c r="E849" s="2" t="str">
        <f t="shared" si="857"/>
        <v>12_Rajiformes</v>
      </c>
      <c r="F849" s="2" t="s">
        <v>1705</v>
      </c>
      <c r="G849" s="2" t="s">
        <v>2038</v>
      </c>
      <c r="H849" s="2" t="s">
        <v>2054</v>
      </c>
      <c r="I849" s="2" t="s">
        <v>2090</v>
      </c>
      <c r="J849" s="2" t="s">
        <v>2091</v>
      </c>
      <c r="K849" s="19" t="str">
        <f t="shared" si="858"/>
        <v>Bathyraja isotrachys</v>
      </c>
      <c r="L849" s="20">
        <f>VLOOKUP($K849,GlobSheetPaste!$H$3:$P$1269,2,FALSE)</f>
        <v>161454</v>
      </c>
      <c r="M849" s="20">
        <f>VLOOKUP($K849,GlobSheetPaste!$H$3:$P$1269,3,FALSE)</f>
        <v>194883934</v>
      </c>
      <c r="N849" s="20" t="str">
        <f>VLOOKUP($K849,GlobSheetPaste!$H$3:$P$1269,4,FALSE)</f>
        <v>published</v>
      </c>
      <c r="O849" s="20" t="str">
        <f>VLOOKUP($K849,GlobSheetPaste!$H$3:$P$1269,5,FALSE)</f>
        <v>LC</v>
      </c>
      <c r="P849" s="20">
        <f>VLOOKUP($K849,GlobSheetPaste!$H$3:$P$1269,6,FALSE)</f>
        <v>2004</v>
      </c>
      <c r="Q849" s="20" t="str">
        <f>VLOOKUP($K849,GlobSheetPaste!$H$3:$P$1269,7,FALSE)</f>
        <v>LC</v>
      </c>
      <c r="R849" s="20" t="str">
        <f>VLOOKUP($K849,GlobSheetPaste!$H$3:$P$1269,8,FALSE)</f>
        <v>NA</v>
      </c>
      <c r="S849" s="20" t="str">
        <f t="shared" si="938"/>
        <v>NoChange</v>
      </c>
      <c r="T849" s="20" t="b">
        <f t="shared" si="859"/>
        <v>0</v>
      </c>
      <c r="U849" s="22">
        <f>VLOOKUP($K849,GlobSheetPaste!$H$3:$P$1269,9,FALSE)</f>
        <v>44197</v>
      </c>
      <c r="V849" s="19">
        <v>100</v>
      </c>
      <c r="W849" s="19">
        <v>2000</v>
      </c>
      <c r="X849" s="2" t="b">
        <f t="shared" ref="X849:Y849" si="950">ISNUMBER(V849)</f>
        <v>1</v>
      </c>
      <c r="Y849" s="2" t="b">
        <f t="shared" si="950"/>
        <v>1</v>
      </c>
      <c r="Z849" s="2" t="s">
        <v>89</v>
      </c>
      <c r="AB849" s="2" t="s">
        <v>178</v>
      </c>
      <c r="AC849" s="24" t="str">
        <f ca="1">IFERROR(__xludf.DUMMYFUNCTION("SPLIT(AB849,""_"")"),"Deepwater")</f>
        <v>Deepwater</v>
      </c>
      <c r="AD849" s="24"/>
      <c r="AE849" s="24">
        <f>VLOOKUP(J849,rangearea210527!$B$2:$C$1159,2,TRUE)</f>
        <v>1425017.621</v>
      </c>
      <c r="AF849" s="26"/>
      <c r="AG849" s="26">
        <v>86</v>
      </c>
      <c r="AH849" s="26" t="s">
        <v>84</v>
      </c>
      <c r="AI849" s="26" t="s">
        <v>98</v>
      </c>
      <c r="AJ849" s="27" t="s">
        <v>1710</v>
      </c>
      <c r="AK849" s="27"/>
      <c r="AL849" s="26"/>
      <c r="AM849" s="26">
        <v>1</v>
      </c>
      <c r="AN849" s="26">
        <v>0</v>
      </c>
      <c r="AO849" s="29">
        <v>0</v>
      </c>
      <c r="AP849" s="30"/>
      <c r="AQ849" s="30"/>
      <c r="AR849" s="30"/>
      <c r="AS849" s="1">
        <v>0</v>
      </c>
      <c r="AU849" s="1"/>
      <c r="AV849" s="1"/>
      <c r="AW849" s="1">
        <v>0</v>
      </c>
      <c r="AX849" s="1">
        <v>0</v>
      </c>
      <c r="AY849" s="1">
        <v>1</v>
      </c>
      <c r="BC849" s="1">
        <v>1</v>
      </c>
      <c r="BJ849" s="1">
        <v>1</v>
      </c>
      <c r="BL849" s="1">
        <v>1</v>
      </c>
      <c r="BM849" s="1"/>
      <c r="BN849" s="1"/>
      <c r="BO849" s="1"/>
      <c r="BP849" s="1"/>
      <c r="BQ849" s="1"/>
      <c r="BR849" s="1"/>
      <c r="BS849" s="1"/>
      <c r="BT849" s="1"/>
      <c r="BU849" s="1"/>
      <c r="BV849" s="1">
        <v>1</v>
      </c>
      <c r="BW849" s="1">
        <v>0</v>
      </c>
    </row>
    <row r="850" spans="1:75" ht="15.75" hidden="1" customHeight="1" x14ac:dyDescent="0.3">
      <c r="A850" s="2">
        <v>842</v>
      </c>
      <c r="B850" s="2">
        <v>1</v>
      </c>
      <c r="C850" s="2" t="s">
        <v>1392</v>
      </c>
      <c r="D850" s="1">
        <v>12</v>
      </c>
      <c r="E850" s="2" t="str">
        <f t="shared" si="857"/>
        <v>12_Rajiformes</v>
      </c>
      <c r="F850" s="2" t="s">
        <v>1705</v>
      </c>
      <c r="G850" s="2" t="s">
        <v>2038</v>
      </c>
      <c r="H850" s="2" t="s">
        <v>2054</v>
      </c>
      <c r="I850" s="2" t="s">
        <v>2092</v>
      </c>
      <c r="J850" s="2" t="s">
        <v>2093</v>
      </c>
      <c r="K850" s="19" t="str">
        <f t="shared" si="858"/>
        <v>Bathyraja kincaidii</v>
      </c>
      <c r="L850" s="20">
        <f>VLOOKUP($K850,GlobSheetPaste!$H$3:$P$1269,2,FALSE)</f>
        <v>161706</v>
      </c>
      <c r="M850" s="20">
        <f>VLOOKUP($K850,GlobSheetPaste!$H$3:$P$1269,3,FALSE)</f>
        <v>80674320</v>
      </c>
      <c r="N850" s="20" t="str">
        <f>VLOOKUP($K850,GlobSheetPaste!$H$3:$P$1269,4,FALSE)</f>
        <v>published</v>
      </c>
      <c r="O850" s="20" t="str">
        <f>VLOOKUP($K850,GlobSheetPaste!$H$3:$P$1269,5,FALSE)</f>
        <v>DD</v>
      </c>
      <c r="P850" s="20">
        <f>VLOOKUP($K850,GlobSheetPaste!$H$3:$P$1269,6,FALSE)</f>
        <v>2004</v>
      </c>
      <c r="Q850" s="20" t="str">
        <f>VLOOKUP($K850,GlobSheetPaste!$H$3:$P$1269,7,FALSE)</f>
        <v>LC</v>
      </c>
      <c r="R850" s="20" t="str">
        <f>VLOOKUP($K850,GlobSheetPaste!$H$3:$P$1269,8,FALSE)</f>
        <v>NA</v>
      </c>
      <c r="S850" s="20" t="str">
        <f t="shared" si="938"/>
        <v>non-genuine change</v>
      </c>
      <c r="T850" s="20" t="b">
        <f t="shared" si="859"/>
        <v>0</v>
      </c>
      <c r="U850" s="22">
        <f>VLOOKUP($K850,GlobSheetPaste!$H$3:$P$1269,9,FALSE)</f>
        <v>43891</v>
      </c>
      <c r="V850" s="19">
        <v>200</v>
      </c>
      <c r="W850" s="19">
        <v>1370</v>
      </c>
      <c r="X850" s="2" t="b">
        <f t="shared" ref="X850:Y850" si="951">ISNUMBER(V850)</f>
        <v>1</v>
      </c>
      <c r="Y850" s="2" t="b">
        <f t="shared" si="951"/>
        <v>1</v>
      </c>
      <c r="Z850" s="2" t="s">
        <v>2046</v>
      </c>
      <c r="AB850" s="2" t="s">
        <v>178</v>
      </c>
      <c r="AC850" s="24" t="str">
        <f ca="1">IFERROR(__xludf.DUMMYFUNCTION("SPLIT(AB850,""_"")"),"Deepwater")</f>
        <v>Deepwater</v>
      </c>
      <c r="AD850" s="24"/>
      <c r="AE850" s="24">
        <f>VLOOKUP(J850,rangearea210527!$B$2:$C$1159,2,TRUE)</f>
        <v>136327.99160000001</v>
      </c>
      <c r="AF850" s="26" t="s">
        <v>118</v>
      </c>
      <c r="AG850" s="26">
        <v>64</v>
      </c>
      <c r="AH850" s="26" t="s">
        <v>84</v>
      </c>
      <c r="AI850" s="26" t="s">
        <v>98</v>
      </c>
      <c r="AJ850" s="27" t="s">
        <v>1710</v>
      </c>
      <c r="AK850" s="27"/>
      <c r="AL850" s="26">
        <v>11</v>
      </c>
      <c r="AM850" s="26">
        <v>1</v>
      </c>
      <c r="AN850" s="26">
        <v>0</v>
      </c>
      <c r="AO850" s="29">
        <v>0</v>
      </c>
      <c r="AP850" s="30"/>
      <c r="AQ850" s="26">
        <v>1</v>
      </c>
      <c r="AR850" s="30"/>
      <c r="AS850" s="1">
        <v>0</v>
      </c>
      <c r="AU850" s="1"/>
      <c r="AV850" s="1"/>
      <c r="AW850" s="1">
        <v>0</v>
      </c>
      <c r="AX850" s="1">
        <v>0</v>
      </c>
      <c r="AY850" s="1">
        <v>1</v>
      </c>
      <c r="BC850" s="1">
        <v>1</v>
      </c>
      <c r="BH850" s="1">
        <v>1</v>
      </c>
      <c r="BJ850" s="1">
        <v>1</v>
      </c>
      <c r="BL850" s="1">
        <v>1</v>
      </c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>
        <v>0</v>
      </c>
    </row>
    <row r="851" spans="1:75" ht="15.75" hidden="1" customHeight="1" x14ac:dyDescent="0.3">
      <c r="A851" s="2">
        <v>843</v>
      </c>
      <c r="B851" s="2">
        <v>1</v>
      </c>
      <c r="C851" s="2" t="s">
        <v>1392</v>
      </c>
      <c r="D851" s="1">
        <v>12</v>
      </c>
      <c r="E851" s="2" t="str">
        <f t="shared" si="857"/>
        <v>12_Rajiformes</v>
      </c>
      <c r="F851" s="2" t="s">
        <v>1705</v>
      </c>
      <c r="G851" s="2" t="s">
        <v>2038</v>
      </c>
      <c r="H851" s="2" t="s">
        <v>2054</v>
      </c>
      <c r="I851" s="2" t="s">
        <v>2094</v>
      </c>
      <c r="J851" s="2" t="s">
        <v>2095</v>
      </c>
      <c r="K851" s="19" t="str">
        <f t="shared" si="858"/>
        <v>Bathyraja leucomelanos</v>
      </c>
      <c r="L851" s="20">
        <f>VLOOKUP($K851,GlobSheetPaste!$H$3:$P$1269,2,FALSE)</f>
        <v>116863615</v>
      </c>
      <c r="M851" s="20">
        <f>VLOOKUP($K851,GlobSheetPaste!$H$3:$P$1269,3,FALSE)</f>
        <v>116863679</v>
      </c>
      <c r="N851" s="20" t="str">
        <f>VLOOKUP($K851,GlobSheetPaste!$H$3:$P$1269,4,FALSE)</f>
        <v>published</v>
      </c>
      <c r="O851" s="20" t="str">
        <f>VLOOKUP($K851,GlobSheetPaste!$H$3:$P$1269,5,FALSE)</f>
        <v>NE</v>
      </c>
      <c r="P851" s="20" t="str">
        <f>VLOOKUP($K851,GlobSheetPaste!$H$3:$P$1269,6,FALSE)</f>
        <v>NA</v>
      </c>
      <c r="Q851" s="20" t="str">
        <f>VLOOKUP($K851,GlobSheetPaste!$H$3:$P$1269,7,FALSE)</f>
        <v>LC</v>
      </c>
      <c r="R851" s="20" t="str">
        <f>VLOOKUP($K851,GlobSheetPaste!$H$3:$P$1269,8,FALSE)</f>
        <v>NA</v>
      </c>
      <c r="S851" s="1" t="s">
        <v>117</v>
      </c>
      <c r="T851" s="20" t="b">
        <f t="shared" si="859"/>
        <v>0</v>
      </c>
      <c r="U851" s="20">
        <f>VLOOKUP($K851,GlobSheetPaste!$H$3:$P$1269,9,FALSE)</f>
        <v>2017</v>
      </c>
      <c r="V851" s="19">
        <v>953</v>
      </c>
      <c r="W851" s="19">
        <v>1022</v>
      </c>
      <c r="X851" s="2" t="b">
        <f t="shared" ref="X851:Y851" si="952">ISNUMBER(V851)</f>
        <v>1</v>
      </c>
      <c r="Y851" s="2" t="b">
        <f t="shared" si="952"/>
        <v>1</v>
      </c>
      <c r="Z851" s="2" t="s">
        <v>89</v>
      </c>
      <c r="AB851" s="2" t="s">
        <v>178</v>
      </c>
      <c r="AC851" s="24" t="str">
        <f ca="1">IFERROR(__xludf.DUMMYFUNCTION("SPLIT(AB851,""_"")"),"Deepwater")</f>
        <v>Deepwater</v>
      </c>
      <c r="AD851" s="24"/>
      <c r="AE851" s="24">
        <f>VLOOKUP(J851,rangearea210527!$B$2:$C$1159,2,TRUE)</f>
        <v>1406.5803759999999</v>
      </c>
      <c r="AF851" s="26" t="s">
        <v>118</v>
      </c>
      <c r="AG851" s="26">
        <v>89.5</v>
      </c>
      <c r="AH851" s="26" t="s">
        <v>84</v>
      </c>
      <c r="AI851" s="26" t="s">
        <v>98</v>
      </c>
      <c r="AJ851" s="27" t="s">
        <v>1710</v>
      </c>
      <c r="AK851" s="27"/>
      <c r="AL851" s="26"/>
      <c r="AM851" s="26">
        <v>1</v>
      </c>
      <c r="AN851" s="26">
        <v>0</v>
      </c>
      <c r="AO851" s="29">
        <v>0</v>
      </c>
      <c r="AP851" s="30"/>
      <c r="AQ851" s="30"/>
      <c r="AR851" s="30"/>
      <c r="AS851" s="1">
        <v>0</v>
      </c>
      <c r="AU851" s="1"/>
      <c r="AV851" s="1"/>
      <c r="AW851" s="1">
        <v>0</v>
      </c>
      <c r="AX851" s="1">
        <v>0</v>
      </c>
      <c r="AY851" s="1">
        <v>1</v>
      </c>
      <c r="BC851" s="1">
        <v>1</v>
      </c>
      <c r="BH851" s="1">
        <v>1</v>
      </c>
      <c r="BJ851" s="1">
        <v>1</v>
      </c>
      <c r="BL851" s="1">
        <v>1</v>
      </c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>
        <v>0</v>
      </c>
    </row>
    <row r="852" spans="1:75" ht="15.75" hidden="1" customHeight="1" x14ac:dyDescent="0.3">
      <c r="A852" s="2">
        <v>844</v>
      </c>
      <c r="B852" s="2">
        <v>1</v>
      </c>
      <c r="C852" s="2" t="s">
        <v>1392</v>
      </c>
      <c r="D852" s="1">
        <v>12</v>
      </c>
      <c r="E852" s="2" t="str">
        <f t="shared" si="857"/>
        <v>12_Rajiformes</v>
      </c>
      <c r="F852" s="2" t="s">
        <v>1705</v>
      </c>
      <c r="G852" s="2" t="s">
        <v>2038</v>
      </c>
      <c r="H852" s="2" t="s">
        <v>2054</v>
      </c>
      <c r="I852" s="2" t="s">
        <v>2096</v>
      </c>
      <c r="J852" s="2" t="s">
        <v>2097</v>
      </c>
      <c r="K852" s="19" t="str">
        <f t="shared" si="858"/>
        <v>Bathyraja lindbergi</v>
      </c>
      <c r="L852" s="20">
        <f>VLOOKUP($K852,GlobSheetPaste!$H$3:$P$1269,2,FALSE)</f>
        <v>161430</v>
      </c>
      <c r="M852" s="20">
        <f>VLOOKUP($K852,GlobSheetPaste!$H$3:$P$1269,3,FALSE)</f>
        <v>80674536</v>
      </c>
      <c r="N852" s="20" t="str">
        <f>VLOOKUP($K852,GlobSheetPaste!$H$3:$P$1269,4,FALSE)</f>
        <v>published</v>
      </c>
      <c r="O852" s="20" t="str">
        <f>VLOOKUP($K852,GlobSheetPaste!$H$3:$P$1269,5,FALSE)</f>
        <v>LC</v>
      </c>
      <c r="P852" s="20">
        <f>VLOOKUP($K852,GlobSheetPaste!$H$3:$P$1269,6,FALSE)</f>
        <v>2007</v>
      </c>
      <c r="Q852" s="20" t="str">
        <f>VLOOKUP($K852,GlobSheetPaste!$H$3:$P$1269,7,FALSE)</f>
        <v>LC</v>
      </c>
      <c r="R852" s="20" t="str">
        <f>VLOOKUP($K852,GlobSheetPaste!$H$3:$P$1269,8,FALSE)</f>
        <v>NA</v>
      </c>
      <c r="S852" s="20" t="str">
        <f t="shared" ref="S852:S864" si="953">IF(O852=Q852,"NoChange","non-genuine change")</f>
        <v>NoChange</v>
      </c>
      <c r="T852" s="20" t="b">
        <f t="shared" si="859"/>
        <v>0</v>
      </c>
      <c r="U852" s="20">
        <f>VLOOKUP($K852,GlobSheetPaste!$H$3:$P$1269,9,FALSE)</f>
        <v>2015</v>
      </c>
      <c r="V852" s="19">
        <v>126</v>
      </c>
      <c r="W852" s="19">
        <v>1193</v>
      </c>
      <c r="X852" s="2" t="b">
        <f t="shared" ref="X852:Y852" si="954">ISNUMBER(V852)</f>
        <v>1</v>
      </c>
      <c r="Y852" s="2" t="b">
        <f t="shared" si="954"/>
        <v>1</v>
      </c>
      <c r="Z852" s="2" t="s">
        <v>89</v>
      </c>
      <c r="AB852" s="2" t="s">
        <v>178</v>
      </c>
      <c r="AC852" s="24" t="str">
        <f ca="1">IFERROR(__xludf.DUMMYFUNCTION("SPLIT(AB852,""_"")"),"Deepwater")</f>
        <v>Deepwater</v>
      </c>
      <c r="AD852" s="24"/>
      <c r="AE852" s="24">
        <f>VLOOKUP(J852,rangearea210527!$B$2:$C$1159,2,TRUE)</f>
        <v>449171.01169999997</v>
      </c>
      <c r="AF852" s="26"/>
      <c r="AG852" s="26">
        <v>102</v>
      </c>
      <c r="AH852" s="26" t="s">
        <v>84</v>
      </c>
      <c r="AI852" s="26" t="s">
        <v>91</v>
      </c>
      <c r="AJ852" s="27" t="s">
        <v>1713</v>
      </c>
      <c r="AK852" s="27"/>
      <c r="AL852" s="26">
        <v>28</v>
      </c>
      <c r="AM852" s="26">
        <v>1</v>
      </c>
      <c r="AN852" s="26">
        <v>0</v>
      </c>
      <c r="AO852" s="29">
        <v>0</v>
      </c>
      <c r="AP852" s="30"/>
      <c r="AQ852" s="26">
        <v>1</v>
      </c>
      <c r="AR852" s="30"/>
      <c r="AS852" s="1">
        <v>0</v>
      </c>
      <c r="AU852" s="1"/>
      <c r="AV852" s="1"/>
      <c r="AW852" s="1">
        <v>0</v>
      </c>
      <c r="AX852" s="1">
        <v>0</v>
      </c>
      <c r="AY852" s="1">
        <v>1</v>
      </c>
      <c r="BC852" s="1">
        <v>1</v>
      </c>
      <c r="BJ852" s="1">
        <v>1</v>
      </c>
      <c r="BL852" s="1">
        <v>1</v>
      </c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>
        <v>0</v>
      </c>
    </row>
    <row r="853" spans="1:75" ht="15.75" hidden="1" customHeight="1" x14ac:dyDescent="0.3">
      <c r="A853" s="2">
        <v>845</v>
      </c>
      <c r="B853" s="2">
        <v>1</v>
      </c>
      <c r="C853" s="2" t="s">
        <v>1392</v>
      </c>
      <c r="D853" s="1">
        <v>12</v>
      </c>
      <c r="E853" s="2" t="str">
        <f t="shared" si="857"/>
        <v>12_Rajiformes</v>
      </c>
      <c r="F853" s="2" t="s">
        <v>1705</v>
      </c>
      <c r="G853" s="2" t="s">
        <v>2038</v>
      </c>
      <c r="H853" s="2" t="s">
        <v>2054</v>
      </c>
      <c r="I853" s="2" t="s">
        <v>2098</v>
      </c>
      <c r="J853" s="2" t="s">
        <v>2099</v>
      </c>
      <c r="K853" s="19" t="str">
        <f t="shared" si="858"/>
        <v>Bathyraja longicauda</v>
      </c>
      <c r="L853" s="20">
        <f>VLOOKUP($K853,GlobSheetPaste!$H$3:$P$1269,2,FALSE)</f>
        <v>44576</v>
      </c>
      <c r="M853" s="20">
        <f>VLOOKUP($K853,GlobSheetPaste!$H$3:$P$1269,3,FALSE)</f>
        <v>124433548</v>
      </c>
      <c r="N853" s="20" t="str">
        <f>VLOOKUP($K853,GlobSheetPaste!$H$3:$P$1269,4,FALSE)</f>
        <v>published</v>
      </c>
      <c r="O853" s="20" t="str">
        <f>VLOOKUP($K853,GlobSheetPaste!$H$3:$P$1269,5,FALSE)</f>
        <v>DD</v>
      </c>
      <c r="P853" s="20">
        <f>VLOOKUP($K853,GlobSheetPaste!$H$3:$P$1269,6,FALSE)</f>
        <v>2004</v>
      </c>
      <c r="Q853" s="20" t="str">
        <f>VLOOKUP($K853,GlobSheetPaste!$H$3:$P$1269,7,FALSE)</f>
        <v>LC</v>
      </c>
      <c r="R853" s="20" t="str">
        <f>VLOOKUP($K853,GlobSheetPaste!$H$3:$P$1269,8,FALSE)</f>
        <v>NA</v>
      </c>
      <c r="S853" s="20" t="str">
        <f t="shared" si="953"/>
        <v>non-genuine change</v>
      </c>
      <c r="T853" s="20" t="b">
        <f t="shared" si="859"/>
        <v>0</v>
      </c>
      <c r="U853" s="22">
        <f>VLOOKUP($K853,GlobSheetPaste!$H$3:$P$1269,9,FALSE)</f>
        <v>43891</v>
      </c>
      <c r="V853" s="19">
        <v>580</v>
      </c>
      <c r="W853" s="19">
        <v>735</v>
      </c>
      <c r="X853" s="2" t="b">
        <f t="shared" ref="X853:Y853" si="955">ISNUMBER(V853)</f>
        <v>1</v>
      </c>
      <c r="Y853" s="2" t="b">
        <f t="shared" si="955"/>
        <v>1</v>
      </c>
      <c r="Z853" s="2" t="s">
        <v>89</v>
      </c>
      <c r="AB853" s="2" t="s">
        <v>178</v>
      </c>
      <c r="AC853" s="24" t="str">
        <f ca="1">IFERROR(__xludf.DUMMYFUNCTION("SPLIT(AB853,""_"")"),"Deepwater")</f>
        <v>Deepwater</v>
      </c>
      <c r="AD853" s="24"/>
      <c r="AE853" s="24">
        <f>VLOOKUP(J853,rangearea210527!$B$2:$C$1159,2,TRUE)</f>
        <v>449171.01169999997</v>
      </c>
      <c r="AF853" s="26"/>
      <c r="AG853" s="26">
        <v>23.5</v>
      </c>
      <c r="AH853" s="26" t="s">
        <v>84</v>
      </c>
      <c r="AI853" s="26" t="s">
        <v>85</v>
      </c>
      <c r="AJ853" s="27" t="s">
        <v>1734</v>
      </c>
      <c r="AK853" s="27" t="s">
        <v>468</v>
      </c>
      <c r="AL853" s="26"/>
      <c r="AM853" s="26">
        <v>1</v>
      </c>
      <c r="AN853" s="26">
        <v>0</v>
      </c>
      <c r="AO853" s="29">
        <v>0</v>
      </c>
      <c r="AP853" s="30"/>
      <c r="AQ853" s="30"/>
      <c r="AR853" s="30"/>
      <c r="AS853" s="1">
        <v>0</v>
      </c>
      <c r="AU853" s="1"/>
      <c r="AV853" s="1"/>
      <c r="AW853" s="1">
        <v>0</v>
      </c>
      <c r="AX853" s="1">
        <v>0</v>
      </c>
      <c r="AY853" s="1">
        <v>1</v>
      </c>
      <c r="BC853" s="1">
        <v>1</v>
      </c>
      <c r="BJ853" s="1">
        <v>1</v>
      </c>
      <c r="BK853" s="1"/>
      <c r="BL853" s="1">
        <v>1</v>
      </c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>
        <v>0</v>
      </c>
    </row>
    <row r="854" spans="1:75" ht="15.75" hidden="1" customHeight="1" x14ac:dyDescent="0.3">
      <c r="A854" s="2">
        <v>846</v>
      </c>
      <c r="B854" s="2">
        <v>1</v>
      </c>
      <c r="C854" s="2" t="s">
        <v>1392</v>
      </c>
      <c r="D854" s="1">
        <v>12</v>
      </c>
      <c r="E854" s="2" t="str">
        <f t="shared" si="857"/>
        <v>12_Rajiformes</v>
      </c>
      <c r="F854" s="2" t="s">
        <v>1705</v>
      </c>
      <c r="G854" s="2" t="s">
        <v>2038</v>
      </c>
      <c r="H854" s="2" t="s">
        <v>2054</v>
      </c>
      <c r="I854" s="2" t="s">
        <v>2100</v>
      </c>
      <c r="J854" s="2" t="s">
        <v>2101</v>
      </c>
      <c r="K854" s="19" t="str">
        <f t="shared" si="858"/>
        <v>Bathyraja maccaini</v>
      </c>
      <c r="L854" s="20">
        <f>VLOOKUP($K854,GlobSheetPaste!$H$3:$P$1269,2,FALSE)</f>
        <v>161529</v>
      </c>
      <c r="M854" s="20">
        <f>VLOOKUP($K854,GlobSheetPaste!$H$3:$P$1269,3,FALSE)</f>
        <v>124500946</v>
      </c>
      <c r="N854" s="20" t="str">
        <f>VLOOKUP($K854,GlobSheetPaste!$H$3:$P$1269,4,FALSE)</f>
        <v>published</v>
      </c>
      <c r="O854" s="20" t="str">
        <f>VLOOKUP($K854,GlobSheetPaste!$H$3:$P$1269,5,FALSE)</f>
        <v>NT</v>
      </c>
      <c r="P854" s="20">
        <f>VLOOKUP($K854,GlobSheetPaste!$H$3:$P$1269,6,FALSE)</f>
        <v>2004</v>
      </c>
      <c r="Q854" s="20" t="str">
        <f>VLOOKUP($K854,GlobSheetPaste!$H$3:$P$1269,7,FALSE)</f>
        <v>LC</v>
      </c>
      <c r="R854" s="20" t="str">
        <f>VLOOKUP($K854,GlobSheetPaste!$H$3:$P$1269,8,FALSE)</f>
        <v>NA</v>
      </c>
      <c r="S854" s="20" t="str">
        <f t="shared" si="953"/>
        <v>non-genuine change</v>
      </c>
      <c r="T854" s="20" t="b">
        <f t="shared" si="859"/>
        <v>0</v>
      </c>
      <c r="U854" s="22">
        <f>VLOOKUP($K854,GlobSheetPaste!$H$3:$P$1269,9,FALSE)</f>
        <v>43891</v>
      </c>
      <c r="V854" s="19">
        <v>91</v>
      </c>
      <c r="W854" s="19">
        <v>500</v>
      </c>
      <c r="X854" s="2" t="b">
        <f t="shared" ref="X854:Y854" si="956">ISNUMBER(V854)</f>
        <v>1</v>
      </c>
      <c r="Y854" s="2" t="b">
        <f t="shared" si="956"/>
        <v>1</v>
      </c>
      <c r="Z854" s="2" t="s">
        <v>89</v>
      </c>
      <c r="AB854" s="2" t="s">
        <v>278</v>
      </c>
      <c r="AC854" s="24" t="str">
        <f ca="1">IFERROR(__xludf.DUMMYFUNCTION("SPLIT(AB854,""_"")"),"Deepwater")</f>
        <v>Deepwater</v>
      </c>
      <c r="AD854" s="24" t="str">
        <f ca="1">IFERROR(__xludf.DUMMYFUNCTION("""COMPUTED_VALUE"""),"Coastal")</f>
        <v>Coastal</v>
      </c>
      <c r="AE854" s="24">
        <f>VLOOKUP(J854,rangearea210527!$B$2:$C$1159,2,TRUE)</f>
        <v>243892.05650000001</v>
      </c>
      <c r="AF854" s="26"/>
      <c r="AG854" s="26">
        <v>120</v>
      </c>
      <c r="AH854" s="26" t="s">
        <v>84</v>
      </c>
      <c r="AI854" s="26" t="s">
        <v>91</v>
      </c>
      <c r="AJ854" s="27" t="s">
        <v>1713</v>
      </c>
      <c r="AK854" s="27"/>
      <c r="AL854" s="26"/>
      <c r="AM854" s="26">
        <v>1</v>
      </c>
      <c r="AN854" s="26">
        <v>0</v>
      </c>
      <c r="AO854" s="29">
        <v>0</v>
      </c>
      <c r="AP854" s="30"/>
      <c r="AQ854" s="30"/>
      <c r="AR854" s="30"/>
      <c r="AS854" s="1">
        <v>0</v>
      </c>
      <c r="AU854" s="1"/>
      <c r="AV854" s="1"/>
      <c r="AW854" s="1">
        <v>1</v>
      </c>
      <c r="AX854" s="1">
        <v>1</v>
      </c>
      <c r="AY854" s="1">
        <v>1</v>
      </c>
      <c r="BC854" s="1">
        <v>1</v>
      </c>
      <c r="BJ854" s="1">
        <v>1</v>
      </c>
      <c r="BK854" s="1"/>
      <c r="BL854" s="1">
        <v>1</v>
      </c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>
        <v>0</v>
      </c>
    </row>
    <row r="855" spans="1:75" ht="15.75" hidden="1" customHeight="1" x14ac:dyDescent="0.3">
      <c r="A855" s="2">
        <v>847</v>
      </c>
      <c r="B855" s="2">
        <v>1</v>
      </c>
      <c r="C855" s="2" t="s">
        <v>1392</v>
      </c>
      <c r="D855" s="1">
        <v>12</v>
      </c>
      <c r="E855" s="2" t="str">
        <f t="shared" si="857"/>
        <v>12_Rajiformes</v>
      </c>
      <c r="F855" s="2" t="s">
        <v>1705</v>
      </c>
      <c r="G855" s="2" t="s">
        <v>2038</v>
      </c>
      <c r="H855" s="2" t="s">
        <v>2054</v>
      </c>
      <c r="I855" s="2" t="s">
        <v>2102</v>
      </c>
      <c r="J855" s="2" t="s">
        <v>2103</v>
      </c>
      <c r="K855" s="19" t="str">
        <f t="shared" si="858"/>
        <v>Bathyraja macloviana</v>
      </c>
      <c r="L855" s="20">
        <f>VLOOKUP($K855,GlobSheetPaste!$H$3:$P$1269,2,FALSE)</f>
        <v>63117</v>
      </c>
      <c r="M855" s="20">
        <f>VLOOKUP($K855,GlobSheetPaste!$H$3:$P$1269,3,FALSE)</f>
        <v>200321617</v>
      </c>
      <c r="N855" s="20" t="str">
        <f>VLOOKUP($K855,GlobSheetPaste!$H$3:$P$1269,4,FALSE)</f>
        <v>published</v>
      </c>
      <c r="O855" s="20" t="str">
        <f>VLOOKUP($K855,GlobSheetPaste!$H$3:$P$1269,5,FALSE)</f>
        <v>NT</v>
      </c>
      <c r="P855" s="20">
        <f>VLOOKUP($K855,GlobSheetPaste!$H$3:$P$1269,6,FALSE)</f>
        <v>2007</v>
      </c>
      <c r="Q855" s="20" t="str">
        <f>VLOOKUP($K855,GlobSheetPaste!$H$3:$P$1269,7,FALSE)</f>
        <v>NT</v>
      </c>
      <c r="R855" s="20" t="str">
        <f>VLOOKUP($K855,GlobSheetPaste!$H$3:$P$1269,8,FALSE)</f>
        <v>A2bd</v>
      </c>
      <c r="S855" s="20" t="str">
        <f t="shared" si="953"/>
        <v>NoChange</v>
      </c>
      <c r="T855" s="20" t="b">
        <f t="shared" si="859"/>
        <v>0</v>
      </c>
      <c r="U855" s="22">
        <f>VLOOKUP($K855,GlobSheetPaste!$H$3:$P$1269,9,FALSE)</f>
        <v>43891</v>
      </c>
      <c r="V855" s="19">
        <v>48</v>
      </c>
      <c r="W855" s="19">
        <v>514</v>
      </c>
      <c r="X855" s="2" t="b">
        <f t="shared" ref="X855:Y855" si="957">ISNUMBER(V855)</f>
        <v>1</v>
      </c>
      <c r="Y855" s="2" t="b">
        <f t="shared" si="957"/>
        <v>1</v>
      </c>
      <c r="Z855" s="2" t="s">
        <v>89</v>
      </c>
      <c r="AB855" s="2" t="s">
        <v>278</v>
      </c>
      <c r="AC855" s="24" t="str">
        <f ca="1">IFERROR(__xludf.DUMMYFUNCTION("SPLIT(AB855,""_"")"),"Deepwater")</f>
        <v>Deepwater</v>
      </c>
      <c r="AD855" s="24" t="str">
        <f ca="1">IFERROR(__xludf.DUMMYFUNCTION("""COMPUTED_VALUE"""),"Coastal")</f>
        <v>Coastal</v>
      </c>
      <c r="AE855" s="24">
        <f>VLOOKUP(J855,rangearea210527!$B$2:$C$1159,2,TRUE)</f>
        <v>846526.22030000004</v>
      </c>
      <c r="AF855" s="26"/>
      <c r="AG855" s="26">
        <v>71</v>
      </c>
      <c r="AH855" s="26" t="s">
        <v>84</v>
      </c>
      <c r="AI855" s="26" t="s">
        <v>98</v>
      </c>
      <c r="AJ855" s="27" t="s">
        <v>1710</v>
      </c>
      <c r="AK855" s="27"/>
      <c r="AL855" s="26">
        <v>9.5</v>
      </c>
      <c r="AM855" s="26">
        <v>1</v>
      </c>
      <c r="AN855" s="26">
        <v>0</v>
      </c>
      <c r="AO855" s="29">
        <v>0</v>
      </c>
      <c r="AP855" s="30"/>
      <c r="AQ855" s="30"/>
      <c r="AR855" s="30"/>
      <c r="AS855" s="1">
        <v>0</v>
      </c>
      <c r="AU855" s="1">
        <v>1</v>
      </c>
      <c r="AV855" s="1"/>
      <c r="AW855" s="1">
        <v>1</v>
      </c>
      <c r="AX855" s="1">
        <v>1</v>
      </c>
      <c r="AY855" s="1">
        <v>1</v>
      </c>
      <c r="BC855" s="1">
        <v>1</v>
      </c>
      <c r="BJ855" s="1">
        <v>1</v>
      </c>
      <c r="BK855" s="1"/>
      <c r="BL855" s="1">
        <v>1</v>
      </c>
      <c r="BM855" s="1"/>
      <c r="BN855" s="1"/>
      <c r="BO855" s="1"/>
      <c r="BP855" s="1"/>
      <c r="BQ855" s="1"/>
      <c r="BR855" s="1"/>
      <c r="BS855" s="1"/>
      <c r="BT855" s="1"/>
      <c r="BU855" s="1"/>
      <c r="BV855" s="1">
        <v>1</v>
      </c>
      <c r="BW855" s="1">
        <v>0</v>
      </c>
    </row>
    <row r="856" spans="1:75" ht="15.75" hidden="1" customHeight="1" x14ac:dyDescent="0.3">
      <c r="A856" s="2">
        <v>848</v>
      </c>
      <c r="B856" s="2">
        <v>1</v>
      </c>
      <c r="C856" s="2" t="s">
        <v>1392</v>
      </c>
      <c r="D856" s="1">
        <v>12</v>
      </c>
      <c r="E856" s="2" t="str">
        <f t="shared" si="857"/>
        <v>12_Rajiformes</v>
      </c>
      <c r="F856" s="2" t="s">
        <v>1705</v>
      </c>
      <c r="G856" s="2" t="s">
        <v>2038</v>
      </c>
      <c r="H856" s="2" t="s">
        <v>2054</v>
      </c>
      <c r="I856" s="2" t="s">
        <v>1282</v>
      </c>
      <c r="J856" s="2" t="s">
        <v>2104</v>
      </c>
      <c r="K856" s="19" t="str">
        <f t="shared" si="858"/>
        <v>Bathyraja maculata</v>
      </c>
      <c r="L856" s="20">
        <f>VLOOKUP($K856,GlobSheetPaste!$H$3:$P$1269,2,FALSE)</f>
        <v>161350</v>
      </c>
      <c r="M856" s="20">
        <f>VLOOKUP($K856,GlobSheetPaste!$H$3:$P$1269,3,FALSE)</f>
        <v>80674766</v>
      </c>
      <c r="N856" s="20" t="str">
        <f>VLOOKUP($K856,GlobSheetPaste!$H$3:$P$1269,4,FALSE)</f>
        <v>published</v>
      </c>
      <c r="O856" s="20" t="str">
        <f>VLOOKUP($K856,GlobSheetPaste!$H$3:$P$1269,5,FALSE)</f>
        <v>LC</v>
      </c>
      <c r="P856" s="20">
        <f>VLOOKUP($K856,GlobSheetPaste!$H$3:$P$1269,6,FALSE)</f>
        <v>2004</v>
      </c>
      <c r="Q856" s="20" t="str">
        <f>VLOOKUP($K856,GlobSheetPaste!$H$3:$P$1269,7,FALSE)</f>
        <v>LC</v>
      </c>
      <c r="R856" s="20" t="str">
        <f>VLOOKUP($K856,GlobSheetPaste!$H$3:$P$1269,8,FALSE)</f>
        <v>NA</v>
      </c>
      <c r="S856" s="20" t="str">
        <f t="shared" si="953"/>
        <v>NoChange</v>
      </c>
      <c r="T856" s="20" t="b">
        <f t="shared" si="859"/>
        <v>0</v>
      </c>
      <c r="U856" s="20">
        <f>VLOOKUP($K856,GlobSheetPaste!$H$3:$P$1269,9,FALSE)</f>
        <v>2015</v>
      </c>
      <c r="V856" s="19">
        <v>73</v>
      </c>
      <c r="W856" s="19">
        <v>1193</v>
      </c>
      <c r="X856" s="2" t="b">
        <f t="shared" ref="X856:Y856" si="958">ISNUMBER(V856)</f>
        <v>1</v>
      </c>
      <c r="Y856" s="2" t="b">
        <f t="shared" si="958"/>
        <v>1</v>
      </c>
      <c r="Z856" s="2" t="s">
        <v>89</v>
      </c>
      <c r="AB856" s="2" t="s">
        <v>178</v>
      </c>
      <c r="AC856" s="24" t="str">
        <f ca="1">IFERROR(__xludf.DUMMYFUNCTION("SPLIT(AB856,""_"")"),"Deepwater")</f>
        <v>Deepwater</v>
      </c>
      <c r="AD856" s="24"/>
      <c r="AE856" s="24">
        <f>VLOOKUP(J856,rangearea210527!$B$2:$C$1159,2,TRUE)</f>
        <v>1276658.926</v>
      </c>
      <c r="AF856" s="26"/>
      <c r="AG856" s="26">
        <v>147</v>
      </c>
      <c r="AH856" s="26" t="s">
        <v>84</v>
      </c>
      <c r="AI856" s="26" t="s">
        <v>91</v>
      </c>
      <c r="AJ856" s="27" t="s">
        <v>1713</v>
      </c>
      <c r="AK856" s="27"/>
      <c r="AL856" s="26">
        <v>31</v>
      </c>
      <c r="AM856" s="26">
        <v>1</v>
      </c>
      <c r="AN856" s="26">
        <v>0</v>
      </c>
      <c r="AO856" s="29">
        <v>0</v>
      </c>
      <c r="AP856" s="30"/>
      <c r="AQ856" s="26">
        <v>1</v>
      </c>
      <c r="AR856" s="30"/>
      <c r="AS856" s="1">
        <v>0</v>
      </c>
      <c r="AU856" s="1"/>
      <c r="AV856" s="1"/>
      <c r="AW856" s="1">
        <v>0</v>
      </c>
      <c r="AX856" s="1">
        <v>0</v>
      </c>
      <c r="AY856" s="1">
        <v>1</v>
      </c>
      <c r="BC856" s="1">
        <v>1</v>
      </c>
      <c r="BJ856" s="1">
        <v>1</v>
      </c>
      <c r="BL856" s="1">
        <v>1</v>
      </c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>
        <v>0</v>
      </c>
    </row>
    <row r="857" spans="1:75" ht="15.75" hidden="1" customHeight="1" x14ac:dyDescent="0.3">
      <c r="A857" s="2">
        <v>849</v>
      </c>
      <c r="B857" s="2">
        <v>1</v>
      </c>
      <c r="C857" s="2" t="s">
        <v>1392</v>
      </c>
      <c r="D857" s="1">
        <v>12</v>
      </c>
      <c r="E857" s="2" t="str">
        <f t="shared" si="857"/>
        <v>12_Rajiformes</v>
      </c>
      <c r="F857" s="2" t="s">
        <v>1705</v>
      </c>
      <c r="G857" s="2" t="s">
        <v>2038</v>
      </c>
      <c r="H857" s="2" t="s">
        <v>2054</v>
      </c>
      <c r="I857" s="2" t="s">
        <v>2105</v>
      </c>
      <c r="J857" s="2" t="s">
        <v>2106</v>
      </c>
      <c r="K857" s="19" t="str">
        <f t="shared" si="858"/>
        <v>Bathyraja magellanica</v>
      </c>
      <c r="L857" s="20">
        <f>VLOOKUP($K857,GlobSheetPaste!$H$3:$P$1269,2,FALSE)</f>
        <v>63143</v>
      </c>
      <c r="M857" s="20">
        <f>VLOOKUP($K857,GlobSheetPaste!$H$3:$P$1269,3,FALSE)</f>
        <v>3121739</v>
      </c>
      <c r="N857" s="20" t="str">
        <f>VLOOKUP($K857,GlobSheetPaste!$H$3:$P$1269,4,FALSE)</f>
        <v>published</v>
      </c>
      <c r="O857" s="20" t="str">
        <f>VLOOKUP($K857,GlobSheetPaste!$H$3:$P$1269,5,FALSE)</f>
        <v>DD</v>
      </c>
      <c r="P857" s="20">
        <f>VLOOKUP($K857,GlobSheetPaste!$H$3:$P$1269,6,FALSE)</f>
        <v>2007</v>
      </c>
      <c r="Q857" s="20" t="str">
        <f>VLOOKUP($K857,GlobSheetPaste!$H$3:$P$1269,7,FALSE)</f>
        <v>LC</v>
      </c>
      <c r="R857" s="20" t="str">
        <f>VLOOKUP($K857,GlobSheetPaste!$H$3:$P$1269,8,FALSE)</f>
        <v>NA</v>
      </c>
      <c r="S857" s="20" t="str">
        <f t="shared" si="953"/>
        <v>non-genuine change</v>
      </c>
      <c r="T857" s="20" t="b">
        <f t="shared" si="859"/>
        <v>0</v>
      </c>
      <c r="U857" s="22">
        <f>VLOOKUP($K857,GlobSheetPaste!$H$3:$P$1269,9,FALSE)</f>
        <v>43891</v>
      </c>
      <c r="V857" s="19">
        <v>30</v>
      </c>
      <c r="W857" s="19">
        <v>600</v>
      </c>
      <c r="X857" s="2" t="b">
        <f t="shared" ref="X857:Y857" si="959">ISNUMBER(V857)</f>
        <v>1</v>
      </c>
      <c r="Y857" s="2" t="b">
        <f t="shared" si="959"/>
        <v>1</v>
      </c>
      <c r="Z857" s="2" t="s">
        <v>2107</v>
      </c>
      <c r="AB857" s="2" t="s">
        <v>95</v>
      </c>
      <c r="AC857" s="24" t="str">
        <f ca="1">IFERROR(__xludf.DUMMYFUNCTION("SPLIT(AB857,""_"")"),"Coastal")</f>
        <v>Coastal</v>
      </c>
      <c r="AD857" s="24" t="str">
        <f ca="1">IFERROR(__xludf.DUMMYFUNCTION("""COMPUTED_VALUE"""),"Deepwater")</f>
        <v>Deepwater</v>
      </c>
      <c r="AE857" s="24">
        <f>VLOOKUP(J857,rangearea210527!$B$2:$C$1159,2,TRUE)</f>
        <v>768386.15540000005</v>
      </c>
      <c r="AF857" s="26"/>
      <c r="AG857" s="26">
        <v>105</v>
      </c>
      <c r="AH857" s="26" t="s">
        <v>84</v>
      </c>
      <c r="AI857" s="26" t="s">
        <v>91</v>
      </c>
      <c r="AJ857" s="27" t="s">
        <v>1713</v>
      </c>
      <c r="AK857" s="27"/>
      <c r="AL857" s="26"/>
      <c r="AM857" s="26">
        <v>0</v>
      </c>
      <c r="AN857" s="26">
        <v>0</v>
      </c>
      <c r="AO857" s="29">
        <v>0</v>
      </c>
      <c r="AP857" s="30"/>
      <c r="AQ857" s="30"/>
      <c r="AR857" s="30"/>
      <c r="AS857" s="1">
        <v>0</v>
      </c>
      <c r="AU857" s="1">
        <v>1</v>
      </c>
      <c r="AV857" s="1"/>
      <c r="AW857" s="1">
        <v>1</v>
      </c>
      <c r="AX857" s="1">
        <v>1</v>
      </c>
      <c r="AY857" s="1">
        <v>1</v>
      </c>
      <c r="BA857" s="1">
        <v>1</v>
      </c>
      <c r="BJ857" s="1">
        <v>1</v>
      </c>
      <c r="BK857" s="1">
        <v>1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>
        <v>0</v>
      </c>
    </row>
    <row r="858" spans="1:75" ht="15.75" hidden="1" customHeight="1" x14ac:dyDescent="0.3">
      <c r="A858" s="2">
        <v>850</v>
      </c>
      <c r="B858" s="2">
        <v>1</v>
      </c>
      <c r="C858" s="2" t="s">
        <v>1392</v>
      </c>
      <c r="D858" s="1">
        <v>12</v>
      </c>
      <c r="E858" s="2" t="str">
        <f t="shared" si="857"/>
        <v>12_Rajiformes</v>
      </c>
      <c r="F858" s="2" t="s">
        <v>1705</v>
      </c>
      <c r="G858" s="2" t="s">
        <v>2038</v>
      </c>
      <c r="H858" s="2" t="s">
        <v>2054</v>
      </c>
      <c r="I858" s="2" t="s">
        <v>2108</v>
      </c>
      <c r="J858" s="2" t="s">
        <v>2109</v>
      </c>
      <c r="K858" s="19" t="str">
        <f t="shared" si="858"/>
        <v>Bathyraja mariposa</v>
      </c>
      <c r="L858" s="20">
        <f>VLOOKUP($K858,GlobSheetPaste!$H$3:$P$1269,2,FALSE)</f>
        <v>161319</v>
      </c>
      <c r="M858" s="20">
        <f>VLOOKUP($K858,GlobSheetPaste!$H$3:$P$1269,3,FALSE)</f>
        <v>80675021</v>
      </c>
      <c r="N858" s="20" t="str">
        <f>VLOOKUP($K858,GlobSheetPaste!$H$3:$P$1269,4,FALSE)</f>
        <v>published</v>
      </c>
      <c r="O858" s="20" t="str">
        <f>VLOOKUP($K858,GlobSheetPaste!$H$3:$P$1269,5,FALSE)</f>
        <v>DD</v>
      </c>
      <c r="P858" s="20">
        <f>VLOOKUP($K858,GlobSheetPaste!$H$3:$P$1269,6,FALSE)</f>
        <v>2008</v>
      </c>
      <c r="Q858" s="20" t="str">
        <f>VLOOKUP($K858,GlobSheetPaste!$H$3:$P$1269,7,FALSE)</f>
        <v>LC</v>
      </c>
      <c r="R858" s="20" t="str">
        <f>VLOOKUP($K858,GlobSheetPaste!$H$3:$P$1269,8,FALSE)</f>
        <v>NA</v>
      </c>
      <c r="S858" s="20" t="str">
        <f t="shared" si="953"/>
        <v>non-genuine change</v>
      </c>
      <c r="T858" s="20" t="b">
        <f t="shared" si="859"/>
        <v>0</v>
      </c>
      <c r="U858" s="20">
        <f>VLOOKUP($K858,GlobSheetPaste!$H$3:$P$1269,9,FALSE)</f>
        <v>2014</v>
      </c>
      <c r="V858" s="19">
        <v>90</v>
      </c>
      <c r="W858" s="19">
        <v>457</v>
      </c>
      <c r="X858" s="2" t="b">
        <f t="shared" ref="X858:Y858" si="960">ISNUMBER(V858)</f>
        <v>1</v>
      </c>
      <c r="Y858" s="2" t="b">
        <f t="shared" si="960"/>
        <v>1</v>
      </c>
      <c r="Z858" s="2" t="s">
        <v>89</v>
      </c>
      <c r="AB858" s="2" t="s">
        <v>95</v>
      </c>
      <c r="AC858" s="24" t="str">
        <f ca="1">IFERROR(__xludf.DUMMYFUNCTION("SPLIT(AB858,""_"")"),"Coastal")</f>
        <v>Coastal</v>
      </c>
      <c r="AD858" s="24" t="str">
        <f ca="1">IFERROR(__xludf.DUMMYFUNCTION("""COMPUTED_VALUE"""),"Deepwater")</f>
        <v>Deepwater</v>
      </c>
      <c r="AE858" s="24">
        <f>VLOOKUP(J858,rangearea210527!$B$2:$C$1159,2,TRUE)</f>
        <v>10523.687679999999</v>
      </c>
      <c r="AF858" s="26" t="s">
        <v>118</v>
      </c>
      <c r="AG858" s="26">
        <v>76</v>
      </c>
      <c r="AH858" s="26" t="s">
        <v>84</v>
      </c>
      <c r="AI858" s="26" t="s">
        <v>98</v>
      </c>
      <c r="AJ858" s="27" t="s">
        <v>1710</v>
      </c>
      <c r="AK858" s="27"/>
      <c r="AL858" s="26"/>
      <c r="AM858" s="26">
        <v>0</v>
      </c>
      <c r="AN858" s="26">
        <v>0</v>
      </c>
      <c r="AO858" s="29">
        <v>0</v>
      </c>
      <c r="AP858" s="30"/>
      <c r="AQ858" s="26">
        <v>1</v>
      </c>
      <c r="AR858" s="30"/>
      <c r="AS858" s="1">
        <v>0</v>
      </c>
      <c r="AU858" s="1"/>
      <c r="AV858" s="1"/>
      <c r="AW858" s="1">
        <v>1</v>
      </c>
      <c r="AX858" s="1">
        <v>1</v>
      </c>
      <c r="AY858" s="1">
        <v>1</v>
      </c>
      <c r="BA858" s="1">
        <v>1</v>
      </c>
      <c r="BH858" s="1">
        <v>1</v>
      </c>
      <c r="BJ858" s="1">
        <v>1</v>
      </c>
      <c r="BK858" s="1">
        <v>1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>
        <v>0</v>
      </c>
    </row>
    <row r="859" spans="1:75" ht="15.75" hidden="1" customHeight="1" x14ac:dyDescent="0.3">
      <c r="A859" s="2">
        <v>851</v>
      </c>
      <c r="B859" s="2">
        <v>1</v>
      </c>
      <c r="C859" s="2" t="s">
        <v>1392</v>
      </c>
      <c r="D859" s="1">
        <v>12</v>
      </c>
      <c r="E859" s="2" t="str">
        <f t="shared" si="857"/>
        <v>12_Rajiformes</v>
      </c>
      <c r="F859" s="2" t="s">
        <v>1705</v>
      </c>
      <c r="G859" s="2" t="s">
        <v>2038</v>
      </c>
      <c r="H859" s="2" t="s">
        <v>2054</v>
      </c>
      <c r="I859" s="2" t="s">
        <v>2110</v>
      </c>
      <c r="J859" s="2" t="s">
        <v>2111</v>
      </c>
      <c r="K859" s="19" t="str">
        <f t="shared" si="858"/>
        <v>Bathyraja matsubarai</v>
      </c>
      <c r="L859" s="20">
        <f>VLOOKUP($K859,GlobSheetPaste!$H$3:$P$1269,2,FALSE)</f>
        <v>161424</v>
      </c>
      <c r="M859" s="20">
        <f>VLOOKUP($K859,GlobSheetPaste!$H$3:$P$1269,3,FALSE)</f>
        <v>124482422</v>
      </c>
      <c r="N859" s="20" t="str">
        <f>VLOOKUP($K859,GlobSheetPaste!$H$3:$P$1269,4,FALSE)</f>
        <v>published</v>
      </c>
      <c r="O859" s="20" t="str">
        <f>VLOOKUP($K859,GlobSheetPaste!$H$3:$P$1269,5,FALSE)</f>
        <v>DD</v>
      </c>
      <c r="P859" s="20">
        <f>VLOOKUP($K859,GlobSheetPaste!$H$3:$P$1269,6,FALSE)</f>
        <v>2004</v>
      </c>
      <c r="Q859" s="20" t="str">
        <f>VLOOKUP($K859,GlobSheetPaste!$H$3:$P$1269,7,FALSE)</f>
        <v>LC</v>
      </c>
      <c r="R859" s="20" t="str">
        <f>VLOOKUP($K859,GlobSheetPaste!$H$3:$P$1269,8,FALSE)</f>
        <v>NA</v>
      </c>
      <c r="S859" s="20" t="str">
        <f t="shared" si="953"/>
        <v>non-genuine change</v>
      </c>
      <c r="T859" s="20" t="b">
        <f t="shared" si="859"/>
        <v>0</v>
      </c>
      <c r="U859" s="22">
        <f>VLOOKUP($K859,GlobSheetPaste!$H$3:$P$1269,9,FALSE)</f>
        <v>43891</v>
      </c>
      <c r="V859" s="19">
        <v>120</v>
      </c>
      <c r="W859" s="19">
        <v>2000</v>
      </c>
      <c r="X859" s="2" t="b">
        <f t="shared" ref="X859:Y859" si="961">ISNUMBER(V859)</f>
        <v>1</v>
      </c>
      <c r="Y859" s="2" t="b">
        <f t="shared" si="961"/>
        <v>1</v>
      </c>
      <c r="Z859" s="2" t="s">
        <v>89</v>
      </c>
      <c r="AB859" s="2" t="s">
        <v>178</v>
      </c>
      <c r="AC859" s="24" t="str">
        <f ca="1">IFERROR(__xludf.DUMMYFUNCTION("SPLIT(AB859,""_"")"),"Deepwater")</f>
        <v>Deepwater</v>
      </c>
      <c r="AD859" s="24"/>
      <c r="AE859" s="24">
        <f>VLOOKUP(J859,rangearea210527!$B$2:$C$1159,2,TRUE)</f>
        <v>96338.502429999993</v>
      </c>
      <c r="AF859" s="26" t="s">
        <v>118</v>
      </c>
      <c r="AG859" s="26">
        <v>126</v>
      </c>
      <c r="AH859" s="26" t="s">
        <v>84</v>
      </c>
      <c r="AI859" s="26" t="s">
        <v>91</v>
      </c>
      <c r="AJ859" s="27" t="s">
        <v>1713</v>
      </c>
      <c r="AK859" s="27"/>
      <c r="AL859" s="26">
        <v>8</v>
      </c>
      <c r="AM859" s="26">
        <v>1</v>
      </c>
      <c r="AN859" s="26">
        <v>0</v>
      </c>
      <c r="AO859" s="29">
        <v>0</v>
      </c>
      <c r="AP859" s="30"/>
      <c r="AQ859" s="30"/>
      <c r="AR859" s="30"/>
      <c r="AS859" s="1">
        <v>0</v>
      </c>
      <c r="AU859" s="1"/>
      <c r="AV859" s="1"/>
      <c r="AW859" s="1">
        <v>0</v>
      </c>
      <c r="AX859" s="1">
        <v>0</v>
      </c>
      <c r="AY859" s="1">
        <v>1</v>
      </c>
      <c r="BC859" s="1">
        <v>1</v>
      </c>
      <c r="BH859" s="1">
        <v>1</v>
      </c>
      <c r="BJ859" s="1">
        <v>1</v>
      </c>
      <c r="BL859" s="1">
        <v>1</v>
      </c>
      <c r="BM859" s="1"/>
      <c r="BN859" s="1"/>
      <c r="BO859" s="1"/>
      <c r="BP859" s="1"/>
      <c r="BQ859" s="1"/>
      <c r="BR859" s="1"/>
      <c r="BS859" s="1"/>
      <c r="BT859" s="1"/>
      <c r="BU859" s="1"/>
      <c r="BV859" s="1">
        <v>1</v>
      </c>
      <c r="BW859" s="1">
        <v>0</v>
      </c>
    </row>
    <row r="860" spans="1:75" ht="15.75" hidden="1" customHeight="1" x14ac:dyDescent="0.3">
      <c r="A860" s="2">
        <v>852</v>
      </c>
      <c r="B860" s="2">
        <v>1</v>
      </c>
      <c r="C860" s="2" t="s">
        <v>1392</v>
      </c>
      <c r="D860" s="1">
        <v>12</v>
      </c>
      <c r="E860" s="2" t="str">
        <f t="shared" si="857"/>
        <v>12_Rajiformes</v>
      </c>
      <c r="F860" s="2" t="s">
        <v>1705</v>
      </c>
      <c r="G860" s="2" t="s">
        <v>2038</v>
      </c>
      <c r="H860" s="2" t="s">
        <v>2054</v>
      </c>
      <c r="I860" s="2" t="s">
        <v>2112</v>
      </c>
      <c r="J860" s="2" t="s">
        <v>2113</v>
      </c>
      <c r="K860" s="19" t="str">
        <f t="shared" si="858"/>
        <v>Bathyraja meridionalis</v>
      </c>
      <c r="L860" s="20">
        <f>VLOOKUP($K860,GlobSheetPaste!$H$3:$P$1269,2,FALSE)</f>
        <v>161619</v>
      </c>
      <c r="M860" s="20">
        <f>VLOOKUP($K860,GlobSheetPaste!$H$3:$P$1269,3,FALSE)</f>
        <v>124516249</v>
      </c>
      <c r="N860" s="20" t="str">
        <f>VLOOKUP($K860,GlobSheetPaste!$H$3:$P$1269,4,FALSE)</f>
        <v>published</v>
      </c>
      <c r="O860" s="20" t="str">
        <f>VLOOKUP($K860,GlobSheetPaste!$H$3:$P$1269,5,FALSE)</f>
        <v>DD</v>
      </c>
      <c r="P860" s="20">
        <f>VLOOKUP($K860,GlobSheetPaste!$H$3:$P$1269,6,FALSE)</f>
        <v>2008</v>
      </c>
      <c r="Q860" s="20" t="str">
        <f>VLOOKUP($K860,GlobSheetPaste!$H$3:$P$1269,7,FALSE)</f>
        <v>LC</v>
      </c>
      <c r="R860" s="20" t="str">
        <f>VLOOKUP($K860,GlobSheetPaste!$H$3:$P$1269,8,FALSE)</f>
        <v>NA</v>
      </c>
      <c r="S860" s="20" t="str">
        <f t="shared" si="953"/>
        <v>non-genuine change</v>
      </c>
      <c r="T860" s="20" t="b">
        <f t="shared" si="859"/>
        <v>0</v>
      </c>
      <c r="U860" s="22">
        <f>VLOOKUP($K860,GlobSheetPaste!$H$3:$P$1269,9,FALSE)</f>
        <v>43891</v>
      </c>
      <c r="V860" s="19">
        <v>65</v>
      </c>
      <c r="W860" s="19">
        <v>2240</v>
      </c>
      <c r="X860" s="2" t="b">
        <f t="shared" ref="X860:Y860" si="962">ISNUMBER(V860)</f>
        <v>1</v>
      </c>
      <c r="Y860" s="2" t="b">
        <f t="shared" si="962"/>
        <v>1</v>
      </c>
      <c r="Z860" s="2" t="s">
        <v>89</v>
      </c>
      <c r="AB860" s="2" t="s">
        <v>178</v>
      </c>
      <c r="AC860" s="24" t="str">
        <f ca="1">IFERROR(__xludf.DUMMYFUNCTION("SPLIT(AB860,""_"")"),"Deepwater")</f>
        <v>Deepwater</v>
      </c>
      <c r="AD860" s="24"/>
      <c r="AE860" s="24">
        <f>VLOOKUP(J860,rangearea210527!$B$2:$C$1159,2,TRUE)</f>
        <v>775895.91429999995</v>
      </c>
      <c r="AF860" s="26"/>
      <c r="AG860" s="26">
        <v>150</v>
      </c>
      <c r="AH860" s="26" t="s">
        <v>84</v>
      </c>
      <c r="AI860" s="26" t="s">
        <v>91</v>
      </c>
      <c r="AJ860" s="27" t="s">
        <v>1713</v>
      </c>
      <c r="AK860" s="27"/>
      <c r="AL860" s="26"/>
      <c r="AM860" s="26">
        <v>1</v>
      </c>
      <c r="AN860" s="26">
        <v>0</v>
      </c>
      <c r="AO860" s="29">
        <v>0</v>
      </c>
      <c r="AP860" s="30"/>
      <c r="AQ860" s="30"/>
      <c r="AR860" s="30"/>
      <c r="AS860" s="1">
        <v>0</v>
      </c>
      <c r="AU860" s="1">
        <v>1</v>
      </c>
      <c r="AV860" s="1"/>
      <c r="AW860" s="1">
        <v>0</v>
      </c>
      <c r="AX860" s="1">
        <v>0</v>
      </c>
      <c r="AY860" s="1">
        <v>1</v>
      </c>
      <c r="BC860" s="1">
        <v>1</v>
      </c>
      <c r="BJ860" s="1">
        <v>1</v>
      </c>
      <c r="BK860" s="1"/>
      <c r="BL860" s="1">
        <v>1</v>
      </c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>
        <v>0</v>
      </c>
    </row>
    <row r="861" spans="1:75" ht="15.75" hidden="1" customHeight="1" x14ac:dyDescent="0.3">
      <c r="A861" s="2">
        <v>853</v>
      </c>
      <c r="B861" s="2">
        <v>1</v>
      </c>
      <c r="C861" s="2" t="s">
        <v>1392</v>
      </c>
      <c r="D861" s="1">
        <v>12</v>
      </c>
      <c r="E861" s="2" t="str">
        <f t="shared" si="857"/>
        <v>12_Rajiformes</v>
      </c>
      <c r="F861" s="2" t="s">
        <v>1705</v>
      </c>
      <c r="G861" s="2" t="s">
        <v>2038</v>
      </c>
      <c r="H861" s="2" t="s">
        <v>2054</v>
      </c>
      <c r="I861" s="2" t="s">
        <v>2114</v>
      </c>
      <c r="J861" s="2" t="s">
        <v>2115</v>
      </c>
      <c r="K861" s="19" t="str">
        <f t="shared" si="858"/>
        <v>Bathyraja microtrachys</v>
      </c>
      <c r="L861" s="20">
        <f>VLOOKUP($K861,GlobSheetPaste!$H$3:$P$1269,2,FALSE)</f>
        <v>161683</v>
      </c>
      <c r="M861" s="20">
        <f>VLOOKUP($K861,GlobSheetPaste!$H$3:$P$1269,3,FALSE)</f>
        <v>80675182</v>
      </c>
      <c r="N861" s="20" t="str">
        <f>VLOOKUP($K861,GlobSheetPaste!$H$3:$P$1269,4,FALSE)</f>
        <v>published</v>
      </c>
      <c r="O861" s="20" t="str">
        <f>VLOOKUP($K861,GlobSheetPaste!$H$3:$P$1269,5,FALSE)</f>
        <v>LC</v>
      </c>
      <c r="P861" s="20">
        <f>VLOOKUP($K861,GlobSheetPaste!$H$3:$P$1269,6,FALSE)</f>
        <v>2004</v>
      </c>
      <c r="Q861" s="20" t="str">
        <f>VLOOKUP($K861,GlobSheetPaste!$H$3:$P$1269,7,FALSE)</f>
        <v>LC</v>
      </c>
      <c r="R861" s="20" t="str">
        <f>VLOOKUP($K861,GlobSheetPaste!$H$3:$P$1269,8,FALSE)</f>
        <v>NA</v>
      </c>
      <c r="S861" s="20" t="str">
        <f t="shared" si="953"/>
        <v>NoChange</v>
      </c>
      <c r="T861" s="20" t="b">
        <f t="shared" si="859"/>
        <v>0</v>
      </c>
      <c r="U861" s="20">
        <f>VLOOKUP($K861,GlobSheetPaste!$H$3:$P$1269,9,FALSE)</f>
        <v>2015</v>
      </c>
      <c r="V861" s="19">
        <v>1995</v>
      </c>
      <c r="W861" s="19">
        <v>3100</v>
      </c>
      <c r="X861" s="2" t="b">
        <f t="shared" ref="X861:Y861" si="963">ISNUMBER(V861)</f>
        <v>1</v>
      </c>
      <c r="Y861" s="2" t="b">
        <f t="shared" si="963"/>
        <v>1</v>
      </c>
      <c r="Z861" s="2" t="s">
        <v>2046</v>
      </c>
      <c r="AB861" s="2" t="s">
        <v>178</v>
      </c>
      <c r="AC861" s="24" t="str">
        <f ca="1">IFERROR(__xludf.DUMMYFUNCTION("SPLIT(AB861,""_"")"),"Deepwater")</f>
        <v>Deepwater</v>
      </c>
      <c r="AD861" s="24"/>
      <c r="AE861" s="24">
        <f>VLOOKUP(J861,rangearea210527!$B$2:$C$1159,2,TRUE)</f>
        <v>42324.260399999999</v>
      </c>
      <c r="AF861" s="26" t="s">
        <v>118</v>
      </c>
      <c r="AG861" s="26">
        <v>70</v>
      </c>
      <c r="AH861" s="26" t="s">
        <v>84</v>
      </c>
      <c r="AI861" s="26" t="s">
        <v>98</v>
      </c>
      <c r="AJ861" s="27" t="s">
        <v>1710</v>
      </c>
      <c r="AK861" s="27"/>
      <c r="AL861" s="26"/>
      <c r="AM861" s="26">
        <v>1</v>
      </c>
      <c r="AN861" s="26">
        <v>0</v>
      </c>
      <c r="AO861" s="29">
        <v>0</v>
      </c>
      <c r="AP861" s="30"/>
      <c r="AQ861" s="26">
        <v>1</v>
      </c>
      <c r="AR861" s="30"/>
      <c r="AS861" s="1">
        <v>0</v>
      </c>
      <c r="AU861" s="1"/>
      <c r="AV861" s="1"/>
      <c r="AW861" s="1">
        <v>0</v>
      </c>
      <c r="AX861" s="1">
        <v>0</v>
      </c>
      <c r="AY861" s="1">
        <v>1</v>
      </c>
      <c r="BC861" s="1">
        <v>1</v>
      </c>
      <c r="BH861" s="1">
        <v>1</v>
      </c>
      <c r="BJ861" s="1">
        <v>1</v>
      </c>
      <c r="BL861" s="1">
        <v>1</v>
      </c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>
        <v>0</v>
      </c>
    </row>
    <row r="862" spans="1:75" ht="15.75" hidden="1" customHeight="1" x14ac:dyDescent="0.3">
      <c r="A862" s="2">
        <v>854</v>
      </c>
      <c r="B862" s="2">
        <v>1</v>
      </c>
      <c r="C862" s="2" t="s">
        <v>1392</v>
      </c>
      <c r="D862" s="1">
        <v>12</v>
      </c>
      <c r="E862" s="2" t="str">
        <f t="shared" si="857"/>
        <v>12_Rajiformes</v>
      </c>
      <c r="F862" s="2" t="s">
        <v>1705</v>
      </c>
      <c r="G862" s="2" t="s">
        <v>2038</v>
      </c>
      <c r="H862" s="2" t="s">
        <v>2054</v>
      </c>
      <c r="I862" s="2" t="s">
        <v>2116</v>
      </c>
      <c r="J862" s="2" t="s">
        <v>2117</v>
      </c>
      <c r="K862" s="19" t="str">
        <f t="shared" si="858"/>
        <v>Bathyraja minispinosa</v>
      </c>
      <c r="L862" s="20">
        <f>VLOOKUP($K862,GlobSheetPaste!$H$3:$P$1269,2,FALSE)</f>
        <v>161381</v>
      </c>
      <c r="M862" s="20">
        <f>VLOOKUP($K862,GlobSheetPaste!$H$3:$P$1269,3,FALSE)</f>
        <v>80675345</v>
      </c>
      <c r="N862" s="20" t="str">
        <f>VLOOKUP($K862,GlobSheetPaste!$H$3:$P$1269,4,FALSE)</f>
        <v>published</v>
      </c>
      <c r="O862" s="20" t="str">
        <f>VLOOKUP($K862,GlobSheetPaste!$H$3:$P$1269,5,FALSE)</f>
        <v>LC</v>
      </c>
      <c r="P862" s="20">
        <f>VLOOKUP($K862,GlobSheetPaste!$H$3:$P$1269,6,FALSE)</f>
        <v>2004</v>
      </c>
      <c r="Q862" s="20" t="str">
        <f>VLOOKUP($K862,GlobSheetPaste!$H$3:$P$1269,7,FALSE)</f>
        <v>LC</v>
      </c>
      <c r="R862" s="20" t="str">
        <f>VLOOKUP($K862,GlobSheetPaste!$H$3:$P$1269,8,FALSE)</f>
        <v>NA</v>
      </c>
      <c r="S862" s="20" t="str">
        <f t="shared" si="953"/>
        <v>NoChange</v>
      </c>
      <c r="T862" s="20" t="b">
        <f t="shared" si="859"/>
        <v>0</v>
      </c>
      <c r="U862" s="20">
        <f>VLOOKUP($K862,GlobSheetPaste!$H$3:$P$1269,9,FALSE)</f>
        <v>2015</v>
      </c>
      <c r="V862" s="19">
        <v>150</v>
      </c>
      <c r="W862" s="19">
        <v>1420</v>
      </c>
      <c r="X862" s="2" t="b">
        <f t="shared" ref="X862:Y862" si="964">ISNUMBER(V862)</f>
        <v>1</v>
      </c>
      <c r="Y862" s="2" t="b">
        <f t="shared" si="964"/>
        <v>1</v>
      </c>
      <c r="Z862" s="2" t="s">
        <v>89</v>
      </c>
      <c r="AB862" s="2" t="s">
        <v>178</v>
      </c>
      <c r="AC862" s="24" t="str">
        <f ca="1">IFERROR(__xludf.DUMMYFUNCTION("SPLIT(AB862,""_"")"),"Deepwater")</f>
        <v>Deepwater</v>
      </c>
      <c r="AD862" s="24"/>
      <c r="AE862" s="24">
        <f>VLOOKUP(J862,rangearea210527!$B$2:$C$1159,2,TRUE)</f>
        <v>947114.16910000006</v>
      </c>
      <c r="AF862" s="26"/>
      <c r="AG862" s="26">
        <v>89.5</v>
      </c>
      <c r="AH862" s="26" t="s">
        <v>84</v>
      </c>
      <c r="AI862" s="26" t="s">
        <v>98</v>
      </c>
      <c r="AJ862" s="27" t="s">
        <v>1710</v>
      </c>
      <c r="AK862" s="27"/>
      <c r="AL862" s="26" t="s">
        <v>2118</v>
      </c>
      <c r="AM862" s="26">
        <v>1</v>
      </c>
      <c r="AN862" s="26">
        <v>0</v>
      </c>
      <c r="AO862" s="29">
        <v>0</v>
      </c>
      <c r="AP862" s="30"/>
      <c r="AQ862" s="26">
        <v>1</v>
      </c>
      <c r="AR862" s="30"/>
      <c r="AS862" s="1">
        <v>0</v>
      </c>
      <c r="AU862" s="1"/>
      <c r="AV862" s="1"/>
      <c r="AW862" s="1">
        <v>0</v>
      </c>
      <c r="AX862" s="1">
        <v>0</v>
      </c>
      <c r="AY862" s="1">
        <v>1</v>
      </c>
      <c r="BC862" s="1">
        <v>1</v>
      </c>
      <c r="BJ862" s="1">
        <v>1</v>
      </c>
      <c r="BL862" s="1">
        <v>1</v>
      </c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>
        <v>0</v>
      </c>
    </row>
    <row r="863" spans="1:75" ht="15.75" hidden="1" customHeight="1" x14ac:dyDescent="0.3">
      <c r="A863" s="2">
        <v>855</v>
      </c>
      <c r="B863" s="2">
        <v>1</v>
      </c>
      <c r="C863" s="2" t="s">
        <v>1392</v>
      </c>
      <c r="D863" s="1">
        <v>12</v>
      </c>
      <c r="E863" s="2" t="str">
        <f t="shared" si="857"/>
        <v>12_Rajiformes</v>
      </c>
      <c r="F863" s="2" t="s">
        <v>1705</v>
      </c>
      <c r="G863" s="2" t="s">
        <v>2038</v>
      </c>
      <c r="H863" s="2" t="s">
        <v>2054</v>
      </c>
      <c r="I863" s="2" t="s">
        <v>2119</v>
      </c>
      <c r="J863" s="2" t="s">
        <v>2120</v>
      </c>
      <c r="K863" s="19" t="str">
        <f t="shared" si="858"/>
        <v>Bathyraja multispinis</v>
      </c>
      <c r="L863" s="20">
        <f>VLOOKUP($K863,GlobSheetPaste!$H$3:$P$1269,2,FALSE)</f>
        <v>63144</v>
      </c>
      <c r="M863" s="20">
        <f>VLOOKUP($K863,GlobSheetPaste!$H$3:$P$1269,3,FALSE)</f>
        <v>3121878</v>
      </c>
      <c r="N863" s="20" t="str">
        <f>VLOOKUP($K863,GlobSheetPaste!$H$3:$P$1269,4,FALSE)</f>
        <v>published</v>
      </c>
      <c r="O863" s="20" t="str">
        <f>VLOOKUP($K863,GlobSheetPaste!$H$3:$P$1269,5,FALSE)</f>
        <v>NT</v>
      </c>
      <c r="P863" s="20">
        <f>VLOOKUP($K863,GlobSheetPaste!$H$3:$P$1269,6,FALSE)</f>
        <v>2007</v>
      </c>
      <c r="Q863" s="20" t="str">
        <f>VLOOKUP($K863,GlobSheetPaste!$H$3:$P$1269,7,FALSE)</f>
        <v>NT</v>
      </c>
      <c r="R863" s="20" t="str">
        <f>VLOOKUP($K863,GlobSheetPaste!$H$3:$P$1269,8,FALSE)</f>
        <v>A2bd</v>
      </c>
      <c r="S863" s="20" t="str">
        <f t="shared" si="953"/>
        <v>NoChange</v>
      </c>
      <c r="T863" s="20" t="b">
        <f t="shared" si="859"/>
        <v>0</v>
      </c>
      <c r="U863" s="22">
        <f>VLOOKUP($K863,GlobSheetPaste!$H$3:$P$1269,9,FALSE)</f>
        <v>43891</v>
      </c>
      <c r="V863" s="19">
        <v>72</v>
      </c>
      <c r="W863" s="19">
        <v>740</v>
      </c>
      <c r="X863" s="2" t="b">
        <f t="shared" ref="X863:Y863" si="965">ISNUMBER(V863)</f>
        <v>1</v>
      </c>
      <c r="Y863" s="2" t="b">
        <f t="shared" si="965"/>
        <v>1</v>
      </c>
      <c r="Z863" s="2" t="s">
        <v>89</v>
      </c>
      <c r="AB863" s="2" t="s">
        <v>278</v>
      </c>
      <c r="AC863" s="24" t="str">
        <f ca="1">IFERROR(__xludf.DUMMYFUNCTION("SPLIT(AB863,""_"")"),"Deepwater")</f>
        <v>Deepwater</v>
      </c>
      <c r="AD863" s="24" t="str">
        <f ca="1">IFERROR(__xludf.DUMMYFUNCTION("""COMPUTED_VALUE"""),"Coastal")</f>
        <v>Coastal</v>
      </c>
      <c r="AE863" s="24">
        <f>VLOOKUP(J863,rangearea210527!$B$2:$C$1159,2,TRUE)</f>
        <v>1115224.7609999999</v>
      </c>
      <c r="AF863" s="26"/>
      <c r="AG863" s="26">
        <v>126</v>
      </c>
      <c r="AH863" s="26" t="s">
        <v>84</v>
      </c>
      <c r="AI863" s="26" t="s">
        <v>91</v>
      </c>
      <c r="AJ863" s="27" t="s">
        <v>1713</v>
      </c>
      <c r="AK863" s="27"/>
      <c r="AL863" s="26">
        <v>15</v>
      </c>
      <c r="AM863" s="26">
        <v>1</v>
      </c>
      <c r="AN863" s="26">
        <v>0</v>
      </c>
      <c r="AO863" s="29">
        <v>0</v>
      </c>
      <c r="AP863" s="30"/>
      <c r="AQ863" s="30"/>
      <c r="AR863" s="30"/>
      <c r="AS863" s="1">
        <v>0</v>
      </c>
      <c r="AU863" s="1">
        <v>1</v>
      </c>
      <c r="AV863" s="1"/>
      <c r="AW863" s="1">
        <v>1</v>
      </c>
      <c r="AX863" s="1">
        <v>1</v>
      </c>
      <c r="AY863" s="1">
        <v>1</v>
      </c>
      <c r="BC863" s="1">
        <v>1</v>
      </c>
      <c r="BJ863" s="1">
        <v>1</v>
      </c>
      <c r="BL863" s="1">
        <v>1</v>
      </c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>
        <v>0</v>
      </c>
    </row>
    <row r="864" spans="1:75" ht="15.75" hidden="1" customHeight="1" x14ac:dyDescent="0.3">
      <c r="A864" s="2">
        <v>856</v>
      </c>
      <c r="B864" s="2">
        <v>1</v>
      </c>
      <c r="C864" s="2" t="s">
        <v>1392</v>
      </c>
      <c r="D864" s="1">
        <v>12</v>
      </c>
      <c r="E864" s="2" t="str">
        <f t="shared" si="857"/>
        <v>12_Rajiformes</v>
      </c>
      <c r="F864" s="2" t="s">
        <v>1705</v>
      </c>
      <c r="G864" s="2" t="s">
        <v>2038</v>
      </c>
      <c r="H864" s="2" t="s">
        <v>2054</v>
      </c>
      <c r="I864" s="2" t="s">
        <v>2121</v>
      </c>
      <c r="J864" s="2" t="s">
        <v>2122</v>
      </c>
      <c r="K864" s="19" t="str">
        <f t="shared" si="858"/>
        <v>Bathyraja murrayi</v>
      </c>
      <c r="L864" s="20">
        <f>VLOOKUP($K864,GlobSheetPaste!$H$3:$P$1269,2,FALSE)</f>
        <v>161391</v>
      </c>
      <c r="M864" s="20">
        <f>VLOOKUP($K864,GlobSheetPaste!$H$3:$P$1269,3,FALSE)</f>
        <v>124476273</v>
      </c>
      <c r="N864" s="20" t="str">
        <f>VLOOKUP($K864,GlobSheetPaste!$H$3:$P$1269,4,FALSE)</f>
        <v>published</v>
      </c>
      <c r="O864" s="20" t="str">
        <f>VLOOKUP($K864,GlobSheetPaste!$H$3:$P$1269,5,FALSE)</f>
        <v>NT</v>
      </c>
      <c r="P864" s="20">
        <f>VLOOKUP($K864,GlobSheetPaste!$H$3:$P$1269,6,FALSE)</f>
        <v>2004</v>
      </c>
      <c r="Q864" s="20" t="str">
        <f>VLOOKUP($K864,GlobSheetPaste!$H$3:$P$1269,7,FALSE)</f>
        <v>LC</v>
      </c>
      <c r="R864" s="20" t="str">
        <f>VLOOKUP($K864,GlobSheetPaste!$H$3:$P$1269,8,FALSE)</f>
        <v>NA</v>
      </c>
      <c r="S864" s="20" t="str">
        <f t="shared" si="953"/>
        <v>non-genuine change</v>
      </c>
      <c r="T864" s="20" t="b">
        <f t="shared" si="859"/>
        <v>0</v>
      </c>
      <c r="U864" s="22">
        <f>VLOOKUP($K864,GlobSheetPaste!$H$3:$P$1269,9,FALSE)</f>
        <v>43891</v>
      </c>
      <c r="V864" s="19">
        <v>20</v>
      </c>
      <c r="W864" s="19">
        <v>800</v>
      </c>
      <c r="X864" s="2" t="b">
        <f t="shared" ref="X864:Y864" si="966">ISNUMBER(V864)</f>
        <v>1</v>
      </c>
      <c r="Y864" s="2" t="b">
        <f t="shared" si="966"/>
        <v>1</v>
      </c>
      <c r="Z864" s="2" t="s">
        <v>89</v>
      </c>
      <c r="AB864" s="2" t="s">
        <v>278</v>
      </c>
      <c r="AC864" s="24" t="str">
        <f ca="1">IFERROR(__xludf.DUMMYFUNCTION("SPLIT(AB864,""_"")"),"Deepwater")</f>
        <v>Deepwater</v>
      </c>
      <c r="AD864" s="24" t="str">
        <f ca="1">IFERROR(__xludf.DUMMYFUNCTION("""COMPUTED_VALUE"""),"Coastal")</f>
        <v>Coastal</v>
      </c>
      <c r="AE864" s="24">
        <f>VLOOKUP(J864,rangearea210527!$B$2:$C$1159,2,TRUE)</f>
        <v>117879.4143</v>
      </c>
      <c r="AF864" s="26" t="s">
        <v>118</v>
      </c>
      <c r="AG864" s="26">
        <v>60</v>
      </c>
      <c r="AH864" s="26" t="s">
        <v>84</v>
      </c>
      <c r="AI864" s="26" t="s">
        <v>98</v>
      </c>
      <c r="AJ864" s="27" t="s">
        <v>1710</v>
      </c>
      <c r="AK864" s="27"/>
      <c r="AL864" s="26">
        <v>11.5</v>
      </c>
      <c r="AM864" s="26">
        <v>1</v>
      </c>
      <c r="AN864" s="26">
        <v>0</v>
      </c>
      <c r="AO864" s="29">
        <v>0</v>
      </c>
      <c r="AP864" s="30"/>
      <c r="AQ864" s="30"/>
      <c r="AR864" s="30"/>
      <c r="AS864" s="1">
        <v>0</v>
      </c>
      <c r="AU864" s="1"/>
      <c r="AV864" s="1"/>
      <c r="AW864" s="1">
        <v>1</v>
      </c>
      <c r="AX864" s="1">
        <v>1</v>
      </c>
      <c r="AY864" s="1">
        <v>1</v>
      </c>
      <c r="BC864" s="1">
        <v>1</v>
      </c>
      <c r="BH864" s="1">
        <v>1</v>
      </c>
      <c r="BJ864" s="1">
        <v>1</v>
      </c>
      <c r="BK864" s="1"/>
      <c r="BL864" s="1">
        <v>1</v>
      </c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>
        <v>0</v>
      </c>
    </row>
    <row r="865" spans="1:75" ht="15.75" hidden="1" customHeight="1" x14ac:dyDescent="0.3">
      <c r="A865" s="2">
        <v>857</v>
      </c>
      <c r="B865" s="2">
        <v>1</v>
      </c>
      <c r="C865" s="2" t="s">
        <v>1392</v>
      </c>
      <c r="D865" s="1">
        <v>12</v>
      </c>
      <c r="E865" s="2" t="str">
        <f t="shared" si="857"/>
        <v>12_Rajiformes</v>
      </c>
      <c r="F865" s="2" t="s">
        <v>1705</v>
      </c>
      <c r="G865" s="2" t="s">
        <v>2038</v>
      </c>
      <c r="H865" s="2" t="s">
        <v>2054</v>
      </c>
      <c r="I865" s="2" t="s">
        <v>2123</v>
      </c>
      <c r="J865" s="2" t="s">
        <v>2124</v>
      </c>
      <c r="K865" s="19" t="str">
        <f t="shared" si="858"/>
        <v>Bathyraja pacifica</v>
      </c>
      <c r="L865" s="20">
        <f>VLOOKUP($K865,GlobSheetPaste!$H$3:$P$1269,2,FALSE)</f>
        <v>116863801</v>
      </c>
      <c r="M865" s="20">
        <f>VLOOKUP($K865,GlobSheetPaste!$H$3:$P$1269,3,FALSE)</f>
        <v>116863826</v>
      </c>
      <c r="N865" s="20" t="str">
        <f>VLOOKUP($K865,GlobSheetPaste!$H$3:$P$1269,4,FALSE)</f>
        <v>published</v>
      </c>
      <c r="O865" s="20" t="str">
        <f>VLOOKUP($K865,GlobSheetPaste!$H$3:$P$1269,5,FALSE)</f>
        <v>NE</v>
      </c>
      <c r="P865" s="20" t="str">
        <f>VLOOKUP($K865,GlobSheetPaste!$H$3:$P$1269,6,FALSE)</f>
        <v>NA</v>
      </c>
      <c r="Q865" s="20" t="str">
        <f>VLOOKUP($K865,GlobSheetPaste!$H$3:$P$1269,7,FALSE)</f>
        <v>LC</v>
      </c>
      <c r="R865" s="20" t="str">
        <f>VLOOKUP($K865,GlobSheetPaste!$H$3:$P$1269,8,FALSE)</f>
        <v>NA</v>
      </c>
      <c r="S865" s="1" t="s">
        <v>117</v>
      </c>
      <c r="T865" s="20" t="b">
        <f t="shared" si="859"/>
        <v>0</v>
      </c>
      <c r="U865" s="20">
        <f>VLOOKUP($K865,GlobSheetPaste!$H$3:$P$1269,9,FALSE)</f>
        <v>2017</v>
      </c>
      <c r="V865" s="19">
        <v>1760</v>
      </c>
      <c r="W865" s="19">
        <v>1790</v>
      </c>
      <c r="X865" s="2" t="b">
        <f t="shared" ref="X865:Y865" si="967">ISNUMBER(V865)</f>
        <v>1</v>
      </c>
      <c r="Y865" s="2" t="b">
        <f t="shared" si="967"/>
        <v>1</v>
      </c>
      <c r="Z865" s="2" t="s">
        <v>2046</v>
      </c>
      <c r="AB865" s="2" t="s">
        <v>178</v>
      </c>
      <c r="AC865" s="24" t="str">
        <f ca="1">IFERROR(__xludf.DUMMYFUNCTION("SPLIT(AB865,""_"")"),"Deepwater")</f>
        <v>Deepwater</v>
      </c>
      <c r="AD865" s="24"/>
      <c r="AE865" s="24">
        <f>VLOOKUP(J865,rangearea210527!$B$2:$C$1159,2,TRUE)</f>
        <v>1083.776263</v>
      </c>
      <c r="AF865" s="26" t="s">
        <v>118</v>
      </c>
      <c r="AG865" s="26">
        <v>122</v>
      </c>
      <c r="AH865" s="26" t="s">
        <v>84</v>
      </c>
      <c r="AI865" s="26" t="s">
        <v>91</v>
      </c>
      <c r="AJ865" s="27" t="s">
        <v>1713</v>
      </c>
      <c r="AK865" s="27"/>
      <c r="AL865" s="26"/>
      <c r="AM865" s="26">
        <v>1</v>
      </c>
      <c r="AN865" s="26">
        <v>0</v>
      </c>
      <c r="AO865" s="29">
        <v>0</v>
      </c>
      <c r="AP865" s="30"/>
      <c r="AQ865" s="30"/>
      <c r="AR865" s="30"/>
      <c r="AS865" s="1">
        <v>0</v>
      </c>
      <c r="AU865" s="1"/>
      <c r="AV865" s="1"/>
      <c r="AW865" s="1">
        <v>0</v>
      </c>
      <c r="AX865" s="1">
        <v>0</v>
      </c>
      <c r="AY865" s="1">
        <v>1</v>
      </c>
      <c r="BC865" s="1">
        <v>1</v>
      </c>
      <c r="BH865" s="1">
        <v>1</v>
      </c>
      <c r="BJ865" s="1">
        <v>1</v>
      </c>
      <c r="BL865" s="1">
        <v>1</v>
      </c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>
        <v>0</v>
      </c>
    </row>
    <row r="866" spans="1:75" ht="15.75" hidden="1" customHeight="1" x14ac:dyDescent="0.3">
      <c r="A866" s="2">
        <v>858</v>
      </c>
      <c r="B866" s="2">
        <v>1</v>
      </c>
      <c r="C866" s="2" t="s">
        <v>1392</v>
      </c>
      <c r="D866" s="1">
        <v>12</v>
      </c>
      <c r="E866" s="2" t="str">
        <f t="shared" si="857"/>
        <v>12_Rajiformes</v>
      </c>
      <c r="F866" s="2" t="s">
        <v>1705</v>
      </c>
      <c r="G866" s="2" t="s">
        <v>2038</v>
      </c>
      <c r="H866" s="2" t="s">
        <v>2054</v>
      </c>
      <c r="I866" s="2" t="s">
        <v>2125</v>
      </c>
      <c r="J866" s="2" t="s">
        <v>2126</v>
      </c>
      <c r="K866" s="19" t="str">
        <f t="shared" si="858"/>
        <v>Bathyraja pallida</v>
      </c>
      <c r="L866" s="20">
        <f>VLOOKUP($K866,GlobSheetPaste!$H$3:$P$1269,2,FALSE)</f>
        <v>63115</v>
      </c>
      <c r="M866" s="20">
        <f>VLOOKUP($K866,GlobSheetPaste!$H$3:$P$1269,3,FALSE)</f>
        <v>124459671</v>
      </c>
      <c r="N866" s="20" t="str">
        <f>VLOOKUP($K866,GlobSheetPaste!$H$3:$P$1269,4,FALSE)</f>
        <v>published</v>
      </c>
      <c r="O866" s="20" t="str">
        <f>VLOOKUP($K866,GlobSheetPaste!$H$3:$P$1269,5,FALSE)</f>
        <v>LC</v>
      </c>
      <c r="P866" s="20">
        <f>VLOOKUP($K866,GlobSheetPaste!$H$3:$P$1269,6,FALSE)</f>
        <v>2007</v>
      </c>
      <c r="Q866" s="20" t="str">
        <f>VLOOKUP($K866,GlobSheetPaste!$H$3:$P$1269,7,FALSE)</f>
        <v>LC</v>
      </c>
      <c r="R866" s="20" t="str">
        <f>VLOOKUP($K866,GlobSheetPaste!$H$3:$P$1269,8,FALSE)</f>
        <v>NA</v>
      </c>
      <c r="S866" s="20" t="str">
        <f>IF(O866=Q866,"NoChange","non-genuine change")</f>
        <v>NoChange</v>
      </c>
      <c r="T866" s="20" t="b">
        <f t="shared" si="859"/>
        <v>0</v>
      </c>
      <c r="U866" s="22">
        <f>VLOOKUP($K866,GlobSheetPaste!$H$3:$P$1269,9,FALSE)</f>
        <v>43891</v>
      </c>
      <c r="V866" s="19">
        <v>1869</v>
      </c>
      <c r="W866" s="19">
        <v>3280</v>
      </c>
      <c r="X866" s="2" t="b">
        <f t="shared" ref="X866:Y866" si="968">ISNUMBER(V866)</f>
        <v>1</v>
      </c>
      <c r="Y866" s="2" t="b">
        <f t="shared" si="968"/>
        <v>1</v>
      </c>
      <c r="Z866" s="2" t="s">
        <v>89</v>
      </c>
      <c r="AB866" s="2" t="s">
        <v>178</v>
      </c>
      <c r="AC866" s="24" t="str">
        <f ca="1">IFERROR(__xludf.DUMMYFUNCTION("SPLIT(AB866,""_"")"),"Deepwater")</f>
        <v>Deepwater</v>
      </c>
      <c r="AD866" s="24"/>
      <c r="AE866" s="24">
        <f>VLOOKUP(J866,rangearea210527!$B$2:$C$1159,2,TRUE)</f>
        <v>4651.779552</v>
      </c>
      <c r="AF866" s="26" t="s">
        <v>118</v>
      </c>
      <c r="AG866" s="26">
        <v>162</v>
      </c>
      <c r="AH866" s="26" t="s">
        <v>84</v>
      </c>
      <c r="AI866" s="26" t="s">
        <v>91</v>
      </c>
      <c r="AJ866" s="27" t="s">
        <v>1713</v>
      </c>
      <c r="AK866" s="27"/>
      <c r="AL866" s="26"/>
      <c r="AM866" s="26">
        <v>1</v>
      </c>
      <c r="AN866" s="26">
        <v>0</v>
      </c>
      <c r="AO866" s="29">
        <v>0</v>
      </c>
      <c r="AP866" s="30"/>
      <c r="AQ866" s="30"/>
      <c r="AR866" s="30"/>
      <c r="AS866" s="1">
        <v>0</v>
      </c>
      <c r="AU866" s="1"/>
      <c r="AV866" s="1"/>
      <c r="AW866" s="1">
        <v>0</v>
      </c>
      <c r="AX866" s="1">
        <v>0</v>
      </c>
      <c r="AY866" s="1">
        <v>1</v>
      </c>
      <c r="BC866" s="1">
        <v>1</v>
      </c>
      <c r="BH866" s="1">
        <v>1</v>
      </c>
      <c r="BJ866" s="1">
        <v>1</v>
      </c>
      <c r="BL866" s="1">
        <v>1</v>
      </c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>
        <v>0</v>
      </c>
    </row>
    <row r="867" spans="1:75" ht="15.75" hidden="1" customHeight="1" x14ac:dyDescent="0.3">
      <c r="A867" s="2">
        <v>859</v>
      </c>
      <c r="B867" s="2">
        <v>1</v>
      </c>
      <c r="C867" s="2" t="s">
        <v>1392</v>
      </c>
      <c r="D867" s="1">
        <v>12</v>
      </c>
      <c r="E867" s="2" t="str">
        <f t="shared" si="857"/>
        <v>12_Rajiformes</v>
      </c>
      <c r="F867" s="2" t="s">
        <v>1705</v>
      </c>
      <c r="G867" s="2" t="s">
        <v>2038</v>
      </c>
      <c r="H867" s="2" t="s">
        <v>2054</v>
      </c>
      <c r="I867" s="2" t="s">
        <v>1537</v>
      </c>
      <c r="J867" s="2" t="s">
        <v>2127</v>
      </c>
      <c r="K867" s="19" t="str">
        <f t="shared" si="858"/>
        <v>Bathyraja panthera</v>
      </c>
      <c r="L867" s="20">
        <f>VLOOKUP($K867,GlobSheetPaste!$H$3:$P$1269,2,FALSE)</f>
        <v>80671020</v>
      </c>
      <c r="M867" s="20">
        <f>VLOOKUP($K867,GlobSheetPaste!$H$3:$P$1269,3,FALSE)</f>
        <v>80671026</v>
      </c>
      <c r="N867" s="20" t="str">
        <f>VLOOKUP($K867,GlobSheetPaste!$H$3:$P$1269,4,FALSE)</f>
        <v>published</v>
      </c>
      <c r="O867" s="20" t="str">
        <f>VLOOKUP($K867,GlobSheetPaste!$H$3:$P$1269,5,FALSE)</f>
        <v>NE</v>
      </c>
      <c r="P867" s="20" t="str">
        <f>VLOOKUP($K867,GlobSheetPaste!$H$3:$P$1269,6,FALSE)</f>
        <v>NA</v>
      </c>
      <c r="Q867" s="20" t="str">
        <f>VLOOKUP($K867,GlobSheetPaste!$H$3:$P$1269,7,FALSE)</f>
        <v>LC</v>
      </c>
      <c r="R867" s="20" t="str">
        <f>VLOOKUP($K867,GlobSheetPaste!$H$3:$P$1269,8,FALSE)</f>
        <v>NA</v>
      </c>
      <c r="S867" s="1" t="s">
        <v>117</v>
      </c>
      <c r="T867" s="20" t="b">
        <f t="shared" si="859"/>
        <v>0</v>
      </c>
      <c r="U867" s="20">
        <f>VLOOKUP($K867,GlobSheetPaste!$H$3:$P$1269,9,FALSE)</f>
        <v>2014</v>
      </c>
      <c r="V867" s="19">
        <v>51</v>
      </c>
      <c r="W867" s="19">
        <v>258</v>
      </c>
      <c r="X867" s="2" t="b">
        <f t="shared" ref="X867:Y867" si="969">ISNUMBER(V867)</f>
        <v>1</v>
      </c>
      <c r="Y867" s="2" t="b">
        <f t="shared" si="969"/>
        <v>1</v>
      </c>
      <c r="Z867" s="2" t="s">
        <v>89</v>
      </c>
      <c r="AB867" s="2" t="s">
        <v>83</v>
      </c>
      <c r="AC867" s="24" t="str">
        <f ca="1">IFERROR(__xludf.DUMMYFUNCTION("SPLIT(AB867,""_"")"),"Coastal")</f>
        <v>Coastal</v>
      </c>
      <c r="AD867" s="24"/>
      <c r="AE867" s="24">
        <f>VLOOKUP(J867,rangearea210527!$B$2:$C$1159,2,TRUE)</f>
        <v>9310.4028730000009</v>
      </c>
      <c r="AF867" s="26" t="s">
        <v>118</v>
      </c>
      <c r="AG867" s="26">
        <v>139</v>
      </c>
      <c r="AH867" s="26" t="s">
        <v>84</v>
      </c>
      <c r="AI867" s="26" t="s">
        <v>91</v>
      </c>
      <c r="AJ867" s="27" t="s">
        <v>1713</v>
      </c>
      <c r="AK867" s="27"/>
      <c r="AL867" s="26"/>
      <c r="AM867" s="26">
        <v>0</v>
      </c>
      <c r="AN867" s="26">
        <v>0</v>
      </c>
      <c r="AO867" s="29">
        <v>0</v>
      </c>
      <c r="AP867" s="30"/>
      <c r="AQ867" s="30"/>
      <c r="AR867" s="30"/>
      <c r="AS867" s="1">
        <v>0</v>
      </c>
      <c r="AU867" s="1"/>
      <c r="AV867" s="1"/>
      <c r="AW867" s="1">
        <v>1</v>
      </c>
      <c r="AX867" s="1">
        <v>1</v>
      </c>
      <c r="AY867" s="1">
        <v>1</v>
      </c>
      <c r="BA867" s="1">
        <v>1</v>
      </c>
      <c r="BH867" s="1">
        <v>1</v>
      </c>
      <c r="BJ867" s="1">
        <v>1</v>
      </c>
      <c r="BK867" s="1">
        <v>1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>
        <v>0</v>
      </c>
    </row>
    <row r="868" spans="1:75" ht="15.75" hidden="1" customHeight="1" x14ac:dyDescent="0.3">
      <c r="A868" s="2">
        <v>860</v>
      </c>
      <c r="B868" s="2">
        <v>1</v>
      </c>
      <c r="C868" s="2" t="s">
        <v>1392</v>
      </c>
      <c r="D868" s="1">
        <v>12</v>
      </c>
      <c r="E868" s="2" t="str">
        <f t="shared" si="857"/>
        <v>12_Rajiformes</v>
      </c>
      <c r="F868" s="2" t="s">
        <v>1705</v>
      </c>
      <c r="G868" s="2" t="s">
        <v>2038</v>
      </c>
      <c r="H868" s="2" t="s">
        <v>2054</v>
      </c>
      <c r="I868" s="2" t="s">
        <v>2128</v>
      </c>
      <c r="J868" s="2" t="s">
        <v>2129</v>
      </c>
      <c r="K868" s="19" t="str">
        <f t="shared" si="858"/>
        <v>Bathyraja papilionifera</v>
      </c>
      <c r="L868" s="20">
        <f>VLOOKUP($K868,GlobSheetPaste!$H$3:$P$1269,2,FALSE)</f>
        <v>63112</v>
      </c>
      <c r="M868" s="20">
        <f>VLOOKUP($K868,GlobSheetPaste!$H$3:$P$1269,3,FALSE)</f>
        <v>124459134</v>
      </c>
      <c r="N868" s="20" t="str">
        <f>VLOOKUP($K868,GlobSheetPaste!$H$3:$P$1269,4,FALSE)</f>
        <v>published</v>
      </c>
      <c r="O868" s="20" t="str">
        <f>VLOOKUP($K868,GlobSheetPaste!$H$3:$P$1269,5,FALSE)</f>
        <v>DD</v>
      </c>
      <c r="P868" s="20">
        <f>VLOOKUP($K868,GlobSheetPaste!$H$3:$P$1269,6,FALSE)</f>
        <v>2007</v>
      </c>
      <c r="Q868" s="20" t="str">
        <f>VLOOKUP($K868,GlobSheetPaste!$H$3:$P$1269,7,FALSE)</f>
        <v>LC</v>
      </c>
      <c r="R868" s="20" t="str">
        <f>VLOOKUP($K868,GlobSheetPaste!$H$3:$P$1269,8,FALSE)</f>
        <v>NA</v>
      </c>
      <c r="S868" s="20" t="str">
        <f t="shared" ref="S868:S887" si="970">IF(O868=Q868,"NoChange","non-genuine change")</f>
        <v>non-genuine change</v>
      </c>
      <c r="T868" s="20" t="b">
        <f t="shared" si="859"/>
        <v>0</v>
      </c>
      <c r="U868" s="22">
        <f>VLOOKUP($K868,GlobSheetPaste!$H$3:$P$1269,9,FALSE)</f>
        <v>43891</v>
      </c>
      <c r="V868" s="19">
        <v>637</v>
      </c>
      <c r="W868" s="19">
        <v>2000</v>
      </c>
      <c r="X868" s="2" t="b">
        <f t="shared" ref="X868:Y868" si="971">ISNUMBER(V868)</f>
        <v>1</v>
      </c>
      <c r="Y868" s="2" t="b">
        <f t="shared" si="971"/>
        <v>1</v>
      </c>
      <c r="Z868" s="2" t="s">
        <v>89</v>
      </c>
      <c r="AB868" s="2" t="s">
        <v>178</v>
      </c>
      <c r="AC868" s="24" t="str">
        <f ca="1">IFERROR(__xludf.DUMMYFUNCTION("SPLIT(AB868,""_"")"),"Deepwater")</f>
        <v>Deepwater</v>
      </c>
      <c r="AD868" s="24"/>
      <c r="AE868" s="24">
        <f>VLOOKUP(J868,rangearea210527!$B$2:$C$1159,2,TRUE)</f>
        <v>33066.505499999999</v>
      </c>
      <c r="AF868" s="26" t="s">
        <v>118</v>
      </c>
      <c r="AG868" s="26">
        <v>150</v>
      </c>
      <c r="AH868" s="26" t="s">
        <v>84</v>
      </c>
      <c r="AI868" s="26" t="s">
        <v>91</v>
      </c>
      <c r="AJ868" s="27" t="s">
        <v>1713</v>
      </c>
      <c r="AK868" s="27"/>
      <c r="AL868" s="26"/>
      <c r="AM868" s="26">
        <v>1</v>
      </c>
      <c r="AN868" s="26">
        <v>0</v>
      </c>
      <c r="AO868" s="29">
        <v>0</v>
      </c>
      <c r="AP868" s="30"/>
      <c r="AQ868" s="30"/>
      <c r="AR868" s="30"/>
      <c r="AS868" s="1">
        <v>0</v>
      </c>
      <c r="AU868" s="1">
        <v>1</v>
      </c>
      <c r="AV868" s="1"/>
      <c r="AW868" s="1">
        <v>0</v>
      </c>
      <c r="AX868" s="1">
        <v>0</v>
      </c>
      <c r="AY868" s="1">
        <v>1</v>
      </c>
      <c r="BC868" s="1">
        <v>1</v>
      </c>
      <c r="BH868" s="1">
        <v>1</v>
      </c>
      <c r="BJ868" s="1">
        <v>1</v>
      </c>
      <c r="BL868" s="1">
        <v>1</v>
      </c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>
        <v>0</v>
      </c>
    </row>
    <row r="869" spans="1:75" ht="15.75" hidden="1" customHeight="1" x14ac:dyDescent="0.3">
      <c r="A869" s="2">
        <v>861</v>
      </c>
      <c r="B869" s="2">
        <v>1</v>
      </c>
      <c r="C869" s="2" t="s">
        <v>1392</v>
      </c>
      <c r="D869" s="1">
        <v>12</v>
      </c>
      <c r="E869" s="2" t="str">
        <f t="shared" si="857"/>
        <v>12_Rajiformes</v>
      </c>
      <c r="F869" s="2" t="s">
        <v>1705</v>
      </c>
      <c r="G869" s="2" t="s">
        <v>2038</v>
      </c>
      <c r="H869" s="2" t="s">
        <v>2054</v>
      </c>
      <c r="I869" s="2" t="s">
        <v>2130</v>
      </c>
      <c r="J869" s="2" t="s">
        <v>2131</v>
      </c>
      <c r="K869" s="19" t="str">
        <f t="shared" si="858"/>
        <v>Bathyraja parmifera</v>
      </c>
      <c r="L869" s="20">
        <f>VLOOKUP($K869,GlobSheetPaste!$H$3:$P$1269,2,FALSE)</f>
        <v>161471</v>
      </c>
      <c r="M869" s="20">
        <f>VLOOKUP($K869,GlobSheetPaste!$H$3:$P$1269,3,FALSE)</f>
        <v>80675583</v>
      </c>
      <c r="N869" s="20" t="str">
        <f>VLOOKUP($K869,GlobSheetPaste!$H$3:$P$1269,4,FALSE)</f>
        <v>published</v>
      </c>
      <c r="O869" s="20" t="str">
        <f>VLOOKUP($K869,GlobSheetPaste!$H$3:$P$1269,5,FALSE)</f>
        <v>LC</v>
      </c>
      <c r="P869" s="20">
        <f>VLOOKUP($K869,GlobSheetPaste!$H$3:$P$1269,6,FALSE)</f>
        <v>2007</v>
      </c>
      <c r="Q869" s="20" t="str">
        <f>VLOOKUP($K869,GlobSheetPaste!$H$3:$P$1269,7,FALSE)</f>
        <v>LC</v>
      </c>
      <c r="R869" s="20" t="str">
        <f>VLOOKUP($K869,GlobSheetPaste!$H$3:$P$1269,8,FALSE)</f>
        <v>NA</v>
      </c>
      <c r="S869" s="20" t="str">
        <f t="shared" si="970"/>
        <v>NoChange</v>
      </c>
      <c r="T869" s="20" t="b">
        <f t="shared" si="859"/>
        <v>0</v>
      </c>
      <c r="U869" s="20">
        <f>VLOOKUP($K869,GlobSheetPaste!$H$3:$P$1269,9,FALSE)</f>
        <v>2015</v>
      </c>
      <c r="V869" s="19">
        <v>17</v>
      </c>
      <c r="W869" s="19">
        <v>1840</v>
      </c>
      <c r="X869" s="2" t="b">
        <f t="shared" ref="X869:Y869" si="972">ISNUMBER(V869)</f>
        <v>1</v>
      </c>
      <c r="Y869" s="2" t="b">
        <f t="shared" si="972"/>
        <v>1</v>
      </c>
      <c r="Z869" s="2" t="s">
        <v>89</v>
      </c>
      <c r="AB869" s="2" t="s">
        <v>178</v>
      </c>
      <c r="AC869" s="24" t="str">
        <f ca="1">IFERROR(__xludf.DUMMYFUNCTION("SPLIT(AB869,""_"")"),"Deepwater")</f>
        <v>Deepwater</v>
      </c>
      <c r="AD869" s="24"/>
      <c r="AE869" s="24">
        <f>VLOOKUP(J869,rangearea210527!$B$2:$C$1159,2,TRUE)</f>
        <v>2114325.0669999998</v>
      </c>
      <c r="AF869" s="26"/>
      <c r="AG869" s="26">
        <v>111</v>
      </c>
      <c r="AH869" s="26" t="s">
        <v>84</v>
      </c>
      <c r="AI869" s="26" t="s">
        <v>91</v>
      </c>
      <c r="AJ869" s="27" t="s">
        <v>1713</v>
      </c>
      <c r="AK869" s="27"/>
      <c r="AL869" s="26">
        <v>14</v>
      </c>
      <c r="AM869" s="26">
        <v>1</v>
      </c>
      <c r="AN869" s="26">
        <v>0</v>
      </c>
      <c r="AO869" s="29">
        <v>0</v>
      </c>
      <c r="AP869" s="30"/>
      <c r="AQ869" s="26">
        <v>1</v>
      </c>
      <c r="AR869" s="30"/>
      <c r="AS869" s="1">
        <v>0</v>
      </c>
      <c r="AU869" s="1"/>
      <c r="AV869" s="1"/>
      <c r="AW869" s="1">
        <v>0</v>
      </c>
      <c r="AX869" s="1">
        <v>0</v>
      </c>
      <c r="AY869" s="1">
        <v>1</v>
      </c>
      <c r="BC869" s="1">
        <v>1</v>
      </c>
      <c r="BJ869" s="1">
        <v>1</v>
      </c>
      <c r="BL869" s="1">
        <v>1</v>
      </c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>
        <v>0</v>
      </c>
    </row>
    <row r="870" spans="1:75" ht="15.75" hidden="1" customHeight="1" x14ac:dyDescent="0.3">
      <c r="A870" s="2">
        <v>862</v>
      </c>
      <c r="B870" s="2">
        <v>1</v>
      </c>
      <c r="C870" s="2" t="s">
        <v>1392</v>
      </c>
      <c r="D870" s="1">
        <v>12</v>
      </c>
      <c r="E870" s="2" t="str">
        <f t="shared" si="857"/>
        <v>12_Rajiformes</v>
      </c>
      <c r="F870" s="2" t="s">
        <v>1705</v>
      </c>
      <c r="G870" s="2" t="s">
        <v>2038</v>
      </c>
      <c r="H870" s="2" t="s">
        <v>2054</v>
      </c>
      <c r="I870" s="2" t="s">
        <v>2132</v>
      </c>
      <c r="J870" s="2" t="s">
        <v>2133</v>
      </c>
      <c r="K870" s="19" t="str">
        <f t="shared" si="858"/>
        <v>Bathyraja peruana</v>
      </c>
      <c r="L870" s="20">
        <f>VLOOKUP($K870,GlobSheetPaste!$H$3:$P$1269,2,FALSE)</f>
        <v>63148</v>
      </c>
      <c r="M870" s="20">
        <f>VLOOKUP($K870,GlobSheetPaste!$H$3:$P$1269,3,FALSE)</f>
        <v>124463269</v>
      </c>
      <c r="N870" s="20" t="str">
        <f>VLOOKUP($K870,GlobSheetPaste!$H$3:$P$1269,4,FALSE)</f>
        <v>published</v>
      </c>
      <c r="O870" s="20" t="str">
        <f>VLOOKUP($K870,GlobSheetPaste!$H$3:$P$1269,5,FALSE)</f>
        <v>DD</v>
      </c>
      <c r="P870" s="20">
        <f>VLOOKUP($K870,GlobSheetPaste!$H$3:$P$1269,6,FALSE)</f>
        <v>2007</v>
      </c>
      <c r="Q870" s="20" t="str">
        <f>VLOOKUP($K870,GlobSheetPaste!$H$3:$P$1269,7,FALSE)</f>
        <v>LC</v>
      </c>
      <c r="R870" s="20" t="str">
        <f>VLOOKUP($K870,GlobSheetPaste!$H$3:$P$1269,8,FALSE)</f>
        <v>NA</v>
      </c>
      <c r="S870" s="20" t="str">
        <f t="shared" si="970"/>
        <v>non-genuine change</v>
      </c>
      <c r="T870" s="20" t="b">
        <f t="shared" si="859"/>
        <v>0</v>
      </c>
      <c r="U870" s="22">
        <f>VLOOKUP($K870,GlobSheetPaste!$H$3:$P$1269,9,FALSE)</f>
        <v>43891</v>
      </c>
      <c r="V870" s="19">
        <v>243</v>
      </c>
      <c r="W870" s="19">
        <v>1060</v>
      </c>
      <c r="X870" s="2" t="b">
        <f t="shared" ref="X870:Y870" si="973">ISNUMBER(V870)</f>
        <v>1</v>
      </c>
      <c r="Y870" s="2" t="b">
        <f t="shared" si="973"/>
        <v>1</v>
      </c>
      <c r="Z870" s="2" t="s">
        <v>89</v>
      </c>
      <c r="AB870" s="2" t="s">
        <v>178</v>
      </c>
      <c r="AC870" s="24" t="str">
        <f ca="1">IFERROR(__xludf.DUMMYFUNCTION("SPLIT(AB870,""_"")"),"Deepwater")</f>
        <v>Deepwater</v>
      </c>
      <c r="AD870" s="24"/>
      <c r="AE870" s="24">
        <f>VLOOKUP(J870,rangearea210527!$B$2:$C$1159,2,TRUE)</f>
        <v>82995.117549999995</v>
      </c>
      <c r="AF870" s="26" t="s">
        <v>118</v>
      </c>
      <c r="AG870" s="26">
        <v>110</v>
      </c>
      <c r="AH870" s="26" t="s">
        <v>84</v>
      </c>
      <c r="AI870" s="26" t="s">
        <v>91</v>
      </c>
      <c r="AJ870" s="27" t="s">
        <v>1713</v>
      </c>
      <c r="AK870" s="27"/>
      <c r="AL870" s="26"/>
      <c r="AM870" s="26">
        <v>1</v>
      </c>
      <c r="AN870" s="26">
        <v>0</v>
      </c>
      <c r="AO870" s="29">
        <v>0</v>
      </c>
      <c r="AP870" s="30"/>
      <c r="AQ870" s="30"/>
      <c r="AR870" s="30"/>
      <c r="AS870" s="1">
        <v>0</v>
      </c>
      <c r="AU870" s="1"/>
      <c r="AV870" s="1"/>
      <c r="AW870" s="1">
        <v>0</v>
      </c>
      <c r="AX870" s="1">
        <v>0</v>
      </c>
      <c r="AY870" s="1">
        <v>1</v>
      </c>
      <c r="BC870" s="1">
        <v>1</v>
      </c>
      <c r="BH870" s="1">
        <v>1</v>
      </c>
      <c r="BJ870" s="1">
        <v>1</v>
      </c>
      <c r="BK870" s="1"/>
      <c r="BL870" s="1">
        <v>1</v>
      </c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>
        <v>0</v>
      </c>
    </row>
    <row r="871" spans="1:75" ht="15.75" hidden="1" customHeight="1" x14ac:dyDescent="0.3">
      <c r="A871" s="2">
        <v>863</v>
      </c>
      <c r="B871" s="2">
        <v>1</v>
      </c>
      <c r="C871" s="2" t="s">
        <v>1392</v>
      </c>
      <c r="D871" s="1">
        <v>12</v>
      </c>
      <c r="E871" s="2" t="str">
        <f t="shared" si="857"/>
        <v>12_Rajiformes</v>
      </c>
      <c r="F871" s="2" t="s">
        <v>1705</v>
      </c>
      <c r="G871" s="2" t="s">
        <v>2038</v>
      </c>
      <c r="H871" s="2" t="s">
        <v>2054</v>
      </c>
      <c r="I871" s="2" t="s">
        <v>2134</v>
      </c>
      <c r="J871" s="2" t="s">
        <v>2135</v>
      </c>
      <c r="K871" s="19" t="str">
        <f t="shared" si="858"/>
        <v>Bathyraja richardsoni</v>
      </c>
      <c r="L871" s="20">
        <f>VLOOKUP($K871,GlobSheetPaste!$H$3:$P$1269,2,FALSE)</f>
        <v>63127</v>
      </c>
      <c r="M871" s="20">
        <f>VLOOKUP($K871,GlobSheetPaste!$H$3:$P$1269,3,FALSE)</f>
        <v>70709214</v>
      </c>
      <c r="N871" s="20" t="str">
        <f>VLOOKUP($K871,GlobSheetPaste!$H$3:$P$1269,4,FALSE)</f>
        <v>published</v>
      </c>
      <c r="O871" s="20" t="str">
        <f>VLOOKUP($K871,GlobSheetPaste!$H$3:$P$1269,5,FALSE)</f>
        <v>LC</v>
      </c>
      <c r="P871" s="20">
        <f>VLOOKUP($K871,GlobSheetPaste!$H$3:$P$1269,6,FALSE)</f>
        <v>2007</v>
      </c>
      <c r="Q871" s="20" t="str">
        <f>VLOOKUP($K871,GlobSheetPaste!$H$3:$P$1269,7,FALSE)</f>
        <v>LC</v>
      </c>
      <c r="R871" s="20" t="str">
        <f>VLOOKUP($K871,GlobSheetPaste!$H$3:$P$1269,8,FALSE)</f>
        <v>NA</v>
      </c>
      <c r="S871" s="20" t="str">
        <f t="shared" si="970"/>
        <v>NoChange</v>
      </c>
      <c r="T871" s="20" t="b">
        <f t="shared" si="859"/>
        <v>0</v>
      </c>
      <c r="U871" s="20">
        <f>VLOOKUP($K871,GlobSheetPaste!$H$3:$P$1269,9,FALSE)</f>
        <v>2015</v>
      </c>
      <c r="V871" s="19">
        <v>501</v>
      </c>
      <c r="W871" s="19">
        <v>3055</v>
      </c>
      <c r="X871" s="2" t="b">
        <f t="shared" ref="X871:Y871" si="974">ISNUMBER(V871)</f>
        <v>1</v>
      </c>
      <c r="Y871" s="2" t="b">
        <f t="shared" si="974"/>
        <v>1</v>
      </c>
      <c r="Z871" s="2" t="s">
        <v>89</v>
      </c>
      <c r="AB871" s="2" t="s">
        <v>178</v>
      </c>
      <c r="AC871" s="24" t="str">
        <f ca="1">IFERROR(__xludf.DUMMYFUNCTION("SPLIT(AB871,""_"")"),"Deepwater")</f>
        <v>Deepwater</v>
      </c>
      <c r="AD871" s="24"/>
      <c r="AE871" s="24">
        <f>VLOOKUP(J871,rangearea210527!$B$2:$C$1159,2,TRUE)</f>
        <v>1542872.59</v>
      </c>
      <c r="AF871" s="26"/>
      <c r="AG871" s="26">
        <v>174</v>
      </c>
      <c r="AH871" s="26" t="s">
        <v>84</v>
      </c>
      <c r="AI871" s="26" t="s">
        <v>91</v>
      </c>
      <c r="AJ871" s="27" t="s">
        <v>1713</v>
      </c>
      <c r="AK871" s="27"/>
      <c r="AL871" s="26"/>
      <c r="AM871" s="26">
        <v>1</v>
      </c>
      <c r="AN871" s="26">
        <v>0</v>
      </c>
      <c r="AO871" s="29">
        <v>0</v>
      </c>
      <c r="AP871" s="30"/>
      <c r="AQ871" s="30"/>
      <c r="AR871" s="30"/>
      <c r="AS871" s="1">
        <v>0</v>
      </c>
      <c r="AU871" s="1"/>
      <c r="AV871" s="1"/>
      <c r="AW871" s="1">
        <v>0</v>
      </c>
      <c r="AX871" s="1">
        <v>0</v>
      </c>
      <c r="AY871" s="1">
        <v>1</v>
      </c>
      <c r="BC871" s="1">
        <v>1</v>
      </c>
      <c r="BJ871" s="1">
        <v>1</v>
      </c>
      <c r="BL871" s="1">
        <v>1</v>
      </c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>
        <v>0</v>
      </c>
    </row>
    <row r="872" spans="1:75" ht="15.75" hidden="1" customHeight="1" x14ac:dyDescent="0.3">
      <c r="A872" s="2">
        <v>864</v>
      </c>
      <c r="B872" s="2">
        <v>1</v>
      </c>
      <c r="C872" s="2" t="s">
        <v>1392</v>
      </c>
      <c r="D872" s="1">
        <v>12</v>
      </c>
      <c r="E872" s="2" t="str">
        <f t="shared" si="857"/>
        <v>12_Rajiformes</v>
      </c>
      <c r="F872" s="2" t="s">
        <v>1705</v>
      </c>
      <c r="G872" s="2" t="s">
        <v>2038</v>
      </c>
      <c r="H872" s="2" t="s">
        <v>2054</v>
      </c>
      <c r="I872" s="2" t="s">
        <v>2136</v>
      </c>
      <c r="J872" s="2" t="s">
        <v>2137</v>
      </c>
      <c r="K872" s="19" t="str">
        <f t="shared" si="858"/>
        <v>Bathyraja scaphiops</v>
      </c>
      <c r="L872" s="20">
        <f>VLOOKUP($K872,GlobSheetPaste!$H$3:$P$1269,2,FALSE)</f>
        <v>63145</v>
      </c>
      <c r="M872" s="20">
        <f>VLOOKUP($K872,GlobSheetPaste!$H$3:$P$1269,3,FALSE)</f>
        <v>124462851</v>
      </c>
      <c r="N872" s="20" t="str">
        <f>VLOOKUP($K872,GlobSheetPaste!$H$3:$P$1269,4,FALSE)</f>
        <v>published</v>
      </c>
      <c r="O872" s="20" t="str">
        <f>VLOOKUP($K872,GlobSheetPaste!$H$3:$P$1269,5,FALSE)</f>
        <v>NT</v>
      </c>
      <c r="P872" s="20">
        <f>VLOOKUP($K872,GlobSheetPaste!$H$3:$P$1269,6,FALSE)</f>
        <v>2007</v>
      </c>
      <c r="Q872" s="20" t="str">
        <f>VLOOKUP($K872,GlobSheetPaste!$H$3:$P$1269,7,FALSE)</f>
        <v>LC</v>
      </c>
      <c r="R872" s="20" t="str">
        <f>VLOOKUP($K872,GlobSheetPaste!$H$3:$P$1269,8,FALSE)</f>
        <v>NA</v>
      </c>
      <c r="S872" s="20" t="str">
        <f t="shared" si="970"/>
        <v>non-genuine change</v>
      </c>
      <c r="T872" s="20" t="b">
        <f t="shared" si="859"/>
        <v>0</v>
      </c>
      <c r="U872" s="22">
        <f>VLOOKUP($K872,GlobSheetPaste!$H$3:$P$1269,9,FALSE)</f>
        <v>43891</v>
      </c>
      <c r="V872" s="19">
        <v>30</v>
      </c>
      <c r="W872" s="19">
        <v>925</v>
      </c>
      <c r="X872" s="2" t="b">
        <f t="shared" ref="X872:Y872" si="975">ISNUMBER(V872)</f>
        <v>1</v>
      </c>
      <c r="Y872" s="2" t="b">
        <f t="shared" si="975"/>
        <v>1</v>
      </c>
      <c r="Z872" s="2" t="s">
        <v>89</v>
      </c>
      <c r="AB872" s="2" t="s">
        <v>95</v>
      </c>
      <c r="AC872" s="24" t="str">
        <f ca="1">IFERROR(__xludf.DUMMYFUNCTION("SPLIT(AB872,""_"")"),"Coastal")</f>
        <v>Coastal</v>
      </c>
      <c r="AD872" s="24" t="str">
        <f ca="1">IFERROR(__xludf.DUMMYFUNCTION("""COMPUTED_VALUE"""),"Deepwater")</f>
        <v>Deepwater</v>
      </c>
      <c r="AE872" s="24">
        <f>VLOOKUP(J872,rangearea210527!$B$2:$C$1159,2,TRUE)</f>
        <v>499769.08559999999</v>
      </c>
      <c r="AF872" s="26"/>
      <c r="AG872" s="26">
        <v>117</v>
      </c>
      <c r="AH872" s="26" t="s">
        <v>84</v>
      </c>
      <c r="AI872" s="26" t="s">
        <v>91</v>
      </c>
      <c r="AJ872" s="27" t="s">
        <v>1713</v>
      </c>
      <c r="AK872" s="27"/>
      <c r="AL872" s="26"/>
      <c r="AM872" s="26">
        <v>0</v>
      </c>
      <c r="AN872" s="26">
        <v>0</v>
      </c>
      <c r="AO872" s="29">
        <v>0</v>
      </c>
      <c r="AP872" s="30"/>
      <c r="AQ872" s="30"/>
      <c r="AR872" s="30"/>
      <c r="AS872" s="1">
        <v>0</v>
      </c>
      <c r="AU872" s="1">
        <v>1</v>
      </c>
      <c r="AV872" s="1"/>
      <c r="AW872" s="1">
        <v>1</v>
      </c>
      <c r="AX872" s="1">
        <v>1</v>
      </c>
      <c r="AY872" s="1">
        <v>1</v>
      </c>
      <c r="BA872" s="1">
        <v>1</v>
      </c>
      <c r="BJ872" s="1">
        <v>1</v>
      </c>
      <c r="BK872" s="1">
        <v>1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>
        <v>1</v>
      </c>
      <c r="BW872" s="1">
        <v>0</v>
      </c>
    </row>
    <row r="873" spans="1:75" ht="15.75" hidden="1" customHeight="1" x14ac:dyDescent="0.3">
      <c r="A873" s="2">
        <v>865</v>
      </c>
      <c r="B873" s="2">
        <v>1</v>
      </c>
      <c r="C873" s="2" t="s">
        <v>1392</v>
      </c>
      <c r="D873" s="1">
        <v>12</v>
      </c>
      <c r="E873" s="2" t="str">
        <f t="shared" si="857"/>
        <v>12_Rajiformes</v>
      </c>
      <c r="F873" s="2" t="s">
        <v>1705</v>
      </c>
      <c r="G873" s="2" t="s">
        <v>2038</v>
      </c>
      <c r="H873" s="2" t="s">
        <v>2054</v>
      </c>
      <c r="I873" s="2" t="s">
        <v>564</v>
      </c>
      <c r="J873" s="2" t="s">
        <v>2138</v>
      </c>
      <c r="K873" s="19" t="str">
        <f t="shared" si="858"/>
        <v>Bathyraja schroederi</v>
      </c>
      <c r="L873" s="20">
        <f>VLOOKUP($K873,GlobSheetPaste!$H$3:$P$1269,2,FALSE)</f>
        <v>63137</v>
      </c>
      <c r="M873" s="20">
        <f>VLOOKUP($K873,GlobSheetPaste!$H$3:$P$1269,3,FALSE)</f>
        <v>3121362</v>
      </c>
      <c r="N873" s="20" t="str">
        <f>VLOOKUP($K873,GlobSheetPaste!$H$3:$P$1269,4,FALSE)</f>
        <v>published</v>
      </c>
      <c r="O873" s="20" t="str">
        <f>VLOOKUP($K873,GlobSheetPaste!$H$3:$P$1269,5,FALSE)</f>
        <v>DD</v>
      </c>
      <c r="P873" s="20">
        <f>VLOOKUP($K873,GlobSheetPaste!$H$3:$P$1269,6,FALSE)</f>
        <v>2007</v>
      </c>
      <c r="Q873" s="20" t="str">
        <f>VLOOKUP($K873,GlobSheetPaste!$H$3:$P$1269,7,FALSE)</f>
        <v>LC</v>
      </c>
      <c r="R873" s="20" t="str">
        <f>VLOOKUP($K873,GlobSheetPaste!$H$3:$P$1269,8,FALSE)</f>
        <v>NA</v>
      </c>
      <c r="S873" s="20" t="str">
        <f t="shared" si="970"/>
        <v>non-genuine change</v>
      </c>
      <c r="T873" s="20" t="b">
        <f t="shared" si="859"/>
        <v>0</v>
      </c>
      <c r="U873" s="22">
        <f>VLOOKUP($K873,GlobSheetPaste!$H$3:$P$1269,9,FALSE)</f>
        <v>43891</v>
      </c>
      <c r="V873" s="19">
        <v>800</v>
      </c>
      <c r="W873" s="19">
        <v>2380</v>
      </c>
      <c r="X873" s="2" t="b">
        <f t="shared" ref="X873:Y873" si="976">ISNUMBER(V873)</f>
        <v>1</v>
      </c>
      <c r="Y873" s="2" t="b">
        <f t="shared" si="976"/>
        <v>1</v>
      </c>
      <c r="Z873" s="2" t="s">
        <v>89</v>
      </c>
      <c r="AB873" s="2" t="s">
        <v>178</v>
      </c>
      <c r="AC873" s="24" t="str">
        <f ca="1">IFERROR(__xludf.DUMMYFUNCTION("SPLIT(AB873,""_"")"),"Deepwater")</f>
        <v>Deepwater</v>
      </c>
      <c r="AD873" s="24"/>
      <c r="AE873" s="24">
        <f>VLOOKUP(J873,rangearea210527!$B$2:$C$1159,2,TRUE)</f>
        <v>65700.003719999993</v>
      </c>
      <c r="AF873" s="26" t="s">
        <v>118</v>
      </c>
      <c r="AG873" s="26">
        <v>130</v>
      </c>
      <c r="AH873" s="26" t="s">
        <v>84</v>
      </c>
      <c r="AI873" s="26" t="s">
        <v>91</v>
      </c>
      <c r="AJ873" s="27" t="s">
        <v>1713</v>
      </c>
      <c r="AK873" s="27"/>
      <c r="AL873" s="26"/>
      <c r="AM873" s="26">
        <v>1</v>
      </c>
      <c r="AN873" s="26">
        <v>0</v>
      </c>
      <c r="AO873" s="29">
        <v>0</v>
      </c>
      <c r="AP873" s="30"/>
      <c r="AQ873" s="30"/>
      <c r="AR873" s="30"/>
      <c r="AS873" s="1">
        <v>0</v>
      </c>
      <c r="AU873" s="1">
        <v>1</v>
      </c>
      <c r="AV873" s="1"/>
      <c r="AW873" s="1">
        <v>0</v>
      </c>
      <c r="AX873" s="1">
        <v>0</v>
      </c>
      <c r="AY873" s="1">
        <v>1</v>
      </c>
      <c r="BC873" s="1">
        <v>1</v>
      </c>
      <c r="BH873" s="1">
        <v>1</v>
      </c>
      <c r="BJ873" s="1">
        <v>1</v>
      </c>
      <c r="BL873" s="1">
        <v>1</v>
      </c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>
        <v>0</v>
      </c>
    </row>
    <row r="874" spans="1:75" ht="15.75" hidden="1" customHeight="1" x14ac:dyDescent="0.3">
      <c r="A874" s="2">
        <v>866</v>
      </c>
      <c r="B874" s="2">
        <v>1</v>
      </c>
      <c r="C874" s="2" t="s">
        <v>1392</v>
      </c>
      <c r="D874" s="1">
        <v>12</v>
      </c>
      <c r="E874" s="2" t="str">
        <f t="shared" si="857"/>
        <v>12_Rajiformes</v>
      </c>
      <c r="F874" s="2" t="s">
        <v>1705</v>
      </c>
      <c r="G874" s="2" t="s">
        <v>2038</v>
      </c>
      <c r="H874" s="2" t="s">
        <v>2054</v>
      </c>
      <c r="I874" s="2" t="s">
        <v>2139</v>
      </c>
      <c r="J874" s="2" t="s">
        <v>2140</v>
      </c>
      <c r="K874" s="19" t="str">
        <f t="shared" si="858"/>
        <v>Bathyraja shuntovi</v>
      </c>
      <c r="L874" s="20">
        <f>VLOOKUP($K874,GlobSheetPaste!$H$3:$P$1269,2,FALSE)</f>
        <v>161382</v>
      </c>
      <c r="M874" s="20">
        <f>VLOOKUP($K874,GlobSheetPaste!$H$3:$P$1269,3,FALSE)</f>
        <v>116737942</v>
      </c>
      <c r="N874" s="20" t="str">
        <f>VLOOKUP($K874,GlobSheetPaste!$H$3:$P$1269,4,FALSE)</f>
        <v>published</v>
      </c>
      <c r="O874" s="20" t="str">
        <f>VLOOKUP($K874,GlobSheetPaste!$H$3:$P$1269,5,FALSE)</f>
        <v>DD</v>
      </c>
      <c r="P874" s="20">
        <f>VLOOKUP($K874,GlobSheetPaste!$H$3:$P$1269,6,FALSE)</f>
        <v>2008</v>
      </c>
      <c r="Q874" s="20" t="str">
        <f>VLOOKUP($K874,GlobSheetPaste!$H$3:$P$1269,7,FALSE)</f>
        <v>DD</v>
      </c>
      <c r="R874" s="20" t="str">
        <f>VLOOKUP($K874,GlobSheetPaste!$H$3:$P$1269,8,FALSE)</f>
        <v>NA</v>
      </c>
      <c r="S874" s="20" t="str">
        <f t="shared" si="970"/>
        <v>NoChange</v>
      </c>
      <c r="T874" s="20" t="b">
        <f t="shared" si="859"/>
        <v>0</v>
      </c>
      <c r="U874" s="20">
        <f>VLOOKUP($K874,GlobSheetPaste!$H$3:$P$1269,9,FALSE)</f>
        <v>2017</v>
      </c>
      <c r="V874" s="19">
        <v>300</v>
      </c>
      <c r="W874" s="19">
        <v>1479</v>
      </c>
      <c r="X874" s="2" t="b">
        <f t="shared" ref="X874:Y874" si="977">ISNUMBER(V874)</f>
        <v>1</v>
      </c>
      <c r="Y874" s="2" t="b">
        <f t="shared" si="977"/>
        <v>1</v>
      </c>
      <c r="Z874" s="2" t="s">
        <v>89</v>
      </c>
      <c r="AB874" s="2" t="s">
        <v>178</v>
      </c>
      <c r="AC874" s="24" t="str">
        <f ca="1">IFERROR(__xludf.DUMMYFUNCTION("SPLIT(AB874,""_"")"),"Deepwater")</f>
        <v>Deepwater</v>
      </c>
      <c r="AD874" s="24"/>
      <c r="AE874" s="24">
        <f>VLOOKUP(J874,rangearea210527!$B$2:$C$1159,2,TRUE)</f>
        <v>450044.35</v>
      </c>
      <c r="AF874" s="26"/>
      <c r="AG874" s="26">
        <v>175</v>
      </c>
      <c r="AH874" s="26" t="s">
        <v>84</v>
      </c>
      <c r="AI874" s="26" t="s">
        <v>91</v>
      </c>
      <c r="AJ874" s="27" t="s">
        <v>1713</v>
      </c>
      <c r="AK874" s="27"/>
      <c r="AL874" s="26"/>
      <c r="AM874" s="26">
        <v>1</v>
      </c>
      <c r="AN874" s="26">
        <v>0</v>
      </c>
      <c r="AO874" s="29">
        <v>0</v>
      </c>
      <c r="AP874" s="30"/>
      <c r="AQ874" s="30"/>
      <c r="AR874" s="30"/>
      <c r="AS874" s="1">
        <v>0</v>
      </c>
      <c r="AU874" s="1"/>
      <c r="AV874" s="1"/>
      <c r="AW874" s="1">
        <v>0</v>
      </c>
      <c r="AX874" s="1">
        <v>0</v>
      </c>
      <c r="AY874" s="1">
        <v>1</v>
      </c>
      <c r="BC874" s="1">
        <v>1</v>
      </c>
      <c r="BG874" s="1">
        <v>1</v>
      </c>
      <c r="BH874" s="1"/>
      <c r="BI874" s="1"/>
      <c r="BJ874" s="1">
        <v>1</v>
      </c>
      <c r="BL874" s="1">
        <v>1</v>
      </c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>
        <v>0</v>
      </c>
    </row>
    <row r="875" spans="1:75" ht="15.75" hidden="1" customHeight="1" x14ac:dyDescent="0.3">
      <c r="A875" s="2">
        <v>867</v>
      </c>
      <c r="B875" s="2">
        <v>1</v>
      </c>
      <c r="C875" s="2" t="s">
        <v>1392</v>
      </c>
      <c r="D875" s="1">
        <v>12</v>
      </c>
      <c r="E875" s="2" t="str">
        <f t="shared" si="857"/>
        <v>12_Rajiformes</v>
      </c>
      <c r="F875" s="2" t="s">
        <v>1705</v>
      </c>
      <c r="G875" s="2" t="s">
        <v>2038</v>
      </c>
      <c r="H875" s="2" t="s">
        <v>2054</v>
      </c>
      <c r="I875" s="2" t="s">
        <v>2141</v>
      </c>
      <c r="J875" s="2" t="s">
        <v>2142</v>
      </c>
      <c r="K875" s="19" t="str">
        <f t="shared" si="858"/>
        <v>Bathyraja smirnovi</v>
      </c>
      <c r="L875" s="20">
        <f>VLOOKUP($K875,GlobSheetPaste!$H$3:$P$1269,2,FALSE)</f>
        <v>161612</v>
      </c>
      <c r="M875" s="20">
        <f>VLOOKUP($K875,GlobSheetPaste!$H$3:$P$1269,3,FALSE)</f>
        <v>124514790</v>
      </c>
      <c r="N875" s="20" t="str">
        <f>VLOOKUP($K875,GlobSheetPaste!$H$3:$P$1269,4,FALSE)</f>
        <v>published</v>
      </c>
      <c r="O875" s="20" t="str">
        <f>VLOOKUP($K875,GlobSheetPaste!$H$3:$P$1269,5,FALSE)</f>
        <v>LC</v>
      </c>
      <c r="P875" s="20">
        <f>VLOOKUP($K875,GlobSheetPaste!$H$3:$P$1269,6,FALSE)</f>
        <v>2007</v>
      </c>
      <c r="Q875" s="20" t="str">
        <f>VLOOKUP($K875,GlobSheetPaste!$H$3:$P$1269,7,FALSE)</f>
        <v>NT</v>
      </c>
      <c r="R875" s="20" t="str">
        <f>VLOOKUP($K875,GlobSheetPaste!$H$3:$P$1269,8,FALSE)</f>
        <v>A2d</v>
      </c>
      <c r="S875" s="20" t="str">
        <f t="shared" si="970"/>
        <v>non-genuine change</v>
      </c>
      <c r="T875" s="20" t="b">
        <f t="shared" si="859"/>
        <v>0</v>
      </c>
      <c r="U875" s="22">
        <f>VLOOKUP($K875,GlobSheetPaste!$H$3:$P$1269,9,FALSE)</f>
        <v>43891</v>
      </c>
      <c r="V875" s="19">
        <v>100</v>
      </c>
      <c r="W875" s="19">
        <v>1125</v>
      </c>
      <c r="X875" s="2" t="b">
        <f t="shared" ref="X875:Y875" si="978">ISNUMBER(V875)</f>
        <v>1</v>
      </c>
      <c r="Y875" s="2" t="b">
        <f t="shared" si="978"/>
        <v>1</v>
      </c>
      <c r="Z875" s="2" t="s">
        <v>89</v>
      </c>
      <c r="AB875" s="2" t="s">
        <v>178</v>
      </c>
      <c r="AC875" s="24" t="str">
        <f ca="1">IFERROR(__xludf.DUMMYFUNCTION("SPLIT(AB875,""_"")"),"Deepwater")</f>
        <v>Deepwater</v>
      </c>
      <c r="AD875" s="24"/>
      <c r="AE875" s="24">
        <f>VLOOKUP(J875,rangearea210527!$B$2:$C$1159,2,TRUE)</f>
        <v>1490130.0719999999</v>
      </c>
      <c r="AF875" s="26"/>
      <c r="AG875" s="26">
        <v>116</v>
      </c>
      <c r="AH875" s="26" t="s">
        <v>84</v>
      </c>
      <c r="AI875" s="26" t="s">
        <v>91</v>
      </c>
      <c r="AJ875" s="27" t="s">
        <v>1713</v>
      </c>
      <c r="AK875" s="27"/>
      <c r="AL875" s="26" t="s">
        <v>267</v>
      </c>
      <c r="AM875" s="26">
        <v>1</v>
      </c>
      <c r="AN875" s="26">
        <v>0</v>
      </c>
      <c r="AO875" s="29">
        <v>0</v>
      </c>
      <c r="AP875" s="30"/>
      <c r="AQ875" s="30"/>
      <c r="AR875" s="30"/>
      <c r="AS875" s="1">
        <v>0</v>
      </c>
      <c r="AU875" s="1"/>
      <c r="AV875" s="1"/>
      <c r="AW875" s="1">
        <v>0</v>
      </c>
      <c r="AX875" s="1">
        <v>0</v>
      </c>
      <c r="AY875" s="1">
        <v>1</v>
      </c>
      <c r="BC875" s="1">
        <v>1</v>
      </c>
      <c r="BJ875" s="1">
        <v>1</v>
      </c>
      <c r="BL875" s="1">
        <v>1</v>
      </c>
      <c r="BM875" s="1"/>
      <c r="BN875" s="1"/>
      <c r="BO875" s="1"/>
      <c r="BP875" s="1"/>
      <c r="BQ875" s="1"/>
      <c r="BR875" s="1"/>
      <c r="BS875" s="1"/>
      <c r="BT875" s="1"/>
      <c r="BU875" s="1"/>
      <c r="BV875" s="1">
        <v>1</v>
      </c>
      <c r="BW875" s="1">
        <v>0</v>
      </c>
    </row>
    <row r="876" spans="1:75" ht="15.75" hidden="1" customHeight="1" x14ac:dyDescent="0.3">
      <c r="A876" s="2">
        <v>868</v>
      </c>
      <c r="B876" s="2">
        <v>1</v>
      </c>
      <c r="C876" s="2" t="s">
        <v>1392</v>
      </c>
      <c r="D876" s="1">
        <v>12</v>
      </c>
      <c r="E876" s="2" t="str">
        <f t="shared" si="857"/>
        <v>12_Rajiformes</v>
      </c>
      <c r="F876" s="2" t="s">
        <v>1705</v>
      </c>
      <c r="G876" s="2" t="s">
        <v>2038</v>
      </c>
      <c r="H876" s="2" t="s">
        <v>2054</v>
      </c>
      <c r="I876" s="2" t="s">
        <v>1178</v>
      </c>
      <c r="J876" s="2" t="s">
        <v>2143</v>
      </c>
      <c r="K876" s="19" t="str">
        <f t="shared" si="858"/>
        <v>Bathyraja smithii</v>
      </c>
      <c r="L876" s="20">
        <f>VLOOKUP($K876,GlobSheetPaste!$H$3:$P$1269,2,FALSE)</f>
        <v>161561</v>
      </c>
      <c r="M876" s="20">
        <f>VLOOKUP($K876,GlobSheetPaste!$H$3:$P$1269,3,FALSE)</f>
        <v>124506957</v>
      </c>
      <c r="N876" s="20" t="str">
        <f>VLOOKUP($K876,GlobSheetPaste!$H$3:$P$1269,4,FALSE)</f>
        <v>published</v>
      </c>
      <c r="O876" s="20" t="str">
        <f>VLOOKUP($K876,GlobSheetPaste!$H$3:$P$1269,5,FALSE)</f>
        <v>DD</v>
      </c>
      <c r="P876" s="20">
        <f>VLOOKUP($K876,GlobSheetPaste!$H$3:$P$1269,6,FALSE)</f>
        <v>2008</v>
      </c>
      <c r="Q876" s="20" t="str">
        <f>VLOOKUP($K876,GlobSheetPaste!$H$3:$P$1269,7,FALSE)</f>
        <v>LC</v>
      </c>
      <c r="R876" s="20" t="str">
        <f>VLOOKUP($K876,GlobSheetPaste!$H$3:$P$1269,8,FALSE)</f>
        <v>NA</v>
      </c>
      <c r="S876" s="20" t="str">
        <f t="shared" si="970"/>
        <v>non-genuine change</v>
      </c>
      <c r="T876" s="20" t="b">
        <f t="shared" si="859"/>
        <v>0</v>
      </c>
      <c r="U876" s="20">
        <f>VLOOKUP($K876,GlobSheetPaste!$H$3:$P$1269,9,FALSE)</f>
        <v>2018</v>
      </c>
      <c r="V876" s="19">
        <v>250</v>
      </c>
      <c r="W876" s="19">
        <v>1040</v>
      </c>
      <c r="X876" s="2" t="b">
        <f t="shared" ref="X876:Y876" si="979">ISNUMBER(V876)</f>
        <v>1</v>
      </c>
      <c r="Y876" s="2" t="b">
        <f t="shared" si="979"/>
        <v>1</v>
      </c>
      <c r="Z876" s="2" t="s">
        <v>89</v>
      </c>
      <c r="AB876" s="2" t="s">
        <v>178</v>
      </c>
      <c r="AC876" s="24" t="str">
        <f ca="1">IFERROR(__xludf.DUMMYFUNCTION("SPLIT(AB876,""_"")"),"Deepwater")</f>
        <v>Deepwater</v>
      </c>
      <c r="AD876" s="24"/>
      <c r="AE876" s="24">
        <f>VLOOKUP(J876,rangearea210527!$B$2:$C$1159,2,TRUE)</f>
        <v>104083.2007</v>
      </c>
      <c r="AF876" s="26" t="s">
        <v>118</v>
      </c>
      <c r="AG876" s="26">
        <v>120</v>
      </c>
      <c r="AH876" s="26" t="s">
        <v>84</v>
      </c>
      <c r="AI876" s="26" t="s">
        <v>91</v>
      </c>
      <c r="AJ876" s="27" t="s">
        <v>1713</v>
      </c>
      <c r="AK876" s="27"/>
      <c r="AL876" s="26"/>
      <c r="AM876" s="26">
        <v>1</v>
      </c>
      <c r="AN876" s="26">
        <v>0</v>
      </c>
      <c r="AO876" s="29">
        <v>0</v>
      </c>
      <c r="AP876" s="30"/>
      <c r="AQ876" s="30"/>
      <c r="AR876" s="30"/>
      <c r="AS876" s="1">
        <v>0</v>
      </c>
      <c r="AU876" s="1"/>
      <c r="AV876" s="1"/>
      <c r="AW876" s="1">
        <v>0</v>
      </c>
      <c r="AX876" s="1">
        <v>0</v>
      </c>
      <c r="AY876" s="1">
        <v>1</v>
      </c>
      <c r="BC876" s="1">
        <v>1</v>
      </c>
      <c r="BH876" s="1">
        <v>1</v>
      </c>
      <c r="BJ876" s="1">
        <v>1</v>
      </c>
      <c r="BL876" s="1">
        <v>1</v>
      </c>
      <c r="BM876" s="1"/>
      <c r="BN876" s="1"/>
      <c r="BO876" s="1"/>
      <c r="BP876" s="1"/>
      <c r="BQ876" s="1"/>
      <c r="BR876" s="1"/>
      <c r="BS876" s="1"/>
      <c r="BT876" s="1">
        <v>1</v>
      </c>
      <c r="BU876" s="1"/>
      <c r="BV876" s="1"/>
      <c r="BW876" s="1">
        <v>0</v>
      </c>
    </row>
    <row r="877" spans="1:75" ht="15.75" hidden="1" customHeight="1" x14ac:dyDescent="0.3">
      <c r="A877" s="2">
        <v>869</v>
      </c>
      <c r="B877" s="2">
        <v>1</v>
      </c>
      <c r="C877" s="2" t="s">
        <v>1392</v>
      </c>
      <c r="D877" s="1">
        <v>12</v>
      </c>
      <c r="E877" s="2" t="str">
        <f t="shared" si="857"/>
        <v>12_Rajiformes</v>
      </c>
      <c r="F877" s="2" t="s">
        <v>1705</v>
      </c>
      <c r="G877" s="2" t="s">
        <v>2038</v>
      </c>
      <c r="H877" s="2" t="s">
        <v>2054</v>
      </c>
      <c r="I877" s="2" t="s">
        <v>2144</v>
      </c>
      <c r="J877" s="2" t="s">
        <v>2145</v>
      </c>
      <c r="K877" s="19" t="str">
        <f t="shared" si="858"/>
        <v>Bathyraja spinicauda</v>
      </c>
      <c r="L877" s="20">
        <f>VLOOKUP($K877,GlobSheetPaste!$H$3:$P$1269,2,FALSE)</f>
        <v>161366</v>
      </c>
      <c r="M877" s="20">
        <f>VLOOKUP($K877,GlobSheetPaste!$H$3:$P$1269,3,FALSE)</f>
        <v>124472535</v>
      </c>
      <c r="N877" s="20" t="str">
        <f>VLOOKUP($K877,GlobSheetPaste!$H$3:$P$1269,4,FALSE)</f>
        <v>published</v>
      </c>
      <c r="O877" s="20" t="str">
        <f>VLOOKUP($K877,GlobSheetPaste!$H$3:$P$1269,5,FALSE)</f>
        <v>NT</v>
      </c>
      <c r="P877" s="20">
        <f>VLOOKUP($K877,GlobSheetPaste!$H$3:$P$1269,6,FALSE)</f>
        <v>2006</v>
      </c>
      <c r="Q877" s="20" t="str">
        <f>VLOOKUP($K877,GlobSheetPaste!$H$3:$P$1269,7,FALSE)</f>
        <v>NT</v>
      </c>
      <c r="R877" s="20" t="str">
        <f>VLOOKUP($K877,GlobSheetPaste!$H$3:$P$1269,8,FALSE)</f>
        <v>A2bcd</v>
      </c>
      <c r="S877" s="20" t="str">
        <f t="shared" si="970"/>
        <v>NoChange</v>
      </c>
      <c r="T877" s="20" t="b">
        <f t="shared" si="859"/>
        <v>0</v>
      </c>
      <c r="U877" s="22">
        <f>VLOOKUP($K877,GlobSheetPaste!$H$3:$P$1269,9,FALSE)</f>
        <v>43891</v>
      </c>
      <c r="V877" s="19">
        <v>140</v>
      </c>
      <c r="W877" s="19">
        <v>1650</v>
      </c>
      <c r="X877" s="2" t="b">
        <f t="shared" ref="X877:Y877" si="980">ISNUMBER(V877)</f>
        <v>1</v>
      </c>
      <c r="Y877" s="2" t="b">
        <f t="shared" si="980"/>
        <v>1</v>
      </c>
      <c r="Z877" s="2" t="s">
        <v>89</v>
      </c>
      <c r="AB877" s="2" t="s">
        <v>178</v>
      </c>
      <c r="AC877" s="24" t="str">
        <f ca="1">IFERROR(__xludf.DUMMYFUNCTION("SPLIT(AB877,""_"")"),"Deepwater")</f>
        <v>Deepwater</v>
      </c>
      <c r="AD877" s="24"/>
      <c r="AE877" s="24">
        <f>VLOOKUP(J877,rangearea210527!$B$2:$C$1159,2,TRUE)</f>
        <v>3677629.2919999999</v>
      </c>
      <c r="AF877" s="26"/>
      <c r="AG877" s="26">
        <v>182</v>
      </c>
      <c r="AH877" s="26" t="s">
        <v>84</v>
      </c>
      <c r="AI877" s="26" t="s">
        <v>91</v>
      </c>
      <c r="AJ877" s="27" t="s">
        <v>1713</v>
      </c>
      <c r="AK877" s="27"/>
      <c r="AL877" s="26">
        <v>22.9</v>
      </c>
      <c r="AM877" s="26">
        <v>1</v>
      </c>
      <c r="AN877" s="26">
        <v>0</v>
      </c>
      <c r="AO877" s="29">
        <v>0</v>
      </c>
      <c r="AP877" s="30"/>
      <c r="AQ877" s="30"/>
      <c r="AR877" s="30"/>
      <c r="AS877" s="1">
        <v>0</v>
      </c>
      <c r="AU877" s="1"/>
      <c r="AV877" s="1"/>
      <c r="AW877" s="1">
        <v>0</v>
      </c>
      <c r="AX877" s="1">
        <v>0</v>
      </c>
      <c r="AY877" s="1">
        <v>1</v>
      </c>
      <c r="BC877" s="1">
        <v>1</v>
      </c>
      <c r="BJ877" s="1">
        <v>1</v>
      </c>
      <c r="BK877" s="1"/>
      <c r="BL877" s="1">
        <v>1</v>
      </c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>
        <v>0</v>
      </c>
    </row>
    <row r="878" spans="1:75" ht="15.75" hidden="1" customHeight="1" x14ac:dyDescent="0.3">
      <c r="A878" s="2">
        <v>870</v>
      </c>
      <c r="B878" s="2">
        <v>1</v>
      </c>
      <c r="C878" s="2" t="s">
        <v>1392</v>
      </c>
      <c r="D878" s="1">
        <v>12</v>
      </c>
      <c r="E878" s="2" t="str">
        <f t="shared" si="857"/>
        <v>12_Rajiformes</v>
      </c>
      <c r="F878" s="2" t="s">
        <v>1705</v>
      </c>
      <c r="G878" s="2" t="s">
        <v>2038</v>
      </c>
      <c r="H878" s="2" t="s">
        <v>2054</v>
      </c>
      <c r="I878" s="2" t="s">
        <v>2146</v>
      </c>
      <c r="J878" s="2" t="s">
        <v>2147</v>
      </c>
      <c r="K878" s="19" t="str">
        <f t="shared" si="858"/>
        <v>Bathyraja spinosissima</v>
      </c>
      <c r="L878" s="20">
        <f>VLOOKUP($K878,GlobSheetPaste!$H$3:$P$1269,2,FALSE)</f>
        <v>161486</v>
      </c>
      <c r="M878" s="20">
        <f>VLOOKUP($K878,GlobSheetPaste!$H$3:$P$1269,3,FALSE)</f>
        <v>80675821</v>
      </c>
      <c r="N878" s="20" t="str">
        <f>VLOOKUP($K878,GlobSheetPaste!$H$3:$P$1269,4,FALSE)</f>
        <v>published</v>
      </c>
      <c r="O878" s="20" t="str">
        <f>VLOOKUP($K878,GlobSheetPaste!$H$3:$P$1269,5,FALSE)</f>
        <v>LC</v>
      </c>
      <c r="P878" s="20">
        <f>VLOOKUP($K878,GlobSheetPaste!$H$3:$P$1269,6,FALSE)</f>
        <v>2004</v>
      </c>
      <c r="Q878" s="20" t="str">
        <f>VLOOKUP($K878,GlobSheetPaste!$H$3:$P$1269,7,FALSE)</f>
        <v>LC</v>
      </c>
      <c r="R878" s="20" t="str">
        <f>VLOOKUP($K878,GlobSheetPaste!$H$3:$P$1269,8,FALSE)</f>
        <v>NA</v>
      </c>
      <c r="S878" s="20" t="str">
        <f t="shared" si="970"/>
        <v>NoChange</v>
      </c>
      <c r="T878" s="20" t="b">
        <f t="shared" si="859"/>
        <v>0</v>
      </c>
      <c r="U878" s="20">
        <f>VLOOKUP($K878,GlobSheetPaste!$H$3:$P$1269,9,FALSE)</f>
        <v>2014</v>
      </c>
      <c r="V878" s="19">
        <v>800</v>
      </c>
      <c r="W878" s="19">
        <v>2938</v>
      </c>
      <c r="X878" s="2" t="b">
        <f t="shared" ref="X878:Y878" si="981">ISNUMBER(V878)</f>
        <v>1</v>
      </c>
      <c r="Y878" s="2" t="b">
        <f t="shared" si="981"/>
        <v>1</v>
      </c>
      <c r="Z878" s="2" t="s">
        <v>89</v>
      </c>
      <c r="AB878" s="2" t="s">
        <v>178</v>
      </c>
      <c r="AC878" s="24" t="str">
        <f ca="1">IFERROR(__xludf.DUMMYFUNCTION("SPLIT(AB878,""_"")"),"Deepwater")</f>
        <v>Deepwater</v>
      </c>
      <c r="AD878" s="24"/>
      <c r="AE878" s="24">
        <f>VLOOKUP(J878,rangearea210527!$B$2:$C$1159,2,TRUE)</f>
        <v>336790.09860000003</v>
      </c>
      <c r="AF878" s="26"/>
      <c r="AG878" s="26">
        <v>203</v>
      </c>
      <c r="AH878" s="26" t="s">
        <v>84</v>
      </c>
      <c r="AI878" s="26" t="s">
        <v>91</v>
      </c>
      <c r="AJ878" s="27" t="s">
        <v>1713</v>
      </c>
      <c r="AK878" s="27"/>
      <c r="AL878" s="26"/>
      <c r="AM878" s="26">
        <v>1</v>
      </c>
      <c r="AN878" s="26">
        <v>0</v>
      </c>
      <c r="AO878" s="29">
        <v>0</v>
      </c>
      <c r="AP878" s="30"/>
      <c r="AQ878" s="26">
        <v>1</v>
      </c>
      <c r="AR878" s="30"/>
      <c r="AS878" s="1">
        <v>0</v>
      </c>
      <c r="AU878" s="1"/>
      <c r="AV878" s="1"/>
      <c r="AW878" s="1">
        <v>0</v>
      </c>
      <c r="AX878" s="1">
        <v>0</v>
      </c>
      <c r="AY878" s="1">
        <v>1</v>
      </c>
      <c r="BC878" s="1">
        <v>1</v>
      </c>
      <c r="BJ878" s="1">
        <v>1</v>
      </c>
      <c r="BL878" s="1">
        <v>1</v>
      </c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>
        <v>0</v>
      </c>
    </row>
    <row r="879" spans="1:75" ht="15.75" hidden="1" customHeight="1" x14ac:dyDescent="0.3">
      <c r="A879" s="2">
        <v>871</v>
      </c>
      <c r="B879" s="2">
        <v>1</v>
      </c>
      <c r="C879" s="2" t="s">
        <v>1392</v>
      </c>
      <c r="D879" s="1">
        <v>12</v>
      </c>
      <c r="E879" s="2" t="str">
        <f t="shared" si="857"/>
        <v>12_Rajiformes</v>
      </c>
      <c r="F879" s="2" t="s">
        <v>1705</v>
      </c>
      <c r="G879" s="2" t="s">
        <v>2038</v>
      </c>
      <c r="H879" s="2" t="s">
        <v>2054</v>
      </c>
      <c r="I879" s="2" t="s">
        <v>2148</v>
      </c>
      <c r="J879" s="2" t="s">
        <v>2149</v>
      </c>
      <c r="K879" s="19" t="str">
        <f t="shared" si="858"/>
        <v>Bathyraja taranetzi</v>
      </c>
      <c r="L879" s="20">
        <f>VLOOKUP($K879,GlobSheetPaste!$H$3:$P$1269,2,FALSE)</f>
        <v>161600</v>
      </c>
      <c r="M879" s="20">
        <f>VLOOKUP($K879,GlobSheetPaste!$H$3:$P$1269,3,FALSE)</f>
        <v>80679159</v>
      </c>
      <c r="N879" s="20" t="str">
        <f>VLOOKUP($K879,GlobSheetPaste!$H$3:$P$1269,4,FALSE)</f>
        <v>published</v>
      </c>
      <c r="O879" s="20" t="str">
        <f>VLOOKUP($K879,GlobSheetPaste!$H$3:$P$1269,5,FALSE)</f>
        <v>LC</v>
      </c>
      <c r="P879" s="20">
        <f>VLOOKUP($K879,GlobSheetPaste!$H$3:$P$1269,6,FALSE)</f>
        <v>2007</v>
      </c>
      <c r="Q879" s="20" t="str">
        <f>VLOOKUP($K879,GlobSheetPaste!$H$3:$P$1269,7,FALSE)</f>
        <v>LC</v>
      </c>
      <c r="R879" s="20" t="str">
        <f>VLOOKUP($K879,GlobSheetPaste!$H$3:$P$1269,8,FALSE)</f>
        <v>NA</v>
      </c>
      <c r="S879" s="20" t="str">
        <f t="shared" si="970"/>
        <v>NoChange</v>
      </c>
      <c r="T879" s="20" t="b">
        <f t="shared" si="859"/>
        <v>0</v>
      </c>
      <c r="U879" s="20">
        <f>VLOOKUP($K879,GlobSheetPaste!$H$3:$P$1269,9,FALSE)</f>
        <v>2014</v>
      </c>
      <c r="V879" s="19">
        <v>80</v>
      </c>
      <c r="W879" s="19">
        <v>1000</v>
      </c>
      <c r="X879" s="2" t="b">
        <f t="shared" ref="X879:Y879" si="982">ISNUMBER(V879)</f>
        <v>1</v>
      </c>
      <c r="Y879" s="2" t="b">
        <f t="shared" si="982"/>
        <v>1</v>
      </c>
      <c r="Z879" s="2" t="s">
        <v>2046</v>
      </c>
      <c r="AB879" s="2" t="s">
        <v>178</v>
      </c>
      <c r="AC879" s="24" t="str">
        <f ca="1">IFERROR(__xludf.DUMMYFUNCTION("SPLIT(AB879,""_"")"),"Deepwater")</f>
        <v>Deepwater</v>
      </c>
      <c r="AD879" s="24"/>
      <c r="AE879" s="24">
        <f>VLOOKUP(J879,rangearea210527!$B$2:$C$1159,2,TRUE)</f>
        <v>156897.228</v>
      </c>
      <c r="AF879" s="26"/>
      <c r="AG879" s="26">
        <v>77</v>
      </c>
      <c r="AH879" s="26" t="s">
        <v>84</v>
      </c>
      <c r="AI879" s="26" t="s">
        <v>98</v>
      </c>
      <c r="AJ879" s="27" t="s">
        <v>1710</v>
      </c>
      <c r="AK879" s="27"/>
      <c r="AL879" s="26"/>
      <c r="AM879" s="26">
        <v>1</v>
      </c>
      <c r="AN879" s="26">
        <v>0</v>
      </c>
      <c r="AO879" s="29">
        <v>0</v>
      </c>
      <c r="AP879" s="30"/>
      <c r="AQ879" s="26">
        <v>1</v>
      </c>
      <c r="AR879" s="30"/>
      <c r="AS879" s="1">
        <v>0</v>
      </c>
      <c r="AU879" s="1"/>
      <c r="AV879" s="1"/>
      <c r="AW879" s="1">
        <v>0</v>
      </c>
      <c r="AX879" s="1">
        <v>0</v>
      </c>
      <c r="AY879" s="1">
        <v>1</v>
      </c>
      <c r="BC879" s="1">
        <v>1</v>
      </c>
      <c r="BJ879" s="1">
        <v>1</v>
      </c>
      <c r="BL879" s="1">
        <v>1</v>
      </c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>
        <v>0</v>
      </c>
    </row>
    <row r="880" spans="1:75" ht="15.75" hidden="1" customHeight="1" x14ac:dyDescent="0.3">
      <c r="A880" s="2">
        <v>872</v>
      </c>
      <c r="B880" s="2">
        <v>1</v>
      </c>
      <c r="C880" s="2" t="s">
        <v>1392</v>
      </c>
      <c r="D880" s="1">
        <v>12</v>
      </c>
      <c r="E880" s="2" t="str">
        <f t="shared" si="857"/>
        <v>12_Rajiformes</v>
      </c>
      <c r="F880" s="2" t="s">
        <v>1705</v>
      </c>
      <c r="G880" s="2" t="s">
        <v>2038</v>
      </c>
      <c r="H880" s="2" t="s">
        <v>2054</v>
      </c>
      <c r="I880" s="2" t="s">
        <v>2150</v>
      </c>
      <c r="J880" s="2" t="s">
        <v>2151</v>
      </c>
      <c r="K880" s="19" t="str">
        <f t="shared" si="858"/>
        <v>Bathyraja trachouros</v>
      </c>
      <c r="L880" s="20">
        <f>VLOOKUP($K880,GlobSheetPaste!$H$3:$P$1269,2,FALSE)</f>
        <v>161701</v>
      </c>
      <c r="M880" s="20">
        <f>VLOOKUP($K880,GlobSheetPaste!$H$3:$P$1269,3,FALSE)</f>
        <v>124530553</v>
      </c>
      <c r="N880" s="20" t="str">
        <f>VLOOKUP($K880,GlobSheetPaste!$H$3:$P$1269,4,FALSE)</f>
        <v>published</v>
      </c>
      <c r="O880" s="20" t="str">
        <f>VLOOKUP($K880,GlobSheetPaste!$H$3:$P$1269,5,FALSE)</f>
        <v>LC</v>
      </c>
      <c r="P880" s="20">
        <f>VLOOKUP($K880,GlobSheetPaste!$H$3:$P$1269,6,FALSE)</f>
        <v>2004</v>
      </c>
      <c r="Q880" s="20" t="str">
        <f>VLOOKUP($K880,GlobSheetPaste!$H$3:$P$1269,7,FALSE)</f>
        <v>NT</v>
      </c>
      <c r="R880" s="20" t="str">
        <f>VLOOKUP($K880,GlobSheetPaste!$H$3:$P$1269,8,FALSE)</f>
        <v>A2d</v>
      </c>
      <c r="S880" s="20" t="str">
        <f t="shared" si="970"/>
        <v>non-genuine change</v>
      </c>
      <c r="T880" s="20" t="b">
        <f t="shared" si="859"/>
        <v>0</v>
      </c>
      <c r="U880" s="22">
        <f>VLOOKUP($K880,GlobSheetPaste!$H$3:$P$1269,9,FALSE)</f>
        <v>43891</v>
      </c>
      <c r="V880" s="19">
        <v>100</v>
      </c>
      <c r="W880" s="19">
        <v>800</v>
      </c>
      <c r="X880" s="2" t="b">
        <f t="shared" ref="X880:Y880" si="983">ISNUMBER(V880)</f>
        <v>1</v>
      </c>
      <c r="Y880" s="2" t="b">
        <f t="shared" si="983"/>
        <v>1</v>
      </c>
      <c r="Z880" s="2" t="s">
        <v>89</v>
      </c>
      <c r="AB880" s="2" t="s">
        <v>178</v>
      </c>
      <c r="AC880" s="24" t="str">
        <f ca="1">IFERROR(__xludf.DUMMYFUNCTION("SPLIT(AB880,""_"")"),"Deepwater")</f>
        <v>Deepwater</v>
      </c>
      <c r="AD880" s="24"/>
      <c r="AE880" s="24">
        <f>VLOOKUP(J880,rangearea210527!$B$2:$C$1159,2,TRUE)</f>
        <v>69826.249419999993</v>
      </c>
      <c r="AF880" s="26" t="s">
        <v>118</v>
      </c>
      <c r="AG880" s="26">
        <v>102</v>
      </c>
      <c r="AH880" s="26" t="s">
        <v>84</v>
      </c>
      <c r="AI880" s="26" t="s">
        <v>91</v>
      </c>
      <c r="AJ880" s="27" t="s">
        <v>1713</v>
      </c>
      <c r="AK880" s="27"/>
      <c r="AL880" s="26">
        <v>13.5</v>
      </c>
      <c r="AM880" s="26">
        <v>1</v>
      </c>
      <c r="AN880" s="26">
        <v>0</v>
      </c>
      <c r="AO880" s="29">
        <v>0</v>
      </c>
      <c r="AP880" s="30"/>
      <c r="AQ880" s="30"/>
      <c r="AR880" s="30"/>
      <c r="AS880" s="1">
        <v>0</v>
      </c>
      <c r="AU880" s="1"/>
      <c r="AV880" s="1"/>
      <c r="AW880" s="1">
        <v>0</v>
      </c>
      <c r="AX880" s="1">
        <v>0</v>
      </c>
      <c r="AY880" s="1">
        <v>1</v>
      </c>
      <c r="BC880" s="1">
        <v>1</v>
      </c>
      <c r="BH880" s="1">
        <v>1</v>
      </c>
      <c r="BJ880" s="1">
        <v>1</v>
      </c>
      <c r="BL880" s="1">
        <v>1</v>
      </c>
      <c r="BM880" s="1"/>
      <c r="BN880" s="1"/>
      <c r="BO880" s="1"/>
      <c r="BP880" s="1"/>
      <c r="BQ880" s="1"/>
      <c r="BR880" s="1"/>
      <c r="BS880" s="1"/>
      <c r="BT880" s="1"/>
      <c r="BU880" s="1"/>
      <c r="BV880" s="1">
        <v>1</v>
      </c>
      <c r="BW880" s="1">
        <v>0</v>
      </c>
    </row>
    <row r="881" spans="1:75" ht="15.75" hidden="1" customHeight="1" x14ac:dyDescent="0.3">
      <c r="A881" s="2">
        <v>873</v>
      </c>
      <c r="B881" s="2">
        <v>1</v>
      </c>
      <c r="C881" s="2" t="s">
        <v>1392</v>
      </c>
      <c r="D881" s="1">
        <v>12</v>
      </c>
      <c r="E881" s="2" t="str">
        <f t="shared" si="857"/>
        <v>12_Rajiformes</v>
      </c>
      <c r="F881" s="2" t="s">
        <v>1705</v>
      </c>
      <c r="G881" s="2" t="s">
        <v>2038</v>
      </c>
      <c r="H881" s="2" t="s">
        <v>2054</v>
      </c>
      <c r="I881" s="2" t="s">
        <v>2152</v>
      </c>
      <c r="J881" s="2" t="s">
        <v>2153</v>
      </c>
      <c r="K881" s="19" t="str">
        <f t="shared" si="858"/>
        <v>Bathyraja trachura</v>
      </c>
      <c r="L881" s="20">
        <f>VLOOKUP($K881,GlobSheetPaste!$H$3:$P$1269,2,FALSE)</f>
        <v>161375</v>
      </c>
      <c r="M881" s="20">
        <f>VLOOKUP($K881,GlobSheetPaste!$H$3:$P$1269,3,FALSE)</f>
        <v>80676077</v>
      </c>
      <c r="N881" s="20" t="str">
        <f>VLOOKUP($K881,GlobSheetPaste!$H$3:$P$1269,4,FALSE)</f>
        <v>published</v>
      </c>
      <c r="O881" s="20" t="str">
        <f>VLOOKUP($K881,GlobSheetPaste!$H$3:$P$1269,5,FALSE)</f>
        <v>LC</v>
      </c>
      <c r="P881" s="20">
        <f>VLOOKUP($K881,GlobSheetPaste!$H$3:$P$1269,6,FALSE)</f>
        <v>2004</v>
      </c>
      <c r="Q881" s="20" t="str">
        <f>VLOOKUP($K881,GlobSheetPaste!$H$3:$P$1269,7,FALSE)</f>
        <v>LC</v>
      </c>
      <c r="R881" s="20" t="str">
        <f>VLOOKUP($K881,GlobSheetPaste!$H$3:$P$1269,8,FALSE)</f>
        <v>NA</v>
      </c>
      <c r="S881" s="20" t="str">
        <f t="shared" si="970"/>
        <v>NoChange</v>
      </c>
      <c r="T881" s="20" t="b">
        <f t="shared" si="859"/>
        <v>0</v>
      </c>
      <c r="U881" s="20">
        <f>VLOOKUP($K881,GlobSheetPaste!$H$3:$P$1269,9,FALSE)</f>
        <v>2015</v>
      </c>
      <c r="V881" s="19">
        <v>91</v>
      </c>
      <c r="W881" s="19">
        <v>2900</v>
      </c>
      <c r="X881" s="2" t="b">
        <f t="shared" ref="X881:Y881" si="984">ISNUMBER(V881)</f>
        <v>1</v>
      </c>
      <c r="Y881" s="2" t="b">
        <f t="shared" si="984"/>
        <v>1</v>
      </c>
      <c r="Z881" s="2" t="s">
        <v>89</v>
      </c>
      <c r="AB881" s="2" t="s">
        <v>178</v>
      </c>
      <c r="AC881" s="24" t="str">
        <f ca="1">IFERROR(__xludf.DUMMYFUNCTION("SPLIT(AB881,""_"")"),"Deepwater")</f>
        <v>Deepwater</v>
      </c>
      <c r="AD881" s="24"/>
      <c r="AE881" s="24">
        <f>VLOOKUP(J881,rangearea210527!$B$2:$C$1159,2,TRUE)</f>
        <v>1877111.8319999999</v>
      </c>
      <c r="AF881" s="26"/>
      <c r="AG881" s="26">
        <v>91</v>
      </c>
      <c r="AH881" s="26" t="s">
        <v>84</v>
      </c>
      <c r="AI881" s="26" t="s">
        <v>98</v>
      </c>
      <c r="AJ881" s="27" t="s">
        <v>1710</v>
      </c>
      <c r="AK881" s="37"/>
      <c r="AL881" s="38">
        <v>44515</v>
      </c>
      <c r="AM881" s="26">
        <v>1</v>
      </c>
      <c r="AN881" s="26">
        <v>0</v>
      </c>
      <c r="AO881" s="29">
        <v>0</v>
      </c>
      <c r="AP881" s="30"/>
      <c r="AQ881" s="26">
        <v>1</v>
      </c>
      <c r="AR881" s="30"/>
      <c r="AS881" s="1">
        <v>0</v>
      </c>
      <c r="AU881" s="1"/>
      <c r="AV881" s="1"/>
      <c r="AW881" s="1">
        <v>0</v>
      </c>
      <c r="AX881" s="1">
        <v>0</v>
      </c>
      <c r="AY881" s="1">
        <v>1</v>
      </c>
      <c r="BC881" s="1">
        <v>1</v>
      </c>
      <c r="BJ881" s="1">
        <v>1</v>
      </c>
      <c r="BL881" s="1">
        <v>1</v>
      </c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>
        <v>0</v>
      </c>
    </row>
    <row r="882" spans="1:75" ht="15.75" hidden="1" customHeight="1" x14ac:dyDescent="0.3">
      <c r="A882" s="2">
        <v>874</v>
      </c>
      <c r="B882" s="2">
        <v>1</v>
      </c>
      <c r="C882" s="2" t="s">
        <v>1392</v>
      </c>
      <c r="D882" s="1">
        <v>12</v>
      </c>
      <c r="E882" s="2" t="str">
        <f t="shared" si="857"/>
        <v>12_Rajiformes</v>
      </c>
      <c r="F882" s="2" t="s">
        <v>1705</v>
      </c>
      <c r="G882" s="2" t="s">
        <v>2038</v>
      </c>
      <c r="H882" s="2" t="s">
        <v>2054</v>
      </c>
      <c r="I882" s="2" t="s">
        <v>2154</v>
      </c>
      <c r="J882" s="2" t="s">
        <v>2155</v>
      </c>
      <c r="K882" s="19" t="str">
        <f t="shared" si="858"/>
        <v>Bathyraja tunae</v>
      </c>
      <c r="L882" s="20">
        <f>VLOOKUP($K882,GlobSheetPaste!$H$3:$P$1269,2,FALSE)</f>
        <v>161504</v>
      </c>
      <c r="M882" s="20">
        <f>VLOOKUP($K882,GlobSheetPaste!$H$3:$P$1269,3,FALSE)</f>
        <v>124496480</v>
      </c>
      <c r="N882" s="20" t="str">
        <f>VLOOKUP($K882,GlobSheetPaste!$H$3:$P$1269,4,FALSE)</f>
        <v>published</v>
      </c>
      <c r="O882" s="20" t="str">
        <f>VLOOKUP($K882,GlobSheetPaste!$H$3:$P$1269,5,FALSE)</f>
        <v>DD</v>
      </c>
      <c r="P882" s="20">
        <f>VLOOKUP($K882,GlobSheetPaste!$H$3:$P$1269,6,FALSE)</f>
        <v>2008</v>
      </c>
      <c r="Q882" s="20" t="str">
        <f>VLOOKUP($K882,GlobSheetPaste!$H$3:$P$1269,7,FALSE)</f>
        <v>LC</v>
      </c>
      <c r="R882" s="20" t="str">
        <f>VLOOKUP($K882,GlobSheetPaste!$H$3:$P$1269,8,FALSE)</f>
        <v>NA</v>
      </c>
      <c r="S882" s="20" t="str">
        <f t="shared" si="970"/>
        <v>non-genuine change</v>
      </c>
      <c r="T882" s="20" t="b">
        <f t="shared" si="859"/>
        <v>0</v>
      </c>
      <c r="U882" s="20">
        <f>VLOOKUP($K882,GlobSheetPaste!$H$3:$P$1269,9,FALSE)</f>
        <v>2018</v>
      </c>
      <c r="V882" s="19">
        <v>1700</v>
      </c>
      <c r="W882" s="19">
        <v>2240</v>
      </c>
      <c r="X882" s="2" t="b">
        <f t="shared" ref="X882:Y882" si="985">ISNUMBER(V882)</f>
        <v>1</v>
      </c>
      <c r="Y882" s="2" t="b">
        <f t="shared" si="985"/>
        <v>1</v>
      </c>
      <c r="Z882" s="2" t="s">
        <v>89</v>
      </c>
      <c r="AB882" s="2" t="s">
        <v>178</v>
      </c>
      <c r="AC882" s="24" t="str">
        <f ca="1">IFERROR(__xludf.DUMMYFUNCTION("SPLIT(AB882,""_"")"),"Deepwater")</f>
        <v>Deepwater</v>
      </c>
      <c r="AD882" s="24"/>
      <c r="AE882" s="24">
        <f>VLOOKUP(J882,rangearea210527!$B$2:$C$1159,2,TRUE)</f>
        <v>5004.1838889999999</v>
      </c>
      <c r="AF882" s="26" t="s">
        <v>118</v>
      </c>
      <c r="AG882" s="26">
        <v>97</v>
      </c>
      <c r="AH882" s="26" t="s">
        <v>84</v>
      </c>
      <c r="AI882" s="26" t="s">
        <v>98</v>
      </c>
      <c r="AJ882" s="27" t="s">
        <v>1710</v>
      </c>
      <c r="AK882" s="27"/>
      <c r="AL882" s="26"/>
      <c r="AM882" s="26">
        <v>1</v>
      </c>
      <c r="AN882" s="26">
        <v>0</v>
      </c>
      <c r="AO882" s="29">
        <v>0</v>
      </c>
      <c r="AP882" s="30"/>
      <c r="AQ882" s="30"/>
      <c r="AR882" s="30"/>
      <c r="AS882" s="1">
        <v>0</v>
      </c>
      <c r="AU882" s="1"/>
      <c r="AV882" s="1"/>
      <c r="AW882" s="1">
        <v>0</v>
      </c>
      <c r="AX882" s="1">
        <v>0</v>
      </c>
      <c r="AY882" s="1">
        <v>1</v>
      </c>
      <c r="BC882" s="1">
        <v>1</v>
      </c>
      <c r="BH882" s="1">
        <v>1</v>
      </c>
      <c r="BJ882" s="1">
        <v>1</v>
      </c>
      <c r="BL882" s="1">
        <v>1</v>
      </c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>
        <v>0</v>
      </c>
    </row>
    <row r="883" spans="1:75" ht="15.75" hidden="1" customHeight="1" x14ac:dyDescent="0.3">
      <c r="A883" s="2">
        <v>875</v>
      </c>
      <c r="B883" s="2">
        <v>1</v>
      </c>
      <c r="C883" s="2" t="s">
        <v>1392</v>
      </c>
      <c r="D883" s="1">
        <v>12</v>
      </c>
      <c r="E883" s="2" t="str">
        <f t="shared" si="857"/>
        <v>12_Rajiformes</v>
      </c>
      <c r="F883" s="2" t="s">
        <v>1705</v>
      </c>
      <c r="G883" s="2" t="s">
        <v>2038</v>
      </c>
      <c r="H883" s="2" t="s">
        <v>2054</v>
      </c>
      <c r="I883" s="2" t="s">
        <v>2156</v>
      </c>
      <c r="J883" s="2" t="s">
        <v>2157</v>
      </c>
      <c r="K883" s="19" t="str">
        <f t="shared" si="858"/>
        <v>Bathyraja tzinovskii</v>
      </c>
      <c r="L883" s="20">
        <f>VLOOKUP($K883,GlobSheetPaste!$H$3:$P$1269,2,FALSE)</f>
        <v>161444</v>
      </c>
      <c r="M883" s="20">
        <f>VLOOKUP($K883,GlobSheetPaste!$H$3:$P$1269,3,FALSE)</f>
        <v>124486488</v>
      </c>
      <c r="N883" s="20" t="str">
        <f>VLOOKUP($K883,GlobSheetPaste!$H$3:$P$1269,4,FALSE)</f>
        <v>published</v>
      </c>
      <c r="O883" s="20" t="str">
        <f>VLOOKUP($K883,GlobSheetPaste!$H$3:$P$1269,5,FALSE)</f>
        <v>LC</v>
      </c>
      <c r="P883" s="20">
        <f>VLOOKUP($K883,GlobSheetPaste!$H$3:$P$1269,6,FALSE)</f>
        <v>2004</v>
      </c>
      <c r="Q883" s="20" t="str">
        <f>VLOOKUP($K883,GlobSheetPaste!$H$3:$P$1269,7,FALSE)</f>
        <v>LC</v>
      </c>
      <c r="R883" s="20" t="str">
        <f>VLOOKUP($K883,GlobSheetPaste!$H$3:$P$1269,8,FALSE)</f>
        <v>NA</v>
      </c>
      <c r="S883" s="20" t="str">
        <f t="shared" si="970"/>
        <v>NoChange</v>
      </c>
      <c r="T883" s="20" t="b">
        <f t="shared" si="859"/>
        <v>0</v>
      </c>
      <c r="U883" s="22">
        <f>VLOOKUP($K883,GlobSheetPaste!$H$3:$P$1269,9,FALSE)</f>
        <v>43891</v>
      </c>
      <c r="V883" s="19">
        <v>1776</v>
      </c>
      <c r="W883" s="19">
        <v>2500</v>
      </c>
      <c r="X883" s="2" t="b">
        <f t="shared" ref="X883:Y883" si="986">ISNUMBER(V883)</f>
        <v>1</v>
      </c>
      <c r="Y883" s="2" t="b">
        <f t="shared" si="986"/>
        <v>1</v>
      </c>
      <c r="Z883" s="2" t="s">
        <v>89</v>
      </c>
      <c r="AB883" s="2" t="s">
        <v>178</v>
      </c>
      <c r="AC883" s="24" t="str">
        <f ca="1">IFERROR(__xludf.DUMMYFUNCTION("SPLIT(AB883,""_"")"),"Deepwater")</f>
        <v>Deepwater</v>
      </c>
      <c r="AD883" s="24"/>
      <c r="AE883" s="24">
        <f>VLOOKUP(J883,rangearea210527!$B$2:$C$1159,2,TRUE)</f>
        <v>39510.651810000003</v>
      </c>
      <c r="AF883" s="26" t="s">
        <v>118</v>
      </c>
      <c r="AG883" s="26">
        <v>94</v>
      </c>
      <c r="AH883" s="26" t="s">
        <v>84</v>
      </c>
      <c r="AI883" s="26" t="s">
        <v>98</v>
      </c>
      <c r="AJ883" s="27" t="s">
        <v>1710</v>
      </c>
      <c r="AK883" s="27"/>
      <c r="AL883" s="26"/>
      <c r="AM883" s="26">
        <v>1</v>
      </c>
      <c r="AN883" s="26">
        <v>0</v>
      </c>
      <c r="AO883" s="29">
        <v>0</v>
      </c>
      <c r="AP883" s="30"/>
      <c r="AQ883" s="30"/>
      <c r="AR883" s="30"/>
      <c r="AS883" s="1">
        <v>0</v>
      </c>
      <c r="AU883" s="1"/>
      <c r="AV883" s="1"/>
      <c r="AW883" s="1">
        <v>0</v>
      </c>
      <c r="AX883" s="1">
        <v>0</v>
      </c>
      <c r="AY883" s="1">
        <v>1</v>
      </c>
      <c r="BC883" s="1">
        <v>1</v>
      </c>
      <c r="BH883" s="1">
        <v>1</v>
      </c>
      <c r="BJ883" s="1">
        <v>1</v>
      </c>
      <c r="BL883" s="1">
        <v>1</v>
      </c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>
        <v>0</v>
      </c>
    </row>
    <row r="884" spans="1:75" ht="15.75" hidden="1" customHeight="1" x14ac:dyDescent="0.3">
      <c r="A884" s="2">
        <v>876</v>
      </c>
      <c r="B884" s="2">
        <v>1</v>
      </c>
      <c r="C884" s="2" t="s">
        <v>1392</v>
      </c>
      <c r="D884" s="1">
        <v>12</v>
      </c>
      <c r="E884" s="2" t="str">
        <f t="shared" si="857"/>
        <v>12_Rajiformes</v>
      </c>
      <c r="F884" s="2" t="s">
        <v>1705</v>
      </c>
      <c r="G884" s="2" t="s">
        <v>2038</v>
      </c>
      <c r="H884" s="2" t="s">
        <v>2054</v>
      </c>
      <c r="I884" s="2" t="s">
        <v>2158</v>
      </c>
      <c r="J884" s="2" t="s">
        <v>2159</v>
      </c>
      <c r="K884" s="19" t="str">
        <f t="shared" si="858"/>
        <v>Bathyraja violacea</v>
      </c>
      <c r="L884" s="20">
        <f>VLOOKUP($K884,GlobSheetPaste!$H$3:$P$1269,2,FALSE)</f>
        <v>161594</v>
      </c>
      <c r="M884" s="20">
        <f>VLOOKUP($K884,GlobSheetPaste!$H$3:$P$1269,3,FALSE)</f>
        <v>80676330</v>
      </c>
      <c r="N884" s="20" t="str">
        <f>VLOOKUP($K884,GlobSheetPaste!$H$3:$P$1269,4,FALSE)</f>
        <v>published</v>
      </c>
      <c r="O884" s="20" t="str">
        <f>VLOOKUP($K884,GlobSheetPaste!$H$3:$P$1269,5,FALSE)</f>
        <v>DD</v>
      </c>
      <c r="P884" s="20">
        <f>VLOOKUP($K884,GlobSheetPaste!$H$3:$P$1269,6,FALSE)</f>
        <v>2007</v>
      </c>
      <c r="Q884" s="20" t="str">
        <f>VLOOKUP($K884,GlobSheetPaste!$H$3:$P$1269,7,FALSE)</f>
        <v>LC</v>
      </c>
      <c r="R884" s="20" t="str">
        <f>VLOOKUP($K884,GlobSheetPaste!$H$3:$P$1269,8,FALSE)</f>
        <v>NA</v>
      </c>
      <c r="S884" s="20" t="str">
        <f t="shared" si="970"/>
        <v>non-genuine change</v>
      </c>
      <c r="T884" s="20" t="b">
        <f t="shared" si="859"/>
        <v>0</v>
      </c>
      <c r="U884" s="22">
        <f>VLOOKUP($K884,GlobSheetPaste!$H$3:$P$1269,9,FALSE)</f>
        <v>43891</v>
      </c>
      <c r="V884" s="19">
        <v>23</v>
      </c>
      <c r="W884" s="19">
        <v>1110</v>
      </c>
      <c r="X884" s="2" t="b">
        <f t="shared" ref="X884:Y884" si="987">ISNUMBER(V884)</f>
        <v>1</v>
      </c>
      <c r="Y884" s="2" t="b">
        <f t="shared" si="987"/>
        <v>1</v>
      </c>
      <c r="Z884" s="2" t="s">
        <v>89</v>
      </c>
      <c r="AB884" s="2" t="s">
        <v>178</v>
      </c>
      <c r="AC884" s="24" t="str">
        <f ca="1">IFERROR(__xludf.DUMMYFUNCTION("SPLIT(AB884,""_"")"),"Deepwater")</f>
        <v>Deepwater</v>
      </c>
      <c r="AD884" s="24"/>
      <c r="AE884" s="24">
        <f>VLOOKUP(J884,rangearea210527!$B$2:$C$1159,2,TRUE)</f>
        <v>1024016.709</v>
      </c>
      <c r="AF884" s="26"/>
      <c r="AG884" s="26">
        <v>107</v>
      </c>
      <c r="AH884" s="26" t="s">
        <v>84</v>
      </c>
      <c r="AI884" s="26" t="s">
        <v>91</v>
      </c>
      <c r="AJ884" s="27" t="s">
        <v>1713</v>
      </c>
      <c r="AK884" s="27"/>
      <c r="AL884" s="26">
        <v>7.25</v>
      </c>
      <c r="AM884" s="26">
        <v>1</v>
      </c>
      <c r="AN884" s="26">
        <v>0</v>
      </c>
      <c r="AO884" s="29">
        <v>0</v>
      </c>
      <c r="AP884" s="30"/>
      <c r="AQ884" s="26">
        <v>1</v>
      </c>
      <c r="AR884" s="30"/>
      <c r="AS884" s="1">
        <v>0</v>
      </c>
      <c r="AU884" s="1"/>
      <c r="AV884" s="1"/>
      <c r="AW884" s="1">
        <v>0</v>
      </c>
      <c r="AX884" s="1">
        <v>0</v>
      </c>
      <c r="AY884" s="1">
        <v>1</v>
      </c>
      <c r="BC884" s="1">
        <v>1</v>
      </c>
      <c r="BJ884" s="1">
        <v>1</v>
      </c>
      <c r="BL884" s="1">
        <v>1</v>
      </c>
      <c r="BM884" s="1"/>
      <c r="BN884" s="1"/>
      <c r="BO884" s="1"/>
      <c r="BP884" s="1"/>
      <c r="BQ884" s="1"/>
      <c r="BR884" s="1"/>
      <c r="BS884" s="1"/>
      <c r="BT884" s="1"/>
      <c r="BU884" s="1"/>
      <c r="BV884" s="1">
        <v>1</v>
      </c>
      <c r="BW884" s="1">
        <v>0</v>
      </c>
    </row>
    <row r="885" spans="1:75" ht="15.75" hidden="1" customHeight="1" x14ac:dyDescent="0.3">
      <c r="A885" s="2">
        <v>877</v>
      </c>
      <c r="B885" s="2">
        <v>1</v>
      </c>
      <c r="C885" s="2" t="s">
        <v>1392</v>
      </c>
      <c r="D885" s="1">
        <v>12</v>
      </c>
      <c r="E885" s="2" t="str">
        <f t="shared" si="857"/>
        <v>12_Rajiformes</v>
      </c>
      <c r="F885" s="2" t="s">
        <v>1705</v>
      </c>
      <c r="G885" s="2" t="s">
        <v>2038</v>
      </c>
      <c r="H885" s="2" t="s">
        <v>2160</v>
      </c>
      <c r="I885" s="2" t="s">
        <v>2161</v>
      </c>
      <c r="J885" s="2" t="s">
        <v>2162</v>
      </c>
      <c r="K885" s="19" t="str">
        <f t="shared" si="858"/>
        <v>Brochiraja aenigma</v>
      </c>
      <c r="L885" s="20">
        <f>VLOOKUP($K885,GlobSheetPaste!$H$3:$P$1269,2,FALSE)</f>
        <v>161688</v>
      </c>
      <c r="M885" s="20">
        <f>VLOOKUP($K885,GlobSheetPaste!$H$3:$P$1269,3,FALSE)</f>
        <v>116739603</v>
      </c>
      <c r="N885" s="20" t="str">
        <f>VLOOKUP($K885,GlobSheetPaste!$H$3:$P$1269,4,FALSE)</f>
        <v>published</v>
      </c>
      <c r="O885" s="20" t="str">
        <f>VLOOKUP($K885,GlobSheetPaste!$H$3:$P$1269,5,FALSE)</f>
        <v>DD</v>
      </c>
      <c r="P885" s="20">
        <f>VLOOKUP($K885,GlobSheetPaste!$H$3:$P$1269,6,FALSE)</f>
        <v>2008</v>
      </c>
      <c r="Q885" s="20" t="str">
        <f>VLOOKUP($K885,GlobSheetPaste!$H$3:$P$1269,7,FALSE)</f>
        <v>DD</v>
      </c>
      <c r="R885" s="20" t="str">
        <f>VLOOKUP($K885,GlobSheetPaste!$H$3:$P$1269,8,FALSE)</f>
        <v>NA</v>
      </c>
      <c r="S885" s="20" t="str">
        <f t="shared" si="970"/>
        <v>NoChange</v>
      </c>
      <c r="T885" s="20" t="b">
        <f t="shared" si="859"/>
        <v>0</v>
      </c>
      <c r="U885" s="20">
        <f>VLOOKUP($K885,GlobSheetPaste!$H$3:$P$1269,9,FALSE)</f>
        <v>2017</v>
      </c>
      <c r="V885" s="19">
        <v>422</v>
      </c>
      <c r="W885" s="19">
        <v>437</v>
      </c>
      <c r="X885" s="2" t="b">
        <f t="shared" ref="X885:Y885" si="988">ISNUMBER(V885)</f>
        <v>1</v>
      </c>
      <c r="Y885" s="2" t="b">
        <f t="shared" si="988"/>
        <v>1</v>
      </c>
      <c r="Z885" s="2" t="s">
        <v>89</v>
      </c>
      <c r="AB885" s="2" t="s">
        <v>178</v>
      </c>
      <c r="AC885" s="24" t="str">
        <f ca="1">IFERROR(__xludf.DUMMYFUNCTION("SPLIT(AB885,""_"")"),"Deepwater")</f>
        <v>Deepwater</v>
      </c>
      <c r="AD885" s="24"/>
      <c r="AE885" s="24">
        <f>VLOOKUP(J885,rangearea210527!$B$2:$C$1159,2,TRUE)</f>
        <v>237.06614830000001</v>
      </c>
      <c r="AF885" s="26" t="s">
        <v>118</v>
      </c>
      <c r="AG885" s="26">
        <v>44</v>
      </c>
      <c r="AH885" s="26" t="s">
        <v>84</v>
      </c>
      <c r="AI885" s="26" t="s">
        <v>85</v>
      </c>
      <c r="AJ885" s="27" t="s">
        <v>1734</v>
      </c>
      <c r="AK885" s="27"/>
      <c r="AL885" s="26"/>
      <c r="AM885" s="26">
        <v>1</v>
      </c>
      <c r="AN885" s="26">
        <v>0</v>
      </c>
      <c r="AO885" s="29">
        <v>0</v>
      </c>
      <c r="AP885" s="30"/>
      <c r="AQ885" s="30"/>
      <c r="AR885" s="30"/>
      <c r="AS885" s="1">
        <v>0</v>
      </c>
      <c r="AU885" s="1"/>
      <c r="AV885" s="1"/>
      <c r="AW885" s="1">
        <v>0</v>
      </c>
      <c r="AX885" s="1">
        <v>0</v>
      </c>
      <c r="AY885" s="1">
        <v>1</v>
      </c>
      <c r="BC885" s="1">
        <v>1</v>
      </c>
      <c r="BG885" s="1">
        <v>1</v>
      </c>
      <c r="BH885" s="1">
        <v>1</v>
      </c>
      <c r="BI885" s="1"/>
      <c r="BJ885" s="1">
        <v>1</v>
      </c>
      <c r="BL885" s="1">
        <v>1</v>
      </c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>
        <v>0</v>
      </c>
    </row>
    <row r="886" spans="1:75" ht="15.75" hidden="1" customHeight="1" x14ac:dyDescent="0.3">
      <c r="A886" s="2">
        <v>878</v>
      </c>
      <c r="B886" s="2">
        <v>1</v>
      </c>
      <c r="C886" s="2" t="s">
        <v>1392</v>
      </c>
      <c r="D886" s="1">
        <v>12</v>
      </c>
      <c r="E886" s="2" t="str">
        <f t="shared" si="857"/>
        <v>12_Rajiformes</v>
      </c>
      <c r="F886" s="2" t="s">
        <v>1705</v>
      </c>
      <c r="G886" s="2" t="s">
        <v>2038</v>
      </c>
      <c r="H886" s="2" t="s">
        <v>2160</v>
      </c>
      <c r="I886" s="2" t="s">
        <v>2163</v>
      </c>
      <c r="J886" s="2" t="s">
        <v>2164</v>
      </c>
      <c r="K886" s="19" t="str">
        <f t="shared" si="858"/>
        <v>Brochiraja albilabiata</v>
      </c>
      <c r="L886" s="20">
        <f>VLOOKUP($K886,GlobSheetPaste!$H$3:$P$1269,2,FALSE)</f>
        <v>161550</v>
      </c>
      <c r="M886" s="20">
        <f>VLOOKUP($K886,GlobSheetPaste!$H$3:$P$1269,3,FALSE)</f>
        <v>116738978</v>
      </c>
      <c r="N886" s="20" t="str">
        <f>VLOOKUP($K886,GlobSheetPaste!$H$3:$P$1269,4,FALSE)</f>
        <v>published</v>
      </c>
      <c r="O886" s="20" t="str">
        <f>VLOOKUP($K886,GlobSheetPaste!$H$3:$P$1269,5,FALSE)</f>
        <v>DD</v>
      </c>
      <c r="P886" s="20">
        <f>VLOOKUP($K886,GlobSheetPaste!$H$3:$P$1269,6,FALSE)</f>
        <v>2008</v>
      </c>
      <c r="Q886" s="20" t="str">
        <f>VLOOKUP($K886,GlobSheetPaste!$H$3:$P$1269,7,FALSE)</f>
        <v>DD</v>
      </c>
      <c r="R886" s="20" t="str">
        <f>VLOOKUP($K886,GlobSheetPaste!$H$3:$P$1269,8,FALSE)</f>
        <v>NA</v>
      </c>
      <c r="S886" s="20" t="str">
        <f t="shared" si="970"/>
        <v>NoChange</v>
      </c>
      <c r="T886" s="20" t="b">
        <f t="shared" si="859"/>
        <v>0</v>
      </c>
      <c r="U886" s="20">
        <f>VLOOKUP($K886,GlobSheetPaste!$H$3:$P$1269,9,FALSE)</f>
        <v>2017</v>
      </c>
      <c r="V886" s="19">
        <v>900</v>
      </c>
      <c r="W886" s="19">
        <v>1003</v>
      </c>
      <c r="X886" s="2" t="b">
        <f t="shared" ref="X886:Y886" si="989">ISNUMBER(V886)</f>
        <v>1</v>
      </c>
      <c r="Y886" s="2" t="b">
        <f t="shared" si="989"/>
        <v>1</v>
      </c>
      <c r="Z886" s="2" t="s">
        <v>89</v>
      </c>
      <c r="AB886" s="2" t="s">
        <v>178</v>
      </c>
      <c r="AC886" s="24" t="str">
        <f ca="1">IFERROR(__xludf.DUMMYFUNCTION("SPLIT(AB886,""_"")"),"Deepwater")</f>
        <v>Deepwater</v>
      </c>
      <c r="AD886" s="24"/>
      <c r="AE886" s="24">
        <f>VLOOKUP(J886,rangearea210527!$B$2:$C$1159,2,TRUE)</f>
        <v>457.90255100000002</v>
      </c>
      <c r="AF886" s="26" t="s">
        <v>118</v>
      </c>
      <c r="AG886" s="26">
        <v>65</v>
      </c>
      <c r="AH886" s="26" t="s">
        <v>84</v>
      </c>
      <c r="AI886" s="26" t="s">
        <v>98</v>
      </c>
      <c r="AJ886" s="27" t="s">
        <v>1710</v>
      </c>
      <c r="AK886" s="27"/>
      <c r="AL886" s="26"/>
      <c r="AM886" s="26">
        <v>1</v>
      </c>
      <c r="AN886" s="26">
        <v>0</v>
      </c>
      <c r="AO886" s="29">
        <v>0</v>
      </c>
      <c r="AP886" s="30"/>
      <c r="AQ886" s="30"/>
      <c r="AR886" s="30"/>
      <c r="AS886" s="1">
        <v>0</v>
      </c>
      <c r="AU886" s="1"/>
      <c r="AV886" s="1"/>
      <c r="AW886" s="1">
        <v>0</v>
      </c>
      <c r="AX886" s="1">
        <v>0</v>
      </c>
      <c r="AY886" s="1">
        <v>1</v>
      </c>
      <c r="BC886" s="1">
        <v>1</v>
      </c>
      <c r="BG886" s="1">
        <v>1</v>
      </c>
      <c r="BH886" s="1">
        <v>1</v>
      </c>
      <c r="BI886" s="1"/>
      <c r="BJ886" s="1">
        <v>1</v>
      </c>
      <c r="BK886" s="1"/>
      <c r="BL886" s="1">
        <v>1</v>
      </c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>
        <v>0</v>
      </c>
    </row>
    <row r="887" spans="1:75" ht="15.75" hidden="1" customHeight="1" x14ac:dyDescent="0.3">
      <c r="A887" s="2">
        <v>879</v>
      </c>
      <c r="B887" s="2">
        <v>1</v>
      </c>
      <c r="C887" s="2" t="s">
        <v>1392</v>
      </c>
      <c r="D887" s="1">
        <v>12</v>
      </c>
      <c r="E887" s="2" t="str">
        <f t="shared" si="857"/>
        <v>12_Rajiformes</v>
      </c>
      <c r="F887" s="2" t="s">
        <v>1705</v>
      </c>
      <c r="G887" s="2" t="s">
        <v>2038</v>
      </c>
      <c r="H887" s="2" t="s">
        <v>2160</v>
      </c>
      <c r="I887" s="2" t="s">
        <v>2165</v>
      </c>
      <c r="J887" s="2" t="s">
        <v>2166</v>
      </c>
      <c r="K887" s="19" t="str">
        <f t="shared" si="858"/>
        <v>Brochiraja asperula</v>
      </c>
      <c r="L887" s="20">
        <f>VLOOKUP($K887,GlobSheetPaste!$H$3:$P$1269,2,FALSE)</f>
        <v>161602</v>
      </c>
      <c r="M887" s="20">
        <f>VLOOKUP($K887,GlobSheetPaste!$H$3:$P$1269,3,FALSE)</f>
        <v>116739483</v>
      </c>
      <c r="N887" s="20" t="str">
        <f>VLOOKUP($K887,GlobSheetPaste!$H$3:$P$1269,4,FALSE)</f>
        <v>published</v>
      </c>
      <c r="O887" s="20" t="str">
        <f>VLOOKUP($K887,GlobSheetPaste!$H$3:$P$1269,5,FALSE)</f>
        <v>DD</v>
      </c>
      <c r="P887" s="20">
        <f>VLOOKUP($K887,GlobSheetPaste!$H$3:$P$1269,6,FALSE)</f>
        <v>2008</v>
      </c>
      <c r="Q887" s="20" t="str">
        <f>VLOOKUP($K887,GlobSheetPaste!$H$3:$P$1269,7,FALSE)</f>
        <v>DD</v>
      </c>
      <c r="R887" s="20" t="str">
        <f>VLOOKUP($K887,GlobSheetPaste!$H$3:$P$1269,8,FALSE)</f>
        <v>NA</v>
      </c>
      <c r="S887" s="20" t="str">
        <f t="shared" si="970"/>
        <v>NoChange</v>
      </c>
      <c r="T887" s="20" t="b">
        <f t="shared" si="859"/>
        <v>0</v>
      </c>
      <c r="U887" s="20">
        <f>VLOOKUP($K887,GlobSheetPaste!$H$3:$P$1269,9,FALSE)</f>
        <v>2017</v>
      </c>
      <c r="V887" s="19">
        <v>200</v>
      </c>
      <c r="W887" s="19">
        <v>1300</v>
      </c>
      <c r="X887" s="2" t="b">
        <f t="shared" ref="X887:Y887" si="990">ISNUMBER(V887)</f>
        <v>1</v>
      </c>
      <c r="Y887" s="2" t="b">
        <f t="shared" si="990"/>
        <v>1</v>
      </c>
      <c r="Z887" s="2" t="s">
        <v>89</v>
      </c>
      <c r="AB887" s="2" t="s">
        <v>178</v>
      </c>
      <c r="AC887" s="24" t="str">
        <f ca="1">IFERROR(__xludf.DUMMYFUNCTION("SPLIT(AB887,""_"")"),"Deepwater")</f>
        <v>Deepwater</v>
      </c>
      <c r="AD887" s="24"/>
      <c r="AE887" s="24">
        <f>VLOOKUP(J887,rangearea210527!$B$2:$C$1159,2,TRUE)</f>
        <v>638852.69830000005</v>
      </c>
      <c r="AF887" s="26"/>
      <c r="AG887" s="26">
        <v>78</v>
      </c>
      <c r="AH887" s="26" t="s">
        <v>84</v>
      </c>
      <c r="AI887" s="26" t="s">
        <v>98</v>
      </c>
      <c r="AJ887" s="27" t="s">
        <v>1710</v>
      </c>
      <c r="AK887" s="27"/>
      <c r="AL887" s="26"/>
      <c r="AM887" s="26">
        <v>1</v>
      </c>
      <c r="AN887" s="26">
        <v>0</v>
      </c>
      <c r="AO887" s="29">
        <v>0</v>
      </c>
      <c r="AP887" s="30"/>
      <c r="AQ887" s="30"/>
      <c r="AR887" s="30"/>
      <c r="AS887" s="1">
        <v>0</v>
      </c>
      <c r="AU887" s="1"/>
      <c r="AV887" s="1"/>
      <c r="AW887" s="1">
        <v>0</v>
      </c>
      <c r="AX887" s="1">
        <v>0</v>
      </c>
      <c r="AY887" s="1">
        <v>1</v>
      </c>
      <c r="BC887" s="1">
        <v>1</v>
      </c>
      <c r="BG887" s="1">
        <v>1</v>
      </c>
      <c r="BH887" s="1"/>
      <c r="BI887" s="1"/>
      <c r="BJ887" s="1">
        <v>1</v>
      </c>
      <c r="BL887" s="1">
        <v>1</v>
      </c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>
        <v>0</v>
      </c>
    </row>
    <row r="888" spans="1:75" ht="15.75" hidden="1" customHeight="1" x14ac:dyDescent="0.3">
      <c r="A888" s="2">
        <v>880</v>
      </c>
      <c r="B888" s="2">
        <v>1</v>
      </c>
      <c r="C888" s="2" t="s">
        <v>1392</v>
      </c>
      <c r="D888" s="1">
        <v>12</v>
      </c>
      <c r="E888" s="2" t="str">
        <f t="shared" si="857"/>
        <v>12_Rajiformes</v>
      </c>
      <c r="F888" s="2" t="s">
        <v>1705</v>
      </c>
      <c r="G888" s="2" t="s">
        <v>2038</v>
      </c>
      <c r="H888" s="2" t="s">
        <v>2160</v>
      </c>
      <c r="I888" s="2" t="s">
        <v>2167</v>
      </c>
      <c r="J888" s="2" t="s">
        <v>2168</v>
      </c>
      <c r="K888" s="19" t="str">
        <f t="shared" si="858"/>
        <v>Brochiraja heuresa</v>
      </c>
      <c r="L888" s="20">
        <f>VLOOKUP($K888,GlobSheetPaste!$H$3:$P$1269,2,FALSE)</f>
        <v>116864194</v>
      </c>
      <c r="M888" s="20">
        <f>VLOOKUP($K888,GlobSheetPaste!$H$3:$P$1269,3,FALSE)</f>
        <v>116864308</v>
      </c>
      <c r="N888" s="20" t="str">
        <f>VLOOKUP($K888,GlobSheetPaste!$H$3:$P$1269,4,FALSE)</f>
        <v>published</v>
      </c>
      <c r="O888" s="20" t="str">
        <f>VLOOKUP($K888,GlobSheetPaste!$H$3:$P$1269,5,FALSE)</f>
        <v>NE</v>
      </c>
      <c r="P888" s="20" t="str">
        <f>VLOOKUP($K888,GlobSheetPaste!$H$3:$P$1269,6,FALSE)</f>
        <v>NA</v>
      </c>
      <c r="Q888" s="20" t="str">
        <f>VLOOKUP($K888,GlobSheetPaste!$H$3:$P$1269,7,FALSE)</f>
        <v>DD</v>
      </c>
      <c r="R888" s="20" t="str">
        <f>VLOOKUP($K888,GlobSheetPaste!$H$3:$P$1269,8,FALSE)</f>
        <v>NA</v>
      </c>
      <c r="S888" s="1" t="s">
        <v>117</v>
      </c>
      <c r="T888" s="20" t="b">
        <f t="shared" si="859"/>
        <v>0</v>
      </c>
      <c r="U888" s="20">
        <f>VLOOKUP($K888,GlobSheetPaste!$H$3:$P$1269,9,FALSE)</f>
        <v>2017</v>
      </c>
      <c r="V888" s="19">
        <v>870</v>
      </c>
      <c r="W888" s="19">
        <v>1350</v>
      </c>
      <c r="X888" s="2" t="b">
        <f t="shared" ref="X888:Y888" si="991">ISNUMBER(V888)</f>
        <v>1</v>
      </c>
      <c r="Y888" s="2" t="b">
        <f t="shared" si="991"/>
        <v>1</v>
      </c>
      <c r="Z888" s="2" t="s">
        <v>89</v>
      </c>
      <c r="AB888" s="2" t="s">
        <v>178</v>
      </c>
      <c r="AC888" s="24" t="str">
        <f ca="1">IFERROR(__xludf.DUMMYFUNCTION("SPLIT(AB888,""_"")"),"Deepwater")</f>
        <v>Deepwater</v>
      </c>
      <c r="AD888" s="24"/>
      <c r="AE888" s="24">
        <f>VLOOKUP(J888,rangearea210527!$B$2:$C$1159,2,TRUE)</f>
        <v>15105.189479999999</v>
      </c>
      <c r="AF888" s="26" t="s">
        <v>118</v>
      </c>
      <c r="AG888" s="26">
        <v>38</v>
      </c>
      <c r="AH888" s="26" t="s">
        <v>84</v>
      </c>
      <c r="AI888" s="26" t="s">
        <v>85</v>
      </c>
      <c r="AJ888" s="27" t="s">
        <v>1734</v>
      </c>
      <c r="AK888" s="27"/>
      <c r="AL888" s="26"/>
      <c r="AM888" s="26">
        <v>1</v>
      </c>
      <c r="AN888" s="26">
        <v>0</v>
      </c>
      <c r="AO888" s="29">
        <v>0</v>
      </c>
      <c r="AP888" s="30"/>
      <c r="AQ888" s="30"/>
      <c r="AR888" s="30"/>
      <c r="AS888" s="1">
        <v>0</v>
      </c>
      <c r="AU888" s="1"/>
      <c r="AV888" s="1"/>
      <c r="AW888" s="1">
        <v>0</v>
      </c>
      <c r="AX888" s="1">
        <v>0</v>
      </c>
      <c r="AY888" s="1">
        <v>1</v>
      </c>
      <c r="BC888" s="1">
        <v>1</v>
      </c>
      <c r="BG888" s="1">
        <v>1</v>
      </c>
      <c r="BH888" s="1">
        <v>1</v>
      </c>
      <c r="BI888" s="1"/>
      <c r="BJ888" s="1">
        <v>1</v>
      </c>
      <c r="BK888" s="1"/>
      <c r="BL888" s="1">
        <v>1</v>
      </c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>
        <v>0</v>
      </c>
    </row>
    <row r="889" spans="1:75" ht="15.75" hidden="1" customHeight="1" x14ac:dyDescent="0.3">
      <c r="A889" s="2">
        <v>881</v>
      </c>
      <c r="B889" s="2">
        <v>1</v>
      </c>
      <c r="C889" s="2" t="s">
        <v>1392</v>
      </c>
      <c r="D889" s="1">
        <v>12</v>
      </c>
      <c r="E889" s="2" t="str">
        <f t="shared" si="857"/>
        <v>12_Rajiformes</v>
      </c>
      <c r="F889" s="2" t="s">
        <v>1705</v>
      </c>
      <c r="G889" s="2" t="s">
        <v>2038</v>
      </c>
      <c r="H889" s="2" t="s">
        <v>2160</v>
      </c>
      <c r="I889" s="2" t="s">
        <v>2169</v>
      </c>
      <c r="J889" s="2" t="s">
        <v>2170</v>
      </c>
      <c r="K889" s="19" t="str">
        <f t="shared" si="858"/>
        <v>Brochiraja leviveneta</v>
      </c>
      <c r="L889" s="20">
        <f>VLOOKUP($K889,GlobSheetPaste!$H$3:$P$1269,2,FALSE)</f>
        <v>161414</v>
      </c>
      <c r="M889" s="20">
        <f>VLOOKUP($K889,GlobSheetPaste!$H$3:$P$1269,3,FALSE)</f>
        <v>116738066</v>
      </c>
      <c r="N889" s="20" t="str">
        <f>VLOOKUP($K889,GlobSheetPaste!$H$3:$P$1269,4,FALSE)</f>
        <v>published</v>
      </c>
      <c r="O889" s="20" t="str">
        <f>VLOOKUP($K889,GlobSheetPaste!$H$3:$P$1269,5,FALSE)</f>
        <v>DD</v>
      </c>
      <c r="P889" s="20">
        <f>VLOOKUP($K889,GlobSheetPaste!$H$3:$P$1269,6,FALSE)</f>
        <v>2008</v>
      </c>
      <c r="Q889" s="20" t="str">
        <f>VLOOKUP($K889,GlobSheetPaste!$H$3:$P$1269,7,FALSE)</f>
        <v>DD</v>
      </c>
      <c r="R889" s="20" t="str">
        <f>VLOOKUP($K889,GlobSheetPaste!$H$3:$P$1269,8,FALSE)</f>
        <v>NA</v>
      </c>
      <c r="S889" s="20" t="str">
        <f t="shared" ref="S889:S891" si="992">IF(O889=Q889,"NoChange","non-genuine change")</f>
        <v>NoChange</v>
      </c>
      <c r="T889" s="20" t="b">
        <f t="shared" si="859"/>
        <v>0</v>
      </c>
      <c r="U889" s="20">
        <f>VLOOKUP($K889,GlobSheetPaste!$H$3:$P$1269,9,FALSE)</f>
        <v>2017</v>
      </c>
      <c r="V889" s="19">
        <v>300</v>
      </c>
      <c r="W889" s="19">
        <v>1200</v>
      </c>
      <c r="X889" s="2" t="b">
        <f t="shared" ref="X889:Y889" si="993">ISNUMBER(V889)</f>
        <v>1</v>
      </c>
      <c r="Y889" s="2" t="b">
        <f t="shared" si="993"/>
        <v>1</v>
      </c>
      <c r="Z889" s="2" t="s">
        <v>89</v>
      </c>
      <c r="AB889" s="2" t="s">
        <v>178</v>
      </c>
      <c r="AC889" s="24" t="str">
        <f ca="1">IFERROR(__xludf.DUMMYFUNCTION("SPLIT(AB889,""_"")"),"Deepwater")</f>
        <v>Deepwater</v>
      </c>
      <c r="AD889" s="24"/>
      <c r="AE889" s="24">
        <f>VLOOKUP(J889,rangearea210527!$B$2:$C$1159,2,TRUE)</f>
        <v>722187.62419999996</v>
      </c>
      <c r="AF889" s="26"/>
      <c r="AG889" s="26">
        <v>51</v>
      </c>
      <c r="AH889" s="26" t="s">
        <v>84</v>
      </c>
      <c r="AI889" s="26" t="s">
        <v>98</v>
      </c>
      <c r="AJ889" s="27" t="s">
        <v>1710</v>
      </c>
      <c r="AK889" s="27"/>
      <c r="AL889" s="26"/>
      <c r="AM889" s="26">
        <v>1</v>
      </c>
      <c r="AN889" s="26">
        <v>0</v>
      </c>
      <c r="AO889" s="29">
        <v>0</v>
      </c>
      <c r="AP889" s="30"/>
      <c r="AQ889" s="30"/>
      <c r="AR889" s="30"/>
      <c r="AS889" s="1">
        <v>0</v>
      </c>
      <c r="AU889" s="1"/>
      <c r="AV889" s="1"/>
      <c r="AW889" s="1">
        <v>0</v>
      </c>
      <c r="AX889" s="1">
        <v>0</v>
      </c>
      <c r="AY889" s="1">
        <v>1</v>
      </c>
      <c r="BC889" s="1">
        <v>1</v>
      </c>
      <c r="BG889" s="1">
        <v>1</v>
      </c>
      <c r="BH889" s="1"/>
      <c r="BI889" s="1"/>
      <c r="BJ889" s="1">
        <v>1</v>
      </c>
      <c r="BK889" s="1"/>
      <c r="BL889" s="1">
        <v>1</v>
      </c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>
        <v>0</v>
      </c>
    </row>
    <row r="890" spans="1:75" ht="15.75" hidden="1" customHeight="1" x14ac:dyDescent="0.3">
      <c r="A890" s="2">
        <v>882</v>
      </c>
      <c r="B890" s="2">
        <v>1</v>
      </c>
      <c r="C890" s="2" t="s">
        <v>1392</v>
      </c>
      <c r="D890" s="1">
        <v>12</v>
      </c>
      <c r="E890" s="2" t="str">
        <f t="shared" si="857"/>
        <v>12_Rajiformes</v>
      </c>
      <c r="F890" s="2" t="s">
        <v>1705</v>
      </c>
      <c r="G890" s="2" t="s">
        <v>2038</v>
      </c>
      <c r="H890" s="2" t="s">
        <v>2160</v>
      </c>
      <c r="I890" s="2" t="s">
        <v>2171</v>
      </c>
      <c r="J890" s="2" t="s">
        <v>2172</v>
      </c>
      <c r="K890" s="19" t="str">
        <f t="shared" si="858"/>
        <v>Brochiraja microspinifera</v>
      </c>
      <c r="L890" s="20">
        <f>VLOOKUP($K890,GlobSheetPaste!$H$3:$P$1269,2,FALSE)</f>
        <v>161500</v>
      </c>
      <c r="M890" s="20">
        <f>VLOOKUP($K890,GlobSheetPaste!$H$3:$P$1269,3,FALSE)</f>
        <v>116738460</v>
      </c>
      <c r="N890" s="20" t="str">
        <f>VLOOKUP($K890,GlobSheetPaste!$H$3:$P$1269,4,FALSE)</f>
        <v>published</v>
      </c>
      <c r="O890" s="20" t="str">
        <f>VLOOKUP($K890,GlobSheetPaste!$H$3:$P$1269,5,FALSE)</f>
        <v>DD</v>
      </c>
      <c r="P890" s="20">
        <f>VLOOKUP($K890,GlobSheetPaste!$H$3:$P$1269,6,FALSE)</f>
        <v>2008</v>
      </c>
      <c r="Q890" s="20" t="str">
        <f>VLOOKUP($K890,GlobSheetPaste!$H$3:$P$1269,7,FALSE)</f>
        <v>DD</v>
      </c>
      <c r="R890" s="20" t="str">
        <f>VLOOKUP($K890,GlobSheetPaste!$H$3:$P$1269,8,FALSE)</f>
        <v>NA</v>
      </c>
      <c r="S890" s="20" t="str">
        <f t="shared" si="992"/>
        <v>NoChange</v>
      </c>
      <c r="T890" s="20" t="b">
        <f t="shared" si="859"/>
        <v>0</v>
      </c>
      <c r="U890" s="20">
        <f>VLOOKUP($K890,GlobSheetPaste!$H$3:$P$1269,9,FALSE)</f>
        <v>2017</v>
      </c>
      <c r="V890" s="19">
        <v>600</v>
      </c>
      <c r="W890" s="19">
        <v>1200</v>
      </c>
      <c r="X890" s="2" t="b">
        <f t="shared" ref="X890:Y890" si="994">ISNUMBER(V890)</f>
        <v>1</v>
      </c>
      <c r="Y890" s="2" t="b">
        <f t="shared" si="994"/>
        <v>1</v>
      </c>
      <c r="Z890" s="2" t="s">
        <v>89</v>
      </c>
      <c r="AB890" s="2" t="s">
        <v>178</v>
      </c>
      <c r="AC890" s="24" t="str">
        <f ca="1">IFERROR(__xludf.DUMMYFUNCTION("SPLIT(AB890,""_"")"),"Deepwater")</f>
        <v>Deepwater</v>
      </c>
      <c r="AD890" s="24"/>
      <c r="AE890" s="24">
        <f>VLOOKUP(J890,rangearea210527!$B$2:$C$1159,2,TRUE)</f>
        <v>13411.49214</v>
      </c>
      <c r="AF890" s="26" t="s">
        <v>118</v>
      </c>
      <c r="AG890" s="26">
        <v>33</v>
      </c>
      <c r="AH890" s="26" t="s">
        <v>84</v>
      </c>
      <c r="AI890" s="26" t="s">
        <v>85</v>
      </c>
      <c r="AJ890" s="27" t="s">
        <v>1734</v>
      </c>
      <c r="AK890" s="27"/>
      <c r="AL890" s="26"/>
      <c r="AM890" s="26">
        <v>1</v>
      </c>
      <c r="AN890" s="26">
        <v>0</v>
      </c>
      <c r="AO890" s="29">
        <v>0</v>
      </c>
      <c r="AP890" s="30"/>
      <c r="AQ890" s="30"/>
      <c r="AR890" s="30"/>
      <c r="AS890" s="1">
        <v>0</v>
      </c>
      <c r="AU890" s="1"/>
      <c r="AV890" s="1"/>
      <c r="AW890" s="1">
        <v>0</v>
      </c>
      <c r="AX890" s="1">
        <v>0</v>
      </c>
      <c r="AY890" s="1">
        <v>1</v>
      </c>
      <c r="BC890" s="1">
        <v>1</v>
      </c>
      <c r="BG890" s="1">
        <v>1</v>
      </c>
      <c r="BH890" s="1">
        <v>1</v>
      </c>
      <c r="BI890" s="1"/>
      <c r="BJ890" s="1">
        <v>1</v>
      </c>
      <c r="BK890" s="1"/>
      <c r="BL890" s="1">
        <v>1</v>
      </c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>
        <v>0</v>
      </c>
    </row>
    <row r="891" spans="1:75" ht="15.75" hidden="1" customHeight="1" x14ac:dyDescent="0.3">
      <c r="A891" s="2">
        <v>883</v>
      </c>
      <c r="B891" s="2">
        <v>1</v>
      </c>
      <c r="C891" s="2" t="s">
        <v>1392</v>
      </c>
      <c r="D891" s="1">
        <v>12</v>
      </c>
      <c r="E891" s="2" t="str">
        <f t="shared" si="857"/>
        <v>12_Rajiformes</v>
      </c>
      <c r="F891" s="2" t="s">
        <v>1705</v>
      </c>
      <c r="G891" s="2" t="s">
        <v>2038</v>
      </c>
      <c r="H891" s="2" t="s">
        <v>2160</v>
      </c>
      <c r="I891" s="2" t="s">
        <v>2173</v>
      </c>
      <c r="J891" s="2" t="s">
        <v>2174</v>
      </c>
      <c r="K891" s="19" t="str">
        <f t="shared" si="858"/>
        <v>Brochiraja spinifera</v>
      </c>
      <c r="L891" s="20">
        <f>VLOOKUP($K891,GlobSheetPaste!$H$3:$P$1269,2,FALSE)</f>
        <v>161420</v>
      </c>
      <c r="M891" s="20">
        <f>VLOOKUP($K891,GlobSheetPaste!$H$3:$P$1269,3,FALSE)</f>
        <v>116738202</v>
      </c>
      <c r="N891" s="20" t="str">
        <f>VLOOKUP($K891,GlobSheetPaste!$H$3:$P$1269,4,FALSE)</f>
        <v>published</v>
      </c>
      <c r="O891" s="20" t="str">
        <f>VLOOKUP($K891,GlobSheetPaste!$H$3:$P$1269,5,FALSE)</f>
        <v>DD</v>
      </c>
      <c r="P891" s="20">
        <f>VLOOKUP($K891,GlobSheetPaste!$H$3:$P$1269,6,FALSE)</f>
        <v>2008</v>
      </c>
      <c r="Q891" s="20" t="str">
        <f>VLOOKUP($K891,GlobSheetPaste!$H$3:$P$1269,7,FALSE)</f>
        <v>DD</v>
      </c>
      <c r="R891" s="20" t="str">
        <f>VLOOKUP($K891,GlobSheetPaste!$H$3:$P$1269,8,FALSE)</f>
        <v>NA</v>
      </c>
      <c r="S891" s="20" t="str">
        <f t="shared" si="992"/>
        <v>NoChange</v>
      </c>
      <c r="T891" s="20" t="b">
        <f t="shared" si="859"/>
        <v>0</v>
      </c>
      <c r="U891" s="20">
        <f>VLOOKUP($K891,GlobSheetPaste!$H$3:$P$1269,9,FALSE)</f>
        <v>2017</v>
      </c>
      <c r="V891" s="19">
        <v>125</v>
      </c>
      <c r="W891" s="19">
        <v>1500</v>
      </c>
      <c r="X891" s="2" t="b">
        <f t="shared" ref="X891:Y891" si="995">ISNUMBER(V891)</f>
        <v>1</v>
      </c>
      <c r="Y891" s="2" t="b">
        <f t="shared" si="995"/>
        <v>1</v>
      </c>
      <c r="Z891" s="2" t="s">
        <v>2046</v>
      </c>
      <c r="AB891" s="2" t="s">
        <v>178</v>
      </c>
      <c r="AC891" s="24" t="str">
        <f ca="1">IFERROR(__xludf.DUMMYFUNCTION("SPLIT(AB891,""_"")"),"Deepwater")</f>
        <v>Deepwater</v>
      </c>
      <c r="AD891" s="24"/>
      <c r="AE891" s="24">
        <f>VLOOKUP(J891,rangearea210527!$B$2:$C$1159,2,TRUE)</f>
        <v>200954.31150000001</v>
      </c>
      <c r="AF891" s="26"/>
      <c r="AG891" s="26">
        <v>84</v>
      </c>
      <c r="AH891" s="26" t="s">
        <v>84</v>
      </c>
      <c r="AI891" s="26" t="s">
        <v>98</v>
      </c>
      <c r="AJ891" s="27" t="s">
        <v>1710</v>
      </c>
      <c r="AK891" s="27"/>
      <c r="AL891" s="26"/>
      <c r="AM891" s="26">
        <v>1</v>
      </c>
      <c r="AN891" s="26">
        <v>0</v>
      </c>
      <c r="AO891" s="29">
        <v>0</v>
      </c>
      <c r="AP891" s="30"/>
      <c r="AQ891" s="30"/>
      <c r="AR891" s="30"/>
      <c r="AS891" s="1">
        <v>0</v>
      </c>
      <c r="AU891" s="1"/>
      <c r="AV891" s="1"/>
      <c r="AW891" s="1">
        <v>0</v>
      </c>
      <c r="AX891" s="1">
        <v>0</v>
      </c>
      <c r="AY891" s="1">
        <v>1</v>
      </c>
      <c r="BC891" s="1">
        <v>1</v>
      </c>
      <c r="BG891" s="1">
        <v>1</v>
      </c>
      <c r="BH891" s="1"/>
      <c r="BI891" s="1"/>
      <c r="BJ891" s="1">
        <v>1</v>
      </c>
      <c r="BK891" s="1"/>
      <c r="BL891" s="1">
        <v>1</v>
      </c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>
        <v>0</v>
      </c>
    </row>
    <row r="892" spans="1:75" ht="15.75" hidden="1" customHeight="1" x14ac:dyDescent="0.3">
      <c r="A892" s="2">
        <v>884</v>
      </c>
      <c r="B892" s="2">
        <v>1</v>
      </c>
      <c r="C892" s="2" t="s">
        <v>1392</v>
      </c>
      <c r="D892" s="1">
        <v>12</v>
      </c>
      <c r="E892" s="2" t="str">
        <f t="shared" si="857"/>
        <v>12_Rajiformes</v>
      </c>
      <c r="F892" s="2" t="s">
        <v>1705</v>
      </c>
      <c r="G892" s="2" t="s">
        <v>2038</v>
      </c>
      <c r="H892" s="2" t="s">
        <v>2160</v>
      </c>
      <c r="I892" s="2" t="s">
        <v>2175</v>
      </c>
      <c r="J892" s="2" t="s">
        <v>2176</v>
      </c>
      <c r="K892" s="19" t="str">
        <f t="shared" si="858"/>
        <v>Brochiraja vittacauda</v>
      </c>
      <c r="L892" s="20">
        <f>VLOOKUP($K892,GlobSheetPaste!$H$3:$P$1269,2,FALSE)</f>
        <v>116864416</v>
      </c>
      <c r="M892" s="20">
        <f>VLOOKUP($K892,GlobSheetPaste!$H$3:$P$1269,3,FALSE)</f>
        <v>116864433</v>
      </c>
      <c r="N892" s="20" t="str">
        <f>VLOOKUP($K892,GlobSheetPaste!$H$3:$P$1269,4,FALSE)</f>
        <v>published</v>
      </c>
      <c r="O892" s="20" t="str">
        <f>VLOOKUP($K892,GlobSheetPaste!$H$3:$P$1269,5,FALSE)</f>
        <v>NE</v>
      </c>
      <c r="P892" s="20" t="str">
        <f>VLOOKUP($K892,GlobSheetPaste!$H$3:$P$1269,6,FALSE)</f>
        <v>NA</v>
      </c>
      <c r="Q892" s="20" t="str">
        <f>VLOOKUP($K892,GlobSheetPaste!$H$3:$P$1269,7,FALSE)</f>
        <v>DD</v>
      </c>
      <c r="R892" s="20" t="str">
        <f>VLOOKUP($K892,GlobSheetPaste!$H$3:$P$1269,8,FALSE)</f>
        <v>NA</v>
      </c>
      <c r="S892" s="1" t="s">
        <v>117</v>
      </c>
      <c r="T892" s="20" t="b">
        <f t="shared" si="859"/>
        <v>0</v>
      </c>
      <c r="U892" s="20">
        <f>VLOOKUP($K892,GlobSheetPaste!$H$3:$P$1269,9,FALSE)</f>
        <v>2017</v>
      </c>
      <c r="V892" s="19">
        <v>629</v>
      </c>
      <c r="W892" s="19">
        <v>973</v>
      </c>
      <c r="X892" s="2" t="b">
        <f t="shared" ref="X892:Y892" si="996">ISNUMBER(V892)</f>
        <v>1</v>
      </c>
      <c r="Y892" s="2" t="b">
        <f t="shared" si="996"/>
        <v>1</v>
      </c>
      <c r="Z892" s="2" t="s">
        <v>89</v>
      </c>
      <c r="AB892" s="2" t="s">
        <v>178</v>
      </c>
      <c r="AC892" s="24" t="str">
        <f ca="1">IFERROR(__xludf.DUMMYFUNCTION("SPLIT(AB892,""_"")"),"Deepwater")</f>
        <v>Deepwater</v>
      </c>
      <c r="AD892" s="24"/>
      <c r="AE892" s="24">
        <f>VLOOKUP(J892,rangearea210527!$B$2:$C$1159,2,TRUE)</f>
        <v>1436.3030940000001</v>
      </c>
      <c r="AF892" s="26" t="s">
        <v>118</v>
      </c>
      <c r="AG892" s="26">
        <v>72</v>
      </c>
      <c r="AH892" s="26" t="s">
        <v>84</v>
      </c>
      <c r="AI892" s="26" t="s">
        <v>98</v>
      </c>
      <c r="AJ892" s="27" t="s">
        <v>1710</v>
      </c>
      <c r="AK892" s="27"/>
      <c r="AL892" s="26"/>
      <c r="AM892" s="26">
        <v>1</v>
      </c>
      <c r="AN892" s="26">
        <v>0</v>
      </c>
      <c r="AO892" s="29">
        <v>0</v>
      </c>
      <c r="AP892" s="30"/>
      <c r="AQ892" s="30"/>
      <c r="AR892" s="30"/>
      <c r="AS892" s="1">
        <v>0</v>
      </c>
      <c r="AU892" s="1"/>
      <c r="AV892" s="1"/>
      <c r="AW892" s="1">
        <v>0</v>
      </c>
      <c r="AX892" s="1">
        <v>0</v>
      </c>
      <c r="AY892" s="1">
        <v>1</v>
      </c>
      <c r="BC892" s="1">
        <v>1</v>
      </c>
      <c r="BG892" s="1">
        <v>1</v>
      </c>
      <c r="BH892" s="1">
        <v>1</v>
      </c>
      <c r="BI892" s="1"/>
      <c r="BJ892" s="1">
        <v>1</v>
      </c>
      <c r="BL892" s="1">
        <v>1</v>
      </c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>
        <v>0</v>
      </c>
    </row>
    <row r="893" spans="1:75" ht="15.75" hidden="1" customHeight="1" x14ac:dyDescent="0.3">
      <c r="A893" s="2">
        <v>885</v>
      </c>
      <c r="B893" s="2">
        <v>1</v>
      </c>
      <c r="C893" s="2" t="s">
        <v>1392</v>
      </c>
      <c r="D893" s="1">
        <v>12</v>
      </c>
      <c r="E893" s="2" t="str">
        <f t="shared" si="857"/>
        <v>12_Rajiformes</v>
      </c>
      <c r="F893" s="2" t="s">
        <v>1705</v>
      </c>
      <c r="G893" s="2" t="s">
        <v>2038</v>
      </c>
      <c r="H893" s="2" t="s">
        <v>2177</v>
      </c>
      <c r="I893" s="2" t="s">
        <v>2178</v>
      </c>
      <c r="J893" s="2" t="s">
        <v>2179</v>
      </c>
      <c r="K893" s="19" t="str">
        <f t="shared" si="858"/>
        <v>Insentiraja laxipella</v>
      </c>
      <c r="L893" s="20">
        <f>VLOOKUP($K893,GlobSheetPaste!$H$3:$P$1269,2,FALSE)</f>
        <v>161390</v>
      </c>
      <c r="M893" s="20">
        <f>VLOOKUP($K893,GlobSheetPaste!$H$3:$P$1269,3,FALSE)</f>
        <v>68630579</v>
      </c>
      <c r="N893" s="20" t="str">
        <f>VLOOKUP($K893,GlobSheetPaste!$H$3:$P$1269,4,FALSE)</f>
        <v>published</v>
      </c>
      <c r="O893" s="20" t="str">
        <f>VLOOKUP($K893,GlobSheetPaste!$H$3:$P$1269,5,FALSE)</f>
        <v>DD</v>
      </c>
      <c r="P893" s="20">
        <f>VLOOKUP($K893,GlobSheetPaste!$H$3:$P$1269,6,FALSE)</f>
        <v>2008</v>
      </c>
      <c r="Q893" s="20" t="str">
        <f>VLOOKUP($K893,GlobSheetPaste!$H$3:$P$1269,7,FALSE)</f>
        <v>DD</v>
      </c>
      <c r="R893" s="20" t="str">
        <f>VLOOKUP($K893,GlobSheetPaste!$H$3:$P$1269,8,FALSE)</f>
        <v>NA</v>
      </c>
      <c r="S893" s="20" t="str">
        <f t="shared" ref="S893:S896" si="997">IF(O893=Q893,"NoChange","non-genuine change")</f>
        <v>NoChange</v>
      </c>
      <c r="T893" s="20" t="b">
        <f t="shared" si="859"/>
        <v>0</v>
      </c>
      <c r="U893" s="20">
        <f>VLOOKUP($K893,GlobSheetPaste!$H$3:$P$1269,9,FALSE)</f>
        <v>2015</v>
      </c>
      <c r="V893" s="19">
        <v>802</v>
      </c>
      <c r="W893" s="19">
        <v>880</v>
      </c>
      <c r="X893" s="2" t="b">
        <f t="shared" ref="X893:Y893" si="998">ISNUMBER(V893)</f>
        <v>1</v>
      </c>
      <c r="Y893" s="2" t="b">
        <f t="shared" si="998"/>
        <v>1</v>
      </c>
      <c r="Z893" s="2" t="s">
        <v>89</v>
      </c>
      <c r="AB893" s="2" t="s">
        <v>178</v>
      </c>
      <c r="AC893" s="24" t="str">
        <f ca="1">IFERROR(__xludf.DUMMYFUNCTION("SPLIT(AB893,""_"")"),"Deepwater")</f>
        <v>Deepwater</v>
      </c>
      <c r="AD893" s="24"/>
      <c r="AE893" s="24" t="s">
        <v>267</v>
      </c>
      <c r="AF893" s="26"/>
      <c r="AG893" s="26">
        <v>57</v>
      </c>
      <c r="AH893" s="26" t="s">
        <v>84</v>
      </c>
      <c r="AI893" s="26" t="s">
        <v>98</v>
      </c>
      <c r="AJ893" s="27" t="s">
        <v>1710</v>
      </c>
      <c r="AK893" s="27"/>
      <c r="AL893" s="26"/>
      <c r="AM893" s="26">
        <v>1</v>
      </c>
      <c r="AN893" s="26">
        <v>0</v>
      </c>
      <c r="AO893" s="29">
        <v>0</v>
      </c>
      <c r="AP893" s="30"/>
      <c r="AQ893" s="30"/>
      <c r="AR893" s="30"/>
      <c r="AS893" s="1">
        <v>0</v>
      </c>
      <c r="AU893" s="1"/>
      <c r="AV893" s="1"/>
      <c r="AW893" s="1">
        <v>0</v>
      </c>
      <c r="AX893" s="1">
        <v>0</v>
      </c>
      <c r="AY893" s="1">
        <v>1</v>
      </c>
      <c r="BC893" s="1">
        <v>1</v>
      </c>
      <c r="BG893" s="1">
        <v>1</v>
      </c>
      <c r="BH893" s="1"/>
      <c r="BI893" s="1"/>
      <c r="BJ893" s="1">
        <v>1</v>
      </c>
      <c r="BL893" s="1">
        <v>1</v>
      </c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>
        <v>0</v>
      </c>
    </row>
    <row r="894" spans="1:75" ht="15.75" hidden="1" customHeight="1" x14ac:dyDescent="0.3">
      <c r="A894" s="2">
        <v>886</v>
      </c>
      <c r="B894" s="2">
        <v>1</v>
      </c>
      <c r="C894" s="2" t="s">
        <v>1392</v>
      </c>
      <c r="D894" s="1">
        <v>12</v>
      </c>
      <c r="E894" s="2" t="str">
        <f t="shared" si="857"/>
        <v>12_Rajiformes</v>
      </c>
      <c r="F894" s="2" t="s">
        <v>1705</v>
      </c>
      <c r="G894" s="2" t="s">
        <v>2038</v>
      </c>
      <c r="H894" s="2" t="s">
        <v>2177</v>
      </c>
      <c r="I894" s="2" t="s">
        <v>2180</v>
      </c>
      <c r="J894" s="2" t="s">
        <v>2181</v>
      </c>
      <c r="K894" s="19" t="str">
        <f t="shared" si="858"/>
        <v>Insentiraja subtilispinosa</v>
      </c>
      <c r="L894" s="20">
        <f>VLOOKUP($K894,GlobSheetPaste!$H$3:$P$1269,2,FALSE)</f>
        <v>161553</v>
      </c>
      <c r="M894" s="20">
        <f>VLOOKUP($K894,GlobSheetPaste!$H$3:$P$1269,3,FALSE)</f>
        <v>68630712</v>
      </c>
      <c r="N894" s="20" t="str">
        <f>VLOOKUP($K894,GlobSheetPaste!$H$3:$P$1269,4,FALSE)</f>
        <v>published</v>
      </c>
      <c r="O894" s="20" t="str">
        <f>VLOOKUP($K894,GlobSheetPaste!$H$3:$P$1269,5,FALSE)</f>
        <v>LC</v>
      </c>
      <c r="P894" s="20">
        <f>VLOOKUP($K894,GlobSheetPaste!$H$3:$P$1269,6,FALSE)</f>
        <v>2008</v>
      </c>
      <c r="Q894" s="20" t="str">
        <f>VLOOKUP($K894,GlobSheetPaste!$H$3:$P$1269,7,FALSE)</f>
        <v>LC</v>
      </c>
      <c r="R894" s="20" t="str">
        <f>VLOOKUP($K894,GlobSheetPaste!$H$3:$P$1269,8,FALSE)</f>
        <v>NA</v>
      </c>
      <c r="S894" s="20" t="str">
        <f t="shared" si="997"/>
        <v>NoChange</v>
      </c>
      <c r="T894" s="20" t="b">
        <f t="shared" si="859"/>
        <v>0</v>
      </c>
      <c r="U894" s="20">
        <f>VLOOKUP($K894,GlobSheetPaste!$H$3:$P$1269,9,FALSE)</f>
        <v>2015</v>
      </c>
      <c r="V894" s="19">
        <v>320</v>
      </c>
      <c r="W894" s="19">
        <v>1460</v>
      </c>
      <c r="X894" s="2" t="b">
        <f t="shared" ref="X894:Y894" si="999">ISNUMBER(V894)</f>
        <v>1</v>
      </c>
      <c r="Y894" s="2" t="b">
        <f t="shared" si="999"/>
        <v>1</v>
      </c>
      <c r="Z894" s="2" t="s">
        <v>89</v>
      </c>
      <c r="AB894" s="2" t="s">
        <v>178</v>
      </c>
      <c r="AC894" s="24" t="str">
        <f ca="1">IFERROR(__xludf.DUMMYFUNCTION("SPLIT(AB894,""_"")"),"Deepwater")</f>
        <v>Deepwater</v>
      </c>
      <c r="AD894" s="24"/>
      <c r="AE894" s="24">
        <f>VLOOKUP(J894,rangearea210527!$B$2:$C$1159,2,TRUE)</f>
        <v>79657.270300000004</v>
      </c>
      <c r="AF894" s="26" t="s">
        <v>118</v>
      </c>
      <c r="AG894" s="26">
        <v>57</v>
      </c>
      <c r="AH894" s="26" t="s">
        <v>84</v>
      </c>
      <c r="AI894" s="26" t="s">
        <v>98</v>
      </c>
      <c r="AJ894" s="27" t="s">
        <v>1710</v>
      </c>
      <c r="AK894" s="27"/>
      <c r="AL894" s="26"/>
      <c r="AM894" s="26">
        <v>1</v>
      </c>
      <c r="AN894" s="26">
        <v>0</v>
      </c>
      <c r="AO894" s="29">
        <v>0</v>
      </c>
      <c r="AP894" s="30"/>
      <c r="AQ894" s="30"/>
      <c r="AR894" s="30"/>
      <c r="AS894" s="1">
        <v>1</v>
      </c>
      <c r="AU894" s="1"/>
      <c r="AV894" s="1"/>
      <c r="AW894" s="1">
        <v>0</v>
      </c>
      <c r="AX894" s="1">
        <v>0</v>
      </c>
      <c r="AY894" s="1">
        <v>1</v>
      </c>
      <c r="BC894" s="1">
        <v>1</v>
      </c>
      <c r="BH894" s="1">
        <v>1</v>
      </c>
      <c r="BJ894" s="1">
        <v>1</v>
      </c>
      <c r="BK894" s="1"/>
      <c r="BL894" s="1">
        <v>1</v>
      </c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>
        <v>0</v>
      </c>
    </row>
    <row r="895" spans="1:75" ht="15.75" hidden="1" customHeight="1" x14ac:dyDescent="0.3">
      <c r="A895" s="2">
        <v>887</v>
      </c>
      <c r="B895" s="2">
        <v>1</v>
      </c>
      <c r="C895" s="2" t="s">
        <v>1392</v>
      </c>
      <c r="D895" s="1">
        <v>12</v>
      </c>
      <c r="E895" s="2" t="str">
        <f t="shared" si="857"/>
        <v>12_Rajiformes</v>
      </c>
      <c r="F895" s="2" t="s">
        <v>1705</v>
      </c>
      <c r="G895" s="2" t="s">
        <v>2038</v>
      </c>
      <c r="H895" s="2" t="s">
        <v>2182</v>
      </c>
      <c r="I895" s="2" t="s">
        <v>2183</v>
      </c>
      <c r="J895" s="2" t="s">
        <v>2184</v>
      </c>
      <c r="K895" s="19" t="str">
        <f t="shared" si="858"/>
        <v>Irolita waitii</v>
      </c>
      <c r="L895" s="20">
        <f>VLOOKUP($K895,GlobSheetPaste!$H$3:$P$1269,2,FALSE)</f>
        <v>161655</v>
      </c>
      <c r="M895" s="20">
        <f>VLOOKUP($K895,GlobSheetPaste!$H$3:$P$1269,3,FALSE)</f>
        <v>68630896</v>
      </c>
      <c r="N895" s="20" t="str">
        <f>VLOOKUP($K895,GlobSheetPaste!$H$3:$P$1269,4,FALSE)</f>
        <v>published</v>
      </c>
      <c r="O895" s="20" t="str">
        <f>VLOOKUP($K895,GlobSheetPaste!$H$3:$P$1269,5,FALSE)</f>
        <v>LC</v>
      </c>
      <c r="P895" s="20">
        <f>VLOOKUP($K895,GlobSheetPaste!$H$3:$P$1269,6,FALSE)</f>
        <v>2008</v>
      </c>
      <c r="Q895" s="20" t="str">
        <f>VLOOKUP($K895,GlobSheetPaste!$H$3:$P$1269,7,FALSE)</f>
        <v>LC</v>
      </c>
      <c r="R895" s="20" t="str">
        <f>VLOOKUP($K895,GlobSheetPaste!$H$3:$P$1269,8,FALSE)</f>
        <v>NA</v>
      </c>
      <c r="S895" s="20" t="str">
        <f t="shared" si="997"/>
        <v>NoChange</v>
      </c>
      <c r="T895" s="20" t="b">
        <f t="shared" si="859"/>
        <v>0</v>
      </c>
      <c r="U895" s="20">
        <f>VLOOKUP($K895,GlobSheetPaste!$H$3:$P$1269,9,FALSE)</f>
        <v>2015</v>
      </c>
      <c r="V895" s="19">
        <v>50</v>
      </c>
      <c r="W895" s="19">
        <v>200</v>
      </c>
      <c r="X895" s="2" t="b">
        <f t="shared" ref="X895:Y895" si="1000">ISNUMBER(V895)</f>
        <v>1</v>
      </c>
      <c r="Y895" s="2" t="b">
        <f t="shared" si="1000"/>
        <v>1</v>
      </c>
      <c r="Z895" s="2" t="s">
        <v>89</v>
      </c>
      <c r="AB895" s="2" t="s">
        <v>83</v>
      </c>
      <c r="AC895" s="24" t="str">
        <f ca="1">IFERROR(__xludf.DUMMYFUNCTION("SPLIT(AB895,""_"")"),"Coastal")</f>
        <v>Coastal</v>
      </c>
      <c r="AD895" s="24"/>
      <c r="AE895" s="24">
        <f>VLOOKUP(J895,rangearea210527!$B$2:$C$1159,2,TRUE)</f>
        <v>172355.63200000001</v>
      </c>
      <c r="AF895" s="26"/>
      <c r="AG895" s="26">
        <v>52</v>
      </c>
      <c r="AH895" s="26" t="s">
        <v>84</v>
      </c>
      <c r="AI895" s="26" t="s">
        <v>98</v>
      </c>
      <c r="AJ895" s="27" t="s">
        <v>1710</v>
      </c>
      <c r="AK895" s="27"/>
      <c r="AL895" s="26"/>
      <c r="AM895" s="26">
        <v>0</v>
      </c>
      <c r="AN895" s="26">
        <v>0</v>
      </c>
      <c r="AO895" s="29">
        <v>0</v>
      </c>
      <c r="AP895" s="30"/>
      <c r="AQ895" s="30"/>
      <c r="AR895" s="30"/>
      <c r="AS895" s="1">
        <v>0</v>
      </c>
      <c r="AU895" s="1"/>
      <c r="AV895" s="1"/>
      <c r="AW895" s="1">
        <v>1</v>
      </c>
      <c r="AX895" s="1">
        <v>1</v>
      </c>
      <c r="AY895" s="1">
        <v>1</v>
      </c>
      <c r="BA895" s="1">
        <v>1</v>
      </c>
      <c r="BJ895" s="1">
        <v>1</v>
      </c>
      <c r="BK895" s="1">
        <v>1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>
        <v>0</v>
      </c>
    </row>
    <row r="896" spans="1:75" ht="15.75" hidden="1" customHeight="1" x14ac:dyDescent="0.3">
      <c r="A896" s="2">
        <v>888</v>
      </c>
      <c r="B896" s="2">
        <v>1</v>
      </c>
      <c r="C896" s="2" t="s">
        <v>1392</v>
      </c>
      <c r="D896" s="1">
        <v>12</v>
      </c>
      <c r="E896" s="2" t="str">
        <f t="shared" si="857"/>
        <v>12_Rajiformes</v>
      </c>
      <c r="F896" s="2" t="s">
        <v>1705</v>
      </c>
      <c r="G896" s="2" t="s">
        <v>2038</v>
      </c>
      <c r="H896" s="2" t="s">
        <v>2182</v>
      </c>
      <c r="I896" s="2" t="s">
        <v>324</v>
      </c>
      <c r="J896" s="2" t="s">
        <v>2185</v>
      </c>
      <c r="K896" s="19" t="str">
        <f t="shared" si="858"/>
        <v>Irolita westraliensis</v>
      </c>
      <c r="L896" s="20">
        <f>VLOOKUP($K896,GlobSheetPaste!$H$3:$P$1269,2,FALSE)</f>
        <v>195457</v>
      </c>
      <c r="M896" s="20">
        <f>VLOOKUP($K896,GlobSheetPaste!$H$3:$P$1269,3,FALSE)</f>
        <v>68631044</v>
      </c>
      <c r="N896" s="20" t="str">
        <f>VLOOKUP($K896,GlobSheetPaste!$H$3:$P$1269,4,FALSE)</f>
        <v>published</v>
      </c>
      <c r="O896" s="20" t="str">
        <f>VLOOKUP($K896,GlobSheetPaste!$H$3:$P$1269,5,FALSE)</f>
        <v>LC</v>
      </c>
      <c r="P896" s="20">
        <f>VLOOKUP($K896,GlobSheetPaste!$H$3:$P$1269,6,FALSE)</f>
        <v>2010</v>
      </c>
      <c r="Q896" s="20" t="str">
        <f>VLOOKUP($K896,GlobSheetPaste!$H$3:$P$1269,7,FALSE)</f>
        <v>DD</v>
      </c>
      <c r="R896" s="20" t="str">
        <f>VLOOKUP($K896,GlobSheetPaste!$H$3:$P$1269,8,FALSE)</f>
        <v>NA</v>
      </c>
      <c r="S896" s="20" t="str">
        <f t="shared" si="997"/>
        <v>non-genuine change</v>
      </c>
      <c r="T896" s="20" t="b">
        <f t="shared" si="859"/>
        <v>0</v>
      </c>
      <c r="U896" s="20">
        <f>VLOOKUP($K896,GlobSheetPaste!$H$3:$P$1269,9,FALSE)</f>
        <v>2015</v>
      </c>
      <c r="V896" s="19">
        <v>142</v>
      </c>
      <c r="W896" s="19">
        <v>209</v>
      </c>
      <c r="X896" s="2" t="b">
        <f t="shared" ref="X896:Y896" si="1001">ISNUMBER(V896)</f>
        <v>1</v>
      </c>
      <c r="Y896" s="2" t="b">
        <f t="shared" si="1001"/>
        <v>1</v>
      </c>
      <c r="Z896" s="2" t="s">
        <v>89</v>
      </c>
      <c r="AB896" s="2" t="s">
        <v>83</v>
      </c>
      <c r="AC896" s="24" t="str">
        <f ca="1">IFERROR(__xludf.DUMMYFUNCTION("SPLIT(AB896,""_"")"),"Coastal")</f>
        <v>Coastal</v>
      </c>
      <c r="AD896" s="24"/>
      <c r="AE896" s="24">
        <f>VLOOKUP(J896,rangearea210527!$B$2:$C$1159,2,TRUE)</f>
        <v>14298.512570000001</v>
      </c>
      <c r="AF896" s="26" t="s">
        <v>118</v>
      </c>
      <c r="AG896" s="26">
        <v>43</v>
      </c>
      <c r="AH896" s="26" t="s">
        <v>84</v>
      </c>
      <c r="AI896" s="26" t="s">
        <v>85</v>
      </c>
      <c r="AJ896" s="27" t="s">
        <v>1734</v>
      </c>
      <c r="AK896" s="27"/>
      <c r="AL896" s="26"/>
      <c r="AM896" s="26">
        <v>0</v>
      </c>
      <c r="AN896" s="26">
        <v>0</v>
      </c>
      <c r="AO896" s="29">
        <v>0</v>
      </c>
      <c r="AP896" s="30"/>
      <c r="AQ896" s="30"/>
      <c r="AR896" s="30"/>
      <c r="AS896" s="1">
        <v>0</v>
      </c>
      <c r="AU896" s="1"/>
      <c r="AV896" s="1"/>
      <c r="AW896" s="1">
        <v>1</v>
      </c>
      <c r="AX896" s="1">
        <v>1</v>
      </c>
      <c r="AY896" s="1">
        <v>1</v>
      </c>
      <c r="BA896" s="1">
        <v>1</v>
      </c>
      <c r="BG896" s="1">
        <v>1</v>
      </c>
      <c r="BH896" s="1">
        <v>1</v>
      </c>
      <c r="BI896" s="1"/>
      <c r="BJ896" s="1">
        <v>1</v>
      </c>
      <c r="BK896" s="1">
        <v>1</v>
      </c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>
        <v>0</v>
      </c>
    </row>
    <row r="897" spans="1:75" ht="15.75" hidden="1" customHeight="1" x14ac:dyDescent="0.3">
      <c r="A897" s="2">
        <v>889</v>
      </c>
      <c r="B897" s="2">
        <v>1</v>
      </c>
      <c r="C897" s="2" t="s">
        <v>1392</v>
      </c>
      <c r="D897" s="1">
        <v>12</v>
      </c>
      <c r="E897" s="2" t="str">
        <f t="shared" si="857"/>
        <v>12_Rajiformes</v>
      </c>
      <c r="F897" s="2" t="s">
        <v>1705</v>
      </c>
      <c r="G897" s="2" t="s">
        <v>2038</v>
      </c>
      <c r="H897" s="2" t="s">
        <v>2186</v>
      </c>
      <c r="I897" s="2" t="s">
        <v>2187</v>
      </c>
      <c r="J897" s="2" t="s">
        <v>2188</v>
      </c>
      <c r="K897" s="19" t="str">
        <f t="shared" si="858"/>
        <v>Notoraja alisae</v>
      </c>
      <c r="L897" s="20">
        <f>VLOOKUP($K897,GlobSheetPaste!$H$3:$P$1269,2,FALSE)</f>
        <v>116878521</v>
      </c>
      <c r="M897" s="20">
        <f>VLOOKUP($K897,GlobSheetPaste!$H$3:$P$1269,3,FALSE)</f>
        <v>116878528</v>
      </c>
      <c r="N897" s="20" t="str">
        <f>VLOOKUP($K897,GlobSheetPaste!$H$3:$P$1269,4,FALSE)</f>
        <v>published</v>
      </c>
      <c r="O897" s="20" t="str">
        <f>VLOOKUP($K897,GlobSheetPaste!$H$3:$P$1269,5,FALSE)</f>
        <v>NE</v>
      </c>
      <c r="P897" s="20" t="str">
        <f>VLOOKUP($K897,GlobSheetPaste!$H$3:$P$1269,6,FALSE)</f>
        <v>NA</v>
      </c>
      <c r="Q897" s="20" t="str">
        <f>VLOOKUP($K897,GlobSheetPaste!$H$3:$P$1269,7,FALSE)</f>
        <v>LC</v>
      </c>
      <c r="R897" s="20" t="str">
        <f>VLOOKUP($K897,GlobSheetPaste!$H$3:$P$1269,8,FALSE)</f>
        <v>NA</v>
      </c>
      <c r="S897" s="1" t="s">
        <v>117</v>
      </c>
      <c r="T897" s="20" t="b">
        <f t="shared" si="859"/>
        <v>0</v>
      </c>
      <c r="U897" s="20">
        <f>VLOOKUP($K897,GlobSheetPaste!$H$3:$P$1269,9,FALSE)</f>
        <v>2017</v>
      </c>
      <c r="V897" s="19">
        <v>870</v>
      </c>
      <c r="W897" s="19">
        <v>1049</v>
      </c>
      <c r="X897" s="2" t="b">
        <f t="shared" ref="X897:Y897" si="1002">ISNUMBER(V897)</f>
        <v>1</v>
      </c>
      <c r="Y897" s="2" t="b">
        <f t="shared" si="1002"/>
        <v>1</v>
      </c>
      <c r="Z897" s="2" t="s">
        <v>89</v>
      </c>
      <c r="AB897" s="2" t="s">
        <v>178</v>
      </c>
      <c r="AC897" s="24" t="str">
        <f ca="1">IFERROR(__xludf.DUMMYFUNCTION("SPLIT(AB897,""_"")"),"Deepwater")</f>
        <v>Deepwater</v>
      </c>
      <c r="AD897" s="24"/>
      <c r="AE897" s="24">
        <f>VLOOKUP(J897,rangearea210527!$B$2:$C$1159,2,TRUE)</f>
        <v>25343.075680000002</v>
      </c>
      <c r="AF897" s="26" t="s">
        <v>118</v>
      </c>
      <c r="AG897" s="26">
        <v>84</v>
      </c>
      <c r="AH897" s="26" t="s">
        <v>84</v>
      </c>
      <c r="AI897" s="26" t="s">
        <v>98</v>
      </c>
      <c r="AJ897" s="27" t="s">
        <v>1710</v>
      </c>
      <c r="AK897" s="27"/>
      <c r="AL897" s="26"/>
      <c r="AM897" s="26">
        <v>1</v>
      </c>
      <c r="AN897" s="26">
        <v>0</v>
      </c>
      <c r="AO897" s="29">
        <v>0</v>
      </c>
      <c r="AP897" s="30"/>
      <c r="AQ897" s="30"/>
      <c r="AR897" s="30"/>
      <c r="AS897" s="1">
        <v>0</v>
      </c>
      <c r="AU897" s="1"/>
      <c r="AV897" s="1"/>
      <c r="AW897" s="1">
        <v>0</v>
      </c>
      <c r="AX897" s="1">
        <v>0</v>
      </c>
      <c r="AY897" s="1">
        <v>1</v>
      </c>
      <c r="BC897" s="1">
        <v>1</v>
      </c>
      <c r="BH897" s="1">
        <v>1</v>
      </c>
      <c r="BJ897" s="1">
        <v>1</v>
      </c>
      <c r="BK897" s="1"/>
      <c r="BL897" s="1">
        <v>1</v>
      </c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>
        <v>0</v>
      </c>
    </row>
    <row r="898" spans="1:75" ht="15.75" hidden="1" customHeight="1" x14ac:dyDescent="0.3">
      <c r="A898" s="2">
        <v>890</v>
      </c>
      <c r="B898" s="2">
        <v>1</v>
      </c>
      <c r="C898" s="2" t="s">
        <v>1392</v>
      </c>
      <c r="D898" s="1">
        <v>12</v>
      </c>
      <c r="E898" s="2" t="str">
        <f t="shared" si="857"/>
        <v>12_Rajiformes</v>
      </c>
      <c r="F898" s="2" t="s">
        <v>1705</v>
      </c>
      <c r="G898" s="2" t="s">
        <v>2038</v>
      </c>
      <c r="H898" s="2" t="s">
        <v>2186</v>
      </c>
      <c r="I898" s="2" t="s">
        <v>2189</v>
      </c>
      <c r="J898" s="2" t="s">
        <v>2190</v>
      </c>
      <c r="K898" s="19" t="str">
        <f t="shared" si="858"/>
        <v>Notoraja azurea</v>
      </c>
      <c r="L898" s="20">
        <f>VLOOKUP($K898,GlobSheetPaste!$H$3:$P$1269,2,FALSE)</f>
        <v>195465</v>
      </c>
      <c r="M898" s="20">
        <f>VLOOKUP($K898,GlobSheetPaste!$H$3:$P$1269,3,FALSE)</f>
        <v>68637112</v>
      </c>
      <c r="N898" s="20" t="str">
        <f>VLOOKUP($K898,GlobSheetPaste!$H$3:$P$1269,4,FALSE)</f>
        <v>published</v>
      </c>
      <c r="O898" s="20" t="str">
        <f>VLOOKUP($K898,GlobSheetPaste!$H$3:$P$1269,5,FALSE)</f>
        <v>LC</v>
      </c>
      <c r="P898" s="20">
        <f>VLOOKUP($K898,GlobSheetPaste!$H$3:$P$1269,6,FALSE)</f>
        <v>2010</v>
      </c>
      <c r="Q898" s="20" t="str">
        <f>VLOOKUP($K898,GlobSheetPaste!$H$3:$P$1269,7,FALSE)</f>
        <v>LC</v>
      </c>
      <c r="R898" s="20" t="str">
        <f>VLOOKUP($K898,GlobSheetPaste!$H$3:$P$1269,8,FALSE)</f>
        <v>NA</v>
      </c>
      <c r="S898" s="20" t="str">
        <f>IF(O898=Q898,"NoChange","non-genuine change")</f>
        <v>NoChange</v>
      </c>
      <c r="T898" s="20" t="b">
        <f t="shared" si="859"/>
        <v>0</v>
      </c>
      <c r="U898" s="20">
        <f>VLOOKUP($K898,GlobSheetPaste!$H$3:$P$1269,9,FALSE)</f>
        <v>2015</v>
      </c>
      <c r="V898" s="19">
        <v>765</v>
      </c>
      <c r="W898" s="19">
        <v>1440</v>
      </c>
      <c r="X898" s="2" t="b">
        <f t="shared" ref="X898:Y898" si="1003">ISNUMBER(V898)</f>
        <v>1</v>
      </c>
      <c r="Y898" s="2" t="b">
        <f t="shared" si="1003"/>
        <v>1</v>
      </c>
      <c r="Z898" s="2" t="s">
        <v>89</v>
      </c>
      <c r="AB898" s="2" t="s">
        <v>178</v>
      </c>
      <c r="AC898" s="24" t="str">
        <f ca="1">IFERROR(__xludf.DUMMYFUNCTION("SPLIT(AB898,""_"")"),"Deepwater")</f>
        <v>Deepwater</v>
      </c>
      <c r="AD898" s="24"/>
      <c r="AE898" s="24">
        <f>VLOOKUP(J898,rangearea210527!$B$2:$C$1159,2,TRUE)</f>
        <v>90015.435960000003</v>
      </c>
      <c r="AF898" s="26" t="s">
        <v>118</v>
      </c>
      <c r="AG898" s="26">
        <v>64.5</v>
      </c>
      <c r="AH898" s="26" t="s">
        <v>84</v>
      </c>
      <c r="AI898" s="26" t="s">
        <v>98</v>
      </c>
      <c r="AJ898" s="27" t="s">
        <v>1710</v>
      </c>
      <c r="AK898" s="27"/>
      <c r="AL898" s="26"/>
      <c r="AM898" s="26">
        <v>1</v>
      </c>
      <c r="AN898" s="26">
        <v>0</v>
      </c>
      <c r="AO898" s="29">
        <v>0</v>
      </c>
      <c r="AP898" s="30"/>
      <c r="AQ898" s="30"/>
      <c r="AR898" s="30"/>
      <c r="AS898" s="1">
        <v>0</v>
      </c>
      <c r="AU898" s="1"/>
      <c r="AV898" s="1"/>
      <c r="AW898" s="1">
        <v>0</v>
      </c>
      <c r="AX898" s="1">
        <v>0</v>
      </c>
      <c r="AY898" s="1">
        <v>1</v>
      </c>
      <c r="BC898" s="1">
        <v>1</v>
      </c>
      <c r="BH898" s="1">
        <v>1</v>
      </c>
      <c r="BJ898" s="1">
        <v>1</v>
      </c>
      <c r="BL898" s="1">
        <v>1</v>
      </c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>
        <v>0</v>
      </c>
    </row>
    <row r="899" spans="1:75" ht="15.75" hidden="1" customHeight="1" x14ac:dyDescent="0.3">
      <c r="A899" s="2">
        <v>891</v>
      </c>
      <c r="B899" s="2">
        <v>1</v>
      </c>
      <c r="C899" s="2" t="s">
        <v>1392</v>
      </c>
      <c r="D899" s="1">
        <v>12</v>
      </c>
      <c r="E899" s="2" t="str">
        <f t="shared" si="857"/>
        <v>12_Rajiformes</v>
      </c>
      <c r="F899" s="2" t="s">
        <v>1705</v>
      </c>
      <c r="G899" s="2" t="s">
        <v>2038</v>
      </c>
      <c r="H899" s="2" t="s">
        <v>2186</v>
      </c>
      <c r="I899" s="2" t="s">
        <v>2191</v>
      </c>
      <c r="J899" s="2" t="s">
        <v>2192</v>
      </c>
      <c r="K899" s="19" t="str">
        <f t="shared" si="858"/>
        <v>Notoraja fijiensis</v>
      </c>
      <c r="L899" s="20">
        <f>VLOOKUP($K899,GlobSheetPaste!$H$3:$P$1269,2,FALSE)</f>
        <v>116878536</v>
      </c>
      <c r="M899" s="20">
        <f>VLOOKUP($K899,GlobSheetPaste!$H$3:$P$1269,3,FALSE)</f>
        <v>116878542</v>
      </c>
      <c r="N899" s="20" t="str">
        <f>VLOOKUP($K899,GlobSheetPaste!$H$3:$P$1269,4,FALSE)</f>
        <v>published</v>
      </c>
      <c r="O899" s="20" t="str">
        <f>VLOOKUP($K899,GlobSheetPaste!$H$3:$P$1269,5,FALSE)</f>
        <v>NE</v>
      </c>
      <c r="P899" s="20" t="str">
        <f>VLOOKUP($K899,GlobSheetPaste!$H$3:$P$1269,6,FALSE)</f>
        <v>NA</v>
      </c>
      <c r="Q899" s="20" t="str">
        <f>VLOOKUP($K899,GlobSheetPaste!$H$3:$P$1269,7,FALSE)</f>
        <v>LC</v>
      </c>
      <c r="R899" s="20" t="str">
        <f>VLOOKUP($K899,GlobSheetPaste!$H$3:$P$1269,8,FALSE)</f>
        <v>NA</v>
      </c>
      <c r="S899" s="1" t="s">
        <v>117</v>
      </c>
      <c r="T899" s="20" t="b">
        <f t="shared" si="859"/>
        <v>0</v>
      </c>
      <c r="U899" s="20">
        <f>VLOOKUP($K899,GlobSheetPaste!$H$3:$P$1269,9,FALSE)</f>
        <v>2017</v>
      </c>
      <c r="V899" s="19">
        <v>567</v>
      </c>
      <c r="W899" s="19">
        <v>699</v>
      </c>
      <c r="X899" s="2" t="b">
        <f t="shared" ref="X899:Y899" si="1004">ISNUMBER(V899)</f>
        <v>1</v>
      </c>
      <c r="Y899" s="2" t="b">
        <f t="shared" si="1004"/>
        <v>1</v>
      </c>
      <c r="Z899" s="2" t="s">
        <v>89</v>
      </c>
      <c r="AB899" s="2" t="s">
        <v>178</v>
      </c>
      <c r="AC899" s="24" t="str">
        <f ca="1">IFERROR(__xludf.DUMMYFUNCTION("SPLIT(AB899,""_"")"),"Deepwater")</f>
        <v>Deepwater</v>
      </c>
      <c r="AD899" s="24"/>
      <c r="AE899" s="24">
        <f>VLOOKUP(J899,rangearea210527!$B$2:$C$1159,2,TRUE)</f>
        <v>1091.5313140000001</v>
      </c>
      <c r="AF899" s="26" t="s">
        <v>118</v>
      </c>
      <c r="AG899" s="26">
        <v>39</v>
      </c>
      <c r="AH899" s="26" t="s">
        <v>84</v>
      </c>
      <c r="AI899" s="26" t="s">
        <v>85</v>
      </c>
      <c r="AJ899" s="27" t="s">
        <v>1734</v>
      </c>
      <c r="AK899" s="27"/>
      <c r="AL899" s="26"/>
      <c r="AM899" s="26">
        <v>1</v>
      </c>
      <c r="AN899" s="26">
        <v>0</v>
      </c>
      <c r="AO899" s="29">
        <v>0</v>
      </c>
      <c r="AP899" s="30"/>
      <c r="AQ899" s="30"/>
      <c r="AR899" s="30"/>
      <c r="AS899" s="1">
        <v>0</v>
      </c>
      <c r="AU899" s="1"/>
      <c r="AV899" s="1"/>
      <c r="AW899" s="1">
        <v>0</v>
      </c>
      <c r="AX899" s="1">
        <v>0</v>
      </c>
      <c r="AY899" s="1">
        <v>1</v>
      </c>
      <c r="BC899" s="1">
        <v>1</v>
      </c>
      <c r="BH899" s="1">
        <v>1</v>
      </c>
      <c r="BJ899" s="1">
        <v>1</v>
      </c>
      <c r="BL899" s="1">
        <v>1</v>
      </c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>
        <v>0</v>
      </c>
    </row>
    <row r="900" spans="1:75" ht="15.75" hidden="1" customHeight="1" x14ac:dyDescent="0.3">
      <c r="A900" s="1">
        <v>891.1</v>
      </c>
      <c r="B900" s="1">
        <v>2</v>
      </c>
      <c r="C900" s="2" t="s">
        <v>1392</v>
      </c>
      <c r="D900" s="1">
        <v>12</v>
      </c>
      <c r="E900" s="2" t="str">
        <f t="shared" si="857"/>
        <v>12_Rajiformes</v>
      </c>
      <c r="F900" s="2" t="s">
        <v>1705</v>
      </c>
      <c r="G900" s="2" t="s">
        <v>2038</v>
      </c>
      <c r="H900" s="2" t="s">
        <v>2186</v>
      </c>
      <c r="I900" s="1" t="s">
        <v>2193</v>
      </c>
      <c r="J900" s="1" t="s">
        <v>2194</v>
      </c>
      <c r="K900" s="23" t="s">
        <v>2195</v>
      </c>
      <c r="L900" s="20" t="e">
        <f>VLOOKUP($K900,GlobSheetPaste!$H$3:$P$1269,2,FALSE)</f>
        <v>#N/A</v>
      </c>
      <c r="M900" s="20" t="e">
        <f>VLOOKUP($K900,GlobSheetPaste!$H$3:$P$1269,3,FALSE)</f>
        <v>#N/A</v>
      </c>
      <c r="N900" s="1" t="s">
        <v>2067</v>
      </c>
      <c r="O900" s="1" t="s">
        <v>367</v>
      </c>
      <c r="P900" s="1" t="s">
        <v>267</v>
      </c>
      <c r="Q900" s="1" t="s">
        <v>368</v>
      </c>
      <c r="R900" s="1" t="s">
        <v>267</v>
      </c>
      <c r="S900" s="1" t="s">
        <v>117</v>
      </c>
      <c r="T900" s="20" t="b">
        <f t="shared" si="859"/>
        <v>0</v>
      </c>
      <c r="U900" s="1">
        <v>2022</v>
      </c>
      <c r="V900" s="23">
        <v>1230</v>
      </c>
      <c r="W900" s="23">
        <v>1600</v>
      </c>
      <c r="X900" s="2" t="b">
        <f t="shared" ref="X900:Y900" si="1005">ISNUMBER(V900)</f>
        <v>1</v>
      </c>
      <c r="Y900" s="2" t="b">
        <f t="shared" si="1005"/>
        <v>1</v>
      </c>
      <c r="Z900" s="51" t="s">
        <v>2196</v>
      </c>
      <c r="AB900" s="2" t="s">
        <v>178</v>
      </c>
      <c r="AC900" s="24" t="str">
        <f ca="1">IFERROR(__xludf.DUMMYFUNCTION("SPLIT(AB900,""_"")"),"Deepwater")</f>
        <v>Deepwater</v>
      </c>
      <c r="AD900" s="24"/>
      <c r="AE900" s="24"/>
      <c r="AF900" s="26"/>
      <c r="AG900" s="26">
        <v>53.9</v>
      </c>
      <c r="AH900" s="26" t="s">
        <v>84</v>
      </c>
      <c r="AI900" s="26" t="s">
        <v>98</v>
      </c>
      <c r="AJ900" s="27" t="s">
        <v>1710</v>
      </c>
      <c r="AK900" s="27"/>
      <c r="AL900" s="26"/>
      <c r="AM900" s="26"/>
      <c r="AN900" s="26"/>
      <c r="AO900" s="29"/>
      <c r="AP900" s="30"/>
      <c r="AQ900" s="30"/>
      <c r="AR900" s="30"/>
      <c r="AS900" s="1"/>
      <c r="AU900" s="1"/>
      <c r="AV900" s="1"/>
      <c r="AW900" s="1"/>
      <c r="AX900" s="1"/>
      <c r="AY900" s="1"/>
      <c r="BC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>
        <v>0</v>
      </c>
    </row>
    <row r="901" spans="1:75" ht="15.75" hidden="1" customHeight="1" x14ac:dyDescent="0.3">
      <c r="A901" s="2">
        <v>892</v>
      </c>
      <c r="B901" s="2">
        <v>1</v>
      </c>
      <c r="C901" s="2" t="s">
        <v>1392</v>
      </c>
      <c r="D901" s="1">
        <v>12</v>
      </c>
      <c r="E901" s="2" t="str">
        <f t="shared" si="857"/>
        <v>12_Rajiformes</v>
      </c>
      <c r="F901" s="2" t="s">
        <v>1705</v>
      </c>
      <c r="G901" s="2" t="s">
        <v>2038</v>
      </c>
      <c r="H901" s="2" t="s">
        <v>2186</v>
      </c>
      <c r="I901" s="2" t="s">
        <v>2197</v>
      </c>
      <c r="J901" s="2" t="s">
        <v>2198</v>
      </c>
      <c r="K901" s="19" t="str">
        <f t="shared" ref="K901:K1155" si="1006">CONCATENATE(H901," ",I901)</f>
        <v>Notoraja hirticauda</v>
      </c>
      <c r="L901" s="20">
        <f>VLOOKUP($K901,GlobSheetPaste!$H$3:$P$1269,2,FALSE)</f>
        <v>161647</v>
      </c>
      <c r="M901" s="20">
        <f>VLOOKUP($K901,GlobSheetPaste!$H$3:$P$1269,3,FALSE)</f>
        <v>68637248</v>
      </c>
      <c r="N901" s="20" t="str">
        <f>VLOOKUP($K901,GlobSheetPaste!$H$3:$P$1269,4,FALSE)</f>
        <v>published</v>
      </c>
      <c r="O901" s="20" t="str">
        <f>VLOOKUP($K901,GlobSheetPaste!$H$3:$P$1269,5,FALSE)</f>
        <v>DD</v>
      </c>
      <c r="P901" s="20">
        <f>VLOOKUP($K901,GlobSheetPaste!$H$3:$P$1269,6,FALSE)</f>
        <v>2004</v>
      </c>
      <c r="Q901" s="20" t="str">
        <f>VLOOKUP($K901,GlobSheetPaste!$H$3:$P$1269,7,FALSE)</f>
        <v>DD</v>
      </c>
      <c r="R901" s="20" t="str">
        <f>VLOOKUP($K901,GlobSheetPaste!$H$3:$P$1269,8,FALSE)</f>
        <v>NA</v>
      </c>
      <c r="S901" s="20" t="str">
        <f>IF(O901=Q901,"NoChange","non-genuine change")</f>
        <v>NoChange</v>
      </c>
      <c r="T901" s="20" t="b">
        <f t="shared" si="859"/>
        <v>0</v>
      </c>
      <c r="U901" s="20">
        <f>VLOOKUP($K901,GlobSheetPaste!$H$3:$P$1269,9,FALSE)</f>
        <v>2015</v>
      </c>
      <c r="V901" s="19">
        <v>500</v>
      </c>
      <c r="W901" s="19">
        <v>760</v>
      </c>
      <c r="X901" s="2" t="b">
        <f t="shared" ref="X901:Y901" si="1007">ISNUMBER(V901)</f>
        <v>1</v>
      </c>
      <c r="Y901" s="2" t="b">
        <f t="shared" si="1007"/>
        <v>1</v>
      </c>
      <c r="Z901" s="2" t="s">
        <v>89</v>
      </c>
      <c r="AB901" s="2" t="s">
        <v>178</v>
      </c>
      <c r="AC901" s="24" t="str">
        <f ca="1">IFERROR(__xludf.DUMMYFUNCTION("SPLIT(AB901,""_"")"),"Deepwater")</f>
        <v>Deepwater</v>
      </c>
      <c r="AD901" s="24"/>
      <c r="AE901" s="24">
        <f>VLOOKUP(J901,rangearea210527!$B$2:$C$1159,2,TRUE)</f>
        <v>9296.1395840000005</v>
      </c>
      <c r="AF901" s="26" t="s">
        <v>118</v>
      </c>
      <c r="AG901" s="26">
        <v>44.8</v>
      </c>
      <c r="AH901" s="26" t="s">
        <v>84</v>
      </c>
      <c r="AI901" s="26" t="s">
        <v>85</v>
      </c>
      <c r="AJ901" s="27" t="s">
        <v>1734</v>
      </c>
      <c r="AK901" s="27"/>
      <c r="AL901" s="26"/>
      <c r="AM901" s="26">
        <v>1</v>
      </c>
      <c r="AN901" s="26">
        <v>0</v>
      </c>
      <c r="AO901" s="29">
        <v>0</v>
      </c>
      <c r="AP901" s="30"/>
      <c r="AQ901" s="30"/>
      <c r="AR901" s="30"/>
      <c r="AS901" s="1">
        <v>0</v>
      </c>
      <c r="AU901" s="1"/>
      <c r="AV901" s="1"/>
      <c r="AW901" s="1">
        <v>0</v>
      </c>
      <c r="AX901" s="1">
        <v>0</v>
      </c>
      <c r="AY901" s="1">
        <v>1</v>
      </c>
      <c r="BC901" s="1">
        <v>1</v>
      </c>
      <c r="BG901" s="1">
        <v>1</v>
      </c>
      <c r="BH901" s="1">
        <v>1</v>
      </c>
      <c r="BI901" s="1"/>
      <c r="BJ901" s="1">
        <v>1</v>
      </c>
      <c r="BK901" s="1"/>
      <c r="BL901" s="1">
        <v>1</v>
      </c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>
        <v>0</v>
      </c>
    </row>
    <row r="902" spans="1:75" ht="15.75" hidden="1" customHeight="1" x14ac:dyDescent="0.3">
      <c r="A902" s="2">
        <v>893</v>
      </c>
      <c r="B902" s="2">
        <v>1</v>
      </c>
      <c r="C902" s="2" t="s">
        <v>1392</v>
      </c>
      <c r="D902" s="1">
        <v>12</v>
      </c>
      <c r="E902" s="2" t="str">
        <f t="shared" si="857"/>
        <v>12_Rajiformes</v>
      </c>
      <c r="F902" s="2" t="s">
        <v>1705</v>
      </c>
      <c r="G902" s="2" t="s">
        <v>2038</v>
      </c>
      <c r="H902" s="2" t="s">
        <v>2186</v>
      </c>
      <c r="I902" s="2" t="s">
        <v>2199</v>
      </c>
      <c r="J902" s="2" t="s">
        <v>2200</v>
      </c>
      <c r="K902" s="19" t="str">
        <f t="shared" si="1006"/>
        <v>Notoraja inusitata</v>
      </c>
      <c r="L902" s="20">
        <f>VLOOKUP($K902,GlobSheetPaste!$H$3:$P$1269,2,FALSE)</f>
        <v>116878550</v>
      </c>
      <c r="M902" s="20">
        <f>VLOOKUP($K902,GlobSheetPaste!$H$3:$P$1269,3,FALSE)</f>
        <v>116878556</v>
      </c>
      <c r="N902" s="20" t="str">
        <f>VLOOKUP($K902,GlobSheetPaste!$H$3:$P$1269,4,FALSE)</f>
        <v>published</v>
      </c>
      <c r="O902" s="20" t="str">
        <f>VLOOKUP($K902,GlobSheetPaste!$H$3:$P$1269,5,FALSE)</f>
        <v>NE</v>
      </c>
      <c r="P902" s="20" t="str">
        <f>VLOOKUP($K902,GlobSheetPaste!$H$3:$P$1269,6,FALSE)</f>
        <v>NA</v>
      </c>
      <c r="Q902" s="20" t="str">
        <f>VLOOKUP($K902,GlobSheetPaste!$H$3:$P$1269,7,FALSE)</f>
        <v>LC</v>
      </c>
      <c r="R902" s="20" t="str">
        <f>VLOOKUP($K902,GlobSheetPaste!$H$3:$P$1269,8,FALSE)</f>
        <v>NA</v>
      </c>
      <c r="S902" s="1" t="s">
        <v>117</v>
      </c>
      <c r="T902" s="20" t="b">
        <f t="shared" si="859"/>
        <v>0</v>
      </c>
      <c r="U902" s="20">
        <f>VLOOKUP($K902,GlobSheetPaste!$H$3:$P$1269,9,FALSE)</f>
        <v>2017</v>
      </c>
      <c r="V902" s="19">
        <v>807</v>
      </c>
      <c r="W902" s="19">
        <v>844</v>
      </c>
      <c r="X902" s="2" t="b">
        <f t="shared" ref="X902:Y902" si="1008">ISNUMBER(V902)</f>
        <v>1</v>
      </c>
      <c r="Y902" s="2" t="b">
        <f t="shared" si="1008"/>
        <v>1</v>
      </c>
      <c r="Z902" s="2" t="s">
        <v>89</v>
      </c>
      <c r="AB902" s="2" t="s">
        <v>178</v>
      </c>
      <c r="AC902" s="24" t="str">
        <f ca="1">IFERROR(__xludf.DUMMYFUNCTION("SPLIT(AB902,""_"")"),"Deepwater")</f>
        <v>Deepwater</v>
      </c>
      <c r="AD902" s="24"/>
      <c r="AE902" s="24">
        <f>VLOOKUP(J902,rangearea210527!$B$2:$C$1159,2,TRUE)</f>
        <v>671.06686939999997</v>
      </c>
      <c r="AF902" s="26" t="s">
        <v>118</v>
      </c>
      <c r="AG902" s="26">
        <v>44</v>
      </c>
      <c r="AH902" s="26" t="s">
        <v>84</v>
      </c>
      <c r="AI902" s="26" t="s">
        <v>85</v>
      </c>
      <c r="AJ902" s="27" t="s">
        <v>1734</v>
      </c>
      <c r="AK902" s="27"/>
      <c r="AL902" s="26"/>
      <c r="AM902" s="26">
        <v>1</v>
      </c>
      <c r="AN902" s="26">
        <v>0</v>
      </c>
      <c r="AO902" s="29">
        <v>0</v>
      </c>
      <c r="AP902" s="30"/>
      <c r="AQ902" s="30"/>
      <c r="AR902" s="30"/>
      <c r="AS902" s="1">
        <v>0</v>
      </c>
      <c r="AU902" s="1"/>
      <c r="AV902" s="1"/>
      <c r="AW902" s="1">
        <v>0</v>
      </c>
      <c r="AX902" s="1">
        <v>0</v>
      </c>
      <c r="AY902" s="1">
        <v>1</v>
      </c>
      <c r="BC902" s="1">
        <v>1</v>
      </c>
      <c r="BH902" s="1">
        <v>1</v>
      </c>
      <c r="BJ902" s="1">
        <v>1</v>
      </c>
      <c r="BL902" s="1">
        <v>1</v>
      </c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>
        <v>0</v>
      </c>
    </row>
    <row r="903" spans="1:75" ht="15.75" hidden="1" customHeight="1" x14ac:dyDescent="0.3">
      <c r="A903" s="2">
        <v>894</v>
      </c>
      <c r="B903" s="2">
        <v>1</v>
      </c>
      <c r="C903" s="2" t="s">
        <v>1392</v>
      </c>
      <c r="D903" s="1">
        <v>12</v>
      </c>
      <c r="E903" s="2" t="str">
        <f t="shared" si="857"/>
        <v>12_Rajiformes</v>
      </c>
      <c r="F903" s="2" t="s">
        <v>1705</v>
      </c>
      <c r="G903" s="2" t="s">
        <v>2038</v>
      </c>
      <c r="H903" s="2" t="s">
        <v>2186</v>
      </c>
      <c r="I903" s="2" t="s">
        <v>2201</v>
      </c>
      <c r="J903" s="2" t="s">
        <v>2202</v>
      </c>
      <c r="K903" s="19" t="str">
        <f t="shared" si="1006"/>
        <v>Notoraja lira</v>
      </c>
      <c r="L903" s="20">
        <f>VLOOKUP($K903,GlobSheetPaste!$H$3:$P$1269,2,FALSE)</f>
        <v>195466</v>
      </c>
      <c r="M903" s="20">
        <f>VLOOKUP($K903,GlobSheetPaste!$H$3:$P$1269,3,FALSE)</f>
        <v>116740327</v>
      </c>
      <c r="N903" s="20" t="str">
        <f>VLOOKUP($K903,GlobSheetPaste!$H$3:$P$1269,4,FALSE)</f>
        <v>published</v>
      </c>
      <c r="O903" s="20" t="str">
        <f>VLOOKUP($K903,GlobSheetPaste!$H$3:$P$1269,5,FALSE)</f>
        <v>LC</v>
      </c>
      <c r="P903" s="20">
        <f>VLOOKUP($K903,GlobSheetPaste!$H$3:$P$1269,6,FALSE)</f>
        <v>2010</v>
      </c>
      <c r="Q903" s="20" t="str">
        <f>VLOOKUP($K903,GlobSheetPaste!$H$3:$P$1269,7,FALSE)</f>
        <v>DD</v>
      </c>
      <c r="R903" s="20" t="str">
        <f>VLOOKUP($K903,GlobSheetPaste!$H$3:$P$1269,8,FALSE)</f>
        <v>NA</v>
      </c>
      <c r="S903" s="20" t="str">
        <f>IF(O903=Q903,"NoChange","non-genuine change")</f>
        <v>non-genuine change</v>
      </c>
      <c r="T903" s="20" t="b">
        <f t="shared" si="859"/>
        <v>0</v>
      </c>
      <c r="U903" s="20">
        <f>VLOOKUP($K903,GlobSheetPaste!$H$3:$P$1269,9,FALSE)</f>
        <v>2017</v>
      </c>
      <c r="V903" s="19">
        <v>1050</v>
      </c>
      <c r="W903" s="19">
        <v>1050</v>
      </c>
      <c r="X903" s="2" t="b">
        <f t="shared" ref="X903:Y903" si="1009">ISNUMBER(V903)</f>
        <v>1</v>
      </c>
      <c r="Y903" s="2" t="b">
        <f t="shared" si="1009"/>
        <v>1</v>
      </c>
      <c r="Z903" s="2" t="s">
        <v>89</v>
      </c>
      <c r="AB903" s="2" t="s">
        <v>178</v>
      </c>
      <c r="AC903" s="24" t="str">
        <f ca="1">IFERROR(__xludf.DUMMYFUNCTION("SPLIT(AB903,""_"")"),"Deepwater")</f>
        <v>Deepwater</v>
      </c>
      <c r="AD903" s="24"/>
      <c r="AE903" s="24">
        <f>VLOOKUP(J903,rangearea210527!$B$2:$C$1159,2,TRUE)</f>
        <v>71.269475900000003</v>
      </c>
      <c r="AF903" s="26" t="s">
        <v>118</v>
      </c>
      <c r="AG903" s="26">
        <v>41.5</v>
      </c>
      <c r="AH903" s="26" t="s">
        <v>84</v>
      </c>
      <c r="AI903" s="26" t="s">
        <v>85</v>
      </c>
      <c r="AJ903" s="27" t="s">
        <v>1734</v>
      </c>
      <c r="AK903" s="27" t="s">
        <v>468</v>
      </c>
      <c r="AL903" s="26"/>
      <c r="AM903" s="26">
        <v>1</v>
      </c>
      <c r="AN903" s="26">
        <v>0</v>
      </c>
      <c r="AO903" s="29">
        <v>0</v>
      </c>
      <c r="AP903" s="30"/>
      <c r="AQ903" s="30"/>
      <c r="AR903" s="30"/>
      <c r="AS903" s="1">
        <v>0</v>
      </c>
      <c r="AU903" s="1"/>
      <c r="AV903" s="1"/>
      <c r="AW903" s="1">
        <v>0</v>
      </c>
      <c r="AX903" s="1">
        <v>0</v>
      </c>
      <c r="AY903" s="1">
        <v>1</v>
      </c>
      <c r="BC903" s="1">
        <v>1</v>
      </c>
      <c r="BG903" s="1">
        <v>1</v>
      </c>
      <c r="BH903" s="1">
        <v>1</v>
      </c>
      <c r="BI903" s="1"/>
      <c r="BJ903" s="1">
        <v>1</v>
      </c>
      <c r="BL903" s="1">
        <v>1</v>
      </c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>
        <v>0</v>
      </c>
    </row>
    <row r="904" spans="1:75" ht="15.75" hidden="1" customHeight="1" x14ac:dyDescent="0.3">
      <c r="A904" s="2">
        <v>895</v>
      </c>
      <c r="B904" s="2">
        <v>1</v>
      </c>
      <c r="C904" s="2" t="s">
        <v>1392</v>
      </c>
      <c r="D904" s="1">
        <v>12</v>
      </c>
      <c r="E904" s="2" t="str">
        <f t="shared" si="857"/>
        <v>12_Rajiformes</v>
      </c>
      <c r="F904" s="2" t="s">
        <v>1705</v>
      </c>
      <c r="G904" s="2" t="s">
        <v>2038</v>
      </c>
      <c r="H904" s="2" t="s">
        <v>2186</v>
      </c>
      <c r="I904" s="2" t="s">
        <v>2203</v>
      </c>
      <c r="J904" s="2" t="s">
        <v>2204</v>
      </c>
      <c r="K904" s="19" t="str">
        <f t="shared" si="1006"/>
        <v>Notoraja longiventralis</v>
      </c>
      <c r="L904" s="20">
        <f>VLOOKUP($K904,GlobSheetPaste!$H$3:$P$1269,2,FALSE)</f>
        <v>116878564</v>
      </c>
      <c r="M904" s="20">
        <f>VLOOKUP($K904,GlobSheetPaste!$H$3:$P$1269,3,FALSE)</f>
        <v>116878588</v>
      </c>
      <c r="N904" s="20" t="str">
        <f>VLOOKUP($K904,GlobSheetPaste!$H$3:$P$1269,4,FALSE)</f>
        <v>published</v>
      </c>
      <c r="O904" s="20" t="str">
        <f>VLOOKUP($K904,GlobSheetPaste!$H$3:$P$1269,5,FALSE)</f>
        <v>NE</v>
      </c>
      <c r="P904" s="20" t="str">
        <f>VLOOKUP($K904,GlobSheetPaste!$H$3:$P$1269,6,FALSE)</f>
        <v>NA</v>
      </c>
      <c r="Q904" s="20" t="str">
        <f>VLOOKUP($K904,GlobSheetPaste!$H$3:$P$1269,7,FALSE)</f>
        <v>LC</v>
      </c>
      <c r="R904" s="20" t="str">
        <f>VLOOKUP($K904,GlobSheetPaste!$H$3:$P$1269,8,FALSE)</f>
        <v>NA</v>
      </c>
      <c r="S904" s="1" t="s">
        <v>117</v>
      </c>
      <c r="T904" s="20" t="b">
        <f t="shared" si="859"/>
        <v>0</v>
      </c>
      <c r="U904" s="20">
        <f>VLOOKUP($K904,GlobSheetPaste!$H$3:$P$1269,9,FALSE)</f>
        <v>2017</v>
      </c>
      <c r="V904" s="19">
        <v>660</v>
      </c>
      <c r="W904" s="19">
        <v>953</v>
      </c>
      <c r="X904" s="2" t="b">
        <f t="shared" ref="X904:Y904" si="1010">ISNUMBER(V904)</f>
        <v>1</v>
      </c>
      <c r="Y904" s="2" t="b">
        <f t="shared" si="1010"/>
        <v>1</v>
      </c>
      <c r="Z904" s="2" t="s">
        <v>89</v>
      </c>
      <c r="AB904" s="2" t="s">
        <v>178</v>
      </c>
      <c r="AC904" s="24" t="str">
        <f ca="1">IFERROR(__xludf.DUMMYFUNCTION("SPLIT(AB904,""_"")"),"Deepwater")</f>
        <v>Deepwater</v>
      </c>
      <c r="AD904" s="24"/>
      <c r="AE904" s="24">
        <f>VLOOKUP(J904,rangearea210527!$B$2:$C$1159,2,TRUE)</f>
        <v>6454.568037</v>
      </c>
      <c r="AF904" s="26" t="s">
        <v>118</v>
      </c>
      <c r="AG904" s="26">
        <v>43</v>
      </c>
      <c r="AH904" s="26" t="s">
        <v>84</v>
      </c>
      <c r="AI904" s="26" t="s">
        <v>85</v>
      </c>
      <c r="AJ904" s="27" t="s">
        <v>1734</v>
      </c>
      <c r="AK904" s="27"/>
      <c r="AL904" s="26"/>
      <c r="AM904" s="26">
        <v>1</v>
      </c>
      <c r="AN904" s="26">
        <v>0</v>
      </c>
      <c r="AO904" s="29">
        <v>0</v>
      </c>
      <c r="AP904" s="30"/>
      <c r="AQ904" s="30"/>
      <c r="AR904" s="30"/>
      <c r="AS904" s="1">
        <v>0</v>
      </c>
      <c r="AU904" s="1"/>
      <c r="AV904" s="1"/>
      <c r="AW904" s="1">
        <v>0</v>
      </c>
      <c r="AX904" s="1">
        <v>0</v>
      </c>
      <c r="AY904" s="1">
        <v>1</v>
      </c>
      <c r="BC904" s="1">
        <v>1</v>
      </c>
      <c r="BH904" s="1">
        <v>1</v>
      </c>
      <c r="BJ904" s="1">
        <v>1</v>
      </c>
      <c r="BK904" s="1"/>
      <c r="BL904" s="1">
        <v>1</v>
      </c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>
        <v>0</v>
      </c>
    </row>
    <row r="905" spans="1:75" ht="15.75" hidden="1" customHeight="1" x14ac:dyDescent="0.3">
      <c r="A905" s="2">
        <v>896</v>
      </c>
      <c r="B905" s="2">
        <v>1</v>
      </c>
      <c r="C905" s="2" t="s">
        <v>1392</v>
      </c>
      <c r="D905" s="1">
        <v>12</v>
      </c>
      <c r="E905" s="2" t="str">
        <f t="shared" si="857"/>
        <v>12_Rajiformes</v>
      </c>
      <c r="F905" s="2" t="s">
        <v>1705</v>
      </c>
      <c r="G905" s="2" t="s">
        <v>2038</v>
      </c>
      <c r="H905" s="2" t="s">
        <v>2186</v>
      </c>
      <c r="I905" s="2" t="s">
        <v>2205</v>
      </c>
      <c r="J905" s="2" t="s">
        <v>2206</v>
      </c>
      <c r="K905" s="19" t="str">
        <f t="shared" si="1006"/>
        <v>Notoraja martinezi</v>
      </c>
      <c r="L905" s="20">
        <f>VLOOKUP($K905,GlobSheetPaste!$H$3:$P$1269,2,FALSE)</f>
        <v>144153067</v>
      </c>
      <c r="M905" s="20">
        <f>VLOOKUP($K905,GlobSheetPaste!$H$3:$P$1269,3,FALSE)</f>
        <v>144153610</v>
      </c>
      <c r="N905" s="20" t="str">
        <f>VLOOKUP($K905,GlobSheetPaste!$H$3:$P$1269,4,FALSE)</f>
        <v>published</v>
      </c>
      <c r="O905" s="20" t="str">
        <f>VLOOKUP($K905,GlobSheetPaste!$H$3:$P$1269,5,FALSE)</f>
        <v>NE</v>
      </c>
      <c r="P905" s="20" t="str">
        <f>VLOOKUP($K905,GlobSheetPaste!$H$3:$P$1269,6,FALSE)</f>
        <v>NA</v>
      </c>
      <c r="Q905" s="20" t="str">
        <f>VLOOKUP($K905,GlobSheetPaste!$H$3:$P$1269,7,FALSE)</f>
        <v>LC</v>
      </c>
      <c r="R905" s="20" t="str">
        <f>VLOOKUP($K905,GlobSheetPaste!$H$3:$P$1269,8,FALSE)</f>
        <v>NA</v>
      </c>
      <c r="S905" s="1" t="s">
        <v>117</v>
      </c>
      <c r="T905" s="20" t="b">
        <f t="shared" si="859"/>
        <v>0</v>
      </c>
      <c r="U905" s="22">
        <f>VLOOKUP($K905,GlobSheetPaste!$H$3:$P$1269,9,FALSE)</f>
        <v>43891</v>
      </c>
      <c r="V905" s="23">
        <v>1256</v>
      </c>
      <c r="W905" s="23">
        <v>1472</v>
      </c>
      <c r="X905" s="2" t="b">
        <f t="shared" ref="X905:Y905" si="1011">ISNUMBER(V905)</f>
        <v>1</v>
      </c>
      <c r="Y905" s="2" t="b">
        <f t="shared" si="1011"/>
        <v>1</v>
      </c>
      <c r="Z905" s="39" t="s">
        <v>2207</v>
      </c>
      <c r="AA905" s="1"/>
      <c r="AB905" s="1" t="s">
        <v>178</v>
      </c>
      <c r="AC905" s="24" t="str">
        <f ca="1">IFERROR(__xludf.DUMMYFUNCTION("SPLIT(AB905,""_"")"),"Deepwater")</f>
        <v>Deepwater</v>
      </c>
      <c r="AD905" s="24"/>
      <c r="AE905" s="24">
        <f>VLOOKUP(J905,rangearea210527!$B$2:$C$1159,2,TRUE)</f>
        <v>12332.07388</v>
      </c>
      <c r="AF905" s="26" t="s">
        <v>118</v>
      </c>
      <c r="AG905" s="26">
        <v>48</v>
      </c>
      <c r="AH905" s="26" t="s">
        <v>84</v>
      </c>
      <c r="AI905" s="26" t="s">
        <v>85</v>
      </c>
      <c r="AJ905" s="27" t="s">
        <v>1734</v>
      </c>
      <c r="AK905" s="27"/>
      <c r="AL905" s="26"/>
      <c r="AM905" s="26">
        <v>1</v>
      </c>
      <c r="AN905" s="26">
        <v>0</v>
      </c>
      <c r="AO905" s="29">
        <v>0</v>
      </c>
      <c r="AP905" s="30"/>
      <c r="AQ905" s="30"/>
      <c r="AR905" s="30"/>
      <c r="AS905" s="1">
        <v>0</v>
      </c>
      <c r="AU905" s="1"/>
      <c r="AV905" s="1"/>
      <c r="AW905" s="1">
        <v>0</v>
      </c>
      <c r="AX905" s="1">
        <v>0</v>
      </c>
      <c r="AY905" s="1">
        <v>1</v>
      </c>
      <c r="BC905" s="1">
        <v>1</v>
      </c>
      <c r="BH905" s="1">
        <v>1</v>
      </c>
      <c r="BJ905" s="1">
        <v>1</v>
      </c>
      <c r="BL905" s="1">
        <v>1</v>
      </c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>
        <v>0</v>
      </c>
    </row>
    <row r="906" spans="1:75" ht="15.75" hidden="1" customHeight="1" x14ac:dyDescent="0.3">
      <c r="A906" s="2">
        <v>897</v>
      </c>
      <c r="B906" s="2">
        <v>1</v>
      </c>
      <c r="C906" s="2" t="s">
        <v>1392</v>
      </c>
      <c r="D906" s="1">
        <v>12</v>
      </c>
      <c r="E906" s="2" t="str">
        <f t="shared" si="857"/>
        <v>12_Rajiformes</v>
      </c>
      <c r="F906" s="2" t="s">
        <v>1705</v>
      </c>
      <c r="G906" s="2" t="s">
        <v>2038</v>
      </c>
      <c r="H906" s="2" t="s">
        <v>2186</v>
      </c>
      <c r="I906" s="2" t="s">
        <v>2208</v>
      </c>
      <c r="J906" s="2" t="s">
        <v>2209</v>
      </c>
      <c r="K906" s="19" t="str">
        <f t="shared" si="1006"/>
        <v>Notoraja ochroderma</v>
      </c>
      <c r="L906" s="20">
        <f>VLOOKUP($K906,GlobSheetPaste!$H$3:$P$1269,2,FALSE)</f>
        <v>161559</v>
      </c>
      <c r="M906" s="20">
        <f>VLOOKUP($K906,GlobSheetPaste!$H$3:$P$1269,3,FALSE)</f>
        <v>68637419</v>
      </c>
      <c r="N906" s="20" t="str">
        <f>VLOOKUP($K906,GlobSheetPaste!$H$3:$P$1269,4,FALSE)</f>
        <v>published</v>
      </c>
      <c r="O906" s="20" t="str">
        <f>VLOOKUP($K906,GlobSheetPaste!$H$3:$P$1269,5,FALSE)</f>
        <v>DD</v>
      </c>
      <c r="P906" s="20">
        <f>VLOOKUP($K906,GlobSheetPaste!$H$3:$P$1269,6,FALSE)</f>
        <v>2008</v>
      </c>
      <c r="Q906" s="20" t="str">
        <f>VLOOKUP($K906,GlobSheetPaste!$H$3:$P$1269,7,FALSE)</f>
        <v>DD</v>
      </c>
      <c r="R906" s="20" t="str">
        <f>VLOOKUP($K906,GlobSheetPaste!$H$3:$P$1269,8,FALSE)</f>
        <v>NA</v>
      </c>
      <c r="S906" s="20" t="str">
        <f t="shared" ref="S906:S907" si="1012">IF(O906=Q906,"NoChange","non-genuine change")</f>
        <v>NoChange</v>
      </c>
      <c r="T906" s="20" t="b">
        <f t="shared" si="859"/>
        <v>0</v>
      </c>
      <c r="U906" s="20">
        <f>VLOOKUP($K906,GlobSheetPaste!$H$3:$P$1269,9,FALSE)</f>
        <v>2015</v>
      </c>
      <c r="V906" s="19">
        <v>348</v>
      </c>
      <c r="W906" s="19">
        <v>465</v>
      </c>
      <c r="X906" s="2" t="b">
        <f t="shared" ref="X906:Y906" si="1013">ISNUMBER(V906)</f>
        <v>1</v>
      </c>
      <c r="Y906" s="2" t="b">
        <f t="shared" si="1013"/>
        <v>1</v>
      </c>
      <c r="Z906" s="2" t="s">
        <v>89</v>
      </c>
      <c r="AB906" s="2" t="s">
        <v>178</v>
      </c>
      <c r="AC906" s="24" t="str">
        <f ca="1">IFERROR(__xludf.DUMMYFUNCTION("SPLIT(AB906,""_"")"),"Deepwater")</f>
        <v>Deepwater</v>
      </c>
      <c r="AD906" s="24"/>
      <c r="AE906" s="24">
        <f>VLOOKUP(J906,rangearea210527!$B$2:$C$1159,2,TRUE)</f>
        <v>149.2912359</v>
      </c>
      <c r="AF906" s="26" t="s">
        <v>118</v>
      </c>
      <c r="AG906" s="26">
        <v>37</v>
      </c>
      <c r="AH906" s="26" t="s">
        <v>84</v>
      </c>
      <c r="AI906" s="26" t="s">
        <v>85</v>
      </c>
      <c r="AJ906" s="27" t="s">
        <v>1734</v>
      </c>
      <c r="AK906" s="27"/>
      <c r="AL906" s="26"/>
      <c r="AM906" s="26">
        <v>1</v>
      </c>
      <c r="AN906" s="26">
        <v>0</v>
      </c>
      <c r="AO906" s="29">
        <v>0</v>
      </c>
      <c r="AP906" s="30"/>
      <c r="AQ906" s="30"/>
      <c r="AR906" s="30"/>
      <c r="AS906" s="1">
        <v>0</v>
      </c>
      <c r="AU906" s="1"/>
      <c r="AV906" s="1"/>
      <c r="AW906" s="1">
        <v>0</v>
      </c>
      <c r="AX906" s="1">
        <v>0</v>
      </c>
      <c r="AY906" s="1">
        <v>1</v>
      </c>
      <c r="BC906" s="1">
        <v>1</v>
      </c>
      <c r="BG906" s="1">
        <v>1</v>
      </c>
      <c r="BH906" s="1">
        <v>1</v>
      </c>
      <c r="BI906" s="1"/>
      <c r="BJ906" s="1">
        <v>1</v>
      </c>
      <c r="BL906" s="1">
        <v>1</v>
      </c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>
        <v>0</v>
      </c>
    </row>
    <row r="907" spans="1:75" ht="15.75" hidden="1" customHeight="1" x14ac:dyDescent="0.3">
      <c r="A907" s="2">
        <v>898</v>
      </c>
      <c r="B907" s="2">
        <v>1</v>
      </c>
      <c r="C907" s="2" t="s">
        <v>1392</v>
      </c>
      <c r="D907" s="1">
        <v>12</v>
      </c>
      <c r="E907" s="2" t="str">
        <f t="shared" si="857"/>
        <v>12_Rajiformes</v>
      </c>
      <c r="F907" s="2" t="s">
        <v>1705</v>
      </c>
      <c r="G907" s="2" t="s">
        <v>2038</v>
      </c>
      <c r="H907" s="2" t="s">
        <v>2186</v>
      </c>
      <c r="I907" s="2" t="s">
        <v>2210</v>
      </c>
      <c r="J907" s="2" t="s">
        <v>2211</v>
      </c>
      <c r="K907" s="19" t="str">
        <f t="shared" si="1006"/>
        <v>Notoraja sapphira</v>
      </c>
      <c r="L907" s="20">
        <f>VLOOKUP($K907,GlobSheetPaste!$H$3:$P$1269,2,FALSE)</f>
        <v>195467</v>
      </c>
      <c r="M907" s="20">
        <f>VLOOKUP($K907,GlobSheetPaste!$H$3:$P$1269,3,FALSE)</f>
        <v>116740427</v>
      </c>
      <c r="N907" s="20" t="str">
        <f>VLOOKUP($K907,GlobSheetPaste!$H$3:$P$1269,4,FALSE)</f>
        <v>published</v>
      </c>
      <c r="O907" s="20" t="str">
        <f>VLOOKUP($K907,GlobSheetPaste!$H$3:$P$1269,5,FALSE)</f>
        <v>DD</v>
      </c>
      <c r="P907" s="20">
        <f>VLOOKUP($K907,GlobSheetPaste!$H$3:$P$1269,6,FALSE)</f>
        <v>2010</v>
      </c>
      <c r="Q907" s="20" t="str">
        <f>VLOOKUP($K907,GlobSheetPaste!$H$3:$P$1269,7,FALSE)</f>
        <v>DD</v>
      </c>
      <c r="R907" s="20" t="str">
        <f>VLOOKUP($K907,GlobSheetPaste!$H$3:$P$1269,8,FALSE)</f>
        <v>NA</v>
      </c>
      <c r="S907" s="20" t="str">
        <f t="shared" si="1012"/>
        <v>NoChange</v>
      </c>
      <c r="T907" s="20" t="b">
        <f t="shared" si="859"/>
        <v>0</v>
      </c>
      <c r="U907" s="20">
        <f>VLOOKUP($K907,GlobSheetPaste!$H$3:$P$1269,9,FALSE)</f>
        <v>2017</v>
      </c>
      <c r="V907" s="19">
        <v>1195</v>
      </c>
      <c r="W907" s="19">
        <v>1313</v>
      </c>
      <c r="X907" s="2" t="b">
        <f t="shared" ref="X907:Y907" si="1014">ISNUMBER(V907)</f>
        <v>1</v>
      </c>
      <c r="Y907" s="2" t="b">
        <f t="shared" si="1014"/>
        <v>1</v>
      </c>
      <c r="Z907" s="2" t="s">
        <v>89</v>
      </c>
      <c r="AB907" s="2" t="s">
        <v>178</v>
      </c>
      <c r="AC907" s="24" t="str">
        <f ca="1">IFERROR(__xludf.DUMMYFUNCTION("SPLIT(AB907,""_"")"),"Deepwater")</f>
        <v>Deepwater</v>
      </c>
      <c r="AD907" s="24"/>
      <c r="AE907" s="24">
        <f>VLOOKUP(J907,rangearea210527!$B$2:$C$1159,2,TRUE)</f>
        <v>5733.2010250000003</v>
      </c>
      <c r="AF907" s="26" t="s">
        <v>118</v>
      </c>
      <c r="AG907" s="26">
        <v>41.3</v>
      </c>
      <c r="AH907" s="26" t="s">
        <v>84</v>
      </c>
      <c r="AI907" s="26" t="s">
        <v>85</v>
      </c>
      <c r="AJ907" s="27" t="s">
        <v>1734</v>
      </c>
      <c r="AK907" s="27"/>
      <c r="AL907" s="26"/>
      <c r="AM907" s="26">
        <v>1</v>
      </c>
      <c r="AN907" s="26">
        <v>0</v>
      </c>
      <c r="AO907" s="29">
        <v>0</v>
      </c>
      <c r="AP907" s="30"/>
      <c r="AQ907" s="30"/>
      <c r="AR907" s="30"/>
      <c r="AS907" s="1">
        <v>0</v>
      </c>
      <c r="AU907" s="1"/>
      <c r="AV907" s="1"/>
      <c r="AW907" s="1">
        <v>0</v>
      </c>
      <c r="AX907" s="1">
        <v>0</v>
      </c>
      <c r="AY907" s="1">
        <v>1</v>
      </c>
      <c r="BC907" s="1">
        <v>1</v>
      </c>
      <c r="BG907" s="1">
        <v>1</v>
      </c>
      <c r="BH907" s="1">
        <v>1</v>
      </c>
      <c r="BI907" s="1"/>
      <c r="BJ907" s="1">
        <v>1</v>
      </c>
      <c r="BK907" s="1"/>
      <c r="BL907" s="1">
        <v>1</v>
      </c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>
        <v>0</v>
      </c>
    </row>
    <row r="908" spans="1:75" ht="15.75" hidden="1" customHeight="1" x14ac:dyDescent="0.3">
      <c r="A908" s="2">
        <v>899</v>
      </c>
      <c r="B908" s="2">
        <v>1</v>
      </c>
      <c r="C908" s="2" t="s">
        <v>1392</v>
      </c>
      <c r="D908" s="1">
        <v>12</v>
      </c>
      <c r="E908" s="2" t="str">
        <f t="shared" si="857"/>
        <v>12_Rajiformes</v>
      </c>
      <c r="F908" s="2" t="s">
        <v>1705</v>
      </c>
      <c r="G908" s="2" t="s">
        <v>2038</v>
      </c>
      <c r="H908" s="2" t="s">
        <v>2186</v>
      </c>
      <c r="I908" s="2" t="s">
        <v>2212</v>
      </c>
      <c r="J908" s="2" t="s">
        <v>2213</v>
      </c>
      <c r="K908" s="19" t="str">
        <f t="shared" si="1006"/>
        <v>Notoraja sereti</v>
      </c>
      <c r="L908" s="20">
        <f>VLOOKUP($K908,GlobSheetPaste!$H$3:$P$1269,2,FALSE)</f>
        <v>162215826</v>
      </c>
      <c r="M908" s="20">
        <f>VLOOKUP($K908,GlobSheetPaste!$H$3:$P$1269,3,FALSE)</f>
        <v>162215848</v>
      </c>
      <c r="N908" s="20" t="str">
        <f>VLOOKUP($K908,GlobSheetPaste!$H$3:$P$1269,4,FALSE)</f>
        <v>published</v>
      </c>
      <c r="O908" s="20" t="str">
        <f>VLOOKUP($K908,GlobSheetPaste!$H$3:$P$1269,5,FALSE)</f>
        <v>NE</v>
      </c>
      <c r="P908" s="20" t="str">
        <f>VLOOKUP($K908,GlobSheetPaste!$H$3:$P$1269,6,FALSE)</f>
        <v>NA</v>
      </c>
      <c r="Q908" s="20" t="str">
        <f>VLOOKUP($K908,GlobSheetPaste!$H$3:$P$1269,7,FALSE)</f>
        <v>LC</v>
      </c>
      <c r="R908" s="20" t="str">
        <f>VLOOKUP($K908,GlobSheetPaste!$H$3:$P$1269,8,FALSE)</f>
        <v>NA</v>
      </c>
      <c r="S908" s="1" t="s">
        <v>117</v>
      </c>
      <c r="T908" s="20" t="b">
        <f t="shared" si="859"/>
        <v>0</v>
      </c>
      <c r="U908" s="22">
        <f>VLOOKUP($K908,GlobSheetPaste!$H$3:$P$1269,9,FALSE)</f>
        <v>43891</v>
      </c>
      <c r="V908" s="23">
        <v>800</v>
      </c>
      <c r="W908" s="23">
        <v>980</v>
      </c>
      <c r="X908" s="2" t="b">
        <f t="shared" ref="X908:Y908" si="1015">ISNUMBER(V908)</f>
        <v>1</v>
      </c>
      <c r="Y908" s="2" t="b">
        <f t="shared" si="1015"/>
        <v>1</v>
      </c>
      <c r="Z908" s="39" t="s">
        <v>309</v>
      </c>
      <c r="AA908" s="1"/>
      <c r="AB908" s="1" t="s">
        <v>178</v>
      </c>
      <c r="AC908" s="24" t="str">
        <f ca="1">IFERROR(__xludf.DUMMYFUNCTION("SPLIT(AB908,""_"")"),"Deepwater")</f>
        <v>Deepwater</v>
      </c>
      <c r="AD908" s="24"/>
      <c r="AE908" s="24">
        <f>VLOOKUP(J908,rangearea210527!$B$2:$C$1159,2,TRUE)</f>
        <v>104.7979235</v>
      </c>
      <c r="AF908" s="26" t="s">
        <v>118</v>
      </c>
      <c r="AG908" s="26">
        <v>45.9</v>
      </c>
      <c r="AH908" s="26" t="s">
        <v>84</v>
      </c>
      <c r="AI908" s="26" t="s">
        <v>85</v>
      </c>
      <c r="AJ908" s="27" t="s">
        <v>1734</v>
      </c>
      <c r="AK908" s="27"/>
      <c r="AL908" s="26"/>
      <c r="AM908" s="26">
        <v>1</v>
      </c>
      <c r="AN908" s="26">
        <v>0</v>
      </c>
      <c r="AO908" s="29">
        <v>0</v>
      </c>
      <c r="AP908" s="30"/>
      <c r="AQ908" s="30"/>
      <c r="AR908" s="30"/>
      <c r="AS908" s="1">
        <v>0</v>
      </c>
      <c r="AU908" s="1"/>
      <c r="AV908" s="1"/>
      <c r="AW908" s="1">
        <v>0</v>
      </c>
      <c r="AX908" s="1">
        <v>0</v>
      </c>
      <c r="AY908" s="1">
        <v>1</v>
      </c>
      <c r="BC908" s="1">
        <v>1</v>
      </c>
      <c r="BH908" s="1">
        <v>1</v>
      </c>
      <c r="BJ908" s="1">
        <v>1</v>
      </c>
      <c r="BL908" s="1">
        <v>1</v>
      </c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>
        <v>0</v>
      </c>
    </row>
    <row r="909" spans="1:75" ht="15.75" hidden="1" customHeight="1" x14ac:dyDescent="0.3">
      <c r="A909" s="2">
        <v>900</v>
      </c>
      <c r="B909" s="2">
        <v>1</v>
      </c>
      <c r="C909" s="2" t="s">
        <v>1392</v>
      </c>
      <c r="D909" s="1">
        <v>12</v>
      </c>
      <c r="E909" s="2" t="str">
        <f t="shared" si="857"/>
        <v>12_Rajiformes</v>
      </c>
      <c r="F909" s="2" t="s">
        <v>1705</v>
      </c>
      <c r="G909" s="2" t="s">
        <v>2038</v>
      </c>
      <c r="H909" s="2" t="s">
        <v>2186</v>
      </c>
      <c r="I909" s="2" t="s">
        <v>2214</v>
      </c>
      <c r="J909" s="2" t="s">
        <v>2215</v>
      </c>
      <c r="K909" s="19" t="str">
        <f t="shared" si="1006"/>
        <v>Notoraja sticta</v>
      </c>
      <c r="L909" s="20">
        <f>VLOOKUP($K909,GlobSheetPaste!$H$3:$P$1269,2,FALSE)</f>
        <v>195468</v>
      </c>
      <c r="M909" s="20">
        <f>VLOOKUP($K909,GlobSheetPaste!$H$3:$P$1269,3,FALSE)</f>
        <v>68637552</v>
      </c>
      <c r="N909" s="20" t="str">
        <f>VLOOKUP($K909,GlobSheetPaste!$H$3:$P$1269,4,FALSE)</f>
        <v>published</v>
      </c>
      <c r="O909" s="20" t="str">
        <f>VLOOKUP($K909,GlobSheetPaste!$H$3:$P$1269,5,FALSE)</f>
        <v>LC</v>
      </c>
      <c r="P909" s="20">
        <f>VLOOKUP($K909,GlobSheetPaste!$H$3:$P$1269,6,FALSE)</f>
        <v>2010</v>
      </c>
      <c r="Q909" s="20" t="str">
        <f>VLOOKUP($K909,GlobSheetPaste!$H$3:$P$1269,7,FALSE)</f>
        <v>LC</v>
      </c>
      <c r="R909" s="20" t="str">
        <f>VLOOKUP($K909,GlobSheetPaste!$H$3:$P$1269,8,FALSE)</f>
        <v>NA</v>
      </c>
      <c r="S909" s="20" t="str">
        <f t="shared" ref="S909:S915" si="1016">IF(O909=Q909,"NoChange","non-genuine change")</f>
        <v>NoChange</v>
      </c>
      <c r="T909" s="20" t="b">
        <f t="shared" si="859"/>
        <v>0</v>
      </c>
      <c r="U909" s="20">
        <f>VLOOKUP($K909,GlobSheetPaste!$H$3:$P$1269,9,FALSE)</f>
        <v>2015</v>
      </c>
      <c r="V909" s="19">
        <v>820</v>
      </c>
      <c r="W909" s="19">
        <v>1200</v>
      </c>
      <c r="X909" s="2" t="b">
        <f t="shared" ref="X909:Y909" si="1017">ISNUMBER(V909)</f>
        <v>1</v>
      </c>
      <c r="Y909" s="2" t="b">
        <f t="shared" si="1017"/>
        <v>1</v>
      </c>
      <c r="Z909" s="2" t="s">
        <v>89</v>
      </c>
      <c r="AB909" s="2" t="s">
        <v>178</v>
      </c>
      <c r="AC909" s="24" t="str">
        <f ca="1">IFERROR(__xludf.DUMMYFUNCTION("SPLIT(AB909,""_"")"),"Deepwater")</f>
        <v>Deepwater</v>
      </c>
      <c r="AD909" s="24"/>
      <c r="AE909" s="24">
        <f>VLOOKUP(J909,rangearea210527!$B$2:$C$1159,2,TRUE)</f>
        <v>16061.83581</v>
      </c>
      <c r="AF909" s="26" t="s">
        <v>118</v>
      </c>
      <c r="AG909" s="26">
        <v>63</v>
      </c>
      <c r="AH909" s="26" t="s">
        <v>84</v>
      </c>
      <c r="AI909" s="26" t="s">
        <v>98</v>
      </c>
      <c r="AJ909" s="27" t="s">
        <v>1710</v>
      </c>
      <c r="AK909" s="27"/>
      <c r="AL909" s="26"/>
      <c r="AM909" s="26">
        <v>1</v>
      </c>
      <c r="AN909" s="26">
        <v>0</v>
      </c>
      <c r="AO909" s="29">
        <v>0</v>
      </c>
      <c r="AP909" s="30"/>
      <c r="AQ909" s="30"/>
      <c r="AR909" s="30"/>
      <c r="AS909" s="1">
        <v>0</v>
      </c>
      <c r="AU909" s="1"/>
      <c r="AV909" s="1"/>
      <c r="AW909" s="1">
        <v>0</v>
      </c>
      <c r="AX909" s="1">
        <v>0</v>
      </c>
      <c r="AY909" s="1">
        <v>1</v>
      </c>
      <c r="BC909" s="1">
        <v>1</v>
      </c>
      <c r="BH909" s="1">
        <v>1</v>
      </c>
      <c r="BJ909" s="1">
        <v>1</v>
      </c>
      <c r="BL909" s="1">
        <v>1</v>
      </c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>
        <v>0</v>
      </c>
    </row>
    <row r="910" spans="1:75" ht="15.75" hidden="1" customHeight="1" x14ac:dyDescent="0.3">
      <c r="A910" s="2">
        <v>901</v>
      </c>
      <c r="B910" s="2">
        <v>1</v>
      </c>
      <c r="C910" s="2" t="s">
        <v>1392</v>
      </c>
      <c r="D910" s="1">
        <v>12</v>
      </c>
      <c r="E910" s="2" t="str">
        <f t="shared" si="857"/>
        <v>12_Rajiformes</v>
      </c>
      <c r="F910" s="2" t="s">
        <v>1705</v>
      </c>
      <c r="G910" s="2" t="s">
        <v>2038</v>
      </c>
      <c r="H910" s="2" t="s">
        <v>2186</v>
      </c>
      <c r="I910" s="2" t="s">
        <v>2216</v>
      </c>
      <c r="J910" s="2" t="s">
        <v>2217</v>
      </c>
      <c r="K910" s="19" t="str">
        <f t="shared" si="1006"/>
        <v>Notoraja tobitukai</v>
      </c>
      <c r="L910" s="20">
        <f>VLOOKUP($K910,GlobSheetPaste!$H$3:$P$1269,2,FALSE)</f>
        <v>161605</v>
      </c>
      <c r="M910" s="20">
        <f>VLOOKUP($K910,GlobSheetPaste!$H$3:$P$1269,3,FALSE)</f>
        <v>124513660</v>
      </c>
      <c r="N910" s="20" t="str">
        <f>VLOOKUP($K910,GlobSheetPaste!$H$3:$P$1269,4,FALSE)</f>
        <v>published</v>
      </c>
      <c r="O910" s="20" t="str">
        <f>VLOOKUP($K910,GlobSheetPaste!$H$3:$P$1269,5,FALSE)</f>
        <v>DD</v>
      </c>
      <c r="P910" s="20">
        <f>VLOOKUP($K910,GlobSheetPaste!$H$3:$P$1269,6,FALSE)</f>
        <v>2004</v>
      </c>
      <c r="Q910" s="20" t="str">
        <f>VLOOKUP($K910,GlobSheetPaste!$H$3:$P$1269,7,FALSE)</f>
        <v>LC</v>
      </c>
      <c r="R910" s="20" t="str">
        <f>VLOOKUP($K910,GlobSheetPaste!$H$3:$P$1269,8,FALSE)</f>
        <v>NA</v>
      </c>
      <c r="S910" s="20" t="str">
        <f t="shared" si="1016"/>
        <v>non-genuine change</v>
      </c>
      <c r="T910" s="20" t="b">
        <f t="shared" si="859"/>
        <v>0</v>
      </c>
      <c r="U910" s="22">
        <f>VLOOKUP($K910,GlobSheetPaste!$H$3:$P$1269,9,FALSE)</f>
        <v>43891</v>
      </c>
      <c r="V910" s="19">
        <v>60</v>
      </c>
      <c r="W910" s="19">
        <v>1017</v>
      </c>
      <c r="X910" s="2" t="b">
        <f t="shared" ref="X910:Y910" si="1018">ISNUMBER(V910)</f>
        <v>1</v>
      </c>
      <c r="Y910" s="2" t="b">
        <f t="shared" si="1018"/>
        <v>1</v>
      </c>
      <c r="Z910" s="2" t="s">
        <v>89</v>
      </c>
      <c r="AB910" s="2" t="s">
        <v>178</v>
      </c>
      <c r="AC910" s="24" t="str">
        <f ca="1">IFERROR(__xludf.DUMMYFUNCTION("SPLIT(AB910,""_"")"),"Deepwater")</f>
        <v>Deepwater</v>
      </c>
      <c r="AD910" s="24"/>
      <c r="AE910" s="24">
        <f>VLOOKUP(J910,rangearea210527!$B$2:$C$1159,2,TRUE)</f>
        <v>120078.6903</v>
      </c>
      <c r="AF910" s="26" t="s">
        <v>118</v>
      </c>
      <c r="AG910" s="26">
        <v>51</v>
      </c>
      <c r="AH910" s="26" t="s">
        <v>84</v>
      </c>
      <c r="AI910" s="26" t="s">
        <v>98</v>
      </c>
      <c r="AJ910" s="27" t="s">
        <v>1710</v>
      </c>
      <c r="AK910" s="27"/>
      <c r="AL910" s="26"/>
      <c r="AM910" s="26">
        <v>1</v>
      </c>
      <c r="AN910" s="26">
        <v>0</v>
      </c>
      <c r="AO910" s="29">
        <v>0</v>
      </c>
      <c r="AP910" s="30"/>
      <c r="AQ910" s="30"/>
      <c r="AR910" s="30"/>
      <c r="AS910" s="1">
        <v>0</v>
      </c>
      <c r="AU910" s="1"/>
      <c r="AV910" s="1"/>
      <c r="AW910" s="1">
        <v>0</v>
      </c>
      <c r="AX910" s="1">
        <v>0</v>
      </c>
      <c r="AY910" s="1">
        <v>1</v>
      </c>
      <c r="BC910" s="1">
        <v>1</v>
      </c>
      <c r="BH910" s="1">
        <v>1</v>
      </c>
      <c r="BJ910" s="1">
        <v>1</v>
      </c>
      <c r="BL910" s="1">
        <v>1</v>
      </c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>
        <v>0</v>
      </c>
    </row>
    <row r="911" spans="1:75" ht="15.75" hidden="1" customHeight="1" x14ac:dyDescent="0.3">
      <c r="A911" s="2">
        <v>902</v>
      </c>
      <c r="B911" s="2">
        <v>1</v>
      </c>
      <c r="C911" s="2" t="s">
        <v>1392</v>
      </c>
      <c r="D911" s="1">
        <v>12</v>
      </c>
      <c r="E911" s="2" t="str">
        <f t="shared" si="857"/>
        <v>12_Rajiformes</v>
      </c>
      <c r="F911" s="2" t="s">
        <v>1705</v>
      </c>
      <c r="G911" s="2" t="s">
        <v>2038</v>
      </c>
      <c r="H911" s="2" t="s">
        <v>2218</v>
      </c>
      <c r="I911" s="2" t="s">
        <v>2219</v>
      </c>
      <c r="J911" s="2" t="s">
        <v>2220</v>
      </c>
      <c r="K911" s="19" t="str">
        <f t="shared" si="1006"/>
        <v>Pavoraja alleni</v>
      </c>
      <c r="L911" s="20">
        <f>VLOOKUP($K911,GlobSheetPaste!$H$3:$P$1269,2,FALSE)</f>
        <v>161337</v>
      </c>
      <c r="M911" s="20">
        <f>VLOOKUP($K911,GlobSheetPaste!$H$3:$P$1269,3,FALSE)</f>
        <v>68640180</v>
      </c>
      <c r="N911" s="20" t="str">
        <f>VLOOKUP($K911,GlobSheetPaste!$H$3:$P$1269,4,FALSE)</f>
        <v>published</v>
      </c>
      <c r="O911" s="20" t="str">
        <f>VLOOKUP($K911,GlobSheetPaste!$H$3:$P$1269,5,FALSE)</f>
        <v>LC</v>
      </c>
      <c r="P911" s="20">
        <f>VLOOKUP($K911,GlobSheetPaste!$H$3:$P$1269,6,FALSE)</f>
        <v>2010</v>
      </c>
      <c r="Q911" s="20" t="str">
        <f>VLOOKUP($K911,GlobSheetPaste!$H$3:$P$1269,7,FALSE)</f>
        <v>LC</v>
      </c>
      <c r="R911" s="20" t="str">
        <f>VLOOKUP($K911,GlobSheetPaste!$H$3:$P$1269,8,FALSE)</f>
        <v>NA</v>
      </c>
      <c r="S911" s="20" t="str">
        <f t="shared" si="1016"/>
        <v>NoChange</v>
      </c>
      <c r="T911" s="20" t="b">
        <f t="shared" si="859"/>
        <v>0</v>
      </c>
      <c r="U911" s="20">
        <f>VLOOKUP($K911,GlobSheetPaste!$H$3:$P$1269,9,FALSE)</f>
        <v>2015</v>
      </c>
      <c r="V911" s="19">
        <v>304</v>
      </c>
      <c r="W911" s="19">
        <v>458</v>
      </c>
      <c r="X911" s="2" t="b">
        <f t="shared" ref="X911:Y911" si="1019">ISNUMBER(V911)</f>
        <v>1</v>
      </c>
      <c r="Y911" s="2" t="b">
        <f t="shared" si="1019"/>
        <v>1</v>
      </c>
      <c r="Z911" s="2" t="s">
        <v>89</v>
      </c>
      <c r="AB911" s="2" t="s">
        <v>178</v>
      </c>
      <c r="AC911" s="24" t="str">
        <f ca="1">IFERROR(__xludf.DUMMYFUNCTION("SPLIT(AB911,""_"")"),"Deepwater")</f>
        <v>Deepwater</v>
      </c>
      <c r="AD911" s="24"/>
      <c r="AE911" s="24">
        <f>VLOOKUP(J911,rangearea210527!$B$2:$C$1159,2,TRUE)</f>
        <v>9253.9151779999993</v>
      </c>
      <c r="AF911" s="26" t="s">
        <v>118</v>
      </c>
      <c r="AG911" s="26">
        <v>34.9</v>
      </c>
      <c r="AH911" s="26" t="s">
        <v>84</v>
      </c>
      <c r="AI911" s="26" t="s">
        <v>85</v>
      </c>
      <c r="AJ911" s="27" t="s">
        <v>1734</v>
      </c>
      <c r="AK911" s="27"/>
      <c r="AL911" s="26"/>
      <c r="AM911" s="26">
        <v>1</v>
      </c>
      <c r="AN911" s="26">
        <v>0</v>
      </c>
      <c r="AO911" s="29">
        <v>0</v>
      </c>
      <c r="AP911" s="30"/>
      <c r="AQ911" s="30"/>
      <c r="AR911" s="30"/>
      <c r="AS911" s="1">
        <v>0</v>
      </c>
      <c r="AU911" s="1"/>
      <c r="AV911" s="1"/>
      <c r="AW911" s="1">
        <v>0</v>
      </c>
      <c r="AX911" s="1">
        <v>0</v>
      </c>
      <c r="AY911" s="1">
        <v>1</v>
      </c>
      <c r="BC911" s="1">
        <v>1</v>
      </c>
      <c r="BH911" s="1">
        <v>1</v>
      </c>
      <c r="BJ911" s="1">
        <v>1</v>
      </c>
      <c r="BL911" s="1">
        <v>1</v>
      </c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>
        <v>0</v>
      </c>
    </row>
    <row r="912" spans="1:75" ht="15.75" hidden="1" customHeight="1" x14ac:dyDescent="0.3">
      <c r="A912" s="2">
        <v>903</v>
      </c>
      <c r="B912" s="2">
        <v>1</v>
      </c>
      <c r="C912" s="2" t="s">
        <v>1392</v>
      </c>
      <c r="D912" s="1">
        <v>12</v>
      </c>
      <c r="E912" s="2" t="str">
        <f t="shared" si="857"/>
        <v>12_Rajiformes</v>
      </c>
      <c r="F912" s="2" t="s">
        <v>1705</v>
      </c>
      <c r="G912" s="2" t="s">
        <v>2038</v>
      </c>
      <c r="H912" s="2" t="s">
        <v>2218</v>
      </c>
      <c r="I912" s="2" t="s">
        <v>2221</v>
      </c>
      <c r="J912" s="2" t="s">
        <v>2222</v>
      </c>
      <c r="K912" s="19" t="str">
        <f t="shared" si="1006"/>
        <v>Pavoraja arenaria</v>
      </c>
      <c r="L912" s="20">
        <f>VLOOKUP($K912,GlobSheetPaste!$H$3:$P$1269,2,FALSE)</f>
        <v>195471</v>
      </c>
      <c r="M912" s="20">
        <f>VLOOKUP($K912,GlobSheetPaste!$H$3:$P$1269,3,FALSE)</f>
        <v>68640323</v>
      </c>
      <c r="N912" s="20" t="str">
        <f>VLOOKUP($K912,GlobSheetPaste!$H$3:$P$1269,4,FALSE)</f>
        <v>published</v>
      </c>
      <c r="O912" s="20" t="str">
        <f>VLOOKUP($K912,GlobSheetPaste!$H$3:$P$1269,5,FALSE)</f>
        <v>DD</v>
      </c>
      <c r="P912" s="20">
        <f>VLOOKUP($K912,GlobSheetPaste!$H$3:$P$1269,6,FALSE)</f>
        <v>2010</v>
      </c>
      <c r="Q912" s="20" t="str">
        <f>VLOOKUP($K912,GlobSheetPaste!$H$3:$P$1269,7,FALSE)</f>
        <v>DD</v>
      </c>
      <c r="R912" s="20" t="str">
        <f>VLOOKUP($K912,GlobSheetPaste!$H$3:$P$1269,8,FALSE)</f>
        <v>NA</v>
      </c>
      <c r="S912" s="20" t="str">
        <f t="shared" si="1016"/>
        <v>NoChange</v>
      </c>
      <c r="T912" s="20" t="b">
        <f t="shared" si="859"/>
        <v>0</v>
      </c>
      <c r="U912" s="20">
        <f>VLOOKUP($K912,GlobSheetPaste!$H$3:$P$1269,9,FALSE)</f>
        <v>2015</v>
      </c>
      <c r="V912" s="19">
        <v>192</v>
      </c>
      <c r="W912" s="19">
        <v>712</v>
      </c>
      <c r="X912" s="2" t="b">
        <f t="shared" ref="X912:Y912" si="1020">ISNUMBER(V912)</f>
        <v>1</v>
      </c>
      <c r="Y912" s="2" t="b">
        <f t="shared" si="1020"/>
        <v>1</v>
      </c>
      <c r="Z912" s="2" t="s">
        <v>89</v>
      </c>
      <c r="AB912" s="2" t="s">
        <v>178</v>
      </c>
      <c r="AC912" s="24" t="str">
        <f ca="1">IFERROR(__xludf.DUMMYFUNCTION("SPLIT(AB912,""_"")"),"Deepwater")</f>
        <v>Deepwater</v>
      </c>
      <c r="AD912" s="24"/>
      <c r="AE912" s="24">
        <f>VLOOKUP(J912,rangearea210527!$B$2:$C$1159,2,TRUE)</f>
        <v>27805.050630000002</v>
      </c>
      <c r="AF912" s="26" t="s">
        <v>118</v>
      </c>
      <c r="AG912" s="26">
        <v>34.299999999999997</v>
      </c>
      <c r="AH912" s="26" t="s">
        <v>84</v>
      </c>
      <c r="AI912" s="26" t="s">
        <v>85</v>
      </c>
      <c r="AJ912" s="27" t="s">
        <v>1734</v>
      </c>
      <c r="AK912" s="27"/>
      <c r="AL912" s="26"/>
      <c r="AM912" s="26">
        <v>1</v>
      </c>
      <c r="AN912" s="26">
        <v>0</v>
      </c>
      <c r="AO912" s="29">
        <v>0</v>
      </c>
      <c r="AP912" s="30"/>
      <c r="AQ912" s="30"/>
      <c r="AR912" s="30"/>
      <c r="AS912" s="1">
        <v>0</v>
      </c>
      <c r="AU912" s="1"/>
      <c r="AV912" s="1"/>
      <c r="AW912" s="1">
        <v>0</v>
      </c>
      <c r="AX912" s="1">
        <v>0</v>
      </c>
      <c r="AY912" s="1">
        <v>1</v>
      </c>
      <c r="BC912" s="1">
        <v>1</v>
      </c>
      <c r="BG912" s="1">
        <v>1</v>
      </c>
      <c r="BH912" s="1">
        <v>1</v>
      </c>
      <c r="BI912" s="1"/>
      <c r="BJ912" s="1">
        <v>1</v>
      </c>
      <c r="BL912" s="1">
        <v>1</v>
      </c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>
        <v>0</v>
      </c>
    </row>
    <row r="913" spans="1:75" ht="15.75" hidden="1" customHeight="1" x14ac:dyDescent="0.3">
      <c r="A913" s="2">
        <v>904</v>
      </c>
      <c r="B913" s="2">
        <v>1</v>
      </c>
      <c r="C913" s="2" t="s">
        <v>1392</v>
      </c>
      <c r="D913" s="1">
        <v>12</v>
      </c>
      <c r="E913" s="2" t="str">
        <f t="shared" si="857"/>
        <v>12_Rajiformes</v>
      </c>
      <c r="F913" s="2" t="s">
        <v>1705</v>
      </c>
      <c r="G913" s="2" t="s">
        <v>2038</v>
      </c>
      <c r="H913" s="2" t="s">
        <v>2218</v>
      </c>
      <c r="I913" s="2" t="s">
        <v>2223</v>
      </c>
      <c r="J913" s="2" t="s">
        <v>2224</v>
      </c>
      <c r="K913" s="19" t="str">
        <f t="shared" si="1006"/>
        <v>Pavoraja mosaica</v>
      </c>
      <c r="L913" s="20">
        <f>VLOOKUP($K913,GlobSheetPaste!$H$3:$P$1269,2,FALSE)</f>
        <v>195472</v>
      </c>
      <c r="M913" s="20">
        <f>VLOOKUP($K913,GlobSheetPaste!$H$3:$P$1269,3,FALSE)</f>
        <v>68640455</v>
      </c>
      <c r="N913" s="20" t="str">
        <f>VLOOKUP($K913,GlobSheetPaste!$H$3:$P$1269,4,FALSE)</f>
        <v>published</v>
      </c>
      <c r="O913" s="20" t="str">
        <f>VLOOKUP($K913,GlobSheetPaste!$H$3:$P$1269,5,FALSE)</f>
        <v>LC</v>
      </c>
      <c r="P913" s="20">
        <f>VLOOKUP($K913,GlobSheetPaste!$H$3:$P$1269,6,FALSE)</f>
        <v>2010</v>
      </c>
      <c r="Q913" s="20" t="str">
        <f>VLOOKUP($K913,GlobSheetPaste!$H$3:$P$1269,7,FALSE)</f>
        <v>LC</v>
      </c>
      <c r="R913" s="20" t="str">
        <f>VLOOKUP($K913,GlobSheetPaste!$H$3:$P$1269,8,FALSE)</f>
        <v>NA</v>
      </c>
      <c r="S913" s="20" t="str">
        <f t="shared" si="1016"/>
        <v>NoChange</v>
      </c>
      <c r="T913" s="20" t="b">
        <f t="shared" si="859"/>
        <v>0</v>
      </c>
      <c r="U913" s="20">
        <f>VLOOKUP($K913,GlobSheetPaste!$H$3:$P$1269,9,FALSE)</f>
        <v>2015</v>
      </c>
      <c r="V913" s="19">
        <v>300</v>
      </c>
      <c r="W913" s="19">
        <v>492</v>
      </c>
      <c r="X913" s="2" t="b">
        <f t="shared" ref="X913:Y913" si="1021">ISNUMBER(V913)</f>
        <v>1</v>
      </c>
      <c r="Y913" s="2" t="b">
        <f t="shared" si="1021"/>
        <v>1</v>
      </c>
      <c r="Z913" s="2" t="s">
        <v>89</v>
      </c>
      <c r="AB913" s="2" t="s">
        <v>178</v>
      </c>
      <c r="AC913" s="24" t="str">
        <f ca="1">IFERROR(__xludf.DUMMYFUNCTION("SPLIT(AB913,""_"")"),"Deepwater")</f>
        <v>Deepwater</v>
      </c>
      <c r="AD913" s="24"/>
      <c r="AE913" s="24">
        <f>VLOOKUP(J913,rangearea210527!$B$2:$C$1159,2,TRUE)</f>
        <v>32371.264039999998</v>
      </c>
      <c r="AF913" s="26" t="s">
        <v>118</v>
      </c>
      <c r="AG913" s="26">
        <v>28</v>
      </c>
      <c r="AH913" s="26" t="s">
        <v>84</v>
      </c>
      <c r="AI913" s="26" t="s">
        <v>85</v>
      </c>
      <c r="AJ913" s="27" t="s">
        <v>1734</v>
      </c>
      <c r="AK913" s="27"/>
      <c r="AL913" s="26"/>
      <c r="AM913" s="26">
        <v>1</v>
      </c>
      <c r="AN913" s="26">
        <v>0</v>
      </c>
      <c r="AO913" s="29">
        <v>0</v>
      </c>
      <c r="AP913" s="30"/>
      <c r="AQ913" s="30"/>
      <c r="AR913" s="30"/>
      <c r="AS913" s="1">
        <v>0</v>
      </c>
      <c r="AU913" s="1"/>
      <c r="AV913" s="1"/>
      <c r="AW913" s="1">
        <v>0</v>
      </c>
      <c r="AX913" s="1">
        <v>0</v>
      </c>
      <c r="AY913" s="1">
        <v>1</v>
      </c>
      <c r="BC913" s="1">
        <v>1</v>
      </c>
      <c r="BH913" s="1">
        <v>1</v>
      </c>
      <c r="BJ913" s="1">
        <v>1</v>
      </c>
      <c r="BK913" s="1"/>
      <c r="BL913" s="1">
        <v>1</v>
      </c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>
        <v>0</v>
      </c>
    </row>
    <row r="914" spans="1:75" ht="15.75" hidden="1" customHeight="1" x14ac:dyDescent="0.3">
      <c r="A914" s="2">
        <v>905</v>
      </c>
      <c r="B914" s="2">
        <v>1</v>
      </c>
      <c r="C914" s="2" t="s">
        <v>1392</v>
      </c>
      <c r="D914" s="1">
        <v>12</v>
      </c>
      <c r="E914" s="2" t="str">
        <f t="shared" si="857"/>
        <v>12_Rajiformes</v>
      </c>
      <c r="F914" s="2" t="s">
        <v>1705</v>
      </c>
      <c r="G914" s="2" t="s">
        <v>2038</v>
      </c>
      <c r="H914" s="2" t="s">
        <v>2218</v>
      </c>
      <c r="I914" s="2" t="s">
        <v>2225</v>
      </c>
      <c r="J914" s="2" t="s">
        <v>2226</v>
      </c>
      <c r="K914" s="19" t="str">
        <f t="shared" si="1006"/>
        <v>Pavoraja nitida</v>
      </c>
      <c r="L914" s="20">
        <f>VLOOKUP($K914,GlobSheetPaste!$H$3:$P$1269,2,FALSE)</f>
        <v>161370</v>
      </c>
      <c r="M914" s="20">
        <f>VLOOKUP($K914,GlobSheetPaste!$H$3:$P$1269,3,FALSE)</f>
        <v>68640573</v>
      </c>
      <c r="N914" s="20" t="str">
        <f>VLOOKUP($K914,GlobSheetPaste!$H$3:$P$1269,4,FALSE)</f>
        <v>published</v>
      </c>
      <c r="O914" s="20" t="str">
        <f>VLOOKUP($K914,GlobSheetPaste!$H$3:$P$1269,5,FALSE)</f>
        <v>NT</v>
      </c>
      <c r="P914" s="20">
        <f>VLOOKUP($K914,GlobSheetPaste!$H$3:$P$1269,6,FALSE)</f>
        <v>2010</v>
      </c>
      <c r="Q914" s="20" t="str">
        <f>VLOOKUP($K914,GlobSheetPaste!$H$3:$P$1269,7,FALSE)</f>
        <v>LC</v>
      </c>
      <c r="R914" s="20" t="str">
        <f>VLOOKUP($K914,GlobSheetPaste!$H$3:$P$1269,8,FALSE)</f>
        <v>NA</v>
      </c>
      <c r="S914" s="20" t="str">
        <f t="shared" si="1016"/>
        <v>non-genuine change</v>
      </c>
      <c r="T914" s="20" t="b">
        <f t="shared" si="859"/>
        <v>0</v>
      </c>
      <c r="U914" s="20">
        <f>VLOOKUP($K914,GlobSheetPaste!$H$3:$P$1269,9,FALSE)</f>
        <v>2015</v>
      </c>
      <c r="V914" s="19">
        <v>30</v>
      </c>
      <c r="W914" s="19">
        <v>450</v>
      </c>
      <c r="X914" s="2" t="b">
        <f t="shared" ref="X914:Y914" si="1022">ISNUMBER(V914)</f>
        <v>1</v>
      </c>
      <c r="Y914" s="2" t="b">
        <f t="shared" si="1022"/>
        <v>1</v>
      </c>
      <c r="Z914" s="2" t="s">
        <v>89</v>
      </c>
      <c r="AB914" s="2" t="s">
        <v>278</v>
      </c>
      <c r="AC914" s="24" t="str">
        <f ca="1">IFERROR(__xludf.DUMMYFUNCTION("SPLIT(AB914,""_"")"),"Deepwater")</f>
        <v>Deepwater</v>
      </c>
      <c r="AD914" s="24" t="str">
        <f ca="1">IFERROR(__xludf.DUMMYFUNCTION("""COMPUTED_VALUE"""),"Coastal")</f>
        <v>Coastal</v>
      </c>
      <c r="AE914" s="24">
        <f>VLOOKUP(J914,rangearea210527!$B$2:$C$1159,2,TRUE)</f>
        <v>384707.14909999998</v>
      </c>
      <c r="AF914" s="26"/>
      <c r="AG914" s="26">
        <v>36.799999999999997</v>
      </c>
      <c r="AH914" s="26" t="s">
        <v>84</v>
      </c>
      <c r="AI914" s="26" t="s">
        <v>85</v>
      </c>
      <c r="AJ914" s="27" t="s">
        <v>1734</v>
      </c>
      <c r="AK914" s="27"/>
      <c r="AL914" s="26"/>
      <c r="AM914" s="26">
        <v>1</v>
      </c>
      <c r="AN914" s="26">
        <v>0</v>
      </c>
      <c r="AO914" s="29">
        <v>0</v>
      </c>
      <c r="AP914" s="30"/>
      <c r="AQ914" s="30"/>
      <c r="AR914" s="30"/>
      <c r="AS914" s="1">
        <v>0</v>
      </c>
      <c r="AU914" s="1"/>
      <c r="AV914" s="1"/>
      <c r="AW914" s="1">
        <v>1</v>
      </c>
      <c r="AX914" s="1">
        <v>1</v>
      </c>
      <c r="AY914" s="1">
        <v>1</v>
      </c>
      <c r="BC914" s="1">
        <v>1</v>
      </c>
      <c r="BJ914" s="1">
        <v>1</v>
      </c>
      <c r="BL914" s="1">
        <v>1</v>
      </c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>
        <v>0</v>
      </c>
    </row>
    <row r="915" spans="1:75" ht="15.75" hidden="1" customHeight="1" x14ac:dyDescent="0.3">
      <c r="A915" s="2">
        <v>906</v>
      </c>
      <c r="B915" s="2">
        <v>1</v>
      </c>
      <c r="C915" s="2" t="s">
        <v>1392</v>
      </c>
      <c r="D915" s="1">
        <v>12</v>
      </c>
      <c r="E915" s="2" t="str">
        <f t="shared" si="857"/>
        <v>12_Rajiformes</v>
      </c>
      <c r="F915" s="2" t="s">
        <v>1705</v>
      </c>
      <c r="G915" s="2" t="s">
        <v>2038</v>
      </c>
      <c r="H915" s="2" t="s">
        <v>2218</v>
      </c>
      <c r="I915" s="2" t="s">
        <v>2227</v>
      </c>
      <c r="J915" s="2" t="s">
        <v>2228</v>
      </c>
      <c r="K915" s="19" t="str">
        <f t="shared" si="1006"/>
        <v>Pavoraja pseudonitida</v>
      </c>
      <c r="L915" s="20">
        <f>VLOOKUP($K915,GlobSheetPaste!$H$3:$P$1269,2,FALSE)</f>
        <v>195473</v>
      </c>
      <c r="M915" s="20">
        <f>VLOOKUP($K915,GlobSheetPaste!$H$3:$P$1269,3,FALSE)</f>
        <v>68640697</v>
      </c>
      <c r="N915" s="20" t="str">
        <f>VLOOKUP($K915,GlobSheetPaste!$H$3:$P$1269,4,FALSE)</f>
        <v>published</v>
      </c>
      <c r="O915" s="20" t="str">
        <f>VLOOKUP($K915,GlobSheetPaste!$H$3:$P$1269,5,FALSE)</f>
        <v>LC</v>
      </c>
      <c r="P915" s="20">
        <f>VLOOKUP($K915,GlobSheetPaste!$H$3:$P$1269,6,FALSE)</f>
        <v>2010</v>
      </c>
      <c r="Q915" s="20" t="str">
        <f>VLOOKUP($K915,GlobSheetPaste!$H$3:$P$1269,7,FALSE)</f>
        <v>LC</v>
      </c>
      <c r="R915" s="20" t="str">
        <f>VLOOKUP($K915,GlobSheetPaste!$H$3:$P$1269,8,FALSE)</f>
        <v>NA</v>
      </c>
      <c r="S915" s="20" t="str">
        <f t="shared" si="1016"/>
        <v>NoChange</v>
      </c>
      <c r="T915" s="20" t="b">
        <f t="shared" si="859"/>
        <v>0</v>
      </c>
      <c r="U915" s="20">
        <f>VLOOKUP($K915,GlobSheetPaste!$H$3:$P$1269,9,FALSE)</f>
        <v>2015</v>
      </c>
      <c r="V915" s="19">
        <v>212</v>
      </c>
      <c r="W915" s="19">
        <v>512</v>
      </c>
      <c r="X915" s="2" t="b">
        <f t="shared" ref="X915:Y915" si="1023">ISNUMBER(V915)</f>
        <v>1</v>
      </c>
      <c r="Y915" s="2" t="b">
        <f t="shared" si="1023"/>
        <v>1</v>
      </c>
      <c r="Z915" s="2" t="s">
        <v>89</v>
      </c>
      <c r="AB915" s="2" t="s">
        <v>178</v>
      </c>
      <c r="AC915" s="24" t="str">
        <f ca="1">IFERROR(__xludf.DUMMYFUNCTION("SPLIT(AB915,""_"")"),"Deepwater")</f>
        <v>Deepwater</v>
      </c>
      <c r="AD915" s="24"/>
      <c r="AE915" s="24">
        <f>VLOOKUP(J915,rangearea210527!$B$2:$C$1159,2,TRUE)</f>
        <v>43488.15683</v>
      </c>
      <c r="AF915" s="26" t="s">
        <v>118</v>
      </c>
      <c r="AG915" s="26">
        <v>37</v>
      </c>
      <c r="AH915" s="26" t="s">
        <v>84</v>
      </c>
      <c r="AI915" s="26" t="s">
        <v>85</v>
      </c>
      <c r="AJ915" s="27" t="s">
        <v>1734</v>
      </c>
      <c r="AK915" s="27"/>
      <c r="AL915" s="26"/>
      <c r="AM915" s="26">
        <v>1</v>
      </c>
      <c r="AN915" s="26">
        <v>0</v>
      </c>
      <c r="AO915" s="29">
        <v>0</v>
      </c>
      <c r="AP915" s="30"/>
      <c r="AQ915" s="30"/>
      <c r="AR915" s="30"/>
      <c r="AS915" s="1">
        <v>0</v>
      </c>
      <c r="AU915" s="1"/>
      <c r="AV915" s="1"/>
      <c r="AW915" s="1">
        <v>0</v>
      </c>
      <c r="AX915" s="1">
        <v>0</v>
      </c>
      <c r="AY915" s="1">
        <v>1</v>
      </c>
      <c r="BC915" s="1">
        <v>1</v>
      </c>
      <c r="BH915" s="1">
        <v>1</v>
      </c>
      <c r="BJ915" s="1">
        <v>1</v>
      </c>
      <c r="BK915" s="1"/>
      <c r="BL915" s="1">
        <v>1</v>
      </c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>
        <v>0</v>
      </c>
    </row>
    <row r="916" spans="1:75" ht="15.75" hidden="1" customHeight="1" x14ac:dyDescent="0.3">
      <c r="A916" s="2">
        <v>907</v>
      </c>
      <c r="B916" s="2">
        <v>1</v>
      </c>
      <c r="C916" s="2" t="s">
        <v>1392</v>
      </c>
      <c r="D916" s="1">
        <v>12</v>
      </c>
      <c r="E916" s="2" t="str">
        <f t="shared" si="857"/>
        <v>12_Rajiformes</v>
      </c>
      <c r="F916" s="2" t="s">
        <v>1705</v>
      </c>
      <c r="G916" s="2" t="s">
        <v>2038</v>
      </c>
      <c r="H916" s="2" t="s">
        <v>2218</v>
      </c>
      <c r="I916" s="2" t="s">
        <v>2229</v>
      </c>
      <c r="J916" s="2" t="s">
        <v>2230</v>
      </c>
      <c r="K916" s="19" t="str">
        <f t="shared" si="1006"/>
        <v>Pavoraja umbrosa</v>
      </c>
      <c r="L916" s="20">
        <f>VLOOKUP($K916,GlobSheetPaste!$H$3:$P$1269,2,FALSE)</f>
        <v>70681387</v>
      </c>
      <c r="M916" s="20">
        <f>VLOOKUP($K916,GlobSheetPaste!$H$3:$P$1269,3,FALSE)</f>
        <v>70681738</v>
      </c>
      <c r="N916" s="20" t="str">
        <f>VLOOKUP($K916,GlobSheetPaste!$H$3:$P$1269,4,FALSE)</f>
        <v>published</v>
      </c>
      <c r="O916" s="20" t="str">
        <f>VLOOKUP($K916,GlobSheetPaste!$H$3:$P$1269,5,FALSE)</f>
        <v>NE</v>
      </c>
      <c r="P916" s="20" t="str">
        <f>VLOOKUP($K916,GlobSheetPaste!$H$3:$P$1269,6,FALSE)</f>
        <v>NA</v>
      </c>
      <c r="Q916" s="20" t="str">
        <f>VLOOKUP($K916,GlobSheetPaste!$H$3:$P$1269,7,FALSE)</f>
        <v>LC</v>
      </c>
      <c r="R916" s="20" t="str">
        <f>VLOOKUP($K916,GlobSheetPaste!$H$3:$P$1269,8,FALSE)</f>
        <v>NA</v>
      </c>
      <c r="S916" s="1" t="s">
        <v>117</v>
      </c>
      <c r="T916" s="20" t="b">
        <f t="shared" si="859"/>
        <v>0</v>
      </c>
      <c r="U916" s="20">
        <f>VLOOKUP($K916,GlobSheetPaste!$H$3:$P$1269,9,FALSE)</f>
        <v>2015</v>
      </c>
      <c r="V916" s="19">
        <v>360</v>
      </c>
      <c r="W916" s="19">
        <v>731</v>
      </c>
      <c r="X916" s="2" t="b">
        <f t="shared" ref="X916:Y916" si="1024">ISNUMBER(V916)</f>
        <v>1</v>
      </c>
      <c r="Y916" s="2" t="b">
        <f t="shared" si="1024"/>
        <v>1</v>
      </c>
      <c r="Z916" s="2" t="s">
        <v>89</v>
      </c>
      <c r="AB916" s="2" t="s">
        <v>178</v>
      </c>
      <c r="AC916" s="24" t="str">
        <f ca="1">IFERROR(__xludf.DUMMYFUNCTION("SPLIT(AB916,""_"")"),"Deepwater")</f>
        <v>Deepwater</v>
      </c>
      <c r="AD916" s="24"/>
      <c r="AE916" s="24">
        <f>VLOOKUP(J916,rangearea210527!$B$2:$C$1159,2,TRUE)</f>
        <v>906.83938680000006</v>
      </c>
      <c r="AF916" s="26" t="s">
        <v>118</v>
      </c>
      <c r="AG916" s="26">
        <v>36.9</v>
      </c>
      <c r="AH916" s="26" t="s">
        <v>84</v>
      </c>
      <c r="AI916" s="26" t="s">
        <v>85</v>
      </c>
      <c r="AJ916" s="27" t="s">
        <v>1734</v>
      </c>
      <c r="AK916" s="27"/>
      <c r="AL916" s="26"/>
      <c r="AM916" s="26">
        <v>1</v>
      </c>
      <c r="AN916" s="26">
        <v>0</v>
      </c>
      <c r="AO916" s="29">
        <v>0</v>
      </c>
      <c r="AP916" s="30"/>
      <c r="AQ916" s="30"/>
      <c r="AR916" s="30"/>
      <c r="AS916" s="1">
        <v>0</v>
      </c>
      <c r="AU916" s="1"/>
      <c r="AV916" s="1"/>
      <c r="AW916" s="1">
        <v>0</v>
      </c>
      <c r="AX916" s="1">
        <v>0</v>
      </c>
      <c r="AY916" s="1">
        <v>1</v>
      </c>
      <c r="BC916" s="1">
        <v>1</v>
      </c>
      <c r="BH916" s="1">
        <v>1</v>
      </c>
      <c r="BJ916" s="1">
        <v>1</v>
      </c>
      <c r="BK916" s="1"/>
      <c r="BL916" s="1">
        <v>1</v>
      </c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>
        <v>0</v>
      </c>
    </row>
    <row r="917" spans="1:75" ht="15.75" hidden="1" customHeight="1" x14ac:dyDescent="0.3">
      <c r="A917" s="2">
        <v>908</v>
      </c>
      <c r="B917" s="2">
        <v>1</v>
      </c>
      <c r="C917" s="2" t="s">
        <v>1392</v>
      </c>
      <c r="D917" s="1">
        <v>12</v>
      </c>
      <c r="E917" s="2" t="str">
        <f t="shared" si="857"/>
        <v>12_Rajiformes</v>
      </c>
      <c r="F917" s="2" t="s">
        <v>1705</v>
      </c>
      <c r="G917" s="2" t="s">
        <v>2038</v>
      </c>
      <c r="H917" s="2" t="s">
        <v>2231</v>
      </c>
      <c r="I917" s="2" t="s">
        <v>2069</v>
      </c>
      <c r="J917" s="2" t="s">
        <v>2232</v>
      </c>
      <c r="K917" s="19" t="str">
        <f t="shared" si="1006"/>
        <v>Psammobatis bergi</v>
      </c>
      <c r="L917" s="20">
        <f>VLOOKUP($K917,GlobSheetPaste!$H$3:$P$1269,2,FALSE)</f>
        <v>44582</v>
      </c>
      <c r="M917" s="20">
        <f>VLOOKUP($K917,GlobSheetPaste!$H$3:$P$1269,3,FALSE)</f>
        <v>2996098</v>
      </c>
      <c r="N917" s="20" t="str">
        <f>VLOOKUP($K917,GlobSheetPaste!$H$3:$P$1269,4,FALSE)</f>
        <v>published</v>
      </c>
      <c r="O917" s="20" t="str">
        <f>VLOOKUP($K917,GlobSheetPaste!$H$3:$P$1269,5,FALSE)</f>
        <v>LC</v>
      </c>
      <c r="P917" s="20">
        <f>VLOOKUP($K917,GlobSheetPaste!$H$3:$P$1269,6,FALSE)</f>
        <v>2004</v>
      </c>
      <c r="Q917" s="20" t="str">
        <f>VLOOKUP($K917,GlobSheetPaste!$H$3:$P$1269,7,FALSE)</f>
        <v>LC</v>
      </c>
      <c r="R917" s="20" t="str">
        <f>VLOOKUP($K917,GlobSheetPaste!$H$3:$P$1269,8,FALSE)</f>
        <v>NA</v>
      </c>
      <c r="S917" s="20" t="str">
        <f t="shared" ref="S917:S920" si="1025">IF(O917=Q917,"NoChange","non-genuine change")</f>
        <v>NoChange</v>
      </c>
      <c r="T917" s="20" t="b">
        <f t="shared" si="859"/>
        <v>0</v>
      </c>
      <c r="U917" s="22">
        <f>VLOOKUP($K917,GlobSheetPaste!$H$3:$P$1269,9,FALSE)</f>
        <v>43891</v>
      </c>
      <c r="V917" s="19">
        <v>11</v>
      </c>
      <c r="W917" s="19">
        <v>81</v>
      </c>
      <c r="X917" s="2" t="b">
        <f t="shared" ref="X917:Y917" si="1026">ISNUMBER(V917)</f>
        <v>1</v>
      </c>
      <c r="Y917" s="2" t="b">
        <f t="shared" si="1026"/>
        <v>1</v>
      </c>
      <c r="Z917" s="2" t="s">
        <v>89</v>
      </c>
      <c r="AB917" s="2" t="s">
        <v>83</v>
      </c>
      <c r="AC917" s="24" t="str">
        <f ca="1">IFERROR(__xludf.DUMMYFUNCTION("SPLIT(AB917,""_"")"),"Coastal")</f>
        <v>Coastal</v>
      </c>
      <c r="AD917" s="24"/>
      <c r="AE917" s="24">
        <f>VLOOKUP(J917,rangearea210527!$B$2:$C$1159,2,TRUE)</f>
        <v>423490.2709</v>
      </c>
      <c r="AF917" s="26"/>
      <c r="AG917" s="26">
        <v>61</v>
      </c>
      <c r="AH917" s="26" t="s">
        <v>84</v>
      </c>
      <c r="AI917" s="26" t="s">
        <v>98</v>
      </c>
      <c r="AJ917" s="27" t="s">
        <v>1710</v>
      </c>
      <c r="AK917" s="27"/>
      <c r="AL917" s="26"/>
      <c r="AM917" s="26">
        <v>0</v>
      </c>
      <c r="AN917" s="26">
        <v>0</v>
      </c>
      <c r="AO917" s="29">
        <v>0</v>
      </c>
      <c r="AP917" s="30"/>
      <c r="AQ917" s="30"/>
      <c r="AR917" s="30"/>
      <c r="AS917" s="1">
        <v>0</v>
      </c>
      <c r="AU917" s="1">
        <v>1</v>
      </c>
      <c r="AV917" s="1"/>
      <c r="AW917" s="1">
        <v>1</v>
      </c>
      <c r="AX917" s="1">
        <v>1</v>
      </c>
      <c r="AY917" s="1">
        <v>1</v>
      </c>
      <c r="BA917" s="1">
        <v>1</v>
      </c>
      <c r="BJ917" s="1">
        <v>1</v>
      </c>
      <c r="BK917" s="1">
        <v>1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>
        <v>0</v>
      </c>
    </row>
    <row r="918" spans="1:75" ht="15.75" hidden="1" customHeight="1" x14ac:dyDescent="0.3">
      <c r="A918" s="2">
        <v>909</v>
      </c>
      <c r="B918" s="2">
        <v>1</v>
      </c>
      <c r="C918" s="2" t="s">
        <v>1392</v>
      </c>
      <c r="D918" s="1">
        <v>12</v>
      </c>
      <c r="E918" s="2" t="str">
        <f t="shared" si="857"/>
        <v>12_Rajiformes</v>
      </c>
      <c r="F918" s="2" t="s">
        <v>1705</v>
      </c>
      <c r="G918" s="2" t="s">
        <v>2038</v>
      </c>
      <c r="H918" s="2" t="s">
        <v>2231</v>
      </c>
      <c r="I918" s="2" t="s">
        <v>2233</v>
      </c>
      <c r="J918" s="2" t="s">
        <v>2234</v>
      </c>
      <c r="K918" s="19" t="str">
        <f t="shared" si="1006"/>
        <v>Psammobatis extenta</v>
      </c>
      <c r="L918" s="20">
        <f>VLOOKUP($K918,GlobSheetPaste!$H$3:$P$1269,2,FALSE)</f>
        <v>44583</v>
      </c>
      <c r="M918" s="20">
        <f>VLOOKUP($K918,GlobSheetPaste!$H$3:$P$1269,3,FALSE)</f>
        <v>2996319</v>
      </c>
      <c r="N918" s="20" t="str">
        <f>VLOOKUP($K918,GlobSheetPaste!$H$3:$P$1269,4,FALSE)</f>
        <v>published</v>
      </c>
      <c r="O918" s="20" t="str">
        <f>VLOOKUP($K918,GlobSheetPaste!$H$3:$P$1269,5,FALSE)</f>
        <v>LC</v>
      </c>
      <c r="P918" s="20">
        <f>VLOOKUP($K918,GlobSheetPaste!$H$3:$P$1269,6,FALSE)</f>
        <v>2004</v>
      </c>
      <c r="Q918" s="20" t="str">
        <f>VLOOKUP($K918,GlobSheetPaste!$H$3:$P$1269,7,FALSE)</f>
        <v>LC</v>
      </c>
      <c r="R918" s="20" t="str">
        <f>VLOOKUP($K918,GlobSheetPaste!$H$3:$P$1269,8,FALSE)</f>
        <v>NA</v>
      </c>
      <c r="S918" s="20" t="str">
        <f t="shared" si="1025"/>
        <v>NoChange</v>
      </c>
      <c r="T918" s="20" t="b">
        <f t="shared" si="859"/>
        <v>0</v>
      </c>
      <c r="U918" s="22">
        <f>VLOOKUP($K918,GlobSheetPaste!$H$3:$P$1269,9,FALSE)</f>
        <v>43891</v>
      </c>
      <c r="V918" s="19">
        <v>13</v>
      </c>
      <c r="W918" s="19">
        <v>160</v>
      </c>
      <c r="X918" s="2" t="b">
        <f t="shared" ref="X918:Y918" si="1027">ISNUMBER(V918)</f>
        <v>1</v>
      </c>
      <c r="Y918" s="2" t="b">
        <f t="shared" si="1027"/>
        <v>1</v>
      </c>
      <c r="Z918" s="2" t="s">
        <v>89</v>
      </c>
      <c r="AB918" s="2" t="s">
        <v>83</v>
      </c>
      <c r="AC918" s="24" t="str">
        <f ca="1">IFERROR(__xludf.DUMMYFUNCTION("SPLIT(AB918,""_"")"),"Coastal")</f>
        <v>Coastal</v>
      </c>
      <c r="AD918" s="24"/>
      <c r="AE918" s="24">
        <f>VLOOKUP(J918,rangearea210527!$B$2:$C$1159,2,TRUE)</f>
        <v>819788.63450000004</v>
      </c>
      <c r="AF918" s="26"/>
      <c r="AG918" s="26">
        <v>35</v>
      </c>
      <c r="AH918" s="26" t="s">
        <v>84</v>
      </c>
      <c r="AI918" s="26" t="s">
        <v>85</v>
      </c>
      <c r="AJ918" s="27" t="s">
        <v>1734</v>
      </c>
      <c r="AK918" s="27"/>
      <c r="AL918" s="26"/>
      <c r="AM918" s="26">
        <v>0</v>
      </c>
      <c r="AN918" s="26">
        <v>0</v>
      </c>
      <c r="AO918" s="29">
        <v>0</v>
      </c>
      <c r="AP918" s="30"/>
      <c r="AQ918" s="30"/>
      <c r="AR918" s="30"/>
      <c r="AS918" s="1">
        <v>0</v>
      </c>
      <c r="AU918" s="1">
        <v>1</v>
      </c>
      <c r="AV918" s="1"/>
      <c r="AW918" s="1">
        <v>1</v>
      </c>
      <c r="AX918" s="1">
        <v>1</v>
      </c>
      <c r="AY918" s="1">
        <v>1</v>
      </c>
      <c r="BA918" s="1">
        <v>1</v>
      </c>
      <c r="BJ918" s="1">
        <v>1</v>
      </c>
      <c r="BK918" s="1">
        <v>1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>
        <v>0</v>
      </c>
    </row>
    <row r="919" spans="1:75" ht="15.75" hidden="1" customHeight="1" x14ac:dyDescent="0.3">
      <c r="A919" s="2">
        <v>910</v>
      </c>
      <c r="B919" s="2">
        <v>1</v>
      </c>
      <c r="C919" s="2" t="s">
        <v>1392</v>
      </c>
      <c r="D919" s="1">
        <v>12</v>
      </c>
      <c r="E919" s="2" t="str">
        <f t="shared" si="857"/>
        <v>12_Rajiformes</v>
      </c>
      <c r="F919" s="2" t="s">
        <v>1705</v>
      </c>
      <c r="G919" s="2" t="s">
        <v>2038</v>
      </c>
      <c r="H919" s="2" t="s">
        <v>2231</v>
      </c>
      <c r="I919" s="1" t="s">
        <v>1884</v>
      </c>
      <c r="J919" s="1" t="s">
        <v>2235</v>
      </c>
      <c r="K919" s="19" t="str">
        <f t="shared" si="1006"/>
        <v>Psammobatis lentiginosa</v>
      </c>
      <c r="L919" s="20">
        <f>VLOOKUP($K919,GlobSheetPaste!$H$3:$P$1269,2,FALSE)</f>
        <v>63121</v>
      </c>
      <c r="M919" s="20">
        <f>VLOOKUP($K919,GlobSheetPaste!$H$3:$P$1269,3,FALSE)</f>
        <v>3120509</v>
      </c>
      <c r="N919" s="20" t="str">
        <f>VLOOKUP($K919,GlobSheetPaste!$H$3:$P$1269,4,FALSE)</f>
        <v>published</v>
      </c>
      <c r="O919" s="20" t="str">
        <f>VLOOKUP($K919,GlobSheetPaste!$H$3:$P$1269,5,FALSE)</f>
        <v>DD</v>
      </c>
      <c r="P919" s="20">
        <f>VLOOKUP($K919,GlobSheetPaste!$H$3:$P$1269,6,FALSE)</f>
        <v>2007</v>
      </c>
      <c r="Q919" s="20" t="str">
        <f>VLOOKUP($K919,GlobSheetPaste!$H$3:$P$1269,7,FALSE)</f>
        <v>LC</v>
      </c>
      <c r="R919" s="20" t="str">
        <f>VLOOKUP($K919,GlobSheetPaste!$H$3:$P$1269,8,FALSE)</f>
        <v>NA</v>
      </c>
      <c r="S919" s="20" t="str">
        <f t="shared" si="1025"/>
        <v>non-genuine change</v>
      </c>
      <c r="T919" s="20" t="b">
        <f t="shared" si="859"/>
        <v>0</v>
      </c>
      <c r="U919" s="22">
        <f>VLOOKUP($K919,GlobSheetPaste!$H$3:$P$1269,9,FALSE)</f>
        <v>43891</v>
      </c>
      <c r="V919" s="19">
        <v>28</v>
      </c>
      <c r="W919" s="19">
        <v>170</v>
      </c>
      <c r="X919" s="2" t="b">
        <f t="shared" ref="X919:Y919" si="1028">ISNUMBER(V919)</f>
        <v>1</v>
      </c>
      <c r="Y919" s="2" t="b">
        <f t="shared" si="1028"/>
        <v>1</v>
      </c>
      <c r="Z919" s="2" t="s">
        <v>89</v>
      </c>
      <c r="AB919" s="2" t="s">
        <v>83</v>
      </c>
      <c r="AC919" s="24" t="str">
        <f ca="1">IFERROR(__xludf.DUMMYFUNCTION("SPLIT(AB919,""_"")"),"Coastal")</f>
        <v>Coastal</v>
      </c>
      <c r="AD919" s="24"/>
      <c r="AE919" s="24">
        <f>VLOOKUP(J919,rangearea210527!$B$2:$C$1159,2,TRUE)</f>
        <v>567034.32400000002</v>
      </c>
      <c r="AF919" s="26"/>
      <c r="AG919" s="26">
        <v>55</v>
      </c>
      <c r="AH919" s="26" t="s">
        <v>84</v>
      </c>
      <c r="AI919" s="26" t="s">
        <v>98</v>
      </c>
      <c r="AJ919" s="27" t="s">
        <v>1710</v>
      </c>
      <c r="AK919" s="27"/>
      <c r="AL919" s="26"/>
      <c r="AM919" s="26">
        <v>0</v>
      </c>
      <c r="AN919" s="26">
        <v>0</v>
      </c>
      <c r="AO919" s="29">
        <v>0</v>
      </c>
      <c r="AP919" s="30"/>
      <c r="AQ919" s="30"/>
      <c r="AR919" s="30"/>
      <c r="AS919" s="1">
        <v>0</v>
      </c>
      <c r="AU919" s="1">
        <v>1</v>
      </c>
      <c r="AW919" s="1">
        <v>1</v>
      </c>
      <c r="AX919" s="1">
        <v>1</v>
      </c>
      <c r="AY919" s="1">
        <v>1</v>
      </c>
      <c r="BA919" s="1">
        <v>1</v>
      </c>
      <c r="BJ919" s="1">
        <v>1</v>
      </c>
      <c r="BK919" s="1">
        <v>1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>
        <v>0</v>
      </c>
    </row>
    <row r="920" spans="1:75" ht="15.75" hidden="1" customHeight="1" x14ac:dyDescent="0.3">
      <c r="A920" s="2">
        <v>911</v>
      </c>
      <c r="B920" s="2">
        <v>1</v>
      </c>
      <c r="C920" s="2" t="s">
        <v>1392</v>
      </c>
      <c r="D920" s="1">
        <v>12</v>
      </c>
      <c r="E920" s="2" t="str">
        <f t="shared" si="857"/>
        <v>12_Rajiformes</v>
      </c>
      <c r="F920" s="2" t="s">
        <v>1705</v>
      </c>
      <c r="G920" s="2" t="s">
        <v>2038</v>
      </c>
      <c r="H920" s="2" t="s">
        <v>2231</v>
      </c>
      <c r="I920" s="2" t="s">
        <v>2236</v>
      </c>
      <c r="J920" s="2" t="s">
        <v>2237</v>
      </c>
      <c r="K920" s="19" t="str">
        <f t="shared" si="1006"/>
        <v>Psammobatis normani</v>
      </c>
      <c r="L920" s="20">
        <f>VLOOKUP($K920,GlobSheetPaste!$H$3:$P$1269,2,FALSE)</f>
        <v>185198377</v>
      </c>
      <c r="M920" s="20">
        <f>VLOOKUP($K920,GlobSheetPaste!$H$3:$P$1269,3,FALSE)</f>
        <v>185198553</v>
      </c>
      <c r="N920" s="20" t="str">
        <f>VLOOKUP($K920,GlobSheetPaste!$H$3:$P$1269,4,FALSE)</f>
        <v>published</v>
      </c>
      <c r="O920" s="20" t="str">
        <f>VLOOKUP($K920,GlobSheetPaste!$H$3:$P$1269,5,FALSE)</f>
        <v>LC</v>
      </c>
      <c r="P920" s="20">
        <f>VLOOKUP($K920,GlobSheetPaste!$H$3:$P$1269,6,FALSE)</f>
        <v>2004</v>
      </c>
      <c r="Q920" s="20" t="str">
        <f>VLOOKUP($K920,GlobSheetPaste!$H$3:$P$1269,7,FALSE)</f>
        <v>LC</v>
      </c>
      <c r="R920" s="20" t="str">
        <f>VLOOKUP($K920,GlobSheetPaste!$H$3:$P$1269,8,FALSE)</f>
        <v>NA</v>
      </c>
      <c r="S920" s="20" t="str">
        <f t="shared" si="1025"/>
        <v>NoChange</v>
      </c>
      <c r="T920" s="20" t="b">
        <f t="shared" si="859"/>
        <v>0</v>
      </c>
      <c r="U920" s="22">
        <f>VLOOKUP($K920,GlobSheetPaste!$H$3:$P$1269,9,FALSE)</f>
        <v>44197</v>
      </c>
      <c r="V920" s="19">
        <v>30</v>
      </c>
      <c r="W920" s="19">
        <v>360</v>
      </c>
      <c r="X920" s="2" t="b">
        <f t="shared" ref="X920:Y920" si="1029">ISNUMBER(V920)</f>
        <v>1</v>
      </c>
      <c r="Y920" s="2" t="b">
        <f t="shared" si="1029"/>
        <v>1</v>
      </c>
      <c r="Z920" s="2" t="s">
        <v>1960</v>
      </c>
      <c r="AB920" s="2" t="s">
        <v>95</v>
      </c>
      <c r="AC920" s="24" t="str">
        <f ca="1">IFERROR(__xludf.DUMMYFUNCTION("SPLIT(AB920,""_"")"),"Coastal")</f>
        <v>Coastal</v>
      </c>
      <c r="AD920" s="24" t="str">
        <f ca="1">IFERROR(__xludf.DUMMYFUNCTION("""COMPUTED_VALUE"""),"Deepwater")</f>
        <v>Deepwater</v>
      </c>
      <c r="AE920" s="24">
        <f>VLOOKUP(J920,rangearea210527!$B$2:$C$1159,2,TRUE)</f>
        <v>634507.55759999994</v>
      </c>
      <c r="AF920" s="26"/>
      <c r="AG920" s="26">
        <v>58</v>
      </c>
      <c r="AH920" s="26" t="s">
        <v>84</v>
      </c>
      <c r="AI920" s="26" t="s">
        <v>98</v>
      </c>
      <c r="AJ920" s="27" t="s">
        <v>1710</v>
      </c>
      <c r="AK920" s="27"/>
      <c r="AL920" s="26"/>
      <c r="AM920" s="26">
        <v>0</v>
      </c>
      <c r="AN920" s="26">
        <v>0</v>
      </c>
      <c r="AO920" s="29">
        <v>0</v>
      </c>
      <c r="AP920" s="30"/>
      <c r="AQ920" s="30"/>
      <c r="AR920" s="30"/>
      <c r="AS920" s="1">
        <v>0</v>
      </c>
      <c r="AU920" s="1">
        <v>1</v>
      </c>
      <c r="AV920" s="1"/>
      <c r="AW920" s="1">
        <v>1</v>
      </c>
      <c r="AX920" s="1">
        <v>1</v>
      </c>
      <c r="AY920" s="1">
        <v>1</v>
      </c>
      <c r="BA920" s="1">
        <v>1</v>
      </c>
      <c r="BJ920" s="1">
        <v>1</v>
      </c>
      <c r="BK920" s="1">
        <v>1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>
        <v>0</v>
      </c>
    </row>
    <row r="921" spans="1:75" ht="15.75" hidden="1" customHeight="1" x14ac:dyDescent="0.3">
      <c r="A921" s="2">
        <v>912</v>
      </c>
      <c r="B921" s="1">
        <v>0</v>
      </c>
      <c r="C921" s="2" t="s">
        <v>1392</v>
      </c>
      <c r="D921" s="1">
        <v>12</v>
      </c>
      <c r="E921" s="2" t="str">
        <f t="shared" si="857"/>
        <v>12_Rajiformes</v>
      </c>
      <c r="F921" s="2" t="s">
        <v>1705</v>
      </c>
      <c r="G921" s="2" t="s">
        <v>2038</v>
      </c>
      <c r="H921" s="2" t="s">
        <v>2231</v>
      </c>
      <c r="I921" s="2" t="s">
        <v>2238</v>
      </c>
      <c r="J921" s="2" t="s">
        <v>2239</v>
      </c>
      <c r="K921" s="19" t="str">
        <f t="shared" si="1006"/>
        <v>Psammobatis parvacauda</v>
      </c>
      <c r="L921" s="20" t="e">
        <f>VLOOKUP($K921,GlobSheetPaste!$H$3:$P$1269,2,FALSE)</f>
        <v>#N/A</v>
      </c>
      <c r="M921" s="20" t="e">
        <f>VLOOKUP($K921,GlobSheetPaste!$H$3:$P$1269,3,FALSE)</f>
        <v>#N/A</v>
      </c>
      <c r="N921" s="20">
        <f>VLOOKUP($K921,GlobSheetPaste!$H$3:$P$1269,4,FALSE)</f>
        <v>0</v>
      </c>
      <c r="O921" s="20" t="str">
        <f>VLOOKUP($K921,GlobSheetPaste!$H$3:$P$1269,5,FALSE)</f>
        <v>DD</v>
      </c>
      <c r="P921" s="20">
        <f>VLOOKUP($K921,GlobSheetPaste!$H$3:$P$1269,6,FALSE)</f>
        <v>2007</v>
      </c>
      <c r="Q921" s="20" t="str">
        <f>VLOOKUP($K921,GlobSheetPaste!$H$3:$P$1269,7,FALSE)</f>
        <v>Invalid Species</v>
      </c>
      <c r="R921" s="20">
        <f>VLOOKUP($K921,GlobSheetPaste!$H$3:$P$1269,8,FALSE)</f>
        <v>0</v>
      </c>
      <c r="S921" s="20" t="str">
        <f>VLOOKUP(K921,Pollock210625!$A$2:$C$1259,3,FALSE)</f>
        <v>DD</v>
      </c>
      <c r="T921" s="20" t="b">
        <f t="shared" si="859"/>
        <v>0</v>
      </c>
      <c r="U921" s="22">
        <f>VLOOKUP($K921,GlobSheetPaste!$H$3:$P$1269,9,FALSE)</f>
        <v>0</v>
      </c>
      <c r="V921" s="19">
        <v>120</v>
      </c>
      <c r="W921" s="19">
        <v>130</v>
      </c>
      <c r="X921" s="2" t="b">
        <f t="shared" ref="X921:Y921" si="1030">ISNUMBER(V921)</f>
        <v>1</v>
      </c>
      <c r="Y921" s="2" t="b">
        <f t="shared" si="1030"/>
        <v>1</v>
      </c>
      <c r="Z921" s="2" t="s">
        <v>89</v>
      </c>
      <c r="AB921" s="2" t="s">
        <v>83</v>
      </c>
      <c r="AC921" s="24" t="str">
        <f ca="1">IFERROR(__xludf.DUMMYFUNCTION("SPLIT(AB921,""_"")"),"Coastal")</f>
        <v>Coastal</v>
      </c>
      <c r="AD921" s="24"/>
      <c r="AE921" s="24">
        <f>VLOOKUP(J921,rangearea210527!$B$2:$C$1159,2,TRUE)</f>
        <v>634507.55759999994</v>
      </c>
      <c r="AF921" s="26"/>
      <c r="AG921" s="26" t="s">
        <v>267</v>
      </c>
      <c r="AH921" s="26"/>
      <c r="AI921" s="26"/>
      <c r="AJ921" s="27"/>
      <c r="AK921" s="27"/>
      <c r="AL921" s="26"/>
      <c r="AM921" s="26">
        <v>0</v>
      </c>
      <c r="AN921" s="26">
        <v>0</v>
      </c>
      <c r="AO921" s="29">
        <v>0</v>
      </c>
      <c r="AP921" s="30"/>
      <c r="AQ921" s="30"/>
      <c r="AR921" s="30"/>
      <c r="AS921" s="1">
        <v>0</v>
      </c>
      <c r="AU921" s="1"/>
      <c r="AV921" s="1"/>
      <c r="AW921" s="1">
        <v>0</v>
      </c>
      <c r="AX921" s="1">
        <v>0</v>
      </c>
      <c r="AY921" s="1">
        <v>0</v>
      </c>
      <c r="BJ921" s="1">
        <v>0</v>
      </c>
      <c r="BW921" s="1">
        <v>0</v>
      </c>
    </row>
    <row r="922" spans="1:75" ht="15.75" hidden="1" customHeight="1" x14ac:dyDescent="0.3">
      <c r="A922" s="2">
        <v>913</v>
      </c>
      <c r="B922" s="2">
        <v>1</v>
      </c>
      <c r="C922" s="2" t="s">
        <v>1392</v>
      </c>
      <c r="D922" s="1">
        <v>12</v>
      </c>
      <c r="E922" s="2" t="str">
        <f t="shared" si="857"/>
        <v>12_Rajiformes</v>
      </c>
      <c r="F922" s="2" t="s">
        <v>1705</v>
      </c>
      <c r="G922" s="2" t="s">
        <v>2038</v>
      </c>
      <c r="H922" s="2" t="s">
        <v>2231</v>
      </c>
      <c r="I922" s="2" t="s">
        <v>2240</v>
      </c>
      <c r="J922" s="2" t="s">
        <v>2241</v>
      </c>
      <c r="K922" s="19" t="str">
        <f t="shared" si="1006"/>
        <v>Psammobatis rudis</v>
      </c>
      <c r="L922" s="20">
        <f>VLOOKUP($K922,GlobSheetPaste!$H$3:$P$1269,2,FALSE)</f>
        <v>44641</v>
      </c>
      <c r="M922" s="20">
        <f>VLOOKUP($K922,GlobSheetPaste!$H$3:$P$1269,3,FALSE)</f>
        <v>200322152</v>
      </c>
      <c r="N922" s="20" t="str">
        <f>VLOOKUP($K922,GlobSheetPaste!$H$3:$P$1269,4,FALSE)</f>
        <v>published</v>
      </c>
      <c r="O922" s="20" t="str">
        <f>VLOOKUP($K922,GlobSheetPaste!$H$3:$P$1269,5,FALSE)</f>
        <v>DD</v>
      </c>
      <c r="P922" s="20">
        <f>VLOOKUP($K922,GlobSheetPaste!$H$3:$P$1269,6,FALSE)</f>
        <v>2004</v>
      </c>
      <c r="Q922" s="20" t="str">
        <f>VLOOKUP($K922,GlobSheetPaste!$H$3:$P$1269,7,FALSE)</f>
        <v>LC</v>
      </c>
      <c r="R922" s="20" t="str">
        <f>VLOOKUP($K922,GlobSheetPaste!$H$3:$P$1269,8,FALSE)</f>
        <v>NA</v>
      </c>
      <c r="S922" s="20" t="str">
        <f t="shared" ref="S922:S955" si="1031">IF(O922=Q922,"NoChange","non-genuine change")</f>
        <v>non-genuine change</v>
      </c>
      <c r="T922" s="20" t="b">
        <f t="shared" si="859"/>
        <v>0</v>
      </c>
      <c r="U922" s="22">
        <f>VLOOKUP($K922,GlobSheetPaste!$H$3:$P$1269,9,FALSE)</f>
        <v>43891</v>
      </c>
      <c r="V922" s="19">
        <v>30</v>
      </c>
      <c r="W922" s="19">
        <v>475</v>
      </c>
      <c r="X922" s="2" t="b">
        <f t="shared" ref="X922:Y922" si="1032">ISNUMBER(V922)</f>
        <v>1</v>
      </c>
      <c r="Y922" s="2" t="b">
        <f t="shared" si="1032"/>
        <v>1</v>
      </c>
      <c r="Z922" s="2" t="s">
        <v>89</v>
      </c>
      <c r="AB922" s="2" t="s">
        <v>95</v>
      </c>
      <c r="AC922" s="24" t="str">
        <f ca="1">IFERROR(__xludf.DUMMYFUNCTION("SPLIT(AB922,""_"")"),"Coastal")</f>
        <v>Coastal</v>
      </c>
      <c r="AD922" s="24" t="str">
        <f ca="1">IFERROR(__xludf.DUMMYFUNCTION("""COMPUTED_VALUE"""),"Deepwater")</f>
        <v>Deepwater</v>
      </c>
      <c r="AE922" s="24">
        <f>VLOOKUP(J922,rangearea210527!$B$2:$C$1159,2,TRUE)</f>
        <v>950660.59750000003</v>
      </c>
      <c r="AF922" s="26"/>
      <c r="AG922" s="26">
        <v>53</v>
      </c>
      <c r="AH922" s="26" t="s">
        <v>84</v>
      </c>
      <c r="AI922" s="26" t="s">
        <v>98</v>
      </c>
      <c r="AJ922" s="27" t="s">
        <v>1710</v>
      </c>
      <c r="AK922" s="27"/>
      <c r="AL922" s="26"/>
      <c r="AM922" s="26">
        <v>0</v>
      </c>
      <c r="AN922" s="26">
        <v>0</v>
      </c>
      <c r="AO922" s="29">
        <v>0</v>
      </c>
      <c r="AP922" s="30"/>
      <c r="AQ922" s="30"/>
      <c r="AR922" s="30"/>
      <c r="AS922" s="1">
        <v>0</v>
      </c>
      <c r="AU922" s="1">
        <v>1</v>
      </c>
      <c r="AV922" s="1"/>
      <c r="AW922" s="1">
        <v>1</v>
      </c>
      <c r="AX922" s="1">
        <v>1</v>
      </c>
      <c r="AY922" s="1">
        <v>1</v>
      </c>
      <c r="BA922" s="1">
        <v>1</v>
      </c>
      <c r="BJ922" s="1">
        <v>1</v>
      </c>
      <c r="BK922" s="1">
        <v>1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>
        <v>0</v>
      </c>
    </row>
    <row r="923" spans="1:75" ht="15.75" hidden="1" customHeight="1" x14ac:dyDescent="0.3">
      <c r="A923" s="2">
        <v>914</v>
      </c>
      <c r="B923" s="2">
        <v>1</v>
      </c>
      <c r="C923" s="2" t="s">
        <v>1392</v>
      </c>
      <c r="D923" s="1">
        <v>12</v>
      </c>
      <c r="E923" s="2" t="str">
        <f t="shared" si="857"/>
        <v>12_Rajiformes</v>
      </c>
      <c r="F923" s="2" t="s">
        <v>1705</v>
      </c>
      <c r="G923" s="2" t="s">
        <v>2038</v>
      </c>
      <c r="H923" s="2" t="s">
        <v>2231</v>
      </c>
      <c r="I923" s="2" t="s">
        <v>2242</v>
      </c>
      <c r="J923" s="2" t="s">
        <v>2243</v>
      </c>
      <c r="K923" s="19" t="str">
        <f t="shared" si="1006"/>
        <v>Psammobatis rutrum</v>
      </c>
      <c r="L923" s="20">
        <f>VLOOKUP($K923,GlobSheetPaste!$H$3:$P$1269,2,FALSE)</f>
        <v>63101</v>
      </c>
      <c r="M923" s="20">
        <f>VLOOKUP($K923,GlobSheetPaste!$H$3:$P$1269,3,FALSE)</f>
        <v>3117368</v>
      </c>
      <c r="N923" s="20" t="str">
        <f>VLOOKUP($K923,GlobSheetPaste!$H$3:$P$1269,4,FALSE)</f>
        <v>published</v>
      </c>
      <c r="O923" s="20" t="str">
        <f>VLOOKUP($K923,GlobSheetPaste!$H$3:$P$1269,5,FALSE)</f>
        <v>DD</v>
      </c>
      <c r="P923" s="20">
        <f>VLOOKUP($K923,GlobSheetPaste!$H$3:$P$1269,6,FALSE)</f>
        <v>2007</v>
      </c>
      <c r="Q923" s="20" t="str">
        <f>VLOOKUP($K923,GlobSheetPaste!$H$3:$P$1269,7,FALSE)</f>
        <v>LC</v>
      </c>
      <c r="R923" s="20" t="str">
        <f>VLOOKUP($K923,GlobSheetPaste!$H$3:$P$1269,8,FALSE)</f>
        <v>NA</v>
      </c>
      <c r="S923" s="20" t="str">
        <f t="shared" si="1031"/>
        <v>non-genuine change</v>
      </c>
      <c r="T923" s="20" t="b">
        <f t="shared" si="859"/>
        <v>0</v>
      </c>
      <c r="U923" s="22">
        <f>VLOOKUP($K923,GlobSheetPaste!$H$3:$P$1269,9,FALSE)</f>
        <v>43891</v>
      </c>
      <c r="V923" s="19">
        <v>31</v>
      </c>
      <c r="W923" s="19">
        <v>150</v>
      </c>
      <c r="X923" s="2" t="b">
        <f t="shared" ref="X923:Y923" si="1033">ISNUMBER(V923)</f>
        <v>1</v>
      </c>
      <c r="Y923" s="2" t="b">
        <f t="shared" si="1033"/>
        <v>1</v>
      </c>
      <c r="Z923" s="2" t="s">
        <v>89</v>
      </c>
      <c r="AB923" s="2" t="s">
        <v>83</v>
      </c>
      <c r="AC923" s="24" t="str">
        <f ca="1">IFERROR(__xludf.DUMMYFUNCTION("SPLIT(AB923,""_"")"),"Coastal")</f>
        <v>Coastal</v>
      </c>
      <c r="AD923" s="24"/>
      <c r="AE923" s="24">
        <f>VLOOKUP(J923,rangearea210527!$B$2:$C$1159,2,TRUE)</f>
        <v>461483.86300000001</v>
      </c>
      <c r="AF923" s="26"/>
      <c r="AG923" s="26">
        <v>32</v>
      </c>
      <c r="AH923" s="26" t="s">
        <v>84</v>
      </c>
      <c r="AI923" s="26" t="s">
        <v>85</v>
      </c>
      <c r="AJ923" s="27" t="s">
        <v>1734</v>
      </c>
      <c r="AK923" s="27"/>
      <c r="AL923" s="26"/>
      <c r="AM923" s="26">
        <v>0</v>
      </c>
      <c r="AN923" s="26">
        <v>0</v>
      </c>
      <c r="AO923" s="29">
        <v>0</v>
      </c>
      <c r="AP923" s="30"/>
      <c r="AQ923" s="30"/>
      <c r="AR923" s="30"/>
      <c r="AS923" s="1">
        <v>0</v>
      </c>
      <c r="AU923" s="1">
        <v>1</v>
      </c>
      <c r="AV923" s="1"/>
      <c r="AW923" s="1">
        <v>1</v>
      </c>
      <c r="AX923" s="1">
        <v>1</v>
      </c>
      <c r="AY923" s="1">
        <v>1</v>
      </c>
      <c r="BA923" s="1">
        <v>1</v>
      </c>
      <c r="BJ923" s="1">
        <v>1</v>
      </c>
      <c r="BK923" s="1">
        <v>1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>
        <v>0</v>
      </c>
    </row>
    <row r="924" spans="1:75" ht="15.75" hidden="1" customHeight="1" x14ac:dyDescent="0.3">
      <c r="A924" s="2">
        <v>915</v>
      </c>
      <c r="B924" s="2">
        <v>1</v>
      </c>
      <c r="C924" s="2" t="s">
        <v>1392</v>
      </c>
      <c r="D924" s="1">
        <v>12</v>
      </c>
      <c r="E924" s="2" t="str">
        <f t="shared" si="857"/>
        <v>12_Rajiformes</v>
      </c>
      <c r="F924" s="2" t="s">
        <v>1705</v>
      </c>
      <c r="G924" s="2" t="s">
        <v>2038</v>
      </c>
      <c r="H924" s="2" t="s">
        <v>2231</v>
      </c>
      <c r="I924" s="2" t="s">
        <v>2244</v>
      </c>
      <c r="J924" s="2" t="s">
        <v>2245</v>
      </c>
      <c r="K924" s="19" t="str">
        <f t="shared" si="1006"/>
        <v>Psammobatis scobina</v>
      </c>
      <c r="L924" s="20">
        <f>VLOOKUP($K924,GlobSheetPaste!$H$3:$P$1269,2,FALSE)</f>
        <v>63140</v>
      </c>
      <c r="M924" s="20">
        <f>VLOOKUP($K924,GlobSheetPaste!$H$3:$P$1269,3,FALSE)</f>
        <v>124462480</v>
      </c>
      <c r="N924" s="20" t="str">
        <f>VLOOKUP($K924,GlobSheetPaste!$H$3:$P$1269,4,FALSE)</f>
        <v>published</v>
      </c>
      <c r="O924" s="20" t="str">
        <f>VLOOKUP($K924,GlobSheetPaste!$H$3:$P$1269,5,FALSE)</f>
        <v>DD</v>
      </c>
      <c r="P924" s="20">
        <f>VLOOKUP($K924,GlobSheetPaste!$H$3:$P$1269,6,FALSE)</f>
        <v>2007</v>
      </c>
      <c r="Q924" s="20" t="str">
        <f>VLOOKUP($K924,GlobSheetPaste!$H$3:$P$1269,7,FALSE)</f>
        <v>LC</v>
      </c>
      <c r="R924" s="20" t="str">
        <f>VLOOKUP($K924,GlobSheetPaste!$H$3:$P$1269,8,FALSE)</f>
        <v>NA</v>
      </c>
      <c r="S924" s="20" t="str">
        <f t="shared" si="1031"/>
        <v>non-genuine change</v>
      </c>
      <c r="T924" s="20" t="b">
        <f t="shared" si="859"/>
        <v>0</v>
      </c>
      <c r="U924" s="22">
        <f>VLOOKUP($K924,GlobSheetPaste!$H$3:$P$1269,9,FALSE)</f>
        <v>43891</v>
      </c>
      <c r="V924" s="19">
        <v>30</v>
      </c>
      <c r="W924" s="19">
        <v>450</v>
      </c>
      <c r="X924" s="2" t="b">
        <f t="shared" ref="X924:Y924" si="1034">ISNUMBER(V924)</f>
        <v>1</v>
      </c>
      <c r="Y924" s="2" t="b">
        <f t="shared" si="1034"/>
        <v>1</v>
      </c>
      <c r="Z924" s="2" t="s">
        <v>89</v>
      </c>
      <c r="AB924" s="2" t="s">
        <v>278</v>
      </c>
      <c r="AC924" s="24" t="str">
        <f ca="1">IFERROR(__xludf.DUMMYFUNCTION("SPLIT(AB924,""_"")"),"Deepwater")</f>
        <v>Deepwater</v>
      </c>
      <c r="AD924" s="24" t="str">
        <f ca="1">IFERROR(__xludf.DUMMYFUNCTION("""COMPUTED_VALUE"""),"Coastal")</f>
        <v>Coastal</v>
      </c>
      <c r="AE924" s="24">
        <f>VLOOKUP(J924,rangearea210527!$B$2:$C$1159,2,TRUE)</f>
        <v>102110.0361</v>
      </c>
      <c r="AF924" s="26" t="s">
        <v>118</v>
      </c>
      <c r="AG924" s="26">
        <v>50</v>
      </c>
      <c r="AH924" s="26" t="s">
        <v>84</v>
      </c>
      <c r="AI924" s="26" t="s">
        <v>98</v>
      </c>
      <c r="AJ924" s="27" t="s">
        <v>1710</v>
      </c>
      <c r="AK924" s="27"/>
      <c r="AL924" s="26"/>
      <c r="AM924" s="26">
        <v>1</v>
      </c>
      <c r="AN924" s="26">
        <v>0</v>
      </c>
      <c r="AO924" s="29">
        <v>0</v>
      </c>
      <c r="AP924" s="30"/>
      <c r="AQ924" s="30"/>
      <c r="AR924" s="30"/>
      <c r="AS924" s="1">
        <v>0</v>
      </c>
      <c r="AU924" s="1"/>
      <c r="AV924" s="1"/>
      <c r="AW924" s="1">
        <v>1</v>
      </c>
      <c r="AX924" s="1">
        <v>1</v>
      </c>
      <c r="AY924" s="1">
        <v>1</v>
      </c>
      <c r="BC924" s="1">
        <v>1</v>
      </c>
      <c r="BH924" s="1">
        <v>1</v>
      </c>
      <c r="BJ924" s="1">
        <v>1</v>
      </c>
      <c r="BL924" s="1">
        <v>1</v>
      </c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>
        <v>0</v>
      </c>
    </row>
    <row r="925" spans="1:75" ht="15.75" hidden="1" customHeight="1" x14ac:dyDescent="0.3">
      <c r="A925" s="2">
        <v>916</v>
      </c>
      <c r="B925" s="2">
        <v>1</v>
      </c>
      <c r="C925" s="2" t="s">
        <v>1392</v>
      </c>
      <c r="D925" s="1">
        <v>12</v>
      </c>
      <c r="E925" s="2" t="str">
        <f t="shared" si="857"/>
        <v>12_Rajiformes</v>
      </c>
      <c r="F925" s="2" t="s">
        <v>1705</v>
      </c>
      <c r="G925" s="2" t="s">
        <v>2038</v>
      </c>
      <c r="H925" s="2" t="s">
        <v>2246</v>
      </c>
      <c r="I925" s="2" t="s">
        <v>2247</v>
      </c>
      <c r="J925" s="2" t="s">
        <v>2248</v>
      </c>
      <c r="K925" s="19" t="str">
        <f t="shared" si="1006"/>
        <v>Pseudoraja fischeri</v>
      </c>
      <c r="L925" s="20">
        <f>VLOOKUP($K925,GlobSheetPaste!$H$3:$P$1269,2,FALSE)</f>
        <v>161440</v>
      </c>
      <c r="M925" s="20">
        <f>VLOOKUP($K925,GlobSheetPaste!$H$3:$P$1269,3,FALSE)</f>
        <v>124485912</v>
      </c>
      <c r="N925" s="20" t="str">
        <f>VLOOKUP($K925,GlobSheetPaste!$H$3:$P$1269,4,FALSE)</f>
        <v>published</v>
      </c>
      <c r="O925" s="20" t="str">
        <f>VLOOKUP($K925,GlobSheetPaste!$H$3:$P$1269,5,FALSE)</f>
        <v>DD</v>
      </c>
      <c r="P925" s="20">
        <f>VLOOKUP($K925,GlobSheetPaste!$H$3:$P$1269,6,FALSE)</f>
        <v>2008</v>
      </c>
      <c r="Q925" s="20" t="str">
        <f>VLOOKUP($K925,GlobSheetPaste!$H$3:$P$1269,7,FALSE)</f>
        <v>LC</v>
      </c>
      <c r="R925" s="20" t="str">
        <f>VLOOKUP($K925,GlobSheetPaste!$H$3:$P$1269,8,FALSE)</f>
        <v>NA</v>
      </c>
      <c r="S925" s="20" t="str">
        <f t="shared" si="1031"/>
        <v>non-genuine change</v>
      </c>
      <c r="T925" s="20" t="b">
        <f t="shared" si="859"/>
        <v>0</v>
      </c>
      <c r="U925" s="22">
        <f>VLOOKUP($K925,GlobSheetPaste!$H$3:$P$1269,9,FALSE)</f>
        <v>43891</v>
      </c>
      <c r="V925" s="19">
        <v>410</v>
      </c>
      <c r="W925" s="19">
        <v>576</v>
      </c>
      <c r="X925" s="2" t="b">
        <f t="shared" ref="X925:Y925" si="1035">ISNUMBER(V925)</f>
        <v>1</v>
      </c>
      <c r="Y925" s="2" t="b">
        <f t="shared" si="1035"/>
        <v>1</v>
      </c>
      <c r="Z925" s="2" t="s">
        <v>1960</v>
      </c>
      <c r="AB925" s="2" t="s">
        <v>178</v>
      </c>
      <c r="AC925" s="24" t="str">
        <f ca="1">IFERROR(__xludf.DUMMYFUNCTION("SPLIT(AB925,""_"")"),"Deepwater")</f>
        <v>Deepwater</v>
      </c>
      <c r="AD925" s="24"/>
      <c r="AE925" s="24">
        <f>VLOOKUP(J925,rangearea210527!$B$2:$C$1159,2,TRUE)</f>
        <v>4899.1143949999996</v>
      </c>
      <c r="AF925" s="26" t="s">
        <v>118</v>
      </c>
      <c r="AG925" s="26">
        <v>58</v>
      </c>
      <c r="AH925" s="26" t="s">
        <v>84</v>
      </c>
      <c r="AI925" s="26" t="s">
        <v>98</v>
      </c>
      <c r="AJ925" s="27" t="s">
        <v>1710</v>
      </c>
      <c r="AK925" s="27"/>
      <c r="AL925" s="26"/>
      <c r="AM925" s="26">
        <v>1</v>
      </c>
      <c r="AN925" s="26">
        <v>0</v>
      </c>
      <c r="AO925" s="29">
        <v>0</v>
      </c>
      <c r="AP925" s="30"/>
      <c r="AQ925" s="30"/>
      <c r="AR925" s="30"/>
      <c r="AS925" s="1">
        <v>0</v>
      </c>
      <c r="AU925" s="1"/>
      <c r="AV925" s="1">
        <v>1</v>
      </c>
      <c r="AW925" s="1">
        <v>0</v>
      </c>
      <c r="AX925" s="1">
        <v>0</v>
      </c>
      <c r="AY925" s="1">
        <v>1</v>
      </c>
      <c r="BC925" s="1">
        <v>1</v>
      </c>
      <c r="BH925" s="1">
        <v>1</v>
      </c>
      <c r="BJ925" s="1">
        <v>1</v>
      </c>
      <c r="BL925" s="1">
        <v>1</v>
      </c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>
        <v>0</v>
      </c>
    </row>
    <row r="926" spans="1:75" ht="15.75" hidden="1" customHeight="1" x14ac:dyDescent="0.3">
      <c r="A926" s="2">
        <v>917</v>
      </c>
      <c r="B926" s="2">
        <v>1</v>
      </c>
      <c r="C926" s="2" t="s">
        <v>1392</v>
      </c>
      <c r="D926" s="1">
        <v>12</v>
      </c>
      <c r="E926" s="2" t="str">
        <f t="shared" si="857"/>
        <v>12_Rajiformes</v>
      </c>
      <c r="F926" s="2" t="s">
        <v>1705</v>
      </c>
      <c r="G926" s="2" t="s">
        <v>2038</v>
      </c>
      <c r="H926" s="2" t="s">
        <v>2249</v>
      </c>
      <c r="I926" s="2" t="s">
        <v>2250</v>
      </c>
      <c r="J926" s="2" t="s">
        <v>2251</v>
      </c>
      <c r="K926" s="19" t="str">
        <f t="shared" si="1006"/>
        <v>Rhinoraja kujiensis</v>
      </c>
      <c r="L926" s="20">
        <f>VLOOKUP($K926,GlobSheetPaste!$H$3:$P$1269,2,FALSE)</f>
        <v>161534</v>
      </c>
      <c r="M926" s="20">
        <f>VLOOKUP($K926,GlobSheetPaste!$H$3:$P$1269,3,FALSE)</f>
        <v>124501763</v>
      </c>
      <c r="N926" s="20" t="str">
        <f>VLOOKUP($K926,GlobSheetPaste!$H$3:$P$1269,4,FALSE)</f>
        <v>published</v>
      </c>
      <c r="O926" s="20" t="str">
        <f>VLOOKUP($K926,GlobSheetPaste!$H$3:$P$1269,5,FALSE)</f>
        <v>LC</v>
      </c>
      <c r="P926" s="20">
        <f>VLOOKUP($K926,GlobSheetPaste!$H$3:$P$1269,6,FALSE)</f>
        <v>2007</v>
      </c>
      <c r="Q926" s="20" t="str">
        <f>VLOOKUP($K926,GlobSheetPaste!$H$3:$P$1269,7,FALSE)</f>
        <v>LC</v>
      </c>
      <c r="R926" s="20" t="str">
        <f>VLOOKUP($K926,GlobSheetPaste!$H$3:$P$1269,8,FALSE)</f>
        <v>NA</v>
      </c>
      <c r="S926" s="20" t="str">
        <f t="shared" si="1031"/>
        <v>NoChange</v>
      </c>
      <c r="T926" s="20" t="b">
        <f t="shared" si="859"/>
        <v>0</v>
      </c>
      <c r="U926" s="22">
        <f>VLOOKUP($K926,GlobSheetPaste!$H$3:$P$1269,9,FALSE)</f>
        <v>43891</v>
      </c>
      <c r="V926" s="19">
        <v>450</v>
      </c>
      <c r="W926" s="19">
        <v>1000</v>
      </c>
      <c r="X926" s="2" t="b">
        <f t="shared" ref="X926:Y926" si="1036">ISNUMBER(V926)</f>
        <v>1</v>
      </c>
      <c r="Y926" s="2" t="b">
        <f t="shared" si="1036"/>
        <v>1</v>
      </c>
      <c r="Z926" s="2" t="s">
        <v>89</v>
      </c>
      <c r="AB926" s="2" t="s">
        <v>178</v>
      </c>
      <c r="AC926" s="24" t="str">
        <f ca="1">IFERROR(__xludf.DUMMYFUNCTION("SPLIT(AB926,""_"")"),"Deepwater")</f>
        <v>Deepwater</v>
      </c>
      <c r="AD926" s="24"/>
      <c r="AE926" s="24">
        <f>VLOOKUP(J926,rangearea210527!$B$2:$C$1159,2,TRUE)</f>
        <v>98144.180999999997</v>
      </c>
      <c r="AF926" s="26" t="s">
        <v>118</v>
      </c>
      <c r="AG926" s="26">
        <v>104</v>
      </c>
      <c r="AH926" s="26" t="s">
        <v>84</v>
      </c>
      <c r="AI926" s="26" t="s">
        <v>91</v>
      </c>
      <c r="AJ926" s="27" t="s">
        <v>1713</v>
      </c>
      <c r="AK926" s="27"/>
      <c r="AL926" s="26">
        <v>7.4</v>
      </c>
      <c r="AM926" s="26">
        <v>1</v>
      </c>
      <c r="AN926" s="26">
        <v>0</v>
      </c>
      <c r="AO926" s="29">
        <v>0</v>
      </c>
      <c r="AP926" s="30"/>
      <c r="AQ926" s="30"/>
      <c r="AR926" s="30"/>
      <c r="AS926" s="1">
        <v>0</v>
      </c>
      <c r="AU926" s="1"/>
      <c r="AV926" s="1"/>
      <c r="AW926" s="1">
        <v>0</v>
      </c>
      <c r="AX926" s="1">
        <v>0</v>
      </c>
      <c r="AY926" s="1">
        <v>1</v>
      </c>
      <c r="BC926" s="1">
        <v>1</v>
      </c>
      <c r="BH926" s="1">
        <v>1</v>
      </c>
      <c r="BJ926" s="1">
        <v>1</v>
      </c>
      <c r="BL926" s="1">
        <v>1</v>
      </c>
      <c r="BM926" s="1"/>
      <c r="BN926" s="1"/>
      <c r="BO926" s="1"/>
      <c r="BP926" s="1"/>
      <c r="BQ926" s="1"/>
      <c r="BR926" s="1"/>
      <c r="BS926" s="1"/>
      <c r="BT926" s="1"/>
      <c r="BU926" s="1"/>
      <c r="BV926" s="1">
        <v>1</v>
      </c>
      <c r="BW926" s="1">
        <v>0</v>
      </c>
    </row>
    <row r="927" spans="1:75" ht="15.75" hidden="1" customHeight="1" x14ac:dyDescent="0.3">
      <c r="A927" s="2">
        <v>918</v>
      </c>
      <c r="B927" s="2">
        <v>1</v>
      </c>
      <c r="C927" s="2" t="s">
        <v>1392</v>
      </c>
      <c r="D927" s="1">
        <v>12</v>
      </c>
      <c r="E927" s="2" t="str">
        <f t="shared" si="857"/>
        <v>12_Rajiformes</v>
      </c>
      <c r="F927" s="2" t="s">
        <v>1705</v>
      </c>
      <c r="G927" s="2" t="s">
        <v>2038</v>
      </c>
      <c r="H927" s="2" t="s">
        <v>2249</v>
      </c>
      <c r="I927" s="2" t="s">
        <v>2098</v>
      </c>
      <c r="J927" s="2" t="s">
        <v>2252</v>
      </c>
      <c r="K927" s="19" t="str">
        <f t="shared" si="1006"/>
        <v>Rhinoraja longicauda</v>
      </c>
      <c r="L927" s="20">
        <f>VLOOKUP($K927,GlobSheetPaste!$H$3:$P$1269,2,FALSE)</f>
        <v>161575</v>
      </c>
      <c r="M927" s="20">
        <f>VLOOKUP($K927,GlobSheetPaste!$H$3:$P$1269,3,FALSE)</f>
        <v>124509549</v>
      </c>
      <c r="N927" s="20" t="str">
        <f>VLOOKUP($K927,GlobSheetPaste!$H$3:$P$1269,4,FALSE)</f>
        <v>published</v>
      </c>
      <c r="O927" s="20" t="str">
        <f>VLOOKUP($K927,GlobSheetPaste!$H$3:$P$1269,5,FALSE)</f>
        <v>LC</v>
      </c>
      <c r="P927" s="20">
        <f>VLOOKUP($K927,GlobSheetPaste!$H$3:$P$1269,6,FALSE)</f>
        <v>2004</v>
      </c>
      <c r="Q927" s="20" t="str">
        <f>VLOOKUP($K927,GlobSheetPaste!$H$3:$P$1269,7,FALSE)</f>
        <v>NT</v>
      </c>
      <c r="R927" s="20" t="str">
        <f>VLOOKUP($K927,GlobSheetPaste!$H$3:$P$1269,8,FALSE)</f>
        <v>A2d</v>
      </c>
      <c r="S927" s="20" t="str">
        <f t="shared" si="1031"/>
        <v>non-genuine change</v>
      </c>
      <c r="T927" s="20" t="b">
        <f t="shared" si="859"/>
        <v>0</v>
      </c>
      <c r="U927" s="22">
        <f>VLOOKUP($K927,GlobSheetPaste!$H$3:$P$1269,9,FALSE)</f>
        <v>43891</v>
      </c>
      <c r="V927" s="19">
        <v>300</v>
      </c>
      <c r="W927" s="19">
        <v>1000</v>
      </c>
      <c r="X927" s="2" t="b">
        <f t="shared" ref="X927:Y927" si="1037">ISNUMBER(V927)</f>
        <v>1</v>
      </c>
      <c r="Y927" s="2" t="b">
        <f t="shared" si="1037"/>
        <v>1</v>
      </c>
      <c r="Z927" s="2" t="s">
        <v>89</v>
      </c>
      <c r="AB927" s="2" t="s">
        <v>178</v>
      </c>
      <c r="AC927" s="24" t="str">
        <f ca="1">IFERROR(__xludf.DUMMYFUNCTION("SPLIT(AB927,""_"")"),"Deepwater")</f>
        <v>Deepwater</v>
      </c>
      <c r="AD927" s="24"/>
      <c r="AE927" s="24">
        <f>VLOOKUP(J927,rangearea210527!$B$2:$C$1159,2,TRUE)</f>
        <v>7138.3982980000001</v>
      </c>
      <c r="AF927" s="26" t="s">
        <v>118</v>
      </c>
      <c r="AG927" s="26">
        <v>69</v>
      </c>
      <c r="AH927" s="26" t="s">
        <v>84</v>
      </c>
      <c r="AI927" s="26" t="s">
        <v>98</v>
      </c>
      <c r="AJ927" s="27" t="s">
        <v>1710</v>
      </c>
      <c r="AK927" s="27"/>
      <c r="AL927" s="26" t="s">
        <v>267</v>
      </c>
      <c r="AM927" s="26">
        <v>1</v>
      </c>
      <c r="AN927" s="26">
        <v>0</v>
      </c>
      <c r="AO927" s="29">
        <v>0</v>
      </c>
      <c r="AP927" s="30"/>
      <c r="AQ927" s="30"/>
      <c r="AR927" s="30"/>
      <c r="AS927" s="1">
        <v>0</v>
      </c>
      <c r="AU927" s="1"/>
      <c r="AV927" s="1"/>
      <c r="AW927" s="1">
        <v>0</v>
      </c>
      <c r="AX927" s="1">
        <v>0</v>
      </c>
      <c r="AY927" s="1">
        <v>1</v>
      </c>
      <c r="BC927" s="1">
        <v>1</v>
      </c>
      <c r="BH927" s="1">
        <v>1</v>
      </c>
      <c r="BJ927" s="1">
        <v>1</v>
      </c>
      <c r="BK927" s="1"/>
      <c r="BL927" s="1">
        <v>1</v>
      </c>
      <c r="BM927" s="1"/>
      <c r="BN927" s="1"/>
      <c r="BO927" s="1"/>
      <c r="BP927" s="1"/>
      <c r="BQ927" s="1"/>
      <c r="BR927" s="1"/>
      <c r="BS927" s="1"/>
      <c r="BT927" s="1"/>
      <c r="BU927" s="1"/>
      <c r="BV927" s="1">
        <v>1</v>
      </c>
      <c r="BW927" s="1">
        <v>0</v>
      </c>
    </row>
    <row r="928" spans="1:75" ht="15.75" hidden="1" customHeight="1" x14ac:dyDescent="0.3">
      <c r="A928" s="2">
        <v>919</v>
      </c>
      <c r="B928" s="2">
        <v>1</v>
      </c>
      <c r="C928" s="2" t="s">
        <v>1392</v>
      </c>
      <c r="D928" s="1">
        <v>12</v>
      </c>
      <c r="E928" s="2" t="str">
        <f t="shared" si="857"/>
        <v>12_Rajiformes</v>
      </c>
      <c r="F928" s="2" t="s">
        <v>1705</v>
      </c>
      <c r="G928" s="2" t="s">
        <v>2038</v>
      </c>
      <c r="H928" s="2" t="s">
        <v>2249</v>
      </c>
      <c r="I928" s="2" t="s">
        <v>2253</v>
      </c>
      <c r="J928" s="2" t="s">
        <v>2254</v>
      </c>
      <c r="K928" s="19" t="str">
        <f t="shared" si="1006"/>
        <v>Rhinoraja odai</v>
      </c>
      <c r="L928" s="20">
        <f>VLOOKUP($K928,GlobSheetPaste!$H$3:$P$1269,2,FALSE)</f>
        <v>161742</v>
      </c>
      <c r="M928" s="20">
        <f>VLOOKUP($K928,GlobSheetPaste!$H$3:$P$1269,3,FALSE)</f>
        <v>124536777</v>
      </c>
      <c r="N928" s="20" t="str">
        <f>VLOOKUP($K928,GlobSheetPaste!$H$3:$P$1269,4,FALSE)</f>
        <v>published</v>
      </c>
      <c r="O928" s="20" t="str">
        <f>VLOOKUP($K928,GlobSheetPaste!$H$3:$P$1269,5,FALSE)</f>
        <v>LC</v>
      </c>
      <c r="P928" s="20">
        <f>VLOOKUP($K928,GlobSheetPaste!$H$3:$P$1269,6,FALSE)</f>
        <v>2004</v>
      </c>
      <c r="Q928" s="20" t="str">
        <f>VLOOKUP($K928,GlobSheetPaste!$H$3:$P$1269,7,FALSE)</f>
        <v>LC</v>
      </c>
      <c r="R928" s="20" t="str">
        <f>VLOOKUP($K928,GlobSheetPaste!$H$3:$P$1269,8,FALSE)</f>
        <v>NA</v>
      </c>
      <c r="S928" s="20" t="str">
        <f t="shared" si="1031"/>
        <v>NoChange</v>
      </c>
      <c r="T928" s="20" t="b">
        <f t="shared" si="859"/>
        <v>0</v>
      </c>
      <c r="U928" s="22">
        <f>VLOOKUP($K928,GlobSheetPaste!$H$3:$P$1269,9,FALSE)</f>
        <v>43891</v>
      </c>
      <c r="V928" s="19">
        <v>300</v>
      </c>
      <c r="W928" s="19">
        <v>870</v>
      </c>
      <c r="X928" s="2" t="b">
        <f t="shared" ref="X928:Y928" si="1038">ISNUMBER(V928)</f>
        <v>1</v>
      </c>
      <c r="Y928" s="2" t="b">
        <f t="shared" si="1038"/>
        <v>1</v>
      </c>
      <c r="Z928" s="2" t="s">
        <v>89</v>
      </c>
      <c r="AB928" s="2" t="s">
        <v>178</v>
      </c>
      <c r="AC928" s="24" t="str">
        <f ca="1">IFERROR(__xludf.DUMMYFUNCTION("SPLIT(AB928,""_"")"),"Deepwater")</f>
        <v>Deepwater</v>
      </c>
      <c r="AD928" s="24"/>
      <c r="AE928" s="24">
        <f>VLOOKUP(J928,rangearea210527!$B$2:$C$1159,2,TRUE)</f>
        <v>18850.80415</v>
      </c>
      <c r="AF928" s="26" t="s">
        <v>118</v>
      </c>
      <c r="AG928" s="26">
        <v>60</v>
      </c>
      <c r="AH928" s="26" t="s">
        <v>84</v>
      </c>
      <c r="AI928" s="26" t="s">
        <v>98</v>
      </c>
      <c r="AJ928" s="27" t="s">
        <v>1710</v>
      </c>
      <c r="AK928" s="27"/>
      <c r="AL928" s="26"/>
      <c r="AM928" s="26">
        <v>1</v>
      </c>
      <c r="AN928" s="26">
        <v>0</v>
      </c>
      <c r="AO928" s="29">
        <v>0</v>
      </c>
      <c r="AP928" s="30"/>
      <c r="AQ928" s="30"/>
      <c r="AR928" s="30"/>
      <c r="AS928" s="1">
        <v>0</v>
      </c>
      <c r="AU928" s="1"/>
      <c r="AV928" s="1"/>
      <c r="AW928" s="1">
        <v>0</v>
      </c>
      <c r="AX928" s="1">
        <v>0</v>
      </c>
      <c r="AY928" s="1">
        <v>1</v>
      </c>
      <c r="BC928" s="1">
        <v>1</v>
      </c>
      <c r="BH928" s="1">
        <v>1</v>
      </c>
      <c r="BJ928" s="1">
        <v>1</v>
      </c>
      <c r="BL928" s="1">
        <v>1</v>
      </c>
      <c r="BM928" s="1"/>
      <c r="BN928" s="1"/>
      <c r="BO928" s="1"/>
      <c r="BP928" s="1"/>
      <c r="BQ928" s="1"/>
      <c r="BR928" s="1"/>
      <c r="BS928" s="1"/>
      <c r="BT928" s="1"/>
      <c r="BU928" s="1"/>
      <c r="BV928" s="1">
        <v>1</v>
      </c>
      <c r="BW928" s="1">
        <v>0</v>
      </c>
    </row>
    <row r="929" spans="1:75" ht="15.75" hidden="1" customHeight="1" x14ac:dyDescent="0.3">
      <c r="A929" s="2">
        <v>920</v>
      </c>
      <c r="B929" s="2">
        <v>1</v>
      </c>
      <c r="C929" s="2" t="s">
        <v>1392</v>
      </c>
      <c r="D929" s="1">
        <v>12</v>
      </c>
      <c r="E929" s="2" t="str">
        <f t="shared" si="857"/>
        <v>12_Rajiformes</v>
      </c>
      <c r="F929" s="2" t="s">
        <v>1705</v>
      </c>
      <c r="G929" s="2" t="s">
        <v>2038</v>
      </c>
      <c r="H929" s="2" t="s">
        <v>2255</v>
      </c>
      <c r="I929" s="2" t="s">
        <v>2256</v>
      </c>
      <c r="J929" s="2" t="s">
        <v>2257</v>
      </c>
      <c r="K929" s="19" t="str">
        <f t="shared" si="1006"/>
        <v>Rioraja agassizii</v>
      </c>
      <c r="L929" s="20">
        <f>VLOOKUP($K929,GlobSheetPaste!$H$3:$P$1269,2,FALSE)</f>
        <v>63109</v>
      </c>
      <c r="M929" s="20">
        <f>VLOOKUP($K929,GlobSheetPaste!$H$3:$P$1269,3,FALSE)</f>
        <v>3118640</v>
      </c>
      <c r="N929" s="20" t="str">
        <f>VLOOKUP($K929,GlobSheetPaste!$H$3:$P$1269,4,FALSE)</f>
        <v>published</v>
      </c>
      <c r="O929" s="20" t="str">
        <f>VLOOKUP($K929,GlobSheetPaste!$H$3:$P$1269,5,FALSE)</f>
        <v>VU</v>
      </c>
      <c r="P929" s="20">
        <f>VLOOKUP($K929,GlobSheetPaste!$H$3:$P$1269,6,FALSE)</f>
        <v>2007</v>
      </c>
      <c r="Q929" s="20" t="str">
        <f>VLOOKUP($K929,GlobSheetPaste!$H$3:$P$1269,7,FALSE)</f>
        <v>VU</v>
      </c>
      <c r="R929" s="20" t="str">
        <f>VLOOKUP($K929,GlobSheetPaste!$H$3:$P$1269,8,FALSE)</f>
        <v>A2bd</v>
      </c>
      <c r="S929" s="20" t="str">
        <f t="shared" si="1031"/>
        <v>NoChange</v>
      </c>
      <c r="T929" s="20" t="b">
        <f t="shared" si="859"/>
        <v>0</v>
      </c>
      <c r="U929" s="22">
        <f>VLOOKUP($K929,GlobSheetPaste!$H$3:$P$1269,9,FALSE)</f>
        <v>43891</v>
      </c>
      <c r="V929" s="19">
        <v>5</v>
      </c>
      <c r="W929" s="19">
        <v>600</v>
      </c>
      <c r="X929" s="2" t="b">
        <f t="shared" ref="X929:Y929" si="1039">ISNUMBER(V929)</f>
        <v>1</v>
      </c>
      <c r="Y929" s="2" t="b">
        <f t="shared" si="1039"/>
        <v>1</v>
      </c>
      <c r="Z929" s="2" t="s">
        <v>89</v>
      </c>
      <c r="AB929" s="2" t="s">
        <v>95</v>
      </c>
      <c r="AC929" s="24" t="str">
        <f ca="1">IFERROR(__xludf.DUMMYFUNCTION("SPLIT(AB929,""_"")"),"Coastal")</f>
        <v>Coastal</v>
      </c>
      <c r="AD929" s="24" t="str">
        <f ca="1">IFERROR(__xludf.DUMMYFUNCTION("""COMPUTED_VALUE"""),"Deepwater")</f>
        <v>Deepwater</v>
      </c>
      <c r="AE929" s="24">
        <f>VLOOKUP(J929,rangearea210527!$B$2:$C$1159,2,TRUE)</f>
        <v>649065.36170000001</v>
      </c>
      <c r="AF929" s="26"/>
      <c r="AG929" s="26">
        <v>71</v>
      </c>
      <c r="AH929" s="26" t="s">
        <v>84</v>
      </c>
      <c r="AI929" s="26" t="s">
        <v>98</v>
      </c>
      <c r="AJ929" s="27" t="s">
        <v>1710</v>
      </c>
      <c r="AK929" s="27"/>
      <c r="AL929" s="26">
        <v>8</v>
      </c>
      <c r="AM929" s="26">
        <v>0</v>
      </c>
      <c r="AN929" s="26">
        <v>0</v>
      </c>
      <c r="AO929" s="29">
        <v>0</v>
      </c>
      <c r="AP929" s="30"/>
      <c r="AQ929" s="30"/>
      <c r="AR929" s="30"/>
      <c r="AS929" s="1">
        <v>0</v>
      </c>
      <c r="AU929" s="1">
        <v>1</v>
      </c>
      <c r="AV929" s="1"/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B929" s="1">
        <v>1</v>
      </c>
      <c r="BJ929" s="1">
        <v>1</v>
      </c>
      <c r="BK929" s="1">
        <v>1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>
        <v>0</v>
      </c>
    </row>
    <row r="930" spans="1:75" ht="15.75" hidden="1" customHeight="1" x14ac:dyDescent="0.3">
      <c r="A930" s="2">
        <v>921</v>
      </c>
      <c r="B930" s="2">
        <v>1</v>
      </c>
      <c r="C930" s="2" t="s">
        <v>1392</v>
      </c>
      <c r="D930" s="1">
        <v>12</v>
      </c>
      <c r="E930" s="2" t="str">
        <f t="shared" si="857"/>
        <v>12_Rajiformes</v>
      </c>
      <c r="F930" s="2" t="s">
        <v>1705</v>
      </c>
      <c r="G930" s="2" t="s">
        <v>2038</v>
      </c>
      <c r="H930" s="2" t="s">
        <v>2258</v>
      </c>
      <c r="I930" s="2" t="s">
        <v>2259</v>
      </c>
      <c r="J930" s="2" t="s">
        <v>2260</v>
      </c>
      <c r="K930" s="19" t="str">
        <f t="shared" si="1006"/>
        <v>Sympterygia acuta</v>
      </c>
      <c r="L930" s="20">
        <f>VLOOKUP($K930,GlobSheetPaste!$H$3:$P$1269,2,FALSE)</f>
        <v>44642</v>
      </c>
      <c r="M930" s="20">
        <f>VLOOKUP($K930,GlobSheetPaste!$H$3:$P$1269,3,FALSE)</f>
        <v>2998643</v>
      </c>
      <c r="N930" s="20" t="str">
        <f>VLOOKUP($K930,GlobSheetPaste!$H$3:$P$1269,4,FALSE)</f>
        <v>published</v>
      </c>
      <c r="O930" s="20" t="str">
        <f>VLOOKUP($K930,GlobSheetPaste!$H$3:$P$1269,5,FALSE)</f>
        <v>VU</v>
      </c>
      <c r="P930" s="20">
        <f>VLOOKUP($K930,GlobSheetPaste!$H$3:$P$1269,6,FALSE)</f>
        <v>2007</v>
      </c>
      <c r="Q930" s="20" t="str">
        <f>VLOOKUP($K930,GlobSheetPaste!$H$3:$P$1269,7,FALSE)</f>
        <v>CR</v>
      </c>
      <c r="R930" s="20" t="str">
        <f>VLOOKUP($K930,GlobSheetPaste!$H$3:$P$1269,8,FALSE)</f>
        <v>A2bd</v>
      </c>
      <c r="S930" s="20" t="str">
        <f t="shared" si="1031"/>
        <v>non-genuine change</v>
      </c>
      <c r="T930" s="20" t="b">
        <f t="shared" si="859"/>
        <v>0</v>
      </c>
      <c r="U930" s="22">
        <f>VLOOKUP($K930,GlobSheetPaste!$H$3:$P$1269,9,FALSE)</f>
        <v>43891</v>
      </c>
      <c r="V930" s="19">
        <v>0</v>
      </c>
      <c r="W930" s="19">
        <v>190</v>
      </c>
      <c r="X930" s="2" t="b">
        <f t="shared" ref="X930:Y930" si="1040">ISNUMBER(V930)</f>
        <v>1</v>
      </c>
      <c r="Y930" s="2" t="b">
        <f t="shared" si="1040"/>
        <v>1</v>
      </c>
      <c r="Z930" s="2" t="s">
        <v>2046</v>
      </c>
      <c r="AB930" s="2" t="s">
        <v>83</v>
      </c>
      <c r="AC930" s="24" t="str">
        <f ca="1">IFERROR(__xludf.DUMMYFUNCTION("SPLIT(AB930,""_"")"),"Coastal")</f>
        <v>Coastal</v>
      </c>
      <c r="AD930" s="24"/>
      <c r="AE930" s="24">
        <f>VLOOKUP(J930,rangearea210527!$B$2:$C$1159,2,TRUE)</f>
        <v>478915.1986</v>
      </c>
      <c r="AF930" s="26"/>
      <c r="AG930" s="26">
        <v>62</v>
      </c>
      <c r="AH930" s="26" t="s">
        <v>84</v>
      </c>
      <c r="AI930" s="26" t="s">
        <v>98</v>
      </c>
      <c r="AJ930" s="27" t="s">
        <v>1710</v>
      </c>
      <c r="AK930" s="27"/>
      <c r="AL930" s="26">
        <v>13.5</v>
      </c>
      <c r="AM930" s="26">
        <v>0</v>
      </c>
      <c r="AN930" s="26">
        <v>0</v>
      </c>
      <c r="AO930" s="29">
        <v>0</v>
      </c>
      <c r="AP930" s="30"/>
      <c r="AQ930" s="30"/>
      <c r="AR930" s="30"/>
      <c r="AS930" s="1">
        <v>0</v>
      </c>
      <c r="AU930" s="1">
        <v>1</v>
      </c>
      <c r="AV930" s="1"/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B930" s="1">
        <v>1</v>
      </c>
      <c r="BJ930" s="1">
        <v>1</v>
      </c>
      <c r="BK930" s="1">
        <v>1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>
        <v>0</v>
      </c>
    </row>
    <row r="931" spans="1:75" ht="15.75" hidden="1" customHeight="1" x14ac:dyDescent="0.3">
      <c r="A931" s="2">
        <v>922</v>
      </c>
      <c r="B931" s="2">
        <v>1</v>
      </c>
      <c r="C931" s="2" t="s">
        <v>1392</v>
      </c>
      <c r="D931" s="1">
        <v>12</v>
      </c>
      <c r="E931" s="2" t="str">
        <f t="shared" si="857"/>
        <v>12_Rajiformes</v>
      </c>
      <c r="F931" s="2" t="s">
        <v>1705</v>
      </c>
      <c r="G931" s="2" t="s">
        <v>2038</v>
      </c>
      <c r="H931" s="2" t="s">
        <v>2258</v>
      </c>
      <c r="I931" s="2" t="s">
        <v>2261</v>
      </c>
      <c r="J931" s="2" t="s">
        <v>2262</v>
      </c>
      <c r="K931" s="19" t="str">
        <f t="shared" si="1006"/>
        <v>Sympterygia bonapartii</v>
      </c>
      <c r="L931" s="20">
        <f>VLOOKUP($K931,GlobSheetPaste!$H$3:$P$1269,2,FALSE)</f>
        <v>44597</v>
      </c>
      <c r="M931" s="20">
        <f>VLOOKUP($K931,GlobSheetPaste!$H$3:$P$1269,3,FALSE)</f>
        <v>2997866</v>
      </c>
      <c r="N931" s="20" t="str">
        <f>VLOOKUP($K931,GlobSheetPaste!$H$3:$P$1269,4,FALSE)</f>
        <v>published</v>
      </c>
      <c r="O931" s="20" t="str">
        <f>VLOOKUP($K931,GlobSheetPaste!$H$3:$P$1269,5,FALSE)</f>
        <v>DD</v>
      </c>
      <c r="P931" s="20">
        <f>VLOOKUP($K931,GlobSheetPaste!$H$3:$P$1269,6,FALSE)</f>
        <v>2004</v>
      </c>
      <c r="Q931" s="20" t="str">
        <f>VLOOKUP($K931,GlobSheetPaste!$H$3:$P$1269,7,FALSE)</f>
        <v>NT</v>
      </c>
      <c r="R931" s="20" t="str">
        <f>VLOOKUP($K931,GlobSheetPaste!$H$3:$P$1269,8,FALSE)</f>
        <v>A2bd</v>
      </c>
      <c r="S931" s="20" t="str">
        <f t="shared" si="1031"/>
        <v>non-genuine change</v>
      </c>
      <c r="T931" s="20" t="b">
        <f t="shared" si="859"/>
        <v>0</v>
      </c>
      <c r="U931" s="22">
        <f>VLOOKUP($K931,GlobSheetPaste!$H$3:$P$1269,9,FALSE)</f>
        <v>43891</v>
      </c>
      <c r="V931" s="19">
        <v>0</v>
      </c>
      <c r="W931" s="19">
        <v>500</v>
      </c>
      <c r="X931" s="2" t="b">
        <f t="shared" ref="X931:Y931" si="1041">ISNUMBER(V931)</f>
        <v>1</v>
      </c>
      <c r="Y931" s="2" t="b">
        <f t="shared" si="1041"/>
        <v>1</v>
      </c>
      <c r="Z931" s="2" t="s">
        <v>2046</v>
      </c>
      <c r="AB931" s="2" t="s">
        <v>95</v>
      </c>
      <c r="AC931" s="24" t="str">
        <f ca="1">IFERROR(__xludf.DUMMYFUNCTION("SPLIT(AB931,""_"")"),"Coastal")</f>
        <v>Coastal</v>
      </c>
      <c r="AD931" s="24" t="str">
        <f ca="1">IFERROR(__xludf.DUMMYFUNCTION("""COMPUTED_VALUE"""),"Deepwater")</f>
        <v>Deepwater</v>
      </c>
      <c r="AE931" s="24">
        <f>VLOOKUP(J931,rangearea210527!$B$2:$C$1159,2,TRUE)</f>
        <v>1095181.4439999999</v>
      </c>
      <c r="AF931" s="26"/>
      <c r="AG931" s="26">
        <v>88</v>
      </c>
      <c r="AH931" s="26" t="s">
        <v>84</v>
      </c>
      <c r="AI931" s="26" t="s">
        <v>98</v>
      </c>
      <c r="AJ931" s="27" t="s">
        <v>1710</v>
      </c>
      <c r="AK931" s="27"/>
      <c r="AL931" s="26">
        <v>16.5</v>
      </c>
      <c r="AM931" s="26">
        <v>0</v>
      </c>
      <c r="AN931" s="26">
        <v>0</v>
      </c>
      <c r="AO931" s="29">
        <v>0</v>
      </c>
      <c r="AP931" s="30"/>
      <c r="AQ931" s="30"/>
      <c r="AR931" s="30"/>
      <c r="AS931" s="1">
        <v>0</v>
      </c>
      <c r="AU931" s="1">
        <v>1</v>
      </c>
      <c r="AV931" s="1"/>
      <c r="AW931" s="1">
        <v>1</v>
      </c>
      <c r="AX931" s="1">
        <v>1</v>
      </c>
      <c r="AY931" s="1">
        <v>1</v>
      </c>
      <c r="BA931" s="1">
        <v>1</v>
      </c>
      <c r="BJ931" s="1">
        <v>1</v>
      </c>
      <c r="BK931" s="1">
        <v>1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>
        <v>0</v>
      </c>
    </row>
    <row r="932" spans="1:75" ht="15.75" hidden="1" customHeight="1" x14ac:dyDescent="0.3">
      <c r="A932" s="2">
        <v>923</v>
      </c>
      <c r="B932" s="2">
        <v>1</v>
      </c>
      <c r="C932" s="2" t="s">
        <v>1392</v>
      </c>
      <c r="D932" s="1">
        <v>12</v>
      </c>
      <c r="E932" s="2" t="str">
        <f t="shared" si="857"/>
        <v>12_Rajiformes</v>
      </c>
      <c r="F932" s="2" t="s">
        <v>1705</v>
      </c>
      <c r="G932" s="2" t="s">
        <v>2038</v>
      </c>
      <c r="H932" s="2" t="s">
        <v>2258</v>
      </c>
      <c r="I932" s="2" t="s">
        <v>2263</v>
      </c>
      <c r="J932" s="2" t="s">
        <v>2264</v>
      </c>
      <c r="K932" s="19" t="str">
        <f t="shared" si="1006"/>
        <v>Sympterygia brevicaudata</v>
      </c>
      <c r="L932" s="20">
        <f>VLOOKUP($K932,GlobSheetPaste!$H$3:$P$1269,2,FALSE)</f>
        <v>44596</v>
      </c>
      <c r="M932" s="20">
        <f>VLOOKUP($K932,GlobSheetPaste!$H$3:$P$1269,3,FALSE)</f>
        <v>124434224</v>
      </c>
      <c r="N932" s="20" t="str">
        <f>VLOOKUP($K932,GlobSheetPaste!$H$3:$P$1269,4,FALSE)</f>
        <v>published</v>
      </c>
      <c r="O932" s="20" t="str">
        <f>VLOOKUP($K932,GlobSheetPaste!$H$3:$P$1269,5,FALSE)</f>
        <v>DD</v>
      </c>
      <c r="P932" s="20">
        <f>VLOOKUP($K932,GlobSheetPaste!$H$3:$P$1269,6,FALSE)</f>
        <v>2004</v>
      </c>
      <c r="Q932" s="20" t="str">
        <f>VLOOKUP($K932,GlobSheetPaste!$H$3:$P$1269,7,FALSE)</f>
        <v>NT</v>
      </c>
      <c r="R932" s="20" t="str">
        <f>VLOOKUP($K932,GlobSheetPaste!$H$3:$P$1269,8,FALSE)</f>
        <v>A2d</v>
      </c>
      <c r="S932" s="20" t="str">
        <f t="shared" si="1031"/>
        <v>non-genuine change</v>
      </c>
      <c r="T932" s="20" t="b">
        <f t="shared" si="859"/>
        <v>0</v>
      </c>
      <c r="U932" s="22">
        <f>VLOOKUP($K932,GlobSheetPaste!$H$3:$P$1269,9,FALSE)</f>
        <v>43891</v>
      </c>
      <c r="V932" s="19">
        <v>1</v>
      </c>
      <c r="W932" s="19">
        <v>100</v>
      </c>
      <c r="X932" s="2" t="b">
        <f t="shared" ref="X932:Y932" si="1042">ISNUMBER(V932)</f>
        <v>1</v>
      </c>
      <c r="Y932" s="2" t="b">
        <f t="shared" si="1042"/>
        <v>1</v>
      </c>
      <c r="Z932" s="2" t="s">
        <v>1960</v>
      </c>
      <c r="AB932" s="2" t="s">
        <v>83</v>
      </c>
      <c r="AC932" s="24" t="str">
        <f ca="1">IFERROR(__xludf.DUMMYFUNCTION("SPLIT(AB932,""_"")"),"Coastal")</f>
        <v>Coastal</v>
      </c>
      <c r="AD932" s="24"/>
      <c r="AE932" s="24">
        <f>VLOOKUP(J932,rangearea210527!$B$2:$C$1159,2,TRUE)</f>
        <v>36158.83266</v>
      </c>
      <c r="AF932" s="26" t="s">
        <v>118</v>
      </c>
      <c r="AG932" s="26">
        <v>55</v>
      </c>
      <c r="AH932" s="26" t="s">
        <v>84</v>
      </c>
      <c r="AI932" s="26" t="s">
        <v>98</v>
      </c>
      <c r="AJ932" s="27" t="s">
        <v>1710</v>
      </c>
      <c r="AK932" s="27"/>
      <c r="AL932" s="26">
        <v>11.5</v>
      </c>
      <c r="AM932" s="26">
        <v>0</v>
      </c>
      <c r="AN932" s="26">
        <v>0</v>
      </c>
      <c r="AO932" s="29">
        <v>0</v>
      </c>
      <c r="AP932" s="30"/>
      <c r="AQ932" s="30"/>
      <c r="AR932" s="30"/>
      <c r="AS932" s="1">
        <v>0</v>
      </c>
      <c r="AU932" s="1"/>
      <c r="AV932" s="1"/>
      <c r="AW932" s="1">
        <v>1</v>
      </c>
      <c r="AX932" s="1">
        <v>1</v>
      </c>
      <c r="AY932" s="1">
        <v>1</v>
      </c>
      <c r="BA932" s="1">
        <v>1</v>
      </c>
      <c r="BH932" s="1">
        <v>1</v>
      </c>
      <c r="BJ932" s="1">
        <v>1</v>
      </c>
      <c r="BK932" s="1">
        <v>1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>
        <v>0</v>
      </c>
    </row>
    <row r="933" spans="1:75" ht="15.75" hidden="1" customHeight="1" x14ac:dyDescent="0.3">
      <c r="A933" s="2">
        <v>924</v>
      </c>
      <c r="B933" s="2">
        <v>1</v>
      </c>
      <c r="C933" s="2" t="s">
        <v>1392</v>
      </c>
      <c r="D933" s="1">
        <v>12</v>
      </c>
      <c r="E933" s="2" t="str">
        <f t="shared" si="857"/>
        <v>12_Rajiformes</v>
      </c>
      <c r="F933" s="2" t="s">
        <v>1705</v>
      </c>
      <c r="G933" s="2" t="s">
        <v>2038</v>
      </c>
      <c r="H933" s="2" t="s">
        <v>2258</v>
      </c>
      <c r="I933" s="2" t="s">
        <v>2265</v>
      </c>
      <c r="J933" s="2" t="s">
        <v>2266</v>
      </c>
      <c r="K933" s="19" t="str">
        <f t="shared" si="1006"/>
        <v>Sympterygia lima</v>
      </c>
      <c r="L933" s="20">
        <f>VLOOKUP($K933,GlobSheetPaste!$H$3:$P$1269,2,FALSE)</f>
        <v>44643</v>
      </c>
      <c r="M933" s="20">
        <f>VLOOKUP($K933,GlobSheetPaste!$H$3:$P$1269,3,FALSE)</f>
        <v>124436532</v>
      </c>
      <c r="N933" s="20" t="str">
        <f>VLOOKUP($K933,GlobSheetPaste!$H$3:$P$1269,4,FALSE)</f>
        <v>published</v>
      </c>
      <c r="O933" s="20" t="str">
        <f>VLOOKUP($K933,GlobSheetPaste!$H$3:$P$1269,5,FALSE)</f>
        <v>DD</v>
      </c>
      <c r="P933" s="20">
        <f>VLOOKUP($K933,GlobSheetPaste!$H$3:$P$1269,6,FALSE)</f>
        <v>2004</v>
      </c>
      <c r="Q933" s="20" t="str">
        <f>VLOOKUP($K933,GlobSheetPaste!$H$3:$P$1269,7,FALSE)</f>
        <v>LC</v>
      </c>
      <c r="R933" s="20" t="str">
        <f>VLOOKUP($K933,GlobSheetPaste!$H$3:$P$1269,8,FALSE)</f>
        <v>NA</v>
      </c>
      <c r="S933" s="20" t="str">
        <f t="shared" si="1031"/>
        <v>non-genuine change</v>
      </c>
      <c r="T933" s="20" t="b">
        <f t="shared" si="859"/>
        <v>0</v>
      </c>
      <c r="U933" s="22">
        <f>VLOOKUP($K933,GlobSheetPaste!$H$3:$P$1269,9,FALSE)</f>
        <v>43891</v>
      </c>
      <c r="V933" s="19">
        <v>1</v>
      </c>
      <c r="W933" s="19">
        <v>80</v>
      </c>
      <c r="X933" s="2" t="b">
        <f t="shared" ref="X933:Y933" si="1043">ISNUMBER(V933)</f>
        <v>1</v>
      </c>
      <c r="Y933" s="2" t="b">
        <f t="shared" si="1043"/>
        <v>1</v>
      </c>
      <c r="Z933" s="2" t="s">
        <v>2046</v>
      </c>
      <c r="AB933" s="2" t="s">
        <v>83</v>
      </c>
      <c r="AC933" s="24" t="str">
        <f ca="1">IFERROR(__xludf.DUMMYFUNCTION("SPLIT(AB933,""_"")"),"Coastal")</f>
        <v>Coastal</v>
      </c>
      <c r="AD933" s="24"/>
      <c r="AE933" s="24">
        <f>VLOOKUP(J933,rangearea210527!$B$2:$C$1159,2,TRUE)</f>
        <v>1570.3361110000001</v>
      </c>
      <c r="AF933" s="26" t="s">
        <v>118</v>
      </c>
      <c r="AG933" s="26">
        <v>65</v>
      </c>
      <c r="AH933" s="26" t="s">
        <v>84</v>
      </c>
      <c r="AI933" s="26" t="s">
        <v>98</v>
      </c>
      <c r="AJ933" s="27" t="s">
        <v>1710</v>
      </c>
      <c r="AK933" s="27"/>
      <c r="AL933" s="26"/>
      <c r="AM933" s="26">
        <v>0</v>
      </c>
      <c r="AN933" s="26">
        <v>0</v>
      </c>
      <c r="AO933" s="29">
        <v>0</v>
      </c>
      <c r="AP933" s="30"/>
      <c r="AQ933" s="30"/>
      <c r="AR933" s="30"/>
      <c r="AS933" s="1">
        <v>0</v>
      </c>
      <c r="AU933" s="1"/>
      <c r="AV933" s="1"/>
      <c r="AW933" s="1">
        <v>1</v>
      </c>
      <c r="AX933" s="1">
        <v>1</v>
      </c>
      <c r="AY933" s="1">
        <v>1</v>
      </c>
      <c r="BA933" s="1">
        <v>1</v>
      </c>
      <c r="BH933" s="1">
        <v>1</v>
      </c>
      <c r="BJ933" s="1">
        <v>1</v>
      </c>
      <c r="BK933" s="1">
        <v>1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>
        <v>0</v>
      </c>
    </row>
    <row r="934" spans="1:75" ht="15.75" hidden="1" customHeight="1" x14ac:dyDescent="0.3">
      <c r="A934" s="2">
        <v>925</v>
      </c>
      <c r="B934" s="2">
        <v>1</v>
      </c>
      <c r="C934" s="2" t="s">
        <v>1392</v>
      </c>
      <c r="D934" s="1">
        <v>12</v>
      </c>
      <c r="E934" s="2" t="str">
        <f t="shared" si="857"/>
        <v>12_Rajiformes</v>
      </c>
      <c r="F934" s="2" t="s">
        <v>1705</v>
      </c>
      <c r="G934" s="2" t="s">
        <v>2267</v>
      </c>
      <c r="H934" s="2" t="s">
        <v>2268</v>
      </c>
      <c r="I934" s="2" t="s">
        <v>2269</v>
      </c>
      <c r="J934" s="2" t="s">
        <v>2270</v>
      </c>
      <c r="K934" s="19" t="str">
        <f t="shared" si="1006"/>
        <v>Cruriraja andamanica</v>
      </c>
      <c r="L934" s="20">
        <f>VLOOKUP($K934,GlobSheetPaste!$H$3:$P$1269,2,FALSE)</f>
        <v>161710</v>
      </c>
      <c r="M934" s="20">
        <f>VLOOKUP($K934,GlobSheetPaste!$H$3:$P$1269,3,FALSE)</f>
        <v>124531918</v>
      </c>
      <c r="N934" s="20" t="str">
        <f>VLOOKUP($K934,GlobSheetPaste!$H$3:$P$1269,4,FALSE)</f>
        <v>published</v>
      </c>
      <c r="O934" s="20" t="str">
        <f>VLOOKUP($K934,GlobSheetPaste!$H$3:$P$1269,5,FALSE)</f>
        <v>DD</v>
      </c>
      <c r="P934" s="20">
        <f>VLOOKUP($K934,GlobSheetPaste!$H$3:$P$1269,6,FALSE)</f>
        <v>2006</v>
      </c>
      <c r="Q934" s="20" t="str">
        <f>VLOOKUP($K934,GlobSheetPaste!$H$3:$P$1269,7,FALSE)</f>
        <v>DD</v>
      </c>
      <c r="R934" s="20" t="str">
        <f>VLOOKUP($K934,GlobSheetPaste!$H$3:$P$1269,8,FALSE)</f>
        <v>NA</v>
      </c>
      <c r="S934" s="20" t="str">
        <f t="shared" si="1031"/>
        <v>NoChange</v>
      </c>
      <c r="T934" s="20" t="b">
        <f t="shared" si="859"/>
        <v>0</v>
      </c>
      <c r="U934" s="20">
        <f>VLOOKUP($K934,GlobSheetPaste!$H$3:$P$1269,9,FALSE)</f>
        <v>2018</v>
      </c>
      <c r="V934" s="19">
        <v>274</v>
      </c>
      <c r="W934" s="19">
        <v>525</v>
      </c>
      <c r="X934" s="2" t="b">
        <f t="shared" ref="X934:Y934" si="1044">ISNUMBER(V934)</f>
        <v>1</v>
      </c>
      <c r="Y934" s="2" t="b">
        <f t="shared" si="1044"/>
        <v>1</v>
      </c>
      <c r="Z934" s="2" t="s">
        <v>1960</v>
      </c>
      <c r="AB934" s="2" t="s">
        <v>178</v>
      </c>
      <c r="AC934" s="24" t="str">
        <f ca="1">IFERROR(__xludf.DUMMYFUNCTION("SPLIT(AB934,""_"")"),"Deepwater")</f>
        <v>Deepwater</v>
      </c>
      <c r="AD934" s="24"/>
      <c r="AE934" s="24">
        <f>VLOOKUP(J934,rangearea210527!$B$2:$C$1159,2,TRUE)</f>
        <v>2481.4925149999999</v>
      </c>
      <c r="AF934" s="26" t="s">
        <v>118</v>
      </c>
      <c r="AG934" s="26">
        <v>50</v>
      </c>
      <c r="AH934" s="26" t="s">
        <v>84</v>
      </c>
      <c r="AI934" s="26" t="s">
        <v>98</v>
      </c>
      <c r="AJ934" s="27" t="s">
        <v>1710</v>
      </c>
      <c r="AK934" s="27"/>
      <c r="AL934" s="26"/>
      <c r="AM934" s="26">
        <v>1</v>
      </c>
      <c r="AN934" s="26">
        <v>0</v>
      </c>
      <c r="AO934" s="29">
        <v>0</v>
      </c>
      <c r="AP934" s="30"/>
      <c r="AQ934" s="30"/>
      <c r="AR934" s="30"/>
      <c r="AS934" s="1">
        <v>1</v>
      </c>
      <c r="AU934" s="1"/>
      <c r="AV934" s="1"/>
      <c r="AW934" s="1">
        <v>0</v>
      </c>
      <c r="AX934" s="1">
        <v>0</v>
      </c>
      <c r="AY934" s="1">
        <v>1</v>
      </c>
      <c r="BC934" s="1">
        <v>1</v>
      </c>
      <c r="BG934" s="1">
        <v>1</v>
      </c>
      <c r="BH934" s="1">
        <v>1</v>
      </c>
      <c r="BI934" s="1"/>
      <c r="BJ934" s="1">
        <v>1</v>
      </c>
      <c r="BK934" s="1"/>
      <c r="BL934" s="1">
        <v>1</v>
      </c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>
        <v>0</v>
      </c>
    </row>
    <row r="935" spans="1:75" ht="15.75" hidden="1" customHeight="1" x14ac:dyDescent="0.3">
      <c r="A935" s="2">
        <v>926</v>
      </c>
      <c r="B935" s="2">
        <v>1</v>
      </c>
      <c r="C935" s="2" t="s">
        <v>1392</v>
      </c>
      <c r="D935" s="1">
        <v>12</v>
      </c>
      <c r="E935" s="2" t="str">
        <f t="shared" si="857"/>
        <v>12_Rajiformes</v>
      </c>
      <c r="F935" s="2" t="s">
        <v>1705</v>
      </c>
      <c r="G935" s="2" t="s">
        <v>2267</v>
      </c>
      <c r="H935" s="2" t="s">
        <v>2268</v>
      </c>
      <c r="I935" s="2" t="s">
        <v>2271</v>
      </c>
      <c r="J935" s="2" t="s">
        <v>2272</v>
      </c>
      <c r="K935" s="19" t="str">
        <f t="shared" si="1006"/>
        <v>Cruriraja atlantis</v>
      </c>
      <c r="L935" s="20">
        <f>VLOOKUP($K935,GlobSheetPaste!$H$3:$P$1269,2,FALSE)</f>
        <v>161712</v>
      </c>
      <c r="M935" s="20">
        <f>VLOOKUP($K935,GlobSheetPaste!$H$3:$P$1269,3,FALSE)</f>
        <v>124532309</v>
      </c>
      <c r="N935" s="20" t="str">
        <f>VLOOKUP($K935,GlobSheetPaste!$H$3:$P$1269,4,FALSE)</f>
        <v>published</v>
      </c>
      <c r="O935" s="20" t="str">
        <f>VLOOKUP($K935,GlobSheetPaste!$H$3:$P$1269,5,FALSE)</f>
        <v>DD</v>
      </c>
      <c r="P935" s="20">
        <f>VLOOKUP($K935,GlobSheetPaste!$H$3:$P$1269,6,FALSE)</f>
        <v>2006</v>
      </c>
      <c r="Q935" s="20" t="str">
        <f>VLOOKUP($K935,GlobSheetPaste!$H$3:$P$1269,7,FALSE)</f>
        <v>LC</v>
      </c>
      <c r="R935" s="20" t="str">
        <f>VLOOKUP($K935,GlobSheetPaste!$H$3:$P$1269,8,FALSE)</f>
        <v>NA</v>
      </c>
      <c r="S935" s="20" t="str">
        <f t="shared" si="1031"/>
        <v>non-genuine change</v>
      </c>
      <c r="T935" s="20" t="b">
        <f t="shared" si="859"/>
        <v>0</v>
      </c>
      <c r="U935" s="22">
        <f>VLOOKUP($K935,GlobSheetPaste!$H$3:$P$1269,9,FALSE)</f>
        <v>43891</v>
      </c>
      <c r="V935" s="19">
        <v>510</v>
      </c>
      <c r="W935" s="19">
        <v>860</v>
      </c>
      <c r="X935" s="2" t="b">
        <f t="shared" ref="X935:Y935" si="1045">ISNUMBER(V935)</f>
        <v>1</v>
      </c>
      <c r="Y935" s="2" t="b">
        <f t="shared" si="1045"/>
        <v>1</v>
      </c>
      <c r="Z935" s="2" t="s">
        <v>1960</v>
      </c>
      <c r="AB935" s="2" t="s">
        <v>178</v>
      </c>
      <c r="AC935" s="24" t="str">
        <f ca="1">IFERROR(__xludf.DUMMYFUNCTION("SPLIT(AB935,""_"")"),"Deepwater")</f>
        <v>Deepwater</v>
      </c>
      <c r="AD935" s="24"/>
      <c r="AE935" s="24">
        <f>VLOOKUP(J935,rangearea210527!$B$2:$C$1159,2,TRUE)</f>
        <v>22395.077789999999</v>
      </c>
      <c r="AF935" s="26" t="s">
        <v>118</v>
      </c>
      <c r="AG935" s="26">
        <v>34</v>
      </c>
      <c r="AH935" s="26" t="s">
        <v>84</v>
      </c>
      <c r="AI935" s="26" t="s">
        <v>85</v>
      </c>
      <c r="AJ935" s="27" t="s">
        <v>1734</v>
      </c>
      <c r="AK935" s="27"/>
      <c r="AL935" s="26"/>
      <c r="AM935" s="26">
        <v>1</v>
      </c>
      <c r="AN935" s="26">
        <v>0</v>
      </c>
      <c r="AO935" s="29">
        <v>0</v>
      </c>
      <c r="AP935" s="30"/>
      <c r="AQ935" s="30"/>
      <c r="AR935" s="30"/>
      <c r="AS935" s="1">
        <v>0</v>
      </c>
      <c r="AU935" s="1"/>
      <c r="AV935" s="1">
        <v>1</v>
      </c>
      <c r="AW935" s="1">
        <v>0</v>
      </c>
      <c r="AX935" s="1">
        <v>0</v>
      </c>
      <c r="AY935" s="1">
        <v>1</v>
      </c>
      <c r="BC935" s="1">
        <v>1</v>
      </c>
      <c r="BH935" s="1">
        <v>1</v>
      </c>
      <c r="BJ935" s="1">
        <v>1</v>
      </c>
      <c r="BL935" s="1">
        <v>1</v>
      </c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>
        <v>0</v>
      </c>
    </row>
    <row r="936" spans="1:75" ht="15.75" hidden="1" customHeight="1" x14ac:dyDescent="0.3">
      <c r="A936" s="2">
        <v>927</v>
      </c>
      <c r="B936" s="2">
        <v>1</v>
      </c>
      <c r="C936" s="2" t="s">
        <v>1392</v>
      </c>
      <c r="D936" s="1">
        <v>12</v>
      </c>
      <c r="E936" s="2" t="str">
        <f t="shared" si="857"/>
        <v>12_Rajiformes</v>
      </c>
      <c r="F936" s="2" t="s">
        <v>1705</v>
      </c>
      <c r="G936" s="2" t="s">
        <v>2267</v>
      </c>
      <c r="H936" s="2" t="s">
        <v>2268</v>
      </c>
      <c r="I936" s="2" t="s">
        <v>940</v>
      </c>
      <c r="J936" s="2" t="s">
        <v>2273</v>
      </c>
      <c r="K936" s="19" t="str">
        <f t="shared" si="1006"/>
        <v>Cruriraja cadenati</v>
      </c>
      <c r="L936" s="20">
        <f>VLOOKUP($K936,GlobSheetPaste!$H$3:$P$1269,2,FALSE)</f>
        <v>161374</v>
      </c>
      <c r="M936" s="20">
        <f>VLOOKUP($K936,GlobSheetPaste!$H$3:$P$1269,3,FALSE)</f>
        <v>124473732</v>
      </c>
      <c r="N936" s="20" t="str">
        <f>VLOOKUP($K936,GlobSheetPaste!$H$3:$P$1269,4,FALSE)</f>
        <v>published</v>
      </c>
      <c r="O936" s="20" t="str">
        <f>VLOOKUP($K936,GlobSheetPaste!$H$3:$P$1269,5,FALSE)</f>
        <v>DD</v>
      </c>
      <c r="P936" s="20">
        <f>VLOOKUP($K936,GlobSheetPaste!$H$3:$P$1269,6,FALSE)</f>
        <v>2006</v>
      </c>
      <c r="Q936" s="20" t="str">
        <f>VLOOKUP($K936,GlobSheetPaste!$H$3:$P$1269,7,FALSE)</f>
        <v>LC</v>
      </c>
      <c r="R936" s="20" t="str">
        <f>VLOOKUP($K936,GlobSheetPaste!$H$3:$P$1269,8,FALSE)</f>
        <v>NA</v>
      </c>
      <c r="S936" s="20" t="str">
        <f t="shared" si="1031"/>
        <v>non-genuine change</v>
      </c>
      <c r="T936" s="20" t="b">
        <f t="shared" si="859"/>
        <v>0</v>
      </c>
      <c r="U936" s="22">
        <f>VLOOKUP($K936,GlobSheetPaste!$H$3:$P$1269,9,FALSE)</f>
        <v>43891</v>
      </c>
      <c r="V936" s="19">
        <v>457</v>
      </c>
      <c r="W936" s="19">
        <v>896</v>
      </c>
      <c r="X936" s="2" t="b">
        <f t="shared" ref="X936:Y936" si="1046">ISNUMBER(V936)</f>
        <v>1</v>
      </c>
      <c r="Y936" s="2" t="b">
        <f t="shared" si="1046"/>
        <v>1</v>
      </c>
      <c r="Z936" s="2" t="s">
        <v>89</v>
      </c>
      <c r="AB936" s="2" t="s">
        <v>178</v>
      </c>
      <c r="AC936" s="24" t="str">
        <f ca="1">IFERROR(__xludf.DUMMYFUNCTION("SPLIT(AB936,""_"")"),"Deepwater")</f>
        <v>Deepwater</v>
      </c>
      <c r="AD936" s="24"/>
      <c r="AE936" s="24">
        <f>VLOOKUP(J936,rangearea210527!$B$2:$C$1159,2,TRUE)</f>
        <v>10865.85252</v>
      </c>
      <c r="AF936" s="26" t="s">
        <v>118</v>
      </c>
      <c r="AG936" s="26">
        <v>38</v>
      </c>
      <c r="AH936" s="26" t="s">
        <v>84</v>
      </c>
      <c r="AI936" s="26" t="s">
        <v>85</v>
      </c>
      <c r="AJ936" s="27" t="s">
        <v>1734</v>
      </c>
      <c r="AK936" s="27"/>
      <c r="AL936" s="26"/>
      <c r="AM936" s="26">
        <v>1</v>
      </c>
      <c r="AN936" s="26">
        <v>0</v>
      </c>
      <c r="AO936" s="29">
        <v>0</v>
      </c>
      <c r="AP936" s="30"/>
      <c r="AQ936" s="30"/>
      <c r="AR936" s="30"/>
      <c r="AS936" s="1">
        <v>0</v>
      </c>
      <c r="AU936" s="1"/>
      <c r="AV936" s="1">
        <v>1</v>
      </c>
      <c r="AW936" s="1">
        <v>0</v>
      </c>
      <c r="AX936" s="1">
        <v>0</v>
      </c>
      <c r="AY936" s="1">
        <v>1</v>
      </c>
      <c r="BC936" s="1">
        <v>1</v>
      </c>
      <c r="BH936" s="1">
        <v>1</v>
      </c>
      <c r="BJ936" s="1">
        <v>1</v>
      </c>
      <c r="BL936" s="1">
        <v>1</v>
      </c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>
        <v>0</v>
      </c>
    </row>
    <row r="937" spans="1:75" ht="15.75" hidden="1" customHeight="1" x14ac:dyDescent="0.3">
      <c r="A937" s="2">
        <v>928</v>
      </c>
      <c r="B937" s="2">
        <v>1</v>
      </c>
      <c r="C937" s="2" t="s">
        <v>1392</v>
      </c>
      <c r="D937" s="1">
        <v>12</v>
      </c>
      <c r="E937" s="2" t="str">
        <f t="shared" si="857"/>
        <v>12_Rajiformes</v>
      </c>
      <c r="F937" s="2" t="s">
        <v>1705</v>
      </c>
      <c r="G937" s="2" t="s">
        <v>2267</v>
      </c>
      <c r="H937" s="2" t="s">
        <v>2268</v>
      </c>
      <c r="I937" s="2" t="s">
        <v>2274</v>
      </c>
      <c r="J937" s="2" t="s">
        <v>2275</v>
      </c>
      <c r="K937" s="19" t="str">
        <f t="shared" si="1006"/>
        <v>Cruriraja durbanensis</v>
      </c>
      <c r="L937" s="20">
        <f>VLOOKUP($K937,GlobSheetPaste!$H$3:$P$1269,2,FALSE)</f>
        <v>161341</v>
      </c>
      <c r="M937" s="20">
        <f>VLOOKUP($K937,GlobSheetPaste!$H$3:$P$1269,3,FALSE)</f>
        <v>124468677</v>
      </c>
      <c r="N937" s="20" t="str">
        <f>VLOOKUP($K937,GlobSheetPaste!$H$3:$P$1269,4,FALSE)</f>
        <v>published</v>
      </c>
      <c r="O937" s="20" t="str">
        <f>VLOOKUP($K937,GlobSheetPaste!$H$3:$P$1269,5,FALSE)</f>
        <v>DD</v>
      </c>
      <c r="P937" s="20">
        <f>VLOOKUP($K937,GlobSheetPaste!$H$3:$P$1269,6,FALSE)</f>
        <v>2008</v>
      </c>
      <c r="Q937" s="20" t="str">
        <f>VLOOKUP($K937,GlobSheetPaste!$H$3:$P$1269,7,FALSE)</f>
        <v>DD</v>
      </c>
      <c r="R937" s="20" t="str">
        <f>VLOOKUP($K937,GlobSheetPaste!$H$3:$P$1269,8,FALSE)</f>
        <v>NA</v>
      </c>
      <c r="S937" s="20" t="str">
        <f t="shared" si="1031"/>
        <v>NoChange</v>
      </c>
      <c r="T937" s="20" t="b">
        <f t="shared" si="859"/>
        <v>0</v>
      </c>
      <c r="U937" s="20">
        <f>VLOOKUP($K937,GlobSheetPaste!$H$3:$P$1269,9,FALSE)</f>
        <v>2018</v>
      </c>
      <c r="V937" s="19">
        <v>860</v>
      </c>
      <c r="W937" s="19">
        <v>860</v>
      </c>
      <c r="X937" s="2" t="b">
        <f t="shared" ref="X937:Y937" si="1047">ISNUMBER(V937)</f>
        <v>1</v>
      </c>
      <c r="Y937" s="2" t="b">
        <f t="shared" si="1047"/>
        <v>1</v>
      </c>
      <c r="Z937" s="2" t="s">
        <v>89</v>
      </c>
      <c r="AB937" s="2" t="s">
        <v>178</v>
      </c>
      <c r="AC937" s="24" t="str">
        <f ca="1">IFERROR(__xludf.DUMMYFUNCTION("SPLIT(AB937,""_"")"),"Deepwater")</f>
        <v>Deepwater</v>
      </c>
      <c r="AD937" s="24"/>
      <c r="AE937" s="24">
        <f>VLOOKUP(J937,rangearea210527!$B$2:$C$1159,2,TRUE)</f>
        <v>7.6068184690000002</v>
      </c>
      <c r="AF937" s="26" t="s">
        <v>118</v>
      </c>
      <c r="AG937" s="26">
        <v>31</v>
      </c>
      <c r="AH937" s="26" t="s">
        <v>84</v>
      </c>
      <c r="AI937" s="26" t="s">
        <v>85</v>
      </c>
      <c r="AJ937" s="27" t="s">
        <v>1734</v>
      </c>
      <c r="AK937" s="27"/>
      <c r="AL937" s="26"/>
      <c r="AM937" s="26">
        <v>1</v>
      </c>
      <c r="AN937" s="26">
        <v>0</v>
      </c>
      <c r="AO937" s="29">
        <v>0</v>
      </c>
      <c r="AP937" s="30"/>
      <c r="AQ937" s="30"/>
      <c r="AR937" s="30"/>
      <c r="AS937" s="1">
        <v>0</v>
      </c>
      <c r="AU937" s="1"/>
      <c r="AV937" s="1"/>
      <c r="AW937" s="1">
        <v>0</v>
      </c>
      <c r="AX937" s="1">
        <v>0</v>
      </c>
      <c r="AY937" s="1">
        <v>1</v>
      </c>
      <c r="BC937" s="1">
        <v>1</v>
      </c>
      <c r="BG937" s="1">
        <v>1</v>
      </c>
      <c r="BH937" s="1">
        <v>1</v>
      </c>
      <c r="BI937" s="1"/>
      <c r="BJ937" s="1">
        <v>1</v>
      </c>
      <c r="BL937" s="1">
        <v>1</v>
      </c>
      <c r="BM937" s="1"/>
      <c r="BN937" s="1"/>
      <c r="BO937" s="1"/>
      <c r="BP937" s="1"/>
      <c r="BQ937" s="1"/>
      <c r="BR937" s="1"/>
      <c r="BS937" s="1"/>
      <c r="BT937" s="1">
        <v>1</v>
      </c>
      <c r="BU937" s="1"/>
      <c r="BV937" s="1"/>
      <c r="BW937" s="1">
        <v>0</v>
      </c>
    </row>
    <row r="938" spans="1:75" ht="15.75" hidden="1" customHeight="1" x14ac:dyDescent="0.3">
      <c r="A938" s="2">
        <v>929</v>
      </c>
      <c r="B938" s="2">
        <v>1</v>
      </c>
      <c r="C938" s="2" t="s">
        <v>1392</v>
      </c>
      <c r="D938" s="1">
        <v>12</v>
      </c>
      <c r="E938" s="2" t="str">
        <f t="shared" si="857"/>
        <v>12_Rajiformes</v>
      </c>
      <c r="F938" s="2" t="s">
        <v>1705</v>
      </c>
      <c r="G938" s="2" t="s">
        <v>2267</v>
      </c>
      <c r="H938" s="2" t="s">
        <v>2268</v>
      </c>
      <c r="I938" s="2" t="s">
        <v>2276</v>
      </c>
      <c r="J938" s="2" t="s">
        <v>2277</v>
      </c>
      <c r="K938" s="19" t="str">
        <f t="shared" si="1006"/>
        <v>Cruriraja hulleyi</v>
      </c>
      <c r="L938" s="20">
        <f>VLOOKUP($K938,GlobSheetPaste!$H$3:$P$1269,2,FALSE)</f>
        <v>42568145</v>
      </c>
      <c r="M938" s="20">
        <f>VLOOKUP($K938,GlobSheetPaste!$H$3:$P$1269,3,FALSE)</f>
        <v>42568534</v>
      </c>
      <c r="N938" s="20" t="str">
        <f>VLOOKUP($K938,GlobSheetPaste!$H$3:$P$1269,4,FALSE)</f>
        <v>published</v>
      </c>
      <c r="O938" s="20" t="str">
        <f>VLOOKUP($K938,GlobSheetPaste!$H$3:$P$1269,5,FALSE)</f>
        <v>LC</v>
      </c>
      <c r="P938" s="20" t="str">
        <f>VLOOKUP($K938,GlobSheetPaste!$H$3:$P$1269,6,FALSE)</f>
        <v>NA</v>
      </c>
      <c r="Q938" s="20" t="str">
        <f>VLOOKUP($K938,GlobSheetPaste!$H$3:$P$1269,7,FALSE)</f>
        <v>LC</v>
      </c>
      <c r="R938" s="20" t="str">
        <f>VLOOKUP($K938,GlobSheetPaste!$H$3:$P$1269,8,FALSE)</f>
        <v>NA</v>
      </c>
      <c r="S938" s="20" t="str">
        <f t="shared" si="1031"/>
        <v>NoChange</v>
      </c>
      <c r="T938" s="20" t="b">
        <f t="shared" si="859"/>
        <v>0</v>
      </c>
      <c r="U938" s="20">
        <f>VLOOKUP($K938,GlobSheetPaste!$H$3:$P$1269,9,FALSE)</f>
        <v>2018</v>
      </c>
      <c r="V938" s="19">
        <v>39</v>
      </c>
      <c r="W938" s="19">
        <v>545</v>
      </c>
      <c r="X938" s="2" t="b">
        <f t="shared" ref="X938:Y938" si="1048">ISNUMBER(V938)</f>
        <v>1</v>
      </c>
      <c r="Y938" s="2" t="b">
        <f t="shared" si="1048"/>
        <v>1</v>
      </c>
      <c r="Z938" s="2" t="s">
        <v>89</v>
      </c>
      <c r="AB938" s="2" t="s">
        <v>278</v>
      </c>
      <c r="AC938" s="24" t="str">
        <f ca="1">IFERROR(__xludf.DUMMYFUNCTION("SPLIT(AB938,""_"")"),"Deepwater")</f>
        <v>Deepwater</v>
      </c>
      <c r="AD938" s="24" t="str">
        <f ca="1">IFERROR(__xludf.DUMMYFUNCTION("""COMPUTED_VALUE"""),"Coastal")</f>
        <v>Coastal</v>
      </c>
      <c r="AE938" s="24">
        <f>VLOOKUP(J938,rangearea210527!$B$2:$C$1159,2,TRUE)</f>
        <v>222099.2806</v>
      </c>
      <c r="AF938" s="26"/>
      <c r="AG938" s="26">
        <v>59</v>
      </c>
      <c r="AH938" s="26" t="s">
        <v>84</v>
      </c>
      <c r="AI938" s="26" t="s">
        <v>98</v>
      </c>
      <c r="AJ938" s="27" t="s">
        <v>1710</v>
      </c>
      <c r="AK938" s="27"/>
      <c r="AL938" s="26"/>
      <c r="AM938" s="26">
        <v>1</v>
      </c>
      <c r="AN938" s="26">
        <v>0</v>
      </c>
      <c r="AO938" s="29">
        <v>0</v>
      </c>
      <c r="AP938" s="30"/>
      <c r="AQ938" s="30"/>
      <c r="AR938" s="30"/>
      <c r="AS938" s="1">
        <v>0</v>
      </c>
      <c r="AU938" s="1"/>
      <c r="AV938" s="1"/>
      <c r="AW938" s="1">
        <v>1</v>
      </c>
      <c r="AX938" s="1">
        <v>1</v>
      </c>
      <c r="AY938" s="1">
        <v>1</v>
      </c>
      <c r="BC938" s="1">
        <v>1</v>
      </c>
      <c r="BJ938" s="1">
        <v>1</v>
      </c>
      <c r="BL938" s="1">
        <v>1</v>
      </c>
      <c r="BM938" s="1"/>
      <c r="BN938" s="1"/>
      <c r="BO938" s="1"/>
      <c r="BP938" s="1"/>
      <c r="BQ938" s="1"/>
      <c r="BR938" s="1"/>
      <c r="BS938" s="1"/>
      <c r="BT938" s="1">
        <v>1</v>
      </c>
      <c r="BU938" s="1"/>
      <c r="BV938" s="1"/>
      <c r="BW938" s="1">
        <v>0</v>
      </c>
    </row>
    <row r="939" spans="1:75" ht="15.75" hidden="1" customHeight="1" x14ac:dyDescent="0.3">
      <c r="A939" s="2">
        <v>930</v>
      </c>
      <c r="B939" s="2">
        <v>1</v>
      </c>
      <c r="C939" s="2" t="s">
        <v>1392</v>
      </c>
      <c r="D939" s="1">
        <v>12</v>
      </c>
      <c r="E939" s="2" t="str">
        <f t="shared" si="857"/>
        <v>12_Rajiformes</v>
      </c>
      <c r="F939" s="2" t="s">
        <v>1705</v>
      </c>
      <c r="G939" s="2" t="s">
        <v>2267</v>
      </c>
      <c r="H939" s="2" t="s">
        <v>2268</v>
      </c>
      <c r="I939" s="2" t="s">
        <v>2278</v>
      </c>
      <c r="J939" s="2" t="s">
        <v>2279</v>
      </c>
      <c r="K939" s="19" t="str">
        <f t="shared" si="1006"/>
        <v>Cruriraja parcomaculata</v>
      </c>
      <c r="L939" s="20">
        <f>VLOOKUP($K939,GlobSheetPaste!$H$3:$P$1269,2,FALSE)</f>
        <v>161678</v>
      </c>
      <c r="M939" s="20">
        <f>VLOOKUP($K939,GlobSheetPaste!$H$3:$P$1269,3,FALSE)</f>
        <v>124527061</v>
      </c>
      <c r="N939" s="20" t="str">
        <f>VLOOKUP($K939,GlobSheetPaste!$H$3:$P$1269,4,FALSE)</f>
        <v>published</v>
      </c>
      <c r="O939" s="20" t="str">
        <f>VLOOKUP($K939,GlobSheetPaste!$H$3:$P$1269,5,FALSE)</f>
        <v>DD</v>
      </c>
      <c r="P939" s="20" t="str">
        <f>VLOOKUP($K939,GlobSheetPaste!$H$3:$P$1269,6,FALSE)</f>
        <v>NA</v>
      </c>
      <c r="Q939" s="20" t="str">
        <f>VLOOKUP($K939,GlobSheetPaste!$H$3:$P$1269,7,FALSE)</f>
        <v>LC</v>
      </c>
      <c r="R939" s="20" t="str">
        <f>VLOOKUP($K939,GlobSheetPaste!$H$3:$P$1269,8,FALSE)</f>
        <v>NA</v>
      </c>
      <c r="S939" s="20" t="str">
        <f t="shared" si="1031"/>
        <v>non-genuine change</v>
      </c>
      <c r="T939" s="20" t="b">
        <f t="shared" si="859"/>
        <v>0</v>
      </c>
      <c r="U939" s="20">
        <f>VLOOKUP($K939,GlobSheetPaste!$H$3:$P$1269,9,FALSE)</f>
        <v>2018</v>
      </c>
      <c r="V939" s="19">
        <v>65</v>
      </c>
      <c r="W939" s="19">
        <v>680</v>
      </c>
      <c r="X939" s="2" t="b">
        <f t="shared" ref="X939:Y939" si="1049">ISNUMBER(V939)</f>
        <v>1</v>
      </c>
      <c r="Y939" s="2" t="b">
        <f t="shared" si="1049"/>
        <v>1</v>
      </c>
      <c r="Z939" s="2" t="s">
        <v>89</v>
      </c>
      <c r="AB939" s="2" t="s">
        <v>278</v>
      </c>
      <c r="AC939" s="24" t="str">
        <f ca="1">IFERROR(__xludf.DUMMYFUNCTION("SPLIT(AB939,""_"")"),"Deepwater")</f>
        <v>Deepwater</v>
      </c>
      <c r="AD939" s="24" t="str">
        <f ca="1">IFERROR(__xludf.DUMMYFUNCTION("""COMPUTED_VALUE"""),"Coastal")</f>
        <v>Coastal</v>
      </c>
      <c r="AE939" s="24">
        <f>VLOOKUP(J939,rangearea210527!$B$2:$C$1159,2,TRUE)</f>
        <v>55970.709069999997</v>
      </c>
      <c r="AF939" s="26" t="s">
        <v>118</v>
      </c>
      <c r="AG939" s="26">
        <v>43</v>
      </c>
      <c r="AH939" s="26" t="s">
        <v>84</v>
      </c>
      <c r="AI939" s="26" t="s">
        <v>85</v>
      </c>
      <c r="AJ939" s="27" t="s">
        <v>1734</v>
      </c>
      <c r="AK939" s="27"/>
      <c r="AL939" s="26"/>
      <c r="AM939" s="26">
        <v>1</v>
      </c>
      <c r="AN939" s="26">
        <v>0</v>
      </c>
      <c r="AO939" s="29">
        <v>0</v>
      </c>
      <c r="AP939" s="30"/>
      <c r="AQ939" s="30"/>
      <c r="AR939" s="30"/>
      <c r="AS939" s="1">
        <v>0</v>
      </c>
      <c r="AU939" s="1"/>
      <c r="AV939" s="1"/>
      <c r="AW939" s="1">
        <v>1</v>
      </c>
      <c r="AX939" s="1">
        <v>1</v>
      </c>
      <c r="AY939" s="1">
        <v>1</v>
      </c>
      <c r="BC939" s="1">
        <v>1</v>
      </c>
      <c r="BH939" s="1">
        <v>1</v>
      </c>
      <c r="BJ939" s="1">
        <v>1</v>
      </c>
      <c r="BL939" s="1">
        <v>1</v>
      </c>
      <c r="BM939" s="1"/>
      <c r="BN939" s="1"/>
      <c r="BO939" s="1"/>
      <c r="BP939" s="1"/>
      <c r="BQ939" s="1"/>
      <c r="BR939" s="1"/>
      <c r="BS939" s="1"/>
      <c r="BT939" s="1">
        <v>1</v>
      </c>
      <c r="BU939" s="1"/>
      <c r="BV939" s="1"/>
      <c r="BW939" s="1">
        <v>0</v>
      </c>
    </row>
    <row r="940" spans="1:75" ht="15.75" hidden="1" customHeight="1" x14ac:dyDescent="0.3">
      <c r="A940" s="2">
        <v>931</v>
      </c>
      <c r="B940" s="2">
        <v>1</v>
      </c>
      <c r="C940" s="2" t="s">
        <v>1392</v>
      </c>
      <c r="D940" s="1">
        <v>12</v>
      </c>
      <c r="E940" s="2" t="str">
        <f t="shared" si="857"/>
        <v>12_Rajiformes</v>
      </c>
      <c r="F940" s="2" t="s">
        <v>1705</v>
      </c>
      <c r="G940" s="2" t="s">
        <v>2267</v>
      </c>
      <c r="H940" s="2" t="s">
        <v>2268</v>
      </c>
      <c r="I940" s="2" t="s">
        <v>2280</v>
      </c>
      <c r="J940" s="2" t="s">
        <v>2281</v>
      </c>
      <c r="K940" s="19" t="str">
        <f t="shared" si="1006"/>
        <v>Cruriraja poeyi</v>
      </c>
      <c r="L940" s="20">
        <f>VLOOKUP($K940,GlobSheetPaste!$H$3:$P$1269,2,FALSE)</f>
        <v>161711</v>
      </c>
      <c r="M940" s="20">
        <f>VLOOKUP($K940,GlobSheetPaste!$H$3:$P$1269,3,FALSE)</f>
        <v>124532098</v>
      </c>
      <c r="N940" s="20" t="str">
        <f>VLOOKUP($K940,GlobSheetPaste!$H$3:$P$1269,4,FALSE)</f>
        <v>published</v>
      </c>
      <c r="O940" s="20" t="str">
        <f>VLOOKUP($K940,GlobSheetPaste!$H$3:$P$1269,5,FALSE)</f>
        <v>DD</v>
      </c>
      <c r="P940" s="20">
        <f>VLOOKUP($K940,GlobSheetPaste!$H$3:$P$1269,6,FALSE)</f>
        <v>2006</v>
      </c>
      <c r="Q940" s="20" t="str">
        <f>VLOOKUP($K940,GlobSheetPaste!$H$3:$P$1269,7,FALSE)</f>
        <v>LC</v>
      </c>
      <c r="R940" s="20" t="str">
        <f>VLOOKUP($K940,GlobSheetPaste!$H$3:$P$1269,8,FALSE)</f>
        <v>NA</v>
      </c>
      <c r="S940" s="20" t="str">
        <f t="shared" si="1031"/>
        <v>non-genuine change</v>
      </c>
      <c r="T940" s="20" t="b">
        <f t="shared" si="859"/>
        <v>0</v>
      </c>
      <c r="U940" s="22">
        <f>VLOOKUP($K940,GlobSheetPaste!$H$3:$P$1269,9,FALSE)</f>
        <v>43891</v>
      </c>
      <c r="V940" s="19">
        <v>366</v>
      </c>
      <c r="W940" s="19">
        <v>870</v>
      </c>
      <c r="X940" s="2" t="b">
        <f t="shared" ref="X940:Y940" si="1050">ISNUMBER(V940)</f>
        <v>1</v>
      </c>
      <c r="Y940" s="2" t="b">
        <f t="shared" si="1050"/>
        <v>1</v>
      </c>
      <c r="Z940" s="2" t="s">
        <v>89</v>
      </c>
      <c r="AB940" s="2" t="s">
        <v>178</v>
      </c>
      <c r="AC940" s="24" t="str">
        <f ca="1">IFERROR(__xludf.DUMMYFUNCTION("SPLIT(AB940,""_"")"),"Deepwater")</f>
        <v>Deepwater</v>
      </c>
      <c r="AD940" s="24"/>
      <c r="AE940" s="24">
        <f>VLOOKUP(J940,rangearea210527!$B$2:$C$1159,2,TRUE)</f>
        <v>94855.254010000004</v>
      </c>
      <c r="AF940" s="26" t="s">
        <v>118</v>
      </c>
      <c r="AG940" s="26">
        <v>34</v>
      </c>
      <c r="AH940" s="26" t="s">
        <v>84</v>
      </c>
      <c r="AI940" s="26" t="s">
        <v>85</v>
      </c>
      <c r="AJ940" s="27" t="s">
        <v>1734</v>
      </c>
      <c r="AK940" s="27"/>
      <c r="AL940" s="26"/>
      <c r="AM940" s="26">
        <v>1</v>
      </c>
      <c r="AN940" s="26">
        <v>0</v>
      </c>
      <c r="AO940" s="29">
        <v>0</v>
      </c>
      <c r="AP940" s="30"/>
      <c r="AQ940" s="30"/>
      <c r="AR940" s="30"/>
      <c r="AS940" s="1">
        <v>0</v>
      </c>
      <c r="AU940" s="1"/>
      <c r="AV940" s="1">
        <v>1</v>
      </c>
      <c r="AW940" s="1">
        <v>0</v>
      </c>
      <c r="AX940" s="1">
        <v>0</v>
      </c>
      <c r="AY940" s="1">
        <v>1</v>
      </c>
      <c r="BC940" s="1">
        <v>1</v>
      </c>
      <c r="BH940" s="1">
        <v>1</v>
      </c>
      <c r="BJ940" s="1">
        <v>1</v>
      </c>
      <c r="BL940" s="1">
        <v>1</v>
      </c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>
        <v>0</v>
      </c>
    </row>
    <row r="941" spans="1:75" ht="15.75" hidden="1" customHeight="1" x14ac:dyDescent="0.3">
      <c r="A941" s="2">
        <v>932</v>
      </c>
      <c r="B941" s="2">
        <v>1</v>
      </c>
      <c r="C941" s="2" t="s">
        <v>1392</v>
      </c>
      <c r="D941" s="1">
        <v>12</v>
      </c>
      <c r="E941" s="2" t="str">
        <f t="shared" si="857"/>
        <v>12_Rajiformes</v>
      </c>
      <c r="F941" s="2" t="s">
        <v>1705</v>
      </c>
      <c r="G941" s="2" t="s">
        <v>2267</v>
      </c>
      <c r="H941" s="2" t="s">
        <v>2268</v>
      </c>
      <c r="I941" s="2" t="s">
        <v>2282</v>
      </c>
      <c r="J941" s="2" t="s">
        <v>2283</v>
      </c>
      <c r="K941" s="19" t="str">
        <f t="shared" si="1006"/>
        <v>Cruriraja rugosa</v>
      </c>
      <c r="L941" s="20">
        <f>VLOOKUP($K941,GlobSheetPaste!$H$3:$P$1269,2,FALSE)</f>
        <v>161682</v>
      </c>
      <c r="M941" s="20">
        <f>VLOOKUP($K941,GlobSheetPaste!$H$3:$P$1269,3,FALSE)</f>
        <v>893530</v>
      </c>
      <c r="N941" s="20" t="str">
        <f>VLOOKUP($K941,GlobSheetPaste!$H$3:$P$1269,4,FALSE)</f>
        <v>published</v>
      </c>
      <c r="O941" s="20" t="str">
        <f>VLOOKUP($K941,GlobSheetPaste!$H$3:$P$1269,5,FALSE)</f>
        <v>DD</v>
      </c>
      <c r="P941" s="20">
        <f>VLOOKUP($K941,GlobSheetPaste!$H$3:$P$1269,6,FALSE)</f>
        <v>2008</v>
      </c>
      <c r="Q941" s="20" t="str">
        <f>VLOOKUP($K941,GlobSheetPaste!$H$3:$P$1269,7,FALSE)</f>
        <v>LC</v>
      </c>
      <c r="R941" s="20" t="str">
        <f>VLOOKUP($K941,GlobSheetPaste!$H$3:$P$1269,8,FALSE)</f>
        <v>NA</v>
      </c>
      <c r="S941" s="20" t="str">
        <f t="shared" si="1031"/>
        <v>non-genuine change</v>
      </c>
      <c r="T941" s="20" t="b">
        <f t="shared" si="859"/>
        <v>0</v>
      </c>
      <c r="U941" s="22">
        <f>VLOOKUP($K941,GlobSheetPaste!$H$3:$P$1269,9,FALSE)</f>
        <v>43891</v>
      </c>
      <c r="V941" s="19">
        <v>250</v>
      </c>
      <c r="W941" s="19">
        <v>1010</v>
      </c>
      <c r="X941" s="2" t="b">
        <f t="shared" ref="X941:Y941" si="1051">ISNUMBER(V941)</f>
        <v>1</v>
      </c>
      <c r="Y941" s="2" t="b">
        <f t="shared" si="1051"/>
        <v>1</v>
      </c>
      <c r="Z941" s="2" t="s">
        <v>2046</v>
      </c>
      <c r="AB941" s="2" t="s">
        <v>178</v>
      </c>
      <c r="AC941" s="24" t="str">
        <f ca="1">IFERROR(__xludf.DUMMYFUNCTION("SPLIT(AB941,""_"")"),"Deepwater")</f>
        <v>Deepwater</v>
      </c>
      <c r="AD941" s="24"/>
      <c r="AE941" s="24">
        <f>VLOOKUP(J941,rangearea210527!$B$2:$C$1159,2,TRUE)</f>
        <v>356099.68550000002</v>
      </c>
      <c r="AF941" s="26"/>
      <c r="AG941" s="26">
        <v>51</v>
      </c>
      <c r="AH941" s="26" t="s">
        <v>84</v>
      </c>
      <c r="AI941" s="26" t="s">
        <v>98</v>
      </c>
      <c r="AJ941" s="27" t="s">
        <v>1710</v>
      </c>
      <c r="AK941" s="27"/>
      <c r="AL941" s="26"/>
      <c r="AM941" s="26">
        <v>1</v>
      </c>
      <c r="AN941" s="26">
        <v>0</v>
      </c>
      <c r="AO941" s="29">
        <v>0</v>
      </c>
      <c r="AP941" s="30"/>
      <c r="AQ941" s="30"/>
      <c r="AR941" s="30"/>
      <c r="AS941" s="1">
        <v>0</v>
      </c>
      <c r="AU941" s="1">
        <v>1</v>
      </c>
      <c r="AV941" s="1">
        <v>1</v>
      </c>
      <c r="AW941" s="1">
        <v>0</v>
      </c>
      <c r="AX941" s="1">
        <v>0</v>
      </c>
      <c r="AY941" s="1">
        <v>1</v>
      </c>
      <c r="BC941" s="1">
        <v>1</v>
      </c>
      <c r="BJ941" s="1">
        <v>1</v>
      </c>
      <c r="BK941" s="1"/>
      <c r="BL941" s="1">
        <v>1</v>
      </c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>
        <v>0</v>
      </c>
    </row>
    <row r="942" spans="1:75" ht="15.75" hidden="1" customHeight="1" x14ac:dyDescent="0.3">
      <c r="A942" s="2">
        <v>933</v>
      </c>
      <c r="B942" s="2">
        <v>1</v>
      </c>
      <c r="C942" s="2" t="s">
        <v>1392</v>
      </c>
      <c r="D942" s="1">
        <v>12</v>
      </c>
      <c r="E942" s="2" t="str">
        <f t="shared" si="857"/>
        <v>12_Rajiformes</v>
      </c>
      <c r="F942" s="2" t="s">
        <v>1705</v>
      </c>
      <c r="G942" s="2" t="s">
        <v>2267</v>
      </c>
      <c r="H942" s="2" t="s">
        <v>2284</v>
      </c>
      <c r="I942" s="2" t="s">
        <v>2285</v>
      </c>
      <c r="J942" s="2" t="s">
        <v>2286</v>
      </c>
      <c r="K942" s="19" t="str">
        <f t="shared" si="1006"/>
        <v>Fenestraja atripinna</v>
      </c>
      <c r="L942" s="20">
        <f>VLOOKUP($K942,GlobSheetPaste!$H$3:$P$1269,2,FALSE)</f>
        <v>161584</v>
      </c>
      <c r="M942" s="20">
        <f>VLOOKUP($K942,GlobSheetPaste!$H$3:$P$1269,3,FALSE)</f>
        <v>124510673</v>
      </c>
      <c r="N942" s="20" t="str">
        <f>VLOOKUP($K942,GlobSheetPaste!$H$3:$P$1269,4,FALSE)</f>
        <v>published</v>
      </c>
      <c r="O942" s="20" t="str">
        <f>VLOOKUP($K942,GlobSheetPaste!$H$3:$P$1269,5,FALSE)</f>
        <v>DD</v>
      </c>
      <c r="P942" s="20">
        <f>VLOOKUP($K942,GlobSheetPaste!$H$3:$P$1269,6,FALSE)</f>
        <v>2008</v>
      </c>
      <c r="Q942" s="20" t="str">
        <f>VLOOKUP($K942,GlobSheetPaste!$H$3:$P$1269,7,FALSE)</f>
        <v>LC</v>
      </c>
      <c r="R942" s="20" t="str">
        <f>VLOOKUP($K942,GlobSheetPaste!$H$3:$P$1269,8,FALSE)</f>
        <v>NA</v>
      </c>
      <c r="S942" s="20" t="str">
        <f t="shared" si="1031"/>
        <v>non-genuine change</v>
      </c>
      <c r="T942" s="20" t="b">
        <f t="shared" si="859"/>
        <v>0</v>
      </c>
      <c r="U942" s="22">
        <f>VLOOKUP($K942,GlobSheetPaste!$H$3:$P$1269,9,FALSE)</f>
        <v>43891</v>
      </c>
      <c r="V942" s="19">
        <v>366</v>
      </c>
      <c r="W942" s="19">
        <v>951</v>
      </c>
      <c r="X942" s="2" t="b">
        <f t="shared" ref="X942:Y942" si="1052">ISNUMBER(V942)</f>
        <v>1</v>
      </c>
      <c r="Y942" s="2" t="b">
        <f t="shared" si="1052"/>
        <v>1</v>
      </c>
      <c r="Z942" s="2" t="s">
        <v>89</v>
      </c>
      <c r="AB942" s="2" t="s">
        <v>178</v>
      </c>
      <c r="AC942" s="24" t="str">
        <f ca="1">IFERROR(__xludf.DUMMYFUNCTION("SPLIT(AB942,""_"")"),"Deepwater")</f>
        <v>Deepwater</v>
      </c>
      <c r="AD942" s="24"/>
      <c r="AE942" s="24">
        <f>VLOOKUP(J942,rangearea210527!$B$2:$C$1159,2,TRUE)</f>
        <v>46659.714260000001</v>
      </c>
      <c r="AF942" s="26" t="s">
        <v>118</v>
      </c>
      <c r="AG942" s="26">
        <v>29</v>
      </c>
      <c r="AH942" s="26" t="s">
        <v>84</v>
      </c>
      <c r="AI942" s="26" t="s">
        <v>85</v>
      </c>
      <c r="AJ942" s="27" t="s">
        <v>1734</v>
      </c>
      <c r="AK942" s="27"/>
      <c r="AL942" s="26"/>
      <c r="AM942" s="26">
        <v>1</v>
      </c>
      <c r="AN942" s="26">
        <v>0</v>
      </c>
      <c r="AO942" s="29">
        <v>0</v>
      </c>
      <c r="AP942" s="30"/>
      <c r="AQ942" s="30"/>
      <c r="AR942" s="30"/>
      <c r="AS942" s="1">
        <v>0</v>
      </c>
      <c r="AU942" s="1"/>
      <c r="AV942" s="1">
        <v>1</v>
      </c>
      <c r="AW942" s="1">
        <v>0</v>
      </c>
      <c r="AX942" s="1">
        <v>0</v>
      </c>
      <c r="AY942" s="1">
        <v>1</v>
      </c>
      <c r="BC942" s="1">
        <v>1</v>
      </c>
      <c r="BH942" s="1">
        <v>1</v>
      </c>
      <c r="BJ942" s="1">
        <v>1</v>
      </c>
      <c r="BK942" s="1"/>
      <c r="BL942" s="1">
        <v>1</v>
      </c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>
        <v>0</v>
      </c>
    </row>
    <row r="943" spans="1:75" ht="15.75" hidden="1" customHeight="1" x14ac:dyDescent="0.3">
      <c r="A943" s="2">
        <v>934</v>
      </c>
      <c r="B943" s="2">
        <v>1</v>
      </c>
      <c r="C943" s="2" t="s">
        <v>1392</v>
      </c>
      <c r="D943" s="1">
        <v>12</v>
      </c>
      <c r="E943" s="2" t="str">
        <f t="shared" si="857"/>
        <v>12_Rajiformes</v>
      </c>
      <c r="F943" s="2" t="s">
        <v>1705</v>
      </c>
      <c r="G943" s="2" t="s">
        <v>2267</v>
      </c>
      <c r="H943" s="2" t="s">
        <v>2284</v>
      </c>
      <c r="I943" s="2" t="s">
        <v>246</v>
      </c>
      <c r="J943" s="2" t="s">
        <v>2287</v>
      </c>
      <c r="K943" s="19" t="str">
        <f t="shared" si="1006"/>
        <v>Fenestraja cubensis</v>
      </c>
      <c r="L943" s="20">
        <f>VLOOKUP($K943,GlobSheetPaste!$H$3:$P$1269,2,FALSE)</f>
        <v>161693</v>
      </c>
      <c r="M943" s="20">
        <f>VLOOKUP($K943,GlobSheetPaste!$H$3:$P$1269,3,FALSE)</f>
        <v>124529334</v>
      </c>
      <c r="N943" s="20" t="str">
        <f>VLOOKUP($K943,GlobSheetPaste!$H$3:$P$1269,4,FALSE)</f>
        <v>published</v>
      </c>
      <c r="O943" s="20" t="str">
        <f>VLOOKUP($K943,GlobSheetPaste!$H$3:$P$1269,5,FALSE)</f>
        <v>DD</v>
      </c>
      <c r="P943" s="20">
        <f>VLOOKUP($K943,GlobSheetPaste!$H$3:$P$1269,6,FALSE)</f>
        <v>2008</v>
      </c>
      <c r="Q943" s="20" t="str">
        <f>VLOOKUP($K943,GlobSheetPaste!$H$3:$P$1269,7,FALSE)</f>
        <v>LC</v>
      </c>
      <c r="R943" s="20" t="str">
        <f>VLOOKUP($K943,GlobSheetPaste!$H$3:$P$1269,8,FALSE)</f>
        <v>NA</v>
      </c>
      <c r="S943" s="20" t="str">
        <f t="shared" si="1031"/>
        <v>non-genuine change</v>
      </c>
      <c r="T943" s="20" t="b">
        <f t="shared" si="859"/>
        <v>0</v>
      </c>
      <c r="U943" s="22">
        <f>VLOOKUP($K943,GlobSheetPaste!$H$3:$P$1269,9,FALSE)</f>
        <v>43891</v>
      </c>
      <c r="V943" s="19">
        <v>310</v>
      </c>
      <c r="W943" s="19">
        <v>870</v>
      </c>
      <c r="X943" s="2" t="b">
        <f t="shared" ref="X943:Y943" si="1053">ISNUMBER(V943)</f>
        <v>1</v>
      </c>
      <c r="Y943" s="2" t="b">
        <f t="shared" si="1053"/>
        <v>1</v>
      </c>
      <c r="Z943" s="2" t="s">
        <v>2046</v>
      </c>
      <c r="AB943" s="2" t="s">
        <v>178</v>
      </c>
      <c r="AC943" s="24" t="str">
        <f ca="1">IFERROR(__xludf.DUMMYFUNCTION("SPLIT(AB943,""_"")"),"Deepwater")</f>
        <v>Deepwater</v>
      </c>
      <c r="AD943" s="24"/>
      <c r="AE943" s="24">
        <f>VLOOKUP(J943,rangearea210527!$B$2:$C$1159,2,TRUE)</f>
        <v>67073.784929999994</v>
      </c>
      <c r="AF943" s="26" t="s">
        <v>118</v>
      </c>
      <c r="AG943" s="26">
        <v>30</v>
      </c>
      <c r="AH943" s="26" t="s">
        <v>84</v>
      </c>
      <c r="AI943" s="26" t="s">
        <v>85</v>
      </c>
      <c r="AJ943" s="27" t="s">
        <v>1734</v>
      </c>
      <c r="AK943" s="27"/>
      <c r="AL943" s="26"/>
      <c r="AM943" s="26">
        <v>1</v>
      </c>
      <c r="AN943" s="26">
        <v>0</v>
      </c>
      <c r="AO943" s="29">
        <v>0</v>
      </c>
      <c r="AP943" s="30"/>
      <c r="AQ943" s="30"/>
      <c r="AR943" s="30"/>
      <c r="AS943" s="1">
        <v>0</v>
      </c>
      <c r="AU943" s="1"/>
      <c r="AV943" s="1">
        <v>1</v>
      </c>
      <c r="AW943" s="1">
        <v>0</v>
      </c>
      <c r="AX943" s="1">
        <v>0</v>
      </c>
      <c r="AY943" s="1">
        <v>1</v>
      </c>
      <c r="BC943" s="1">
        <v>1</v>
      </c>
      <c r="BH943" s="1">
        <v>1</v>
      </c>
      <c r="BJ943" s="1">
        <v>1</v>
      </c>
      <c r="BL943" s="1">
        <v>1</v>
      </c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>
        <v>0</v>
      </c>
    </row>
    <row r="944" spans="1:75" ht="15.75" hidden="1" customHeight="1" x14ac:dyDescent="0.3">
      <c r="A944" s="2">
        <v>935</v>
      </c>
      <c r="B944" s="2">
        <v>1</v>
      </c>
      <c r="C944" s="2" t="s">
        <v>1392</v>
      </c>
      <c r="D944" s="1">
        <v>12</v>
      </c>
      <c r="E944" s="2" t="str">
        <f t="shared" si="857"/>
        <v>12_Rajiformes</v>
      </c>
      <c r="F944" s="2" t="s">
        <v>1705</v>
      </c>
      <c r="G944" s="2" t="s">
        <v>2267</v>
      </c>
      <c r="H944" s="2" t="s">
        <v>2284</v>
      </c>
      <c r="I944" s="2" t="s">
        <v>2288</v>
      </c>
      <c r="J944" s="2" t="s">
        <v>2289</v>
      </c>
      <c r="K944" s="19" t="str">
        <f t="shared" si="1006"/>
        <v>Fenestraja ishiyamai</v>
      </c>
      <c r="L944" s="20">
        <f>VLOOKUP($K944,GlobSheetPaste!$H$3:$P$1269,2,FALSE)</f>
        <v>161359</v>
      </c>
      <c r="M944" s="20">
        <f>VLOOKUP($K944,GlobSheetPaste!$H$3:$P$1269,3,FALSE)</f>
        <v>124471620</v>
      </c>
      <c r="N944" s="20" t="str">
        <f>VLOOKUP($K944,GlobSheetPaste!$H$3:$P$1269,4,FALSE)</f>
        <v>published</v>
      </c>
      <c r="O944" s="20" t="str">
        <f>VLOOKUP($K944,GlobSheetPaste!$H$3:$P$1269,5,FALSE)</f>
        <v>DD</v>
      </c>
      <c r="P944" s="20">
        <f>VLOOKUP($K944,GlobSheetPaste!$H$3:$P$1269,6,FALSE)</f>
        <v>2008</v>
      </c>
      <c r="Q944" s="20" t="str">
        <f>VLOOKUP($K944,GlobSheetPaste!$H$3:$P$1269,7,FALSE)</f>
        <v>LC</v>
      </c>
      <c r="R944" s="20" t="str">
        <f>VLOOKUP($K944,GlobSheetPaste!$H$3:$P$1269,8,FALSE)</f>
        <v>NA</v>
      </c>
      <c r="S944" s="20" t="str">
        <f t="shared" si="1031"/>
        <v>non-genuine change</v>
      </c>
      <c r="T944" s="20" t="b">
        <f t="shared" si="859"/>
        <v>0</v>
      </c>
      <c r="U944" s="22">
        <f>VLOOKUP($K944,GlobSheetPaste!$H$3:$P$1269,9,FALSE)</f>
        <v>43891</v>
      </c>
      <c r="V944" s="19">
        <v>503</v>
      </c>
      <c r="W944" s="19">
        <v>950</v>
      </c>
      <c r="X944" s="2" t="b">
        <f t="shared" ref="X944:Y944" si="1054">ISNUMBER(V944)</f>
        <v>1</v>
      </c>
      <c r="Y944" s="2" t="b">
        <f t="shared" si="1054"/>
        <v>1</v>
      </c>
      <c r="Z944" s="2" t="s">
        <v>89</v>
      </c>
      <c r="AB944" s="2" t="s">
        <v>178</v>
      </c>
      <c r="AC944" s="24" t="str">
        <f ca="1">IFERROR(__xludf.DUMMYFUNCTION("SPLIT(AB944,""_"")"),"Deepwater")</f>
        <v>Deepwater</v>
      </c>
      <c r="AD944" s="24"/>
      <c r="AE944" s="24">
        <f>VLOOKUP(J944,rangearea210527!$B$2:$C$1159,2,TRUE)</f>
        <v>44724.440410000003</v>
      </c>
      <c r="AF944" s="26" t="s">
        <v>118</v>
      </c>
      <c r="AG944" s="26">
        <v>36</v>
      </c>
      <c r="AH944" s="26" t="s">
        <v>84</v>
      </c>
      <c r="AI944" s="26" t="s">
        <v>85</v>
      </c>
      <c r="AJ944" s="27" t="s">
        <v>1734</v>
      </c>
      <c r="AK944" s="27"/>
      <c r="AL944" s="26"/>
      <c r="AM944" s="26">
        <v>1</v>
      </c>
      <c r="AN944" s="26">
        <v>0</v>
      </c>
      <c r="AO944" s="29">
        <v>0</v>
      </c>
      <c r="AP944" s="30"/>
      <c r="AQ944" s="30"/>
      <c r="AR944" s="30"/>
      <c r="AS944" s="1">
        <v>0</v>
      </c>
      <c r="AU944" s="1"/>
      <c r="AV944" s="1">
        <v>1</v>
      </c>
      <c r="AW944" s="1">
        <v>0</v>
      </c>
      <c r="AX944" s="1">
        <v>0</v>
      </c>
      <c r="AY944" s="1">
        <v>1</v>
      </c>
      <c r="BC944" s="1">
        <v>1</v>
      </c>
      <c r="BH944" s="1">
        <v>1</v>
      </c>
      <c r="BJ944" s="1">
        <v>1</v>
      </c>
      <c r="BL944" s="1">
        <v>1</v>
      </c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>
        <v>0</v>
      </c>
    </row>
    <row r="945" spans="1:75" ht="15.75" hidden="1" customHeight="1" x14ac:dyDescent="0.3">
      <c r="A945" s="2">
        <v>936</v>
      </c>
      <c r="B945" s="2">
        <v>1</v>
      </c>
      <c r="C945" s="2" t="s">
        <v>1392</v>
      </c>
      <c r="D945" s="1">
        <v>12</v>
      </c>
      <c r="E945" s="2" t="str">
        <f t="shared" si="857"/>
        <v>12_Rajiformes</v>
      </c>
      <c r="F945" s="2" t="s">
        <v>1705</v>
      </c>
      <c r="G945" s="2" t="s">
        <v>2267</v>
      </c>
      <c r="H945" s="2" t="s">
        <v>2284</v>
      </c>
      <c r="I945" s="2" t="s">
        <v>2290</v>
      </c>
      <c r="J945" s="2" t="s">
        <v>2291</v>
      </c>
      <c r="K945" s="19" t="str">
        <f t="shared" si="1006"/>
        <v>Fenestraja maceachrani</v>
      </c>
      <c r="L945" s="20">
        <f>VLOOKUP($K945,GlobSheetPaste!$H$3:$P$1269,2,FALSE)</f>
        <v>161502</v>
      </c>
      <c r="M945" s="20">
        <f>VLOOKUP($K945,GlobSheetPaste!$H$3:$P$1269,3,FALSE)</f>
        <v>124496207</v>
      </c>
      <c r="N945" s="20" t="str">
        <f>VLOOKUP($K945,GlobSheetPaste!$H$3:$P$1269,4,FALSE)</f>
        <v>published</v>
      </c>
      <c r="O945" s="20" t="str">
        <f>VLOOKUP($K945,GlobSheetPaste!$H$3:$P$1269,5,FALSE)</f>
        <v>DD</v>
      </c>
      <c r="P945" s="20">
        <f>VLOOKUP($K945,GlobSheetPaste!$H$3:$P$1269,6,FALSE)</f>
        <v>2008</v>
      </c>
      <c r="Q945" s="20" t="str">
        <f>VLOOKUP($K945,GlobSheetPaste!$H$3:$P$1269,7,FALSE)</f>
        <v>DD</v>
      </c>
      <c r="R945" s="20" t="str">
        <f>VLOOKUP($K945,GlobSheetPaste!$H$3:$P$1269,8,FALSE)</f>
        <v>NA</v>
      </c>
      <c r="S945" s="20" t="str">
        <f t="shared" si="1031"/>
        <v>NoChange</v>
      </c>
      <c r="T945" s="20" t="b">
        <f t="shared" si="859"/>
        <v>0</v>
      </c>
      <c r="U945" s="20">
        <f>VLOOKUP($K945,GlobSheetPaste!$H$3:$P$1269,9,FALSE)</f>
        <v>2018</v>
      </c>
      <c r="V945" s="19">
        <v>600</v>
      </c>
      <c r="W945" s="19">
        <v>765</v>
      </c>
      <c r="X945" s="2" t="b">
        <f t="shared" ref="X945:Y945" si="1055">ISNUMBER(V945)</f>
        <v>1</v>
      </c>
      <c r="Y945" s="2" t="b">
        <f t="shared" si="1055"/>
        <v>1</v>
      </c>
      <c r="Z945" s="2" t="s">
        <v>89</v>
      </c>
      <c r="AB945" s="2" t="s">
        <v>178</v>
      </c>
      <c r="AC945" s="24" t="str">
        <f ca="1">IFERROR(__xludf.DUMMYFUNCTION("SPLIT(AB945,""_"")"),"Deepwater")</f>
        <v>Deepwater</v>
      </c>
      <c r="AD945" s="24"/>
      <c r="AE945" s="24">
        <f>VLOOKUP(J945,rangearea210527!$B$2:$C$1159,2,TRUE)</f>
        <v>174.7490736</v>
      </c>
      <c r="AF945" s="26" t="s">
        <v>118</v>
      </c>
      <c r="AG945" s="26">
        <v>42</v>
      </c>
      <c r="AH945" s="26" t="s">
        <v>84</v>
      </c>
      <c r="AI945" s="26" t="s">
        <v>85</v>
      </c>
      <c r="AJ945" s="27" t="s">
        <v>1734</v>
      </c>
      <c r="AK945" s="27"/>
      <c r="AL945" s="26"/>
      <c r="AM945" s="26">
        <v>1</v>
      </c>
      <c r="AN945" s="26">
        <v>0</v>
      </c>
      <c r="AO945" s="29">
        <v>0</v>
      </c>
      <c r="AP945" s="30"/>
      <c r="AQ945" s="30"/>
      <c r="AR945" s="30"/>
      <c r="AS945" s="1">
        <v>0</v>
      </c>
      <c r="AU945" s="1"/>
      <c r="AV945" s="1"/>
      <c r="AW945" s="1">
        <v>0</v>
      </c>
      <c r="AX945" s="1">
        <v>0</v>
      </c>
      <c r="AY945" s="1">
        <v>1</v>
      </c>
      <c r="BC945" s="1">
        <v>1</v>
      </c>
      <c r="BG945" s="1">
        <v>1</v>
      </c>
      <c r="BH945" s="1">
        <v>1</v>
      </c>
      <c r="BI945" s="1"/>
      <c r="BJ945" s="1">
        <v>1</v>
      </c>
      <c r="BL945" s="1">
        <v>1</v>
      </c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>
        <v>0</v>
      </c>
    </row>
    <row r="946" spans="1:75" ht="15.75" hidden="1" customHeight="1" x14ac:dyDescent="0.3">
      <c r="A946" s="2">
        <v>937</v>
      </c>
      <c r="B946" s="2">
        <v>1</v>
      </c>
      <c r="C946" s="2" t="s">
        <v>1392</v>
      </c>
      <c r="D946" s="1">
        <v>12</v>
      </c>
      <c r="E946" s="2" t="str">
        <f t="shared" si="857"/>
        <v>12_Rajiformes</v>
      </c>
      <c r="F946" s="2" t="s">
        <v>1705</v>
      </c>
      <c r="G946" s="2" t="s">
        <v>2267</v>
      </c>
      <c r="H946" s="2" t="s">
        <v>2284</v>
      </c>
      <c r="I946" s="2" t="s">
        <v>2292</v>
      </c>
      <c r="J946" s="2" t="s">
        <v>2293</v>
      </c>
      <c r="K946" s="19" t="str">
        <f t="shared" si="1006"/>
        <v>Fenestraja mamillidens</v>
      </c>
      <c r="L946" s="20">
        <f>VLOOKUP($K946,GlobSheetPaste!$H$3:$P$1269,2,FALSE)</f>
        <v>161592</v>
      </c>
      <c r="M946" s="20">
        <f>VLOOKUP($K946,GlobSheetPaste!$H$3:$P$1269,3,FALSE)</f>
        <v>124511991</v>
      </c>
      <c r="N946" s="20" t="str">
        <f>VLOOKUP($K946,GlobSheetPaste!$H$3:$P$1269,4,FALSE)</f>
        <v>published</v>
      </c>
      <c r="O946" s="20" t="str">
        <f>VLOOKUP($K946,GlobSheetPaste!$H$3:$P$1269,5,FALSE)</f>
        <v>DD</v>
      </c>
      <c r="P946" s="20">
        <f>VLOOKUP($K946,GlobSheetPaste!$H$3:$P$1269,6,FALSE)</f>
        <v>2007</v>
      </c>
      <c r="Q946" s="20" t="str">
        <f>VLOOKUP($K946,GlobSheetPaste!$H$3:$P$1269,7,FALSE)</f>
        <v>LC</v>
      </c>
      <c r="R946" s="20" t="str">
        <f>VLOOKUP($K946,GlobSheetPaste!$H$3:$P$1269,8,FALSE)</f>
        <v>NA</v>
      </c>
      <c r="S946" s="20" t="str">
        <f t="shared" si="1031"/>
        <v>non-genuine change</v>
      </c>
      <c r="T946" s="20" t="b">
        <f t="shared" si="859"/>
        <v>0</v>
      </c>
      <c r="U946" s="22">
        <f>VLOOKUP($K946,GlobSheetPaste!$H$3:$P$1269,9,FALSE)</f>
        <v>43891</v>
      </c>
      <c r="V946" s="19">
        <v>1090</v>
      </c>
      <c r="W946" s="19">
        <v>1092</v>
      </c>
      <c r="X946" s="2" t="b">
        <f t="shared" ref="X946:Y946" si="1056">ISNUMBER(V946)</f>
        <v>1</v>
      </c>
      <c r="Y946" s="2" t="b">
        <f t="shared" si="1056"/>
        <v>1</v>
      </c>
      <c r="Z946" s="2" t="s">
        <v>1960</v>
      </c>
      <c r="AB946" s="2" t="s">
        <v>178</v>
      </c>
      <c r="AC946" s="24" t="str">
        <f ca="1">IFERROR(__xludf.DUMMYFUNCTION("SPLIT(AB946,""_"")"),"Deepwater")</f>
        <v>Deepwater</v>
      </c>
      <c r="AD946" s="24"/>
      <c r="AE946" s="24">
        <f>VLOOKUP(J946,rangearea210527!$B$2:$C$1159,2,TRUE)</f>
        <v>9.5659161370000003</v>
      </c>
      <c r="AF946" s="26" t="s">
        <v>118</v>
      </c>
      <c r="AG946" s="26">
        <v>29.2</v>
      </c>
      <c r="AH946" s="26" t="s">
        <v>84</v>
      </c>
      <c r="AI946" s="26" t="s">
        <v>85</v>
      </c>
      <c r="AJ946" s="27" t="s">
        <v>1734</v>
      </c>
      <c r="AK946" s="27"/>
      <c r="AL946" s="26"/>
      <c r="AM946" s="26">
        <v>1</v>
      </c>
      <c r="AN946" s="26">
        <v>0</v>
      </c>
      <c r="AO946" s="29">
        <v>0</v>
      </c>
      <c r="AP946" s="30"/>
      <c r="AQ946" s="30"/>
      <c r="AR946" s="30"/>
      <c r="AS946" s="1">
        <v>1</v>
      </c>
      <c r="AU946" s="1"/>
      <c r="AV946" s="1"/>
      <c r="AW946" s="1">
        <v>0</v>
      </c>
      <c r="AX946" s="1">
        <v>0</v>
      </c>
      <c r="AY946" s="1">
        <v>1</v>
      </c>
      <c r="BC946" s="1">
        <v>1</v>
      </c>
      <c r="BH946" s="1">
        <v>1</v>
      </c>
      <c r="BJ946" s="1">
        <v>1</v>
      </c>
      <c r="BK946" s="1"/>
      <c r="BL946" s="1">
        <v>1</v>
      </c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>
        <v>0</v>
      </c>
    </row>
    <row r="947" spans="1:75" ht="15.75" hidden="1" customHeight="1" x14ac:dyDescent="0.3">
      <c r="A947" s="2">
        <v>938</v>
      </c>
      <c r="B947" s="2">
        <v>1</v>
      </c>
      <c r="C947" s="2" t="s">
        <v>1392</v>
      </c>
      <c r="D947" s="1">
        <v>12</v>
      </c>
      <c r="E947" s="2" t="str">
        <f t="shared" si="857"/>
        <v>12_Rajiformes</v>
      </c>
      <c r="F947" s="2" t="s">
        <v>1705</v>
      </c>
      <c r="G947" s="2" t="s">
        <v>2267</v>
      </c>
      <c r="H947" s="2" t="s">
        <v>2284</v>
      </c>
      <c r="I947" s="2" t="s">
        <v>2294</v>
      </c>
      <c r="J947" s="2" t="s">
        <v>2295</v>
      </c>
      <c r="K947" s="19" t="str">
        <f t="shared" si="1006"/>
        <v>Fenestraja plutonia</v>
      </c>
      <c r="L947" s="20">
        <f>VLOOKUP($K947,GlobSheetPaste!$H$3:$P$1269,2,FALSE)</f>
        <v>161642</v>
      </c>
      <c r="M947" s="20">
        <f>VLOOKUP($K947,GlobSheetPaste!$H$3:$P$1269,3,FALSE)</f>
        <v>124520072</v>
      </c>
      <c r="N947" s="20" t="str">
        <f>VLOOKUP($K947,GlobSheetPaste!$H$3:$P$1269,4,FALSE)</f>
        <v>published</v>
      </c>
      <c r="O947" s="20" t="str">
        <f>VLOOKUP($K947,GlobSheetPaste!$H$3:$P$1269,5,FALSE)</f>
        <v>DD</v>
      </c>
      <c r="P947" s="20">
        <f>VLOOKUP($K947,GlobSheetPaste!$H$3:$P$1269,6,FALSE)</f>
        <v>2007</v>
      </c>
      <c r="Q947" s="20" t="str">
        <f>VLOOKUP($K947,GlobSheetPaste!$H$3:$P$1269,7,FALSE)</f>
        <v>LC</v>
      </c>
      <c r="R947" s="20" t="str">
        <f>VLOOKUP($K947,GlobSheetPaste!$H$3:$P$1269,8,FALSE)</f>
        <v>NA</v>
      </c>
      <c r="S947" s="20" t="str">
        <f t="shared" si="1031"/>
        <v>non-genuine change</v>
      </c>
      <c r="T947" s="20" t="b">
        <f t="shared" si="859"/>
        <v>0</v>
      </c>
      <c r="U947" s="22">
        <f>VLOOKUP($K947,GlobSheetPaste!$H$3:$P$1269,9,FALSE)</f>
        <v>43891</v>
      </c>
      <c r="V947" s="19">
        <v>293</v>
      </c>
      <c r="W947" s="19">
        <v>1024</v>
      </c>
      <c r="X947" s="2" t="b">
        <f t="shared" ref="X947:Y947" si="1057">ISNUMBER(V947)</f>
        <v>1</v>
      </c>
      <c r="Y947" s="2" t="b">
        <f t="shared" si="1057"/>
        <v>1</v>
      </c>
      <c r="Z947" s="2" t="s">
        <v>89</v>
      </c>
      <c r="AB947" s="2" t="s">
        <v>178</v>
      </c>
      <c r="AC947" s="24" t="str">
        <f ca="1">IFERROR(__xludf.DUMMYFUNCTION("SPLIT(AB947,""_"")"),"Deepwater")</f>
        <v>Deepwater</v>
      </c>
      <c r="AD947" s="24"/>
      <c r="AE947" s="24">
        <f>VLOOKUP(J947,rangearea210527!$B$2:$C$1159,2,TRUE)</f>
        <v>98060.261320000005</v>
      </c>
      <c r="AF947" s="26" t="s">
        <v>118</v>
      </c>
      <c r="AG947" s="26">
        <v>27</v>
      </c>
      <c r="AH947" s="26" t="s">
        <v>84</v>
      </c>
      <c r="AI947" s="26" t="s">
        <v>85</v>
      </c>
      <c r="AJ947" s="27" t="s">
        <v>1734</v>
      </c>
      <c r="AK947" s="27"/>
      <c r="AL947" s="26"/>
      <c r="AM947" s="26">
        <v>1</v>
      </c>
      <c r="AN947" s="26">
        <v>0</v>
      </c>
      <c r="AO947" s="29">
        <v>0</v>
      </c>
      <c r="AP947" s="30"/>
      <c r="AQ947" s="30"/>
      <c r="AR947" s="30"/>
      <c r="AS947" s="1">
        <v>0</v>
      </c>
      <c r="AU947" s="1" t="s">
        <v>377</v>
      </c>
      <c r="AV947" s="1">
        <v>1</v>
      </c>
      <c r="AW947" s="1">
        <v>0</v>
      </c>
      <c r="AX947" s="1">
        <v>0</v>
      </c>
      <c r="AY947" s="1">
        <v>1</v>
      </c>
      <c r="BC947" s="1">
        <v>1</v>
      </c>
      <c r="BH947" s="1">
        <v>1</v>
      </c>
      <c r="BJ947" s="1">
        <v>1</v>
      </c>
      <c r="BL947" s="1">
        <v>1</v>
      </c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>
        <v>0</v>
      </c>
    </row>
    <row r="948" spans="1:75" ht="15.75" hidden="1" customHeight="1" x14ac:dyDescent="0.3">
      <c r="A948" s="2">
        <v>939</v>
      </c>
      <c r="B948" s="2">
        <v>1</v>
      </c>
      <c r="C948" s="2" t="s">
        <v>1392</v>
      </c>
      <c r="D948" s="1">
        <v>12</v>
      </c>
      <c r="E948" s="2" t="str">
        <f t="shared" si="857"/>
        <v>12_Rajiformes</v>
      </c>
      <c r="F948" s="2" t="s">
        <v>1705</v>
      </c>
      <c r="G948" s="2" t="s">
        <v>2267</v>
      </c>
      <c r="H948" s="2" t="s">
        <v>2284</v>
      </c>
      <c r="I948" s="2" t="s">
        <v>864</v>
      </c>
      <c r="J948" s="2" t="s">
        <v>2296</v>
      </c>
      <c r="K948" s="19" t="str">
        <f t="shared" si="1006"/>
        <v>Fenestraja sibogae</v>
      </c>
      <c r="L948" s="20">
        <f>VLOOKUP($K948,GlobSheetPaste!$H$3:$P$1269,2,FALSE)</f>
        <v>161348</v>
      </c>
      <c r="M948" s="20">
        <f>VLOOKUP($K948,GlobSheetPaste!$H$3:$P$1269,3,FALSE)</f>
        <v>124470016</v>
      </c>
      <c r="N948" s="20" t="str">
        <f>VLOOKUP($K948,GlobSheetPaste!$H$3:$P$1269,4,FALSE)</f>
        <v>published</v>
      </c>
      <c r="O948" s="20" t="str">
        <f>VLOOKUP($K948,GlobSheetPaste!$H$3:$P$1269,5,FALSE)</f>
        <v>DD</v>
      </c>
      <c r="P948" s="20">
        <f>VLOOKUP($K948,GlobSheetPaste!$H$3:$P$1269,6,FALSE)</f>
        <v>2007</v>
      </c>
      <c r="Q948" s="20" t="str">
        <f>VLOOKUP($K948,GlobSheetPaste!$H$3:$P$1269,7,FALSE)</f>
        <v>DD</v>
      </c>
      <c r="R948" s="20" t="str">
        <f>VLOOKUP($K948,GlobSheetPaste!$H$3:$P$1269,8,FALSE)</f>
        <v>NA</v>
      </c>
      <c r="S948" s="20" t="str">
        <f t="shared" si="1031"/>
        <v>NoChange</v>
      </c>
      <c r="T948" s="20" t="b">
        <f t="shared" si="859"/>
        <v>0</v>
      </c>
      <c r="U948" s="22">
        <f>VLOOKUP($K948,GlobSheetPaste!$H$3:$P$1269,9,FALSE)</f>
        <v>43891</v>
      </c>
      <c r="V948" s="19">
        <v>289</v>
      </c>
      <c r="W948" s="19">
        <v>290</v>
      </c>
      <c r="X948" s="2" t="b">
        <f t="shared" ref="X948:Y948" si="1058">ISNUMBER(V948)</f>
        <v>1</v>
      </c>
      <c r="Y948" s="2" t="b">
        <f t="shared" si="1058"/>
        <v>1</v>
      </c>
      <c r="Z948" s="2" t="s">
        <v>1960</v>
      </c>
      <c r="AB948" s="2" t="s">
        <v>178</v>
      </c>
      <c r="AC948" s="24" t="str">
        <f ca="1">IFERROR(__xludf.DUMMYFUNCTION("SPLIT(AB948,""_"")"),"Deepwater")</f>
        <v>Deepwater</v>
      </c>
      <c r="AD948" s="24"/>
      <c r="AE948" s="24">
        <f>VLOOKUP(J948,rangearea210527!$B$2:$C$1159,2,TRUE)</f>
        <v>13.665594029999999</v>
      </c>
      <c r="AF948" s="26" t="s">
        <v>118</v>
      </c>
      <c r="AG948" s="26">
        <v>31.4</v>
      </c>
      <c r="AH948" s="26" t="s">
        <v>84</v>
      </c>
      <c r="AI948" s="26" t="s">
        <v>85</v>
      </c>
      <c r="AJ948" s="27" t="s">
        <v>1734</v>
      </c>
      <c r="AK948" s="27"/>
      <c r="AL948" s="26"/>
      <c r="AM948" s="26">
        <v>1</v>
      </c>
      <c r="AN948" s="26">
        <v>0</v>
      </c>
      <c r="AO948" s="29">
        <v>0</v>
      </c>
      <c r="AP948" s="30"/>
      <c r="AQ948" s="30"/>
      <c r="AR948" s="30"/>
      <c r="AS948" s="1">
        <v>1</v>
      </c>
      <c r="AU948" s="1"/>
      <c r="AV948" s="1"/>
      <c r="AW948" s="1">
        <v>0</v>
      </c>
      <c r="AX948" s="1">
        <v>0</v>
      </c>
      <c r="AY948" s="1">
        <v>1</v>
      </c>
      <c r="BC948" s="1">
        <v>1</v>
      </c>
      <c r="BG948" s="1">
        <v>1</v>
      </c>
      <c r="BH948" s="1">
        <v>1</v>
      </c>
      <c r="BI948" s="1"/>
      <c r="BJ948" s="1">
        <v>1</v>
      </c>
      <c r="BL948" s="1">
        <v>1</v>
      </c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>
        <v>0</v>
      </c>
    </row>
    <row r="949" spans="1:75" ht="15.75" hidden="1" customHeight="1" x14ac:dyDescent="0.3">
      <c r="A949" s="2">
        <v>940</v>
      </c>
      <c r="B949" s="2">
        <v>1</v>
      </c>
      <c r="C949" s="2" t="s">
        <v>1392</v>
      </c>
      <c r="D949" s="1">
        <v>12</v>
      </c>
      <c r="E949" s="2" t="str">
        <f t="shared" si="857"/>
        <v>12_Rajiformes</v>
      </c>
      <c r="F949" s="2" t="s">
        <v>1705</v>
      </c>
      <c r="G949" s="2" t="s">
        <v>2267</v>
      </c>
      <c r="H949" s="2" t="s">
        <v>2284</v>
      </c>
      <c r="I949" s="2" t="s">
        <v>1267</v>
      </c>
      <c r="J949" s="2" t="s">
        <v>2297</v>
      </c>
      <c r="K949" s="19" t="str">
        <f t="shared" si="1006"/>
        <v>Fenestraja sinusmexicanus</v>
      </c>
      <c r="L949" s="20">
        <f>VLOOKUP($K949,GlobSheetPaste!$H$3:$P$1269,2,FALSE)</f>
        <v>161656</v>
      </c>
      <c r="M949" s="20">
        <f>VLOOKUP($K949,GlobSheetPaste!$H$3:$P$1269,3,FALSE)</f>
        <v>124522841</v>
      </c>
      <c r="N949" s="20" t="str">
        <f>VLOOKUP($K949,GlobSheetPaste!$H$3:$P$1269,4,FALSE)</f>
        <v>published</v>
      </c>
      <c r="O949" s="20" t="str">
        <f>VLOOKUP($K949,GlobSheetPaste!$H$3:$P$1269,5,FALSE)</f>
        <v>DD</v>
      </c>
      <c r="P949" s="20">
        <f>VLOOKUP($K949,GlobSheetPaste!$H$3:$P$1269,6,FALSE)</f>
        <v>2008</v>
      </c>
      <c r="Q949" s="20" t="str">
        <f>VLOOKUP($K949,GlobSheetPaste!$H$3:$P$1269,7,FALSE)</f>
        <v>LC</v>
      </c>
      <c r="R949" s="20" t="str">
        <f>VLOOKUP($K949,GlobSheetPaste!$H$3:$P$1269,8,FALSE)</f>
        <v>NA</v>
      </c>
      <c r="S949" s="20" t="str">
        <f t="shared" si="1031"/>
        <v>non-genuine change</v>
      </c>
      <c r="T949" s="20" t="b">
        <f t="shared" si="859"/>
        <v>0</v>
      </c>
      <c r="U949" s="22">
        <f>VLOOKUP($K949,GlobSheetPaste!$H$3:$P$1269,9,FALSE)</f>
        <v>43891</v>
      </c>
      <c r="V949" s="19">
        <v>56</v>
      </c>
      <c r="W949" s="19">
        <v>1096</v>
      </c>
      <c r="X949" s="2" t="b">
        <f t="shared" ref="X949:Y949" si="1059">ISNUMBER(V949)</f>
        <v>1</v>
      </c>
      <c r="Y949" s="2" t="b">
        <f t="shared" si="1059"/>
        <v>1</v>
      </c>
      <c r="Z949" s="2" t="s">
        <v>89</v>
      </c>
      <c r="AB949" s="2" t="s">
        <v>178</v>
      </c>
      <c r="AC949" s="24" t="str">
        <f ca="1">IFERROR(__xludf.DUMMYFUNCTION("SPLIT(AB949,""_"")"),"Deepwater")</f>
        <v>Deepwater</v>
      </c>
      <c r="AD949" s="24"/>
      <c r="AE949" s="24">
        <f>VLOOKUP(J949,rangearea210527!$B$2:$C$1159,2,TRUE)</f>
        <v>238760.34049999999</v>
      </c>
      <c r="AF949" s="26"/>
      <c r="AG949" s="26">
        <v>36</v>
      </c>
      <c r="AH949" s="26" t="s">
        <v>84</v>
      </c>
      <c r="AI949" s="26" t="s">
        <v>85</v>
      </c>
      <c r="AJ949" s="27" t="s">
        <v>1734</v>
      </c>
      <c r="AK949" s="27"/>
      <c r="AL949" s="26"/>
      <c r="AM949" s="26">
        <v>1</v>
      </c>
      <c r="AN949" s="26">
        <v>0</v>
      </c>
      <c r="AO949" s="29">
        <v>0</v>
      </c>
      <c r="AP949" s="30"/>
      <c r="AQ949" s="30"/>
      <c r="AR949" s="30"/>
      <c r="AS949" s="1">
        <v>0</v>
      </c>
      <c r="AU949" s="1" t="s">
        <v>377</v>
      </c>
      <c r="AV949" s="1">
        <v>1</v>
      </c>
      <c r="AW949" s="1">
        <v>0</v>
      </c>
      <c r="AX949" s="1">
        <v>0</v>
      </c>
      <c r="AY949" s="1">
        <v>1</v>
      </c>
      <c r="BC949" s="1">
        <v>1</v>
      </c>
      <c r="BJ949" s="1">
        <v>1</v>
      </c>
      <c r="BL949" s="1">
        <v>1</v>
      </c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>
        <v>0</v>
      </c>
    </row>
    <row r="950" spans="1:75" ht="15.75" hidden="1" customHeight="1" x14ac:dyDescent="0.3">
      <c r="A950" s="2">
        <v>941</v>
      </c>
      <c r="B950" s="2">
        <v>1</v>
      </c>
      <c r="C950" s="2" t="s">
        <v>1392</v>
      </c>
      <c r="D950" s="1">
        <v>12</v>
      </c>
      <c r="E950" s="2" t="str">
        <f t="shared" si="857"/>
        <v>12_Rajiformes</v>
      </c>
      <c r="F950" s="2" t="s">
        <v>1705</v>
      </c>
      <c r="G950" s="2" t="s">
        <v>2267</v>
      </c>
      <c r="H950" s="2" t="s">
        <v>2298</v>
      </c>
      <c r="I950" s="2" t="s">
        <v>2299</v>
      </c>
      <c r="J950" s="2" t="s">
        <v>2300</v>
      </c>
      <c r="K950" s="19" t="str">
        <f t="shared" si="1006"/>
        <v>Gurgesiella atlantica</v>
      </c>
      <c r="L950" s="20">
        <f>VLOOKUP($K950,GlobSheetPaste!$H$3:$P$1269,2,FALSE)</f>
        <v>63161</v>
      </c>
      <c r="M950" s="20">
        <f>VLOOKUP($K950,GlobSheetPaste!$H$3:$P$1269,3,FALSE)</f>
        <v>3124285</v>
      </c>
      <c r="N950" s="20" t="str">
        <f>VLOOKUP($K950,GlobSheetPaste!$H$3:$P$1269,4,FALSE)</f>
        <v>published</v>
      </c>
      <c r="O950" s="20" t="str">
        <f>VLOOKUP($K950,GlobSheetPaste!$H$3:$P$1269,5,FALSE)</f>
        <v>DD</v>
      </c>
      <c r="P950" s="20">
        <f>VLOOKUP($K950,GlobSheetPaste!$H$3:$P$1269,6,FALSE)</f>
        <v>2007</v>
      </c>
      <c r="Q950" s="20" t="str">
        <f>VLOOKUP($K950,GlobSheetPaste!$H$3:$P$1269,7,FALSE)</f>
        <v>LC</v>
      </c>
      <c r="R950" s="20" t="str">
        <f>VLOOKUP($K950,GlobSheetPaste!$H$3:$P$1269,8,FALSE)</f>
        <v>NA</v>
      </c>
      <c r="S950" s="20" t="str">
        <f t="shared" si="1031"/>
        <v>non-genuine change</v>
      </c>
      <c r="T950" s="20" t="b">
        <f t="shared" si="859"/>
        <v>0</v>
      </c>
      <c r="U950" s="22">
        <f>VLOOKUP($K950,GlobSheetPaste!$H$3:$P$1269,9,FALSE)</f>
        <v>43891</v>
      </c>
      <c r="V950" s="19">
        <v>247</v>
      </c>
      <c r="W950" s="19">
        <v>960</v>
      </c>
      <c r="X950" s="2" t="b">
        <f t="shared" ref="X950:Y950" si="1060">ISNUMBER(V950)</f>
        <v>1</v>
      </c>
      <c r="Y950" s="2" t="b">
        <f t="shared" si="1060"/>
        <v>1</v>
      </c>
      <c r="Z950" s="2" t="s">
        <v>89</v>
      </c>
      <c r="AB950" s="2" t="s">
        <v>178</v>
      </c>
      <c r="AC950" s="24" t="str">
        <f ca="1">IFERROR(__xludf.DUMMYFUNCTION("SPLIT(AB950,""_"")"),"Deepwater")</f>
        <v>Deepwater</v>
      </c>
      <c r="AD950" s="24"/>
      <c r="AE950" s="24">
        <f>VLOOKUP(J950,rangearea210527!$B$2:$C$1159,2,TRUE)</f>
        <v>105725.3947</v>
      </c>
      <c r="AF950" s="26" t="s">
        <v>118</v>
      </c>
      <c r="AG950" s="26">
        <v>52</v>
      </c>
      <c r="AH950" s="26" t="s">
        <v>84</v>
      </c>
      <c r="AI950" s="26" t="s">
        <v>98</v>
      </c>
      <c r="AJ950" s="27" t="s">
        <v>1710</v>
      </c>
      <c r="AK950" s="27"/>
      <c r="AL950" s="26"/>
      <c r="AM950" s="26">
        <v>1</v>
      </c>
      <c r="AN950" s="26">
        <v>0</v>
      </c>
      <c r="AO950" s="29">
        <v>0</v>
      </c>
      <c r="AP950" s="30"/>
      <c r="AQ950" s="30"/>
      <c r="AR950" s="30"/>
      <c r="AS950" s="1">
        <v>0</v>
      </c>
      <c r="AU950" s="1">
        <v>1</v>
      </c>
      <c r="AV950" s="1">
        <v>1</v>
      </c>
      <c r="AW950" s="1">
        <v>0</v>
      </c>
      <c r="AX950" s="1">
        <v>0</v>
      </c>
      <c r="AY950" s="1">
        <v>1</v>
      </c>
      <c r="BC950" s="1">
        <v>1</v>
      </c>
      <c r="BH950" s="1">
        <v>1</v>
      </c>
      <c r="BJ950" s="1">
        <v>1</v>
      </c>
      <c r="BL950" s="1">
        <v>1</v>
      </c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>
        <v>0</v>
      </c>
    </row>
    <row r="951" spans="1:75" ht="15.75" hidden="1" customHeight="1" x14ac:dyDescent="0.3">
      <c r="A951" s="2">
        <v>942</v>
      </c>
      <c r="B951" s="2">
        <v>1</v>
      </c>
      <c r="C951" s="2" t="s">
        <v>1392</v>
      </c>
      <c r="D951" s="1">
        <v>12</v>
      </c>
      <c r="E951" s="2" t="str">
        <f t="shared" si="857"/>
        <v>12_Rajiformes</v>
      </c>
      <c r="F951" s="2" t="s">
        <v>1705</v>
      </c>
      <c r="G951" s="2" t="s">
        <v>2267</v>
      </c>
      <c r="H951" s="2" t="s">
        <v>2298</v>
      </c>
      <c r="I951" s="2" t="s">
        <v>2301</v>
      </c>
      <c r="J951" s="2" t="s">
        <v>2302</v>
      </c>
      <c r="K951" s="19" t="str">
        <f t="shared" si="1006"/>
        <v>Gurgesiella dorsalifera</v>
      </c>
      <c r="L951" s="20">
        <f>VLOOKUP($K951,GlobSheetPaste!$H$3:$P$1269,2,FALSE)</f>
        <v>44656</v>
      </c>
      <c r="M951" s="20">
        <f>VLOOKUP($K951,GlobSheetPaste!$H$3:$P$1269,3,FALSE)</f>
        <v>2999132</v>
      </c>
      <c r="N951" s="20" t="str">
        <f>VLOOKUP($K951,GlobSheetPaste!$H$3:$P$1269,4,FALSE)</f>
        <v>published</v>
      </c>
      <c r="O951" s="20" t="str">
        <f>VLOOKUP($K951,GlobSheetPaste!$H$3:$P$1269,5,FALSE)</f>
        <v>VU</v>
      </c>
      <c r="P951" s="20">
        <f>VLOOKUP($K951,GlobSheetPaste!$H$3:$P$1269,6,FALSE)</f>
        <v>2004</v>
      </c>
      <c r="Q951" s="20" t="str">
        <f>VLOOKUP($K951,GlobSheetPaste!$H$3:$P$1269,7,FALSE)</f>
        <v>VU</v>
      </c>
      <c r="R951" s="20" t="str">
        <f>VLOOKUP($K951,GlobSheetPaste!$H$3:$P$1269,8,FALSE)</f>
        <v>A2d</v>
      </c>
      <c r="S951" s="20" t="str">
        <f t="shared" si="1031"/>
        <v>NoChange</v>
      </c>
      <c r="T951" s="20" t="b">
        <f t="shared" si="859"/>
        <v>0</v>
      </c>
      <c r="U951" s="22">
        <f>VLOOKUP($K951,GlobSheetPaste!$H$3:$P$1269,9,FALSE)</f>
        <v>43891</v>
      </c>
      <c r="V951" s="19">
        <v>400</v>
      </c>
      <c r="W951" s="19">
        <v>800</v>
      </c>
      <c r="X951" s="2" t="b">
        <f t="shared" ref="X951:Y951" si="1061">ISNUMBER(V951)</f>
        <v>1</v>
      </c>
      <c r="Y951" s="2" t="b">
        <f t="shared" si="1061"/>
        <v>1</v>
      </c>
      <c r="Z951" s="2" t="s">
        <v>89</v>
      </c>
      <c r="AB951" s="2" t="s">
        <v>178</v>
      </c>
      <c r="AC951" s="24" t="str">
        <f ca="1">IFERROR(__xludf.DUMMYFUNCTION("SPLIT(AB951,""_"")"),"Deepwater")</f>
        <v>Deepwater</v>
      </c>
      <c r="AD951" s="24"/>
      <c r="AE951" s="24">
        <f>VLOOKUP(J951,rangearea210527!$B$2:$C$1159,2,TRUE)</f>
        <v>22592.291509999999</v>
      </c>
      <c r="AF951" s="26" t="s">
        <v>118</v>
      </c>
      <c r="AG951" s="26">
        <v>53</v>
      </c>
      <c r="AH951" s="26" t="s">
        <v>84</v>
      </c>
      <c r="AI951" s="26" t="s">
        <v>98</v>
      </c>
      <c r="AJ951" s="27" t="s">
        <v>1710</v>
      </c>
      <c r="AK951" s="27"/>
      <c r="AL951" s="26">
        <v>7</v>
      </c>
      <c r="AM951" s="26">
        <v>1</v>
      </c>
      <c r="AN951" s="26">
        <v>0</v>
      </c>
      <c r="AO951" s="29">
        <v>0</v>
      </c>
      <c r="AP951" s="30"/>
      <c r="AQ951" s="30"/>
      <c r="AR951" s="30"/>
      <c r="AS951" s="1">
        <v>0</v>
      </c>
      <c r="AU951" s="1">
        <v>1</v>
      </c>
      <c r="AV951" s="1"/>
      <c r="AW951" s="1">
        <v>0</v>
      </c>
      <c r="AX951" s="1">
        <v>0</v>
      </c>
      <c r="AY951" s="1">
        <v>1</v>
      </c>
      <c r="AZ951" s="1">
        <v>1</v>
      </c>
      <c r="BC951" s="1">
        <v>1</v>
      </c>
      <c r="BD951" s="1">
        <v>1</v>
      </c>
      <c r="BH951" s="1">
        <v>1</v>
      </c>
      <c r="BI951" s="1">
        <v>1</v>
      </c>
      <c r="BJ951" s="1">
        <v>1</v>
      </c>
      <c r="BL951" s="1">
        <v>1</v>
      </c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>
        <v>0</v>
      </c>
    </row>
    <row r="952" spans="1:75" ht="15.75" hidden="1" customHeight="1" x14ac:dyDescent="0.3">
      <c r="A952" s="2">
        <v>943</v>
      </c>
      <c r="B952" s="2">
        <v>1</v>
      </c>
      <c r="C952" s="2" t="s">
        <v>1392</v>
      </c>
      <c r="D952" s="1">
        <v>12</v>
      </c>
      <c r="E952" s="2" t="str">
        <f t="shared" si="857"/>
        <v>12_Rajiformes</v>
      </c>
      <c r="F952" s="2" t="s">
        <v>1705</v>
      </c>
      <c r="G952" s="2" t="s">
        <v>2267</v>
      </c>
      <c r="H952" s="2" t="s">
        <v>2298</v>
      </c>
      <c r="I952" s="2" t="s">
        <v>2303</v>
      </c>
      <c r="J952" s="2" t="s">
        <v>2304</v>
      </c>
      <c r="K952" s="19" t="str">
        <f t="shared" si="1006"/>
        <v>Gurgesiella furvescens</v>
      </c>
      <c r="L952" s="20">
        <f>VLOOKUP($K952,GlobSheetPaste!$H$3:$P$1269,2,FALSE)</f>
        <v>44654</v>
      </c>
      <c r="M952" s="20">
        <f>VLOOKUP($K952,GlobSheetPaste!$H$3:$P$1269,3,FALSE)</f>
        <v>124437462</v>
      </c>
      <c r="N952" s="20" t="str">
        <f>VLOOKUP($K952,GlobSheetPaste!$H$3:$P$1269,4,FALSE)</f>
        <v>published</v>
      </c>
      <c r="O952" s="20" t="str">
        <f>VLOOKUP($K952,GlobSheetPaste!$H$3:$P$1269,5,FALSE)</f>
        <v>LC</v>
      </c>
      <c r="P952" s="20">
        <f>VLOOKUP($K952,GlobSheetPaste!$H$3:$P$1269,6,FALSE)</f>
        <v>2004</v>
      </c>
      <c r="Q952" s="20" t="str">
        <f>VLOOKUP($K952,GlobSheetPaste!$H$3:$P$1269,7,FALSE)</f>
        <v>LC</v>
      </c>
      <c r="R952" s="20" t="str">
        <f>VLOOKUP($K952,GlobSheetPaste!$H$3:$P$1269,8,FALSE)</f>
        <v>NA</v>
      </c>
      <c r="S952" s="20" t="str">
        <f t="shared" si="1031"/>
        <v>NoChange</v>
      </c>
      <c r="T952" s="20" t="b">
        <f t="shared" si="859"/>
        <v>0</v>
      </c>
      <c r="U952" s="22">
        <f>VLOOKUP($K952,GlobSheetPaste!$H$3:$P$1269,9,FALSE)</f>
        <v>43891</v>
      </c>
      <c r="V952" s="19">
        <v>300</v>
      </c>
      <c r="W952" s="19">
        <v>960</v>
      </c>
      <c r="X952" s="2" t="b">
        <f t="shared" ref="X952:Y952" si="1062">ISNUMBER(V952)</f>
        <v>1</v>
      </c>
      <c r="Y952" s="2" t="b">
        <f t="shared" si="1062"/>
        <v>1</v>
      </c>
      <c r="Z952" s="2" t="s">
        <v>89</v>
      </c>
      <c r="AB952" s="2" t="s">
        <v>178</v>
      </c>
      <c r="AC952" s="24" t="str">
        <f ca="1">IFERROR(__xludf.DUMMYFUNCTION("SPLIT(AB952,""_"")"),"Deepwater")</f>
        <v>Deepwater</v>
      </c>
      <c r="AD952" s="24"/>
      <c r="AE952" s="24">
        <f>VLOOKUP(J952,rangearea210527!$B$2:$C$1159,2,TRUE)</f>
        <v>67883.445380000005</v>
      </c>
      <c r="AF952" s="26" t="s">
        <v>118</v>
      </c>
      <c r="AG952" s="26">
        <v>63</v>
      </c>
      <c r="AH952" s="26" t="s">
        <v>84</v>
      </c>
      <c r="AI952" s="26" t="s">
        <v>98</v>
      </c>
      <c r="AJ952" s="27" t="s">
        <v>1710</v>
      </c>
      <c r="AK952" s="27"/>
      <c r="AL952" s="26"/>
      <c r="AM952" s="26">
        <v>1</v>
      </c>
      <c r="AN952" s="26">
        <v>0</v>
      </c>
      <c r="AO952" s="29">
        <v>0</v>
      </c>
      <c r="AP952" s="30"/>
      <c r="AQ952" s="30"/>
      <c r="AR952" s="30"/>
      <c r="AS952" s="1">
        <v>0</v>
      </c>
      <c r="AU952" s="1"/>
      <c r="AV952" s="1"/>
      <c r="AW952" s="1">
        <v>0</v>
      </c>
      <c r="AX952" s="1">
        <v>0</v>
      </c>
      <c r="AY952" s="1">
        <v>1</v>
      </c>
      <c r="BC952" s="1">
        <v>1</v>
      </c>
      <c r="BH952" s="1">
        <v>1</v>
      </c>
      <c r="BJ952" s="1">
        <v>1</v>
      </c>
      <c r="BL952" s="1">
        <v>1</v>
      </c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>
        <v>0</v>
      </c>
    </row>
    <row r="953" spans="1:75" ht="15.75" hidden="1" customHeight="1" x14ac:dyDescent="0.3">
      <c r="A953" s="2">
        <v>944</v>
      </c>
      <c r="B953" s="2">
        <v>1</v>
      </c>
      <c r="C953" s="2" t="s">
        <v>1392</v>
      </c>
      <c r="D953" s="1">
        <v>12</v>
      </c>
      <c r="E953" s="2" t="str">
        <f t="shared" si="857"/>
        <v>12_Rajiformes</v>
      </c>
      <c r="F953" s="2" t="s">
        <v>1705</v>
      </c>
      <c r="G953" s="2" t="s">
        <v>2305</v>
      </c>
      <c r="H953" s="2" t="s">
        <v>2306</v>
      </c>
      <c r="I953" s="2" t="s">
        <v>1535</v>
      </c>
      <c r="J953" s="2" t="s">
        <v>2307</v>
      </c>
      <c r="K953" s="19" t="str">
        <f t="shared" si="1006"/>
        <v>Anacanthobatis marmorata</v>
      </c>
      <c r="L953" s="20">
        <f>VLOOKUP($K953,GlobSheetPaste!$H$3:$P$1269,2,FALSE)</f>
        <v>44600</v>
      </c>
      <c r="M953" s="20">
        <f>VLOOKUP($K953,GlobSheetPaste!$H$3:$P$1269,3,FALSE)</f>
        <v>124434445</v>
      </c>
      <c r="N953" s="20" t="str">
        <f>VLOOKUP($K953,GlobSheetPaste!$H$3:$P$1269,4,FALSE)</f>
        <v>published</v>
      </c>
      <c r="O953" s="20" t="str">
        <f>VLOOKUP($K953,GlobSheetPaste!$H$3:$P$1269,5,FALSE)</f>
        <v>DD</v>
      </c>
      <c r="P953" s="20">
        <f>VLOOKUP($K953,GlobSheetPaste!$H$3:$P$1269,6,FALSE)</f>
        <v>2004</v>
      </c>
      <c r="Q953" s="20" t="str">
        <f>VLOOKUP($K953,GlobSheetPaste!$H$3:$P$1269,7,FALSE)</f>
        <v>NT</v>
      </c>
      <c r="R953" s="20" t="str">
        <f>VLOOKUP($K953,GlobSheetPaste!$H$3:$P$1269,8,FALSE)</f>
        <v>A2d</v>
      </c>
      <c r="S953" s="20" t="str">
        <f t="shared" si="1031"/>
        <v>non-genuine change</v>
      </c>
      <c r="T953" s="20" t="b">
        <f t="shared" si="859"/>
        <v>0</v>
      </c>
      <c r="U953" s="22">
        <f>VLOOKUP($K953,GlobSheetPaste!$H$3:$P$1269,9,FALSE)</f>
        <v>43862</v>
      </c>
      <c r="V953" s="19">
        <v>200</v>
      </c>
      <c r="W953" s="19">
        <v>433</v>
      </c>
      <c r="X953" s="2" t="b">
        <f t="shared" ref="X953:Y953" si="1063">ISNUMBER(V953)</f>
        <v>1</v>
      </c>
      <c r="Y953" s="2" t="b">
        <f t="shared" si="1063"/>
        <v>1</v>
      </c>
      <c r="Z953" s="2" t="s">
        <v>89</v>
      </c>
      <c r="AB953" s="2" t="s">
        <v>178</v>
      </c>
      <c r="AC953" s="24" t="str">
        <f ca="1">IFERROR(__xludf.DUMMYFUNCTION("SPLIT(AB953,""_"")"),"Deepwater")</f>
        <v>Deepwater</v>
      </c>
      <c r="AD953" s="24"/>
      <c r="AE953" s="24">
        <f>VLOOKUP(J953,rangearea210527!$B$2:$C$1159,2,TRUE)</f>
        <v>4944.5530509999999</v>
      </c>
      <c r="AF953" s="26" t="s">
        <v>118</v>
      </c>
      <c r="AG953" s="26">
        <v>29</v>
      </c>
      <c r="AH953" s="26" t="s">
        <v>84</v>
      </c>
      <c r="AI953" s="26" t="s">
        <v>85</v>
      </c>
      <c r="AJ953" s="27" t="s">
        <v>1734</v>
      </c>
      <c r="AK953" s="27"/>
      <c r="AL953" s="26">
        <v>12</v>
      </c>
      <c r="AM953" s="26">
        <v>1</v>
      </c>
      <c r="AN953" s="26">
        <v>0</v>
      </c>
      <c r="AO953" s="29">
        <v>0</v>
      </c>
      <c r="AP953" s="30"/>
      <c r="AQ953" s="30"/>
      <c r="AR953" s="30"/>
      <c r="AS953" s="1">
        <v>0</v>
      </c>
      <c r="AU953" s="1"/>
      <c r="AV953" s="1"/>
      <c r="AW953" s="1">
        <v>0</v>
      </c>
      <c r="AX953" s="1">
        <v>0</v>
      </c>
      <c r="AY953" s="1">
        <v>1</v>
      </c>
      <c r="BC953" s="1">
        <v>1</v>
      </c>
      <c r="BH953" s="1">
        <v>1</v>
      </c>
      <c r="BJ953" s="1">
        <v>1</v>
      </c>
      <c r="BL953" s="1">
        <v>1</v>
      </c>
      <c r="BM953" s="1"/>
      <c r="BN953" s="1"/>
      <c r="BO953" s="1"/>
      <c r="BP953" s="1"/>
      <c r="BQ953" s="1"/>
      <c r="BR953" s="1"/>
      <c r="BS953" s="1"/>
      <c r="BT953" s="1">
        <v>1</v>
      </c>
      <c r="BU953" s="1"/>
      <c r="BV953" s="1"/>
      <c r="BW953" s="1">
        <v>0</v>
      </c>
    </row>
    <row r="954" spans="1:75" ht="15.75" hidden="1" customHeight="1" x14ac:dyDescent="0.3">
      <c r="A954" s="2">
        <v>945</v>
      </c>
      <c r="B954" s="2">
        <v>1</v>
      </c>
      <c r="C954" s="2" t="s">
        <v>1392</v>
      </c>
      <c r="D954" s="1">
        <v>12</v>
      </c>
      <c r="E954" s="2" t="str">
        <f t="shared" si="857"/>
        <v>12_Rajiformes</v>
      </c>
      <c r="F954" s="2" t="s">
        <v>1705</v>
      </c>
      <c r="G954" s="2" t="s">
        <v>2305</v>
      </c>
      <c r="H954" s="2" t="s">
        <v>2308</v>
      </c>
      <c r="I954" s="2" t="s">
        <v>2309</v>
      </c>
      <c r="J954" s="2" t="s">
        <v>2310</v>
      </c>
      <c r="K954" s="19" t="str">
        <f t="shared" si="1006"/>
        <v>Indobatis ori</v>
      </c>
      <c r="L954" s="20">
        <f>VLOOKUP($K954,GlobSheetPaste!$H$3:$P$1269,2,FALSE)</f>
        <v>44601</v>
      </c>
      <c r="M954" s="20">
        <f>VLOOKUP($K954,GlobSheetPaste!$H$3:$P$1269,3,FALSE)</f>
        <v>124434540</v>
      </c>
      <c r="N954" s="20" t="str">
        <f>VLOOKUP($K954,GlobSheetPaste!$H$3:$P$1269,4,FALSE)</f>
        <v>published</v>
      </c>
      <c r="O954" s="20" t="str">
        <f>VLOOKUP($K954,GlobSheetPaste!$H$3:$P$1269,5,FALSE)</f>
        <v>DD</v>
      </c>
      <c r="P954" s="20">
        <f>VLOOKUP($K954,GlobSheetPaste!$H$3:$P$1269,6,FALSE)</f>
        <v>2004</v>
      </c>
      <c r="Q954" s="20" t="str">
        <f>VLOOKUP($K954,GlobSheetPaste!$H$3:$P$1269,7,FALSE)</f>
        <v>LC</v>
      </c>
      <c r="R954" s="20" t="str">
        <f>VLOOKUP($K954,GlobSheetPaste!$H$3:$P$1269,8,FALSE)</f>
        <v>NA</v>
      </c>
      <c r="S954" s="20" t="str">
        <f t="shared" si="1031"/>
        <v>non-genuine change</v>
      </c>
      <c r="T954" s="20" t="b">
        <f t="shared" si="859"/>
        <v>0</v>
      </c>
      <c r="U954" s="20">
        <f>VLOOKUP($K954,GlobSheetPaste!$H$3:$P$1269,9,FALSE)</f>
        <v>2018</v>
      </c>
      <c r="V954" s="19">
        <v>1000</v>
      </c>
      <c r="W954" s="19">
        <v>1725</v>
      </c>
      <c r="X954" s="2" t="b">
        <f t="shared" ref="X954:Y954" si="1064">ISNUMBER(V954)</f>
        <v>1</v>
      </c>
      <c r="Y954" s="2" t="b">
        <f t="shared" si="1064"/>
        <v>1</v>
      </c>
      <c r="Z954" s="2" t="s">
        <v>89</v>
      </c>
      <c r="AB954" s="2" t="s">
        <v>178</v>
      </c>
      <c r="AC954" s="24" t="str">
        <f ca="1">IFERROR(__xludf.DUMMYFUNCTION("SPLIT(AB954,""_"")"),"Deepwater")</f>
        <v>Deepwater</v>
      </c>
      <c r="AD954" s="24"/>
      <c r="AE954" s="24">
        <f>VLOOKUP(J954,rangearea210527!$B$2:$C$1159,2,TRUE)</f>
        <v>7597.1715709999999</v>
      </c>
      <c r="AF954" s="26" t="s">
        <v>118</v>
      </c>
      <c r="AG954" s="26">
        <v>43</v>
      </c>
      <c r="AH954" s="26" t="s">
        <v>84</v>
      </c>
      <c r="AI954" s="26" t="s">
        <v>85</v>
      </c>
      <c r="AJ954" s="27" t="s">
        <v>1734</v>
      </c>
      <c r="AK954" s="27"/>
      <c r="AL954" s="26"/>
      <c r="AM954" s="26">
        <v>1</v>
      </c>
      <c r="AN954" s="26">
        <v>0</v>
      </c>
      <c r="AO954" s="29">
        <v>0</v>
      </c>
      <c r="AP954" s="30"/>
      <c r="AQ954" s="30"/>
      <c r="AR954" s="30"/>
      <c r="AS954" s="1">
        <v>0</v>
      </c>
      <c r="AU954" s="1"/>
      <c r="AV954" s="1"/>
      <c r="AW954" s="1">
        <v>0</v>
      </c>
      <c r="AX954" s="1">
        <v>0</v>
      </c>
      <c r="AY954" s="1">
        <v>1</v>
      </c>
      <c r="BC954" s="1">
        <v>1</v>
      </c>
      <c r="BH954" s="1">
        <v>1</v>
      </c>
      <c r="BJ954" s="1">
        <v>1</v>
      </c>
      <c r="BL954" s="1">
        <v>1</v>
      </c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>
        <v>0</v>
      </c>
    </row>
    <row r="955" spans="1:75" ht="15.75" hidden="1" customHeight="1" x14ac:dyDescent="0.3">
      <c r="A955" s="2">
        <v>946</v>
      </c>
      <c r="B955" s="2">
        <v>1</v>
      </c>
      <c r="C955" s="2" t="s">
        <v>1392</v>
      </c>
      <c r="D955" s="1">
        <v>12</v>
      </c>
      <c r="E955" s="2" t="str">
        <f t="shared" si="857"/>
        <v>12_Rajiformes</v>
      </c>
      <c r="F955" s="2" t="s">
        <v>1705</v>
      </c>
      <c r="G955" s="2" t="s">
        <v>2305</v>
      </c>
      <c r="H955" s="2" t="s">
        <v>2311</v>
      </c>
      <c r="I955" s="2" t="s">
        <v>2312</v>
      </c>
      <c r="J955" s="2" t="s">
        <v>2313</v>
      </c>
      <c r="K955" s="19" t="str">
        <f t="shared" si="1006"/>
        <v>Schroederobatis americana</v>
      </c>
      <c r="L955" s="20">
        <f>VLOOKUP($K955,GlobSheetPaste!$H$3:$P$1269,2,FALSE)</f>
        <v>161481</v>
      </c>
      <c r="M955" s="20">
        <f>VLOOKUP($K955,GlobSheetPaste!$H$3:$P$1269,3,FALSE)</f>
        <v>124492952</v>
      </c>
      <c r="N955" s="20" t="str">
        <f>VLOOKUP($K955,GlobSheetPaste!$H$3:$P$1269,4,FALSE)</f>
        <v>published</v>
      </c>
      <c r="O955" s="20" t="str">
        <f>VLOOKUP($K955,GlobSheetPaste!$H$3:$P$1269,5,FALSE)</f>
        <v>DD</v>
      </c>
      <c r="P955" s="20">
        <f>VLOOKUP($K955,GlobSheetPaste!$H$3:$P$1269,6,FALSE)</f>
        <v>2008</v>
      </c>
      <c r="Q955" s="20" t="str">
        <f>VLOOKUP($K955,GlobSheetPaste!$H$3:$P$1269,7,FALSE)</f>
        <v>LC</v>
      </c>
      <c r="R955" s="20" t="str">
        <f>VLOOKUP($K955,GlobSheetPaste!$H$3:$P$1269,8,FALSE)</f>
        <v>NA</v>
      </c>
      <c r="S955" s="20" t="str">
        <f t="shared" si="1031"/>
        <v>non-genuine change</v>
      </c>
      <c r="T955" s="20" t="b">
        <f t="shared" si="859"/>
        <v>0</v>
      </c>
      <c r="U955" s="22">
        <f>VLOOKUP($K955,GlobSheetPaste!$H$3:$P$1269,9,FALSE)</f>
        <v>43891</v>
      </c>
      <c r="V955" s="19">
        <v>183</v>
      </c>
      <c r="W955" s="19">
        <v>915</v>
      </c>
      <c r="X955" s="2" t="b">
        <f t="shared" ref="X955:Y955" si="1065">ISNUMBER(V955)</f>
        <v>1</v>
      </c>
      <c r="Y955" s="2" t="b">
        <f t="shared" si="1065"/>
        <v>1</v>
      </c>
      <c r="Z955" s="2" t="s">
        <v>2314</v>
      </c>
      <c r="AB955" s="2" t="s">
        <v>178</v>
      </c>
      <c r="AC955" s="24" t="str">
        <f ca="1">IFERROR(__xludf.DUMMYFUNCTION("SPLIT(AB955,""_"")"),"Deepwater")</f>
        <v>Deepwater</v>
      </c>
      <c r="AD955" s="24"/>
      <c r="AE955" s="24">
        <f>VLOOKUP(J955,rangearea210527!$B$2:$C$1159,2,TRUE)</f>
        <v>132348.31039999999</v>
      </c>
      <c r="AF955" s="26" t="s">
        <v>118</v>
      </c>
      <c r="AG955" s="26">
        <v>38</v>
      </c>
      <c r="AH955" s="26" t="s">
        <v>84</v>
      </c>
      <c r="AI955" s="26" t="s">
        <v>85</v>
      </c>
      <c r="AJ955" s="27" t="s">
        <v>1734</v>
      </c>
      <c r="AK955" s="27"/>
      <c r="AL955" s="26"/>
      <c r="AM955" s="26">
        <v>1</v>
      </c>
      <c r="AN955" s="26">
        <v>0</v>
      </c>
      <c r="AO955" s="29">
        <v>0</v>
      </c>
      <c r="AP955" s="30"/>
      <c r="AQ955" s="30"/>
      <c r="AR955" s="30"/>
      <c r="AS955" s="1">
        <v>0</v>
      </c>
      <c r="AU955" s="1" t="s">
        <v>377</v>
      </c>
      <c r="AV955" s="1">
        <v>1</v>
      </c>
      <c r="AW955" s="1">
        <v>0</v>
      </c>
      <c r="AX955" s="1">
        <v>0</v>
      </c>
      <c r="AY955" s="1">
        <v>1</v>
      </c>
      <c r="BC955" s="1">
        <v>1</v>
      </c>
      <c r="BH955" s="1">
        <v>1</v>
      </c>
      <c r="BJ955" s="1">
        <v>1</v>
      </c>
      <c r="BK955" s="1"/>
      <c r="BL955" s="1">
        <v>1</v>
      </c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>
        <v>0</v>
      </c>
    </row>
    <row r="956" spans="1:75" ht="15.75" hidden="1" customHeight="1" x14ac:dyDescent="0.3">
      <c r="A956" s="2">
        <v>947</v>
      </c>
      <c r="B956" s="2">
        <v>1</v>
      </c>
      <c r="C956" s="2" t="s">
        <v>1392</v>
      </c>
      <c r="D956" s="1">
        <v>12</v>
      </c>
      <c r="E956" s="2" t="str">
        <f t="shared" si="857"/>
        <v>12_Rajiformes</v>
      </c>
      <c r="F956" s="2" t="s">
        <v>1705</v>
      </c>
      <c r="G956" s="2" t="s">
        <v>2305</v>
      </c>
      <c r="H956" s="2" t="s">
        <v>2315</v>
      </c>
      <c r="I956" s="2" t="s">
        <v>1214</v>
      </c>
      <c r="J956" s="2" t="s">
        <v>2316</v>
      </c>
      <c r="K956" s="19" t="str">
        <f t="shared" si="1006"/>
        <v>Sinobatis andamanensis</v>
      </c>
      <c r="L956" s="20">
        <f>VLOOKUP($K956,GlobSheetPaste!$H$3:$P$1269,2,FALSE)</f>
        <v>162215884</v>
      </c>
      <c r="M956" s="20">
        <f>VLOOKUP($K956,GlobSheetPaste!$H$3:$P$1269,3,FALSE)</f>
        <v>162215965</v>
      </c>
      <c r="N956" s="20" t="str">
        <f>VLOOKUP($K956,GlobSheetPaste!$H$3:$P$1269,4,FALSE)</f>
        <v>published</v>
      </c>
      <c r="O956" s="20" t="str">
        <f>VLOOKUP($K956,GlobSheetPaste!$H$3:$P$1269,5,FALSE)</f>
        <v>NE</v>
      </c>
      <c r="P956" s="20" t="str">
        <f>VLOOKUP($K956,GlobSheetPaste!$H$3:$P$1269,6,FALSE)</f>
        <v>NA</v>
      </c>
      <c r="Q956" s="20" t="str">
        <f>VLOOKUP($K956,GlobSheetPaste!$H$3:$P$1269,7,FALSE)</f>
        <v>LC</v>
      </c>
      <c r="R956" s="20" t="str">
        <f>VLOOKUP($K956,GlobSheetPaste!$H$3:$P$1269,8,FALSE)</f>
        <v>NA</v>
      </c>
      <c r="S956" s="1" t="s">
        <v>117</v>
      </c>
      <c r="T956" s="20" t="b">
        <f t="shared" si="859"/>
        <v>0</v>
      </c>
      <c r="U956" s="22">
        <f>VLOOKUP($K956,GlobSheetPaste!$H$3:$P$1269,9,FALSE)</f>
        <v>43891</v>
      </c>
      <c r="V956" s="23">
        <v>508</v>
      </c>
      <c r="W956" s="23">
        <v>518</v>
      </c>
      <c r="X956" s="2" t="b">
        <f t="shared" ref="X956:Y956" si="1066">ISNUMBER(V956)</f>
        <v>1</v>
      </c>
      <c r="Y956" s="2" t="b">
        <f t="shared" si="1066"/>
        <v>1</v>
      </c>
      <c r="Z956" s="1" t="s">
        <v>2317</v>
      </c>
      <c r="AA956" s="1"/>
      <c r="AB956" s="1" t="s">
        <v>178</v>
      </c>
      <c r="AC956" s="24" t="str">
        <f ca="1">IFERROR(__xludf.DUMMYFUNCTION("SPLIT(AB956,""_"")"),"Deepwater")</f>
        <v>Deepwater</v>
      </c>
      <c r="AD956" s="24"/>
      <c r="AE956" s="24">
        <f>VLOOKUP(J956,rangearea210527!$B$2:$C$1159,2,TRUE)</f>
        <v>205.324995</v>
      </c>
      <c r="AF956" s="26" t="s">
        <v>118</v>
      </c>
      <c r="AG956" s="26">
        <v>42.9</v>
      </c>
      <c r="AH956" s="26" t="s">
        <v>84</v>
      </c>
      <c r="AI956" s="26" t="s">
        <v>85</v>
      </c>
      <c r="AJ956" s="27" t="s">
        <v>1734</v>
      </c>
      <c r="AK956" s="27"/>
      <c r="AL956" s="26"/>
      <c r="AM956" s="26">
        <v>1</v>
      </c>
      <c r="AN956" s="26">
        <v>0</v>
      </c>
      <c r="AO956" s="29">
        <v>0</v>
      </c>
      <c r="AP956" s="30"/>
      <c r="AQ956" s="30"/>
      <c r="AR956" s="30"/>
      <c r="AS956" s="1">
        <v>1</v>
      </c>
      <c r="AU956" s="1"/>
      <c r="AV956" s="1"/>
      <c r="AW956" s="1">
        <v>0</v>
      </c>
      <c r="AX956" s="1">
        <v>0</v>
      </c>
      <c r="AY956" s="1">
        <v>1</v>
      </c>
      <c r="BC956" s="1">
        <v>1</v>
      </c>
      <c r="BH956" s="1">
        <v>1</v>
      </c>
      <c r="BJ956" s="1">
        <v>1</v>
      </c>
      <c r="BK956" s="1"/>
      <c r="BL956" s="1">
        <v>1</v>
      </c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>
        <v>0</v>
      </c>
    </row>
    <row r="957" spans="1:75" ht="15.75" hidden="1" customHeight="1" x14ac:dyDescent="0.3">
      <c r="A957" s="2">
        <v>948</v>
      </c>
      <c r="B957" s="2">
        <v>1</v>
      </c>
      <c r="C957" s="2" t="s">
        <v>1392</v>
      </c>
      <c r="D957" s="1">
        <v>12</v>
      </c>
      <c r="E957" s="2" t="str">
        <f t="shared" si="857"/>
        <v>12_Rajiformes</v>
      </c>
      <c r="F957" s="2" t="s">
        <v>1705</v>
      </c>
      <c r="G957" s="2" t="s">
        <v>2305</v>
      </c>
      <c r="H957" s="2" t="s">
        <v>2315</v>
      </c>
      <c r="I957" s="2" t="s">
        <v>105</v>
      </c>
      <c r="J957" s="2" t="s">
        <v>2318</v>
      </c>
      <c r="K957" s="19" t="str">
        <f t="shared" si="1006"/>
        <v>Sinobatis borneensis</v>
      </c>
      <c r="L957" s="20">
        <f>VLOOKUP($K957,GlobSheetPaste!$H$3:$P$1269,2,FALSE)</f>
        <v>169237868</v>
      </c>
      <c r="M957" s="20">
        <f>VLOOKUP($K957,GlobSheetPaste!$H$3:$P$1269,3,FALSE)</f>
        <v>124474386</v>
      </c>
      <c r="N957" s="20" t="str">
        <f>VLOOKUP($K957,GlobSheetPaste!$H$3:$P$1269,4,FALSE)</f>
        <v>published</v>
      </c>
      <c r="O957" s="20" t="str">
        <f>VLOOKUP($K957,GlobSheetPaste!$H$3:$P$1269,5,FALSE)</f>
        <v>LC</v>
      </c>
      <c r="P957" s="20">
        <f>VLOOKUP($K957,GlobSheetPaste!$H$3:$P$1269,6,FALSE)</f>
        <v>2008</v>
      </c>
      <c r="Q957" s="20" t="str">
        <f>VLOOKUP($K957,GlobSheetPaste!$H$3:$P$1269,7,FALSE)</f>
        <v>LC</v>
      </c>
      <c r="R957" s="20" t="str">
        <f>VLOOKUP($K957,GlobSheetPaste!$H$3:$P$1269,8,FALSE)</f>
        <v>NA</v>
      </c>
      <c r="S957" s="20" t="str">
        <f>IF(O957=Q957,"NoChange","non-genuine change")</f>
        <v>NoChange</v>
      </c>
      <c r="T957" s="20" t="b">
        <f t="shared" si="859"/>
        <v>0</v>
      </c>
      <c r="U957" s="22">
        <f>VLOOKUP($K957,GlobSheetPaste!$H$3:$P$1269,9,FALSE)</f>
        <v>43891</v>
      </c>
      <c r="V957" s="19">
        <v>316</v>
      </c>
      <c r="W957" s="19">
        <v>990</v>
      </c>
      <c r="X957" s="2" t="b">
        <f t="shared" ref="X957:Y957" si="1067">ISNUMBER(V957)</f>
        <v>1</v>
      </c>
      <c r="Y957" s="2" t="b">
        <f t="shared" si="1067"/>
        <v>1</v>
      </c>
      <c r="Z957" s="2" t="s">
        <v>89</v>
      </c>
      <c r="AB957" s="2" t="s">
        <v>178</v>
      </c>
      <c r="AC957" s="24" t="str">
        <f ca="1">IFERROR(__xludf.DUMMYFUNCTION("SPLIT(AB957,""_"")"),"Deepwater")</f>
        <v>Deepwater</v>
      </c>
      <c r="AD957" s="24"/>
      <c r="AE957" s="24">
        <f>VLOOKUP(J957,rangearea210527!$B$2:$C$1159,2,TRUE)</f>
        <v>103076.6321</v>
      </c>
      <c r="AF957" s="26" t="s">
        <v>118</v>
      </c>
      <c r="AG957" s="26">
        <v>34.799999999999997</v>
      </c>
      <c r="AH957" s="26" t="s">
        <v>84</v>
      </c>
      <c r="AI957" s="26" t="s">
        <v>85</v>
      </c>
      <c r="AJ957" s="27" t="s">
        <v>1734</v>
      </c>
      <c r="AK957" s="27"/>
      <c r="AL957" s="26"/>
      <c r="AM957" s="26">
        <v>1</v>
      </c>
      <c r="AN957" s="26">
        <v>0</v>
      </c>
      <c r="AO957" s="29">
        <v>0</v>
      </c>
      <c r="AP957" s="30"/>
      <c r="AQ957" s="30"/>
      <c r="AR957" s="30"/>
      <c r="AS957" s="1">
        <v>1</v>
      </c>
      <c r="AU957" s="1"/>
      <c r="AV957" s="1"/>
      <c r="AW957" s="1">
        <v>0</v>
      </c>
      <c r="AX957" s="1">
        <v>0</v>
      </c>
      <c r="AY957" s="1">
        <v>1</v>
      </c>
      <c r="BC957" s="1">
        <v>1</v>
      </c>
      <c r="BH957" s="1">
        <v>1</v>
      </c>
      <c r="BJ957" s="1">
        <v>1</v>
      </c>
      <c r="BL957" s="1">
        <v>1</v>
      </c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>
        <v>0</v>
      </c>
    </row>
    <row r="958" spans="1:75" ht="15.75" hidden="1" customHeight="1" x14ac:dyDescent="0.3">
      <c r="A958" s="2">
        <v>949</v>
      </c>
      <c r="B958" s="2">
        <v>1</v>
      </c>
      <c r="C958" s="2" t="s">
        <v>1392</v>
      </c>
      <c r="D958" s="1">
        <v>12</v>
      </c>
      <c r="E958" s="2" t="str">
        <f t="shared" si="857"/>
        <v>12_Rajiformes</v>
      </c>
      <c r="F958" s="2" t="s">
        <v>1705</v>
      </c>
      <c r="G958" s="2" t="s">
        <v>2305</v>
      </c>
      <c r="H958" s="2" t="s">
        <v>2315</v>
      </c>
      <c r="I958" s="2" t="s">
        <v>2319</v>
      </c>
      <c r="J958" s="2" t="s">
        <v>2320</v>
      </c>
      <c r="K958" s="19" t="str">
        <f t="shared" si="1006"/>
        <v>Sinobatis brevicauda</v>
      </c>
      <c r="L958" s="20">
        <f>VLOOKUP($K958,GlobSheetPaste!$H$3:$P$1269,2,FALSE)</f>
        <v>162216008</v>
      </c>
      <c r="M958" s="20">
        <f>VLOOKUP($K958,GlobSheetPaste!$H$3:$P$1269,3,FALSE)</f>
        <v>162216074</v>
      </c>
      <c r="N958" s="20" t="str">
        <f>VLOOKUP($K958,GlobSheetPaste!$H$3:$P$1269,4,FALSE)</f>
        <v>published</v>
      </c>
      <c r="O958" s="20" t="str">
        <f>VLOOKUP($K958,GlobSheetPaste!$H$3:$P$1269,5,FALSE)</f>
        <v>NE</v>
      </c>
      <c r="P958" s="20" t="str">
        <f>VLOOKUP($K958,GlobSheetPaste!$H$3:$P$1269,6,FALSE)</f>
        <v>NA</v>
      </c>
      <c r="Q958" s="20" t="str">
        <f>VLOOKUP($K958,GlobSheetPaste!$H$3:$P$1269,7,FALSE)</f>
        <v>LC</v>
      </c>
      <c r="R958" s="20" t="str">
        <f>VLOOKUP($K958,GlobSheetPaste!$H$3:$P$1269,8,FALSE)</f>
        <v>NA</v>
      </c>
      <c r="S958" s="1" t="s">
        <v>117</v>
      </c>
      <c r="T958" s="20" t="b">
        <f t="shared" si="859"/>
        <v>0</v>
      </c>
      <c r="U958" s="22">
        <f>VLOOKUP($K958,GlobSheetPaste!$H$3:$P$1269,9,FALSE)</f>
        <v>43891</v>
      </c>
      <c r="V958" s="19">
        <v>960</v>
      </c>
      <c r="W958" s="19">
        <v>1130</v>
      </c>
      <c r="X958" s="2" t="b">
        <f t="shared" ref="X958:Y958" si="1068">ISNUMBER(V958)</f>
        <v>1</v>
      </c>
      <c r="Y958" s="2" t="b">
        <f t="shared" si="1068"/>
        <v>1</v>
      </c>
      <c r="Z958" s="2" t="s">
        <v>2046</v>
      </c>
      <c r="AB958" s="2" t="s">
        <v>178</v>
      </c>
      <c r="AC958" s="24" t="str">
        <f ca="1">IFERROR(__xludf.DUMMYFUNCTION("SPLIT(AB958,""_"")"),"Deepwater")</f>
        <v>Deepwater</v>
      </c>
      <c r="AD958" s="24"/>
      <c r="AE958" s="24">
        <f>VLOOKUP(J958,rangearea210527!$B$2:$C$1159,2,TRUE)</f>
        <v>3007.224768</v>
      </c>
      <c r="AF958" s="26" t="s">
        <v>118</v>
      </c>
      <c r="AG958" s="26">
        <v>59.1</v>
      </c>
      <c r="AH958" s="26" t="s">
        <v>84</v>
      </c>
      <c r="AI958" s="26" t="s">
        <v>98</v>
      </c>
      <c r="AJ958" s="27" t="s">
        <v>1710</v>
      </c>
      <c r="AK958" s="27"/>
      <c r="AL958" s="26"/>
      <c r="AM958" s="26">
        <v>1</v>
      </c>
      <c r="AN958" s="26">
        <v>0</v>
      </c>
      <c r="AO958" s="29">
        <v>0</v>
      </c>
      <c r="AP958" s="30"/>
      <c r="AQ958" s="30"/>
      <c r="AR958" s="30"/>
      <c r="AS958" s="1">
        <v>0</v>
      </c>
      <c r="AU958" s="1"/>
      <c r="AV958" s="1"/>
      <c r="AW958" s="1">
        <v>0</v>
      </c>
      <c r="AX958" s="1">
        <v>0</v>
      </c>
      <c r="AY958" s="1">
        <v>1</v>
      </c>
      <c r="BC958" s="1">
        <v>1</v>
      </c>
      <c r="BH958" s="1">
        <v>1</v>
      </c>
      <c r="BJ958" s="1">
        <v>1</v>
      </c>
      <c r="BL958" s="1">
        <v>1</v>
      </c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>
        <v>0</v>
      </c>
    </row>
    <row r="959" spans="1:75" ht="15.75" hidden="1" customHeight="1" x14ac:dyDescent="0.3">
      <c r="A959" s="2">
        <v>950</v>
      </c>
      <c r="B959" s="2">
        <v>1</v>
      </c>
      <c r="C959" s="2" t="s">
        <v>1392</v>
      </c>
      <c r="D959" s="1">
        <v>12</v>
      </c>
      <c r="E959" s="2" t="str">
        <f t="shared" si="857"/>
        <v>12_Rajiformes</v>
      </c>
      <c r="F959" s="2" t="s">
        <v>1705</v>
      </c>
      <c r="G959" s="2" t="s">
        <v>2305</v>
      </c>
      <c r="H959" s="2" t="s">
        <v>2315</v>
      </c>
      <c r="I959" s="2" t="s">
        <v>2321</v>
      </c>
      <c r="J959" s="2" t="s">
        <v>2322</v>
      </c>
      <c r="K959" s="19" t="str">
        <f t="shared" si="1006"/>
        <v>Sinobatis bulbicauda</v>
      </c>
      <c r="L959" s="20">
        <f>VLOOKUP($K959,GlobSheetPaste!$H$3:$P$1269,2,FALSE)</f>
        <v>195477</v>
      </c>
      <c r="M959" s="20">
        <f>VLOOKUP($K959,GlobSheetPaste!$H$3:$P$1269,3,FALSE)</f>
        <v>68643373</v>
      </c>
      <c r="N959" s="20" t="str">
        <f>VLOOKUP($K959,GlobSheetPaste!$H$3:$P$1269,4,FALSE)</f>
        <v>published</v>
      </c>
      <c r="O959" s="20" t="str">
        <f>VLOOKUP($K959,GlobSheetPaste!$H$3:$P$1269,5,FALSE)</f>
        <v>DD</v>
      </c>
      <c r="P959" s="20">
        <f>VLOOKUP($K959,GlobSheetPaste!$H$3:$P$1269,6,FALSE)</f>
        <v>2010</v>
      </c>
      <c r="Q959" s="20" t="str">
        <f>VLOOKUP($K959,GlobSheetPaste!$H$3:$P$1269,7,FALSE)</f>
        <v>LC</v>
      </c>
      <c r="R959" s="20" t="str">
        <f>VLOOKUP($K959,GlobSheetPaste!$H$3:$P$1269,8,FALSE)</f>
        <v>NA</v>
      </c>
      <c r="S959" s="20" t="str">
        <f t="shared" ref="S959:S961" si="1069">IF(O959=Q959,"NoChange","non-genuine change")</f>
        <v>non-genuine change</v>
      </c>
      <c r="T959" s="20" t="b">
        <f t="shared" si="859"/>
        <v>0</v>
      </c>
      <c r="U959" s="20">
        <f>VLOOKUP($K959,GlobSheetPaste!$H$3:$P$1269,9,FALSE)</f>
        <v>2015</v>
      </c>
      <c r="V959" s="19">
        <v>150</v>
      </c>
      <c r="W959" s="19">
        <v>1125</v>
      </c>
      <c r="X959" s="2" t="b">
        <f t="shared" ref="X959:Y959" si="1070">ISNUMBER(V959)</f>
        <v>1</v>
      </c>
      <c r="Y959" s="2" t="b">
        <f t="shared" si="1070"/>
        <v>1</v>
      </c>
      <c r="Z959" s="2" t="s">
        <v>89</v>
      </c>
      <c r="AB959" s="2" t="s">
        <v>178</v>
      </c>
      <c r="AC959" s="24" t="str">
        <f ca="1">IFERROR(__xludf.DUMMYFUNCTION("SPLIT(AB959,""_"")"),"Deepwater")</f>
        <v>Deepwater</v>
      </c>
      <c r="AD959" s="24"/>
      <c r="AE959" s="24">
        <f>VLOOKUP(J959,rangearea210527!$B$2:$C$1159,2,TRUE)</f>
        <v>214525.4339</v>
      </c>
      <c r="AF959" s="26"/>
      <c r="AG959" s="26">
        <v>56</v>
      </c>
      <c r="AH959" s="26" t="s">
        <v>84</v>
      </c>
      <c r="AI959" s="26" t="s">
        <v>98</v>
      </c>
      <c r="AJ959" s="27" t="s">
        <v>1710</v>
      </c>
      <c r="AK959" s="27"/>
      <c r="AL959" s="26"/>
      <c r="AM959" s="26">
        <v>1</v>
      </c>
      <c r="AN959" s="26">
        <v>0</v>
      </c>
      <c r="AO959" s="29">
        <v>0</v>
      </c>
      <c r="AP959" s="30"/>
      <c r="AQ959" s="30"/>
      <c r="AR959" s="30"/>
      <c r="AS959" s="1">
        <v>1</v>
      </c>
      <c r="AU959" s="1"/>
      <c r="AV959" s="1"/>
      <c r="AW959" s="1">
        <v>0</v>
      </c>
      <c r="AX959" s="1">
        <v>0</v>
      </c>
      <c r="AY959" s="1">
        <v>1</v>
      </c>
      <c r="BC959" s="1">
        <v>1</v>
      </c>
      <c r="BJ959" s="1">
        <v>1</v>
      </c>
      <c r="BL959" s="1">
        <v>1</v>
      </c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>
        <v>0</v>
      </c>
    </row>
    <row r="960" spans="1:75" ht="15.75" hidden="1" customHeight="1" x14ac:dyDescent="0.3">
      <c r="A960" s="2">
        <v>951</v>
      </c>
      <c r="B960" s="2">
        <v>1</v>
      </c>
      <c r="C960" s="2" t="s">
        <v>1392</v>
      </c>
      <c r="D960" s="1">
        <v>12</v>
      </c>
      <c r="E960" s="2" t="str">
        <f t="shared" si="857"/>
        <v>12_Rajiformes</v>
      </c>
      <c r="F960" s="2" t="s">
        <v>1705</v>
      </c>
      <c r="G960" s="2" t="s">
        <v>2305</v>
      </c>
      <c r="H960" s="2" t="s">
        <v>2315</v>
      </c>
      <c r="I960" s="2" t="s">
        <v>1910</v>
      </c>
      <c r="J960" s="2" t="s">
        <v>2323</v>
      </c>
      <c r="K960" s="19" t="str">
        <f t="shared" si="1006"/>
        <v>Sinobatis caerulea</v>
      </c>
      <c r="L960" s="20">
        <f>VLOOKUP($K960,GlobSheetPaste!$H$3:$P$1269,2,FALSE)</f>
        <v>195478</v>
      </c>
      <c r="M960" s="20">
        <f>VLOOKUP($K960,GlobSheetPaste!$H$3:$P$1269,3,FALSE)</f>
        <v>68643492</v>
      </c>
      <c r="N960" s="20" t="str">
        <f>VLOOKUP($K960,GlobSheetPaste!$H$3:$P$1269,4,FALSE)</f>
        <v>published</v>
      </c>
      <c r="O960" s="20" t="str">
        <f>VLOOKUP($K960,GlobSheetPaste!$H$3:$P$1269,5,FALSE)</f>
        <v>DD</v>
      </c>
      <c r="P960" s="20">
        <f>VLOOKUP($K960,GlobSheetPaste!$H$3:$P$1269,6,FALSE)</f>
        <v>2010</v>
      </c>
      <c r="Q960" s="20" t="str">
        <f>VLOOKUP($K960,GlobSheetPaste!$H$3:$P$1269,7,FALSE)</f>
        <v>DD</v>
      </c>
      <c r="R960" s="20" t="str">
        <f>VLOOKUP($K960,GlobSheetPaste!$H$3:$P$1269,8,FALSE)</f>
        <v>NA</v>
      </c>
      <c r="S960" s="20" t="str">
        <f t="shared" si="1069"/>
        <v>NoChange</v>
      </c>
      <c r="T960" s="20" t="b">
        <f t="shared" si="859"/>
        <v>0</v>
      </c>
      <c r="U960" s="20">
        <f>VLOOKUP($K960,GlobSheetPaste!$H$3:$P$1269,9,FALSE)</f>
        <v>2015</v>
      </c>
      <c r="V960" s="19">
        <v>480</v>
      </c>
      <c r="W960" s="19">
        <v>1170</v>
      </c>
      <c r="X960" s="2" t="b">
        <f t="shared" ref="X960:Y960" si="1071">ISNUMBER(V960)</f>
        <v>1</v>
      </c>
      <c r="Y960" s="2" t="b">
        <f t="shared" si="1071"/>
        <v>1</v>
      </c>
      <c r="Z960" s="2" t="s">
        <v>2046</v>
      </c>
      <c r="AB960" s="2" t="s">
        <v>178</v>
      </c>
      <c r="AC960" s="24" t="str">
        <f ca="1">IFERROR(__xludf.DUMMYFUNCTION("SPLIT(AB960,""_"")"),"Deepwater")</f>
        <v>Deepwater</v>
      </c>
      <c r="AD960" s="24"/>
      <c r="AE960" s="24">
        <f>VLOOKUP(J960,rangearea210527!$B$2:$C$1159,2,TRUE)</f>
        <v>35281.134250000003</v>
      </c>
      <c r="AF960" s="26" t="s">
        <v>118</v>
      </c>
      <c r="AG960" s="26">
        <v>69</v>
      </c>
      <c r="AH960" s="26" t="s">
        <v>84</v>
      </c>
      <c r="AI960" s="26" t="s">
        <v>98</v>
      </c>
      <c r="AJ960" s="27" t="s">
        <v>1710</v>
      </c>
      <c r="AK960" s="27"/>
      <c r="AL960" s="26"/>
      <c r="AM960" s="26">
        <v>1</v>
      </c>
      <c r="AN960" s="26">
        <v>0</v>
      </c>
      <c r="AO960" s="29">
        <v>0</v>
      </c>
      <c r="AP960" s="30"/>
      <c r="AQ960" s="30"/>
      <c r="AR960" s="30"/>
      <c r="AS960" s="1">
        <v>0</v>
      </c>
      <c r="AU960" s="1"/>
      <c r="AV960" s="1"/>
      <c r="AW960" s="1">
        <v>0</v>
      </c>
      <c r="AX960" s="1">
        <v>0</v>
      </c>
      <c r="AY960" s="1">
        <v>1</v>
      </c>
      <c r="BC960" s="1">
        <v>1</v>
      </c>
      <c r="BG960" s="1">
        <v>1</v>
      </c>
      <c r="BH960" s="1">
        <v>1</v>
      </c>
      <c r="BI960" s="1"/>
      <c r="BJ960" s="1">
        <v>1</v>
      </c>
      <c r="BK960" s="1"/>
      <c r="BL960" s="1">
        <v>1</v>
      </c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>
        <v>0</v>
      </c>
    </row>
    <row r="961" spans="1:75" ht="15.75" hidden="1" customHeight="1" x14ac:dyDescent="0.3">
      <c r="A961" s="2">
        <v>952</v>
      </c>
      <c r="B961" s="2">
        <v>1</v>
      </c>
      <c r="C961" s="2" t="s">
        <v>1392</v>
      </c>
      <c r="D961" s="1">
        <v>12</v>
      </c>
      <c r="E961" s="2" t="str">
        <f t="shared" si="857"/>
        <v>12_Rajiformes</v>
      </c>
      <c r="F961" s="2" t="s">
        <v>1705</v>
      </c>
      <c r="G961" s="2" t="s">
        <v>2305</v>
      </c>
      <c r="H961" s="2" t="s">
        <v>2315</v>
      </c>
      <c r="I961" s="2" t="s">
        <v>2324</v>
      </c>
      <c r="J961" s="2" t="s">
        <v>2325</v>
      </c>
      <c r="K961" s="19" t="str">
        <f t="shared" si="1006"/>
        <v>Sinobatis filicauda</v>
      </c>
      <c r="L961" s="20">
        <f>VLOOKUP($K961,GlobSheetPaste!$H$3:$P$1269,2,FALSE)</f>
        <v>195479</v>
      </c>
      <c r="M961" s="20">
        <f>VLOOKUP($K961,GlobSheetPaste!$H$3:$P$1269,3,FALSE)</f>
        <v>68643584</v>
      </c>
      <c r="N961" s="20" t="str">
        <f>VLOOKUP($K961,GlobSheetPaste!$H$3:$P$1269,4,FALSE)</f>
        <v>published</v>
      </c>
      <c r="O961" s="20" t="str">
        <f>VLOOKUP($K961,GlobSheetPaste!$H$3:$P$1269,5,FALSE)</f>
        <v>DD</v>
      </c>
      <c r="P961" s="20">
        <f>VLOOKUP($K961,GlobSheetPaste!$H$3:$P$1269,6,FALSE)</f>
        <v>2010</v>
      </c>
      <c r="Q961" s="20" t="str">
        <f>VLOOKUP($K961,GlobSheetPaste!$H$3:$P$1269,7,FALSE)</f>
        <v>DD</v>
      </c>
      <c r="R961" s="20" t="str">
        <f>VLOOKUP($K961,GlobSheetPaste!$H$3:$P$1269,8,FALSE)</f>
        <v>NA</v>
      </c>
      <c r="S961" s="20" t="str">
        <f t="shared" si="1069"/>
        <v>NoChange</v>
      </c>
      <c r="T961" s="20" t="b">
        <f t="shared" si="859"/>
        <v>0</v>
      </c>
      <c r="U961" s="20">
        <f>VLOOKUP($K961,GlobSheetPaste!$H$3:$P$1269,9,FALSE)</f>
        <v>2015</v>
      </c>
      <c r="V961" s="19">
        <v>606</v>
      </c>
      <c r="W961" s="19">
        <v>880</v>
      </c>
      <c r="X961" s="2" t="b">
        <f t="shared" ref="X961:Y961" si="1072">ISNUMBER(V961)</f>
        <v>1</v>
      </c>
      <c r="Y961" s="2" t="b">
        <f t="shared" si="1072"/>
        <v>1</v>
      </c>
      <c r="Z961" s="2" t="s">
        <v>89</v>
      </c>
      <c r="AB961" s="2" t="s">
        <v>178</v>
      </c>
      <c r="AC961" s="24" t="str">
        <f ca="1">IFERROR(__xludf.DUMMYFUNCTION("SPLIT(AB961,""_"")"),"Deepwater")</f>
        <v>Deepwater</v>
      </c>
      <c r="AD961" s="24"/>
      <c r="AE961" s="24">
        <f>VLOOKUP(J961,rangearea210527!$B$2:$C$1159,2,TRUE)</f>
        <v>6422.613042</v>
      </c>
      <c r="AF961" s="26" t="s">
        <v>118</v>
      </c>
      <c r="AG961" s="26">
        <v>55</v>
      </c>
      <c r="AH961" s="26" t="s">
        <v>84</v>
      </c>
      <c r="AI961" s="26" t="s">
        <v>98</v>
      </c>
      <c r="AJ961" s="27" t="s">
        <v>1710</v>
      </c>
      <c r="AK961" s="27"/>
      <c r="AL961" s="26"/>
      <c r="AM961" s="26">
        <v>1</v>
      </c>
      <c r="AN961" s="26">
        <v>0</v>
      </c>
      <c r="AO961" s="29">
        <v>0</v>
      </c>
      <c r="AP961" s="30"/>
      <c r="AQ961" s="30"/>
      <c r="AR961" s="30"/>
      <c r="AS961" s="1">
        <v>0</v>
      </c>
      <c r="AU961" s="1"/>
      <c r="AV961" s="1"/>
      <c r="AW961" s="1">
        <v>0</v>
      </c>
      <c r="AX961" s="1">
        <v>0</v>
      </c>
      <c r="AY961" s="1">
        <v>1</v>
      </c>
      <c r="BC961" s="1">
        <v>1</v>
      </c>
      <c r="BG961" s="1">
        <v>1</v>
      </c>
      <c r="BH961" s="1">
        <v>1</v>
      </c>
      <c r="BI961" s="1"/>
      <c r="BJ961" s="1">
        <v>1</v>
      </c>
      <c r="BL961" s="1">
        <v>1</v>
      </c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>
        <v>0</v>
      </c>
    </row>
    <row r="962" spans="1:75" ht="15.75" hidden="1" customHeight="1" x14ac:dyDescent="0.3">
      <c r="A962" s="2">
        <v>953</v>
      </c>
      <c r="B962" s="2">
        <v>1</v>
      </c>
      <c r="C962" s="2" t="s">
        <v>1392</v>
      </c>
      <c r="D962" s="1">
        <v>12</v>
      </c>
      <c r="E962" s="2" t="str">
        <f t="shared" si="857"/>
        <v>12_Rajiformes</v>
      </c>
      <c r="F962" s="2" t="s">
        <v>1705</v>
      </c>
      <c r="G962" s="2" t="s">
        <v>2305</v>
      </c>
      <c r="H962" s="2" t="s">
        <v>2315</v>
      </c>
      <c r="I962" s="2" t="s">
        <v>2326</v>
      </c>
      <c r="J962" s="2" t="s">
        <v>2327</v>
      </c>
      <c r="K962" s="19" t="str">
        <f t="shared" si="1006"/>
        <v>Sinobatis kotlyari</v>
      </c>
      <c r="L962" s="20">
        <f>VLOOKUP($K962,GlobSheetPaste!$H$3:$P$1269,2,FALSE)</f>
        <v>162216137</v>
      </c>
      <c r="M962" s="20">
        <f>VLOOKUP($K962,GlobSheetPaste!$H$3:$P$1269,3,FALSE)</f>
        <v>162216188</v>
      </c>
      <c r="N962" s="20" t="str">
        <f>VLOOKUP($K962,GlobSheetPaste!$H$3:$P$1269,4,FALSE)</f>
        <v>published</v>
      </c>
      <c r="O962" s="20" t="str">
        <f>VLOOKUP($K962,GlobSheetPaste!$H$3:$P$1269,5,FALSE)</f>
        <v>NE</v>
      </c>
      <c r="P962" s="20" t="str">
        <f>VLOOKUP($K962,GlobSheetPaste!$H$3:$P$1269,6,FALSE)</f>
        <v>NA</v>
      </c>
      <c r="Q962" s="20" t="str">
        <f>VLOOKUP($K962,GlobSheetPaste!$H$3:$P$1269,7,FALSE)</f>
        <v>LC</v>
      </c>
      <c r="R962" s="20" t="str">
        <f>VLOOKUP($K962,GlobSheetPaste!$H$3:$P$1269,8,FALSE)</f>
        <v>NA</v>
      </c>
      <c r="S962" s="1" t="s">
        <v>117</v>
      </c>
      <c r="T962" s="20" t="b">
        <f t="shared" si="859"/>
        <v>0</v>
      </c>
      <c r="U962" s="22">
        <f>VLOOKUP($K962,GlobSheetPaste!$H$3:$P$1269,9,FALSE)</f>
        <v>43891</v>
      </c>
      <c r="V962" s="23">
        <v>1400</v>
      </c>
      <c r="W962" s="23">
        <v>1400</v>
      </c>
      <c r="X962" s="2" t="b">
        <f t="shared" ref="X962:Y962" si="1073">ISNUMBER(V962)</f>
        <v>1</v>
      </c>
      <c r="Y962" s="2" t="b">
        <f t="shared" si="1073"/>
        <v>1</v>
      </c>
      <c r="Z962" s="39" t="s">
        <v>2328</v>
      </c>
      <c r="AA962" s="1"/>
      <c r="AB962" s="1" t="s">
        <v>178</v>
      </c>
      <c r="AC962" s="24" t="str">
        <f ca="1">IFERROR(__xludf.DUMMYFUNCTION("SPLIT(AB962,""_"")"),"Deepwater")</f>
        <v>Deepwater</v>
      </c>
      <c r="AD962" s="24"/>
      <c r="AE962" s="24">
        <f>VLOOKUP(J962,rangearea210527!$B$2:$C$1159,2,TRUE)</f>
        <v>6422.613042</v>
      </c>
      <c r="AF962" s="26" t="s">
        <v>118</v>
      </c>
      <c r="AG962" s="26">
        <v>33.1</v>
      </c>
      <c r="AH962" s="26" t="s">
        <v>84</v>
      </c>
      <c r="AI962" s="26" t="s">
        <v>85</v>
      </c>
      <c r="AJ962" s="27" t="s">
        <v>1734</v>
      </c>
      <c r="AK962" s="27"/>
      <c r="AL962" s="26"/>
      <c r="AM962" s="26">
        <v>1</v>
      </c>
      <c r="AN962" s="26">
        <v>0</v>
      </c>
      <c r="AO962" s="29">
        <v>0</v>
      </c>
      <c r="AP962" s="30"/>
      <c r="AQ962" s="30"/>
      <c r="AR962" s="30"/>
      <c r="AS962" s="1">
        <v>0</v>
      </c>
      <c r="AU962" s="1"/>
      <c r="AV962" s="1"/>
      <c r="AW962" s="1">
        <v>0</v>
      </c>
      <c r="AX962" s="1">
        <v>0</v>
      </c>
      <c r="AY962" s="1">
        <v>1</v>
      </c>
      <c r="BC962" s="1">
        <v>1</v>
      </c>
      <c r="BH962" s="1">
        <v>1</v>
      </c>
      <c r="BJ962" s="1">
        <v>1</v>
      </c>
      <c r="BK962" s="1"/>
      <c r="BL962" s="1">
        <v>1</v>
      </c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>
        <v>0</v>
      </c>
    </row>
    <row r="963" spans="1:75" ht="15.75" hidden="1" customHeight="1" x14ac:dyDescent="0.3">
      <c r="A963" s="2">
        <v>954</v>
      </c>
      <c r="B963" s="2">
        <v>1</v>
      </c>
      <c r="C963" s="2" t="s">
        <v>1392</v>
      </c>
      <c r="D963" s="1">
        <v>12</v>
      </c>
      <c r="E963" s="2" t="str">
        <f t="shared" si="857"/>
        <v>12_Rajiformes</v>
      </c>
      <c r="F963" s="2" t="s">
        <v>1705</v>
      </c>
      <c r="G963" s="2" t="s">
        <v>2305</v>
      </c>
      <c r="H963" s="2" t="s">
        <v>2315</v>
      </c>
      <c r="I963" s="2" t="s">
        <v>2329</v>
      </c>
      <c r="J963" s="2" t="s">
        <v>2330</v>
      </c>
      <c r="K963" s="19" t="str">
        <f t="shared" si="1006"/>
        <v>Sinobatis melanosoma</v>
      </c>
      <c r="L963" s="20">
        <f>VLOOKUP($K963,GlobSheetPaste!$H$3:$P$1269,2,FALSE)</f>
        <v>161358</v>
      </c>
      <c r="M963" s="20">
        <f>VLOOKUP($K963,GlobSheetPaste!$H$3:$P$1269,3,FALSE)</f>
        <v>124471457</v>
      </c>
      <c r="N963" s="20" t="str">
        <f>VLOOKUP($K963,GlobSheetPaste!$H$3:$P$1269,4,FALSE)</f>
        <v>published</v>
      </c>
      <c r="O963" s="20" t="str">
        <f>VLOOKUP($K963,GlobSheetPaste!$H$3:$P$1269,5,FALSE)</f>
        <v>LC</v>
      </c>
      <c r="P963" s="20">
        <f>VLOOKUP($K963,GlobSheetPaste!$H$3:$P$1269,6,FALSE)</f>
        <v>2008</v>
      </c>
      <c r="Q963" s="20" t="str">
        <f>VLOOKUP($K963,GlobSheetPaste!$H$3:$P$1269,7,FALSE)</f>
        <v>LC</v>
      </c>
      <c r="R963" s="20" t="str">
        <f>VLOOKUP($K963,GlobSheetPaste!$H$3:$P$1269,8,FALSE)</f>
        <v>NA</v>
      </c>
      <c r="S963" s="20" t="str">
        <f t="shared" ref="S963:S966" si="1074">IF(O963=Q963,"NoChange","non-genuine change")</f>
        <v>NoChange</v>
      </c>
      <c r="T963" s="20" t="b">
        <f t="shared" si="859"/>
        <v>0</v>
      </c>
      <c r="U963" s="22">
        <f>VLOOKUP($K963,GlobSheetPaste!$H$3:$P$1269,9,FALSE)</f>
        <v>43891</v>
      </c>
      <c r="V963" s="19">
        <v>575</v>
      </c>
      <c r="W963" s="19">
        <v>1100</v>
      </c>
      <c r="X963" s="2" t="b">
        <f t="shared" ref="X963:Y963" si="1075">ISNUMBER(V963)</f>
        <v>1</v>
      </c>
      <c r="Y963" s="2" t="b">
        <f t="shared" si="1075"/>
        <v>1</v>
      </c>
      <c r="Z963" s="2" t="s">
        <v>89</v>
      </c>
      <c r="AB963" s="2" t="s">
        <v>178</v>
      </c>
      <c r="AC963" s="24" t="str">
        <f ca="1">IFERROR(__xludf.DUMMYFUNCTION("SPLIT(AB963,""_"")"),"Deepwater")</f>
        <v>Deepwater</v>
      </c>
      <c r="AD963" s="24"/>
      <c r="AE963" s="24">
        <f>VLOOKUP(J963,rangearea210527!$B$2:$C$1159,2,TRUE)</f>
        <v>116838.6122</v>
      </c>
      <c r="AF963" s="26" t="s">
        <v>118</v>
      </c>
      <c r="AG963" s="26">
        <v>59.4</v>
      </c>
      <c r="AH963" s="26" t="s">
        <v>84</v>
      </c>
      <c r="AI963" s="26" t="s">
        <v>98</v>
      </c>
      <c r="AJ963" s="27" t="s">
        <v>1710</v>
      </c>
      <c r="AK963" s="27"/>
      <c r="AL963" s="26"/>
      <c r="AM963" s="26">
        <v>1</v>
      </c>
      <c r="AN963" s="26">
        <v>0</v>
      </c>
      <c r="AO963" s="29">
        <v>0</v>
      </c>
      <c r="AP963" s="30"/>
      <c r="AQ963" s="30"/>
      <c r="AR963" s="30"/>
      <c r="AS963" s="1">
        <v>1</v>
      </c>
      <c r="AU963" s="1"/>
      <c r="AV963" s="1"/>
      <c r="AW963" s="1">
        <v>0</v>
      </c>
      <c r="AX963" s="1">
        <v>0</v>
      </c>
      <c r="AY963" s="1">
        <v>1</v>
      </c>
      <c r="BC963" s="1">
        <v>1</v>
      </c>
      <c r="BH963" s="1">
        <v>1</v>
      </c>
      <c r="BJ963" s="1">
        <v>1</v>
      </c>
      <c r="BL963" s="1">
        <v>1</v>
      </c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>
        <v>0</v>
      </c>
    </row>
    <row r="964" spans="1:75" ht="15.75" hidden="1" customHeight="1" x14ac:dyDescent="0.3">
      <c r="A964" s="2">
        <v>955</v>
      </c>
      <c r="B964" s="2">
        <v>1</v>
      </c>
      <c r="C964" s="2" t="s">
        <v>1392</v>
      </c>
      <c r="D964" s="1">
        <v>12</v>
      </c>
      <c r="E964" s="2" t="str">
        <f t="shared" si="857"/>
        <v>12_Rajiformes</v>
      </c>
      <c r="F964" s="2" t="s">
        <v>1705</v>
      </c>
      <c r="G964" s="2" t="s">
        <v>2305</v>
      </c>
      <c r="H964" s="2" t="s">
        <v>2315</v>
      </c>
      <c r="I964" s="2" t="s">
        <v>2331</v>
      </c>
      <c r="J964" s="2" t="s">
        <v>2332</v>
      </c>
      <c r="K964" s="19" t="str">
        <f t="shared" si="1006"/>
        <v>Sinobatis stenosoma</v>
      </c>
      <c r="L964" s="20">
        <f>VLOOKUP($K964,GlobSheetPaste!$H$3:$P$1269,2,FALSE)</f>
        <v>161670</v>
      </c>
      <c r="M964" s="20">
        <f>VLOOKUP($K964,GlobSheetPaste!$H$3:$P$1269,3,FALSE)</f>
        <v>124525464</v>
      </c>
      <c r="N964" s="20" t="str">
        <f>VLOOKUP($K964,GlobSheetPaste!$H$3:$P$1269,4,FALSE)</f>
        <v>published</v>
      </c>
      <c r="O964" s="20" t="str">
        <f>VLOOKUP($K964,GlobSheetPaste!$H$3:$P$1269,5,FALSE)</f>
        <v>DD</v>
      </c>
      <c r="P964" s="20">
        <f>VLOOKUP($K964,GlobSheetPaste!$H$3:$P$1269,6,FALSE)</f>
        <v>2008</v>
      </c>
      <c r="Q964" s="20" t="str">
        <f>VLOOKUP($K964,GlobSheetPaste!$H$3:$P$1269,7,FALSE)</f>
        <v>LC</v>
      </c>
      <c r="R964" s="20" t="str">
        <f>VLOOKUP($K964,GlobSheetPaste!$H$3:$P$1269,8,FALSE)</f>
        <v>NA</v>
      </c>
      <c r="S964" s="20" t="str">
        <f t="shared" si="1074"/>
        <v>non-genuine change</v>
      </c>
      <c r="T964" s="20" t="b">
        <f t="shared" si="859"/>
        <v>0</v>
      </c>
      <c r="U964" s="22">
        <f>VLOOKUP($K964,GlobSheetPaste!$H$3:$P$1269,9,FALSE)</f>
        <v>43891</v>
      </c>
      <c r="V964" s="19">
        <v>520</v>
      </c>
      <c r="W964" s="19">
        <v>534</v>
      </c>
      <c r="X964" s="2" t="b">
        <f t="shared" ref="X964:Y964" si="1076">ISNUMBER(V964)</f>
        <v>1</v>
      </c>
      <c r="Y964" s="2" t="b">
        <f t="shared" si="1076"/>
        <v>1</v>
      </c>
      <c r="Z964" s="2" t="s">
        <v>2333</v>
      </c>
      <c r="AB964" s="2" t="s">
        <v>178</v>
      </c>
      <c r="AC964" s="24" t="str">
        <f ca="1">IFERROR(__xludf.DUMMYFUNCTION("SPLIT(AB964,""_"")"),"Deepwater")</f>
        <v>Deepwater</v>
      </c>
      <c r="AD964" s="24"/>
      <c r="AE964" s="24">
        <f>VLOOKUP(J964,rangearea210527!$B$2:$C$1159,2,TRUE)</f>
        <v>13392.432119999999</v>
      </c>
      <c r="AF964" s="26" t="s">
        <v>118</v>
      </c>
      <c r="AG964" s="26">
        <v>52</v>
      </c>
      <c r="AH964" s="26" t="s">
        <v>84</v>
      </c>
      <c r="AI964" s="26" t="s">
        <v>98</v>
      </c>
      <c r="AJ964" s="27" t="s">
        <v>1710</v>
      </c>
      <c r="AK964" s="27"/>
      <c r="AL964" s="26"/>
      <c r="AM964" s="26">
        <v>1</v>
      </c>
      <c r="AN964" s="26">
        <v>0</v>
      </c>
      <c r="AO964" s="29">
        <v>0</v>
      </c>
      <c r="AP964" s="30"/>
      <c r="AQ964" s="30"/>
      <c r="AR964" s="30"/>
      <c r="AS964" s="1">
        <v>0</v>
      </c>
      <c r="AU964" s="1"/>
      <c r="AV964" s="1"/>
      <c r="AW964" s="1">
        <v>0</v>
      </c>
      <c r="AX964" s="1">
        <v>0</v>
      </c>
      <c r="AY964" s="1">
        <v>1</v>
      </c>
      <c r="BC964" s="1">
        <v>1</v>
      </c>
      <c r="BH964" s="1">
        <v>1</v>
      </c>
      <c r="BJ964" s="1">
        <v>1</v>
      </c>
      <c r="BK964" s="1"/>
      <c r="BL964" s="1">
        <v>1</v>
      </c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>
        <v>0</v>
      </c>
    </row>
    <row r="965" spans="1:75" ht="15.75" hidden="1" customHeight="1" x14ac:dyDescent="0.3">
      <c r="A965" s="2">
        <v>956</v>
      </c>
      <c r="B965" s="2">
        <v>1</v>
      </c>
      <c r="C965" s="2" t="s">
        <v>1392</v>
      </c>
      <c r="D965" s="1">
        <v>12</v>
      </c>
      <c r="E965" s="2" t="str">
        <f t="shared" si="857"/>
        <v>12_Rajiformes</v>
      </c>
      <c r="F965" s="2" t="s">
        <v>1705</v>
      </c>
      <c r="G965" s="2" t="s">
        <v>2305</v>
      </c>
      <c r="H965" s="2" t="s">
        <v>2334</v>
      </c>
      <c r="I965" s="2" t="s">
        <v>2335</v>
      </c>
      <c r="J965" s="2" t="s">
        <v>2336</v>
      </c>
      <c r="K965" s="19" t="str">
        <f t="shared" si="1006"/>
        <v>Springeria folirostris</v>
      </c>
      <c r="L965" s="20">
        <f>VLOOKUP($K965,GlobSheetPaste!$H$3:$P$1269,2,FALSE)</f>
        <v>161681</v>
      </c>
      <c r="M965" s="20">
        <f>VLOOKUP($K965,GlobSheetPaste!$H$3:$P$1269,3,FALSE)</f>
        <v>893386</v>
      </c>
      <c r="N965" s="20" t="str">
        <f>VLOOKUP($K965,GlobSheetPaste!$H$3:$P$1269,4,FALSE)</f>
        <v>published</v>
      </c>
      <c r="O965" s="20" t="str">
        <f>VLOOKUP($K965,GlobSheetPaste!$H$3:$P$1269,5,FALSE)</f>
        <v>DD</v>
      </c>
      <c r="P965" s="20">
        <f>VLOOKUP($K965,GlobSheetPaste!$H$3:$P$1269,6,FALSE)</f>
        <v>2008</v>
      </c>
      <c r="Q965" s="20" t="str">
        <f>VLOOKUP($K965,GlobSheetPaste!$H$3:$P$1269,7,FALSE)</f>
        <v>LC</v>
      </c>
      <c r="R965" s="20" t="str">
        <f>VLOOKUP($K965,GlobSheetPaste!$H$3:$P$1269,8,FALSE)</f>
        <v>NA</v>
      </c>
      <c r="S965" s="20" t="str">
        <f t="shared" si="1074"/>
        <v>non-genuine change</v>
      </c>
      <c r="T965" s="20" t="b">
        <f t="shared" si="859"/>
        <v>0</v>
      </c>
      <c r="U965" s="22">
        <f>VLOOKUP($K965,GlobSheetPaste!$H$3:$P$1269,9,FALSE)</f>
        <v>43891</v>
      </c>
      <c r="V965" s="19">
        <v>300</v>
      </c>
      <c r="W965" s="19">
        <v>510</v>
      </c>
      <c r="X965" s="2" t="b">
        <f t="shared" ref="X965:Y965" si="1077">ISNUMBER(V965)</f>
        <v>1</v>
      </c>
      <c r="Y965" s="2" t="b">
        <f t="shared" si="1077"/>
        <v>1</v>
      </c>
      <c r="Z965" s="2" t="s">
        <v>2046</v>
      </c>
      <c r="AB965" s="2" t="s">
        <v>178</v>
      </c>
      <c r="AC965" s="24" t="str">
        <f ca="1">IFERROR(__xludf.DUMMYFUNCTION("SPLIT(AB965,""_"")"),"Deepwater")</f>
        <v>Deepwater</v>
      </c>
      <c r="AD965" s="24"/>
      <c r="AE965" s="24">
        <f>VLOOKUP(J965,rangearea210527!$B$2:$C$1159,2,TRUE)</f>
        <v>1674.4963519999999</v>
      </c>
      <c r="AF965" s="26" t="s">
        <v>118</v>
      </c>
      <c r="AG965" s="26">
        <v>62</v>
      </c>
      <c r="AH965" s="26" t="s">
        <v>84</v>
      </c>
      <c r="AI965" s="26" t="s">
        <v>98</v>
      </c>
      <c r="AJ965" s="27" t="s">
        <v>1710</v>
      </c>
      <c r="AK965" s="27"/>
      <c r="AL965" s="26"/>
      <c r="AM965" s="26">
        <v>1</v>
      </c>
      <c r="AN965" s="26">
        <v>0</v>
      </c>
      <c r="AO965" s="29">
        <v>0</v>
      </c>
      <c r="AP965" s="30"/>
      <c r="AQ965" s="30"/>
      <c r="AR965" s="30"/>
      <c r="AS965" s="1">
        <v>0</v>
      </c>
      <c r="AU965" s="1"/>
      <c r="AV965" s="1">
        <v>1</v>
      </c>
      <c r="AW965" s="1">
        <v>0</v>
      </c>
      <c r="AX965" s="1">
        <v>0</v>
      </c>
      <c r="AY965" s="1">
        <v>1</v>
      </c>
      <c r="BC965" s="1">
        <v>1</v>
      </c>
      <c r="BH965" s="1">
        <v>1</v>
      </c>
      <c r="BJ965" s="1">
        <v>1</v>
      </c>
      <c r="BL965" s="1">
        <v>1</v>
      </c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>
        <v>0</v>
      </c>
    </row>
    <row r="966" spans="1:75" ht="15.75" hidden="1" customHeight="1" x14ac:dyDescent="0.3">
      <c r="A966" s="2">
        <v>957</v>
      </c>
      <c r="B966" s="2">
        <v>1</v>
      </c>
      <c r="C966" s="2" t="s">
        <v>1392</v>
      </c>
      <c r="D966" s="1">
        <v>12</v>
      </c>
      <c r="E966" s="2" t="str">
        <f t="shared" si="857"/>
        <v>12_Rajiformes</v>
      </c>
      <c r="F966" s="2" t="s">
        <v>1705</v>
      </c>
      <c r="G966" s="2" t="s">
        <v>2305</v>
      </c>
      <c r="H966" s="2" t="s">
        <v>2334</v>
      </c>
      <c r="I966" s="2" t="s">
        <v>949</v>
      </c>
      <c r="J966" s="2" t="s">
        <v>2337</v>
      </c>
      <c r="K966" s="19" t="str">
        <f t="shared" si="1006"/>
        <v>Springeria longirostris</v>
      </c>
      <c r="L966" s="20">
        <f>VLOOKUP($K966,GlobSheetPaste!$H$3:$P$1269,2,FALSE)</f>
        <v>161494</v>
      </c>
      <c r="M966" s="20">
        <f>VLOOKUP($K966,GlobSheetPaste!$H$3:$P$1269,3,FALSE)</f>
        <v>124495399</v>
      </c>
      <c r="N966" s="20" t="str">
        <f>VLOOKUP($K966,GlobSheetPaste!$H$3:$P$1269,4,FALSE)</f>
        <v>published</v>
      </c>
      <c r="O966" s="20" t="str">
        <f>VLOOKUP($K966,GlobSheetPaste!$H$3:$P$1269,5,FALSE)</f>
        <v>DD</v>
      </c>
      <c r="P966" s="20">
        <f>VLOOKUP($K966,GlobSheetPaste!$H$3:$P$1269,6,FALSE)</f>
        <v>2008</v>
      </c>
      <c r="Q966" s="20" t="str">
        <f>VLOOKUP($K966,GlobSheetPaste!$H$3:$P$1269,7,FALSE)</f>
        <v>LC</v>
      </c>
      <c r="R966" s="20" t="str">
        <f>VLOOKUP($K966,GlobSheetPaste!$H$3:$P$1269,8,FALSE)</f>
        <v>NA</v>
      </c>
      <c r="S966" s="20" t="str">
        <f t="shared" si="1074"/>
        <v>non-genuine change</v>
      </c>
      <c r="T966" s="20" t="b">
        <f t="shared" si="859"/>
        <v>0</v>
      </c>
      <c r="U966" s="22">
        <f>VLOOKUP($K966,GlobSheetPaste!$H$3:$P$1269,9,FALSE)</f>
        <v>43891</v>
      </c>
      <c r="V966" s="19">
        <v>500</v>
      </c>
      <c r="W966" s="19">
        <v>1050</v>
      </c>
      <c r="X966" s="2" t="b">
        <f t="shared" ref="X966:Y966" si="1078">ISNUMBER(V966)</f>
        <v>1</v>
      </c>
      <c r="Y966" s="2" t="b">
        <f t="shared" si="1078"/>
        <v>1</v>
      </c>
      <c r="Z966" s="2" t="s">
        <v>2046</v>
      </c>
      <c r="AB966" s="2" t="s">
        <v>178</v>
      </c>
      <c r="AC966" s="24" t="str">
        <f ca="1">IFERROR(__xludf.DUMMYFUNCTION("SPLIT(AB966,""_"")"),"Deepwater")</f>
        <v>Deepwater</v>
      </c>
      <c r="AD966" s="24"/>
      <c r="AE966" s="24">
        <f>VLOOKUP(J966,rangearea210527!$B$2:$C$1159,2,TRUE)</f>
        <v>49608.737569999998</v>
      </c>
      <c r="AF966" s="26" t="s">
        <v>118</v>
      </c>
      <c r="AG966" s="26">
        <v>75</v>
      </c>
      <c r="AH966" s="26" t="s">
        <v>84</v>
      </c>
      <c r="AI966" s="26" t="s">
        <v>98</v>
      </c>
      <c r="AJ966" s="27" t="s">
        <v>1710</v>
      </c>
      <c r="AK966" s="27"/>
      <c r="AL966" s="26"/>
      <c r="AM966" s="26">
        <v>1</v>
      </c>
      <c r="AN966" s="26">
        <v>0</v>
      </c>
      <c r="AO966" s="29">
        <v>0</v>
      </c>
      <c r="AP966" s="30"/>
      <c r="AQ966" s="30"/>
      <c r="AR966" s="30"/>
      <c r="AS966" s="1">
        <v>0</v>
      </c>
      <c r="AU966" s="1"/>
      <c r="AV966" s="1">
        <v>1</v>
      </c>
      <c r="AW966" s="1">
        <v>0</v>
      </c>
      <c r="AX966" s="1">
        <v>0</v>
      </c>
      <c r="AY966" s="1">
        <v>1</v>
      </c>
      <c r="BC966" s="1">
        <v>1</v>
      </c>
      <c r="BH966" s="1">
        <v>1</v>
      </c>
      <c r="BJ966" s="1">
        <v>1</v>
      </c>
      <c r="BL966" s="1">
        <v>1</v>
      </c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>
        <v>0</v>
      </c>
    </row>
    <row r="967" spans="1:75" ht="15.75" hidden="1" customHeight="1" x14ac:dyDescent="0.3">
      <c r="A967" s="2">
        <v>958</v>
      </c>
      <c r="B967" s="2">
        <v>1</v>
      </c>
      <c r="C967" s="2" t="s">
        <v>1392</v>
      </c>
      <c r="D967" s="1">
        <v>13</v>
      </c>
      <c r="E967" s="2" t="str">
        <f t="shared" si="857"/>
        <v>13_Myliobatiformes</v>
      </c>
      <c r="F967" s="2" t="s">
        <v>2338</v>
      </c>
      <c r="G967" s="2" t="s">
        <v>2339</v>
      </c>
      <c r="H967" s="2" t="s">
        <v>2340</v>
      </c>
      <c r="I967" s="2" t="s">
        <v>678</v>
      </c>
      <c r="J967" s="2" t="s">
        <v>2341</v>
      </c>
      <c r="K967" s="19" t="str">
        <f t="shared" si="1006"/>
        <v>Zanobatus maculatus</v>
      </c>
      <c r="L967" s="20">
        <f>VLOOKUP($K967,GlobSheetPaste!$H$3:$P$1269,2,FALSE)</f>
        <v>183784866</v>
      </c>
      <c r="M967" s="20">
        <f>VLOOKUP($K967,GlobSheetPaste!$H$3:$P$1269,3,FALSE)</f>
        <v>183784887</v>
      </c>
      <c r="N967" s="20" t="str">
        <f>VLOOKUP($K967,GlobSheetPaste!$H$3:$P$1269,4,FALSE)</f>
        <v>submitted</v>
      </c>
      <c r="O967" s="20" t="str">
        <f>VLOOKUP($K967,GlobSheetPaste!$H$3:$P$1269,5,FALSE)</f>
        <v>NE</v>
      </c>
      <c r="P967" s="20" t="str">
        <f>VLOOKUP($K967,GlobSheetPaste!$H$3:$P$1269,6,FALSE)</f>
        <v>NA</v>
      </c>
      <c r="Q967" s="20" t="str">
        <f>VLOOKUP($K967,GlobSheetPaste!$H$3:$P$1269,7,FALSE)</f>
        <v>NT</v>
      </c>
      <c r="R967" s="20" t="str">
        <f>VLOOKUP($K967,GlobSheetPaste!$H$3:$P$1269,8,FALSE)</f>
        <v>A2bd</v>
      </c>
      <c r="S967" s="1" t="s">
        <v>117</v>
      </c>
      <c r="T967" s="20" t="b">
        <f t="shared" si="859"/>
        <v>0</v>
      </c>
      <c r="U967" s="22">
        <f>VLOOKUP($K967,GlobSheetPaste!$H$3:$P$1269,9,FALSE)</f>
        <v>44228</v>
      </c>
      <c r="V967" s="19">
        <v>0</v>
      </c>
      <c r="W967" s="19">
        <v>40</v>
      </c>
      <c r="X967" s="2" t="b">
        <f t="shared" ref="X967:Y967" si="1079">ISNUMBER(V967)</f>
        <v>1</v>
      </c>
      <c r="Y967" s="2" t="b">
        <f t="shared" si="1079"/>
        <v>1</v>
      </c>
      <c r="Z967" s="2" t="s">
        <v>2046</v>
      </c>
      <c r="AB967" s="2" t="s">
        <v>83</v>
      </c>
      <c r="AC967" s="24" t="str">
        <f ca="1">IFERROR(__xludf.DUMMYFUNCTION("SPLIT(AB967,""_"")"),"Coastal")</f>
        <v>Coastal</v>
      </c>
      <c r="AD967" s="24"/>
      <c r="AE967" s="24">
        <f>VLOOKUP(J967,rangearea210527!$B$2:$C$1159,2,TRUE)</f>
        <v>58642.40713</v>
      </c>
      <c r="AF967" s="26" t="s">
        <v>118</v>
      </c>
      <c r="AG967" s="26">
        <v>35.799999999999997</v>
      </c>
      <c r="AH967" s="26" t="s">
        <v>84</v>
      </c>
      <c r="AI967" s="26" t="s">
        <v>85</v>
      </c>
      <c r="AJ967" s="1" t="s">
        <v>2342</v>
      </c>
      <c r="AK967" s="27"/>
      <c r="AL967" s="26">
        <v>5.5</v>
      </c>
      <c r="AM967" s="26">
        <v>0</v>
      </c>
      <c r="AN967" s="26">
        <v>0</v>
      </c>
      <c r="AO967" s="29">
        <v>0</v>
      </c>
      <c r="AP967" s="30"/>
      <c r="AQ967" s="30"/>
      <c r="AR967" s="30"/>
      <c r="AS967" s="1">
        <v>0</v>
      </c>
      <c r="AU967" s="1"/>
      <c r="AV967" s="1"/>
      <c r="AW967" s="1">
        <v>1</v>
      </c>
      <c r="AX967" s="1">
        <v>1</v>
      </c>
      <c r="AY967" s="1">
        <v>1</v>
      </c>
      <c r="BA967" s="1">
        <v>1</v>
      </c>
      <c r="BH967" s="1">
        <v>1</v>
      </c>
      <c r="BJ967" s="1">
        <v>1</v>
      </c>
      <c r="BK967" s="1">
        <v>1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>
        <v>0</v>
      </c>
    </row>
    <row r="968" spans="1:75" ht="15.75" hidden="1" customHeight="1" x14ac:dyDescent="0.3">
      <c r="A968" s="2">
        <v>959</v>
      </c>
      <c r="B968" s="2">
        <v>1</v>
      </c>
      <c r="C968" s="2" t="s">
        <v>1392</v>
      </c>
      <c r="D968" s="1">
        <v>13</v>
      </c>
      <c r="E968" s="2" t="str">
        <f t="shared" si="857"/>
        <v>13_Myliobatiformes</v>
      </c>
      <c r="F968" s="2" t="s">
        <v>2338</v>
      </c>
      <c r="G968" s="2" t="s">
        <v>2339</v>
      </c>
      <c r="H968" s="2" t="s">
        <v>2340</v>
      </c>
      <c r="I968" s="2" t="s">
        <v>2343</v>
      </c>
      <c r="J968" s="2" t="s">
        <v>2344</v>
      </c>
      <c r="K968" s="19" t="str">
        <f t="shared" si="1006"/>
        <v>Zanobatus schoenleinii</v>
      </c>
      <c r="L968" s="20">
        <f>VLOOKUP($K968,GlobSheetPaste!$H$3:$P$1269,2,FALSE)</f>
        <v>161519</v>
      </c>
      <c r="M968" s="20">
        <f>VLOOKUP($K968,GlobSheetPaste!$H$3:$P$1269,3,FALSE)</f>
        <v>124498548</v>
      </c>
      <c r="N968" s="20" t="str">
        <f>VLOOKUP($K968,GlobSheetPaste!$H$3:$P$1269,4,FALSE)</f>
        <v>submitted</v>
      </c>
      <c r="O968" s="20" t="str">
        <f>VLOOKUP($K968,GlobSheetPaste!$H$3:$P$1269,5,FALSE)</f>
        <v>DD</v>
      </c>
      <c r="P968" s="20">
        <f>VLOOKUP($K968,GlobSheetPaste!$H$3:$P$1269,6,FALSE)</f>
        <v>2008</v>
      </c>
      <c r="Q968" s="20" t="str">
        <f>VLOOKUP($K968,GlobSheetPaste!$H$3:$P$1269,7,FALSE)</f>
        <v>VU</v>
      </c>
      <c r="R968" s="20" t="str">
        <f>VLOOKUP($K968,GlobSheetPaste!$H$3:$P$1269,8,FALSE)</f>
        <v>A2bd</v>
      </c>
      <c r="S968" s="20" t="str">
        <f t="shared" ref="S968:S972" si="1080">IF(O968=Q968,"NoChange","non-genuine change")</f>
        <v>non-genuine change</v>
      </c>
      <c r="T968" s="20" t="b">
        <f t="shared" si="859"/>
        <v>0</v>
      </c>
      <c r="U968" s="22">
        <f>VLOOKUP($K968,GlobSheetPaste!$H$3:$P$1269,9,FALSE)</f>
        <v>44228</v>
      </c>
      <c r="V968" s="19">
        <v>1</v>
      </c>
      <c r="W968" s="19">
        <v>60</v>
      </c>
      <c r="X968" s="2" t="b">
        <f t="shared" ref="X968:Y968" si="1081">ISNUMBER(V968)</f>
        <v>1</v>
      </c>
      <c r="Y968" s="2" t="b">
        <f t="shared" si="1081"/>
        <v>1</v>
      </c>
      <c r="Z968" s="2" t="s">
        <v>1960</v>
      </c>
      <c r="AB968" s="2" t="s">
        <v>83</v>
      </c>
      <c r="AC968" s="24" t="str">
        <f ca="1">IFERROR(__xludf.DUMMYFUNCTION("SPLIT(AB968,""_"")"),"Coastal")</f>
        <v>Coastal</v>
      </c>
      <c r="AD968" s="24"/>
      <c r="AE968" s="24">
        <f>VLOOKUP(J968,rangearea210527!$B$2:$C$1159,2,TRUE)</f>
        <v>210749.94589999999</v>
      </c>
      <c r="AF968" s="26"/>
      <c r="AG968" s="26">
        <v>100</v>
      </c>
      <c r="AH968" s="26" t="s">
        <v>84</v>
      </c>
      <c r="AI968" s="26" t="s">
        <v>98</v>
      </c>
      <c r="AJ968" s="1" t="s">
        <v>2345</v>
      </c>
      <c r="AK968" s="27"/>
      <c r="AL968" s="26">
        <v>9</v>
      </c>
      <c r="AM968" s="26">
        <v>0</v>
      </c>
      <c r="AN968" s="26">
        <v>0</v>
      </c>
      <c r="AO968" s="29">
        <v>0</v>
      </c>
      <c r="AP968" s="30"/>
      <c r="AQ968" s="30"/>
      <c r="AR968" s="30"/>
      <c r="AS968" s="1">
        <v>0</v>
      </c>
      <c r="AU968" s="1"/>
      <c r="AV968" s="1"/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B968" s="1">
        <v>1</v>
      </c>
      <c r="BJ968" s="1">
        <v>1</v>
      </c>
      <c r="BK968" s="1">
        <v>1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>
        <v>0</v>
      </c>
    </row>
    <row r="969" spans="1:75" ht="15.75" customHeight="1" x14ac:dyDescent="0.3">
      <c r="A969" s="2">
        <v>960</v>
      </c>
      <c r="B969" s="2">
        <v>1</v>
      </c>
      <c r="C969" s="2" t="s">
        <v>1392</v>
      </c>
      <c r="D969" s="1">
        <v>13</v>
      </c>
      <c r="E969" s="2" t="str">
        <f t="shared" si="857"/>
        <v>13_Myliobatiformes</v>
      </c>
      <c r="F969" s="2" t="s">
        <v>2338</v>
      </c>
      <c r="G969" s="2" t="s">
        <v>2346</v>
      </c>
      <c r="H969" s="2" t="s">
        <v>2347</v>
      </c>
      <c r="I969" s="2" t="s">
        <v>2348</v>
      </c>
      <c r="J969" s="2" t="s">
        <v>2349</v>
      </c>
      <c r="K969" s="19" t="str">
        <f t="shared" si="1006"/>
        <v>Hexatrygon bickelli</v>
      </c>
      <c r="L969" s="20">
        <f>VLOOKUP($K969,GlobSheetPaste!$H$3:$P$1269,2,FALSE)</f>
        <v>161674</v>
      </c>
      <c r="M969" s="20">
        <f>VLOOKUP($K969,GlobSheetPaste!$H$3:$P$1269,3,FALSE)</f>
        <v>68626659</v>
      </c>
      <c r="N969" s="20" t="str">
        <f>VLOOKUP($K969,GlobSheetPaste!$H$3:$P$1269,4,FALSE)</f>
        <v>published</v>
      </c>
      <c r="O969" s="20" t="str">
        <f>VLOOKUP($K969,GlobSheetPaste!$H$3:$P$1269,5,FALSE)</f>
        <v>LC</v>
      </c>
      <c r="P969" s="20">
        <f>VLOOKUP($K969,GlobSheetPaste!$H$3:$P$1269,6,FALSE)</f>
        <v>2007</v>
      </c>
      <c r="Q969" s="20" t="str">
        <f>VLOOKUP($K969,GlobSheetPaste!$H$3:$P$1269,7,FALSE)</f>
        <v>LC</v>
      </c>
      <c r="R969" s="20" t="str">
        <f>VLOOKUP($K969,GlobSheetPaste!$H$3:$P$1269,8,FALSE)</f>
        <v>NA</v>
      </c>
      <c r="S969" s="20" t="str">
        <f t="shared" si="1080"/>
        <v>NoChange</v>
      </c>
      <c r="T969" s="20" t="b">
        <f t="shared" si="859"/>
        <v>0</v>
      </c>
      <c r="U969" s="20">
        <f>VLOOKUP($K969,GlobSheetPaste!$H$3:$P$1269,9,FALSE)</f>
        <v>2015</v>
      </c>
      <c r="V969" s="19">
        <v>300</v>
      </c>
      <c r="W969" s="19">
        <v>1636</v>
      </c>
      <c r="X969" s="2" t="b">
        <f t="shared" ref="X969:Y969" si="1082">ISNUMBER(V969)</f>
        <v>1</v>
      </c>
      <c r="Y969" s="2" t="b">
        <f t="shared" si="1082"/>
        <v>1</v>
      </c>
      <c r="Z969" s="2" t="s">
        <v>89</v>
      </c>
      <c r="AB969" s="2" t="s">
        <v>178</v>
      </c>
      <c r="AC969" s="24" t="str">
        <f ca="1">IFERROR(__xludf.DUMMYFUNCTION("SPLIT(AB969,""_"")"),"Deepwater")</f>
        <v>Deepwater</v>
      </c>
      <c r="AD969" s="24"/>
      <c r="AE969" s="24">
        <f>VLOOKUP(J969,rangearea210527!$B$2:$C$1159,2,TRUE)</f>
        <v>659461.51950000005</v>
      </c>
      <c r="AF969" s="26"/>
      <c r="AG969" s="26">
        <v>168</v>
      </c>
      <c r="AH969" s="26" t="s">
        <v>84</v>
      </c>
      <c r="AI969" s="26" t="s">
        <v>91</v>
      </c>
      <c r="AJ969" s="1" t="s">
        <v>2350</v>
      </c>
      <c r="AK969" s="27"/>
      <c r="AL969" s="26"/>
      <c r="AM969" s="26">
        <v>1</v>
      </c>
      <c r="AN969" s="26">
        <v>0</v>
      </c>
      <c r="AO969" s="29">
        <v>0</v>
      </c>
      <c r="AP969" s="30"/>
      <c r="AQ969" s="26">
        <v>1</v>
      </c>
      <c r="AR969" s="30"/>
      <c r="AS969" s="1">
        <v>1</v>
      </c>
      <c r="AU969" s="1"/>
      <c r="AV969" s="1"/>
      <c r="AW969" s="1">
        <v>0</v>
      </c>
      <c r="AX969" s="1">
        <v>0</v>
      </c>
      <c r="AY969" s="1">
        <v>1</v>
      </c>
      <c r="BC969" s="1">
        <v>1</v>
      </c>
      <c r="BG969" s="1">
        <v>1</v>
      </c>
      <c r="BH969" s="1"/>
      <c r="BI969" s="1"/>
      <c r="BJ969" s="1">
        <v>1</v>
      </c>
      <c r="BL969" s="1">
        <v>1</v>
      </c>
      <c r="BM969" s="1"/>
      <c r="BN969" s="1"/>
      <c r="BO969" s="1"/>
      <c r="BP969" s="1"/>
      <c r="BQ969" s="1"/>
      <c r="BR969" s="1"/>
      <c r="BS969" s="1"/>
      <c r="BT969" s="1">
        <v>1</v>
      </c>
      <c r="BU969" s="1"/>
      <c r="BV969" s="1"/>
      <c r="BW969" s="1">
        <v>0</v>
      </c>
    </row>
    <row r="970" spans="1:75" ht="15.75" hidden="1" customHeight="1" x14ac:dyDescent="0.3">
      <c r="A970" s="2">
        <v>961</v>
      </c>
      <c r="B970" s="2">
        <v>1</v>
      </c>
      <c r="C970" s="2" t="s">
        <v>1392</v>
      </c>
      <c r="D970" s="1">
        <v>13</v>
      </c>
      <c r="E970" s="2" t="str">
        <f t="shared" si="857"/>
        <v>13_Myliobatiformes</v>
      </c>
      <c r="F970" s="2" t="s">
        <v>2338</v>
      </c>
      <c r="G970" s="2" t="s">
        <v>2351</v>
      </c>
      <c r="H970" s="2" t="s">
        <v>2352</v>
      </c>
      <c r="I970" s="2" t="s">
        <v>2263</v>
      </c>
      <c r="J970" s="2" t="s">
        <v>2353</v>
      </c>
      <c r="K970" s="19" t="str">
        <f t="shared" si="1006"/>
        <v>Bathytoshia brevicaudata</v>
      </c>
      <c r="L970" s="20">
        <f>VLOOKUP($K970,GlobSheetPaste!$H$3:$P$1269,2,FALSE)</f>
        <v>104039923</v>
      </c>
      <c r="M970" s="20">
        <f>VLOOKUP($K970,GlobSheetPaste!$H$3:$P$1269,3,FALSE)</f>
        <v>104039985</v>
      </c>
      <c r="N970" s="1" t="s">
        <v>104</v>
      </c>
      <c r="O970" s="1" t="s">
        <v>368</v>
      </c>
      <c r="P970" s="20" t="str">
        <f>VLOOKUP($K970,GlobSheetPaste!$H$3:$P$1269,6,FALSE)</f>
        <v>NA</v>
      </c>
      <c r="Q970" s="20" t="str">
        <f>VLOOKUP($K970,GlobSheetPaste!$H$3:$P$1269,7,FALSE)</f>
        <v>LC</v>
      </c>
      <c r="R970" s="20" t="str">
        <f>VLOOKUP($K970,GlobSheetPaste!$H$3:$P$1269,8,FALSE)</f>
        <v>NA</v>
      </c>
      <c r="S970" s="20" t="str">
        <f t="shared" si="1080"/>
        <v>NoChange</v>
      </c>
      <c r="T970" s="20" t="b">
        <f t="shared" si="859"/>
        <v>0</v>
      </c>
      <c r="U970" s="22">
        <f>VLOOKUP($K970,GlobSheetPaste!$H$3:$P$1269,9,FALSE)</f>
        <v>44228</v>
      </c>
      <c r="V970" s="19">
        <v>5</v>
      </c>
      <c r="W970" s="19">
        <v>480</v>
      </c>
      <c r="X970" s="2" t="b">
        <f t="shared" ref="X970:Y970" si="1083">ISNUMBER(V970)</f>
        <v>1</v>
      </c>
      <c r="Y970" s="2" t="b">
        <f t="shared" si="1083"/>
        <v>1</v>
      </c>
      <c r="Z970" s="2" t="s">
        <v>2354</v>
      </c>
      <c r="AB970" s="2" t="s">
        <v>95</v>
      </c>
      <c r="AC970" s="24" t="str">
        <f ca="1">IFERROR(__xludf.DUMMYFUNCTION("SPLIT(AB970,""_"")"),"Coastal")</f>
        <v>Coastal</v>
      </c>
      <c r="AD970" s="24" t="str">
        <f ca="1">IFERROR(__xludf.DUMMYFUNCTION("""COMPUTED_VALUE"""),"Deepwater")</f>
        <v>Deepwater</v>
      </c>
      <c r="AE970" s="24">
        <f>VLOOKUP(J970,rangearea210527!$B$2:$C$1159,2,TRUE)</f>
        <v>1778224.8359999999</v>
      </c>
      <c r="AF970" s="26"/>
      <c r="AG970" s="26">
        <v>210</v>
      </c>
      <c r="AH970" s="26" t="s">
        <v>2355</v>
      </c>
      <c r="AI970" s="47" t="s">
        <v>91</v>
      </c>
      <c r="AJ970" s="1" t="s">
        <v>2350</v>
      </c>
      <c r="AK970" s="27"/>
      <c r="AL970" s="26"/>
      <c r="AM970" s="26">
        <v>0</v>
      </c>
      <c r="AN970" s="26">
        <v>0</v>
      </c>
      <c r="AO970" s="29">
        <v>0</v>
      </c>
      <c r="AP970" s="30"/>
      <c r="AQ970" s="30"/>
      <c r="AR970" s="30"/>
      <c r="AS970" s="1">
        <v>0</v>
      </c>
      <c r="AU970" s="1"/>
      <c r="AV970" s="1"/>
      <c r="AW970" s="1">
        <v>1</v>
      </c>
      <c r="AX970" s="1">
        <v>1</v>
      </c>
      <c r="AY970" s="1">
        <v>1</v>
      </c>
      <c r="BA970" s="1">
        <v>1</v>
      </c>
      <c r="BJ970" s="1">
        <v>1</v>
      </c>
      <c r="BK970" s="1">
        <v>1</v>
      </c>
      <c r="BL970" s="1"/>
      <c r="BM970" s="1"/>
      <c r="BN970" s="1"/>
      <c r="BO970" s="1"/>
      <c r="BP970" s="1" t="s">
        <v>2351</v>
      </c>
      <c r="BQ970" s="1"/>
      <c r="BR970" s="1"/>
      <c r="BS970" s="1"/>
      <c r="BT970" s="1">
        <v>1</v>
      </c>
      <c r="BU970" s="1"/>
      <c r="BV970" s="1"/>
      <c r="BW970" s="1">
        <v>0</v>
      </c>
    </row>
    <row r="971" spans="1:75" ht="15.75" hidden="1" customHeight="1" x14ac:dyDescent="0.3">
      <c r="A971" s="2">
        <v>962</v>
      </c>
      <c r="B971" s="2">
        <v>1</v>
      </c>
      <c r="C971" s="2" t="s">
        <v>1392</v>
      </c>
      <c r="D971" s="1">
        <v>13</v>
      </c>
      <c r="E971" s="2" t="str">
        <f t="shared" si="857"/>
        <v>13_Myliobatiformes</v>
      </c>
      <c r="F971" s="2" t="s">
        <v>2338</v>
      </c>
      <c r="G971" s="2" t="s">
        <v>2351</v>
      </c>
      <c r="H971" s="2" t="s">
        <v>2352</v>
      </c>
      <c r="I971" s="2" t="s">
        <v>2356</v>
      </c>
      <c r="J971" s="2" t="s">
        <v>2357</v>
      </c>
      <c r="K971" s="19" t="str">
        <f t="shared" si="1006"/>
        <v>Bathytoshia centroura</v>
      </c>
      <c r="L971" s="20">
        <f>VLOOKUP($K971,GlobSheetPaste!$H$3:$P$1269,2,FALSE)</f>
        <v>104065040</v>
      </c>
      <c r="M971" s="20">
        <f>VLOOKUP($K971,GlobSheetPaste!$H$3:$P$1269,3,FALSE)</f>
        <v>3122808</v>
      </c>
      <c r="N971" s="20" t="str">
        <f>VLOOKUP($K971,GlobSheetPaste!$H$3:$P$1269,4,FALSE)</f>
        <v>published</v>
      </c>
      <c r="O971" s="20" t="str">
        <f>VLOOKUP($K971,GlobSheetPaste!$H$3:$P$1269,5,FALSE)</f>
        <v>LC</v>
      </c>
      <c r="P971" s="20">
        <f>VLOOKUP($K971,GlobSheetPaste!$H$3:$P$1269,6,FALSE)</f>
        <v>2007</v>
      </c>
      <c r="Q971" s="20" t="str">
        <f>VLOOKUP($K971,GlobSheetPaste!$H$3:$P$1269,7,FALSE)</f>
        <v>VU</v>
      </c>
      <c r="R971" s="20" t="str">
        <f>VLOOKUP($K971,GlobSheetPaste!$H$3:$P$1269,8,FALSE)</f>
        <v>A2d</v>
      </c>
      <c r="S971" s="20" t="str">
        <f t="shared" si="1080"/>
        <v>non-genuine change</v>
      </c>
      <c r="T971" s="20" t="b">
        <f t="shared" si="859"/>
        <v>0</v>
      </c>
      <c r="U971" s="22">
        <f>VLOOKUP($K971,GlobSheetPaste!$H$3:$P$1269,9,FALSE)</f>
        <v>43891</v>
      </c>
      <c r="V971" s="19">
        <v>0</v>
      </c>
      <c r="W971" s="19">
        <v>274</v>
      </c>
      <c r="X971" s="2" t="b">
        <f t="shared" ref="X971:Y971" si="1084">ISNUMBER(V971)</f>
        <v>1</v>
      </c>
      <c r="Y971" s="2" t="b">
        <f t="shared" si="1084"/>
        <v>1</v>
      </c>
      <c r="Z971" s="2" t="s">
        <v>2358</v>
      </c>
      <c r="AB971" s="2" t="s">
        <v>83</v>
      </c>
      <c r="AC971" s="24" t="str">
        <f ca="1">IFERROR(__xludf.DUMMYFUNCTION("SPLIT(AB971,""_"")"),"Coastal")</f>
        <v>Coastal</v>
      </c>
      <c r="AD971" s="24"/>
      <c r="AE971" s="24">
        <f>VLOOKUP(J971,rangearea210527!$B$2:$C$1159,2,TRUE)</f>
        <v>1563800.4310000001</v>
      </c>
      <c r="AF971" s="26"/>
      <c r="AG971" s="26">
        <v>220</v>
      </c>
      <c r="AH971" s="26" t="s">
        <v>2355</v>
      </c>
      <c r="AI971" s="47" t="s">
        <v>91</v>
      </c>
      <c r="AJ971" s="1" t="s">
        <v>2350</v>
      </c>
      <c r="AK971" s="27"/>
      <c r="AL971" s="26">
        <v>21.5</v>
      </c>
      <c r="AM971" s="26">
        <v>0</v>
      </c>
      <c r="AN971" s="26">
        <v>0</v>
      </c>
      <c r="AO971" s="29">
        <v>0</v>
      </c>
      <c r="AP971" s="30"/>
      <c r="AQ971" s="30"/>
      <c r="AR971" s="30"/>
      <c r="AS971" s="1">
        <v>0</v>
      </c>
      <c r="AT971" s="1">
        <v>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B971" s="1">
        <v>1</v>
      </c>
      <c r="BJ971" s="1">
        <v>1</v>
      </c>
      <c r="BK971" s="1">
        <v>1</v>
      </c>
      <c r="BL971" s="1"/>
      <c r="BM971" s="1"/>
      <c r="BN971" s="1"/>
      <c r="BO971" s="1"/>
      <c r="BP971" s="1" t="s">
        <v>2351</v>
      </c>
      <c r="BQ971" s="1"/>
      <c r="BR971" s="1"/>
      <c r="BS971" s="1"/>
      <c r="BT971" s="1"/>
      <c r="BU971" s="1"/>
      <c r="BV971" s="1"/>
      <c r="BW971" s="1">
        <v>0</v>
      </c>
    </row>
    <row r="972" spans="1:75" ht="15.75" hidden="1" customHeight="1" x14ac:dyDescent="0.3">
      <c r="A972" s="2">
        <v>963</v>
      </c>
      <c r="B972" s="2">
        <v>1</v>
      </c>
      <c r="C972" s="2" t="s">
        <v>1392</v>
      </c>
      <c r="D972" s="1">
        <v>13</v>
      </c>
      <c r="E972" s="2" t="str">
        <f t="shared" si="857"/>
        <v>13_Myliobatiformes</v>
      </c>
      <c r="F972" s="2" t="s">
        <v>2338</v>
      </c>
      <c r="G972" s="2" t="s">
        <v>2351</v>
      </c>
      <c r="H972" s="2" t="s">
        <v>2352</v>
      </c>
      <c r="I972" s="2" t="s">
        <v>2359</v>
      </c>
      <c r="J972" s="2" t="s">
        <v>2360</v>
      </c>
      <c r="K972" s="19" t="str">
        <f t="shared" si="1006"/>
        <v>Bathytoshia lata</v>
      </c>
      <c r="L972" s="20">
        <f>VLOOKUP($K972,GlobSheetPaste!$H$3:$P$1269,2,FALSE)</f>
        <v>104071039</v>
      </c>
      <c r="M972" s="20">
        <f>VLOOKUP($K972,GlobSheetPaste!$H$3:$P$1269,3,FALSE)</f>
        <v>104072486</v>
      </c>
      <c r="N972" s="1" t="s">
        <v>104</v>
      </c>
      <c r="O972" s="20" t="str">
        <f>VLOOKUP($K972,GlobSheetPaste!$H$3:$P$1269,5,FALSE)</f>
        <v>LC</v>
      </c>
      <c r="P972" s="20">
        <f>VLOOKUP($K972,GlobSheetPaste!$H$3:$P$1269,6,FALSE)</f>
        <v>2007</v>
      </c>
      <c r="Q972" s="20" t="str">
        <f>VLOOKUP($K972,GlobSheetPaste!$H$3:$P$1269,7,FALSE)</f>
        <v>VU</v>
      </c>
      <c r="R972" s="20" t="str">
        <f>VLOOKUP($K972,GlobSheetPaste!$H$3:$P$1269,8,FALSE)</f>
        <v>A2d</v>
      </c>
      <c r="S972" s="20" t="str">
        <f t="shared" si="1080"/>
        <v>non-genuine change</v>
      </c>
      <c r="T972" s="20" t="b">
        <f t="shared" si="859"/>
        <v>0</v>
      </c>
      <c r="U972" s="22">
        <f>VLOOKUP($K972,GlobSheetPaste!$H$3:$P$1269,9,FALSE)</f>
        <v>44228</v>
      </c>
      <c r="V972" s="19">
        <v>1</v>
      </c>
      <c r="W972" s="19">
        <v>800</v>
      </c>
      <c r="X972" s="2" t="b">
        <f t="shared" ref="X972:Y972" si="1085">ISNUMBER(V972)</f>
        <v>1</v>
      </c>
      <c r="Y972" s="2" t="b">
        <f t="shared" si="1085"/>
        <v>1</v>
      </c>
      <c r="Z972" s="2" t="s">
        <v>2361</v>
      </c>
      <c r="AB972" s="2" t="s">
        <v>95</v>
      </c>
      <c r="AC972" s="24" t="str">
        <f ca="1">IFERROR(__xludf.DUMMYFUNCTION("SPLIT(AB972,""_"")"),"Coastal")</f>
        <v>Coastal</v>
      </c>
      <c r="AD972" s="24" t="str">
        <f ca="1">IFERROR(__xludf.DUMMYFUNCTION("""COMPUTED_VALUE"""),"Deepwater")</f>
        <v>Deepwater</v>
      </c>
      <c r="AE972" s="24">
        <f>VLOOKUP(J972,rangearea210527!$B$2:$C$1159,2,TRUE)</f>
        <v>3590688.2280000001</v>
      </c>
      <c r="AF972" s="25"/>
      <c r="AG972" s="25">
        <v>260</v>
      </c>
      <c r="AH972" s="26" t="s">
        <v>2355</v>
      </c>
      <c r="AI972" s="47" t="s">
        <v>91</v>
      </c>
      <c r="AJ972" s="1" t="s">
        <v>2350</v>
      </c>
      <c r="AK972" s="28"/>
      <c r="AL972" s="25">
        <v>21.5</v>
      </c>
      <c r="AM972" s="26">
        <v>0</v>
      </c>
      <c r="AN972" s="26">
        <v>0</v>
      </c>
      <c r="AO972" s="29">
        <v>1</v>
      </c>
      <c r="AP972" s="30"/>
      <c r="AQ972" s="26">
        <v>1</v>
      </c>
      <c r="AR972" s="30"/>
      <c r="AS972" s="1">
        <v>1</v>
      </c>
      <c r="AU972" s="1"/>
      <c r="AV972" s="1"/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B972" s="1">
        <v>1</v>
      </c>
      <c r="BJ972" s="1">
        <v>1</v>
      </c>
      <c r="BK972" s="1">
        <v>1</v>
      </c>
      <c r="BL972" s="1"/>
      <c r="BM972" s="1"/>
      <c r="BN972" s="1"/>
      <c r="BO972" s="1"/>
      <c r="BP972" s="1" t="s">
        <v>2351</v>
      </c>
      <c r="BQ972" s="1"/>
      <c r="BR972" s="1"/>
      <c r="BS972" s="1"/>
      <c r="BT972" s="1">
        <v>1</v>
      </c>
      <c r="BU972" s="1"/>
      <c r="BV972" s="1"/>
      <c r="BW972" s="1">
        <v>0</v>
      </c>
    </row>
    <row r="973" spans="1:75" ht="15.75" hidden="1" customHeight="1" x14ac:dyDescent="0.3">
      <c r="A973" s="2">
        <v>964</v>
      </c>
      <c r="B973" s="2">
        <v>1</v>
      </c>
      <c r="C973" s="2" t="s">
        <v>1392</v>
      </c>
      <c r="D973" s="1">
        <v>13</v>
      </c>
      <c r="E973" s="2" t="str">
        <f t="shared" si="857"/>
        <v>13_Myliobatiformes</v>
      </c>
      <c r="F973" s="2" t="s">
        <v>2338</v>
      </c>
      <c r="G973" s="2" t="s">
        <v>2351</v>
      </c>
      <c r="H973" s="2" t="s">
        <v>2362</v>
      </c>
      <c r="I973" s="2" t="s">
        <v>2363</v>
      </c>
      <c r="J973" s="2" t="s">
        <v>2364</v>
      </c>
      <c r="K973" s="19" t="str">
        <f t="shared" si="1006"/>
        <v>Brevitrygon heterura</v>
      </c>
      <c r="L973" s="20">
        <f>VLOOKUP($K973,GlobSheetPaste!$H$3:$P$1269,2,FALSE)</f>
        <v>104179262</v>
      </c>
      <c r="M973" s="20">
        <f>VLOOKUP($K973,GlobSheetPaste!$H$3:$P$1269,3,FALSE)</f>
        <v>104179599</v>
      </c>
      <c r="N973" s="20" t="str">
        <f>VLOOKUP($K973,GlobSheetPaste!$H$3:$P$1269,4,FALSE)</f>
        <v>published</v>
      </c>
      <c r="O973" s="20" t="str">
        <f>VLOOKUP($K973,GlobSheetPaste!$H$3:$P$1269,5,FALSE)</f>
        <v>NE</v>
      </c>
      <c r="P973" s="20" t="str">
        <f>VLOOKUP($K973,GlobSheetPaste!$H$3:$P$1269,6,FALSE)</f>
        <v>NA</v>
      </c>
      <c r="Q973" s="20" t="str">
        <f>VLOOKUP($K973,GlobSheetPaste!$H$3:$P$1269,7,FALSE)</f>
        <v>VU</v>
      </c>
      <c r="R973" s="20" t="str">
        <f>VLOOKUP($K973,GlobSheetPaste!$H$3:$P$1269,8,FALSE)</f>
        <v>A2d</v>
      </c>
      <c r="S973" s="1" t="s">
        <v>117</v>
      </c>
      <c r="T973" s="20" t="b">
        <f t="shared" si="859"/>
        <v>0</v>
      </c>
      <c r="U973" s="22">
        <f>VLOOKUP($K973,GlobSheetPaste!$H$3:$P$1269,9,FALSE)</f>
        <v>44197</v>
      </c>
      <c r="V973" s="19">
        <v>0</v>
      </c>
      <c r="W973" s="19">
        <v>50</v>
      </c>
      <c r="X973" s="2" t="b">
        <f t="shared" ref="X973:Y973" si="1086">ISNUMBER(V973)</f>
        <v>1</v>
      </c>
      <c r="Y973" s="2" t="b">
        <f t="shared" si="1086"/>
        <v>1</v>
      </c>
      <c r="Z973" s="2" t="s">
        <v>2046</v>
      </c>
      <c r="AB973" s="2" t="s">
        <v>83</v>
      </c>
      <c r="AC973" s="24" t="str">
        <f ca="1">IFERROR(__xludf.DUMMYFUNCTION("SPLIT(AB973,""_"")"),"Coastal")</f>
        <v>Coastal</v>
      </c>
      <c r="AD973" s="24"/>
      <c r="AE973" s="24">
        <f>VLOOKUP(J973,rangearea210527!$B$2:$C$1159,2,TRUE)</f>
        <v>1309737.051</v>
      </c>
      <c r="AF973" s="26"/>
      <c r="AG973" s="26">
        <v>24</v>
      </c>
      <c r="AH973" s="26" t="s">
        <v>2355</v>
      </c>
      <c r="AI973" s="26" t="s">
        <v>85</v>
      </c>
      <c r="AJ973" s="1" t="s">
        <v>2342</v>
      </c>
      <c r="AK973" s="27"/>
      <c r="AL973" s="26">
        <v>8.5</v>
      </c>
      <c r="AM973" s="26">
        <v>0</v>
      </c>
      <c r="AN973" s="26">
        <v>0</v>
      </c>
      <c r="AO973" s="29">
        <v>0</v>
      </c>
      <c r="AP973" s="30"/>
      <c r="AQ973" s="30"/>
      <c r="AR973" s="30"/>
      <c r="AS973" s="1">
        <v>1</v>
      </c>
      <c r="AU973" s="1"/>
      <c r="AV973" s="1"/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B973" s="1">
        <v>1</v>
      </c>
      <c r="BJ973" s="1">
        <v>1</v>
      </c>
      <c r="BK973" s="1">
        <v>1</v>
      </c>
      <c r="BL973" s="1"/>
      <c r="BM973" s="1"/>
      <c r="BN973" s="1"/>
      <c r="BO973" s="1"/>
      <c r="BP973" s="1" t="s">
        <v>2351</v>
      </c>
      <c r="BQ973" s="1"/>
      <c r="BR973" s="1"/>
      <c r="BS973" s="1"/>
      <c r="BT973" s="1"/>
      <c r="BU973" s="1"/>
      <c r="BV973" s="1"/>
      <c r="BW973" s="1">
        <v>0</v>
      </c>
    </row>
    <row r="974" spans="1:75" ht="15.75" hidden="1" customHeight="1" x14ac:dyDescent="0.3">
      <c r="A974" s="2">
        <v>965</v>
      </c>
      <c r="B974" s="2">
        <v>1</v>
      </c>
      <c r="C974" s="2" t="s">
        <v>1392</v>
      </c>
      <c r="D974" s="1">
        <v>13</v>
      </c>
      <c r="E974" s="2" t="str">
        <f t="shared" si="857"/>
        <v>13_Myliobatiformes</v>
      </c>
      <c r="F974" s="2" t="s">
        <v>2338</v>
      </c>
      <c r="G974" s="2" t="s">
        <v>2351</v>
      </c>
      <c r="H974" s="2" t="s">
        <v>2362</v>
      </c>
      <c r="I974" s="2" t="s">
        <v>2365</v>
      </c>
      <c r="J974" s="2" t="s">
        <v>2366</v>
      </c>
      <c r="K974" s="19" t="str">
        <f t="shared" si="1006"/>
        <v>Brevitrygon imbricata</v>
      </c>
      <c r="L974" s="20">
        <f>VLOOKUP($K974,GlobSheetPaste!$H$3:$P$1269,2,FALSE)</f>
        <v>161728</v>
      </c>
      <c r="M974" s="20">
        <f>VLOOKUP($K974,GlobSheetPaste!$H$3:$P$1269,3,FALSE)</f>
        <v>109916824</v>
      </c>
      <c r="N974" s="20" t="str">
        <f>VLOOKUP($K974,GlobSheetPaste!$H$3:$P$1269,4,FALSE)</f>
        <v>published</v>
      </c>
      <c r="O974" s="20" t="str">
        <f>VLOOKUP($K974,GlobSheetPaste!$H$3:$P$1269,5,FALSE)</f>
        <v>DD</v>
      </c>
      <c r="P974" s="20">
        <f>VLOOKUP($K974,GlobSheetPaste!$H$3:$P$1269,6,FALSE)</f>
        <v>2004</v>
      </c>
      <c r="Q974" s="20" t="str">
        <f>VLOOKUP($K974,GlobSheetPaste!$H$3:$P$1269,7,FALSE)</f>
        <v>VU</v>
      </c>
      <c r="R974" s="20" t="str">
        <f>VLOOKUP($K974,GlobSheetPaste!$H$3:$P$1269,8,FALSE)</f>
        <v>A2d</v>
      </c>
      <c r="S974" s="20" t="str">
        <f>IF(O974=Q974,"NoChange","non-genuine change")</f>
        <v>non-genuine change</v>
      </c>
      <c r="T974" s="20" t="b">
        <f t="shared" si="859"/>
        <v>0</v>
      </c>
      <c r="U974" s="22">
        <f>VLOOKUP($K974,GlobSheetPaste!$H$3:$P$1269,9,FALSE)</f>
        <v>44197</v>
      </c>
      <c r="V974" s="19">
        <v>3</v>
      </c>
      <c r="W974" s="19">
        <v>55</v>
      </c>
      <c r="X974" s="2" t="b">
        <f t="shared" ref="X974:Y974" si="1087">ISNUMBER(V974)</f>
        <v>1</v>
      </c>
      <c r="Y974" s="2" t="b">
        <f t="shared" si="1087"/>
        <v>1</v>
      </c>
      <c r="Z974" s="2" t="s">
        <v>2367</v>
      </c>
      <c r="AB974" s="2" t="s">
        <v>83</v>
      </c>
      <c r="AC974" s="24" t="str">
        <f ca="1">IFERROR(__xludf.DUMMYFUNCTION("SPLIT(AB974,""_"")"),"Coastal")</f>
        <v>Coastal</v>
      </c>
      <c r="AD974" s="24"/>
      <c r="AE974" s="24">
        <f>VLOOKUP(J974,rangearea210527!$B$2:$C$1159,2,TRUE)</f>
        <v>388954.70319999999</v>
      </c>
      <c r="AF974" s="26"/>
      <c r="AG974" s="26">
        <v>29</v>
      </c>
      <c r="AH974" s="26" t="s">
        <v>2355</v>
      </c>
      <c r="AI974" s="26" t="s">
        <v>85</v>
      </c>
      <c r="AJ974" s="1" t="s">
        <v>2342</v>
      </c>
      <c r="AK974" s="27"/>
      <c r="AL974" s="26">
        <v>8.5</v>
      </c>
      <c r="AM974" s="26">
        <v>0</v>
      </c>
      <c r="AN974" s="26">
        <v>0</v>
      </c>
      <c r="AO974" s="29">
        <v>0</v>
      </c>
      <c r="AP974" s="30"/>
      <c r="AQ974" s="30"/>
      <c r="AR974" s="30"/>
      <c r="AS974" s="1">
        <v>1</v>
      </c>
      <c r="AU974" s="1"/>
      <c r="AV974" s="1"/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B974" s="1">
        <v>1</v>
      </c>
      <c r="BJ974" s="1">
        <v>1</v>
      </c>
      <c r="BK974" s="1">
        <v>1</v>
      </c>
      <c r="BL974" s="1"/>
      <c r="BM974" s="1"/>
      <c r="BN974" s="1"/>
      <c r="BO974" s="1"/>
      <c r="BP974" s="1" t="s">
        <v>2351</v>
      </c>
      <c r="BQ974" s="1"/>
      <c r="BR974" s="1"/>
      <c r="BS974" s="1"/>
      <c r="BT974" s="1"/>
      <c r="BU974" s="1"/>
      <c r="BV974" s="1"/>
      <c r="BW974" s="1">
        <v>0</v>
      </c>
    </row>
    <row r="975" spans="1:75" ht="15.75" hidden="1" customHeight="1" x14ac:dyDescent="0.3">
      <c r="A975" s="2">
        <v>966</v>
      </c>
      <c r="B975" s="2">
        <v>1</v>
      </c>
      <c r="C975" s="2" t="s">
        <v>1392</v>
      </c>
      <c r="D975" s="1">
        <v>13</v>
      </c>
      <c r="E975" s="2" t="str">
        <f t="shared" si="857"/>
        <v>13_Myliobatiformes</v>
      </c>
      <c r="F975" s="2" t="s">
        <v>2338</v>
      </c>
      <c r="G975" s="2" t="s">
        <v>2351</v>
      </c>
      <c r="H975" s="2" t="s">
        <v>2362</v>
      </c>
      <c r="I975" s="2" t="s">
        <v>2368</v>
      </c>
      <c r="J975" s="2" t="s">
        <v>2369</v>
      </c>
      <c r="K975" s="19" t="str">
        <f t="shared" si="1006"/>
        <v>Brevitrygon javaensis</v>
      </c>
      <c r="L975" s="20">
        <f>VLOOKUP($K975,GlobSheetPaste!$H$3:$P$1269,2,FALSE)</f>
        <v>104180270</v>
      </c>
      <c r="M975" s="20">
        <f>VLOOKUP($K975,GlobSheetPaste!$H$3:$P$1269,3,FALSE)</f>
        <v>104180287</v>
      </c>
      <c r="N975" s="20" t="str">
        <f>VLOOKUP($K975,GlobSheetPaste!$H$3:$P$1269,4,FALSE)</f>
        <v>submitted</v>
      </c>
      <c r="O975" s="20" t="str">
        <f>VLOOKUP($K975,GlobSheetPaste!$H$3:$P$1269,5,FALSE)</f>
        <v>NE</v>
      </c>
      <c r="P975" s="20" t="str">
        <f>VLOOKUP($K975,GlobSheetPaste!$H$3:$P$1269,6,FALSE)</f>
        <v>NA</v>
      </c>
      <c r="Q975" s="20" t="str">
        <f>VLOOKUP($K975,GlobSheetPaste!$H$3:$P$1269,7,FALSE)</f>
        <v>EN</v>
      </c>
      <c r="R975" s="20" t="str">
        <f>VLOOKUP($K975,GlobSheetPaste!$H$3:$P$1269,8,FALSE)</f>
        <v>A2cd; B2ab(i,ii,iii,v)</v>
      </c>
      <c r="S975" s="1" t="s">
        <v>117</v>
      </c>
      <c r="T975" s="20" t="b">
        <f t="shared" si="859"/>
        <v>0</v>
      </c>
      <c r="U975" s="22">
        <f>VLOOKUP($K975,GlobSheetPaste!$H$3:$P$1269,9,FALSE)</f>
        <v>44228</v>
      </c>
      <c r="V975" s="19">
        <v>0</v>
      </c>
      <c r="W975" s="19">
        <v>100</v>
      </c>
      <c r="X975" s="2" t="b">
        <f t="shared" ref="X975:Y975" si="1088">ISNUMBER(V975)</f>
        <v>1</v>
      </c>
      <c r="Y975" s="2" t="b">
        <f t="shared" si="1088"/>
        <v>1</v>
      </c>
      <c r="Z975" s="2" t="s">
        <v>2046</v>
      </c>
      <c r="AB975" s="2" t="s">
        <v>83</v>
      </c>
      <c r="AC975" s="24" t="str">
        <f ca="1">IFERROR(__xludf.DUMMYFUNCTION("SPLIT(AB975,""_"")"),"Coastal")</f>
        <v>Coastal</v>
      </c>
      <c r="AD975" s="24"/>
      <c r="AE975" s="24">
        <f>VLOOKUP(J975,rangearea210527!$B$2:$C$1159,2,TRUE)</f>
        <v>4868.0173599999998</v>
      </c>
      <c r="AF975" s="26" t="s">
        <v>118</v>
      </c>
      <c r="AG975" s="26">
        <v>24</v>
      </c>
      <c r="AH975" s="26" t="s">
        <v>2355</v>
      </c>
      <c r="AI975" s="26" t="s">
        <v>85</v>
      </c>
      <c r="AJ975" s="1" t="s">
        <v>2342</v>
      </c>
      <c r="AK975" s="27"/>
      <c r="AL975" s="26">
        <v>8.5</v>
      </c>
      <c r="AM975" s="26">
        <v>0</v>
      </c>
      <c r="AN975" s="26">
        <v>0</v>
      </c>
      <c r="AO975" s="29">
        <v>0</v>
      </c>
      <c r="AP975" s="30"/>
      <c r="AQ975" s="30"/>
      <c r="AR975" s="30"/>
      <c r="AS975" s="1">
        <v>1</v>
      </c>
      <c r="AU975" s="1"/>
      <c r="AV975" s="1"/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B975" s="1">
        <v>1</v>
      </c>
      <c r="BH975" s="1">
        <v>1</v>
      </c>
      <c r="BI975" s="1">
        <v>1</v>
      </c>
      <c r="BJ975" s="1">
        <v>1</v>
      </c>
      <c r="BK975" s="1">
        <v>1</v>
      </c>
      <c r="BL975" s="1"/>
      <c r="BM975" s="1"/>
      <c r="BN975" s="1"/>
      <c r="BO975" s="1"/>
      <c r="BP975" s="1" t="s">
        <v>2351</v>
      </c>
      <c r="BQ975" s="1"/>
      <c r="BR975" s="1"/>
      <c r="BS975" s="1"/>
      <c r="BT975" s="1"/>
      <c r="BU975" s="1"/>
      <c r="BV975" s="1"/>
      <c r="BW975" s="1">
        <v>0</v>
      </c>
    </row>
    <row r="976" spans="1:75" ht="15.75" hidden="1" customHeight="1" x14ac:dyDescent="0.3">
      <c r="A976" s="2">
        <v>967</v>
      </c>
      <c r="B976" s="2">
        <v>1</v>
      </c>
      <c r="C976" s="2" t="s">
        <v>1392</v>
      </c>
      <c r="D976" s="1">
        <v>13</v>
      </c>
      <c r="E976" s="2" t="str">
        <f t="shared" si="857"/>
        <v>13_Myliobatiformes</v>
      </c>
      <c r="F976" s="2" t="s">
        <v>2338</v>
      </c>
      <c r="G976" s="2" t="s">
        <v>2351</v>
      </c>
      <c r="H976" s="2" t="s">
        <v>2362</v>
      </c>
      <c r="I976" s="2" t="s">
        <v>2370</v>
      </c>
      <c r="J976" s="2" t="s">
        <v>2371</v>
      </c>
      <c r="K976" s="19" t="str">
        <f t="shared" si="1006"/>
        <v>Brevitrygon walga</v>
      </c>
      <c r="L976" s="20">
        <f>VLOOKUP($K976,GlobSheetPaste!$H$3:$P$1269,2,FALSE)</f>
        <v>104176764</v>
      </c>
      <c r="M976" s="20">
        <f>VLOOKUP($K976,GlobSheetPaste!$H$3:$P$1269,3,FALSE)</f>
        <v>111015783</v>
      </c>
      <c r="N976" s="20" t="str">
        <f>VLOOKUP($K976,GlobSheetPaste!$H$3:$P$1269,4,FALSE)</f>
        <v>published</v>
      </c>
      <c r="O976" s="20" t="str">
        <f>VLOOKUP($K976,GlobSheetPaste!$H$3:$P$1269,5,FALSE)</f>
        <v>NE</v>
      </c>
      <c r="P976" s="20" t="str">
        <f>VLOOKUP($K976,GlobSheetPaste!$H$3:$P$1269,6,FALSE)</f>
        <v>NA</v>
      </c>
      <c r="Q976" s="20" t="str">
        <f>VLOOKUP($K976,GlobSheetPaste!$H$3:$P$1269,7,FALSE)</f>
        <v>NT</v>
      </c>
      <c r="R976" s="20" t="str">
        <f>VLOOKUP($K976,GlobSheetPaste!$H$3:$P$1269,8,FALSE)</f>
        <v>A2d+3d</v>
      </c>
      <c r="S976" s="1" t="s">
        <v>117</v>
      </c>
      <c r="T976" s="20" t="b">
        <f t="shared" si="859"/>
        <v>0</v>
      </c>
      <c r="U976" s="20">
        <f>VLOOKUP($K976,GlobSheetPaste!$H$3:$P$1269,9,FALSE)</f>
        <v>2017</v>
      </c>
      <c r="V976" s="19">
        <v>0</v>
      </c>
      <c r="W976" s="19">
        <v>50</v>
      </c>
      <c r="X976" s="2" t="b">
        <f t="shared" ref="X976:Y976" si="1089">ISNUMBER(V976)</f>
        <v>1</v>
      </c>
      <c r="Y976" s="2" t="b">
        <f t="shared" si="1089"/>
        <v>1</v>
      </c>
      <c r="Z976" s="2" t="s">
        <v>2372</v>
      </c>
      <c r="AB976" s="2" t="s">
        <v>83</v>
      </c>
      <c r="AC976" s="24" t="str">
        <f ca="1">IFERROR(__xludf.DUMMYFUNCTION("SPLIT(AB976,""_"")"),"Coastal")</f>
        <v>Coastal</v>
      </c>
      <c r="AD976" s="24"/>
      <c r="AE976" s="24">
        <f>VLOOKUP(J976,rangearea210527!$B$2:$C$1159,2,TRUE)</f>
        <v>393569.45490000001</v>
      </c>
      <c r="AF976" s="26"/>
      <c r="AG976" s="26">
        <v>23</v>
      </c>
      <c r="AH976" s="26" t="s">
        <v>2355</v>
      </c>
      <c r="AI976" s="26" t="s">
        <v>85</v>
      </c>
      <c r="AJ976" s="1" t="s">
        <v>2342</v>
      </c>
      <c r="AK976" s="27"/>
      <c r="AL976" s="26">
        <v>11</v>
      </c>
      <c r="AM976" s="26">
        <v>0</v>
      </c>
      <c r="AN976" s="26">
        <v>0</v>
      </c>
      <c r="AO976" s="29">
        <v>0</v>
      </c>
      <c r="AP976" s="30"/>
      <c r="AQ976" s="30"/>
      <c r="AR976" s="30"/>
      <c r="AS976" s="1">
        <v>0</v>
      </c>
      <c r="AU976" s="1"/>
      <c r="AV976" s="1"/>
      <c r="AW976" s="1">
        <v>1</v>
      </c>
      <c r="AX976" s="1">
        <v>1</v>
      </c>
      <c r="AY976" s="1">
        <v>1</v>
      </c>
      <c r="BA976" s="1">
        <v>1</v>
      </c>
      <c r="BJ976" s="1">
        <v>1</v>
      </c>
      <c r="BK976" s="1">
        <v>1</v>
      </c>
      <c r="BL976" s="1"/>
      <c r="BM976" s="1"/>
      <c r="BN976" s="1"/>
      <c r="BO976" s="1"/>
      <c r="BP976" s="1" t="s">
        <v>2351</v>
      </c>
      <c r="BQ976" s="1"/>
      <c r="BR976" s="1"/>
      <c r="BS976" s="1"/>
      <c r="BT976" s="1"/>
      <c r="BU976" s="1"/>
      <c r="BV976" s="1"/>
      <c r="BW976" s="1">
        <v>0</v>
      </c>
    </row>
    <row r="977" spans="1:75" ht="15.75" hidden="1" customHeight="1" x14ac:dyDescent="0.3">
      <c r="A977" s="2">
        <v>968</v>
      </c>
      <c r="B977" s="2">
        <v>1</v>
      </c>
      <c r="C977" s="2" t="s">
        <v>1392</v>
      </c>
      <c r="D977" s="1">
        <v>13</v>
      </c>
      <c r="E977" s="2" t="str">
        <f t="shared" si="857"/>
        <v>13_Myliobatiformes</v>
      </c>
      <c r="F977" s="2" t="s">
        <v>2338</v>
      </c>
      <c r="G977" s="2" t="s">
        <v>2351</v>
      </c>
      <c r="H977" s="2" t="s">
        <v>2373</v>
      </c>
      <c r="I977" s="2" t="s">
        <v>2374</v>
      </c>
      <c r="J977" s="2" t="s">
        <v>2375</v>
      </c>
      <c r="K977" s="19" t="str">
        <f t="shared" si="1006"/>
        <v>Dasyatis chrysonota</v>
      </c>
      <c r="L977" s="20">
        <f>VLOOKUP($K977,GlobSheetPaste!$H$3:$P$1269,2,FALSE)</f>
        <v>161643</v>
      </c>
      <c r="M977" s="20">
        <f>VLOOKUP($K977,GlobSheetPaste!$H$3:$P$1269,3,FALSE)</f>
        <v>124520303</v>
      </c>
      <c r="N977" s="20" t="str">
        <f>VLOOKUP($K977,GlobSheetPaste!$H$3:$P$1269,4,FALSE)</f>
        <v>published</v>
      </c>
      <c r="O977" s="20" t="str">
        <f>VLOOKUP($K977,GlobSheetPaste!$H$3:$P$1269,5,FALSE)</f>
        <v>LC</v>
      </c>
      <c r="P977" s="20">
        <f>VLOOKUP($K977,GlobSheetPaste!$H$3:$P$1269,6,FALSE)</f>
        <v>2008</v>
      </c>
      <c r="Q977" s="20" t="str">
        <f>VLOOKUP($K977,GlobSheetPaste!$H$3:$P$1269,7,FALSE)</f>
        <v>NT</v>
      </c>
      <c r="R977" s="20" t="str">
        <f>VLOOKUP($K977,GlobSheetPaste!$H$3:$P$1269,8,FALSE)</f>
        <v>A2bd</v>
      </c>
      <c r="S977" s="20" t="str">
        <f t="shared" ref="S977:S980" si="1090">IF(O977=Q977,"NoChange","non-genuine change")</f>
        <v>non-genuine change</v>
      </c>
      <c r="T977" s="20" t="b">
        <f t="shared" si="859"/>
        <v>0</v>
      </c>
      <c r="U977" s="22">
        <f>VLOOKUP($K977,GlobSheetPaste!$H$3:$P$1269,9,FALSE)</f>
        <v>43862</v>
      </c>
      <c r="V977" s="19">
        <v>1</v>
      </c>
      <c r="W977" s="19">
        <v>110</v>
      </c>
      <c r="X977" s="2" t="b">
        <f t="shared" ref="X977:Y977" si="1091">ISNUMBER(V977)</f>
        <v>1</v>
      </c>
      <c r="Y977" s="2" t="b">
        <f t="shared" si="1091"/>
        <v>1</v>
      </c>
      <c r="Z977" s="2" t="s">
        <v>1960</v>
      </c>
      <c r="AB977" s="2" t="s">
        <v>83</v>
      </c>
      <c r="AC977" s="24" t="str">
        <f ca="1">IFERROR(__xludf.DUMMYFUNCTION("SPLIT(AB977,""_"")"),"Coastal")</f>
        <v>Coastal</v>
      </c>
      <c r="AD977" s="24"/>
      <c r="AE977" s="24">
        <f>VLOOKUP(J977,rangearea210527!$B$2:$C$1159,2,TRUE)</f>
        <v>70744.029899999994</v>
      </c>
      <c r="AF977" s="26" t="s">
        <v>118</v>
      </c>
      <c r="AG977" s="26">
        <v>75</v>
      </c>
      <c r="AH977" s="26" t="s">
        <v>2355</v>
      </c>
      <c r="AI977" s="47" t="s">
        <v>98</v>
      </c>
      <c r="AJ977" s="1" t="s">
        <v>2345</v>
      </c>
      <c r="AK977" s="27"/>
      <c r="AL977" s="26">
        <v>10.5</v>
      </c>
      <c r="AM977" s="26">
        <v>0</v>
      </c>
      <c r="AN977" s="26">
        <v>0</v>
      </c>
      <c r="AO977" s="29">
        <v>0</v>
      </c>
      <c r="AP977" s="30"/>
      <c r="AQ977" s="30"/>
      <c r="AR977" s="30"/>
      <c r="AS977" s="1">
        <v>0</v>
      </c>
      <c r="AU977" s="1"/>
      <c r="AV977" s="1"/>
      <c r="AW977" s="1">
        <v>1</v>
      </c>
      <c r="AX977" s="1">
        <v>1</v>
      </c>
      <c r="AY977" s="1">
        <v>1</v>
      </c>
      <c r="BA977" s="1">
        <v>1</v>
      </c>
      <c r="BH977" s="1">
        <v>1</v>
      </c>
      <c r="BJ977" s="1">
        <v>1</v>
      </c>
      <c r="BK977" s="1">
        <v>1</v>
      </c>
      <c r="BL977" s="1"/>
      <c r="BM977" s="1"/>
      <c r="BN977" s="1"/>
      <c r="BO977" s="1"/>
      <c r="BP977" s="1" t="s">
        <v>2351</v>
      </c>
      <c r="BQ977" s="1"/>
      <c r="BR977" s="1"/>
      <c r="BS977" s="1"/>
      <c r="BT977" s="1">
        <v>1</v>
      </c>
      <c r="BU977" s="1"/>
      <c r="BV977" s="1"/>
      <c r="BW977" s="1">
        <v>0</v>
      </c>
    </row>
    <row r="978" spans="1:75" ht="15.75" hidden="1" customHeight="1" x14ac:dyDescent="0.3">
      <c r="A978" s="2">
        <v>969</v>
      </c>
      <c r="B978" s="2">
        <v>1</v>
      </c>
      <c r="C978" s="2" t="s">
        <v>1392</v>
      </c>
      <c r="D978" s="1">
        <v>13</v>
      </c>
      <c r="E978" s="2" t="str">
        <f t="shared" si="857"/>
        <v>13_Myliobatiformes</v>
      </c>
      <c r="F978" s="2" t="s">
        <v>2338</v>
      </c>
      <c r="G978" s="2" t="s">
        <v>2351</v>
      </c>
      <c r="H978" s="2" t="s">
        <v>2373</v>
      </c>
      <c r="I978" s="2" t="s">
        <v>2376</v>
      </c>
      <c r="J978" s="2" t="s">
        <v>2377</v>
      </c>
      <c r="K978" s="19" t="str">
        <f t="shared" si="1006"/>
        <v>Dasyatis hypostigma</v>
      </c>
      <c r="L978" s="20">
        <f>VLOOKUP($K978,GlobSheetPaste!$H$3:$P$1269,2,FALSE)</f>
        <v>60154</v>
      </c>
      <c r="M978" s="20">
        <f>VLOOKUP($K978,GlobSheetPaste!$H$3:$P$1269,3,FALSE)</f>
        <v>3090027</v>
      </c>
      <c r="N978" s="20" t="str">
        <f>VLOOKUP($K978,GlobSheetPaste!$H$3:$P$1269,4,FALSE)</f>
        <v>published</v>
      </c>
      <c r="O978" s="20" t="str">
        <f>VLOOKUP($K978,GlobSheetPaste!$H$3:$P$1269,5,FALSE)</f>
        <v>DD</v>
      </c>
      <c r="P978" s="20">
        <f>VLOOKUP($K978,GlobSheetPaste!$H$3:$P$1269,6,FALSE)</f>
        <v>2006</v>
      </c>
      <c r="Q978" s="20" t="str">
        <f>VLOOKUP($K978,GlobSheetPaste!$H$3:$P$1269,7,FALSE)</f>
        <v>EN</v>
      </c>
      <c r="R978" s="20" t="str">
        <f>VLOOKUP($K978,GlobSheetPaste!$H$3:$P$1269,8,FALSE)</f>
        <v>Abcd</v>
      </c>
      <c r="S978" s="20" t="str">
        <f t="shared" si="1090"/>
        <v>non-genuine change</v>
      </c>
      <c r="T978" s="20" t="b">
        <f t="shared" si="859"/>
        <v>0</v>
      </c>
      <c r="U978" s="22">
        <f>VLOOKUP($K978,GlobSheetPaste!$H$3:$P$1269,9,FALSE)</f>
        <v>43891</v>
      </c>
      <c r="V978" s="19">
        <v>2</v>
      </c>
      <c r="W978" s="19">
        <v>80</v>
      </c>
      <c r="X978" s="2" t="b">
        <f t="shared" ref="X978:Y978" si="1092">ISNUMBER(V978)</f>
        <v>1</v>
      </c>
      <c r="Y978" s="2" t="b">
        <f t="shared" si="1092"/>
        <v>1</v>
      </c>
      <c r="Z978" s="2" t="s">
        <v>89</v>
      </c>
      <c r="AB978" s="2" t="s">
        <v>83</v>
      </c>
      <c r="AC978" s="24" t="str">
        <f ca="1">IFERROR(__xludf.DUMMYFUNCTION("SPLIT(AB978,""_"")"),"Coastal")</f>
        <v>Coastal</v>
      </c>
      <c r="AD978" s="24"/>
      <c r="AE978" s="24">
        <f>VLOOKUP(J978,rangearea210527!$B$2:$C$1159,2,TRUE)</f>
        <v>276080.85080000001</v>
      </c>
      <c r="AF978" s="26"/>
      <c r="AG978" s="26">
        <v>58</v>
      </c>
      <c r="AH978" s="26" t="s">
        <v>2355</v>
      </c>
      <c r="AI978" s="47" t="s">
        <v>98</v>
      </c>
      <c r="AJ978" s="1" t="s">
        <v>2345</v>
      </c>
      <c r="AK978" s="27"/>
      <c r="AL978" s="26">
        <v>9</v>
      </c>
      <c r="AM978" s="26">
        <v>0</v>
      </c>
      <c r="AN978" s="26">
        <v>0</v>
      </c>
      <c r="AO978" s="29">
        <v>0</v>
      </c>
      <c r="AP978" s="30"/>
      <c r="AQ978" s="30"/>
      <c r="AR978" s="30"/>
      <c r="AS978" s="1">
        <v>0</v>
      </c>
      <c r="AU978" s="1">
        <v>1</v>
      </c>
      <c r="AV978" s="1"/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B978" s="1">
        <v>1</v>
      </c>
      <c r="BJ978" s="1">
        <v>1</v>
      </c>
      <c r="BK978" s="1">
        <v>1</v>
      </c>
      <c r="BL978" s="1"/>
      <c r="BM978" s="1"/>
      <c r="BN978" s="1"/>
      <c r="BO978" s="1"/>
      <c r="BP978" s="1" t="s">
        <v>2351</v>
      </c>
      <c r="BQ978" s="1"/>
      <c r="BR978" s="1"/>
      <c r="BS978" s="1"/>
      <c r="BT978" s="1"/>
      <c r="BU978" s="1"/>
      <c r="BV978" s="1"/>
      <c r="BW978" s="1">
        <v>0</v>
      </c>
    </row>
    <row r="979" spans="1:75" ht="15.75" hidden="1" customHeight="1" x14ac:dyDescent="0.3">
      <c r="A979" s="2">
        <v>970</v>
      </c>
      <c r="B979" s="2">
        <v>1</v>
      </c>
      <c r="C979" s="2" t="s">
        <v>1392</v>
      </c>
      <c r="D979" s="1">
        <v>13</v>
      </c>
      <c r="E979" s="2" t="str">
        <f t="shared" si="857"/>
        <v>13_Myliobatiformes</v>
      </c>
      <c r="F979" s="2" t="s">
        <v>2338</v>
      </c>
      <c r="G979" s="2" t="s">
        <v>2351</v>
      </c>
      <c r="H979" s="2" t="s">
        <v>2373</v>
      </c>
      <c r="I979" s="2" t="s">
        <v>1535</v>
      </c>
      <c r="J979" s="2" t="s">
        <v>2378</v>
      </c>
      <c r="K979" s="19" t="str">
        <f t="shared" si="1006"/>
        <v>Dasyatis marmorata</v>
      </c>
      <c r="L979" s="20">
        <f>VLOOKUP($K979,GlobSheetPaste!$H$3:$P$1269,2,FALSE)</f>
        <v>161748</v>
      </c>
      <c r="M979" s="20">
        <f>VLOOKUP($K979,GlobSheetPaste!$H$3:$P$1269,3,FALSE)</f>
        <v>124537991</v>
      </c>
      <c r="N979" s="20" t="str">
        <f>VLOOKUP($K979,GlobSheetPaste!$H$3:$P$1269,4,FALSE)</f>
        <v>submitted</v>
      </c>
      <c r="O979" s="20" t="str">
        <f>VLOOKUP($K979,GlobSheetPaste!$H$3:$P$1269,5,FALSE)</f>
        <v>DD</v>
      </c>
      <c r="P979" s="20">
        <f>VLOOKUP($K979,GlobSheetPaste!$H$3:$P$1269,6,FALSE)</f>
        <v>2003</v>
      </c>
      <c r="Q979" s="20" t="str">
        <f>VLOOKUP($K979,GlobSheetPaste!$H$3:$P$1269,7,FALSE)</f>
        <v>NT</v>
      </c>
      <c r="R979" s="20" t="str">
        <f>VLOOKUP($K979,GlobSheetPaste!$H$3:$P$1269,8,FALSE)</f>
        <v>A2d</v>
      </c>
      <c r="S979" s="20" t="str">
        <f t="shared" si="1090"/>
        <v>non-genuine change</v>
      </c>
      <c r="T979" s="20" t="b">
        <f t="shared" si="859"/>
        <v>0</v>
      </c>
      <c r="U979" s="22">
        <f>VLOOKUP($K979,GlobSheetPaste!$H$3:$P$1269,9,FALSE)</f>
        <v>44228</v>
      </c>
      <c r="V979" s="19">
        <v>0</v>
      </c>
      <c r="W979" s="19">
        <v>100</v>
      </c>
      <c r="X979" s="2" t="b">
        <f t="shared" ref="X979:Y979" si="1093">ISNUMBER(V979)</f>
        <v>1</v>
      </c>
      <c r="Y979" s="2" t="b">
        <f t="shared" si="1093"/>
        <v>1</v>
      </c>
      <c r="Z979" s="2" t="s">
        <v>2379</v>
      </c>
      <c r="AB979" s="2" t="s">
        <v>83</v>
      </c>
      <c r="AC979" s="24" t="str">
        <f ca="1">IFERROR(__xludf.DUMMYFUNCTION("SPLIT(AB979,""_"")"),"Coastal")</f>
        <v>Coastal</v>
      </c>
      <c r="AD979" s="24"/>
      <c r="AE979" s="24">
        <f>VLOOKUP(J979,rangearea210527!$B$2:$C$1159,2,TRUE)</f>
        <v>279688.96269999997</v>
      </c>
      <c r="AF979" s="26"/>
      <c r="AG979" s="26">
        <v>75</v>
      </c>
      <c r="AH979" s="26" t="s">
        <v>2355</v>
      </c>
      <c r="AI979" s="47" t="s">
        <v>98</v>
      </c>
      <c r="AJ979" s="1" t="s">
        <v>2345</v>
      </c>
      <c r="AK979" s="27"/>
      <c r="AL979" s="26">
        <v>10.5</v>
      </c>
      <c r="AM979" s="26">
        <v>0</v>
      </c>
      <c r="AN979" s="26">
        <v>0</v>
      </c>
      <c r="AO979" s="29">
        <v>0</v>
      </c>
      <c r="AP979" s="30"/>
      <c r="AQ979" s="30"/>
      <c r="AR979" s="30"/>
      <c r="AS979" s="1">
        <v>0</v>
      </c>
      <c r="AU979" s="1"/>
      <c r="AV979" s="1"/>
      <c r="AW979" s="1">
        <v>1</v>
      </c>
      <c r="AX979" s="1">
        <v>1</v>
      </c>
      <c r="AY979" s="1">
        <v>1</v>
      </c>
      <c r="BA979" s="1">
        <v>1</v>
      </c>
      <c r="BJ979" s="1">
        <v>1</v>
      </c>
      <c r="BK979" s="1">
        <v>1</v>
      </c>
      <c r="BL979" s="1"/>
      <c r="BM979" s="1"/>
      <c r="BN979" s="1"/>
      <c r="BO979" s="1"/>
      <c r="BP979" s="1" t="s">
        <v>2351</v>
      </c>
      <c r="BQ979" s="1"/>
      <c r="BR979" s="1"/>
      <c r="BS979" s="1"/>
      <c r="BT979" s="1"/>
      <c r="BU979" s="1"/>
      <c r="BV979" s="1"/>
      <c r="BW979" s="1">
        <v>0</v>
      </c>
    </row>
    <row r="980" spans="1:75" ht="15.75" hidden="1" customHeight="1" x14ac:dyDescent="0.3">
      <c r="A980" s="2">
        <v>971</v>
      </c>
      <c r="B980" s="2">
        <v>1</v>
      </c>
      <c r="C980" s="2" t="s">
        <v>1392</v>
      </c>
      <c r="D980" s="1">
        <v>13</v>
      </c>
      <c r="E980" s="2" t="str">
        <f t="shared" si="857"/>
        <v>13_Myliobatiformes</v>
      </c>
      <c r="F980" s="2" t="s">
        <v>2338</v>
      </c>
      <c r="G980" s="2" t="s">
        <v>2351</v>
      </c>
      <c r="H980" s="2" t="s">
        <v>2373</v>
      </c>
      <c r="I980" s="2" t="s">
        <v>2380</v>
      </c>
      <c r="J980" s="2" t="s">
        <v>2381</v>
      </c>
      <c r="K980" s="19" t="str">
        <f t="shared" si="1006"/>
        <v>Dasyatis pastinaca</v>
      </c>
      <c r="L980" s="20">
        <f>VLOOKUP($K980,GlobSheetPaste!$H$3:$P$1269,2,FALSE)</f>
        <v>161453</v>
      </c>
      <c r="M980" s="20">
        <f>VLOOKUP($K980,GlobSheetPaste!$H$3:$P$1269,3,FALSE)</f>
        <v>124488102</v>
      </c>
      <c r="N980" s="20" t="str">
        <f>VLOOKUP($K980,GlobSheetPaste!$H$3:$P$1269,4,FALSE)</f>
        <v>submitted</v>
      </c>
      <c r="O980" s="20" t="str">
        <f>VLOOKUP($K980,GlobSheetPaste!$H$3:$P$1269,5,FALSE)</f>
        <v>DD</v>
      </c>
      <c r="P980" s="20">
        <f>VLOOKUP($K980,GlobSheetPaste!$H$3:$P$1269,6,FALSE)</f>
        <v>2003</v>
      </c>
      <c r="Q980" s="20" t="str">
        <f>VLOOKUP($K980,GlobSheetPaste!$H$3:$P$1269,7,FALSE)</f>
        <v>VU</v>
      </c>
      <c r="R980" s="20" t="str">
        <f>VLOOKUP($K980,GlobSheetPaste!$H$3:$P$1269,8,FALSE)</f>
        <v>A2bd</v>
      </c>
      <c r="S980" s="20" t="str">
        <f t="shared" si="1090"/>
        <v>non-genuine change</v>
      </c>
      <c r="T980" s="20" t="b">
        <f t="shared" si="859"/>
        <v>0</v>
      </c>
      <c r="U980" s="22">
        <f>VLOOKUP($K980,GlobSheetPaste!$H$3:$P$1269,9,FALSE)</f>
        <v>44228</v>
      </c>
      <c r="V980" s="19">
        <v>1</v>
      </c>
      <c r="W980" s="19">
        <v>200</v>
      </c>
      <c r="X980" s="2" t="b">
        <f t="shared" ref="X980:Y980" si="1094">ISNUMBER(V980)</f>
        <v>1</v>
      </c>
      <c r="Y980" s="2" t="b">
        <f t="shared" si="1094"/>
        <v>1</v>
      </c>
      <c r="Z980" s="2" t="s">
        <v>89</v>
      </c>
      <c r="AB980" s="2" t="s">
        <v>83</v>
      </c>
      <c r="AC980" s="24" t="str">
        <f ca="1">IFERROR(__xludf.DUMMYFUNCTION("SPLIT(AB980,""_"")"),"Coastal")</f>
        <v>Coastal</v>
      </c>
      <c r="AD980" s="24"/>
      <c r="AE980" s="24">
        <f>VLOOKUP(J980,rangearea210527!$B$2:$C$1159,2,TRUE)</f>
        <v>2079026.027</v>
      </c>
      <c r="AF980" s="26"/>
      <c r="AG980" s="26">
        <v>140</v>
      </c>
      <c r="AH980" s="26" t="s">
        <v>2355</v>
      </c>
      <c r="AI980" s="47" t="s">
        <v>98</v>
      </c>
      <c r="AJ980" s="1" t="s">
        <v>2345</v>
      </c>
      <c r="AK980" s="27"/>
      <c r="AL980" s="26">
        <v>7.5</v>
      </c>
      <c r="AM980" s="26">
        <v>0</v>
      </c>
      <c r="AN980" s="26">
        <v>0</v>
      </c>
      <c r="AO980" s="29">
        <v>0</v>
      </c>
      <c r="AP980" s="30"/>
      <c r="AQ980" s="30"/>
      <c r="AR980" s="30"/>
      <c r="AS980" s="1">
        <v>0</v>
      </c>
      <c r="AU980" s="1"/>
      <c r="AV980" s="1"/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B980" s="1">
        <v>1</v>
      </c>
      <c r="BJ980" s="1">
        <v>1</v>
      </c>
      <c r="BK980" s="1">
        <v>1</v>
      </c>
      <c r="BL980" s="1"/>
      <c r="BM980" s="1"/>
      <c r="BN980" s="1"/>
      <c r="BO980" s="1"/>
      <c r="BP980" s="1" t="s">
        <v>2351</v>
      </c>
      <c r="BQ980" s="1"/>
      <c r="BR980" s="1"/>
      <c r="BS980" s="1"/>
      <c r="BT980" s="1"/>
      <c r="BU980" s="1"/>
      <c r="BV980" s="1"/>
      <c r="BW980" s="1">
        <v>0</v>
      </c>
    </row>
    <row r="981" spans="1:75" ht="15.75" hidden="1" customHeight="1" x14ac:dyDescent="0.3">
      <c r="A981" s="2">
        <v>972</v>
      </c>
      <c r="B981" s="2">
        <v>1</v>
      </c>
      <c r="C981" s="2" t="s">
        <v>1392</v>
      </c>
      <c r="D981" s="1">
        <v>13</v>
      </c>
      <c r="E981" s="2" t="str">
        <f t="shared" si="857"/>
        <v>13_Myliobatiformes</v>
      </c>
      <c r="F981" s="2" t="s">
        <v>2338</v>
      </c>
      <c r="G981" s="2" t="s">
        <v>2351</v>
      </c>
      <c r="H981" s="2" t="s">
        <v>2373</v>
      </c>
      <c r="I981" s="2" t="s">
        <v>2382</v>
      </c>
      <c r="J981" s="2" t="s">
        <v>2383</v>
      </c>
      <c r="K981" s="19" t="str">
        <f t="shared" si="1006"/>
        <v>Dasyatis tortonesei</v>
      </c>
      <c r="L981" s="20">
        <f>VLOOKUP($K981,GlobSheetPaste!$H$3:$P$1269,2,FALSE)</f>
        <v>18907453</v>
      </c>
      <c r="M981" s="20">
        <f>VLOOKUP($K981,GlobSheetPaste!$H$3:$P$1269,3,FALSE)</f>
        <v>68783115</v>
      </c>
      <c r="N981" s="20" t="str">
        <f>VLOOKUP($K981,GlobSheetPaste!$H$3:$P$1269,4,FALSE)</f>
        <v>submitted</v>
      </c>
      <c r="O981" s="20" t="str">
        <f>VLOOKUP($K981,GlobSheetPaste!$H$3:$P$1269,5,FALSE)</f>
        <v>NE</v>
      </c>
      <c r="P981" s="20" t="str">
        <f>VLOOKUP($K981,GlobSheetPaste!$H$3:$P$1269,6,FALSE)</f>
        <v>NA</v>
      </c>
      <c r="Q981" s="20" t="str">
        <f>VLOOKUP($K981,GlobSheetPaste!$H$3:$P$1269,7,FALSE)</f>
        <v>DD</v>
      </c>
      <c r="R981" s="20" t="str">
        <f>VLOOKUP($K981,GlobSheetPaste!$H$3:$P$1269,8,FALSE)</f>
        <v>NA</v>
      </c>
      <c r="S981" s="1" t="s">
        <v>117</v>
      </c>
      <c r="T981" s="20" t="b">
        <f t="shared" si="859"/>
        <v>0</v>
      </c>
      <c r="U981" s="22">
        <f>VLOOKUP($K981,GlobSheetPaste!$H$3:$P$1269,9,FALSE)</f>
        <v>44228</v>
      </c>
      <c r="V981" s="19">
        <v>1</v>
      </c>
      <c r="W981" s="19">
        <v>100</v>
      </c>
      <c r="X981" s="2" t="b">
        <f t="shared" ref="X981:Y981" si="1095">ISNUMBER(V981)</f>
        <v>1</v>
      </c>
      <c r="Y981" s="2" t="b">
        <f t="shared" si="1095"/>
        <v>1</v>
      </c>
      <c r="Z981" s="2" t="s">
        <v>1960</v>
      </c>
      <c r="AB981" s="2" t="s">
        <v>83</v>
      </c>
      <c r="AC981" s="24" t="str">
        <f ca="1">IFERROR(__xludf.DUMMYFUNCTION("SPLIT(AB981,""_"")"),"Coastal")</f>
        <v>Coastal</v>
      </c>
      <c r="AD981" s="24"/>
      <c r="AE981" s="24">
        <f>VLOOKUP(J981,rangearea210527!$B$2:$C$1159,2,TRUE)</f>
        <v>78049.004509999999</v>
      </c>
      <c r="AF981" s="26" t="s">
        <v>118</v>
      </c>
      <c r="AG981" s="26">
        <v>84</v>
      </c>
      <c r="AH981" s="26" t="s">
        <v>2355</v>
      </c>
      <c r="AI981" s="47" t="s">
        <v>98</v>
      </c>
      <c r="AJ981" s="1" t="s">
        <v>2345</v>
      </c>
      <c r="AK981" s="27"/>
      <c r="AL981" s="26"/>
      <c r="AM981" s="26">
        <v>0</v>
      </c>
      <c r="AN981" s="26">
        <v>0</v>
      </c>
      <c r="AO981" s="29">
        <v>0</v>
      </c>
      <c r="AP981" s="30"/>
      <c r="AQ981" s="30"/>
      <c r="AR981" s="30"/>
      <c r="AS981" s="1">
        <v>0</v>
      </c>
      <c r="AU981" s="1"/>
      <c r="AV981" s="1"/>
      <c r="AW981" s="1">
        <v>1</v>
      </c>
      <c r="AX981" s="1">
        <v>1</v>
      </c>
      <c r="AY981" s="1">
        <v>1</v>
      </c>
      <c r="BA981" s="1">
        <v>1</v>
      </c>
      <c r="BG981" s="1">
        <v>1</v>
      </c>
      <c r="BH981" s="1">
        <v>1</v>
      </c>
      <c r="BI981" s="1"/>
      <c r="BJ981" s="1">
        <v>1</v>
      </c>
      <c r="BK981" s="1">
        <v>1</v>
      </c>
      <c r="BL981" s="1"/>
      <c r="BM981" s="1"/>
      <c r="BN981" s="1"/>
      <c r="BO981" s="1"/>
      <c r="BP981" s="1" t="s">
        <v>2351</v>
      </c>
      <c r="BQ981" s="1"/>
      <c r="BR981" s="1"/>
      <c r="BS981" s="1"/>
      <c r="BT981" s="1"/>
      <c r="BU981" s="1"/>
      <c r="BV981" s="1"/>
      <c r="BW981" s="1">
        <v>0</v>
      </c>
    </row>
    <row r="982" spans="1:75" ht="15.75" hidden="1" customHeight="1" x14ac:dyDescent="0.3">
      <c r="A982" s="2">
        <v>973</v>
      </c>
      <c r="B982" s="2">
        <v>1</v>
      </c>
      <c r="C982" s="2" t="s">
        <v>1392</v>
      </c>
      <c r="D982" s="1">
        <v>13</v>
      </c>
      <c r="E982" s="2" t="str">
        <f t="shared" si="857"/>
        <v>13_Myliobatiformes</v>
      </c>
      <c r="F982" s="2" t="s">
        <v>2338</v>
      </c>
      <c r="G982" s="2" t="s">
        <v>2351</v>
      </c>
      <c r="H982" s="2" t="s">
        <v>2384</v>
      </c>
      <c r="I982" s="2" t="s">
        <v>2385</v>
      </c>
      <c r="J982" s="2" t="s">
        <v>2386</v>
      </c>
      <c r="K982" s="19" t="str">
        <f t="shared" si="1006"/>
        <v>Fluvitrygon kittipongi</v>
      </c>
      <c r="L982" s="20">
        <f>VLOOKUP($K982,GlobSheetPaste!$H$3:$P$1269,2,FALSE)</f>
        <v>161719</v>
      </c>
      <c r="M982" s="20">
        <f>VLOOKUP($K982,GlobSheetPaste!$H$3:$P$1269,3,FALSE)</f>
        <v>124533257</v>
      </c>
      <c r="N982" s="20" t="str">
        <f>VLOOKUP($K982,GlobSheetPaste!$H$3:$P$1269,4,FALSE)</f>
        <v>draft</v>
      </c>
      <c r="O982" s="20" t="str">
        <f>VLOOKUP($K982,GlobSheetPaste!$H$3:$P$1269,5,FALSE)</f>
        <v>EN</v>
      </c>
      <c r="P982" s="20">
        <f>VLOOKUP($K982,GlobSheetPaste!$H$3:$P$1269,6,FALSE)</f>
        <v>2007</v>
      </c>
      <c r="Q982" s="20" t="str">
        <f>VLOOKUP($K982,GlobSheetPaste!$H$3:$P$1269,7,FALSE)</f>
        <v>EN</v>
      </c>
      <c r="R982" s="20" t="str">
        <f>VLOOKUP($K982,GlobSheetPaste!$H$3:$P$1269,8,FALSE)</f>
        <v>A2cd</v>
      </c>
      <c r="S982" s="20" t="str">
        <f t="shared" ref="S982:S996" si="1096">IF(O982=Q982,"NoChange","non-genuine change")</f>
        <v>NoChange</v>
      </c>
      <c r="T982" s="20" t="b">
        <f t="shared" si="859"/>
        <v>0</v>
      </c>
      <c r="U982" s="22">
        <f>VLOOKUP($K982,GlobSheetPaste!$H$3:$P$1269,9,FALSE)</f>
        <v>44228</v>
      </c>
      <c r="V982" s="19">
        <v>0</v>
      </c>
      <c r="W982" s="19">
        <v>40</v>
      </c>
      <c r="X982" s="2" t="b">
        <f t="shared" ref="X982:Y982" si="1097">ISNUMBER(V982)</f>
        <v>1</v>
      </c>
      <c r="Y982" s="2" t="b">
        <f t="shared" si="1097"/>
        <v>1</v>
      </c>
      <c r="Z982" s="2" t="s">
        <v>2046</v>
      </c>
      <c r="AA982" s="1"/>
      <c r="AB982" s="1" t="s">
        <v>2387</v>
      </c>
      <c r="AC982" s="24" t="str">
        <f ca="1">IFERROR(__xludf.DUMMYFUNCTION("SPLIT(AB982,""_"")"),"Freshwater")</f>
        <v>Freshwater</v>
      </c>
      <c r="AD982" s="24"/>
      <c r="AE982" s="24">
        <f>VLOOKUP(J982,rangearea210527!$B$2:$C$1159,2,TRUE)</f>
        <v>68970.688840000003</v>
      </c>
      <c r="AF982" s="26" t="s">
        <v>118</v>
      </c>
      <c r="AG982" s="26">
        <v>37</v>
      </c>
      <c r="AH982" s="26" t="s">
        <v>2355</v>
      </c>
      <c r="AI982" s="26" t="s">
        <v>85</v>
      </c>
      <c r="AJ982" s="1" t="s">
        <v>2342</v>
      </c>
      <c r="AK982" s="27"/>
      <c r="AL982" s="26">
        <v>15</v>
      </c>
      <c r="AM982" s="26">
        <v>0</v>
      </c>
      <c r="AN982" s="26">
        <v>0</v>
      </c>
      <c r="AO982" s="29">
        <v>0</v>
      </c>
      <c r="AP982" s="30"/>
      <c r="AQ982" s="30"/>
      <c r="AR982" s="30"/>
      <c r="AS982" s="1">
        <v>1</v>
      </c>
      <c r="AU982" s="1"/>
      <c r="AV982" s="1"/>
      <c r="AW982" s="1">
        <v>0</v>
      </c>
      <c r="AX982" s="1">
        <v>0</v>
      </c>
      <c r="AY982" s="1">
        <v>1</v>
      </c>
      <c r="AZ982" s="1">
        <v>1</v>
      </c>
      <c r="BH982" s="1">
        <v>1</v>
      </c>
      <c r="BI982" s="1">
        <v>1</v>
      </c>
      <c r="BJ982" s="1">
        <v>1</v>
      </c>
      <c r="BK982" s="1"/>
      <c r="BL982" s="1"/>
      <c r="BM982" s="1"/>
      <c r="BN982" s="1"/>
      <c r="BO982" s="1"/>
      <c r="BP982" s="1" t="s">
        <v>2351</v>
      </c>
      <c r="BQ982" s="1"/>
      <c r="BR982" s="1"/>
      <c r="BS982" s="1"/>
      <c r="BT982" s="1"/>
      <c r="BU982" s="1"/>
      <c r="BV982" s="1"/>
      <c r="BW982" s="1">
        <v>0</v>
      </c>
    </row>
    <row r="983" spans="1:75" ht="15.75" hidden="1" customHeight="1" x14ac:dyDescent="0.3">
      <c r="A983" s="2">
        <v>974</v>
      </c>
      <c r="B983" s="2">
        <v>1</v>
      </c>
      <c r="C983" s="2" t="s">
        <v>1392</v>
      </c>
      <c r="D983" s="1">
        <v>13</v>
      </c>
      <c r="E983" s="2" t="str">
        <f t="shared" si="857"/>
        <v>13_Myliobatiformes</v>
      </c>
      <c r="F983" s="2" t="s">
        <v>2338</v>
      </c>
      <c r="G983" s="2" t="s">
        <v>2351</v>
      </c>
      <c r="H983" s="2" t="s">
        <v>2384</v>
      </c>
      <c r="I983" s="2" t="s">
        <v>1323</v>
      </c>
      <c r="J983" s="2" t="s">
        <v>2388</v>
      </c>
      <c r="K983" s="19" t="str">
        <f t="shared" si="1006"/>
        <v>Fluvitrygon oxyrhynchus</v>
      </c>
      <c r="L983" s="20">
        <f>VLOOKUP($K983,GlobSheetPaste!$H$3:$P$1269,2,FALSE)</f>
        <v>44185</v>
      </c>
      <c r="M983" s="20">
        <f>VLOOKUP($K983,GlobSheetPaste!$H$3:$P$1269,3,FALSE)</f>
        <v>2993563</v>
      </c>
      <c r="N983" s="20" t="str">
        <f>VLOOKUP($K983,GlobSheetPaste!$H$3:$P$1269,4,FALSE)</f>
        <v>draft</v>
      </c>
      <c r="O983" s="20" t="str">
        <f>VLOOKUP($K983,GlobSheetPaste!$H$3:$P$1269,5,FALSE)</f>
        <v>EN</v>
      </c>
      <c r="P983" s="20">
        <f>VLOOKUP($K983,GlobSheetPaste!$H$3:$P$1269,6,FALSE)</f>
        <v>2005</v>
      </c>
      <c r="Q983" s="20" t="str">
        <f>VLOOKUP($K983,GlobSheetPaste!$H$3:$P$1269,7,FALSE)</f>
        <v>EN</v>
      </c>
      <c r="R983" s="20" t="str">
        <f>VLOOKUP($K983,GlobSheetPaste!$H$3:$P$1269,8,FALSE)</f>
        <v>A2cd</v>
      </c>
      <c r="S983" s="20" t="str">
        <f t="shared" si="1096"/>
        <v>NoChange</v>
      </c>
      <c r="T983" s="20" t="b">
        <f t="shared" si="859"/>
        <v>0</v>
      </c>
      <c r="U983" s="22">
        <f>VLOOKUP($K983,GlobSheetPaste!$H$3:$P$1269,9,FALSE)</f>
        <v>44228</v>
      </c>
      <c r="V983" s="19">
        <v>0</v>
      </c>
      <c r="W983" s="19">
        <v>40</v>
      </c>
      <c r="X983" s="2" t="b">
        <f t="shared" ref="X983:Y983" si="1098">ISNUMBER(V983)</f>
        <v>1</v>
      </c>
      <c r="Y983" s="2" t="b">
        <f t="shared" si="1098"/>
        <v>1</v>
      </c>
      <c r="Z983" s="2" t="s">
        <v>2046</v>
      </c>
      <c r="AA983" s="1"/>
      <c r="AB983" s="1" t="s">
        <v>2387</v>
      </c>
      <c r="AC983" s="24" t="str">
        <f ca="1">IFERROR(__xludf.DUMMYFUNCTION("SPLIT(AB983,""_"")"),"Freshwater")</f>
        <v>Freshwater</v>
      </c>
      <c r="AD983" s="24"/>
      <c r="AE983" s="24">
        <f>VLOOKUP(J983,rangearea210527!$B$2:$C$1159,2,TRUE)</f>
        <v>68970.688840000003</v>
      </c>
      <c r="AF983" s="26" t="s">
        <v>118</v>
      </c>
      <c r="AG983" s="26">
        <v>37</v>
      </c>
      <c r="AH983" s="26" t="s">
        <v>2355</v>
      </c>
      <c r="AI983" s="26" t="s">
        <v>85</v>
      </c>
      <c r="AJ983" s="1" t="s">
        <v>2342</v>
      </c>
      <c r="AK983" s="27"/>
      <c r="AL983" s="26">
        <v>15</v>
      </c>
      <c r="AM983" s="26">
        <v>0</v>
      </c>
      <c r="AN983" s="26">
        <v>0</v>
      </c>
      <c r="AO983" s="29">
        <v>0</v>
      </c>
      <c r="AP983" s="30"/>
      <c r="AQ983" s="30"/>
      <c r="AR983" s="30"/>
      <c r="AS983" s="1">
        <v>1</v>
      </c>
      <c r="AU983" s="1"/>
      <c r="AV983" s="1"/>
      <c r="AW983" s="1">
        <v>0</v>
      </c>
      <c r="AX983" s="1">
        <v>0</v>
      </c>
      <c r="AY983" s="1">
        <v>1</v>
      </c>
      <c r="AZ983" s="1">
        <v>1</v>
      </c>
      <c r="BH983" s="1">
        <v>1</v>
      </c>
      <c r="BI983" s="1">
        <v>1</v>
      </c>
      <c r="BJ983" s="1">
        <v>1</v>
      </c>
      <c r="BK983" s="1"/>
      <c r="BL983" s="1"/>
      <c r="BM983" s="1"/>
      <c r="BN983" s="1"/>
      <c r="BO983" s="1"/>
      <c r="BP983" s="1" t="s">
        <v>2351</v>
      </c>
      <c r="BQ983" s="1"/>
      <c r="BR983" s="1"/>
      <c r="BS983" s="1"/>
      <c r="BT983" s="1"/>
      <c r="BU983" s="1"/>
      <c r="BV983" s="1"/>
      <c r="BW983" s="1">
        <v>0</v>
      </c>
    </row>
    <row r="984" spans="1:75" ht="15.75" hidden="1" customHeight="1" x14ac:dyDescent="0.3">
      <c r="A984" s="2">
        <v>975</v>
      </c>
      <c r="B984" s="2">
        <v>1</v>
      </c>
      <c r="C984" s="2" t="s">
        <v>1392</v>
      </c>
      <c r="D984" s="1">
        <v>13</v>
      </c>
      <c r="E984" s="2" t="str">
        <f t="shared" si="857"/>
        <v>13_Myliobatiformes</v>
      </c>
      <c r="F984" s="2" t="s">
        <v>2338</v>
      </c>
      <c r="G984" s="2" t="s">
        <v>2351</v>
      </c>
      <c r="H984" s="2" t="s">
        <v>2384</v>
      </c>
      <c r="I984" s="2" t="s">
        <v>2389</v>
      </c>
      <c r="J984" s="2" t="s">
        <v>2390</v>
      </c>
      <c r="K984" s="19" t="str">
        <f t="shared" si="1006"/>
        <v>Fluvitrygon signifer</v>
      </c>
      <c r="L984" s="20">
        <f>VLOOKUP($K984,GlobSheetPaste!$H$3:$P$1269,2,FALSE)</f>
        <v>39411</v>
      </c>
      <c r="M984" s="20">
        <f>VLOOKUP($K984,GlobSheetPaste!$H$3:$P$1269,3,FALSE)</f>
        <v>2924238</v>
      </c>
      <c r="N984" s="20" t="str">
        <f>VLOOKUP($K984,GlobSheetPaste!$H$3:$P$1269,4,FALSE)</f>
        <v>draft</v>
      </c>
      <c r="O984" s="20" t="str">
        <f>VLOOKUP($K984,GlobSheetPaste!$H$3:$P$1269,5,FALSE)</f>
        <v>EN</v>
      </c>
      <c r="P984" s="20">
        <f>VLOOKUP($K984,GlobSheetPaste!$H$3:$P$1269,6,FALSE)</f>
        <v>2005</v>
      </c>
      <c r="Q984" s="20" t="str">
        <f>VLOOKUP($K984,GlobSheetPaste!$H$3:$P$1269,7,FALSE)</f>
        <v>EN</v>
      </c>
      <c r="R984" s="20" t="str">
        <f>VLOOKUP($K984,GlobSheetPaste!$H$3:$P$1269,8,FALSE)</f>
        <v>A2cd</v>
      </c>
      <c r="S984" s="20" t="str">
        <f t="shared" si="1096"/>
        <v>NoChange</v>
      </c>
      <c r="T984" s="20" t="b">
        <f t="shared" si="859"/>
        <v>0</v>
      </c>
      <c r="U984" s="22">
        <f>VLOOKUP($K984,GlobSheetPaste!$H$3:$P$1269,9,FALSE)</f>
        <v>44228</v>
      </c>
      <c r="V984" s="19">
        <v>0</v>
      </c>
      <c r="W984" s="19">
        <v>40</v>
      </c>
      <c r="X984" s="2" t="b">
        <f t="shared" ref="X984:Y984" si="1099">ISNUMBER(V984)</f>
        <v>1</v>
      </c>
      <c r="Y984" s="2" t="b">
        <f t="shared" si="1099"/>
        <v>1</v>
      </c>
      <c r="Z984" s="2" t="s">
        <v>2046</v>
      </c>
      <c r="AA984" s="1"/>
      <c r="AB984" s="1" t="s">
        <v>2387</v>
      </c>
      <c r="AC984" s="24" t="str">
        <f ca="1">IFERROR(__xludf.DUMMYFUNCTION("SPLIT(AB984,""_"")"),"Freshwater")</f>
        <v>Freshwater</v>
      </c>
      <c r="AD984" s="24"/>
      <c r="AE984" s="24">
        <f>VLOOKUP(J984,rangearea210527!$B$2:$C$1159,2,TRUE)</f>
        <v>68970.688840000003</v>
      </c>
      <c r="AF984" s="26" t="s">
        <v>118</v>
      </c>
      <c r="AG984" s="26">
        <v>37</v>
      </c>
      <c r="AH984" s="26" t="s">
        <v>2355</v>
      </c>
      <c r="AI984" s="26" t="s">
        <v>85</v>
      </c>
      <c r="AJ984" s="1" t="s">
        <v>2342</v>
      </c>
      <c r="AK984" s="27"/>
      <c r="AL984" s="26">
        <v>15</v>
      </c>
      <c r="AM984" s="26">
        <v>0</v>
      </c>
      <c r="AN984" s="26">
        <v>0</v>
      </c>
      <c r="AO984" s="29">
        <v>0</v>
      </c>
      <c r="AP984" s="30"/>
      <c r="AQ984" s="30"/>
      <c r="AR984" s="30"/>
      <c r="AS984" s="1">
        <v>1</v>
      </c>
      <c r="AU984" s="1"/>
      <c r="AV984" s="1"/>
      <c r="AW984" s="1">
        <v>0</v>
      </c>
      <c r="AX984" s="1">
        <v>0</v>
      </c>
      <c r="AY984" s="1">
        <v>1</v>
      </c>
      <c r="AZ984" s="1">
        <v>1</v>
      </c>
      <c r="BH984" s="1">
        <v>1</v>
      </c>
      <c r="BI984" s="1">
        <v>1</v>
      </c>
      <c r="BJ984" s="1">
        <v>1</v>
      </c>
      <c r="BK984" s="1"/>
      <c r="BL984" s="1"/>
      <c r="BM984" s="1"/>
      <c r="BN984" s="1"/>
      <c r="BO984" s="1"/>
      <c r="BP984" s="1" t="s">
        <v>2351</v>
      </c>
      <c r="BQ984" s="1"/>
      <c r="BR984" s="1"/>
      <c r="BS984" s="1"/>
      <c r="BT984" s="1"/>
      <c r="BU984" s="1"/>
      <c r="BV984" s="1"/>
      <c r="BW984" s="1">
        <v>0</v>
      </c>
    </row>
    <row r="985" spans="1:75" ht="15.75" hidden="1" customHeight="1" x14ac:dyDescent="0.3">
      <c r="A985" s="2">
        <v>976</v>
      </c>
      <c r="B985" s="2">
        <v>1</v>
      </c>
      <c r="C985" s="2" t="s">
        <v>1392</v>
      </c>
      <c r="D985" s="1">
        <v>13</v>
      </c>
      <c r="E985" s="2" t="str">
        <f t="shared" si="857"/>
        <v>13_Myliobatiformes</v>
      </c>
      <c r="F985" s="2" t="s">
        <v>2338</v>
      </c>
      <c r="G985" s="2" t="s">
        <v>2351</v>
      </c>
      <c r="H985" s="2" t="s">
        <v>2391</v>
      </c>
      <c r="I985" s="2" t="s">
        <v>2392</v>
      </c>
      <c r="J985" s="2" t="s">
        <v>2393</v>
      </c>
      <c r="K985" s="19" t="str">
        <f t="shared" si="1006"/>
        <v>Fontitrygon colarensis</v>
      </c>
      <c r="L985" s="20">
        <f>VLOOKUP($K985,GlobSheetPaste!$H$3:$P$1269,2,FALSE)</f>
        <v>60151</v>
      </c>
      <c r="M985" s="20">
        <f>VLOOKUP($K985,GlobSheetPaste!$H$3:$P$1269,3,FALSE)</f>
        <v>104170822</v>
      </c>
      <c r="N985" s="20" t="str">
        <f>VLOOKUP($K985,GlobSheetPaste!$H$3:$P$1269,4,FALSE)</f>
        <v>published</v>
      </c>
      <c r="O985" s="20" t="str">
        <f>VLOOKUP($K985,GlobSheetPaste!$H$3:$P$1269,5,FALSE)</f>
        <v>VU</v>
      </c>
      <c r="P985" s="20">
        <f>VLOOKUP($K985,GlobSheetPaste!$H$3:$P$1269,6,FALSE)</f>
        <v>2006</v>
      </c>
      <c r="Q985" s="20" t="str">
        <f>VLOOKUP($K985,GlobSheetPaste!$H$3:$P$1269,7,FALSE)</f>
        <v>CR</v>
      </c>
      <c r="R985" s="20" t="str">
        <f>VLOOKUP($K985,GlobSheetPaste!$H$3:$P$1269,8,FALSE)</f>
        <v>A2bd</v>
      </c>
      <c r="S985" s="20" t="str">
        <f t="shared" si="1096"/>
        <v>non-genuine change</v>
      </c>
      <c r="T985" s="20" t="b">
        <f t="shared" si="859"/>
        <v>0</v>
      </c>
      <c r="U985" s="22">
        <f>VLOOKUP($K985,GlobSheetPaste!$H$3:$P$1269,9,FALSE)</f>
        <v>43891</v>
      </c>
      <c r="V985" s="19">
        <v>6</v>
      </c>
      <c r="W985" s="19">
        <v>40</v>
      </c>
      <c r="X985" s="2" t="b">
        <f t="shared" ref="X985:Y985" si="1100">ISNUMBER(V985)</f>
        <v>1</v>
      </c>
      <c r="Y985" s="2" t="b">
        <f t="shared" si="1100"/>
        <v>1</v>
      </c>
      <c r="Z985" s="2" t="s">
        <v>2394</v>
      </c>
      <c r="AB985" s="2" t="s">
        <v>83</v>
      </c>
      <c r="AC985" s="24" t="str">
        <f ca="1">IFERROR(__xludf.DUMMYFUNCTION("SPLIT(AB985,""_"")"),"Coastal")</f>
        <v>Coastal</v>
      </c>
      <c r="AD985" s="24"/>
      <c r="AE985" s="24">
        <f>VLOOKUP(J985,rangearea210527!$B$2:$C$1159,2,TRUE)</f>
        <v>40279.146760000003</v>
      </c>
      <c r="AF985" s="26" t="s">
        <v>118</v>
      </c>
      <c r="AG985" s="26">
        <v>165</v>
      </c>
      <c r="AH985" s="26" t="s">
        <v>2355</v>
      </c>
      <c r="AI985" s="47" t="s">
        <v>91</v>
      </c>
      <c r="AJ985" s="1" t="s">
        <v>2350</v>
      </c>
      <c r="AK985" s="27"/>
      <c r="AL985" s="26">
        <v>23</v>
      </c>
      <c r="AM985" s="26">
        <v>0</v>
      </c>
      <c r="AN985" s="26">
        <v>0</v>
      </c>
      <c r="AO985" s="29">
        <v>0</v>
      </c>
      <c r="AP985" s="30"/>
      <c r="AQ985" s="30"/>
      <c r="AR985" s="30"/>
      <c r="AS985" s="1">
        <v>0</v>
      </c>
      <c r="AU985" s="1">
        <v>1</v>
      </c>
      <c r="AV985" s="1"/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B985" s="1">
        <v>1</v>
      </c>
      <c r="BH985" s="1">
        <v>1</v>
      </c>
      <c r="BI985" s="1">
        <v>1</v>
      </c>
      <c r="BJ985" s="1">
        <v>1</v>
      </c>
      <c r="BK985" s="1">
        <v>1</v>
      </c>
      <c r="BL985" s="1"/>
      <c r="BM985" s="1"/>
      <c r="BN985" s="1"/>
      <c r="BO985" s="1"/>
      <c r="BP985" s="1" t="s">
        <v>2351</v>
      </c>
      <c r="BQ985" s="1"/>
      <c r="BR985" s="1"/>
      <c r="BS985" s="1"/>
      <c r="BT985" s="1"/>
      <c r="BU985" s="1"/>
      <c r="BV985" s="1"/>
      <c r="BW985" s="1">
        <v>0</v>
      </c>
    </row>
    <row r="986" spans="1:75" ht="15.75" hidden="1" customHeight="1" x14ac:dyDescent="0.3">
      <c r="A986" s="2">
        <v>977</v>
      </c>
      <c r="B986" s="2">
        <v>1</v>
      </c>
      <c r="C986" s="2" t="s">
        <v>1392</v>
      </c>
      <c r="D986" s="1">
        <v>13</v>
      </c>
      <c r="E986" s="2" t="str">
        <f t="shared" si="857"/>
        <v>13_Myliobatiformes</v>
      </c>
      <c r="F986" s="2" t="s">
        <v>2338</v>
      </c>
      <c r="G986" s="2" t="s">
        <v>2351</v>
      </c>
      <c r="H986" s="2" t="s">
        <v>2391</v>
      </c>
      <c r="I986" s="2" t="s">
        <v>2395</v>
      </c>
      <c r="J986" s="2" t="s">
        <v>2396</v>
      </c>
      <c r="K986" s="19" t="str">
        <f t="shared" si="1006"/>
        <v>Fontitrygon garouaensis</v>
      </c>
      <c r="L986" s="20">
        <f>VLOOKUP($K986,GlobSheetPaste!$H$3:$P$1269,2,FALSE)</f>
        <v>39406</v>
      </c>
      <c r="M986" s="20">
        <f>VLOOKUP($K986,GlobSheetPaste!$H$3:$P$1269,3,FALSE)</f>
        <v>104171509</v>
      </c>
      <c r="N986" s="20" t="str">
        <f>VLOOKUP($K986,GlobSheetPaste!$H$3:$P$1269,4,FALSE)</f>
        <v>submitted</v>
      </c>
      <c r="O986" s="20" t="str">
        <f>VLOOKUP($K986,GlobSheetPaste!$H$3:$P$1269,5,FALSE)</f>
        <v>VU</v>
      </c>
      <c r="P986" s="20">
        <f>VLOOKUP($K986,GlobSheetPaste!$H$3:$P$1269,6,FALSE)</f>
        <v>2005</v>
      </c>
      <c r="Q986" s="20" t="str">
        <f>VLOOKUP($K986,GlobSheetPaste!$H$3:$P$1269,7,FALSE)</f>
        <v>CR</v>
      </c>
      <c r="R986" s="20" t="str">
        <f>VLOOKUP($K986,GlobSheetPaste!$H$3:$P$1269,8,FALSE)</f>
        <v>A2d</v>
      </c>
      <c r="S986" s="20" t="str">
        <f t="shared" si="1096"/>
        <v>non-genuine change</v>
      </c>
      <c r="T986" s="20" t="b">
        <f t="shared" si="859"/>
        <v>0</v>
      </c>
      <c r="U986" s="22">
        <f>VLOOKUP($K986,GlobSheetPaste!$H$3:$P$1269,9,FALSE)</f>
        <v>44228</v>
      </c>
      <c r="V986" s="19">
        <v>0</v>
      </c>
      <c r="W986" s="19">
        <v>40</v>
      </c>
      <c r="X986" s="2" t="b">
        <f t="shared" ref="X986:Y986" si="1101">ISNUMBER(V986)</f>
        <v>1</v>
      </c>
      <c r="Y986" s="2" t="b">
        <f t="shared" si="1101"/>
        <v>1</v>
      </c>
      <c r="Z986" s="2" t="s">
        <v>2046</v>
      </c>
      <c r="AA986" s="1"/>
      <c r="AB986" s="1" t="s">
        <v>2387</v>
      </c>
      <c r="AC986" s="24" t="str">
        <f ca="1">IFERROR(__xludf.DUMMYFUNCTION("SPLIT(AB986,""_"")"),"Freshwater")</f>
        <v>Freshwater</v>
      </c>
      <c r="AD986" s="24"/>
      <c r="AE986" s="24">
        <f>VLOOKUP(J986,rangearea210527!$B$2:$C$1159,2,TRUE)</f>
        <v>40279.146760000003</v>
      </c>
      <c r="AF986" s="26" t="s">
        <v>118</v>
      </c>
      <c r="AG986" s="26">
        <v>36</v>
      </c>
      <c r="AH986" s="26" t="s">
        <v>2355</v>
      </c>
      <c r="AI986" s="26" t="s">
        <v>85</v>
      </c>
      <c r="AJ986" s="1" t="s">
        <v>2342</v>
      </c>
      <c r="AK986" s="27"/>
      <c r="AL986" s="26">
        <v>4.5</v>
      </c>
      <c r="AM986" s="26">
        <v>0</v>
      </c>
      <c r="AN986" s="26">
        <v>0</v>
      </c>
      <c r="AO986" s="29">
        <v>0</v>
      </c>
      <c r="AP986" s="30"/>
      <c r="AQ986" s="30"/>
      <c r="AR986" s="30"/>
      <c r="AS986" s="1">
        <v>0</v>
      </c>
      <c r="AU986" s="1"/>
      <c r="AV986" s="1"/>
      <c r="AW986" s="1">
        <v>0</v>
      </c>
      <c r="AX986" s="1">
        <v>0</v>
      </c>
      <c r="AY986" s="1">
        <v>1</v>
      </c>
      <c r="AZ986" s="1">
        <v>1</v>
      </c>
      <c r="BH986" s="1">
        <v>1</v>
      </c>
      <c r="BI986" s="1">
        <v>1</v>
      </c>
      <c r="BJ986" s="1">
        <v>1</v>
      </c>
      <c r="BK986" s="1"/>
      <c r="BL986" s="1"/>
      <c r="BM986" s="1"/>
      <c r="BN986" s="1"/>
      <c r="BO986" s="1"/>
      <c r="BP986" s="1" t="s">
        <v>2351</v>
      </c>
      <c r="BQ986" s="1"/>
      <c r="BR986" s="1"/>
      <c r="BS986" s="1"/>
      <c r="BT986" s="1"/>
      <c r="BU986" s="1"/>
      <c r="BV986" s="1"/>
      <c r="BW986" s="1">
        <v>0</v>
      </c>
    </row>
    <row r="987" spans="1:75" ht="15.75" hidden="1" customHeight="1" x14ac:dyDescent="0.3">
      <c r="A987" s="2">
        <v>978</v>
      </c>
      <c r="B987" s="2">
        <v>1</v>
      </c>
      <c r="C987" s="2" t="s">
        <v>1392</v>
      </c>
      <c r="D987" s="1">
        <v>13</v>
      </c>
      <c r="E987" s="2" t="str">
        <f t="shared" si="857"/>
        <v>13_Myliobatiformes</v>
      </c>
      <c r="F987" s="2" t="s">
        <v>2338</v>
      </c>
      <c r="G987" s="2" t="s">
        <v>2351</v>
      </c>
      <c r="H987" s="2" t="s">
        <v>2391</v>
      </c>
      <c r="I987" s="2" t="s">
        <v>2397</v>
      </c>
      <c r="J987" s="2" t="s">
        <v>2398</v>
      </c>
      <c r="K987" s="19" t="str">
        <f t="shared" si="1006"/>
        <v>Fontitrygon geijskesi</v>
      </c>
      <c r="L987" s="20">
        <f>VLOOKUP($K987,GlobSheetPaste!$H$3:$P$1269,2,FALSE)</f>
        <v>60153</v>
      </c>
      <c r="M987" s="20">
        <f>VLOOKUP($K987,GlobSheetPaste!$H$3:$P$1269,3,FALSE)</f>
        <v>104172152</v>
      </c>
      <c r="N987" s="20" t="str">
        <f>VLOOKUP($K987,GlobSheetPaste!$H$3:$P$1269,4,FALSE)</f>
        <v>published</v>
      </c>
      <c r="O987" s="20" t="str">
        <f>VLOOKUP($K987,GlobSheetPaste!$H$3:$P$1269,5,FALSE)</f>
        <v>NT</v>
      </c>
      <c r="P987" s="20">
        <f>VLOOKUP($K987,GlobSheetPaste!$H$3:$P$1269,6,FALSE)</f>
        <v>2006</v>
      </c>
      <c r="Q987" s="20" t="str">
        <f>VLOOKUP($K987,GlobSheetPaste!$H$3:$P$1269,7,FALSE)</f>
        <v>CR</v>
      </c>
      <c r="R987" s="20" t="str">
        <f>VLOOKUP($K987,GlobSheetPaste!$H$3:$P$1269,8,FALSE)</f>
        <v>A2bd</v>
      </c>
      <c r="S987" s="20" t="str">
        <f t="shared" si="1096"/>
        <v>non-genuine change</v>
      </c>
      <c r="T987" s="20" t="b">
        <f t="shared" si="859"/>
        <v>0</v>
      </c>
      <c r="U987" s="22">
        <f>VLOOKUP($K987,GlobSheetPaste!$H$3:$P$1269,9,FALSE)</f>
        <v>43891</v>
      </c>
      <c r="V987" s="19">
        <v>5</v>
      </c>
      <c r="W987" s="19">
        <v>30</v>
      </c>
      <c r="X987" s="2" t="b">
        <f t="shared" ref="X987:Y987" si="1102">ISNUMBER(V987)</f>
        <v>1</v>
      </c>
      <c r="Y987" s="2" t="b">
        <f t="shared" si="1102"/>
        <v>1</v>
      </c>
      <c r="Z987" s="2" t="s">
        <v>1960</v>
      </c>
      <c r="AB987" s="2" t="s">
        <v>83</v>
      </c>
      <c r="AC987" s="24" t="str">
        <f ca="1">IFERROR(__xludf.DUMMYFUNCTION("SPLIT(AB987,""_"")"),"Coastal")</f>
        <v>Coastal</v>
      </c>
      <c r="AD987" s="24"/>
      <c r="AE987" s="24">
        <f>VLOOKUP(J987,rangearea210527!$B$2:$C$1159,2,TRUE)</f>
        <v>104748.1333</v>
      </c>
      <c r="AF987" s="26" t="s">
        <v>118</v>
      </c>
      <c r="AG987" s="26">
        <v>150</v>
      </c>
      <c r="AH987" s="26" t="s">
        <v>2355</v>
      </c>
      <c r="AI987" s="47" t="s">
        <v>98</v>
      </c>
      <c r="AJ987" s="1" t="s">
        <v>2345</v>
      </c>
      <c r="AK987" s="27"/>
      <c r="AL987" s="26">
        <v>28</v>
      </c>
      <c r="AM987" s="26">
        <v>0</v>
      </c>
      <c r="AN987" s="26">
        <v>0</v>
      </c>
      <c r="AO987" s="29">
        <v>0</v>
      </c>
      <c r="AP987" s="30"/>
      <c r="AQ987" s="30"/>
      <c r="AR987" s="30"/>
      <c r="AS987" s="1">
        <v>0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B987" s="1">
        <v>1</v>
      </c>
      <c r="BH987" s="1">
        <v>1</v>
      </c>
      <c r="BI987" s="1">
        <v>1</v>
      </c>
      <c r="BJ987" s="1">
        <v>1</v>
      </c>
      <c r="BK987" s="1">
        <v>1</v>
      </c>
      <c r="BL987" s="1"/>
      <c r="BM987" s="1"/>
      <c r="BN987" s="1"/>
      <c r="BO987" s="1"/>
      <c r="BP987" s="1" t="s">
        <v>2351</v>
      </c>
      <c r="BQ987" s="1"/>
      <c r="BR987" s="1"/>
      <c r="BS987" s="1"/>
      <c r="BT987" s="1"/>
      <c r="BU987" s="1"/>
      <c r="BV987" s="1"/>
      <c r="BW987" s="1">
        <v>0</v>
      </c>
    </row>
    <row r="988" spans="1:75" ht="15.75" hidden="1" customHeight="1" x14ac:dyDescent="0.3">
      <c r="A988" s="2">
        <v>979</v>
      </c>
      <c r="B988" s="2">
        <v>1</v>
      </c>
      <c r="C988" s="2" t="s">
        <v>1392</v>
      </c>
      <c r="D988" s="1">
        <v>13</v>
      </c>
      <c r="E988" s="2" t="str">
        <f t="shared" si="857"/>
        <v>13_Myliobatiformes</v>
      </c>
      <c r="F988" s="2" t="s">
        <v>2338</v>
      </c>
      <c r="G988" s="2" t="s">
        <v>2351</v>
      </c>
      <c r="H988" s="2" t="s">
        <v>2391</v>
      </c>
      <c r="I988" s="2" t="s">
        <v>2399</v>
      </c>
      <c r="J988" s="2" t="s">
        <v>2400</v>
      </c>
      <c r="K988" s="19" t="str">
        <f t="shared" si="1006"/>
        <v>Fontitrygon margarita</v>
      </c>
      <c r="L988" s="20">
        <f>VLOOKUP($K988,GlobSheetPaste!$H$3:$P$1269,2,FALSE)</f>
        <v>161495</v>
      </c>
      <c r="M988" s="20">
        <f>VLOOKUP($K988,GlobSheetPaste!$H$3:$P$1269,3,FALSE)</f>
        <v>104172843</v>
      </c>
      <c r="N988" s="20" t="str">
        <f>VLOOKUP($K988,GlobSheetPaste!$H$3:$P$1269,4,FALSE)</f>
        <v>submitted</v>
      </c>
      <c r="O988" s="20" t="str">
        <f>VLOOKUP($K988,GlobSheetPaste!$H$3:$P$1269,5,FALSE)</f>
        <v>EN</v>
      </c>
      <c r="P988" s="20">
        <f>VLOOKUP($K988,GlobSheetPaste!$H$3:$P$1269,6,FALSE)</f>
        <v>2004</v>
      </c>
      <c r="Q988" s="20" t="str">
        <f>VLOOKUP($K988,GlobSheetPaste!$H$3:$P$1269,7,FALSE)</f>
        <v>VU</v>
      </c>
      <c r="R988" s="20" t="str">
        <f>VLOOKUP($K988,GlobSheetPaste!$H$3:$P$1269,8,FALSE)</f>
        <v>A2d</v>
      </c>
      <c r="S988" s="20" t="str">
        <f t="shared" si="1096"/>
        <v>non-genuine change</v>
      </c>
      <c r="T988" s="20" t="b">
        <f t="shared" si="859"/>
        <v>0</v>
      </c>
      <c r="U988" s="22">
        <f>VLOOKUP($K988,GlobSheetPaste!$H$3:$P$1269,9,FALSE)</f>
        <v>44228</v>
      </c>
      <c r="V988" s="19">
        <v>0</v>
      </c>
      <c r="W988" s="19">
        <v>60</v>
      </c>
      <c r="X988" s="2" t="b">
        <f t="shared" ref="X988:Y988" si="1103">ISNUMBER(V988)</f>
        <v>1</v>
      </c>
      <c r="Y988" s="2" t="b">
        <f t="shared" si="1103"/>
        <v>1</v>
      </c>
      <c r="Z988" s="2" t="s">
        <v>89</v>
      </c>
      <c r="AB988" s="2" t="s">
        <v>83</v>
      </c>
      <c r="AC988" s="24" t="str">
        <f ca="1">IFERROR(__xludf.DUMMYFUNCTION("SPLIT(AB988,""_"")"),"Coastal")</f>
        <v>Coastal</v>
      </c>
      <c r="AD988" s="24"/>
      <c r="AE988" s="24">
        <f>VLOOKUP(J988,rangearea210527!$B$2:$C$1159,2,TRUE)</f>
        <v>237497.85690000001</v>
      </c>
      <c r="AF988" s="26"/>
      <c r="AG988" s="26">
        <v>78</v>
      </c>
      <c r="AH988" s="26" t="s">
        <v>2355</v>
      </c>
      <c r="AI988" s="47" t="s">
        <v>98</v>
      </c>
      <c r="AJ988" s="1" t="s">
        <v>2345</v>
      </c>
      <c r="AK988" s="27"/>
      <c r="AL988" s="26">
        <v>10.5</v>
      </c>
      <c r="AM988" s="26">
        <v>0</v>
      </c>
      <c r="AN988" s="26">
        <v>0</v>
      </c>
      <c r="AO988" s="29">
        <v>0</v>
      </c>
      <c r="AP988" s="30"/>
      <c r="AQ988" s="30"/>
      <c r="AR988" s="30"/>
      <c r="AS988" s="1">
        <v>0</v>
      </c>
      <c r="AU988" s="1"/>
      <c r="AV988" s="1"/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B988" s="1">
        <v>1</v>
      </c>
      <c r="BJ988" s="1">
        <v>1</v>
      </c>
      <c r="BK988" s="1">
        <v>1</v>
      </c>
      <c r="BL988" s="1"/>
      <c r="BM988" s="1"/>
      <c r="BN988" s="1"/>
      <c r="BO988" s="1"/>
      <c r="BP988" s="1" t="s">
        <v>2351</v>
      </c>
      <c r="BQ988" s="1"/>
      <c r="BR988" s="1"/>
      <c r="BS988" s="1"/>
      <c r="BT988" s="1"/>
      <c r="BU988" s="1"/>
      <c r="BV988" s="1"/>
      <c r="BW988" s="1">
        <v>0</v>
      </c>
    </row>
    <row r="989" spans="1:75" ht="15.75" hidden="1" customHeight="1" x14ac:dyDescent="0.3">
      <c r="A989" s="2">
        <v>980</v>
      </c>
      <c r="B989" s="2">
        <v>1</v>
      </c>
      <c r="C989" s="2" t="s">
        <v>1392</v>
      </c>
      <c r="D989" s="1">
        <v>13</v>
      </c>
      <c r="E989" s="2" t="str">
        <f t="shared" si="857"/>
        <v>13_Myliobatiformes</v>
      </c>
      <c r="F989" s="2" t="s">
        <v>2338</v>
      </c>
      <c r="G989" s="2" t="s">
        <v>2351</v>
      </c>
      <c r="H989" s="2" t="s">
        <v>2391</v>
      </c>
      <c r="I989" s="2" t="s">
        <v>2401</v>
      </c>
      <c r="J989" s="2" t="s">
        <v>2402</v>
      </c>
      <c r="K989" s="19" t="str">
        <f t="shared" si="1006"/>
        <v>Fontitrygon margaritella</v>
      </c>
      <c r="L989" s="20">
        <f>VLOOKUP($K989,GlobSheetPaste!$H$3:$P$1269,2,FALSE)</f>
        <v>161520</v>
      </c>
      <c r="M989" s="20">
        <f>VLOOKUP($K989,GlobSheetPaste!$H$3:$P$1269,3,FALSE)</f>
        <v>124498844</v>
      </c>
      <c r="N989" s="20" t="str">
        <f>VLOOKUP($K989,GlobSheetPaste!$H$3:$P$1269,4,FALSE)</f>
        <v>submitted</v>
      </c>
      <c r="O989" s="20" t="str">
        <f>VLOOKUP($K989,GlobSheetPaste!$H$3:$P$1269,5,FALSE)</f>
        <v>DD</v>
      </c>
      <c r="P989" s="20">
        <f>VLOOKUP($K989,GlobSheetPaste!$H$3:$P$1269,6,FALSE)</f>
        <v>2007</v>
      </c>
      <c r="Q989" s="20" t="str">
        <f>VLOOKUP($K989,GlobSheetPaste!$H$3:$P$1269,7,FALSE)</f>
        <v>NT</v>
      </c>
      <c r="R989" s="20" t="str">
        <f>VLOOKUP($K989,GlobSheetPaste!$H$3:$P$1269,8,FALSE)</f>
        <v>A2d</v>
      </c>
      <c r="S989" s="20" t="str">
        <f t="shared" si="1096"/>
        <v>non-genuine change</v>
      </c>
      <c r="T989" s="20" t="b">
        <f t="shared" si="859"/>
        <v>0</v>
      </c>
      <c r="U989" s="22">
        <f>VLOOKUP($K989,GlobSheetPaste!$H$3:$P$1269,9,FALSE)</f>
        <v>44228</v>
      </c>
      <c r="V989" s="19">
        <v>0</v>
      </c>
      <c r="W989" s="19">
        <v>60</v>
      </c>
      <c r="X989" s="2" t="b">
        <f t="shared" ref="X989:Y989" si="1104">ISNUMBER(V989)</f>
        <v>1</v>
      </c>
      <c r="Y989" s="2" t="b">
        <f t="shared" si="1104"/>
        <v>1</v>
      </c>
      <c r="Z989" s="2" t="s">
        <v>1960</v>
      </c>
      <c r="AB989" s="2" t="s">
        <v>83</v>
      </c>
      <c r="AC989" s="24" t="str">
        <f ca="1">IFERROR(__xludf.DUMMYFUNCTION("SPLIT(AB989,""_"")"),"Coastal")</f>
        <v>Coastal</v>
      </c>
      <c r="AD989" s="24"/>
      <c r="AE989" s="24">
        <f>VLOOKUP(J989,rangearea210527!$B$2:$C$1159,2,TRUE)</f>
        <v>187727.7211</v>
      </c>
      <c r="AF989" s="26"/>
      <c r="AG989" s="26">
        <v>34</v>
      </c>
      <c r="AH989" s="26" t="s">
        <v>2355</v>
      </c>
      <c r="AI989" s="26" t="s">
        <v>85</v>
      </c>
      <c r="AJ989" s="1" t="s">
        <v>2342</v>
      </c>
      <c r="AK989" s="27"/>
      <c r="AL989" s="26">
        <v>5</v>
      </c>
      <c r="AM989" s="26">
        <v>0</v>
      </c>
      <c r="AN989" s="26">
        <v>0</v>
      </c>
      <c r="AO989" s="29">
        <v>0</v>
      </c>
      <c r="AP989" s="30"/>
      <c r="AQ989" s="30"/>
      <c r="AR989" s="30"/>
      <c r="AS989" s="1">
        <v>0</v>
      </c>
      <c r="AU989" s="1"/>
      <c r="AV989" s="1"/>
      <c r="AW989" s="1">
        <v>1</v>
      </c>
      <c r="AX989" s="1">
        <v>1</v>
      </c>
      <c r="AY989" s="1">
        <v>1</v>
      </c>
      <c r="BA989" s="1">
        <v>1</v>
      </c>
      <c r="BJ989" s="1">
        <v>1</v>
      </c>
      <c r="BK989" s="1">
        <v>1</v>
      </c>
      <c r="BL989" s="1"/>
      <c r="BM989" s="1"/>
      <c r="BN989" s="1"/>
      <c r="BO989" s="1"/>
      <c r="BP989" s="1" t="s">
        <v>2351</v>
      </c>
      <c r="BQ989" s="1"/>
      <c r="BR989" s="1"/>
      <c r="BS989" s="1"/>
      <c r="BT989" s="1"/>
      <c r="BU989" s="1"/>
      <c r="BV989" s="1"/>
      <c r="BW989" s="1">
        <v>0</v>
      </c>
    </row>
    <row r="990" spans="1:75" ht="15.75" hidden="1" customHeight="1" x14ac:dyDescent="0.3">
      <c r="A990" s="2">
        <v>981</v>
      </c>
      <c r="B990" s="2">
        <v>1</v>
      </c>
      <c r="C990" s="2" t="s">
        <v>1392</v>
      </c>
      <c r="D990" s="1">
        <v>13</v>
      </c>
      <c r="E990" s="2" t="str">
        <f t="shared" si="857"/>
        <v>13_Myliobatiformes</v>
      </c>
      <c r="F990" s="2" t="s">
        <v>2338</v>
      </c>
      <c r="G990" s="2" t="s">
        <v>2351</v>
      </c>
      <c r="H990" s="2" t="s">
        <v>2391</v>
      </c>
      <c r="I990" s="2" t="s">
        <v>2403</v>
      </c>
      <c r="J990" s="2" t="s">
        <v>2404</v>
      </c>
      <c r="K990" s="19" t="str">
        <f t="shared" si="1006"/>
        <v>Fontitrygon ukpam</v>
      </c>
      <c r="L990" s="20">
        <f>VLOOKUP($K990,GlobSheetPaste!$H$3:$P$1269,2,FALSE)</f>
        <v>39414</v>
      </c>
      <c r="M990" s="20">
        <f>VLOOKUP($K990,GlobSheetPaste!$H$3:$P$1269,3,FALSE)</f>
        <v>104174049</v>
      </c>
      <c r="N990" s="20" t="str">
        <f>VLOOKUP($K990,GlobSheetPaste!$H$3:$P$1269,4,FALSE)</f>
        <v>submitted</v>
      </c>
      <c r="O990" s="20" t="str">
        <f>VLOOKUP($K990,GlobSheetPaste!$H$3:$P$1269,5,FALSE)</f>
        <v>EN</v>
      </c>
      <c r="P990" s="20">
        <f>VLOOKUP($K990,GlobSheetPaste!$H$3:$P$1269,6,FALSE)</f>
        <v>2005</v>
      </c>
      <c r="Q990" s="20" t="str">
        <f>VLOOKUP($K990,GlobSheetPaste!$H$3:$P$1269,7,FALSE)</f>
        <v>CR</v>
      </c>
      <c r="R990" s="20" t="str">
        <f>VLOOKUP($K990,GlobSheetPaste!$H$3:$P$1269,8,FALSE)</f>
        <v>A2d</v>
      </c>
      <c r="S990" s="20" t="str">
        <f t="shared" si="1096"/>
        <v>non-genuine change</v>
      </c>
      <c r="T990" s="20" t="b">
        <f t="shared" si="859"/>
        <v>0</v>
      </c>
      <c r="U990" s="22">
        <f>VLOOKUP($K990,GlobSheetPaste!$H$3:$P$1269,9,FALSE)</f>
        <v>44228</v>
      </c>
      <c r="V990" s="19">
        <v>0</v>
      </c>
      <c r="W990" s="19">
        <v>40</v>
      </c>
      <c r="X990" s="2" t="b">
        <f t="shared" ref="X990:Y990" si="1105">ISNUMBER(V990)</f>
        <v>1</v>
      </c>
      <c r="Y990" s="2" t="b">
        <f t="shared" si="1105"/>
        <v>1</v>
      </c>
      <c r="Z990" s="2" t="s">
        <v>2046</v>
      </c>
      <c r="AB990" s="2" t="s">
        <v>83</v>
      </c>
      <c r="AC990" s="24" t="str">
        <f ca="1">IFERROR(__xludf.DUMMYFUNCTION("SPLIT(AB990,""_"")"),"Coastal")</f>
        <v>Coastal</v>
      </c>
      <c r="AD990" s="24"/>
      <c r="AE990" s="24">
        <f>VLOOKUP(J990,rangearea210527!$B$2:$C$1159,2,TRUE)</f>
        <v>115172.9788</v>
      </c>
      <c r="AF990" s="26" t="s">
        <v>118</v>
      </c>
      <c r="AG990" s="26">
        <v>120</v>
      </c>
      <c r="AH990" s="26" t="s">
        <v>2355</v>
      </c>
      <c r="AI990" s="47" t="s">
        <v>98</v>
      </c>
      <c r="AJ990" s="1" t="s">
        <v>2345</v>
      </c>
      <c r="AK990" s="27"/>
      <c r="AL990" s="26">
        <v>30</v>
      </c>
      <c r="AM990" s="26">
        <v>0</v>
      </c>
      <c r="AN990" s="26">
        <v>0</v>
      </c>
      <c r="AO990" s="29">
        <v>0</v>
      </c>
      <c r="AP990" s="30"/>
      <c r="AQ990" s="30"/>
      <c r="AR990" s="30"/>
      <c r="AS990" s="1">
        <v>0</v>
      </c>
      <c r="AU990" s="1"/>
      <c r="AV990" s="1"/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B990" s="1">
        <v>1</v>
      </c>
      <c r="BH990" s="1">
        <v>1</v>
      </c>
      <c r="BI990" s="1">
        <v>1</v>
      </c>
      <c r="BJ990" s="1">
        <v>1</v>
      </c>
      <c r="BK990" s="1">
        <v>1</v>
      </c>
      <c r="BL990" s="1"/>
      <c r="BM990" s="1"/>
      <c r="BN990" s="1"/>
      <c r="BO990" s="1"/>
      <c r="BP990" s="1" t="s">
        <v>2351</v>
      </c>
      <c r="BQ990" s="1"/>
      <c r="BR990" s="1"/>
      <c r="BS990" s="1"/>
      <c r="BT990" s="1"/>
      <c r="BU990" s="1"/>
      <c r="BV990" s="1"/>
      <c r="BW990" s="1">
        <v>0</v>
      </c>
    </row>
    <row r="991" spans="1:75" ht="15.75" hidden="1" customHeight="1" x14ac:dyDescent="0.3">
      <c r="A991" s="2">
        <v>982</v>
      </c>
      <c r="B991" s="2">
        <v>1</v>
      </c>
      <c r="C991" s="2" t="s">
        <v>1392</v>
      </c>
      <c r="D991" s="1">
        <v>13</v>
      </c>
      <c r="E991" s="2" t="str">
        <f t="shared" si="857"/>
        <v>13_Myliobatiformes</v>
      </c>
      <c r="F991" s="2" t="s">
        <v>2338</v>
      </c>
      <c r="G991" s="2" t="s">
        <v>2351</v>
      </c>
      <c r="H991" s="2" t="s">
        <v>2405</v>
      </c>
      <c r="I991" s="2" t="s">
        <v>2406</v>
      </c>
      <c r="J991" s="2" t="s">
        <v>2407</v>
      </c>
      <c r="K991" s="19" t="str">
        <f t="shared" si="1006"/>
        <v>Hemitrygon akajei</v>
      </c>
      <c r="L991" s="20">
        <f>VLOOKUP($K991,GlobSheetPaste!$H$3:$P$1269,2,FALSE)</f>
        <v>60148</v>
      </c>
      <c r="M991" s="20">
        <f>VLOOKUP($K991,GlobSheetPaste!$H$3:$P$1269,3,FALSE)</f>
        <v>104113935</v>
      </c>
      <c r="N991" s="20" t="str">
        <f>VLOOKUP($K991,GlobSheetPaste!$H$3:$P$1269,4,FALSE)</f>
        <v>published</v>
      </c>
      <c r="O991" s="20" t="str">
        <f>VLOOKUP($K991,GlobSheetPaste!$H$3:$P$1269,5,FALSE)</f>
        <v>NT</v>
      </c>
      <c r="P991" s="20">
        <f>VLOOKUP($K991,GlobSheetPaste!$H$3:$P$1269,6,FALSE)</f>
        <v>2006</v>
      </c>
      <c r="Q991" s="20" t="str">
        <f>VLOOKUP($K991,GlobSheetPaste!$H$3:$P$1269,7,FALSE)</f>
        <v>NT</v>
      </c>
      <c r="R991" s="20" t="str">
        <f>VLOOKUP($K991,GlobSheetPaste!$H$3:$P$1269,8,FALSE)</f>
        <v>A2bd</v>
      </c>
      <c r="S991" s="20" t="str">
        <f t="shared" si="1096"/>
        <v>NoChange</v>
      </c>
      <c r="T991" s="20" t="b">
        <f t="shared" si="859"/>
        <v>0</v>
      </c>
      <c r="U991" s="22">
        <f>VLOOKUP($K991,GlobSheetPaste!$H$3:$P$1269,9,FALSE)</f>
        <v>44197</v>
      </c>
      <c r="V991" s="19">
        <v>0</v>
      </c>
      <c r="W991" s="19">
        <v>100</v>
      </c>
      <c r="X991" s="2" t="b">
        <f t="shared" ref="X991:Y991" si="1106">ISNUMBER(V991)</f>
        <v>1</v>
      </c>
      <c r="Y991" s="2" t="b">
        <f t="shared" si="1106"/>
        <v>1</v>
      </c>
      <c r="Z991" s="2" t="s">
        <v>2408</v>
      </c>
      <c r="AB991" s="2" t="s">
        <v>83</v>
      </c>
      <c r="AC991" s="24" t="str">
        <f ca="1">IFERROR(__xludf.DUMMYFUNCTION("SPLIT(AB991,""_"")"),"Coastal")</f>
        <v>Coastal</v>
      </c>
      <c r="AD991" s="24"/>
      <c r="AE991" s="24">
        <f>VLOOKUP(J991,rangearea210527!$B$2:$C$1159,2,TRUE)</f>
        <v>950647.07909999997</v>
      </c>
      <c r="AF991" s="26"/>
      <c r="AG991" s="26">
        <v>90</v>
      </c>
      <c r="AH991" s="26" t="s">
        <v>2355</v>
      </c>
      <c r="AI991" s="47" t="s">
        <v>98</v>
      </c>
      <c r="AJ991" s="1" t="s">
        <v>2345</v>
      </c>
      <c r="AK991" s="27"/>
      <c r="AL991" s="26">
        <v>12</v>
      </c>
      <c r="AM991" s="26">
        <v>0</v>
      </c>
      <c r="AN991" s="26">
        <v>0</v>
      </c>
      <c r="AO991" s="29">
        <v>0</v>
      </c>
      <c r="AP991" s="30"/>
      <c r="AQ991" s="30"/>
      <c r="AR991" s="30"/>
      <c r="AS991" s="1">
        <v>0</v>
      </c>
      <c r="AU991" s="1"/>
      <c r="AV991" s="1"/>
      <c r="AW991" s="1">
        <v>1</v>
      </c>
      <c r="AX991" s="1">
        <v>1</v>
      </c>
      <c r="AY991" s="1">
        <v>1</v>
      </c>
      <c r="BA991" s="1">
        <v>1</v>
      </c>
      <c r="BJ991" s="1">
        <v>1</v>
      </c>
      <c r="BK991" s="1">
        <v>1</v>
      </c>
      <c r="BL991" s="1"/>
      <c r="BM991" s="1"/>
      <c r="BN991" s="1"/>
      <c r="BO991" s="1"/>
      <c r="BP991" s="1" t="s">
        <v>2351</v>
      </c>
      <c r="BQ991" s="1"/>
      <c r="BR991" s="1"/>
      <c r="BS991" s="1"/>
      <c r="BT991" s="1"/>
      <c r="BU991" s="1"/>
      <c r="BV991" s="1"/>
      <c r="BW991" s="1">
        <v>0</v>
      </c>
    </row>
    <row r="992" spans="1:75" ht="15.75" hidden="1" customHeight="1" x14ac:dyDescent="0.3">
      <c r="A992" s="2">
        <v>983</v>
      </c>
      <c r="B992" s="2">
        <v>1</v>
      </c>
      <c r="C992" s="2" t="s">
        <v>1392</v>
      </c>
      <c r="D992" s="1">
        <v>13</v>
      </c>
      <c r="E992" s="2" t="str">
        <f t="shared" si="857"/>
        <v>13_Myliobatiformes</v>
      </c>
      <c r="F992" s="2" t="s">
        <v>2338</v>
      </c>
      <c r="G992" s="2" t="s">
        <v>2351</v>
      </c>
      <c r="H992" s="2" t="s">
        <v>2405</v>
      </c>
      <c r="I992" s="1" t="s">
        <v>2409</v>
      </c>
      <c r="J992" s="1" t="s">
        <v>2410</v>
      </c>
      <c r="K992" s="19" t="str">
        <f t="shared" si="1006"/>
        <v>Hemitrygon bennettii</v>
      </c>
      <c r="L992" s="20">
        <f>VLOOKUP($K992,GlobSheetPaste!$H$3:$P$1269,2,FALSE)</f>
        <v>161533</v>
      </c>
      <c r="M992" s="20">
        <f>VLOOKUP($K992,GlobSheetPaste!$H$3:$P$1269,3,FALSE)</f>
        <v>104115348</v>
      </c>
      <c r="N992" s="20" t="str">
        <f>VLOOKUP($K992,GlobSheetPaste!$H$3:$P$1269,4,FALSE)</f>
        <v>published</v>
      </c>
      <c r="O992" s="20" t="str">
        <f>VLOOKUP($K992,GlobSheetPaste!$H$3:$P$1269,5,FALSE)</f>
        <v>DD</v>
      </c>
      <c r="P992" s="20">
        <f>VLOOKUP($K992,GlobSheetPaste!$H$3:$P$1269,6,FALSE)</f>
        <v>2007</v>
      </c>
      <c r="Q992" s="20" t="str">
        <f>VLOOKUP($K992,GlobSheetPaste!$H$3:$P$1269,7,FALSE)</f>
        <v>VU</v>
      </c>
      <c r="R992" s="20" t="str">
        <f>VLOOKUP($K992,GlobSheetPaste!$H$3:$P$1269,8,FALSE)</f>
        <v>A2d</v>
      </c>
      <c r="S992" s="20" t="str">
        <f t="shared" si="1096"/>
        <v>non-genuine change</v>
      </c>
      <c r="T992" s="20" t="b">
        <f t="shared" si="859"/>
        <v>0</v>
      </c>
      <c r="U992" s="22">
        <f>VLOOKUP($K992,GlobSheetPaste!$H$3:$P$1269,9,FALSE)</f>
        <v>43891</v>
      </c>
      <c r="V992" s="19">
        <v>25</v>
      </c>
      <c r="W992" s="19">
        <v>36</v>
      </c>
      <c r="X992" s="2" t="b">
        <f t="shared" ref="X992:Y992" si="1107">ISNUMBER(V992)</f>
        <v>1</v>
      </c>
      <c r="Y992" s="2" t="b">
        <f t="shared" si="1107"/>
        <v>1</v>
      </c>
      <c r="Z992" s="2" t="s">
        <v>2411</v>
      </c>
      <c r="AB992" s="2" t="s">
        <v>83</v>
      </c>
      <c r="AC992" s="24" t="str">
        <f ca="1">IFERROR(__xludf.DUMMYFUNCTION("SPLIT(AB992,""_"")"),"Coastal")</f>
        <v>Coastal</v>
      </c>
      <c r="AD992" s="24"/>
      <c r="AE992" s="24">
        <f>VLOOKUP(J992,rangearea210527!$B$2:$C$1159,2,TRUE)</f>
        <v>230745.71909999999</v>
      </c>
      <c r="AF992" s="25"/>
      <c r="AG992" s="25">
        <v>61</v>
      </c>
      <c r="AH992" s="26" t="s">
        <v>2355</v>
      </c>
      <c r="AI992" s="47" t="s">
        <v>98</v>
      </c>
      <c r="AJ992" s="1" t="s">
        <v>2345</v>
      </c>
      <c r="AK992" s="28"/>
      <c r="AL992" s="25">
        <v>12</v>
      </c>
      <c r="AM992" s="26">
        <v>0</v>
      </c>
      <c r="AN992" s="26">
        <v>0</v>
      </c>
      <c r="AO992" s="29">
        <v>1</v>
      </c>
      <c r="AP992" s="30"/>
      <c r="AQ992" s="30"/>
      <c r="AR992" s="30"/>
      <c r="AS992" s="1">
        <v>1</v>
      </c>
      <c r="AU992" s="1"/>
      <c r="AV992" s="1"/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B992" s="1">
        <v>1</v>
      </c>
      <c r="BJ992" s="1">
        <v>1</v>
      </c>
      <c r="BK992" s="1">
        <v>1</v>
      </c>
      <c r="BL992" s="1"/>
      <c r="BM992" s="1"/>
      <c r="BN992" s="1"/>
      <c r="BO992" s="1"/>
      <c r="BP992" s="1" t="s">
        <v>2351</v>
      </c>
      <c r="BQ992" s="1"/>
      <c r="BR992" s="1"/>
      <c r="BS992" s="1"/>
      <c r="BT992" s="1"/>
      <c r="BU992" s="1"/>
      <c r="BV992" s="1"/>
      <c r="BW992" s="1">
        <v>0</v>
      </c>
    </row>
    <row r="993" spans="1:75" ht="15.75" hidden="1" customHeight="1" x14ac:dyDescent="0.3">
      <c r="A993" s="2">
        <v>984</v>
      </c>
      <c r="B993" s="2">
        <v>1</v>
      </c>
      <c r="C993" s="2" t="s">
        <v>1392</v>
      </c>
      <c r="D993" s="1">
        <v>13</v>
      </c>
      <c r="E993" s="2" t="str">
        <f t="shared" si="857"/>
        <v>13_Myliobatiformes</v>
      </c>
      <c r="F993" s="2" t="s">
        <v>2338</v>
      </c>
      <c r="G993" s="2" t="s">
        <v>2351</v>
      </c>
      <c r="H993" s="2" t="s">
        <v>2405</v>
      </c>
      <c r="I993" s="2" t="s">
        <v>2412</v>
      </c>
      <c r="J993" s="2" t="s">
        <v>2413</v>
      </c>
      <c r="K993" s="19" t="str">
        <f t="shared" si="1006"/>
        <v>Hemitrygon fluviorum</v>
      </c>
      <c r="L993" s="20">
        <f>VLOOKUP($K993,GlobSheetPaste!$H$3:$P$1269,2,FALSE)</f>
        <v>41797</v>
      </c>
      <c r="M993" s="20">
        <f>VLOOKUP($K993,GlobSheetPaste!$H$3:$P$1269,3,FALSE)</f>
        <v>68618306</v>
      </c>
      <c r="N993" s="20" t="str">
        <f>VLOOKUP($K993,GlobSheetPaste!$H$3:$P$1269,4,FALSE)</f>
        <v>draft</v>
      </c>
      <c r="O993" s="20" t="str">
        <f>VLOOKUP($K993,GlobSheetPaste!$H$3:$P$1269,5,FALSE)</f>
        <v>VU</v>
      </c>
      <c r="P993" s="20">
        <f>VLOOKUP($K993,GlobSheetPaste!$H$3:$P$1269,6,FALSE)</f>
        <v>2003</v>
      </c>
      <c r="Q993" s="20" t="str">
        <f>VLOOKUP($K993,GlobSheetPaste!$H$3:$P$1269,7,FALSE)</f>
        <v>NT</v>
      </c>
      <c r="R993" s="20" t="str">
        <f>VLOOKUP($K993,GlobSheetPaste!$H$3:$P$1269,8,FALSE)</f>
        <v>A2cd</v>
      </c>
      <c r="S993" s="20" t="str">
        <f t="shared" si="1096"/>
        <v>non-genuine change</v>
      </c>
      <c r="T993" s="20" t="b">
        <f t="shared" si="859"/>
        <v>0</v>
      </c>
      <c r="U993" s="22">
        <f>VLOOKUP($K993,GlobSheetPaste!$H$3:$P$1269,9,FALSE)</f>
        <v>44228</v>
      </c>
      <c r="V993" s="19">
        <v>0</v>
      </c>
      <c r="W993" s="19">
        <v>49</v>
      </c>
      <c r="X993" s="2" t="b">
        <f t="shared" ref="X993:Y993" si="1108">ISNUMBER(V993)</f>
        <v>1</v>
      </c>
      <c r="Y993" s="2" t="b">
        <f t="shared" si="1108"/>
        <v>1</v>
      </c>
      <c r="Z993" s="2" t="s">
        <v>2414</v>
      </c>
      <c r="AB993" s="2" t="s">
        <v>83</v>
      </c>
      <c r="AC993" s="24" t="str">
        <f ca="1">IFERROR(__xludf.DUMMYFUNCTION("SPLIT(AB993,""_"")"),"Coastal")</f>
        <v>Coastal</v>
      </c>
      <c r="AD993" s="24"/>
      <c r="AE993" s="24">
        <f>VLOOKUP(J993,rangearea210527!$B$2:$C$1159,2,TRUE)</f>
        <v>591288.06169999996</v>
      </c>
      <c r="AF993" s="26"/>
      <c r="AG993" s="26">
        <v>93</v>
      </c>
      <c r="AH993" s="26" t="s">
        <v>2355</v>
      </c>
      <c r="AI993" s="47" t="s">
        <v>98</v>
      </c>
      <c r="AJ993" s="1" t="s">
        <v>2345</v>
      </c>
      <c r="AK993" s="27"/>
      <c r="AL993" s="26">
        <v>17</v>
      </c>
      <c r="AM993" s="26">
        <v>0</v>
      </c>
      <c r="AN993" s="26">
        <v>0</v>
      </c>
      <c r="AO993" s="29">
        <v>0</v>
      </c>
      <c r="AP993" s="30"/>
      <c r="AQ993" s="30"/>
      <c r="AR993" s="30"/>
      <c r="AS993" s="1">
        <v>0</v>
      </c>
      <c r="AU993" s="1"/>
      <c r="AV993" s="1"/>
      <c r="AW993" s="1">
        <v>1</v>
      </c>
      <c r="AX993" s="1">
        <v>1</v>
      </c>
      <c r="AY993" s="1">
        <v>1</v>
      </c>
      <c r="BA993" s="1">
        <v>1</v>
      </c>
      <c r="BJ993" s="1">
        <v>1</v>
      </c>
      <c r="BK993" s="1">
        <v>1</v>
      </c>
      <c r="BL993" s="1"/>
      <c r="BM993" s="1"/>
      <c r="BN993" s="1"/>
      <c r="BO993" s="1"/>
      <c r="BP993" s="1" t="s">
        <v>2351</v>
      </c>
      <c r="BQ993" s="1"/>
      <c r="BR993" s="1"/>
      <c r="BS993" s="1"/>
      <c r="BT993" s="1"/>
      <c r="BU993" s="1"/>
      <c r="BV993" s="1"/>
      <c r="BW993" s="1">
        <v>0</v>
      </c>
    </row>
    <row r="994" spans="1:75" ht="15.75" hidden="1" customHeight="1" x14ac:dyDescent="0.3">
      <c r="A994" s="2">
        <v>985</v>
      </c>
      <c r="B994" s="2">
        <v>1</v>
      </c>
      <c r="C994" s="2" t="s">
        <v>1392</v>
      </c>
      <c r="D994" s="1">
        <v>13</v>
      </c>
      <c r="E994" s="2" t="str">
        <f t="shared" si="857"/>
        <v>13_Myliobatiformes</v>
      </c>
      <c r="F994" s="2" t="s">
        <v>2338</v>
      </c>
      <c r="G994" s="2" t="s">
        <v>2351</v>
      </c>
      <c r="H994" s="2" t="s">
        <v>2405</v>
      </c>
      <c r="I994" s="2" t="s">
        <v>2415</v>
      </c>
      <c r="J994" s="2" t="s">
        <v>2416</v>
      </c>
      <c r="K994" s="19" t="str">
        <f t="shared" si="1006"/>
        <v>Hemitrygon izuensis</v>
      </c>
      <c r="L994" s="20">
        <f>VLOOKUP($K994,GlobSheetPaste!$H$3:$P$1269,2,FALSE)</f>
        <v>60155</v>
      </c>
      <c r="M994" s="20">
        <f>VLOOKUP($K994,GlobSheetPaste!$H$3:$P$1269,3,FALSE)</f>
        <v>124445088</v>
      </c>
      <c r="N994" s="20" t="str">
        <f>VLOOKUP($K994,GlobSheetPaste!$H$3:$P$1269,4,FALSE)</f>
        <v>published</v>
      </c>
      <c r="O994" s="20" t="str">
        <f>VLOOKUP($K994,GlobSheetPaste!$H$3:$P$1269,5,FALSE)</f>
        <v>NT</v>
      </c>
      <c r="P994" s="20">
        <f>VLOOKUP($K994,GlobSheetPaste!$H$3:$P$1269,6,FALSE)</f>
        <v>2006</v>
      </c>
      <c r="Q994" s="20" t="str">
        <f>VLOOKUP($K994,GlobSheetPaste!$H$3:$P$1269,7,FALSE)</f>
        <v>VU</v>
      </c>
      <c r="R994" s="20" t="str">
        <f>VLOOKUP($K994,GlobSheetPaste!$H$3:$P$1269,8,FALSE)</f>
        <v>A2d</v>
      </c>
      <c r="S994" s="20" t="str">
        <f t="shared" si="1096"/>
        <v>non-genuine change</v>
      </c>
      <c r="T994" s="20" t="b">
        <f t="shared" si="859"/>
        <v>0</v>
      </c>
      <c r="U994" s="22">
        <f>VLOOKUP($K994,GlobSheetPaste!$H$3:$P$1269,9,FALSE)</f>
        <v>44197</v>
      </c>
      <c r="V994" s="19">
        <v>10</v>
      </c>
      <c r="W994" s="19">
        <v>25</v>
      </c>
      <c r="X994" s="2" t="b">
        <f t="shared" ref="X994:Y994" si="1109">ISNUMBER(V994)</f>
        <v>1</v>
      </c>
      <c r="Y994" s="2" t="b">
        <f t="shared" si="1109"/>
        <v>1</v>
      </c>
      <c r="Z994" s="2" t="s">
        <v>2417</v>
      </c>
      <c r="AB994" s="2" t="s">
        <v>83</v>
      </c>
      <c r="AC994" s="24" t="str">
        <f ca="1">IFERROR(__xludf.DUMMYFUNCTION("SPLIT(AB994,""_"")"),"Coastal")</f>
        <v>Coastal</v>
      </c>
      <c r="AD994" s="24"/>
      <c r="AE994" s="24">
        <f>VLOOKUP(J994,rangearea210527!$B$2:$C$1159,2,TRUE)</f>
        <v>7769.074388</v>
      </c>
      <c r="AF994" s="26" t="s">
        <v>118</v>
      </c>
      <c r="AG994" s="26">
        <v>73</v>
      </c>
      <c r="AH994" s="26" t="s">
        <v>2355</v>
      </c>
      <c r="AI994" s="47" t="s">
        <v>98</v>
      </c>
      <c r="AJ994" s="1" t="s">
        <v>2345</v>
      </c>
      <c r="AK994" s="27"/>
      <c r="AL994" s="26">
        <v>12</v>
      </c>
      <c r="AM994" s="26">
        <v>0</v>
      </c>
      <c r="AN994" s="26">
        <v>0</v>
      </c>
      <c r="AO994" s="29">
        <v>0</v>
      </c>
      <c r="AP994" s="30"/>
      <c r="AQ994" s="30"/>
      <c r="AR994" s="30"/>
      <c r="AS994" s="1">
        <v>0</v>
      </c>
      <c r="AU994" s="1"/>
      <c r="AV994" s="1"/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B994" s="1">
        <v>1</v>
      </c>
      <c r="BH994" s="1">
        <v>1</v>
      </c>
      <c r="BI994" s="1">
        <v>1</v>
      </c>
      <c r="BJ994" s="1">
        <v>1</v>
      </c>
      <c r="BK994" s="1">
        <v>1</v>
      </c>
      <c r="BL994" s="1"/>
      <c r="BM994" s="1"/>
      <c r="BN994" s="1"/>
      <c r="BO994" s="1"/>
      <c r="BP994" s="1" t="s">
        <v>2351</v>
      </c>
      <c r="BQ994" s="1"/>
      <c r="BR994" s="1"/>
      <c r="BS994" s="1"/>
      <c r="BT994" s="1"/>
      <c r="BU994" s="1"/>
      <c r="BV994" s="1"/>
      <c r="BW994" s="1">
        <v>0</v>
      </c>
    </row>
    <row r="995" spans="1:75" ht="15.75" hidden="1" customHeight="1" x14ac:dyDescent="0.3">
      <c r="A995" s="2">
        <v>986</v>
      </c>
      <c r="B995" s="2">
        <v>1</v>
      </c>
      <c r="C995" s="2" t="s">
        <v>1392</v>
      </c>
      <c r="D995" s="1">
        <v>13</v>
      </c>
      <c r="E995" s="2" t="str">
        <f t="shared" si="857"/>
        <v>13_Myliobatiformes</v>
      </c>
      <c r="F995" s="2" t="s">
        <v>2338</v>
      </c>
      <c r="G995" s="2" t="s">
        <v>2351</v>
      </c>
      <c r="H995" s="2" t="s">
        <v>2405</v>
      </c>
      <c r="I995" s="2" t="s">
        <v>2418</v>
      </c>
      <c r="J995" s="2" t="s">
        <v>2419</v>
      </c>
      <c r="K995" s="19" t="str">
        <f t="shared" si="1006"/>
        <v>Hemitrygon laevigata</v>
      </c>
      <c r="L995" s="20">
        <f>VLOOKUP($K995,GlobSheetPaste!$H$3:$P$1269,2,FALSE)</f>
        <v>161618</v>
      </c>
      <c r="M995" s="20">
        <f>VLOOKUP($K995,GlobSheetPaste!$H$3:$P$1269,3,FALSE)</f>
        <v>124516086</v>
      </c>
      <c r="N995" s="20" t="str">
        <f>VLOOKUP($K995,GlobSheetPaste!$H$3:$P$1269,4,FALSE)</f>
        <v>published</v>
      </c>
      <c r="O995" s="20" t="str">
        <f>VLOOKUP($K995,GlobSheetPaste!$H$3:$P$1269,5,FALSE)</f>
        <v>NT</v>
      </c>
      <c r="P995" s="20">
        <f>VLOOKUP($K995,GlobSheetPaste!$H$3:$P$1269,6,FALSE)</f>
        <v>2008</v>
      </c>
      <c r="Q995" s="20" t="str">
        <f>VLOOKUP($K995,GlobSheetPaste!$H$3:$P$1269,7,FALSE)</f>
        <v>VU</v>
      </c>
      <c r="R995" s="20" t="str">
        <f>VLOOKUP($K995,GlobSheetPaste!$H$3:$P$1269,8,FALSE)</f>
        <v>A2cd</v>
      </c>
      <c r="S995" s="20" t="str">
        <f t="shared" si="1096"/>
        <v>non-genuine change</v>
      </c>
      <c r="T995" s="20" t="b">
        <f t="shared" si="859"/>
        <v>0</v>
      </c>
      <c r="U995" s="22">
        <f>VLOOKUP($K995,GlobSheetPaste!$H$3:$P$1269,9,FALSE)</f>
        <v>43891</v>
      </c>
      <c r="V995" s="19">
        <v>1</v>
      </c>
      <c r="W995" s="19">
        <v>60</v>
      </c>
      <c r="X995" s="2" t="b">
        <f t="shared" ref="X995:Y995" si="1110">ISNUMBER(V995)</f>
        <v>1</v>
      </c>
      <c r="Y995" s="2" t="b">
        <f t="shared" si="1110"/>
        <v>1</v>
      </c>
      <c r="Z995" s="2" t="s">
        <v>2420</v>
      </c>
      <c r="AB995" s="2" t="s">
        <v>83</v>
      </c>
      <c r="AC995" s="24" t="str">
        <f ca="1">IFERROR(__xludf.DUMMYFUNCTION("SPLIT(AB995,""_"")"),"Coastal")</f>
        <v>Coastal</v>
      </c>
      <c r="AD995" s="24"/>
      <c r="AE995" s="24">
        <f>VLOOKUP(J995,rangearea210527!$B$2:$C$1159,2,TRUE)</f>
        <v>130735.3744</v>
      </c>
      <c r="AF995" s="26" t="s">
        <v>118</v>
      </c>
      <c r="AG995" s="26">
        <v>37</v>
      </c>
      <c r="AH995" s="26" t="s">
        <v>2355</v>
      </c>
      <c r="AI995" s="26" t="s">
        <v>85</v>
      </c>
      <c r="AJ995" s="1" t="s">
        <v>2342</v>
      </c>
      <c r="AK995" s="27"/>
      <c r="AL995" s="26">
        <v>12</v>
      </c>
      <c r="AM995" s="26">
        <v>0</v>
      </c>
      <c r="AN995" s="26">
        <v>0</v>
      </c>
      <c r="AO995" s="29">
        <v>0</v>
      </c>
      <c r="AP995" s="30"/>
      <c r="AQ995" s="30"/>
      <c r="AR995" s="30"/>
      <c r="AS995" s="1">
        <v>0</v>
      </c>
      <c r="AU995" s="1"/>
      <c r="AV995" s="1"/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B995" s="1">
        <v>1</v>
      </c>
      <c r="BH995" s="1">
        <v>1</v>
      </c>
      <c r="BI995" s="1">
        <v>1</v>
      </c>
      <c r="BJ995" s="1">
        <v>1</v>
      </c>
      <c r="BK995" s="1">
        <v>1</v>
      </c>
      <c r="BL995" s="1"/>
      <c r="BM995" s="1"/>
      <c r="BN995" s="1"/>
      <c r="BO995" s="1"/>
      <c r="BP995" s="1" t="s">
        <v>2351</v>
      </c>
      <c r="BQ995" s="1"/>
      <c r="BR995" s="1"/>
      <c r="BS995" s="1"/>
      <c r="BT995" s="1"/>
      <c r="BU995" s="1"/>
      <c r="BV995" s="1"/>
      <c r="BW995" s="1">
        <v>0</v>
      </c>
    </row>
    <row r="996" spans="1:75" ht="15.75" hidden="1" customHeight="1" x14ac:dyDescent="0.3">
      <c r="A996" s="2">
        <v>987</v>
      </c>
      <c r="B996" s="2">
        <v>1</v>
      </c>
      <c r="C996" s="2" t="s">
        <v>1392</v>
      </c>
      <c r="D996" s="1">
        <v>13</v>
      </c>
      <c r="E996" s="2" t="str">
        <f t="shared" si="857"/>
        <v>13_Myliobatiformes</v>
      </c>
      <c r="F996" s="2" t="s">
        <v>2338</v>
      </c>
      <c r="G996" s="2" t="s">
        <v>2351</v>
      </c>
      <c r="H996" s="2" t="s">
        <v>2405</v>
      </c>
      <c r="I996" s="2" t="s">
        <v>2421</v>
      </c>
      <c r="J996" s="2" t="s">
        <v>2422</v>
      </c>
      <c r="K996" s="19" t="str">
        <f t="shared" si="1006"/>
        <v>Hemitrygon laosensis</v>
      </c>
      <c r="L996" s="20">
        <f>VLOOKUP($K996,GlobSheetPaste!$H$3:$P$1269,2,FALSE)</f>
        <v>39407</v>
      </c>
      <c r="M996" s="20">
        <f>VLOOKUP($K996,GlobSheetPaste!$H$3:$P$1269,3,FALSE)</f>
        <v>124411226</v>
      </c>
      <c r="N996" s="20" t="str">
        <f>VLOOKUP($K996,GlobSheetPaste!$H$3:$P$1269,4,FALSE)</f>
        <v>draft</v>
      </c>
      <c r="O996" s="20" t="str">
        <f>VLOOKUP($K996,GlobSheetPaste!$H$3:$P$1269,5,FALSE)</f>
        <v>EN</v>
      </c>
      <c r="P996" s="20">
        <f>VLOOKUP($K996,GlobSheetPaste!$H$3:$P$1269,6,FALSE)</f>
        <v>2011</v>
      </c>
      <c r="Q996" s="20" t="str">
        <f>VLOOKUP($K996,GlobSheetPaste!$H$3:$P$1269,7,FALSE)</f>
        <v>EN</v>
      </c>
      <c r="R996" s="20" t="str">
        <f>VLOOKUP($K996,GlobSheetPaste!$H$3:$P$1269,8,FALSE)</f>
        <v>A2bcd</v>
      </c>
      <c r="S996" s="20" t="str">
        <f t="shared" si="1096"/>
        <v>NoChange</v>
      </c>
      <c r="T996" s="20" t="b">
        <f t="shared" si="859"/>
        <v>0</v>
      </c>
      <c r="U996" s="22">
        <f>VLOOKUP($K996,GlobSheetPaste!$H$3:$P$1269,9,FALSE)</f>
        <v>44228</v>
      </c>
      <c r="V996" s="19">
        <v>0</v>
      </c>
      <c r="W996" s="19">
        <v>40</v>
      </c>
      <c r="X996" s="2" t="b">
        <f t="shared" ref="X996:Y996" si="1111">ISNUMBER(V996)</f>
        <v>1</v>
      </c>
      <c r="Y996" s="2" t="b">
        <f t="shared" si="1111"/>
        <v>1</v>
      </c>
      <c r="Z996" s="2" t="s">
        <v>2046</v>
      </c>
      <c r="AB996" s="2" t="s">
        <v>2387</v>
      </c>
      <c r="AC996" s="24" t="str">
        <f ca="1">IFERROR(__xludf.DUMMYFUNCTION("SPLIT(AB996,""_"")"),"Freshwater")</f>
        <v>Freshwater</v>
      </c>
      <c r="AD996" s="24"/>
      <c r="AE996" s="24">
        <f>VLOOKUP(J996,rangearea210527!$B$2:$C$1159,2,TRUE)</f>
        <v>130735.3744</v>
      </c>
      <c r="AF996" s="26" t="s">
        <v>118</v>
      </c>
      <c r="AG996" s="26">
        <v>48</v>
      </c>
      <c r="AH996" s="26" t="s">
        <v>2355</v>
      </c>
      <c r="AI996" s="26" t="s">
        <v>85</v>
      </c>
      <c r="AJ996" s="1" t="s">
        <v>2342</v>
      </c>
      <c r="AK996" s="27"/>
      <c r="AL996" s="26">
        <v>15</v>
      </c>
      <c r="AM996" s="26">
        <v>0</v>
      </c>
      <c r="AN996" s="26">
        <v>0</v>
      </c>
      <c r="AO996" s="29">
        <v>0</v>
      </c>
      <c r="AP996" s="30"/>
      <c r="AQ996" s="30"/>
      <c r="AR996" s="30"/>
      <c r="AS996" s="1">
        <v>1</v>
      </c>
      <c r="AU996" s="1"/>
      <c r="AV996" s="1"/>
      <c r="AW996" s="1">
        <v>0</v>
      </c>
      <c r="AX996" s="1">
        <v>0</v>
      </c>
      <c r="AY996" s="1">
        <v>1</v>
      </c>
      <c r="AZ996" s="1">
        <v>1</v>
      </c>
      <c r="BA996" s="1"/>
      <c r="BB996" s="1"/>
      <c r="BH996" s="1">
        <v>1</v>
      </c>
      <c r="BI996" s="1">
        <v>1</v>
      </c>
      <c r="BJ996" s="1">
        <v>1</v>
      </c>
      <c r="BK996" s="1"/>
      <c r="BL996" s="1"/>
      <c r="BM996" s="1"/>
      <c r="BN996" s="1"/>
      <c r="BO996" s="1"/>
      <c r="BP996" s="1" t="s">
        <v>2351</v>
      </c>
      <c r="BQ996" s="1"/>
      <c r="BR996" s="1"/>
      <c r="BS996" s="1"/>
      <c r="BT996" s="1"/>
      <c r="BU996" s="1"/>
      <c r="BV996" s="1"/>
      <c r="BW996" s="1">
        <v>0</v>
      </c>
    </row>
    <row r="997" spans="1:75" ht="15.75" hidden="1" customHeight="1" x14ac:dyDescent="0.3">
      <c r="A997" s="2">
        <v>988</v>
      </c>
      <c r="B997" s="2">
        <v>1</v>
      </c>
      <c r="C997" s="2" t="s">
        <v>1392</v>
      </c>
      <c r="D997" s="1">
        <v>13</v>
      </c>
      <c r="E997" s="2" t="str">
        <f t="shared" si="857"/>
        <v>13_Myliobatiformes</v>
      </c>
      <c r="F997" s="2" t="s">
        <v>2338</v>
      </c>
      <c r="G997" s="2" t="s">
        <v>2351</v>
      </c>
      <c r="H997" s="2" t="s">
        <v>2405</v>
      </c>
      <c r="I997" s="2" t="s">
        <v>2098</v>
      </c>
      <c r="J997" s="2" t="s">
        <v>2423</v>
      </c>
      <c r="K997" s="19" t="str">
        <f t="shared" si="1006"/>
        <v>Hemitrygon longicauda</v>
      </c>
      <c r="L997" s="20">
        <f>VLOOKUP($K997,GlobSheetPaste!$H$3:$P$1269,2,FALSE)</f>
        <v>104110247</v>
      </c>
      <c r="M997" s="20">
        <f>VLOOKUP($K997,GlobSheetPaste!$H$3:$P$1269,3,FALSE)</f>
        <v>104112674</v>
      </c>
      <c r="N997" s="20" t="str">
        <f>VLOOKUP($K997,GlobSheetPaste!$H$3:$P$1269,4,FALSE)</f>
        <v>published</v>
      </c>
      <c r="O997" s="20" t="str">
        <f>VLOOKUP($K997,GlobSheetPaste!$H$3:$P$1269,5,FALSE)</f>
        <v>NE</v>
      </c>
      <c r="P997" s="20" t="str">
        <f>VLOOKUP($K997,GlobSheetPaste!$H$3:$P$1269,6,FALSE)</f>
        <v>NA</v>
      </c>
      <c r="Q997" s="20" t="str">
        <f>VLOOKUP($K997,GlobSheetPaste!$H$3:$P$1269,7,FALSE)</f>
        <v>NT</v>
      </c>
      <c r="R997" s="20" t="str">
        <f>VLOOKUP($K997,GlobSheetPaste!$H$3:$P$1269,8,FALSE)</f>
        <v>A2d</v>
      </c>
      <c r="S997" s="1" t="s">
        <v>117</v>
      </c>
      <c r="T997" s="20" t="b">
        <f t="shared" si="859"/>
        <v>0</v>
      </c>
      <c r="U997" s="22">
        <f>VLOOKUP($K997,GlobSheetPaste!$H$3:$P$1269,9,FALSE)</f>
        <v>44197</v>
      </c>
      <c r="V997" s="19">
        <v>0</v>
      </c>
      <c r="W997" s="19">
        <v>40</v>
      </c>
      <c r="X997" s="2" t="b">
        <f t="shared" ref="X997:Y997" si="1112">ISNUMBER(V997)</f>
        <v>1</v>
      </c>
      <c r="Y997" s="2" t="b">
        <f t="shared" si="1112"/>
        <v>1</v>
      </c>
      <c r="Z997" s="2" t="s">
        <v>2046</v>
      </c>
      <c r="AB997" s="2" t="s">
        <v>83</v>
      </c>
      <c r="AC997" s="24" t="str">
        <f ca="1">IFERROR(__xludf.DUMMYFUNCTION("SPLIT(AB997,""_"")"),"Coastal")</f>
        <v>Coastal</v>
      </c>
      <c r="AD997" s="24"/>
      <c r="AE997" s="24">
        <f>VLOOKUP(J997,rangearea210527!$B$2:$C$1159,2,TRUE)</f>
        <v>56704.232649999998</v>
      </c>
      <c r="AF997" s="26" t="s">
        <v>118</v>
      </c>
      <c r="AG997" s="26">
        <v>37</v>
      </c>
      <c r="AH997" s="26" t="s">
        <v>2355</v>
      </c>
      <c r="AI997" s="26" t="s">
        <v>85</v>
      </c>
      <c r="AJ997" s="1" t="s">
        <v>2342</v>
      </c>
      <c r="AK997" s="27"/>
      <c r="AL997" s="26">
        <v>10.8</v>
      </c>
      <c r="AM997" s="26">
        <v>0</v>
      </c>
      <c r="AN997" s="26">
        <v>0</v>
      </c>
      <c r="AO997" s="29">
        <v>0</v>
      </c>
      <c r="AP997" s="30"/>
      <c r="AQ997" s="30"/>
      <c r="AR997" s="30"/>
      <c r="AS997" s="1">
        <v>1</v>
      </c>
      <c r="AU997" s="1"/>
      <c r="AV997" s="1"/>
      <c r="AW997" s="1">
        <v>1</v>
      </c>
      <c r="AX997" s="1">
        <v>1</v>
      </c>
      <c r="AY997" s="1">
        <v>1</v>
      </c>
      <c r="BA997" s="1">
        <v>1</v>
      </c>
      <c r="BH997" s="1">
        <v>1</v>
      </c>
      <c r="BJ997" s="1">
        <v>1</v>
      </c>
      <c r="BK997" s="1">
        <v>1</v>
      </c>
      <c r="BL997" s="1"/>
      <c r="BM997" s="1"/>
      <c r="BN997" s="1"/>
      <c r="BO997" s="1"/>
      <c r="BP997" s="1" t="s">
        <v>2351</v>
      </c>
      <c r="BQ997" s="1"/>
      <c r="BR997" s="1"/>
      <c r="BS997" s="1"/>
      <c r="BT997" s="1"/>
      <c r="BU997" s="1"/>
      <c r="BV997" s="1"/>
      <c r="BW997" s="1">
        <v>0</v>
      </c>
    </row>
    <row r="998" spans="1:75" ht="15.75" hidden="1" customHeight="1" x14ac:dyDescent="0.3">
      <c r="A998" s="2">
        <v>989</v>
      </c>
      <c r="B998" s="2">
        <v>1</v>
      </c>
      <c r="C998" s="2" t="s">
        <v>1392</v>
      </c>
      <c r="D998" s="1">
        <v>13</v>
      </c>
      <c r="E998" s="2" t="str">
        <f t="shared" si="857"/>
        <v>13_Myliobatiformes</v>
      </c>
      <c r="F998" s="2" t="s">
        <v>2338</v>
      </c>
      <c r="G998" s="2" t="s">
        <v>2351</v>
      </c>
      <c r="H998" s="2" t="s">
        <v>2405</v>
      </c>
      <c r="I998" s="2" t="s">
        <v>2424</v>
      </c>
      <c r="J998" s="2" t="s">
        <v>2425</v>
      </c>
      <c r="K998" s="19" t="str">
        <f t="shared" si="1006"/>
        <v>Hemitrygon navarrae</v>
      </c>
      <c r="L998" s="20">
        <f>VLOOKUP($K998,GlobSheetPaste!$H$3:$P$1269,2,FALSE)</f>
        <v>161741</v>
      </c>
      <c r="M998" s="20">
        <f>VLOOKUP($K998,GlobSheetPaste!$H$3:$P$1269,3,FALSE)</f>
        <v>124536575</v>
      </c>
      <c r="N998" s="20" t="str">
        <f>VLOOKUP($K998,GlobSheetPaste!$H$3:$P$1269,4,FALSE)</f>
        <v>published</v>
      </c>
      <c r="O998" s="20" t="str">
        <f>VLOOKUP($K998,GlobSheetPaste!$H$3:$P$1269,5,FALSE)</f>
        <v>DD</v>
      </c>
      <c r="P998" s="20">
        <f>VLOOKUP($K998,GlobSheetPaste!$H$3:$P$1269,6,FALSE)</f>
        <v>2007</v>
      </c>
      <c r="Q998" s="20" t="str">
        <f>VLOOKUP($K998,GlobSheetPaste!$H$3:$P$1269,7,FALSE)</f>
        <v>VU</v>
      </c>
      <c r="R998" s="20" t="str">
        <f>VLOOKUP($K998,GlobSheetPaste!$H$3:$P$1269,8,FALSE)</f>
        <v>A2d</v>
      </c>
      <c r="S998" s="20" t="str">
        <f t="shared" ref="S998:S1000" si="1113">IF(O998=Q998,"NoChange","non-genuine change")</f>
        <v>non-genuine change</v>
      </c>
      <c r="T998" s="20" t="b">
        <f t="shared" si="859"/>
        <v>0</v>
      </c>
      <c r="U998" s="22">
        <f>VLOOKUP($K998,GlobSheetPaste!$H$3:$P$1269,9,FALSE)</f>
        <v>43891</v>
      </c>
      <c r="V998" s="19">
        <v>0</v>
      </c>
      <c r="W998" s="19">
        <v>100</v>
      </c>
      <c r="X998" s="2" t="b">
        <f t="shared" ref="X998:Y998" si="1114">ISNUMBER(V998)</f>
        <v>1</v>
      </c>
      <c r="Y998" s="2" t="b">
        <f t="shared" si="1114"/>
        <v>1</v>
      </c>
      <c r="Z998" s="2" t="s">
        <v>2046</v>
      </c>
      <c r="AB998" s="2" t="s">
        <v>83</v>
      </c>
      <c r="AC998" s="24" t="str">
        <f ca="1">IFERROR(__xludf.DUMMYFUNCTION("SPLIT(AB998,""_"")"),"Coastal")</f>
        <v>Coastal</v>
      </c>
      <c r="AD998" s="24"/>
      <c r="AE998" s="24">
        <f>VLOOKUP(J998,rangearea210527!$B$2:$C$1159,2,TRUE)</f>
        <v>391925.67</v>
      </c>
      <c r="AF998" s="26"/>
      <c r="AG998" s="26">
        <v>38</v>
      </c>
      <c r="AH998" s="26" t="s">
        <v>2355</v>
      </c>
      <c r="AI998" s="26" t="s">
        <v>85</v>
      </c>
      <c r="AJ998" s="1" t="s">
        <v>2342</v>
      </c>
      <c r="AK998" s="27"/>
      <c r="AL998" s="26">
        <v>12</v>
      </c>
      <c r="AM998" s="26">
        <v>0</v>
      </c>
      <c r="AN998" s="26">
        <v>0</v>
      </c>
      <c r="AO998" s="29">
        <v>0</v>
      </c>
      <c r="AP998" s="30"/>
      <c r="AQ998" s="30"/>
      <c r="AR998" s="30"/>
      <c r="AS998" s="1">
        <v>1</v>
      </c>
      <c r="AU998" s="1"/>
      <c r="AV998" s="1"/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B998" s="1">
        <v>1</v>
      </c>
      <c r="BJ998" s="1">
        <v>1</v>
      </c>
      <c r="BK998" s="1">
        <v>1</v>
      </c>
      <c r="BL998" s="1"/>
      <c r="BM998" s="1"/>
      <c r="BN998" s="1"/>
      <c r="BO998" s="1"/>
      <c r="BP998" s="1" t="s">
        <v>2351</v>
      </c>
      <c r="BQ998" s="1"/>
      <c r="BR998" s="1"/>
      <c r="BS998" s="1"/>
      <c r="BT998" s="1"/>
      <c r="BU998" s="1"/>
      <c r="BV998" s="1"/>
      <c r="BW998" s="1">
        <v>0</v>
      </c>
    </row>
    <row r="999" spans="1:75" ht="15.75" hidden="1" customHeight="1" x14ac:dyDescent="0.3">
      <c r="A999" s="2">
        <v>990</v>
      </c>
      <c r="B999" s="2">
        <v>1</v>
      </c>
      <c r="C999" s="2" t="s">
        <v>1392</v>
      </c>
      <c r="D999" s="1">
        <v>13</v>
      </c>
      <c r="E999" s="2" t="str">
        <f t="shared" si="857"/>
        <v>13_Myliobatiformes</v>
      </c>
      <c r="F999" s="2" t="s">
        <v>2338</v>
      </c>
      <c r="G999" s="2" t="s">
        <v>2351</v>
      </c>
      <c r="H999" s="2" t="s">
        <v>2405</v>
      </c>
      <c r="I999" s="2" t="s">
        <v>2426</v>
      </c>
      <c r="J999" s="2" t="s">
        <v>2427</v>
      </c>
      <c r="K999" s="19" t="str">
        <f t="shared" si="1006"/>
        <v>Hemitrygon parvonigra</v>
      </c>
      <c r="L999" s="20">
        <f>VLOOKUP($K999,GlobSheetPaste!$H$3:$P$1269,2,FALSE)</f>
        <v>195442</v>
      </c>
      <c r="M999" s="20">
        <f>VLOOKUP($K999,GlobSheetPaste!$H$3:$P$1269,3,FALSE)</f>
        <v>104121791</v>
      </c>
      <c r="N999" s="20" t="str">
        <f>VLOOKUP($K999,GlobSheetPaste!$H$3:$P$1269,4,FALSE)</f>
        <v>published</v>
      </c>
      <c r="O999" s="20" t="str">
        <f>VLOOKUP($K999,GlobSheetPaste!$H$3:$P$1269,5,FALSE)</f>
        <v>DD</v>
      </c>
      <c r="P999" s="20">
        <f>VLOOKUP($K999,GlobSheetPaste!$H$3:$P$1269,6,FALSE)</f>
        <v>2011</v>
      </c>
      <c r="Q999" s="20" t="str">
        <f>VLOOKUP($K999,GlobSheetPaste!$H$3:$P$1269,7,FALSE)</f>
        <v>DD</v>
      </c>
      <c r="R999" s="20" t="str">
        <f>VLOOKUP($K999,GlobSheetPaste!$H$3:$P$1269,8,FALSE)</f>
        <v>NA</v>
      </c>
      <c r="S999" s="20" t="str">
        <f t="shared" si="1113"/>
        <v>NoChange</v>
      </c>
      <c r="T999" s="20" t="b">
        <f t="shared" si="859"/>
        <v>0</v>
      </c>
      <c r="U999" s="20">
        <f>VLOOKUP($K999,GlobSheetPaste!$H$3:$P$1269,9,FALSE)</f>
        <v>2015</v>
      </c>
      <c r="V999" s="19">
        <v>60</v>
      </c>
      <c r="W999" s="19">
        <v>185</v>
      </c>
      <c r="X999" s="2" t="b">
        <f t="shared" ref="X999:Y999" si="1115">ISNUMBER(V999)</f>
        <v>1</v>
      </c>
      <c r="Y999" s="2" t="b">
        <f t="shared" si="1115"/>
        <v>1</v>
      </c>
      <c r="Z999" s="2" t="s">
        <v>2428</v>
      </c>
      <c r="AB999" s="2" t="s">
        <v>83</v>
      </c>
      <c r="AC999" s="24" t="str">
        <f ca="1">IFERROR(__xludf.DUMMYFUNCTION("SPLIT(AB999,""_"")"),"Coastal")</f>
        <v>Coastal</v>
      </c>
      <c r="AD999" s="24"/>
      <c r="AE999" s="24">
        <f>VLOOKUP(J999,rangearea210527!$B$2:$C$1159,2,TRUE)</f>
        <v>21643.095689999998</v>
      </c>
      <c r="AF999" s="26" t="s">
        <v>118</v>
      </c>
      <c r="AG999" s="25">
        <v>52</v>
      </c>
      <c r="AH999" s="26" t="s">
        <v>2355</v>
      </c>
      <c r="AI999" s="47" t="s">
        <v>98</v>
      </c>
      <c r="AJ999" s="1" t="s">
        <v>2345</v>
      </c>
      <c r="AK999" s="28"/>
      <c r="AL999" s="25">
        <v>12</v>
      </c>
      <c r="AM999" s="26">
        <v>0</v>
      </c>
      <c r="AN999" s="26">
        <v>0</v>
      </c>
      <c r="AO999" s="29">
        <v>1</v>
      </c>
      <c r="AP999" s="30"/>
      <c r="AQ999" s="30"/>
      <c r="AR999" s="30"/>
      <c r="AS999" s="1">
        <v>1</v>
      </c>
      <c r="AU999" s="1"/>
      <c r="AV999" s="1"/>
      <c r="AW999" s="1">
        <v>1</v>
      </c>
      <c r="AX999" s="1">
        <v>1</v>
      </c>
      <c r="AY999" s="1">
        <v>1</v>
      </c>
      <c r="BA999" s="1">
        <v>1</v>
      </c>
      <c r="BG999" s="1">
        <v>1</v>
      </c>
      <c r="BH999" s="1">
        <v>1</v>
      </c>
      <c r="BI999" s="1"/>
      <c r="BJ999" s="1">
        <v>1</v>
      </c>
      <c r="BK999" s="1">
        <v>1</v>
      </c>
      <c r="BL999" s="1"/>
      <c r="BM999" s="1"/>
      <c r="BN999" s="1"/>
      <c r="BO999" s="1"/>
      <c r="BP999" s="1" t="s">
        <v>2351</v>
      </c>
      <c r="BQ999" s="1"/>
      <c r="BR999" s="1"/>
      <c r="BS999" s="1"/>
      <c r="BT999" s="1"/>
      <c r="BU999" s="1"/>
      <c r="BV999" s="1"/>
      <c r="BW999" s="1">
        <v>0</v>
      </c>
    </row>
    <row r="1000" spans="1:75" ht="15.75" hidden="1" customHeight="1" x14ac:dyDescent="0.3">
      <c r="A1000" s="2">
        <v>991</v>
      </c>
      <c r="B1000" s="2">
        <v>1</v>
      </c>
      <c r="C1000" s="2" t="s">
        <v>1392</v>
      </c>
      <c r="D1000" s="1">
        <v>13</v>
      </c>
      <c r="E1000" s="2" t="str">
        <f t="shared" si="857"/>
        <v>13_Myliobatiformes</v>
      </c>
      <c r="F1000" s="2" t="s">
        <v>2338</v>
      </c>
      <c r="G1000" s="2" t="s">
        <v>2351</v>
      </c>
      <c r="H1000" s="2" t="s">
        <v>2405</v>
      </c>
      <c r="I1000" s="2" t="s">
        <v>866</v>
      </c>
      <c r="J1000" s="2" t="s">
        <v>2429</v>
      </c>
      <c r="K1000" s="19" t="str">
        <f t="shared" si="1006"/>
        <v>Hemitrygon sinensis</v>
      </c>
      <c r="L1000" s="20">
        <f>VLOOKUP($K1000,GlobSheetPaste!$H$3:$P$1269,2,FALSE)</f>
        <v>161576</v>
      </c>
      <c r="M1000" s="20">
        <f>VLOOKUP($K1000,GlobSheetPaste!$H$3:$P$1269,3,FALSE)</f>
        <v>124509727</v>
      </c>
      <c r="N1000" s="20" t="str">
        <f>VLOOKUP($K1000,GlobSheetPaste!$H$3:$P$1269,4,FALSE)</f>
        <v>published</v>
      </c>
      <c r="O1000" s="20" t="str">
        <f>VLOOKUP($K1000,GlobSheetPaste!$H$3:$P$1269,5,FALSE)</f>
        <v>DD</v>
      </c>
      <c r="P1000" s="20">
        <f>VLOOKUP($K1000,GlobSheetPaste!$H$3:$P$1269,6,FALSE)</f>
        <v>2007</v>
      </c>
      <c r="Q1000" s="20" t="str">
        <f>VLOOKUP($K1000,GlobSheetPaste!$H$3:$P$1269,7,FALSE)</f>
        <v>EN</v>
      </c>
      <c r="R1000" s="20" t="str">
        <f>VLOOKUP($K1000,GlobSheetPaste!$H$3:$P$1269,8,FALSE)</f>
        <v>A2cd</v>
      </c>
      <c r="S1000" s="20" t="str">
        <f t="shared" si="1113"/>
        <v>non-genuine change</v>
      </c>
      <c r="T1000" s="20" t="b">
        <f t="shared" si="859"/>
        <v>0</v>
      </c>
      <c r="U1000" s="22">
        <f>VLOOKUP($K1000,GlobSheetPaste!$H$3:$P$1269,9,FALSE)</f>
        <v>43891</v>
      </c>
      <c r="V1000" s="19">
        <v>0</v>
      </c>
      <c r="W1000" s="19">
        <v>100</v>
      </c>
      <c r="X1000" s="2" t="b">
        <f t="shared" ref="X1000:Y1000" si="1116">ISNUMBER(V1000)</f>
        <v>1</v>
      </c>
      <c r="Y1000" s="2" t="b">
        <f t="shared" si="1116"/>
        <v>1</v>
      </c>
      <c r="Z1000" s="2" t="s">
        <v>2046</v>
      </c>
      <c r="AB1000" s="2" t="s">
        <v>83</v>
      </c>
      <c r="AC1000" s="24" t="str">
        <f ca="1">IFERROR(__xludf.DUMMYFUNCTION("SPLIT(AB1000,""_"")"),"Coastal")</f>
        <v>Coastal</v>
      </c>
      <c r="AD1000" s="24"/>
      <c r="AE1000" s="24">
        <f>VLOOKUP(J1000,rangearea210527!$B$2:$C$1159,2,TRUE)</f>
        <v>363825.76250000001</v>
      </c>
      <c r="AF1000" s="26"/>
      <c r="AG1000" s="26">
        <v>40</v>
      </c>
      <c r="AH1000" s="26" t="s">
        <v>2355</v>
      </c>
      <c r="AI1000" s="26" t="s">
        <v>85</v>
      </c>
      <c r="AJ1000" s="1" t="s">
        <v>2342</v>
      </c>
      <c r="AK1000" s="27"/>
      <c r="AL1000" s="26">
        <v>12</v>
      </c>
      <c r="AM1000" s="26">
        <v>0</v>
      </c>
      <c r="AN1000" s="26">
        <v>0</v>
      </c>
      <c r="AO1000" s="29">
        <v>0</v>
      </c>
      <c r="AP1000" s="30"/>
      <c r="AQ1000" s="30"/>
      <c r="AR1000" s="30"/>
      <c r="AS1000" s="1">
        <v>0</v>
      </c>
      <c r="AU1000" s="1"/>
      <c r="AV1000" s="1"/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B1000" s="1">
        <v>1</v>
      </c>
      <c r="BJ1000" s="1">
        <v>1</v>
      </c>
      <c r="BK1000" s="1">
        <v>1</v>
      </c>
      <c r="BL1000" s="1"/>
      <c r="BM1000" s="1"/>
      <c r="BN1000" s="1"/>
      <c r="BO1000" s="1"/>
      <c r="BP1000" s="1" t="s">
        <v>2351</v>
      </c>
      <c r="BQ1000" s="1"/>
      <c r="BR1000" s="1"/>
      <c r="BS1000" s="1"/>
      <c r="BT1000" s="1"/>
      <c r="BU1000" s="1"/>
      <c r="BV1000" s="1"/>
      <c r="BW1000" s="1">
        <v>0</v>
      </c>
    </row>
    <row r="1001" spans="1:75" ht="15.75" hidden="1" customHeight="1" x14ac:dyDescent="0.3">
      <c r="A1001" s="46">
        <v>991.5</v>
      </c>
      <c r="B1001" s="2">
        <v>1</v>
      </c>
      <c r="C1001" s="1" t="s">
        <v>1392</v>
      </c>
      <c r="D1001" s="1">
        <v>13</v>
      </c>
      <c r="E1001" s="2" t="str">
        <f t="shared" si="857"/>
        <v>13_Myliobatiformes</v>
      </c>
      <c r="F1001" s="2" t="s">
        <v>2338</v>
      </c>
      <c r="G1001" s="2" t="s">
        <v>2351</v>
      </c>
      <c r="H1001" s="2" t="s">
        <v>2405</v>
      </c>
      <c r="I1001" s="2" t="s">
        <v>2430</v>
      </c>
      <c r="J1001" s="2" t="s">
        <v>2431</v>
      </c>
      <c r="K1001" s="19" t="str">
        <f t="shared" si="1006"/>
        <v>Hemitrygon yemenensis</v>
      </c>
      <c r="L1001" s="20">
        <f>VLOOKUP($K1001,GlobSheetPaste!$H$3:$P$1269,2,FALSE)</f>
        <v>183782506</v>
      </c>
      <c r="M1001" s="20">
        <f>VLOOKUP($K1001,GlobSheetPaste!$H$3:$P$1269,3,FALSE)</f>
        <v>183782544</v>
      </c>
      <c r="N1001" s="20" t="str">
        <f>VLOOKUP($K1001,GlobSheetPaste!$H$3:$P$1269,4,FALSE)</f>
        <v>published</v>
      </c>
      <c r="O1001" s="20" t="str">
        <f>VLOOKUP($K1001,GlobSheetPaste!$H$3:$P$1269,5,FALSE)</f>
        <v>NE</v>
      </c>
      <c r="P1001" s="20" t="str">
        <f>VLOOKUP($K1001,GlobSheetPaste!$H$3:$P$1269,6,FALSE)</f>
        <v>NA</v>
      </c>
      <c r="Q1001" s="20" t="str">
        <f>VLOOKUP($K1001,GlobSheetPaste!$H$3:$P$1269,7,FALSE)</f>
        <v>DD</v>
      </c>
      <c r="R1001" s="20" t="str">
        <f>VLOOKUP($K1001,GlobSheetPaste!$H$3:$P$1269,8,FALSE)</f>
        <v>NA</v>
      </c>
      <c r="S1001" s="1" t="s">
        <v>117</v>
      </c>
      <c r="T1001" s="20" t="b">
        <f t="shared" si="859"/>
        <v>0</v>
      </c>
      <c r="U1001" s="22">
        <f>VLOOKUP($K1001,GlobSheetPaste!$H$3:$P$1269,9,FALSE)</f>
        <v>44197</v>
      </c>
      <c r="V1001" s="19">
        <v>0</v>
      </c>
      <c r="W1001" s="19">
        <v>50</v>
      </c>
      <c r="X1001" s="2" t="b">
        <f t="shared" ref="X1001:Y1001" si="1117">ISNUMBER(V1001)</f>
        <v>1</v>
      </c>
      <c r="Y1001" s="2" t="b">
        <f t="shared" si="1117"/>
        <v>1</v>
      </c>
      <c r="Z1001" s="2" t="s">
        <v>2042</v>
      </c>
      <c r="AB1001" s="2" t="s">
        <v>83</v>
      </c>
      <c r="AC1001" s="24" t="str">
        <f ca="1">IFERROR(__xludf.DUMMYFUNCTION("SPLIT(AB1001,""_"")"),"Coastal")</f>
        <v>Coastal</v>
      </c>
      <c r="AD1001" s="27" t="str">
        <f>CONCATENATE(AI1001,"_skate")</f>
        <v>small_skate</v>
      </c>
      <c r="AE1001" s="24">
        <f>VLOOKUP(J1001,rangearea210527!$B$2:$C$1159,2,TRUE)</f>
        <v>363825.76250000001</v>
      </c>
      <c r="AF1001" s="26"/>
      <c r="AG1001" s="26">
        <v>22</v>
      </c>
      <c r="AH1001" s="47" t="s">
        <v>2355</v>
      </c>
      <c r="AI1001" s="26" t="s">
        <v>85</v>
      </c>
      <c r="AJ1001" s="1" t="s">
        <v>2342</v>
      </c>
      <c r="AK1001" s="27"/>
      <c r="AL1001" s="26"/>
      <c r="AM1001" s="26">
        <v>0</v>
      </c>
      <c r="AN1001" s="26">
        <v>0</v>
      </c>
      <c r="AO1001" s="29">
        <v>0</v>
      </c>
      <c r="AP1001" s="30"/>
      <c r="AQ1001" s="30"/>
      <c r="AR1001" s="30"/>
      <c r="AS1001" s="1">
        <v>0</v>
      </c>
      <c r="AU1001" s="1"/>
      <c r="AV1001" s="1"/>
      <c r="AW1001" s="1">
        <v>1</v>
      </c>
      <c r="AX1001" s="1" t="s">
        <v>1571</v>
      </c>
      <c r="AY1001" s="1">
        <v>1</v>
      </c>
      <c r="BA1001" s="1">
        <v>1</v>
      </c>
      <c r="BG1001" s="1">
        <v>1</v>
      </c>
      <c r="BH1001" s="1"/>
      <c r="BI1001" s="1"/>
      <c r="BJ1001" s="1">
        <v>1</v>
      </c>
      <c r="BK1001" s="1">
        <v>1</v>
      </c>
      <c r="BL1001" s="1"/>
      <c r="BM1001" s="1"/>
      <c r="BN1001" s="1"/>
      <c r="BO1001" s="1"/>
      <c r="BP1001" s="1" t="s">
        <v>2351</v>
      </c>
      <c r="BQ1001" s="1"/>
      <c r="BR1001" s="1"/>
      <c r="BS1001" s="1"/>
      <c r="BT1001" s="1"/>
      <c r="BU1001" s="1"/>
      <c r="BV1001" s="1"/>
      <c r="BW1001" s="1">
        <v>0</v>
      </c>
    </row>
    <row r="1002" spans="1:75" ht="15.75" hidden="1" customHeight="1" x14ac:dyDescent="0.3">
      <c r="A1002" s="2">
        <v>992</v>
      </c>
      <c r="B1002" s="2">
        <v>1</v>
      </c>
      <c r="C1002" s="2" t="s">
        <v>1392</v>
      </c>
      <c r="D1002" s="1">
        <v>13</v>
      </c>
      <c r="E1002" s="2" t="str">
        <f t="shared" si="857"/>
        <v>13_Myliobatiformes</v>
      </c>
      <c r="F1002" s="2" t="s">
        <v>2338</v>
      </c>
      <c r="G1002" s="2" t="s">
        <v>2351</v>
      </c>
      <c r="H1002" s="2" t="s">
        <v>2432</v>
      </c>
      <c r="I1002" s="2" t="s">
        <v>208</v>
      </c>
      <c r="J1002" s="2" t="s">
        <v>2433</v>
      </c>
      <c r="K1002" s="19" t="str">
        <f t="shared" si="1006"/>
        <v>Himantura australis</v>
      </c>
      <c r="L1002" s="20">
        <f>VLOOKUP($K1002,GlobSheetPaste!$H$3:$P$1269,2,FALSE)</f>
        <v>116855925</v>
      </c>
      <c r="M1002" s="20">
        <f>VLOOKUP($K1002,GlobSheetPaste!$H$3:$P$1269,3,FALSE)</f>
        <v>116855930</v>
      </c>
      <c r="N1002" s="20" t="str">
        <f>VLOOKUP($K1002,GlobSheetPaste!$H$3:$P$1269,4,FALSE)</f>
        <v>draft</v>
      </c>
      <c r="O1002" s="20" t="str">
        <f>VLOOKUP($K1002,GlobSheetPaste!$H$3:$P$1269,5,FALSE)</f>
        <v>NE</v>
      </c>
      <c r="P1002" s="20" t="str">
        <f>VLOOKUP($K1002,GlobSheetPaste!$H$3:$P$1269,6,FALSE)</f>
        <v>NA</v>
      </c>
      <c r="Q1002" s="20" t="str">
        <f>VLOOKUP($K1002,GlobSheetPaste!$H$3:$P$1269,7,FALSE)</f>
        <v>LC</v>
      </c>
      <c r="R1002" s="20" t="str">
        <f>VLOOKUP($K1002,GlobSheetPaste!$H$3:$P$1269,8,FALSE)</f>
        <v>NA</v>
      </c>
      <c r="S1002" s="1" t="s">
        <v>117</v>
      </c>
      <c r="T1002" s="20" t="b">
        <f t="shared" si="859"/>
        <v>0</v>
      </c>
      <c r="U1002" s="22">
        <f>VLOOKUP($K1002,GlobSheetPaste!$H$3:$P$1269,9,FALSE)</f>
        <v>44228</v>
      </c>
      <c r="V1002" s="19">
        <v>0</v>
      </c>
      <c r="W1002" s="19">
        <v>45</v>
      </c>
      <c r="X1002" s="2" t="b">
        <f t="shared" ref="X1002:Y1002" si="1118">ISNUMBER(V1002)</f>
        <v>1</v>
      </c>
      <c r="Y1002" s="2" t="b">
        <f t="shared" si="1118"/>
        <v>1</v>
      </c>
      <c r="Z1002" s="2" t="s">
        <v>2046</v>
      </c>
      <c r="AB1002" s="2" t="s">
        <v>83</v>
      </c>
      <c r="AC1002" s="24" t="str">
        <f ca="1">IFERROR(__xludf.DUMMYFUNCTION("SPLIT(AB1002,""_"")"),"Coastal")</f>
        <v>Coastal</v>
      </c>
      <c r="AD1002" s="24"/>
      <c r="AE1002" s="24">
        <f>VLOOKUP(J1002,rangearea210527!$B$2:$C$1159,2,TRUE)</f>
        <v>916489.39179999998</v>
      </c>
      <c r="AF1002" s="26"/>
      <c r="AG1002" s="26">
        <v>183</v>
      </c>
      <c r="AH1002" s="26" t="s">
        <v>2355</v>
      </c>
      <c r="AI1002" s="47" t="s">
        <v>91</v>
      </c>
      <c r="AJ1002" s="1" t="s">
        <v>2350</v>
      </c>
      <c r="AK1002" s="27"/>
      <c r="AL1002" s="26"/>
      <c r="AM1002" s="26">
        <v>0</v>
      </c>
      <c r="AN1002" s="26">
        <v>0</v>
      </c>
      <c r="AO1002" s="29">
        <v>0</v>
      </c>
      <c r="AP1002" s="30"/>
      <c r="AQ1002" s="30"/>
      <c r="AR1002" s="30"/>
      <c r="AS1002" s="1">
        <v>1</v>
      </c>
      <c r="AU1002" s="1"/>
      <c r="AV1002" s="1"/>
      <c r="AW1002" s="1">
        <v>1</v>
      </c>
      <c r="AX1002" s="1">
        <v>1</v>
      </c>
      <c r="AY1002" s="1">
        <v>1</v>
      </c>
      <c r="BA1002" s="1">
        <v>1</v>
      </c>
      <c r="BJ1002" s="1">
        <v>1</v>
      </c>
      <c r="BK1002" s="1">
        <v>1</v>
      </c>
      <c r="BL1002" s="1"/>
      <c r="BM1002" s="1"/>
      <c r="BN1002" s="1"/>
      <c r="BO1002" s="1"/>
      <c r="BP1002" s="1" t="s">
        <v>2351</v>
      </c>
      <c r="BQ1002" s="1"/>
      <c r="BR1002" s="1"/>
      <c r="BS1002" s="1"/>
      <c r="BT1002" s="1"/>
      <c r="BU1002" s="1"/>
      <c r="BV1002" s="1"/>
      <c r="BW1002" s="1">
        <v>0</v>
      </c>
    </row>
    <row r="1003" spans="1:75" ht="15.75" hidden="1" customHeight="1" x14ac:dyDescent="0.3">
      <c r="A1003" s="2">
        <v>993</v>
      </c>
      <c r="B1003" s="2">
        <v>1</v>
      </c>
      <c r="C1003" s="2" t="s">
        <v>1392</v>
      </c>
      <c r="D1003" s="1">
        <v>13</v>
      </c>
      <c r="E1003" s="2" t="str">
        <f t="shared" si="857"/>
        <v>13_Myliobatiformes</v>
      </c>
      <c r="F1003" s="2" t="s">
        <v>2338</v>
      </c>
      <c r="G1003" s="2" t="s">
        <v>2351</v>
      </c>
      <c r="H1003" s="2" t="s">
        <v>2432</v>
      </c>
      <c r="I1003" s="2" t="s">
        <v>1447</v>
      </c>
      <c r="J1003" s="2" t="s">
        <v>2434</v>
      </c>
      <c r="K1003" s="19" t="str">
        <f t="shared" si="1006"/>
        <v>Himantura leoparda</v>
      </c>
      <c r="L1003" s="20">
        <f>VLOOKUP($K1003,GlobSheetPaste!$H$3:$P$1269,2,FALSE)</f>
        <v>195456</v>
      </c>
      <c r="M1003" s="20">
        <f>VLOOKUP($K1003,GlobSheetPaste!$H$3:$P$1269,3,FALSE)</f>
        <v>68628645</v>
      </c>
      <c r="N1003" s="20" t="str">
        <f>VLOOKUP($K1003,GlobSheetPaste!$H$3:$P$1269,4,FALSE)</f>
        <v>published</v>
      </c>
      <c r="O1003" s="20" t="str">
        <f>VLOOKUP($K1003,GlobSheetPaste!$H$3:$P$1269,5,FALSE)</f>
        <v>VU</v>
      </c>
      <c r="P1003" s="20">
        <f>VLOOKUP($K1003,GlobSheetPaste!$H$3:$P$1269,6,FALSE)</f>
        <v>2011</v>
      </c>
      <c r="Q1003" s="20" t="str">
        <f>VLOOKUP($K1003,GlobSheetPaste!$H$3:$P$1269,7,FALSE)</f>
        <v>VU</v>
      </c>
      <c r="R1003" s="20" t="str">
        <f>VLOOKUP($K1003,GlobSheetPaste!$H$3:$P$1269,8,FALSE)</f>
        <v>A2d+3d</v>
      </c>
      <c r="S1003" s="20" t="str">
        <f t="shared" ref="S1003:S1006" si="1119">IF(O1003=Q1003,"NoChange","non-genuine change")</f>
        <v>NoChange</v>
      </c>
      <c r="T1003" s="20" t="b">
        <f t="shared" si="859"/>
        <v>0</v>
      </c>
      <c r="U1003" s="20">
        <f>VLOOKUP($K1003,GlobSheetPaste!$H$3:$P$1269,9,FALSE)</f>
        <v>2015</v>
      </c>
      <c r="V1003" s="19">
        <v>1</v>
      </c>
      <c r="W1003" s="19">
        <v>70</v>
      </c>
      <c r="X1003" s="2" t="b">
        <f t="shared" ref="X1003:Y1003" si="1120">ISNUMBER(V1003)</f>
        <v>1</v>
      </c>
      <c r="Y1003" s="2" t="b">
        <f t="shared" si="1120"/>
        <v>1</v>
      </c>
      <c r="Z1003" s="2" t="s">
        <v>89</v>
      </c>
      <c r="AB1003" s="2" t="s">
        <v>83</v>
      </c>
      <c r="AC1003" s="24" t="str">
        <f ca="1">IFERROR(__xludf.DUMMYFUNCTION("SPLIT(AB1003,""_"")"),"Coastal")</f>
        <v>Coastal</v>
      </c>
      <c r="AD1003" s="24"/>
      <c r="AE1003" s="24">
        <f>VLOOKUP(J1003,rangearea210527!$B$2:$C$1159,2,TRUE)</f>
        <v>2865996.702</v>
      </c>
      <c r="AF1003" s="25"/>
      <c r="AG1003" s="25">
        <v>140</v>
      </c>
      <c r="AH1003" s="26" t="s">
        <v>2355</v>
      </c>
      <c r="AI1003" s="47" t="s">
        <v>98</v>
      </c>
      <c r="AJ1003" s="1" t="s">
        <v>2345</v>
      </c>
      <c r="AK1003" s="28"/>
      <c r="AL1003" s="25">
        <v>19</v>
      </c>
      <c r="AM1003" s="26">
        <v>0</v>
      </c>
      <c r="AN1003" s="26">
        <v>0</v>
      </c>
      <c r="AO1003" s="29">
        <v>1</v>
      </c>
      <c r="AP1003" s="30"/>
      <c r="AQ1003" s="30"/>
      <c r="AR1003" s="30"/>
      <c r="AS1003" s="1">
        <v>1</v>
      </c>
      <c r="AU1003" s="1"/>
      <c r="AV1003" s="1"/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B1003" s="1">
        <v>1</v>
      </c>
      <c r="BJ1003" s="1">
        <v>1</v>
      </c>
      <c r="BK1003" s="1">
        <v>1</v>
      </c>
      <c r="BL1003" s="1"/>
      <c r="BM1003" s="1"/>
      <c r="BN1003" s="1"/>
      <c r="BO1003" s="1"/>
      <c r="BP1003" s="1" t="s">
        <v>2351</v>
      </c>
      <c r="BQ1003" s="1"/>
      <c r="BR1003" s="1"/>
      <c r="BS1003" s="1"/>
      <c r="BT1003" s="1"/>
      <c r="BU1003" s="1"/>
      <c r="BV1003" s="1"/>
      <c r="BW1003" s="1">
        <v>0</v>
      </c>
    </row>
    <row r="1004" spans="1:75" ht="15.75" hidden="1" customHeight="1" x14ac:dyDescent="0.3">
      <c r="A1004" s="2">
        <v>994</v>
      </c>
      <c r="B1004" s="2">
        <v>1</v>
      </c>
      <c r="C1004" s="2" t="s">
        <v>1392</v>
      </c>
      <c r="D1004" s="1">
        <v>13</v>
      </c>
      <c r="E1004" s="2" t="str">
        <f t="shared" si="857"/>
        <v>13_Myliobatiformes</v>
      </c>
      <c r="F1004" s="2" t="s">
        <v>2338</v>
      </c>
      <c r="G1004" s="2" t="s">
        <v>2351</v>
      </c>
      <c r="H1004" s="2" t="s">
        <v>2432</v>
      </c>
      <c r="I1004" s="2" t="s">
        <v>2435</v>
      </c>
      <c r="J1004" s="2" t="s">
        <v>2436</v>
      </c>
      <c r="K1004" s="19" t="str">
        <f t="shared" si="1006"/>
        <v>Himantura uarnak</v>
      </c>
      <c r="L1004" s="20">
        <f>VLOOKUP($K1004,GlobSheetPaste!$H$3:$P$1269,2,FALSE)</f>
        <v>161692</v>
      </c>
      <c r="M1004" s="20">
        <f>VLOOKUP($K1004,GlobSheetPaste!$H$3:$P$1269,3,FALSE)</f>
        <v>124528737</v>
      </c>
      <c r="N1004" s="1" t="s">
        <v>104</v>
      </c>
      <c r="O1004" s="1" t="s">
        <v>1540</v>
      </c>
      <c r="P1004" s="20" t="str">
        <f>VLOOKUP($K1004,GlobSheetPaste!$H$3:$P$1269,6,FALSE)</f>
        <v>NA</v>
      </c>
      <c r="Q1004" s="20" t="str">
        <f>VLOOKUP($K1004,GlobSheetPaste!$H$3:$P$1269,7,FALSE)</f>
        <v>EN</v>
      </c>
      <c r="R1004" s="20" t="str">
        <f>VLOOKUP($K1004,GlobSheetPaste!$H$3:$P$1269,8,FALSE)</f>
        <v>A2d</v>
      </c>
      <c r="S1004" s="20" t="str">
        <f t="shared" si="1119"/>
        <v>NoChange</v>
      </c>
      <c r="T1004" s="20" t="b">
        <f t="shared" si="859"/>
        <v>0</v>
      </c>
      <c r="U1004" s="22">
        <f>VLOOKUP($K1004,GlobSheetPaste!$H$3:$P$1269,9,FALSE)</f>
        <v>44228</v>
      </c>
      <c r="V1004" s="19">
        <v>0</v>
      </c>
      <c r="W1004" s="19">
        <v>50</v>
      </c>
      <c r="X1004" s="2" t="b">
        <f t="shared" ref="X1004:Y1004" si="1121">ISNUMBER(V1004)</f>
        <v>1</v>
      </c>
      <c r="Y1004" s="2" t="b">
        <f t="shared" si="1121"/>
        <v>1</v>
      </c>
      <c r="Z1004" s="2" t="s">
        <v>89</v>
      </c>
      <c r="AB1004" s="2" t="s">
        <v>83</v>
      </c>
      <c r="AC1004" s="24" t="str">
        <f ca="1">IFERROR(__xludf.DUMMYFUNCTION("SPLIT(AB1004,""_"")"),"Coastal")</f>
        <v>Coastal</v>
      </c>
      <c r="AD1004" s="24"/>
      <c r="AE1004" s="24">
        <f>VLOOKUP(J1004,rangearea210527!$B$2:$C$1159,2,TRUE)</f>
        <v>2445016.406</v>
      </c>
      <c r="AF1004" s="25"/>
      <c r="AG1004" s="25">
        <v>160</v>
      </c>
      <c r="AH1004" s="26" t="s">
        <v>2355</v>
      </c>
      <c r="AI1004" s="47" t="s">
        <v>91</v>
      </c>
      <c r="AJ1004" s="1" t="s">
        <v>2350</v>
      </c>
      <c r="AK1004" s="28"/>
      <c r="AL1004" s="25">
        <v>25</v>
      </c>
      <c r="AM1004" s="26">
        <v>0</v>
      </c>
      <c r="AN1004" s="26">
        <v>0</v>
      </c>
      <c r="AO1004" s="29">
        <v>1</v>
      </c>
      <c r="AP1004" s="30"/>
      <c r="AQ1004" s="30"/>
      <c r="AR1004" s="30"/>
      <c r="AS1004" s="1">
        <v>1</v>
      </c>
      <c r="AU1004" s="1"/>
      <c r="AV1004" s="1"/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B1004" s="1">
        <v>1</v>
      </c>
      <c r="BJ1004" s="1">
        <v>1</v>
      </c>
      <c r="BK1004" s="1">
        <v>1</v>
      </c>
      <c r="BL1004" s="1"/>
      <c r="BM1004" s="1"/>
      <c r="BN1004" s="1"/>
      <c r="BO1004" s="1"/>
      <c r="BP1004" s="1" t="s">
        <v>2351</v>
      </c>
      <c r="BQ1004" s="1"/>
      <c r="BR1004" s="1"/>
      <c r="BS1004" s="1"/>
      <c r="BT1004" s="1">
        <v>1</v>
      </c>
      <c r="BU1004" s="1"/>
      <c r="BV1004" s="1"/>
      <c r="BW1004" s="1">
        <v>0</v>
      </c>
    </row>
    <row r="1005" spans="1:75" ht="15.75" hidden="1" customHeight="1" x14ac:dyDescent="0.3">
      <c r="A1005" s="2">
        <v>995</v>
      </c>
      <c r="B1005" s="2">
        <v>1</v>
      </c>
      <c r="C1005" s="2" t="s">
        <v>1392</v>
      </c>
      <c r="D1005" s="1">
        <v>13</v>
      </c>
      <c r="E1005" s="2" t="str">
        <f t="shared" si="857"/>
        <v>13_Myliobatiformes</v>
      </c>
      <c r="F1005" s="2" t="s">
        <v>2338</v>
      </c>
      <c r="G1005" s="2" t="s">
        <v>2351</v>
      </c>
      <c r="H1005" s="2" t="s">
        <v>2432</v>
      </c>
      <c r="I1005" s="2" t="s">
        <v>1982</v>
      </c>
      <c r="J1005" s="2" t="s">
        <v>2437</v>
      </c>
      <c r="K1005" s="19" t="str">
        <f t="shared" si="1006"/>
        <v>Himantura undulata</v>
      </c>
      <c r="L1005" s="20">
        <f>VLOOKUP($K1005,GlobSheetPaste!$H$3:$P$1269,2,FALSE)</f>
        <v>161621</v>
      </c>
      <c r="M1005" s="20">
        <f>VLOOKUP($K1005,GlobSheetPaste!$H$3:$P$1269,3,FALSE)</f>
        <v>124516589</v>
      </c>
      <c r="N1005" s="20" t="str">
        <f>VLOOKUP($K1005,GlobSheetPaste!$H$3:$P$1269,4,FALSE)</f>
        <v>published</v>
      </c>
      <c r="O1005" s="20" t="str">
        <f>VLOOKUP($K1005,GlobSheetPaste!$H$3:$P$1269,5,FALSE)</f>
        <v>VU</v>
      </c>
      <c r="P1005" s="20">
        <f>VLOOKUP($K1005,GlobSheetPaste!$H$3:$P$1269,6,FALSE)</f>
        <v>2011</v>
      </c>
      <c r="Q1005" s="20" t="str">
        <f>VLOOKUP($K1005,GlobSheetPaste!$H$3:$P$1269,7,FALSE)</f>
        <v>EN</v>
      </c>
      <c r="R1005" s="20" t="str">
        <f>VLOOKUP($K1005,GlobSheetPaste!$H$3:$P$1269,8,FALSE)</f>
        <v>A2cd</v>
      </c>
      <c r="S1005" s="20" t="str">
        <f t="shared" si="1119"/>
        <v>non-genuine change</v>
      </c>
      <c r="T1005" s="20" t="b">
        <f t="shared" si="859"/>
        <v>0</v>
      </c>
      <c r="U1005" s="22">
        <f>VLOOKUP($K1005,GlobSheetPaste!$H$3:$P$1269,9,FALSE)</f>
        <v>43891</v>
      </c>
      <c r="V1005" s="19">
        <v>1</v>
      </c>
      <c r="W1005" s="19">
        <v>70</v>
      </c>
      <c r="X1005" s="2" t="b">
        <f t="shared" ref="X1005:Y1005" si="1122">ISNUMBER(V1005)</f>
        <v>1</v>
      </c>
      <c r="Y1005" s="2" t="b">
        <f t="shared" si="1122"/>
        <v>1</v>
      </c>
      <c r="Z1005" s="2" t="s">
        <v>89</v>
      </c>
      <c r="AB1005" s="2" t="s">
        <v>83</v>
      </c>
      <c r="AC1005" s="24" t="str">
        <f ca="1">IFERROR(__xludf.DUMMYFUNCTION("SPLIT(AB1005,""_"")"),"Coastal")</f>
        <v>Coastal</v>
      </c>
      <c r="AD1005" s="24"/>
      <c r="AE1005" s="24">
        <f>VLOOKUP(J1005,rangearea210527!$B$2:$C$1159,2,TRUE)</f>
        <v>1982776.0830000001</v>
      </c>
      <c r="AF1005" s="25"/>
      <c r="AG1005" s="25">
        <v>130</v>
      </c>
      <c r="AH1005" s="26" t="s">
        <v>2355</v>
      </c>
      <c r="AI1005" s="47" t="s">
        <v>98</v>
      </c>
      <c r="AJ1005" s="1" t="s">
        <v>2345</v>
      </c>
      <c r="AK1005" s="28"/>
      <c r="AL1005" s="25">
        <v>25</v>
      </c>
      <c r="AM1005" s="26">
        <v>0</v>
      </c>
      <c r="AN1005" s="26">
        <v>0</v>
      </c>
      <c r="AO1005" s="29">
        <v>1</v>
      </c>
      <c r="AP1005" s="30"/>
      <c r="AQ1005" s="30"/>
      <c r="AR1005" s="30"/>
      <c r="AS1005" s="1">
        <v>1</v>
      </c>
      <c r="AU1005" s="1"/>
      <c r="AV1005" s="1"/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B1005" s="1">
        <v>1</v>
      </c>
      <c r="BJ1005" s="1">
        <v>1</v>
      </c>
      <c r="BK1005" s="1">
        <v>1</v>
      </c>
      <c r="BL1005" s="1"/>
      <c r="BM1005" s="1"/>
      <c r="BN1005" s="1"/>
      <c r="BO1005" s="1"/>
      <c r="BP1005" s="1" t="s">
        <v>2351</v>
      </c>
      <c r="BQ1005" s="1"/>
      <c r="BR1005" s="1"/>
      <c r="BS1005" s="1"/>
      <c r="BT1005" s="1"/>
      <c r="BU1005" s="1"/>
      <c r="BV1005" s="1"/>
      <c r="BW1005" s="1">
        <v>0</v>
      </c>
    </row>
    <row r="1006" spans="1:75" ht="15.75" hidden="1" customHeight="1" x14ac:dyDescent="0.3">
      <c r="A1006" s="2">
        <v>996</v>
      </c>
      <c r="B1006" s="2">
        <v>1</v>
      </c>
      <c r="C1006" s="2" t="s">
        <v>1392</v>
      </c>
      <c r="D1006" s="1">
        <v>13</v>
      </c>
      <c r="E1006" s="2" t="str">
        <f t="shared" si="857"/>
        <v>13_Myliobatiformes</v>
      </c>
      <c r="F1006" s="2" t="s">
        <v>2338</v>
      </c>
      <c r="G1006" s="2" t="s">
        <v>2351</v>
      </c>
      <c r="H1006" s="2" t="s">
        <v>2438</v>
      </c>
      <c r="I1006" s="2" t="s">
        <v>2439</v>
      </c>
      <c r="J1006" s="2" t="s">
        <v>2440</v>
      </c>
      <c r="K1006" s="19" t="str">
        <f t="shared" si="1006"/>
        <v>Hypanus americanus</v>
      </c>
      <c r="L1006" s="20">
        <f>VLOOKUP($K1006,GlobSheetPaste!$H$3:$P$1269,2,FALSE)</f>
        <v>181244884</v>
      </c>
      <c r="M1006" s="20">
        <f>VLOOKUP($K1006,GlobSheetPaste!$H$3:$P$1269,3,FALSE)</f>
        <v>104123787</v>
      </c>
      <c r="N1006" s="20" t="str">
        <f>VLOOKUP($K1006,GlobSheetPaste!$H$3:$P$1269,4,FALSE)</f>
        <v>published</v>
      </c>
      <c r="O1006" s="20" t="str">
        <f>VLOOKUP($K1006,GlobSheetPaste!$H$3:$P$1269,5,FALSE)</f>
        <v>DD</v>
      </c>
      <c r="P1006" s="20">
        <f>VLOOKUP($K1006,GlobSheetPaste!$H$3:$P$1269,6,FALSE)</f>
        <v>2006</v>
      </c>
      <c r="Q1006" s="20" t="str">
        <f>VLOOKUP($K1006,GlobSheetPaste!$H$3:$P$1269,7,FALSE)</f>
        <v>NT</v>
      </c>
      <c r="R1006" s="20" t="str">
        <f>VLOOKUP($K1006,GlobSheetPaste!$H$3:$P$1269,8,FALSE)</f>
        <v>A2d</v>
      </c>
      <c r="S1006" s="20" t="str">
        <f t="shared" si="1119"/>
        <v>non-genuine change</v>
      </c>
      <c r="T1006" s="20" t="b">
        <f t="shared" si="859"/>
        <v>0</v>
      </c>
      <c r="U1006" s="22">
        <f>VLOOKUP($K1006,GlobSheetPaste!$H$3:$P$1269,9,FALSE)</f>
        <v>43891</v>
      </c>
      <c r="V1006" s="19">
        <v>0</v>
      </c>
      <c r="W1006" s="23">
        <v>100</v>
      </c>
      <c r="X1006" s="2" t="b">
        <f t="shared" ref="X1006:Y1006" si="1123">ISNUMBER(V1006)</f>
        <v>1</v>
      </c>
      <c r="Y1006" s="2" t="b">
        <f t="shared" si="1123"/>
        <v>1</v>
      </c>
      <c r="Z1006" s="1" t="s">
        <v>149</v>
      </c>
      <c r="AB1006" s="2" t="s">
        <v>83</v>
      </c>
      <c r="AC1006" s="24" t="str">
        <f ca="1">IFERROR(__xludf.DUMMYFUNCTION("SPLIT(AB1006,""_"")"),"Coastal")</f>
        <v>Coastal</v>
      </c>
      <c r="AD1006" s="24"/>
      <c r="AE1006" s="24">
        <f>VLOOKUP(J1006,rangearea210527!$B$2:$C$1159,2,TRUE)</f>
        <v>1233624.1780000001</v>
      </c>
      <c r="AF1006" s="31"/>
      <c r="AG1006" s="31">
        <v>150</v>
      </c>
      <c r="AH1006" s="26" t="s">
        <v>2355</v>
      </c>
      <c r="AI1006" s="47" t="s">
        <v>98</v>
      </c>
      <c r="AJ1006" s="1" t="s">
        <v>2345</v>
      </c>
      <c r="AK1006" s="32"/>
      <c r="AL1006" s="31">
        <v>11.3</v>
      </c>
      <c r="AM1006" s="26">
        <v>0</v>
      </c>
      <c r="AN1006" s="26">
        <v>0</v>
      </c>
      <c r="AO1006" s="29">
        <v>1</v>
      </c>
      <c r="AP1006" s="30"/>
      <c r="AQ1006" s="30"/>
      <c r="AR1006" s="30"/>
      <c r="AS1006" s="1">
        <v>0</v>
      </c>
      <c r="AT1006" s="1">
        <v>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BA1006" s="1">
        <v>1</v>
      </c>
      <c r="BJ1006" s="1">
        <v>1</v>
      </c>
      <c r="BK1006" s="1">
        <v>1</v>
      </c>
      <c r="BL1006" s="1"/>
      <c r="BM1006" s="1"/>
      <c r="BN1006" s="1"/>
      <c r="BO1006" s="1"/>
      <c r="BP1006" s="1" t="s">
        <v>2351</v>
      </c>
      <c r="BQ1006" s="1"/>
      <c r="BR1006" s="1"/>
      <c r="BS1006" s="1"/>
      <c r="BT1006" s="1"/>
      <c r="BU1006" s="1"/>
      <c r="BV1006" s="1"/>
      <c r="BW1006" s="1">
        <v>0</v>
      </c>
    </row>
    <row r="1007" spans="1:75" ht="15.75" hidden="1" customHeight="1" x14ac:dyDescent="0.3">
      <c r="A1007" s="46">
        <v>996.5</v>
      </c>
      <c r="B1007" s="2">
        <v>1</v>
      </c>
      <c r="C1007" s="1" t="s">
        <v>1392</v>
      </c>
      <c r="D1007" s="1">
        <v>13</v>
      </c>
      <c r="E1007" s="2" t="str">
        <f t="shared" si="857"/>
        <v>13_Myliobatiformes</v>
      </c>
      <c r="F1007" s="2" t="s">
        <v>2338</v>
      </c>
      <c r="G1007" s="2" t="s">
        <v>2351</v>
      </c>
      <c r="H1007" s="2" t="s">
        <v>2438</v>
      </c>
      <c r="I1007" s="2" t="s">
        <v>2441</v>
      </c>
      <c r="J1007" s="2" t="s">
        <v>2442</v>
      </c>
      <c r="K1007" s="19" t="str">
        <f t="shared" si="1006"/>
        <v>Hypanus berthalutzae</v>
      </c>
      <c r="L1007" s="20">
        <f>VLOOKUP($K1007,GlobSheetPaste!$H$3:$P$1269,2,FALSE)</f>
        <v>181244306</v>
      </c>
      <c r="M1007" s="20">
        <f>VLOOKUP($K1007,GlobSheetPaste!$H$3:$P$1269,3,FALSE)</f>
        <v>181246271</v>
      </c>
      <c r="N1007" s="20" t="str">
        <f>VLOOKUP($K1007,GlobSheetPaste!$H$3:$P$1269,4,FALSE)</f>
        <v>published</v>
      </c>
      <c r="O1007" s="20" t="str">
        <f>VLOOKUP($K1007,GlobSheetPaste!$H$3:$P$1269,5,FALSE)</f>
        <v>NE</v>
      </c>
      <c r="P1007" s="20" t="str">
        <f>VLOOKUP($K1007,GlobSheetPaste!$H$3:$P$1269,6,FALSE)</f>
        <v>NA</v>
      </c>
      <c r="Q1007" s="20" t="str">
        <f>VLOOKUP($K1007,GlobSheetPaste!$H$3:$P$1269,7,FALSE)</f>
        <v>VU</v>
      </c>
      <c r="R1007" s="20" t="str">
        <f>VLOOKUP($K1007,GlobSheetPaste!$H$3:$P$1269,8,FALSE)</f>
        <v>A2cd</v>
      </c>
      <c r="S1007" s="1" t="s">
        <v>117</v>
      </c>
      <c r="T1007" s="20" t="b">
        <f t="shared" si="859"/>
        <v>0</v>
      </c>
      <c r="U1007" s="22">
        <f>VLOOKUP($K1007,GlobSheetPaste!$H$3:$P$1269,9,FALSE)</f>
        <v>43891</v>
      </c>
      <c r="V1007" s="19">
        <v>0</v>
      </c>
      <c r="W1007" s="19">
        <v>100</v>
      </c>
      <c r="X1007" s="2" t="b">
        <f t="shared" ref="X1007:Y1007" si="1124">ISNUMBER(V1007)</f>
        <v>1</v>
      </c>
      <c r="Y1007" s="2" t="b">
        <f t="shared" si="1124"/>
        <v>1</v>
      </c>
      <c r="Z1007" s="2" t="s">
        <v>2042</v>
      </c>
      <c r="AB1007" s="2" t="s">
        <v>83</v>
      </c>
      <c r="AC1007" s="24" t="str">
        <f ca="1">IFERROR(__xludf.DUMMYFUNCTION("SPLIT(AB1007,""_"")"),"Coastal")</f>
        <v>Coastal</v>
      </c>
      <c r="AD1007" s="24"/>
      <c r="AE1007" s="24">
        <f>VLOOKUP(J1007,rangearea210527!$B$2:$C$1159,2,TRUE)</f>
        <v>325416.61129999999</v>
      </c>
      <c r="AF1007" s="25"/>
      <c r="AG1007" s="25">
        <v>150</v>
      </c>
      <c r="AH1007" s="47" t="s">
        <v>2355</v>
      </c>
      <c r="AI1007" s="47" t="s">
        <v>98</v>
      </c>
      <c r="AJ1007" s="1" t="s">
        <v>2345</v>
      </c>
      <c r="AK1007" s="28"/>
      <c r="AL1007" s="25">
        <v>11.3</v>
      </c>
      <c r="AM1007" s="26">
        <v>0</v>
      </c>
      <c r="AN1007" s="26">
        <v>0</v>
      </c>
      <c r="AO1007" s="29">
        <v>1</v>
      </c>
      <c r="AP1007" s="30"/>
      <c r="AQ1007" s="30"/>
      <c r="AR1007" s="30"/>
      <c r="AS1007" s="1">
        <v>0</v>
      </c>
      <c r="AU1007" s="1">
        <v>1</v>
      </c>
      <c r="AV1007" s="1"/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B1007" s="1">
        <v>1</v>
      </c>
      <c r="BJ1007" s="1">
        <v>1</v>
      </c>
      <c r="BK1007" s="1">
        <v>1</v>
      </c>
      <c r="BL1007" s="1"/>
      <c r="BM1007" s="1"/>
      <c r="BN1007" s="1"/>
      <c r="BO1007" s="1"/>
      <c r="BP1007" s="1" t="s">
        <v>2351</v>
      </c>
      <c r="BQ1007" s="1"/>
      <c r="BR1007" s="1"/>
      <c r="BS1007" s="1"/>
      <c r="BT1007" s="1"/>
      <c r="BU1007" s="1"/>
      <c r="BV1007" s="1"/>
      <c r="BW1007" s="1">
        <v>0</v>
      </c>
    </row>
    <row r="1008" spans="1:75" ht="15.75" hidden="1" customHeight="1" x14ac:dyDescent="0.3">
      <c r="A1008" s="2">
        <v>997</v>
      </c>
      <c r="B1008" s="2">
        <v>1</v>
      </c>
      <c r="C1008" s="2" t="s">
        <v>1392</v>
      </c>
      <c r="D1008" s="1">
        <v>13</v>
      </c>
      <c r="E1008" s="2" t="str">
        <f t="shared" si="857"/>
        <v>13_Myliobatiformes</v>
      </c>
      <c r="F1008" s="2" t="s">
        <v>2338</v>
      </c>
      <c r="G1008" s="2" t="s">
        <v>2351</v>
      </c>
      <c r="H1008" s="2" t="s">
        <v>2438</v>
      </c>
      <c r="I1008" s="2" t="s">
        <v>2443</v>
      </c>
      <c r="J1008" s="2" t="s">
        <v>2444</v>
      </c>
      <c r="K1008" s="19" t="str">
        <f t="shared" si="1006"/>
        <v>Hypanus dipterurus</v>
      </c>
      <c r="L1008" s="20">
        <f>VLOOKUP($K1008,GlobSheetPaste!$H$3:$P$1269,2,FALSE)</f>
        <v>60152</v>
      </c>
      <c r="M1008" s="20">
        <f>VLOOKUP($K1008,GlobSheetPaste!$H$3:$P$1269,3,FALSE)</f>
        <v>80677563</v>
      </c>
      <c r="N1008" s="20" t="str">
        <f>VLOOKUP($K1008,GlobSheetPaste!$H$3:$P$1269,4,FALSE)</f>
        <v>published</v>
      </c>
      <c r="O1008" s="20" t="str">
        <f>VLOOKUP($K1008,GlobSheetPaste!$H$3:$P$1269,5,FALSE)</f>
        <v>DD</v>
      </c>
      <c r="P1008" s="20">
        <f>VLOOKUP($K1008,GlobSheetPaste!$H$3:$P$1269,6,FALSE)</f>
        <v>2006</v>
      </c>
      <c r="Q1008" s="20" t="str">
        <f>VLOOKUP($K1008,GlobSheetPaste!$H$3:$P$1269,7,FALSE)</f>
        <v>VU</v>
      </c>
      <c r="R1008" s="20" t="str">
        <f>VLOOKUP($K1008,GlobSheetPaste!$H$3:$P$1269,8,FALSE)</f>
        <v>A2d</v>
      </c>
      <c r="S1008" s="20" t="str">
        <f t="shared" ref="S1008:S1014" si="1125">IF(O1008=Q1008,"NoChange","non-genuine change")</f>
        <v>non-genuine change</v>
      </c>
      <c r="T1008" s="20" t="b">
        <f t="shared" si="859"/>
        <v>0</v>
      </c>
      <c r="U1008" s="22">
        <f>VLOOKUP($K1008,GlobSheetPaste!$H$3:$P$1269,9,FALSE)</f>
        <v>43891</v>
      </c>
      <c r="V1008" s="19">
        <v>0</v>
      </c>
      <c r="W1008" s="19">
        <v>150</v>
      </c>
      <c r="X1008" s="2" t="b">
        <f t="shared" ref="X1008:Y1008" si="1126">ISNUMBER(V1008)</f>
        <v>1</v>
      </c>
      <c r="Y1008" s="2" t="b">
        <f t="shared" si="1126"/>
        <v>1</v>
      </c>
      <c r="Z1008" s="2" t="s">
        <v>2046</v>
      </c>
      <c r="AB1008" s="2" t="s">
        <v>83</v>
      </c>
      <c r="AC1008" s="24" t="str">
        <f ca="1">IFERROR(__xludf.DUMMYFUNCTION("SPLIT(AB1008,""_"")"),"Coastal")</f>
        <v>Coastal</v>
      </c>
      <c r="AD1008" s="24"/>
      <c r="AE1008" s="24">
        <f>VLOOKUP(J1008,rangearea210527!$B$2:$C$1159,2,TRUE)</f>
        <v>197447.9614</v>
      </c>
      <c r="AF1008" s="26"/>
      <c r="AG1008" s="26">
        <v>122</v>
      </c>
      <c r="AH1008" s="26" t="s">
        <v>2355</v>
      </c>
      <c r="AI1008" s="47" t="s">
        <v>98</v>
      </c>
      <c r="AJ1008" s="1" t="s">
        <v>2345</v>
      </c>
      <c r="AK1008" s="27"/>
      <c r="AL1008" s="26">
        <v>18.8</v>
      </c>
      <c r="AM1008" s="26">
        <v>0</v>
      </c>
      <c r="AN1008" s="26">
        <v>0</v>
      </c>
      <c r="AO1008" s="29">
        <v>0</v>
      </c>
      <c r="AP1008" s="30"/>
      <c r="AQ1008" s="26">
        <v>1</v>
      </c>
      <c r="AR1008" s="30"/>
      <c r="AS1008" s="1">
        <v>0</v>
      </c>
      <c r="AU1008" s="1"/>
      <c r="AV1008" s="1"/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B1008" s="1">
        <v>1</v>
      </c>
      <c r="BJ1008" s="1">
        <v>1</v>
      </c>
      <c r="BK1008" s="1">
        <v>1</v>
      </c>
      <c r="BL1008" s="1"/>
      <c r="BM1008" s="1"/>
      <c r="BN1008" s="1"/>
      <c r="BO1008" s="1"/>
      <c r="BP1008" s="1" t="s">
        <v>2351</v>
      </c>
      <c r="BQ1008" s="1"/>
      <c r="BR1008" s="1"/>
      <c r="BS1008" s="1"/>
      <c r="BT1008" s="1"/>
      <c r="BU1008" s="1"/>
      <c r="BV1008" s="1"/>
      <c r="BW1008" s="1">
        <v>0</v>
      </c>
    </row>
    <row r="1009" spans="1:75" ht="15.75" hidden="1" customHeight="1" x14ac:dyDescent="0.3">
      <c r="A1009" s="2">
        <v>998</v>
      </c>
      <c r="B1009" s="2">
        <v>1</v>
      </c>
      <c r="C1009" s="2" t="s">
        <v>1392</v>
      </c>
      <c r="D1009" s="1">
        <v>13</v>
      </c>
      <c r="E1009" s="2" t="str">
        <f t="shared" si="857"/>
        <v>13_Myliobatiformes</v>
      </c>
      <c r="F1009" s="2" t="s">
        <v>2338</v>
      </c>
      <c r="G1009" s="2" t="s">
        <v>2351</v>
      </c>
      <c r="H1009" s="2" t="s">
        <v>2438</v>
      </c>
      <c r="I1009" s="2" t="s">
        <v>2445</v>
      </c>
      <c r="J1009" s="2" t="s">
        <v>2446</v>
      </c>
      <c r="K1009" s="19" t="str">
        <f t="shared" si="1006"/>
        <v>Hypanus guttatus</v>
      </c>
      <c r="L1009" s="20">
        <f>VLOOKUP($K1009,GlobSheetPaste!$H$3:$P$1269,2,FALSE)</f>
        <v>44592</v>
      </c>
      <c r="M1009" s="20">
        <f>VLOOKUP($K1009,GlobSheetPaste!$H$3:$P$1269,3,FALSE)</f>
        <v>104125629</v>
      </c>
      <c r="N1009" s="20" t="str">
        <f>VLOOKUP($K1009,GlobSheetPaste!$H$3:$P$1269,4,FALSE)</f>
        <v>published</v>
      </c>
      <c r="O1009" s="20" t="str">
        <f>VLOOKUP($K1009,GlobSheetPaste!$H$3:$P$1269,5,FALSE)</f>
        <v>DD</v>
      </c>
      <c r="P1009" s="20">
        <f>VLOOKUP($K1009,GlobSheetPaste!$H$3:$P$1269,6,FALSE)</f>
        <v>2004</v>
      </c>
      <c r="Q1009" s="20" t="str">
        <f>VLOOKUP($K1009,GlobSheetPaste!$H$3:$P$1269,7,FALSE)</f>
        <v>NT</v>
      </c>
      <c r="R1009" s="20" t="str">
        <f>VLOOKUP($K1009,GlobSheetPaste!$H$3:$P$1269,8,FALSE)</f>
        <v>A2d</v>
      </c>
      <c r="S1009" s="20" t="str">
        <f t="shared" si="1125"/>
        <v>non-genuine change</v>
      </c>
      <c r="T1009" s="20" t="b">
        <f t="shared" si="859"/>
        <v>0</v>
      </c>
      <c r="U1009" s="22">
        <f>VLOOKUP($K1009,GlobSheetPaste!$H$3:$P$1269,9,FALSE)</f>
        <v>43891</v>
      </c>
      <c r="V1009" s="19">
        <v>0</v>
      </c>
      <c r="W1009" s="19">
        <v>35</v>
      </c>
      <c r="X1009" s="2" t="b">
        <f t="shared" ref="X1009:Y1009" si="1127">ISNUMBER(V1009)</f>
        <v>1</v>
      </c>
      <c r="Y1009" s="2" t="b">
        <f t="shared" si="1127"/>
        <v>1</v>
      </c>
      <c r="Z1009" s="2" t="s">
        <v>2046</v>
      </c>
      <c r="AB1009" s="2" t="s">
        <v>83</v>
      </c>
      <c r="AC1009" s="24" t="str">
        <f ca="1">IFERROR(__xludf.DUMMYFUNCTION("SPLIT(AB1009,""_"")"),"Coastal")</f>
        <v>Coastal</v>
      </c>
      <c r="AD1009" s="24"/>
      <c r="AE1009" s="24">
        <f>VLOOKUP(J1009,rangearea210527!$B$2:$C$1159,2,TRUE)</f>
        <v>864881.47129999998</v>
      </c>
      <c r="AF1009" s="26"/>
      <c r="AG1009" s="26">
        <v>200</v>
      </c>
      <c r="AH1009" s="26" t="s">
        <v>2355</v>
      </c>
      <c r="AI1009" s="47" t="s">
        <v>91</v>
      </c>
      <c r="AJ1009" s="1" t="s">
        <v>2350</v>
      </c>
      <c r="AK1009" s="27"/>
      <c r="AL1009" s="26">
        <v>10.5</v>
      </c>
      <c r="AM1009" s="26">
        <v>0</v>
      </c>
      <c r="AN1009" s="26">
        <v>0</v>
      </c>
      <c r="AO1009" s="29">
        <v>0</v>
      </c>
      <c r="AP1009" s="30"/>
      <c r="AQ1009" s="30"/>
      <c r="AR1009" s="30"/>
      <c r="AS1009" s="1">
        <v>0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BA1009" s="1">
        <v>1</v>
      </c>
      <c r="BJ1009" s="1">
        <v>1</v>
      </c>
      <c r="BK1009" s="1">
        <v>1</v>
      </c>
      <c r="BL1009" s="1"/>
      <c r="BM1009" s="1"/>
      <c r="BN1009" s="1"/>
      <c r="BO1009" s="1"/>
      <c r="BP1009" s="1" t="s">
        <v>2351</v>
      </c>
      <c r="BQ1009" s="1"/>
      <c r="BR1009" s="1"/>
      <c r="BS1009" s="1"/>
      <c r="BT1009" s="1"/>
      <c r="BU1009" s="1"/>
      <c r="BV1009" s="1"/>
      <c r="BW1009" s="1">
        <v>0</v>
      </c>
    </row>
    <row r="1010" spans="1:75" ht="15.75" hidden="1" customHeight="1" x14ac:dyDescent="0.3">
      <c r="A1010" s="2">
        <v>999</v>
      </c>
      <c r="B1010" s="2">
        <v>1</v>
      </c>
      <c r="C1010" s="2" t="s">
        <v>1392</v>
      </c>
      <c r="D1010" s="1">
        <v>13</v>
      </c>
      <c r="E1010" s="2" t="str">
        <f t="shared" si="857"/>
        <v>13_Myliobatiformes</v>
      </c>
      <c r="F1010" s="2" t="s">
        <v>2338</v>
      </c>
      <c r="G1010" s="2" t="s">
        <v>2351</v>
      </c>
      <c r="H1010" s="2" t="s">
        <v>2438</v>
      </c>
      <c r="I1010" s="2" t="s">
        <v>488</v>
      </c>
      <c r="J1010" s="2" t="s">
        <v>2447</v>
      </c>
      <c r="K1010" s="19" t="str">
        <f t="shared" si="1006"/>
        <v>Hypanus longus</v>
      </c>
      <c r="L1010" s="20">
        <f>VLOOKUP($K1010,GlobSheetPaste!$H$3:$P$1269,2,FALSE)</f>
        <v>60157</v>
      </c>
      <c r="M1010" s="20">
        <f>VLOOKUP($K1010,GlobSheetPaste!$H$3:$P$1269,3,FALSE)</f>
        <v>124445324</v>
      </c>
      <c r="N1010" s="20" t="str">
        <f>VLOOKUP($K1010,GlobSheetPaste!$H$3:$P$1269,4,FALSE)</f>
        <v>published</v>
      </c>
      <c r="O1010" s="20" t="str">
        <f>VLOOKUP($K1010,GlobSheetPaste!$H$3:$P$1269,5,FALSE)</f>
        <v>DD</v>
      </c>
      <c r="P1010" s="20">
        <f>VLOOKUP($K1010,GlobSheetPaste!$H$3:$P$1269,6,FALSE)</f>
        <v>2006</v>
      </c>
      <c r="Q1010" s="20" t="str">
        <f>VLOOKUP($K1010,GlobSheetPaste!$H$3:$P$1269,7,FALSE)</f>
        <v>VU</v>
      </c>
      <c r="R1010" s="20" t="str">
        <f>VLOOKUP($K1010,GlobSheetPaste!$H$3:$P$1269,8,FALSE)</f>
        <v>A2d</v>
      </c>
      <c r="S1010" s="20" t="str">
        <f t="shared" si="1125"/>
        <v>non-genuine change</v>
      </c>
      <c r="T1010" s="20" t="b">
        <f t="shared" si="859"/>
        <v>0</v>
      </c>
      <c r="U1010" s="22">
        <f>VLOOKUP($K1010,GlobSheetPaste!$H$3:$P$1269,9,FALSE)</f>
        <v>43891</v>
      </c>
      <c r="V1010" s="19">
        <v>0</v>
      </c>
      <c r="W1010" s="19">
        <v>90</v>
      </c>
      <c r="X1010" s="2" t="b">
        <f t="shared" ref="X1010:Y1010" si="1128">ISNUMBER(V1010)</f>
        <v>1</v>
      </c>
      <c r="Y1010" s="2" t="b">
        <f t="shared" si="1128"/>
        <v>1</v>
      </c>
      <c r="Z1010" s="2" t="s">
        <v>2046</v>
      </c>
      <c r="AB1010" s="2" t="s">
        <v>83</v>
      </c>
      <c r="AC1010" s="24" t="str">
        <f ca="1">IFERROR(__xludf.DUMMYFUNCTION("SPLIT(AB1010,""_"")"),"Coastal")</f>
        <v>Coastal</v>
      </c>
      <c r="AD1010" s="24"/>
      <c r="AE1010" s="24">
        <f>VLOOKUP(J1010,rangearea210527!$B$2:$C$1159,2,TRUE)</f>
        <v>118771.5197</v>
      </c>
      <c r="AF1010" s="26" t="s">
        <v>118</v>
      </c>
      <c r="AG1010" s="31">
        <v>180</v>
      </c>
      <c r="AH1010" s="26" t="s">
        <v>2355</v>
      </c>
      <c r="AI1010" s="47" t="s">
        <v>91</v>
      </c>
      <c r="AJ1010" s="1" t="s">
        <v>2350</v>
      </c>
      <c r="AK1010" s="32"/>
      <c r="AL1010" s="31">
        <v>28</v>
      </c>
      <c r="AM1010" s="26">
        <v>0</v>
      </c>
      <c r="AN1010" s="26">
        <v>0</v>
      </c>
      <c r="AO1010" s="29">
        <v>1</v>
      </c>
      <c r="AP1010" s="30"/>
      <c r="AQ1010" s="26">
        <v>1</v>
      </c>
      <c r="AR1010" s="30"/>
      <c r="AS1010" s="1">
        <v>0</v>
      </c>
      <c r="AU1010" s="1"/>
      <c r="AV1010" s="1"/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B1010" s="1">
        <v>1</v>
      </c>
      <c r="BH1010" s="1">
        <v>1</v>
      </c>
      <c r="BI1010" s="1">
        <v>1</v>
      </c>
      <c r="BJ1010" s="1">
        <v>1</v>
      </c>
      <c r="BK1010" s="1">
        <v>1</v>
      </c>
      <c r="BL1010" s="1"/>
      <c r="BM1010" s="1"/>
      <c r="BN1010" s="1"/>
      <c r="BO1010" s="1"/>
      <c r="BP1010" s="1" t="s">
        <v>2351</v>
      </c>
      <c r="BQ1010" s="1"/>
      <c r="BR1010" s="1"/>
      <c r="BS1010" s="1"/>
      <c r="BT1010" s="1"/>
      <c r="BU1010" s="1"/>
      <c r="BV1010" s="1"/>
      <c r="BW1010" s="1">
        <v>0</v>
      </c>
    </row>
    <row r="1011" spans="1:75" ht="15.75" hidden="1" customHeight="1" x14ac:dyDescent="0.3">
      <c r="A1011" s="2">
        <v>1000</v>
      </c>
      <c r="B1011" s="2">
        <v>1</v>
      </c>
      <c r="C1011" s="2" t="s">
        <v>1392</v>
      </c>
      <c r="D1011" s="1">
        <v>13</v>
      </c>
      <c r="E1011" s="2" t="str">
        <f t="shared" si="857"/>
        <v>13_Myliobatiformes</v>
      </c>
      <c r="F1011" s="2" t="s">
        <v>2338</v>
      </c>
      <c r="G1011" s="2" t="s">
        <v>2351</v>
      </c>
      <c r="H1011" s="2" t="s">
        <v>2438</v>
      </c>
      <c r="I1011" s="2" t="s">
        <v>2448</v>
      </c>
      <c r="J1011" s="2" t="s">
        <v>2449</v>
      </c>
      <c r="K1011" s="19" t="str">
        <f t="shared" si="1006"/>
        <v>Hypanus marianae</v>
      </c>
      <c r="L1011" s="20">
        <f>VLOOKUP($K1011,GlobSheetPaste!$H$3:$P$1269,2,FALSE)</f>
        <v>45925</v>
      </c>
      <c r="M1011" s="20">
        <f>VLOOKUP($K1011,GlobSheetPaste!$H$3:$P$1269,3,FALSE)</f>
        <v>104130004</v>
      </c>
      <c r="N1011" s="20" t="str">
        <f>VLOOKUP($K1011,GlobSheetPaste!$H$3:$P$1269,4,FALSE)</f>
        <v>published</v>
      </c>
      <c r="O1011" s="20" t="str">
        <f>VLOOKUP($K1011,GlobSheetPaste!$H$3:$P$1269,5,FALSE)</f>
        <v>DD</v>
      </c>
      <c r="P1011" s="20">
        <f>VLOOKUP($K1011,GlobSheetPaste!$H$3:$P$1269,6,FALSE)</f>
        <v>2004</v>
      </c>
      <c r="Q1011" s="20" t="str">
        <f>VLOOKUP($K1011,GlobSheetPaste!$H$3:$P$1269,7,FALSE)</f>
        <v>EN</v>
      </c>
      <c r="R1011" s="20" t="str">
        <f>VLOOKUP($K1011,GlobSheetPaste!$H$3:$P$1269,8,FALSE)</f>
        <v>A2bd</v>
      </c>
      <c r="S1011" s="20" t="str">
        <f t="shared" si="1125"/>
        <v>non-genuine change</v>
      </c>
      <c r="T1011" s="20" t="b">
        <f t="shared" si="859"/>
        <v>0</v>
      </c>
      <c r="U1011" s="22">
        <f>VLOOKUP($K1011,GlobSheetPaste!$H$3:$P$1269,9,FALSE)</f>
        <v>43891</v>
      </c>
      <c r="V1011" s="19">
        <v>0</v>
      </c>
      <c r="W1011" s="19">
        <v>30</v>
      </c>
      <c r="X1011" s="2" t="b">
        <f t="shared" ref="X1011:Y1011" si="1129">ISNUMBER(V1011)</f>
        <v>1</v>
      </c>
      <c r="Y1011" s="2" t="b">
        <f t="shared" si="1129"/>
        <v>1</v>
      </c>
      <c r="Z1011" s="2" t="s">
        <v>2450</v>
      </c>
      <c r="AB1011" s="2" t="s">
        <v>83</v>
      </c>
      <c r="AC1011" s="24" t="str">
        <f ca="1">IFERROR(__xludf.DUMMYFUNCTION("SPLIT(AB1011,""_"")"),"Coastal")</f>
        <v>Coastal</v>
      </c>
      <c r="AD1011" s="24"/>
      <c r="AE1011" s="24">
        <f>VLOOKUP(J1011,rangearea210527!$B$2:$C$1159,2,TRUE)</f>
        <v>107815.5007</v>
      </c>
      <c r="AF1011" s="26" t="s">
        <v>118</v>
      </c>
      <c r="AG1011" s="25">
        <v>31</v>
      </c>
      <c r="AH1011" s="26" t="s">
        <v>2355</v>
      </c>
      <c r="AI1011" s="26" t="s">
        <v>85</v>
      </c>
      <c r="AJ1011" s="1" t="s">
        <v>2342</v>
      </c>
      <c r="AK1011" s="28"/>
      <c r="AL1011" s="25">
        <v>10</v>
      </c>
      <c r="AM1011" s="26">
        <v>0</v>
      </c>
      <c r="AN1011" s="26">
        <v>0</v>
      </c>
      <c r="AO1011" s="29">
        <v>1</v>
      </c>
      <c r="AP1011" s="30"/>
      <c r="AQ1011" s="30"/>
      <c r="AR1011" s="30"/>
      <c r="AS1011" s="1">
        <v>0</v>
      </c>
      <c r="AU1011" s="1">
        <v>1</v>
      </c>
      <c r="AV1011" s="1"/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B1011" s="1">
        <v>1</v>
      </c>
      <c r="BH1011" s="1">
        <v>1</v>
      </c>
      <c r="BI1011" s="1">
        <v>1</v>
      </c>
      <c r="BJ1011" s="1">
        <v>1</v>
      </c>
      <c r="BK1011" s="1">
        <v>1</v>
      </c>
      <c r="BL1011" s="1"/>
      <c r="BM1011" s="1"/>
      <c r="BN1011" s="1"/>
      <c r="BO1011" s="1"/>
      <c r="BP1011" s="1" t="s">
        <v>2351</v>
      </c>
      <c r="BQ1011" s="1"/>
      <c r="BR1011" s="1"/>
      <c r="BS1011" s="1"/>
      <c r="BT1011" s="1"/>
      <c r="BU1011" s="1"/>
      <c r="BV1011" s="1"/>
      <c r="BW1011" s="1">
        <v>0</v>
      </c>
    </row>
    <row r="1012" spans="1:75" ht="15.75" hidden="1" customHeight="1" x14ac:dyDescent="0.3">
      <c r="A1012" s="2">
        <v>1001</v>
      </c>
      <c r="B1012" s="2">
        <v>1</v>
      </c>
      <c r="C1012" s="2" t="s">
        <v>1392</v>
      </c>
      <c r="D1012" s="1">
        <v>13</v>
      </c>
      <c r="E1012" s="2" t="str">
        <f t="shared" si="857"/>
        <v>13_Myliobatiformes</v>
      </c>
      <c r="F1012" s="2" t="s">
        <v>2338</v>
      </c>
      <c r="G1012" s="2" t="s">
        <v>2351</v>
      </c>
      <c r="H1012" s="2" t="s">
        <v>2438</v>
      </c>
      <c r="I1012" s="2" t="s">
        <v>2240</v>
      </c>
      <c r="J1012" s="2" t="s">
        <v>2451</v>
      </c>
      <c r="K1012" s="19" t="str">
        <f t="shared" si="1006"/>
        <v>Hypanus rudis</v>
      </c>
      <c r="L1012" s="20">
        <f>VLOOKUP($K1012,GlobSheetPaste!$H$3:$P$1269,2,FALSE)</f>
        <v>161620</v>
      </c>
      <c r="M1012" s="20">
        <f>VLOOKUP($K1012,GlobSheetPaste!$H$3:$P$1269,3,FALSE)</f>
        <v>124516434</v>
      </c>
      <c r="N1012" s="20" t="str">
        <f>VLOOKUP($K1012,GlobSheetPaste!$H$3:$P$1269,4,FALSE)</f>
        <v>submitted</v>
      </c>
      <c r="O1012" s="20" t="str">
        <f>VLOOKUP($K1012,GlobSheetPaste!$H$3:$P$1269,5,FALSE)</f>
        <v>DD</v>
      </c>
      <c r="P1012" s="20">
        <f>VLOOKUP($K1012,GlobSheetPaste!$H$3:$P$1269,6,FALSE)</f>
        <v>2008</v>
      </c>
      <c r="Q1012" s="20" t="str">
        <f>VLOOKUP($K1012,GlobSheetPaste!$H$3:$P$1269,7,FALSE)</f>
        <v>CR</v>
      </c>
      <c r="R1012" s="20" t="str">
        <f>VLOOKUP($K1012,GlobSheetPaste!$H$3:$P$1269,8,FALSE)</f>
        <v>A2d</v>
      </c>
      <c r="S1012" s="20" t="str">
        <f t="shared" si="1125"/>
        <v>non-genuine change</v>
      </c>
      <c r="T1012" s="20" t="b">
        <f t="shared" si="859"/>
        <v>0</v>
      </c>
      <c r="U1012" s="20" t="str">
        <f>VLOOKUP($K1012,GlobSheetPaste!$H$3:$P$1269,9,FALSE)</f>
        <v>Submitted 201220</v>
      </c>
      <c r="V1012" s="19">
        <v>30</v>
      </c>
      <c r="W1012" s="19">
        <v>30</v>
      </c>
      <c r="X1012" s="2" t="b">
        <f t="shared" ref="X1012:Y1012" si="1130">ISNUMBER(V1012)</f>
        <v>1</v>
      </c>
      <c r="Y1012" s="2" t="b">
        <f t="shared" si="1130"/>
        <v>1</v>
      </c>
      <c r="Z1012" s="2" t="s">
        <v>2046</v>
      </c>
      <c r="AB1012" s="2" t="s">
        <v>83</v>
      </c>
      <c r="AC1012" s="24" t="str">
        <f ca="1">IFERROR(__xludf.DUMMYFUNCTION("SPLIT(AB1012,""_"")"),"Coastal")</f>
        <v>Coastal</v>
      </c>
      <c r="AD1012" s="24"/>
      <c r="AE1012" s="24">
        <f>VLOOKUP(J1012,rangearea210527!$B$2:$C$1159,2,TRUE)</f>
        <v>74163.508119999999</v>
      </c>
      <c r="AF1012" s="26" t="s">
        <v>118</v>
      </c>
      <c r="AG1012" s="26">
        <v>198</v>
      </c>
      <c r="AH1012" s="26" t="s">
        <v>2355</v>
      </c>
      <c r="AI1012" s="47" t="s">
        <v>91</v>
      </c>
      <c r="AJ1012" s="1" t="s">
        <v>2350</v>
      </c>
      <c r="AK1012" s="27"/>
      <c r="AL1012" s="26">
        <v>15</v>
      </c>
      <c r="AM1012" s="26">
        <v>0</v>
      </c>
      <c r="AN1012" s="26">
        <v>0</v>
      </c>
      <c r="AO1012" s="29">
        <v>0</v>
      </c>
      <c r="AP1012" s="30"/>
      <c r="AQ1012" s="30"/>
      <c r="AR1012" s="30"/>
      <c r="AS1012" s="1">
        <v>0</v>
      </c>
      <c r="AU1012" s="1"/>
      <c r="AV1012" s="1"/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B1012" s="1">
        <v>1</v>
      </c>
      <c r="BH1012" s="1">
        <v>1</v>
      </c>
      <c r="BI1012" s="1">
        <v>1</v>
      </c>
      <c r="BJ1012" s="1">
        <v>1</v>
      </c>
      <c r="BK1012" s="1">
        <v>1</v>
      </c>
      <c r="BL1012" s="1"/>
      <c r="BM1012" s="1"/>
      <c r="BN1012" s="1"/>
      <c r="BO1012" s="1"/>
      <c r="BP1012" s="1" t="s">
        <v>2351</v>
      </c>
      <c r="BQ1012" s="1"/>
      <c r="BR1012" s="1"/>
      <c r="BS1012" s="1"/>
      <c r="BT1012" s="1"/>
      <c r="BU1012" s="1"/>
      <c r="BV1012" s="1"/>
      <c r="BW1012" s="1">
        <v>0</v>
      </c>
    </row>
    <row r="1013" spans="1:75" ht="15.75" hidden="1" customHeight="1" x14ac:dyDescent="0.3">
      <c r="A1013" s="2">
        <v>1002</v>
      </c>
      <c r="B1013" s="2">
        <v>1</v>
      </c>
      <c r="C1013" s="2" t="s">
        <v>1392</v>
      </c>
      <c r="D1013" s="1">
        <v>13</v>
      </c>
      <c r="E1013" s="2" t="str">
        <f t="shared" si="857"/>
        <v>13_Myliobatiformes</v>
      </c>
      <c r="F1013" s="2" t="s">
        <v>2338</v>
      </c>
      <c r="G1013" s="2" t="s">
        <v>2351</v>
      </c>
      <c r="H1013" s="2" t="s">
        <v>2438</v>
      </c>
      <c r="I1013" s="2" t="s">
        <v>2452</v>
      </c>
      <c r="J1013" s="2" t="s">
        <v>2453</v>
      </c>
      <c r="K1013" s="19" t="str">
        <f t="shared" si="1006"/>
        <v>Hypanus sabinus</v>
      </c>
      <c r="L1013" s="20">
        <f>VLOOKUP($K1013,GlobSheetPaste!$H$3:$P$1269,2,FALSE)</f>
        <v>60158</v>
      </c>
      <c r="M1013" s="20">
        <f>VLOOKUP($K1013,GlobSheetPaste!$H$3:$P$1269,3,FALSE)</f>
        <v>124445557</v>
      </c>
      <c r="N1013" s="20" t="str">
        <f>VLOOKUP($K1013,GlobSheetPaste!$H$3:$P$1269,4,FALSE)</f>
        <v>published</v>
      </c>
      <c r="O1013" s="20" t="str">
        <f>VLOOKUP($K1013,GlobSheetPaste!$H$3:$P$1269,5,FALSE)</f>
        <v>LC</v>
      </c>
      <c r="P1013" s="20">
        <f>VLOOKUP($K1013,GlobSheetPaste!$H$3:$P$1269,6,FALSE)</f>
        <v>2006</v>
      </c>
      <c r="Q1013" s="20" t="str">
        <f>VLOOKUP($K1013,GlobSheetPaste!$H$3:$P$1269,7,FALSE)</f>
        <v>LC</v>
      </c>
      <c r="R1013" s="20" t="str">
        <f>VLOOKUP($K1013,GlobSheetPaste!$H$3:$P$1269,8,FALSE)</f>
        <v>NA</v>
      </c>
      <c r="S1013" s="20" t="str">
        <f t="shared" si="1125"/>
        <v>NoChange</v>
      </c>
      <c r="T1013" s="20" t="b">
        <f t="shared" si="859"/>
        <v>0</v>
      </c>
      <c r="U1013" s="22">
        <f>VLOOKUP($K1013,GlobSheetPaste!$H$3:$P$1269,9,FALSE)</f>
        <v>43891</v>
      </c>
      <c r="V1013" s="19">
        <v>0</v>
      </c>
      <c r="W1013" s="19">
        <v>25</v>
      </c>
      <c r="X1013" s="2" t="b">
        <f t="shared" ref="X1013:Y1013" si="1131">ISNUMBER(V1013)</f>
        <v>1</v>
      </c>
      <c r="Y1013" s="2" t="b">
        <f t="shared" si="1131"/>
        <v>1</v>
      </c>
      <c r="Z1013" s="2" t="s">
        <v>2046</v>
      </c>
      <c r="AB1013" s="2" t="s">
        <v>83</v>
      </c>
      <c r="AC1013" s="24" t="str">
        <f ca="1">IFERROR(__xludf.DUMMYFUNCTION("SPLIT(AB1013,""_"")"),"Coastal")</f>
        <v>Coastal</v>
      </c>
      <c r="AD1013" s="24"/>
      <c r="AE1013" s="24">
        <f>VLOOKUP(J1013,rangearea210527!$B$2:$C$1159,2,TRUE)</f>
        <v>292362.04389999999</v>
      </c>
      <c r="AF1013" s="26"/>
      <c r="AG1013" s="26">
        <v>45</v>
      </c>
      <c r="AH1013" s="26" t="s">
        <v>2355</v>
      </c>
      <c r="AI1013" s="26" t="s">
        <v>85</v>
      </c>
      <c r="AJ1013" s="1" t="s">
        <v>2342</v>
      </c>
      <c r="AK1013" s="27"/>
      <c r="AL1013" s="26"/>
      <c r="AM1013" s="26">
        <v>0</v>
      </c>
      <c r="AN1013" s="26">
        <v>0</v>
      </c>
      <c r="AO1013" s="29">
        <v>0</v>
      </c>
      <c r="AP1013" s="30"/>
      <c r="AQ1013" s="30"/>
      <c r="AR1013" s="30"/>
      <c r="AS1013" s="1">
        <v>0</v>
      </c>
      <c r="AU1013" s="1"/>
      <c r="AV1013" s="1">
        <v>1</v>
      </c>
      <c r="AW1013" s="1">
        <v>1</v>
      </c>
      <c r="AX1013" s="1">
        <v>1</v>
      </c>
      <c r="AY1013" s="1">
        <v>1</v>
      </c>
      <c r="BA1013" s="1">
        <v>1</v>
      </c>
      <c r="BJ1013" s="1">
        <v>1</v>
      </c>
      <c r="BK1013" s="1">
        <v>1</v>
      </c>
      <c r="BL1013" s="1"/>
      <c r="BM1013" s="1"/>
      <c r="BN1013" s="1"/>
      <c r="BO1013" s="1"/>
      <c r="BP1013" s="1" t="s">
        <v>2351</v>
      </c>
      <c r="BQ1013" s="1"/>
      <c r="BR1013" s="1"/>
      <c r="BS1013" s="1"/>
      <c r="BT1013" s="1"/>
      <c r="BU1013" s="1"/>
      <c r="BV1013" s="1"/>
      <c r="BW1013" s="1">
        <v>0</v>
      </c>
    </row>
    <row r="1014" spans="1:75" ht="15.75" hidden="1" customHeight="1" x14ac:dyDescent="0.3">
      <c r="A1014" s="2">
        <v>1003</v>
      </c>
      <c r="B1014" s="2">
        <v>1</v>
      </c>
      <c r="C1014" s="2" t="s">
        <v>1392</v>
      </c>
      <c r="D1014" s="1">
        <v>13</v>
      </c>
      <c r="E1014" s="2" t="str">
        <f t="shared" si="857"/>
        <v>13_Myliobatiformes</v>
      </c>
      <c r="F1014" s="2" t="s">
        <v>2338</v>
      </c>
      <c r="G1014" s="2" t="s">
        <v>2351</v>
      </c>
      <c r="H1014" s="2" t="s">
        <v>2438</v>
      </c>
      <c r="I1014" s="2" t="s">
        <v>2454</v>
      </c>
      <c r="J1014" s="2" t="s">
        <v>2455</v>
      </c>
      <c r="K1014" s="19" t="str">
        <f t="shared" si="1006"/>
        <v>Hypanus say</v>
      </c>
      <c r="L1014" s="20">
        <f>VLOOKUP($K1014,GlobSheetPaste!$H$3:$P$1269,2,FALSE)</f>
        <v>60159</v>
      </c>
      <c r="M1014" s="20">
        <f>VLOOKUP($K1014,GlobSheetPaste!$H$3:$P$1269,3,FALSE)</f>
        <v>3090316</v>
      </c>
      <c r="N1014" s="20" t="str">
        <f>VLOOKUP($K1014,GlobSheetPaste!$H$3:$P$1269,4,FALSE)</f>
        <v>published</v>
      </c>
      <c r="O1014" s="20" t="str">
        <f>VLOOKUP($K1014,GlobSheetPaste!$H$3:$P$1269,5,FALSE)</f>
        <v>LC</v>
      </c>
      <c r="P1014" s="20">
        <f>VLOOKUP($K1014,GlobSheetPaste!$H$3:$P$1269,6,FALSE)</f>
        <v>2006</v>
      </c>
      <c r="Q1014" s="20" t="str">
        <f>VLOOKUP($K1014,GlobSheetPaste!$H$3:$P$1269,7,FALSE)</f>
        <v>NT</v>
      </c>
      <c r="R1014" s="20" t="str">
        <f>VLOOKUP($K1014,GlobSheetPaste!$H$3:$P$1269,8,FALSE)</f>
        <v>A2d</v>
      </c>
      <c r="S1014" s="20" t="str">
        <f t="shared" si="1125"/>
        <v>non-genuine change</v>
      </c>
      <c r="T1014" s="20" t="b">
        <f t="shared" si="859"/>
        <v>0</v>
      </c>
      <c r="U1014" s="22">
        <f>VLOOKUP($K1014,GlobSheetPaste!$H$3:$P$1269,9,FALSE)</f>
        <v>43891</v>
      </c>
      <c r="V1014" s="19">
        <v>0</v>
      </c>
      <c r="W1014" s="19">
        <v>40</v>
      </c>
      <c r="X1014" s="2" t="b">
        <f t="shared" ref="X1014:Y1014" si="1132">ISNUMBER(V1014)</f>
        <v>1</v>
      </c>
      <c r="Y1014" s="2" t="b">
        <f t="shared" si="1132"/>
        <v>1</v>
      </c>
      <c r="Z1014" s="2" t="s">
        <v>2046</v>
      </c>
      <c r="AB1014" s="2" t="s">
        <v>83</v>
      </c>
      <c r="AC1014" s="24" t="str">
        <f ca="1">IFERROR(__xludf.DUMMYFUNCTION("SPLIT(AB1014,""_"")"),"Coastal")</f>
        <v>Coastal</v>
      </c>
      <c r="AD1014" s="24"/>
      <c r="AE1014" s="24">
        <f>VLOOKUP(J1014,rangearea210527!$B$2:$C$1159,2,TRUE)</f>
        <v>1182021.297</v>
      </c>
      <c r="AF1014" s="26"/>
      <c r="AG1014" s="26">
        <v>78</v>
      </c>
      <c r="AH1014" s="26" t="s">
        <v>2355</v>
      </c>
      <c r="AI1014" s="47" t="s">
        <v>98</v>
      </c>
      <c r="AJ1014" s="1" t="s">
        <v>2345</v>
      </c>
      <c r="AK1014" s="27"/>
      <c r="AL1014" s="26">
        <v>10.5</v>
      </c>
      <c r="AM1014" s="26">
        <v>0</v>
      </c>
      <c r="AN1014" s="26">
        <v>0</v>
      </c>
      <c r="AO1014" s="29">
        <v>0</v>
      </c>
      <c r="AP1014" s="30"/>
      <c r="AQ1014" s="30"/>
      <c r="AR1014" s="30"/>
      <c r="AS1014" s="1">
        <v>0</v>
      </c>
      <c r="AT1014" s="1">
        <v>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BA1014" s="1">
        <v>1</v>
      </c>
      <c r="BJ1014" s="1">
        <v>1</v>
      </c>
      <c r="BK1014" s="1">
        <v>1</v>
      </c>
      <c r="BL1014" s="1"/>
      <c r="BM1014" s="1"/>
      <c r="BN1014" s="1"/>
      <c r="BO1014" s="1"/>
      <c r="BP1014" s="1" t="s">
        <v>2351</v>
      </c>
      <c r="BQ1014" s="1"/>
      <c r="BR1014" s="1"/>
      <c r="BS1014" s="1"/>
      <c r="BT1014" s="1"/>
      <c r="BU1014" s="1"/>
      <c r="BV1014" s="1"/>
      <c r="BW1014" s="1">
        <v>0</v>
      </c>
    </row>
    <row r="1015" spans="1:75" ht="15.75" hidden="1" customHeight="1" x14ac:dyDescent="0.3">
      <c r="A1015" s="2">
        <v>1004</v>
      </c>
      <c r="B1015" s="2">
        <v>1</v>
      </c>
      <c r="C1015" s="2" t="s">
        <v>1392</v>
      </c>
      <c r="D1015" s="1">
        <v>13</v>
      </c>
      <c r="E1015" s="2" t="str">
        <f t="shared" si="857"/>
        <v>13_Myliobatiformes</v>
      </c>
      <c r="F1015" s="2" t="s">
        <v>2338</v>
      </c>
      <c r="G1015" s="2" t="s">
        <v>2351</v>
      </c>
      <c r="H1015" s="2" t="s">
        <v>2456</v>
      </c>
      <c r="I1015" s="2" t="s">
        <v>2457</v>
      </c>
      <c r="J1015" s="2" t="s">
        <v>2458</v>
      </c>
      <c r="K1015" s="19" t="str">
        <f t="shared" si="1006"/>
        <v>Maculabatis ambigua</v>
      </c>
      <c r="L1015" s="20">
        <f>VLOOKUP($K1015,GlobSheetPaste!$H$3:$P$1269,2,FALSE)</f>
        <v>107605014</v>
      </c>
      <c r="M1015" s="20">
        <f>VLOOKUP($K1015,GlobSheetPaste!$H$3:$P$1269,3,FALSE)</f>
        <v>139653368</v>
      </c>
      <c r="N1015" s="20" t="str">
        <f>VLOOKUP($K1015,GlobSheetPaste!$H$3:$P$1269,4,FALSE)</f>
        <v>published</v>
      </c>
      <c r="O1015" s="20" t="str">
        <f>VLOOKUP($K1015,GlobSheetPaste!$H$3:$P$1269,5,FALSE)</f>
        <v>NE</v>
      </c>
      <c r="P1015" s="20" t="str">
        <f>VLOOKUP($K1015,GlobSheetPaste!$H$3:$P$1269,6,FALSE)</f>
        <v>NA</v>
      </c>
      <c r="Q1015" s="20" t="str">
        <f>VLOOKUP($K1015,GlobSheetPaste!$H$3:$P$1269,7,FALSE)</f>
        <v>NT</v>
      </c>
      <c r="R1015" s="20" t="str">
        <f>VLOOKUP($K1015,GlobSheetPaste!$H$3:$P$1269,8,FALSE)</f>
        <v>A2d</v>
      </c>
      <c r="S1015" s="1" t="s">
        <v>117</v>
      </c>
      <c r="T1015" s="20" t="b">
        <f t="shared" si="859"/>
        <v>0</v>
      </c>
      <c r="U1015" s="20">
        <f>VLOOKUP($K1015,GlobSheetPaste!$H$3:$P$1269,9,FALSE)</f>
        <v>2018</v>
      </c>
      <c r="V1015" s="19">
        <v>0</v>
      </c>
      <c r="W1015" s="19">
        <v>100</v>
      </c>
      <c r="X1015" s="2" t="b">
        <f t="shared" ref="X1015:Y1015" si="1133">ISNUMBER(V1015)</f>
        <v>1</v>
      </c>
      <c r="Y1015" s="2" t="b">
        <f t="shared" si="1133"/>
        <v>1</v>
      </c>
      <c r="Z1015" s="2" t="s">
        <v>2046</v>
      </c>
      <c r="AB1015" s="2" t="s">
        <v>83</v>
      </c>
      <c r="AC1015" s="24" t="str">
        <f ca="1">IFERROR(__xludf.DUMMYFUNCTION("SPLIT(AB1015,""_"")"),"Coastal")</f>
        <v>Coastal</v>
      </c>
      <c r="AD1015" s="24"/>
      <c r="AE1015" s="24">
        <f>VLOOKUP(J1015,rangearea210527!$B$2:$C$1159,2,TRUE)</f>
        <v>182078.96549999999</v>
      </c>
      <c r="AF1015" s="31"/>
      <c r="AG1015" s="31">
        <v>90</v>
      </c>
      <c r="AH1015" s="26" t="s">
        <v>2355</v>
      </c>
      <c r="AI1015" s="47" t="s">
        <v>98</v>
      </c>
      <c r="AJ1015" s="1" t="s">
        <v>2345</v>
      </c>
      <c r="AK1015" s="32"/>
      <c r="AL1015" s="31">
        <v>9.5</v>
      </c>
      <c r="AM1015" s="26">
        <v>0</v>
      </c>
      <c r="AN1015" s="26">
        <v>0</v>
      </c>
      <c r="AO1015" s="29">
        <v>1</v>
      </c>
      <c r="AP1015" s="30"/>
      <c r="AQ1015" s="30"/>
      <c r="AR1015" s="30"/>
      <c r="AS1015" s="1">
        <v>0</v>
      </c>
      <c r="AU1015" s="1"/>
      <c r="AV1015" s="1"/>
      <c r="AW1015" s="1">
        <v>1</v>
      </c>
      <c r="AX1015" s="1">
        <v>1</v>
      </c>
      <c r="AY1015" s="1">
        <v>1</v>
      </c>
      <c r="BA1015" s="1">
        <v>1</v>
      </c>
      <c r="BJ1015" s="1">
        <v>1</v>
      </c>
      <c r="BK1015" s="1">
        <v>1</v>
      </c>
      <c r="BL1015" s="1"/>
      <c r="BM1015" s="1"/>
      <c r="BN1015" s="1"/>
      <c r="BO1015" s="1"/>
      <c r="BP1015" s="1" t="s">
        <v>2351</v>
      </c>
      <c r="BQ1015" s="1"/>
      <c r="BR1015" s="1"/>
      <c r="BS1015" s="1"/>
      <c r="BT1015" s="1"/>
      <c r="BU1015" s="1"/>
      <c r="BV1015" s="1"/>
      <c r="BW1015" s="1">
        <v>0</v>
      </c>
    </row>
    <row r="1016" spans="1:75" ht="15.75" hidden="1" customHeight="1" x14ac:dyDescent="0.3">
      <c r="A1016" s="2">
        <v>1005</v>
      </c>
      <c r="B1016" s="2">
        <v>1</v>
      </c>
      <c r="C1016" s="2" t="s">
        <v>1392</v>
      </c>
      <c r="D1016" s="1">
        <v>13</v>
      </c>
      <c r="E1016" s="2" t="str">
        <f t="shared" si="857"/>
        <v>13_Myliobatiformes</v>
      </c>
      <c r="F1016" s="2" t="s">
        <v>2338</v>
      </c>
      <c r="G1016" s="2" t="s">
        <v>2351</v>
      </c>
      <c r="H1016" s="2" t="s">
        <v>2456</v>
      </c>
      <c r="I1016" s="2" t="s">
        <v>2459</v>
      </c>
      <c r="J1016" s="2" t="s">
        <v>2460</v>
      </c>
      <c r="K1016" s="19" t="str">
        <f t="shared" si="1006"/>
        <v>Maculabatis arabica</v>
      </c>
      <c r="L1016" s="20">
        <f>VLOOKUP($K1016,GlobSheetPaste!$H$3:$P$1269,2,FALSE)</f>
        <v>107604987</v>
      </c>
      <c r="M1016" s="20">
        <f>VLOOKUP($K1016,GlobSheetPaste!$H$3:$P$1269,3,FALSE)</f>
        <v>109922508</v>
      </c>
      <c r="N1016" s="20" t="str">
        <f>VLOOKUP($K1016,GlobSheetPaste!$H$3:$P$1269,4,FALSE)</f>
        <v>published</v>
      </c>
      <c r="O1016" s="20" t="str">
        <f>VLOOKUP($K1016,GlobSheetPaste!$H$3:$P$1269,5,FALSE)</f>
        <v>NE</v>
      </c>
      <c r="P1016" s="20" t="str">
        <f>VLOOKUP($K1016,GlobSheetPaste!$H$3:$P$1269,6,FALSE)</f>
        <v>NA</v>
      </c>
      <c r="Q1016" s="20" t="str">
        <f>VLOOKUP($K1016,GlobSheetPaste!$H$3:$P$1269,7,FALSE)</f>
        <v>CR</v>
      </c>
      <c r="R1016" s="20" t="str">
        <f>VLOOKUP($K1016,GlobSheetPaste!$H$3:$P$1269,8,FALSE)</f>
        <v>A2d+3d</v>
      </c>
      <c r="S1016" s="1" t="s">
        <v>117</v>
      </c>
      <c r="T1016" s="20" t="b">
        <f t="shared" si="859"/>
        <v>0</v>
      </c>
      <c r="U1016" s="20">
        <f>VLOOKUP($K1016,GlobSheetPaste!$H$3:$P$1269,9,FALSE)</f>
        <v>2017</v>
      </c>
      <c r="V1016" s="19">
        <v>0</v>
      </c>
      <c r="W1016" s="19">
        <v>100</v>
      </c>
      <c r="X1016" s="2" t="b">
        <f t="shared" ref="X1016:Y1016" si="1134">ISNUMBER(V1016)</f>
        <v>1</v>
      </c>
      <c r="Y1016" s="2" t="b">
        <f t="shared" si="1134"/>
        <v>1</v>
      </c>
      <c r="Z1016" s="2" t="s">
        <v>2046</v>
      </c>
      <c r="AB1016" s="2" t="s">
        <v>83</v>
      </c>
      <c r="AC1016" s="24" t="str">
        <f ca="1">IFERROR(__xludf.DUMMYFUNCTION("SPLIT(AB1016,""_"")"),"Coastal")</f>
        <v>Coastal</v>
      </c>
      <c r="AD1016" s="24"/>
      <c r="AE1016" s="24">
        <f>VLOOKUP(J1016,rangearea210527!$B$2:$C$1159,2,TRUE)</f>
        <v>231698.08730000001</v>
      </c>
      <c r="AF1016" s="26"/>
      <c r="AG1016" s="26">
        <v>61</v>
      </c>
      <c r="AH1016" s="26" t="s">
        <v>2355</v>
      </c>
      <c r="AI1016" s="47" t="s">
        <v>98</v>
      </c>
      <c r="AJ1016" s="1" t="s">
        <v>2345</v>
      </c>
      <c r="AK1016" s="27"/>
      <c r="AL1016" s="26">
        <v>10</v>
      </c>
      <c r="AM1016" s="26">
        <v>0</v>
      </c>
      <c r="AN1016" s="26">
        <v>0</v>
      </c>
      <c r="AO1016" s="29">
        <v>0</v>
      </c>
      <c r="AP1016" s="30"/>
      <c r="AQ1016" s="30"/>
      <c r="AR1016" s="30"/>
      <c r="AS1016" s="1">
        <v>0</v>
      </c>
      <c r="AU1016" s="1"/>
      <c r="AV1016" s="1"/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B1016" s="1">
        <v>1</v>
      </c>
      <c r="BJ1016" s="1">
        <v>1</v>
      </c>
      <c r="BK1016" s="1">
        <v>1</v>
      </c>
      <c r="BL1016" s="1"/>
      <c r="BM1016" s="1"/>
      <c r="BN1016" s="1"/>
      <c r="BO1016" s="1"/>
      <c r="BP1016" s="1" t="s">
        <v>2351</v>
      </c>
      <c r="BQ1016" s="1"/>
      <c r="BR1016" s="1"/>
      <c r="BS1016" s="1"/>
      <c r="BT1016" s="1"/>
      <c r="BU1016" s="1"/>
      <c r="BV1016" s="1"/>
      <c r="BW1016" s="1">
        <v>0</v>
      </c>
    </row>
    <row r="1017" spans="1:75" ht="15.75" hidden="1" customHeight="1" x14ac:dyDescent="0.3">
      <c r="A1017" s="2">
        <v>1006</v>
      </c>
      <c r="B1017" s="2">
        <v>1</v>
      </c>
      <c r="C1017" s="2" t="s">
        <v>1392</v>
      </c>
      <c r="D1017" s="1">
        <v>13</v>
      </c>
      <c r="E1017" s="2" t="str">
        <f t="shared" si="857"/>
        <v>13_Myliobatiformes</v>
      </c>
      <c r="F1017" s="2" t="s">
        <v>2338</v>
      </c>
      <c r="G1017" s="2" t="s">
        <v>2351</v>
      </c>
      <c r="H1017" s="2" t="s">
        <v>2456</v>
      </c>
      <c r="I1017" s="2" t="s">
        <v>2461</v>
      </c>
      <c r="J1017" s="2" t="s">
        <v>2462</v>
      </c>
      <c r="K1017" s="19" t="str">
        <f t="shared" si="1006"/>
        <v>Maculabatis astra</v>
      </c>
      <c r="L1017" s="20">
        <f>VLOOKUP($K1017,GlobSheetPaste!$H$3:$P$1269,2,FALSE)</f>
        <v>195455</v>
      </c>
      <c r="M1017" s="20">
        <f>VLOOKUP($K1017,GlobSheetPaste!$H$3:$P$1269,3,FALSE)</f>
        <v>104184896</v>
      </c>
      <c r="N1017" s="20" t="str">
        <f>VLOOKUP($K1017,GlobSheetPaste!$H$3:$P$1269,4,FALSE)</f>
        <v>published</v>
      </c>
      <c r="O1017" s="20" t="str">
        <f>VLOOKUP($K1017,GlobSheetPaste!$H$3:$P$1269,5,FALSE)</f>
        <v>LC</v>
      </c>
      <c r="P1017" s="20">
        <f>VLOOKUP($K1017,GlobSheetPaste!$H$3:$P$1269,6,FALSE)</f>
        <v>2010</v>
      </c>
      <c r="Q1017" s="20" t="str">
        <f>VLOOKUP($K1017,GlobSheetPaste!$H$3:$P$1269,7,FALSE)</f>
        <v>LC</v>
      </c>
      <c r="R1017" s="20" t="str">
        <f>VLOOKUP($K1017,GlobSheetPaste!$H$3:$P$1269,8,FALSE)</f>
        <v>NA</v>
      </c>
      <c r="S1017" s="20" t="str">
        <f>IF(O1017=Q1017,"NoChange","non-genuine change")</f>
        <v>NoChange</v>
      </c>
      <c r="T1017" s="20" t="b">
        <f t="shared" si="859"/>
        <v>0</v>
      </c>
      <c r="U1017" s="20">
        <f>VLOOKUP($K1017,GlobSheetPaste!$H$3:$P$1269,9,FALSE)</f>
        <v>2015</v>
      </c>
      <c r="V1017" s="19">
        <v>1</v>
      </c>
      <c r="W1017" s="19">
        <v>141</v>
      </c>
      <c r="X1017" s="2" t="b">
        <f t="shared" ref="X1017:Y1017" si="1135">ISNUMBER(V1017)</f>
        <v>1</v>
      </c>
      <c r="Y1017" s="2" t="b">
        <f t="shared" si="1135"/>
        <v>1</v>
      </c>
      <c r="Z1017" s="2" t="s">
        <v>2463</v>
      </c>
      <c r="AB1017" s="2" t="s">
        <v>83</v>
      </c>
      <c r="AC1017" s="24" t="str">
        <f ca="1">IFERROR(__xludf.DUMMYFUNCTION("SPLIT(AB1017,""_"")"),"Coastal")</f>
        <v>Coastal</v>
      </c>
      <c r="AD1017" s="24"/>
      <c r="AE1017" s="24">
        <f>VLOOKUP(J1017,rangearea210527!$B$2:$C$1159,2,TRUE)</f>
        <v>1873953.611</v>
      </c>
      <c r="AF1017" s="26"/>
      <c r="AG1017" s="26">
        <v>180</v>
      </c>
      <c r="AH1017" s="26" t="s">
        <v>2355</v>
      </c>
      <c r="AI1017" s="47" t="s">
        <v>91</v>
      </c>
      <c r="AJ1017" s="1" t="s">
        <v>2350</v>
      </c>
      <c r="AK1017" s="27"/>
      <c r="AL1017" s="26">
        <v>19.5</v>
      </c>
      <c r="AM1017" s="26">
        <v>0</v>
      </c>
      <c r="AN1017" s="26">
        <v>0</v>
      </c>
      <c r="AO1017" s="29">
        <v>0</v>
      </c>
      <c r="AP1017" s="30"/>
      <c r="AQ1017" s="30"/>
      <c r="AR1017" s="30"/>
      <c r="AS1017" s="1">
        <v>1</v>
      </c>
      <c r="AU1017" s="1"/>
      <c r="AV1017" s="1"/>
      <c r="AW1017" s="1">
        <v>1</v>
      </c>
      <c r="AX1017" s="1">
        <v>1</v>
      </c>
      <c r="AY1017" s="1">
        <v>1</v>
      </c>
      <c r="BA1017" s="1">
        <v>1</v>
      </c>
      <c r="BJ1017" s="1">
        <v>1</v>
      </c>
      <c r="BK1017" s="1">
        <v>1</v>
      </c>
      <c r="BL1017" s="1"/>
      <c r="BM1017" s="1"/>
      <c r="BN1017" s="1"/>
      <c r="BO1017" s="1"/>
      <c r="BP1017" s="1" t="s">
        <v>2351</v>
      </c>
      <c r="BQ1017" s="1"/>
      <c r="BR1017" s="1"/>
      <c r="BS1017" s="1"/>
      <c r="BT1017" s="1"/>
      <c r="BU1017" s="1"/>
      <c r="BV1017" s="1"/>
      <c r="BW1017" s="1">
        <v>0</v>
      </c>
    </row>
    <row r="1018" spans="1:75" ht="15.75" hidden="1" customHeight="1" x14ac:dyDescent="0.3">
      <c r="A1018" s="2">
        <v>1007</v>
      </c>
      <c r="B1018" s="2">
        <v>1</v>
      </c>
      <c r="C1018" s="2" t="s">
        <v>1392</v>
      </c>
      <c r="D1018" s="1">
        <v>13</v>
      </c>
      <c r="E1018" s="2" t="str">
        <f t="shared" si="857"/>
        <v>13_Myliobatiformes</v>
      </c>
      <c r="F1018" s="2" t="s">
        <v>2338</v>
      </c>
      <c r="G1018" s="2" t="s">
        <v>2351</v>
      </c>
      <c r="H1018" s="2" t="s">
        <v>2456</v>
      </c>
      <c r="I1018" s="2" t="s">
        <v>2464</v>
      </c>
      <c r="J1018" s="2" t="s">
        <v>2465</v>
      </c>
      <c r="K1018" s="19" t="str">
        <f t="shared" si="1006"/>
        <v>Maculabatis bineeshi</v>
      </c>
      <c r="L1018" s="20">
        <f>VLOOKUP($K1018,GlobSheetPaste!$H$3:$P$1269,2,FALSE)</f>
        <v>107605000</v>
      </c>
      <c r="M1018" s="20">
        <f>VLOOKUP($K1018,GlobSheetPaste!$H$3:$P$1269,3,FALSE)</f>
        <v>175219173</v>
      </c>
      <c r="N1018" s="20" t="str">
        <f>VLOOKUP($K1018,GlobSheetPaste!$H$3:$P$1269,4,FALSE)</f>
        <v>submitted</v>
      </c>
      <c r="O1018" s="20" t="str">
        <f>VLOOKUP($K1018,GlobSheetPaste!$H$3:$P$1269,5,FALSE)</f>
        <v>NE</v>
      </c>
      <c r="P1018" s="20" t="str">
        <f>VLOOKUP($K1018,GlobSheetPaste!$H$3:$P$1269,6,FALSE)</f>
        <v>NA</v>
      </c>
      <c r="Q1018" s="20" t="str">
        <f>VLOOKUP($K1018,GlobSheetPaste!$H$3:$P$1269,7,FALSE)</f>
        <v>CR</v>
      </c>
      <c r="R1018" s="20" t="str">
        <f>VLOOKUP($K1018,GlobSheetPaste!$H$3:$P$1269,8,FALSE)</f>
        <v>A2cd</v>
      </c>
      <c r="S1018" s="1" t="s">
        <v>117</v>
      </c>
      <c r="T1018" s="20" t="b">
        <f t="shared" si="859"/>
        <v>0</v>
      </c>
      <c r="U1018" s="20" t="str">
        <f>VLOOKUP($K1018,GlobSheetPaste!$H$3:$P$1269,9,FALSE)</f>
        <v>Submitted 201113</v>
      </c>
      <c r="V1018" s="19">
        <v>0</v>
      </c>
      <c r="W1018" s="19">
        <v>100</v>
      </c>
      <c r="X1018" s="2" t="b">
        <f t="shared" ref="X1018:Y1018" si="1136">ISNUMBER(V1018)</f>
        <v>1</v>
      </c>
      <c r="Y1018" s="2" t="b">
        <f t="shared" si="1136"/>
        <v>1</v>
      </c>
      <c r="Z1018" s="2" t="s">
        <v>1400</v>
      </c>
      <c r="AB1018" s="2" t="s">
        <v>83</v>
      </c>
      <c r="AC1018" s="24" t="str">
        <f ca="1">IFERROR(__xludf.DUMMYFUNCTION("SPLIT(AB1018,""_"")"),"Coastal")</f>
        <v>Coastal</v>
      </c>
      <c r="AD1018" s="24"/>
      <c r="AE1018" s="24">
        <f>VLOOKUP(J1018,rangearea210527!$B$2:$C$1159,2,TRUE)</f>
        <v>149547.54490000001</v>
      </c>
      <c r="AF1018" s="26"/>
      <c r="AG1018" s="26">
        <v>66</v>
      </c>
      <c r="AH1018" s="26" t="s">
        <v>2355</v>
      </c>
      <c r="AI1018" s="47" t="s">
        <v>98</v>
      </c>
      <c r="AJ1018" s="1" t="s">
        <v>2345</v>
      </c>
      <c r="AK1018" s="27"/>
      <c r="AL1018" s="26">
        <v>15</v>
      </c>
      <c r="AM1018" s="26">
        <v>0</v>
      </c>
      <c r="AN1018" s="26">
        <v>0</v>
      </c>
      <c r="AO1018" s="29">
        <v>0</v>
      </c>
      <c r="AP1018" s="30"/>
      <c r="AQ1018" s="30"/>
      <c r="AR1018" s="30"/>
      <c r="AS1018" s="1">
        <v>1</v>
      </c>
      <c r="AU1018" s="1"/>
      <c r="AV1018" s="1"/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B1018" s="1">
        <v>1</v>
      </c>
      <c r="BJ1018" s="1">
        <v>1</v>
      </c>
      <c r="BK1018" s="1">
        <v>1</v>
      </c>
      <c r="BL1018" s="1"/>
      <c r="BM1018" s="1"/>
      <c r="BN1018" s="1"/>
      <c r="BO1018" s="1"/>
      <c r="BP1018" s="1" t="s">
        <v>2351</v>
      </c>
      <c r="BQ1018" s="1"/>
      <c r="BR1018" s="1"/>
      <c r="BS1018" s="1"/>
      <c r="BT1018" s="1"/>
      <c r="BU1018" s="1"/>
      <c r="BV1018" s="1"/>
      <c r="BW1018" s="1">
        <v>0</v>
      </c>
    </row>
    <row r="1019" spans="1:75" ht="15.75" hidden="1" customHeight="1" x14ac:dyDescent="0.3">
      <c r="A1019" s="2">
        <v>1008</v>
      </c>
      <c r="B1019" s="2">
        <v>1</v>
      </c>
      <c r="C1019" s="2" t="s">
        <v>1392</v>
      </c>
      <c r="D1019" s="1">
        <v>13</v>
      </c>
      <c r="E1019" s="2" t="str">
        <f t="shared" si="857"/>
        <v>13_Myliobatiformes</v>
      </c>
      <c r="F1019" s="2" t="s">
        <v>2338</v>
      </c>
      <c r="G1019" s="2" t="s">
        <v>2351</v>
      </c>
      <c r="H1019" s="2" t="s">
        <v>2456</v>
      </c>
      <c r="I1019" s="2" t="s">
        <v>2466</v>
      </c>
      <c r="J1019" s="2" t="s">
        <v>2467</v>
      </c>
      <c r="K1019" s="19" t="str">
        <f t="shared" si="1006"/>
        <v>Maculabatis gerrardi</v>
      </c>
      <c r="L1019" s="20">
        <f>VLOOKUP($K1019,GlobSheetPaste!$H$3:$P$1269,2,FALSE)</f>
        <v>161566</v>
      </c>
      <c r="M1019" s="20">
        <f>VLOOKUP($K1019,GlobSheetPaste!$H$3:$P$1269,3,FALSE)</f>
        <v>175219648</v>
      </c>
      <c r="N1019" s="20" t="str">
        <f>VLOOKUP($K1019,GlobSheetPaste!$H$3:$P$1269,4,FALSE)</f>
        <v>published</v>
      </c>
      <c r="O1019" s="20" t="str">
        <f>VLOOKUP($K1019,GlobSheetPaste!$H$3:$P$1269,5,FALSE)</f>
        <v>VU</v>
      </c>
      <c r="P1019" s="20">
        <f>VLOOKUP($K1019,GlobSheetPaste!$H$3:$P$1269,6,FALSE)</f>
        <v>2004</v>
      </c>
      <c r="Q1019" s="20" t="str">
        <f>VLOOKUP($K1019,GlobSheetPaste!$H$3:$P$1269,7,FALSE)</f>
        <v>EN</v>
      </c>
      <c r="R1019" s="20" t="str">
        <f>VLOOKUP($K1019,GlobSheetPaste!$H$3:$P$1269,8,FALSE)</f>
        <v>A2cd</v>
      </c>
      <c r="S1019" s="20" t="str">
        <f>IF(O1019=Q1019,"NoChange","non-genuine change")</f>
        <v>non-genuine change</v>
      </c>
      <c r="T1019" s="20" t="b">
        <f t="shared" si="859"/>
        <v>0</v>
      </c>
      <c r="U1019" s="22">
        <f>VLOOKUP($K1019,GlobSheetPaste!$H$3:$P$1269,9,FALSE)</f>
        <v>43891</v>
      </c>
      <c r="V1019" s="19">
        <v>0</v>
      </c>
      <c r="W1019" s="19">
        <v>75</v>
      </c>
      <c r="X1019" s="2" t="b">
        <f t="shared" ref="X1019:Y1019" si="1137">ISNUMBER(V1019)</f>
        <v>1</v>
      </c>
      <c r="Y1019" s="2" t="b">
        <f t="shared" si="1137"/>
        <v>1</v>
      </c>
      <c r="Z1019" s="2" t="s">
        <v>2468</v>
      </c>
      <c r="AB1019" s="2" t="s">
        <v>83</v>
      </c>
      <c r="AC1019" s="24" t="str">
        <f ca="1">IFERROR(__xludf.DUMMYFUNCTION("SPLIT(AB1019,""_"")"),"Coastal")</f>
        <v>Coastal</v>
      </c>
      <c r="AD1019" s="24"/>
      <c r="AE1019" s="24">
        <f>VLOOKUP(J1019,rangearea210527!$B$2:$C$1159,2,TRUE)</f>
        <v>2314033.8330000001</v>
      </c>
      <c r="AF1019" s="26"/>
      <c r="AG1019" s="26">
        <v>116</v>
      </c>
      <c r="AH1019" s="26" t="s">
        <v>2355</v>
      </c>
      <c r="AI1019" s="47" t="s">
        <v>98</v>
      </c>
      <c r="AJ1019" s="1" t="s">
        <v>2345</v>
      </c>
      <c r="AK1019" s="27"/>
      <c r="AL1019" s="26">
        <v>25</v>
      </c>
      <c r="AM1019" s="26">
        <v>0</v>
      </c>
      <c r="AN1019" s="26">
        <v>0</v>
      </c>
      <c r="AO1019" s="29">
        <v>0</v>
      </c>
      <c r="AP1019" s="30"/>
      <c r="AQ1019" s="30"/>
      <c r="AR1019" s="30"/>
      <c r="AS1019" s="1">
        <v>1</v>
      </c>
      <c r="AU1019" s="1"/>
      <c r="AV1019" s="1"/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B1019" s="1">
        <v>1</v>
      </c>
      <c r="BJ1019" s="1">
        <v>1</v>
      </c>
      <c r="BK1019" s="1">
        <v>1</v>
      </c>
      <c r="BL1019" s="1"/>
      <c r="BM1019" s="1"/>
      <c r="BN1019" s="1"/>
      <c r="BO1019" s="1"/>
      <c r="BP1019" s="1" t="s">
        <v>2351</v>
      </c>
      <c r="BQ1019" s="1"/>
      <c r="BR1019" s="1"/>
      <c r="BS1019" s="1"/>
      <c r="BT1019" s="1"/>
      <c r="BU1019" s="1"/>
      <c r="BV1019" s="1"/>
      <c r="BW1019" s="1">
        <v>0</v>
      </c>
    </row>
    <row r="1020" spans="1:75" ht="15.75" hidden="1" customHeight="1" x14ac:dyDescent="0.3">
      <c r="A1020" s="2">
        <v>1009</v>
      </c>
      <c r="B1020" s="2">
        <v>1</v>
      </c>
      <c r="C1020" s="2" t="s">
        <v>1392</v>
      </c>
      <c r="D1020" s="1">
        <v>13</v>
      </c>
      <c r="E1020" s="2" t="str">
        <f t="shared" si="857"/>
        <v>13_Myliobatiformes</v>
      </c>
      <c r="F1020" s="2" t="s">
        <v>2338</v>
      </c>
      <c r="G1020" s="2" t="s">
        <v>2351</v>
      </c>
      <c r="H1020" s="2" t="s">
        <v>2456</v>
      </c>
      <c r="I1020" s="2" t="s">
        <v>2469</v>
      </c>
      <c r="J1020" s="2" t="s">
        <v>2470</v>
      </c>
      <c r="K1020" s="19" t="str">
        <f t="shared" si="1006"/>
        <v>Maculabatis macrura</v>
      </c>
      <c r="L1020" s="20">
        <f>VLOOKUP($K1020,GlobSheetPaste!$H$3:$P$1269,2,FALSE)</f>
        <v>104188627</v>
      </c>
      <c r="M1020" s="20">
        <f>VLOOKUP($K1020,GlobSheetPaste!$H$3:$P$1269,3,FALSE)</f>
        <v>104189052</v>
      </c>
      <c r="N1020" s="20" t="str">
        <f>VLOOKUP($K1020,GlobSheetPaste!$H$3:$P$1269,4,FALSE)</f>
        <v>published</v>
      </c>
      <c r="O1020" s="20" t="str">
        <f>VLOOKUP($K1020,GlobSheetPaste!$H$3:$P$1269,5,FALSE)</f>
        <v>NE</v>
      </c>
      <c r="P1020" s="20" t="str">
        <f>VLOOKUP($K1020,GlobSheetPaste!$H$3:$P$1269,6,FALSE)</f>
        <v>NA</v>
      </c>
      <c r="Q1020" s="20" t="str">
        <f>VLOOKUP($K1020,GlobSheetPaste!$H$3:$P$1269,7,FALSE)</f>
        <v>EN</v>
      </c>
      <c r="R1020" s="20" t="str">
        <f>VLOOKUP($K1020,GlobSheetPaste!$H$3:$P$1269,8,FALSE)</f>
        <v>A2d</v>
      </c>
      <c r="S1020" s="1" t="s">
        <v>117</v>
      </c>
      <c r="T1020" s="20" t="b">
        <f t="shared" si="859"/>
        <v>0</v>
      </c>
      <c r="U1020" s="22">
        <f>VLOOKUP($K1020,GlobSheetPaste!$H$3:$P$1269,9,FALSE)</f>
        <v>43891</v>
      </c>
      <c r="V1020" s="19">
        <v>0</v>
      </c>
      <c r="W1020" s="19">
        <v>60</v>
      </c>
      <c r="X1020" s="2" t="b">
        <f t="shared" ref="X1020:Y1020" si="1138">ISNUMBER(V1020)</f>
        <v>1</v>
      </c>
      <c r="Y1020" s="2" t="b">
        <f t="shared" si="1138"/>
        <v>1</v>
      </c>
      <c r="Z1020" s="2" t="s">
        <v>2046</v>
      </c>
      <c r="AB1020" s="2" t="s">
        <v>83</v>
      </c>
      <c r="AC1020" s="24" t="str">
        <f ca="1">IFERROR(__xludf.DUMMYFUNCTION("SPLIT(AB1020,""_"")"),"Coastal")</f>
        <v>Coastal</v>
      </c>
      <c r="AD1020" s="24"/>
      <c r="AE1020" s="24">
        <f>VLOOKUP(J1020,rangearea210527!$B$2:$C$1159,2,TRUE)</f>
        <v>2009744.4650000001</v>
      </c>
      <c r="AF1020" s="26"/>
      <c r="AG1020" s="26">
        <v>85</v>
      </c>
      <c r="AH1020" s="26" t="s">
        <v>2355</v>
      </c>
      <c r="AI1020" s="47" t="s">
        <v>98</v>
      </c>
      <c r="AJ1020" s="1" t="s">
        <v>2345</v>
      </c>
      <c r="AK1020" s="27"/>
      <c r="AL1020" s="26">
        <v>20</v>
      </c>
      <c r="AM1020" s="26">
        <v>0</v>
      </c>
      <c r="AN1020" s="26">
        <v>0</v>
      </c>
      <c r="AO1020" s="29">
        <v>0</v>
      </c>
      <c r="AP1020" s="30"/>
      <c r="AQ1020" s="30"/>
      <c r="AR1020" s="30"/>
      <c r="AS1020" s="1">
        <v>1</v>
      </c>
      <c r="AU1020" s="1"/>
      <c r="AV1020" s="1"/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B1020" s="1">
        <v>1</v>
      </c>
      <c r="BJ1020" s="1">
        <v>1</v>
      </c>
      <c r="BK1020" s="1">
        <v>1</v>
      </c>
      <c r="BL1020" s="1"/>
      <c r="BM1020" s="1"/>
      <c r="BN1020" s="1"/>
      <c r="BO1020" s="1"/>
      <c r="BP1020" s="1" t="s">
        <v>2351</v>
      </c>
      <c r="BQ1020" s="1"/>
      <c r="BR1020" s="1"/>
      <c r="BS1020" s="1"/>
      <c r="BT1020" s="1"/>
      <c r="BU1020" s="1"/>
      <c r="BV1020" s="1"/>
      <c r="BW1020" s="1">
        <v>0</v>
      </c>
    </row>
    <row r="1021" spans="1:75" ht="15.75" hidden="1" customHeight="1" x14ac:dyDescent="0.3">
      <c r="A1021" s="2">
        <v>1010</v>
      </c>
      <c r="B1021" s="2">
        <v>1</v>
      </c>
      <c r="C1021" s="2" t="s">
        <v>1392</v>
      </c>
      <c r="D1021" s="1">
        <v>13</v>
      </c>
      <c r="E1021" s="2" t="str">
        <f t="shared" si="857"/>
        <v>13_Myliobatiformes</v>
      </c>
      <c r="F1021" s="2" t="s">
        <v>2338</v>
      </c>
      <c r="G1021" s="2" t="s">
        <v>2351</v>
      </c>
      <c r="H1021" s="2" t="s">
        <v>2456</v>
      </c>
      <c r="I1021" s="2" t="s">
        <v>2471</v>
      </c>
      <c r="J1021" s="2" t="s">
        <v>2472</v>
      </c>
      <c r="K1021" s="19" t="str">
        <f t="shared" si="1006"/>
        <v>Maculabatis pastinacoides</v>
      </c>
      <c r="L1021" s="20">
        <f>VLOOKUP($K1021,GlobSheetPaste!$H$3:$P$1269,2,FALSE)</f>
        <v>161540</v>
      </c>
      <c r="M1021" s="20">
        <f>VLOOKUP($K1021,GlobSheetPaste!$H$3:$P$1269,3,FALSE)</f>
        <v>124503092</v>
      </c>
      <c r="N1021" s="20" t="str">
        <f>VLOOKUP($K1021,GlobSheetPaste!$H$3:$P$1269,4,FALSE)</f>
        <v>published</v>
      </c>
      <c r="O1021" s="20" t="str">
        <f>VLOOKUP($K1021,GlobSheetPaste!$H$3:$P$1269,5,FALSE)</f>
        <v>VU</v>
      </c>
      <c r="P1021" s="20">
        <f>VLOOKUP($K1021,GlobSheetPaste!$H$3:$P$1269,6,FALSE)</f>
        <v>2004</v>
      </c>
      <c r="Q1021" s="20" t="str">
        <f>VLOOKUP($K1021,GlobSheetPaste!$H$3:$P$1269,7,FALSE)</f>
        <v>EN</v>
      </c>
      <c r="R1021" s="20" t="str">
        <f>VLOOKUP($K1021,GlobSheetPaste!$H$3:$P$1269,8,FALSE)</f>
        <v>A2d</v>
      </c>
      <c r="S1021" s="20" t="str">
        <f>IF(O1021=Q1021,"NoChange","non-genuine change")</f>
        <v>non-genuine change</v>
      </c>
      <c r="T1021" s="20" t="b">
        <f t="shared" si="859"/>
        <v>0</v>
      </c>
      <c r="U1021" s="22">
        <f>VLOOKUP($K1021,GlobSheetPaste!$H$3:$P$1269,9,FALSE)</f>
        <v>43891</v>
      </c>
      <c r="V1021" s="19">
        <v>0</v>
      </c>
      <c r="W1021" s="19">
        <v>30</v>
      </c>
      <c r="X1021" s="2" t="b">
        <f t="shared" ref="X1021:Y1021" si="1139">ISNUMBER(V1021)</f>
        <v>1</v>
      </c>
      <c r="Y1021" s="2" t="b">
        <f t="shared" si="1139"/>
        <v>1</v>
      </c>
      <c r="Z1021" s="2" t="s">
        <v>2473</v>
      </c>
      <c r="AB1021" s="2" t="s">
        <v>83</v>
      </c>
      <c r="AC1021" s="24" t="str">
        <f ca="1">IFERROR(__xludf.DUMMYFUNCTION("SPLIT(AB1021,""_"")"),"Coastal")</f>
        <v>Coastal</v>
      </c>
      <c r="AD1021" s="24"/>
      <c r="AE1021" s="24">
        <f>VLOOKUP(J1021,rangearea210527!$B$2:$C$1159,2,TRUE)</f>
        <v>1371096.66</v>
      </c>
      <c r="AF1021" s="26"/>
      <c r="AG1021" s="26">
        <v>86</v>
      </c>
      <c r="AH1021" s="26" t="s">
        <v>2355</v>
      </c>
      <c r="AI1021" s="47" t="s">
        <v>98</v>
      </c>
      <c r="AJ1021" s="1" t="s">
        <v>2345</v>
      </c>
      <c r="AK1021" s="27"/>
      <c r="AL1021" s="26">
        <v>20</v>
      </c>
      <c r="AM1021" s="26">
        <v>0</v>
      </c>
      <c r="AN1021" s="26">
        <v>0</v>
      </c>
      <c r="AO1021" s="29">
        <v>0</v>
      </c>
      <c r="AP1021" s="30"/>
      <c r="AQ1021" s="30"/>
      <c r="AR1021" s="30"/>
      <c r="AS1021" s="1">
        <v>1</v>
      </c>
      <c r="AU1021" s="1"/>
      <c r="AV1021" s="1"/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B1021" s="1">
        <v>1</v>
      </c>
      <c r="BJ1021" s="1">
        <v>1</v>
      </c>
      <c r="BK1021" s="1">
        <v>1</v>
      </c>
      <c r="BL1021" s="1"/>
      <c r="BM1021" s="1"/>
      <c r="BN1021" s="1"/>
      <c r="BO1021" s="1"/>
      <c r="BP1021" s="1" t="s">
        <v>2351</v>
      </c>
      <c r="BQ1021" s="1"/>
      <c r="BR1021" s="1"/>
      <c r="BS1021" s="1"/>
      <c r="BT1021" s="1"/>
      <c r="BU1021" s="1"/>
      <c r="BV1021" s="1"/>
      <c r="BW1021" s="1">
        <v>0</v>
      </c>
    </row>
    <row r="1022" spans="1:75" ht="15.75" hidden="1" customHeight="1" x14ac:dyDescent="0.3">
      <c r="A1022" s="2">
        <v>1011</v>
      </c>
      <c r="B1022" s="2">
        <v>1</v>
      </c>
      <c r="C1022" s="2" t="s">
        <v>1392</v>
      </c>
      <c r="D1022" s="1">
        <v>13</v>
      </c>
      <c r="E1022" s="2" t="str">
        <f t="shared" ref="E1022:E1248" si="1140">CONCATENATE(D1022,"_",F1022)</f>
        <v>13_Myliobatiformes</v>
      </c>
      <c r="F1022" s="2" t="s">
        <v>2338</v>
      </c>
      <c r="G1022" s="2" t="s">
        <v>2351</v>
      </c>
      <c r="H1022" s="2" t="s">
        <v>2456</v>
      </c>
      <c r="I1022" s="2" t="s">
        <v>1307</v>
      </c>
      <c r="J1022" s="2" t="s">
        <v>2474</v>
      </c>
      <c r="K1022" s="19" t="str">
        <f t="shared" si="1006"/>
        <v>Maculabatis randalli</v>
      </c>
      <c r="L1022" s="20">
        <f>VLOOKUP($K1022,GlobSheetPaste!$H$3:$P$1269,2,FALSE)</f>
        <v>47407786</v>
      </c>
      <c r="M1022" s="20">
        <f>VLOOKUP($K1022,GlobSheetPaste!$H$3:$P$1269,3,FALSE)</f>
        <v>109921879</v>
      </c>
      <c r="N1022" s="20" t="str">
        <f>VLOOKUP($K1022,GlobSheetPaste!$H$3:$P$1269,4,FALSE)</f>
        <v>published</v>
      </c>
      <c r="O1022" s="20" t="str">
        <f>VLOOKUP($K1022,GlobSheetPaste!$H$3:$P$1269,5,FALSE)</f>
        <v>NE</v>
      </c>
      <c r="P1022" s="20" t="str">
        <f>VLOOKUP($K1022,GlobSheetPaste!$H$3:$P$1269,6,FALSE)</f>
        <v>NA</v>
      </c>
      <c r="Q1022" s="20" t="str">
        <f>VLOOKUP($K1022,GlobSheetPaste!$H$3:$P$1269,7,FALSE)</f>
        <v>LC</v>
      </c>
      <c r="R1022" s="20" t="str">
        <f>VLOOKUP($K1022,GlobSheetPaste!$H$3:$P$1269,8,FALSE)</f>
        <v>NA</v>
      </c>
      <c r="S1022" s="1" t="s">
        <v>117</v>
      </c>
      <c r="T1022" s="20" t="b">
        <f t="shared" ref="T1022:T1248" si="1141">Q1022=S1022</f>
        <v>0</v>
      </c>
      <c r="U1022" s="20">
        <f>VLOOKUP($K1022,GlobSheetPaste!$H$3:$P$1269,9,FALSE)</f>
        <v>2017</v>
      </c>
      <c r="V1022" s="19">
        <v>0</v>
      </c>
      <c r="W1022" s="19">
        <v>60</v>
      </c>
      <c r="X1022" s="2" t="b">
        <f t="shared" ref="X1022:Y1022" si="1142">ISNUMBER(V1022)</f>
        <v>1</v>
      </c>
      <c r="Y1022" s="2" t="b">
        <f t="shared" si="1142"/>
        <v>1</v>
      </c>
      <c r="Z1022" s="2" t="s">
        <v>2475</v>
      </c>
      <c r="AB1022" s="2" t="s">
        <v>83</v>
      </c>
      <c r="AC1022" s="24" t="str">
        <f ca="1">IFERROR(__xludf.DUMMYFUNCTION("SPLIT(AB1022,""_"")"),"Coastal")</f>
        <v>Coastal</v>
      </c>
      <c r="AD1022" s="24"/>
      <c r="AE1022" s="24">
        <f>VLOOKUP(J1022,rangearea210527!$B$2:$C$1159,2,TRUE)</f>
        <v>190663.57620000001</v>
      </c>
      <c r="AF1022" s="26"/>
      <c r="AG1022" s="26">
        <v>62</v>
      </c>
      <c r="AH1022" s="26" t="s">
        <v>2355</v>
      </c>
      <c r="AI1022" s="47" t="s">
        <v>98</v>
      </c>
      <c r="AJ1022" s="1" t="s">
        <v>2345</v>
      </c>
      <c r="AK1022" s="27"/>
      <c r="AL1022" s="26"/>
      <c r="AM1022" s="26">
        <v>0</v>
      </c>
      <c r="AN1022" s="26">
        <v>0</v>
      </c>
      <c r="AO1022" s="29">
        <v>0</v>
      </c>
      <c r="AP1022" s="30"/>
      <c r="AQ1022" s="30"/>
      <c r="AR1022" s="30"/>
      <c r="AS1022" s="1">
        <v>0</v>
      </c>
      <c r="AU1022" s="1"/>
      <c r="AV1022" s="1"/>
      <c r="AW1022" s="1">
        <v>1</v>
      </c>
      <c r="AX1022" s="1">
        <v>1</v>
      </c>
      <c r="AY1022" s="1">
        <v>1</v>
      </c>
      <c r="BA1022" s="1">
        <v>1</v>
      </c>
      <c r="BJ1022" s="1">
        <v>1</v>
      </c>
      <c r="BK1022" s="1">
        <v>1</v>
      </c>
      <c r="BL1022" s="1"/>
      <c r="BM1022" s="1"/>
      <c r="BN1022" s="1"/>
      <c r="BO1022" s="1"/>
      <c r="BP1022" s="1" t="s">
        <v>2351</v>
      </c>
      <c r="BQ1022" s="1"/>
      <c r="BR1022" s="1"/>
      <c r="BS1022" s="1"/>
      <c r="BT1022" s="1"/>
      <c r="BU1022" s="1"/>
      <c r="BV1022" s="1"/>
      <c r="BW1022" s="1">
        <v>0</v>
      </c>
    </row>
    <row r="1023" spans="1:75" ht="15.75" hidden="1" customHeight="1" x14ac:dyDescent="0.3">
      <c r="A1023" s="2">
        <v>1012</v>
      </c>
      <c r="B1023" s="2">
        <v>1</v>
      </c>
      <c r="C1023" s="2" t="s">
        <v>1392</v>
      </c>
      <c r="D1023" s="1">
        <v>13</v>
      </c>
      <c r="E1023" s="2" t="str">
        <f t="shared" si="1140"/>
        <v>13_Myliobatiformes</v>
      </c>
      <c r="F1023" s="2" t="s">
        <v>2338</v>
      </c>
      <c r="G1023" s="2" t="s">
        <v>2351</v>
      </c>
      <c r="H1023" s="2" t="s">
        <v>2456</v>
      </c>
      <c r="I1023" s="2" t="s">
        <v>2476</v>
      </c>
      <c r="J1023" s="2" t="s">
        <v>2477</v>
      </c>
      <c r="K1023" s="19" t="str">
        <f t="shared" si="1006"/>
        <v>Maculabatis toshi</v>
      </c>
      <c r="L1023" s="20">
        <f>VLOOKUP($K1023,GlobSheetPaste!$H$3:$P$1269,2,FALSE)</f>
        <v>161505</v>
      </c>
      <c r="M1023" s="20">
        <f>VLOOKUP($K1023,GlobSheetPaste!$H$3:$P$1269,3,FALSE)</f>
        <v>104194858</v>
      </c>
      <c r="N1023" s="20" t="str">
        <f>VLOOKUP($K1023,GlobSheetPaste!$H$3:$P$1269,4,FALSE)</f>
        <v>published</v>
      </c>
      <c r="O1023" s="20" t="str">
        <f>VLOOKUP($K1023,GlobSheetPaste!$H$3:$P$1269,5,FALSE)</f>
        <v>LC</v>
      </c>
      <c r="P1023" s="20">
        <f>VLOOKUP($K1023,GlobSheetPaste!$H$3:$P$1269,6,FALSE)</f>
        <v>2004</v>
      </c>
      <c r="Q1023" s="20" t="str">
        <f>VLOOKUP($K1023,GlobSheetPaste!$H$3:$P$1269,7,FALSE)</f>
        <v>LC</v>
      </c>
      <c r="R1023" s="20" t="str">
        <f>VLOOKUP($K1023,GlobSheetPaste!$H$3:$P$1269,8,FALSE)</f>
        <v>NA</v>
      </c>
      <c r="S1023" s="20" t="str">
        <f t="shared" ref="S1023:S1026" si="1143">IF(O1023=Q1023,"NoChange","non-genuine change")</f>
        <v>NoChange</v>
      </c>
      <c r="T1023" s="20" t="b">
        <f t="shared" si="1141"/>
        <v>0</v>
      </c>
      <c r="U1023" s="20">
        <f>VLOOKUP($K1023,GlobSheetPaste!$H$3:$P$1269,9,FALSE)</f>
        <v>2015</v>
      </c>
      <c r="V1023" s="19">
        <v>0</v>
      </c>
      <c r="W1023" s="19">
        <v>140</v>
      </c>
      <c r="X1023" s="2" t="b">
        <f t="shared" ref="X1023:Y1023" si="1144">ISNUMBER(V1023)</f>
        <v>1</v>
      </c>
      <c r="Y1023" s="2" t="b">
        <f t="shared" si="1144"/>
        <v>1</v>
      </c>
      <c r="Z1023" s="2" t="s">
        <v>2478</v>
      </c>
      <c r="AB1023" s="2" t="s">
        <v>83</v>
      </c>
      <c r="AC1023" s="24" t="str">
        <f ca="1">IFERROR(__xludf.DUMMYFUNCTION("SPLIT(AB1023,""_"")"),"Coastal")</f>
        <v>Coastal</v>
      </c>
      <c r="AD1023" s="24"/>
      <c r="AE1023" s="24">
        <f>VLOOKUP(J1023,rangearea210527!$B$2:$C$1159,2,TRUE)</f>
        <v>649742.33290000004</v>
      </c>
      <c r="AF1023" s="26"/>
      <c r="AG1023" s="26">
        <v>74</v>
      </c>
      <c r="AH1023" s="26" t="s">
        <v>2355</v>
      </c>
      <c r="AI1023" s="47" t="s">
        <v>98</v>
      </c>
      <c r="AJ1023" s="1" t="s">
        <v>2345</v>
      </c>
      <c r="AK1023" s="27"/>
      <c r="AL1023" s="26"/>
      <c r="AM1023" s="26">
        <v>0</v>
      </c>
      <c r="AN1023" s="26">
        <v>0</v>
      </c>
      <c r="AO1023" s="29">
        <v>0</v>
      </c>
      <c r="AP1023" s="30"/>
      <c r="AQ1023" s="30"/>
      <c r="AR1023" s="30"/>
      <c r="AS1023" s="1">
        <v>0</v>
      </c>
      <c r="AU1023" s="1"/>
      <c r="AV1023" s="1"/>
      <c r="AW1023" s="1">
        <v>1</v>
      </c>
      <c r="AX1023" s="1">
        <v>1</v>
      </c>
      <c r="AY1023" s="1">
        <v>1</v>
      </c>
      <c r="BA1023" s="1">
        <v>1</v>
      </c>
      <c r="BJ1023" s="1">
        <v>1</v>
      </c>
      <c r="BK1023" s="1">
        <v>1</v>
      </c>
      <c r="BL1023" s="1"/>
      <c r="BM1023" s="1"/>
      <c r="BN1023" s="1"/>
      <c r="BO1023" s="1"/>
      <c r="BP1023" s="1" t="s">
        <v>2351</v>
      </c>
      <c r="BQ1023" s="1"/>
      <c r="BR1023" s="1"/>
      <c r="BS1023" s="1"/>
      <c r="BT1023" s="1"/>
      <c r="BU1023" s="1"/>
      <c r="BV1023" s="1"/>
      <c r="BW1023" s="1">
        <v>0</v>
      </c>
    </row>
    <row r="1024" spans="1:75" ht="15.75" hidden="1" customHeight="1" x14ac:dyDescent="0.3">
      <c r="A1024" s="2">
        <v>1013</v>
      </c>
      <c r="B1024" s="2">
        <v>1</v>
      </c>
      <c r="C1024" s="2" t="s">
        <v>1392</v>
      </c>
      <c r="D1024" s="1">
        <v>13</v>
      </c>
      <c r="E1024" s="2" t="str">
        <f t="shared" si="1140"/>
        <v>13_Myliobatiformes</v>
      </c>
      <c r="F1024" s="2" t="s">
        <v>2338</v>
      </c>
      <c r="G1024" s="2" t="s">
        <v>2351</v>
      </c>
      <c r="H1024" s="2" t="s">
        <v>2479</v>
      </c>
      <c r="I1024" s="2" t="s">
        <v>2480</v>
      </c>
      <c r="J1024" s="2" t="s">
        <v>2481</v>
      </c>
      <c r="K1024" s="19" t="str">
        <f t="shared" si="1006"/>
        <v>Makararaja chindwinensis</v>
      </c>
      <c r="L1024" s="20">
        <f>VLOOKUP($K1024,GlobSheetPaste!$H$3:$P$1269,2,FALSE)</f>
        <v>161698</v>
      </c>
      <c r="M1024" s="20">
        <f>VLOOKUP($K1024,GlobSheetPaste!$H$3:$P$1269,3,FALSE)</f>
        <v>124530183</v>
      </c>
      <c r="N1024" s="20" t="str">
        <f>VLOOKUP($K1024,GlobSheetPaste!$H$3:$P$1269,4,FALSE)</f>
        <v>draft</v>
      </c>
      <c r="O1024" s="20" t="str">
        <f>VLOOKUP($K1024,GlobSheetPaste!$H$3:$P$1269,5,FALSE)</f>
        <v>DD</v>
      </c>
      <c r="P1024" s="20">
        <f>VLOOKUP($K1024,GlobSheetPaste!$H$3:$P$1269,6,FALSE)</f>
        <v>2009</v>
      </c>
      <c r="Q1024" s="20" t="str">
        <f>VLOOKUP($K1024,GlobSheetPaste!$H$3:$P$1269,7,FALSE)</f>
        <v>DD</v>
      </c>
      <c r="R1024" s="20" t="str">
        <f>VLOOKUP($K1024,GlobSheetPaste!$H$3:$P$1269,8,FALSE)</f>
        <v>NA</v>
      </c>
      <c r="S1024" s="20" t="str">
        <f t="shared" si="1143"/>
        <v>NoChange</v>
      </c>
      <c r="T1024" s="20" t="b">
        <f t="shared" si="1141"/>
        <v>0</v>
      </c>
      <c r="U1024" s="20" t="str">
        <f>VLOOKUP($K1024,GlobSheetPaste!$H$3:$P$1269,9,FALSE)</f>
        <v>Submitted 210512</v>
      </c>
      <c r="V1024" s="19">
        <v>0</v>
      </c>
      <c r="W1024" s="19">
        <v>40</v>
      </c>
      <c r="X1024" s="2" t="b">
        <f t="shared" ref="X1024:Y1024" si="1145">ISNUMBER(V1024)</f>
        <v>1</v>
      </c>
      <c r="Y1024" s="2" t="b">
        <f t="shared" si="1145"/>
        <v>1</v>
      </c>
      <c r="Z1024" s="2" t="s">
        <v>2046</v>
      </c>
      <c r="AA1024" s="1"/>
      <c r="AB1024" s="1" t="s">
        <v>2387</v>
      </c>
      <c r="AC1024" s="24" t="str">
        <f ca="1">IFERROR(__xludf.DUMMYFUNCTION("SPLIT(AB1024,""_"")"),"Freshwater")</f>
        <v>Freshwater</v>
      </c>
      <c r="AD1024" s="24"/>
      <c r="AE1024" s="24">
        <f>VLOOKUP(J1024,rangearea210527!$B$2:$C$1159,2,TRUE)</f>
        <v>649742.33290000004</v>
      </c>
      <c r="AF1024" s="26"/>
      <c r="AG1024" s="26">
        <v>38.5</v>
      </c>
      <c r="AH1024" s="26" t="s">
        <v>2355</v>
      </c>
      <c r="AI1024" s="26" t="s">
        <v>85</v>
      </c>
      <c r="AJ1024" s="1" t="s">
        <v>2342</v>
      </c>
      <c r="AK1024" s="27" t="s">
        <v>468</v>
      </c>
      <c r="AL1024" s="26"/>
      <c r="AM1024" s="26">
        <v>0</v>
      </c>
      <c r="AN1024" s="26">
        <v>0</v>
      </c>
      <c r="AO1024" s="29">
        <v>0</v>
      </c>
      <c r="AP1024" s="30"/>
      <c r="AQ1024" s="30"/>
      <c r="AR1024" s="30"/>
      <c r="AS1024" s="1">
        <v>1</v>
      </c>
      <c r="AU1024" s="1"/>
      <c r="AV1024" s="1"/>
      <c r="AW1024" s="1">
        <v>0</v>
      </c>
      <c r="AX1024" s="1">
        <v>0</v>
      </c>
      <c r="AY1024" s="1">
        <v>1</v>
      </c>
      <c r="BG1024" s="1">
        <v>1</v>
      </c>
      <c r="BH1024" s="1"/>
      <c r="BI1024" s="1"/>
      <c r="BJ1024" s="1">
        <v>1</v>
      </c>
      <c r="BK1024" s="1"/>
      <c r="BL1024" s="1"/>
      <c r="BM1024" s="1"/>
      <c r="BN1024" s="1"/>
      <c r="BO1024" s="1"/>
      <c r="BP1024" s="1" t="s">
        <v>2351</v>
      </c>
      <c r="BQ1024" s="1"/>
      <c r="BR1024" s="1"/>
      <c r="BS1024" s="1"/>
      <c r="BT1024" s="1"/>
      <c r="BU1024" s="1"/>
      <c r="BV1024" s="1"/>
      <c r="BW1024" s="1">
        <v>0</v>
      </c>
    </row>
    <row r="1025" spans="1:75" ht="15.75" hidden="1" customHeight="1" x14ac:dyDescent="0.3">
      <c r="A1025" s="2">
        <v>1014</v>
      </c>
      <c r="B1025" s="2">
        <v>1</v>
      </c>
      <c r="C1025" s="2" t="s">
        <v>1392</v>
      </c>
      <c r="D1025" s="1">
        <v>13</v>
      </c>
      <c r="E1025" s="2" t="str">
        <f t="shared" si="1140"/>
        <v>13_Myliobatiformes</v>
      </c>
      <c r="F1025" s="2" t="s">
        <v>2338</v>
      </c>
      <c r="G1025" s="2" t="s">
        <v>2351</v>
      </c>
      <c r="H1025" s="2" t="s">
        <v>2482</v>
      </c>
      <c r="I1025" s="2" t="s">
        <v>846</v>
      </c>
      <c r="J1025" s="2" t="s">
        <v>2483</v>
      </c>
      <c r="K1025" s="19" t="str">
        <f t="shared" si="1006"/>
        <v>Megatrygon microps</v>
      </c>
      <c r="L1025" s="20">
        <f>VLOOKUP($K1025,GlobSheetPaste!$H$3:$P$1269,2,FALSE)</f>
        <v>161582</v>
      </c>
      <c r="M1025" s="20">
        <f>VLOOKUP($K1025,GlobSheetPaste!$H$3:$P$1269,3,FALSE)</f>
        <v>104166533</v>
      </c>
      <c r="N1025" s="20" t="str">
        <f>VLOOKUP($K1025,GlobSheetPaste!$H$3:$P$1269,4,FALSE)</f>
        <v>published</v>
      </c>
      <c r="O1025" s="20" t="str">
        <f>VLOOKUP($K1025,GlobSheetPaste!$H$3:$P$1269,5,FALSE)</f>
        <v>DD</v>
      </c>
      <c r="P1025" s="20">
        <f>VLOOKUP($K1025,GlobSheetPaste!$H$3:$P$1269,6,FALSE)</f>
        <v>2007</v>
      </c>
      <c r="Q1025" s="20" t="str">
        <f>VLOOKUP($K1025,GlobSheetPaste!$H$3:$P$1269,7,FALSE)</f>
        <v>DD</v>
      </c>
      <c r="R1025" s="20" t="str">
        <f>VLOOKUP($K1025,GlobSheetPaste!$H$3:$P$1269,8,FALSE)</f>
        <v>NA</v>
      </c>
      <c r="S1025" s="20" t="str">
        <f t="shared" si="1143"/>
        <v>NoChange</v>
      </c>
      <c r="T1025" s="20" t="b">
        <f t="shared" si="1141"/>
        <v>0</v>
      </c>
      <c r="U1025" s="20">
        <f>VLOOKUP($K1025,GlobSheetPaste!$H$3:$P$1269,9,FALSE)</f>
        <v>2015</v>
      </c>
      <c r="V1025" s="19">
        <v>0</v>
      </c>
      <c r="W1025" s="19">
        <v>200</v>
      </c>
      <c r="X1025" s="2" t="b">
        <f t="shared" ref="X1025:Y1025" si="1146">ISNUMBER(V1025)</f>
        <v>1</v>
      </c>
      <c r="Y1025" s="2" t="b">
        <f t="shared" si="1146"/>
        <v>1</v>
      </c>
      <c r="Z1025" s="2" t="s">
        <v>2484</v>
      </c>
      <c r="AB1025" s="2" t="s">
        <v>83</v>
      </c>
      <c r="AC1025" s="24" t="str">
        <f ca="1">IFERROR(__xludf.DUMMYFUNCTION("SPLIT(AB1025,""_"")"),"Coastal")</f>
        <v>Coastal</v>
      </c>
      <c r="AD1025" s="24"/>
      <c r="AE1025" s="24">
        <f>VLOOKUP(J1025,rangearea210527!$B$2:$C$1159,2,TRUE)</f>
        <v>911184.37910000002</v>
      </c>
      <c r="AF1025" s="26"/>
      <c r="AG1025" s="26">
        <v>222</v>
      </c>
      <c r="AH1025" s="26" t="s">
        <v>2355</v>
      </c>
      <c r="AI1025" s="47" t="s">
        <v>91</v>
      </c>
      <c r="AJ1025" s="1" t="s">
        <v>2350</v>
      </c>
      <c r="AK1025" s="27"/>
      <c r="AL1025" s="26"/>
      <c r="AM1025" s="26">
        <v>0</v>
      </c>
      <c r="AN1025" s="26">
        <v>0</v>
      </c>
      <c r="AO1025" s="29">
        <v>0</v>
      </c>
      <c r="AP1025" s="30"/>
      <c r="AQ1025" s="30"/>
      <c r="AR1025" s="30"/>
      <c r="AS1025" s="1">
        <v>1</v>
      </c>
      <c r="AU1025" s="1"/>
      <c r="AV1025" s="1"/>
      <c r="AW1025" s="1">
        <v>1</v>
      </c>
      <c r="AX1025" s="1">
        <v>1</v>
      </c>
      <c r="AY1025" s="1">
        <v>1</v>
      </c>
      <c r="BA1025" s="1">
        <v>1</v>
      </c>
      <c r="BG1025" s="1">
        <v>1</v>
      </c>
      <c r="BH1025" s="1"/>
      <c r="BI1025" s="1"/>
      <c r="BJ1025" s="1">
        <v>1</v>
      </c>
      <c r="BK1025" s="1">
        <v>1</v>
      </c>
      <c r="BL1025" s="1"/>
      <c r="BM1025" s="1"/>
      <c r="BN1025" s="1"/>
      <c r="BO1025" s="1"/>
      <c r="BP1025" s="1" t="s">
        <v>2351</v>
      </c>
      <c r="BQ1025" s="1"/>
      <c r="BR1025" s="1"/>
      <c r="BS1025" s="1"/>
      <c r="BT1025" s="1"/>
      <c r="BU1025" s="1"/>
      <c r="BV1025" s="1"/>
      <c r="BW1025" s="1">
        <v>0</v>
      </c>
    </row>
    <row r="1026" spans="1:75" ht="15.75" hidden="1" customHeight="1" x14ac:dyDescent="0.3">
      <c r="A1026" s="2">
        <v>1015</v>
      </c>
      <c r="B1026" s="2">
        <v>1</v>
      </c>
      <c r="C1026" s="2" t="s">
        <v>1392</v>
      </c>
      <c r="D1026" s="1">
        <v>13</v>
      </c>
      <c r="E1026" s="2" t="str">
        <f t="shared" si="1140"/>
        <v>13_Myliobatiformes</v>
      </c>
      <c r="F1026" s="2" t="s">
        <v>2338</v>
      </c>
      <c r="G1026" s="2" t="s">
        <v>2351</v>
      </c>
      <c r="H1026" s="2" t="s">
        <v>2485</v>
      </c>
      <c r="I1026" s="2" t="s">
        <v>2486</v>
      </c>
      <c r="J1026" s="2" t="s">
        <v>2487</v>
      </c>
      <c r="K1026" s="19" t="str">
        <f t="shared" si="1006"/>
        <v>Neotrygon annotata</v>
      </c>
      <c r="L1026" s="20">
        <f>VLOOKUP($K1026,GlobSheetPaste!$H$3:$P$1269,2,FALSE)</f>
        <v>60150</v>
      </c>
      <c r="M1026" s="20">
        <f>VLOOKUP($K1026,GlobSheetPaste!$H$3:$P$1269,3,FALSE)</f>
        <v>68636040</v>
      </c>
      <c r="N1026" s="20" t="str">
        <f>VLOOKUP($K1026,GlobSheetPaste!$H$3:$P$1269,4,FALSE)</f>
        <v>published</v>
      </c>
      <c r="O1026" s="20" t="str">
        <f>VLOOKUP($K1026,GlobSheetPaste!$H$3:$P$1269,5,FALSE)</f>
        <v>NT</v>
      </c>
      <c r="P1026" s="20">
        <f>VLOOKUP($K1026,GlobSheetPaste!$H$3:$P$1269,6,FALSE)</f>
        <v>2006</v>
      </c>
      <c r="Q1026" s="20" t="str">
        <f>VLOOKUP($K1026,GlobSheetPaste!$H$3:$P$1269,7,FALSE)</f>
        <v>NT</v>
      </c>
      <c r="R1026" s="20" t="str">
        <f>VLOOKUP($K1026,GlobSheetPaste!$H$3:$P$1269,8,FALSE)</f>
        <v>A2d</v>
      </c>
      <c r="S1026" s="20" t="str">
        <f t="shared" si="1143"/>
        <v>NoChange</v>
      </c>
      <c r="T1026" s="20" t="b">
        <f t="shared" si="1141"/>
        <v>0</v>
      </c>
      <c r="U1026" s="20">
        <f>VLOOKUP($K1026,GlobSheetPaste!$H$3:$P$1269,9,FALSE)</f>
        <v>2015</v>
      </c>
      <c r="V1026" s="19">
        <v>10</v>
      </c>
      <c r="W1026" s="19">
        <v>62</v>
      </c>
      <c r="X1026" s="2" t="b">
        <f t="shared" ref="X1026:Y1026" si="1147">ISNUMBER(V1026)</f>
        <v>1</v>
      </c>
      <c r="Y1026" s="2" t="b">
        <f t="shared" si="1147"/>
        <v>1</v>
      </c>
      <c r="Z1026" s="2" t="s">
        <v>1960</v>
      </c>
      <c r="AB1026" s="2" t="s">
        <v>83</v>
      </c>
      <c r="AC1026" s="24" t="str">
        <f ca="1">IFERROR(__xludf.DUMMYFUNCTION("SPLIT(AB1026,""_"")"),"Coastal")</f>
        <v>Coastal</v>
      </c>
      <c r="AD1026" s="24"/>
      <c r="AE1026" s="24">
        <f>VLOOKUP(J1026,rangearea210527!$B$2:$C$1159,2,TRUE)</f>
        <v>273393.95649999997</v>
      </c>
      <c r="AF1026" s="31"/>
      <c r="AG1026" s="31">
        <v>45</v>
      </c>
      <c r="AH1026" s="26" t="s">
        <v>2355</v>
      </c>
      <c r="AI1026" s="26" t="s">
        <v>85</v>
      </c>
      <c r="AJ1026" s="1" t="s">
        <v>2342</v>
      </c>
      <c r="AK1026" s="32"/>
      <c r="AL1026" s="31">
        <v>8.5</v>
      </c>
      <c r="AM1026" s="26">
        <v>0</v>
      </c>
      <c r="AN1026" s="26">
        <v>0</v>
      </c>
      <c r="AO1026" s="29">
        <v>1</v>
      </c>
      <c r="AP1026" s="30"/>
      <c r="AQ1026" s="30"/>
      <c r="AR1026" s="30"/>
      <c r="AS1026" s="1">
        <v>0</v>
      </c>
      <c r="AU1026" s="1"/>
      <c r="AV1026" s="1"/>
      <c r="AW1026" s="1">
        <v>1</v>
      </c>
      <c r="AX1026" s="1">
        <v>1</v>
      </c>
      <c r="AY1026" s="1">
        <v>1</v>
      </c>
      <c r="BA1026" s="1">
        <v>1</v>
      </c>
      <c r="BJ1026" s="1">
        <v>1</v>
      </c>
      <c r="BK1026" s="1">
        <v>1</v>
      </c>
      <c r="BL1026" s="1"/>
      <c r="BM1026" s="1"/>
      <c r="BN1026" s="1"/>
      <c r="BO1026" s="1"/>
      <c r="BP1026" s="1" t="s">
        <v>2351</v>
      </c>
      <c r="BQ1026" s="1"/>
      <c r="BR1026" s="1"/>
      <c r="BS1026" s="1"/>
      <c r="BT1026" s="1"/>
      <c r="BU1026" s="1"/>
      <c r="BV1026" s="1"/>
      <c r="BW1026" s="1">
        <v>0</v>
      </c>
    </row>
    <row r="1027" spans="1:75" ht="15.75" hidden="1" customHeight="1" x14ac:dyDescent="0.3">
      <c r="A1027" s="2">
        <v>1016</v>
      </c>
      <c r="B1027" s="2">
        <v>1</v>
      </c>
      <c r="C1027" s="2" t="s">
        <v>1392</v>
      </c>
      <c r="D1027" s="1">
        <v>13</v>
      </c>
      <c r="E1027" s="2" t="str">
        <f t="shared" si="1140"/>
        <v>13_Myliobatiformes</v>
      </c>
      <c r="F1027" s="2" t="s">
        <v>2338</v>
      </c>
      <c r="G1027" s="2" t="s">
        <v>2351</v>
      </c>
      <c r="H1027" s="2" t="s">
        <v>2485</v>
      </c>
      <c r="I1027" s="2" t="s">
        <v>1604</v>
      </c>
      <c r="J1027" s="1" t="s">
        <v>2488</v>
      </c>
      <c r="K1027" s="19" t="str">
        <f t="shared" si="1006"/>
        <v>Neotrygon australiae</v>
      </c>
      <c r="L1027" s="20">
        <f>VLOOKUP($K1027,GlobSheetPaste!$H$3:$P$1269,2,FALSE)</f>
        <v>104166970</v>
      </c>
      <c r="M1027" s="20">
        <f>VLOOKUP($K1027,GlobSheetPaste!$H$3:$P$1269,3,FALSE)</f>
        <v>104166982</v>
      </c>
      <c r="N1027" s="20" t="str">
        <f>VLOOKUP($K1027,GlobSheetPaste!$H$3:$P$1269,4,FALSE)</f>
        <v>submitted</v>
      </c>
      <c r="O1027" s="20" t="str">
        <f>VLOOKUP($K1027,GlobSheetPaste!$H$3:$P$1269,5,FALSE)</f>
        <v>NE</v>
      </c>
      <c r="P1027" s="20" t="str">
        <f>VLOOKUP($K1027,GlobSheetPaste!$H$3:$P$1269,6,FALSE)</f>
        <v>NA</v>
      </c>
      <c r="Q1027" s="20" t="str">
        <f>VLOOKUP($K1027,GlobSheetPaste!$H$3:$P$1269,7,FALSE)</f>
        <v>NT</v>
      </c>
      <c r="R1027" s="20" t="str">
        <f>VLOOKUP($K1027,GlobSheetPaste!$H$3:$P$1269,8,FALSE)</f>
        <v>A2d</v>
      </c>
      <c r="S1027" s="1" t="s">
        <v>117</v>
      </c>
      <c r="T1027" s="20" t="b">
        <f t="shared" si="1141"/>
        <v>0</v>
      </c>
      <c r="U1027" s="20" t="str">
        <f>VLOOKUP($K1027,GlobSheetPaste!$H$3:$P$1269,9,FALSE)</f>
        <v>Submitted 201218</v>
      </c>
      <c r="V1027" s="19">
        <v>25</v>
      </c>
      <c r="W1027" s="19">
        <v>90</v>
      </c>
      <c r="X1027" s="2" t="b">
        <f t="shared" ref="X1027:Y1027" si="1148">ISNUMBER(V1027)</f>
        <v>1</v>
      </c>
      <c r="Y1027" s="2" t="b">
        <f t="shared" si="1148"/>
        <v>1</v>
      </c>
      <c r="Z1027" s="2" t="s">
        <v>2046</v>
      </c>
      <c r="AB1027" s="2" t="s">
        <v>83</v>
      </c>
      <c r="AC1027" s="24" t="str">
        <f ca="1">IFERROR(__xludf.DUMMYFUNCTION("SPLIT(AB1027,""_"")"),"Coastal")</f>
        <v>Coastal</v>
      </c>
      <c r="AD1027" s="24"/>
      <c r="AE1027" s="24">
        <f>VLOOKUP(S1029,rangearea210527!$B$2:$C$1159,2,TRUE)</f>
        <v>1423550.122</v>
      </c>
      <c r="AF1027" s="31"/>
      <c r="AG1027" s="31">
        <v>38</v>
      </c>
      <c r="AH1027" s="26" t="s">
        <v>2355</v>
      </c>
      <c r="AI1027" s="26" t="s">
        <v>85</v>
      </c>
      <c r="AJ1027" s="1" t="s">
        <v>2342</v>
      </c>
      <c r="AK1027" s="32"/>
      <c r="AL1027" s="31">
        <v>8</v>
      </c>
      <c r="AM1027" s="26">
        <v>0</v>
      </c>
      <c r="AN1027" s="26">
        <v>0</v>
      </c>
      <c r="AO1027" s="29">
        <v>1</v>
      </c>
      <c r="AP1027" s="30"/>
      <c r="AQ1027" s="30"/>
      <c r="AR1027" s="30"/>
      <c r="AS1027" s="1">
        <v>1</v>
      </c>
      <c r="AU1027" s="1"/>
      <c r="AV1027" s="1"/>
      <c r="AW1027" s="1">
        <v>1</v>
      </c>
      <c r="AX1027" s="1">
        <v>1</v>
      </c>
      <c r="AY1027" s="1">
        <v>1</v>
      </c>
      <c r="BA1027" s="1">
        <v>1</v>
      </c>
      <c r="BJ1027" s="1">
        <v>1</v>
      </c>
      <c r="BK1027" s="1">
        <v>1</v>
      </c>
      <c r="BL1027" s="1"/>
      <c r="BM1027" s="1"/>
      <c r="BN1027" s="1"/>
      <c r="BO1027" s="1"/>
      <c r="BP1027" s="1" t="s">
        <v>2351</v>
      </c>
      <c r="BQ1027" s="1"/>
      <c r="BR1027" s="1"/>
      <c r="BS1027" s="1"/>
      <c r="BT1027" s="1"/>
      <c r="BU1027" s="1"/>
      <c r="BV1027" s="1"/>
      <c r="BW1027" s="1">
        <v>0</v>
      </c>
    </row>
    <row r="1028" spans="1:75" ht="15.75" hidden="1" customHeight="1" x14ac:dyDescent="0.3">
      <c r="A1028" s="2">
        <v>1017</v>
      </c>
      <c r="B1028" s="2">
        <v>1</v>
      </c>
      <c r="C1028" s="2" t="s">
        <v>1392</v>
      </c>
      <c r="D1028" s="1">
        <v>13</v>
      </c>
      <c r="E1028" s="2" t="str">
        <f t="shared" si="1140"/>
        <v>13_Myliobatiformes</v>
      </c>
      <c r="F1028" s="2" t="s">
        <v>2338</v>
      </c>
      <c r="G1028" s="2" t="s">
        <v>2351</v>
      </c>
      <c r="H1028" s="2" t="s">
        <v>2485</v>
      </c>
      <c r="I1028" s="2" t="s">
        <v>2489</v>
      </c>
      <c r="J1028" s="2" t="s">
        <v>2490</v>
      </c>
      <c r="K1028" s="19" t="str">
        <f t="shared" si="1006"/>
        <v>Neotrygon caeruleopunctata</v>
      </c>
      <c r="L1028" s="20">
        <f>VLOOKUP($K1028,GlobSheetPaste!$H$3:$P$1269,2,FALSE)</f>
        <v>104166988</v>
      </c>
      <c r="M1028" s="20">
        <f>VLOOKUP($K1028,GlobSheetPaste!$H$3:$P$1269,3,FALSE)</f>
        <v>175220257</v>
      </c>
      <c r="N1028" s="20" t="str">
        <f>VLOOKUP($K1028,GlobSheetPaste!$H$3:$P$1269,4,FALSE)</f>
        <v>submitted</v>
      </c>
      <c r="O1028" s="20" t="str">
        <f>VLOOKUP($K1028,GlobSheetPaste!$H$3:$P$1269,5,FALSE)</f>
        <v>NE</v>
      </c>
      <c r="P1028" s="20" t="str">
        <f>VLOOKUP($K1028,GlobSheetPaste!$H$3:$P$1269,6,FALSE)</f>
        <v>NA</v>
      </c>
      <c r="Q1028" s="20" t="str">
        <f>VLOOKUP($K1028,GlobSheetPaste!$H$3:$P$1269,7,FALSE)</f>
        <v>LC</v>
      </c>
      <c r="R1028" s="20" t="str">
        <f>VLOOKUP($K1028,GlobSheetPaste!$H$3:$P$1269,8,FALSE)</f>
        <v>NA</v>
      </c>
      <c r="S1028" s="1" t="s">
        <v>117</v>
      </c>
      <c r="T1028" s="20" t="b">
        <f t="shared" si="1141"/>
        <v>0</v>
      </c>
      <c r="U1028" s="20" t="str">
        <f>VLOOKUP($K1028,GlobSheetPaste!$H$3:$P$1269,9,FALSE)</f>
        <v>Submitted 201113</v>
      </c>
      <c r="V1028" s="19">
        <v>0</v>
      </c>
      <c r="W1028" s="19">
        <v>100</v>
      </c>
      <c r="X1028" s="2" t="b">
        <f t="shared" ref="X1028:Y1028" si="1149">ISNUMBER(V1028)</f>
        <v>1</v>
      </c>
      <c r="Y1028" s="2" t="b">
        <f t="shared" si="1149"/>
        <v>1</v>
      </c>
      <c r="Z1028" s="2" t="s">
        <v>2046</v>
      </c>
      <c r="AB1028" s="2" t="s">
        <v>83</v>
      </c>
      <c r="AC1028" s="24" t="str">
        <f ca="1">IFERROR(__xludf.DUMMYFUNCTION("SPLIT(AB1028,""_"")"),"Coastal")</f>
        <v>Coastal</v>
      </c>
      <c r="AD1028" s="24"/>
      <c r="AE1028" s="24">
        <f>VLOOKUP(J1028,rangearea210527!$B$2:$C$1159,2,TRUE)</f>
        <v>876267.20059999998</v>
      </c>
      <c r="AF1028" s="31"/>
      <c r="AG1028" s="31">
        <v>47</v>
      </c>
      <c r="AH1028" s="26" t="s">
        <v>2355</v>
      </c>
      <c r="AI1028" s="26" t="s">
        <v>85</v>
      </c>
      <c r="AJ1028" s="1" t="s">
        <v>2342</v>
      </c>
      <c r="AK1028" s="32"/>
      <c r="AL1028" s="31">
        <v>12</v>
      </c>
      <c r="AM1028" s="26">
        <v>0</v>
      </c>
      <c r="AN1028" s="26">
        <v>0</v>
      </c>
      <c r="AO1028" s="29">
        <v>1</v>
      </c>
      <c r="AP1028" s="30"/>
      <c r="AQ1028" s="30"/>
      <c r="AR1028" s="30"/>
      <c r="AS1028" s="1">
        <v>1</v>
      </c>
      <c r="AU1028" s="1"/>
      <c r="AV1028" s="1"/>
      <c r="AW1028" s="1">
        <v>1</v>
      </c>
      <c r="AX1028" s="1">
        <v>1</v>
      </c>
      <c r="AY1028" s="1">
        <v>1</v>
      </c>
      <c r="BA1028" s="1">
        <v>1</v>
      </c>
      <c r="BJ1028" s="1">
        <v>1</v>
      </c>
      <c r="BK1028" s="1">
        <v>1</v>
      </c>
      <c r="BL1028" s="1"/>
      <c r="BM1028" s="1"/>
      <c r="BN1028" s="1"/>
      <c r="BO1028" s="1"/>
      <c r="BP1028" s="1" t="s">
        <v>2351</v>
      </c>
      <c r="BQ1028" s="1"/>
      <c r="BR1028" s="1"/>
      <c r="BS1028" s="1"/>
      <c r="BT1028" s="1"/>
      <c r="BU1028" s="1"/>
      <c r="BV1028" s="1"/>
      <c r="BW1028" s="1">
        <v>0</v>
      </c>
    </row>
    <row r="1029" spans="1:75" ht="15.75" hidden="1" customHeight="1" x14ac:dyDescent="0.3">
      <c r="A1029" s="2">
        <v>1018</v>
      </c>
      <c r="B1029" s="2">
        <v>1</v>
      </c>
      <c r="C1029" s="2" t="s">
        <v>1392</v>
      </c>
      <c r="D1029" s="1">
        <v>13</v>
      </c>
      <c r="E1029" s="2" t="str">
        <f t="shared" si="1140"/>
        <v>13_Myliobatiformes</v>
      </c>
      <c r="F1029" s="2" t="s">
        <v>2338</v>
      </c>
      <c r="G1029" s="2" t="s">
        <v>2351</v>
      </c>
      <c r="H1029" s="2" t="s">
        <v>2485</v>
      </c>
      <c r="I1029" s="2" t="s">
        <v>2491</v>
      </c>
      <c r="J1029" s="2" t="s">
        <v>2492</v>
      </c>
      <c r="K1029" s="19" t="str">
        <f t="shared" si="1006"/>
        <v>Neotrygon kuhlii</v>
      </c>
      <c r="L1029" s="20">
        <f>VLOOKUP($K1029,GlobSheetPaste!$H$3:$P$1269,2,FALSE)</f>
        <v>116847578</v>
      </c>
      <c r="M1029" s="20">
        <f>VLOOKUP($K1029,GlobSheetPaste!$H$3:$P$1269,3,FALSE)</f>
        <v>116849874</v>
      </c>
      <c r="N1029" s="20" t="str">
        <f>VLOOKUP($K1029,GlobSheetPaste!$H$3:$P$1269,4,FALSE)</f>
        <v>published</v>
      </c>
      <c r="O1029" s="1" t="s">
        <v>486</v>
      </c>
      <c r="P1029" s="20" t="str">
        <f>VLOOKUP($K1029,GlobSheetPaste!$H$3:$P$1269,6,FALSE)</f>
        <v>NA</v>
      </c>
      <c r="Q1029" s="20" t="str">
        <f>VLOOKUP($K1029,GlobSheetPaste!$H$3:$P$1269,7,FALSE)</f>
        <v>DD</v>
      </c>
      <c r="R1029" s="20" t="str">
        <f>VLOOKUP($K1029,GlobSheetPaste!$H$3:$P$1269,8,FALSE)</f>
        <v>NA</v>
      </c>
      <c r="S1029" s="20" t="str">
        <f t="shared" ref="S1029:S1031" si="1150">IF(O1029=Q1029,"NoChange","non-genuine change")</f>
        <v>NoChange</v>
      </c>
      <c r="T1029" s="20" t="b">
        <f t="shared" si="1141"/>
        <v>0</v>
      </c>
      <c r="U1029" s="20">
        <f>VLOOKUP($K1029,GlobSheetPaste!$H$3:$P$1269,9,FALSE)</f>
        <v>2017</v>
      </c>
      <c r="V1029" s="19">
        <v>0</v>
      </c>
      <c r="W1029" s="19">
        <v>170</v>
      </c>
      <c r="X1029" s="2" t="b">
        <f t="shared" ref="X1029:Y1029" si="1151">ISNUMBER(V1029)</f>
        <v>1</v>
      </c>
      <c r="Y1029" s="2" t="b">
        <f t="shared" si="1151"/>
        <v>1</v>
      </c>
      <c r="Z1029" s="2" t="s">
        <v>89</v>
      </c>
      <c r="AB1029" s="2" t="s">
        <v>83</v>
      </c>
      <c r="AC1029" s="24" t="str">
        <f ca="1">IFERROR(__xludf.DUMMYFUNCTION("SPLIT(AB1029,""_"")"),"Coastal")</f>
        <v>Coastal</v>
      </c>
      <c r="AD1029" s="24"/>
      <c r="AE1029" s="24">
        <f>VLOOKUP(J1029,rangearea210527!$B$2:$C$1159,2,TRUE)</f>
        <v>16697.266609999999</v>
      </c>
      <c r="AF1029" s="26" t="s">
        <v>118</v>
      </c>
      <c r="AG1029" s="31">
        <v>30</v>
      </c>
      <c r="AH1029" s="26" t="s">
        <v>2355</v>
      </c>
      <c r="AI1029" s="26" t="s">
        <v>85</v>
      </c>
      <c r="AJ1029" s="1" t="s">
        <v>2342</v>
      </c>
      <c r="AK1029" s="32"/>
      <c r="AL1029" s="31">
        <v>10.8</v>
      </c>
      <c r="AM1029" s="26">
        <v>0</v>
      </c>
      <c r="AN1029" s="26">
        <v>0</v>
      </c>
      <c r="AO1029" s="29">
        <v>1</v>
      </c>
      <c r="AP1029" s="30"/>
      <c r="AQ1029" s="30"/>
      <c r="AR1029" s="30"/>
      <c r="AS1029" s="1">
        <v>0</v>
      </c>
      <c r="AU1029" s="1"/>
      <c r="AV1029" s="1"/>
      <c r="AW1029" s="1">
        <v>1</v>
      </c>
      <c r="AX1029" s="1">
        <v>1</v>
      </c>
      <c r="AY1029" s="1">
        <v>1</v>
      </c>
      <c r="BA1029" s="1">
        <v>1</v>
      </c>
      <c r="BG1029" s="1">
        <v>1</v>
      </c>
      <c r="BH1029" s="1">
        <v>1</v>
      </c>
      <c r="BI1029" s="1"/>
      <c r="BJ1029" s="1">
        <v>1</v>
      </c>
      <c r="BK1029" s="1">
        <v>1</v>
      </c>
      <c r="BL1029" s="1"/>
      <c r="BM1029" s="1"/>
      <c r="BN1029" s="1"/>
      <c r="BO1029" s="1"/>
      <c r="BP1029" s="1" t="s">
        <v>2351</v>
      </c>
      <c r="BQ1029" s="1"/>
      <c r="BR1029" s="1"/>
      <c r="BS1029" s="1"/>
      <c r="BT1029" s="1"/>
      <c r="BU1029" s="1"/>
      <c r="BV1029" s="1"/>
      <c r="BW1029" s="1">
        <v>0</v>
      </c>
    </row>
    <row r="1030" spans="1:75" ht="15.75" hidden="1" customHeight="1" x14ac:dyDescent="0.3">
      <c r="A1030" s="2">
        <v>1019</v>
      </c>
      <c r="B1030" s="2">
        <v>1</v>
      </c>
      <c r="C1030" s="2" t="s">
        <v>1392</v>
      </c>
      <c r="D1030" s="1">
        <v>13</v>
      </c>
      <c r="E1030" s="2" t="str">
        <f t="shared" si="1140"/>
        <v>13_Myliobatiformes</v>
      </c>
      <c r="F1030" s="2" t="s">
        <v>2338</v>
      </c>
      <c r="G1030" s="2" t="s">
        <v>2351</v>
      </c>
      <c r="H1030" s="2" t="s">
        <v>2485</v>
      </c>
      <c r="I1030" s="2" t="s">
        <v>2493</v>
      </c>
      <c r="J1030" s="2" t="s">
        <v>2494</v>
      </c>
      <c r="K1030" s="19" t="str">
        <f t="shared" si="1006"/>
        <v>Neotrygon leylandi</v>
      </c>
      <c r="L1030" s="20">
        <f>VLOOKUP($K1030,GlobSheetPaste!$H$3:$P$1269,2,FALSE)</f>
        <v>60156</v>
      </c>
      <c r="M1030" s="20">
        <f>VLOOKUP($K1030,GlobSheetPaste!$H$3:$P$1269,3,FALSE)</f>
        <v>68636690</v>
      </c>
      <c r="N1030" s="20" t="str">
        <f>VLOOKUP($K1030,GlobSheetPaste!$H$3:$P$1269,4,FALSE)</f>
        <v>published</v>
      </c>
      <c r="O1030" s="20" t="str">
        <f>VLOOKUP($K1030,GlobSheetPaste!$H$3:$P$1269,5,FALSE)</f>
        <v>LC</v>
      </c>
      <c r="P1030" s="20">
        <f>VLOOKUP($K1030,GlobSheetPaste!$H$3:$P$1269,6,FALSE)</f>
        <v>2010</v>
      </c>
      <c r="Q1030" s="20" t="str">
        <f>VLOOKUP($K1030,GlobSheetPaste!$H$3:$P$1269,7,FALSE)</f>
        <v>LC</v>
      </c>
      <c r="R1030" s="20" t="str">
        <f>VLOOKUP($K1030,GlobSheetPaste!$H$3:$P$1269,8,FALSE)</f>
        <v>NA</v>
      </c>
      <c r="S1030" s="20" t="str">
        <f t="shared" si="1150"/>
        <v>NoChange</v>
      </c>
      <c r="T1030" s="20" t="b">
        <f t="shared" si="1141"/>
        <v>0</v>
      </c>
      <c r="U1030" s="20">
        <f>VLOOKUP($K1030,GlobSheetPaste!$H$3:$P$1269,9,FALSE)</f>
        <v>2015</v>
      </c>
      <c r="V1030" s="19">
        <v>5</v>
      </c>
      <c r="W1030" s="23">
        <v>200</v>
      </c>
      <c r="X1030" s="2" t="b">
        <f t="shared" ref="X1030:Y1030" si="1152">ISNUMBER(V1030)</f>
        <v>1</v>
      </c>
      <c r="Y1030" s="2" t="b">
        <f t="shared" si="1152"/>
        <v>1</v>
      </c>
      <c r="Z1030" s="1" t="s">
        <v>149</v>
      </c>
      <c r="AB1030" s="2" t="s">
        <v>83</v>
      </c>
      <c r="AC1030" s="24" t="str">
        <f ca="1">IFERROR(__xludf.DUMMYFUNCTION("SPLIT(AB1030,""_"")"),"Coastal")</f>
        <v>Coastal</v>
      </c>
      <c r="AD1030" s="24"/>
      <c r="AE1030" s="24">
        <f>VLOOKUP(J1030,rangearea210527!$B$2:$C$1159,2,TRUE)</f>
        <v>105690.3015</v>
      </c>
      <c r="AF1030" s="26" t="s">
        <v>118</v>
      </c>
      <c r="AG1030" s="31">
        <v>27</v>
      </c>
      <c r="AH1030" s="26" t="s">
        <v>2355</v>
      </c>
      <c r="AI1030" s="26" t="s">
        <v>85</v>
      </c>
      <c r="AJ1030" s="1" t="s">
        <v>2342</v>
      </c>
      <c r="AK1030" s="32"/>
      <c r="AL1030" s="31">
        <v>10.8</v>
      </c>
      <c r="AM1030" s="26">
        <v>0</v>
      </c>
      <c r="AN1030" s="26">
        <v>0</v>
      </c>
      <c r="AO1030" s="29">
        <v>1</v>
      </c>
      <c r="AP1030" s="30"/>
      <c r="AQ1030" s="30"/>
      <c r="AR1030" s="30"/>
      <c r="AS1030" s="1">
        <v>0</v>
      </c>
      <c r="AU1030" s="1"/>
      <c r="AV1030" s="1"/>
      <c r="AW1030" s="1">
        <v>1</v>
      </c>
      <c r="AX1030" s="1">
        <v>1</v>
      </c>
      <c r="AY1030" s="1">
        <v>1</v>
      </c>
      <c r="BA1030" s="1">
        <v>1</v>
      </c>
      <c r="BH1030" s="1">
        <v>1</v>
      </c>
      <c r="BJ1030" s="1">
        <v>1</v>
      </c>
      <c r="BK1030" s="1">
        <v>1</v>
      </c>
      <c r="BL1030" s="1"/>
      <c r="BM1030" s="1"/>
      <c r="BN1030" s="1"/>
      <c r="BO1030" s="1"/>
      <c r="BP1030" s="1" t="s">
        <v>2351</v>
      </c>
      <c r="BQ1030" s="1"/>
      <c r="BR1030" s="1"/>
      <c r="BS1030" s="1"/>
      <c r="BT1030" s="1"/>
      <c r="BU1030" s="1"/>
      <c r="BV1030" s="1"/>
      <c r="BW1030" s="1">
        <v>0</v>
      </c>
    </row>
    <row r="1031" spans="1:75" ht="15.75" hidden="1" customHeight="1" x14ac:dyDescent="0.3">
      <c r="A1031" s="2">
        <v>1020</v>
      </c>
      <c r="B1031" s="2">
        <v>1</v>
      </c>
      <c r="C1031" s="2" t="s">
        <v>1392</v>
      </c>
      <c r="D1031" s="1">
        <v>13</v>
      </c>
      <c r="E1031" s="2" t="str">
        <f t="shared" si="1140"/>
        <v>13_Myliobatiformes</v>
      </c>
      <c r="F1031" s="2" t="s">
        <v>2338</v>
      </c>
      <c r="G1031" s="2" t="s">
        <v>2351</v>
      </c>
      <c r="H1031" s="2" t="s">
        <v>2485</v>
      </c>
      <c r="I1031" s="2" t="s">
        <v>2495</v>
      </c>
      <c r="J1031" s="2" t="s">
        <v>2496</v>
      </c>
      <c r="K1031" s="19" t="str">
        <f t="shared" si="1006"/>
        <v>Neotrygon ningalooensis</v>
      </c>
      <c r="L1031" s="20">
        <f>VLOOKUP($K1031,GlobSheetPaste!$H$3:$P$1269,2,FALSE)</f>
        <v>195463</v>
      </c>
      <c r="M1031" s="20">
        <f>VLOOKUP($K1031,GlobSheetPaste!$H$3:$P$1269,3,FALSE)</f>
        <v>68636829</v>
      </c>
      <c r="N1031" s="20" t="str">
        <f>VLOOKUP($K1031,GlobSheetPaste!$H$3:$P$1269,4,FALSE)</f>
        <v>published</v>
      </c>
      <c r="O1031" s="20" t="str">
        <f>VLOOKUP($K1031,GlobSheetPaste!$H$3:$P$1269,5,FALSE)</f>
        <v>DD</v>
      </c>
      <c r="P1031" s="20">
        <f>VLOOKUP($K1031,GlobSheetPaste!$H$3:$P$1269,6,FALSE)</f>
        <v>2011</v>
      </c>
      <c r="Q1031" s="20" t="str">
        <f>VLOOKUP($K1031,GlobSheetPaste!$H$3:$P$1269,7,FALSE)</f>
        <v>DD</v>
      </c>
      <c r="R1031" s="20" t="str">
        <f>VLOOKUP($K1031,GlobSheetPaste!$H$3:$P$1269,8,FALSE)</f>
        <v>NA</v>
      </c>
      <c r="S1031" s="20" t="str">
        <f t="shared" si="1150"/>
        <v>NoChange</v>
      </c>
      <c r="T1031" s="20" t="b">
        <f t="shared" si="1141"/>
        <v>0</v>
      </c>
      <c r="U1031" s="20">
        <f>VLOOKUP($K1031,GlobSheetPaste!$H$3:$P$1269,9,FALSE)</f>
        <v>2015</v>
      </c>
      <c r="V1031" s="19">
        <v>0</v>
      </c>
      <c r="W1031" s="19">
        <v>5</v>
      </c>
      <c r="X1031" s="2" t="b">
        <f t="shared" ref="X1031:Y1031" si="1153">ISNUMBER(V1031)</f>
        <v>1</v>
      </c>
      <c r="Y1031" s="2" t="b">
        <f t="shared" si="1153"/>
        <v>1</v>
      </c>
      <c r="Z1031" s="2" t="s">
        <v>89</v>
      </c>
      <c r="AB1031" s="2" t="s">
        <v>83</v>
      </c>
      <c r="AC1031" s="24" t="str">
        <f ca="1">IFERROR(__xludf.DUMMYFUNCTION("SPLIT(AB1031,""_"")"),"Coastal")</f>
        <v>Coastal</v>
      </c>
      <c r="AD1031" s="24"/>
      <c r="AE1031" s="24" t="s">
        <v>267</v>
      </c>
      <c r="AF1031" s="31"/>
      <c r="AG1031" s="31">
        <v>30</v>
      </c>
      <c r="AH1031" s="26" t="s">
        <v>2355</v>
      </c>
      <c r="AI1031" s="26" t="s">
        <v>85</v>
      </c>
      <c r="AJ1031" s="1" t="s">
        <v>2342</v>
      </c>
      <c r="AK1031" s="32"/>
      <c r="AL1031" s="31">
        <v>10.8</v>
      </c>
      <c r="AM1031" s="26">
        <v>0</v>
      </c>
      <c r="AN1031" s="26">
        <v>0</v>
      </c>
      <c r="AO1031" s="29">
        <v>1</v>
      </c>
      <c r="AP1031" s="30"/>
      <c r="AQ1031" s="30"/>
      <c r="AR1031" s="30"/>
      <c r="AS1031" s="1">
        <v>0</v>
      </c>
      <c r="AU1031" s="1"/>
      <c r="AV1031" s="1"/>
      <c r="AW1031" s="1">
        <v>1</v>
      </c>
      <c r="AX1031" s="1" t="s">
        <v>1571</v>
      </c>
      <c r="AY1031" s="1">
        <v>1</v>
      </c>
      <c r="BA1031" s="1">
        <v>1</v>
      </c>
      <c r="BG1031" s="1">
        <v>1</v>
      </c>
      <c r="BH1031" s="1"/>
      <c r="BI1031" s="1"/>
      <c r="BJ1031" s="1">
        <v>1</v>
      </c>
      <c r="BK1031" s="1">
        <v>1</v>
      </c>
      <c r="BL1031" s="1"/>
      <c r="BM1031" s="1"/>
      <c r="BN1031" s="1"/>
      <c r="BO1031" s="1"/>
      <c r="BP1031" s="1" t="s">
        <v>2351</v>
      </c>
      <c r="BQ1031" s="1"/>
      <c r="BR1031" s="1"/>
      <c r="BS1031" s="1"/>
      <c r="BT1031" s="1"/>
      <c r="BU1031" s="1"/>
      <c r="BV1031" s="1"/>
      <c r="BW1031" s="1">
        <v>0</v>
      </c>
    </row>
    <row r="1032" spans="1:75" ht="15.75" hidden="1" customHeight="1" x14ac:dyDescent="0.3">
      <c r="A1032" s="2">
        <v>1021</v>
      </c>
      <c r="B1032" s="2">
        <v>1</v>
      </c>
      <c r="C1032" s="2" t="s">
        <v>1392</v>
      </c>
      <c r="D1032" s="1">
        <v>13</v>
      </c>
      <c r="E1032" s="2" t="str">
        <f t="shared" si="1140"/>
        <v>13_Myliobatiformes</v>
      </c>
      <c r="F1032" s="2" t="s">
        <v>2338</v>
      </c>
      <c r="G1032" s="2" t="s">
        <v>2351</v>
      </c>
      <c r="H1032" s="2" t="s">
        <v>2485</v>
      </c>
      <c r="I1032" s="2" t="s">
        <v>2497</v>
      </c>
      <c r="J1032" s="2" t="s">
        <v>2498</v>
      </c>
      <c r="K1032" s="19" t="str">
        <f t="shared" si="1006"/>
        <v>Neotrygon orientalis</v>
      </c>
      <c r="L1032" s="20">
        <f>VLOOKUP($K1032,GlobSheetPaste!$H$3:$P$1269,2,FALSE)</f>
        <v>104167028</v>
      </c>
      <c r="M1032" s="20">
        <f>VLOOKUP($K1032,GlobSheetPaste!$H$3:$P$1269,3,FALSE)</f>
        <v>116848459</v>
      </c>
      <c r="N1032" s="20" t="str">
        <f>VLOOKUP($K1032,GlobSheetPaste!$H$3:$P$1269,4,FALSE)</f>
        <v>submitted</v>
      </c>
      <c r="O1032" s="20" t="str">
        <f>VLOOKUP($K1032,GlobSheetPaste!$H$3:$P$1269,5,FALSE)</f>
        <v>NE</v>
      </c>
      <c r="P1032" s="20" t="str">
        <f>VLOOKUP($K1032,GlobSheetPaste!$H$3:$P$1269,6,FALSE)</f>
        <v>NA</v>
      </c>
      <c r="Q1032" s="20" t="str">
        <f>VLOOKUP($K1032,GlobSheetPaste!$H$3:$P$1269,7,FALSE)</f>
        <v>LC</v>
      </c>
      <c r="R1032" s="20" t="str">
        <f>VLOOKUP($K1032,GlobSheetPaste!$H$3:$P$1269,8,FALSE)</f>
        <v>NA</v>
      </c>
      <c r="S1032" s="1" t="s">
        <v>117</v>
      </c>
      <c r="T1032" s="20" t="b">
        <f t="shared" si="1141"/>
        <v>0</v>
      </c>
      <c r="U1032" s="20" t="str">
        <f>VLOOKUP($K1032,GlobSheetPaste!$H$3:$P$1269,9,FALSE)</f>
        <v>Submitted 201113</v>
      </c>
      <c r="V1032" s="19">
        <v>0</v>
      </c>
      <c r="W1032" s="19">
        <v>100</v>
      </c>
      <c r="X1032" s="2" t="b">
        <f t="shared" ref="X1032:Y1032" si="1154">ISNUMBER(V1032)</f>
        <v>1</v>
      </c>
      <c r="Y1032" s="2" t="b">
        <f t="shared" si="1154"/>
        <v>1</v>
      </c>
      <c r="Z1032" s="2" t="s">
        <v>2046</v>
      </c>
      <c r="AB1032" s="2" t="s">
        <v>83</v>
      </c>
      <c r="AC1032" s="24" t="str">
        <f ca="1">IFERROR(__xludf.DUMMYFUNCTION("SPLIT(AB1032,""_"")"),"Coastal")</f>
        <v>Coastal</v>
      </c>
      <c r="AD1032" s="24"/>
      <c r="AE1032" s="24">
        <f>VLOOKUP(J1032,rangearea210527!$B$2:$C$1159,2,TRUE)</f>
        <v>1421028.0660000001</v>
      </c>
      <c r="AF1032" s="31"/>
      <c r="AG1032" s="31">
        <v>38</v>
      </c>
      <c r="AH1032" s="26" t="s">
        <v>2355</v>
      </c>
      <c r="AI1032" s="26" t="s">
        <v>85</v>
      </c>
      <c r="AJ1032" s="1" t="s">
        <v>2342</v>
      </c>
      <c r="AK1032" s="32"/>
      <c r="AL1032" s="31">
        <v>12</v>
      </c>
      <c r="AM1032" s="26">
        <v>0</v>
      </c>
      <c r="AN1032" s="26">
        <v>0</v>
      </c>
      <c r="AO1032" s="29">
        <v>1</v>
      </c>
      <c r="AP1032" s="30"/>
      <c r="AQ1032" s="30"/>
      <c r="AR1032" s="30"/>
      <c r="AS1032" s="1">
        <v>1</v>
      </c>
      <c r="AU1032" s="1"/>
      <c r="AV1032" s="1"/>
      <c r="AW1032" s="1">
        <v>1</v>
      </c>
      <c r="AX1032" s="1">
        <v>1</v>
      </c>
      <c r="AY1032" s="1">
        <v>1</v>
      </c>
      <c r="BA1032" s="1">
        <v>1</v>
      </c>
      <c r="BJ1032" s="1">
        <v>1</v>
      </c>
      <c r="BK1032" s="1">
        <v>1</v>
      </c>
      <c r="BL1032" s="1"/>
      <c r="BM1032" s="1"/>
      <c r="BN1032" s="1"/>
      <c r="BO1032" s="1"/>
      <c r="BP1032" s="1" t="s">
        <v>2351</v>
      </c>
      <c r="BQ1032" s="1"/>
      <c r="BR1032" s="1"/>
      <c r="BS1032" s="1"/>
      <c r="BT1032" s="1"/>
      <c r="BU1032" s="1"/>
      <c r="BV1032" s="1"/>
      <c r="BW1032" s="1">
        <v>0</v>
      </c>
    </row>
    <row r="1033" spans="1:75" ht="15.75" hidden="1" customHeight="1" x14ac:dyDescent="0.3">
      <c r="A1033" s="2">
        <v>1022</v>
      </c>
      <c r="B1033" s="2">
        <v>1</v>
      </c>
      <c r="C1033" s="2" t="s">
        <v>1392</v>
      </c>
      <c r="D1033" s="1">
        <v>13</v>
      </c>
      <c r="E1033" s="2" t="str">
        <f t="shared" si="1140"/>
        <v>13_Myliobatiformes</v>
      </c>
      <c r="F1033" s="2" t="s">
        <v>2338</v>
      </c>
      <c r="G1033" s="2" t="s">
        <v>2351</v>
      </c>
      <c r="H1033" s="2" t="s">
        <v>2485</v>
      </c>
      <c r="I1033" s="2" t="s">
        <v>1426</v>
      </c>
      <c r="J1033" s="2" t="s">
        <v>2499</v>
      </c>
      <c r="K1033" s="19" t="str">
        <f t="shared" si="1006"/>
        <v>Neotrygon picta</v>
      </c>
      <c r="L1033" s="20">
        <f>VLOOKUP($K1033,GlobSheetPaste!$H$3:$P$1269,2,FALSE)</f>
        <v>195464</v>
      </c>
      <c r="M1033" s="20">
        <f>VLOOKUP($K1033,GlobSheetPaste!$H$3:$P$1269,3,FALSE)</f>
        <v>68636975</v>
      </c>
      <c r="N1033" s="20" t="str">
        <f>VLOOKUP($K1033,GlobSheetPaste!$H$3:$P$1269,4,FALSE)</f>
        <v>published</v>
      </c>
      <c r="O1033" s="20" t="str">
        <f>VLOOKUP($K1033,GlobSheetPaste!$H$3:$P$1269,5,FALSE)</f>
        <v>LC</v>
      </c>
      <c r="P1033" s="20">
        <f>VLOOKUP($K1033,GlobSheetPaste!$H$3:$P$1269,6,FALSE)</f>
        <v>2010</v>
      </c>
      <c r="Q1033" s="20" t="str">
        <f>VLOOKUP($K1033,GlobSheetPaste!$H$3:$P$1269,7,FALSE)</f>
        <v>LC</v>
      </c>
      <c r="R1033" s="20" t="str">
        <f>VLOOKUP($K1033,GlobSheetPaste!$H$3:$P$1269,8,FALSE)</f>
        <v>NA</v>
      </c>
      <c r="S1033" s="20" t="str">
        <f>IF(O1033=Q1033,"NoChange","non-genuine change")</f>
        <v>NoChange</v>
      </c>
      <c r="T1033" s="20" t="b">
        <f t="shared" si="1141"/>
        <v>0</v>
      </c>
      <c r="U1033" s="20">
        <f>VLOOKUP($K1033,GlobSheetPaste!$H$3:$P$1269,9,FALSE)</f>
        <v>2015</v>
      </c>
      <c r="V1033" s="19">
        <v>5</v>
      </c>
      <c r="W1033" s="19">
        <v>100</v>
      </c>
      <c r="X1033" s="2" t="b">
        <f t="shared" ref="X1033:Y1033" si="1155">ISNUMBER(V1033)</f>
        <v>1</v>
      </c>
      <c r="Y1033" s="2" t="b">
        <f t="shared" si="1155"/>
        <v>1</v>
      </c>
      <c r="Z1033" s="2" t="s">
        <v>1960</v>
      </c>
      <c r="AB1033" s="2" t="s">
        <v>83</v>
      </c>
      <c r="AC1033" s="24" t="str">
        <f ca="1">IFERROR(__xludf.DUMMYFUNCTION("SPLIT(AB1033,""_"")"),"Coastal")</f>
        <v>Coastal</v>
      </c>
      <c r="AD1033" s="24"/>
      <c r="AE1033" s="24">
        <f>VLOOKUP(J1033,rangearea210527!$B$2:$C$1159,2,TRUE)</f>
        <v>566554.12430000002</v>
      </c>
      <c r="AF1033" s="31"/>
      <c r="AG1033" s="31">
        <v>32</v>
      </c>
      <c r="AH1033" s="26" t="s">
        <v>2355</v>
      </c>
      <c r="AI1033" s="26" t="s">
        <v>85</v>
      </c>
      <c r="AJ1033" s="1" t="s">
        <v>2342</v>
      </c>
      <c r="AK1033" s="32"/>
      <c r="AL1033" s="31">
        <v>10.8</v>
      </c>
      <c r="AM1033" s="26">
        <v>0</v>
      </c>
      <c r="AN1033" s="26">
        <v>0</v>
      </c>
      <c r="AO1033" s="29">
        <v>1</v>
      </c>
      <c r="AP1033" s="30"/>
      <c r="AQ1033" s="30"/>
      <c r="AR1033" s="30"/>
      <c r="AS1033" s="1">
        <v>0</v>
      </c>
      <c r="AU1033" s="1"/>
      <c r="AV1033" s="1"/>
      <c r="AW1033" s="1">
        <v>1</v>
      </c>
      <c r="AX1033" s="1">
        <v>1</v>
      </c>
      <c r="AY1033" s="1">
        <v>1</v>
      </c>
      <c r="BA1033" s="1">
        <v>1</v>
      </c>
      <c r="BJ1033" s="1">
        <v>1</v>
      </c>
      <c r="BK1033" s="1">
        <v>1</v>
      </c>
      <c r="BL1033" s="1"/>
      <c r="BM1033" s="1"/>
      <c r="BN1033" s="1"/>
      <c r="BO1033" s="1"/>
      <c r="BP1033" s="1" t="s">
        <v>2351</v>
      </c>
      <c r="BQ1033" s="1"/>
      <c r="BR1033" s="1"/>
      <c r="BS1033" s="1"/>
      <c r="BT1033" s="1"/>
      <c r="BU1033" s="1"/>
      <c r="BV1033" s="1"/>
      <c r="BW1033" s="1">
        <v>0</v>
      </c>
    </row>
    <row r="1034" spans="1:75" ht="15.75" hidden="1" customHeight="1" x14ac:dyDescent="0.3">
      <c r="A1034" s="2">
        <v>1023</v>
      </c>
      <c r="B1034" s="2">
        <v>1</v>
      </c>
      <c r="C1034" s="2" t="s">
        <v>1392</v>
      </c>
      <c r="D1034" s="1">
        <v>13</v>
      </c>
      <c r="E1034" s="2" t="str">
        <f t="shared" si="1140"/>
        <v>13_Myliobatiformes</v>
      </c>
      <c r="F1034" s="2" t="s">
        <v>2338</v>
      </c>
      <c r="G1034" s="2" t="s">
        <v>2351</v>
      </c>
      <c r="H1034" s="2" t="s">
        <v>2485</v>
      </c>
      <c r="I1034" s="2" t="s">
        <v>2500</v>
      </c>
      <c r="J1034" s="2" t="s">
        <v>2501</v>
      </c>
      <c r="K1034" s="19" t="str">
        <f t="shared" si="1006"/>
        <v>Neotrygon trigonoides</v>
      </c>
      <c r="L1034" s="20">
        <f>VLOOKUP($K1034,GlobSheetPaste!$H$3:$P$1269,2,FALSE)</f>
        <v>104167060</v>
      </c>
      <c r="M1034" s="20">
        <f>VLOOKUP($K1034,GlobSheetPaste!$H$3:$P$1269,3,FALSE)</f>
        <v>104167071</v>
      </c>
      <c r="N1034" s="20" t="str">
        <f>VLOOKUP($K1034,GlobSheetPaste!$H$3:$P$1269,4,FALSE)</f>
        <v>submitted</v>
      </c>
      <c r="O1034" s="20" t="str">
        <f>VLOOKUP($K1034,GlobSheetPaste!$H$3:$P$1269,5,FALSE)</f>
        <v>NE</v>
      </c>
      <c r="P1034" s="20" t="str">
        <f>VLOOKUP($K1034,GlobSheetPaste!$H$3:$P$1269,6,FALSE)</f>
        <v>NA</v>
      </c>
      <c r="Q1034" s="20" t="str">
        <f>VLOOKUP($K1034,GlobSheetPaste!$H$3:$P$1269,7,FALSE)</f>
        <v>LC</v>
      </c>
      <c r="R1034" s="20" t="str">
        <f>VLOOKUP($K1034,GlobSheetPaste!$H$3:$P$1269,8,FALSE)</f>
        <v>NA</v>
      </c>
      <c r="S1034" s="1" t="s">
        <v>117</v>
      </c>
      <c r="T1034" s="20" t="b">
        <f t="shared" si="1141"/>
        <v>0</v>
      </c>
      <c r="U1034" s="20" t="str">
        <f>VLOOKUP($K1034,GlobSheetPaste!$H$3:$P$1269,9,FALSE)</f>
        <v>Submitted 201218</v>
      </c>
      <c r="V1034" s="19">
        <v>5</v>
      </c>
      <c r="W1034" s="19">
        <v>50</v>
      </c>
      <c r="X1034" s="2" t="b">
        <f t="shared" ref="X1034:Y1034" si="1156">ISNUMBER(V1034)</f>
        <v>1</v>
      </c>
      <c r="Y1034" s="2" t="b">
        <f t="shared" si="1156"/>
        <v>1</v>
      </c>
      <c r="Z1034" s="2" t="s">
        <v>2046</v>
      </c>
      <c r="AB1034" s="2" t="s">
        <v>83</v>
      </c>
      <c r="AC1034" s="24" t="str">
        <f ca="1">IFERROR(__xludf.DUMMYFUNCTION("SPLIT(AB1034,""_"")"),"Coastal")</f>
        <v>Coastal</v>
      </c>
      <c r="AD1034" s="24"/>
      <c r="AE1034" s="24">
        <f>VLOOKUP(J1034,rangearea210527!$B$2:$C$1159,2,TRUE)</f>
        <v>218646.92310000001</v>
      </c>
      <c r="AF1034" s="31"/>
      <c r="AG1034" s="31">
        <v>47</v>
      </c>
      <c r="AH1034" s="26" t="s">
        <v>2355</v>
      </c>
      <c r="AI1034" s="26" t="s">
        <v>85</v>
      </c>
      <c r="AJ1034" s="1" t="s">
        <v>2342</v>
      </c>
      <c r="AK1034" s="32"/>
      <c r="AL1034" s="31">
        <v>10</v>
      </c>
      <c r="AM1034" s="26">
        <v>0</v>
      </c>
      <c r="AN1034" s="26">
        <v>0</v>
      </c>
      <c r="AO1034" s="29">
        <v>1</v>
      </c>
      <c r="AP1034" s="30"/>
      <c r="AQ1034" s="30"/>
      <c r="AR1034" s="30"/>
      <c r="AS1034" s="1">
        <v>0</v>
      </c>
      <c r="AU1034" s="1"/>
      <c r="AV1034" s="1"/>
      <c r="AW1034" s="1">
        <v>1</v>
      </c>
      <c r="AX1034" s="1">
        <v>1</v>
      </c>
      <c r="AY1034" s="1">
        <v>1</v>
      </c>
      <c r="BA1034" s="1">
        <v>1</v>
      </c>
      <c r="BJ1034" s="1">
        <v>1</v>
      </c>
      <c r="BK1034" s="1">
        <v>1</v>
      </c>
      <c r="BL1034" s="1"/>
      <c r="BM1034" s="1"/>
      <c r="BN1034" s="1"/>
      <c r="BO1034" s="1"/>
      <c r="BP1034" s="1" t="s">
        <v>2351</v>
      </c>
      <c r="BQ1034" s="1"/>
      <c r="BR1034" s="1"/>
      <c r="BS1034" s="1"/>
      <c r="BT1034" s="1"/>
      <c r="BU1034" s="1"/>
      <c r="BV1034" s="1"/>
      <c r="BW1034" s="1">
        <v>0</v>
      </c>
    </row>
    <row r="1035" spans="1:75" ht="15.75" hidden="1" customHeight="1" x14ac:dyDescent="0.3">
      <c r="A1035" s="2">
        <v>1024</v>
      </c>
      <c r="B1035" s="2">
        <v>1</v>
      </c>
      <c r="C1035" s="2" t="s">
        <v>1392</v>
      </c>
      <c r="D1035" s="1">
        <v>13</v>
      </c>
      <c r="E1035" s="2" t="str">
        <f t="shared" si="1140"/>
        <v>13_Myliobatiformes</v>
      </c>
      <c r="F1035" s="2" t="s">
        <v>2338</v>
      </c>
      <c r="G1035" s="2" t="s">
        <v>2351</v>
      </c>
      <c r="H1035" s="2" t="s">
        <v>2485</v>
      </c>
      <c r="I1035" s="2" t="s">
        <v>2502</v>
      </c>
      <c r="J1035" s="2" t="s">
        <v>2503</v>
      </c>
      <c r="K1035" s="19" t="str">
        <f t="shared" si="1006"/>
        <v>Neotrygon varidens</v>
      </c>
      <c r="L1035" s="20">
        <f>VLOOKUP($K1035,GlobSheetPaste!$H$3:$P$1269,2,FALSE)</f>
        <v>104167083</v>
      </c>
      <c r="M1035" s="20">
        <f>VLOOKUP($K1035,GlobSheetPaste!$H$3:$P$1269,3,FALSE)</f>
        <v>104176267</v>
      </c>
      <c r="N1035" s="20" t="str">
        <f>VLOOKUP($K1035,GlobSheetPaste!$H$3:$P$1269,4,FALSE)</f>
        <v>submitted</v>
      </c>
      <c r="O1035" s="20" t="str">
        <f>VLOOKUP($K1035,GlobSheetPaste!$H$3:$P$1269,5,FALSE)</f>
        <v>NE</v>
      </c>
      <c r="P1035" s="20" t="str">
        <f>VLOOKUP($K1035,GlobSheetPaste!$H$3:$P$1269,6,FALSE)</f>
        <v>NA</v>
      </c>
      <c r="Q1035" s="20" t="str">
        <f>VLOOKUP($K1035,GlobSheetPaste!$H$3:$P$1269,7,FALSE)</f>
        <v>LC</v>
      </c>
      <c r="R1035" s="20" t="str">
        <f>VLOOKUP($K1035,GlobSheetPaste!$H$3:$P$1269,8,FALSE)</f>
        <v>NA</v>
      </c>
      <c r="S1035" s="1" t="s">
        <v>117</v>
      </c>
      <c r="T1035" s="20" t="b">
        <f t="shared" si="1141"/>
        <v>0</v>
      </c>
      <c r="U1035" s="20" t="str">
        <f>VLOOKUP($K1035,GlobSheetPaste!$H$3:$P$1269,9,FALSE)</f>
        <v>Submitted 201113</v>
      </c>
      <c r="V1035" s="19">
        <v>0</v>
      </c>
      <c r="W1035" s="19">
        <v>100</v>
      </c>
      <c r="X1035" s="2" t="b">
        <f t="shared" ref="X1035:Y1035" si="1157">ISNUMBER(V1035)</f>
        <v>1</v>
      </c>
      <c r="Y1035" s="2" t="b">
        <f t="shared" si="1157"/>
        <v>1</v>
      </c>
      <c r="Z1035" s="2" t="s">
        <v>2046</v>
      </c>
      <c r="AB1035" s="2" t="s">
        <v>83</v>
      </c>
      <c r="AC1035" s="24" t="str">
        <f ca="1">IFERROR(__xludf.DUMMYFUNCTION("SPLIT(AB1035,""_"")"),"Coastal")</f>
        <v>Coastal</v>
      </c>
      <c r="AD1035" s="24"/>
      <c r="AE1035" s="24">
        <f>VLOOKUP(J1035,rangearea210527!$B$2:$C$1159,2,TRUE)</f>
        <v>1423550.122</v>
      </c>
      <c r="AF1035" s="25"/>
      <c r="AG1035" s="25">
        <v>33</v>
      </c>
      <c r="AH1035" s="26" t="s">
        <v>2355</v>
      </c>
      <c r="AI1035" s="26" t="s">
        <v>85</v>
      </c>
      <c r="AJ1035" s="1" t="s">
        <v>2342</v>
      </c>
      <c r="AK1035" s="28"/>
      <c r="AL1035" s="25">
        <v>11</v>
      </c>
      <c r="AM1035" s="26">
        <v>0</v>
      </c>
      <c r="AN1035" s="26">
        <v>0</v>
      </c>
      <c r="AO1035" s="29">
        <v>1</v>
      </c>
      <c r="AP1035" s="30"/>
      <c r="AQ1035" s="30"/>
      <c r="AR1035" s="30"/>
      <c r="AS1035" s="1">
        <v>1</v>
      </c>
      <c r="AU1035" s="1"/>
      <c r="AV1035" s="1"/>
      <c r="AW1035" s="1">
        <v>1</v>
      </c>
      <c r="AX1035" s="1">
        <v>1</v>
      </c>
      <c r="AY1035" s="1">
        <v>1</v>
      </c>
      <c r="BA1035" s="1">
        <v>1</v>
      </c>
      <c r="BJ1035" s="1">
        <v>1</v>
      </c>
      <c r="BK1035" s="1">
        <v>1</v>
      </c>
      <c r="BL1035" s="1"/>
      <c r="BM1035" s="1"/>
      <c r="BN1035" s="1"/>
      <c r="BO1035" s="1"/>
      <c r="BP1035" s="1" t="s">
        <v>2351</v>
      </c>
      <c r="BQ1035" s="1"/>
      <c r="BR1035" s="1"/>
      <c r="BS1035" s="1"/>
      <c r="BT1035" s="1"/>
      <c r="BU1035" s="1"/>
      <c r="BV1035" s="1"/>
      <c r="BW1035" s="1">
        <v>0</v>
      </c>
    </row>
    <row r="1036" spans="1:75" ht="15.75" hidden="1" customHeight="1" x14ac:dyDescent="0.3">
      <c r="A1036" s="2">
        <v>1026</v>
      </c>
      <c r="B1036" s="2">
        <v>1</v>
      </c>
      <c r="C1036" s="2" t="s">
        <v>1392</v>
      </c>
      <c r="D1036" s="1">
        <v>13</v>
      </c>
      <c r="E1036" s="2" t="str">
        <f t="shared" si="1140"/>
        <v>13_Myliobatiformes</v>
      </c>
      <c r="F1036" s="2" t="s">
        <v>2338</v>
      </c>
      <c r="G1036" s="2" t="s">
        <v>2351</v>
      </c>
      <c r="H1036" s="2" t="s">
        <v>2504</v>
      </c>
      <c r="I1036" s="2" t="s">
        <v>2505</v>
      </c>
      <c r="J1036" s="2" t="s">
        <v>2506</v>
      </c>
      <c r="K1036" s="19" t="str">
        <f t="shared" si="1006"/>
        <v>Pastinachus ater</v>
      </c>
      <c r="L1036" s="20">
        <f>VLOOKUP($K1036,GlobSheetPaste!$H$3:$P$1269,2,FALSE)</f>
        <v>70682232</v>
      </c>
      <c r="M1036" s="20">
        <f>VLOOKUP($K1036,GlobSheetPaste!$H$3:$P$1269,3,FALSE)</f>
        <v>124550583</v>
      </c>
      <c r="N1036" s="20" t="str">
        <f>VLOOKUP($K1036,GlobSheetPaste!$H$3:$P$1269,4,FALSE)</f>
        <v>published</v>
      </c>
      <c r="O1036" s="1" t="s">
        <v>368</v>
      </c>
      <c r="P1036" s="20" t="str">
        <f>VLOOKUP($K1036,GlobSheetPaste!$H$3:$P$1269,6,FALSE)</f>
        <v>NA</v>
      </c>
      <c r="Q1036" s="20" t="str">
        <f>VLOOKUP($K1036,GlobSheetPaste!$H$3:$P$1269,7,FALSE)</f>
        <v>VU</v>
      </c>
      <c r="R1036" s="20" t="str">
        <f>VLOOKUP($K1036,GlobSheetPaste!$H$3:$P$1269,8,FALSE)</f>
        <v>A2d</v>
      </c>
      <c r="S1036" s="20" t="str">
        <f>IF(O1036=Q1036,"NoChange","non-genuine change")</f>
        <v>non-genuine change</v>
      </c>
      <c r="T1036" s="20" t="b">
        <f t="shared" si="1141"/>
        <v>0</v>
      </c>
      <c r="U1036" s="22">
        <f>VLOOKUP($K1036,GlobSheetPaste!$H$3:$P$1269,9,FALSE)</f>
        <v>44197</v>
      </c>
      <c r="V1036" s="19">
        <v>0</v>
      </c>
      <c r="W1036" s="19">
        <v>60</v>
      </c>
      <c r="X1036" s="2" t="b">
        <f t="shared" ref="X1036:Y1036" si="1158">ISNUMBER(V1036)</f>
        <v>1</v>
      </c>
      <c r="Y1036" s="2" t="b">
        <f t="shared" si="1158"/>
        <v>1</v>
      </c>
      <c r="Z1036" s="2" t="s">
        <v>2507</v>
      </c>
      <c r="AB1036" s="2" t="s">
        <v>83</v>
      </c>
      <c r="AC1036" s="24" t="str">
        <f ca="1">IFERROR(__xludf.DUMMYFUNCTION("SPLIT(AB1036,""_"")"),"Coastal")</f>
        <v>Coastal</v>
      </c>
      <c r="AD1036" s="24"/>
      <c r="AE1036" s="24">
        <f>VLOOKUP(J1036,rangearea210527!$B$2:$C$1159,2,TRUE)</f>
        <v>3821127.398</v>
      </c>
      <c r="AF1036" s="25"/>
      <c r="AG1036" s="25">
        <v>200</v>
      </c>
      <c r="AH1036" s="26" t="s">
        <v>2355</v>
      </c>
      <c r="AI1036" s="47" t="s">
        <v>91</v>
      </c>
      <c r="AJ1036" s="1" t="s">
        <v>2350</v>
      </c>
      <c r="AK1036" s="28"/>
      <c r="AL1036" s="25">
        <v>25</v>
      </c>
      <c r="AM1036" s="26">
        <v>0</v>
      </c>
      <c r="AN1036" s="26">
        <v>0</v>
      </c>
      <c r="AO1036" s="29">
        <v>1</v>
      </c>
      <c r="AP1036" s="30"/>
      <c r="AQ1036" s="30"/>
      <c r="AR1036" s="30"/>
      <c r="AS1036" s="1">
        <v>1</v>
      </c>
      <c r="AU1036" s="1"/>
      <c r="AV1036" s="1"/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B1036" s="1">
        <v>1</v>
      </c>
      <c r="BJ1036" s="1">
        <v>1</v>
      </c>
      <c r="BK1036" s="1">
        <v>1</v>
      </c>
      <c r="BL1036" s="1"/>
      <c r="BM1036" s="1"/>
      <c r="BN1036" s="1"/>
      <c r="BO1036" s="1"/>
      <c r="BP1036" s="1" t="s">
        <v>2351</v>
      </c>
      <c r="BQ1036" s="1"/>
      <c r="BR1036" s="1"/>
      <c r="BS1036" s="1"/>
      <c r="BT1036" s="1"/>
      <c r="BU1036" s="1"/>
      <c r="BV1036" s="1"/>
      <c r="BW1036" s="1">
        <v>0</v>
      </c>
    </row>
    <row r="1037" spans="1:75" ht="15.75" hidden="1" customHeight="1" x14ac:dyDescent="0.3">
      <c r="A1037" s="2">
        <v>1027</v>
      </c>
      <c r="B1037" s="2">
        <v>1</v>
      </c>
      <c r="C1037" s="2" t="s">
        <v>1392</v>
      </c>
      <c r="D1037" s="1">
        <v>13</v>
      </c>
      <c r="E1037" s="2" t="str">
        <f t="shared" si="1140"/>
        <v>13_Myliobatiformes</v>
      </c>
      <c r="F1037" s="2" t="s">
        <v>2338</v>
      </c>
      <c r="G1037" s="2" t="s">
        <v>2351</v>
      </c>
      <c r="H1037" s="2" t="s">
        <v>2504</v>
      </c>
      <c r="I1037" s="2" t="s">
        <v>2508</v>
      </c>
      <c r="J1037" s="2" t="s">
        <v>2509</v>
      </c>
      <c r="K1037" s="19" t="str">
        <f t="shared" si="1006"/>
        <v>Pastinachus gracilicaudus</v>
      </c>
      <c r="L1037" s="20">
        <f>VLOOKUP($K1037,GlobSheetPaste!$H$3:$P$1269,2,FALSE)</f>
        <v>104306073</v>
      </c>
      <c r="M1037" s="20">
        <f>VLOOKUP($K1037,GlobSheetPaste!$H$3:$P$1269,3,FALSE)</f>
        <v>104306117</v>
      </c>
      <c r="N1037" s="20" t="str">
        <f>VLOOKUP($K1037,GlobSheetPaste!$H$3:$P$1269,4,FALSE)</f>
        <v>published</v>
      </c>
      <c r="O1037" s="20" t="str">
        <f>VLOOKUP($K1037,GlobSheetPaste!$H$3:$P$1269,5,FALSE)</f>
        <v>NE</v>
      </c>
      <c r="P1037" s="20" t="str">
        <f>VLOOKUP($K1037,GlobSheetPaste!$H$3:$P$1269,6,FALSE)</f>
        <v>NA</v>
      </c>
      <c r="Q1037" s="20" t="str">
        <f>VLOOKUP($K1037,GlobSheetPaste!$H$3:$P$1269,7,FALSE)</f>
        <v>EN</v>
      </c>
      <c r="R1037" s="20" t="str">
        <f>VLOOKUP($K1037,GlobSheetPaste!$H$3:$P$1269,8,FALSE)</f>
        <v>A2d</v>
      </c>
      <c r="S1037" s="1" t="s">
        <v>117</v>
      </c>
      <c r="T1037" s="20" t="b">
        <f t="shared" si="1141"/>
        <v>0</v>
      </c>
      <c r="U1037" s="22">
        <f>VLOOKUP($K1037,GlobSheetPaste!$H$3:$P$1269,9,FALSE)</f>
        <v>44197</v>
      </c>
      <c r="V1037" s="19">
        <v>1</v>
      </c>
      <c r="W1037" s="19">
        <v>50</v>
      </c>
      <c r="X1037" s="2" t="b">
        <f t="shared" ref="X1037:Y1037" si="1159">ISNUMBER(V1037)</f>
        <v>1</v>
      </c>
      <c r="Y1037" s="2" t="b">
        <f t="shared" si="1159"/>
        <v>1</v>
      </c>
      <c r="Z1037" s="2" t="s">
        <v>2046</v>
      </c>
      <c r="AB1037" s="2" t="s">
        <v>83</v>
      </c>
      <c r="AC1037" s="24" t="str">
        <f ca="1">IFERROR(__xludf.DUMMYFUNCTION("SPLIT(AB1037,""_"")"),"Coastal")</f>
        <v>Coastal</v>
      </c>
      <c r="AD1037" s="24"/>
      <c r="AE1037" s="24">
        <f>VLOOKUP(J1037,rangearea210527!$B$2:$C$1159,2,TRUE)</f>
        <v>944668.853</v>
      </c>
      <c r="AF1037" s="26"/>
      <c r="AG1037" s="26">
        <v>83</v>
      </c>
      <c r="AH1037" s="26" t="s">
        <v>2355</v>
      </c>
      <c r="AI1037" s="47" t="s">
        <v>98</v>
      </c>
      <c r="AJ1037" s="1" t="s">
        <v>2345</v>
      </c>
      <c r="AK1037" s="27"/>
      <c r="AL1037" s="26">
        <v>20</v>
      </c>
      <c r="AM1037" s="26">
        <v>0</v>
      </c>
      <c r="AN1037" s="26">
        <v>0</v>
      </c>
      <c r="AO1037" s="29">
        <v>0</v>
      </c>
      <c r="AP1037" s="30"/>
      <c r="AQ1037" s="30"/>
      <c r="AR1037" s="30"/>
      <c r="AS1037" s="1">
        <v>1</v>
      </c>
      <c r="AU1037" s="1"/>
      <c r="AV1037" s="1"/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B1037" s="1">
        <v>1</v>
      </c>
      <c r="BJ1037" s="1">
        <v>1</v>
      </c>
      <c r="BK1037" s="1">
        <v>1</v>
      </c>
      <c r="BL1037" s="1"/>
      <c r="BM1037" s="1"/>
      <c r="BN1037" s="1"/>
      <c r="BO1037" s="1"/>
      <c r="BP1037" s="1" t="s">
        <v>2351</v>
      </c>
      <c r="BQ1037" s="1"/>
      <c r="BR1037" s="1"/>
      <c r="BS1037" s="1"/>
      <c r="BT1037" s="1"/>
      <c r="BU1037" s="1"/>
      <c r="BV1037" s="1"/>
      <c r="BW1037" s="1">
        <v>0</v>
      </c>
    </row>
    <row r="1038" spans="1:75" ht="15.75" hidden="1" customHeight="1" x14ac:dyDescent="0.3">
      <c r="A1038" s="2">
        <v>1028</v>
      </c>
      <c r="B1038" s="2">
        <v>1</v>
      </c>
      <c r="C1038" s="2" t="s">
        <v>1392</v>
      </c>
      <c r="D1038" s="1">
        <v>13</v>
      </c>
      <c r="E1038" s="2" t="str">
        <f t="shared" si="1140"/>
        <v>13_Myliobatiformes</v>
      </c>
      <c r="F1038" s="2" t="s">
        <v>2338</v>
      </c>
      <c r="G1038" s="2" t="s">
        <v>2351</v>
      </c>
      <c r="H1038" s="2" t="s">
        <v>2504</v>
      </c>
      <c r="I1038" s="2" t="s">
        <v>2510</v>
      </c>
      <c r="J1038" s="2" t="s">
        <v>2511</v>
      </c>
      <c r="K1038" s="19" t="str">
        <f t="shared" si="1006"/>
        <v>Pastinachus sephen</v>
      </c>
      <c r="L1038" s="20">
        <f>VLOOKUP($K1038,GlobSheetPaste!$H$3:$P$1269,2,FALSE)</f>
        <v>70682503</v>
      </c>
      <c r="M1038" s="20">
        <f>VLOOKUP($K1038,GlobSheetPaste!$H$3:$P$1269,3,FALSE)</f>
        <v>109922153</v>
      </c>
      <c r="N1038" s="20" t="str">
        <f>VLOOKUP($K1038,GlobSheetPaste!$H$3:$P$1269,4,FALSE)</f>
        <v>published</v>
      </c>
      <c r="O1038" s="20" t="str">
        <f>VLOOKUP($K1038,GlobSheetPaste!$H$3:$P$1269,5,FALSE)</f>
        <v>NE</v>
      </c>
      <c r="P1038" s="20" t="str">
        <f>VLOOKUP($K1038,GlobSheetPaste!$H$3:$P$1269,6,FALSE)</f>
        <v>NA</v>
      </c>
      <c r="Q1038" s="20" t="str">
        <f>VLOOKUP($K1038,GlobSheetPaste!$H$3:$P$1269,7,FALSE)</f>
        <v>NT</v>
      </c>
      <c r="R1038" s="20" t="str">
        <f>VLOOKUP($K1038,GlobSheetPaste!$H$3:$P$1269,8,FALSE)</f>
        <v>A2d+3d</v>
      </c>
      <c r="S1038" s="1" t="s">
        <v>117</v>
      </c>
      <c r="T1038" s="20" t="b">
        <f t="shared" si="1141"/>
        <v>0</v>
      </c>
      <c r="U1038" s="20">
        <f>VLOOKUP($K1038,GlobSheetPaste!$H$3:$P$1269,9,FALSE)</f>
        <v>2017</v>
      </c>
      <c r="V1038" s="19">
        <v>0</v>
      </c>
      <c r="W1038" s="19">
        <v>60</v>
      </c>
      <c r="X1038" s="2" t="b">
        <f t="shared" ref="X1038:Y1038" si="1160">ISNUMBER(V1038)</f>
        <v>1</v>
      </c>
      <c r="Y1038" s="2" t="b">
        <f t="shared" si="1160"/>
        <v>1</v>
      </c>
      <c r="Z1038" s="2" t="s">
        <v>89</v>
      </c>
      <c r="AB1038" s="2" t="s">
        <v>83</v>
      </c>
      <c r="AC1038" s="24" t="str">
        <f ca="1">IFERROR(__xludf.DUMMYFUNCTION("SPLIT(AB1038,""_"")"),"Coastal")</f>
        <v>Coastal</v>
      </c>
      <c r="AD1038" s="24"/>
      <c r="AE1038" s="24">
        <f>VLOOKUP(J1038,rangearea210527!$B$2:$C$1159,2,TRUE)</f>
        <v>568409.19999999995</v>
      </c>
      <c r="AF1038" s="25"/>
      <c r="AG1038" s="25">
        <v>89</v>
      </c>
      <c r="AH1038" s="26" t="s">
        <v>2355</v>
      </c>
      <c r="AI1038" s="47" t="s">
        <v>98</v>
      </c>
      <c r="AJ1038" s="1" t="s">
        <v>2345</v>
      </c>
      <c r="AK1038" s="28"/>
      <c r="AL1038" s="25">
        <v>20</v>
      </c>
      <c r="AM1038" s="26">
        <v>0</v>
      </c>
      <c r="AN1038" s="26">
        <v>0</v>
      </c>
      <c r="AO1038" s="29">
        <v>1</v>
      </c>
      <c r="AP1038" s="30"/>
      <c r="AQ1038" s="30"/>
      <c r="AR1038" s="30"/>
      <c r="AS1038" s="1">
        <v>1</v>
      </c>
      <c r="AU1038" s="1"/>
      <c r="AV1038" s="1"/>
      <c r="AW1038" s="1">
        <v>1</v>
      </c>
      <c r="AX1038" s="1">
        <v>1</v>
      </c>
      <c r="AY1038" s="1">
        <v>1</v>
      </c>
      <c r="BA1038" s="1">
        <v>1</v>
      </c>
      <c r="BJ1038" s="1">
        <v>1</v>
      </c>
      <c r="BK1038" s="1">
        <v>1</v>
      </c>
      <c r="BL1038" s="1"/>
      <c r="BM1038" s="1"/>
      <c r="BN1038" s="1"/>
      <c r="BO1038" s="1"/>
      <c r="BP1038" s="1" t="s">
        <v>2351</v>
      </c>
      <c r="BQ1038" s="1"/>
      <c r="BR1038" s="1"/>
      <c r="BS1038" s="1"/>
      <c r="BT1038" s="1"/>
      <c r="BU1038" s="1"/>
      <c r="BV1038" s="1"/>
      <c r="BW1038" s="1">
        <v>0</v>
      </c>
    </row>
    <row r="1039" spans="1:75" ht="15.75" hidden="1" customHeight="1" x14ac:dyDescent="0.3">
      <c r="A1039" s="2">
        <v>1029</v>
      </c>
      <c r="B1039" s="2">
        <v>1</v>
      </c>
      <c r="C1039" s="2" t="s">
        <v>1392</v>
      </c>
      <c r="D1039" s="1">
        <v>13</v>
      </c>
      <c r="E1039" s="2" t="str">
        <f t="shared" si="1140"/>
        <v>13_Myliobatiformes</v>
      </c>
      <c r="F1039" s="2" t="s">
        <v>2338</v>
      </c>
      <c r="G1039" s="2" t="s">
        <v>2351</v>
      </c>
      <c r="H1039" s="2" t="s">
        <v>2504</v>
      </c>
      <c r="I1039" s="2" t="s">
        <v>2512</v>
      </c>
      <c r="J1039" s="2" t="s">
        <v>2513</v>
      </c>
      <c r="K1039" s="19" t="str">
        <f t="shared" si="1006"/>
        <v>Pastinachus solocirostris</v>
      </c>
      <c r="L1039" s="20">
        <f>VLOOKUP($K1039,GlobSheetPaste!$H$3:$P$1269,2,FALSE)</f>
        <v>161465</v>
      </c>
      <c r="M1039" s="20">
        <f>VLOOKUP($K1039,GlobSheetPaste!$H$3:$P$1269,3,FALSE)</f>
        <v>124490382</v>
      </c>
      <c r="N1039" s="20" t="str">
        <f>VLOOKUP($K1039,GlobSheetPaste!$H$3:$P$1269,4,FALSE)</f>
        <v>published</v>
      </c>
      <c r="O1039" s="20" t="str">
        <f>VLOOKUP($K1039,GlobSheetPaste!$H$3:$P$1269,5,FALSE)</f>
        <v>EN</v>
      </c>
      <c r="P1039" s="20">
        <f>VLOOKUP($K1039,GlobSheetPaste!$H$3:$P$1269,6,FALSE)</f>
        <v>2007</v>
      </c>
      <c r="Q1039" s="20" t="str">
        <f>VLOOKUP($K1039,GlobSheetPaste!$H$3:$P$1269,7,FALSE)</f>
        <v>EN</v>
      </c>
      <c r="R1039" s="20" t="str">
        <f>VLOOKUP($K1039,GlobSheetPaste!$H$3:$P$1269,8,FALSE)</f>
        <v>A2d</v>
      </c>
      <c r="S1039" s="20" t="str">
        <f>IF(O1039=Q1039,"NoChange","non-genuine change")</f>
        <v>NoChange</v>
      </c>
      <c r="T1039" s="20" t="b">
        <f t="shared" si="1141"/>
        <v>0</v>
      </c>
      <c r="U1039" s="22">
        <f>VLOOKUP($K1039,GlobSheetPaste!$H$3:$P$1269,9,FALSE)</f>
        <v>44197</v>
      </c>
      <c r="V1039" s="19">
        <v>0</v>
      </c>
      <c r="W1039" s="19">
        <v>30</v>
      </c>
      <c r="X1039" s="2" t="b">
        <f t="shared" ref="X1039:Y1039" si="1161">ISNUMBER(V1039)</f>
        <v>1</v>
      </c>
      <c r="Y1039" s="2" t="b">
        <f t="shared" si="1161"/>
        <v>1</v>
      </c>
      <c r="Z1039" s="2" t="s">
        <v>89</v>
      </c>
      <c r="AB1039" s="2" t="s">
        <v>83</v>
      </c>
      <c r="AC1039" s="24" t="str">
        <f ca="1">IFERROR(__xludf.DUMMYFUNCTION("SPLIT(AB1039,""_"")"),"Coastal")</f>
        <v>Coastal</v>
      </c>
      <c r="AD1039" s="24"/>
      <c r="AE1039" s="24">
        <f>VLOOKUP(J1039,rangearea210527!$B$2:$C$1159,2,TRUE)</f>
        <v>199162.913</v>
      </c>
      <c r="AF1039" s="26"/>
      <c r="AG1039" s="26">
        <v>72</v>
      </c>
      <c r="AH1039" s="26" t="s">
        <v>2355</v>
      </c>
      <c r="AI1039" s="47" t="s">
        <v>98</v>
      </c>
      <c r="AJ1039" s="1" t="s">
        <v>2345</v>
      </c>
      <c r="AK1039" s="27"/>
      <c r="AL1039" s="26">
        <v>20</v>
      </c>
      <c r="AM1039" s="26">
        <v>0</v>
      </c>
      <c r="AN1039" s="26">
        <v>0</v>
      </c>
      <c r="AO1039" s="29">
        <v>0</v>
      </c>
      <c r="AP1039" s="30"/>
      <c r="AQ1039" s="30"/>
      <c r="AR1039" s="30"/>
      <c r="AS1039" s="1">
        <v>1</v>
      </c>
      <c r="AU1039" s="1"/>
      <c r="AV1039" s="1"/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B1039" s="1">
        <v>1</v>
      </c>
      <c r="BJ1039" s="1">
        <v>1</v>
      </c>
      <c r="BK1039" s="1">
        <v>1</v>
      </c>
      <c r="BL1039" s="1"/>
      <c r="BM1039" s="1"/>
      <c r="BN1039" s="1"/>
      <c r="BO1039" s="1"/>
      <c r="BP1039" s="1" t="s">
        <v>2351</v>
      </c>
      <c r="BQ1039" s="1"/>
      <c r="BR1039" s="1"/>
      <c r="BS1039" s="1"/>
      <c r="BT1039" s="1"/>
      <c r="BU1039" s="1"/>
      <c r="BV1039" s="1"/>
      <c r="BW1039" s="1">
        <v>0</v>
      </c>
    </row>
    <row r="1040" spans="1:75" ht="15.75" hidden="1" customHeight="1" x14ac:dyDescent="0.3">
      <c r="A1040" s="2">
        <v>1030</v>
      </c>
      <c r="B1040" s="2">
        <v>1</v>
      </c>
      <c r="C1040" s="2" t="s">
        <v>1392</v>
      </c>
      <c r="D1040" s="1">
        <v>13</v>
      </c>
      <c r="E1040" s="2" t="str">
        <f t="shared" si="1140"/>
        <v>13_Myliobatiformes</v>
      </c>
      <c r="F1040" s="2" t="s">
        <v>2338</v>
      </c>
      <c r="G1040" s="2" t="s">
        <v>2351</v>
      </c>
      <c r="H1040" s="2" t="s">
        <v>2504</v>
      </c>
      <c r="I1040" s="2" t="s">
        <v>2514</v>
      </c>
      <c r="J1040" s="2" t="s">
        <v>2515</v>
      </c>
      <c r="K1040" s="19" t="str">
        <f t="shared" si="1006"/>
        <v>Pastinachus stellurostris</v>
      </c>
      <c r="L1040" s="20">
        <f>VLOOKUP($K1040,GlobSheetPaste!$H$3:$P$1269,2,FALSE)</f>
        <v>104306247</v>
      </c>
      <c r="M1040" s="20">
        <f>VLOOKUP($K1040,GlobSheetPaste!$H$3:$P$1269,3,FALSE)</f>
        <v>104306271</v>
      </c>
      <c r="N1040" s="20" t="str">
        <f>VLOOKUP($K1040,GlobSheetPaste!$H$3:$P$1269,4,FALSE)</f>
        <v>submitted</v>
      </c>
      <c r="O1040" s="20" t="str">
        <f>VLOOKUP($K1040,GlobSheetPaste!$H$3:$P$1269,5,FALSE)</f>
        <v>NE</v>
      </c>
      <c r="P1040" s="20" t="str">
        <f>VLOOKUP($K1040,GlobSheetPaste!$H$3:$P$1269,6,FALSE)</f>
        <v>NA</v>
      </c>
      <c r="Q1040" s="20" t="str">
        <f>VLOOKUP($K1040,GlobSheetPaste!$H$3:$P$1269,7,FALSE)</f>
        <v>CR</v>
      </c>
      <c r="R1040" s="20" t="str">
        <f>VLOOKUP($K1040,GlobSheetPaste!$H$3:$P$1269,8,FALSE)</f>
        <v>A2cd</v>
      </c>
      <c r="S1040" s="1" t="s">
        <v>117</v>
      </c>
      <c r="T1040" s="20" t="b">
        <f t="shared" si="1141"/>
        <v>0</v>
      </c>
      <c r="U1040" s="20" t="str">
        <f>VLOOKUP($K1040,GlobSheetPaste!$H$3:$P$1269,9,FALSE)</f>
        <v>Submitted 201113</v>
      </c>
      <c r="V1040" s="19">
        <v>0</v>
      </c>
      <c r="W1040" s="19">
        <v>40</v>
      </c>
      <c r="X1040" s="2" t="b">
        <f t="shared" ref="X1040:Y1040" si="1162">ISNUMBER(V1040)</f>
        <v>1</v>
      </c>
      <c r="Y1040" s="2" t="b">
        <f t="shared" si="1162"/>
        <v>1</v>
      </c>
      <c r="Z1040" s="2" t="s">
        <v>2046</v>
      </c>
      <c r="AB1040" s="2" t="s">
        <v>83</v>
      </c>
      <c r="AC1040" s="24" t="str">
        <f ca="1">IFERROR(__xludf.DUMMYFUNCTION("SPLIT(AB1040,""_"")"),"Coastal")</f>
        <v>Coastal</v>
      </c>
      <c r="AD1040" s="24"/>
      <c r="AE1040" s="24">
        <f>VLOOKUP(J1040,rangearea210527!$B$2:$C$1159,2,TRUE)</f>
        <v>199162.913</v>
      </c>
      <c r="AF1040" s="26"/>
      <c r="AG1040" s="26">
        <v>43</v>
      </c>
      <c r="AH1040" s="26" t="s">
        <v>2355</v>
      </c>
      <c r="AI1040" s="26" t="s">
        <v>85</v>
      </c>
      <c r="AJ1040" s="1" t="s">
        <v>2342</v>
      </c>
      <c r="AK1040" s="27"/>
      <c r="AL1040" s="26">
        <v>12</v>
      </c>
      <c r="AM1040" s="26">
        <v>0</v>
      </c>
      <c r="AN1040" s="26">
        <v>0</v>
      </c>
      <c r="AO1040" s="29">
        <v>0</v>
      </c>
      <c r="AP1040" s="30"/>
      <c r="AQ1040" s="30"/>
      <c r="AR1040" s="30"/>
      <c r="AS1040" s="1">
        <v>1</v>
      </c>
      <c r="AU1040" s="1"/>
      <c r="AV1040" s="1"/>
      <c r="AW1040" s="1">
        <v>1</v>
      </c>
      <c r="AX1040" s="1" t="s">
        <v>1571</v>
      </c>
      <c r="AY1040" s="1">
        <v>1</v>
      </c>
      <c r="AZ1040" s="1">
        <v>1</v>
      </c>
      <c r="BA1040" s="1">
        <v>1</v>
      </c>
      <c r="BB1040" s="1">
        <v>1</v>
      </c>
      <c r="BJ1040" s="1">
        <v>1</v>
      </c>
      <c r="BK1040" s="1">
        <v>1</v>
      </c>
      <c r="BL1040" s="1"/>
      <c r="BM1040" s="1"/>
      <c r="BN1040" s="1"/>
      <c r="BO1040" s="1"/>
      <c r="BP1040" s="1" t="s">
        <v>2351</v>
      </c>
      <c r="BQ1040" s="1"/>
      <c r="BR1040" s="1"/>
      <c r="BS1040" s="1"/>
      <c r="BT1040" s="1"/>
      <c r="BU1040" s="1"/>
      <c r="BV1040" s="1"/>
      <c r="BW1040" s="1">
        <v>0</v>
      </c>
    </row>
    <row r="1041" spans="1:75" ht="15.75" hidden="1" customHeight="1" x14ac:dyDescent="0.3">
      <c r="A1041" s="2">
        <v>1031</v>
      </c>
      <c r="B1041" s="2">
        <v>1</v>
      </c>
      <c r="C1041" s="2" t="s">
        <v>1392</v>
      </c>
      <c r="D1041" s="1">
        <v>13</v>
      </c>
      <c r="E1041" s="2" t="str">
        <f t="shared" si="1140"/>
        <v>13_Myliobatiformes</v>
      </c>
      <c r="F1041" s="2" t="s">
        <v>2338</v>
      </c>
      <c r="G1041" s="2" t="s">
        <v>2351</v>
      </c>
      <c r="H1041" s="2" t="s">
        <v>2516</v>
      </c>
      <c r="I1041" s="2" t="s">
        <v>2517</v>
      </c>
      <c r="J1041" s="2" t="s">
        <v>2518</v>
      </c>
      <c r="K1041" s="19" t="str">
        <f t="shared" si="1006"/>
        <v>Pateobatis bleekeri</v>
      </c>
      <c r="L1041" s="20">
        <f>VLOOKUP($K1041,GlobSheetPaste!$H$3:$P$1269,2,FALSE)</f>
        <v>104208524</v>
      </c>
      <c r="M1041" s="20">
        <f>VLOOKUP($K1041,GlobSheetPaste!$H$3:$P$1269,3,FALSE)</f>
        <v>175220678</v>
      </c>
      <c r="N1041" s="20" t="str">
        <f>VLOOKUP($K1041,GlobSheetPaste!$H$3:$P$1269,4,FALSE)</f>
        <v>published</v>
      </c>
      <c r="O1041" s="20" t="str">
        <f>VLOOKUP($K1041,GlobSheetPaste!$H$3:$P$1269,5,FALSE)</f>
        <v>NE</v>
      </c>
      <c r="P1041" s="20" t="str">
        <f>VLOOKUP($K1041,GlobSheetPaste!$H$3:$P$1269,6,FALSE)</f>
        <v>NA</v>
      </c>
      <c r="Q1041" s="20" t="str">
        <f>VLOOKUP($K1041,GlobSheetPaste!$H$3:$P$1269,7,FALSE)</f>
        <v>EN</v>
      </c>
      <c r="R1041" s="20" t="str">
        <f>VLOOKUP($K1041,GlobSheetPaste!$H$3:$P$1269,8,FALSE)</f>
        <v>A2d</v>
      </c>
      <c r="S1041" s="1" t="s">
        <v>117</v>
      </c>
      <c r="T1041" s="20" t="b">
        <f t="shared" si="1141"/>
        <v>0</v>
      </c>
      <c r="U1041" s="22">
        <f>VLOOKUP($K1041,GlobSheetPaste!$H$3:$P$1269,9,FALSE)</f>
        <v>43891</v>
      </c>
      <c r="V1041" s="19">
        <v>0</v>
      </c>
      <c r="W1041" s="19">
        <v>40</v>
      </c>
      <c r="X1041" s="2" t="b">
        <f t="shared" ref="X1041:Y1041" si="1163">ISNUMBER(V1041)</f>
        <v>1</v>
      </c>
      <c r="Y1041" s="2" t="b">
        <f t="shared" si="1163"/>
        <v>1</v>
      </c>
      <c r="Z1041" s="2" t="s">
        <v>2046</v>
      </c>
      <c r="AB1041" s="2" t="s">
        <v>83</v>
      </c>
      <c r="AC1041" s="24" t="str">
        <f ca="1">IFERROR(__xludf.DUMMYFUNCTION("SPLIT(AB1041,""_"")"),"Coastal")</f>
        <v>Coastal</v>
      </c>
      <c r="AD1041" s="24"/>
      <c r="AE1041" s="24">
        <f>VLOOKUP(J1041,rangearea210527!$B$2:$C$1159,2,TRUE)</f>
        <v>403100.23849999998</v>
      </c>
      <c r="AF1041" s="26"/>
      <c r="AG1041" s="26">
        <v>119</v>
      </c>
      <c r="AH1041" s="26" t="s">
        <v>2355</v>
      </c>
      <c r="AI1041" s="47" t="s">
        <v>98</v>
      </c>
      <c r="AJ1041" s="1" t="s">
        <v>2345</v>
      </c>
      <c r="AK1041" s="27"/>
      <c r="AL1041" s="26">
        <v>25</v>
      </c>
      <c r="AM1041" s="26">
        <v>0</v>
      </c>
      <c r="AN1041" s="26">
        <v>0</v>
      </c>
      <c r="AO1041" s="29">
        <v>0</v>
      </c>
      <c r="AP1041" s="30"/>
      <c r="AQ1041" s="30"/>
      <c r="AR1041" s="30"/>
      <c r="AS1041" s="1">
        <v>1</v>
      </c>
      <c r="AU1041" s="1"/>
      <c r="AV1041" s="1"/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B1041" s="1">
        <v>1</v>
      </c>
      <c r="BJ1041" s="1">
        <v>1</v>
      </c>
      <c r="BK1041" s="1">
        <v>1</v>
      </c>
      <c r="BL1041" s="1"/>
      <c r="BM1041" s="1"/>
      <c r="BN1041" s="1"/>
      <c r="BO1041" s="1"/>
      <c r="BP1041" s="1" t="s">
        <v>2351</v>
      </c>
      <c r="BQ1041" s="1"/>
      <c r="BR1041" s="1"/>
      <c r="BS1041" s="1"/>
      <c r="BT1041" s="1"/>
      <c r="BU1041" s="1"/>
      <c r="BV1041" s="1"/>
      <c r="BW1041" s="1">
        <v>0</v>
      </c>
    </row>
    <row r="1042" spans="1:75" ht="15.75" hidden="1" customHeight="1" x14ac:dyDescent="0.3">
      <c r="A1042" s="2">
        <v>1032</v>
      </c>
      <c r="B1042" s="2">
        <v>1</v>
      </c>
      <c r="C1042" s="2" t="s">
        <v>1392</v>
      </c>
      <c r="D1042" s="1">
        <v>13</v>
      </c>
      <c r="E1042" s="2" t="str">
        <f t="shared" si="1140"/>
        <v>13_Myliobatiformes</v>
      </c>
      <c r="F1042" s="2" t="s">
        <v>2338</v>
      </c>
      <c r="G1042" s="2" t="s">
        <v>2351</v>
      </c>
      <c r="H1042" s="2" t="s">
        <v>2516</v>
      </c>
      <c r="I1042" s="2" t="s">
        <v>2519</v>
      </c>
      <c r="J1042" s="2" t="s">
        <v>2520</v>
      </c>
      <c r="K1042" s="19" t="str">
        <f t="shared" si="1006"/>
        <v>Pateobatis fai</v>
      </c>
      <c r="L1042" s="20">
        <f>VLOOKUP($K1042,GlobSheetPaste!$H$3:$P$1269,2,FALSE)</f>
        <v>161615</v>
      </c>
      <c r="M1042" s="20">
        <f>VLOOKUP($K1042,GlobSheetPaste!$H$3:$P$1269,3,FALSE)</f>
        <v>104219816</v>
      </c>
      <c r="N1042" s="20" t="str">
        <f>VLOOKUP($K1042,GlobSheetPaste!$H$3:$P$1269,4,FALSE)</f>
        <v>published</v>
      </c>
      <c r="O1042" s="20" t="str">
        <f>VLOOKUP($K1042,GlobSheetPaste!$H$3:$P$1269,5,FALSE)</f>
        <v>LC</v>
      </c>
      <c r="P1042" s="20">
        <f>VLOOKUP($K1042,GlobSheetPaste!$H$3:$P$1269,6,FALSE)</f>
        <v>2004</v>
      </c>
      <c r="Q1042" s="20" t="str">
        <f>VLOOKUP($K1042,GlobSheetPaste!$H$3:$P$1269,7,FALSE)</f>
        <v>VU</v>
      </c>
      <c r="R1042" s="20" t="str">
        <f>VLOOKUP($K1042,GlobSheetPaste!$H$3:$P$1269,8,FALSE)</f>
        <v>A2bd</v>
      </c>
      <c r="S1042" s="20" t="str">
        <f t="shared" ref="S1042:S1046" si="1164">IF(O1042=Q1042,"NoChange","non-genuine change")</f>
        <v>non-genuine change</v>
      </c>
      <c r="T1042" s="20" t="b">
        <f t="shared" si="1141"/>
        <v>0</v>
      </c>
      <c r="U1042" s="20">
        <f>VLOOKUP($K1042,GlobSheetPaste!$H$3:$P$1269,9,FALSE)</f>
        <v>2015</v>
      </c>
      <c r="V1042" s="19">
        <v>0</v>
      </c>
      <c r="W1042" s="19">
        <v>200</v>
      </c>
      <c r="X1042" s="2" t="b">
        <f t="shared" ref="X1042:Y1042" si="1165">ISNUMBER(V1042)</f>
        <v>1</v>
      </c>
      <c r="Y1042" s="2" t="b">
        <f t="shared" si="1165"/>
        <v>1</v>
      </c>
      <c r="Z1042" s="2" t="s">
        <v>2521</v>
      </c>
      <c r="AB1042" s="2" t="s">
        <v>83</v>
      </c>
      <c r="AC1042" s="24" t="str">
        <f ca="1">IFERROR(__xludf.DUMMYFUNCTION("SPLIT(AB1042,""_"")"),"Coastal")</f>
        <v>Coastal</v>
      </c>
      <c r="AD1042" s="24"/>
      <c r="AE1042" s="24">
        <f>VLOOKUP(J1042,rangearea210527!$B$2:$C$1159,2,TRUE)</f>
        <v>3465257.98</v>
      </c>
      <c r="AF1042" s="25"/>
      <c r="AG1042" s="25">
        <v>186</v>
      </c>
      <c r="AH1042" s="26" t="s">
        <v>2355</v>
      </c>
      <c r="AI1042" s="47" t="s">
        <v>91</v>
      </c>
      <c r="AJ1042" s="1" t="s">
        <v>2350</v>
      </c>
      <c r="AK1042" s="28"/>
      <c r="AL1042" s="25">
        <v>20</v>
      </c>
      <c r="AM1042" s="26">
        <v>0</v>
      </c>
      <c r="AN1042" s="26">
        <v>0</v>
      </c>
      <c r="AO1042" s="29">
        <v>1</v>
      </c>
      <c r="AP1042" s="30"/>
      <c r="AQ1042" s="30"/>
      <c r="AR1042" s="30"/>
      <c r="AS1042" s="1">
        <v>1</v>
      </c>
      <c r="AU1042" s="1"/>
      <c r="AV1042" s="1"/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B1042" s="1">
        <v>1</v>
      </c>
      <c r="BJ1042" s="1">
        <v>1</v>
      </c>
      <c r="BK1042" s="1">
        <v>1</v>
      </c>
      <c r="BL1042" s="1"/>
      <c r="BM1042" s="1"/>
      <c r="BN1042" s="1"/>
      <c r="BO1042" s="1"/>
      <c r="BP1042" s="1" t="s">
        <v>2351</v>
      </c>
      <c r="BQ1042" s="1"/>
      <c r="BR1042" s="1"/>
      <c r="BS1042" s="1"/>
      <c r="BT1042" s="1">
        <v>1</v>
      </c>
      <c r="BU1042" s="1"/>
      <c r="BV1042" s="1"/>
      <c r="BW1042" s="1">
        <v>0</v>
      </c>
    </row>
    <row r="1043" spans="1:75" ht="15.75" hidden="1" customHeight="1" x14ac:dyDescent="0.3">
      <c r="A1043" s="2">
        <v>1033</v>
      </c>
      <c r="B1043" s="2">
        <v>1</v>
      </c>
      <c r="C1043" s="2" t="s">
        <v>1392</v>
      </c>
      <c r="D1043" s="1">
        <v>13</v>
      </c>
      <c r="E1043" s="2" t="str">
        <f t="shared" si="1140"/>
        <v>13_Myliobatiformes</v>
      </c>
      <c r="F1043" s="2" t="s">
        <v>2338</v>
      </c>
      <c r="G1043" s="2" t="s">
        <v>2351</v>
      </c>
      <c r="H1043" s="2" t="s">
        <v>2516</v>
      </c>
      <c r="I1043" s="2" t="s">
        <v>2522</v>
      </c>
      <c r="J1043" s="2" t="s">
        <v>2523</v>
      </c>
      <c r="K1043" s="19" t="str">
        <f t="shared" si="1006"/>
        <v>Pateobatis hortlei</v>
      </c>
      <c r="L1043" s="20">
        <f>VLOOKUP($K1043,GlobSheetPaste!$H$3:$P$1269,2,FALSE)</f>
        <v>161598</v>
      </c>
      <c r="M1043" s="20">
        <f>VLOOKUP($K1043,GlobSheetPaste!$H$3:$P$1269,3,FALSE)</f>
        <v>124512513</v>
      </c>
      <c r="N1043" s="20" t="str">
        <f>VLOOKUP($K1043,GlobSheetPaste!$H$3:$P$1269,4,FALSE)</f>
        <v>draft</v>
      </c>
      <c r="O1043" s="20" t="str">
        <f>VLOOKUP($K1043,GlobSheetPaste!$H$3:$P$1269,5,FALSE)</f>
        <v>VU</v>
      </c>
      <c r="P1043" s="20">
        <f>VLOOKUP($K1043,GlobSheetPaste!$H$3:$P$1269,6,FALSE)</f>
        <v>2007</v>
      </c>
      <c r="Q1043" s="20" t="str">
        <f>VLOOKUP($K1043,GlobSheetPaste!$H$3:$P$1269,7,FALSE)</f>
        <v>NT</v>
      </c>
      <c r="R1043" s="20" t="str">
        <f>VLOOKUP($K1043,GlobSheetPaste!$H$3:$P$1269,8,FALSE)</f>
        <v>A2cd</v>
      </c>
      <c r="S1043" s="20" t="str">
        <f t="shared" si="1164"/>
        <v>non-genuine change</v>
      </c>
      <c r="T1043" s="20" t="b">
        <f t="shared" si="1141"/>
        <v>0</v>
      </c>
      <c r="U1043" s="20" t="str">
        <f>VLOOKUP($K1043,GlobSheetPaste!$H$3:$P$1269,9,FALSE)</f>
        <v>Submitted 210427</v>
      </c>
      <c r="V1043" s="19">
        <v>0</v>
      </c>
      <c r="W1043" s="19">
        <v>10</v>
      </c>
      <c r="X1043" s="2" t="b">
        <f t="shared" ref="X1043:Y1043" si="1166">ISNUMBER(V1043)</f>
        <v>1</v>
      </c>
      <c r="Y1043" s="2" t="b">
        <f t="shared" si="1166"/>
        <v>1</v>
      </c>
      <c r="Z1043" s="2" t="s">
        <v>2524</v>
      </c>
      <c r="AB1043" s="2" t="s">
        <v>83</v>
      </c>
      <c r="AC1043" s="24" t="str">
        <f ca="1">IFERROR(__xludf.DUMMYFUNCTION("SPLIT(AB1043,""_"")"),"Coastal")</f>
        <v>Coastal</v>
      </c>
      <c r="AD1043" s="24"/>
      <c r="AE1043" s="24">
        <f>VLOOKUP(J1043,rangearea210527!$B$2:$C$1159,2,TRUE)</f>
        <v>204864.06899999999</v>
      </c>
      <c r="AF1043" s="26"/>
      <c r="AG1043" s="26">
        <v>70</v>
      </c>
      <c r="AH1043" s="26" t="s">
        <v>2355</v>
      </c>
      <c r="AI1043" s="47" t="s">
        <v>98</v>
      </c>
      <c r="AJ1043" s="1" t="s">
        <v>2345</v>
      </c>
      <c r="AK1043" s="27"/>
      <c r="AL1043" s="26">
        <v>18.5</v>
      </c>
      <c r="AM1043" s="26">
        <v>0</v>
      </c>
      <c r="AN1043" s="26">
        <v>0</v>
      </c>
      <c r="AO1043" s="29">
        <v>0</v>
      </c>
      <c r="AP1043" s="30"/>
      <c r="AQ1043" s="30"/>
      <c r="AR1043" s="30"/>
      <c r="AS1043" s="1">
        <v>1</v>
      </c>
      <c r="AU1043" s="1"/>
      <c r="AV1043" s="1"/>
      <c r="AW1043" s="1">
        <v>1</v>
      </c>
      <c r="AX1043" s="1">
        <v>1</v>
      </c>
      <c r="AY1043" s="1">
        <v>1</v>
      </c>
      <c r="BA1043" s="1">
        <v>1</v>
      </c>
      <c r="BJ1043" s="1">
        <v>1</v>
      </c>
      <c r="BK1043" s="1">
        <v>1</v>
      </c>
      <c r="BL1043" s="1"/>
      <c r="BM1043" s="1"/>
      <c r="BN1043" s="1"/>
      <c r="BO1043" s="1"/>
      <c r="BP1043" s="1" t="s">
        <v>2351</v>
      </c>
      <c r="BQ1043" s="1"/>
      <c r="BR1043" s="1"/>
      <c r="BS1043" s="1"/>
      <c r="BT1043" s="1"/>
      <c r="BU1043" s="1"/>
      <c r="BV1043" s="1"/>
      <c r="BW1043" s="1">
        <v>0</v>
      </c>
    </row>
    <row r="1044" spans="1:75" ht="15.75" hidden="1" customHeight="1" x14ac:dyDescent="0.3">
      <c r="A1044" s="2">
        <v>1034</v>
      </c>
      <c r="B1044" s="2">
        <v>1</v>
      </c>
      <c r="C1044" s="2" t="s">
        <v>1392</v>
      </c>
      <c r="D1044" s="1">
        <v>13</v>
      </c>
      <c r="E1044" s="2" t="str">
        <f t="shared" si="1140"/>
        <v>13_Myliobatiformes</v>
      </c>
      <c r="F1044" s="2" t="s">
        <v>2338</v>
      </c>
      <c r="G1044" s="2" t="s">
        <v>2351</v>
      </c>
      <c r="H1044" s="2" t="s">
        <v>2516</v>
      </c>
      <c r="I1044" s="2" t="s">
        <v>2525</v>
      </c>
      <c r="J1044" s="2" t="s">
        <v>2526</v>
      </c>
      <c r="K1044" s="19" t="str">
        <f t="shared" si="1006"/>
        <v>Pateobatis jenkinsii</v>
      </c>
      <c r="L1044" s="20">
        <f>VLOOKUP($K1044,GlobSheetPaste!$H$3:$P$1269,2,FALSE)</f>
        <v>161744</v>
      </c>
      <c r="M1044" s="20">
        <f>VLOOKUP($K1044,GlobSheetPaste!$H$3:$P$1269,3,FALSE)</f>
        <v>176850023</v>
      </c>
      <c r="N1044" s="20" t="str">
        <f>VLOOKUP($K1044,GlobSheetPaste!$H$3:$P$1269,4,FALSE)</f>
        <v>published</v>
      </c>
      <c r="O1044" s="20" t="str">
        <f>VLOOKUP($K1044,GlobSheetPaste!$H$3:$P$1269,5,FALSE)</f>
        <v>LC</v>
      </c>
      <c r="P1044" s="20">
        <f>VLOOKUP($K1044,GlobSheetPaste!$H$3:$P$1269,6,FALSE)</f>
        <v>2008</v>
      </c>
      <c r="Q1044" s="20" t="str">
        <f>VLOOKUP($K1044,GlobSheetPaste!$H$3:$P$1269,7,FALSE)</f>
        <v>VU</v>
      </c>
      <c r="R1044" s="20" t="str">
        <f>VLOOKUP($K1044,GlobSheetPaste!$H$3:$P$1269,8,FALSE)</f>
        <v>A2bd</v>
      </c>
      <c r="S1044" s="20" t="str">
        <f t="shared" si="1164"/>
        <v>non-genuine change</v>
      </c>
      <c r="T1044" s="20" t="b">
        <f t="shared" si="1141"/>
        <v>0</v>
      </c>
      <c r="U1044" s="20">
        <f>VLOOKUP($K1044,GlobSheetPaste!$H$3:$P$1269,9,FALSE)</f>
        <v>2015</v>
      </c>
      <c r="V1044" s="19">
        <v>5</v>
      </c>
      <c r="W1044" s="19">
        <v>90</v>
      </c>
      <c r="X1044" s="2" t="b">
        <f t="shared" ref="X1044:Y1044" si="1167">ISNUMBER(V1044)</f>
        <v>1</v>
      </c>
      <c r="Y1044" s="2" t="b">
        <f t="shared" si="1167"/>
        <v>1</v>
      </c>
      <c r="Z1044" s="2" t="s">
        <v>2527</v>
      </c>
      <c r="AB1044" s="2" t="s">
        <v>83</v>
      </c>
      <c r="AC1044" s="24" t="str">
        <f ca="1">IFERROR(__xludf.DUMMYFUNCTION("SPLIT(AB1044,""_"")"),"Coastal")</f>
        <v>Coastal</v>
      </c>
      <c r="AD1044" s="24"/>
      <c r="AE1044" s="24">
        <f>VLOOKUP(J1044,rangearea210527!$B$2:$C$1159,2,TRUE)</f>
        <v>3592251.9890000001</v>
      </c>
      <c r="AF1044" s="25"/>
      <c r="AG1044" s="25">
        <v>150</v>
      </c>
      <c r="AH1044" s="26" t="s">
        <v>2355</v>
      </c>
      <c r="AI1044" s="47" t="s">
        <v>98</v>
      </c>
      <c r="AJ1044" s="1" t="s">
        <v>2345</v>
      </c>
      <c r="AK1044" s="28"/>
      <c r="AL1044" s="25">
        <v>20</v>
      </c>
      <c r="AM1044" s="26">
        <v>0</v>
      </c>
      <c r="AN1044" s="26">
        <v>0</v>
      </c>
      <c r="AO1044" s="29">
        <v>1</v>
      </c>
      <c r="AP1044" s="30"/>
      <c r="AQ1044" s="30"/>
      <c r="AR1044" s="30"/>
      <c r="AS1044" s="1">
        <v>1</v>
      </c>
      <c r="AU1044" s="1"/>
      <c r="AV1044" s="1"/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B1044" s="1">
        <v>1</v>
      </c>
      <c r="BJ1044" s="1">
        <v>1</v>
      </c>
      <c r="BK1044" s="1">
        <v>1</v>
      </c>
      <c r="BL1044" s="1"/>
      <c r="BM1044" s="1"/>
      <c r="BN1044" s="1"/>
      <c r="BO1044" s="1"/>
      <c r="BP1044" s="1" t="s">
        <v>2351</v>
      </c>
      <c r="BQ1044" s="1"/>
      <c r="BR1044" s="1"/>
      <c r="BS1044" s="1"/>
      <c r="BT1044" s="1">
        <v>1</v>
      </c>
      <c r="BU1044" s="1"/>
      <c r="BV1044" s="1"/>
      <c r="BW1044" s="1">
        <v>0</v>
      </c>
    </row>
    <row r="1045" spans="1:75" ht="15.75" hidden="1" customHeight="1" x14ac:dyDescent="0.3">
      <c r="A1045" s="2">
        <v>1035</v>
      </c>
      <c r="B1045" s="2">
        <v>1</v>
      </c>
      <c r="C1045" s="2" t="s">
        <v>1392</v>
      </c>
      <c r="D1045" s="1">
        <v>13</v>
      </c>
      <c r="E1045" s="2" t="str">
        <f t="shared" si="1140"/>
        <v>13_Myliobatiformes</v>
      </c>
      <c r="F1045" s="2" t="s">
        <v>2338</v>
      </c>
      <c r="G1045" s="2" t="s">
        <v>2351</v>
      </c>
      <c r="H1045" s="2" t="s">
        <v>2516</v>
      </c>
      <c r="I1045" s="2" t="s">
        <v>2528</v>
      </c>
      <c r="J1045" s="2" t="s">
        <v>2529</v>
      </c>
      <c r="K1045" s="19" t="str">
        <f t="shared" si="1006"/>
        <v>Pateobatis uarnacoides</v>
      </c>
      <c r="L1045" s="20">
        <f>VLOOKUP($K1045,GlobSheetPaste!$H$3:$P$1269,2,FALSE)</f>
        <v>161547</v>
      </c>
      <c r="M1045" s="20">
        <f>VLOOKUP($K1045,GlobSheetPaste!$H$3:$P$1269,3,FALSE)</f>
        <v>175221157</v>
      </c>
      <c r="N1045" s="20" t="str">
        <f>VLOOKUP($K1045,GlobSheetPaste!$H$3:$P$1269,4,FALSE)</f>
        <v>published</v>
      </c>
      <c r="O1045" s="20" t="str">
        <f>VLOOKUP($K1045,GlobSheetPaste!$H$3:$P$1269,5,FALSE)</f>
        <v>VU</v>
      </c>
      <c r="P1045" s="20">
        <f>VLOOKUP($K1045,GlobSheetPaste!$H$3:$P$1269,6,FALSE)</f>
        <v>2004</v>
      </c>
      <c r="Q1045" s="20" t="str">
        <f>VLOOKUP($K1045,GlobSheetPaste!$H$3:$P$1269,7,FALSE)</f>
        <v>EN</v>
      </c>
      <c r="R1045" s="20" t="str">
        <f>VLOOKUP($K1045,GlobSheetPaste!$H$3:$P$1269,8,FALSE)</f>
        <v>A2d</v>
      </c>
      <c r="S1045" s="20" t="str">
        <f t="shared" si="1164"/>
        <v>non-genuine change</v>
      </c>
      <c r="T1045" s="20" t="b">
        <f t="shared" si="1141"/>
        <v>0</v>
      </c>
      <c r="U1045" s="22">
        <f>VLOOKUP($K1045,GlobSheetPaste!$H$3:$P$1269,9,FALSE)</f>
        <v>43891</v>
      </c>
      <c r="V1045" s="19">
        <v>0</v>
      </c>
      <c r="W1045" s="19">
        <v>75</v>
      </c>
      <c r="X1045" s="2" t="b">
        <f t="shared" ref="X1045:Y1045" si="1168">ISNUMBER(V1045)</f>
        <v>1</v>
      </c>
      <c r="Y1045" s="2" t="b">
        <f t="shared" si="1168"/>
        <v>1</v>
      </c>
      <c r="Z1045" s="2" t="s">
        <v>2530</v>
      </c>
      <c r="AB1045" s="2" t="s">
        <v>83</v>
      </c>
      <c r="AC1045" s="24" t="str">
        <f ca="1">IFERROR(__xludf.DUMMYFUNCTION("SPLIT(AB1045,""_"")"),"Coastal")</f>
        <v>Coastal</v>
      </c>
      <c r="AD1045" s="24"/>
      <c r="AE1045" s="24">
        <f>VLOOKUP(J1045,rangearea210527!$B$2:$C$1159,2,TRUE)</f>
        <v>1970749.4669999999</v>
      </c>
      <c r="AF1045" s="26"/>
      <c r="AG1045" s="26">
        <v>119</v>
      </c>
      <c r="AH1045" s="26" t="s">
        <v>2355</v>
      </c>
      <c r="AI1045" s="47" t="s">
        <v>98</v>
      </c>
      <c r="AJ1045" s="1" t="s">
        <v>2345</v>
      </c>
      <c r="AK1045" s="27"/>
      <c r="AL1045" s="26">
        <v>25</v>
      </c>
      <c r="AM1045" s="26">
        <v>0</v>
      </c>
      <c r="AN1045" s="26">
        <v>0</v>
      </c>
      <c r="AO1045" s="29">
        <v>0</v>
      </c>
      <c r="AP1045" s="30"/>
      <c r="AQ1045" s="30"/>
      <c r="AR1045" s="30"/>
      <c r="AS1045" s="1">
        <v>1</v>
      </c>
      <c r="AU1045" s="1"/>
      <c r="AV1045" s="1"/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B1045" s="1">
        <v>1</v>
      </c>
      <c r="BJ1045" s="1">
        <v>1</v>
      </c>
      <c r="BK1045" s="1">
        <v>1</v>
      </c>
      <c r="BL1045" s="1"/>
      <c r="BM1045" s="1"/>
      <c r="BN1045" s="1"/>
      <c r="BO1045" s="1"/>
      <c r="BP1045" s="1" t="s">
        <v>2351</v>
      </c>
      <c r="BQ1045" s="1"/>
      <c r="BR1045" s="1"/>
      <c r="BS1045" s="1"/>
      <c r="BT1045" s="1"/>
      <c r="BU1045" s="1"/>
      <c r="BV1045" s="1"/>
      <c r="BW1045" s="1">
        <v>0</v>
      </c>
    </row>
    <row r="1046" spans="1:75" ht="15.75" hidden="1" customHeight="1" x14ac:dyDescent="0.3">
      <c r="A1046" s="2">
        <v>1036</v>
      </c>
      <c r="B1046" s="2">
        <v>1</v>
      </c>
      <c r="C1046" s="2" t="s">
        <v>1392</v>
      </c>
      <c r="D1046" s="1">
        <v>13</v>
      </c>
      <c r="E1046" s="2" t="str">
        <f t="shared" si="1140"/>
        <v>13_Myliobatiformes</v>
      </c>
      <c r="F1046" s="2" t="s">
        <v>2338</v>
      </c>
      <c r="G1046" s="2" t="s">
        <v>2351</v>
      </c>
      <c r="H1046" s="2" t="s">
        <v>2531</v>
      </c>
      <c r="I1046" s="2" t="s">
        <v>2158</v>
      </c>
      <c r="J1046" s="2" t="s">
        <v>2532</v>
      </c>
      <c r="K1046" s="19" t="str">
        <f t="shared" si="1006"/>
        <v>Pteroplatytrygon violacea</v>
      </c>
      <c r="L1046" s="20">
        <f>VLOOKUP($K1046,GlobSheetPaste!$H$3:$P$1269,2,FALSE)</f>
        <v>161731</v>
      </c>
      <c r="M1046" s="20">
        <f>VLOOKUP($K1046,GlobSheetPaste!$H$3:$P$1269,3,FALSE)</f>
        <v>896169</v>
      </c>
      <c r="N1046" s="20" t="str">
        <f>VLOOKUP($K1046,GlobSheetPaste!$H$3:$P$1269,4,FALSE)</f>
        <v>published</v>
      </c>
      <c r="O1046" s="20" t="str">
        <f>VLOOKUP($K1046,GlobSheetPaste!$H$3:$P$1269,5,FALSE)</f>
        <v>LC</v>
      </c>
      <c r="P1046" s="20">
        <f>VLOOKUP($K1046,GlobSheetPaste!$H$3:$P$1269,6,FALSE)</f>
        <v>2007</v>
      </c>
      <c r="Q1046" s="20" t="str">
        <f>VLOOKUP($K1046,GlobSheetPaste!$H$3:$P$1269,7,FALSE)</f>
        <v>LC</v>
      </c>
      <c r="R1046" s="20" t="str">
        <f>VLOOKUP($K1046,GlobSheetPaste!$H$3:$P$1269,8,FALSE)</f>
        <v>NA</v>
      </c>
      <c r="S1046" s="20" t="str">
        <f t="shared" si="1164"/>
        <v>NoChange</v>
      </c>
      <c r="T1046" s="20" t="b">
        <f t="shared" si="1141"/>
        <v>0</v>
      </c>
      <c r="U1046" s="20">
        <f>VLOOKUP($K1046,GlobSheetPaste!$H$3:$P$1269,9,FALSE)</f>
        <v>2018</v>
      </c>
      <c r="V1046" s="19">
        <v>0</v>
      </c>
      <c r="W1046" s="19">
        <v>381</v>
      </c>
      <c r="X1046" s="2" t="b">
        <f t="shared" ref="X1046:Y1046" si="1169">ISNUMBER(V1046)</f>
        <v>1</v>
      </c>
      <c r="Y1046" s="2" t="b">
        <f t="shared" si="1169"/>
        <v>1</v>
      </c>
      <c r="Z1046" s="2" t="s">
        <v>89</v>
      </c>
      <c r="AB1046" s="2" t="s">
        <v>125</v>
      </c>
      <c r="AC1046" s="24" t="str">
        <f ca="1">IFERROR(__xludf.DUMMYFUNCTION("SPLIT(AB1046,""_"")"),"Pelagic")</f>
        <v>Pelagic</v>
      </c>
      <c r="AD1046" s="24"/>
      <c r="AE1046" s="24">
        <f>VLOOKUP(J1046,rangearea210527!$B$2:$C$1159,2,TRUE)</f>
        <v>261360167.90000001</v>
      </c>
      <c r="AF1046" s="26"/>
      <c r="AG1046" s="26">
        <v>90</v>
      </c>
      <c r="AH1046" s="26" t="s">
        <v>2355</v>
      </c>
      <c r="AI1046" s="47" t="s">
        <v>98</v>
      </c>
      <c r="AJ1046" s="1" t="s">
        <v>2345</v>
      </c>
      <c r="AK1046" s="27"/>
      <c r="AL1046" s="26">
        <v>6.5</v>
      </c>
      <c r="AM1046" s="26">
        <v>0</v>
      </c>
      <c r="AN1046" s="26">
        <v>0</v>
      </c>
      <c r="AO1046" s="29">
        <v>0</v>
      </c>
      <c r="AP1046" s="29">
        <v>1</v>
      </c>
      <c r="AQ1046" s="26">
        <v>1</v>
      </c>
      <c r="AR1046" s="30"/>
      <c r="AS1046" s="1">
        <v>1</v>
      </c>
      <c r="AU1046" s="1">
        <v>2</v>
      </c>
      <c r="AV1046" s="1">
        <v>1</v>
      </c>
      <c r="AW1046" s="1">
        <v>0</v>
      </c>
      <c r="AX1046" s="1">
        <v>0</v>
      </c>
      <c r="AY1046" s="1">
        <v>1</v>
      </c>
      <c r="BE1046" s="1">
        <v>1</v>
      </c>
      <c r="BJ1046" s="1">
        <v>1</v>
      </c>
      <c r="BP1046" s="1" t="s">
        <v>2351</v>
      </c>
      <c r="BQ1046" s="1"/>
      <c r="BR1046" s="1"/>
      <c r="BS1046" s="1"/>
      <c r="BT1046" s="1">
        <v>1</v>
      </c>
      <c r="BW1046" s="1">
        <v>0</v>
      </c>
    </row>
    <row r="1047" spans="1:75" ht="15.75" hidden="1" customHeight="1" x14ac:dyDescent="0.3">
      <c r="A1047" s="2">
        <v>1037</v>
      </c>
      <c r="B1047" s="2">
        <v>1</v>
      </c>
      <c r="C1047" s="2" t="s">
        <v>1392</v>
      </c>
      <c r="D1047" s="1">
        <v>13</v>
      </c>
      <c r="E1047" s="2" t="str">
        <f t="shared" si="1140"/>
        <v>13_Myliobatiformes</v>
      </c>
      <c r="F1047" s="2" t="s">
        <v>2338</v>
      </c>
      <c r="G1047" s="2" t="s">
        <v>2351</v>
      </c>
      <c r="H1047" s="2" t="s">
        <v>2533</v>
      </c>
      <c r="I1047" s="2" t="s">
        <v>2534</v>
      </c>
      <c r="J1047" s="2" t="s">
        <v>2535</v>
      </c>
      <c r="K1047" s="19" t="str">
        <f t="shared" si="1006"/>
        <v>Taeniura lessoni</v>
      </c>
      <c r="L1047" s="20">
        <f>VLOOKUP($K1047,GlobSheetPaste!$H$3:$P$1269,2,FALSE)</f>
        <v>116855477</v>
      </c>
      <c r="M1047" s="20">
        <f>VLOOKUP($K1047,GlobSheetPaste!$H$3:$P$1269,3,FALSE)</f>
        <v>116855482</v>
      </c>
      <c r="N1047" s="20" t="str">
        <f>VLOOKUP($K1047,GlobSheetPaste!$H$3:$P$1269,4,FALSE)</f>
        <v>published</v>
      </c>
      <c r="O1047" s="20" t="str">
        <f>VLOOKUP($K1047,GlobSheetPaste!$H$3:$P$1269,5,FALSE)</f>
        <v>NE</v>
      </c>
      <c r="P1047" s="20" t="str">
        <f>VLOOKUP($K1047,GlobSheetPaste!$H$3:$P$1269,6,FALSE)</f>
        <v>NA</v>
      </c>
      <c r="Q1047" s="20" t="str">
        <f>VLOOKUP($K1047,GlobSheetPaste!$H$3:$P$1269,7,FALSE)</f>
        <v>DD</v>
      </c>
      <c r="R1047" s="20" t="str">
        <f>VLOOKUP($K1047,GlobSheetPaste!$H$3:$P$1269,8,FALSE)</f>
        <v>NA</v>
      </c>
      <c r="S1047" s="1" t="s">
        <v>117</v>
      </c>
      <c r="T1047" s="20" t="b">
        <f t="shared" si="1141"/>
        <v>0</v>
      </c>
      <c r="U1047" s="20">
        <f>VLOOKUP($K1047,GlobSheetPaste!$H$3:$P$1269,9,FALSE)</f>
        <v>2017</v>
      </c>
      <c r="V1047" s="19">
        <v>0</v>
      </c>
      <c r="W1047" s="19">
        <v>20</v>
      </c>
      <c r="X1047" s="2" t="b">
        <f t="shared" ref="X1047:Y1047" si="1170">ISNUMBER(V1047)</f>
        <v>1</v>
      </c>
      <c r="Y1047" s="2" t="b">
        <f t="shared" si="1170"/>
        <v>1</v>
      </c>
      <c r="Z1047" s="2" t="s">
        <v>2046</v>
      </c>
      <c r="AB1047" s="2" t="s">
        <v>83</v>
      </c>
      <c r="AC1047" s="24" t="str">
        <f ca="1">IFERROR(__xludf.DUMMYFUNCTION("SPLIT(AB1047,""_"")"),"Coastal")</f>
        <v>Coastal</v>
      </c>
      <c r="AD1047" s="24"/>
      <c r="AE1047" s="24">
        <f>VLOOKUP(J1047,rangearea210527!$B$2:$C$1159,2,TRUE)</f>
        <v>13373.25179</v>
      </c>
      <c r="AF1047" s="26" t="s">
        <v>118</v>
      </c>
      <c r="AG1047" s="25">
        <v>22</v>
      </c>
      <c r="AH1047" s="26" t="s">
        <v>2355</v>
      </c>
      <c r="AI1047" s="26" t="s">
        <v>85</v>
      </c>
      <c r="AJ1047" s="1" t="s">
        <v>2342</v>
      </c>
      <c r="AK1047" s="28"/>
      <c r="AL1047" s="25">
        <v>9.6999999999999993</v>
      </c>
      <c r="AM1047" s="26">
        <v>0</v>
      </c>
      <c r="AN1047" s="26">
        <v>0</v>
      </c>
      <c r="AO1047" s="29">
        <v>1</v>
      </c>
      <c r="AP1047" s="30"/>
      <c r="AQ1047" s="30"/>
      <c r="AR1047" s="30"/>
      <c r="AS1047" s="1">
        <v>0</v>
      </c>
      <c r="AU1047" s="1"/>
      <c r="AV1047" s="1"/>
      <c r="AW1047" s="1">
        <v>1</v>
      </c>
      <c r="AX1047" s="1">
        <v>1</v>
      </c>
      <c r="AY1047" s="1">
        <v>1</v>
      </c>
      <c r="BA1047" s="1">
        <v>1</v>
      </c>
      <c r="BG1047" s="1">
        <v>1</v>
      </c>
      <c r="BH1047" s="1">
        <v>1</v>
      </c>
      <c r="BI1047" s="1"/>
      <c r="BJ1047" s="1">
        <v>1</v>
      </c>
      <c r="BK1047" s="1">
        <v>1</v>
      </c>
      <c r="BL1047" s="1"/>
      <c r="BM1047" s="1"/>
      <c r="BN1047" s="1"/>
      <c r="BO1047" s="1"/>
      <c r="BP1047" s="1" t="s">
        <v>2351</v>
      </c>
      <c r="BQ1047" s="1"/>
      <c r="BR1047" s="1"/>
      <c r="BS1047" s="1"/>
      <c r="BT1047" s="1"/>
      <c r="BU1047" s="1"/>
      <c r="BV1047" s="1"/>
      <c r="BW1047" s="1">
        <v>0</v>
      </c>
    </row>
    <row r="1048" spans="1:75" ht="15.75" hidden="1" customHeight="1" x14ac:dyDescent="0.3">
      <c r="A1048" s="2">
        <v>1038</v>
      </c>
      <c r="B1048" s="2">
        <v>1</v>
      </c>
      <c r="C1048" s="2" t="s">
        <v>1392</v>
      </c>
      <c r="D1048" s="1">
        <v>13</v>
      </c>
      <c r="E1048" s="2" t="str">
        <f t="shared" si="1140"/>
        <v>13_Myliobatiformes</v>
      </c>
      <c r="F1048" s="2" t="s">
        <v>2338</v>
      </c>
      <c r="G1048" s="2" t="s">
        <v>2351</v>
      </c>
      <c r="H1048" s="2" t="s">
        <v>2533</v>
      </c>
      <c r="I1048" s="2" t="s">
        <v>2536</v>
      </c>
      <c r="J1048" s="2" t="s">
        <v>2537</v>
      </c>
      <c r="K1048" s="19" t="str">
        <f t="shared" si="1006"/>
        <v>Taeniura lymma</v>
      </c>
      <c r="L1048" s="20">
        <f>VLOOKUP($K1048,GlobSheetPaste!$H$3:$P$1269,2,FALSE)</f>
        <v>116850766</v>
      </c>
      <c r="M1048" s="20">
        <f>VLOOKUP($K1048,GlobSheetPaste!$H$3:$P$1269,3,FALSE)</f>
        <v>116851089</v>
      </c>
      <c r="N1048" s="20" t="str">
        <f>VLOOKUP($K1048,GlobSheetPaste!$H$3:$P$1269,4,FALSE)</f>
        <v>published</v>
      </c>
      <c r="O1048" s="20" t="str">
        <f>VLOOKUP($K1048,GlobSheetPaste!$H$3:$P$1269,5,FALSE)</f>
        <v>NT</v>
      </c>
      <c r="P1048" s="20">
        <f>VLOOKUP($K1048,GlobSheetPaste!$H$3:$P$1269,6,FALSE)</f>
        <v>2005</v>
      </c>
      <c r="Q1048" s="20" t="str">
        <f>VLOOKUP($K1048,GlobSheetPaste!$H$3:$P$1269,7,FALSE)</f>
        <v>LC</v>
      </c>
      <c r="R1048" s="20" t="str">
        <f>VLOOKUP($K1048,GlobSheetPaste!$H$3:$P$1269,8,FALSE)</f>
        <v>NA</v>
      </c>
      <c r="S1048" s="20" t="str">
        <f t="shared" ref="S1048:S1051" si="1171">IF(O1048=Q1048,"NoChange","non-genuine change")</f>
        <v>non-genuine change</v>
      </c>
      <c r="T1048" s="20" t="b">
        <f t="shared" si="1141"/>
        <v>0</v>
      </c>
      <c r="U1048" s="22">
        <f>VLOOKUP($K1048,GlobSheetPaste!$H$3:$P$1269,9,FALSE)</f>
        <v>44197</v>
      </c>
      <c r="V1048" s="19">
        <v>0</v>
      </c>
      <c r="W1048" s="19">
        <v>50</v>
      </c>
      <c r="X1048" s="2" t="b">
        <f t="shared" ref="X1048:Y1048" si="1172">ISNUMBER(V1048)</f>
        <v>1</v>
      </c>
      <c r="Y1048" s="2" t="b">
        <f t="shared" si="1172"/>
        <v>1</v>
      </c>
      <c r="Z1048" s="2" t="s">
        <v>89</v>
      </c>
      <c r="AB1048" s="2" t="s">
        <v>83</v>
      </c>
      <c r="AC1048" s="24" t="str">
        <f ca="1">IFERROR(__xludf.DUMMYFUNCTION("SPLIT(AB1048,""_"")"),"Coastal")</f>
        <v>Coastal</v>
      </c>
      <c r="AD1048" s="24"/>
      <c r="AE1048" s="24">
        <f>VLOOKUP(J1048,rangearea210527!$B$2:$C$1159,2,TRUE)</f>
        <v>3342370.8160000001</v>
      </c>
      <c r="AF1048" s="25"/>
      <c r="AG1048" s="25">
        <v>25</v>
      </c>
      <c r="AH1048" s="26" t="s">
        <v>2355</v>
      </c>
      <c r="AI1048" s="26" t="s">
        <v>85</v>
      </c>
      <c r="AJ1048" s="1" t="s">
        <v>2342</v>
      </c>
      <c r="AK1048" s="28"/>
      <c r="AL1048" s="25">
        <v>9.6999999999999993</v>
      </c>
      <c r="AM1048" s="26">
        <v>0</v>
      </c>
      <c r="AN1048" s="26">
        <v>0</v>
      </c>
      <c r="AO1048" s="29">
        <v>1</v>
      </c>
      <c r="AP1048" s="30"/>
      <c r="AQ1048" s="30"/>
      <c r="AR1048" s="30"/>
      <c r="AS1048" s="1">
        <v>1</v>
      </c>
      <c r="AU1048" s="1"/>
      <c r="AV1048" s="1"/>
      <c r="AW1048" s="1">
        <v>1</v>
      </c>
      <c r="AX1048" s="1">
        <v>1</v>
      </c>
      <c r="AY1048" s="1">
        <v>1</v>
      </c>
      <c r="BA1048" s="1">
        <v>1</v>
      </c>
      <c r="BJ1048" s="1">
        <v>1</v>
      </c>
      <c r="BK1048" s="1">
        <v>1</v>
      </c>
      <c r="BL1048" s="1"/>
      <c r="BM1048" s="1"/>
      <c r="BN1048" s="1"/>
      <c r="BO1048" s="1"/>
      <c r="BP1048" s="1" t="s">
        <v>2351</v>
      </c>
      <c r="BQ1048" s="1"/>
      <c r="BR1048" s="1"/>
      <c r="BS1048" s="1"/>
      <c r="BT1048" s="1">
        <v>1</v>
      </c>
      <c r="BU1048" s="1"/>
      <c r="BV1048" s="1"/>
      <c r="BW1048" s="1">
        <v>0</v>
      </c>
    </row>
    <row r="1049" spans="1:75" ht="15.75" hidden="1" customHeight="1" x14ac:dyDescent="0.3">
      <c r="A1049" s="2">
        <v>1039</v>
      </c>
      <c r="B1049" s="2">
        <v>1</v>
      </c>
      <c r="C1049" s="2" t="s">
        <v>1392</v>
      </c>
      <c r="D1049" s="1">
        <v>13</v>
      </c>
      <c r="E1049" s="2" t="str">
        <f t="shared" si="1140"/>
        <v>13_Myliobatiformes</v>
      </c>
      <c r="F1049" s="2" t="s">
        <v>2338</v>
      </c>
      <c r="G1049" s="2" t="s">
        <v>2351</v>
      </c>
      <c r="H1049" s="2" t="s">
        <v>2538</v>
      </c>
      <c r="I1049" s="2" t="s">
        <v>2539</v>
      </c>
      <c r="J1049" s="2" t="s">
        <v>2540</v>
      </c>
      <c r="K1049" s="19" t="str">
        <f t="shared" si="1006"/>
        <v>Taeniurops grabatus</v>
      </c>
      <c r="L1049" s="20">
        <f>VLOOKUP($K1049,GlobSheetPaste!$H$3:$P$1269,2,FALSE)</f>
        <v>161513</v>
      </c>
      <c r="M1049" s="20">
        <f>VLOOKUP($K1049,GlobSheetPaste!$H$3:$P$1269,3,FALSE)</f>
        <v>124497651</v>
      </c>
      <c r="N1049" s="20" t="str">
        <f>VLOOKUP($K1049,GlobSheetPaste!$H$3:$P$1269,4,FALSE)</f>
        <v>submitted</v>
      </c>
      <c r="O1049" s="20" t="str">
        <f>VLOOKUP($K1049,GlobSheetPaste!$H$3:$P$1269,5,FALSE)</f>
        <v>DD</v>
      </c>
      <c r="P1049" s="20">
        <f>VLOOKUP($K1049,GlobSheetPaste!$H$3:$P$1269,6,FALSE)</f>
        <v>2003</v>
      </c>
      <c r="Q1049" s="20" t="str">
        <f>VLOOKUP($K1049,GlobSheetPaste!$H$3:$P$1269,7,FALSE)</f>
        <v>NT</v>
      </c>
      <c r="R1049" s="20" t="str">
        <f>VLOOKUP($K1049,GlobSheetPaste!$H$3:$P$1269,8,FALSE)</f>
        <v>A2d</v>
      </c>
      <c r="S1049" s="20" t="str">
        <f t="shared" si="1171"/>
        <v>non-genuine change</v>
      </c>
      <c r="T1049" s="20" t="b">
        <f t="shared" si="1141"/>
        <v>0</v>
      </c>
      <c r="U1049" s="22">
        <f>VLOOKUP($K1049,GlobSheetPaste!$H$3:$P$1269,9,FALSE)</f>
        <v>44228</v>
      </c>
      <c r="V1049" s="19">
        <v>0</v>
      </c>
      <c r="W1049" s="19">
        <v>450</v>
      </c>
      <c r="X1049" s="2" t="b">
        <f t="shared" ref="X1049:Y1049" si="1173">ISNUMBER(V1049)</f>
        <v>1</v>
      </c>
      <c r="Y1049" s="2" t="b">
        <f t="shared" si="1173"/>
        <v>1</v>
      </c>
      <c r="Z1049" s="2" t="s">
        <v>2541</v>
      </c>
      <c r="AB1049" s="2" t="s">
        <v>95</v>
      </c>
      <c r="AC1049" s="24" t="str">
        <f ca="1">IFERROR(__xludf.DUMMYFUNCTION("SPLIT(AB1049,""_"")"),"Coastal")</f>
        <v>Coastal</v>
      </c>
      <c r="AD1049" s="24" t="str">
        <f ca="1">IFERROR(__xludf.DUMMYFUNCTION("""COMPUTED_VALUE"""),"Deepwater")</f>
        <v>Deepwater</v>
      </c>
      <c r="AE1049" s="24">
        <f>VLOOKUP(J1049,rangearea210527!$B$2:$C$1159,2,TRUE)</f>
        <v>814410.39060000004</v>
      </c>
      <c r="AF1049" s="26"/>
      <c r="AG1049" s="26">
        <v>112</v>
      </c>
      <c r="AH1049" s="26" t="s">
        <v>2355</v>
      </c>
      <c r="AI1049" s="47" t="s">
        <v>98</v>
      </c>
      <c r="AJ1049" s="1" t="s">
        <v>2345</v>
      </c>
      <c r="AK1049" s="27"/>
      <c r="AL1049" s="26">
        <v>27</v>
      </c>
      <c r="AM1049" s="26">
        <v>0</v>
      </c>
      <c r="AN1049" s="26">
        <v>0</v>
      </c>
      <c r="AO1049" s="29">
        <v>0</v>
      </c>
      <c r="AP1049" s="30"/>
      <c r="AQ1049" s="30"/>
      <c r="AR1049" s="30"/>
      <c r="AS1049" s="1">
        <v>0</v>
      </c>
      <c r="AU1049" s="1"/>
      <c r="AV1049" s="1"/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B1049" s="1">
        <v>1</v>
      </c>
      <c r="BJ1049" s="1">
        <v>1</v>
      </c>
      <c r="BK1049" s="1">
        <v>1</v>
      </c>
      <c r="BL1049" s="1"/>
      <c r="BM1049" s="1"/>
      <c r="BN1049" s="1"/>
      <c r="BO1049" s="1"/>
      <c r="BP1049" s="1" t="s">
        <v>2351</v>
      </c>
      <c r="BQ1049" s="1"/>
      <c r="BR1049" s="1"/>
      <c r="BS1049" s="1"/>
      <c r="BT1049" s="1"/>
      <c r="BU1049" s="1"/>
      <c r="BV1049" s="1"/>
      <c r="BW1049" s="1">
        <v>0</v>
      </c>
    </row>
    <row r="1050" spans="1:75" ht="15.75" hidden="1" customHeight="1" x14ac:dyDescent="0.3">
      <c r="A1050" s="2">
        <v>1040</v>
      </c>
      <c r="B1050" s="2">
        <v>1</v>
      </c>
      <c r="C1050" s="2" t="s">
        <v>1392</v>
      </c>
      <c r="D1050" s="1">
        <v>13</v>
      </c>
      <c r="E1050" s="2" t="str">
        <f t="shared" si="1140"/>
        <v>13_Myliobatiformes</v>
      </c>
      <c r="F1050" s="2" t="s">
        <v>2338</v>
      </c>
      <c r="G1050" s="2" t="s">
        <v>2351</v>
      </c>
      <c r="H1050" s="2" t="s">
        <v>2538</v>
      </c>
      <c r="I1050" s="2" t="s">
        <v>2542</v>
      </c>
      <c r="J1050" s="2" t="s">
        <v>2543</v>
      </c>
      <c r="K1050" s="19" t="str">
        <f t="shared" si="1006"/>
        <v>Taeniurops meyeni</v>
      </c>
      <c r="L1050" s="20">
        <f>VLOOKUP($K1050,GlobSheetPaste!$H$3:$P$1269,2,FALSE)</f>
        <v>60162</v>
      </c>
      <c r="M1050" s="20">
        <f>VLOOKUP($K1050,GlobSheetPaste!$H$3:$P$1269,3,FALSE)</f>
        <v>68646736</v>
      </c>
      <c r="N1050" s="20" t="str">
        <f>VLOOKUP($K1050,GlobSheetPaste!$H$3:$P$1269,4,FALSE)</f>
        <v>published</v>
      </c>
      <c r="O1050" s="20" t="str">
        <f>VLOOKUP($K1050,GlobSheetPaste!$H$3:$P$1269,5,FALSE)</f>
        <v>VU</v>
      </c>
      <c r="P1050" s="20">
        <f>VLOOKUP($K1050,GlobSheetPaste!$H$3:$P$1269,6,FALSE)</f>
        <v>2015</v>
      </c>
      <c r="Q1050" s="20" t="str">
        <f>VLOOKUP($K1050,GlobSheetPaste!$H$3:$P$1269,7,FALSE)</f>
        <v>VU</v>
      </c>
      <c r="R1050" s="20" t="str">
        <f>VLOOKUP($K1050,GlobSheetPaste!$H$3:$P$1269,8,FALSE)</f>
        <v>A2d</v>
      </c>
      <c r="S1050" s="20" t="str">
        <f t="shared" si="1171"/>
        <v>NoChange</v>
      </c>
      <c r="T1050" s="20" t="b">
        <f t="shared" si="1141"/>
        <v>0</v>
      </c>
      <c r="U1050" s="20">
        <f>VLOOKUP($K1050,GlobSheetPaste!$H$3:$P$1269,9,FALSE)</f>
        <v>2015</v>
      </c>
      <c r="V1050" s="19">
        <v>0</v>
      </c>
      <c r="W1050" s="23">
        <v>439</v>
      </c>
      <c r="X1050" s="2" t="b">
        <f t="shared" ref="X1050:Y1050" si="1174">ISNUMBER(V1050)</f>
        <v>1</v>
      </c>
      <c r="Y1050" s="2" t="b">
        <f t="shared" si="1174"/>
        <v>1</v>
      </c>
      <c r="Z1050" s="1" t="s">
        <v>149</v>
      </c>
      <c r="AB1050" s="2" t="s">
        <v>83</v>
      </c>
      <c r="AC1050" s="24" t="str">
        <f ca="1">IFERROR(__xludf.DUMMYFUNCTION("SPLIT(AB1050,""_"")"),"Coastal")</f>
        <v>Coastal</v>
      </c>
      <c r="AD1050" s="24"/>
      <c r="AE1050" s="24">
        <f>VLOOKUP(J1050,rangearea210527!$B$2:$C$1159,2,TRUE)</f>
        <v>7468235.1869999999</v>
      </c>
      <c r="AF1050" s="31"/>
      <c r="AG1050" s="31">
        <v>180</v>
      </c>
      <c r="AH1050" s="26" t="s">
        <v>2355</v>
      </c>
      <c r="AI1050" s="47" t="s">
        <v>91</v>
      </c>
      <c r="AJ1050" s="1" t="s">
        <v>2350</v>
      </c>
      <c r="AK1050" s="32"/>
      <c r="AL1050" s="31">
        <v>21.5</v>
      </c>
      <c r="AM1050" s="26">
        <v>0</v>
      </c>
      <c r="AN1050" s="26">
        <v>0</v>
      </c>
      <c r="AO1050" s="29">
        <v>1</v>
      </c>
      <c r="AP1050" s="30"/>
      <c r="AQ1050" s="30"/>
      <c r="AR1050" s="30"/>
      <c r="AS1050" s="1">
        <v>1</v>
      </c>
      <c r="AU1050" s="1"/>
      <c r="AV1050" s="1"/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B1050" s="1">
        <v>1</v>
      </c>
      <c r="BJ1050" s="1">
        <v>1</v>
      </c>
      <c r="BK1050" s="1">
        <v>1</v>
      </c>
      <c r="BL1050" s="1"/>
      <c r="BM1050" s="1"/>
      <c r="BN1050" s="1"/>
      <c r="BO1050" s="1"/>
      <c r="BP1050" s="1" t="s">
        <v>2351</v>
      </c>
      <c r="BQ1050" s="1"/>
      <c r="BR1050" s="1"/>
      <c r="BS1050" s="1"/>
      <c r="BT1050" s="1">
        <v>1</v>
      </c>
      <c r="BU1050" s="1"/>
      <c r="BV1050" s="1"/>
      <c r="BW1050" s="1">
        <v>0</v>
      </c>
    </row>
    <row r="1051" spans="1:75" ht="15.75" hidden="1" customHeight="1" x14ac:dyDescent="0.3">
      <c r="A1051" s="2">
        <v>1041</v>
      </c>
      <c r="B1051" s="2">
        <v>1</v>
      </c>
      <c r="C1051" s="2" t="s">
        <v>1392</v>
      </c>
      <c r="D1051" s="1">
        <v>13</v>
      </c>
      <c r="E1051" s="2" t="str">
        <f t="shared" si="1140"/>
        <v>13_Myliobatiformes</v>
      </c>
      <c r="F1051" s="2" t="s">
        <v>2338</v>
      </c>
      <c r="G1051" s="2" t="s">
        <v>2351</v>
      </c>
      <c r="H1051" s="2" t="s">
        <v>2544</v>
      </c>
      <c r="I1051" s="2" t="s">
        <v>2545</v>
      </c>
      <c r="J1051" s="2" t="s">
        <v>2546</v>
      </c>
      <c r="K1051" s="19" t="str">
        <f t="shared" si="1006"/>
        <v>Telatrygon acutirostra</v>
      </c>
      <c r="L1051" s="20">
        <f>VLOOKUP($K1051,GlobSheetPaste!$H$3:$P$1269,2,FALSE)</f>
        <v>60147</v>
      </c>
      <c r="M1051" s="20">
        <f>VLOOKUP($K1051,GlobSheetPaste!$H$3:$P$1269,3,FALSE)</f>
        <v>124444795</v>
      </c>
      <c r="N1051" s="20" t="str">
        <f>VLOOKUP($K1051,GlobSheetPaste!$H$3:$P$1269,4,FALSE)</f>
        <v>published</v>
      </c>
      <c r="O1051" s="20" t="str">
        <f>VLOOKUP($K1051,GlobSheetPaste!$H$3:$P$1269,5,FALSE)</f>
        <v>NT</v>
      </c>
      <c r="P1051" s="20">
        <f>VLOOKUP($K1051,GlobSheetPaste!$H$3:$P$1269,6,FALSE)</f>
        <v>2006</v>
      </c>
      <c r="Q1051" s="20" t="str">
        <f>VLOOKUP($K1051,GlobSheetPaste!$H$3:$P$1269,7,FALSE)</f>
        <v>VU</v>
      </c>
      <c r="R1051" s="20" t="str">
        <f>VLOOKUP($K1051,GlobSheetPaste!$H$3:$P$1269,8,FALSE)</f>
        <v>A2d</v>
      </c>
      <c r="S1051" s="20" t="str">
        <f t="shared" si="1171"/>
        <v>non-genuine change</v>
      </c>
      <c r="T1051" s="20" t="b">
        <f t="shared" si="1141"/>
        <v>0</v>
      </c>
      <c r="U1051" s="22">
        <f>VLOOKUP($K1051,GlobSheetPaste!$H$3:$P$1269,9,FALSE)</f>
        <v>44197</v>
      </c>
      <c r="V1051" s="19">
        <v>53</v>
      </c>
      <c r="W1051" s="19">
        <v>142</v>
      </c>
      <c r="X1051" s="2" t="b">
        <f t="shared" ref="X1051:Y1051" si="1175">ISNUMBER(V1051)</f>
        <v>1</v>
      </c>
      <c r="Y1051" s="2" t="b">
        <f t="shared" si="1175"/>
        <v>1</v>
      </c>
      <c r="Z1051" s="2" t="s">
        <v>2547</v>
      </c>
      <c r="AB1051" s="2" t="s">
        <v>83</v>
      </c>
      <c r="AC1051" s="24" t="str">
        <f ca="1">IFERROR(__xludf.DUMMYFUNCTION("SPLIT(AB1051,""_"")"),"Coastal")</f>
        <v>Coastal</v>
      </c>
      <c r="AD1051" s="24"/>
      <c r="AE1051" s="24">
        <f>VLOOKUP(J1051,rangearea210527!$B$2:$C$1159,2,TRUE)</f>
        <v>370061.38209999999</v>
      </c>
      <c r="AF1051" s="26"/>
      <c r="AG1051" s="26">
        <v>129</v>
      </c>
      <c r="AH1051" s="26" t="s">
        <v>2355</v>
      </c>
      <c r="AI1051" s="47" t="s">
        <v>98</v>
      </c>
      <c r="AJ1051" s="1" t="s">
        <v>2345</v>
      </c>
      <c r="AK1051" s="27"/>
      <c r="AL1051" s="26">
        <v>13</v>
      </c>
      <c r="AM1051" s="26">
        <v>0</v>
      </c>
      <c r="AN1051" s="26">
        <v>0</v>
      </c>
      <c r="AO1051" s="29">
        <v>0</v>
      </c>
      <c r="AP1051" s="30"/>
      <c r="AQ1051" s="30"/>
      <c r="AR1051" s="30"/>
      <c r="AS1051" s="1">
        <v>0</v>
      </c>
      <c r="AU1051" s="1"/>
      <c r="AV1051" s="1"/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B1051" s="1">
        <v>1</v>
      </c>
      <c r="BJ1051" s="1">
        <v>1</v>
      </c>
      <c r="BK1051" s="1">
        <v>1</v>
      </c>
      <c r="BL1051" s="1"/>
      <c r="BM1051" s="1"/>
      <c r="BN1051" s="1"/>
      <c r="BO1051" s="1"/>
      <c r="BP1051" s="1" t="s">
        <v>2351</v>
      </c>
      <c r="BQ1051" s="1"/>
      <c r="BR1051" s="1"/>
      <c r="BS1051" s="1"/>
      <c r="BT1051" s="1"/>
      <c r="BU1051" s="1"/>
      <c r="BV1051" s="1"/>
      <c r="BW1051" s="1">
        <v>0</v>
      </c>
    </row>
    <row r="1052" spans="1:75" ht="15.75" hidden="1" customHeight="1" x14ac:dyDescent="0.3">
      <c r="A1052" s="2">
        <v>1042</v>
      </c>
      <c r="B1052" s="2">
        <v>1</v>
      </c>
      <c r="C1052" s="2" t="s">
        <v>1392</v>
      </c>
      <c r="D1052" s="1">
        <v>13</v>
      </c>
      <c r="E1052" s="2" t="str">
        <f t="shared" si="1140"/>
        <v>13_Myliobatiformes</v>
      </c>
      <c r="F1052" s="2" t="s">
        <v>2338</v>
      </c>
      <c r="G1052" s="2" t="s">
        <v>2351</v>
      </c>
      <c r="H1052" s="2" t="s">
        <v>2544</v>
      </c>
      <c r="I1052" s="2" t="s">
        <v>2548</v>
      </c>
      <c r="J1052" s="2" t="s">
        <v>2549</v>
      </c>
      <c r="K1052" s="19" t="str">
        <f t="shared" si="1006"/>
        <v>Telatrygon biasa</v>
      </c>
      <c r="L1052" s="20">
        <f>VLOOKUP($K1052,GlobSheetPaste!$H$3:$P$1269,2,FALSE)</f>
        <v>116855963</v>
      </c>
      <c r="M1052" s="20">
        <f>VLOOKUP($K1052,GlobSheetPaste!$H$3:$P$1269,3,FALSE)</f>
        <v>116856055</v>
      </c>
      <c r="N1052" s="20" t="str">
        <f>VLOOKUP($K1052,GlobSheetPaste!$H$3:$P$1269,4,FALSE)</f>
        <v>published</v>
      </c>
      <c r="O1052" s="20" t="str">
        <f>VLOOKUP($K1052,GlobSheetPaste!$H$3:$P$1269,5,FALSE)</f>
        <v>NE</v>
      </c>
      <c r="P1052" s="20" t="str">
        <f>VLOOKUP($K1052,GlobSheetPaste!$H$3:$P$1269,6,FALSE)</f>
        <v>NA</v>
      </c>
      <c r="Q1052" s="20" t="str">
        <f>VLOOKUP($K1052,GlobSheetPaste!$H$3:$P$1269,7,FALSE)</f>
        <v>VU</v>
      </c>
      <c r="R1052" s="20" t="str">
        <f>VLOOKUP($K1052,GlobSheetPaste!$H$3:$P$1269,8,FALSE)</f>
        <v>A2d</v>
      </c>
      <c r="S1052" s="1" t="s">
        <v>117</v>
      </c>
      <c r="T1052" s="20" t="b">
        <f t="shared" si="1141"/>
        <v>0</v>
      </c>
      <c r="U1052" s="22">
        <f>VLOOKUP($K1052,GlobSheetPaste!$H$3:$P$1269,9,FALSE)</f>
        <v>44197</v>
      </c>
      <c r="V1052" s="19">
        <v>0</v>
      </c>
      <c r="W1052" s="19">
        <v>40</v>
      </c>
      <c r="X1052" s="2" t="b">
        <f t="shared" ref="X1052:Y1052" si="1176">ISNUMBER(V1052)</f>
        <v>1</v>
      </c>
      <c r="Y1052" s="2" t="b">
        <f t="shared" si="1176"/>
        <v>1</v>
      </c>
      <c r="Z1052" s="2" t="s">
        <v>2046</v>
      </c>
      <c r="AB1052" s="2" t="s">
        <v>83</v>
      </c>
      <c r="AC1052" s="24" t="str">
        <f ca="1">IFERROR(__xludf.DUMMYFUNCTION("SPLIT(AB1052,""_"")"),"Coastal")</f>
        <v>Coastal</v>
      </c>
      <c r="AD1052" s="24"/>
      <c r="AE1052" s="24">
        <f>VLOOKUP(J1052,rangearea210527!$B$2:$C$1159,2,TRUE)</f>
        <v>1707138.8359999999</v>
      </c>
      <c r="AF1052" s="26"/>
      <c r="AG1052" s="26">
        <v>29</v>
      </c>
      <c r="AH1052" s="26" t="s">
        <v>2355</v>
      </c>
      <c r="AI1052" s="26" t="s">
        <v>85</v>
      </c>
      <c r="AJ1052" s="1" t="s">
        <v>2342</v>
      </c>
      <c r="AK1052" s="27"/>
      <c r="AL1052" s="26">
        <v>8.5</v>
      </c>
      <c r="AM1052" s="26">
        <v>0</v>
      </c>
      <c r="AN1052" s="26">
        <v>0</v>
      </c>
      <c r="AO1052" s="29">
        <v>0</v>
      </c>
      <c r="AP1052" s="30"/>
      <c r="AQ1052" s="30"/>
      <c r="AR1052" s="30"/>
      <c r="AS1052" s="1">
        <v>1</v>
      </c>
      <c r="AU1052" s="1"/>
      <c r="AV1052" s="1"/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B1052" s="1">
        <v>1</v>
      </c>
      <c r="BJ1052" s="1">
        <v>1</v>
      </c>
      <c r="BK1052" s="1">
        <v>1</v>
      </c>
      <c r="BL1052" s="1"/>
      <c r="BM1052" s="1"/>
      <c r="BN1052" s="1"/>
      <c r="BO1052" s="1"/>
      <c r="BP1052" s="1" t="s">
        <v>2351</v>
      </c>
      <c r="BQ1052" s="1"/>
      <c r="BR1052" s="1"/>
      <c r="BS1052" s="1"/>
      <c r="BT1052" s="1"/>
      <c r="BU1052" s="1"/>
      <c r="BV1052" s="1"/>
      <c r="BW1052" s="1">
        <v>0</v>
      </c>
    </row>
    <row r="1053" spans="1:75" ht="15.75" hidden="1" customHeight="1" x14ac:dyDescent="0.3">
      <c r="A1053" s="2">
        <v>1043</v>
      </c>
      <c r="B1053" s="2">
        <v>1</v>
      </c>
      <c r="C1053" s="2" t="s">
        <v>1392</v>
      </c>
      <c r="D1053" s="1">
        <v>13</v>
      </c>
      <c r="E1053" s="2" t="str">
        <f t="shared" si="1140"/>
        <v>13_Myliobatiformes</v>
      </c>
      <c r="F1053" s="2" t="s">
        <v>2338</v>
      </c>
      <c r="G1053" s="2" t="s">
        <v>2351</v>
      </c>
      <c r="H1053" s="2" t="s">
        <v>2544</v>
      </c>
      <c r="I1053" s="2" t="s">
        <v>2550</v>
      </c>
      <c r="J1053" s="2" t="s">
        <v>2551</v>
      </c>
      <c r="K1053" s="19" t="str">
        <f t="shared" si="1006"/>
        <v>Telatrygon crozieri</v>
      </c>
      <c r="L1053" s="20">
        <f>VLOOKUP($K1053,GlobSheetPaste!$H$3:$P$1269,2,FALSE)</f>
        <v>104087812</v>
      </c>
      <c r="M1053" s="20">
        <f>VLOOKUP($K1053,GlobSheetPaste!$H$3:$P$1269,3,FALSE)</f>
        <v>104087837</v>
      </c>
      <c r="N1053" s="20" t="str">
        <f>VLOOKUP($K1053,GlobSheetPaste!$H$3:$P$1269,4,FALSE)</f>
        <v>submitted</v>
      </c>
      <c r="O1053" s="20" t="str">
        <f>VLOOKUP($K1053,GlobSheetPaste!$H$3:$P$1269,5,FALSE)</f>
        <v>NE</v>
      </c>
      <c r="P1053" s="20" t="str">
        <f>VLOOKUP($K1053,GlobSheetPaste!$H$3:$P$1269,6,FALSE)</f>
        <v>NA</v>
      </c>
      <c r="Q1053" s="20" t="str">
        <f>VLOOKUP($K1053,GlobSheetPaste!$H$3:$P$1269,7,FALSE)</f>
        <v>EN</v>
      </c>
      <c r="R1053" s="20" t="str">
        <f>VLOOKUP($K1053,GlobSheetPaste!$H$3:$P$1269,8,FALSE)</f>
        <v>A2cd</v>
      </c>
      <c r="S1053" s="1" t="s">
        <v>117</v>
      </c>
      <c r="T1053" s="20" t="b">
        <f t="shared" si="1141"/>
        <v>0</v>
      </c>
      <c r="U1053" s="22">
        <f>VLOOKUP($K1053,GlobSheetPaste!$H$3:$P$1269,9,FALSE)</f>
        <v>44228</v>
      </c>
      <c r="V1053" s="19">
        <v>0</v>
      </c>
      <c r="W1053" s="19">
        <v>100</v>
      </c>
      <c r="X1053" s="2" t="b">
        <f t="shared" ref="X1053:Y1053" si="1177">ISNUMBER(V1053)</f>
        <v>1</v>
      </c>
      <c r="Y1053" s="2" t="b">
        <f t="shared" si="1177"/>
        <v>1</v>
      </c>
      <c r="Z1053" s="2" t="s">
        <v>2046</v>
      </c>
      <c r="AB1053" s="2" t="s">
        <v>83</v>
      </c>
      <c r="AC1053" s="24" t="str">
        <f ca="1">IFERROR(__xludf.DUMMYFUNCTION("SPLIT(AB1053,""_"")"),"Coastal")</f>
        <v>Coastal</v>
      </c>
      <c r="AD1053" s="24"/>
      <c r="AE1053" s="24">
        <f>VLOOKUP(J1053,rangearea210527!$B$2:$C$1159,2,TRUE)</f>
        <v>181612.5681</v>
      </c>
      <c r="AF1053" s="26"/>
      <c r="AG1053" s="26">
        <v>40</v>
      </c>
      <c r="AH1053" s="26" t="s">
        <v>2355</v>
      </c>
      <c r="AI1053" s="26" t="s">
        <v>85</v>
      </c>
      <c r="AJ1053" s="1" t="s">
        <v>2342</v>
      </c>
      <c r="AK1053" s="27"/>
      <c r="AL1053" s="26">
        <v>8.5</v>
      </c>
      <c r="AM1053" s="26">
        <v>0</v>
      </c>
      <c r="AN1053" s="26">
        <v>0</v>
      </c>
      <c r="AO1053" s="29">
        <v>0</v>
      </c>
      <c r="AP1053" s="30"/>
      <c r="AQ1053" s="30"/>
      <c r="AR1053" s="30"/>
      <c r="AS1053" s="1">
        <v>1</v>
      </c>
      <c r="AU1053" s="1"/>
      <c r="AV1053" s="1"/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B1053" s="1">
        <v>1</v>
      </c>
      <c r="BJ1053" s="1">
        <v>1</v>
      </c>
      <c r="BK1053" s="1">
        <v>1</v>
      </c>
      <c r="BL1053" s="1"/>
      <c r="BM1053" s="1"/>
      <c r="BN1053" s="1"/>
      <c r="BO1053" s="1"/>
      <c r="BP1053" s="1" t="s">
        <v>2351</v>
      </c>
      <c r="BQ1053" s="1"/>
      <c r="BR1053" s="1"/>
      <c r="BS1053" s="1"/>
      <c r="BT1053" s="1"/>
      <c r="BU1053" s="1"/>
      <c r="BV1053" s="1"/>
      <c r="BW1053" s="1">
        <v>0</v>
      </c>
    </row>
    <row r="1054" spans="1:75" ht="15.75" hidden="1" customHeight="1" x14ac:dyDescent="0.3">
      <c r="A1054" s="2">
        <v>1044</v>
      </c>
      <c r="B1054" s="2">
        <v>1</v>
      </c>
      <c r="C1054" s="2" t="s">
        <v>1392</v>
      </c>
      <c r="D1054" s="1">
        <v>13</v>
      </c>
      <c r="E1054" s="2" t="str">
        <f t="shared" si="1140"/>
        <v>13_Myliobatiformes</v>
      </c>
      <c r="F1054" s="2" t="s">
        <v>2338</v>
      </c>
      <c r="G1054" s="2" t="s">
        <v>2351</v>
      </c>
      <c r="H1054" s="2" t="s">
        <v>2544</v>
      </c>
      <c r="I1054" s="2" t="s">
        <v>2552</v>
      </c>
      <c r="J1054" s="2" t="s">
        <v>2553</v>
      </c>
      <c r="K1054" s="19" t="str">
        <f t="shared" si="1006"/>
        <v>Telatrygon zugei</v>
      </c>
      <c r="L1054" s="20">
        <f>VLOOKUP($K1054,GlobSheetPaste!$H$3:$P$1269,2,FALSE)</f>
        <v>104085094</v>
      </c>
      <c r="M1054" s="20">
        <f>VLOOKUP($K1054,GlobSheetPaste!$H$3:$P$1269,3,FALSE)</f>
        <v>104086760</v>
      </c>
      <c r="N1054" s="20" t="str">
        <f>VLOOKUP($K1054,GlobSheetPaste!$H$3:$P$1269,4,FALSE)</f>
        <v>submitted</v>
      </c>
      <c r="O1054" s="20" t="str">
        <f>VLOOKUP($K1054,GlobSheetPaste!$H$3:$P$1269,5,FALSE)</f>
        <v>NT</v>
      </c>
      <c r="P1054" s="20">
        <f>VLOOKUP($K1054,GlobSheetPaste!$H$3:$P$1269,6,FALSE)</f>
        <v>2006</v>
      </c>
      <c r="Q1054" s="20" t="str">
        <f>VLOOKUP($K1054,GlobSheetPaste!$H$3:$P$1269,7,FALSE)</f>
        <v>VU</v>
      </c>
      <c r="R1054" s="20" t="str">
        <f>VLOOKUP($K1054,GlobSheetPaste!$H$3:$P$1269,8,FALSE)</f>
        <v>A2cd</v>
      </c>
      <c r="S1054" s="20" t="str">
        <f>IF(O1054=Q1054,"NoChange","non-genuine change")</f>
        <v>non-genuine change</v>
      </c>
      <c r="T1054" s="20" t="b">
        <f t="shared" si="1141"/>
        <v>0</v>
      </c>
      <c r="U1054" s="22">
        <f>VLOOKUP($K1054,GlobSheetPaste!$H$3:$P$1269,9,FALSE)</f>
        <v>44228</v>
      </c>
      <c r="V1054" s="19">
        <v>0</v>
      </c>
      <c r="W1054" s="19">
        <v>100</v>
      </c>
      <c r="X1054" s="2" t="b">
        <f t="shared" ref="X1054:Y1054" si="1178">ISNUMBER(V1054)</f>
        <v>1</v>
      </c>
      <c r="Y1054" s="2" t="b">
        <f t="shared" si="1178"/>
        <v>1</v>
      </c>
      <c r="Z1054" s="2" t="s">
        <v>2554</v>
      </c>
      <c r="AB1054" s="2" t="s">
        <v>83</v>
      </c>
      <c r="AC1054" s="24" t="str">
        <f ca="1">IFERROR(__xludf.DUMMYFUNCTION("SPLIT(AB1054,""_"")"),"Coastal")</f>
        <v>Coastal</v>
      </c>
      <c r="AD1054" s="24"/>
      <c r="AE1054" s="24">
        <f>VLOOKUP(J1054,rangearea210527!$B$2:$C$1159,2,TRUE)</f>
        <v>652469.92220000003</v>
      </c>
      <c r="AF1054" s="26"/>
      <c r="AG1054" s="26">
        <v>29</v>
      </c>
      <c r="AH1054" s="26" t="s">
        <v>2355</v>
      </c>
      <c r="AI1054" s="26" t="s">
        <v>85</v>
      </c>
      <c r="AJ1054" s="1" t="s">
        <v>2342</v>
      </c>
      <c r="AK1054" s="27"/>
      <c r="AL1054" s="26">
        <v>8.5</v>
      </c>
      <c r="AM1054" s="26">
        <v>0</v>
      </c>
      <c r="AN1054" s="26">
        <v>0</v>
      </c>
      <c r="AO1054" s="29">
        <v>0</v>
      </c>
      <c r="AP1054" s="30"/>
      <c r="AQ1054" s="30"/>
      <c r="AR1054" s="30"/>
      <c r="AS1054" s="1">
        <v>1</v>
      </c>
      <c r="AU1054" s="1"/>
      <c r="AV1054" s="1"/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B1054" s="1">
        <v>1</v>
      </c>
      <c r="BJ1054" s="1">
        <v>1</v>
      </c>
      <c r="BK1054" s="1">
        <v>1</v>
      </c>
      <c r="BL1054" s="1"/>
      <c r="BM1054" s="1"/>
      <c r="BN1054" s="1"/>
      <c r="BO1054" s="1"/>
      <c r="BP1054" s="1" t="s">
        <v>2351</v>
      </c>
      <c r="BQ1054" s="1"/>
      <c r="BR1054" s="1"/>
      <c r="BS1054" s="1"/>
      <c r="BT1054" s="1"/>
      <c r="BU1054" s="1"/>
      <c r="BV1054" s="1"/>
      <c r="BW1054" s="1">
        <v>0</v>
      </c>
    </row>
    <row r="1055" spans="1:75" ht="15.75" hidden="1" customHeight="1" x14ac:dyDescent="0.3">
      <c r="A1055" s="2">
        <v>1045</v>
      </c>
      <c r="B1055" s="2">
        <v>1</v>
      </c>
      <c r="C1055" s="2" t="s">
        <v>1392</v>
      </c>
      <c r="D1055" s="1">
        <v>13</v>
      </c>
      <c r="E1055" s="2" t="str">
        <f t="shared" si="1140"/>
        <v>13_Myliobatiformes</v>
      </c>
      <c r="F1055" s="2" t="s">
        <v>2338</v>
      </c>
      <c r="G1055" s="2" t="s">
        <v>2351</v>
      </c>
      <c r="H1055" s="2" t="s">
        <v>2555</v>
      </c>
      <c r="I1055" s="2" t="s">
        <v>2556</v>
      </c>
      <c r="J1055" s="2" t="s">
        <v>2557</v>
      </c>
      <c r="K1055" s="19" t="str">
        <f t="shared" si="1006"/>
        <v>Urogymnus acanthobothrium</v>
      </c>
      <c r="L1055" s="20">
        <f>VLOOKUP($K1055,GlobSheetPaste!$H$3:$P$1269,2,FALSE)</f>
        <v>200322937</v>
      </c>
      <c r="M1055" s="20">
        <f>VLOOKUP($K1055,GlobSheetPaste!$H$3:$P$1269,3,FALSE)</f>
        <v>200322952</v>
      </c>
      <c r="N1055" s="20" t="str">
        <f>VLOOKUP($K1055,GlobSheetPaste!$H$3:$P$1269,4,FALSE)</f>
        <v>draft</v>
      </c>
      <c r="O1055" s="20" t="str">
        <f>VLOOKUP($K1055,GlobSheetPaste!$H$3:$P$1269,5,FALSE)</f>
        <v>NE</v>
      </c>
      <c r="P1055" s="20" t="str">
        <f>VLOOKUP($K1055,GlobSheetPaste!$H$3:$P$1269,6,FALSE)</f>
        <v>NA</v>
      </c>
      <c r="Q1055" s="20" t="str">
        <f>VLOOKUP($K1055,GlobSheetPaste!$H$3:$P$1269,7,FALSE)</f>
        <v>DD</v>
      </c>
      <c r="R1055" s="20" t="str">
        <f>VLOOKUP($K1055,GlobSheetPaste!$H$3:$P$1269,8,FALSE)</f>
        <v>NA</v>
      </c>
      <c r="S1055" s="1" t="s">
        <v>117</v>
      </c>
      <c r="T1055" s="20" t="b">
        <f t="shared" si="1141"/>
        <v>0</v>
      </c>
      <c r="U1055" s="22">
        <f>VLOOKUP($K1055,GlobSheetPaste!$H$3:$P$1269,9,FALSE)</f>
        <v>44228</v>
      </c>
      <c r="V1055" s="19">
        <v>0</v>
      </c>
      <c r="W1055" s="19">
        <v>60</v>
      </c>
      <c r="X1055" s="2" t="b">
        <f t="shared" ref="X1055:Y1055" si="1179">ISNUMBER(V1055)</f>
        <v>1</v>
      </c>
      <c r="Y1055" s="2" t="b">
        <f t="shared" si="1179"/>
        <v>1</v>
      </c>
      <c r="Z1055" s="2" t="s">
        <v>2046</v>
      </c>
      <c r="AB1055" s="2" t="s">
        <v>83</v>
      </c>
      <c r="AC1055" s="24" t="str">
        <f ca="1">IFERROR(__xludf.DUMMYFUNCTION("SPLIT(AB1055,""_"")"),"Coastal")</f>
        <v>Coastal</v>
      </c>
      <c r="AD1055" s="24"/>
      <c r="AE1055" s="24">
        <f>VLOOKUP(J1055,rangearea210527!$B$2:$C$1159,2,TRUE)</f>
        <v>68255.010120000006</v>
      </c>
      <c r="AF1055" s="26" t="s">
        <v>118</v>
      </c>
      <c r="AG1055" s="26">
        <v>161</v>
      </c>
      <c r="AH1055" s="26" t="s">
        <v>2355</v>
      </c>
      <c r="AI1055" s="47" t="s">
        <v>91</v>
      </c>
      <c r="AJ1055" s="1" t="s">
        <v>2350</v>
      </c>
      <c r="AK1055" s="27"/>
      <c r="AL1055" s="26"/>
      <c r="AM1055" s="26">
        <v>0</v>
      </c>
      <c r="AN1055" s="26">
        <v>0</v>
      </c>
      <c r="AO1055" s="29">
        <v>0</v>
      </c>
      <c r="AP1055" s="30"/>
      <c r="AQ1055" s="30"/>
      <c r="AR1055" s="30"/>
      <c r="AS1055" s="1">
        <v>0</v>
      </c>
      <c r="AU1055" s="1"/>
      <c r="AV1055" s="1"/>
      <c r="AW1055" s="1">
        <v>1</v>
      </c>
      <c r="AX1055" s="1">
        <v>1</v>
      </c>
      <c r="AY1055" s="1">
        <v>1</v>
      </c>
      <c r="BA1055" s="1">
        <v>1</v>
      </c>
      <c r="BG1055" s="1">
        <v>1</v>
      </c>
      <c r="BH1055" s="1">
        <v>1</v>
      </c>
      <c r="BI1055" s="1"/>
      <c r="BJ1055" s="1">
        <v>1</v>
      </c>
      <c r="BK1055" s="1">
        <v>1</v>
      </c>
      <c r="BL1055" s="1"/>
      <c r="BM1055" s="1"/>
      <c r="BN1055" s="1"/>
      <c r="BO1055" s="1"/>
      <c r="BP1055" s="1" t="s">
        <v>2351</v>
      </c>
      <c r="BQ1055" s="1"/>
      <c r="BR1055" s="1"/>
      <c r="BS1055" s="1"/>
      <c r="BT1055" s="1"/>
      <c r="BU1055" s="1"/>
      <c r="BV1055" s="1"/>
      <c r="BW1055" s="1">
        <v>0</v>
      </c>
    </row>
    <row r="1056" spans="1:75" ht="15.75" hidden="1" customHeight="1" x14ac:dyDescent="0.3">
      <c r="A1056" s="2">
        <v>1046</v>
      </c>
      <c r="B1056" s="2">
        <v>1</v>
      </c>
      <c r="C1056" s="2" t="s">
        <v>1392</v>
      </c>
      <c r="D1056" s="1">
        <v>13</v>
      </c>
      <c r="E1056" s="2" t="str">
        <f t="shared" si="1140"/>
        <v>13_Myliobatiformes</v>
      </c>
      <c r="F1056" s="2" t="s">
        <v>2338</v>
      </c>
      <c r="G1056" s="2" t="s">
        <v>2351</v>
      </c>
      <c r="H1056" s="2" t="s">
        <v>2555</v>
      </c>
      <c r="I1056" s="2" t="s">
        <v>2044</v>
      </c>
      <c r="J1056" s="2" t="s">
        <v>2558</v>
      </c>
      <c r="K1056" s="19" t="str">
        <f t="shared" si="1006"/>
        <v>Urogymnus asperrimus</v>
      </c>
      <c r="L1056" s="20">
        <f>VLOOKUP($K1056,GlobSheetPaste!$H$3:$P$1269,2,FALSE)</f>
        <v>39413</v>
      </c>
      <c r="M1056" s="20">
        <f>VLOOKUP($K1056,GlobSheetPaste!$H$3:$P$1269,3,FALSE)</f>
        <v>68648645</v>
      </c>
      <c r="N1056" s="20" t="str">
        <f>VLOOKUP($K1056,GlobSheetPaste!$H$3:$P$1269,4,FALSE)</f>
        <v>published</v>
      </c>
      <c r="O1056" s="20" t="str">
        <f>VLOOKUP($K1056,GlobSheetPaste!$H$3:$P$1269,5,FALSE)</f>
        <v>VU</v>
      </c>
      <c r="P1056" s="20">
        <f>VLOOKUP($K1056,GlobSheetPaste!$H$3:$P$1269,6,FALSE)</f>
        <v>2005</v>
      </c>
      <c r="Q1056" s="20" t="str">
        <f>VLOOKUP($K1056,GlobSheetPaste!$H$3:$P$1269,7,FALSE)</f>
        <v>VU</v>
      </c>
      <c r="R1056" s="20" t="str">
        <f>VLOOKUP($K1056,GlobSheetPaste!$H$3:$P$1269,8,FALSE)</f>
        <v>A2bd</v>
      </c>
      <c r="S1056" s="20" t="str">
        <f t="shared" ref="S1056:S1060" si="1180">IF(O1056=Q1056,"NoChange","non-genuine change")</f>
        <v>NoChange</v>
      </c>
      <c r="T1056" s="20" t="b">
        <f t="shared" si="1141"/>
        <v>0</v>
      </c>
      <c r="U1056" s="20">
        <f>VLOOKUP($K1056,GlobSheetPaste!$H$3:$P$1269,9,FALSE)</f>
        <v>2015</v>
      </c>
      <c r="V1056" s="19">
        <v>0</v>
      </c>
      <c r="W1056" s="23">
        <v>30</v>
      </c>
      <c r="X1056" s="2" t="b">
        <f t="shared" ref="X1056:Y1056" si="1181">ISNUMBER(V1056)</f>
        <v>1</v>
      </c>
      <c r="Y1056" s="2" t="b">
        <f t="shared" si="1181"/>
        <v>1</v>
      </c>
      <c r="Z1056" s="1" t="s">
        <v>149</v>
      </c>
      <c r="AB1056" s="2" t="s">
        <v>83</v>
      </c>
      <c r="AC1056" s="24" t="str">
        <f ca="1">IFERROR(__xludf.DUMMYFUNCTION("SPLIT(AB1056,""_"")"),"Coastal")</f>
        <v>Coastal</v>
      </c>
      <c r="AD1056" s="24"/>
      <c r="AE1056" s="24">
        <f>VLOOKUP(J1056,rangearea210527!$B$2:$C$1159,2,TRUE)</f>
        <v>5628228.2609999999</v>
      </c>
      <c r="AF1056" s="25"/>
      <c r="AG1056" s="25">
        <v>115</v>
      </c>
      <c r="AH1056" s="26" t="s">
        <v>2355</v>
      </c>
      <c r="AI1056" s="47" t="s">
        <v>98</v>
      </c>
      <c r="AJ1056" s="1" t="s">
        <v>2345</v>
      </c>
      <c r="AK1056" s="28"/>
      <c r="AL1056" s="25">
        <v>21.5</v>
      </c>
      <c r="AM1056" s="26">
        <v>0</v>
      </c>
      <c r="AN1056" s="26">
        <v>0</v>
      </c>
      <c r="AO1056" s="29">
        <v>1</v>
      </c>
      <c r="AP1056" s="30"/>
      <c r="AQ1056" s="30"/>
      <c r="AR1056" s="30"/>
      <c r="AS1056" s="1">
        <v>1</v>
      </c>
      <c r="AU1056" s="1"/>
      <c r="AV1056" s="1"/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B1056" s="1">
        <v>1</v>
      </c>
      <c r="BJ1056" s="1">
        <v>1</v>
      </c>
      <c r="BK1056" s="1">
        <v>1</v>
      </c>
      <c r="BL1056" s="1"/>
      <c r="BM1056" s="1"/>
      <c r="BN1056" s="1"/>
      <c r="BO1056" s="1"/>
      <c r="BP1056" s="1" t="s">
        <v>2351</v>
      </c>
      <c r="BQ1056" s="1"/>
      <c r="BR1056" s="1"/>
      <c r="BS1056" s="1"/>
      <c r="BT1056" s="1">
        <v>1</v>
      </c>
      <c r="BU1056" s="1"/>
      <c r="BV1056" s="1"/>
      <c r="BW1056" s="1">
        <v>0</v>
      </c>
    </row>
    <row r="1057" spans="1:75" ht="15.75" hidden="1" customHeight="1" x14ac:dyDescent="0.3">
      <c r="A1057" s="2">
        <v>1047</v>
      </c>
      <c r="B1057" s="2">
        <v>1</v>
      </c>
      <c r="C1057" s="2" t="s">
        <v>1392</v>
      </c>
      <c r="D1057" s="1">
        <v>13</v>
      </c>
      <c r="E1057" s="2" t="str">
        <f t="shared" si="1140"/>
        <v>13_Myliobatiformes</v>
      </c>
      <c r="F1057" s="2" t="s">
        <v>2338</v>
      </c>
      <c r="G1057" s="2" t="s">
        <v>2351</v>
      </c>
      <c r="H1057" s="2" t="s">
        <v>2555</v>
      </c>
      <c r="I1057" s="2" t="s">
        <v>2559</v>
      </c>
      <c r="J1057" s="2" t="s">
        <v>2560</v>
      </c>
      <c r="K1057" s="19" t="str">
        <f t="shared" si="1006"/>
        <v>Urogymnus dalyensis</v>
      </c>
      <c r="L1057" s="20">
        <f>VLOOKUP($K1057,GlobSheetPaste!$H$3:$P$1269,2,FALSE)</f>
        <v>195319</v>
      </c>
      <c r="M1057" s="20">
        <f>VLOOKUP($K1057,GlobSheetPaste!$H$3:$P$1269,3,FALSE)</f>
        <v>104250402</v>
      </c>
      <c r="N1057" s="20" t="str">
        <f>VLOOKUP($K1057,GlobSheetPaste!$H$3:$P$1269,4,FALSE)</f>
        <v>published</v>
      </c>
      <c r="O1057" s="20" t="str">
        <f>VLOOKUP($K1057,GlobSheetPaste!$H$3:$P$1269,5,FALSE)</f>
        <v>DD</v>
      </c>
      <c r="P1057" s="20">
        <f>VLOOKUP($K1057,GlobSheetPaste!$H$3:$P$1269,6,FALSE)</f>
        <v>2011</v>
      </c>
      <c r="Q1057" s="20" t="str">
        <f>VLOOKUP($K1057,GlobSheetPaste!$H$3:$P$1269,7,FALSE)</f>
        <v>LC</v>
      </c>
      <c r="R1057" s="20" t="str">
        <f>VLOOKUP($K1057,GlobSheetPaste!$H$3:$P$1269,8,FALSE)</f>
        <v>NA</v>
      </c>
      <c r="S1057" s="20" t="str">
        <f t="shared" si="1180"/>
        <v>non-genuine change</v>
      </c>
      <c r="T1057" s="20" t="b">
        <f t="shared" si="1141"/>
        <v>0</v>
      </c>
      <c r="U1057" s="20">
        <f>VLOOKUP($K1057,GlobSheetPaste!$H$3:$P$1269,9,FALSE)</f>
        <v>2015</v>
      </c>
      <c r="V1057" s="19">
        <v>0</v>
      </c>
      <c r="W1057" s="19">
        <v>15</v>
      </c>
      <c r="X1057" s="2" t="b">
        <f t="shared" ref="X1057:Y1057" si="1182">ISNUMBER(V1057)</f>
        <v>1</v>
      </c>
      <c r="Y1057" s="2" t="b">
        <f t="shared" si="1182"/>
        <v>1</v>
      </c>
      <c r="Z1057" s="2" t="s">
        <v>2561</v>
      </c>
      <c r="AB1057" s="2" t="s">
        <v>83</v>
      </c>
      <c r="AC1057" s="24" t="str">
        <f ca="1">IFERROR(__xludf.DUMMYFUNCTION("SPLIT(AB1057,""_"")"),"Coastal")</f>
        <v>Coastal</v>
      </c>
      <c r="AD1057" s="24"/>
      <c r="AE1057" s="24">
        <f>VLOOKUP(J1057,rangearea210527!$B$2:$C$1159,2,TRUE)</f>
        <v>7389.1132070000003</v>
      </c>
      <c r="AF1057" s="26" t="s">
        <v>118</v>
      </c>
      <c r="AG1057" s="26">
        <v>124</v>
      </c>
      <c r="AH1057" s="26" t="s">
        <v>2355</v>
      </c>
      <c r="AI1057" s="47" t="s">
        <v>98</v>
      </c>
      <c r="AJ1057" s="1" t="s">
        <v>2345</v>
      </c>
      <c r="AK1057" s="27"/>
      <c r="AL1057" s="26"/>
      <c r="AM1057" s="26">
        <v>0</v>
      </c>
      <c r="AN1057" s="26">
        <v>0</v>
      </c>
      <c r="AO1057" s="29">
        <v>0</v>
      </c>
      <c r="AP1057" s="30"/>
      <c r="AQ1057" s="30"/>
      <c r="AR1057" s="30"/>
      <c r="AS1057" s="1">
        <v>0</v>
      </c>
      <c r="AU1057" s="1"/>
      <c r="AV1057" s="1"/>
      <c r="AW1057" s="1">
        <v>1</v>
      </c>
      <c r="AX1057" s="1">
        <v>1</v>
      </c>
      <c r="AY1057" s="1">
        <v>1</v>
      </c>
      <c r="BA1057" s="1">
        <v>1</v>
      </c>
      <c r="BH1057" s="1">
        <v>1</v>
      </c>
      <c r="BJ1057" s="1">
        <v>1</v>
      </c>
      <c r="BK1057" s="1">
        <v>1</v>
      </c>
      <c r="BL1057" s="1"/>
      <c r="BM1057" s="1"/>
      <c r="BN1057" s="1"/>
      <c r="BO1057" s="1"/>
      <c r="BP1057" s="1" t="s">
        <v>2351</v>
      </c>
      <c r="BQ1057" s="1"/>
      <c r="BR1057" s="1"/>
      <c r="BS1057" s="1"/>
      <c r="BT1057" s="1"/>
      <c r="BU1057" s="1"/>
      <c r="BV1057" s="1"/>
      <c r="BW1057" s="1">
        <v>0</v>
      </c>
    </row>
    <row r="1058" spans="1:75" ht="15.75" hidden="1" customHeight="1" x14ac:dyDescent="0.3">
      <c r="A1058" s="2">
        <v>1048</v>
      </c>
      <c r="B1058" s="2">
        <v>1</v>
      </c>
      <c r="C1058" s="2" t="s">
        <v>1392</v>
      </c>
      <c r="D1058" s="1">
        <v>13</v>
      </c>
      <c r="E1058" s="2" t="str">
        <f t="shared" si="1140"/>
        <v>13_Myliobatiformes</v>
      </c>
      <c r="F1058" s="2" t="s">
        <v>2338</v>
      </c>
      <c r="G1058" s="2" t="s">
        <v>2351</v>
      </c>
      <c r="H1058" s="2" t="s">
        <v>2555</v>
      </c>
      <c r="I1058" s="2" t="s">
        <v>1589</v>
      </c>
      <c r="J1058" s="2" t="s">
        <v>2562</v>
      </c>
      <c r="K1058" s="19" t="str">
        <f t="shared" si="1006"/>
        <v>Urogymnus granulatus</v>
      </c>
      <c r="L1058" s="20">
        <f>VLOOKUP($K1058,GlobSheetPaste!$H$3:$P$1269,2,FALSE)</f>
        <v>161431</v>
      </c>
      <c r="M1058" s="20">
        <f>VLOOKUP($K1058,GlobSheetPaste!$H$3:$P$1269,3,FALSE)</f>
        <v>177282313</v>
      </c>
      <c r="N1058" s="20" t="str">
        <f>VLOOKUP($K1058,GlobSheetPaste!$H$3:$P$1269,4,FALSE)</f>
        <v>published</v>
      </c>
      <c r="O1058" s="20" t="str">
        <f>VLOOKUP($K1058,GlobSheetPaste!$H$3:$P$1269,5,FALSE)</f>
        <v>NT</v>
      </c>
      <c r="P1058" s="20">
        <f>VLOOKUP($K1058,GlobSheetPaste!$H$3:$P$1269,6,FALSE)</f>
        <v>2004</v>
      </c>
      <c r="Q1058" s="20" t="str">
        <f>VLOOKUP($K1058,GlobSheetPaste!$H$3:$P$1269,7,FALSE)</f>
        <v>VU</v>
      </c>
      <c r="R1058" s="20" t="str">
        <f>VLOOKUP($K1058,GlobSheetPaste!$H$3:$P$1269,8,FALSE)</f>
        <v>A2bd</v>
      </c>
      <c r="S1058" s="20" t="str">
        <f t="shared" si="1180"/>
        <v>non-genuine change</v>
      </c>
      <c r="T1058" s="20" t="b">
        <f t="shared" si="1141"/>
        <v>0</v>
      </c>
      <c r="U1058" s="20">
        <f>VLOOKUP($K1058,GlobSheetPaste!$H$3:$P$1269,9,FALSE)</f>
        <v>2015</v>
      </c>
      <c r="V1058" s="19">
        <v>0</v>
      </c>
      <c r="W1058" s="19">
        <v>85</v>
      </c>
      <c r="X1058" s="2" t="b">
        <f t="shared" ref="X1058:Y1058" si="1183">ISNUMBER(V1058)</f>
        <v>1</v>
      </c>
      <c r="Y1058" s="2" t="b">
        <f t="shared" si="1183"/>
        <v>1</v>
      </c>
      <c r="Z1058" s="2" t="s">
        <v>2563</v>
      </c>
      <c r="AB1058" s="2" t="s">
        <v>83</v>
      </c>
      <c r="AC1058" s="24" t="str">
        <f ca="1">IFERROR(__xludf.DUMMYFUNCTION("SPLIT(AB1058,""_"")"),"Coastal")</f>
        <v>Coastal</v>
      </c>
      <c r="AD1058" s="24"/>
      <c r="AE1058" s="24">
        <f>VLOOKUP(J1058,rangearea210527!$B$2:$C$1159,2,TRUE)</f>
        <v>3797441.3110000002</v>
      </c>
      <c r="AF1058" s="31"/>
      <c r="AG1058" s="31">
        <v>141</v>
      </c>
      <c r="AH1058" s="26" t="s">
        <v>2355</v>
      </c>
      <c r="AI1058" s="47" t="s">
        <v>98</v>
      </c>
      <c r="AJ1058" s="1" t="s">
        <v>2345</v>
      </c>
      <c r="AK1058" s="32"/>
      <c r="AL1058" s="31">
        <v>20</v>
      </c>
      <c r="AM1058" s="26">
        <v>0</v>
      </c>
      <c r="AN1058" s="26">
        <v>0</v>
      </c>
      <c r="AO1058" s="29">
        <v>1</v>
      </c>
      <c r="AP1058" s="30"/>
      <c r="AQ1058" s="30"/>
      <c r="AR1058" s="30"/>
      <c r="AS1058" s="1">
        <v>1</v>
      </c>
      <c r="AU1058" s="1"/>
      <c r="AV1058" s="1"/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B1058" s="1">
        <v>1</v>
      </c>
      <c r="BJ1058" s="1">
        <v>1</v>
      </c>
      <c r="BK1058" s="1">
        <v>1</v>
      </c>
      <c r="BL1058" s="1"/>
      <c r="BM1058" s="1"/>
      <c r="BN1058" s="1"/>
      <c r="BO1058" s="1"/>
      <c r="BP1058" s="1" t="s">
        <v>2351</v>
      </c>
      <c r="BQ1058" s="1"/>
      <c r="BR1058" s="1"/>
      <c r="BS1058" s="1"/>
      <c r="BT1058" s="1"/>
      <c r="BU1058" s="1"/>
      <c r="BV1058" s="1"/>
      <c r="BW1058" s="1">
        <v>0</v>
      </c>
    </row>
    <row r="1059" spans="1:75" ht="15.75" hidden="1" customHeight="1" x14ac:dyDescent="0.3">
      <c r="A1059" s="2">
        <v>1049</v>
      </c>
      <c r="B1059" s="2">
        <v>1</v>
      </c>
      <c r="C1059" s="2" t="s">
        <v>1392</v>
      </c>
      <c r="D1059" s="1">
        <v>13</v>
      </c>
      <c r="E1059" s="2" t="str">
        <f t="shared" si="1140"/>
        <v>13_Myliobatiformes</v>
      </c>
      <c r="F1059" s="2" t="s">
        <v>2338</v>
      </c>
      <c r="G1059" s="2" t="s">
        <v>2351</v>
      </c>
      <c r="H1059" s="2" t="s">
        <v>2555</v>
      </c>
      <c r="I1059" s="2" t="s">
        <v>2564</v>
      </c>
      <c r="J1059" s="2" t="s">
        <v>2565</v>
      </c>
      <c r="K1059" s="19" t="str">
        <f t="shared" si="1006"/>
        <v>Urogymnus lobistoma</v>
      </c>
      <c r="L1059" s="20">
        <f>VLOOKUP($K1059,GlobSheetPaste!$H$3:$P$1269,2,FALSE)</f>
        <v>161546</v>
      </c>
      <c r="M1059" s="20">
        <f>VLOOKUP($K1059,GlobSheetPaste!$H$3:$P$1269,3,FALSE)</f>
        <v>124504854</v>
      </c>
      <c r="N1059" s="20" t="str">
        <f>VLOOKUP($K1059,GlobSheetPaste!$H$3:$P$1269,4,FALSE)</f>
        <v>published</v>
      </c>
      <c r="O1059" s="20" t="str">
        <f>VLOOKUP($K1059,GlobSheetPaste!$H$3:$P$1269,5,FALSE)</f>
        <v>VU</v>
      </c>
      <c r="P1059" s="20">
        <f>VLOOKUP($K1059,GlobSheetPaste!$H$3:$P$1269,6,FALSE)</f>
        <v>2007</v>
      </c>
      <c r="Q1059" s="20" t="str">
        <f>VLOOKUP($K1059,GlobSheetPaste!$H$3:$P$1269,7,FALSE)</f>
        <v>EN</v>
      </c>
      <c r="R1059" s="20" t="str">
        <f>VLOOKUP($K1059,GlobSheetPaste!$H$3:$P$1269,8,FALSE)</f>
        <v>A2d</v>
      </c>
      <c r="S1059" s="20" t="str">
        <f t="shared" si="1180"/>
        <v>non-genuine change</v>
      </c>
      <c r="T1059" s="20" t="b">
        <f t="shared" si="1141"/>
        <v>0</v>
      </c>
      <c r="U1059" s="22">
        <f>VLOOKUP($K1059,GlobSheetPaste!$H$3:$P$1269,9,FALSE)</f>
        <v>43891</v>
      </c>
      <c r="V1059" s="19">
        <v>0</v>
      </c>
      <c r="W1059" s="19">
        <v>30</v>
      </c>
      <c r="X1059" s="2" t="b">
        <f t="shared" ref="X1059:Y1059" si="1184">ISNUMBER(V1059)</f>
        <v>1</v>
      </c>
      <c r="Y1059" s="2" t="b">
        <f t="shared" si="1184"/>
        <v>1</v>
      </c>
      <c r="Z1059" s="2" t="s">
        <v>2566</v>
      </c>
      <c r="AB1059" s="2" t="s">
        <v>83</v>
      </c>
      <c r="AC1059" s="24" t="str">
        <f ca="1">IFERROR(__xludf.DUMMYFUNCTION("SPLIT(AB1059,""_"")"),"Coastal")</f>
        <v>Coastal</v>
      </c>
      <c r="AD1059" s="24"/>
      <c r="AE1059" s="24">
        <f>VLOOKUP(J1059,rangearea210527!$B$2:$C$1159,2,TRUE)</f>
        <v>395063.33539999998</v>
      </c>
      <c r="AF1059" s="26"/>
      <c r="AG1059" s="26">
        <v>100</v>
      </c>
      <c r="AH1059" s="26" t="s">
        <v>2355</v>
      </c>
      <c r="AI1059" s="47" t="s">
        <v>98</v>
      </c>
      <c r="AJ1059" s="1" t="s">
        <v>2345</v>
      </c>
      <c r="AK1059" s="27"/>
      <c r="AL1059" s="26">
        <v>20</v>
      </c>
      <c r="AM1059" s="26">
        <v>0</v>
      </c>
      <c r="AN1059" s="26">
        <v>0</v>
      </c>
      <c r="AO1059" s="29">
        <v>0</v>
      </c>
      <c r="AP1059" s="30"/>
      <c r="AQ1059" s="30"/>
      <c r="AR1059" s="30"/>
      <c r="AS1059" s="1">
        <v>1</v>
      </c>
      <c r="AU1059" s="1"/>
      <c r="AV1059" s="1"/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B1059" s="1">
        <v>1</v>
      </c>
      <c r="BJ1059" s="1">
        <v>1</v>
      </c>
      <c r="BK1059" s="1">
        <v>1</v>
      </c>
      <c r="BL1059" s="1"/>
      <c r="BM1059" s="1"/>
      <c r="BN1059" s="1"/>
      <c r="BO1059" s="1"/>
      <c r="BP1059" s="1" t="s">
        <v>2351</v>
      </c>
      <c r="BQ1059" s="1"/>
      <c r="BR1059" s="1"/>
      <c r="BS1059" s="1"/>
      <c r="BT1059" s="1"/>
      <c r="BU1059" s="1"/>
      <c r="BV1059" s="1"/>
      <c r="BW1059" s="1">
        <v>0</v>
      </c>
    </row>
    <row r="1060" spans="1:75" ht="15.75" hidden="1" customHeight="1" x14ac:dyDescent="0.3">
      <c r="A1060" s="2">
        <v>1050</v>
      </c>
      <c r="B1060" s="2">
        <v>1</v>
      </c>
      <c r="C1060" s="2" t="s">
        <v>1392</v>
      </c>
      <c r="D1060" s="1">
        <v>13</v>
      </c>
      <c r="E1060" s="2" t="str">
        <f t="shared" si="1140"/>
        <v>13_Myliobatiformes</v>
      </c>
      <c r="F1060" s="2" t="s">
        <v>2338</v>
      </c>
      <c r="G1060" s="2" t="s">
        <v>2351</v>
      </c>
      <c r="H1060" s="2" t="s">
        <v>2555</v>
      </c>
      <c r="I1060" s="2" t="s">
        <v>2567</v>
      </c>
      <c r="J1060" s="2" t="s">
        <v>2568</v>
      </c>
      <c r="K1060" s="19" t="str">
        <f t="shared" si="1006"/>
        <v>Urogymnus polylepis</v>
      </c>
      <c r="L1060" s="20">
        <f>VLOOKUP($K1060,GlobSheetPaste!$H$3:$P$1269,2,FALSE)</f>
        <v>195320</v>
      </c>
      <c r="M1060" s="20">
        <f>VLOOKUP($K1060,GlobSheetPaste!$H$3:$P$1269,3,FALSE)</f>
        <v>104294071</v>
      </c>
      <c r="N1060" s="20" t="str">
        <f>VLOOKUP($K1060,GlobSheetPaste!$H$3:$P$1269,4,FALSE)</f>
        <v>draft</v>
      </c>
      <c r="O1060" s="20" t="str">
        <f>VLOOKUP($K1060,GlobSheetPaste!$H$3:$P$1269,5,FALSE)</f>
        <v>EN</v>
      </c>
      <c r="P1060" s="20">
        <f>VLOOKUP($K1060,GlobSheetPaste!$H$3:$P$1269,6,FALSE)</f>
        <v>2011</v>
      </c>
      <c r="Q1060" s="20" t="str">
        <f>VLOOKUP($K1060,GlobSheetPaste!$H$3:$P$1269,7,FALSE)</f>
        <v>EN</v>
      </c>
      <c r="R1060" s="20" t="str">
        <f>VLOOKUP($K1060,GlobSheetPaste!$H$3:$P$1269,8,FALSE)</f>
        <v>A2bcd</v>
      </c>
      <c r="S1060" s="20" t="str">
        <f t="shared" si="1180"/>
        <v>NoChange</v>
      </c>
      <c r="T1060" s="20" t="b">
        <f t="shared" si="1141"/>
        <v>0</v>
      </c>
      <c r="U1060" s="22">
        <f>VLOOKUP($K1060,GlobSheetPaste!$H$3:$P$1269,9,FALSE)</f>
        <v>44228</v>
      </c>
      <c r="V1060" s="19">
        <v>0</v>
      </c>
      <c r="W1060" s="19">
        <v>40</v>
      </c>
      <c r="X1060" s="2" t="b">
        <f t="shared" ref="X1060:Y1060" si="1185">ISNUMBER(V1060)</f>
        <v>1</v>
      </c>
      <c r="Y1060" s="2" t="b">
        <f t="shared" si="1185"/>
        <v>1</v>
      </c>
      <c r="Z1060" s="2" t="s">
        <v>2046</v>
      </c>
      <c r="AA1060" s="1"/>
      <c r="AB1060" s="1" t="s">
        <v>2387</v>
      </c>
      <c r="AC1060" s="24" t="str">
        <f ca="1">IFERROR(__xludf.DUMMYFUNCTION("SPLIT(AB1060,""_"")"),"Freshwater")</f>
        <v>Freshwater</v>
      </c>
      <c r="AD1060" s="24"/>
      <c r="AE1060" s="24">
        <f>VLOOKUP(J1060,rangearea210527!$B$2:$C$1159,2,TRUE)</f>
        <v>395063.33539999998</v>
      </c>
      <c r="AF1060" s="26"/>
      <c r="AG1060" s="26">
        <v>223</v>
      </c>
      <c r="AH1060" s="26" t="s">
        <v>2355</v>
      </c>
      <c r="AI1060" s="47" t="s">
        <v>91</v>
      </c>
      <c r="AJ1060" s="1" t="s">
        <v>2350</v>
      </c>
      <c r="AK1060" s="37"/>
      <c r="AL1060" s="38">
        <v>44430</v>
      </c>
      <c r="AM1060" s="26">
        <v>0</v>
      </c>
      <c r="AN1060" s="26">
        <v>0</v>
      </c>
      <c r="AO1060" s="29">
        <v>0</v>
      </c>
      <c r="AP1060" s="30"/>
      <c r="AQ1060" s="30"/>
      <c r="AR1060" s="30"/>
      <c r="AS1060" s="1">
        <v>1</v>
      </c>
      <c r="AU1060" s="1"/>
      <c r="AV1060" s="1"/>
      <c r="AW1060" s="1">
        <v>0</v>
      </c>
      <c r="AX1060" s="1">
        <v>0</v>
      </c>
      <c r="AY1060" s="1">
        <v>1</v>
      </c>
      <c r="AZ1060" s="1">
        <v>1</v>
      </c>
      <c r="BA1060" s="1"/>
      <c r="BB1060" s="1"/>
      <c r="BJ1060" s="1">
        <v>1</v>
      </c>
      <c r="BP1060" s="1" t="s">
        <v>2351</v>
      </c>
      <c r="BQ1060" s="1"/>
      <c r="BR1060" s="1"/>
      <c r="BS1060" s="1"/>
      <c r="BT1060" s="1"/>
      <c r="BW1060" s="1">
        <v>0</v>
      </c>
    </row>
    <row r="1061" spans="1:75" ht="15.75" hidden="1" customHeight="1" x14ac:dyDescent="0.3">
      <c r="A1061" s="2">
        <v>1051</v>
      </c>
      <c r="B1061" s="2">
        <v>1</v>
      </c>
      <c r="C1061" s="2" t="s">
        <v>1392</v>
      </c>
      <c r="D1061" s="1">
        <v>13</v>
      </c>
      <c r="E1061" s="2" t="str">
        <f t="shared" si="1140"/>
        <v>13_Myliobatiformes</v>
      </c>
      <c r="F1061" s="2" t="s">
        <v>2338</v>
      </c>
      <c r="G1061" s="2" t="s">
        <v>2569</v>
      </c>
      <c r="H1061" s="2" t="s">
        <v>2570</v>
      </c>
      <c r="I1061" s="2" t="s">
        <v>2571</v>
      </c>
      <c r="J1061" s="2" t="s">
        <v>2572</v>
      </c>
      <c r="K1061" s="19" t="str">
        <f t="shared" si="1006"/>
        <v>Heliotrygon gomesi</v>
      </c>
      <c r="L1061" s="20">
        <f>VLOOKUP($K1061,GlobSheetPaste!$H$3:$P$1269,2,FALSE)</f>
        <v>58428937</v>
      </c>
      <c r="M1061" s="20">
        <f>VLOOKUP($K1061,GlobSheetPaste!$H$3:$P$1269,3,FALSE)</f>
        <v>58431598</v>
      </c>
      <c r="N1061" s="20" t="str">
        <f>VLOOKUP($K1061,GlobSheetPaste!$H$3:$P$1269,4,FALSE)</f>
        <v>draft</v>
      </c>
      <c r="O1061" s="20" t="str">
        <f>VLOOKUP($K1061,GlobSheetPaste!$H$3:$P$1269,5,FALSE)</f>
        <v>NE</v>
      </c>
      <c r="P1061" s="20" t="str">
        <f>VLOOKUP($K1061,GlobSheetPaste!$H$3:$P$1269,6,FALSE)</f>
        <v>NA</v>
      </c>
      <c r="Q1061" s="20" t="str">
        <f>VLOOKUP($K1061,GlobSheetPaste!$H$3:$P$1269,7,FALSE)</f>
        <v>In Progress</v>
      </c>
      <c r="R1061" s="20">
        <f>VLOOKUP($K1061,GlobSheetPaste!$H$3:$P$1269,8,FALSE)</f>
        <v>0</v>
      </c>
      <c r="S1061" s="20">
        <f>VLOOKUP(K1061,Pollock210625!$A$2:$C$1259,3,FALSE)</f>
        <v>0</v>
      </c>
      <c r="T1061" s="20" t="b">
        <f t="shared" si="1141"/>
        <v>0</v>
      </c>
      <c r="U1061" s="20">
        <f>VLOOKUP($K1061,GlobSheetPaste!$H$3:$P$1269,9,FALSE)</f>
        <v>2021</v>
      </c>
      <c r="V1061" s="19">
        <v>0</v>
      </c>
      <c r="W1061" s="19">
        <v>40</v>
      </c>
      <c r="X1061" s="2" t="b">
        <f t="shared" ref="X1061:Y1061" si="1186">ISNUMBER(V1061)</f>
        <v>1</v>
      </c>
      <c r="Y1061" s="2" t="b">
        <f t="shared" si="1186"/>
        <v>1</v>
      </c>
      <c r="Z1061" s="2" t="s">
        <v>2046</v>
      </c>
      <c r="AB1061" s="2" t="s">
        <v>2387</v>
      </c>
      <c r="AC1061" s="24" t="str">
        <f ca="1">IFERROR(__xludf.DUMMYFUNCTION("SPLIT(AB1061,""_"")"),"Freshwater")</f>
        <v>Freshwater</v>
      </c>
      <c r="AD1061" s="24"/>
      <c r="AE1061" s="24">
        <f>VLOOKUP(J1061,rangearea210527!$B$2:$C$1159,2,TRUE)</f>
        <v>3768462.8289999999</v>
      </c>
      <c r="AF1061" s="26"/>
      <c r="AG1061" s="26" t="s">
        <v>267</v>
      </c>
      <c r="AH1061" s="26"/>
      <c r="AI1061" s="26"/>
      <c r="AJ1061" s="27"/>
      <c r="AK1061" s="27"/>
      <c r="AL1061" s="26"/>
      <c r="AM1061" s="26">
        <v>0</v>
      </c>
      <c r="AN1061" s="26">
        <v>0</v>
      </c>
      <c r="AO1061" s="29">
        <v>0</v>
      </c>
      <c r="AP1061" s="30"/>
      <c r="AQ1061" s="30"/>
      <c r="AR1061" s="30"/>
      <c r="AS1061" s="1">
        <v>0</v>
      </c>
      <c r="AU1061" s="1"/>
      <c r="AV1061" s="1"/>
      <c r="AW1061" s="1">
        <v>0</v>
      </c>
      <c r="AX1061" s="1">
        <v>0</v>
      </c>
      <c r="AY1061" s="1">
        <v>0</v>
      </c>
      <c r="BJ1061" s="1">
        <v>0</v>
      </c>
      <c r="BW1061" s="1">
        <v>0</v>
      </c>
    </row>
    <row r="1062" spans="1:75" ht="15.75" hidden="1" customHeight="1" x14ac:dyDescent="0.3">
      <c r="A1062" s="2">
        <v>1052</v>
      </c>
      <c r="B1062" s="2">
        <v>1</v>
      </c>
      <c r="C1062" s="2" t="s">
        <v>1392</v>
      </c>
      <c r="D1062" s="1">
        <v>13</v>
      </c>
      <c r="E1062" s="2" t="str">
        <f t="shared" si="1140"/>
        <v>13_Myliobatiformes</v>
      </c>
      <c r="F1062" s="2" t="s">
        <v>2338</v>
      </c>
      <c r="G1062" s="2" t="s">
        <v>2569</v>
      </c>
      <c r="H1062" s="2" t="s">
        <v>2570</v>
      </c>
      <c r="I1062" s="2" t="s">
        <v>2573</v>
      </c>
      <c r="J1062" s="2" t="s">
        <v>2574</v>
      </c>
      <c r="K1062" s="19" t="str">
        <f t="shared" si="1006"/>
        <v>Heliotrygon rosai</v>
      </c>
      <c r="L1062" s="20">
        <f>VLOOKUP($K1062,GlobSheetPaste!$H$3:$P$1269,2,FALSE)</f>
        <v>58428949</v>
      </c>
      <c r="M1062" s="20">
        <f>VLOOKUP($K1062,GlobSheetPaste!$H$3:$P$1269,3,FALSE)</f>
        <v>58431494</v>
      </c>
      <c r="N1062" s="20" t="str">
        <f>VLOOKUP($K1062,GlobSheetPaste!$H$3:$P$1269,4,FALSE)</f>
        <v>draft</v>
      </c>
      <c r="O1062" s="20" t="str">
        <f>VLOOKUP($K1062,GlobSheetPaste!$H$3:$P$1269,5,FALSE)</f>
        <v>NE</v>
      </c>
      <c r="P1062" s="20" t="str">
        <f>VLOOKUP($K1062,GlobSheetPaste!$H$3:$P$1269,6,FALSE)</f>
        <v>NA</v>
      </c>
      <c r="Q1062" s="20" t="str">
        <f>VLOOKUP($K1062,GlobSheetPaste!$H$3:$P$1269,7,FALSE)</f>
        <v>In Progress</v>
      </c>
      <c r="R1062" s="20">
        <f>VLOOKUP($K1062,GlobSheetPaste!$H$3:$P$1269,8,FALSE)</f>
        <v>0</v>
      </c>
      <c r="S1062" s="20">
        <f>VLOOKUP(K1062,Pollock210625!$A$2:$C$1259,3,FALSE)</f>
        <v>0</v>
      </c>
      <c r="T1062" s="20" t="b">
        <f t="shared" si="1141"/>
        <v>0</v>
      </c>
      <c r="U1062" s="20">
        <f>VLOOKUP($K1062,GlobSheetPaste!$H$3:$P$1269,9,FALSE)</f>
        <v>2021</v>
      </c>
      <c r="V1062" s="19">
        <v>0</v>
      </c>
      <c r="W1062" s="19">
        <v>40</v>
      </c>
      <c r="X1062" s="2" t="b">
        <f t="shared" ref="X1062:Y1062" si="1187">ISNUMBER(V1062)</f>
        <v>1</v>
      </c>
      <c r="Y1062" s="2" t="b">
        <f t="shared" si="1187"/>
        <v>1</v>
      </c>
      <c r="Z1062" s="2" t="s">
        <v>2046</v>
      </c>
      <c r="AB1062" s="2" t="s">
        <v>2387</v>
      </c>
      <c r="AC1062" s="24" t="str">
        <f ca="1">IFERROR(__xludf.DUMMYFUNCTION("SPLIT(AB1062,""_"")"),"Freshwater")</f>
        <v>Freshwater</v>
      </c>
      <c r="AD1062" s="24"/>
      <c r="AE1062" s="24">
        <f>VLOOKUP(J1062,rangearea210527!$B$2:$C$1159,2,TRUE)</f>
        <v>3768462.8289999999</v>
      </c>
      <c r="AF1062" s="26"/>
      <c r="AG1062" s="26" t="s">
        <v>267</v>
      </c>
      <c r="AH1062" s="26"/>
      <c r="AI1062" s="26"/>
      <c r="AJ1062" s="27"/>
      <c r="AK1062" s="27"/>
      <c r="AL1062" s="26"/>
      <c r="AM1062" s="26">
        <v>0</v>
      </c>
      <c r="AN1062" s="26">
        <v>0</v>
      </c>
      <c r="AO1062" s="29">
        <v>0</v>
      </c>
      <c r="AP1062" s="30"/>
      <c r="AQ1062" s="30"/>
      <c r="AR1062" s="30"/>
      <c r="AS1062" s="1">
        <v>0</v>
      </c>
      <c r="AU1062" s="1"/>
      <c r="AV1062" s="1"/>
      <c r="AW1062" s="1">
        <v>0</v>
      </c>
      <c r="AX1062" s="1">
        <v>0</v>
      </c>
      <c r="AY1062" s="1">
        <v>0</v>
      </c>
      <c r="BJ1062" s="1">
        <v>0</v>
      </c>
      <c r="BW1062" s="1">
        <v>0</v>
      </c>
    </row>
    <row r="1063" spans="1:75" ht="15.75" hidden="1" customHeight="1" x14ac:dyDescent="0.3">
      <c r="A1063" s="2">
        <v>1053</v>
      </c>
      <c r="B1063" s="2">
        <v>1</v>
      </c>
      <c r="C1063" s="2" t="s">
        <v>1392</v>
      </c>
      <c r="D1063" s="1">
        <v>13</v>
      </c>
      <c r="E1063" s="2" t="str">
        <f t="shared" si="1140"/>
        <v>13_Myliobatiformes</v>
      </c>
      <c r="F1063" s="2" t="s">
        <v>2338</v>
      </c>
      <c r="G1063" s="2" t="s">
        <v>2569</v>
      </c>
      <c r="H1063" s="2" t="s">
        <v>2575</v>
      </c>
      <c r="I1063" s="2" t="s">
        <v>2576</v>
      </c>
      <c r="J1063" s="2" t="s">
        <v>2577</v>
      </c>
      <c r="K1063" s="19" t="str">
        <f t="shared" si="1006"/>
        <v>Paratrygon aiereba</v>
      </c>
      <c r="L1063" s="20">
        <f>VLOOKUP($K1063,GlobSheetPaste!$H$3:$P$1269,2,FALSE)</f>
        <v>161588</v>
      </c>
      <c r="M1063" s="20">
        <f>VLOOKUP($K1063,GlobSheetPaste!$H$3:$P$1269,3,FALSE)</f>
        <v>892453</v>
      </c>
      <c r="N1063" s="20" t="str">
        <f>VLOOKUP($K1063,GlobSheetPaste!$H$3:$P$1269,4,FALSE)</f>
        <v>draft</v>
      </c>
      <c r="O1063" s="20" t="str">
        <f>VLOOKUP($K1063,GlobSheetPaste!$H$3:$P$1269,5,FALSE)</f>
        <v>DD</v>
      </c>
      <c r="P1063" s="20">
        <f>VLOOKUP($K1063,GlobSheetPaste!$H$3:$P$1269,6,FALSE)</f>
        <v>2004</v>
      </c>
      <c r="Q1063" s="20" t="str">
        <f>VLOOKUP($K1063,GlobSheetPaste!$H$3:$P$1269,7,FALSE)</f>
        <v>In Progress</v>
      </c>
      <c r="R1063" s="20">
        <f>VLOOKUP($K1063,GlobSheetPaste!$H$3:$P$1269,8,FALSE)</f>
        <v>0</v>
      </c>
      <c r="S1063" s="20">
        <f>VLOOKUP(K1063,Pollock210625!$A$2:$C$1259,3,FALSE)</f>
        <v>0</v>
      </c>
      <c r="T1063" s="20" t="b">
        <f t="shared" si="1141"/>
        <v>0</v>
      </c>
      <c r="U1063" s="20">
        <f>VLOOKUP($K1063,GlobSheetPaste!$H$3:$P$1269,9,FALSE)</f>
        <v>2021</v>
      </c>
      <c r="V1063" s="19">
        <v>0</v>
      </c>
      <c r="W1063" s="19">
        <v>40</v>
      </c>
      <c r="X1063" s="2" t="b">
        <f t="shared" ref="X1063:Y1063" si="1188">ISNUMBER(V1063)</f>
        <v>1</v>
      </c>
      <c r="Y1063" s="2" t="b">
        <f t="shared" si="1188"/>
        <v>1</v>
      </c>
      <c r="Z1063" s="2" t="s">
        <v>2046</v>
      </c>
      <c r="AB1063" s="2" t="s">
        <v>2387</v>
      </c>
      <c r="AC1063" s="24" t="str">
        <f ca="1">IFERROR(__xludf.DUMMYFUNCTION("SPLIT(AB1063,""_"")"),"Freshwater")</f>
        <v>Freshwater</v>
      </c>
      <c r="AD1063" s="24"/>
      <c r="AE1063" s="24">
        <f>VLOOKUP(J1063,rangearea210527!$B$2:$C$1159,2,TRUE)</f>
        <v>470586.59279999998</v>
      </c>
      <c r="AF1063" s="26"/>
      <c r="AG1063" s="26">
        <v>130</v>
      </c>
      <c r="AH1063" s="26" t="s">
        <v>2355</v>
      </c>
      <c r="AI1063" s="47" t="s">
        <v>98</v>
      </c>
      <c r="AJ1063" s="1" t="s">
        <v>2345</v>
      </c>
      <c r="AK1063" s="27"/>
      <c r="AL1063" s="26"/>
      <c r="AM1063" s="26">
        <v>0</v>
      </c>
      <c r="AN1063" s="26">
        <v>0</v>
      </c>
      <c r="AO1063" s="29">
        <v>0</v>
      </c>
      <c r="AP1063" s="30"/>
      <c r="AQ1063" s="30"/>
      <c r="AR1063" s="30"/>
      <c r="AS1063" s="1">
        <v>0</v>
      </c>
      <c r="AU1063" s="1"/>
      <c r="AV1063" s="1"/>
      <c r="AW1063" s="1">
        <v>0</v>
      </c>
      <c r="AX1063" s="1">
        <v>0</v>
      </c>
      <c r="AY1063" s="1">
        <v>0</v>
      </c>
      <c r="BJ1063" s="1">
        <v>0</v>
      </c>
      <c r="BW1063" s="1">
        <v>0</v>
      </c>
    </row>
    <row r="1064" spans="1:75" ht="15.75" hidden="1" customHeight="1" x14ac:dyDescent="0.3">
      <c r="A1064" s="2">
        <v>1054</v>
      </c>
      <c r="B1064" s="2">
        <v>1</v>
      </c>
      <c r="C1064" s="2" t="s">
        <v>1392</v>
      </c>
      <c r="D1064" s="1">
        <v>13</v>
      </c>
      <c r="E1064" s="2" t="str">
        <f t="shared" si="1140"/>
        <v>13_Myliobatiformes</v>
      </c>
      <c r="F1064" s="2" t="s">
        <v>2338</v>
      </c>
      <c r="G1064" s="2" t="s">
        <v>2569</v>
      </c>
      <c r="H1064" s="2" t="s">
        <v>2578</v>
      </c>
      <c r="I1064" s="2" t="s">
        <v>2579</v>
      </c>
      <c r="J1064" s="2" t="s">
        <v>2580</v>
      </c>
      <c r="K1064" s="19" t="str">
        <f t="shared" si="1006"/>
        <v>Plesiotrygon iwamae</v>
      </c>
      <c r="L1064" s="20">
        <f>VLOOKUP($K1064,GlobSheetPaste!$H$3:$P$1269,2,FALSE)</f>
        <v>161699</v>
      </c>
      <c r="M1064" s="20">
        <f>VLOOKUP($K1064,GlobSheetPaste!$H$3:$P$1269,3,FALSE)</f>
        <v>895645</v>
      </c>
      <c r="N1064" s="20" t="str">
        <f>VLOOKUP($K1064,GlobSheetPaste!$H$3:$P$1269,4,FALSE)</f>
        <v>draft</v>
      </c>
      <c r="O1064" s="20" t="str">
        <f>VLOOKUP($K1064,GlobSheetPaste!$H$3:$P$1269,5,FALSE)</f>
        <v>DD</v>
      </c>
      <c r="P1064" s="20">
        <f>VLOOKUP($K1064,GlobSheetPaste!$H$3:$P$1269,6,FALSE)</f>
        <v>2003</v>
      </c>
      <c r="Q1064" s="20" t="str">
        <f>VLOOKUP($K1064,GlobSheetPaste!$H$3:$P$1269,7,FALSE)</f>
        <v>In Progress</v>
      </c>
      <c r="R1064" s="20">
        <f>VLOOKUP($K1064,GlobSheetPaste!$H$3:$P$1269,8,FALSE)</f>
        <v>0</v>
      </c>
      <c r="S1064" s="20">
        <f>VLOOKUP(K1064,Pollock210625!$A$2:$C$1259,3,FALSE)</f>
        <v>0</v>
      </c>
      <c r="T1064" s="20" t="b">
        <f t="shared" si="1141"/>
        <v>0</v>
      </c>
      <c r="U1064" s="20">
        <f>VLOOKUP($K1064,GlobSheetPaste!$H$3:$P$1269,9,FALSE)</f>
        <v>2021</v>
      </c>
      <c r="V1064" s="19">
        <v>0</v>
      </c>
      <c r="W1064" s="19">
        <v>40</v>
      </c>
      <c r="X1064" s="2" t="b">
        <f t="shared" ref="X1064:Y1064" si="1189">ISNUMBER(V1064)</f>
        <v>1</v>
      </c>
      <c r="Y1064" s="2" t="b">
        <f t="shared" si="1189"/>
        <v>1</v>
      </c>
      <c r="Z1064" s="2" t="s">
        <v>2046</v>
      </c>
      <c r="AB1064" s="2" t="s">
        <v>2387</v>
      </c>
      <c r="AC1064" s="24" t="str">
        <f ca="1">IFERROR(__xludf.DUMMYFUNCTION("SPLIT(AB1064,""_"")"),"Freshwater")</f>
        <v>Freshwater</v>
      </c>
      <c r="AD1064" s="24"/>
      <c r="AE1064" s="24">
        <f>VLOOKUP(J1064,rangearea210527!$B$2:$C$1159,2,TRUE)</f>
        <v>341010.42340000003</v>
      </c>
      <c r="AF1064" s="26"/>
      <c r="AG1064" s="26">
        <v>65</v>
      </c>
      <c r="AH1064" s="26" t="s">
        <v>2355</v>
      </c>
      <c r="AI1064" s="47" t="s">
        <v>98</v>
      </c>
      <c r="AJ1064" s="1" t="s">
        <v>2345</v>
      </c>
      <c r="AK1064" s="27"/>
      <c r="AL1064" s="26">
        <v>8</v>
      </c>
      <c r="AM1064" s="26">
        <v>0</v>
      </c>
      <c r="AN1064" s="26">
        <v>0</v>
      </c>
      <c r="AO1064" s="29">
        <v>0</v>
      </c>
      <c r="AP1064" s="30"/>
      <c r="AQ1064" s="30"/>
      <c r="AR1064" s="30"/>
      <c r="AS1064" s="1">
        <v>0</v>
      </c>
      <c r="AU1064" s="1"/>
      <c r="AV1064" s="1"/>
      <c r="AW1064" s="1">
        <v>0</v>
      </c>
      <c r="AX1064" s="1">
        <v>0</v>
      </c>
      <c r="AY1064" s="1">
        <v>0</v>
      </c>
      <c r="BJ1064" s="1">
        <v>0</v>
      </c>
      <c r="BW1064" s="1">
        <v>0</v>
      </c>
    </row>
    <row r="1065" spans="1:75" ht="15.75" hidden="1" customHeight="1" x14ac:dyDescent="0.3">
      <c r="A1065" s="2">
        <v>1055</v>
      </c>
      <c r="B1065" s="2">
        <v>1</v>
      </c>
      <c r="C1065" s="2" t="s">
        <v>1392</v>
      </c>
      <c r="D1065" s="1">
        <v>13</v>
      </c>
      <c r="E1065" s="2" t="str">
        <f t="shared" si="1140"/>
        <v>13_Myliobatiformes</v>
      </c>
      <c r="F1065" s="2" t="s">
        <v>2338</v>
      </c>
      <c r="G1065" s="2" t="s">
        <v>2569</v>
      </c>
      <c r="H1065" s="2" t="s">
        <v>2578</v>
      </c>
      <c r="I1065" s="2" t="s">
        <v>2581</v>
      </c>
      <c r="J1065" s="2" t="s">
        <v>2582</v>
      </c>
      <c r="K1065" s="19" t="str">
        <f t="shared" si="1006"/>
        <v>Plesiotrygon nana</v>
      </c>
      <c r="L1065" s="20">
        <f>VLOOKUP($K1065,GlobSheetPaste!$H$3:$P$1269,2,FALSE)</f>
        <v>58430144</v>
      </c>
      <c r="M1065" s="20">
        <f>VLOOKUP($K1065,GlobSheetPaste!$H$3:$P$1269,3,FALSE)</f>
        <v>58431292</v>
      </c>
      <c r="N1065" s="20" t="str">
        <f>VLOOKUP($K1065,GlobSheetPaste!$H$3:$P$1269,4,FALSE)</f>
        <v>draft</v>
      </c>
      <c r="O1065" s="20" t="str">
        <f>VLOOKUP($K1065,GlobSheetPaste!$H$3:$P$1269,5,FALSE)</f>
        <v>NE</v>
      </c>
      <c r="P1065" s="20" t="str">
        <f>VLOOKUP($K1065,GlobSheetPaste!$H$3:$P$1269,6,FALSE)</f>
        <v>NA</v>
      </c>
      <c r="Q1065" s="20" t="str">
        <f>VLOOKUP($K1065,GlobSheetPaste!$H$3:$P$1269,7,FALSE)</f>
        <v>In Progress</v>
      </c>
      <c r="R1065" s="20">
        <f>VLOOKUP($K1065,GlobSheetPaste!$H$3:$P$1269,8,FALSE)</f>
        <v>0</v>
      </c>
      <c r="S1065" s="20">
        <f>VLOOKUP(K1065,Pollock210625!$A$2:$C$1259,3,FALSE)</f>
        <v>0</v>
      </c>
      <c r="T1065" s="20" t="b">
        <f t="shared" si="1141"/>
        <v>0</v>
      </c>
      <c r="U1065" s="20">
        <f>VLOOKUP($K1065,GlobSheetPaste!$H$3:$P$1269,9,FALSE)</f>
        <v>2021</v>
      </c>
      <c r="V1065" s="19">
        <v>0</v>
      </c>
      <c r="W1065" s="19">
        <v>40</v>
      </c>
      <c r="X1065" s="2" t="b">
        <f t="shared" ref="X1065:Y1065" si="1190">ISNUMBER(V1065)</f>
        <v>1</v>
      </c>
      <c r="Y1065" s="2" t="b">
        <f t="shared" si="1190"/>
        <v>1</v>
      </c>
      <c r="Z1065" s="2" t="s">
        <v>2046</v>
      </c>
      <c r="AB1065" s="2" t="s">
        <v>2387</v>
      </c>
      <c r="AC1065" s="24" t="str">
        <f ca="1">IFERROR(__xludf.DUMMYFUNCTION("SPLIT(AB1065,""_"")"),"Freshwater")</f>
        <v>Freshwater</v>
      </c>
      <c r="AD1065" s="24"/>
      <c r="AE1065" s="24">
        <f>VLOOKUP(J1065,rangearea210527!$B$2:$C$1159,2,TRUE)</f>
        <v>341010.42340000003</v>
      </c>
      <c r="AF1065" s="26"/>
      <c r="AG1065" s="26" t="s">
        <v>267</v>
      </c>
      <c r="AH1065" s="26"/>
      <c r="AI1065" s="26"/>
      <c r="AJ1065" s="27"/>
      <c r="AK1065" s="27"/>
      <c r="AL1065" s="26"/>
      <c r="AM1065" s="26">
        <v>0</v>
      </c>
      <c r="AN1065" s="26">
        <v>0</v>
      </c>
      <c r="AO1065" s="29">
        <v>0</v>
      </c>
      <c r="AP1065" s="30"/>
      <c r="AQ1065" s="30"/>
      <c r="AR1065" s="30"/>
      <c r="AS1065" s="1">
        <v>0</v>
      </c>
      <c r="AU1065" s="1"/>
      <c r="AV1065" s="1"/>
      <c r="AW1065" s="1">
        <v>0</v>
      </c>
      <c r="AX1065" s="1">
        <v>0</v>
      </c>
      <c r="AY1065" s="1">
        <v>0</v>
      </c>
      <c r="BJ1065" s="1">
        <v>0</v>
      </c>
      <c r="BW1065" s="1">
        <v>0</v>
      </c>
    </row>
    <row r="1066" spans="1:75" ht="15.75" hidden="1" customHeight="1" x14ac:dyDescent="0.3">
      <c r="A1066" s="2">
        <v>1056</v>
      </c>
      <c r="B1066" s="2">
        <v>1</v>
      </c>
      <c r="C1066" s="2" t="s">
        <v>1392</v>
      </c>
      <c r="D1066" s="1">
        <v>13</v>
      </c>
      <c r="E1066" s="2" t="str">
        <f t="shared" si="1140"/>
        <v>13_Myliobatiformes</v>
      </c>
      <c r="F1066" s="2" t="s">
        <v>2338</v>
      </c>
      <c r="G1066" s="2" t="s">
        <v>2569</v>
      </c>
      <c r="H1066" s="2" t="s">
        <v>2583</v>
      </c>
      <c r="I1066" s="2" t="s">
        <v>2584</v>
      </c>
      <c r="J1066" s="2" t="s">
        <v>2585</v>
      </c>
      <c r="K1066" s="19" t="str">
        <f t="shared" si="1006"/>
        <v>Potamotrygon adamastor</v>
      </c>
      <c r="L1066" s="20">
        <f>VLOOKUP($K1066,GlobSheetPaste!$H$3:$P$1269,2,FALSE)</f>
        <v>188060303</v>
      </c>
      <c r="M1066" s="20">
        <f>VLOOKUP($K1066,GlobSheetPaste!$H$3:$P$1269,3,FALSE)</f>
        <v>188067164</v>
      </c>
      <c r="N1066" s="20" t="str">
        <f>VLOOKUP($K1066,GlobSheetPaste!$H$3:$P$1269,4,FALSE)</f>
        <v>draft</v>
      </c>
      <c r="O1066" s="20" t="str">
        <f>VLOOKUP($K1066,GlobSheetPaste!$H$3:$P$1269,5,FALSE)</f>
        <v>NE</v>
      </c>
      <c r="P1066" s="20" t="str">
        <f>VLOOKUP($K1066,GlobSheetPaste!$H$3:$P$1269,6,FALSE)</f>
        <v>NA</v>
      </c>
      <c r="Q1066" s="20" t="str">
        <f>VLOOKUP($K1066,GlobSheetPaste!$H$3:$P$1269,7,FALSE)</f>
        <v>LC</v>
      </c>
      <c r="R1066" s="20">
        <f>VLOOKUP($K1066,GlobSheetPaste!$H$3:$P$1269,8,FALSE)</f>
        <v>0</v>
      </c>
      <c r="S1066" s="20">
        <f>VLOOKUP(K1066,Pollock210625!$A$2:$C$1259,3,FALSE)</f>
        <v>0</v>
      </c>
      <c r="T1066" s="20" t="b">
        <f t="shared" si="1141"/>
        <v>0</v>
      </c>
      <c r="U1066" s="22">
        <f>VLOOKUP($K1066,GlobSheetPaste!$H$3:$P$1269,9,FALSE)</f>
        <v>44228</v>
      </c>
      <c r="V1066" s="19">
        <v>0</v>
      </c>
      <c r="W1066" s="19">
        <v>40</v>
      </c>
      <c r="X1066" s="2" t="b">
        <f t="shared" ref="X1066:Y1066" si="1191">ISNUMBER(V1066)</f>
        <v>1</v>
      </c>
      <c r="Y1066" s="2" t="b">
        <f t="shared" si="1191"/>
        <v>1</v>
      </c>
      <c r="Z1066" s="2" t="s">
        <v>2046</v>
      </c>
      <c r="AB1066" s="2" t="s">
        <v>2387</v>
      </c>
      <c r="AC1066" s="24" t="str">
        <f ca="1">IFERROR(__xludf.DUMMYFUNCTION("SPLIT(AB1066,""_"")"),"Freshwater")</f>
        <v>Freshwater</v>
      </c>
      <c r="AD1066" s="24"/>
      <c r="AE1066" s="24">
        <f>VLOOKUP(J1066,rangearea210527!$B$2:$C$1159,2,TRUE)</f>
        <v>115924.6924</v>
      </c>
      <c r="AF1066" s="26" t="s">
        <v>118</v>
      </c>
      <c r="AG1066" s="26" t="s">
        <v>267</v>
      </c>
      <c r="AH1066" s="26"/>
      <c r="AI1066" s="26"/>
      <c r="AJ1066" s="27"/>
      <c r="AK1066" s="27"/>
      <c r="AL1066" s="26"/>
      <c r="AM1066" s="26">
        <v>0</v>
      </c>
      <c r="AN1066" s="26">
        <v>0</v>
      </c>
      <c r="AO1066" s="29">
        <v>0</v>
      </c>
      <c r="AP1066" s="30"/>
      <c r="AQ1066" s="30"/>
      <c r="AR1066" s="30"/>
      <c r="AS1066" s="1">
        <v>0</v>
      </c>
      <c r="AU1066" s="1"/>
      <c r="AV1066" s="1"/>
      <c r="AW1066" s="1">
        <v>0</v>
      </c>
      <c r="AX1066" s="1">
        <v>0</v>
      </c>
      <c r="AY1066" s="1">
        <v>0</v>
      </c>
      <c r="BJ1066" s="1">
        <v>0</v>
      </c>
      <c r="BW1066" s="1">
        <v>0</v>
      </c>
    </row>
    <row r="1067" spans="1:75" ht="15.75" hidden="1" customHeight="1" x14ac:dyDescent="0.3">
      <c r="A1067" s="2">
        <v>1057</v>
      </c>
      <c r="B1067" s="2">
        <v>1</v>
      </c>
      <c r="C1067" s="2" t="s">
        <v>1392</v>
      </c>
      <c r="D1067" s="1">
        <v>13</v>
      </c>
      <c r="E1067" s="2" t="str">
        <f t="shared" si="1140"/>
        <v>13_Myliobatiformes</v>
      </c>
      <c r="F1067" s="2" t="s">
        <v>2338</v>
      </c>
      <c r="G1067" s="2" t="s">
        <v>2569</v>
      </c>
      <c r="H1067" s="2" t="s">
        <v>2583</v>
      </c>
      <c r="I1067" s="2" t="s">
        <v>2586</v>
      </c>
      <c r="J1067" s="2" t="s">
        <v>2587</v>
      </c>
      <c r="K1067" s="19" t="str">
        <f t="shared" si="1006"/>
        <v>Potamotrygon albimaculata</v>
      </c>
      <c r="L1067" s="20">
        <f>VLOOKUP($K1067,GlobSheetPaste!$H$3:$P$1269,2,FALSE)</f>
        <v>188062971</v>
      </c>
      <c r="M1067" s="20" t="str">
        <f>VLOOKUP($K1067,GlobSheetPaste!$H$3:$P$1269,3,FALSE)</f>
        <v>Ask Caroline</v>
      </c>
      <c r="N1067" s="20">
        <f>VLOOKUP($K1067,GlobSheetPaste!$H$3:$P$1269,4,FALSE)</f>
        <v>0</v>
      </c>
      <c r="O1067" s="20" t="str">
        <f>VLOOKUP($K1067,GlobSheetPaste!$H$3:$P$1269,5,FALSE)</f>
        <v>NE</v>
      </c>
      <c r="P1067" s="20" t="str">
        <f>VLOOKUP($K1067,GlobSheetPaste!$H$3:$P$1269,6,FALSE)</f>
        <v>NA</v>
      </c>
      <c r="Q1067" s="20" t="str">
        <f>VLOOKUP($K1067,GlobSheetPaste!$H$3:$P$1269,7,FALSE)</f>
        <v>In Progress</v>
      </c>
      <c r="R1067" s="20">
        <f>VLOOKUP($K1067,GlobSheetPaste!$H$3:$P$1269,8,FALSE)</f>
        <v>0</v>
      </c>
      <c r="S1067" s="20">
        <f>VLOOKUP(K1067,Pollock210625!$A$2:$C$1259,3,FALSE)</f>
        <v>0</v>
      </c>
      <c r="T1067" s="20" t="b">
        <f t="shared" si="1141"/>
        <v>0</v>
      </c>
      <c r="U1067" s="20">
        <f>VLOOKUP($K1067,GlobSheetPaste!$H$3:$P$1269,9,FALSE)</f>
        <v>2021</v>
      </c>
      <c r="V1067" s="19">
        <v>0</v>
      </c>
      <c r="W1067" s="19">
        <v>40</v>
      </c>
      <c r="X1067" s="2" t="b">
        <f t="shared" ref="X1067:Y1067" si="1192">ISNUMBER(V1067)</f>
        <v>1</v>
      </c>
      <c r="Y1067" s="2" t="b">
        <f t="shared" si="1192"/>
        <v>1</v>
      </c>
      <c r="Z1067" s="2" t="s">
        <v>2046</v>
      </c>
      <c r="AB1067" s="2" t="s">
        <v>2387</v>
      </c>
      <c r="AC1067" s="24" t="str">
        <f ca="1">IFERROR(__xludf.DUMMYFUNCTION("SPLIT(AB1067,""_"")"),"Freshwater")</f>
        <v>Freshwater</v>
      </c>
      <c r="AD1067" s="24"/>
      <c r="AE1067" s="24">
        <f>VLOOKUP(J1067,rangearea210527!$B$2:$C$1159,2,TRUE)</f>
        <v>115924.6924</v>
      </c>
      <c r="AF1067" s="26" t="s">
        <v>118</v>
      </c>
      <c r="AG1067" s="26" t="s">
        <v>267</v>
      </c>
      <c r="AH1067" s="26"/>
      <c r="AI1067" s="26"/>
      <c r="AJ1067" s="27"/>
      <c r="AK1067" s="27"/>
      <c r="AL1067" s="26"/>
      <c r="AM1067" s="26">
        <v>0</v>
      </c>
      <c r="AN1067" s="26">
        <v>0</v>
      </c>
      <c r="AO1067" s="29">
        <v>0</v>
      </c>
      <c r="AP1067" s="30"/>
      <c r="AQ1067" s="30"/>
      <c r="AR1067" s="30"/>
      <c r="AS1067" s="1">
        <v>0</v>
      </c>
      <c r="AU1067" s="1"/>
      <c r="AV1067" s="1"/>
      <c r="AW1067" s="1">
        <v>0</v>
      </c>
      <c r="AX1067" s="1">
        <v>0</v>
      </c>
      <c r="AY1067" s="1">
        <v>0</v>
      </c>
      <c r="BJ1067" s="1">
        <v>0</v>
      </c>
      <c r="BW1067" s="1">
        <v>0</v>
      </c>
    </row>
    <row r="1068" spans="1:75" ht="15.75" hidden="1" customHeight="1" x14ac:dyDescent="0.3">
      <c r="A1068" s="2">
        <v>1058</v>
      </c>
      <c r="B1068" s="2">
        <v>1</v>
      </c>
      <c r="C1068" s="2" t="s">
        <v>1392</v>
      </c>
      <c r="D1068" s="1">
        <v>13</v>
      </c>
      <c r="E1068" s="2" t="str">
        <f t="shared" si="1140"/>
        <v>13_Myliobatiformes</v>
      </c>
      <c r="F1068" s="2" t="s">
        <v>2338</v>
      </c>
      <c r="G1068" s="2" t="s">
        <v>2569</v>
      </c>
      <c r="H1068" s="2" t="s">
        <v>2583</v>
      </c>
      <c r="I1068" s="2" t="s">
        <v>2588</v>
      </c>
      <c r="J1068" s="2" t="s">
        <v>2589</v>
      </c>
      <c r="K1068" s="19" t="str">
        <f t="shared" si="1006"/>
        <v>Potamotrygon amandae</v>
      </c>
      <c r="L1068" s="20">
        <f>VLOOKUP($K1068,GlobSheetPaste!$H$3:$P$1269,2,FALSE)</f>
        <v>188064868</v>
      </c>
      <c r="M1068" s="20" t="str">
        <f>VLOOKUP($K1068,GlobSheetPaste!$H$3:$P$1269,3,FALSE)</f>
        <v>Ask Caroline</v>
      </c>
      <c r="N1068" s="20">
        <f>VLOOKUP($K1068,GlobSheetPaste!$H$3:$P$1269,4,FALSE)</f>
        <v>0</v>
      </c>
      <c r="O1068" s="20" t="str">
        <f>VLOOKUP($K1068,GlobSheetPaste!$H$3:$P$1269,5,FALSE)</f>
        <v>NE</v>
      </c>
      <c r="P1068" s="20" t="str">
        <f>VLOOKUP($K1068,GlobSheetPaste!$H$3:$P$1269,6,FALSE)</f>
        <v>NA</v>
      </c>
      <c r="Q1068" s="20" t="str">
        <f>VLOOKUP($K1068,GlobSheetPaste!$H$3:$P$1269,7,FALSE)</f>
        <v>In Progress</v>
      </c>
      <c r="R1068" s="20">
        <f>VLOOKUP($K1068,GlobSheetPaste!$H$3:$P$1269,8,FALSE)</f>
        <v>0</v>
      </c>
      <c r="S1068" s="20">
        <f>VLOOKUP(K1068,Pollock210625!$A$2:$C$1259,3,FALSE)</f>
        <v>0</v>
      </c>
      <c r="T1068" s="20" t="b">
        <f t="shared" si="1141"/>
        <v>0</v>
      </c>
      <c r="U1068" s="20">
        <f>VLOOKUP($K1068,GlobSheetPaste!$H$3:$P$1269,9,FALSE)</f>
        <v>2021</v>
      </c>
      <c r="V1068" s="19">
        <v>0</v>
      </c>
      <c r="W1068" s="19">
        <v>40</v>
      </c>
      <c r="X1068" s="2" t="b">
        <f t="shared" ref="X1068:Y1068" si="1193">ISNUMBER(V1068)</f>
        <v>1</v>
      </c>
      <c r="Y1068" s="2" t="b">
        <f t="shared" si="1193"/>
        <v>1</v>
      </c>
      <c r="Z1068" s="2" t="s">
        <v>2046</v>
      </c>
      <c r="AB1068" s="2" t="s">
        <v>2387</v>
      </c>
      <c r="AC1068" s="24" t="str">
        <f ca="1">IFERROR(__xludf.DUMMYFUNCTION("SPLIT(AB1068,""_"")"),"Freshwater")</f>
        <v>Freshwater</v>
      </c>
      <c r="AD1068" s="24"/>
      <c r="AE1068" s="24">
        <f>VLOOKUP(J1068,rangearea210527!$B$2:$C$1159,2,TRUE)</f>
        <v>115924.6924</v>
      </c>
      <c r="AF1068" s="26" t="s">
        <v>118</v>
      </c>
      <c r="AG1068" s="26" t="s">
        <v>267</v>
      </c>
      <c r="AH1068" s="26"/>
      <c r="AI1068" s="26"/>
      <c r="AJ1068" s="27"/>
      <c r="AK1068" s="27"/>
      <c r="AL1068" s="26"/>
      <c r="AM1068" s="26">
        <v>0</v>
      </c>
      <c r="AN1068" s="26">
        <v>0</v>
      </c>
      <c r="AO1068" s="29">
        <v>0</v>
      </c>
      <c r="AP1068" s="30"/>
      <c r="AQ1068" s="30"/>
      <c r="AR1068" s="30"/>
      <c r="AS1068" s="1">
        <v>0</v>
      </c>
      <c r="AU1068" s="1"/>
      <c r="AV1068" s="1"/>
      <c r="AW1068" s="1">
        <v>0</v>
      </c>
      <c r="AX1068" s="1">
        <v>0</v>
      </c>
      <c r="AY1068" s="1">
        <v>0</v>
      </c>
      <c r="BJ1068" s="1">
        <v>0</v>
      </c>
      <c r="BW1068" s="1">
        <v>0</v>
      </c>
    </row>
    <row r="1069" spans="1:75" ht="15.75" hidden="1" customHeight="1" x14ac:dyDescent="0.3">
      <c r="A1069" s="2">
        <v>1059</v>
      </c>
      <c r="B1069" s="2">
        <v>1</v>
      </c>
      <c r="C1069" s="2" t="s">
        <v>1392</v>
      </c>
      <c r="D1069" s="1">
        <v>13</v>
      </c>
      <c r="E1069" s="2" t="str">
        <f t="shared" si="1140"/>
        <v>13_Myliobatiformes</v>
      </c>
      <c r="F1069" s="2" t="s">
        <v>2338</v>
      </c>
      <c r="G1069" s="2" t="s">
        <v>2569</v>
      </c>
      <c r="H1069" s="2" t="s">
        <v>2583</v>
      </c>
      <c r="I1069" s="2" t="s">
        <v>2590</v>
      </c>
      <c r="J1069" s="2" t="s">
        <v>2591</v>
      </c>
      <c r="K1069" s="19" t="str">
        <f t="shared" si="1006"/>
        <v>Potamotrygon amazona</v>
      </c>
      <c r="L1069" s="20">
        <f>VLOOKUP($K1069,GlobSheetPaste!$H$3:$P$1269,2,FALSE)</f>
        <v>188064989</v>
      </c>
      <c r="M1069" s="20">
        <f>VLOOKUP($K1069,GlobSheetPaste!$H$3:$P$1269,3,FALSE)</f>
        <v>188067179</v>
      </c>
      <c r="N1069" s="20" t="str">
        <f>VLOOKUP($K1069,GlobSheetPaste!$H$3:$P$1269,4,FALSE)</f>
        <v>draft</v>
      </c>
      <c r="O1069" s="20" t="str">
        <f>VLOOKUP($K1069,GlobSheetPaste!$H$3:$P$1269,5,FALSE)</f>
        <v>NE</v>
      </c>
      <c r="P1069" s="20" t="str">
        <f>VLOOKUP($K1069,GlobSheetPaste!$H$3:$P$1269,6,FALSE)</f>
        <v>NA</v>
      </c>
      <c r="Q1069" s="20" t="str">
        <f>VLOOKUP($K1069,GlobSheetPaste!$H$3:$P$1269,7,FALSE)</f>
        <v>In Progress</v>
      </c>
      <c r="R1069" s="20">
        <f>VLOOKUP($K1069,GlobSheetPaste!$H$3:$P$1269,8,FALSE)</f>
        <v>0</v>
      </c>
      <c r="S1069" s="20">
        <f>VLOOKUP(K1069,Pollock210625!$A$2:$C$1259,3,FALSE)</f>
        <v>0</v>
      </c>
      <c r="T1069" s="20" t="b">
        <f t="shared" si="1141"/>
        <v>0</v>
      </c>
      <c r="U1069" s="20">
        <f>VLOOKUP($K1069,GlobSheetPaste!$H$3:$P$1269,9,FALSE)</f>
        <v>2021</v>
      </c>
      <c r="V1069" s="19">
        <v>0</v>
      </c>
      <c r="W1069" s="19">
        <v>40</v>
      </c>
      <c r="X1069" s="2" t="b">
        <f t="shared" ref="X1069:Y1069" si="1194">ISNUMBER(V1069)</f>
        <v>1</v>
      </c>
      <c r="Y1069" s="2" t="b">
        <f t="shared" si="1194"/>
        <v>1</v>
      </c>
      <c r="Z1069" s="2" t="s">
        <v>2046</v>
      </c>
      <c r="AB1069" s="2" t="s">
        <v>2387</v>
      </c>
      <c r="AC1069" s="24" t="str">
        <f ca="1">IFERROR(__xludf.DUMMYFUNCTION("SPLIT(AB1069,""_"")"),"Freshwater")</f>
        <v>Freshwater</v>
      </c>
      <c r="AD1069" s="24"/>
      <c r="AE1069" s="24">
        <f>VLOOKUP(J1069,rangearea210527!$B$2:$C$1159,2,TRUE)</f>
        <v>115924.6924</v>
      </c>
      <c r="AF1069" s="26" t="s">
        <v>118</v>
      </c>
      <c r="AG1069" s="26" t="s">
        <v>267</v>
      </c>
      <c r="AH1069" s="26"/>
      <c r="AI1069" s="26"/>
      <c r="AJ1069" s="27"/>
      <c r="AK1069" s="27"/>
      <c r="AL1069" s="26"/>
      <c r="AM1069" s="26">
        <v>0</v>
      </c>
      <c r="AN1069" s="26">
        <v>0</v>
      </c>
      <c r="AO1069" s="29">
        <v>0</v>
      </c>
      <c r="AP1069" s="30"/>
      <c r="AQ1069" s="30"/>
      <c r="AR1069" s="30"/>
      <c r="AS1069" s="1">
        <v>0</v>
      </c>
      <c r="AU1069" s="1"/>
      <c r="AV1069" s="1"/>
      <c r="AW1069" s="1">
        <v>0</v>
      </c>
      <c r="AX1069" s="1">
        <v>0</v>
      </c>
      <c r="AY1069" s="1">
        <v>0</v>
      </c>
      <c r="BJ1069" s="1">
        <v>0</v>
      </c>
      <c r="BW1069" s="1">
        <v>0</v>
      </c>
    </row>
    <row r="1070" spans="1:75" ht="15.75" hidden="1" customHeight="1" x14ac:dyDescent="0.3">
      <c r="A1070" s="2">
        <v>1060</v>
      </c>
      <c r="B1070" s="2">
        <v>1</v>
      </c>
      <c r="C1070" s="2" t="s">
        <v>1392</v>
      </c>
      <c r="D1070" s="1">
        <v>13</v>
      </c>
      <c r="E1070" s="2" t="str">
        <f t="shared" si="1140"/>
        <v>13_Myliobatiformes</v>
      </c>
      <c r="F1070" s="2" t="s">
        <v>2338</v>
      </c>
      <c r="G1070" s="2" t="s">
        <v>2569</v>
      </c>
      <c r="H1070" s="2" t="s">
        <v>2583</v>
      </c>
      <c r="I1070" s="2" t="s">
        <v>970</v>
      </c>
      <c r="J1070" s="2" t="s">
        <v>2592</v>
      </c>
      <c r="K1070" s="19" t="str">
        <f t="shared" si="1006"/>
        <v>Potamotrygon boesemani</v>
      </c>
      <c r="L1070" s="20">
        <f>VLOOKUP($K1070,GlobSheetPaste!$H$3:$P$1269,2,FALSE)</f>
        <v>188065333</v>
      </c>
      <c r="M1070" s="20" t="str">
        <f>VLOOKUP($K1070,GlobSheetPaste!$H$3:$P$1269,3,FALSE)</f>
        <v>Ask Caroline</v>
      </c>
      <c r="N1070" s="20">
        <f>VLOOKUP($K1070,GlobSheetPaste!$H$3:$P$1269,4,FALSE)</f>
        <v>0</v>
      </c>
      <c r="O1070" s="20" t="str">
        <f>VLOOKUP($K1070,GlobSheetPaste!$H$3:$P$1269,5,FALSE)</f>
        <v>NE</v>
      </c>
      <c r="P1070" s="20" t="str">
        <f>VLOOKUP($K1070,GlobSheetPaste!$H$3:$P$1269,6,FALSE)</f>
        <v>NA</v>
      </c>
      <c r="Q1070" s="20" t="str">
        <f>VLOOKUP($K1070,GlobSheetPaste!$H$3:$P$1269,7,FALSE)</f>
        <v>In Progress</v>
      </c>
      <c r="R1070" s="20">
        <f>VLOOKUP($K1070,GlobSheetPaste!$H$3:$P$1269,8,FALSE)</f>
        <v>0</v>
      </c>
      <c r="S1070" s="20">
        <f>VLOOKUP(K1070,Pollock210625!$A$2:$C$1259,3,FALSE)</f>
        <v>0</v>
      </c>
      <c r="T1070" s="20" t="b">
        <f t="shared" si="1141"/>
        <v>0</v>
      </c>
      <c r="U1070" s="20">
        <f>VLOOKUP($K1070,GlobSheetPaste!$H$3:$P$1269,9,FALSE)</f>
        <v>2021</v>
      </c>
      <c r="V1070" s="19">
        <v>0</v>
      </c>
      <c r="W1070" s="19">
        <v>40</v>
      </c>
      <c r="X1070" s="2" t="b">
        <f t="shared" ref="X1070:Y1070" si="1195">ISNUMBER(V1070)</f>
        <v>1</v>
      </c>
      <c r="Y1070" s="2" t="b">
        <f t="shared" si="1195"/>
        <v>1</v>
      </c>
      <c r="Z1070" s="2" t="s">
        <v>2046</v>
      </c>
      <c r="AB1070" s="2" t="s">
        <v>2387</v>
      </c>
      <c r="AC1070" s="24" t="str">
        <f ca="1">IFERROR(__xludf.DUMMYFUNCTION("SPLIT(AB1070,""_"")"),"Freshwater")</f>
        <v>Freshwater</v>
      </c>
      <c r="AD1070" s="24"/>
      <c r="AE1070" s="24">
        <f>VLOOKUP(J1070,rangearea210527!$B$2:$C$1159,2,TRUE)</f>
        <v>115924.6924</v>
      </c>
      <c r="AF1070" s="26" t="s">
        <v>118</v>
      </c>
      <c r="AG1070" s="26" t="s">
        <v>267</v>
      </c>
      <c r="AH1070" s="26"/>
      <c r="AI1070" s="26"/>
      <c r="AJ1070" s="27"/>
      <c r="AK1070" s="27"/>
      <c r="AL1070" s="26"/>
      <c r="AM1070" s="26">
        <v>0</v>
      </c>
      <c r="AN1070" s="26">
        <v>0</v>
      </c>
      <c r="AO1070" s="29">
        <v>0</v>
      </c>
      <c r="AP1070" s="30"/>
      <c r="AQ1070" s="30"/>
      <c r="AR1070" s="30"/>
      <c r="AS1070" s="1">
        <v>0</v>
      </c>
      <c r="AU1070" s="1"/>
      <c r="AV1070" s="1"/>
      <c r="AW1070" s="1">
        <v>0</v>
      </c>
      <c r="AX1070" s="1">
        <v>0</v>
      </c>
      <c r="AY1070" s="1">
        <v>0</v>
      </c>
      <c r="BJ1070" s="1">
        <v>0</v>
      </c>
      <c r="BW1070" s="1">
        <v>0</v>
      </c>
    </row>
    <row r="1071" spans="1:75" ht="15.75" hidden="1" customHeight="1" x14ac:dyDescent="0.3">
      <c r="A1071" s="2">
        <v>1061</v>
      </c>
      <c r="B1071" s="2">
        <v>1</v>
      </c>
      <c r="C1071" s="2" t="s">
        <v>1392</v>
      </c>
      <c r="D1071" s="1">
        <v>13</v>
      </c>
      <c r="E1071" s="2" t="str">
        <f t="shared" si="1140"/>
        <v>13_Myliobatiformes</v>
      </c>
      <c r="F1071" s="2" t="s">
        <v>2338</v>
      </c>
      <c r="G1071" s="2" t="s">
        <v>2569</v>
      </c>
      <c r="H1071" s="2" t="s">
        <v>2583</v>
      </c>
      <c r="I1071" s="2" t="s">
        <v>1955</v>
      </c>
      <c r="J1071" s="2" t="s">
        <v>2593</v>
      </c>
      <c r="K1071" s="19" t="str">
        <f t="shared" si="1006"/>
        <v>Potamotrygon brachyura</v>
      </c>
      <c r="L1071" s="20">
        <f>VLOOKUP($K1071,GlobSheetPaste!$H$3:$P$1269,2,FALSE)</f>
        <v>161687</v>
      </c>
      <c r="M1071" s="20">
        <f>VLOOKUP($K1071,GlobSheetPaste!$H$3:$P$1269,3,FALSE)</f>
        <v>893999</v>
      </c>
      <c r="N1071" s="20" t="str">
        <f>VLOOKUP($K1071,GlobSheetPaste!$H$3:$P$1269,4,FALSE)</f>
        <v>draft</v>
      </c>
      <c r="O1071" s="20" t="str">
        <f>VLOOKUP($K1071,GlobSheetPaste!$H$3:$P$1269,5,FALSE)</f>
        <v>DD</v>
      </c>
      <c r="P1071" s="20">
        <f>VLOOKUP($K1071,GlobSheetPaste!$H$3:$P$1269,6,FALSE)</f>
        <v>2003</v>
      </c>
      <c r="Q1071" s="20" t="str">
        <f>VLOOKUP($K1071,GlobSheetPaste!$H$3:$P$1269,7,FALSE)</f>
        <v>In Progress</v>
      </c>
      <c r="R1071" s="20">
        <f>VLOOKUP($K1071,GlobSheetPaste!$H$3:$P$1269,8,FALSE)</f>
        <v>0</v>
      </c>
      <c r="S1071" s="20">
        <f>VLOOKUP(K1071,Pollock210625!$A$2:$C$1259,3,FALSE)</f>
        <v>0</v>
      </c>
      <c r="T1071" s="20" t="b">
        <f t="shared" si="1141"/>
        <v>0</v>
      </c>
      <c r="U1071" s="20">
        <f>VLOOKUP($K1071,GlobSheetPaste!$H$3:$P$1269,9,FALSE)</f>
        <v>2021</v>
      </c>
      <c r="V1071" s="19">
        <v>0</v>
      </c>
      <c r="W1071" s="19">
        <v>40</v>
      </c>
      <c r="X1071" s="2" t="b">
        <f t="shared" ref="X1071:Y1071" si="1196">ISNUMBER(V1071)</f>
        <v>1</v>
      </c>
      <c r="Y1071" s="2" t="b">
        <f t="shared" si="1196"/>
        <v>1</v>
      </c>
      <c r="Z1071" s="2" t="s">
        <v>2046</v>
      </c>
      <c r="AB1071" s="2" t="s">
        <v>2387</v>
      </c>
      <c r="AC1071" s="24" t="str">
        <f ca="1">IFERROR(__xludf.DUMMYFUNCTION("SPLIT(AB1071,""_"")"),"Freshwater")</f>
        <v>Freshwater</v>
      </c>
      <c r="AD1071" s="24"/>
      <c r="AE1071" s="24">
        <f>VLOOKUP(J1071,rangearea210527!$B$2:$C$1159,2,TRUE)</f>
        <v>115924.6924</v>
      </c>
      <c r="AF1071" s="26" t="s">
        <v>118</v>
      </c>
      <c r="AG1071" s="26" t="s">
        <v>267</v>
      </c>
      <c r="AH1071" s="26"/>
      <c r="AI1071" s="26"/>
      <c r="AJ1071" s="27"/>
      <c r="AK1071" s="27"/>
      <c r="AL1071" s="26"/>
      <c r="AM1071" s="26">
        <v>0</v>
      </c>
      <c r="AN1071" s="26">
        <v>0</v>
      </c>
      <c r="AO1071" s="29">
        <v>0</v>
      </c>
      <c r="AP1071" s="30"/>
      <c r="AQ1071" s="30"/>
      <c r="AR1071" s="30"/>
      <c r="AS1071" s="1">
        <v>0</v>
      </c>
      <c r="AU1071" s="1"/>
      <c r="AV1071" s="1"/>
      <c r="AW1071" s="1">
        <v>0</v>
      </c>
      <c r="AX1071" s="1">
        <v>0</v>
      </c>
      <c r="AY1071" s="1">
        <v>0</v>
      </c>
      <c r="BJ1071" s="1">
        <v>0</v>
      </c>
      <c r="BW1071" s="1">
        <v>0</v>
      </c>
    </row>
    <row r="1072" spans="1:75" ht="15.75" customHeight="1" x14ac:dyDescent="0.3">
      <c r="A1072" s="2">
        <v>1062</v>
      </c>
      <c r="B1072" s="2">
        <v>1</v>
      </c>
      <c r="C1072" s="2" t="s">
        <v>1392</v>
      </c>
      <c r="D1072" s="1">
        <v>13</v>
      </c>
      <c r="E1072" s="2" t="str">
        <f t="shared" si="1140"/>
        <v>13_Myliobatiformes</v>
      </c>
      <c r="F1072" s="2" t="s">
        <v>2338</v>
      </c>
      <c r="G1072" s="2" t="s">
        <v>2569</v>
      </c>
      <c r="H1072" s="2" t="s">
        <v>2583</v>
      </c>
      <c r="I1072" s="2" t="s">
        <v>2594</v>
      </c>
      <c r="J1072" s="2" t="s">
        <v>2595</v>
      </c>
      <c r="K1072" s="19" t="str">
        <f t="shared" si="1006"/>
        <v>Potamotrygon constellata</v>
      </c>
      <c r="L1072" s="20">
        <f>VLOOKUP($K1072,GlobSheetPaste!$H$3:$P$1269,2,FALSE)</f>
        <v>165302</v>
      </c>
      <c r="M1072" s="20">
        <f>VLOOKUP($K1072,GlobSheetPaste!$H$3:$P$1269,3,FALSE)</f>
        <v>1080229</v>
      </c>
      <c r="N1072" s="20" t="str">
        <f>VLOOKUP($K1072,GlobSheetPaste!$H$3:$P$1269,4,FALSE)</f>
        <v>draft</v>
      </c>
      <c r="O1072" s="20" t="str">
        <f>VLOOKUP($K1072,GlobSheetPaste!$H$3:$P$1269,5,FALSE)</f>
        <v>DD</v>
      </c>
      <c r="P1072" s="20">
        <f>VLOOKUP($K1072,GlobSheetPaste!$H$3:$P$1269,6,FALSE)</f>
        <v>2003</v>
      </c>
      <c r="Q1072" s="20" t="str">
        <f>VLOOKUP($K1072,GlobSheetPaste!$H$3:$P$1269,7,FALSE)</f>
        <v>In Progress</v>
      </c>
      <c r="R1072" s="20">
        <f>VLOOKUP($K1072,GlobSheetPaste!$H$3:$P$1269,8,FALSE)</f>
        <v>0</v>
      </c>
      <c r="S1072" s="20">
        <f>VLOOKUP(K1072,Pollock210625!$A$2:$C$1259,3,FALSE)</f>
        <v>0</v>
      </c>
      <c r="T1072" s="20" t="b">
        <f t="shared" si="1141"/>
        <v>0</v>
      </c>
      <c r="U1072" s="20">
        <f>VLOOKUP($K1072,GlobSheetPaste!$H$3:$P$1269,9,FALSE)</f>
        <v>2021</v>
      </c>
      <c r="V1072" s="19">
        <v>0</v>
      </c>
      <c r="W1072" s="19">
        <v>40</v>
      </c>
      <c r="X1072" s="2" t="b">
        <f t="shared" ref="X1072:Y1072" si="1197">ISNUMBER(V1072)</f>
        <v>1</v>
      </c>
      <c r="Y1072" s="2" t="b">
        <f t="shared" si="1197"/>
        <v>1</v>
      </c>
      <c r="Z1072" s="2" t="s">
        <v>2046</v>
      </c>
      <c r="AB1072" s="2" t="s">
        <v>2387</v>
      </c>
      <c r="AC1072" s="24" t="str">
        <f ca="1">IFERROR(__xludf.DUMMYFUNCTION("SPLIT(AB1072,""_"")"),"Freshwater")</f>
        <v>Freshwater</v>
      </c>
      <c r="AD1072" s="24"/>
      <c r="AE1072" s="24">
        <f>VLOOKUP(J1072,rangearea210527!$B$2:$C$1159,2,TRUE)</f>
        <v>115924.6924</v>
      </c>
      <c r="AF1072" s="26" t="s">
        <v>118</v>
      </c>
      <c r="AG1072" s="26" t="s">
        <v>267</v>
      </c>
      <c r="AH1072" s="26"/>
      <c r="AI1072" s="26"/>
      <c r="AJ1072" s="27"/>
      <c r="AK1072" s="27"/>
      <c r="AL1072" s="26"/>
      <c r="AM1072" s="26">
        <v>0</v>
      </c>
      <c r="AN1072" s="26">
        <v>0</v>
      </c>
      <c r="AO1072" s="29">
        <v>0</v>
      </c>
      <c r="AP1072" s="30"/>
      <c r="AQ1072" s="30"/>
      <c r="AR1072" s="30"/>
      <c r="AS1072" s="1">
        <v>0</v>
      </c>
      <c r="AU1072" s="1"/>
      <c r="AV1072" s="1"/>
      <c r="AW1072" s="1">
        <v>0</v>
      </c>
      <c r="AX1072" s="1">
        <v>0</v>
      </c>
      <c r="AY1072" s="1">
        <v>0</v>
      </c>
      <c r="BJ1072" s="1">
        <v>0</v>
      </c>
      <c r="BW1072" s="1">
        <v>0</v>
      </c>
    </row>
    <row r="1073" spans="1:75" ht="15.75" customHeight="1" x14ac:dyDescent="0.3">
      <c r="A1073" s="2">
        <v>1063</v>
      </c>
      <c r="B1073" s="2">
        <v>1</v>
      </c>
      <c r="C1073" s="2" t="s">
        <v>1392</v>
      </c>
      <c r="D1073" s="1">
        <v>13</v>
      </c>
      <c r="E1073" s="2" t="str">
        <f t="shared" si="1140"/>
        <v>13_Myliobatiformes</v>
      </c>
      <c r="F1073" s="2" t="s">
        <v>2338</v>
      </c>
      <c r="G1073" s="2" t="s">
        <v>2569</v>
      </c>
      <c r="H1073" s="2" t="s">
        <v>2583</v>
      </c>
      <c r="I1073" s="2" t="s">
        <v>2596</v>
      </c>
      <c r="J1073" s="2" t="s">
        <v>2597</v>
      </c>
      <c r="K1073" s="19" t="str">
        <f t="shared" si="1006"/>
        <v>Potamotrygon falkneri</v>
      </c>
      <c r="L1073" s="20">
        <f>VLOOKUP($K1073,GlobSheetPaste!$H$3:$P$1269,2,FALSE)</f>
        <v>161353</v>
      </c>
      <c r="M1073" s="20">
        <f>VLOOKUP($K1073,GlobSheetPaste!$H$3:$P$1269,3,FALSE)</f>
        <v>886734</v>
      </c>
      <c r="N1073" s="20" t="str">
        <f>VLOOKUP($K1073,GlobSheetPaste!$H$3:$P$1269,4,FALSE)</f>
        <v>draft</v>
      </c>
      <c r="O1073" s="20" t="str">
        <f>VLOOKUP($K1073,GlobSheetPaste!$H$3:$P$1269,5,FALSE)</f>
        <v>DD</v>
      </c>
      <c r="P1073" s="20">
        <f>VLOOKUP($K1073,GlobSheetPaste!$H$3:$P$1269,6,FALSE)</f>
        <v>2004</v>
      </c>
      <c r="Q1073" s="20" t="str">
        <f>VLOOKUP($K1073,GlobSheetPaste!$H$3:$P$1269,7,FALSE)</f>
        <v>In Progress</v>
      </c>
      <c r="R1073" s="20">
        <f>VLOOKUP($K1073,GlobSheetPaste!$H$3:$P$1269,8,FALSE)</f>
        <v>0</v>
      </c>
      <c r="S1073" s="20">
        <f>VLOOKUP(K1073,Pollock210625!$A$2:$C$1259,3,FALSE)</f>
        <v>0</v>
      </c>
      <c r="T1073" s="20" t="b">
        <f t="shared" si="1141"/>
        <v>0</v>
      </c>
      <c r="U1073" s="20">
        <f>VLOOKUP($K1073,GlobSheetPaste!$H$3:$P$1269,9,FALSE)</f>
        <v>2021</v>
      </c>
      <c r="V1073" s="19">
        <v>0</v>
      </c>
      <c r="W1073" s="19">
        <v>40</v>
      </c>
      <c r="X1073" s="2" t="b">
        <f t="shared" ref="X1073:Y1073" si="1198">ISNUMBER(V1073)</f>
        <v>1</v>
      </c>
      <c r="Y1073" s="2" t="b">
        <f t="shared" si="1198"/>
        <v>1</v>
      </c>
      <c r="Z1073" s="2" t="s">
        <v>2046</v>
      </c>
      <c r="AB1073" s="2" t="s">
        <v>2387</v>
      </c>
      <c r="AC1073" s="24" t="str">
        <f ca="1">IFERROR(__xludf.DUMMYFUNCTION("SPLIT(AB1073,""_"")"),"Freshwater")</f>
        <v>Freshwater</v>
      </c>
      <c r="AD1073" s="24"/>
      <c r="AE1073" s="24">
        <f>VLOOKUP(J1073,rangearea210527!$B$2:$C$1159,2,TRUE)</f>
        <v>115924.6924</v>
      </c>
      <c r="AF1073" s="26" t="s">
        <v>118</v>
      </c>
      <c r="AG1073" s="26" t="s">
        <v>267</v>
      </c>
      <c r="AH1073" s="26"/>
      <c r="AI1073" s="26"/>
      <c r="AJ1073" s="27"/>
      <c r="AK1073" s="27"/>
      <c r="AL1073" s="26"/>
      <c r="AM1073" s="26">
        <v>0</v>
      </c>
      <c r="AN1073" s="26">
        <v>0</v>
      </c>
      <c r="AO1073" s="29">
        <v>0</v>
      </c>
      <c r="AP1073" s="30"/>
      <c r="AQ1073" s="30"/>
      <c r="AR1073" s="30"/>
      <c r="AS1073" s="1">
        <v>0</v>
      </c>
      <c r="AU1073" s="1"/>
      <c r="AV1073" s="1"/>
      <c r="AW1073" s="1">
        <v>0</v>
      </c>
      <c r="AX1073" s="1">
        <v>0</v>
      </c>
      <c r="AY1073" s="1">
        <v>0</v>
      </c>
      <c r="BJ1073" s="1">
        <v>0</v>
      </c>
      <c r="BW1073" s="1">
        <v>0</v>
      </c>
    </row>
    <row r="1074" spans="1:75" ht="15.75" customHeight="1" x14ac:dyDescent="0.3">
      <c r="A1074" s="2">
        <v>1064</v>
      </c>
      <c r="B1074" s="2">
        <v>1</v>
      </c>
      <c r="C1074" s="2" t="s">
        <v>1392</v>
      </c>
      <c r="D1074" s="1">
        <v>13</v>
      </c>
      <c r="E1074" s="2" t="str">
        <f t="shared" si="1140"/>
        <v>13_Myliobatiformes</v>
      </c>
      <c r="F1074" s="2" t="s">
        <v>2338</v>
      </c>
      <c r="G1074" s="2" t="s">
        <v>2569</v>
      </c>
      <c r="H1074" s="2" t="s">
        <v>2583</v>
      </c>
      <c r="I1074" s="2" t="s">
        <v>1127</v>
      </c>
      <c r="J1074" s="2" t="s">
        <v>2598</v>
      </c>
      <c r="K1074" s="19" t="str">
        <f t="shared" si="1006"/>
        <v>Potamotrygon garmani</v>
      </c>
      <c r="L1074" s="20">
        <f>VLOOKUP($K1074,GlobSheetPaste!$H$3:$P$1269,2,FALSE)</f>
        <v>188065472</v>
      </c>
      <c r="M1074" s="20" t="str">
        <f>VLOOKUP($K1074,GlobSheetPaste!$H$3:$P$1269,3,FALSE)</f>
        <v>Ask Caroline</v>
      </c>
      <c r="N1074" s="20">
        <f>VLOOKUP($K1074,GlobSheetPaste!$H$3:$P$1269,4,FALSE)</f>
        <v>0</v>
      </c>
      <c r="O1074" s="20" t="str">
        <f>VLOOKUP($K1074,GlobSheetPaste!$H$3:$P$1269,5,FALSE)</f>
        <v>NE</v>
      </c>
      <c r="P1074" s="20" t="str">
        <f>VLOOKUP($K1074,GlobSheetPaste!$H$3:$P$1269,6,FALSE)</f>
        <v>NA</v>
      </c>
      <c r="Q1074" s="20" t="str">
        <f>VLOOKUP($K1074,GlobSheetPaste!$H$3:$P$1269,7,FALSE)</f>
        <v>In Progress</v>
      </c>
      <c r="R1074" s="20">
        <f>VLOOKUP($K1074,GlobSheetPaste!$H$3:$P$1269,8,FALSE)</f>
        <v>0</v>
      </c>
      <c r="S1074" s="20">
        <f>VLOOKUP(K1074,Pollock210625!$A$2:$C$1259,3,FALSE)</f>
        <v>0</v>
      </c>
      <c r="T1074" s="20" t="b">
        <f t="shared" si="1141"/>
        <v>0</v>
      </c>
      <c r="U1074" s="20">
        <f>VLOOKUP($K1074,GlobSheetPaste!$H$3:$P$1269,9,FALSE)</f>
        <v>2021</v>
      </c>
      <c r="V1074" s="19">
        <v>0</v>
      </c>
      <c r="W1074" s="19">
        <v>40</v>
      </c>
      <c r="X1074" s="2" t="b">
        <f t="shared" ref="X1074:Y1074" si="1199">ISNUMBER(V1074)</f>
        <v>1</v>
      </c>
      <c r="Y1074" s="2" t="b">
        <f t="shared" si="1199"/>
        <v>1</v>
      </c>
      <c r="Z1074" s="2" t="s">
        <v>2046</v>
      </c>
      <c r="AB1074" s="2" t="s">
        <v>2387</v>
      </c>
      <c r="AC1074" s="24" t="str">
        <f ca="1">IFERROR(__xludf.DUMMYFUNCTION("SPLIT(AB1074,""_"")"),"Freshwater")</f>
        <v>Freshwater</v>
      </c>
      <c r="AD1074" s="24"/>
      <c r="AE1074" s="24">
        <f>VLOOKUP(J1074,rangearea210527!$B$2:$C$1159,2,TRUE)</f>
        <v>115924.6924</v>
      </c>
      <c r="AF1074" s="26" t="s">
        <v>118</v>
      </c>
      <c r="AG1074" s="26" t="s">
        <v>267</v>
      </c>
      <c r="AH1074" s="26"/>
      <c r="AI1074" s="26"/>
      <c r="AJ1074" s="27"/>
      <c r="AK1074" s="27"/>
      <c r="AL1074" s="26"/>
      <c r="AM1074" s="26">
        <v>0</v>
      </c>
      <c r="AN1074" s="26">
        <v>0</v>
      </c>
      <c r="AO1074" s="29">
        <v>0</v>
      </c>
      <c r="AP1074" s="30"/>
      <c r="AQ1074" s="30"/>
      <c r="AR1074" s="30"/>
      <c r="AS1074" s="1">
        <v>0</v>
      </c>
      <c r="AU1074" s="1"/>
      <c r="AV1074" s="1"/>
      <c r="AW1074" s="1">
        <v>0</v>
      </c>
      <c r="AX1074" s="1">
        <v>0</v>
      </c>
      <c r="AY1074" s="1">
        <v>0</v>
      </c>
      <c r="BJ1074" s="1">
        <v>0</v>
      </c>
      <c r="BW1074" s="1">
        <v>0</v>
      </c>
    </row>
    <row r="1075" spans="1:75" ht="15.75" customHeight="1" x14ac:dyDescent="0.3">
      <c r="A1075" s="2">
        <v>1065</v>
      </c>
      <c r="B1075" s="2">
        <v>1</v>
      </c>
      <c r="C1075" s="2" t="s">
        <v>1392</v>
      </c>
      <c r="D1075" s="1">
        <v>13</v>
      </c>
      <c r="E1075" s="2" t="str">
        <f t="shared" si="1140"/>
        <v>13_Myliobatiformes</v>
      </c>
      <c r="F1075" s="2" t="s">
        <v>2338</v>
      </c>
      <c r="G1075" s="2" t="s">
        <v>2569</v>
      </c>
      <c r="H1075" s="2" t="s">
        <v>2583</v>
      </c>
      <c r="I1075" s="2" t="s">
        <v>1232</v>
      </c>
      <c r="J1075" s="2" t="s">
        <v>2599</v>
      </c>
      <c r="K1075" s="19" t="str">
        <f t="shared" si="1006"/>
        <v>Potamotrygon henlei</v>
      </c>
      <c r="L1075" s="20">
        <f>VLOOKUP($K1075,GlobSheetPaste!$H$3:$P$1269,2,FALSE)</f>
        <v>39402</v>
      </c>
      <c r="M1075" s="20">
        <f>VLOOKUP($K1075,GlobSheetPaste!$H$3:$P$1269,3,FALSE)</f>
        <v>2923569</v>
      </c>
      <c r="N1075" s="20" t="str">
        <f>VLOOKUP($K1075,GlobSheetPaste!$H$3:$P$1269,4,FALSE)</f>
        <v>draft</v>
      </c>
      <c r="O1075" s="20" t="str">
        <f>VLOOKUP($K1075,GlobSheetPaste!$H$3:$P$1269,5,FALSE)</f>
        <v>LC</v>
      </c>
      <c r="P1075" s="20">
        <f>VLOOKUP($K1075,GlobSheetPaste!$H$3:$P$1269,6,FALSE)</f>
        <v>2004</v>
      </c>
      <c r="Q1075" s="20" t="str">
        <f>VLOOKUP($K1075,GlobSheetPaste!$H$3:$P$1269,7,FALSE)</f>
        <v>In Progress</v>
      </c>
      <c r="R1075" s="20">
        <f>VLOOKUP($K1075,GlobSheetPaste!$H$3:$P$1269,8,FALSE)</f>
        <v>0</v>
      </c>
      <c r="S1075" s="20">
        <f>VLOOKUP(K1075,Pollock210625!$A$2:$C$1259,3,FALSE)</f>
        <v>0</v>
      </c>
      <c r="T1075" s="20" t="b">
        <f t="shared" si="1141"/>
        <v>0</v>
      </c>
      <c r="U1075" s="20">
        <f>VLOOKUP($K1075,GlobSheetPaste!$H$3:$P$1269,9,FALSE)</f>
        <v>2021</v>
      </c>
      <c r="V1075" s="19">
        <v>0</v>
      </c>
      <c r="W1075" s="19">
        <v>40</v>
      </c>
      <c r="X1075" s="2" t="b">
        <f t="shared" ref="X1075:Y1075" si="1200">ISNUMBER(V1075)</f>
        <v>1</v>
      </c>
      <c r="Y1075" s="2" t="b">
        <f t="shared" si="1200"/>
        <v>1</v>
      </c>
      <c r="Z1075" s="2" t="s">
        <v>2046</v>
      </c>
      <c r="AB1075" s="2" t="s">
        <v>2387</v>
      </c>
      <c r="AC1075" s="24" t="str">
        <f ca="1">IFERROR(__xludf.DUMMYFUNCTION("SPLIT(AB1075,""_"")"),"Freshwater")</f>
        <v>Freshwater</v>
      </c>
      <c r="AD1075" s="24"/>
      <c r="AE1075" s="24">
        <f>VLOOKUP(J1075,rangearea210527!$B$2:$C$1159,2,TRUE)</f>
        <v>115924.6924</v>
      </c>
      <c r="AF1075" s="26" t="s">
        <v>118</v>
      </c>
      <c r="AG1075" s="26" t="s">
        <v>267</v>
      </c>
      <c r="AH1075" s="26"/>
      <c r="AI1075" s="26"/>
      <c r="AJ1075" s="27"/>
      <c r="AK1075" s="27"/>
      <c r="AL1075" s="26"/>
      <c r="AM1075" s="26">
        <v>0</v>
      </c>
      <c r="AN1075" s="26">
        <v>0</v>
      </c>
      <c r="AO1075" s="29">
        <v>0</v>
      </c>
      <c r="AP1075" s="30"/>
      <c r="AQ1075" s="30"/>
      <c r="AR1075" s="30"/>
      <c r="AS1075" s="1">
        <v>0</v>
      </c>
      <c r="AU1075" s="1"/>
      <c r="AV1075" s="1"/>
      <c r="AW1075" s="1">
        <v>0</v>
      </c>
      <c r="AX1075" s="1">
        <v>0</v>
      </c>
      <c r="AY1075" s="1">
        <v>0</v>
      </c>
      <c r="BJ1075" s="1">
        <v>0</v>
      </c>
      <c r="BW1075" s="1">
        <v>0</v>
      </c>
    </row>
    <row r="1076" spans="1:75" ht="15.75" customHeight="1" x14ac:dyDescent="0.3">
      <c r="A1076" s="2">
        <v>1066</v>
      </c>
      <c r="B1076" s="2">
        <v>1</v>
      </c>
      <c r="C1076" s="2" t="s">
        <v>1392</v>
      </c>
      <c r="D1076" s="1">
        <v>13</v>
      </c>
      <c r="E1076" s="2" t="str">
        <f t="shared" si="1140"/>
        <v>13_Myliobatiformes</v>
      </c>
      <c r="F1076" s="2" t="s">
        <v>2338</v>
      </c>
      <c r="G1076" s="2" t="s">
        <v>2569</v>
      </c>
      <c r="H1076" s="2" t="s">
        <v>2583</v>
      </c>
      <c r="I1076" s="2" t="s">
        <v>2600</v>
      </c>
      <c r="J1076" s="2" t="s">
        <v>2601</v>
      </c>
      <c r="K1076" s="19" t="str">
        <f t="shared" si="1006"/>
        <v>Potamotrygon histrix</v>
      </c>
      <c r="L1076" s="20">
        <f>VLOOKUP($K1076,GlobSheetPaste!$H$3:$P$1269,2,FALSE)</f>
        <v>161657</v>
      </c>
      <c r="M1076" s="20">
        <f>VLOOKUP($K1076,GlobSheetPaste!$H$3:$P$1269,3,FALSE)</f>
        <v>893185</v>
      </c>
      <c r="N1076" s="20" t="str">
        <f>VLOOKUP($K1076,GlobSheetPaste!$H$3:$P$1269,4,FALSE)</f>
        <v>draft</v>
      </c>
      <c r="O1076" s="20" t="str">
        <f>VLOOKUP($K1076,GlobSheetPaste!$H$3:$P$1269,5,FALSE)</f>
        <v>DD</v>
      </c>
      <c r="P1076" s="20">
        <f>VLOOKUP($K1076,GlobSheetPaste!$H$3:$P$1269,6,FALSE)</f>
        <v>2003</v>
      </c>
      <c r="Q1076" s="20" t="str">
        <f>VLOOKUP($K1076,GlobSheetPaste!$H$3:$P$1269,7,FALSE)</f>
        <v>In Progress</v>
      </c>
      <c r="R1076" s="20">
        <f>VLOOKUP($K1076,GlobSheetPaste!$H$3:$P$1269,8,FALSE)</f>
        <v>0</v>
      </c>
      <c r="S1076" s="20">
        <f>VLOOKUP(K1076,Pollock210625!$A$2:$C$1259,3,FALSE)</f>
        <v>0</v>
      </c>
      <c r="T1076" s="20" t="b">
        <f t="shared" si="1141"/>
        <v>0</v>
      </c>
      <c r="U1076" s="20">
        <f>VLOOKUP($K1076,GlobSheetPaste!$H$3:$P$1269,9,FALSE)</f>
        <v>2021</v>
      </c>
      <c r="V1076" s="19">
        <v>0</v>
      </c>
      <c r="W1076" s="19">
        <v>40</v>
      </c>
      <c r="X1076" s="2" t="b">
        <f t="shared" ref="X1076:Y1076" si="1201">ISNUMBER(V1076)</f>
        <v>1</v>
      </c>
      <c r="Y1076" s="2" t="b">
        <f t="shared" si="1201"/>
        <v>1</v>
      </c>
      <c r="Z1076" s="2" t="s">
        <v>2046</v>
      </c>
      <c r="AB1076" s="2" t="s">
        <v>2387</v>
      </c>
      <c r="AC1076" s="24" t="str">
        <f ca="1">IFERROR(__xludf.DUMMYFUNCTION("SPLIT(AB1076,""_"")"),"Freshwater")</f>
        <v>Freshwater</v>
      </c>
      <c r="AD1076" s="24"/>
      <c r="AE1076" s="24">
        <f>VLOOKUP(J1076,rangearea210527!$B$2:$C$1159,2,TRUE)</f>
        <v>115924.6924</v>
      </c>
      <c r="AF1076" s="26" t="s">
        <v>118</v>
      </c>
      <c r="AG1076" s="26" t="s">
        <v>267</v>
      </c>
      <c r="AH1076" s="26"/>
      <c r="AI1076" s="26"/>
      <c r="AJ1076" s="27"/>
      <c r="AK1076" s="27"/>
      <c r="AL1076" s="26"/>
      <c r="AM1076" s="26">
        <v>0</v>
      </c>
      <c r="AN1076" s="26">
        <v>0</v>
      </c>
      <c r="AO1076" s="29">
        <v>0</v>
      </c>
      <c r="AP1076" s="30"/>
      <c r="AQ1076" s="30"/>
      <c r="AR1076" s="30"/>
      <c r="AS1076" s="1">
        <v>0</v>
      </c>
      <c r="AU1076" s="1"/>
      <c r="AV1076" s="1"/>
      <c r="AW1076" s="1">
        <v>0</v>
      </c>
      <c r="AX1076" s="1">
        <v>0</v>
      </c>
      <c r="AY1076" s="1">
        <v>0</v>
      </c>
      <c r="BJ1076" s="1">
        <v>0</v>
      </c>
      <c r="BW1076" s="1">
        <v>0</v>
      </c>
    </row>
    <row r="1077" spans="1:75" ht="15.75" customHeight="1" x14ac:dyDescent="0.3">
      <c r="A1077" s="2">
        <v>1067</v>
      </c>
      <c r="B1077" s="2">
        <v>1</v>
      </c>
      <c r="C1077" s="2" t="s">
        <v>1392</v>
      </c>
      <c r="D1077" s="1">
        <v>13</v>
      </c>
      <c r="E1077" s="2" t="str">
        <f t="shared" si="1140"/>
        <v>13_Myliobatiformes</v>
      </c>
      <c r="F1077" s="2" t="s">
        <v>2338</v>
      </c>
      <c r="G1077" s="2" t="s">
        <v>2569</v>
      </c>
      <c r="H1077" s="2" t="s">
        <v>2583</v>
      </c>
      <c r="I1077" s="2" t="s">
        <v>2602</v>
      </c>
      <c r="J1077" s="2" t="s">
        <v>2603</v>
      </c>
      <c r="K1077" s="19" t="str">
        <f t="shared" si="1006"/>
        <v>Potamotrygon humerosa</v>
      </c>
      <c r="L1077" s="20">
        <f>VLOOKUP($K1077,GlobSheetPaste!$H$3:$P$1269,2,FALSE)</f>
        <v>161323</v>
      </c>
      <c r="M1077" s="20" t="str">
        <f>VLOOKUP($K1077,GlobSheetPaste!$H$3:$P$1269,3,FALSE)</f>
        <v>Ask Caroline</v>
      </c>
      <c r="N1077" s="20">
        <f>VLOOKUP($K1077,GlobSheetPaste!$H$3:$P$1269,4,FALSE)</f>
        <v>0</v>
      </c>
      <c r="O1077" s="20" t="str">
        <f>VLOOKUP($K1077,GlobSheetPaste!$H$3:$P$1269,5,FALSE)</f>
        <v>NE</v>
      </c>
      <c r="P1077" s="20" t="str">
        <f>VLOOKUP($K1077,GlobSheetPaste!$H$3:$P$1269,6,FALSE)</f>
        <v>NA</v>
      </c>
      <c r="Q1077" s="20" t="str">
        <f>VLOOKUP($K1077,GlobSheetPaste!$H$3:$P$1269,7,FALSE)</f>
        <v>In Progress</v>
      </c>
      <c r="R1077" s="20">
        <f>VLOOKUP($K1077,GlobSheetPaste!$H$3:$P$1269,8,FALSE)</f>
        <v>0</v>
      </c>
      <c r="S1077" s="20">
        <f>VLOOKUP(K1077,Pollock210625!$A$2:$C$1259,3,FALSE)</f>
        <v>0</v>
      </c>
      <c r="T1077" s="20" t="b">
        <f t="shared" si="1141"/>
        <v>0</v>
      </c>
      <c r="U1077" s="20">
        <f>VLOOKUP($K1077,GlobSheetPaste!$H$3:$P$1269,9,FALSE)</f>
        <v>2021</v>
      </c>
      <c r="V1077" s="19">
        <v>0</v>
      </c>
      <c r="W1077" s="19">
        <v>40</v>
      </c>
      <c r="X1077" s="2" t="b">
        <f t="shared" ref="X1077:Y1077" si="1202">ISNUMBER(V1077)</f>
        <v>1</v>
      </c>
      <c r="Y1077" s="2" t="b">
        <f t="shared" si="1202"/>
        <v>1</v>
      </c>
      <c r="Z1077" s="2" t="s">
        <v>2046</v>
      </c>
      <c r="AB1077" s="2" t="s">
        <v>2387</v>
      </c>
      <c r="AC1077" s="24" t="str">
        <f ca="1">IFERROR(__xludf.DUMMYFUNCTION("SPLIT(AB1077,""_"")"),"Freshwater")</f>
        <v>Freshwater</v>
      </c>
      <c r="AD1077" s="24"/>
      <c r="AE1077" s="24">
        <f>VLOOKUP(J1077,rangearea210527!$B$2:$C$1159,2,TRUE)</f>
        <v>115924.6924</v>
      </c>
      <c r="AF1077" s="26" t="s">
        <v>118</v>
      </c>
      <c r="AG1077" s="26" t="s">
        <v>267</v>
      </c>
      <c r="AH1077" s="26"/>
      <c r="AI1077" s="26"/>
      <c r="AJ1077" s="27"/>
      <c r="AK1077" s="27"/>
      <c r="AL1077" s="26"/>
      <c r="AM1077" s="26">
        <v>0</v>
      </c>
      <c r="AN1077" s="26">
        <v>0</v>
      </c>
      <c r="AO1077" s="29">
        <v>0</v>
      </c>
      <c r="AP1077" s="30"/>
      <c r="AQ1077" s="30"/>
      <c r="AR1077" s="30"/>
      <c r="AS1077" s="1">
        <v>0</v>
      </c>
      <c r="AU1077" s="1"/>
      <c r="AV1077" s="1"/>
      <c r="AW1077" s="1">
        <v>0</v>
      </c>
      <c r="AX1077" s="1">
        <v>0</v>
      </c>
      <c r="AY1077" s="1">
        <v>0</v>
      </c>
      <c r="BJ1077" s="1">
        <v>0</v>
      </c>
      <c r="BW1077" s="1">
        <v>0</v>
      </c>
    </row>
    <row r="1078" spans="1:75" ht="15.75" customHeight="1" x14ac:dyDescent="0.3">
      <c r="A1078" s="2">
        <v>1068</v>
      </c>
      <c r="B1078" s="2">
        <v>1</v>
      </c>
      <c r="C1078" s="2" t="s">
        <v>1392</v>
      </c>
      <c r="D1078" s="1">
        <v>13</v>
      </c>
      <c r="E1078" s="2" t="str">
        <f t="shared" si="1140"/>
        <v>13_Myliobatiformes</v>
      </c>
      <c r="F1078" s="2" t="s">
        <v>2338</v>
      </c>
      <c r="G1078" s="2" t="s">
        <v>2569</v>
      </c>
      <c r="H1078" s="2" t="s">
        <v>2583</v>
      </c>
      <c r="I1078" s="2" t="s">
        <v>2604</v>
      </c>
      <c r="J1078" s="2" t="s">
        <v>2605</v>
      </c>
      <c r="K1078" s="19" t="str">
        <f t="shared" si="1006"/>
        <v>Potamotrygon jabuti</v>
      </c>
      <c r="L1078" s="20">
        <f>VLOOKUP($K1078,GlobSheetPaste!$H$3:$P$1269,2,FALSE)</f>
        <v>188065667</v>
      </c>
      <c r="M1078" s="20" t="str">
        <f>VLOOKUP($K1078,GlobSheetPaste!$H$3:$P$1269,3,FALSE)</f>
        <v>Ask Caroline</v>
      </c>
      <c r="N1078" s="20">
        <f>VLOOKUP($K1078,GlobSheetPaste!$H$3:$P$1269,4,FALSE)</f>
        <v>0</v>
      </c>
      <c r="O1078" s="20" t="str">
        <f>VLOOKUP($K1078,GlobSheetPaste!$H$3:$P$1269,5,FALSE)</f>
        <v>NE</v>
      </c>
      <c r="P1078" s="20" t="str">
        <f>VLOOKUP($K1078,GlobSheetPaste!$H$3:$P$1269,6,FALSE)</f>
        <v>NA</v>
      </c>
      <c r="Q1078" s="20" t="str">
        <f>VLOOKUP($K1078,GlobSheetPaste!$H$3:$P$1269,7,FALSE)</f>
        <v>In Progress</v>
      </c>
      <c r="R1078" s="20">
        <f>VLOOKUP($K1078,GlobSheetPaste!$H$3:$P$1269,8,FALSE)</f>
        <v>0</v>
      </c>
      <c r="S1078" s="20">
        <f>VLOOKUP(K1078,Pollock210625!$A$2:$C$1259,3,FALSE)</f>
        <v>0</v>
      </c>
      <c r="T1078" s="20" t="b">
        <f t="shared" si="1141"/>
        <v>0</v>
      </c>
      <c r="U1078" s="20">
        <f>VLOOKUP($K1078,GlobSheetPaste!$H$3:$P$1269,9,FALSE)</f>
        <v>2021</v>
      </c>
      <c r="V1078" s="19">
        <v>0</v>
      </c>
      <c r="W1078" s="19">
        <v>40</v>
      </c>
      <c r="X1078" s="2" t="b">
        <f t="shared" ref="X1078:Y1078" si="1203">ISNUMBER(V1078)</f>
        <v>1</v>
      </c>
      <c r="Y1078" s="2" t="b">
        <f t="shared" si="1203"/>
        <v>1</v>
      </c>
      <c r="Z1078" s="2" t="s">
        <v>2046</v>
      </c>
      <c r="AB1078" s="2" t="s">
        <v>2387</v>
      </c>
      <c r="AC1078" s="24" t="str">
        <f ca="1">IFERROR(__xludf.DUMMYFUNCTION("SPLIT(AB1078,""_"")"),"Freshwater")</f>
        <v>Freshwater</v>
      </c>
      <c r="AD1078" s="24"/>
      <c r="AE1078" s="24">
        <f>VLOOKUP(J1078,rangearea210527!$B$2:$C$1159,2,TRUE)</f>
        <v>115924.6924</v>
      </c>
      <c r="AF1078" s="26" t="s">
        <v>118</v>
      </c>
      <c r="AG1078" s="26" t="s">
        <v>267</v>
      </c>
      <c r="AH1078" s="26"/>
      <c r="AI1078" s="26"/>
      <c r="AJ1078" s="27"/>
      <c r="AK1078" s="27"/>
      <c r="AL1078" s="26"/>
      <c r="AM1078" s="26">
        <v>0</v>
      </c>
      <c r="AN1078" s="26">
        <v>0</v>
      </c>
      <c r="AO1078" s="29">
        <v>0</v>
      </c>
      <c r="AP1078" s="30"/>
      <c r="AQ1078" s="30"/>
      <c r="AR1078" s="30"/>
      <c r="AS1078" s="1">
        <v>0</v>
      </c>
      <c r="AU1078" s="1"/>
      <c r="AV1078" s="1"/>
      <c r="AW1078" s="1">
        <v>0</v>
      </c>
      <c r="AX1078" s="1">
        <v>0</v>
      </c>
      <c r="AY1078" s="1">
        <v>0</v>
      </c>
      <c r="BJ1078" s="1">
        <v>0</v>
      </c>
      <c r="BW1078" s="1">
        <v>0</v>
      </c>
    </row>
    <row r="1079" spans="1:75" ht="15.75" customHeight="1" x14ac:dyDescent="0.3">
      <c r="A1079" s="2">
        <v>1069</v>
      </c>
      <c r="B1079" s="2">
        <v>1</v>
      </c>
      <c r="C1079" s="2" t="s">
        <v>1392</v>
      </c>
      <c r="D1079" s="1">
        <v>13</v>
      </c>
      <c r="E1079" s="2" t="str">
        <f t="shared" si="1140"/>
        <v>13_Myliobatiformes</v>
      </c>
      <c r="F1079" s="2" t="s">
        <v>2338</v>
      </c>
      <c r="G1079" s="2" t="s">
        <v>2569</v>
      </c>
      <c r="H1079" s="2" t="s">
        <v>2583</v>
      </c>
      <c r="I1079" s="2" t="s">
        <v>2606</v>
      </c>
      <c r="J1079" s="2" t="s">
        <v>2607</v>
      </c>
      <c r="K1079" s="19" t="str">
        <f t="shared" si="1006"/>
        <v>Potamotrygon leopoldi</v>
      </c>
      <c r="L1079" s="20">
        <f>VLOOKUP($K1079,GlobSheetPaste!$H$3:$P$1269,2,FALSE)</f>
        <v>39403</v>
      </c>
      <c r="M1079" s="20">
        <f>VLOOKUP($K1079,GlobSheetPaste!$H$3:$P$1269,3,FALSE)</f>
        <v>2923696</v>
      </c>
      <c r="N1079" s="20" t="str">
        <f>VLOOKUP($K1079,GlobSheetPaste!$H$3:$P$1269,4,FALSE)</f>
        <v>draft</v>
      </c>
      <c r="O1079" s="20" t="str">
        <f>VLOOKUP($K1079,GlobSheetPaste!$H$3:$P$1269,5,FALSE)</f>
        <v>DD</v>
      </c>
      <c r="P1079" s="20">
        <f>VLOOKUP($K1079,GlobSheetPaste!$H$3:$P$1269,6,FALSE)</f>
        <v>2003</v>
      </c>
      <c r="Q1079" s="20" t="str">
        <f>VLOOKUP($K1079,GlobSheetPaste!$H$3:$P$1269,7,FALSE)</f>
        <v>In Progress</v>
      </c>
      <c r="R1079" s="20">
        <f>VLOOKUP($K1079,GlobSheetPaste!$H$3:$P$1269,8,FALSE)</f>
        <v>0</v>
      </c>
      <c r="S1079" s="20">
        <f>VLOOKUP(K1079,Pollock210625!$A$2:$C$1259,3,FALSE)</f>
        <v>0</v>
      </c>
      <c r="T1079" s="20" t="b">
        <f t="shared" si="1141"/>
        <v>0</v>
      </c>
      <c r="U1079" s="20">
        <f>VLOOKUP($K1079,GlobSheetPaste!$H$3:$P$1269,9,FALSE)</f>
        <v>2021</v>
      </c>
      <c r="V1079" s="19">
        <v>0</v>
      </c>
      <c r="W1079" s="19">
        <v>40</v>
      </c>
      <c r="X1079" s="2" t="b">
        <f t="shared" ref="X1079:Y1079" si="1204">ISNUMBER(V1079)</f>
        <v>1</v>
      </c>
      <c r="Y1079" s="2" t="b">
        <f t="shared" si="1204"/>
        <v>1</v>
      </c>
      <c r="Z1079" s="2" t="s">
        <v>2046</v>
      </c>
      <c r="AB1079" s="2" t="s">
        <v>2387</v>
      </c>
      <c r="AC1079" s="24" t="str">
        <f ca="1">IFERROR(__xludf.DUMMYFUNCTION("SPLIT(AB1079,""_"")"),"Freshwater")</f>
        <v>Freshwater</v>
      </c>
      <c r="AD1079" s="24"/>
      <c r="AE1079" s="24">
        <f>VLOOKUP(J1079,rangearea210527!$B$2:$C$1159,2,TRUE)</f>
        <v>115924.6924</v>
      </c>
      <c r="AF1079" s="26" t="s">
        <v>118</v>
      </c>
      <c r="AG1079" s="26" t="s">
        <v>267</v>
      </c>
      <c r="AH1079" s="26"/>
      <c r="AI1079" s="26"/>
      <c r="AJ1079" s="27"/>
      <c r="AK1079" s="27"/>
      <c r="AL1079" s="26"/>
      <c r="AM1079" s="26">
        <v>0</v>
      </c>
      <c r="AN1079" s="26">
        <v>0</v>
      </c>
      <c r="AO1079" s="29">
        <v>0</v>
      </c>
      <c r="AP1079" s="30"/>
      <c r="AQ1079" s="30"/>
      <c r="AR1079" s="30"/>
      <c r="AS1079" s="1">
        <v>0</v>
      </c>
      <c r="AU1079" s="1"/>
      <c r="AV1079" s="1"/>
      <c r="AW1079" s="1">
        <v>0</v>
      </c>
      <c r="AX1079" s="1">
        <v>0</v>
      </c>
      <c r="AY1079" s="1">
        <v>0</v>
      </c>
      <c r="BJ1079" s="1">
        <v>0</v>
      </c>
      <c r="BW1079" s="1">
        <v>0</v>
      </c>
    </row>
    <row r="1080" spans="1:75" ht="15.75" customHeight="1" x14ac:dyDescent="0.3">
      <c r="A1080" s="2">
        <v>1070</v>
      </c>
      <c r="B1080" s="2">
        <v>1</v>
      </c>
      <c r="C1080" s="2" t="s">
        <v>1392</v>
      </c>
      <c r="D1080" s="1">
        <v>13</v>
      </c>
      <c r="E1080" s="2" t="str">
        <f t="shared" si="1140"/>
        <v>13_Myliobatiformes</v>
      </c>
      <c r="F1080" s="2" t="s">
        <v>2338</v>
      </c>
      <c r="G1080" s="2" t="s">
        <v>2569</v>
      </c>
      <c r="H1080" s="2" t="s">
        <v>2583</v>
      </c>
      <c r="I1080" s="2" t="s">
        <v>2608</v>
      </c>
      <c r="J1080" s="2" t="s">
        <v>2609</v>
      </c>
      <c r="K1080" s="19" t="str">
        <f t="shared" si="1006"/>
        <v>Potamotrygon limai</v>
      </c>
      <c r="L1080" s="20">
        <f>VLOOKUP($K1080,GlobSheetPaste!$H$3:$P$1269,2,FALSE)</f>
        <v>188066059</v>
      </c>
      <c r="M1080" s="20">
        <f>VLOOKUP($K1080,GlobSheetPaste!$H$3:$P$1269,3,FALSE)</f>
        <v>188067199</v>
      </c>
      <c r="N1080" s="20" t="str">
        <f>VLOOKUP($K1080,GlobSheetPaste!$H$3:$P$1269,4,FALSE)</f>
        <v>draft</v>
      </c>
      <c r="O1080" s="20" t="str">
        <f>VLOOKUP($K1080,GlobSheetPaste!$H$3:$P$1269,5,FALSE)</f>
        <v>NE</v>
      </c>
      <c r="P1080" s="20" t="str">
        <f>VLOOKUP($K1080,GlobSheetPaste!$H$3:$P$1269,6,FALSE)</f>
        <v>NA</v>
      </c>
      <c r="Q1080" s="20" t="str">
        <f>VLOOKUP($K1080,GlobSheetPaste!$H$3:$P$1269,7,FALSE)</f>
        <v>In Progress</v>
      </c>
      <c r="R1080" s="20">
        <f>VLOOKUP($K1080,GlobSheetPaste!$H$3:$P$1269,8,FALSE)</f>
        <v>0</v>
      </c>
      <c r="S1080" s="20">
        <f>VLOOKUP(K1080,Pollock210625!$A$2:$C$1259,3,FALSE)</f>
        <v>0</v>
      </c>
      <c r="T1080" s="20" t="b">
        <f t="shared" si="1141"/>
        <v>0</v>
      </c>
      <c r="U1080" s="20">
        <f>VLOOKUP($K1080,GlobSheetPaste!$H$3:$P$1269,9,FALSE)</f>
        <v>2021</v>
      </c>
      <c r="V1080" s="19">
        <v>0</v>
      </c>
      <c r="W1080" s="19">
        <v>40</v>
      </c>
      <c r="X1080" s="2" t="b">
        <f t="shared" ref="X1080:Y1080" si="1205">ISNUMBER(V1080)</f>
        <v>1</v>
      </c>
      <c r="Y1080" s="2" t="b">
        <f t="shared" si="1205"/>
        <v>1</v>
      </c>
      <c r="Z1080" s="2" t="s">
        <v>2046</v>
      </c>
      <c r="AB1080" s="2" t="s">
        <v>2387</v>
      </c>
      <c r="AC1080" s="24" t="str">
        <f ca="1">IFERROR(__xludf.DUMMYFUNCTION("SPLIT(AB1080,""_"")"),"Freshwater")</f>
        <v>Freshwater</v>
      </c>
      <c r="AD1080" s="24"/>
      <c r="AE1080" s="24">
        <f>VLOOKUP(J1080,rangearea210527!$B$2:$C$1159,2,TRUE)</f>
        <v>115924.6924</v>
      </c>
      <c r="AF1080" s="26" t="s">
        <v>118</v>
      </c>
      <c r="AG1080" s="26" t="s">
        <v>267</v>
      </c>
      <c r="AH1080" s="26"/>
      <c r="AI1080" s="26"/>
      <c r="AJ1080" s="27"/>
      <c r="AK1080" s="27"/>
      <c r="AL1080" s="26"/>
      <c r="AM1080" s="26">
        <v>0</v>
      </c>
      <c r="AN1080" s="26">
        <v>0</v>
      </c>
      <c r="AO1080" s="29">
        <v>0</v>
      </c>
      <c r="AP1080" s="30"/>
      <c r="AQ1080" s="30"/>
      <c r="AR1080" s="30"/>
      <c r="AS1080" s="1">
        <v>0</v>
      </c>
      <c r="AU1080" s="1"/>
      <c r="AV1080" s="1"/>
      <c r="AW1080" s="1">
        <v>0</v>
      </c>
      <c r="AX1080" s="1">
        <v>0</v>
      </c>
      <c r="AY1080" s="1">
        <v>0</v>
      </c>
      <c r="BJ1080" s="1">
        <v>0</v>
      </c>
      <c r="BW1080" s="1">
        <v>0</v>
      </c>
    </row>
    <row r="1081" spans="1:75" ht="15.75" customHeight="1" x14ac:dyDescent="0.3">
      <c r="A1081" s="2">
        <v>1071</v>
      </c>
      <c r="B1081" s="2">
        <v>1</v>
      </c>
      <c r="C1081" s="2" t="s">
        <v>1392</v>
      </c>
      <c r="D1081" s="1">
        <v>13</v>
      </c>
      <c r="E1081" s="2" t="str">
        <f t="shared" si="1140"/>
        <v>13_Myliobatiformes</v>
      </c>
      <c r="F1081" s="2" t="s">
        <v>2338</v>
      </c>
      <c r="G1081" s="2" t="s">
        <v>2569</v>
      </c>
      <c r="H1081" s="2" t="s">
        <v>2583</v>
      </c>
      <c r="I1081" s="2" t="s">
        <v>2610</v>
      </c>
      <c r="J1081" s="2" t="s">
        <v>2611</v>
      </c>
      <c r="K1081" s="19" t="str">
        <f t="shared" si="1006"/>
        <v>Potamotrygon magdalenae</v>
      </c>
      <c r="L1081" s="20">
        <f>VLOOKUP($K1081,GlobSheetPaste!$H$3:$P$1269,2,FALSE)</f>
        <v>161385</v>
      </c>
      <c r="M1081" s="20">
        <f>VLOOKUP($K1081,GlobSheetPaste!$H$3:$P$1269,3,FALSE)</f>
        <v>61472512</v>
      </c>
      <c r="N1081" s="20" t="str">
        <f>VLOOKUP($K1081,GlobSheetPaste!$H$3:$P$1269,4,FALSE)</f>
        <v>published</v>
      </c>
      <c r="O1081" s="20" t="str">
        <f>VLOOKUP($K1081,GlobSheetPaste!$H$3:$P$1269,5,FALSE)</f>
        <v>LC</v>
      </c>
      <c r="P1081" s="20">
        <f>VLOOKUP($K1081,GlobSheetPaste!$H$3:$P$1269,6,FALSE)</f>
        <v>2014</v>
      </c>
      <c r="Q1081" s="20" t="str">
        <f>VLOOKUP($K1081,GlobSheetPaste!$H$3:$P$1269,7,FALSE)</f>
        <v>In Progress</v>
      </c>
      <c r="R1081" s="20">
        <f>VLOOKUP($K1081,GlobSheetPaste!$H$3:$P$1269,8,FALSE)</f>
        <v>0</v>
      </c>
      <c r="S1081" s="20">
        <f>VLOOKUP(K1081,Pollock210625!$A$2:$C$1259,3,FALSE)</f>
        <v>0</v>
      </c>
      <c r="T1081" s="20" t="b">
        <f t="shared" si="1141"/>
        <v>0</v>
      </c>
      <c r="U1081" s="20">
        <f>VLOOKUP($K1081,GlobSheetPaste!$H$3:$P$1269,9,FALSE)</f>
        <v>2021</v>
      </c>
      <c r="V1081" s="19">
        <v>0</v>
      </c>
      <c r="W1081" s="19">
        <v>40</v>
      </c>
      <c r="X1081" s="2" t="b">
        <f t="shared" ref="X1081:Y1081" si="1206">ISNUMBER(V1081)</f>
        <v>1</v>
      </c>
      <c r="Y1081" s="2" t="b">
        <f t="shared" si="1206"/>
        <v>1</v>
      </c>
      <c r="Z1081" s="2" t="s">
        <v>2046</v>
      </c>
      <c r="AB1081" s="2" t="s">
        <v>2387</v>
      </c>
      <c r="AC1081" s="24" t="str">
        <f ca="1">IFERROR(__xludf.DUMMYFUNCTION("SPLIT(AB1081,""_"")"),"Freshwater")</f>
        <v>Freshwater</v>
      </c>
      <c r="AD1081" s="24"/>
      <c r="AE1081" s="24">
        <f>VLOOKUP(J1081,rangearea210527!$B$2:$C$1159,2,TRUE)</f>
        <v>115924.6924</v>
      </c>
      <c r="AF1081" s="26" t="s">
        <v>118</v>
      </c>
      <c r="AG1081" s="26" t="s">
        <v>267</v>
      </c>
      <c r="AH1081" s="26"/>
      <c r="AI1081" s="26"/>
      <c r="AJ1081" s="27"/>
      <c r="AK1081" s="27"/>
      <c r="AL1081" s="26"/>
      <c r="AM1081" s="26">
        <v>0</v>
      </c>
      <c r="AN1081" s="26">
        <v>0</v>
      </c>
      <c r="AO1081" s="29">
        <v>0</v>
      </c>
      <c r="AP1081" s="30"/>
      <c r="AQ1081" s="30"/>
      <c r="AR1081" s="30"/>
      <c r="AS1081" s="1">
        <v>0</v>
      </c>
      <c r="AU1081" s="1"/>
      <c r="AV1081" s="1"/>
      <c r="AW1081" s="1">
        <v>0</v>
      </c>
      <c r="AX1081" s="1">
        <v>0</v>
      </c>
      <c r="AY1081" s="1">
        <v>0</v>
      </c>
      <c r="BJ1081" s="1">
        <v>0</v>
      </c>
      <c r="BW1081" s="1">
        <v>0</v>
      </c>
    </row>
    <row r="1082" spans="1:75" ht="15.75" customHeight="1" x14ac:dyDescent="0.3">
      <c r="A1082" s="2">
        <v>1072</v>
      </c>
      <c r="B1082" s="2">
        <v>1</v>
      </c>
      <c r="C1082" s="2" t="s">
        <v>1392</v>
      </c>
      <c r="D1082" s="1">
        <v>13</v>
      </c>
      <c r="E1082" s="2" t="str">
        <f t="shared" si="1140"/>
        <v>13_Myliobatiformes</v>
      </c>
      <c r="F1082" s="2" t="s">
        <v>2338</v>
      </c>
      <c r="G1082" s="2" t="s">
        <v>2569</v>
      </c>
      <c r="H1082" s="2" t="s">
        <v>2583</v>
      </c>
      <c r="I1082" s="2" t="s">
        <v>2612</v>
      </c>
      <c r="J1082" s="2" t="s">
        <v>2613</v>
      </c>
      <c r="K1082" s="19" t="str">
        <f t="shared" si="1006"/>
        <v>Potamotrygon marinae</v>
      </c>
      <c r="L1082" s="20">
        <f>VLOOKUP($K1082,GlobSheetPaste!$H$3:$P$1269,2,FALSE)</f>
        <v>161362</v>
      </c>
      <c r="M1082" s="20">
        <f>VLOOKUP($K1082,GlobSheetPaste!$H$3:$P$1269,3,FALSE)</f>
        <v>124472084</v>
      </c>
      <c r="N1082" s="20" t="str">
        <f>VLOOKUP($K1082,GlobSheetPaste!$H$3:$P$1269,4,FALSE)</f>
        <v>draft</v>
      </c>
      <c r="O1082" s="20" t="str">
        <f>VLOOKUP($K1082,GlobSheetPaste!$H$3:$P$1269,5,FALSE)</f>
        <v>DD</v>
      </c>
      <c r="P1082" s="20">
        <f>VLOOKUP($K1082,GlobSheetPaste!$H$3:$P$1269,6,FALSE)</f>
        <v>2008</v>
      </c>
      <c r="Q1082" s="20" t="str">
        <f>VLOOKUP($K1082,GlobSheetPaste!$H$3:$P$1269,7,FALSE)</f>
        <v>In Progress</v>
      </c>
      <c r="R1082" s="20">
        <f>VLOOKUP($K1082,GlobSheetPaste!$H$3:$P$1269,8,FALSE)</f>
        <v>0</v>
      </c>
      <c r="S1082" s="20">
        <f>VLOOKUP(K1082,Pollock210625!$A$2:$C$1259,3,FALSE)</f>
        <v>0</v>
      </c>
      <c r="T1082" s="20" t="b">
        <f t="shared" si="1141"/>
        <v>0</v>
      </c>
      <c r="U1082" s="20">
        <f>VLOOKUP($K1082,GlobSheetPaste!$H$3:$P$1269,9,FALSE)</f>
        <v>2021</v>
      </c>
      <c r="V1082" s="19">
        <v>0</v>
      </c>
      <c r="W1082" s="19">
        <v>40</v>
      </c>
      <c r="X1082" s="2" t="b">
        <f t="shared" ref="X1082:Y1082" si="1207">ISNUMBER(V1082)</f>
        <v>1</v>
      </c>
      <c r="Y1082" s="2" t="b">
        <f t="shared" si="1207"/>
        <v>1</v>
      </c>
      <c r="Z1082" s="2" t="s">
        <v>2046</v>
      </c>
      <c r="AB1082" s="2" t="s">
        <v>2387</v>
      </c>
      <c r="AC1082" s="24" t="str">
        <f ca="1">IFERROR(__xludf.DUMMYFUNCTION("SPLIT(AB1082,""_"")"),"Freshwater")</f>
        <v>Freshwater</v>
      </c>
      <c r="AD1082" s="24"/>
      <c r="AE1082" s="24">
        <f>VLOOKUP(J1082,rangearea210527!$B$2:$C$1159,2,TRUE)</f>
        <v>115924.6924</v>
      </c>
      <c r="AF1082" s="26" t="s">
        <v>118</v>
      </c>
      <c r="AG1082" s="26" t="s">
        <v>267</v>
      </c>
      <c r="AH1082" s="26"/>
      <c r="AI1082" s="26"/>
      <c r="AJ1082" s="27"/>
      <c r="AK1082" s="27"/>
      <c r="AL1082" s="26"/>
      <c r="AM1082" s="26">
        <v>0</v>
      </c>
      <c r="AN1082" s="26">
        <v>0</v>
      </c>
      <c r="AO1082" s="29">
        <v>0</v>
      </c>
      <c r="AP1082" s="30"/>
      <c r="AQ1082" s="30"/>
      <c r="AR1082" s="30"/>
      <c r="AS1082" s="1">
        <v>0</v>
      </c>
      <c r="AU1082" s="1"/>
      <c r="AV1082" s="1"/>
      <c r="AW1082" s="1">
        <v>0</v>
      </c>
      <c r="AX1082" s="1">
        <v>0</v>
      </c>
      <c r="AY1082" s="1">
        <v>0</v>
      </c>
      <c r="BJ1082" s="1">
        <v>0</v>
      </c>
      <c r="BW1082" s="1">
        <v>0</v>
      </c>
    </row>
    <row r="1083" spans="1:75" ht="15.75" customHeight="1" x14ac:dyDescent="0.3">
      <c r="A1083" s="2">
        <v>1073</v>
      </c>
      <c r="B1083" s="2">
        <v>1</v>
      </c>
      <c r="C1083" s="2" t="s">
        <v>1392</v>
      </c>
      <c r="D1083" s="1">
        <v>13</v>
      </c>
      <c r="E1083" s="2" t="str">
        <f t="shared" si="1140"/>
        <v>13_Myliobatiformes</v>
      </c>
      <c r="F1083" s="2" t="s">
        <v>2338</v>
      </c>
      <c r="G1083" s="2" t="s">
        <v>2569</v>
      </c>
      <c r="H1083" s="2" t="s">
        <v>2583</v>
      </c>
      <c r="I1083" s="2" t="s">
        <v>2614</v>
      </c>
      <c r="J1083" s="2" t="s">
        <v>2615</v>
      </c>
      <c r="K1083" s="19" t="str">
        <f t="shared" si="1006"/>
        <v>Potamotrygon marquesi</v>
      </c>
      <c r="L1083" s="20">
        <f>VLOOKUP($K1083,GlobSheetPaste!$H$3:$P$1269,2,FALSE)</f>
        <v>199350704</v>
      </c>
      <c r="M1083" s="20" t="str">
        <f>VLOOKUP($K1083,GlobSheetPaste!$H$3:$P$1269,3,FALSE)</f>
        <v>Ask Caroline</v>
      </c>
      <c r="N1083" s="20">
        <f>VLOOKUP($K1083,GlobSheetPaste!$H$3:$P$1269,4,FALSE)</f>
        <v>0</v>
      </c>
      <c r="O1083" s="20" t="str">
        <f>VLOOKUP($K1083,GlobSheetPaste!$H$3:$P$1269,5,FALSE)</f>
        <v>NE</v>
      </c>
      <c r="P1083" s="20" t="str">
        <f>VLOOKUP($K1083,GlobSheetPaste!$H$3:$P$1269,6,FALSE)</f>
        <v>NA</v>
      </c>
      <c r="Q1083" s="20" t="str">
        <f>VLOOKUP($K1083,GlobSheetPaste!$H$3:$P$1269,7,FALSE)</f>
        <v>In Progress</v>
      </c>
      <c r="R1083" s="20">
        <f>VLOOKUP($K1083,GlobSheetPaste!$H$3:$P$1269,8,FALSE)</f>
        <v>0</v>
      </c>
      <c r="S1083" s="20">
        <f>VLOOKUP(K1083,Pollock210625!$A$2:$C$1259,3,FALSE)</f>
        <v>0</v>
      </c>
      <c r="T1083" s="20" t="b">
        <f t="shared" si="1141"/>
        <v>0</v>
      </c>
      <c r="U1083" s="20">
        <f>VLOOKUP($K1083,GlobSheetPaste!$H$3:$P$1269,9,FALSE)</f>
        <v>2021</v>
      </c>
      <c r="V1083" s="19">
        <v>0</v>
      </c>
      <c r="W1083" s="19">
        <v>40</v>
      </c>
      <c r="X1083" s="2" t="b">
        <f t="shared" ref="X1083:Y1083" si="1208">ISNUMBER(V1083)</f>
        <v>1</v>
      </c>
      <c r="Y1083" s="2" t="b">
        <f t="shared" si="1208"/>
        <v>1</v>
      </c>
      <c r="Z1083" s="2" t="s">
        <v>2046</v>
      </c>
      <c r="AB1083" s="2" t="s">
        <v>2387</v>
      </c>
      <c r="AC1083" s="24" t="str">
        <f ca="1">IFERROR(__xludf.DUMMYFUNCTION("SPLIT(AB1083,""_"")"),"Freshwater")</f>
        <v>Freshwater</v>
      </c>
      <c r="AD1083" s="24"/>
      <c r="AE1083" s="24">
        <f>VLOOKUP(J1083,rangearea210527!$B$2:$C$1159,2,TRUE)</f>
        <v>115924.6924</v>
      </c>
      <c r="AF1083" s="26" t="s">
        <v>118</v>
      </c>
      <c r="AG1083" s="26" t="s">
        <v>267</v>
      </c>
      <c r="AH1083" s="26"/>
      <c r="AI1083" s="26"/>
      <c r="AJ1083" s="27"/>
      <c r="AK1083" s="27"/>
      <c r="AL1083" s="26"/>
      <c r="AM1083" s="26">
        <v>0</v>
      </c>
      <c r="AN1083" s="26">
        <v>0</v>
      </c>
      <c r="AO1083" s="29">
        <v>0</v>
      </c>
      <c r="AP1083" s="30"/>
      <c r="AQ1083" s="30"/>
      <c r="AR1083" s="30"/>
      <c r="AS1083" s="1">
        <v>0</v>
      </c>
      <c r="AU1083" s="1"/>
      <c r="AV1083" s="1"/>
      <c r="AW1083" s="1">
        <v>0</v>
      </c>
      <c r="AX1083" s="1">
        <v>0</v>
      </c>
      <c r="AY1083" s="1">
        <v>0</v>
      </c>
      <c r="BJ1083" s="1">
        <v>0</v>
      </c>
      <c r="BW1083" s="1">
        <v>0</v>
      </c>
    </row>
    <row r="1084" spans="1:75" ht="15.75" customHeight="1" x14ac:dyDescent="0.3">
      <c r="A1084" s="2">
        <v>1074</v>
      </c>
      <c r="B1084" s="2">
        <v>1</v>
      </c>
      <c r="C1084" s="2" t="s">
        <v>1392</v>
      </c>
      <c r="D1084" s="1">
        <v>13</v>
      </c>
      <c r="E1084" s="2" t="str">
        <f t="shared" si="1140"/>
        <v>13_Myliobatiformes</v>
      </c>
      <c r="F1084" s="2" t="s">
        <v>2338</v>
      </c>
      <c r="G1084" s="2" t="s">
        <v>2569</v>
      </c>
      <c r="H1084" s="2" t="s">
        <v>2583</v>
      </c>
      <c r="I1084" s="2" t="s">
        <v>2616</v>
      </c>
      <c r="J1084" s="2" t="s">
        <v>2617</v>
      </c>
      <c r="K1084" s="19" t="str">
        <f t="shared" si="1006"/>
        <v>Potamotrygon motoro</v>
      </c>
      <c r="L1084" s="20">
        <f>VLOOKUP($K1084,GlobSheetPaste!$H$3:$P$1269,2,FALSE)</f>
        <v>39404</v>
      </c>
      <c r="M1084" s="20">
        <f>VLOOKUP($K1084,GlobSheetPaste!$H$3:$P$1269,3,FALSE)</f>
        <v>2923869</v>
      </c>
      <c r="N1084" s="20" t="str">
        <f>VLOOKUP($K1084,GlobSheetPaste!$H$3:$P$1269,4,FALSE)</f>
        <v>draft</v>
      </c>
      <c r="O1084" s="20" t="str">
        <f>VLOOKUP($K1084,GlobSheetPaste!$H$3:$P$1269,5,FALSE)</f>
        <v>DD</v>
      </c>
      <c r="P1084" s="20">
        <f>VLOOKUP($K1084,GlobSheetPaste!$H$3:$P$1269,6,FALSE)</f>
        <v>2005</v>
      </c>
      <c r="Q1084" s="20" t="str">
        <f>VLOOKUP($K1084,GlobSheetPaste!$H$3:$P$1269,7,FALSE)</f>
        <v>In Progress</v>
      </c>
      <c r="R1084" s="20">
        <f>VLOOKUP($K1084,GlobSheetPaste!$H$3:$P$1269,8,FALSE)</f>
        <v>0</v>
      </c>
      <c r="S1084" s="20">
        <f>VLOOKUP(K1084,Pollock210625!$A$2:$C$1259,3,FALSE)</f>
        <v>0</v>
      </c>
      <c r="T1084" s="20" t="b">
        <f t="shared" si="1141"/>
        <v>0</v>
      </c>
      <c r="U1084" s="20">
        <f>VLOOKUP($K1084,GlobSheetPaste!$H$3:$P$1269,9,FALSE)</f>
        <v>2021</v>
      </c>
      <c r="V1084" s="19">
        <v>0</v>
      </c>
      <c r="W1084" s="19">
        <v>40</v>
      </c>
      <c r="X1084" s="2" t="b">
        <f t="shared" ref="X1084:Y1084" si="1209">ISNUMBER(V1084)</f>
        <v>1</v>
      </c>
      <c r="Y1084" s="2" t="b">
        <f t="shared" si="1209"/>
        <v>1</v>
      </c>
      <c r="Z1084" s="2" t="s">
        <v>2046</v>
      </c>
      <c r="AB1084" s="2" t="s">
        <v>2387</v>
      </c>
      <c r="AC1084" s="24" t="str">
        <f ca="1">IFERROR(__xludf.DUMMYFUNCTION("SPLIT(AB1084,""_"")"),"Freshwater")</f>
        <v>Freshwater</v>
      </c>
      <c r="AD1084" s="24"/>
      <c r="AE1084" s="24">
        <f>VLOOKUP(J1084,rangearea210527!$B$2:$C$1159,2,TRUE)</f>
        <v>115924.6924</v>
      </c>
      <c r="AF1084" s="26" t="s">
        <v>118</v>
      </c>
      <c r="AG1084" s="26" t="s">
        <v>267</v>
      </c>
      <c r="AH1084" s="26"/>
      <c r="AI1084" s="26"/>
      <c r="AJ1084" s="27"/>
      <c r="AK1084" s="27"/>
      <c r="AL1084" s="26"/>
      <c r="AM1084" s="26">
        <v>0</v>
      </c>
      <c r="AN1084" s="26">
        <v>0</v>
      </c>
      <c r="AO1084" s="29">
        <v>0</v>
      </c>
      <c r="AP1084" s="30"/>
      <c r="AQ1084" s="30"/>
      <c r="AR1084" s="30"/>
      <c r="AS1084" s="1">
        <v>0</v>
      </c>
      <c r="AU1084" s="1"/>
      <c r="AV1084" s="1"/>
      <c r="AW1084" s="1">
        <v>0</v>
      </c>
      <c r="AX1084" s="1">
        <v>0</v>
      </c>
      <c r="AY1084" s="1">
        <v>0</v>
      </c>
      <c r="BJ1084" s="1">
        <v>0</v>
      </c>
      <c r="BW1084" s="1">
        <v>0</v>
      </c>
    </row>
    <row r="1085" spans="1:75" ht="15.75" customHeight="1" x14ac:dyDescent="0.3">
      <c r="A1085" s="2">
        <v>1075</v>
      </c>
      <c r="B1085" s="2">
        <v>1</v>
      </c>
      <c r="C1085" s="2" t="s">
        <v>1392</v>
      </c>
      <c r="D1085" s="1">
        <v>13</v>
      </c>
      <c r="E1085" s="2" t="str">
        <f t="shared" si="1140"/>
        <v>13_Myliobatiformes</v>
      </c>
      <c r="F1085" s="2" t="s">
        <v>2338</v>
      </c>
      <c r="G1085" s="2" t="s">
        <v>2569</v>
      </c>
      <c r="H1085" s="2" t="s">
        <v>2583</v>
      </c>
      <c r="I1085" s="2" t="s">
        <v>1892</v>
      </c>
      <c r="J1085" s="2" t="s">
        <v>2618</v>
      </c>
      <c r="K1085" s="19" t="str">
        <f t="shared" si="1006"/>
        <v>Potamotrygon ocellata</v>
      </c>
      <c r="L1085" s="20">
        <f>VLOOKUP($K1085,GlobSheetPaste!$H$3:$P$1269,2,FALSE)</f>
        <v>165303</v>
      </c>
      <c r="M1085" s="20">
        <f>VLOOKUP($K1085,GlobSheetPaste!$H$3:$P$1269,3,FALSE)</f>
        <v>1080355</v>
      </c>
      <c r="N1085" s="20" t="str">
        <f>VLOOKUP($K1085,GlobSheetPaste!$H$3:$P$1269,4,FALSE)</f>
        <v>draft</v>
      </c>
      <c r="O1085" s="20" t="str">
        <f>VLOOKUP($K1085,GlobSheetPaste!$H$3:$P$1269,5,FALSE)</f>
        <v>DD</v>
      </c>
      <c r="P1085" s="20">
        <f>VLOOKUP($K1085,GlobSheetPaste!$H$3:$P$1269,6,FALSE)</f>
        <v>2003</v>
      </c>
      <c r="Q1085" s="20" t="str">
        <f>VLOOKUP($K1085,GlobSheetPaste!$H$3:$P$1269,7,FALSE)</f>
        <v>In Progress</v>
      </c>
      <c r="R1085" s="20">
        <f>VLOOKUP($K1085,GlobSheetPaste!$H$3:$P$1269,8,FALSE)</f>
        <v>0</v>
      </c>
      <c r="S1085" s="20">
        <f>VLOOKUP(K1085,Pollock210625!$A$2:$C$1259,3,FALSE)</f>
        <v>0</v>
      </c>
      <c r="T1085" s="20" t="b">
        <f t="shared" si="1141"/>
        <v>0</v>
      </c>
      <c r="U1085" s="20">
        <f>VLOOKUP($K1085,GlobSheetPaste!$H$3:$P$1269,9,FALSE)</f>
        <v>2021</v>
      </c>
      <c r="V1085" s="19">
        <v>0</v>
      </c>
      <c r="W1085" s="19">
        <v>40</v>
      </c>
      <c r="X1085" s="2" t="b">
        <f t="shared" ref="X1085:Y1085" si="1210">ISNUMBER(V1085)</f>
        <v>1</v>
      </c>
      <c r="Y1085" s="2" t="b">
        <f t="shared" si="1210"/>
        <v>1</v>
      </c>
      <c r="Z1085" s="2" t="s">
        <v>2046</v>
      </c>
      <c r="AB1085" s="2" t="s">
        <v>2387</v>
      </c>
      <c r="AC1085" s="24" t="str">
        <f ca="1">IFERROR(__xludf.DUMMYFUNCTION("SPLIT(AB1085,""_"")"),"Freshwater")</f>
        <v>Freshwater</v>
      </c>
      <c r="AD1085" s="24"/>
      <c r="AE1085" s="24">
        <f>VLOOKUP(J1085,rangearea210527!$B$2:$C$1159,2,TRUE)</f>
        <v>115924.6924</v>
      </c>
      <c r="AF1085" s="26" t="s">
        <v>118</v>
      </c>
      <c r="AG1085" s="26" t="s">
        <v>267</v>
      </c>
      <c r="AH1085" s="26"/>
      <c r="AI1085" s="26"/>
      <c r="AJ1085" s="27"/>
      <c r="AK1085" s="27"/>
      <c r="AL1085" s="26"/>
      <c r="AM1085" s="26">
        <v>0</v>
      </c>
      <c r="AN1085" s="26">
        <v>0</v>
      </c>
      <c r="AO1085" s="29">
        <v>0</v>
      </c>
      <c r="AP1085" s="30"/>
      <c r="AQ1085" s="30"/>
      <c r="AR1085" s="30"/>
      <c r="AS1085" s="1">
        <v>0</v>
      </c>
      <c r="AU1085" s="1"/>
      <c r="AV1085" s="1"/>
      <c r="AW1085" s="1">
        <v>0</v>
      </c>
      <c r="AX1085" s="1">
        <v>0</v>
      </c>
      <c r="AY1085" s="1">
        <v>0</v>
      </c>
      <c r="BJ1085" s="1">
        <v>0</v>
      </c>
      <c r="BW1085" s="1">
        <v>0</v>
      </c>
    </row>
    <row r="1086" spans="1:75" ht="15.75" customHeight="1" x14ac:dyDescent="0.3">
      <c r="A1086" s="2">
        <v>1076</v>
      </c>
      <c r="B1086" s="2">
        <v>1</v>
      </c>
      <c r="C1086" s="2" t="s">
        <v>1392</v>
      </c>
      <c r="D1086" s="1">
        <v>13</v>
      </c>
      <c r="E1086" s="2" t="str">
        <f t="shared" si="1140"/>
        <v>13_Myliobatiformes</v>
      </c>
      <c r="F1086" s="2" t="s">
        <v>2338</v>
      </c>
      <c r="G1086" s="2" t="s">
        <v>2569</v>
      </c>
      <c r="H1086" s="2" t="s">
        <v>2583</v>
      </c>
      <c r="I1086" s="2" t="s">
        <v>2619</v>
      </c>
      <c r="J1086" s="2" t="s">
        <v>2620</v>
      </c>
      <c r="K1086" s="19" t="str">
        <f t="shared" si="1006"/>
        <v>Potamotrygon orbignyi</v>
      </c>
      <c r="L1086" s="20">
        <f>VLOOKUP($K1086,GlobSheetPaste!$H$3:$P$1269,2,FALSE)</f>
        <v>161609</v>
      </c>
      <c r="M1086" s="20">
        <f>VLOOKUP($K1086,GlobSheetPaste!$H$3:$P$1269,3,FALSE)</f>
        <v>892617</v>
      </c>
      <c r="N1086" s="20" t="str">
        <f>VLOOKUP($K1086,GlobSheetPaste!$H$3:$P$1269,4,FALSE)</f>
        <v>draft</v>
      </c>
      <c r="O1086" s="20" t="str">
        <f>VLOOKUP($K1086,GlobSheetPaste!$H$3:$P$1269,5,FALSE)</f>
        <v>LC</v>
      </c>
      <c r="P1086" s="20">
        <f>VLOOKUP($K1086,GlobSheetPaste!$H$3:$P$1269,6,FALSE)</f>
        <v>2003</v>
      </c>
      <c r="Q1086" s="20" t="str">
        <f>VLOOKUP($K1086,GlobSheetPaste!$H$3:$P$1269,7,FALSE)</f>
        <v>In Progress</v>
      </c>
      <c r="R1086" s="20">
        <f>VLOOKUP($K1086,GlobSheetPaste!$H$3:$P$1269,8,FALSE)</f>
        <v>0</v>
      </c>
      <c r="S1086" s="20">
        <f>VLOOKUP(K1086,Pollock210625!$A$2:$C$1259,3,FALSE)</f>
        <v>0</v>
      </c>
      <c r="T1086" s="20" t="b">
        <f t="shared" si="1141"/>
        <v>0</v>
      </c>
      <c r="U1086" s="20">
        <f>VLOOKUP($K1086,GlobSheetPaste!$H$3:$P$1269,9,FALSE)</f>
        <v>2021</v>
      </c>
      <c r="V1086" s="19">
        <v>0</v>
      </c>
      <c r="W1086" s="19">
        <v>40</v>
      </c>
      <c r="X1086" s="2" t="b">
        <f t="shared" ref="X1086:Y1086" si="1211">ISNUMBER(V1086)</f>
        <v>1</v>
      </c>
      <c r="Y1086" s="2" t="b">
        <f t="shared" si="1211"/>
        <v>1</v>
      </c>
      <c r="Z1086" s="2" t="s">
        <v>2046</v>
      </c>
      <c r="AB1086" s="2" t="s">
        <v>2387</v>
      </c>
      <c r="AC1086" s="24" t="str">
        <f ca="1">IFERROR(__xludf.DUMMYFUNCTION("SPLIT(AB1086,""_"")"),"Freshwater")</f>
        <v>Freshwater</v>
      </c>
      <c r="AD1086" s="24"/>
      <c r="AE1086" s="24">
        <f>VLOOKUP(J1086,rangearea210527!$B$2:$C$1159,2,TRUE)</f>
        <v>115924.6924</v>
      </c>
      <c r="AF1086" s="26" t="s">
        <v>118</v>
      </c>
      <c r="AG1086" s="26" t="s">
        <v>267</v>
      </c>
      <c r="AH1086" s="26"/>
      <c r="AI1086" s="26"/>
      <c r="AJ1086" s="27"/>
      <c r="AK1086" s="27"/>
      <c r="AL1086" s="26"/>
      <c r="AM1086" s="26">
        <v>0</v>
      </c>
      <c r="AN1086" s="26">
        <v>0</v>
      </c>
      <c r="AO1086" s="29">
        <v>0</v>
      </c>
      <c r="AP1086" s="30"/>
      <c r="AQ1086" s="30"/>
      <c r="AR1086" s="30"/>
      <c r="AS1086" s="1">
        <v>0</v>
      </c>
      <c r="AU1086" s="1"/>
      <c r="AV1086" s="1"/>
      <c r="AW1086" s="1">
        <v>0</v>
      </c>
      <c r="AX1086" s="1">
        <v>0</v>
      </c>
      <c r="AY1086" s="1">
        <v>0</v>
      </c>
      <c r="BJ1086" s="1">
        <v>0</v>
      </c>
      <c r="BW1086" s="1">
        <v>0</v>
      </c>
    </row>
    <row r="1087" spans="1:75" ht="15.75" customHeight="1" x14ac:dyDescent="0.3">
      <c r="A1087" s="2">
        <v>1077</v>
      </c>
      <c r="B1087" s="2">
        <v>1</v>
      </c>
      <c r="C1087" s="2" t="s">
        <v>1392</v>
      </c>
      <c r="D1087" s="1">
        <v>13</v>
      </c>
      <c r="E1087" s="2" t="str">
        <f t="shared" si="1140"/>
        <v>13_Myliobatiformes</v>
      </c>
      <c r="F1087" s="2" t="s">
        <v>2338</v>
      </c>
      <c r="G1087" s="2" t="s">
        <v>2569</v>
      </c>
      <c r="H1087" s="2" t="s">
        <v>2583</v>
      </c>
      <c r="I1087" s="2" t="s">
        <v>2621</v>
      </c>
      <c r="J1087" s="2" t="s">
        <v>2622</v>
      </c>
      <c r="K1087" s="19" t="str">
        <f t="shared" si="1006"/>
        <v>Potamotrygon pantanensis</v>
      </c>
      <c r="L1087" s="20">
        <f>VLOOKUP($K1087,GlobSheetPaste!$H$3:$P$1269,2,FALSE)</f>
        <v>188066124</v>
      </c>
      <c r="M1087" s="20" t="str">
        <f>VLOOKUP($K1087,GlobSheetPaste!$H$3:$P$1269,3,FALSE)</f>
        <v>Ask Caroline</v>
      </c>
      <c r="N1087" s="20">
        <f>VLOOKUP($K1087,GlobSheetPaste!$H$3:$P$1269,4,FALSE)</f>
        <v>0</v>
      </c>
      <c r="O1087" s="20" t="str">
        <f>VLOOKUP($K1087,GlobSheetPaste!$H$3:$P$1269,5,FALSE)</f>
        <v>NE</v>
      </c>
      <c r="P1087" s="20" t="str">
        <f>VLOOKUP($K1087,GlobSheetPaste!$H$3:$P$1269,6,FALSE)</f>
        <v>NA</v>
      </c>
      <c r="Q1087" s="20" t="str">
        <f>VLOOKUP($K1087,GlobSheetPaste!$H$3:$P$1269,7,FALSE)</f>
        <v>In Progress</v>
      </c>
      <c r="R1087" s="20">
        <f>VLOOKUP($K1087,GlobSheetPaste!$H$3:$P$1269,8,FALSE)</f>
        <v>0</v>
      </c>
      <c r="S1087" s="20">
        <f>VLOOKUP(K1087,Pollock210625!$A$2:$C$1259,3,FALSE)</f>
        <v>0</v>
      </c>
      <c r="T1087" s="20" t="b">
        <f t="shared" si="1141"/>
        <v>0</v>
      </c>
      <c r="U1087" s="20">
        <f>VLOOKUP($K1087,GlobSheetPaste!$H$3:$P$1269,9,FALSE)</f>
        <v>2021</v>
      </c>
      <c r="V1087" s="19">
        <v>0</v>
      </c>
      <c r="W1087" s="19">
        <v>40</v>
      </c>
      <c r="X1087" s="2" t="b">
        <f t="shared" ref="X1087:Y1087" si="1212">ISNUMBER(V1087)</f>
        <v>1</v>
      </c>
      <c r="Y1087" s="2" t="b">
        <f t="shared" si="1212"/>
        <v>1</v>
      </c>
      <c r="Z1087" s="2" t="s">
        <v>2046</v>
      </c>
      <c r="AB1087" s="2" t="s">
        <v>2387</v>
      </c>
      <c r="AC1087" s="24" t="str">
        <f ca="1">IFERROR(__xludf.DUMMYFUNCTION("SPLIT(AB1087,""_"")"),"Freshwater")</f>
        <v>Freshwater</v>
      </c>
      <c r="AD1087" s="24"/>
      <c r="AE1087" s="24">
        <f>VLOOKUP(J1087,rangearea210527!$B$2:$C$1159,2,TRUE)</f>
        <v>115924.6924</v>
      </c>
      <c r="AF1087" s="26" t="s">
        <v>118</v>
      </c>
      <c r="AG1087" s="26" t="s">
        <v>267</v>
      </c>
      <c r="AH1087" s="26"/>
      <c r="AI1087" s="26"/>
      <c r="AJ1087" s="27"/>
      <c r="AK1087" s="27"/>
      <c r="AL1087" s="26"/>
      <c r="AM1087" s="26">
        <v>0</v>
      </c>
      <c r="AN1087" s="26">
        <v>0</v>
      </c>
      <c r="AO1087" s="29">
        <v>0</v>
      </c>
      <c r="AP1087" s="30"/>
      <c r="AQ1087" s="30"/>
      <c r="AR1087" s="30"/>
      <c r="AS1087" s="1">
        <v>0</v>
      </c>
      <c r="AU1087" s="1"/>
      <c r="AV1087" s="1"/>
      <c r="AW1087" s="1">
        <v>0</v>
      </c>
      <c r="AX1087" s="1">
        <v>0</v>
      </c>
      <c r="AY1087" s="1">
        <v>0</v>
      </c>
      <c r="BJ1087" s="1">
        <v>0</v>
      </c>
      <c r="BW1087" s="1">
        <v>0</v>
      </c>
    </row>
    <row r="1088" spans="1:75" ht="15.75" customHeight="1" x14ac:dyDescent="0.3">
      <c r="A1088" s="2">
        <v>1078</v>
      </c>
      <c r="B1088" s="2">
        <v>1</v>
      </c>
      <c r="C1088" s="2" t="s">
        <v>1392</v>
      </c>
      <c r="D1088" s="1">
        <v>13</v>
      </c>
      <c r="E1088" s="2" t="str">
        <f t="shared" si="1140"/>
        <v>13_Myliobatiformes</v>
      </c>
      <c r="F1088" s="2" t="s">
        <v>2338</v>
      </c>
      <c r="G1088" s="2" t="s">
        <v>2569</v>
      </c>
      <c r="H1088" s="2" t="s">
        <v>2583</v>
      </c>
      <c r="I1088" s="2" t="s">
        <v>2623</v>
      </c>
      <c r="J1088" s="2" t="s">
        <v>2624</v>
      </c>
      <c r="K1088" s="19" t="str">
        <f t="shared" si="1006"/>
        <v>Potamotrygon rex</v>
      </c>
      <c r="L1088" s="20">
        <f>VLOOKUP($K1088,GlobSheetPaste!$H$3:$P$1269,2,FALSE)</f>
        <v>188066439</v>
      </c>
      <c r="M1088" s="20" t="str">
        <f>VLOOKUP($K1088,GlobSheetPaste!$H$3:$P$1269,3,FALSE)</f>
        <v>Ask Caroline</v>
      </c>
      <c r="N1088" s="20">
        <f>VLOOKUP($K1088,GlobSheetPaste!$H$3:$P$1269,4,FALSE)</f>
        <v>0</v>
      </c>
      <c r="O1088" s="20" t="str">
        <f>VLOOKUP($K1088,GlobSheetPaste!$H$3:$P$1269,5,FALSE)</f>
        <v>NE</v>
      </c>
      <c r="P1088" s="20" t="str">
        <f>VLOOKUP($K1088,GlobSheetPaste!$H$3:$P$1269,6,FALSE)</f>
        <v>NA</v>
      </c>
      <c r="Q1088" s="20" t="str">
        <f>VLOOKUP($K1088,GlobSheetPaste!$H$3:$P$1269,7,FALSE)</f>
        <v>In Progress</v>
      </c>
      <c r="R1088" s="20">
        <f>VLOOKUP($K1088,GlobSheetPaste!$H$3:$P$1269,8,FALSE)</f>
        <v>0</v>
      </c>
      <c r="S1088" s="20">
        <f>VLOOKUP(K1088,Pollock210625!$A$2:$C$1259,3,FALSE)</f>
        <v>0</v>
      </c>
      <c r="T1088" s="20" t="b">
        <f t="shared" si="1141"/>
        <v>0</v>
      </c>
      <c r="U1088" s="20">
        <f>VLOOKUP($K1088,GlobSheetPaste!$H$3:$P$1269,9,FALSE)</f>
        <v>2021</v>
      </c>
      <c r="V1088" s="19">
        <v>0</v>
      </c>
      <c r="W1088" s="19">
        <v>40</v>
      </c>
      <c r="X1088" s="2" t="b">
        <f t="shared" ref="X1088:Y1088" si="1213">ISNUMBER(V1088)</f>
        <v>1</v>
      </c>
      <c r="Y1088" s="2" t="b">
        <f t="shared" si="1213"/>
        <v>1</v>
      </c>
      <c r="Z1088" s="2" t="s">
        <v>2046</v>
      </c>
      <c r="AB1088" s="2" t="s">
        <v>2387</v>
      </c>
      <c r="AC1088" s="24" t="str">
        <f ca="1">IFERROR(__xludf.DUMMYFUNCTION("SPLIT(AB1088,""_"")"),"Freshwater")</f>
        <v>Freshwater</v>
      </c>
      <c r="AD1088" s="24"/>
      <c r="AE1088" s="24">
        <f>VLOOKUP(J1088,rangearea210527!$B$2:$C$1159,2,TRUE)</f>
        <v>115924.6924</v>
      </c>
      <c r="AF1088" s="26" t="s">
        <v>118</v>
      </c>
      <c r="AG1088" s="26" t="s">
        <v>267</v>
      </c>
      <c r="AH1088" s="26"/>
      <c r="AI1088" s="26"/>
      <c r="AJ1088" s="27"/>
      <c r="AK1088" s="27"/>
      <c r="AL1088" s="26"/>
      <c r="AM1088" s="26">
        <v>0</v>
      </c>
      <c r="AN1088" s="26">
        <v>0</v>
      </c>
      <c r="AO1088" s="29">
        <v>0</v>
      </c>
      <c r="AP1088" s="30"/>
      <c r="AQ1088" s="30"/>
      <c r="AR1088" s="30"/>
      <c r="AS1088" s="1">
        <v>0</v>
      </c>
      <c r="AU1088" s="1"/>
      <c r="AV1088" s="1"/>
      <c r="AW1088" s="1">
        <v>0</v>
      </c>
      <c r="AX1088" s="1">
        <v>0</v>
      </c>
      <c r="AY1088" s="1">
        <v>0</v>
      </c>
      <c r="BJ1088" s="1">
        <v>0</v>
      </c>
      <c r="BW1088" s="1">
        <v>0</v>
      </c>
    </row>
    <row r="1089" spans="1:75" ht="15.75" customHeight="1" x14ac:dyDescent="0.3">
      <c r="A1089" s="2">
        <v>1079</v>
      </c>
      <c r="B1089" s="2">
        <v>1</v>
      </c>
      <c r="C1089" s="2" t="s">
        <v>1392</v>
      </c>
      <c r="D1089" s="1">
        <v>13</v>
      </c>
      <c r="E1089" s="2" t="str">
        <f t="shared" si="1140"/>
        <v>13_Myliobatiformes</v>
      </c>
      <c r="F1089" s="2" t="s">
        <v>2338</v>
      </c>
      <c r="G1089" s="2" t="s">
        <v>2569</v>
      </c>
      <c r="H1089" s="2" t="s">
        <v>2583</v>
      </c>
      <c r="I1089" s="2" t="s">
        <v>564</v>
      </c>
      <c r="J1089" s="2" t="s">
        <v>2625</v>
      </c>
      <c r="K1089" s="19" t="str">
        <f t="shared" si="1006"/>
        <v>Potamotrygon schroederi</v>
      </c>
      <c r="L1089" s="20">
        <f>VLOOKUP($K1089,GlobSheetPaste!$H$3:$P$1269,2,FALSE)</f>
        <v>161365</v>
      </c>
      <c r="M1089" s="20">
        <f>VLOOKUP($K1089,GlobSheetPaste!$H$3:$P$1269,3,FALSE)</f>
        <v>886900</v>
      </c>
      <c r="N1089" s="20" t="str">
        <f>VLOOKUP($K1089,GlobSheetPaste!$H$3:$P$1269,4,FALSE)</f>
        <v>draft</v>
      </c>
      <c r="O1089" s="20" t="str">
        <f>VLOOKUP($K1089,GlobSheetPaste!$H$3:$P$1269,5,FALSE)</f>
        <v>DD</v>
      </c>
      <c r="P1089" s="20">
        <f>VLOOKUP($K1089,GlobSheetPaste!$H$3:$P$1269,6,FALSE)</f>
        <v>2004</v>
      </c>
      <c r="Q1089" s="20" t="str">
        <f>VLOOKUP($K1089,GlobSheetPaste!$H$3:$P$1269,7,FALSE)</f>
        <v>In Progress</v>
      </c>
      <c r="R1089" s="20">
        <f>VLOOKUP($K1089,GlobSheetPaste!$H$3:$P$1269,8,FALSE)</f>
        <v>0</v>
      </c>
      <c r="S1089" s="20">
        <f>VLOOKUP(K1089,Pollock210625!$A$2:$C$1259,3,FALSE)</f>
        <v>0</v>
      </c>
      <c r="T1089" s="20" t="b">
        <f t="shared" si="1141"/>
        <v>0</v>
      </c>
      <c r="U1089" s="20">
        <f>VLOOKUP($K1089,GlobSheetPaste!$H$3:$P$1269,9,FALSE)</f>
        <v>2021</v>
      </c>
      <c r="V1089" s="19">
        <v>0</v>
      </c>
      <c r="W1089" s="19">
        <v>40</v>
      </c>
      <c r="X1089" s="2" t="b">
        <f t="shared" ref="X1089:Y1089" si="1214">ISNUMBER(V1089)</f>
        <v>1</v>
      </c>
      <c r="Y1089" s="2" t="b">
        <f t="shared" si="1214"/>
        <v>1</v>
      </c>
      <c r="Z1089" s="2" t="s">
        <v>2046</v>
      </c>
      <c r="AB1089" s="2" t="s">
        <v>2387</v>
      </c>
      <c r="AC1089" s="24" t="str">
        <f ca="1">IFERROR(__xludf.DUMMYFUNCTION("SPLIT(AB1089,""_"")"),"Freshwater")</f>
        <v>Freshwater</v>
      </c>
      <c r="AD1089" s="24"/>
      <c r="AE1089" s="24">
        <f>VLOOKUP(J1089,rangearea210527!$B$2:$C$1159,2,TRUE)</f>
        <v>115924.6924</v>
      </c>
      <c r="AF1089" s="26" t="s">
        <v>118</v>
      </c>
      <c r="AG1089" s="26" t="s">
        <v>267</v>
      </c>
      <c r="AH1089" s="26"/>
      <c r="AI1089" s="26"/>
      <c r="AJ1089" s="27"/>
      <c r="AK1089" s="27"/>
      <c r="AL1089" s="26"/>
      <c r="AM1089" s="26">
        <v>0</v>
      </c>
      <c r="AN1089" s="26">
        <v>0</v>
      </c>
      <c r="AO1089" s="29">
        <v>0</v>
      </c>
      <c r="AP1089" s="30"/>
      <c r="AQ1089" s="30"/>
      <c r="AR1089" s="30"/>
      <c r="AS1089" s="1">
        <v>0</v>
      </c>
      <c r="AU1089" s="1"/>
      <c r="AV1089" s="1"/>
      <c r="AW1089" s="1">
        <v>0</v>
      </c>
      <c r="AX1089" s="1">
        <v>0</v>
      </c>
      <c r="AY1089" s="1">
        <v>0</v>
      </c>
      <c r="BJ1089" s="1">
        <v>0</v>
      </c>
      <c r="BW1089" s="1">
        <v>0</v>
      </c>
    </row>
    <row r="1090" spans="1:75" ht="15.75" customHeight="1" x14ac:dyDescent="0.3">
      <c r="A1090" s="2">
        <v>1080</v>
      </c>
      <c r="B1090" s="2">
        <v>1</v>
      </c>
      <c r="C1090" s="2" t="s">
        <v>1392</v>
      </c>
      <c r="D1090" s="1">
        <v>13</v>
      </c>
      <c r="E1090" s="2" t="str">
        <f t="shared" si="1140"/>
        <v>13_Myliobatiformes</v>
      </c>
      <c r="F1090" s="2" t="s">
        <v>2338</v>
      </c>
      <c r="G1090" s="2" t="s">
        <v>2569</v>
      </c>
      <c r="H1090" s="2" t="s">
        <v>2583</v>
      </c>
      <c r="I1090" s="2" t="s">
        <v>2626</v>
      </c>
      <c r="J1090" s="2" t="s">
        <v>2627</v>
      </c>
      <c r="K1090" s="19" t="str">
        <f t="shared" si="1006"/>
        <v>Potamotrygon schuemacheri</v>
      </c>
      <c r="L1090" s="20">
        <f>VLOOKUP($K1090,GlobSheetPaste!$H$3:$P$1269,2,FALSE)</f>
        <v>44593</v>
      </c>
      <c r="M1090" s="20">
        <f>VLOOKUP($K1090,GlobSheetPaste!$H$3:$P$1269,3,FALSE)</f>
        <v>2997295</v>
      </c>
      <c r="N1090" s="20" t="str">
        <f>VLOOKUP($K1090,GlobSheetPaste!$H$3:$P$1269,4,FALSE)</f>
        <v>draft</v>
      </c>
      <c r="O1090" s="20" t="str">
        <f>VLOOKUP($K1090,GlobSheetPaste!$H$3:$P$1269,5,FALSE)</f>
        <v>DD</v>
      </c>
      <c r="P1090" s="20">
        <f>VLOOKUP($K1090,GlobSheetPaste!$H$3:$P$1269,6,FALSE)</f>
        <v>2004</v>
      </c>
      <c r="Q1090" s="20" t="str">
        <f>VLOOKUP($K1090,GlobSheetPaste!$H$3:$P$1269,7,FALSE)</f>
        <v>In Progress</v>
      </c>
      <c r="R1090" s="20">
        <f>VLOOKUP($K1090,GlobSheetPaste!$H$3:$P$1269,8,FALSE)</f>
        <v>0</v>
      </c>
      <c r="S1090" s="20">
        <f>VLOOKUP(K1090,Pollock210625!$A$2:$C$1259,3,FALSE)</f>
        <v>0</v>
      </c>
      <c r="T1090" s="20" t="b">
        <f t="shared" si="1141"/>
        <v>0</v>
      </c>
      <c r="U1090" s="20">
        <f>VLOOKUP($K1090,GlobSheetPaste!$H$3:$P$1269,9,FALSE)</f>
        <v>2021</v>
      </c>
      <c r="V1090" s="19">
        <v>0</v>
      </c>
      <c r="W1090" s="19">
        <v>40</v>
      </c>
      <c r="X1090" s="2" t="b">
        <f t="shared" ref="X1090:Y1090" si="1215">ISNUMBER(V1090)</f>
        <v>1</v>
      </c>
      <c r="Y1090" s="2" t="b">
        <f t="shared" si="1215"/>
        <v>1</v>
      </c>
      <c r="Z1090" s="2" t="s">
        <v>2046</v>
      </c>
      <c r="AB1090" s="2" t="s">
        <v>2387</v>
      </c>
      <c r="AC1090" s="24" t="str">
        <f ca="1">IFERROR(__xludf.DUMMYFUNCTION("SPLIT(AB1090,""_"")"),"Freshwater")</f>
        <v>Freshwater</v>
      </c>
      <c r="AD1090" s="24"/>
      <c r="AE1090" s="24">
        <f>VLOOKUP(J1090,rangearea210527!$B$2:$C$1159,2,TRUE)</f>
        <v>115924.6924</v>
      </c>
      <c r="AF1090" s="26" t="s">
        <v>118</v>
      </c>
      <c r="AG1090" s="26" t="s">
        <v>267</v>
      </c>
      <c r="AH1090" s="26"/>
      <c r="AI1090" s="26"/>
      <c r="AJ1090" s="27"/>
      <c r="AK1090" s="27"/>
      <c r="AL1090" s="26"/>
      <c r="AM1090" s="26">
        <v>0</v>
      </c>
      <c r="AN1090" s="26">
        <v>0</v>
      </c>
      <c r="AO1090" s="29">
        <v>0</v>
      </c>
      <c r="AP1090" s="30"/>
      <c r="AQ1090" s="30"/>
      <c r="AR1090" s="30"/>
      <c r="AS1090" s="1">
        <v>0</v>
      </c>
      <c r="AU1090" s="1"/>
      <c r="AV1090" s="1"/>
      <c r="AW1090" s="1">
        <v>0</v>
      </c>
      <c r="AX1090" s="1">
        <v>0</v>
      </c>
      <c r="AY1090" s="1">
        <v>0</v>
      </c>
      <c r="BJ1090" s="1">
        <v>0</v>
      </c>
      <c r="BW1090" s="1">
        <v>0</v>
      </c>
    </row>
    <row r="1091" spans="1:75" ht="15.75" customHeight="1" x14ac:dyDescent="0.3">
      <c r="A1091" s="2">
        <v>1081</v>
      </c>
      <c r="B1091" s="2">
        <v>1</v>
      </c>
      <c r="C1091" s="2" t="s">
        <v>1392</v>
      </c>
      <c r="D1091" s="1">
        <v>13</v>
      </c>
      <c r="E1091" s="2" t="str">
        <f t="shared" si="1140"/>
        <v>13_Myliobatiformes</v>
      </c>
      <c r="F1091" s="2" t="s">
        <v>2338</v>
      </c>
      <c r="G1091" s="2" t="s">
        <v>2569</v>
      </c>
      <c r="H1091" s="2" t="s">
        <v>2583</v>
      </c>
      <c r="I1091" s="2" t="s">
        <v>2244</v>
      </c>
      <c r="J1091" s="2" t="s">
        <v>2628</v>
      </c>
      <c r="K1091" s="19" t="str">
        <f t="shared" si="1006"/>
        <v>Potamotrygon scobina</v>
      </c>
      <c r="L1091" s="20">
        <f>VLOOKUP($K1091,GlobSheetPaste!$H$3:$P$1269,2,FALSE)</f>
        <v>44594</v>
      </c>
      <c r="M1091" s="20">
        <f>VLOOKUP($K1091,GlobSheetPaste!$H$3:$P$1269,3,FALSE)</f>
        <v>2997445</v>
      </c>
      <c r="N1091" s="20" t="str">
        <f>VLOOKUP($K1091,GlobSheetPaste!$H$3:$P$1269,4,FALSE)</f>
        <v>draft</v>
      </c>
      <c r="O1091" s="20" t="str">
        <f>VLOOKUP($K1091,GlobSheetPaste!$H$3:$P$1269,5,FALSE)</f>
        <v>DD</v>
      </c>
      <c r="P1091" s="20">
        <f>VLOOKUP($K1091,GlobSheetPaste!$H$3:$P$1269,6,FALSE)</f>
        <v>2004</v>
      </c>
      <c r="Q1091" s="20" t="str">
        <f>VLOOKUP($K1091,GlobSheetPaste!$H$3:$P$1269,7,FALSE)</f>
        <v>In Progress</v>
      </c>
      <c r="R1091" s="20">
        <f>VLOOKUP($K1091,GlobSheetPaste!$H$3:$P$1269,8,FALSE)</f>
        <v>0</v>
      </c>
      <c r="S1091" s="20">
        <f>VLOOKUP(K1091,Pollock210625!$A$2:$C$1259,3,FALSE)</f>
        <v>0</v>
      </c>
      <c r="T1091" s="20" t="b">
        <f t="shared" si="1141"/>
        <v>0</v>
      </c>
      <c r="U1091" s="20">
        <f>VLOOKUP($K1091,GlobSheetPaste!$H$3:$P$1269,9,FALSE)</f>
        <v>2021</v>
      </c>
      <c r="V1091" s="19">
        <v>0</v>
      </c>
      <c r="W1091" s="19">
        <v>40</v>
      </c>
      <c r="X1091" s="2" t="b">
        <f t="shared" ref="X1091:Y1091" si="1216">ISNUMBER(V1091)</f>
        <v>1</v>
      </c>
      <c r="Y1091" s="2" t="b">
        <f t="shared" si="1216"/>
        <v>1</v>
      </c>
      <c r="Z1091" s="2" t="s">
        <v>2046</v>
      </c>
      <c r="AB1091" s="2" t="s">
        <v>2387</v>
      </c>
      <c r="AC1091" s="24" t="str">
        <f ca="1">IFERROR(__xludf.DUMMYFUNCTION("SPLIT(AB1091,""_"")"),"Freshwater")</f>
        <v>Freshwater</v>
      </c>
      <c r="AD1091" s="24"/>
      <c r="AE1091" s="24">
        <f>VLOOKUP(J1091,rangearea210527!$B$2:$C$1159,2,TRUE)</f>
        <v>115924.6924</v>
      </c>
      <c r="AF1091" s="26" t="s">
        <v>118</v>
      </c>
      <c r="AG1091" s="26" t="s">
        <v>267</v>
      </c>
      <c r="AH1091" s="26"/>
      <c r="AI1091" s="26"/>
      <c r="AJ1091" s="27"/>
      <c r="AK1091" s="27"/>
      <c r="AL1091" s="26"/>
      <c r="AM1091" s="26">
        <v>0</v>
      </c>
      <c r="AN1091" s="26">
        <v>0</v>
      </c>
      <c r="AO1091" s="29">
        <v>0</v>
      </c>
      <c r="AP1091" s="30"/>
      <c r="AQ1091" s="30"/>
      <c r="AR1091" s="30"/>
      <c r="AS1091" s="1">
        <v>0</v>
      </c>
      <c r="AU1091" s="1"/>
      <c r="AV1091" s="1"/>
      <c r="AW1091" s="1">
        <v>0</v>
      </c>
      <c r="AX1091" s="1">
        <v>0</v>
      </c>
      <c r="AY1091" s="1">
        <v>0</v>
      </c>
      <c r="BJ1091" s="1">
        <v>0</v>
      </c>
      <c r="BW1091" s="1">
        <v>0</v>
      </c>
    </row>
    <row r="1092" spans="1:75" ht="15.75" customHeight="1" x14ac:dyDescent="0.3">
      <c r="A1092" s="2">
        <v>1082</v>
      </c>
      <c r="B1092" s="2">
        <v>1</v>
      </c>
      <c r="C1092" s="2" t="s">
        <v>1392</v>
      </c>
      <c r="D1092" s="1">
        <v>13</v>
      </c>
      <c r="E1092" s="2" t="str">
        <f t="shared" si="1140"/>
        <v>13_Myliobatiformes</v>
      </c>
      <c r="F1092" s="2" t="s">
        <v>2338</v>
      </c>
      <c r="G1092" s="2" t="s">
        <v>2569</v>
      </c>
      <c r="H1092" s="2" t="s">
        <v>2583</v>
      </c>
      <c r="I1092" s="2" t="s">
        <v>2629</v>
      </c>
      <c r="J1092" s="2" t="s">
        <v>2630</v>
      </c>
      <c r="K1092" s="19" t="str">
        <f t="shared" si="1006"/>
        <v>Potamotrygon signata</v>
      </c>
      <c r="L1092" s="20">
        <f>VLOOKUP($K1092,GlobSheetPaste!$H$3:$P$1269,2,FALSE)</f>
        <v>161467</v>
      </c>
      <c r="M1092" s="20">
        <f>VLOOKUP($K1092,GlobSheetPaste!$H$3:$P$1269,3,FALSE)</f>
        <v>889416</v>
      </c>
      <c r="N1092" s="20" t="str">
        <f>VLOOKUP($K1092,GlobSheetPaste!$H$3:$P$1269,4,FALSE)</f>
        <v>draft</v>
      </c>
      <c r="O1092" s="20" t="str">
        <f>VLOOKUP($K1092,GlobSheetPaste!$H$3:$P$1269,5,FALSE)</f>
        <v>DD</v>
      </c>
      <c r="P1092" s="20">
        <f>VLOOKUP($K1092,GlobSheetPaste!$H$3:$P$1269,6,FALSE)</f>
        <v>2003</v>
      </c>
      <c r="Q1092" s="20" t="str">
        <f>VLOOKUP($K1092,GlobSheetPaste!$H$3:$P$1269,7,FALSE)</f>
        <v>In Progress</v>
      </c>
      <c r="R1092" s="20">
        <f>VLOOKUP($K1092,GlobSheetPaste!$H$3:$P$1269,8,FALSE)</f>
        <v>0</v>
      </c>
      <c r="S1092" s="20">
        <f>VLOOKUP(K1092,Pollock210625!$A$2:$C$1259,3,FALSE)</f>
        <v>0</v>
      </c>
      <c r="T1092" s="20" t="b">
        <f t="shared" si="1141"/>
        <v>0</v>
      </c>
      <c r="U1092" s="20">
        <f>VLOOKUP($K1092,GlobSheetPaste!$H$3:$P$1269,9,FALSE)</f>
        <v>2021</v>
      </c>
      <c r="V1092" s="19">
        <v>0</v>
      </c>
      <c r="W1092" s="19">
        <v>40</v>
      </c>
      <c r="X1092" s="2" t="b">
        <f t="shared" ref="X1092:Y1092" si="1217">ISNUMBER(V1092)</f>
        <v>1</v>
      </c>
      <c r="Y1092" s="2" t="b">
        <f t="shared" si="1217"/>
        <v>1</v>
      </c>
      <c r="Z1092" s="2" t="s">
        <v>2046</v>
      </c>
      <c r="AB1092" s="2" t="s">
        <v>2387</v>
      </c>
      <c r="AC1092" s="24" t="str">
        <f ca="1">IFERROR(__xludf.DUMMYFUNCTION("SPLIT(AB1092,""_"")"),"Freshwater")</f>
        <v>Freshwater</v>
      </c>
      <c r="AD1092" s="24"/>
      <c r="AE1092" s="24">
        <f>VLOOKUP(J1092,rangearea210527!$B$2:$C$1159,2,TRUE)</f>
        <v>115924.6924</v>
      </c>
      <c r="AF1092" s="26" t="s">
        <v>118</v>
      </c>
      <c r="AG1092" s="26" t="s">
        <v>267</v>
      </c>
      <c r="AH1092" s="26"/>
      <c r="AI1092" s="26"/>
      <c r="AJ1092" s="27"/>
      <c r="AK1092" s="27"/>
      <c r="AL1092" s="26"/>
      <c r="AM1092" s="26">
        <v>0</v>
      </c>
      <c r="AN1092" s="26">
        <v>0</v>
      </c>
      <c r="AO1092" s="29">
        <v>0</v>
      </c>
      <c r="AP1092" s="30"/>
      <c r="AQ1092" s="30"/>
      <c r="AR1092" s="30"/>
      <c r="AS1092" s="1">
        <v>0</v>
      </c>
      <c r="AU1092" s="1"/>
      <c r="AV1092" s="1"/>
      <c r="AW1092" s="1">
        <v>0</v>
      </c>
      <c r="AX1092" s="1">
        <v>0</v>
      </c>
      <c r="AY1092" s="1">
        <v>0</v>
      </c>
      <c r="BJ1092" s="1">
        <v>0</v>
      </c>
      <c r="BW1092" s="1">
        <v>0</v>
      </c>
    </row>
    <row r="1093" spans="1:75" ht="15.75" customHeight="1" x14ac:dyDescent="0.3">
      <c r="A1093" s="2">
        <v>1083</v>
      </c>
      <c r="B1093" s="2">
        <v>1</v>
      </c>
      <c r="C1093" s="2" t="s">
        <v>1392</v>
      </c>
      <c r="D1093" s="1">
        <v>13</v>
      </c>
      <c r="E1093" s="2" t="str">
        <f t="shared" si="1140"/>
        <v>13_Myliobatiformes</v>
      </c>
      <c r="F1093" s="2" t="s">
        <v>2338</v>
      </c>
      <c r="G1093" s="2" t="s">
        <v>2569</v>
      </c>
      <c r="H1093" s="2" t="s">
        <v>2583</v>
      </c>
      <c r="I1093" s="2" t="s">
        <v>2631</v>
      </c>
      <c r="J1093" s="2" t="s">
        <v>2632</v>
      </c>
      <c r="K1093" s="19" t="str">
        <f t="shared" si="1006"/>
        <v>Potamotrygon tatianae</v>
      </c>
      <c r="L1093" s="20">
        <f>VLOOKUP($K1093,GlobSheetPaste!$H$3:$P$1269,2,FALSE)</f>
        <v>188066515</v>
      </c>
      <c r="M1093" s="20" t="str">
        <f>VLOOKUP($K1093,GlobSheetPaste!$H$3:$P$1269,3,FALSE)</f>
        <v>Ask Caroline</v>
      </c>
      <c r="N1093" s="20">
        <f>VLOOKUP($K1093,GlobSheetPaste!$H$3:$P$1269,4,FALSE)</f>
        <v>0</v>
      </c>
      <c r="O1093" s="20" t="str">
        <f>VLOOKUP($K1093,GlobSheetPaste!$H$3:$P$1269,5,FALSE)</f>
        <v>NE</v>
      </c>
      <c r="P1093" s="20" t="str">
        <f>VLOOKUP($K1093,GlobSheetPaste!$H$3:$P$1269,6,FALSE)</f>
        <v>NA</v>
      </c>
      <c r="Q1093" s="20" t="str">
        <f>VLOOKUP($K1093,GlobSheetPaste!$H$3:$P$1269,7,FALSE)</f>
        <v>In Progress</v>
      </c>
      <c r="R1093" s="20">
        <f>VLOOKUP($K1093,GlobSheetPaste!$H$3:$P$1269,8,FALSE)</f>
        <v>0</v>
      </c>
      <c r="S1093" s="20">
        <f>VLOOKUP(K1093,Pollock210625!$A$2:$C$1259,3,FALSE)</f>
        <v>0</v>
      </c>
      <c r="T1093" s="20" t="b">
        <f t="shared" si="1141"/>
        <v>0</v>
      </c>
      <c r="U1093" s="20">
        <f>VLOOKUP($K1093,GlobSheetPaste!$H$3:$P$1269,9,FALSE)</f>
        <v>2021</v>
      </c>
      <c r="V1093" s="19">
        <v>0</v>
      </c>
      <c r="W1093" s="19">
        <v>40</v>
      </c>
      <c r="X1093" s="2" t="b">
        <f t="shared" ref="X1093:Y1093" si="1218">ISNUMBER(V1093)</f>
        <v>1</v>
      </c>
      <c r="Y1093" s="2" t="b">
        <f t="shared" si="1218"/>
        <v>1</v>
      </c>
      <c r="Z1093" s="2" t="s">
        <v>2046</v>
      </c>
      <c r="AB1093" s="2" t="s">
        <v>2387</v>
      </c>
      <c r="AC1093" s="24" t="str">
        <f ca="1">IFERROR(__xludf.DUMMYFUNCTION("SPLIT(AB1093,""_"")"),"Freshwater")</f>
        <v>Freshwater</v>
      </c>
      <c r="AD1093" s="24"/>
      <c r="AE1093" s="24">
        <f>VLOOKUP(J1093,rangearea210527!$B$2:$C$1159,2,TRUE)</f>
        <v>115924.6924</v>
      </c>
      <c r="AF1093" s="26" t="s">
        <v>118</v>
      </c>
      <c r="AG1093" s="26" t="s">
        <v>267</v>
      </c>
      <c r="AH1093" s="26"/>
      <c r="AI1093" s="26"/>
      <c r="AJ1093" s="27"/>
      <c r="AK1093" s="27"/>
      <c r="AL1093" s="26"/>
      <c r="AM1093" s="26">
        <v>0</v>
      </c>
      <c r="AN1093" s="26">
        <v>0</v>
      </c>
      <c r="AO1093" s="29">
        <v>0</v>
      </c>
      <c r="AP1093" s="30"/>
      <c r="AQ1093" s="30"/>
      <c r="AR1093" s="30"/>
      <c r="AS1093" s="1">
        <v>0</v>
      </c>
      <c r="AU1093" s="1"/>
      <c r="AV1093" s="1"/>
      <c r="AW1093" s="1">
        <v>0</v>
      </c>
      <c r="AX1093" s="1">
        <v>0</v>
      </c>
      <c r="AY1093" s="1">
        <v>0</v>
      </c>
      <c r="BJ1093" s="1">
        <v>0</v>
      </c>
      <c r="BW1093" s="1">
        <v>0</v>
      </c>
    </row>
    <row r="1094" spans="1:75" ht="15.75" customHeight="1" x14ac:dyDescent="0.3">
      <c r="A1094" s="2">
        <v>1084</v>
      </c>
      <c r="B1094" s="2">
        <v>1</v>
      </c>
      <c r="C1094" s="2" t="s">
        <v>1392</v>
      </c>
      <c r="D1094" s="1">
        <v>13</v>
      </c>
      <c r="E1094" s="2" t="str">
        <f t="shared" si="1140"/>
        <v>13_Myliobatiformes</v>
      </c>
      <c r="F1094" s="2" t="s">
        <v>2338</v>
      </c>
      <c r="G1094" s="2" t="s">
        <v>2569</v>
      </c>
      <c r="H1094" s="2" t="s">
        <v>2583</v>
      </c>
      <c r="I1094" s="2" t="s">
        <v>2633</v>
      </c>
      <c r="J1094" s="2" t="s">
        <v>2634</v>
      </c>
      <c r="K1094" s="19" t="str">
        <f t="shared" si="1006"/>
        <v>Potamotrygon tigrina</v>
      </c>
      <c r="L1094" s="20">
        <f>VLOOKUP($K1094,GlobSheetPaste!$H$3:$P$1269,2,FALSE)</f>
        <v>58431796</v>
      </c>
      <c r="M1094" s="20">
        <f>VLOOKUP($K1094,GlobSheetPaste!$H$3:$P$1269,3,FALSE)</f>
        <v>58433303</v>
      </c>
      <c r="N1094" s="20" t="str">
        <f>VLOOKUP($K1094,GlobSheetPaste!$H$3:$P$1269,4,FALSE)</f>
        <v>published</v>
      </c>
      <c r="O1094" s="20" t="str">
        <f>VLOOKUP($K1094,GlobSheetPaste!$H$3:$P$1269,5,FALSE)</f>
        <v>EN</v>
      </c>
      <c r="P1094" s="20">
        <f>VLOOKUP($K1094,GlobSheetPaste!$H$3:$P$1269,6,FALSE)</f>
        <v>2014</v>
      </c>
      <c r="Q1094" s="20" t="str">
        <f>VLOOKUP($K1094,GlobSheetPaste!$H$3:$P$1269,7,FALSE)</f>
        <v>In Progress</v>
      </c>
      <c r="R1094" s="20">
        <f>VLOOKUP($K1094,GlobSheetPaste!$H$3:$P$1269,8,FALSE)</f>
        <v>0</v>
      </c>
      <c r="S1094" s="20">
        <f>VLOOKUP(K1094,Pollock210625!$A$2:$C$1259,3,FALSE)</f>
        <v>0</v>
      </c>
      <c r="T1094" s="20" t="b">
        <f t="shared" si="1141"/>
        <v>0</v>
      </c>
      <c r="U1094" s="20">
        <f>VLOOKUP($K1094,GlobSheetPaste!$H$3:$P$1269,9,FALSE)</f>
        <v>2021</v>
      </c>
      <c r="V1094" s="19">
        <v>0</v>
      </c>
      <c r="W1094" s="19">
        <v>40</v>
      </c>
      <c r="X1094" s="2" t="b">
        <f t="shared" ref="X1094:Y1094" si="1219">ISNUMBER(V1094)</f>
        <v>1</v>
      </c>
      <c r="Y1094" s="2" t="b">
        <f t="shared" si="1219"/>
        <v>1</v>
      </c>
      <c r="Z1094" s="2" t="s">
        <v>2046</v>
      </c>
      <c r="AB1094" s="2" t="s">
        <v>2387</v>
      </c>
      <c r="AC1094" s="24" t="str">
        <f ca="1">IFERROR(__xludf.DUMMYFUNCTION("SPLIT(AB1094,""_"")"),"Freshwater")</f>
        <v>Freshwater</v>
      </c>
      <c r="AD1094" s="24"/>
      <c r="AE1094" s="24">
        <f>VLOOKUP(J1094,rangearea210527!$B$2:$C$1159,2,TRUE)</f>
        <v>115924.6924</v>
      </c>
      <c r="AF1094" s="26" t="s">
        <v>118</v>
      </c>
      <c r="AG1094" s="26" t="s">
        <v>267</v>
      </c>
      <c r="AH1094" s="26"/>
      <c r="AI1094" s="26"/>
      <c r="AJ1094" s="27"/>
      <c r="AK1094" s="27"/>
      <c r="AL1094" s="26"/>
      <c r="AM1094" s="26">
        <v>0</v>
      </c>
      <c r="AN1094" s="26">
        <v>0</v>
      </c>
      <c r="AO1094" s="29">
        <v>0</v>
      </c>
      <c r="AP1094" s="30"/>
      <c r="AQ1094" s="30"/>
      <c r="AR1094" s="30"/>
      <c r="AS1094" s="1">
        <v>0</v>
      </c>
      <c r="AU1094" s="1"/>
      <c r="AV1094" s="1"/>
      <c r="AW1094" s="1">
        <v>0</v>
      </c>
      <c r="AX1094" s="1">
        <v>0</v>
      </c>
      <c r="AY1094" s="1">
        <v>0</v>
      </c>
      <c r="BJ1094" s="1">
        <v>0</v>
      </c>
      <c r="BW1094" s="1">
        <v>0</v>
      </c>
    </row>
    <row r="1095" spans="1:75" ht="15.75" customHeight="1" x14ac:dyDescent="0.3">
      <c r="A1095" s="2">
        <v>1085</v>
      </c>
      <c r="B1095" s="2">
        <v>1</v>
      </c>
      <c r="C1095" s="2" t="s">
        <v>1392</v>
      </c>
      <c r="D1095" s="1">
        <v>13</v>
      </c>
      <c r="E1095" s="2" t="str">
        <f t="shared" si="1140"/>
        <v>13_Myliobatiformes</v>
      </c>
      <c r="F1095" s="2" t="s">
        <v>2338</v>
      </c>
      <c r="G1095" s="2" t="s">
        <v>2569</v>
      </c>
      <c r="H1095" s="2" t="s">
        <v>2583</v>
      </c>
      <c r="I1095" s="2" t="s">
        <v>1896</v>
      </c>
      <c r="J1095" s="2" t="s">
        <v>2635</v>
      </c>
      <c r="K1095" s="19" t="str">
        <f t="shared" si="1006"/>
        <v>Potamotrygon wallacei</v>
      </c>
      <c r="L1095" s="20">
        <f>VLOOKUP($K1095,GlobSheetPaste!$H$3:$P$1269,2,FALSE)</f>
        <v>188066610</v>
      </c>
      <c r="M1095" s="20" t="str">
        <f>VLOOKUP($K1095,GlobSheetPaste!$H$3:$P$1269,3,FALSE)</f>
        <v>Ask Caroline</v>
      </c>
      <c r="N1095" s="20">
        <f>VLOOKUP($K1095,GlobSheetPaste!$H$3:$P$1269,4,FALSE)</f>
        <v>0</v>
      </c>
      <c r="O1095" s="20" t="str">
        <f>VLOOKUP($K1095,GlobSheetPaste!$H$3:$P$1269,5,FALSE)</f>
        <v>NE</v>
      </c>
      <c r="P1095" s="20" t="str">
        <f>VLOOKUP($K1095,GlobSheetPaste!$H$3:$P$1269,6,FALSE)</f>
        <v>NA</v>
      </c>
      <c r="Q1095" s="20" t="str">
        <f>VLOOKUP($K1095,GlobSheetPaste!$H$3:$P$1269,7,FALSE)</f>
        <v>In Progress</v>
      </c>
      <c r="R1095" s="20">
        <f>VLOOKUP($K1095,GlobSheetPaste!$H$3:$P$1269,8,FALSE)</f>
        <v>0</v>
      </c>
      <c r="S1095" s="20">
        <f>VLOOKUP(K1095,Pollock210625!$A$2:$C$1259,3,FALSE)</f>
        <v>0</v>
      </c>
      <c r="T1095" s="20" t="b">
        <f t="shared" si="1141"/>
        <v>0</v>
      </c>
      <c r="U1095" s="20">
        <f>VLOOKUP($K1095,GlobSheetPaste!$H$3:$P$1269,9,FALSE)</f>
        <v>2021</v>
      </c>
      <c r="V1095" s="19">
        <v>0</v>
      </c>
      <c r="W1095" s="19">
        <v>40</v>
      </c>
      <c r="X1095" s="2" t="b">
        <f t="shared" ref="X1095:Y1095" si="1220">ISNUMBER(V1095)</f>
        <v>1</v>
      </c>
      <c r="Y1095" s="2" t="b">
        <f t="shared" si="1220"/>
        <v>1</v>
      </c>
      <c r="Z1095" s="2" t="s">
        <v>2046</v>
      </c>
      <c r="AB1095" s="2" t="s">
        <v>2387</v>
      </c>
      <c r="AC1095" s="24" t="str">
        <f ca="1">IFERROR(__xludf.DUMMYFUNCTION("SPLIT(AB1095,""_"")"),"Freshwater")</f>
        <v>Freshwater</v>
      </c>
      <c r="AD1095" s="24"/>
      <c r="AE1095" s="24">
        <f>VLOOKUP(J1095,rangearea210527!$B$2:$C$1159,2,TRUE)</f>
        <v>115924.6924</v>
      </c>
      <c r="AF1095" s="26" t="s">
        <v>118</v>
      </c>
      <c r="AG1095" s="26" t="s">
        <v>267</v>
      </c>
      <c r="AH1095" s="26"/>
      <c r="AI1095" s="26"/>
      <c r="AJ1095" s="27"/>
      <c r="AK1095" s="27"/>
      <c r="AL1095" s="26"/>
      <c r="AM1095" s="26">
        <v>0</v>
      </c>
      <c r="AN1095" s="26">
        <v>0</v>
      </c>
      <c r="AO1095" s="29">
        <v>0</v>
      </c>
      <c r="AP1095" s="30"/>
      <c r="AQ1095" s="30"/>
      <c r="AR1095" s="30"/>
      <c r="AS1095" s="1">
        <v>0</v>
      </c>
      <c r="AU1095" s="1"/>
      <c r="AV1095" s="1"/>
      <c r="AW1095" s="1">
        <v>0</v>
      </c>
      <c r="AX1095" s="1">
        <v>0</v>
      </c>
      <c r="AY1095" s="1">
        <v>0</v>
      </c>
      <c r="BJ1095" s="1">
        <v>0</v>
      </c>
      <c r="BW1095" s="1">
        <v>0</v>
      </c>
    </row>
    <row r="1096" spans="1:75" ht="15.75" customHeight="1" x14ac:dyDescent="0.3">
      <c r="A1096" s="2">
        <v>1086</v>
      </c>
      <c r="B1096" s="2">
        <v>1</v>
      </c>
      <c r="C1096" s="2" t="s">
        <v>1392</v>
      </c>
      <c r="D1096" s="1">
        <v>13</v>
      </c>
      <c r="E1096" s="2" t="str">
        <f t="shared" si="1140"/>
        <v>13_Myliobatiformes</v>
      </c>
      <c r="F1096" s="2" t="s">
        <v>2338</v>
      </c>
      <c r="G1096" s="2" t="s">
        <v>2569</v>
      </c>
      <c r="H1096" s="2" t="s">
        <v>2583</v>
      </c>
      <c r="I1096" s="2" t="s">
        <v>2636</v>
      </c>
      <c r="J1096" s="2" t="s">
        <v>2637</v>
      </c>
      <c r="K1096" s="19" t="str">
        <f t="shared" si="1006"/>
        <v>Potamotrygon yepezi</v>
      </c>
      <c r="L1096" s="20">
        <f>VLOOKUP($K1096,GlobSheetPaste!$H$3:$P$1269,2,FALSE)</f>
        <v>161573</v>
      </c>
      <c r="M1096" s="20">
        <f>VLOOKUP($K1096,GlobSheetPaste!$H$3:$P$1269,3,FALSE)</f>
        <v>124509270</v>
      </c>
      <c r="N1096" s="20" t="str">
        <f>VLOOKUP($K1096,GlobSheetPaste!$H$3:$P$1269,4,FALSE)</f>
        <v>draft</v>
      </c>
      <c r="O1096" s="20" t="str">
        <f>VLOOKUP($K1096,GlobSheetPaste!$H$3:$P$1269,5,FALSE)</f>
        <v>DD</v>
      </c>
      <c r="P1096" s="20">
        <f>VLOOKUP($K1096,GlobSheetPaste!$H$3:$P$1269,6,FALSE)</f>
        <v>2004</v>
      </c>
      <c r="Q1096" s="20" t="str">
        <f>VLOOKUP($K1096,GlobSheetPaste!$H$3:$P$1269,7,FALSE)</f>
        <v>In Progress</v>
      </c>
      <c r="R1096" s="20">
        <f>VLOOKUP($K1096,GlobSheetPaste!$H$3:$P$1269,8,FALSE)</f>
        <v>0</v>
      </c>
      <c r="S1096" s="20">
        <f>VLOOKUP(K1096,Pollock210625!$A$2:$C$1259,3,FALSE)</f>
        <v>0</v>
      </c>
      <c r="T1096" s="20" t="b">
        <f t="shared" si="1141"/>
        <v>0</v>
      </c>
      <c r="U1096" s="20">
        <f>VLOOKUP($K1096,GlobSheetPaste!$H$3:$P$1269,9,FALSE)</f>
        <v>2021</v>
      </c>
      <c r="V1096" s="19">
        <v>0</v>
      </c>
      <c r="W1096" s="19">
        <v>40</v>
      </c>
      <c r="X1096" s="2" t="b">
        <f t="shared" ref="X1096:Y1096" si="1221">ISNUMBER(V1096)</f>
        <v>1</v>
      </c>
      <c r="Y1096" s="2" t="b">
        <f t="shared" si="1221"/>
        <v>1</v>
      </c>
      <c r="Z1096" s="2" t="s">
        <v>2046</v>
      </c>
      <c r="AB1096" s="2" t="s">
        <v>2387</v>
      </c>
      <c r="AC1096" s="24" t="str">
        <f ca="1">IFERROR(__xludf.DUMMYFUNCTION("SPLIT(AB1096,""_"")"),"Freshwater")</f>
        <v>Freshwater</v>
      </c>
      <c r="AD1096" s="24"/>
      <c r="AE1096" s="24">
        <f>VLOOKUP(J1096,rangearea210527!$B$2:$C$1159,2,TRUE)</f>
        <v>115924.6924</v>
      </c>
      <c r="AF1096" s="26" t="s">
        <v>118</v>
      </c>
      <c r="AG1096" s="26" t="s">
        <v>267</v>
      </c>
      <c r="AH1096" s="26"/>
      <c r="AI1096" s="26"/>
      <c r="AJ1096" s="27"/>
      <c r="AK1096" s="27"/>
      <c r="AL1096" s="26"/>
      <c r="AM1096" s="26">
        <v>0</v>
      </c>
      <c r="AN1096" s="26">
        <v>0</v>
      </c>
      <c r="AO1096" s="29">
        <v>0</v>
      </c>
      <c r="AP1096" s="30"/>
      <c r="AQ1096" s="30"/>
      <c r="AR1096" s="30"/>
      <c r="AS1096" s="1">
        <v>0</v>
      </c>
      <c r="AU1096" s="1"/>
      <c r="AV1096" s="1"/>
      <c r="AW1096" s="1">
        <v>0</v>
      </c>
      <c r="AX1096" s="1">
        <v>0</v>
      </c>
      <c r="AY1096" s="1">
        <v>0</v>
      </c>
      <c r="BJ1096" s="1">
        <v>0</v>
      </c>
      <c r="BW1096" s="1">
        <v>0</v>
      </c>
    </row>
    <row r="1097" spans="1:75" ht="15.75" customHeight="1" x14ac:dyDescent="0.3">
      <c r="A1097" s="2">
        <v>1087</v>
      </c>
      <c r="B1097" s="2">
        <v>1</v>
      </c>
      <c r="C1097" s="2" t="s">
        <v>1392</v>
      </c>
      <c r="D1097" s="1">
        <v>13</v>
      </c>
      <c r="E1097" s="2" t="str">
        <f t="shared" si="1140"/>
        <v>13_Myliobatiformes</v>
      </c>
      <c r="F1097" s="2" t="s">
        <v>2338</v>
      </c>
      <c r="G1097" s="2" t="s">
        <v>2569</v>
      </c>
      <c r="H1097" s="2" t="s">
        <v>2638</v>
      </c>
      <c r="I1097" s="2" t="s">
        <v>2123</v>
      </c>
      <c r="J1097" s="2" t="s">
        <v>2639</v>
      </c>
      <c r="K1097" s="19" t="str">
        <f t="shared" si="1006"/>
        <v>Styracura pacifica</v>
      </c>
      <c r="L1097" s="20">
        <f>VLOOKUP($K1097,GlobSheetPaste!$H$3:$P$1269,2,FALSE)</f>
        <v>144163683</v>
      </c>
      <c r="M1097" s="20">
        <f>VLOOKUP($K1097,GlobSheetPaste!$H$3:$P$1269,3,FALSE)</f>
        <v>144164959</v>
      </c>
      <c r="N1097" s="20" t="str">
        <f>VLOOKUP($K1097,GlobSheetPaste!$H$3:$P$1269,4,FALSE)</f>
        <v>published</v>
      </c>
      <c r="O1097" s="20" t="str">
        <f>VLOOKUP($K1097,GlobSheetPaste!$H$3:$P$1269,5,FALSE)</f>
        <v>NE</v>
      </c>
      <c r="P1097" s="20" t="str">
        <f>VLOOKUP($K1097,GlobSheetPaste!$H$3:$P$1269,6,FALSE)</f>
        <v>NA</v>
      </c>
      <c r="Q1097" s="20" t="str">
        <f>VLOOKUP($K1097,GlobSheetPaste!$H$3:$P$1269,7,FALSE)</f>
        <v>VU</v>
      </c>
      <c r="R1097" s="20" t="str">
        <f>VLOOKUP($K1097,GlobSheetPaste!$H$3:$P$1269,8,FALSE)</f>
        <v>A2cd</v>
      </c>
      <c r="S1097" s="1" t="s">
        <v>117</v>
      </c>
      <c r="T1097" s="20" t="b">
        <f t="shared" si="1141"/>
        <v>0</v>
      </c>
      <c r="U1097" s="22">
        <f>VLOOKUP($K1097,GlobSheetPaste!$H$3:$P$1269,9,FALSE)</f>
        <v>43891</v>
      </c>
      <c r="V1097" s="19">
        <v>0</v>
      </c>
      <c r="W1097" s="19">
        <v>30</v>
      </c>
      <c r="X1097" s="2" t="b">
        <f t="shared" ref="X1097:Y1097" si="1222">ISNUMBER(V1097)</f>
        <v>1</v>
      </c>
      <c r="Y1097" s="2" t="b">
        <f t="shared" si="1222"/>
        <v>1</v>
      </c>
      <c r="Z1097" s="2" t="s">
        <v>2640</v>
      </c>
      <c r="AB1097" s="2" t="s">
        <v>83</v>
      </c>
      <c r="AC1097" s="24" t="str">
        <f ca="1">IFERROR(__xludf.DUMMYFUNCTION("SPLIT(AB1097,""_"")"),"Coastal")</f>
        <v>Coastal</v>
      </c>
      <c r="AD1097" s="24"/>
      <c r="AE1097" s="24">
        <f>VLOOKUP(J1097,rangearea210527!$B$2:$C$1159,2,TRUE)</f>
        <v>23421.622050000002</v>
      </c>
      <c r="AF1097" s="26" t="s">
        <v>118</v>
      </c>
      <c r="AG1097" s="31">
        <v>89</v>
      </c>
      <c r="AH1097" s="52" t="s">
        <v>2355</v>
      </c>
      <c r="AI1097" s="47" t="s">
        <v>98</v>
      </c>
      <c r="AJ1097" s="1" t="s">
        <v>2345</v>
      </c>
      <c r="AK1097" s="32"/>
      <c r="AL1097" s="31">
        <v>15</v>
      </c>
      <c r="AM1097" s="26">
        <v>0</v>
      </c>
      <c r="AN1097" s="26">
        <v>0</v>
      </c>
      <c r="AO1097" s="29">
        <v>1</v>
      </c>
      <c r="AP1097" s="30"/>
      <c r="AQ1097" s="26">
        <v>1</v>
      </c>
      <c r="AR1097" s="30"/>
      <c r="AS1097" s="1">
        <v>0</v>
      </c>
      <c r="AU1097" s="1"/>
      <c r="AV1097" s="1"/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B1097" s="1">
        <v>1</v>
      </c>
      <c r="BH1097" s="1">
        <v>1</v>
      </c>
      <c r="BI1097" s="1">
        <v>1</v>
      </c>
      <c r="BJ1097" s="1">
        <v>1</v>
      </c>
      <c r="BK1097" s="1">
        <v>1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>
        <v>0</v>
      </c>
    </row>
    <row r="1098" spans="1:75" ht="15.75" customHeight="1" x14ac:dyDescent="0.3">
      <c r="A1098" s="2">
        <v>1088</v>
      </c>
      <c r="B1098" s="2">
        <v>1</v>
      </c>
      <c r="C1098" s="2" t="s">
        <v>1392</v>
      </c>
      <c r="D1098" s="1">
        <v>13</v>
      </c>
      <c r="E1098" s="2" t="str">
        <f t="shared" si="1140"/>
        <v>13_Myliobatiformes</v>
      </c>
      <c r="F1098" s="2" t="s">
        <v>2338</v>
      </c>
      <c r="G1098" s="2" t="s">
        <v>2569</v>
      </c>
      <c r="H1098" s="2" t="s">
        <v>2638</v>
      </c>
      <c r="I1098" s="2" t="s">
        <v>2641</v>
      </c>
      <c r="J1098" s="2" t="s">
        <v>2642</v>
      </c>
      <c r="K1098" s="19" t="str">
        <f t="shared" si="1006"/>
        <v>Styracura schmardae</v>
      </c>
      <c r="L1098" s="20">
        <f>VLOOKUP($K1098,GlobSheetPaste!$H$3:$P$1269,2,FALSE)</f>
        <v>60161</v>
      </c>
      <c r="M1098" s="20">
        <f>VLOOKUP($K1098,GlobSheetPaste!$H$3:$P$1269,3,FALSE)</f>
        <v>3090840</v>
      </c>
      <c r="N1098" s="20" t="str">
        <f>VLOOKUP($K1098,GlobSheetPaste!$H$3:$P$1269,4,FALSE)</f>
        <v>published</v>
      </c>
      <c r="O1098" s="20" t="str">
        <f>VLOOKUP($K1098,GlobSheetPaste!$H$3:$P$1269,5,FALSE)</f>
        <v>DD</v>
      </c>
      <c r="P1098" s="20">
        <f>VLOOKUP($K1098,GlobSheetPaste!$H$3:$P$1269,6,FALSE)</f>
        <v>2006</v>
      </c>
      <c r="Q1098" s="20" t="str">
        <f>VLOOKUP($K1098,GlobSheetPaste!$H$3:$P$1269,7,FALSE)</f>
        <v>EN</v>
      </c>
      <c r="R1098" s="20" t="str">
        <f>VLOOKUP($K1098,GlobSheetPaste!$H$3:$P$1269,8,FALSE)</f>
        <v>A2d</v>
      </c>
      <c r="S1098" s="20" t="str">
        <f t="shared" ref="S1098:S1103" si="1223">IF(O1098=Q1098,"NoChange","non-genuine change")</f>
        <v>non-genuine change</v>
      </c>
      <c r="T1098" s="20" t="b">
        <f t="shared" si="1141"/>
        <v>0</v>
      </c>
      <c r="U1098" s="22">
        <f>VLOOKUP($K1098,GlobSheetPaste!$H$3:$P$1269,9,FALSE)</f>
        <v>44197</v>
      </c>
      <c r="V1098" s="19">
        <v>0</v>
      </c>
      <c r="W1098" s="19">
        <v>50</v>
      </c>
      <c r="X1098" s="2" t="b">
        <f t="shared" ref="X1098:Y1098" si="1224">ISNUMBER(V1098)</f>
        <v>1</v>
      </c>
      <c r="Y1098" s="2" t="b">
        <f t="shared" si="1224"/>
        <v>1</v>
      </c>
      <c r="Z1098" s="2" t="s">
        <v>2643</v>
      </c>
      <c r="AB1098" s="2" t="s">
        <v>83</v>
      </c>
      <c r="AC1098" s="24" t="str">
        <f ca="1">IFERROR(__xludf.DUMMYFUNCTION("SPLIT(AB1098,""_"")"),"Coastal")</f>
        <v>Coastal</v>
      </c>
      <c r="AD1098" s="24"/>
      <c r="AE1098" s="24">
        <f>VLOOKUP(J1098,rangearea210527!$B$2:$C$1159,2,TRUE)</f>
        <v>1073406.781</v>
      </c>
      <c r="AF1098" s="31"/>
      <c r="AG1098" s="31">
        <v>180</v>
      </c>
      <c r="AH1098" s="52" t="s">
        <v>2355</v>
      </c>
      <c r="AI1098" s="47" t="s">
        <v>91</v>
      </c>
      <c r="AJ1098" s="1" t="s">
        <v>2350</v>
      </c>
      <c r="AK1098" s="32"/>
      <c r="AL1098" s="31">
        <v>25</v>
      </c>
      <c r="AM1098" s="26">
        <v>0</v>
      </c>
      <c r="AN1098" s="26">
        <v>0</v>
      </c>
      <c r="AO1098" s="29">
        <v>1</v>
      </c>
      <c r="AP1098" s="30"/>
      <c r="AQ1098" s="30"/>
      <c r="AR1098" s="30"/>
      <c r="AS1098" s="1">
        <v>0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B1098" s="1">
        <v>1</v>
      </c>
      <c r="BJ1098" s="1">
        <v>1</v>
      </c>
      <c r="BK1098" s="1">
        <v>1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>
        <v>0</v>
      </c>
    </row>
    <row r="1099" spans="1:75" ht="15.75" customHeight="1" x14ac:dyDescent="0.3">
      <c r="A1099" s="2">
        <v>1089</v>
      </c>
      <c r="B1099" s="2">
        <v>1</v>
      </c>
      <c r="C1099" s="2" t="s">
        <v>1392</v>
      </c>
      <c r="D1099" s="1">
        <v>13</v>
      </c>
      <c r="E1099" s="2" t="str">
        <f t="shared" si="1140"/>
        <v>13_Myliobatiformes</v>
      </c>
      <c r="F1099" s="2" t="s">
        <v>2338</v>
      </c>
      <c r="G1099" s="2" t="s">
        <v>2644</v>
      </c>
      <c r="H1099" s="2" t="s">
        <v>2645</v>
      </c>
      <c r="I1099" s="2" t="s">
        <v>2646</v>
      </c>
      <c r="J1099" s="2" t="s">
        <v>2647</v>
      </c>
      <c r="K1099" s="19" t="str">
        <f t="shared" si="1006"/>
        <v>Urobatis concentricus</v>
      </c>
      <c r="L1099" s="20">
        <f>VLOOKUP($K1099,GlobSheetPaste!$H$3:$P$1269,2,FALSE)</f>
        <v>60107</v>
      </c>
      <c r="M1099" s="20">
        <f>VLOOKUP($K1099,GlobSheetPaste!$H$3:$P$1269,3,FALSE)</f>
        <v>124438613</v>
      </c>
      <c r="N1099" s="20" t="str">
        <f>VLOOKUP($K1099,GlobSheetPaste!$H$3:$P$1269,4,FALSE)</f>
        <v>published</v>
      </c>
      <c r="O1099" s="20" t="str">
        <f>VLOOKUP($K1099,GlobSheetPaste!$H$3:$P$1269,5,FALSE)</f>
        <v>DD</v>
      </c>
      <c r="P1099" s="20">
        <f>VLOOKUP($K1099,GlobSheetPaste!$H$3:$P$1269,6,FALSE)</f>
        <v>2006</v>
      </c>
      <c r="Q1099" s="20" t="str">
        <f>VLOOKUP($K1099,GlobSheetPaste!$H$3:$P$1269,7,FALSE)</f>
        <v>LC</v>
      </c>
      <c r="R1099" s="20" t="str">
        <f>VLOOKUP($K1099,GlobSheetPaste!$H$3:$P$1269,8,FALSE)</f>
        <v>NA</v>
      </c>
      <c r="S1099" s="20" t="str">
        <f t="shared" si="1223"/>
        <v>non-genuine change</v>
      </c>
      <c r="T1099" s="20" t="b">
        <f t="shared" si="1141"/>
        <v>0</v>
      </c>
      <c r="U1099" s="22">
        <f>VLOOKUP($K1099,GlobSheetPaste!$H$3:$P$1269,9,FALSE)</f>
        <v>43891</v>
      </c>
      <c r="V1099" s="19">
        <v>0</v>
      </c>
      <c r="W1099" s="19">
        <v>109</v>
      </c>
      <c r="X1099" s="2" t="b">
        <f t="shared" ref="X1099:Y1099" si="1225">ISNUMBER(V1099)</f>
        <v>1</v>
      </c>
      <c r="Y1099" s="2" t="b">
        <f t="shared" si="1225"/>
        <v>1</v>
      </c>
      <c r="Z1099" s="2" t="s">
        <v>1960</v>
      </c>
      <c r="AB1099" s="2" t="s">
        <v>83</v>
      </c>
      <c r="AC1099" s="24" t="str">
        <f ca="1">IFERROR(__xludf.DUMMYFUNCTION("SPLIT(AB1099,""_"")"),"Coastal")</f>
        <v>Coastal</v>
      </c>
      <c r="AD1099" s="24"/>
      <c r="AE1099" s="24">
        <f>VLOOKUP(J1099,rangearea210527!$B$2:$C$1159,2,TRUE)</f>
        <v>57050.764669999997</v>
      </c>
      <c r="AF1099" s="26" t="s">
        <v>118</v>
      </c>
      <c r="AG1099" s="25">
        <v>38</v>
      </c>
      <c r="AH1099" s="52" t="s">
        <v>2355</v>
      </c>
      <c r="AI1099" s="26" t="s">
        <v>85</v>
      </c>
      <c r="AJ1099" s="1" t="s">
        <v>2342</v>
      </c>
      <c r="AK1099" s="28"/>
      <c r="AL1099" s="25">
        <v>3.5</v>
      </c>
      <c r="AM1099" s="26">
        <v>0</v>
      </c>
      <c r="AN1099" s="26">
        <v>0</v>
      </c>
      <c r="AO1099" s="29">
        <v>1</v>
      </c>
      <c r="AP1099" s="30"/>
      <c r="AQ1099" s="26">
        <v>1</v>
      </c>
      <c r="AR1099" s="30"/>
      <c r="AS1099" s="1">
        <v>0</v>
      </c>
      <c r="AU1099" s="1"/>
      <c r="AV1099" s="1"/>
      <c r="AW1099" s="1">
        <v>1</v>
      </c>
      <c r="AX1099" s="1">
        <v>1</v>
      </c>
      <c r="AY1099" s="1">
        <v>1</v>
      </c>
      <c r="BA1099" s="1">
        <v>1</v>
      </c>
      <c r="BH1099" s="1">
        <v>1</v>
      </c>
      <c r="BJ1099" s="1">
        <v>1</v>
      </c>
      <c r="BK1099" s="1">
        <v>1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>
        <v>0</v>
      </c>
    </row>
    <row r="1100" spans="1:75" ht="15.75" customHeight="1" x14ac:dyDescent="0.3">
      <c r="A1100" s="2">
        <v>1090</v>
      </c>
      <c r="B1100" s="2">
        <v>1</v>
      </c>
      <c r="C1100" s="2" t="s">
        <v>1392</v>
      </c>
      <c r="D1100" s="1">
        <v>13</v>
      </c>
      <c r="E1100" s="2" t="str">
        <f t="shared" si="1140"/>
        <v>13_Myliobatiformes</v>
      </c>
      <c r="F1100" s="2" t="s">
        <v>2338</v>
      </c>
      <c r="G1100" s="2" t="s">
        <v>2644</v>
      </c>
      <c r="H1100" s="2" t="s">
        <v>2645</v>
      </c>
      <c r="I1100" s="2" t="s">
        <v>2648</v>
      </c>
      <c r="J1100" s="2" t="s">
        <v>2649</v>
      </c>
      <c r="K1100" s="19" t="str">
        <f t="shared" si="1006"/>
        <v>Urobatis halleri</v>
      </c>
      <c r="L1100" s="20">
        <f>VLOOKUP($K1100,GlobSheetPaste!$H$3:$P$1269,2,FALSE)</f>
        <v>60108</v>
      </c>
      <c r="M1100" s="20">
        <f>VLOOKUP($K1100,GlobSheetPaste!$H$3:$P$1269,3,FALSE)</f>
        <v>80677446</v>
      </c>
      <c r="N1100" s="20" t="str">
        <f>VLOOKUP($K1100,GlobSheetPaste!$H$3:$P$1269,4,FALSE)</f>
        <v>published</v>
      </c>
      <c r="O1100" s="20" t="str">
        <f>VLOOKUP($K1100,GlobSheetPaste!$H$3:$P$1269,5,FALSE)</f>
        <v>LC</v>
      </c>
      <c r="P1100" s="20">
        <f>VLOOKUP($K1100,GlobSheetPaste!$H$3:$P$1269,6,FALSE)</f>
        <v>2006</v>
      </c>
      <c r="Q1100" s="20" t="str">
        <f>VLOOKUP($K1100,GlobSheetPaste!$H$3:$P$1269,7,FALSE)</f>
        <v>LC</v>
      </c>
      <c r="R1100" s="20" t="str">
        <f>VLOOKUP($K1100,GlobSheetPaste!$H$3:$P$1269,8,FALSE)</f>
        <v>NA</v>
      </c>
      <c r="S1100" s="20" t="str">
        <f t="shared" si="1223"/>
        <v>NoChange</v>
      </c>
      <c r="T1100" s="20" t="b">
        <f t="shared" si="1141"/>
        <v>0</v>
      </c>
      <c r="U1100" s="20">
        <f>VLOOKUP($K1100,GlobSheetPaste!$H$3:$P$1269,9,FALSE)</f>
        <v>2014</v>
      </c>
      <c r="V1100" s="19">
        <v>0</v>
      </c>
      <c r="W1100" s="19">
        <v>91</v>
      </c>
      <c r="X1100" s="2" t="b">
        <f t="shared" ref="X1100:Y1100" si="1226">ISNUMBER(V1100)</f>
        <v>1</v>
      </c>
      <c r="Y1100" s="2" t="b">
        <f t="shared" si="1226"/>
        <v>1</v>
      </c>
      <c r="Z1100" s="2" t="s">
        <v>89</v>
      </c>
      <c r="AB1100" s="2" t="s">
        <v>83</v>
      </c>
      <c r="AC1100" s="24" t="str">
        <f ca="1">IFERROR(__xludf.DUMMYFUNCTION("SPLIT(AB1100,""_"")"),"Coastal")</f>
        <v>Coastal</v>
      </c>
      <c r="AD1100" s="24"/>
      <c r="AE1100" s="24">
        <f>VLOOKUP(J1100,rangearea210527!$B$2:$C$1159,2,TRUE)</f>
        <v>149018.35490000001</v>
      </c>
      <c r="AF1100" s="26" t="s">
        <v>118</v>
      </c>
      <c r="AG1100" s="31">
        <v>33.299999999999997</v>
      </c>
      <c r="AH1100" s="52" t="s">
        <v>2355</v>
      </c>
      <c r="AI1100" s="26" t="s">
        <v>85</v>
      </c>
      <c r="AJ1100" s="1" t="s">
        <v>2342</v>
      </c>
      <c r="AK1100" s="32"/>
      <c r="AL1100" s="31">
        <v>8.9</v>
      </c>
      <c r="AM1100" s="26">
        <v>0</v>
      </c>
      <c r="AN1100" s="26">
        <v>0</v>
      </c>
      <c r="AO1100" s="29">
        <v>1</v>
      </c>
      <c r="AP1100" s="30"/>
      <c r="AQ1100" s="26">
        <v>1</v>
      </c>
      <c r="AR1100" s="30"/>
      <c r="AS1100" s="1">
        <v>0</v>
      </c>
      <c r="AU1100" s="1"/>
      <c r="AV1100" s="1"/>
      <c r="AW1100" s="1">
        <v>1</v>
      </c>
      <c r="AX1100" s="1">
        <v>1</v>
      </c>
      <c r="AY1100" s="1">
        <v>1</v>
      </c>
      <c r="BA1100" s="1">
        <v>1</v>
      </c>
      <c r="BH1100" s="1">
        <v>1</v>
      </c>
      <c r="BJ1100" s="1">
        <v>1</v>
      </c>
      <c r="BK1100" s="1">
        <v>1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>
        <v>0</v>
      </c>
    </row>
    <row r="1101" spans="1:75" ht="15.75" customHeight="1" x14ac:dyDescent="0.3">
      <c r="A1101" s="2">
        <v>1091</v>
      </c>
      <c r="B1101" s="2">
        <v>1</v>
      </c>
      <c r="C1101" s="2" t="s">
        <v>1392</v>
      </c>
      <c r="D1101" s="1">
        <v>13</v>
      </c>
      <c r="E1101" s="2" t="str">
        <f t="shared" si="1140"/>
        <v>13_Myliobatiformes</v>
      </c>
      <c r="F1101" s="2" t="s">
        <v>2338</v>
      </c>
      <c r="G1101" s="2" t="s">
        <v>2644</v>
      </c>
      <c r="H1101" s="2" t="s">
        <v>2645</v>
      </c>
      <c r="I1101" s="2" t="s">
        <v>2650</v>
      </c>
      <c r="J1101" s="2" t="s">
        <v>2651</v>
      </c>
      <c r="K1101" s="19" t="str">
        <f t="shared" si="1006"/>
        <v>Urobatis jamaicensis</v>
      </c>
      <c r="L1101" s="20">
        <f>VLOOKUP($K1101,GlobSheetPaste!$H$3:$P$1269,2,FALSE)</f>
        <v>60109</v>
      </c>
      <c r="M1101" s="20">
        <f>VLOOKUP($K1101,GlobSheetPaste!$H$3:$P$1269,3,FALSE)</f>
        <v>124438908</v>
      </c>
      <c r="N1101" s="20" t="str">
        <f>VLOOKUP($K1101,GlobSheetPaste!$H$3:$P$1269,4,FALSE)</f>
        <v>published</v>
      </c>
      <c r="O1101" s="20" t="str">
        <f>VLOOKUP($K1101,GlobSheetPaste!$H$3:$P$1269,5,FALSE)</f>
        <v>LC</v>
      </c>
      <c r="P1101" s="20">
        <f>VLOOKUP($K1101,GlobSheetPaste!$H$3:$P$1269,6,FALSE)</f>
        <v>2006</v>
      </c>
      <c r="Q1101" s="20" t="str">
        <f>VLOOKUP($K1101,GlobSheetPaste!$H$3:$P$1269,7,FALSE)</f>
        <v>LC</v>
      </c>
      <c r="R1101" s="20" t="str">
        <f>VLOOKUP($K1101,GlobSheetPaste!$H$3:$P$1269,8,FALSE)</f>
        <v>NA</v>
      </c>
      <c r="S1101" s="20" t="str">
        <f t="shared" si="1223"/>
        <v>NoChange</v>
      </c>
      <c r="T1101" s="20" t="b">
        <f t="shared" si="1141"/>
        <v>0</v>
      </c>
      <c r="U1101" s="22">
        <f>VLOOKUP($K1101,GlobSheetPaste!$H$3:$P$1269,9,FALSE)</f>
        <v>43891</v>
      </c>
      <c r="V1101" s="19">
        <v>1</v>
      </c>
      <c r="W1101" s="19">
        <v>70</v>
      </c>
      <c r="X1101" s="2" t="b">
        <f t="shared" ref="X1101:Y1101" si="1227">ISNUMBER(V1101)</f>
        <v>1</v>
      </c>
      <c r="Y1101" s="2" t="b">
        <f t="shared" si="1227"/>
        <v>1</v>
      </c>
      <c r="Z1101" s="2" t="s">
        <v>89</v>
      </c>
      <c r="AB1101" s="2" t="s">
        <v>83</v>
      </c>
      <c r="AC1101" s="24" t="str">
        <f ca="1">IFERROR(__xludf.DUMMYFUNCTION("SPLIT(AB1101,""_"")"),"Coastal")</f>
        <v>Coastal</v>
      </c>
      <c r="AD1101" s="24"/>
      <c r="AE1101" s="24">
        <f>VLOOKUP(J1101,rangearea210527!$B$2:$C$1159,2,TRUE)</f>
        <v>791782.2781</v>
      </c>
      <c r="AF1101" s="31"/>
      <c r="AG1101" s="31">
        <v>76</v>
      </c>
      <c r="AH1101" s="52" t="s">
        <v>2355</v>
      </c>
      <c r="AI1101" s="47" t="s">
        <v>98</v>
      </c>
      <c r="AJ1101" s="1" t="s">
        <v>2345</v>
      </c>
      <c r="AK1101" s="32"/>
      <c r="AL1101" s="31">
        <v>9.5</v>
      </c>
      <c r="AM1101" s="26">
        <v>0</v>
      </c>
      <c r="AN1101" s="26">
        <v>0</v>
      </c>
      <c r="AO1101" s="29">
        <v>1</v>
      </c>
      <c r="AP1101" s="30"/>
      <c r="AQ1101" s="30"/>
      <c r="AR1101" s="30"/>
      <c r="AS1101" s="1">
        <v>0</v>
      </c>
      <c r="AT1101" s="1">
        <v>1</v>
      </c>
      <c r="AU1101" s="1" t="s">
        <v>377</v>
      </c>
      <c r="AV1101" s="1">
        <v>1</v>
      </c>
      <c r="AW1101" s="1">
        <v>1</v>
      </c>
      <c r="AX1101" s="1">
        <v>1</v>
      </c>
      <c r="AY1101" s="1">
        <v>1</v>
      </c>
      <c r="BA1101" s="1">
        <v>1</v>
      </c>
      <c r="BJ1101" s="1">
        <v>1</v>
      </c>
      <c r="BK1101" s="1">
        <v>1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>
        <v>0</v>
      </c>
    </row>
    <row r="1102" spans="1:75" ht="15.75" customHeight="1" x14ac:dyDescent="0.3">
      <c r="A1102" s="2">
        <v>1092</v>
      </c>
      <c r="B1102" s="2">
        <v>1</v>
      </c>
      <c r="C1102" s="2" t="s">
        <v>1392</v>
      </c>
      <c r="D1102" s="1">
        <v>13</v>
      </c>
      <c r="E1102" s="2" t="str">
        <f t="shared" si="1140"/>
        <v>13_Myliobatiformes</v>
      </c>
      <c r="F1102" s="2" t="s">
        <v>2338</v>
      </c>
      <c r="G1102" s="2" t="s">
        <v>2644</v>
      </c>
      <c r="H1102" s="2" t="s">
        <v>2645</v>
      </c>
      <c r="I1102" s="2" t="s">
        <v>678</v>
      </c>
      <c r="J1102" s="2" t="s">
        <v>2652</v>
      </c>
      <c r="K1102" s="19" t="str">
        <f t="shared" si="1006"/>
        <v>Urobatis maculatus</v>
      </c>
      <c r="L1102" s="20">
        <f>VLOOKUP($K1102,GlobSheetPaste!$H$3:$P$1269,2,FALSE)</f>
        <v>60110</v>
      </c>
      <c r="M1102" s="20">
        <f>VLOOKUP($K1102,GlobSheetPaste!$H$3:$P$1269,3,FALSE)</f>
        <v>124439208</v>
      </c>
      <c r="N1102" s="20" t="str">
        <f>VLOOKUP($K1102,GlobSheetPaste!$H$3:$P$1269,4,FALSE)</f>
        <v>published</v>
      </c>
      <c r="O1102" s="20" t="str">
        <f>VLOOKUP($K1102,GlobSheetPaste!$H$3:$P$1269,5,FALSE)</f>
        <v>DD</v>
      </c>
      <c r="P1102" s="20">
        <f>VLOOKUP($K1102,GlobSheetPaste!$H$3:$P$1269,6,FALSE)</f>
        <v>2006</v>
      </c>
      <c r="Q1102" s="20" t="str">
        <f>VLOOKUP($K1102,GlobSheetPaste!$H$3:$P$1269,7,FALSE)</f>
        <v>LC</v>
      </c>
      <c r="R1102" s="20" t="str">
        <f>VLOOKUP($K1102,GlobSheetPaste!$H$3:$P$1269,8,FALSE)</f>
        <v>NA</v>
      </c>
      <c r="S1102" s="20" t="str">
        <f t="shared" si="1223"/>
        <v>non-genuine change</v>
      </c>
      <c r="T1102" s="20" t="b">
        <f t="shared" si="1141"/>
        <v>0</v>
      </c>
      <c r="U1102" s="22">
        <f>VLOOKUP($K1102,GlobSheetPaste!$H$3:$P$1269,9,FALSE)</f>
        <v>43891</v>
      </c>
      <c r="V1102" s="19">
        <v>1</v>
      </c>
      <c r="W1102" s="19">
        <v>30</v>
      </c>
      <c r="X1102" s="2" t="b">
        <f t="shared" ref="X1102:Y1102" si="1228">ISNUMBER(V1102)</f>
        <v>1</v>
      </c>
      <c r="Y1102" s="2" t="b">
        <f t="shared" si="1228"/>
        <v>1</v>
      </c>
      <c r="Z1102" s="2" t="s">
        <v>89</v>
      </c>
      <c r="AB1102" s="2" t="s">
        <v>83</v>
      </c>
      <c r="AC1102" s="24" t="str">
        <f ca="1">IFERROR(__xludf.DUMMYFUNCTION("SPLIT(AB1102,""_"")"),"Coastal")</f>
        <v>Coastal</v>
      </c>
      <c r="AD1102" s="24"/>
      <c r="AE1102" s="24">
        <f>VLOOKUP(J1102,rangearea210527!$B$2:$C$1159,2,TRUE)</f>
        <v>18213.468089999998</v>
      </c>
      <c r="AF1102" s="26" t="s">
        <v>118</v>
      </c>
      <c r="AG1102" s="25">
        <v>42</v>
      </c>
      <c r="AH1102" s="52" t="s">
        <v>2355</v>
      </c>
      <c r="AI1102" s="26" t="s">
        <v>85</v>
      </c>
      <c r="AJ1102" s="1" t="s">
        <v>2342</v>
      </c>
      <c r="AK1102" s="28"/>
      <c r="AL1102" s="25">
        <v>8</v>
      </c>
      <c r="AM1102" s="26">
        <v>0</v>
      </c>
      <c r="AN1102" s="26">
        <v>0</v>
      </c>
      <c r="AO1102" s="29">
        <v>1</v>
      </c>
      <c r="AP1102" s="30"/>
      <c r="AQ1102" s="26">
        <v>1</v>
      </c>
      <c r="AR1102" s="30"/>
      <c r="AS1102" s="1">
        <v>0</v>
      </c>
      <c r="AU1102" s="1"/>
      <c r="AV1102" s="1"/>
      <c r="AW1102" s="1">
        <v>1</v>
      </c>
      <c r="AX1102" s="1">
        <v>1</v>
      </c>
      <c r="AY1102" s="1">
        <v>1</v>
      </c>
      <c r="BA1102" s="1">
        <v>1</v>
      </c>
      <c r="BH1102" s="1">
        <v>1</v>
      </c>
      <c r="BJ1102" s="1">
        <v>1</v>
      </c>
      <c r="BK1102" s="1">
        <v>1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>
        <v>0</v>
      </c>
    </row>
    <row r="1103" spans="1:75" ht="15.75" customHeight="1" x14ac:dyDescent="0.3">
      <c r="A1103" s="2">
        <v>1092.0999999999999</v>
      </c>
      <c r="B1103" s="2">
        <v>1</v>
      </c>
      <c r="C1103" s="2" t="s">
        <v>1392</v>
      </c>
      <c r="D1103" s="1">
        <v>13</v>
      </c>
      <c r="E1103" s="2" t="str">
        <f t="shared" si="1140"/>
        <v>13_Myliobatiformes</v>
      </c>
      <c r="F1103" s="2" t="s">
        <v>2338</v>
      </c>
      <c r="G1103" s="2" t="s">
        <v>2644</v>
      </c>
      <c r="H1103" s="2" t="s">
        <v>2645</v>
      </c>
      <c r="I1103" s="2" t="s">
        <v>1045</v>
      </c>
      <c r="J1103" s="2" t="s">
        <v>2653</v>
      </c>
      <c r="K1103" s="19" t="str">
        <f t="shared" si="1006"/>
        <v>Urobatis marmoratus</v>
      </c>
      <c r="L1103" s="20">
        <f>VLOOKUP($K1103,GlobSheetPaste!$H$3:$P$1269,2,FALSE)</f>
        <v>44646</v>
      </c>
      <c r="M1103" s="20">
        <f>VLOOKUP($K1103,GlobSheetPaste!$H$3:$P$1269,3,FALSE)</f>
        <v>124436599</v>
      </c>
      <c r="N1103" s="20" t="str">
        <f>VLOOKUP($K1103,GlobSheetPaste!$H$3:$P$1269,4,FALSE)</f>
        <v>published</v>
      </c>
      <c r="O1103" s="20" t="str">
        <f>VLOOKUP($K1103,GlobSheetPaste!$H$3:$P$1269,5,FALSE)</f>
        <v>DD</v>
      </c>
      <c r="P1103" s="20">
        <f>VLOOKUP($K1103,GlobSheetPaste!$H$3:$P$1269,6,FALSE)</f>
        <v>2004</v>
      </c>
      <c r="Q1103" s="20" t="str">
        <f>VLOOKUP($K1103,GlobSheetPaste!$H$3:$P$1269,7,FALSE)</f>
        <v>DD</v>
      </c>
      <c r="R1103" s="20" t="str">
        <f>VLOOKUP($K1103,GlobSheetPaste!$H$3:$P$1269,8,FALSE)</f>
        <v>NA</v>
      </c>
      <c r="S1103" s="20" t="str">
        <f t="shared" si="1223"/>
        <v>NoChange</v>
      </c>
      <c r="T1103" s="20" t="b">
        <f t="shared" si="1141"/>
        <v>0</v>
      </c>
      <c r="U1103" s="22">
        <f>VLOOKUP($K1103,GlobSheetPaste!$H$3:$P$1269,9,FALSE)</f>
        <v>43891</v>
      </c>
      <c r="V1103" s="19" t="s">
        <v>267</v>
      </c>
      <c r="W1103" s="19" t="s">
        <v>267</v>
      </c>
      <c r="X1103" s="2" t="b">
        <f t="shared" ref="X1103:Y1103" si="1229">ISNUMBER(V1103)</f>
        <v>0</v>
      </c>
      <c r="Y1103" s="2" t="b">
        <f t="shared" si="1229"/>
        <v>0</v>
      </c>
      <c r="Z1103" s="2" t="e">
        <v>#N/A</v>
      </c>
      <c r="AB1103" s="2" t="s">
        <v>83</v>
      </c>
      <c r="AC1103" s="24" t="str">
        <f ca="1">IFERROR(__xludf.DUMMYFUNCTION("SPLIT(AB1103,""_"")"),"Coastal")</f>
        <v>Coastal</v>
      </c>
      <c r="AD1103" s="24"/>
      <c r="AE1103" s="24">
        <f>VLOOKUP(J1103,rangearea210527!$B$2:$C$1159,2,TRUE)</f>
        <v>18213.468089999998</v>
      </c>
      <c r="AF1103" s="26" t="s">
        <v>118</v>
      </c>
      <c r="AG1103" s="26">
        <v>38.5</v>
      </c>
      <c r="AH1103" s="52" t="s">
        <v>2355</v>
      </c>
      <c r="AI1103" s="26" t="s">
        <v>85</v>
      </c>
      <c r="AJ1103" s="1" t="s">
        <v>2342</v>
      </c>
      <c r="AK1103" s="27"/>
      <c r="AL1103" s="26"/>
      <c r="AM1103" s="26">
        <v>0</v>
      </c>
      <c r="AN1103" s="26">
        <v>0</v>
      </c>
      <c r="AO1103" s="29">
        <v>0</v>
      </c>
      <c r="AP1103" s="30"/>
      <c r="AQ1103" s="30"/>
      <c r="AR1103" s="30"/>
      <c r="AS1103" s="1">
        <v>0</v>
      </c>
      <c r="AU1103" s="1"/>
      <c r="AV1103" s="1"/>
      <c r="AW1103" s="1">
        <v>1</v>
      </c>
      <c r="AX1103" s="1" t="s">
        <v>1571</v>
      </c>
      <c r="AY1103" s="1">
        <v>1</v>
      </c>
      <c r="BA1103" s="1">
        <v>1</v>
      </c>
      <c r="BG1103" s="1">
        <v>1</v>
      </c>
      <c r="BH1103" s="1">
        <v>1</v>
      </c>
      <c r="BI1103" s="1"/>
      <c r="BJ1103" s="1">
        <v>1</v>
      </c>
      <c r="BK1103" s="1">
        <v>1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>
        <v>0</v>
      </c>
    </row>
    <row r="1104" spans="1:75" ht="15.75" customHeight="1" x14ac:dyDescent="0.3">
      <c r="A1104" s="2">
        <v>1093</v>
      </c>
      <c r="B1104" s="2">
        <v>1</v>
      </c>
      <c r="C1104" s="2" t="s">
        <v>1392</v>
      </c>
      <c r="D1104" s="1">
        <v>13</v>
      </c>
      <c r="E1104" s="2" t="str">
        <f t="shared" si="1140"/>
        <v>13_Myliobatiformes</v>
      </c>
      <c r="F1104" s="2" t="s">
        <v>2338</v>
      </c>
      <c r="G1104" s="2" t="s">
        <v>2644</v>
      </c>
      <c r="H1104" s="2" t="s">
        <v>2645</v>
      </c>
      <c r="I1104" s="2" t="s">
        <v>2654</v>
      </c>
      <c r="J1104" s="2" t="s">
        <v>2655</v>
      </c>
      <c r="K1104" s="19" t="str">
        <f t="shared" si="1006"/>
        <v>Urobatis pardalis</v>
      </c>
      <c r="L1104" s="20">
        <f>VLOOKUP($K1104,GlobSheetPaste!$H$3:$P$1269,2,FALSE)</f>
        <v>144162359</v>
      </c>
      <c r="M1104" s="20">
        <f>VLOOKUP($K1104,GlobSheetPaste!$H$3:$P$1269,3,FALSE)</f>
        <v>144162621</v>
      </c>
      <c r="N1104" s="20" t="str">
        <f>VLOOKUP($K1104,GlobSheetPaste!$H$3:$P$1269,4,FALSE)</f>
        <v>published</v>
      </c>
      <c r="O1104" s="20" t="str">
        <f>VLOOKUP($K1104,GlobSheetPaste!$H$3:$P$1269,5,FALSE)</f>
        <v>NE</v>
      </c>
      <c r="P1104" s="20" t="str">
        <f>VLOOKUP($K1104,GlobSheetPaste!$H$3:$P$1269,6,FALSE)</f>
        <v>NA</v>
      </c>
      <c r="Q1104" s="20" t="str">
        <f>VLOOKUP($K1104,GlobSheetPaste!$H$3:$P$1269,7,FALSE)</f>
        <v>LC</v>
      </c>
      <c r="R1104" s="20" t="str">
        <f>VLOOKUP($K1104,GlobSheetPaste!$H$3:$P$1269,8,FALSE)</f>
        <v>NA</v>
      </c>
      <c r="S1104" s="1" t="s">
        <v>117</v>
      </c>
      <c r="T1104" s="20" t="b">
        <f t="shared" si="1141"/>
        <v>0</v>
      </c>
      <c r="U1104" s="22">
        <f>VLOOKUP($K1104,GlobSheetPaste!$H$3:$P$1269,9,FALSE)</f>
        <v>43891</v>
      </c>
      <c r="V1104" s="19">
        <v>0</v>
      </c>
      <c r="W1104" s="19">
        <v>53</v>
      </c>
      <c r="X1104" s="2" t="b">
        <f t="shared" ref="X1104:Y1104" si="1230">ISNUMBER(V1104)</f>
        <v>1</v>
      </c>
      <c r="Y1104" s="2" t="b">
        <f t="shared" si="1230"/>
        <v>1</v>
      </c>
      <c r="Z1104" s="2" t="s">
        <v>89</v>
      </c>
      <c r="AB1104" s="2" t="s">
        <v>83</v>
      </c>
      <c r="AC1104" s="24" t="str">
        <f ca="1">IFERROR(__xludf.DUMMYFUNCTION("SPLIT(AB1104,""_"")"),"Coastal")</f>
        <v>Coastal</v>
      </c>
      <c r="AD1104" s="24"/>
      <c r="AE1104" s="24">
        <f>VLOOKUP(J1104,rangearea210527!$B$2:$C$1159,2,TRUE)</f>
        <v>2146.3126980000002</v>
      </c>
      <c r="AF1104" s="26" t="s">
        <v>118</v>
      </c>
      <c r="AG1104" s="26">
        <v>38</v>
      </c>
      <c r="AH1104" s="52" t="s">
        <v>2355</v>
      </c>
      <c r="AI1104" s="26" t="s">
        <v>85</v>
      </c>
      <c r="AJ1104" s="1" t="s">
        <v>2342</v>
      </c>
      <c r="AK1104" s="27"/>
      <c r="AL1104" s="26"/>
      <c r="AM1104" s="26">
        <v>0</v>
      </c>
      <c r="AN1104" s="26">
        <v>0</v>
      </c>
      <c r="AO1104" s="29">
        <v>0</v>
      </c>
      <c r="AP1104" s="30"/>
      <c r="AQ1104" s="30"/>
      <c r="AR1104" s="30"/>
      <c r="AS1104" s="1">
        <v>0</v>
      </c>
      <c r="AU1104" s="1"/>
      <c r="AV1104" s="1"/>
      <c r="AW1104" s="1">
        <v>1</v>
      </c>
      <c r="AX1104" s="1">
        <v>1</v>
      </c>
      <c r="AY1104" s="1">
        <v>1</v>
      </c>
      <c r="BA1104" s="1">
        <v>1</v>
      </c>
      <c r="BH1104" s="1">
        <v>1</v>
      </c>
      <c r="BJ1104" s="1">
        <v>1</v>
      </c>
      <c r="BK1104" s="1">
        <v>1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>
        <v>0</v>
      </c>
    </row>
    <row r="1105" spans="1:75" ht="15.75" customHeight="1" x14ac:dyDescent="0.3">
      <c r="A1105" s="2">
        <v>1094</v>
      </c>
      <c r="B1105" s="2">
        <v>1</v>
      </c>
      <c r="C1105" s="2" t="s">
        <v>1392</v>
      </c>
      <c r="D1105" s="1">
        <v>13</v>
      </c>
      <c r="E1105" s="2" t="str">
        <f t="shared" si="1140"/>
        <v>13_Myliobatiformes</v>
      </c>
      <c r="F1105" s="2" t="s">
        <v>2338</v>
      </c>
      <c r="G1105" s="2" t="s">
        <v>2644</v>
      </c>
      <c r="H1105" s="2" t="s">
        <v>2645</v>
      </c>
      <c r="I1105" s="2" t="s">
        <v>2656</v>
      </c>
      <c r="J1105" s="2" t="s">
        <v>2657</v>
      </c>
      <c r="K1105" s="19" t="str">
        <f t="shared" si="1006"/>
        <v>Urobatis tumbesensis</v>
      </c>
      <c r="L1105" s="20">
        <f>VLOOKUP($K1105,GlobSheetPaste!$H$3:$P$1269,2,FALSE)</f>
        <v>63135</v>
      </c>
      <c r="M1105" s="20">
        <f>VLOOKUP($K1105,GlobSheetPaste!$H$3:$P$1269,3,FALSE)</f>
        <v>124462289</v>
      </c>
      <c r="N1105" s="20" t="str">
        <f>VLOOKUP($K1105,GlobSheetPaste!$H$3:$P$1269,4,FALSE)</f>
        <v>published</v>
      </c>
      <c r="O1105" s="20" t="str">
        <f>VLOOKUP($K1105,GlobSheetPaste!$H$3:$P$1269,5,FALSE)</f>
        <v>DD</v>
      </c>
      <c r="P1105" s="20">
        <f>VLOOKUP($K1105,GlobSheetPaste!$H$3:$P$1269,6,FALSE)</f>
        <v>2007</v>
      </c>
      <c r="Q1105" s="20" t="str">
        <f>VLOOKUP($K1105,GlobSheetPaste!$H$3:$P$1269,7,FALSE)</f>
        <v>VU</v>
      </c>
      <c r="R1105" s="20" t="str">
        <f>VLOOKUP($K1105,GlobSheetPaste!$H$3:$P$1269,8,FALSE)</f>
        <v>A2cd</v>
      </c>
      <c r="S1105" s="20" t="str">
        <f t="shared" ref="S1105:S1107" si="1231">IF(O1105=Q1105,"NoChange","non-genuine change")</f>
        <v>non-genuine change</v>
      </c>
      <c r="T1105" s="20" t="b">
        <f t="shared" si="1141"/>
        <v>0</v>
      </c>
      <c r="U1105" s="22">
        <f>VLOOKUP($K1105,GlobSheetPaste!$H$3:$P$1269,9,FALSE)</f>
        <v>43891</v>
      </c>
      <c r="V1105" s="19">
        <v>1</v>
      </c>
      <c r="W1105" s="19">
        <v>20</v>
      </c>
      <c r="X1105" s="2" t="b">
        <f t="shared" ref="X1105:Y1105" si="1232">ISNUMBER(V1105)</f>
        <v>1</v>
      </c>
      <c r="Y1105" s="2" t="b">
        <f t="shared" si="1232"/>
        <v>1</v>
      </c>
      <c r="Z1105" s="2" t="s">
        <v>89</v>
      </c>
      <c r="AB1105" s="2" t="s">
        <v>83</v>
      </c>
      <c r="AC1105" s="24" t="str">
        <f ca="1">IFERROR(__xludf.DUMMYFUNCTION("SPLIT(AB1105,""_"")"),"Coastal")</f>
        <v>Coastal</v>
      </c>
      <c r="AD1105" s="24"/>
      <c r="AE1105" s="24">
        <f>VLOOKUP(J1105,rangearea210527!$B$2:$C$1159,2,TRUE)</f>
        <v>17710.94614</v>
      </c>
      <c r="AF1105" s="26" t="s">
        <v>118</v>
      </c>
      <c r="AG1105" s="26">
        <v>41</v>
      </c>
      <c r="AH1105" s="52" t="s">
        <v>2355</v>
      </c>
      <c r="AI1105" s="26" t="s">
        <v>85</v>
      </c>
      <c r="AJ1105" s="1" t="s">
        <v>2342</v>
      </c>
      <c r="AK1105" s="27"/>
      <c r="AL1105" s="26">
        <v>5</v>
      </c>
      <c r="AM1105" s="26">
        <v>0</v>
      </c>
      <c r="AN1105" s="26">
        <v>0</v>
      </c>
      <c r="AO1105" s="29">
        <v>0</v>
      </c>
      <c r="AP1105" s="30"/>
      <c r="AQ1105" s="30"/>
      <c r="AR1105" s="30"/>
      <c r="AS1105" s="1">
        <v>0</v>
      </c>
      <c r="AU1105" s="1"/>
      <c r="AV1105" s="1"/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B1105" s="1">
        <v>1</v>
      </c>
      <c r="BH1105" s="1">
        <v>1</v>
      </c>
      <c r="BI1105" s="1">
        <v>1</v>
      </c>
      <c r="BJ1105" s="1">
        <v>1</v>
      </c>
      <c r="BK1105" s="1">
        <v>1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>
        <v>0</v>
      </c>
    </row>
    <row r="1106" spans="1:75" ht="15.75" customHeight="1" x14ac:dyDescent="0.3">
      <c r="A1106" s="2">
        <v>1095</v>
      </c>
      <c r="B1106" s="2">
        <v>1</v>
      </c>
      <c r="C1106" s="2" t="s">
        <v>1392</v>
      </c>
      <c r="D1106" s="1">
        <v>13</v>
      </c>
      <c r="E1106" s="2" t="str">
        <f t="shared" si="1140"/>
        <v>13_Myliobatiformes</v>
      </c>
      <c r="F1106" s="2" t="s">
        <v>2338</v>
      </c>
      <c r="G1106" s="2" t="s">
        <v>2644</v>
      </c>
      <c r="H1106" s="2" t="s">
        <v>2658</v>
      </c>
      <c r="I1106" s="2" t="s">
        <v>2659</v>
      </c>
      <c r="J1106" s="2" t="s">
        <v>2660</v>
      </c>
      <c r="K1106" s="19" t="str">
        <f t="shared" si="1006"/>
        <v>Urotrygon aspidura</v>
      </c>
      <c r="L1106" s="20">
        <f>VLOOKUP($K1106,GlobSheetPaste!$H$3:$P$1269,2,FALSE)</f>
        <v>161689</v>
      </c>
      <c r="M1106" s="20">
        <f>VLOOKUP($K1106,GlobSheetPaste!$H$3:$P$1269,3,FALSE)</f>
        <v>124528276</v>
      </c>
      <c r="N1106" s="20" t="str">
        <f>VLOOKUP($K1106,GlobSheetPaste!$H$3:$P$1269,4,FALSE)</f>
        <v>published</v>
      </c>
      <c r="O1106" s="20" t="str">
        <f>VLOOKUP($K1106,GlobSheetPaste!$H$3:$P$1269,5,FALSE)</f>
        <v>DD</v>
      </c>
      <c r="P1106" s="20">
        <f>VLOOKUP($K1106,GlobSheetPaste!$H$3:$P$1269,6,FALSE)</f>
        <v>2008</v>
      </c>
      <c r="Q1106" s="20" t="str">
        <f>VLOOKUP($K1106,GlobSheetPaste!$H$3:$P$1269,7,FALSE)</f>
        <v>NT</v>
      </c>
      <c r="R1106" s="20" t="str">
        <f>VLOOKUP($K1106,GlobSheetPaste!$H$3:$P$1269,8,FALSE)</f>
        <v>A2d</v>
      </c>
      <c r="S1106" s="20" t="str">
        <f t="shared" si="1231"/>
        <v>non-genuine change</v>
      </c>
      <c r="T1106" s="20" t="b">
        <f t="shared" si="1141"/>
        <v>0</v>
      </c>
      <c r="U1106" s="22">
        <f>VLOOKUP($K1106,GlobSheetPaste!$H$3:$P$1269,9,FALSE)</f>
        <v>43891</v>
      </c>
      <c r="V1106" s="19">
        <v>5</v>
      </c>
      <c r="W1106" s="19">
        <v>100</v>
      </c>
      <c r="X1106" s="2" t="b">
        <f t="shared" ref="X1106:Y1106" si="1233">ISNUMBER(V1106)</f>
        <v>1</v>
      </c>
      <c r="Y1106" s="2" t="b">
        <f t="shared" si="1233"/>
        <v>1</v>
      </c>
      <c r="Z1106" s="2" t="s">
        <v>89</v>
      </c>
      <c r="AB1106" s="2" t="s">
        <v>83</v>
      </c>
      <c r="AC1106" s="24" t="str">
        <f ca="1">IFERROR(__xludf.DUMMYFUNCTION("SPLIT(AB1106,""_"")"),"Coastal")</f>
        <v>Coastal</v>
      </c>
      <c r="AD1106" s="24"/>
      <c r="AE1106" s="24">
        <f>VLOOKUP(J1106,rangearea210527!$B$2:$C$1159,2,TRUE)</f>
        <v>74504.209279999995</v>
      </c>
      <c r="AF1106" s="26" t="s">
        <v>118</v>
      </c>
      <c r="AG1106" s="26">
        <v>42</v>
      </c>
      <c r="AH1106" s="52" t="s">
        <v>2355</v>
      </c>
      <c r="AI1106" s="26" t="s">
        <v>85</v>
      </c>
      <c r="AJ1106" s="1" t="s">
        <v>2342</v>
      </c>
      <c r="AK1106" s="27"/>
      <c r="AL1106" s="26">
        <v>4.9000000000000004</v>
      </c>
      <c r="AM1106" s="26">
        <v>0</v>
      </c>
      <c r="AN1106" s="26">
        <v>0</v>
      </c>
      <c r="AO1106" s="29">
        <v>0</v>
      </c>
      <c r="AP1106" s="30"/>
      <c r="AQ1106" s="26">
        <v>1</v>
      </c>
      <c r="AR1106" s="30"/>
      <c r="AS1106" s="1">
        <v>0</v>
      </c>
      <c r="AU1106" s="1"/>
      <c r="AV1106" s="1"/>
      <c r="AW1106" s="1">
        <v>1</v>
      </c>
      <c r="AX1106" s="1">
        <v>1</v>
      </c>
      <c r="AY1106" s="1">
        <v>1</v>
      </c>
      <c r="BA1106" s="1">
        <v>1</v>
      </c>
      <c r="BH1106" s="1">
        <v>1</v>
      </c>
      <c r="BJ1106" s="1">
        <v>1</v>
      </c>
      <c r="BK1106" s="1">
        <v>1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>
        <v>0</v>
      </c>
    </row>
    <row r="1107" spans="1:75" ht="15.75" customHeight="1" x14ac:dyDescent="0.3">
      <c r="A1107" s="2">
        <v>1096</v>
      </c>
      <c r="B1107" s="2">
        <v>1</v>
      </c>
      <c r="C1107" s="2" t="s">
        <v>1392</v>
      </c>
      <c r="D1107" s="1">
        <v>13</v>
      </c>
      <c r="E1107" s="2" t="str">
        <f t="shared" si="1140"/>
        <v>13_Myliobatiformes</v>
      </c>
      <c r="F1107" s="2" t="s">
        <v>2338</v>
      </c>
      <c r="G1107" s="2" t="s">
        <v>2644</v>
      </c>
      <c r="H1107" s="2" t="s">
        <v>2658</v>
      </c>
      <c r="I1107" s="2" t="s">
        <v>1100</v>
      </c>
      <c r="J1107" s="2" t="s">
        <v>2661</v>
      </c>
      <c r="K1107" s="19" t="str">
        <f t="shared" si="1006"/>
        <v>Urotrygon chilensis</v>
      </c>
      <c r="L1107" s="20">
        <f>VLOOKUP($K1107,GlobSheetPaste!$H$3:$P$1269,2,FALSE)</f>
        <v>44647</v>
      </c>
      <c r="M1107" s="20">
        <f>VLOOKUP($K1107,GlobSheetPaste!$H$3:$P$1269,3,FALSE)</f>
        <v>124436667</v>
      </c>
      <c r="N1107" s="20" t="str">
        <f>VLOOKUP($K1107,GlobSheetPaste!$H$3:$P$1269,4,FALSE)</f>
        <v>published</v>
      </c>
      <c r="O1107" s="20" t="str">
        <f>VLOOKUP($K1107,GlobSheetPaste!$H$3:$P$1269,5,FALSE)</f>
        <v>DD</v>
      </c>
      <c r="P1107" s="20">
        <f>VLOOKUP($K1107,GlobSheetPaste!$H$3:$P$1269,6,FALSE)</f>
        <v>2004</v>
      </c>
      <c r="Q1107" s="20" t="str">
        <f>VLOOKUP($K1107,GlobSheetPaste!$H$3:$P$1269,7,FALSE)</f>
        <v>NT</v>
      </c>
      <c r="R1107" s="20" t="str">
        <f>VLOOKUP($K1107,GlobSheetPaste!$H$3:$P$1269,8,FALSE)</f>
        <v>A2d</v>
      </c>
      <c r="S1107" s="20" t="str">
        <f t="shared" si="1231"/>
        <v>non-genuine change</v>
      </c>
      <c r="T1107" s="20" t="b">
        <f t="shared" si="1141"/>
        <v>0</v>
      </c>
      <c r="U1107" s="22">
        <f>VLOOKUP($K1107,GlobSheetPaste!$H$3:$P$1269,9,FALSE)</f>
        <v>43891</v>
      </c>
      <c r="V1107" s="19">
        <v>1</v>
      </c>
      <c r="W1107" s="19">
        <v>60</v>
      </c>
      <c r="X1107" s="2" t="b">
        <f t="shared" ref="X1107:Y1107" si="1234">ISNUMBER(V1107)</f>
        <v>1</v>
      </c>
      <c r="Y1107" s="2" t="b">
        <f t="shared" si="1234"/>
        <v>1</v>
      </c>
      <c r="Z1107" s="2" t="s">
        <v>89</v>
      </c>
      <c r="AB1107" s="2" t="s">
        <v>83</v>
      </c>
      <c r="AC1107" s="24" t="str">
        <f ca="1">IFERROR(__xludf.DUMMYFUNCTION("SPLIT(AB1107,""_"")"),"Coastal")</f>
        <v>Coastal</v>
      </c>
      <c r="AD1107" s="24"/>
      <c r="AE1107" s="24">
        <f>VLOOKUP(J1107,rangearea210527!$B$2:$C$1159,2,TRUE)</f>
        <v>100960.8668</v>
      </c>
      <c r="AF1107" s="26" t="s">
        <v>118</v>
      </c>
      <c r="AG1107" s="31">
        <v>43</v>
      </c>
      <c r="AH1107" s="52" t="s">
        <v>2355</v>
      </c>
      <c r="AI1107" s="26" t="s">
        <v>85</v>
      </c>
      <c r="AJ1107" s="1" t="s">
        <v>2342</v>
      </c>
      <c r="AK1107" s="32"/>
      <c r="AL1107" s="31">
        <v>6.7</v>
      </c>
      <c r="AM1107" s="26">
        <v>0</v>
      </c>
      <c r="AN1107" s="26">
        <v>0</v>
      </c>
      <c r="AO1107" s="29">
        <v>1</v>
      </c>
      <c r="AP1107" s="30"/>
      <c r="AQ1107" s="26">
        <v>1</v>
      </c>
      <c r="AR1107" s="30"/>
      <c r="AS1107" s="1">
        <v>0</v>
      </c>
      <c r="AU1107" s="1"/>
      <c r="AV1107" s="1"/>
      <c r="AW1107" s="1">
        <v>1</v>
      </c>
      <c r="AX1107" s="1">
        <v>1</v>
      </c>
      <c r="AY1107" s="1">
        <v>1</v>
      </c>
      <c r="BA1107" s="1">
        <v>1</v>
      </c>
      <c r="BH1107" s="1">
        <v>1</v>
      </c>
      <c r="BJ1107" s="1">
        <v>1</v>
      </c>
      <c r="BK1107" s="1">
        <v>1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>
        <v>0</v>
      </c>
    </row>
    <row r="1108" spans="1:75" ht="15.75" customHeight="1" x14ac:dyDescent="0.3">
      <c r="A1108" s="2">
        <v>1097</v>
      </c>
      <c r="B1108" s="2">
        <v>1</v>
      </c>
      <c r="C1108" s="2" t="s">
        <v>1392</v>
      </c>
      <c r="D1108" s="1">
        <v>13</v>
      </c>
      <c r="E1108" s="2" t="str">
        <f t="shared" si="1140"/>
        <v>13_Myliobatiformes</v>
      </c>
      <c r="F1108" s="2" t="s">
        <v>2338</v>
      </c>
      <c r="G1108" s="2" t="s">
        <v>2644</v>
      </c>
      <c r="H1108" s="2" t="s">
        <v>2658</v>
      </c>
      <c r="I1108" s="2" t="s">
        <v>2662</v>
      </c>
      <c r="J1108" s="2" t="s">
        <v>2663</v>
      </c>
      <c r="K1108" s="19" t="str">
        <f t="shared" si="1006"/>
        <v>Urotrygon cimar</v>
      </c>
      <c r="L1108" s="20">
        <f>VLOOKUP($K1108,GlobSheetPaste!$H$3:$P$1269,2,FALSE)</f>
        <v>144162654</v>
      </c>
      <c r="M1108" s="20">
        <f>VLOOKUP($K1108,GlobSheetPaste!$H$3:$P$1269,3,FALSE)</f>
        <v>169992506</v>
      </c>
      <c r="N1108" s="20" t="str">
        <f>VLOOKUP($K1108,GlobSheetPaste!$H$3:$P$1269,4,FALSE)</f>
        <v>published</v>
      </c>
      <c r="O1108" s="20" t="str">
        <f>VLOOKUP($K1108,GlobSheetPaste!$H$3:$P$1269,5,FALSE)</f>
        <v>NE</v>
      </c>
      <c r="P1108" s="20" t="str">
        <f>VLOOKUP($K1108,GlobSheetPaste!$H$3:$P$1269,6,FALSE)</f>
        <v>NA</v>
      </c>
      <c r="Q1108" s="20" t="str">
        <f>VLOOKUP($K1108,GlobSheetPaste!$H$3:$P$1269,7,FALSE)</f>
        <v>NT</v>
      </c>
      <c r="R1108" s="20" t="str">
        <f>VLOOKUP($K1108,GlobSheetPaste!$H$3:$P$1269,8,FALSE)</f>
        <v>A2d</v>
      </c>
      <c r="S1108" s="1" t="s">
        <v>117</v>
      </c>
      <c r="T1108" s="20" t="b">
        <f t="shared" si="1141"/>
        <v>0</v>
      </c>
      <c r="U1108" s="22">
        <f>VLOOKUP($K1108,GlobSheetPaste!$H$3:$P$1269,9,FALSE)</f>
        <v>43891</v>
      </c>
      <c r="V1108" s="19">
        <v>0</v>
      </c>
      <c r="W1108" s="19">
        <v>85</v>
      </c>
      <c r="X1108" s="2" t="b">
        <f t="shared" ref="X1108:Y1108" si="1235">ISNUMBER(V1108)</f>
        <v>1</v>
      </c>
      <c r="Y1108" s="2" t="b">
        <f t="shared" si="1235"/>
        <v>1</v>
      </c>
      <c r="Z1108" s="2" t="s">
        <v>89</v>
      </c>
      <c r="AB1108" s="2" t="s">
        <v>83</v>
      </c>
      <c r="AC1108" s="24" t="str">
        <f ca="1">IFERROR(__xludf.DUMMYFUNCTION("SPLIT(AB1108,""_"")"),"Coastal")</f>
        <v>Coastal</v>
      </c>
      <c r="AD1108" s="24"/>
      <c r="AE1108" s="24">
        <f>VLOOKUP(J1108,rangearea210527!$B$2:$C$1159,2,TRUE)</f>
        <v>43785.642019999999</v>
      </c>
      <c r="AF1108" s="26" t="s">
        <v>118</v>
      </c>
      <c r="AG1108" s="26">
        <v>38</v>
      </c>
      <c r="AH1108" s="52" t="s">
        <v>2355</v>
      </c>
      <c r="AI1108" s="26" t="s">
        <v>85</v>
      </c>
      <c r="AJ1108" s="1" t="s">
        <v>2342</v>
      </c>
      <c r="AK1108" s="27"/>
      <c r="AL1108" s="26">
        <v>5</v>
      </c>
      <c r="AM1108" s="26">
        <v>0</v>
      </c>
      <c r="AN1108" s="26">
        <v>0</v>
      </c>
      <c r="AO1108" s="29">
        <v>0</v>
      </c>
      <c r="AP1108" s="30"/>
      <c r="AQ1108" s="26">
        <v>1</v>
      </c>
      <c r="AR1108" s="30"/>
      <c r="AS1108" s="1">
        <v>0</v>
      </c>
      <c r="AU1108" s="1"/>
      <c r="AV1108" s="1"/>
      <c r="AW1108" s="1">
        <v>1</v>
      </c>
      <c r="AX1108" s="1">
        <v>1</v>
      </c>
      <c r="AY1108" s="1">
        <v>1</v>
      </c>
      <c r="BA1108" s="1">
        <v>1</v>
      </c>
      <c r="BH1108" s="1">
        <v>1</v>
      </c>
      <c r="BJ1108" s="1">
        <v>1</v>
      </c>
      <c r="BK1108" s="1">
        <v>1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>
        <v>0</v>
      </c>
    </row>
    <row r="1109" spans="1:75" ht="15.75" customHeight="1" x14ac:dyDescent="0.3">
      <c r="A1109" s="2">
        <v>1098</v>
      </c>
      <c r="B1109" s="2">
        <v>1</v>
      </c>
      <c r="C1109" s="2" t="s">
        <v>1392</v>
      </c>
      <c r="D1109" s="1">
        <v>13</v>
      </c>
      <c r="E1109" s="2" t="str">
        <f t="shared" si="1140"/>
        <v>13_Myliobatiformes</v>
      </c>
      <c r="F1109" s="2" t="s">
        <v>2338</v>
      </c>
      <c r="G1109" s="2" t="s">
        <v>2644</v>
      </c>
      <c r="H1109" s="2" t="s">
        <v>2658</v>
      </c>
      <c r="I1109" s="2" t="s">
        <v>2664</v>
      </c>
      <c r="J1109" s="2" t="s">
        <v>2665</v>
      </c>
      <c r="K1109" s="19" t="str">
        <f t="shared" si="1006"/>
        <v>Urotrygon microphthalmum</v>
      </c>
      <c r="L1109" s="20">
        <f>VLOOKUP($K1109,GlobSheetPaste!$H$3:$P$1269,2,FALSE)</f>
        <v>44598</v>
      </c>
      <c r="M1109" s="20">
        <f>VLOOKUP($K1109,GlobSheetPaste!$H$3:$P$1269,3,FALSE)</f>
        <v>2998129</v>
      </c>
      <c r="N1109" s="20" t="str">
        <f>VLOOKUP($K1109,GlobSheetPaste!$H$3:$P$1269,4,FALSE)</f>
        <v>published</v>
      </c>
      <c r="O1109" s="20" t="str">
        <f>VLOOKUP($K1109,GlobSheetPaste!$H$3:$P$1269,5,FALSE)</f>
        <v>LC</v>
      </c>
      <c r="P1109" s="20">
        <f>VLOOKUP($K1109,GlobSheetPaste!$H$3:$P$1269,6,FALSE)</f>
        <v>2004</v>
      </c>
      <c r="Q1109" s="20" t="str">
        <f>VLOOKUP($K1109,GlobSheetPaste!$H$3:$P$1269,7,FALSE)</f>
        <v>CR</v>
      </c>
      <c r="R1109" s="20" t="str">
        <f>VLOOKUP($K1109,GlobSheetPaste!$H$3:$P$1269,8,FALSE)</f>
        <v>A2d</v>
      </c>
      <c r="S1109" s="20" t="str">
        <f t="shared" ref="S1109:S1119" si="1236">IF(O1109=Q1109,"NoChange","non-genuine change")</f>
        <v>non-genuine change</v>
      </c>
      <c r="T1109" s="20" t="b">
        <f t="shared" si="1141"/>
        <v>0</v>
      </c>
      <c r="U1109" s="22">
        <f>VLOOKUP($K1109,GlobSheetPaste!$H$3:$P$1269,9,FALSE)</f>
        <v>43891</v>
      </c>
      <c r="V1109" s="19">
        <v>8</v>
      </c>
      <c r="W1109" s="19">
        <v>54</v>
      </c>
      <c r="X1109" s="2" t="b">
        <f t="shared" ref="X1109:Y1109" si="1237">ISNUMBER(V1109)</f>
        <v>1</v>
      </c>
      <c r="Y1109" s="2" t="b">
        <f t="shared" si="1237"/>
        <v>1</v>
      </c>
      <c r="Z1109" s="2" t="s">
        <v>89</v>
      </c>
      <c r="AB1109" s="2" t="s">
        <v>83</v>
      </c>
      <c r="AC1109" s="24" t="str">
        <f ca="1">IFERROR(__xludf.DUMMYFUNCTION("SPLIT(AB1109,""_"")"),"Coastal")</f>
        <v>Coastal</v>
      </c>
      <c r="AD1109" s="24"/>
      <c r="AE1109" s="24">
        <f>VLOOKUP(J1109,rangearea210527!$B$2:$C$1159,2,TRUE)</f>
        <v>230298.92879999999</v>
      </c>
      <c r="AF1109" s="26"/>
      <c r="AG1109" s="26">
        <v>30</v>
      </c>
      <c r="AH1109" s="52" t="s">
        <v>2355</v>
      </c>
      <c r="AI1109" s="26" t="s">
        <v>85</v>
      </c>
      <c r="AJ1109" s="1" t="s">
        <v>2342</v>
      </c>
      <c r="AK1109" s="27"/>
      <c r="AL1109" s="26">
        <v>3.1</v>
      </c>
      <c r="AM1109" s="26">
        <v>0</v>
      </c>
      <c r="AN1109" s="26">
        <v>0</v>
      </c>
      <c r="AO1109" s="29">
        <v>0</v>
      </c>
      <c r="AP1109" s="30"/>
      <c r="AQ1109" s="30"/>
      <c r="AR1109" s="30"/>
      <c r="AS1109" s="1">
        <v>0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B1109" s="1">
        <v>1</v>
      </c>
      <c r="BJ1109" s="1">
        <v>1</v>
      </c>
      <c r="BK1109" s="1">
        <v>1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>
        <v>0</v>
      </c>
    </row>
    <row r="1110" spans="1:75" ht="15.75" customHeight="1" x14ac:dyDescent="0.3">
      <c r="A1110" s="2">
        <v>1099</v>
      </c>
      <c r="B1110" s="2">
        <v>1</v>
      </c>
      <c r="C1110" s="2" t="s">
        <v>1392</v>
      </c>
      <c r="D1110" s="1">
        <v>13</v>
      </c>
      <c r="E1110" s="2" t="str">
        <f t="shared" si="1140"/>
        <v>13_Myliobatiformes</v>
      </c>
      <c r="F1110" s="2" t="s">
        <v>2338</v>
      </c>
      <c r="G1110" s="2" t="s">
        <v>2644</v>
      </c>
      <c r="H1110" s="2" t="s">
        <v>2658</v>
      </c>
      <c r="I1110" s="2" t="s">
        <v>2666</v>
      </c>
      <c r="J1110" s="2" t="s">
        <v>2667</v>
      </c>
      <c r="K1110" s="19" t="str">
        <f t="shared" si="1006"/>
        <v>Urotrygon munda</v>
      </c>
      <c r="L1110" s="20">
        <f>VLOOKUP($K1110,GlobSheetPaste!$H$3:$P$1269,2,FALSE)</f>
        <v>161730</v>
      </c>
      <c r="M1110" s="20">
        <f>VLOOKUP($K1110,GlobSheetPaste!$H$3:$P$1269,3,FALSE)</f>
        <v>124534743</v>
      </c>
      <c r="N1110" s="20" t="str">
        <f>VLOOKUP($K1110,GlobSheetPaste!$H$3:$P$1269,4,FALSE)</f>
        <v>published</v>
      </c>
      <c r="O1110" s="20" t="str">
        <f>VLOOKUP($K1110,GlobSheetPaste!$H$3:$P$1269,5,FALSE)</f>
        <v>DD</v>
      </c>
      <c r="P1110" s="20">
        <f>VLOOKUP($K1110,GlobSheetPaste!$H$3:$P$1269,6,FALSE)</f>
        <v>2007</v>
      </c>
      <c r="Q1110" s="20" t="str">
        <f>VLOOKUP($K1110,GlobSheetPaste!$H$3:$P$1269,7,FALSE)</f>
        <v>NT</v>
      </c>
      <c r="R1110" s="20" t="str">
        <f>VLOOKUP($K1110,GlobSheetPaste!$H$3:$P$1269,8,FALSE)</f>
        <v>A2d</v>
      </c>
      <c r="S1110" s="20" t="str">
        <f t="shared" si="1236"/>
        <v>non-genuine change</v>
      </c>
      <c r="T1110" s="20" t="b">
        <f t="shared" si="1141"/>
        <v>0</v>
      </c>
      <c r="U1110" s="22">
        <f>VLOOKUP($K1110,GlobSheetPaste!$H$3:$P$1269,9,FALSE)</f>
        <v>43891</v>
      </c>
      <c r="V1110" s="19">
        <v>1</v>
      </c>
      <c r="W1110" s="19">
        <v>51</v>
      </c>
      <c r="X1110" s="2" t="b">
        <f t="shared" ref="X1110:Y1110" si="1238">ISNUMBER(V1110)</f>
        <v>1</v>
      </c>
      <c r="Y1110" s="2" t="b">
        <f t="shared" si="1238"/>
        <v>1</v>
      </c>
      <c r="Z1110" s="2" t="s">
        <v>89</v>
      </c>
      <c r="AB1110" s="2" t="s">
        <v>83</v>
      </c>
      <c r="AC1110" s="24" t="str">
        <f ca="1">IFERROR(__xludf.DUMMYFUNCTION("SPLIT(AB1110,""_"")"),"Coastal")</f>
        <v>Coastal</v>
      </c>
      <c r="AD1110" s="24"/>
      <c r="AE1110" s="24">
        <f>VLOOKUP(J1110,rangearea210527!$B$2:$C$1159,2,TRUE)</f>
        <v>37153.33988</v>
      </c>
      <c r="AF1110" s="26" t="s">
        <v>118</v>
      </c>
      <c r="AG1110" s="26">
        <v>25</v>
      </c>
      <c r="AH1110" s="52" t="s">
        <v>2355</v>
      </c>
      <c r="AI1110" s="26" t="s">
        <v>85</v>
      </c>
      <c r="AJ1110" s="1" t="s">
        <v>2342</v>
      </c>
      <c r="AK1110" s="27"/>
      <c r="AL1110" s="26">
        <v>5</v>
      </c>
      <c r="AM1110" s="26">
        <v>0</v>
      </c>
      <c r="AN1110" s="26">
        <v>0</v>
      </c>
      <c r="AO1110" s="29">
        <v>0</v>
      </c>
      <c r="AP1110" s="30"/>
      <c r="AQ1110" s="26">
        <v>1</v>
      </c>
      <c r="AR1110" s="30"/>
      <c r="AS1110" s="1">
        <v>0</v>
      </c>
      <c r="AU1110" s="1"/>
      <c r="AV1110" s="1"/>
      <c r="AW1110" s="1">
        <v>1</v>
      </c>
      <c r="AX1110" s="1">
        <v>1</v>
      </c>
      <c r="AY1110" s="1">
        <v>1</v>
      </c>
      <c r="BA1110" s="1">
        <v>1</v>
      </c>
      <c r="BH1110" s="1">
        <v>1</v>
      </c>
      <c r="BJ1110" s="1">
        <v>1</v>
      </c>
      <c r="BK1110" s="1">
        <v>1</v>
      </c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>
        <v>0</v>
      </c>
    </row>
    <row r="1111" spans="1:75" ht="15.75" customHeight="1" x14ac:dyDescent="0.3">
      <c r="A1111" s="2">
        <v>1100</v>
      </c>
      <c r="B1111" s="2">
        <v>1</v>
      </c>
      <c r="C1111" s="2" t="s">
        <v>1392</v>
      </c>
      <c r="D1111" s="1">
        <v>13</v>
      </c>
      <c r="E1111" s="2" t="str">
        <f t="shared" si="1140"/>
        <v>13_Myliobatiformes</v>
      </c>
      <c r="F1111" s="2" t="s">
        <v>2338</v>
      </c>
      <c r="G1111" s="2" t="s">
        <v>2644</v>
      </c>
      <c r="H1111" s="2" t="s">
        <v>2658</v>
      </c>
      <c r="I1111" s="2" t="s">
        <v>2581</v>
      </c>
      <c r="J1111" s="2" t="s">
        <v>2668</v>
      </c>
      <c r="K1111" s="19" t="str">
        <f t="shared" si="1006"/>
        <v>Urotrygon nana</v>
      </c>
      <c r="L1111" s="20">
        <f>VLOOKUP($K1111,GlobSheetPaste!$H$3:$P$1269,2,FALSE)</f>
        <v>161747</v>
      </c>
      <c r="M1111" s="20">
        <f>VLOOKUP($K1111,GlobSheetPaste!$H$3:$P$1269,3,FALSE)</f>
        <v>124537770</v>
      </c>
      <c r="N1111" s="20" t="str">
        <f>VLOOKUP($K1111,GlobSheetPaste!$H$3:$P$1269,4,FALSE)</f>
        <v>published</v>
      </c>
      <c r="O1111" s="20" t="str">
        <f>VLOOKUP($K1111,GlobSheetPaste!$H$3:$P$1269,5,FALSE)</f>
        <v>DD</v>
      </c>
      <c r="P1111" s="20">
        <f>VLOOKUP($K1111,GlobSheetPaste!$H$3:$P$1269,6,FALSE)</f>
        <v>2008</v>
      </c>
      <c r="Q1111" s="20" t="str">
        <f>VLOOKUP($K1111,GlobSheetPaste!$H$3:$P$1269,7,FALSE)</f>
        <v>NT</v>
      </c>
      <c r="R1111" s="20" t="str">
        <f>VLOOKUP($K1111,GlobSheetPaste!$H$3:$P$1269,8,FALSE)</f>
        <v>A2cd</v>
      </c>
      <c r="S1111" s="20" t="str">
        <f t="shared" si="1236"/>
        <v>non-genuine change</v>
      </c>
      <c r="T1111" s="20" t="b">
        <f t="shared" si="1141"/>
        <v>0</v>
      </c>
      <c r="U1111" s="22">
        <f>VLOOKUP($K1111,GlobSheetPaste!$H$3:$P$1269,9,FALSE)</f>
        <v>43891</v>
      </c>
      <c r="V1111" s="19">
        <v>2</v>
      </c>
      <c r="W1111" s="19">
        <v>15</v>
      </c>
      <c r="X1111" s="2" t="b">
        <f t="shared" ref="X1111:Y1111" si="1239">ISNUMBER(V1111)</f>
        <v>1</v>
      </c>
      <c r="Y1111" s="2" t="b">
        <f t="shared" si="1239"/>
        <v>1</v>
      </c>
      <c r="Z1111" s="2" t="s">
        <v>89</v>
      </c>
      <c r="AB1111" s="2" t="s">
        <v>83</v>
      </c>
      <c r="AC1111" s="24" t="str">
        <f ca="1">IFERROR(__xludf.DUMMYFUNCTION("SPLIT(AB1111,""_"")"),"Coastal")</f>
        <v>Coastal</v>
      </c>
      <c r="AD1111" s="24"/>
      <c r="AE1111" s="24">
        <f>VLOOKUP(J1111,rangearea210527!$B$2:$C$1159,2,TRUE)</f>
        <v>8786.2323159999996</v>
      </c>
      <c r="AF1111" s="26" t="s">
        <v>118</v>
      </c>
      <c r="AG1111" s="26">
        <v>26</v>
      </c>
      <c r="AH1111" s="52" t="s">
        <v>2355</v>
      </c>
      <c r="AI1111" s="26" t="s">
        <v>85</v>
      </c>
      <c r="AJ1111" s="1" t="s">
        <v>2342</v>
      </c>
      <c r="AK1111" s="27"/>
      <c r="AL1111" s="26">
        <v>5</v>
      </c>
      <c r="AM1111" s="26">
        <v>0</v>
      </c>
      <c r="AN1111" s="26">
        <v>0</v>
      </c>
      <c r="AO1111" s="29">
        <v>0</v>
      </c>
      <c r="AP1111" s="30"/>
      <c r="AQ1111" s="26">
        <v>1</v>
      </c>
      <c r="AR1111" s="30"/>
      <c r="AS1111" s="1">
        <v>0</v>
      </c>
      <c r="AU1111" s="1"/>
      <c r="AV1111" s="1"/>
      <c r="AW1111" s="1">
        <v>1</v>
      </c>
      <c r="AX1111" s="1">
        <v>1</v>
      </c>
      <c r="AY1111" s="1">
        <v>1</v>
      </c>
      <c r="BA1111" s="1">
        <v>1</v>
      </c>
      <c r="BH1111" s="1">
        <v>1</v>
      </c>
      <c r="BJ1111" s="1">
        <v>1</v>
      </c>
      <c r="BK1111" s="1">
        <v>1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>
        <v>0</v>
      </c>
    </row>
    <row r="1112" spans="1:75" ht="15.75" customHeight="1" x14ac:dyDescent="0.3">
      <c r="A1112" s="2">
        <v>1101</v>
      </c>
      <c r="B1112" s="2">
        <v>1</v>
      </c>
      <c r="C1112" s="2" t="s">
        <v>1392</v>
      </c>
      <c r="D1112" s="1">
        <v>13</v>
      </c>
      <c r="E1112" s="2" t="str">
        <f t="shared" si="1140"/>
        <v>13_Myliobatiformes</v>
      </c>
      <c r="F1112" s="2" t="s">
        <v>2338</v>
      </c>
      <c r="G1112" s="2" t="s">
        <v>2644</v>
      </c>
      <c r="H1112" s="2" t="s">
        <v>2658</v>
      </c>
      <c r="I1112" s="2" t="s">
        <v>2669</v>
      </c>
      <c r="J1112" s="2" t="s">
        <v>2670</v>
      </c>
      <c r="K1112" s="19" t="str">
        <f t="shared" si="1006"/>
        <v>Urotrygon reticulata</v>
      </c>
      <c r="L1112" s="20">
        <f>VLOOKUP($K1112,GlobSheetPaste!$H$3:$P$1269,2,FALSE)</f>
        <v>161541</v>
      </c>
      <c r="M1112" s="20">
        <f>VLOOKUP($K1112,GlobSheetPaste!$H$3:$P$1269,3,FALSE)</f>
        <v>124503331</v>
      </c>
      <c r="N1112" s="20" t="str">
        <f>VLOOKUP($K1112,GlobSheetPaste!$H$3:$P$1269,4,FALSE)</f>
        <v>published</v>
      </c>
      <c r="O1112" s="20" t="str">
        <f>VLOOKUP($K1112,GlobSheetPaste!$H$3:$P$1269,5,FALSE)</f>
        <v>VU</v>
      </c>
      <c r="P1112" s="20">
        <f>VLOOKUP($K1112,GlobSheetPaste!$H$3:$P$1269,6,FALSE)</f>
        <v>2008</v>
      </c>
      <c r="Q1112" s="20" t="str">
        <f>VLOOKUP($K1112,GlobSheetPaste!$H$3:$P$1269,7,FALSE)</f>
        <v>CR</v>
      </c>
      <c r="R1112" s="20" t="str">
        <f>VLOOKUP($K1112,GlobSheetPaste!$H$3:$P$1269,8,FALSE)</f>
        <v>A2d</v>
      </c>
      <c r="S1112" s="20" t="str">
        <f t="shared" si="1236"/>
        <v>non-genuine change</v>
      </c>
      <c r="T1112" s="20" t="b">
        <f t="shared" si="1141"/>
        <v>0</v>
      </c>
      <c r="U1112" s="22">
        <f>VLOOKUP($K1112,GlobSheetPaste!$H$3:$P$1269,9,FALSE)</f>
        <v>43891</v>
      </c>
      <c r="V1112" s="19">
        <v>2</v>
      </c>
      <c r="W1112" s="19">
        <v>17</v>
      </c>
      <c r="X1112" s="2" t="b">
        <f t="shared" ref="X1112:Y1112" si="1240">ISNUMBER(V1112)</f>
        <v>1</v>
      </c>
      <c r="Y1112" s="2" t="b">
        <f t="shared" si="1240"/>
        <v>1</v>
      </c>
      <c r="Z1112" s="2" t="s">
        <v>89</v>
      </c>
      <c r="AB1112" s="2" t="s">
        <v>83</v>
      </c>
      <c r="AC1112" s="24" t="str">
        <f ca="1">IFERROR(__xludf.DUMMYFUNCTION("SPLIT(AB1112,""_"")"),"Coastal")</f>
        <v>Coastal</v>
      </c>
      <c r="AD1112" s="24"/>
      <c r="AE1112" s="24">
        <f>VLOOKUP(J1112,rangearea210527!$B$2:$C$1159,2,TRUE)</f>
        <v>3922.1901210000001</v>
      </c>
      <c r="AF1112" s="26" t="s">
        <v>118</v>
      </c>
      <c r="AG1112" s="26">
        <v>24</v>
      </c>
      <c r="AH1112" s="52" t="s">
        <v>2355</v>
      </c>
      <c r="AI1112" s="26" t="s">
        <v>85</v>
      </c>
      <c r="AJ1112" s="1" t="s">
        <v>2342</v>
      </c>
      <c r="AK1112" s="27"/>
      <c r="AL1112" s="26">
        <v>5</v>
      </c>
      <c r="AM1112" s="26">
        <v>0</v>
      </c>
      <c r="AN1112" s="26">
        <v>0</v>
      </c>
      <c r="AO1112" s="29">
        <v>0</v>
      </c>
      <c r="AP1112" s="30"/>
      <c r="AQ1112" s="30"/>
      <c r="AR1112" s="30"/>
      <c r="AS1112" s="1">
        <v>0</v>
      </c>
      <c r="AU1112" s="1"/>
      <c r="AV1112" s="1"/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B1112" s="1">
        <v>1</v>
      </c>
      <c r="BH1112" s="1">
        <v>1</v>
      </c>
      <c r="BI1112" s="1">
        <v>1</v>
      </c>
      <c r="BJ1112" s="1">
        <v>1</v>
      </c>
      <c r="BK1112" s="1">
        <v>1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>
        <v>0</v>
      </c>
    </row>
    <row r="1113" spans="1:75" ht="15.75" customHeight="1" x14ac:dyDescent="0.3">
      <c r="A1113" s="2">
        <v>1102</v>
      </c>
      <c r="B1113" s="2">
        <v>1</v>
      </c>
      <c r="C1113" s="2" t="s">
        <v>1392</v>
      </c>
      <c r="D1113" s="1">
        <v>13</v>
      </c>
      <c r="E1113" s="2" t="str">
        <f t="shared" si="1140"/>
        <v>13_Myliobatiformes</v>
      </c>
      <c r="F1113" s="2" t="s">
        <v>2338</v>
      </c>
      <c r="G1113" s="2" t="s">
        <v>2644</v>
      </c>
      <c r="H1113" s="2" t="s">
        <v>2658</v>
      </c>
      <c r="I1113" s="2" t="s">
        <v>2671</v>
      </c>
      <c r="J1113" s="2" t="s">
        <v>2672</v>
      </c>
      <c r="K1113" s="19" t="str">
        <f t="shared" si="1006"/>
        <v>Urotrygon rogersi</v>
      </c>
      <c r="L1113" s="20">
        <f>VLOOKUP($K1113,GlobSheetPaste!$H$3:$P$1269,2,FALSE)</f>
        <v>161335</v>
      </c>
      <c r="M1113" s="20">
        <f>VLOOKUP($K1113,GlobSheetPaste!$H$3:$P$1269,3,FALSE)</f>
        <v>124467453</v>
      </c>
      <c r="N1113" s="20" t="str">
        <f>VLOOKUP($K1113,GlobSheetPaste!$H$3:$P$1269,4,FALSE)</f>
        <v>published</v>
      </c>
      <c r="O1113" s="20" t="str">
        <f>VLOOKUP($K1113,GlobSheetPaste!$H$3:$P$1269,5,FALSE)</f>
        <v>DD</v>
      </c>
      <c r="P1113" s="20">
        <f>VLOOKUP($K1113,GlobSheetPaste!$H$3:$P$1269,6,FALSE)</f>
        <v>2008</v>
      </c>
      <c r="Q1113" s="20" t="str">
        <f>VLOOKUP($K1113,GlobSheetPaste!$H$3:$P$1269,7,FALSE)</f>
        <v>NT</v>
      </c>
      <c r="R1113" s="20" t="str">
        <f>VLOOKUP($K1113,GlobSheetPaste!$H$3:$P$1269,8,FALSE)</f>
        <v>A2d</v>
      </c>
      <c r="S1113" s="20" t="str">
        <f t="shared" si="1236"/>
        <v>non-genuine change</v>
      </c>
      <c r="T1113" s="20" t="b">
        <f t="shared" si="1141"/>
        <v>0</v>
      </c>
      <c r="U1113" s="22">
        <f>VLOOKUP($K1113,GlobSheetPaste!$H$3:$P$1269,9,FALSE)</f>
        <v>43891</v>
      </c>
      <c r="V1113" s="19">
        <v>2</v>
      </c>
      <c r="W1113" s="19">
        <v>30</v>
      </c>
      <c r="X1113" s="2" t="b">
        <f t="shared" ref="X1113:Y1113" si="1241">ISNUMBER(V1113)</f>
        <v>1</v>
      </c>
      <c r="Y1113" s="2" t="b">
        <f t="shared" si="1241"/>
        <v>1</v>
      </c>
      <c r="Z1113" s="2" t="s">
        <v>89</v>
      </c>
      <c r="AB1113" s="2" t="s">
        <v>83</v>
      </c>
      <c r="AC1113" s="24" t="str">
        <f ca="1">IFERROR(__xludf.DUMMYFUNCTION("SPLIT(AB1113,""_"")"),"Coastal")</f>
        <v>Coastal</v>
      </c>
      <c r="AD1113" s="24"/>
      <c r="AE1113" s="24">
        <f>VLOOKUP(J1113,rangearea210527!$B$2:$C$1159,2,TRUE)</f>
        <v>39080.499600000003</v>
      </c>
      <c r="AF1113" s="26" t="s">
        <v>118</v>
      </c>
      <c r="AG1113" s="26">
        <v>46</v>
      </c>
      <c r="AH1113" s="52" t="s">
        <v>2355</v>
      </c>
      <c r="AI1113" s="26" t="s">
        <v>85</v>
      </c>
      <c r="AJ1113" s="1" t="s">
        <v>2342</v>
      </c>
      <c r="AK1113" s="27"/>
      <c r="AL1113" s="26">
        <v>4.5</v>
      </c>
      <c r="AM1113" s="26">
        <v>0</v>
      </c>
      <c r="AN1113" s="26">
        <v>0</v>
      </c>
      <c r="AO1113" s="29">
        <v>0</v>
      </c>
      <c r="AP1113" s="30"/>
      <c r="AQ1113" s="26">
        <v>1</v>
      </c>
      <c r="AR1113" s="30"/>
      <c r="AS1113" s="1">
        <v>0</v>
      </c>
      <c r="AU1113" s="1"/>
      <c r="AV1113" s="1"/>
      <c r="AW1113" s="1">
        <v>1</v>
      </c>
      <c r="AX1113" s="1">
        <v>1</v>
      </c>
      <c r="AY1113" s="1">
        <v>1</v>
      </c>
      <c r="BA1113" s="1">
        <v>1</v>
      </c>
      <c r="BH1113" s="1">
        <v>1</v>
      </c>
      <c r="BJ1113" s="1">
        <v>1</v>
      </c>
      <c r="BK1113" s="1">
        <v>1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>
        <v>0</v>
      </c>
    </row>
    <row r="1114" spans="1:75" ht="15.75" customHeight="1" x14ac:dyDescent="0.3">
      <c r="A1114" s="2">
        <v>1103</v>
      </c>
      <c r="B1114" s="2">
        <v>1</v>
      </c>
      <c r="C1114" s="2" t="s">
        <v>1392</v>
      </c>
      <c r="D1114" s="1">
        <v>13</v>
      </c>
      <c r="E1114" s="2" t="str">
        <f t="shared" si="1140"/>
        <v>13_Myliobatiformes</v>
      </c>
      <c r="F1114" s="2" t="s">
        <v>2338</v>
      </c>
      <c r="G1114" s="2" t="s">
        <v>2644</v>
      </c>
      <c r="H1114" s="2" t="s">
        <v>2658</v>
      </c>
      <c r="I1114" s="2" t="s">
        <v>2673</v>
      </c>
      <c r="J1114" s="2" t="s">
        <v>2674</v>
      </c>
      <c r="K1114" s="19" t="str">
        <f t="shared" si="1006"/>
        <v>Urotrygon simulatrix</v>
      </c>
      <c r="L1114" s="20">
        <f>VLOOKUP($K1114,GlobSheetPaste!$H$3:$P$1269,2,FALSE)</f>
        <v>161394</v>
      </c>
      <c r="M1114" s="20">
        <f>VLOOKUP($K1114,GlobSheetPaste!$H$3:$P$1269,3,FALSE)</f>
        <v>124476746</v>
      </c>
      <c r="N1114" s="20" t="str">
        <f>VLOOKUP($K1114,GlobSheetPaste!$H$3:$P$1269,4,FALSE)</f>
        <v>published</v>
      </c>
      <c r="O1114" s="20" t="str">
        <f>VLOOKUP($K1114,GlobSheetPaste!$H$3:$P$1269,5,FALSE)</f>
        <v>VU</v>
      </c>
      <c r="P1114" s="20">
        <f>VLOOKUP($K1114,GlobSheetPaste!$H$3:$P$1269,6,FALSE)</f>
        <v>2008</v>
      </c>
      <c r="Q1114" s="20" t="str">
        <f>VLOOKUP($K1114,GlobSheetPaste!$H$3:$P$1269,7,FALSE)</f>
        <v>VU</v>
      </c>
      <c r="R1114" s="20" t="str">
        <f>VLOOKUP($K1114,GlobSheetPaste!$H$3:$P$1269,8,FALSE)</f>
        <v>A2d</v>
      </c>
      <c r="S1114" s="20" t="str">
        <f t="shared" si="1236"/>
        <v>NoChange</v>
      </c>
      <c r="T1114" s="20" t="b">
        <f t="shared" si="1141"/>
        <v>0</v>
      </c>
      <c r="U1114" s="22">
        <f>VLOOKUP($K1114,GlobSheetPaste!$H$3:$P$1269,9,FALSE)</f>
        <v>43891</v>
      </c>
      <c r="V1114" s="19">
        <v>2</v>
      </c>
      <c r="W1114" s="19">
        <v>15</v>
      </c>
      <c r="X1114" s="2" t="b">
        <f t="shared" ref="X1114:Y1114" si="1242">ISNUMBER(V1114)</f>
        <v>1</v>
      </c>
      <c r="Y1114" s="2" t="b">
        <f t="shared" si="1242"/>
        <v>1</v>
      </c>
      <c r="Z1114" s="2" t="s">
        <v>89</v>
      </c>
      <c r="AB1114" s="2" t="s">
        <v>83</v>
      </c>
      <c r="AC1114" s="24" t="str">
        <f ca="1">IFERROR(__xludf.DUMMYFUNCTION("SPLIT(AB1114,""_"")"),"Coastal")</f>
        <v>Coastal</v>
      </c>
      <c r="AD1114" s="24"/>
      <c r="AE1114" s="24">
        <f>VLOOKUP(J1114,rangearea210527!$B$2:$C$1159,2,TRUE)</f>
        <v>1431.0869560000001</v>
      </c>
      <c r="AF1114" s="26" t="s">
        <v>118</v>
      </c>
      <c r="AG1114" s="26">
        <v>27</v>
      </c>
      <c r="AH1114" s="52" t="s">
        <v>2355</v>
      </c>
      <c r="AI1114" s="26" t="s">
        <v>85</v>
      </c>
      <c r="AJ1114" s="1" t="s">
        <v>2342</v>
      </c>
      <c r="AK1114" s="27"/>
      <c r="AL1114" s="26">
        <v>5</v>
      </c>
      <c r="AM1114" s="26">
        <v>0</v>
      </c>
      <c r="AN1114" s="26">
        <v>0</v>
      </c>
      <c r="AO1114" s="29">
        <v>0</v>
      </c>
      <c r="AP1114" s="30"/>
      <c r="AQ1114" s="26">
        <v>1</v>
      </c>
      <c r="AR1114" s="30"/>
      <c r="AS1114" s="1">
        <v>0</v>
      </c>
      <c r="AU1114" s="1"/>
      <c r="AV1114" s="1"/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B1114" s="1">
        <v>1</v>
      </c>
      <c r="BH1114" s="1">
        <v>1</v>
      </c>
      <c r="BI1114" s="1">
        <v>1</v>
      </c>
      <c r="BJ1114" s="1">
        <v>1</v>
      </c>
      <c r="BK1114" s="1">
        <v>1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>
        <v>0</v>
      </c>
    </row>
    <row r="1115" spans="1:75" ht="15.75" customHeight="1" x14ac:dyDescent="0.3">
      <c r="A1115" s="2">
        <v>1104</v>
      </c>
      <c r="B1115" s="2">
        <v>1</v>
      </c>
      <c r="C1115" s="2" t="s">
        <v>1392</v>
      </c>
      <c r="D1115" s="1">
        <v>13</v>
      </c>
      <c r="E1115" s="2" t="str">
        <f t="shared" si="1140"/>
        <v>13_Myliobatiformes</v>
      </c>
      <c r="F1115" s="2" t="s">
        <v>2338</v>
      </c>
      <c r="G1115" s="2" t="s">
        <v>2644</v>
      </c>
      <c r="H1115" s="2" t="s">
        <v>2658</v>
      </c>
      <c r="I1115" s="2" t="s">
        <v>2675</v>
      </c>
      <c r="J1115" s="2" t="s">
        <v>2676</v>
      </c>
      <c r="K1115" s="19" t="str">
        <f t="shared" si="1006"/>
        <v>Urotrygon venezuelae</v>
      </c>
      <c r="L1115" s="20">
        <f>VLOOKUP($K1115,GlobSheetPaste!$H$3:$P$1269,2,FALSE)</f>
        <v>63156</v>
      </c>
      <c r="M1115" s="20">
        <f>VLOOKUP($K1115,GlobSheetPaste!$H$3:$P$1269,3,FALSE)</f>
        <v>124463656</v>
      </c>
      <c r="N1115" s="20" t="str">
        <f>VLOOKUP($K1115,GlobSheetPaste!$H$3:$P$1269,4,FALSE)</f>
        <v>published</v>
      </c>
      <c r="O1115" s="20" t="str">
        <f>VLOOKUP($K1115,GlobSheetPaste!$H$3:$P$1269,5,FALSE)</f>
        <v>NT</v>
      </c>
      <c r="P1115" s="20">
        <f>VLOOKUP($K1115,GlobSheetPaste!$H$3:$P$1269,6,FALSE)</f>
        <v>2007</v>
      </c>
      <c r="Q1115" s="20" t="str">
        <f>VLOOKUP($K1115,GlobSheetPaste!$H$3:$P$1269,7,FALSE)</f>
        <v>EN</v>
      </c>
      <c r="R1115" s="20" t="str">
        <f>VLOOKUP($K1115,GlobSheetPaste!$H$3:$P$1269,8,FALSE)</f>
        <v>A2d</v>
      </c>
      <c r="S1115" s="20" t="str">
        <f t="shared" si="1236"/>
        <v>non-genuine change</v>
      </c>
      <c r="T1115" s="20" t="b">
        <f t="shared" si="1141"/>
        <v>0</v>
      </c>
      <c r="U1115" s="22">
        <f>VLOOKUP($K1115,GlobSheetPaste!$H$3:$P$1269,9,FALSE)</f>
        <v>43891</v>
      </c>
      <c r="V1115" s="19">
        <v>5</v>
      </c>
      <c r="W1115" s="19">
        <v>10</v>
      </c>
      <c r="X1115" s="2" t="b">
        <f t="shared" ref="X1115:Y1115" si="1243">ISNUMBER(V1115)</f>
        <v>1</v>
      </c>
      <c r="Y1115" s="2" t="b">
        <f t="shared" si="1243"/>
        <v>1</v>
      </c>
      <c r="Z1115" s="2" t="s">
        <v>89</v>
      </c>
      <c r="AB1115" s="2" t="s">
        <v>83</v>
      </c>
      <c r="AC1115" s="24" t="str">
        <f ca="1">IFERROR(__xludf.DUMMYFUNCTION("SPLIT(AB1115,""_"")"),"Coastal")</f>
        <v>Coastal</v>
      </c>
      <c r="AD1115" s="24"/>
      <c r="AE1115" s="24">
        <f>VLOOKUP(J1115,rangearea210527!$B$2:$C$1159,2,TRUE)</f>
        <v>1236.5589520000001</v>
      </c>
      <c r="AF1115" s="26" t="s">
        <v>118</v>
      </c>
      <c r="AG1115" s="26">
        <v>36</v>
      </c>
      <c r="AH1115" s="52" t="s">
        <v>2355</v>
      </c>
      <c r="AI1115" s="26" t="s">
        <v>85</v>
      </c>
      <c r="AJ1115" s="1" t="s">
        <v>2342</v>
      </c>
      <c r="AK1115" s="27"/>
      <c r="AL1115" s="26">
        <v>3.1</v>
      </c>
      <c r="AM1115" s="26">
        <v>0</v>
      </c>
      <c r="AN1115" s="26">
        <v>0</v>
      </c>
      <c r="AO1115" s="29">
        <v>0</v>
      </c>
      <c r="AP1115" s="30"/>
      <c r="AQ1115" s="30"/>
      <c r="AR1115" s="30"/>
      <c r="AS1115" s="1">
        <v>0</v>
      </c>
      <c r="AU1115" s="1" t="s">
        <v>377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B1115" s="1">
        <v>1</v>
      </c>
      <c r="BH1115" s="1">
        <v>1</v>
      </c>
      <c r="BI1115" s="1">
        <v>1</v>
      </c>
      <c r="BJ1115" s="1">
        <v>1</v>
      </c>
      <c r="BK1115" s="1">
        <v>1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>
        <v>0</v>
      </c>
    </row>
    <row r="1116" spans="1:75" ht="15.75" customHeight="1" x14ac:dyDescent="0.3">
      <c r="A1116" s="2">
        <v>1105</v>
      </c>
      <c r="B1116" s="2">
        <v>1</v>
      </c>
      <c r="C1116" s="2" t="s">
        <v>1392</v>
      </c>
      <c r="D1116" s="1">
        <v>13</v>
      </c>
      <c r="E1116" s="2" t="str">
        <f t="shared" si="1140"/>
        <v>13_Myliobatiformes</v>
      </c>
      <c r="F1116" s="2" t="s">
        <v>2338</v>
      </c>
      <c r="G1116" s="2" t="s">
        <v>2677</v>
      </c>
      <c r="H1116" s="2" t="s">
        <v>2678</v>
      </c>
      <c r="I1116" s="2" t="s">
        <v>2679</v>
      </c>
      <c r="J1116" s="2" t="s">
        <v>2680</v>
      </c>
      <c r="K1116" s="19" t="str">
        <f t="shared" si="1006"/>
        <v>Gymnura altavela</v>
      </c>
      <c r="L1116" s="20">
        <f>VLOOKUP($K1116,GlobSheetPaste!$H$3:$P$1269,2,FALSE)</f>
        <v>63153</v>
      </c>
      <c r="M1116" s="20">
        <f>VLOOKUP($K1116,GlobSheetPaste!$H$3:$P$1269,3,FALSE)</f>
        <v>3123409</v>
      </c>
      <c r="N1116" s="20" t="str">
        <f>VLOOKUP($K1116,GlobSheetPaste!$H$3:$P$1269,4,FALSE)</f>
        <v>published</v>
      </c>
      <c r="O1116" s="20" t="str">
        <f>VLOOKUP($K1116,GlobSheetPaste!$H$3:$P$1269,5,FALSE)</f>
        <v>VU</v>
      </c>
      <c r="P1116" s="20">
        <f>VLOOKUP($K1116,GlobSheetPaste!$H$3:$P$1269,6,FALSE)</f>
        <v>2007</v>
      </c>
      <c r="Q1116" s="20" t="str">
        <f>VLOOKUP($K1116,GlobSheetPaste!$H$3:$P$1269,7,FALSE)</f>
        <v>EN</v>
      </c>
      <c r="R1116" s="20" t="str">
        <f>VLOOKUP($K1116,GlobSheetPaste!$H$3:$P$1269,8,FALSE)</f>
        <v>A2d</v>
      </c>
      <c r="S1116" s="20" t="str">
        <f t="shared" si="1236"/>
        <v>non-genuine change</v>
      </c>
      <c r="T1116" s="20" t="b">
        <f t="shared" si="1141"/>
        <v>0</v>
      </c>
      <c r="U1116" s="22">
        <f>VLOOKUP($K1116,GlobSheetPaste!$H$3:$P$1269,9,FALSE)</f>
        <v>44197</v>
      </c>
      <c r="V1116" s="19">
        <v>0</v>
      </c>
      <c r="W1116" s="19">
        <v>150</v>
      </c>
      <c r="X1116" s="2" t="b">
        <f t="shared" ref="X1116:Y1116" si="1244">ISNUMBER(V1116)</f>
        <v>1</v>
      </c>
      <c r="Y1116" s="2" t="b">
        <f t="shared" si="1244"/>
        <v>1</v>
      </c>
      <c r="Z1116" s="2" t="s">
        <v>2046</v>
      </c>
      <c r="AB1116" s="2" t="s">
        <v>83</v>
      </c>
      <c r="AC1116" s="24" t="str">
        <f ca="1">IFERROR(__xludf.DUMMYFUNCTION("SPLIT(AB1116,""_"")"),"Coastal")</f>
        <v>Coastal</v>
      </c>
      <c r="AD1116" s="24"/>
      <c r="AE1116" s="24">
        <f>VLOOKUP(J1116,rangearea210527!$B$2:$C$1159,2,TRUE)</f>
        <v>1684272.6569999999</v>
      </c>
      <c r="AF1116" s="26"/>
      <c r="AG1116" s="26">
        <v>220</v>
      </c>
      <c r="AH1116" s="52" t="s">
        <v>2355</v>
      </c>
      <c r="AI1116" s="47" t="s">
        <v>91</v>
      </c>
      <c r="AJ1116" s="1" t="s">
        <v>2350</v>
      </c>
      <c r="AK1116" s="27"/>
      <c r="AL1116" s="26">
        <v>11</v>
      </c>
      <c r="AM1116" s="26">
        <v>0</v>
      </c>
      <c r="AN1116" s="26">
        <v>0</v>
      </c>
      <c r="AO1116" s="29">
        <v>0</v>
      </c>
      <c r="AP1116" s="30"/>
      <c r="AQ1116" s="30"/>
      <c r="AR1116" s="30"/>
      <c r="AS1116" s="1">
        <v>0</v>
      </c>
      <c r="AT1116" s="1">
        <v>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B1116" s="1">
        <v>1</v>
      </c>
      <c r="BJ1116" s="1">
        <v>1</v>
      </c>
      <c r="BK1116" s="1">
        <v>1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>
        <v>0</v>
      </c>
    </row>
    <row r="1117" spans="1:75" ht="15.75" customHeight="1" x14ac:dyDescent="0.3">
      <c r="A1117" s="2">
        <v>1106</v>
      </c>
      <c r="B1117" s="2">
        <v>1</v>
      </c>
      <c r="C1117" s="2" t="s">
        <v>1392</v>
      </c>
      <c r="D1117" s="1">
        <v>13</v>
      </c>
      <c r="E1117" s="2" t="str">
        <f t="shared" si="1140"/>
        <v>13_Myliobatiformes</v>
      </c>
      <c r="F1117" s="2" t="s">
        <v>2338</v>
      </c>
      <c r="G1117" s="2" t="s">
        <v>2677</v>
      </c>
      <c r="H1117" s="2" t="s">
        <v>2678</v>
      </c>
      <c r="I1117" s="2" t="s">
        <v>208</v>
      </c>
      <c r="J1117" s="2" t="s">
        <v>2681</v>
      </c>
      <c r="K1117" s="19" t="str">
        <f t="shared" si="1006"/>
        <v>Gymnura australis</v>
      </c>
      <c r="L1117" s="20">
        <f>VLOOKUP($K1117,GlobSheetPaste!$H$3:$P$1269,2,FALSE)</f>
        <v>161342</v>
      </c>
      <c r="M1117" s="20">
        <f>VLOOKUP($K1117,GlobSheetPaste!$H$3:$P$1269,3,FALSE)</f>
        <v>68624525</v>
      </c>
      <c r="N1117" s="20" t="str">
        <f>VLOOKUP($K1117,GlobSheetPaste!$H$3:$P$1269,4,FALSE)</f>
        <v>published</v>
      </c>
      <c r="O1117" s="20" t="str">
        <f>VLOOKUP($K1117,GlobSheetPaste!$H$3:$P$1269,5,FALSE)</f>
        <v>LC</v>
      </c>
      <c r="P1117" s="20">
        <f>VLOOKUP($K1117,GlobSheetPaste!$H$3:$P$1269,6,FALSE)</f>
        <v>2008</v>
      </c>
      <c r="Q1117" s="20" t="str">
        <f>VLOOKUP($K1117,GlobSheetPaste!$H$3:$P$1269,7,FALSE)</f>
        <v>LC</v>
      </c>
      <c r="R1117" s="20" t="str">
        <f>VLOOKUP($K1117,GlobSheetPaste!$H$3:$P$1269,8,FALSE)</f>
        <v>NA</v>
      </c>
      <c r="S1117" s="20" t="str">
        <f t="shared" si="1236"/>
        <v>NoChange</v>
      </c>
      <c r="T1117" s="20" t="b">
        <f t="shared" si="1141"/>
        <v>0</v>
      </c>
      <c r="U1117" s="20">
        <f>VLOOKUP($K1117,GlobSheetPaste!$H$3:$P$1269,9,FALSE)</f>
        <v>2015</v>
      </c>
      <c r="V1117" s="19">
        <v>0</v>
      </c>
      <c r="W1117" s="19">
        <v>250</v>
      </c>
      <c r="X1117" s="2" t="b">
        <f t="shared" ref="X1117:Y1117" si="1245">ISNUMBER(V1117)</f>
        <v>1</v>
      </c>
      <c r="Y1117" s="2" t="b">
        <f t="shared" si="1245"/>
        <v>1</v>
      </c>
      <c r="Z1117" s="2" t="s">
        <v>2046</v>
      </c>
      <c r="AB1117" s="2" t="s">
        <v>83</v>
      </c>
      <c r="AC1117" s="24" t="str">
        <f ca="1">IFERROR(__xludf.DUMMYFUNCTION("SPLIT(AB1117,""_"")"),"Coastal")</f>
        <v>Coastal</v>
      </c>
      <c r="AD1117" s="24"/>
      <c r="AE1117" s="24">
        <f>VLOOKUP(J1117,rangearea210527!$B$2:$C$1159,2,TRUE)</f>
        <v>1544439.1329999999</v>
      </c>
      <c r="AF1117" s="26"/>
      <c r="AG1117" s="26">
        <v>94</v>
      </c>
      <c r="AH1117" s="52" t="s">
        <v>2355</v>
      </c>
      <c r="AI1117" s="47" t="s">
        <v>98</v>
      </c>
      <c r="AJ1117" s="1" t="s">
        <v>2345</v>
      </c>
      <c r="AK1117" s="27"/>
      <c r="AL1117" s="26"/>
      <c r="AM1117" s="26">
        <v>0</v>
      </c>
      <c r="AN1117" s="26">
        <v>0</v>
      </c>
      <c r="AO1117" s="29">
        <v>0</v>
      </c>
      <c r="AP1117" s="30"/>
      <c r="AQ1117" s="30"/>
      <c r="AR1117" s="30"/>
      <c r="AS1117" s="1">
        <v>1</v>
      </c>
      <c r="AU1117" s="1"/>
      <c r="AV1117" s="1"/>
      <c r="AW1117" s="1">
        <v>1</v>
      </c>
      <c r="AX1117" s="1">
        <v>1</v>
      </c>
      <c r="AY1117" s="1">
        <v>1</v>
      </c>
      <c r="BA1117" s="1">
        <v>1</v>
      </c>
      <c r="BJ1117" s="1">
        <v>1</v>
      </c>
      <c r="BK1117" s="1">
        <v>1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>
        <v>0</v>
      </c>
    </row>
    <row r="1118" spans="1:75" ht="15.75" customHeight="1" x14ac:dyDescent="0.3">
      <c r="A1118" s="2">
        <v>1107</v>
      </c>
      <c r="B1118" s="2">
        <v>1</v>
      </c>
      <c r="C1118" s="2" t="s">
        <v>1392</v>
      </c>
      <c r="D1118" s="1">
        <v>13</v>
      </c>
      <c r="E1118" s="2" t="str">
        <f t="shared" si="1140"/>
        <v>13_Myliobatiformes</v>
      </c>
      <c r="F1118" s="2" t="s">
        <v>2338</v>
      </c>
      <c r="G1118" s="2" t="s">
        <v>2677</v>
      </c>
      <c r="H1118" s="2" t="s">
        <v>2678</v>
      </c>
      <c r="I1118" s="2" t="s">
        <v>2682</v>
      </c>
      <c r="J1118" s="2" t="s">
        <v>2683</v>
      </c>
      <c r="K1118" s="19" t="str">
        <f t="shared" si="1006"/>
        <v>Gymnura crebripunctata</v>
      </c>
      <c r="L1118" s="20">
        <f>VLOOKUP($K1118,GlobSheetPaste!$H$3:$P$1269,2,FALSE)</f>
        <v>14134431</v>
      </c>
      <c r="M1118" s="20">
        <f>VLOOKUP($K1118,GlobSheetPaste!$H$3:$P$1269,3,FALSE)</f>
        <v>124549206</v>
      </c>
      <c r="N1118" s="20" t="str">
        <f>VLOOKUP($K1118,GlobSheetPaste!$H$3:$P$1269,4,FALSE)</f>
        <v>published</v>
      </c>
      <c r="O1118" s="20" t="str">
        <f>VLOOKUP($K1118,GlobSheetPaste!$H$3:$P$1269,5,FALSE)</f>
        <v>DD</v>
      </c>
      <c r="P1118" s="20">
        <f>VLOOKUP($K1118,GlobSheetPaste!$H$3:$P$1269,6,FALSE)</f>
        <v>2011</v>
      </c>
      <c r="Q1118" s="20" t="str">
        <f>VLOOKUP($K1118,GlobSheetPaste!$H$3:$P$1269,7,FALSE)</f>
        <v>NT</v>
      </c>
      <c r="R1118" s="20" t="str">
        <f>VLOOKUP($K1118,GlobSheetPaste!$H$3:$P$1269,8,FALSE)</f>
        <v>A2d</v>
      </c>
      <c r="S1118" s="20" t="str">
        <f t="shared" si="1236"/>
        <v>non-genuine change</v>
      </c>
      <c r="T1118" s="20" t="b">
        <f t="shared" si="1141"/>
        <v>0</v>
      </c>
      <c r="U1118" s="22">
        <f>VLOOKUP($K1118,GlobSheetPaste!$H$3:$P$1269,9,FALSE)</f>
        <v>43891</v>
      </c>
      <c r="V1118" s="19">
        <v>0</v>
      </c>
      <c r="W1118" s="19">
        <v>30</v>
      </c>
      <c r="X1118" s="2" t="b">
        <f t="shared" ref="X1118:Y1118" si="1246">ISNUMBER(V1118)</f>
        <v>1</v>
      </c>
      <c r="Y1118" s="2" t="b">
        <f t="shared" si="1246"/>
        <v>1</v>
      </c>
      <c r="Z1118" s="2" t="s">
        <v>2046</v>
      </c>
      <c r="AB1118" s="2" t="s">
        <v>83</v>
      </c>
      <c r="AC1118" s="24" t="str">
        <f ca="1">IFERROR(__xludf.DUMMYFUNCTION("SPLIT(AB1118,""_"")"),"Coastal")</f>
        <v>Coastal</v>
      </c>
      <c r="AD1118" s="24"/>
      <c r="AE1118" s="24">
        <f>VLOOKUP(J1118,rangearea210527!$B$2:$C$1159,2,TRUE)</f>
        <v>60659.72971</v>
      </c>
      <c r="AF1118" s="26" t="s">
        <v>118</v>
      </c>
      <c r="AG1118" s="26">
        <v>81</v>
      </c>
      <c r="AH1118" s="52" t="s">
        <v>2355</v>
      </c>
      <c r="AI1118" s="47" t="s">
        <v>98</v>
      </c>
      <c r="AJ1118" s="1" t="s">
        <v>2345</v>
      </c>
      <c r="AK1118" s="27"/>
      <c r="AL1118" s="26">
        <v>15</v>
      </c>
      <c r="AM1118" s="26">
        <v>0</v>
      </c>
      <c r="AN1118" s="26">
        <v>0</v>
      </c>
      <c r="AO1118" s="29">
        <v>0</v>
      </c>
      <c r="AP1118" s="30"/>
      <c r="AQ1118" s="26">
        <v>1</v>
      </c>
      <c r="AR1118" s="30"/>
      <c r="AS1118" s="1">
        <v>0</v>
      </c>
      <c r="AU1118" s="1"/>
      <c r="AV1118" s="1"/>
      <c r="AW1118" s="1">
        <v>1</v>
      </c>
      <c r="AX1118" s="1">
        <v>1</v>
      </c>
      <c r="AY1118" s="1">
        <v>1</v>
      </c>
      <c r="BA1118" s="1">
        <v>1</v>
      </c>
      <c r="BH1118" s="1">
        <v>1</v>
      </c>
      <c r="BJ1118" s="1">
        <v>1</v>
      </c>
      <c r="BK1118" s="1">
        <v>1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>
        <v>0</v>
      </c>
    </row>
    <row r="1119" spans="1:75" ht="15.75" customHeight="1" x14ac:dyDescent="0.3">
      <c r="A1119" s="2">
        <v>1108</v>
      </c>
      <c r="B1119" s="2">
        <v>1</v>
      </c>
      <c r="C1119" s="2" t="s">
        <v>1392</v>
      </c>
      <c r="D1119" s="1">
        <v>13</v>
      </c>
      <c r="E1119" s="2" t="str">
        <f t="shared" si="1140"/>
        <v>13_Myliobatiformes</v>
      </c>
      <c r="F1119" s="2" t="s">
        <v>2338</v>
      </c>
      <c r="G1119" s="2" t="s">
        <v>2677</v>
      </c>
      <c r="H1119" s="2" t="s">
        <v>2678</v>
      </c>
      <c r="I1119" s="2" t="s">
        <v>594</v>
      </c>
      <c r="J1119" s="2" t="s">
        <v>2684</v>
      </c>
      <c r="K1119" s="19" t="str">
        <f t="shared" si="1006"/>
        <v>Gymnura japonica</v>
      </c>
      <c r="L1119" s="20">
        <f>VLOOKUP($K1119,GlobSheetPaste!$H$3:$P$1269,2,FALSE)</f>
        <v>161630</v>
      </c>
      <c r="M1119" s="20">
        <f>VLOOKUP($K1119,GlobSheetPaste!$H$3:$P$1269,3,FALSE)</f>
        <v>124518082</v>
      </c>
      <c r="N1119" s="20" t="str">
        <f>VLOOKUP($K1119,GlobSheetPaste!$H$3:$P$1269,4,FALSE)</f>
        <v>published</v>
      </c>
      <c r="O1119" s="20" t="str">
        <f>VLOOKUP($K1119,GlobSheetPaste!$H$3:$P$1269,5,FALSE)</f>
        <v>DD</v>
      </c>
      <c r="P1119" s="20">
        <f>VLOOKUP($K1119,GlobSheetPaste!$H$3:$P$1269,6,FALSE)</f>
        <v>2007</v>
      </c>
      <c r="Q1119" s="20" t="str">
        <f>VLOOKUP($K1119,GlobSheetPaste!$H$3:$P$1269,7,FALSE)</f>
        <v>VU</v>
      </c>
      <c r="R1119" s="20" t="str">
        <f>VLOOKUP($K1119,GlobSheetPaste!$H$3:$P$1269,8,FALSE)</f>
        <v>A2d</v>
      </c>
      <c r="S1119" s="20" t="str">
        <f t="shared" si="1236"/>
        <v>non-genuine change</v>
      </c>
      <c r="T1119" s="20" t="b">
        <f t="shared" si="1141"/>
        <v>0</v>
      </c>
      <c r="U1119" s="22">
        <f>VLOOKUP($K1119,GlobSheetPaste!$H$3:$P$1269,9,FALSE)</f>
        <v>44197</v>
      </c>
      <c r="V1119" s="19">
        <v>0</v>
      </c>
      <c r="W1119" s="19">
        <v>27</v>
      </c>
      <c r="X1119" s="2" t="b">
        <f t="shared" ref="X1119:Y1119" si="1247">ISNUMBER(V1119)</f>
        <v>1</v>
      </c>
      <c r="Y1119" s="2" t="b">
        <f t="shared" si="1247"/>
        <v>1</v>
      </c>
      <c r="Z1119" s="2" t="s">
        <v>89</v>
      </c>
      <c r="AB1119" s="2" t="s">
        <v>83</v>
      </c>
      <c r="AC1119" s="24" t="str">
        <f ca="1">IFERROR(__xludf.DUMMYFUNCTION("SPLIT(AB1119,""_"")"),"Coastal")</f>
        <v>Coastal</v>
      </c>
      <c r="AD1119" s="24"/>
      <c r="AE1119" s="24">
        <f>VLOOKUP(J1119,rangearea210527!$B$2:$C$1159,2,TRUE)</f>
        <v>332573.48599999998</v>
      </c>
      <c r="AF1119" s="26"/>
      <c r="AG1119" s="26">
        <v>145</v>
      </c>
      <c r="AH1119" s="52" t="s">
        <v>2355</v>
      </c>
      <c r="AI1119" s="47" t="s">
        <v>98</v>
      </c>
      <c r="AJ1119" s="1" t="s">
        <v>2345</v>
      </c>
      <c r="AK1119" s="27"/>
      <c r="AL1119" s="26">
        <v>13</v>
      </c>
      <c r="AM1119" s="26">
        <v>0</v>
      </c>
      <c r="AN1119" s="26">
        <v>0</v>
      </c>
      <c r="AO1119" s="29">
        <v>0</v>
      </c>
      <c r="AP1119" s="30"/>
      <c r="AQ1119" s="30"/>
      <c r="AR1119" s="30"/>
      <c r="AS1119" s="1">
        <v>0</v>
      </c>
      <c r="AU1119" s="1"/>
      <c r="AV1119" s="1"/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B1119" s="1">
        <v>1</v>
      </c>
      <c r="BJ1119" s="1">
        <v>1</v>
      </c>
      <c r="BK1119" s="1">
        <v>1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>
        <v>0</v>
      </c>
    </row>
    <row r="1120" spans="1:75" ht="15.75" customHeight="1" x14ac:dyDescent="0.3">
      <c r="A1120" s="2">
        <v>1109</v>
      </c>
      <c r="B1120" s="2">
        <v>1</v>
      </c>
      <c r="C1120" s="2" t="s">
        <v>1392</v>
      </c>
      <c r="D1120" s="1">
        <v>13</v>
      </c>
      <c r="E1120" s="2" t="str">
        <f t="shared" si="1140"/>
        <v>13_Myliobatiformes</v>
      </c>
      <c r="F1120" s="2" t="s">
        <v>2338</v>
      </c>
      <c r="G1120" s="2" t="s">
        <v>2677</v>
      </c>
      <c r="H1120" s="2" t="s">
        <v>2678</v>
      </c>
      <c r="I1120" s="2" t="s">
        <v>2685</v>
      </c>
      <c r="J1120" s="2" t="s">
        <v>2686</v>
      </c>
      <c r="K1120" s="19" t="str">
        <f t="shared" si="1006"/>
        <v>Gymnura lessae</v>
      </c>
      <c r="L1120" s="20">
        <f>VLOOKUP($K1120,GlobSheetPaste!$H$3:$P$1269,2,FALSE)</f>
        <v>152784569</v>
      </c>
      <c r="M1120" s="20">
        <f>VLOOKUP($K1120,GlobSheetPaste!$H$3:$P$1269,3,FALSE)</f>
        <v>152784737</v>
      </c>
      <c r="N1120" s="20" t="str">
        <f>VLOOKUP($K1120,GlobSheetPaste!$H$3:$P$1269,4,FALSE)</f>
        <v>published</v>
      </c>
      <c r="O1120" s="20" t="str">
        <f>VLOOKUP($K1120,GlobSheetPaste!$H$3:$P$1269,5,FALSE)</f>
        <v>NE</v>
      </c>
      <c r="P1120" s="20" t="str">
        <f>VLOOKUP($K1120,GlobSheetPaste!$H$3:$P$1269,6,FALSE)</f>
        <v>NA</v>
      </c>
      <c r="Q1120" s="20" t="str">
        <f>VLOOKUP($K1120,GlobSheetPaste!$H$3:$P$1269,7,FALSE)</f>
        <v>LC</v>
      </c>
      <c r="R1120" s="20" t="str">
        <f>VLOOKUP($K1120,GlobSheetPaste!$H$3:$P$1269,8,FALSE)</f>
        <v>NA</v>
      </c>
      <c r="S1120" s="1" t="s">
        <v>117</v>
      </c>
      <c r="T1120" s="20" t="b">
        <f t="shared" si="1141"/>
        <v>0</v>
      </c>
      <c r="U1120" s="22">
        <f>VLOOKUP($K1120,GlobSheetPaste!$H$3:$P$1269,9,FALSE)</f>
        <v>44197</v>
      </c>
      <c r="V1120" s="23">
        <v>0</v>
      </c>
      <c r="W1120" s="23">
        <v>60</v>
      </c>
      <c r="X1120" s="2" t="b">
        <f t="shared" ref="X1120:Y1120" si="1248">ISNUMBER(V1120)</f>
        <v>1</v>
      </c>
      <c r="Y1120" s="2" t="b">
        <f t="shared" si="1248"/>
        <v>1</v>
      </c>
      <c r="Z1120" s="1" t="s">
        <v>2687</v>
      </c>
      <c r="AA1120" s="1"/>
      <c r="AB1120" s="1" t="s">
        <v>83</v>
      </c>
      <c r="AC1120" s="24" t="str">
        <f ca="1">IFERROR(__xludf.DUMMYFUNCTION("SPLIT(AB1120,""_"")"),"Coastal")</f>
        <v>Coastal</v>
      </c>
      <c r="AD1120" s="24"/>
      <c r="AE1120" s="24">
        <f>VLOOKUP(J1120,rangearea210527!$B$2:$C$1159,2,TRUE)</f>
        <v>569770.42119999998</v>
      </c>
      <c r="AF1120" s="26"/>
      <c r="AG1120" s="26">
        <v>89.9</v>
      </c>
      <c r="AH1120" s="52" t="s">
        <v>2355</v>
      </c>
      <c r="AI1120" s="47" t="s">
        <v>98</v>
      </c>
      <c r="AJ1120" s="1" t="s">
        <v>2345</v>
      </c>
      <c r="AK1120" s="27"/>
      <c r="AL1120" s="26">
        <v>7</v>
      </c>
      <c r="AM1120" s="26">
        <v>0</v>
      </c>
      <c r="AN1120" s="26">
        <v>0</v>
      </c>
      <c r="AO1120" s="29">
        <v>0</v>
      </c>
      <c r="AP1120" s="30"/>
      <c r="AQ1120" s="30"/>
      <c r="AR1120" s="30"/>
      <c r="AS1120" s="1">
        <v>0</v>
      </c>
      <c r="AU1120" s="1"/>
      <c r="AV1120" s="1">
        <v>1</v>
      </c>
      <c r="AW1120" s="1">
        <v>1</v>
      </c>
      <c r="AX1120" s="1">
        <v>1</v>
      </c>
      <c r="AY1120" s="1">
        <v>1</v>
      </c>
      <c r="BA1120" s="1">
        <v>1</v>
      </c>
      <c r="BJ1120" s="1">
        <v>1</v>
      </c>
      <c r="BK1120" s="1">
        <v>1</v>
      </c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>
        <v>0</v>
      </c>
    </row>
    <row r="1121" spans="1:75" ht="15.75" customHeight="1" x14ac:dyDescent="0.3">
      <c r="A1121" s="2">
        <v>1110</v>
      </c>
      <c r="B1121" s="2">
        <v>1</v>
      </c>
      <c r="C1121" s="2" t="s">
        <v>1392</v>
      </c>
      <c r="D1121" s="1">
        <v>13</v>
      </c>
      <c r="E1121" s="2" t="str">
        <f t="shared" si="1140"/>
        <v>13_Myliobatiformes</v>
      </c>
      <c r="F1121" s="2" t="s">
        <v>2338</v>
      </c>
      <c r="G1121" s="2" t="s">
        <v>2677</v>
      </c>
      <c r="H1121" s="2" t="s">
        <v>2678</v>
      </c>
      <c r="I1121" s="2" t="s">
        <v>1535</v>
      </c>
      <c r="J1121" s="2" t="s">
        <v>2688</v>
      </c>
      <c r="K1121" s="19" t="str">
        <f t="shared" si="1006"/>
        <v>Gymnura marmorata</v>
      </c>
      <c r="L1121" s="20">
        <f>VLOOKUP($K1121,GlobSheetPaste!$H$3:$P$1269,2,FALSE)</f>
        <v>14134429</v>
      </c>
      <c r="M1121" s="20">
        <f>VLOOKUP($K1121,GlobSheetPaste!$H$3:$P$1269,3,FALSE)</f>
        <v>124548901</v>
      </c>
      <c r="N1121" s="20" t="str">
        <f>VLOOKUP($K1121,GlobSheetPaste!$H$3:$P$1269,4,FALSE)</f>
        <v>published</v>
      </c>
      <c r="O1121" s="20" t="str">
        <f>VLOOKUP($K1121,GlobSheetPaste!$H$3:$P$1269,5,FALSE)</f>
        <v>LC</v>
      </c>
      <c r="P1121" s="20">
        <f>VLOOKUP($K1121,GlobSheetPaste!$H$3:$P$1269,6,FALSE)</f>
        <v>2011</v>
      </c>
      <c r="Q1121" s="20" t="str">
        <f>VLOOKUP($K1121,GlobSheetPaste!$H$3:$P$1269,7,FALSE)</f>
        <v>NT</v>
      </c>
      <c r="R1121" s="20" t="str">
        <f>VLOOKUP($K1121,GlobSheetPaste!$H$3:$P$1269,8,FALSE)</f>
        <v>A2d</v>
      </c>
      <c r="S1121" s="20" t="str">
        <f t="shared" ref="S1121:S1124" si="1249">IF(O1121=Q1121,"NoChange","non-genuine change")</f>
        <v>non-genuine change</v>
      </c>
      <c r="T1121" s="20" t="b">
        <f t="shared" si="1141"/>
        <v>0</v>
      </c>
      <c r="U1121" s="22">
        <f>VLOOKUP($K1121,GlobSheetPaste!$H$3:$P$1269,9,FALSE)</f>
        <v>43891</v>
      </c>
      <c r="V1121" s="19">
        <v>0</v>
      </c>
      <c r="W1121" s="19">
        <v>94</v>
      </c>
      <c r="X1121" s="2" t="b">
        <f t="shared" ref="X1121:Y1121" si="1250">ISNUMBER(V1121)</f>
        <v>1</v>
      </c>
      <c r="Y1121" s="2" t="b">
        <f t="shared" si="1250"/>
        <v>1</v>
      </c>
      <c r="Z1121" s="2" t="s">
        <v>89</v>
      </c>
      <c r="AB1121" s="2" t="s">
        <v>83</v>
      </c>
      <c r="AC1121" s="24" t="str">
        <f ca="1">IFERROR(__xludf.DUMMYFUNCTION("SPLIT(AB1121,""_"")"),"Coastal")</f>
        <v>Coastal</v>
      </c>
      <c r="AD1121" s="24"/>
      <c r="AE1121" s="24">
        <f>VLOOKUP(J1121,rangearea210527!$B$2:$C$1159,2,TRUE)</f>
        <v>55849.821660000001</v>
      </c>
      <c r="AF1121" s="26" t="s">
        <v>118</v>
      </c>
      <c r="AG1121" s="26">
        <v>125</v>
      </c>
      <c r="AH1121" s="52" t="s">
        <v>2355</v>
      </c>
      <c r="AI1121" s="47" t="s">
        <v>98</v>
      </c>
      <c r="AJ1121" s="1" t="s">
        <v>2345</v>
      </c>
      <c r="AK1121" s="27"/>
      <c r="AL1121" s="26">
        <v>15</v>
      </c>
      <c r="AM1121" s="26">
        <v>0</v>
      </c>
      <c r="AN1121" s="26">
        <v>0</v>
      </c>
      <c r="AO1121" s="29">
        <v>0</v>
      </c>
      <c r="AP1121" s="30"/>
      <c r="AQ1121" s="26">
        <v>1</v>
      </c>
      <c r="AR1121" s="30"/>
      <c r="AS1121" s="1">
        <v>0</v>
      </c>
      <c r="AU1121" s="1"/>
      <c r="AV1121" s="1"/>
      <c r="AW1121" s="1">
        <v>1</v>
      </c>
      <c r="AX1121" s="1">
        <v>1</v>
      </c>
      <c r="AY1121" s="1">
        <v>1</v>
      </c>
      <c r="BA1121" s="1">
        <v>1</v>
      </c>
      <c r="BH1121" s="1">
        <v>1</v>
      </c>
      <c r="BJ1121" s="1">
        <v>1</v>
      </c>
      <c r="BK1121" s="1">
        <v>1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>
        <v>0</v>
      </c>
    </row>
    <row r="1122" spans="1:75" ht="15.75" customHeight="1" x14ac:dyDescent="0.3">
      <c r="A1122" s="2">
        <v>1111</v>
      </c>
      <c r="B1122" s="2">
        <v>1</v>
      </c>
      <c r="C1122" s="2" t="s">
        <v>1392</v>
      </c>
      <c r="D1122" s="1">
        <v>13</v>
      </c>
      <c r="E1122" s="2" t="str">
        <f t="shared" si="1140"/>
        <v>13_Myliobatiformes</v>
      </c>
      <c r="F1122" s="2" t="s">
        <v>2338</v>
      </c>
      <c r="G1122" s="2" t="s">
        <v>2677</v>
      </c>
      <c r="H1122" s="2" t="s">
        <v>2678</v>
      </c>
      <c r="I1122" s="2" t="s">
        <v>2689</v>
      </c>
      <c r="J1122" s="2" t="s">
        <v>2690</v>
      </c>
      <c r="K1122" s="19" t="str">
        <f t="shared" si="1006"/>
        <v>Gymnura micrura</v>
      </c>
      <c r="L1122" s="20">
        <f>VLOOKUP($K1122,GlobSheetPaste!$H$3:$P$1269,2,FALSE)</f>
        <v>152784762</v>
      </c>
      <c r="M1122" s="20">
        <f>VLOOKUP($K1122,GlobSheetPaste!$H$3:$P$1269,3,FALSE)</f>
        <v>3088090</v>
      </c>
      <c r="N1122" s="20" t="str">
        <f>VLOOKUP($K1122,GlobSheetPaste!$H$3:$P$1269,4,FALSE)</f>
        <v>published</v>
      </c>
      <c r="O1122" s="20" t="str">
        <f>VLOOKUP($K1122,GlobSheetPaste!$H$3:$P$1269,5,FALSE)</f>
        <v>DD</v>
      </c>
      <c r="P1122" s="20">
        <f>VLOOKUP($K1122,GlobSheetPaste!$H$3:$P$1269,6,FALSE)</f>
        <v>2006</v>
      </c>
      <c r="Q1122" s="20" t="str">
        <f>VLOOKUP($K1122,GlobSheetPaste!$H$3:$P$1269,7,FALSE)</f>
        <v>NT</v>
      </c>
      <c r="R1122" s="20" t="str">
        <f>VLOOKUP($K1122,GlobSheetPaste!$H$3:$P$1269,8,FALSE)</f>
        <v>A2d</v>
      </c>
      <c r="S1122" s="20" t="str">
        <f t="shared" si="1249"/>
        <v>non-genuine change</v>
      </c>
      <c r="T1122" s="20" t="b">
        <f t="shared" si="1141"/>
        <v>0</v>
      </c>
      <c r="U1122" s="22">
        <f>VLOOKUP($K1122,GlobSheetPaste!$H$3:$P$1269,9,FALSE)</f>
        <v>44197</v>
      </c>
      <c r="V1122" s="19">
        <v>0</v>
      </c>
      <c r="W1122" s="19">
        <v>55</v>
      </c>
      <c r="X1122" s="2" t="b">
        <f t="shared" ref="X1122:Y1122" si="1251">ISNUMBER(V1122)</f>
        <v>1</v>
      </c>
      <c r="Y1122" s="2" t="b">
        <f t="shared" si="1251"/>
        <v>1</v>
      </c>
      <c r="Z1122" s="2" t="s">
        <v>89</v>
      </c>
      <c r="AB1122" s="2" t="s">
        <v>83</v>
      </c>
      <c r="AC1122" s="24" t="str">
        <f ca="1">IFERROR(__xludf.DUMMYFUNCTION("SPLIT(AB1122,""_"")"),"Coastal")</f>
        <v>Coastal</v>
      </c>
      <c r="AD1122" s="24"/>
      <c r="AE1122" s="24">
        <f>VLOOKUP(J1122,rangearea210527!$B$2:$C$1159,2,TRUE)</f>
        <v>570357.36620000005</v>
      </c>
      <c r="AF1122" s="26"/>
      <c r="AG1122" s="26">
        <v>80</v>
      </c>
      <c r="AH1122" s="52" t="s">
        <v>2355</v>
      </c>
      <c r="AI1122" s="47" t="s">
        <v>98</v>
      </c>
      <c r="AJ1122" s="1" t="s">
        <v>2345</v>
      </c>
      <c r="AK1122" s="27"/>
      <c r="AL1122" s="26">
        <v>5</v>
      </c>
      <c r="AM1122" s="26">
        <v>0</v>
      </c>
      <c r="AN1122" s="26">
        <v>0</v>
      </c>
      <c r="AO1122" s="29">
        <v>0</v>
      </c>
      <c r="AP1122" s="30"/>
      <c r="AQ1122" s="30"/>
      <c r="AR1122" s="30"/>
      <c r="AS1122" s="1">
        <v>0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BA1122" s="1">
        <v>1</v>
      </c>
      <c r="BJ1122" s="1">
        <v>1</v>
      </c>
      <c r="BK1122" s="1">
        <v>1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>
        <v>0</v>
      </c>
    </row>
    <row r="1123" spans="1:75" ht="15.75" customHeight="1" x14ac:dyDescent="0.3">
      <c r="A1123" s="2">
        <v>1112</v>
      </c>
      <c r="B1123" s="2">
        <v>1</v>
      </c>
      <c r="C1123" s="2" t="s">
        <v>1392</v>
      </c>
      <c r="D1123" s="1">
        <v>13</v>
      </c>
      <c r="E1123" s="2" t="str">
        <f t="shared" si="1140"/>
        <v>13_Myliobatiformes</v>
      </c>
      <c r="F1123" s="2" t="s">
        <v>2338</v>
      </c>
      <c r="G1123" s="2" t="s">
        <v>2677</v>
      </c>
      <c r="H1123" s="2" t="s">
        <v>2678</v>
      </c>
      <c r="I1123" s="2" t="s">
        <v>978</v>
      </c>
      <c r="J1123" s="2" t="s">
        <v>2691</v>
      </c>
      <c r="K1123" s="19" t="str">
        <f t="shared" si="1006"/>
        <v>Gymnura natalensis</v>
      </c>
      <c r="L1123" s="20">
        <f>VLOOKUP($K1123,GlobSheetPaste!$H$3:$P$1269,2,FALSE)</f>
        <v>60116</v>
      </c>
      <c r="M1123" s="20">
        <f>VLOOKUP($K1123,GlobSheetPaste!$H$3:$P$1269,3,FALSE)</f>
        <v>124440092</v>
      </c>
      <c r="N1123" s="20" t="str">
        <f>VLOOKUP($K1123,GlobSheetPaste!$H$3:$P$1269,4,FALSE)</f>
        <v>published</v>
      </c>
      <c r="O1123" s="20" t="str">
        <f>VLOOKUP($K1123,GlobSheetPaste!$H$3:$P$1269,5,FALSE)</f>
        <v>DD</v>
      </c>
      <c r="P1123" s="20">
        <f>VLOOKUP($K1123,GlobSheetPaste!$H$3:$P$1269,6,FALSE)</f>
        <v>2006</v>
      </c>
      <c r="Q1123" s="20" t="str">
        <f>VLOOKUP($K1123,GlobSheetPaste!$H$3:$P$1269,7,FALSE)</f>
        <v>LC</v>
      </c>
      <c r="R1123" s="20" t="str">
        <f>VLOOKUP($K1123,GlobSheetPaste!$H$3:$P$1269,8,FALSE)</f>
        <v>NA</v>
      </c>
      <c r="S1123" s="20" t="str">
        <f t="shared" si="1249"/>
        <v>non-genuine change</v>
      </c>
      <c r="T1123" s="20" t="b">
        <f t="shared" si="1141"/>
        <v>0</v>
      </c>
      <c r="U1123" s="20">
        <f>VLOOKUP($K1123,GlobSheetPaste!$H$3:$P$1269,9,FALSE)</f>
        <v>2018</v>
      </c>
      <c r="V1123" s="19">
        <v>0</v>
      </c>
      <c r="W1123" s="19">
        <v>75</v>
      </c>
      <c r="X1123" s="2" t="b">
        <f t="shared" ref="X1123:Y1123" si="1252">ISNUMBER(V1123)</f>
        <v>1</v>
      </c>
      <c r="Y1123" s="2" t="b">
        <f t="shared" si="1252"/>
        <v>1</v>
      </c>
      <c r="Z1123" s="2" t="s">
        <v>89</v>
      </c>
      <c r="AB1123" s="2" t="s">
        <v>83</v>
      </c>
      <c r="AC1123" s="24" t="str">
        <f ca="1">IFERROR(__xludf.DUMMYFUNCTION("SPLIT(AB1123,""_"")"),"Coastal")</f>
        <v>Coastal</v>
      </c>
      <c r="AD1123" s="24"/>
      <c r="AE1123" s="24">
        <f>VLOOKUP(J1123,rangearea210527!$B$2:$C$1159,2,TRUE)</f>
        <v>33016.657850000003</v>
      </c>
      <c r="AF1123" s="26" t="s">
        <v>118</v>
      </c>
      <c r="AG1123" s="26">
        <v>250</v>
      </c>
      <c r="AH1123" s="52" t="s">
        <v>2355</v>
      </c>
      <c r="AI1123" s="47" t="s">
        <v>91</v>
      </c>
      <c r="AJ1123" s="1" t="s">
        <v>2350</v>
      </c>
      <c r="AK1123" s="27"/>
      <c r="AL1123" s="26"/>
      <c r="AM1123" s="26">
        <v>0</v>
      </c>
      <c r="AN1123" s="26">
        <v>0</v>
      </c>
      <c r="AO1123" s="29">
        <v>0</v>
      </c>
      <c r="AP1123" s="30"/>
      <c r="AQ1123" s="30"/>
      <c r="AR1123" s="30"/>
      <c r="AS1123" s="1">
        <v>0</v>
      </c>
      <c r="AU1123" s="1"/>
      <c r="AV1123" s="1"/>
      <c r="AW1123" s="1">
        <v>1</v>
      </c>
      <c r="AX1123" s="1">
        <v>1</v>
      </c>
      <c r="AY1123" s="1">
        <v>1</v>
      </c>
      <c r="BA1123" s="1">
        <v>1</v>
      </c>
      <c r="BH1123" s="1">
        <v>1</v>
      </c>
      <c r="BJ1123" s="1">
        <v>1</v>
      </c>
      <c r="BK1123" s="1">
        <v>1</v>
      </c>
      <c r="BL1123" s="1"/>
      <c r="BM1123" s="1"/>
      <c r="BN1123" s="1"/>
      <c r="BO1123" s="1"/>
      <c r="BP1123" s="1"/>
      <c r="BQ1123" s="1"/>
      <c r="BR1123" s="1"/>
      <c r="BS1123" s="1"/>
      <c r="BT1123" s="1">
        <v>1</v>
      </c>
      <c r="BU1123" s="1"/>
      <c r="BV1123" s="1"/>
      <c r="BW1123" s="1">
        <v>0</v>
      </c>
    </row>
    <row r="1124" spans="1:75" ht="15.75" customHeight="1" x14ac:dyDescent="0.3">
      <c r="A1124" s="2">
        <v>1113</v>
      </c>
      <c r="B1124" s="2">
        <v>1</v>
      </c>
      <c r="C1124" s="2" t="s">
        <v>1392</v>
      </c>
      <c r="D1124" s="1">
        <v>13</v>
      </c>
      <c r="E1124" s="2" t="str">
        <f t="shared" si="1140"/>
        <v>13_Myliobatiformes</v>
      </c>
      <c r="F1124" s="2" t="s">
        <v>2338</v>
      </c>
      <c r="G1124" s="2" t="s">
        <v>2677</v>
      </c>
      <c r="H1124" s="2" t="s">
        <v>2678</v>
      </c>
      <c r="I1124" s="2" t="s">
        <v>2692</v>
      </c>
      <c r="J1124" s="2" t="s">
        <v>2693</v>
      </c>
      <c r="K1124" s="19" t="str">
        <f t="shared" si="1006"/>
        <v>Gymnura poecilura</v>
      </c>
      <c r="L1124" s="20">
        <f>VLOOKUP($K1124,GlobSheetPaste!$H$3:$P$1269,2,FALSE)</f>
        <v>60117</v>
      </c>
      <c r="M1124" s="20">
        <f>VLOOKUP($K1124,GlobSheetPaste!$H$3:$P$1269,3,FALSE)</f>
        <v>124440205</v>
      </c>
      <c r="N1124" s="20" t="str">
        <f>VLOOKUP($K1124,GlobSheetPaste!$H$3:$P$1269,4,FALSE)</f>
        <v>published</v>
      </c>
      <c r="O1124" s="20" t="str">
        <f>VLOOKUP($K1124,GlobSheetPaste!$H$3:$P$1269,5,FALSE)</f>
        <v>NT</v>
      </c>
      <c r="P1124" s="20">
        <f>VLOOKUP($K1124,GlobSheetPaste!$H$3:$P$1269,6,FALSE)</f>
        <v>2006</v>
      </c>
      <c r="Q1124" s="20" t="str">
        <f>VLOOKUP($K1124,GlobSheetPaste!$H$3:$P$1269,7,FALSE)</f>
        <v>VU</v>
      </c>
      <c r="R1124" s="20" t="str">
        <f>VLOOKUP($K1124,GlobSheetPaste!$H$3:$P$1269,8,FALSE)</f>
        <v>A2d</v>
      </c>
      <c r="S1124" s="20" t="str">
        <f t="shared" si="1249"/>
        <v>non-genuine change</v>
      </c>
      <c r="T1124" s="20" t="b">
        <f t="shared" si="1141"/>
        <v>0</v>
      </c>
      <c r="U1124" s="22">
        <f>VLOOKUP($K1124,GlobSheetPaste!$H$3:$P$1269,9,FALSE)</f>
        <v>44197</v>
      </c>
      <c r="V1124" s="19">
        <v>0</v>
      </c>
      <c r="W1124" s="19">
        <v>75</v>
      </c>
      <c r="X1124" s="2" t="b">
        <f t="shared" ref="X1124:Y1124" si="1253">ISNUMBER(V1124)</f>
        <v>1</v>
      </c>
      <c r="Y1124" s="2" t="b">
        <f t="shared" si="1253"/>
        <v>1</v>
      </c>
      <c r="Z1124" s="2" t="s">
        <v>89</v>
      </c>
      <c r="AB1124" s="2" t="s">
        <v>83</v>
      </c>
      <c r="AC1124" s="24" t="str">
        <f ca="1">IFERROR(__xludf.DUMMYFUNCTION("SPLIT(AB1124,""_"")"),"Coastal")</f>
        <v>Coastal</v>
      </c>
      <c r="AD1124" s="24"/>
      <c r="AE1124" s="24">
        <f>VLOOKUP(J1124,rangearea210527!$B$2:$C$1159,2,TRUE)</f>
        <v>3332523.4780000001</v>
      </c>
      <c r="AF1124" s="25"/>
      <c r="AG1124" s="25">
        <v>104</v>
      </c>
      <c r="AH1124" s="52" t="s">
        <v>2355</v>
      </c>
      <c r="AI1124" s="47" t="s">
        <v>98</v>
      </c>
      <c r="AJ1124" s="1" t="s">
        <v>2345</v>
      </c>
      <c r="AK1124" s="28"/>
      <c r="AL1124" s="25">
        <v>15</v>
      </c>
      <c r="AM1124" s="26">
        <v>0</v>
      </c>
      <c r="AN1124" s="26">
        <v>0</v>
      </c>
      <c r="AO1124" s="29">
        <v>1</v>
      </c>
      <c r="AP1124" s="30"/>
      <c r="AQ1124" s="30"/>
      <c r="AR1124" s="30"/>
      <c r="AS1124" s="1">
        <v>1</v>
      </c>
      <c r="AU1124" s="1"/>
      <c r="AV1124" s="1"/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B1124" s="1">
        <v>1</v>
      </c>
      <c r="BJ1124" s="1">
        <v>1</v>
      </c>
      <c r="BK1124" s="1">
        <v>1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>
        <v>0</v>
      </c>
    </row>
    <row r="1125" spans="1:75" ht="15.75" customHeight="1" x14ac:dyDescent="0.3">
      <c r="A1125" s="2">
        <v>1114</v>
      </c>
      <c r="B1125" s="2">
        <v>1</v>
      </c>
      <c r="C1125" s="2" t="s">
        <v>1392</v>
      </c>
      <c r="D1125" s="1">
        <v>13</v>
      </c>
      <c r="E1125" s="2" t="str">
        <f t="shared" si="1140"/>
        <v>13_Myliobatiformes</v>
      </c>
      <c r="F1125" s="2" t="s">
        <v>2338</v>
      </c>
      <c r="G1125" s="2" t="s">
        <v>2677</v>
      </c>
      <c r="H1125" s="2" t="s">
        <v>2678</v>
      </c>
      <c r="I1125" s="2" t="s">
        <v>2212</v>
      </c>
      <c r="J1125" s="2" t="s">
        <v>2694</v>
      </c>
      <c r="K1125" s="19" t="str">
        <f t="shared" si="1006"/>
        <v>Gymnura sereti</v>
      </c>
      <c r="L1125" s="20">
        <f>VLOOKUP($K1125,GlobSheetPaste!$H$3:$P$1269,2,FALSE)</f>
        <v>180502386</v>
      </c>
      <c r="M1125" s="20">
        <f>VLOOKUP($K1125,GlobSheetPaste!$H$3:$P$1269,3,FALSE)</f>
        <v>180503121</v>
      </c>
      <c r="N1125" s="20" t="str">
        <f>VLOOKUP($K1125,GlobSheetPaste!$H$3:$P$1269,4,FALSE)</f>
        <v>published</v>
      </c>
      <c r="O1125" s="20" t="str">
        <f>VLOOKUP($K1125,GlobSheetPaste!$H$3:$P$1269,5,FALSE)</f>
        <v>NE</v>
      </c>
      <c r="P1125" s="20" t="str">
        <f>VLOOKUP($K1125,GlobSheetPaste!$H$3:$P$1269,6,FALSE)</f>
        <v>NA</v>
      </c>
      <c r="Q1125" s="20" t="str">
        <f>VLOOKUP($K1125,GlobSheetPaste!$H$3:$P$1269,7,FALSE)</f>
        <v>EN</v>
      </c>
      <c r="R1125" s="20" t="str">
        <f>VLOOKUP($K1125,GlobSheetPaste!$H$3:$P$1269,8,FALSE)</f>
        <v>A2d</v>
      </c>
      <c r="S1125" s="1" t="s">
        <v>117</v>
      </c>
      <c r="T1125" s="20" t="b">
        <f t="shared" si="1141"/>
        <v>0</v>
      </c>
      <c r="U1125" s="22">
        <f>VLOOKUP($K1125,GlobSheetPaste!$H$3:$P$1269,9,FALSE)</f>
        <v>44197</v>
      </c>
      <c r="V1125" s="23">
        <v>0</v>
      </c>
      <c r="W1125" s="23">
        <v>60</v>
      </c>
      <c r="X1125" s="2" t="b">
        <f t="shared" ref="X1125:Y1125" si="1254">ISNUMBER(V1125)</f>
        <v>1</v>
      </c>
      <c r="Y1125" s="2" t="b">
        <f t="shared" si="1254"/>
        <v>1</v>
      </c>
      <c r="Z1125" s="1" t="s">
        <v>2687</v>
      </c>
      <c r="AA1125" s="1"/>
      <c r="AB1125" s="1" t="s">
        <v>83</v>
      </c>
      <c r="AC1125" s="24" t="str">
        <f ca="1">IFERROR(__xludf.DUMMYFUNCTION("SPLIT(AB1125,""_"")"),"Coastal")</f>
        <v>Coastal</v>
      </c>
      <c r="AD1125" s="24"/>
      <c r="AE1125" s="24">
        <f>VLOOKUP(J1125,rangearea210527!$B$2:$C$1159,2,TRUE)</f>
        <v>201235.44</v>
      </c>
      <c r="AF1125" s="26"/>
      <c r="AG1125" s="26">
        <v>75</v>
      </c>
      <c r="AH1125" s="52" t="s">
        <v>2355</v>
      </c>
      <c r="AI1125" s="47" t="s">
        <v>98</v>
      </c>
      <c r="AJ1125" s="1" t="s">
        <v>2345</v>
      </c>
      <c r="AK1125" s="27"/>
      <c r="AL1125" s="26">
        <v>7</v>
      </c>
      <c r="AM1125" s="26">
        <v>0</v>
      </c>
      <c r="AN1125" s="26">
        <v>0</v>
      </c>
      <c r="AO1125" s="29">
        <v>0</v>
      </c>
      <c r="AP1125" s="30"/>
      <c r="AQ1125" s="30"/>
      <c r="AR1125" s="30"/>
      <c r="AS1125" s="1">
        <v>0</v>
      </c>
      <c r="AU1125" s="1"/>
      <c r="AV1125" s="1"/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B1125" s="1">
        <v>1</v>
      </c>
      <c r="BJ1125" s="1">
        <v>1</v>
      </c>
      <c r="BK1125" s="1">
        <v>1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>
        <v>0</v>
      </c>
    </row>
    <row r="1126" spans="1:75" ht="15.75" customHeight="1" x14ac:dyDescent="0.3">
      <c r="A1126" s="2">
        <v>1115</v>
      </c>
      <c r="B1126" s="2">
        <v>1</v>
      </c>
      <c r="C1126" s="2" t="s">
        <v>1392</v>
      </c>
      <c r="D1126" s="1">
        <v>13</v>
      </c>
      <c r="E1126" s="2" t="str">
        <f t="shared" si="1140"/>
        <v>13_Myliobatiformes</v>
      </c>
      <c r="F1126" s="2" t="s">
        <v>2338</v>
      </c>
      <c r="G1126" s="2" t="s">
        <v>2677</v>
      </c>
      <c r="H1126" s="2" t="s">
        <v>2678</v>
      </c>
      <c r="I1126" s="2" t="s">
        <v>2695</v>
      </c>
      <c r="J1126" s="2" t="s">
        <v>2696</v>
      </c>
      <c r="K1126" s="19" t="str">
        <f t="shared" si="1006"/>
        <v>Gymnura tentaculata</v>
      </c>
      <c r="L1126" s="20">
        <f>VLOOKUP($K1126,GlobSheetPaste!$H$3:$P$1269,2,FALSE)</f>
        <v>161516</v>
      </c>
      <c r="M1126" s="20">
        <f>VLOOKUP($K1126,GlobSheetPaste!$H$3:$P$1269,3,FALSE)</f>
        <v>124498408</v>
      </c>
      <c r="N1126" s="20" t="str">
        <f>VLOOKUP($K1126,GlobSheetPaste!$H$3:$P$1269,4,FALSE)</f>
        <v>published</v>
      </c>
      <c r="O1126" s="20" t="str">
        <f>VLOOKUP($K1126,GlobSheetPaste!$H$3:$P$1269,5,FALSE)</f>
        <v>DD</v>
      </c>
      <c r="P1126" s="20">
        <f>VLOOKUP($K1126,GlobSheetPaste!$H$3:$P$1269,6,FALSE)</f>
        <v>2008</v>
      </c>
      <c r="Q1126" s="20" t="str">
        <f>VLOOKUP($K1126,GlobSheetPaste!$H$3:$P$1269,7,FALSE)</f>
        <v>CR</v>
      </c>
      <c r="R1126" s="20" t="str">
        <f>VLOOKUP($K1126,GlobSheetPaste!$H$3:$P$1269,8,FALSE)</f>
        <v>A2cd</v>
      </c>
      <c r="S1126" s="20" t="str">
        <f t="shared" ref="S1126:S1157" si="1255">IF(O1126=Q1126,"NoChange","non-genuine change")</f>
        <v>non-genuine change</v>
      </c>
      <c r="T1126" s="20" t="b">
        <f t="shared" si="1141"/>
        <v>0</v>
      </c>
      <c r="U1126" s="22">
        <f>VLOOKUP($K1126,GlobSheetPaste!$H$3:$P$1269,9,FALSE)</f>
        <v>44197</v>
      </c>
      <c r="V1126" s="19">
        <v>0</v>
      </c>
      <c r="W1126" s="19">
        <v>80</v>
      </c>
      <c r="X1126" s="2" t="b">
        <f t="shared" ref="X1126:Y1126" si="1256">ISNUMBER(V1126)</f>
        <v>1</v>
      </c>
      <c r="Y1126" s="2" t="b">
        <f t="shared" si="1256"/>
        <v>1</v>
      </c>
      <c r="Z1126" s="2" t="s">
        <v>89</v>
      </c>
      <c r="AB1126" s="2" t="s">
        <v>83</v>
      </c>
      <c r="AC1126" s="24" t="str">
        <f ca="1">IFERROR(__xludf.DUMMYFUNCTION("SPLIT(AB1126,""_"")"),"Coastal")</f>
        <v>Coastal</v>
      </c>
      <c r="AD1126" s="24"/>
      <c r="AE1126" s="24">
        <f>VLOOKUP(J1126,rangearea210527!$B$2:$C$1159,2,TRUE)</f>
        <v>389752.2573</v>
      </c>
      <c r="AF1126" s="26"/>
      <c r="AG1126" s="26">
        <v>85</v>
      </c>
      <c r="AH1126" s="52" t="s">
        <v>2355</v>
      </c>
      <c r="AI1126" s="47" t="s">
        <v>98</v>
      </c>
      <c r="AJ1126" s="1" t="s">
        <v>2345</v>
      </c>
      <c r="AK1126" s="27"/>
      <c r="AL1126" s="26">
        <v>10</v>
      </c>
      <c r="AM1126" s="26">
        <v>0</v>
      </c>
      <c r="AN1126" s="26">
        <v>0</v>
      </c>
      <c r="AO1126" s="29">
        <v>0</v>
      </c>
      <c r="AP1126" s="30"/>
      <c r="AQ1126" s="30"/>
      <c r="AR1126" s="30"/>
      <c r="AS1126" s="1">
        <v>1</v>
      </c>
      <c r="AU1126" s="1"/>
      <c r="AV1126" s="1"/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B1126" s="1">
        <v>1</v>
      </c>
      <c r="BJ1126" s="1">
        <v>1</v>
      </c>
      <c r="BK1126" s="1">
        <v>1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>
        <v>0</v>
      </c>
    </row>
    <row r="1127" spans="1:75" ht="15.75" customHeight="1" x14ac:dyDescent="0.3">
      <c r="A1127" s="2">
        <v>1116</v>
      </c>
      <c r="B1127" s="2">
        <v>1</v>
      </c>
      <c r="C1127" s="2" t="s">
        <v>1392</v>
      </c>
      <c r="D1127" s="1">
        <v>13</v>
      </c>
      <c r="E1127" s="2" t="str">
        <f t="shared" si="1140"/>
        <v>13_Myliobatiformes</v>
      </c>
      <c r="F1127" s="2" t="s">
        <v>2338</v>
      </c>
      <c r="G1127" s="2" t="s">
        <v>2677</v>
      </c>
      <c r="H1127" s="2" t="s">
        <v>2678</v>
      </c>
      <c r="I1127" s="2" t="s">
        <v>2697</v>
      </c>
      <c r="J1127" s="2" t="s">
        <v>2698</v>
      </c>
      <c r="K1127" s="19" t="str">
        <f t="shared" si="1006"/>
        <v>Gymnura zonura</v>
      </c>
      <c r="L1127" s="20">
        <f>VLOOKUP($K1127,GlobSheetPaste!$H$3:$P$1269,2,FALSE)</f>
        <v>60113</v>
      </c>
      <c r="M1127" s="20">
        <f>VLOOKUP($K1127,GlobSheetPaste!$H$3:$P$1269,3,FALSE)</f>
        <v>124439689</v>
      </c>
      <c r="N1127" s="20" t="str">
        <f>VLOOKUP($K1127,GlobSheetPaste!$H$3:$P$1269,4,FALSE)</f>
        <v>published</v>
      </c>
      <c r="O1127" s="20" t="str">
        <f>VLOOKUP($K1127,GlobSheetPaste!$H$3:$P$1269,5,FALSE)</f>
        <v>VU</v>
      </c>
      <c r="P1127" s="20">
        <f>VLOOKUP($K1127,GlobSheetPaste!$H$3:$P$1269,6,FALSE)</f>
        <v>2006</v>
      </c>
      <c r="Q1127" s="20" t="str">
        <f>VLOOKUP($K1127,GlobSheetPaste!$H$3:$P$1269,7,FALSE)</f>
        <v>EN</v>
      </c>
      <c r="R1127" s="20" t="str">
        <f>VLOOKUP($K1127,GlobSheetPaste!$H$3:$P$1269,8,FALSE)</f>
        <v>A2d</v>
      </c>
      <c r="S1127" s="20" t="str">
        <f t="shared" si="1255"/>
        <v>non-genuine change</v>
      </c>
      <c r="T1127" s="20" t="b">
        <f t="shared" si="1141"/>
        <v>0</v>
      </c>
      <c r="U1127" s="22">
        <f>VLOOKUP($K1127,GlobSheetPaste!$H$3:$P$1269,9,FALSE)</f>
        <v>44197</v>
      </c>
      <c r="V1127" s="19">
        <v>0</v>
      </c>
      <c r="W1127" s="19">
        <v>40</v>
      </c>
      <c r="X1127" s="2" t="b">
        <f t="shared" ref="X1127:Y1127" si="1257">ISNUMBER(V1127)</f>
        <v>1</v>
      </c>
      <c r="Y1127" s="2" t="b">
        <f t="shared" si="1257"/>
        <v>1</v>
      </c>
      <c r="Z1127" s="2" t="s">
        <v>89</v>
      </c>
      <c r="AB1127" s="2" t="s">
        <v>83</v>
      </c>
      <c r="AC1127" s="24" t="str">
        <f ca="1">IFERROR(__xludf.DUMMYFUNCTION("SPLIT(AB1127,""_"")"),"Coastal")</f>
        <v>Coastal</v>
      </c>
      <c r="AD1127" s="24"/>
      <c r="AE1127" s="24">
        <f>VLOOKUP(J1127,rangearea210527!$B$2:$C$1159,2,TRUE)</f>
        <v>1358848.55</v>
      </c>
      <c r="AF1127" s="26"/>
      <c r="AG1127" s="26">
        <v>108</v>
      </c>
      <c r="AH1127" s="52" t="s">
        <v>2355</v>
      </c>
      <c r="AI1127" s="47" t="s">
        <v>98</v>
      </c>
      <c r="AJ1127" s="1" t="s">
        <v>2345</v>
      </c>
      <c r="AK1127" s="27"/>
      <c r="AL1127" s="26">
        <v>15</v>
      </c>
      <c r="AM1127" s="26">
        <v>0</v>
      </c>
      <c r="AN1127" s="26">
        <v>0</v>
      </c>
      <c r="AO1127" s="29">
        <v>0</v>
      </c>
      <c r="AP1127" s="30"/>
      <c r="AQ1127" s="30"/>
      <c r="AR1127" s="30"/>
      <c r="AS1127" s="1">
        <v>1</v>
      </c>
      <c r="AU1127" s="1"/>
      <c r="AV1127" s="1"/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B1127" s="1">
        <v>1</v>
      </c>
      <c r="BJ1127" s="1">
        <v>1</v>
      </c>
      <c r="BK1127" s="1">
        <v>1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>
        <v>0</v>
      </c>
    </row>
    <row r="1128" spans="1:75" ht="15.75" customHeight="1" x14ac:dyDescent="0.3">
      <c r="A1128" s="2">
        <v>1117</v>
      </c>
      <c r="B1128" s="2">
        <v>1</v>
      </c>
      <c r="C1128" s="2" t="s">
        <v>1392</v>
      </c>
      <c r="D1128" s="1">
        <v>13</v>
      </c>
      <c r="E1128" s="2" t="str">
        <f t="shared" si="1140"/>
        <v>13_Myliobatiformes</v>
      </c>
      <c r="F1128" s="2" t="s">
        <v>2338</v>
      </c>
      <c r="G1128" s="2" t="s">
        <v>2699</v>
      </c>
      <c r="H1128" s="2" t="s">
        <v>2700</v>
      </c>
      <c r="I1128" s="2" t="s">
        <v>2701</v>
      </c>
      <c r="J1128" s="2" t="s">
        <v>2702</v>
      </c>
      <c r="K1128" s="19" t="str">
        <f t="shared" si="1006"/>
        <v>Plesiobatis daviesi</v>
      </c>
      <c r="L1128" s="20">
        <f>VLOOKUP($K1128,GlobSheetPaste!$H$3:$P$1269,2,FALSE)</f>
        <v>60111</v>
      </c>
      <c r="M1128" s="20">
        <f>VLOOKUP($K1128,GlobSheetPaste!$H$3:$P$1269,3,FALSE)</f>
        <v>68640813</v>
      </c>
      <c r="N1128" s="20" t="str">
        <f>VLOOKUP($K1128,GlobSheetPaste!$H$3:$P$1269,4,FALSE)</f>
        <v>published</v>
      </c>
      <c r="O1128" s="20" t="str">
        <f>VLOOKUP($K1128,GlobSheetPaste!$H$3:$P$1269,5,FALSE)</f>
        <v>LC</v>
      </c>
      <c r="P1128" s="20">
        <f>VLOOKUP($K1128,GlobSheetPaste!$H$3:$P$1269,6,FALSE)</f>
        <v>2006</v>
      </c>
      <c r="Q1128" s="20" t="str">
        <f>VLOOKUP($K1128,GlobSheetPaste!$H$3:$P$1269,7,FALSE)</f>
        <v>LC</v>
      </c>
      <c r="R1128" s="20" t="str">
        <f>VLOOKUP($K1128,GlobSheetPaste!$H$3:$P$1269,8,FALSE)</f>
        <v>NA</v>
      </c>
      <c r="S1128" s="20" t="str">
        <f t="shared" si="1255"/>
        <v>NoChange</v>
      </c>
      <c r="T1128" s="20" t="b">
        <f t="shared" si="1141"/>
        <v>0</v>
      </c>
      <c r="U1128" s="20">
        <f>VLOOKUP($K1128,GlobSheetPaste!$H$3:$P$1269,9,FALSE)</f>
        <v>2015</v>
      </c>
      <c r="V1128" s="19">
        <v>44</v>
      </c>
      <c r="W1128" s="19">
        <v>901</v>
      </c>
      <c r="X1128" s="2" t="b">
        <f t="shared" ref="X1128:Y1128" si="1258">ISNUMBER(V1128)</f>
        <v>1</v>
      </c>
      <c r="Y1128" s="2" t="b">
        <f t="shared" si="1258"/>
        <v>1</v>
      </c>
      <c r="Z1128" s="2" t="s">
        <v>89</v>
      </c>
      <c r="AB1128" s="2" t="s">
        <v>178</v>
      </c>
      <c r="AC1128" s="24" t="str">
        <f ca="1">IFERROR(__xludf.DUMMYFUNCTION("SPLIT(AB1128,""_"")"),"Deepwater")</f>
        <v>Deepwater</v>
      </c>
      <c r="AD1128" s="24"/>
      <c r="AE1128" s="24">
        <f>VLOOKUP(J1128,rangearea210527!$B$2:$C$1159,2,TRUE)</f>
        <v>341010.42340000003</v>
      </c>
      <c r="AF1128" s="26"/>
      <c r="AG1128" s="26">
        <v>270</v>
      </c>
      <c r="AH1128" s="26" t="s">
        <v>84</v>
      </c>
      <c r="AI1128" s="26" t="s">
        <v>91</v>
      </c>
      <c r="AJ1128" s="1" t="s">
        <v>2350</v>
      </c>
      <c r="AK1128" s="27"/>
      <c r="AL1128" s="26"/>
      <c r="AM1128" s="26">
        <v>1</v>
      </c>
      <c r="AN1128" s="26">
        <v>0</v>
      </c>
      <c r="AO1128" s="29">
        <v>0</v>
      </c>
      <c r="AP1128" s="30"/>
      <c r="AQ1128" s="26">
        <v>1</v>
      </c>
      <c r="AR1128" s="30"/>
      <c r="AS1128" s="1">
        <v>1</v>
      </c>
      <c r="AU1128" s="1"/>
      <c r="AV1128" s="1"/>
      <c r="AW1128" s="1">
        <v>0</v>
      </c>
      <c r="AX1128" s="1">
        <v>0</v>
      </c>
      <c r="AY1128" s="1">
        <v>1</v>
      </c>
      <c r="BC1128" s="1">
        <v>1</v>
      </c>
      <c r="BJ1128" s="1">
        <v>1</v>
      </c>
      <c r="BL1128" s="1">
        <v>1</v>
      </c>
      <c r="BM1128" s="1"/>
      <c r="BN1128" s="1"/>
      <c r="BO1128" s="1"/>
      <c r="BP1128" s="1"/>
      <c r="BQ1128" s="1"/>
      <c r="BR1128" s="1"/>
      <c r="BS1128" s="1"/>
      <c r="BT1128" s="1">
        <v>1</v>
      </c>
      <c r="BU1128" s="1"/>
      <c r="BV1128" s="1"/>
      <c r="BW1128" s="1">
        <v>0</v>
      </c>
    </row>
    <row r="1129" spans="1:75" ht="15.75" customHeight="1" x14ac:dyDescent="0.3">
      <c r="A1129" s="2">
        <v>1118</v>
      </c>
      <c r="B1129" s="2">
        <v>1</v>
      </c>
      <c r="C1129" s="2" t="s">
        <v>1392</v>
      </c>
      <c r="D1129" s="1">
        <v>13</v>
      </c>
      <c r="E1129" s="2" t="str">
        <f t="shared" si="1140"/>
        <v>13_Myliobatiformes</v>
      </c>
      <c r="F1129" s="2" t="s">
        <v>2338</v>
      </c>
      <c r="G1129" s="2" t="s">
        <v>2703</v>
      </c>
      <c r="H1129" s="2" t="s">
        <v>2704</v>
      </c>
      <c r="I1129" s="2" t="s">
        <v>1755</v>
      </c>
      <c r="J1129" s="2" t="s">
        <v>2705</v>
      </c>
      <c r="K1129" s="19" t="str">
        <f t="shared" si="1006"/>
        <v>Spinilophus armatus</v>
      </c>
      <c r="L1129" s="20">
        <f>VLOOKUP($K1129,GlobSheetPaste!$H$3:$P$1269,2,FALSE)</f>
        <v>60086</v>
      </c>
      <c r="M1129" s="20">
        <f>VLOOKUP($K1129,GlobSheetPaste!$H$3:$P$1269,3,FALSE)</f>
        <v>124438012</v>
      </c>
      <c r="N1129" s="20" t="str">
        <f>VLOOKUP($K1129,GlobSheetPaste!$H$3:$P$1269,4,FALSE)</f>
        <v>draft</v>
      </c>
      <c r="O1129" s="20" t="str">
        <f>VLOOKUP($K1129,GlobSheetPaste!$H$3:$P$1269,5,FALSE)</f>
        <v>DD</v>
      </c>
      <c r="P1129" s="20">
        <f>VLOOKUP($K1129,GlobSheetPaste!$H$3:$P$1269,6,FALSE)</f>
        <v>2006</v>
      </c>
      <c r="Q1129" s="20" t="str">
        <f>VLOOKUP($K1129,GlobSheetPaste!$H$3:$P$1269,7,FALSE)</f>
        <v>DD</v>
      </c>
      <c r="R1129" s="20" t="str">
        <f>VLOOKUP($K1129,GlobSheetPaste!$H$3:$P$1269,8,FALSE)</f>
        <v>NA</v>
      </c>
      <c r="S1129" s="20" t="str">
        <f t="shared" si="1255"/>
        <v>NoChange</v>
      </c>
      <c r="T1129" s="20" t="b">
        <f t="shared" si="1141"/>
        <v>0</v>
      </c>
      <c r="U1129" s="22">
        <f>VLOOKUP($K1129,GlobSheetPaste!$H$3:$P$1269,9,FALSE)</f>
        <v>44228</v>
      </c>
      <c r="V1129" s="19" t="s">
        <v>267</v>
      </c>
      <c r="W1129" s="19" t="s">
        <v>267</v>
      </c>
      <c r="X1129" s="2" t="b">
        <f t="shared" ref="X1129:Y1129" si="1259">ISNUMBER(V1129)</f>
        <v>0</v>
      </c>
      <c r="Y1129" s="2" t="b">
        <f t="shared" si="1259"/>
        <v>0</v>
      </c>
      <c r="Z1129" s="1" t="s">
        <v>2706</v>
      </c>
      <c r="AB1129" s="2" t="s">
        <v>178</v>
      </c>
      <c r="AC1129" s="24" t="str">
        <f ca="1">IFERROR(__xludf.DUMMYFUNCTION("SPLIT(AB1129,""_"")"),"Deepwater")</f>
        <v>Deepwater</v>
      </c>
      <c r="AD1129" s="24"/>
      <c r="AE1129" s="24">
        <f>VLOOKUP(J1129,rangearea210527!$B$2:$C$1159,2,TRUE)</f>
        <v>17880725.899999999</v>
      </c>
      <c r="AF1129" s="26"/>
      <c r="AG1129" s="26">
        <v>17.399999999999999</v>
      </c>
      <c r="AH1129" s="26" t="s">
        <v>84</v>
      </c>
      <c r="AI1129" s="26" t="s">
        <v>85</v>
      </c>
      <c r="AJ1129" s="1" t="s">
        <v>2342</v>
      </c>
      <c r="AK1129" s="27" t="s">
        <v>2707</v>
      </c>
      <c r="AL1129" s="26"/>
      <c r="AM1129" s="26">
        <v>1</v>
      </c>
      <c r="AN1129" s="26">
        <v>0</v>
      </c>
      <c r="AO1129" s="29">
        <v>0</v>
      </c>
      <c r="AP1129" s="30"/>
      <c r="AQ1129" s="30"/>
      <c r="AR1129" s="30"/>
      <c r="AS1129" s="1">
        <v>0</v>
      </c>
      <c r="AU1129" s="1"/>
      <c r="AV1129" s="1"/>
      <c r="AW1129" s="1">
        <v>0</v>
      </c>
      <c r="AX1129" s="1">
        <v>0</v>
      </c>
      <c r="AY1129" s="1">
        <v>1</v>
      </c>
      <c r="BC1129" s="1">
        <v>1</v>
      </c>
      <c r="BG1129" s="1">
        <v>1</v>
      </c>
      <c r="BH1129" s="1"/>
      <c r="BI1129" s="1"/>
      <c r="BJ1129" s="1">
        <v>1</v>
      </c>
      <c r="BL1129" s="1">
        <v>1</v>
      </c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>
        <v>0</v>
      </c>
    </row>
    <row r="1130" spans="1:75" ht="15.75" customHeight="1" x14ac:dyDescent="0.3">
      <c r="A1130" s="2">
        <v>1119</v>
      </c>
      <c r="B1130" s="2">
        <v>1</v>
      </c>
      <c r="C1130" s="2" t="s">
        <v>1392</v>
      </c>
      <c r="D1130" s="1">
        <v>13</v>
      </c>
      <c r="E1130" s="2" t="str">
        <f t="shared" si="1140"/>
        <v>13_Myliobatiformes</v>
      </c>
      <c r="F1130" s="2" t="s">
        <v>2338</v>
      </c>
      <c r="G1130" s="2" t="s">
        <v>2703</v>
      </c>
      <c r="H1130" s="2" t="s">
        <v>2708</v>
      </c>
      <c r="I1130" s="2" t="s">
        <v>2709</v>
      </c>
      <c r="J1130" s="2" t="s">
        <v>2710</v>
      </c>
      <c r="K1130" s="19" t="str">
        <f t="shared" si="1006"/>
        <v>Trygonoptera galba</v>
      </c>
      <c r="L1130" s="20">
        <f>VLOOKUP($K1130,GlobSheetPaste!$H$3:$P$1269,2,FALSE)</f>
        <v>60080</v>
      </c>
      <c r="M1130" s="20">
        <f>VLOOKUP($K1130,GlobSheetPaste!$H$3:$P$1269,3,FALSE)</f>
        <v>68647900</v>
      </c>
      <c r="N1130" s="20" t="str">
        <f>VLOOKUP($K1130,GlobSheetPaste!$H$3:$P$1269,4,FALSE)</f>
        <v>published</v>
      </c>
      <c r="O1130" s="20" t="str">
        <f>VLOOKUP($K1130,GlobSheetPaste!$H$3:$P$1269,5,FALSE)</f>
        <v>DD</v>
      </c>
      <c r="P1130" s="20">
        <f>VLOOKUP($K1130,GlobSheetPaste!$H$3:$P$1269,6,FALSE)</f>
        <v>2004</v>
      </c>
      <c r="Q1130" s="20" t="str">
        <f>VLOOKUP($K1130,GlobSheetPaste!$H$3:$P$1269,7,FALSE)</f>
        <v>LC</v>
      </c>
      <c r="R1130" s="20" t="str">
        <f>VLOOKUP($K1130,GlobSheetPaste!$H$3:$P$1269,8,FALSE)</f>
        <v>NA</v>
      </c>
      <c r="S1130" s="20" t="str">
        <f t="shared" si="1255"/>
        <v>non-genuine change</v>
      </c>
      <c r="T1130" s="20" t="b">
        <f t="shared" si="1141"/>
        <v>0</v>
      </c>
      <c r="U1130" s="20">
        <f>VLOOKUP($K1130,GlobSheetPaste!$H$3:$P$1269,9,FALSE)</f>
        <v>2018</v>
      </c>
      <c r="V1130" s="19">
        <v>100</v>
      </c>
      <c r="W1130" s="19">
        <v>210</v>
      </c>
      <c r="X1130" s="2" t="b">
        <f t="shared" ref="X1130:Y1130" si="1260">ISNUMBER(V1130)</f>
        <v>1</v>
      </c>
      <c r="Y1130" s="2" t="b">
        <f t="shared" si="1260"/>
        <v>1</v>
      </c>
      <c r="Z1130" s="2" t="s">
        <v>89</v>
      </c>
      <c r="AB1130" s="2" t="s">
        <v>83</v>
      </c>
      <c r="AC1130" s="24" t="str">
        <f ca="1">IFERROR(__xludf.DUMMYFUNCTION("SPLIT(AB1130,""_"")"),"Coastal")</f>
        <v>Coastal</v>
      </c>
      <c r="AD1130" s="24"/>
      <c r="AE1130" s="24">
        <f>VLOOKUP(J1130,rangearea210527!$B$2:$C$1159,2,TRUE)</f>
        <v>19017.237509999999</v>
      </c>
      <c r="AF1130" s="26" t="s">
        <v>118</v>
      </c>
      <c r="AG1130" s="26">
        <v>39</v>
      </c>
      <c r="AH1130" s="26" t="s">
        <v>84</v>
      </c>
      <c r="AI1130" s="26" t="s">
        <v>85</v>
      </c>
      <c r="AJ1130" s="1" t="s">
        <v>2342</v>
      </c>
      <c r="AK1130" s="27"/>
      <c r="AL1130" s="26"/>
      <c r="AM1130" s="26">
        <v>0</v>
      </c>
      <c r="AN1130" s="26">
        <v>0</v>
      </c>
      <c r="AO1130" s="29">
        <v>0</v>
      </c>
      <c r="AP1130" s="30"/>
      <c r="AQ1130" s="30"/>
      <c r="AR1130" s="30"/>
      <c r="AS1130" s="1">
        <v>0</v>
      </c>
      <c r="AU1130" s="1"/>
      <c r="AV1130" s="1"/>
      <c r="AW1130" s="1">
        <v>1</v>
      </c>
      <c r="AX1130" s="1">
        <v>1</v>
      </c>
      <c r="AY1130" s="1">
        <v>1</v>
      </c>
      <c r="BA1130" s="1">
        <v>1</v>
      </c>
      <c r="BH1130" s="1">
        <v>1</v>
      </c>
      <c r="BJ1130" s="1">
        <v>1</v>
      </c>
      <c r="BK1130" s="1">
        <v>1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>
        <v>0</v>
      </c>
    </row>
    <row r="1131" spans="1:75" ht="15.75" customHeight="1" x14ac:dyDescent="0.3">
      <c r="A1131" s="2">
        <v>1120</v>
      </c>
      <c r="B1131" s="2">
        <v>1</v>
      </c>
      <c r="C1131" s="2" t="s">
        <v>1392</v>
      </c>
      <c r="D1131" s="1">
        <v>13</v>
      </c>
      <c r="E1131" s="2" t="str">
        <f t="shared" si="1140"/>
        <v>13_Myliobatiformes</v>
      </c>
      <c r="F1131" s="2" t="s">
        <v>2338</v>
      </c>
      <c r="G1131" s="2" t="s">
        <v>2703</v>
      </c>
      <c r="H1131" s="2" t="s">
        <v>2708</v>
      </c>
      <c r="I1131" s="2" t="s">
        <v>2711</v>
      </c>
      <c r="J1131" s="2" t="s">
        <v>2712</v>
      </c>
      <c r="K1131" s="19" t="str">
        <f t="shared" si="1006"/>
        <v>Trygonoptera imitata</v>
      </c>
      <c r="L1131" s="20">
        <f>VLOOKUP($K1131,GlobSheetPaste!$H$3:$P$1269,2,FALSE)</f>
        <v>60081</v>
      </c>
      <c r="M1131" s="20">
        <f>VLOOKUP($K1131,GlobSheetPaste!$H$3:$P$1269,3,FALSE)</f>
        <v>68648058</v>
      </c>
      <c r="N1131" s="20" t="str">
        <f>VLOOKUP($K1131,GlobSheetPaste!$H$3:$P$1269,4,FALSE)</f>
        <v>published</v>
      </c>
      <c r="O1131" s="20" t="str">
        <f>VLOOKUP($K1131,GlobSheetPaste!$H$3:$P$1269,5,FALSE)</f>
        <v>NT</v>
      </c>
      <c r="P1131" s="20">
        <f>VLOOKUP($K1131,GlobSheetPaste!$H$3:$P$1269,6,FALSE)</f>
        <v>2006</v>
      </c>
      <c r="Q1131" s="20" t="str">
        <f>VLOOKUP($K1131,GlobSheetPaste!$H$3:$P$1269,7,FALSE)</f>
        <v>LC</v>
      </c>
      <c r="R1131" s="20" t="str">
        <f>VLOOKUP($K1131,GlobSheetPaste!$H$3:$P$1269,8,FALSE)</f>
        <v>NA</v>
      </c>
      <c r="S1131" s="20" t="str">
        <f t="shared" si="1255"/>
        <v>non-genuine change</v>
      </c>
      <c r="T1131" s="20" t="b">
        <f t="shared" si="1141"/>
        <v>0</v>
      </c>
      <c r="U1131" s="20">
        <f>VLOOKUP($K1131,GlobSheetPaste!$H$3:$P$1269,9,FALSE)</f>
        <v>2018</v>
      </c>
      <c r="V1131" s="19">
        <v>0</v>
      </c>
      <c r="W1131" s="19">
        <v>120</v>
      </c>
      <c r="X1131" s="2" t="b">
        <f t="shared" ref="X1131:Y1131" si="1261">ISNUMBER(V1131)</f>
        <v>1</v>
      </c>
      <c r="Y1131" s="2" t="b">
        <f t="shared" si="1261"/>
        <v>1</v>
      </c>
      <c r="Z1131" s="2" t="s">
        <v>89</v>
      </c>
      <c r="AB1131" s="2" t="s">
        <v>83</v>
      </c>
      <c r="AC1131" s="24" t="str">
        <f ca="1">IFERROR(__xludf.DUMMYFUNCTION("SPLIT(AB1131,""_"")"),"Coastal")</f>
        <v>Coastal</v>
      </c>
      <c r="AD1131" s="24"/>
      <c r="AE1131" s="24">
        <f>VLOOKUP(J1131,rangearea210527!$B$2:$C$1159,2,TRUE)</f>
        <v>85954.673850000006</v>
      </c>
      <c r="AF1131" s="26" t="s">
        <v>118</v>
      </c>
      <c r="AG1131" s="26">
        <v>80</v>
      </c>
      <c r="AH1131" s="26" t="s">
        <v>84</v>
      </c>
      <c r="AI1131" s="26" t="s">
        <v>98</v>
      </c>
      <c r="AJ1131" s="1" t="s">
        <v>2345</v>
      </c>
      <c r="AK1131" s="27"/>
      <c r="AL1131" s="26"/>
      <c r="AM1131" s="26">
        <v>0</v>
      </c>
      <c r="AN1131" s="26">
        <v>0</v>
      </c>
      <c r="AO1131" s="29">
        <v>0</v>
      </c>
      <c r="AP1131" s="30"/>
      <c r="AQ1131" s="30"/>
      <c r="AR1131" s="30"/>
      <c r="AS1131" s="1">
        <v>0</v>
      </c>
      <c r="AU1131" s="1"/>
      <c r="AV1131" s="1"/>
      <c r="AW1131" s="1">
        <v>1</v>
      </c>
      <c r="AX1131" s="1">
        <v>1</v>
      </c>
      <c r="AY1131" s="1">
        <v>1</v>
      </c>
      <c r="BA1131" s="1">
        <v>1</v>
      </c>
      <c r="BH1131" s="1">
        <v>1</v>
      </c>
      <c r="BJ1131" s="1">
        <v>1</v>
      </c>
      <c r="BK1131" s="1">
        <v>1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>
        <v>0</v>
      </c>
    </row>
    <row r="1132" spans="1:75" ht="15.75" customHeight="1" x14ac:dyDescent="0.3">
      <c r="A1132" s="2">
        <v>1121</v>
      </c>
      <c r="B1132" s="2">
        <v>1</v>
      </c>
      <c r="C1132" s="2" t="s">
        <v>1392</v>
      </c>
      <c r="D1132" s="1">
        <v>13</v>
      </c>
      <c r="E1132" s="2" t="str">
        <f t="shared" si="1140"/>
        <v>13_Myliobatiformes</v>
      </c>
      <c r="F1132" s="2" t="s">
        <v>2338</v>
      </c>
      <c r="G1132" s="2" t="s">
        <v>2703</v>
      </c>
      <c r="H1132" s="2" t="s">
        <v>2708</v>
      </c>
      <c r="I1132" s="2" t="s">
        <v>2713</v>
      </c>
      <c r="J1132" s="2" t="s">
        <v>2714</v>
      </c>
      <c r="K1132" s="19" t="str">
        <f t="shared" si="1006"/>
        <v>Trygonoptera mucosa</v>
      </c>
      <c r="L1132" s="20">
        <f>VLOOKUP($K1132,GlobSheetPaste!$H$3:$P$1269,2,FALSE)</f>
        <v>60082</v>
      </c>
      <c r="M1132" s="20">
        <f>VLOOKUP($K1132,GlobSheetPaste!$H$3:$P$1269,3,FALSE)</f>
        <v>68648164</v>
      </c>
      <c r="N1132" s="20" t="str">
        <f>VLOOKUP($K1132,GlobSheetPaste!$H$3:$P$1269,4,FALSE)</f>
        <v>published</v>
      </c>
      <c r="O1132" s="20" t="str">
        <f>VLOOKUP($K1132,GlobSheetPaste!$H$3:$P$1269,5,FALSE)</f>
        <v>LC</v>
      </c>
      <c r="P1132" s="20">
        <f>VLOOKUP($K1132,GlobSheetPaste!$H$3:$P$1269,6,FALSE)</f>
        <v>2006</v>
      </c>
      <c r="Q1132" s="20" t="str">
        <f>VLOOKUP($K1132,GlobSheetPaste!$H$3:$P$1269,7,FALSE)</f>
        <v>LC</v>
      </c>
      <c r="R1132" s="20" t="str">
        <f>VLOOKUP($K1132,GlobSheetPaste!$H$3:$P$1269,8,FALSE)</f>
        <v>NA</v>
      </c>
      <c r="S1132" s="20" t="str">
        <f t="shared" si="1255"/>
        <v>NoChange</v>
      </c>
      <c r="T1132" s="20" t="b">
        <f t="shared" si="1141"/>
        <v>0</v>
      </c>
      <c r="U1132" s="20">
        <f>VLOOKUP($K1132,GlobSheetPaste!$H$3:$P$1269,9,FALSE)</f>
        <v>2018</v>
      </c>
      <c r="V1132" s="19">
        <v>0</v>
      </c>
      <c r="W1132" s="19">
        <v>40</v>
      </c>
      <c r="X1132" s="2" t="b">
        <f t="shared" ref="X1132:Y1132" si="1262">ISNUMBER(V1132)</f>
        <v>1</v>
      </c>
      <c r="Y1132" s="2" t="b">
        <f t="shared" si="1262"/>
        <v>1</v>
      </c>
      <c r="Z1132" s="2" t="s">
        <v>89</v>
      </c>
      <c r="AB1132" s="2" t="s">
        <v>83</v>
      </c>
      <c r="AC1132" s="24" t="str">
        <f ca="1">IFERROR(__xludf.DUMMYFUNCTION("SPLIT(AB1132,""_"")"),"Coastal")</f>
        <v>Coastal</v>
      </c>
      <c r="AD1132" s="24"/>
      <c r="AE1132" s="24">
        <f>VLOOKUP(J1132,rangearea210527!$B$2:$C$1159,2,TRUE)</f>
        <v>67883.654110000003</v>
      </c>
      <c r="AF1132" s="26" t="s">
        <v>118</v>
      </c>
      <c r="AG1132" s="26">
        <v>47</v>
      </c>
      <c r="AH1132" s="26" t="s">
        <v>84</v>
      </c>
      <c r="AI1132" s="26" t="s">
        <v>85</v>
      </c>
      <c r="AJ1132" s="1" t="s">
        <v>2342</v>
      </c>
      <c r="AK1132" s="27"/>
      <c r="AL1132" s="26">
        <v>11</v>
      </c>
      <c r="AM1132" s="26">
        <v>0</v>
      </c>
      <c r="AN1132" s="26">
        <v>0</v>
      </c>
      <c r="AO1132" s="29">
        <v>0</v>
      </c>
      <c r="AP1132" s="30"/>
      <c r="AQ1132" s="30"/>
      <c r="AR1132" s="30"/>
      <c r="AS1132" s="1">
        <v>0</v>
      </c>
      <c r="AU1132" s="1"/>
      <c r="AV1132" s="1"/>
      <c r="AW1132" s="1">
        <v>1</v>
      </c>
      <c r="AX1132" s="1">
        <v>1</v>
      </c>
      <c r="AY1132" s="1">
        <v>1</v>
      </c>
      <c r="BA1132" s="1">
        <v>1</v>
      </c>
      <c r="BH1132" s="1">
        <v>1</v>
      </c>
      <c r="BJ1132" s="1">
        <v>1</v>
      </c>
      <c r="BK1132" s="1">
        <v>1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>
        <v>0</v>
      </c>
    </row>
    <row r="1133" spans="1:75" ht="15.75" customHeight="1" x14ac:dyDescent="0.3">
      <c r="A1133" s="2">
        <v>1122</v>
      </c>
      <c r="B1133" s="2">
        <v>1</v>
      </c>
      <c r="C1133" s="2" t="s">
        <v>1392</v>
      </c>
      <c r="D1133" s="1">
        <v>13</v>
      </c>
      <c r="E1133" s="2" t="str">
        <f t="shared" si="1140"/>
        <v>13_Myliobatiformes</v>
      </c>
      <c r="F1133" s="2" t="s">
        <v>2338</v>
      </c>
      <c r="G1133" s="2" t="s">
        <v>2703</v>
      </c>
      <c r="H1133" s="2" t="s">
        <v>2708</v>
      </c>
      <c r="I1133" s="2" t="s">
        <v>2715</v>
      </c>
      <c r="J1133" s="2" t="s">
        <v>2716</v>
      </c>
      <c r="K1133" s="19" t="str">
        <f t="shared" si="1006"/>
        <v>Trygonoptera ovalis</v>
      </c>
      <c r="L1133" s="20">
        <f>VLOOKUP($K1133,GlobSheetPaste!$H$3:$P$1269,2,FALSE)</f>
        <v>60083</v>
      </c>
      <c r="M1133" s="20">
        <f>VLOOKUP($K1133,GlobSheetPaste!$H$3:$P$1269,3,FALSE)</f>
        <v>68648254</v>
      </c>
      <c r="N1133" s="20" t="str">
        <f>VLOOKUP($K1133,GlobSheetPaste!$H$3:$P$1269,4,FALSE)</f>
        <v>published</v>
      </c>
      <c r="O1133" s="20" t="str">
        <f>VLOOKUP($K1133,GlobSheetPaste!$H$3:$P$1269,5,FALSE)</f>
        <v>LC</v>
      </c>
      <c r="P1133" s="20">
        <f>VLOOKUP($K1133,GlobSheetPaste!$H$3:$P$1269,6,FALSE)</f>
        <v>2006</v>
      </c>
      <c r="Q1133" s="20" t="str">
        <f>VLOOKUP($K1133,GlobSheetPaste!$H$3:$P$1269,7,FALSE)</f>
        <v>LC</v>
      </c>
      <c r="R1133" s="20" t="str">
        <f>VLOOKUP($K1133,GlobSheetPaste!$H$3:$P$1269,8,FALSE)</f>
        <v>NA</v>
      </c>
      <c r="S1133" s="20" t="str">
        <f t="shared" si="1255"/>
        <v>NoChange</v>
      </c>
      <c r="T1133" s="20" t="b">
        <f t="shared" si="1141"/>
        <v>0</v>
      </c>
      <c r="U1133" s="20">
        <f>VLOOKUP($K1133,GlobSheetPaste!$H$3:$P$1269,9,FALSE)</f>
        <v>2018</v>
      </c>
      <c r="V1133" s="19">
        <v>0</v>
      </c>
      <c r="W1133" s="19">
        <v>45</v>
      </c>
      <c r="X1133" s="2" t="b">
        <f t="shared" ref="X1133:Y1133" si="1263">ISNUMBER(V1133)</f>
        <v>1</v>
      </c>
      <c r="Y1133" s="2" t="b">
        <f t="shared" si="1263"/>
        <v>1</v>
      </c>
      <c r="Z1133" s="2" t="s">
        <v>2046</v>
      </c>
      <c r="AB1133" s="2" t="s">
        <v>83</v>
      </c>
      <c r="AC1133" s="24" t="str">
        <f ca="1">IFERROR(__xludf.DUMMYFUNCTION("SPLIT(AB1133,""_"")"),"Coastal")</f>
        <v>Coastal</v>
      </c>
      <c r="AD1133" s="24"/>
      <c r="AE1133" s="24">
        <f>VLOOKUP(J1133,rangearea210527!$B$2:$C$1159,2,TRUE)</f>
        <v>45486.59605</v>
      </c>
      <c r="AF1133" s="26" t="s">
        <v>118</v>
      </c>
      <c r="AG1133" s="26">
        <v>61</v>
      </c>
      <c r="AH1133" s="26" t="s">
        <v>84</v>
      </c>
      <c r="AI1133" s="26" t="s">
        <v>98</v>
      </c>
      <c r="AJ1133" s="1" t="s">
        <v>2345</v>
      </c>
      <c r="AK1133" s="27"/>
      <c r="AL1133" s="26"/>
      <c r="AM1133" s="26">
        <v>0</v>
      </c>
      <c r="AN1133" s="26">
        <v>0</v>
      </c>
      <c r="AO1133" s="29">
        <v>0</v>
      </c>
      <c r="AP1133" s="30"/>
      <c r="AQ1133" s="30"/>
      <c r="AR1133" s="30"/>
      <c r="AS1133" s="1">
        <v>0</v>
      </c>
      <c r="AU1133" s="1"/>
      <c r="AV1133" s="1"/>
      <c r="AW1133" s="1">
        <v>1</v>
      </c>
      <c r="AX1133" s="1">
        <v>1</v>
      </c>
      <c r="AY1133" s="1">
        <v>1</v>
      </c>
      <c r="BA1133" s="1">
        <v>1</v>
      </c>
      <c r="BH1133" s="1">
        <v>1</v>
      </c>
      <c r="BJ1133" s="1">
        <v>1</v>
      </c>
      <c r="BK1133" s="1">
        <v>1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>
        <v>0</v>
      </c>
    </row>
    <row r="1134" spans="1:75" ht="15.75" customHeight="1" x14ac:dyDescent="0.3">
      <c r="A1134" s="2">
        <v>1123</v>
      </c>
      <c r="B1134" s="2">
        <v>1</v>
      </c>
      <c r="C1134" s="2" t="s">
        <v>1392</v>
      </c>
      <c r="D1134" s="1">
        <v>13</v>
      </c>
      <c r="E1134" s="2" t="str">
        <f t="shared" si="1140"/>
        <v>13_Myliobatiformes</v>
      </c>
      <c r="F1134" s="2" t="s">
        <v>2338</v>
      </c>
      <c r="G1134" s="2" t="s">
        <v>2703</v>
      </c>
      <c r="H1134" s="2" t="s">
        <v>2708</v>
      </c>
      <c r="I1134" s="2" t="s">
        <v>2717</v>
      </c>
      <c r="J1134" s="2" t="s">
        <v>2718</v>
      </c>
      <c r="K1134" s="19" t="str">
        <f t="shared" si="1006"/>
        <v>Trygonoptera personata</v>
      </c>
      <c r="L1134" s="20">
        <f>VLOOKUP($K1134,GlobSheetPaste!$H$3:$P$1269,2,FALSE)</f>
        <v>60084</v>
      </c>
      <c r="M1134" s="20">
        <f>VLOOKUP($K1134,GlobSheetPaste!$H$3:$P$1269,3,FALSE)</f>
        <v>68648341</v>
      </c>
      <c r="N1134" s="20" t="str">
        <f>VLOOKUP($K1134,GlobSheetPaste!$H$3:$P$1269,4,FALSE)</f>
        <v>published</v>
      </c>
      <c r="O1134" s="20" t="str">
        <f>VLOOKUP($K1134,GlobSheetPaste!$H$3:$P$1269,5,FALSE)</f>
        <v>LC</v>
      </c>
      <c r="P1134" s="20">
        <f>VLOOKUP($K1134,GlobSheetPaste!$H$3:$P$1269,6,FALSE)</f>
        <v>2006</v>
      </c>
      <c r="Q1134" s="20" t="str">
        <f>VLOOKUP($K1134,GlobSheetPaste!$H$3:$P$1269,7,FALSE)</f>
        <v>LC</v>
      </c>
      <c r="R1134" s="20" t="str">
        <f>VLOOKUP($K1134,GlobSheetPaste!$H$3:$P$1269,8,FALSE)</f>
        <v>NA</v>
      </c>
      <c r="S1134" s="20" t="str">
        <f t="shared" si="1255"/>
        <v>NoChange</v>
      </c>
      <c r="T1134" s="20" t="b">
        <f t="shared" si="1141"/>
        <v>0</v>
      </c>
      <c r="U1134" s="20">
        <f>VLOOKUP($K1134,GlobSheetPaste!$H$3:$P$1269,9,FALSE)</f>
        <v>2018</v>
      </c>
      <c r="V1134" s="19">
        <v>0</v>
      </c>
      <c r="W1134" s="19">
        <v>115</v>
      </c>
      <c r="X1134" s="2" t="b">
        <f t="shared" ref="X1134:Y1134" si="1264">ISNUMBER(V1134)</f>
        <v>1</v>
      </c>
      <c r="Y1134" s="2" t="b">
        <f t="shared" si="1264"/>
        <v>1</v>
      </c>
      <c r="Z1134" s="2" t="s">
        <v>89</v>
      </c>
      <c r="AB1134" s="2" t="s">
        <v>83</v>
      </c>
      <c r="AC1134" s="24" t="str">
        <f ca="1">IFERROR(__xludf.DUMMYFUNCTION("SPLIT(AB1134,""_"")"),"Coastal")</f>
        <v>Coastal</v>
      </c>
      <c r="AD1134" s="24"/>
      <c r="AE1134" s="24">
        <f>VLOOKUP(J1134,rangearea210527!$B$2:$C$1159,2,TRUE)</f>
        <v>40478.431470000003</v>
      </c>
      <c r="AF1134" s="26" t="s">
        <v>118</v>
      </c>
      <c r="AG1134" s="26">
        <v>55</v>
      </c>
      <c r="AH1134" s="26" t="s">
        <v>84</v>
      </c>
      <c r="AI1134" s="26" t="s">
        <v>98</v>
      </c>
      <c r="AJ1134" s="1" t="s">
        <v>2345</v>
      </c>
      <c r="AK1134" s="27"/>
      <c r="AL1134" s="26">
        <v>10</v>
      </c>
      <c r="AM1134" s="26">
        <v>0</v>
      </c>
      <c r="AN1134" s="26">
        <v>0</v>
      </c>
      <c r="AO1134" s="29">
        <v>0</v>
      </c>
      <c r="AP1134" s="30"/>
      <c r="AQ1134" s="30"/>
      <c r="AR1134" s="30"/>
      <c r="AS1134" s="1">
        <v>0</v>
      </c>
      <c r="AU1134" s="1"/>
      <c r="AV1134" s="1"/>
      <c r="AW1134" s="1">
        <v>1</v>
      </c>
      <c r="AX1134" s="1">
        <v>1</v>
      </c>
      <c r="AY1134" s="1">
        <v>1</v>
      </c>
      <c r="BA1134" s="1">
        <v>1</v>
      </c>
      <c r="BH1134" s="1">
        <v>1</v>
      </c>
      <c r="BJ1134" s="1">
        <v>1</v>
      </c>
      <c r="BK1134" s="1">
        <v>1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>
        <v>0</v>
      </c>
    </row>
    <row r="1135" spans="1:75" ht="15.75" customHeight="1" x14ac:dyDescent="0.3">
      <c r="A1135" s="2">
        <v>1124</v>
      </c>
      <c r="B1135" s="2">
        <v>1</v>
      </c>
      <c r="C1135" s="2" t="s">
        <v>1392</v>
      </c>
      <c r="D1135" s="1">
        <v>13</v>
      </c>
      <c r="E1135" s="2" t="str">
        <f t="shared" si="1140"/>
        <v>13_Myliobatiformes</v>
      </c>
      <c r="F1135" s="2" t="s">
        <v>2338</v>
      </c>
      <c r="G1135" s="2" t="s">
        <v>2703</v>
      </c>
      <c r="H1135" s="2" t="s">
        <v>2708</v>
      </c>
      <c r="I1135" s="2" t="s">
        <v>2719</v>
      </c>
      <c r="J1135" s="2" t="s">
        <v>2720</v>
      </c>
      <c r="K1135" s="19" t="str">
        <f t="shared" si="1006"/>
        <v>Trygonoptera testacea</v>
      </c>
      <c r="L1135" s="20">
        <f>VLOOKUP($K1135,GlobSheetPaste!$H$3:$P$1269,2,FALSE)</f>
        <v>60085</v>
      </c>
      <c r="M1135" s="20">
        <f>VLOOKUP($K1135,GlobSheetPaste!$H$3:$P$1269,3,FALSE)</f>
        <v>68648424</v>
      </c>
      <c r="N1135" s="20" t="str">
        <f>VLOOKUP($K1135,GlobSheetPaste!$H$3:$P$1269,4,FALSE)</f>
        <v>published</v>
      </c>
      <c r="O1135" s="20" t="str">
        <f>VLOOKUP($K1135,GlobSheetPaste!$H$3:$P$1269,5,FALSE)</f>
        <v>LC</v>
      </c>
      <c r="P1135" s="20">
        <f>VLOOKUP($K1135,GlobSheetPaste!$H$3:$P$1269,6,FALSE)</f>
        <v>2006</v>
      </c>
      <c r="Q1135" s="20" t="str">
        <f>VLOOKUP($K1135,GlobSheetPaste!$H$3:$P$1269,7,FALSE)</f>
        <v>NT</v>
      </c>
      <c r="R1135" s="20" t="str">
        <f>VLOOKUP($K1135,GlobSheetPaste!$H$3:$P$1269,8,FALSE)</f>
        <v>A2d</v>
      </c>
      <c r="S1135" s="20" t="str">
        <f t="shared" si="1255"/>
        <v>non-genuine change</v>
      </c>
      <c r="T1135" s="20" t="b">
        <f t="shared" si="1141"/>
        <v>0</v>
      </c>
      <c r="U1135" s="20">
        <f>VLOOKUP($K1135,GlobSheetPaste!$H$3:$P$1269,9,FALSE)</f>
        <v>2018</v>
      </c>
      <c r="V1135" s="19">
        <v>0</v>
      </c>
      <c r="W1135" s="19">
        <v>135</v>
      </c>
      <c r="X1135" s="2" t="b">
        <f t="shared" ref="X1135:Y1135" si="1265">ISNUMBER(V1135)</f>
        <v>1</v>
      </c>
      <c r="Y1135" s="2" t="b">
        <f t="shared" si="1265"/>
        <v>1</v>
      </c>
      <c r="Z1135" s="2" t="s">
        <v>89</v>
      </c>
      <c r="AB1135" s="2" t="s">
        <v>83</v>
      </c>
      <c r="AC1135" s="24" t="str">
        <f ca="1">IFERROR(__xludf.DUMMYFUNCTION("SPLIT(AB1135,""_"")"),"Coastal")</f>
        <v>Coastal</v>
      </c>
      <c r="AD1135" s="24"/>
      <c r="AE1135" s="24">
        <f>VLOOKUP(J1135,rangearea210527!$B$2:$C$1159,2,TRUE)</f>
        <v>36553.127690000001</v>
      </c>
      <c r="AF1135" s="26" t="s">
        <v>118</v>
      </c>
      <c r="AG1135" s="26">
        <v>52</v>
      </c>
      <c r="AH1135" s="26" t="s">
        <v>84</v>
      </c>
      <c r="AI1135" s="26" t="s">
        <v>98</v>
      </c>
      <c r="AJ1135" s="1" t="s">
        <v>2345</v>
      </c>
      <c r="AK1135" s="27"/>
      <c r="AL1135" s="26">
        <v>10</v>
      </c>
      <c r="AM1135" s="26">
        <v>0</v>
      </c>
      <c r="AN1135" s="26">
        <v>0</v>
      </c>
      <c r="AO1135" s="29">
        <v>0</v>
      </c>
      <c r="AP1135" s="30"/>
      <c r="AQ1135" s="30"/>
      <c r="AR1135" s="30"/>
      <c r="AS1135" s="1">
        <v>0</v>
      </c>
      <c r="AU1135" s="1"/>
      <c r="AV1135" s="1"/>
      <c r="AW1135" s="1">
        <v>1</v>
      </c>
      <c r="AX1135" s="1">
        <v>1</v>
      </c>
      <c r="AY1135" s="1">
        <v>1</v>
      </c>
      <c r="BA1135" s="1">
        <v>1</v>
      </c>
      <c r="BH1135" s="1">
        <v>1</v>
      </c>
      <c r="BJ1135" s="1">
        <v>1</v>
      </c>
      <c r="BK1135" s="1">
        <v>1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>
        <v>0</v>
      </c>
    </row>
    <row r="1136" spans="1:75" ht="15.75" customHeight="1" x14ac:dyDescent="0.3">
      <c r="A1136" s="2">
        <v>1125</v>
      </c>
      <c r="B1136" s="2">
        <v>1</v>
      </c>
      <c r="C1136" s="2" t="s">
        <v>1392</v>
      </c>
      <c r="D1136" s="1">
        <v>13</v>
      </c>
      <c r="E1136" s="2" t="str">
        <f t="shared" si="1140"/>
        <v>13_Myliobatiformes</v>
      </c>
      <c r="F1136" s="2" t="s">
        <v>2338</v>
      </c>
      <c r="G1136" s="2" t="s">
        <v>2703</v>
      </c>
      <c r="H1136" s="2" t="s">
        <v>2721</v>
      </c>
      <c r="I1136" s="2" t="s">
        <v>2722</v>
      </c>
      <c r="J1136" s="2" t="s">
        <v>2723</v>
      </c>
      <c r="K1136" s="19" t="str">
        <f t="shared" si="1006"/>
        <v>Urolophus aurantiacus</v>
      </c>
      <c r="L1136" s="20">
        <f>VLOOKUP($K1136,GlobSheetPaste!$H$3:$P$1269,2,FALSE)</f>
        <v>60087</v>
      </c>
      <c r="M1136" s="20">
        <f>VLOOKUP($K1136,GlobSheetPaste!$H$3:$P$1269,3,FALSE)</f>
        <v>124438082</v>
      </c>
      <c r="N1136" s="20" t="str">
        <f>VLOOKUP($K1136,GlobSheetPaste!$H$3:$P$1269,4,FALSE)</f>
        <v>published</v>
      </c>
      <c r="O1136" s="20" t="str">
        <f>VLOOKUP($K1136,GlobSheetPaste!$H$3:$P$1269,5,FALSE)</f>
        <v>NT</v>
      </c>
      <c r="P1136" s="20">
        <f>VLOOKUP($K1136,GlobSheetPaste!$H$3:$P$1269,6,FALSE)</f>
        <v>2006</v>
      </c>
      <c r="Q1136" s="20" t="str">
        <f>VLOOKUP($K1136,GlobSheetPaste!$H$3:$P$1269,7,FALSE)</f>
        <v>VU</v>
      </c>
      <c r="R1136" s="20" t="str">
        <f>VLOOKUP($K1136,GlobSheetPaste!$H$3:$P$1269,8,FALSE)</f>
        <v>A2d</v>
      </c>
      <c r="S1136" s="20" t="str">
        <f t="shared" si="1255"/>
        <v>non-genuine change</v>
      </c>
      <c r="T1136" s="20" t="b">
        <f t="shared" si="1141"/>
        <v>0</v>
      </c>
      <c r="U1136" s="22">
        <f>VLOOKUP($K1136,GlobSheetPaste!$H$3:$P$1269,9,FALSE)</f>
        <v>43891</v>
      </c>
      <c r="V1136" s="19">
        <v>10</v>
      </c>
      <c r="W1136" s="19">
        <v>205</v>
      </c>
      <c r="X1136" s="2" t="b">
        <f t="shared" ref="X1136:Y1136" si="1266">ISNUMBER(V1136)</f>
        <v>1</v>
      </c>
      <c r="Y1136" s="2" t="b">
        <f t="shared" si="1266"/>
        <v>1</v>
      </c>
      <c r="Z1136" s="2" t="s">
        <v>89</v>
      </c>
      <c r="AB1136" s="2" t="s">
        <v>83</v>
      </c>
      <c r="AC1136" s="24" t="str">
        <f ca="1">IFERROR(__xludf.DUMMYFUNCTION("SPLIT(AB1136,""_"")"),"Coastal")</f>
        <v>Coastal</v>
      </c>
      <c r="AD1136" s="24"/>
      <c r="AE1136" s="24">
        <f>VLOOKUP(J1136,rangearea210527!$B$2:$C$1159,2,TRUE)</f>
        <v>237627.22719999999</v>
      </c>
      <c r="AF1136" s="26"/>
      <c r="AG1136" s="26">
        <v>40</v>
      </c>
      <c r="AH1136" s="26" t="s">
        <v>84</v>
      </c>
      <c r="AI1136" s="26" t="s">
        <v>85</v>
      </c>
      <c r="AJ1136" s="1" t="s">
        <v>2342</v>
      </c>
      <c r="AK1136" s="27"/>
      <c r="AL1136" s="26">
        <v>12.7</v>
      </c>
      <c r="AM1136" s="26">
        <v>0</v>
      </c>
      <c r="AN1136" s="26">
        <v>0</v>
      </c>
      <c r="AO1136" s="29">
        <v>0</v>
      </c>
      <c r="AP1136" s="30"/>
      <c r="AQ1136" s="30"/>
      <c r="AR1136" s="30"/>
      <c r="AS1136" s="1">
        <v>0</v>
      </c>
      <c r="AU1136" s="1"/>
      <c r="AV1136" s="1"/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B1136" s="1">
        <v>1</v>
      </c>
      <c r="BJ1136" s="1">
        <v>1</v>
      </c>
      <c r="BK1136" s="1">
        <v>1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>
        <v>0</v>
      </c>
    </row>
    <row r="1137" spans="1:75" ht="15.75" customHeight="1" x14ac:dyDescent="0.3">
      <c r="A1137" s="2">
        <v>1126</v>
      </c>
      <c r="B1137" s="2">
        <v>1</v>
      </c>
      <c r="C1137" s="2" t="s">
        <v>1392</v>
      </c>
      <c r="D1137" s="1">
        <v>13</v>
      </c>
      <c r="E1137" s="2" t="str">
        <f t="shared" si="1140"/>
        <v>13_Myliobatiformes</v>
      </c>
      <c r="F1137" s="2" t="s">
        <v>2338</v>
      </c>
      <c r="G1137" s="2" t="s">
        <v>2703</v>
      </c>
      <c r="H1137" s="2" t="s">
        <v>2721</v>
      </c>
      <c r="I1137" s="2" t="s">
        <v>2724</v>
      </c>
      <c r="J1137" s="2" t="s">
        <v>2725</v>
      </c>
      <c r="K1137" s="19" t="str">
        <f t="shared" si="1006"/>
        <v>Urolophus bucculentus</v>
      </c>
      <c r="L1137" s="20">
        <f>VLOOKUP($K1137,GlobSheetPaste!$H$3:$P$1269,2,FALSE)</f>
        <v>60088</v>
      </c>
      <c r="M1137" s="20">
        <f>VLOOKUP($K1137,GlobSheetPaste!$H$3:$P$1269,3,FALSE)</f>
        <v>68649040</v>
      </c>
      <c r="N1137" s="20" t="str">
        <f>VLOOKUP($K1137,GlobSheetPaste!$H$3:$P$1269,4,FALSE)</f>
        <v>published</v>
      </c>
      <c r="O1137" s="20" t="str">
        <f>VLOOKUP($K1137,GlobSheetPaste!$H$3:$P$1269,5,FALSE)</f>
        <v>VU</v>
      </c>
      <c r="P1137" s="20">
        <f>VLOOKUP($K1137,GlobSheetPaste!$H$3:$P$1269,6,FALSE)</f>
        <v>2006</v>
      </c>
      <c r="Q1137" s="20" t="str">
        <f>VLOOKUP($K1137,GlobSheetPaste!$H$3:$P$1269,7,FALSE)</f>
        <v>VU</v>
      </c>
      <c r="R1137" s="20" t="str">
        <f>VLOOKUP($K1137,GlobSheetPaste!$H$3:$P$1269,8,FALSE)</f>
        <v>A2bd</v>
      </c>
      <c r="S1137" s="20" t="str">
        <f t="shared" si="1255"/>
        <v>NoChange</v>
      </c>
      <c r="T1137" s="20" t="b">
        <f t="shared" si="1141"/>
        <v>0</v>
      </c>
      <c r="U1137" s="20">
        <f>VLOOKUP($K1137,GlobSheetPaste!$H$3:$P$1269,9,FALSE)</f>
        <v>2018</v>
      </c>
      <c r="V1137" s="19">
        <v>65</v>
      </c>
      <c r="W1137" s="19">
        <v>265</v>
      </c>
      <c r="X1137" s="2" t="b">
        <f t="shared" ref="X1137:Y1137" si="1267">ISNUMBER(V1137)</f>
        <v>1</v>
      </c>
      <c r="Y1137" s="2" t="b">
        <f t="shared" si="1267"/>
        <v>1</v>
      </c>
      <c r="Z1137" s="2" t="s">
        <v>89</v>
      </c>
      <c r="AB1137" s="2" t="s">
        <v>83</v>
      </c>
      <c r="AC1137" s="24" t="str">
        <f ca="1">IFERROR(__xludf.DUMMYFUNCTION("SPLIT(AB1137,""_"")"),"Coastal")</f>
        <v>Coastal</v>
      </c>
      <c r="AD1137" s="24"/>
      <c r="AE1137" s="24">
        <f>VLOOKUP(J1137,rangearea210527!$B$2:$C$1159,2,TRUE)</f>
        <v>41561.314180000001</v>
      </c>
      <c r="AF1137" s="26" t="s">
        <v>118</v>
      </c>
      <c r="AG1137" s="26">
        <v>89</v>
      </c>
      <c r="AH1137" s="26" t="s">
        <v>84</v>
      </c>
      <c r="AI1137" s="26" t="s">
        <v>98</v>
      </c>
      <c r="AJ1137" s="1" t="s">
        <v>2345</v>
      </c>
      <c r="AK1137" s="27"/>
      <c r="AL1137" s="26">
        <v>9.5</v>
      </c>
      <c r="AM1137" s="26">
        <v>0</v>
      </c>
      <c r="AN1137" s="26">
        <v>0</v>
      </c>
      <c r="AO1137" s="29">
        <v>0</v>
      </c>
      <c r="AP1137" s="30"/>
      <c r="AQ1137" s="30"/>
      <c r="AR1137" s="30"/>
      <c r="AS1137" s="1">
        <v>0</v>
      </c>
      <c r="AU1137" s="1"/>
      <c r="AV1137" s="1"/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B1137" s="1">
        <v>1</v>
      </c>
      <c r="BH1137" s="1">
        <v>1</v>
      </c>
      <c r="BI1137" s="1">
        <v>1</v>
      </c>
      <c r="BJ1137" s="1">
        <v>1</v>
      </c>
      <c r="BK1137" s="1">
        <v>1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>
        <v>0</v>
      </c>
    </row>
    <row r="1138" spans="1:75" ht="15.75" customHeight="1" x14ac:dyDescent="0.3">
      <c r="A1138" s="2">
        <v>1127</v>
      </c>
      <c r="B1138" s="2">
        <v>1</v>
      </c>
      <c r="C1138" s="2" t="s">
        <v>1392</v>
      </c>
      <c r="D1138" s="1">
        <v>13</v>
      </c>
      <c r="E1138" s="2" t="str">
        <f t="shared" si="1140"/>
        <v>13_Myliobatiformes</v>
      </c>
      <c r="F1138" s="2" t="s">
        <v>2338</v>
      </c>
      <c r="G1138" s="2" t="s">
        <v>2703</v>
      </c>
      <c r="H1138" s="2" t="s">
        <v>2721</v>
      </c>
      <c r="I1138" s="2" t="s">
        <v>1873</v>
      </c>
      <c r="J1138" s="2" t="s">
        <v>2726</v>
      </c>
      <c r="K1138" s="19" t="str">
        <f t="shared" si="1006"/>
        <v>Urolophus circularis</v>
      </c>
      <c r="L1138" s="20">
        <f>VLOOKUP($K1138,GlobSheetPaste!$H$3:$P$1269,2,FALSE)</f>
        <v>60089</v>
      </c>
      <c r="M1138" s="20">
        <f>VLOOKUP($K1138,GlobSheetPaste!$H$3:$P$1269,3,FALSE)</f>
        <v>68649151</v>
      </c>
      <c r="N1138" s="20" t="str">
        <f>VLOOKUP($K1138,GlobSheetPaste!$H$3:$P$1269,4,FALSE)</f>
        <v>published</v>
      </c>
      <c r="O1138" s="20" t="str">
        <f>VLOOKUP($K1138,GlobSheetPaste!$H$3:$P$1269,5,FALSE)</f>
        <v>LC</v>
      </c>
      <c r="P1138" s="20">
        <f>VLOOKUP($K1138,GlobSheetPaste!$H$3:$P$1269,6,FALSE)</f>
        <v>2006</v>
      </c>
      <c r="Q1138" s="20" t="str">
        <f>VLOOKUP($K1138,GlobSheetPaste!$H$3:$P$1269,7,FALSE)</f>
        <v>LC</v>
      </c>
      <c r="R1138" s="20" t="str">
        <f>VLOOKUP($K1138,GlobSheetPaste!$H$3:$P$1269,8,FALSE)</f>
        <v>NA</v>
      </c>
      <c r="S1138" s="20" t="str">
        <f t="shared" si="1255"/>
        <v>NoChange</v>
      </c>
      <c r="T1138" s="20" t="b">
        <f t="shared" si="1141"/>
        <v>0</v>
      </c>
      <c r="U1138" s="20">
        <f>VLOOKUP($K1138,GlobSheetPaste!$H$3:$P$1269,9,FALSE)</f>
        <v>2018</v>
      </c>
      <c r="V1138" s="19">
        <v>1</v>
      </c>
      <c r="W1138" s="19">
        <v>120</v>
      </c>
      <c r="X1138" s="2" t="b">
        <f t="shared" ref="X1138:Y1138" si="1268">ISNUMBER(V1138)</f>
        <v>1</v>
      </c>
      <c r="Y1138" s="2" t="b">
        <f t="shared" si="1268"/>
        <v>1</v>
      </c>
      <c r="Z1138" s="2" t="s">
        <v>89</v>
      </c>
      <c r="AB1138" s="2" t="s">
        <v>83</v>
      </c>
      <c r="AC1138" s="24" t="str">
        <f ca="1">IFERROR(__xludf.DUMMYFUNCTION("SPLIT(AB1138,""_"")"),"Coastal")</f>
        <v>Coastal</v>
      </c>
      <c r="AD1138" s="24"/>
      <c r="AE1138" s="24">
        <f>VLOOKUP(J1138,rangearea210527!$B$2:$C$1159,2,TRUE)</f>
        <v>33345.446799999998</v>
      </c>
      <c r="AF1138" s="26" t="s">
        <v>118</v>
      </c>
      <c r="AG1138" s="26">
        <v>60</v>
      </c>
      <c r="AH1138" s="26" t="s">
        <v>84</v>
      </c>
      <c r="AI1138" s="26" t="s">
        <v>98</v>
      </c>
      <c r="AJ1138" s="1" t="s">
        <v>2345</v>
      </c>
      <c r="AK1138" s="27"/>
      <c r="AL1138" s="26"/>
      <c r="AM1138" s="26">
        <v>0</v>
      </c>
      <c r="AN1138" s="26">
        <v>0</v>
      </c>
      <c r="AO1138" s="29">
        <v>0</v>
      </c>
      <c r="AP1138" s="30"/>
      <c r="AQ1138" s="30"/>
      <c r="AR1138" s="30"/>
      <c r="AS1138" s="1">
        <v>0</v>
      </c>
      <c r="AU1138" s="1"/>
      <c r="AV1138" s="1"/>
      <c r="AW1138" s="1">
        <v>1</v>
      </c>
      <c r="AX1138" s="1">
        <v>1</v>
      </c>
      <c r="AY1138" s="1">
        <v>1</v>
      </c>
      <c r="BA1138" s="1">
        <v>1</v>
      </c>
      <c r="BH1138" s="1">
        <v>1</v>
      </c>
      <c r="BJ1138" s="1">
        <v>1</v>
      </c>
      <c r="BK1138" s="1">
        <v>1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>
        <v>0</v>
      </c>
    </row>
    <row r="1139" spans="1:75" ht="15.75" customHeight="1" x14ac:dyDescent="0.3">
      <c r="A1139" s="2">
        <v>1128</v>
      </c>
      <c r="B1139" s="2">
        <v>1</v>
      </c>
      <c r="C1139" s="2" t="s">
        <v>1392</v>
      </c>
      <c r="D1139" s="1">
        <v>13</v>
      </c>
      <c r="E1139" s="2" t="str">
        <f t="shared" si="1140"/>
        <v>13_Myliobatiformes</v>
      </c>
      <c r="F1139" s="2" t="s">
        <v>2338</v>
      </c>
      <c r="G1139" s="2" t="s">
        <v>2703</v>
      </c>
      <c r="H1139" s="2" t="s">
        <v>2721</v>
      </c>
      <c r="I1139" s="2" t="s">
        <v>2727</v>
      </c>
      <c r="J1139" s="2" t="s">
        <v>2728</v>
      </c>
      <c r="K1139" s="19" t="str">
        <f t="shared" si="1006"/>
        <v>Urolophus cruciatus</v>
      </c>
      <c r="L1139" s="20">
        <f>VLOOKUP($K1139,GlobSheetPaste!$H$3:$P$1269,2,FALSE)</f>
        <v>60090</v>
      </c>
      <c r="M1139" s="20">
        <f>VLOOKUP($K1139,GlobSheetPaste!$H$3:$P$1269,3,FALSE)</f>
        <v>68649223</v>
      </c>
      <c r="N1139" s="20" t="str">
        <f>VLOOKUP($K1139,GlobSheetPaste!$H$3:$P$1269,4,FALSE)</f>
        <v>published</v>
      </c>
      <c r="O1139" s="20" t="str">
        <f>VLOOKUP($K1139,GlobSheetPaste!$H$3:$P$1269,5,FALSE)</f>
        <v>LC</v>
      </c>
      <c r="P1139" s="20">
        <f>VLOOKUP($K1139,GlobSheetPaste!$H$3:$P$1269,6,FALSE)</f>
        <v>2006</v>
      </c>
      <c r="Q1139" s="20" t="str">
        <f>VLOOKUP($K1139,GlobSheetPaste!$H$3:$P$1269,7,FALSE)</f>
        <v>LC</v>
      </c>
      <c r="R1139" s="20" t="str">
        <f>VLOOKUP($K1139,GlobSheetPaste!$H$3:$P$1269,8,FALSE)</f>
        <v>NA</v>
      </c>
      <c r="S1139" s="20" t="str">
        <f t="shared" si="1255"/>
        <v>NoChange</v>
      </c>
      <c r="T1139" s="20" t="b">
        <f t="shared" si="1141"/>
        <v>0</v>
      </c>
      <c r="U1139" s="20">
        <f>VLOOKUP($K1139,GlobSheetPaste!$H$3:$P$1269,9,FALSE)</f>
        <v>2018</v>
      </c>
      <c r="V1139" s="19">
        <v>1</v>
      </c>
      <c r="W1139" s="19">
        <v>210</v>
      </c>
      <c r="X1139" s="2" t="b">
        <f t="shared" ref="X1139:Y1139" si="1269">ISNUMBER(V1139)</f>
        <v>1</v>
      </c>
      <c r="Y1139" s="2" t="b">
        <f t="shared" si="1269"/>
        <v>1</v>
      </c>
      <c r="Z1139" s="2" t="s">
        <v>89</v>
      </c>
      <c r="AB1139" s="2" t="s">
        <v>83</v>
      </c>
      <c r="AC1139" s="24" t="str">
        <f ca="1">IFERROR(__xludf.DUMMYFUNCTION("SPLIT(AB1139,""_"")"),"Coastal")</f>
        <v>Coastal</v>
      </c>
      <c r="AD1139" s="24"/>
      <c r="AE1139" s="24">
        <f>VLOOKUP(J1139,rangearea210527!$B$2:$C$1159,2,TRUE)</f>
        <v>92746.076499999996</v>
      </c>
      <c r="AF1139" s="26" t="s">
        <v>118</v>
      </c>
      <c r="AG1139" s="26">
        <v>50</v>
      </c>
      <c r="AH1139" s="26" t="s">
        <v>84</v>
      </c>
      <c r="AI1139" s="26" t="s">
        <v>98</v>
      </c>
      <c r="AJ1139" s="1" t="s">
        <v>2345</v>
      </c>
      <c r="AK1139" s="27"/>
      <c r="AL1139" s="26"/>
      <c r="AM1139" s="26">
        <v>0</v>
      </c>
      <c r="AN1139" s="26">
        <v>0</v>
      </c>
      <c r="AO1139" s="29">
        <v>0</v>
      </c>
      <c r="AP1139" s="30"/>
      <c r="AQ1139" s="30"/>
      <c r="AR1139" s="30"/>
      <c r="AS1139" s="1">
        <v>0</v>
      </c>
      <c r="AU1139" s="1"/>
      <c r="AV1139" s="1"/>
      <c r="AW1139" s="1">
        <v>1</v>
      </c>
      <c r="AX1139" s="1">
        <v>1</v>
      </c>
      <c r="AY1139" s="1">
        <v>1</v>
      </c>
      <c r="BA1139" s="1">
        <v>1</v>
      </c>
      <c r="BH1139" s="1">
        <v>1</v>
      </c>
      <c r="BJ1139" s="1">
        <v>1</v>
      </c>
      <c r="BK1139" s="1">
        <v>1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>
        <v>0</v>
      </c>
    </row>
    <row r="1140" spans="1:75" ht="15.75" customHeight="1" x14ac:dyDescent="0.3">
      <c r="A1140" s="2">
        <v>1129</v>
      </c>
      <c r="B1140" s="2">
        <v>1</v>
      </c>
      <c r="C1140" s="2" t="s">
        <v>1392</v>
      </c>
      <c r="D1140" s="1">
        <v>13</v>
      </c>
      <c r="E1140" s="2" t="str">
        <f t="shared" si="1140"/>
        <v>13_Myliobatiformes</v>
      </c>
      <c r="F1140" s="2" t="s">
        <v>2338</v>
      </c>
      <c r="G1140" s="2" t="s">
        <v>2703</v>
      </c>
      <c r="H1140" s="2" t="s">
        <v>2721</v>
      </c>
      <c r="I1140" s="2" t="s">
        <v>2729</v>
      </c>
      <c r="J1140" s="2" t="s">
        <v>2730</v>
      </c>
      <c r="K1140" s="19" t="str">
        <f t="shared" si="1006"/>
        <v>Urolophus deforgesi</v>
      </c>
      <c r="L1140" s="20">
        <f>VLOOKUP($K1140,GlobSheetPaste!$H$3:$P$1269,2,FALSE)</f>
        <v>60091</v>
      </c>
      <c r="M1140" s="20">
        <f>VLOOKUP($K1140,GlobSheetPaste!$H$3:$P$1269,3,FALSE)</f>
        <v>116737734</v>
      </c>
      <c r="N1140" s="20" t="str">
        <f>VLOOKUP($K1140,GlobSheetPaste!$H$3:$P$1269,4,FALSE)</f>
        <v>published</v>
      </c>
      <c r="O1140" s="20" t="str">
        <f>VLOOKUP($K1140,GlobSheetPaste!$H$3:$P$1269,5,FALSE)</f>
        <v>LC</v>
      </c>
      <c r="P1140" s="20">
        <f>VLOOKUP($K1140,GlobSheetPaste!$H$3:$P$1269,6,FALSE)</f>
        <v>2006</v>
      </c>
      <c r="Q1140" s="20" t="str">
        <f>VLOOKUP($K1140,GlobSheetPaste!$H$3:$P$1269,7,FALSE)</f>
        <v>LC</v>
      </c>
      <c r="R1140" s="20" t="str">
        <f>VLOOKUP($K1140,GlobSheetPaste!$H$3:$P$1269,8,FALSE)</f>
        <v>NA</v>
      </c>
      <c r="S1140" s="20" t="str">
        <f t="shared" si="1255"/>
        <v>NoChange</v>
      </c>
      <c r="T1140" s="20" t="b">
        <f t="shared" si="1141"/>
        <v>0</v>
      </c>
      <c r="U1140" s="20">
        <f>VLOOKUP($K1140,GlobSheetPaste!$H$3:$P$1269,9,FALSE)</f>
        <v>2017</v>
      </c>
      <c r="V1140" s="19">
        <v>203</v>
      </c>
      <c r="W1140" s="19">
        <v>330</v>
      </c>
      <c r="X1140" s="2" t="b">
        <f t="shared" ref="X1140:Y1140" si="1270">ISNUMBER(V1140)</f>
        <v>1</v>
      </c>
      <c r="Y1140" s="2" t="b">
        <f t="shared" si="1270"/>
        <v>1</v>
      </c>
      <c r="Z1140" s="2" t="s">
        <v>89</v>
      </c>
      <c r="AB1140" s="2" t="s">
        <v>178</v>
      </c>
      <c r="AC1140" s="24" t="str">
        <f ca="1">IFERROR(__xludf.DUMMYFUNCTION("SPLIT(AB1140,""_"")"),"Deepwater")</f>
        <v>Deepwater</v>
      </c>
      <c r="AD1140" s="24"/>
      <c r="AE1140" s="24">
        <f>VLOOKUP(J1140,rangearea210527!$B$2:$C$1159,2,TRUE)</f>
        <v>591.30537079999999</v>
      </c>
      <c r="AF1140" s="26" t="s">
        <v>118</v>
      </c>
      <c r="AG1140" s="26">
        <v>34</v>
      </c>
      <c r="AH1140" s="26" t="s">
        <v>84</v>
      </c>
      <c r="AI1140" s="26" t="s">
        <v>85</v>
      </c>
      <c r="AJ1140" s="1" t="s">
        <v>2342</v>
      </c>
      <c r="AK1140" s="27"/>
      <c r="AL1140" s="26"/>
      <c r="AM1140" s="26">
        <v>1</v>
      </c>
      <c r="AN1140" s="26">
        <v>0</v>
      </c>
      <c r="AO1140" s="29">
        <v>0</v>
      </c>
      <c r="AP1140" s="30"/>
      <c r="AQ1140" s="30"/>
      <c r="AR1140" s="30"/>
      <c r="AS1140" s="1">
        <v>0</v>
      </c>
      <c r="AU1140" s="1"/>
      <c r="AV1140" s="1"/>
      <c r="AW1140" s="1">
        <v>0</v>
      </c>
      <c r="AX1140" s="1">
        <v>0</v>
      </c>
      <c r="AY1140" s="1">
        <v>1</v>
      </c>
      <c r="BC1140" s="1">
        <v>1</v>
      </c>
      <c r="BH1140" s="1">
        <v>1</v>
      </c>
      <c r="BJ1140" s="1">
        <v>1</v>
      </c>
      <c r="BL1140" s="1">
        <v>1</v>
      </c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>
        <v>0</v>
      </c>
    </row>
    <row r="1141" spans="1:75" ht="15.75" customHeight="1" x14ac:dyDescent="0.3">
      <c r="A1141" s="2">
        <v>1130</v>
      </c>
      <c r="B1141" s="2">
        <v>1</v>
      </c>
      <c r="C1141" s="2" t="s">
        <v>1392</v>
      </c>
      <c r="D1141" s="1">
        <v>13</v>
      </c>
      <c r="E1141" s="2" t="str">
        <f t="shared" si="1140"/>
        <v>13_Myliobatiformes</v>
      </c>
      <c r="F1141" s="2" t="s">
        <v>2338</v>
      </c>
      <c r="G1141" s="2" t="s">
        <v>2703</v>
      </c>
      <c r="H1141" s="2" t="s">
        <v>2721</v>
      </c>
      <c r="I1141" s="2" t="s">
        <v>2731</v>
      </c>
      <c r="J1141" s="2" t="s">
        <v>2732</v>
      </c>
      <c r="K1141" s="19" t="str">
        <f t="shared" si="1006"/>
        <v>Urolophus expansus</v>
      </c>
      <c r="L1141" s="20">
        <f>VLOOKUP($K1141,GlobSheetPaste!$H$3:$P$1269,2,FALSE)</f>
        <v>60092</v>
      </c>
      <c r="M1141" s="20">
        <f>VLOOKUP($K1141,GlobSheetPaste!$H$3:$P$1269,3,FALSE)</f>
        <v>68649334</v>
      </c>
      <c r="N1141" s="20" t="str">
        <f>VLOOKUP($K1141,GlobSheetPaste!$H$3:$P$1269,4,FALSE)</f>
        <v>published</v>
      </c>
      <c r="O1141" s="20" t="str">
        <f>VLOOKUP($K1141,GlobSheetPaste!$H$3:$P$1269,5,FALSE)</f>
        <v>LC</v>
      </c>
      <c r="P1141" s="20">
        <f>VLOOKUP($K1141,GlobSheetPaste!$H$3:$P$1269,6,FALSE)</f>
        <v>2006</v>
      </c>
      <c r="Q1141" s="20" t="str">
        <f>VLOOKUP($K1141,GlobSheetPaste!$H$3:$P$1269,7,FALSE)</f>
        <v>LC</v>
      </c>
      <c r="R1141" s="20" t="str">
        <f>VLOOKUP($K1141,GlobSheetPaste!$H$3:$P$1269,8,FALSE)</f>
        <v>NA</v>
      </c>
      <c r="S1141" s="20" t="str">
        <f t="shared" si="1255"/>
        <v>NoChange</v>
      </c>
      <c r="T1141" s="20" t="b">
        <f t="shared" si="1141"/>
        <v>0</v>
      </c>
      <c r="U1141" s="20">
        <f>VLOOKUP($K1141,GlobSheetPaste!$H$3:$P$1269,9,FALSE)</f>
        <v>2018</v>
      </c>
      <c r="V1141" s="19">
        <v>130</v>
      </c>
      <c r="W1141" s="19">
        <v>420</v>
      </c>
      <c r="X1141" s="2" t="b">
        <f t="shared" ref="X1141:Y1141" si="1271">ISNUMBER(V1141)</f>
        <v>1</v>
      </c>
      <c r="Y1141" s="2" t="b">
        <f t="shared" si="1271"/>
        <v>1</v>
      </c>
      <c r="Z1141" s="2" t="s">
        <v>89</v>
      </c>
      <c r="AB1141" s="2" t="s">
        <v>278</v>
      </c>
      <c r="AC1141" s="24" t="str">
        <f ca="1">IFERROR(__xludf.DUMMYFUNCTION("SPLIT(AB1141,""_"")"),"Deepwater")</f>
        <v>Deepwater</v>
      </c>
      <c r="AD1141" s="24" t="str">
        <f ca="1">IFERROR(__xludf.DUMMYFUNCTION("""COMPUTED_VALUE"""),"Coastal")</f>
        <v>Coastal</v>
      </c>
      <c r="AE1141" s="24">
        <f>VLOOKUP(J1141,rangearea210527!$B$2:$C$1159,2,TRUE)</f>
        <v>22691.776620000001</v>
      </c>
      <c r="AF1141" s="26" t="s">
        <v>118</v>
      </c>
      <c r="AG1141" s="26">
        <v>52</v>
      </c>
      <c r="AH1141" s="26" t="s">
        <v>84</v>
      </c>
      <c r="AI1141" s="26" t="s">
        <v>98</v>
      </c>
      <c r="AJ1141" s="1" t="s">
        <v>2345</v>
      </c>
      <c r="AK1141" s="27"/>
      <c r="AL1141" s="26"/>
      <c r="AM1141" s="26">
        <v>1</v>
      </c>
      <c r="AN1141" s="26">
        <v>0</v>
      </c>
      <c r="AO1141" s="29">
        <v>0</v>
      </c>
      <c r="AP1141" s="30"/>
      <c r="AQ1141" s="30"/>
      <c r="AR1141" s="30"/>
      <c r="AS1141" s="1">
        <v>0</v>
      </c>
      <c r="AU1141" s="1"/>
      <c r="AV1141" s="1"/>
      <c r="AW1141" s="1">
        <v>1</v>
      </c>
      <c r="AX1141" s="1">
        <v>1</v>
      </c>
      <c r="AY1141" s="1">
        <v>1</v>
      </c>
      <c r="BC1141" s="1">
        <v>1</v>
      </c>
      <c r="BH1141" s="1">
        <v>1</v>
      </c>
      <c r="BJ1141" s="1">
        <v>1</v>
      </c>
      <c r="BL1141" s="1">
        <v>1</v>
      </c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>
        <v>0</v>
      </c>
    </row>
    <row r="1142" spans="1:75" ht="15.75" customHeight="1" x14ac:dyDescent="0.3">
      <c r="A1142" s="2">
        <v>1131</v>
      </c>
      <c r="B1142" s="2">
        <v>1</v>
      </c>
      <c r="C1142" s="2" t="s">
        <v>1392</v>
      </c>
      <c r="D1142" s="1">
        <v>13</v>
      </c>
      <c r="E1142" s="2" t="str">
        <f t="shared" si="1140"/>
        <v>13_Myliobatiformes</v>
      </c>
      <c r="F1142" s="2" t="s">
        <v>2338</v>
      </c>
      <c r="G1142" s="2" t="s">
        <v>2703</v>
      </c>
      <c r="H1142" s="2" t="s">
        <v>2721</v>
      </c>
      <c r="I1142" s="2" t="s">
        <v>2733</v>
      </c>
      <c r="J1142" s="2" t="s">
        <v>2734</v>
      </c>
      <c r="K1142" s="19" t="str">
        <f t="shared" si="1006"/>
        <v>Urolophus flavomosaicus</v>
      </c>
      <c r="L1142" s="20">
        <f>VLOOKUP($K1142,GlobSheetPaste!$H$3:$P$1269,2,FALSE)</f>
        <v>60093</v>
      </c>
      <c r="M1142" s="20">
        <f>VLOOKUP($K1142,GlobSheetPaste!$H$3:$P$1269,3,FALSE)</f>
        <v>68649427</v>
      </c>
      <c r="N1142" s="20" t="str">
        <f>VLOOKUP($K1142,GlobSheetPaste!$H$3:$P$1269,4,FALSE)</f>
        <v>published</v>
      </c>
      <c r="O1142" s="20" t="str">
        <f>VLOOKUP($K1142,GlobSheetPaste!$H$3:$P$1269,5,FALSE)</f>
        <v>LC</v>
      </c>
      <c r="P1142" s="20">
        <f>VLOOKUP($K1142,GlobSheetPaste!$H$3:$P$1269,6,FALSE)</f>
        <v>2006</v>
      </c>
      <c r="Q1142" s="20" t="str">
        <f>VLOOKUP($K1142,GlobSheetPaste!$H$3:$P$1269,7,FALSE)</f>
        <v>LC</v>
      </c>
      <c r="R1142" s="20" t="str">
        <f>VLOOKUP($K1142,GlobSheetPaste!$H$3:$P$1269,8,FALSE)</f>
        <v>NA</v>
      </c>
      <c r="S1142" s="20" t="str">
        <f t="shared" si="1255"/>
        <v>NoChange</v>
      </c>
      <c r="T1142" s="20" t="b">
        <f t="shared" si="1141"/>
        <v>0</v>
      </c>
      <c r="U1142" s="20">
        <f>VLOOKUP($K1142,GlobSheetPaste!$H$3:$P$1269,9,FALSE)</f>
        <v>2018</v>
      </c>
      <c r="V1142" s="19">
        <v>60</v>
      </c>
      <c r="W1142" s="19">
        <v>353</v>
      </c>
      <c r="X1142" s="2" t="b">
        <f t="shared" ref="X1142:Y1142" si="1272">ISNUMBER(V1142)</f>
        <v>1</v>
      </c>
      <c r="Y1142" s="2" t="b">
        <f t="shared" si="1272"/>
        <v>1</v>
      </c>
      <c r="Z1142" s="2" t="s">
        <v>89</v>
      </c>
      <c r="AB1142" s="2" t="s">
        <v>95</v>
      </c>
      <c r="AC1142" s="24" t="str">
        <f ca="1">IFERROR(__xludf.DUMMYFUNCTION("SPLIT(AB1142,""_"")"),"Coastal")</f>
        <v>Coastal</v>
      </c>
      <c r="AD1142" s="24" t="str">
        <f ca="1">IFERROR(__xludf.DUMMYFUNCTION("""COMPUTED_VALUE"""),"Deepwater")</f>
        <v>Deepwater</v>
      </c>
      <c r="AE1142" s="24">
        <f>VLOOKUP(J1142,rangearea210527!$B$2:$C$1159,2,TRUE)</f>
        <v>65393.998030000002</v>
      </c>
      <c r="AF1142" s="26" t="s">
        <v>118</v>
      </c>
      <c r="AG1142" s="26">
        <v>59</v>
      </c>
      <c r="AH1142" s="26" t="s">
        <v>84</v>
      </c>
      <c r="AI1142" s="26" t="s">
        <v>98</v>
      </c>
      <c r="AJ1142" s="1" t="s">
        <v>2345</v>
      </c>
      <c r="AK1142" s="27"/>
      <c r="AL1142" s="26"/>
      <c r="AM1142" s="26">
        <v>0</v>
      </c>
      <c r="AN1142" s="26">
        <v>0</v>
      </c>
      <c r="AO1142" s="29">
        <v>0</v>
      </c>
      <c r="AP1142" s="30"/>
      <c r="AQ1142" s="30"/>
      <c r="AR1142" s="30"/>
      <c r="AS1142" s="1">
        <v>0</v>
      </c>
      <c r="AU1142" s="1"/>
      <c r="AV1142" s="1"/>
      <c r="AW1142" s="1">
        <v>1</v>
      </c>
      <c r="AX1142" s="1">
        <v>1</v>
      </c>
      <c r="AY1142" s="1">
        <v>1</v>
      </c>
      <c r="BA1142" s="1">
        <v>1</v>
      </c>
      <c r="BH1142" s="1">
        <v>1</v>
      </c>
      <c r="BJ1142" s="1">
        <v>1</v>
      </c>
      <c r="BK1142" s="1">
        <v>1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>
        <v>0</v>
      </c>
    </row>
    <row r="1143" spans="1:75" ht="15.75" customHeight="1" x14ac:dyDescent="0.3">
      <c r="A1143" s="2">
        <v>1132</v>
      </c>
      <c r="B1143" s="2">
        <v>1</v>
      </c>
      <c r="C1143" s="2" t="s">
        <v>1392</v>
      </c>
      <c r="D1143" s="1">
        <v>13</v>
      </c>
      <c r="E1143" s="2" t="str">
        <f t="shared" si="1140"/>
        <v>13_Myliobatiformes</v>
      </c>
      <c r="F1143" s="2" t="s">
        <v>2338</v>
      </c>
      <c r="G1143" s="2" t="s">
        <v>2703</v>
      </c>
      <c r="H1143" s="2" t="s">
        <v>2721</v>
      </c>
      <c r="I1143" s="2" t="s">
        <v>1811</v>
      </c>
      <c r="J1143" s="2" t="s">
        <v>2735</v>
      </c>
      <c r="K1143" s="19" t="str">
        <f t="shared" si="1006"/>
        <v>Urolophus gigas</v>
      </c>
      <c r="L1143" s="20">
        <f>VLOOKUP($K1143,GlobSheetPaste!$H$3:$P$1269,2,FALSE)</f>
        <v>60094</v>
      </c>
      <c r="M1143" s="20">
        <f>VLOOKUP($K1143,GlobSheetPaste!$H$3:$P$1269,3,FALSE)</f>
        <v>68649513</v>
      </c>
      <c r="N1143" s="20" t="str">
        <f>VLOOKUP($K1143,GlobSheetPaste!$H$3:$P$1269,4,FALSE)</f>
        <v>published</v>
      </c>
      <c r="O1143" s="20" t="str">
        <f>VLOOKUP($K1143,GlobSheetPaste!$H$3:$P$1269,5,FALSE)</f>
        <v>LC</v>
      </c>
      <c r="P1143" s="20">
        <f>VLOOKUP($K1143,GlobSheetPaste!$H$3:$P$1269,6,FALSE)</f>
        <v>2006</v>
      </c>
      <c r="Q1143" s="20" t="str">
        <f>VLOOKUP($K1143,GlobSheetPaste!$H$3:$P$1269,7,FALSE)</f>
        <v>LC</v>
      </c>
      <c r="R1143" s="20" t="str">
        <f>VLOOKUP($K1143,GlobSheetPaste!$H$3:$P$1269,8,FALSE)</f>
        <v>NA</v>
      </c>
      <c r="S1143" s="20" t="str">
        <f t="shared" si="1255"/>
        <v>NoChange</v>
      </c>
      <c r="T1143" s="20" t="b">
        <f t="shared" si="1141"/>
        <v>0</v>
      </c>
      <c r="U1143" s="20">
        <f>VLOOKUP($K1143,GlobSheetPaste!$H$3:$P$1269,9,FALSE)</f>
        <v>2018</v>
      </c>
      <c r="V1143" s="19">
        <v>1</v>
      </c>
      <c r="W1143" s="19">
        <v>50</v>
      </c>
      <c r="X1143" s="2" t="b">
        <f t="shared" ref="X1143:Y1143" si="1273">ISNUMBER(V1143)</f>
        <v>1</v>
      </c>
      <c r="Y1143" s="2" t="b">
        <f t="shared" si="1273"/>
        <v>1</v>
      </c>
      <c r="Z1143" s="2" t="s">
        <v>89</v>
      </c>
      <c r="AB1143" s="2" t="s">
        <v>83</v>
      </c>
      <c r="AC1143" s="24" t="str">
        <f ca="1">IFERROR(__xludf.DUMMYFUNCTION("SPLIT(AB1143,""_"")"),"Coastal")</f>
        <v>Coastal</v>
      </c>
      <c r="AD1143" s="24"/>
      <c r="AE1143" s="24">
        <f>VLOOKUP(J1143,rangearea210527!$B$2:$C$1159,2,TRUE)</f>
        <v>99398.39615</v>
      </c>
      <c r="AF1143" s="26" t="s">
        <v>118</v>
      </c>
      <c r="AG1143" s="26">
        <v>80</v>
      </c>
      <c r="AH1143" s="26" t="s">
        <v>84</v>
      </c>
      <c r="AI1143" s="26" t="s">
        <v>98</v>
      </c>
      <c r="AJ1143" s="1" t="s">
        <v>2345</v>
      </c>
      <c r="AK1143" s="27"/>
      <c r="AL1143" s="26"/>
      <c r="AM1143" s="26">
        <v>0</v>
      </c>
      <c r="AN1143" s="26">
        <v>0</v>
      </c>
      <c r="AO1143" s="29">
        <v>0</v>
      </c>
      <c r="AP1143" s="30"/>
      <c r="AQ1143" s="30"/>
      <c r="AR1143" s="30"/>
      <c r="AS1143" s="1">
        <v>0</v>
      </c>
      <c r="AU1143" s="1"/>
      <c r="AV1143" s="1"/>
      <c r="AW1143" s="1">
        <v>1</v>
      </c>
      <c r="AX1143" s="1">
        <v>1</v>
      </c>
      <c r="AY1143" s="1">
        <v>1</v>
      </c>
      <c r="BA1143" s="1">
        <v>1</v>
      </c>
      <c r="BH1143" s="1">
        <v>1</v>
      </c>
      <c r="BJ1143" s="1">
        <v>1</v>
      </c>
      <c r="BK1143" s="1">
        <v>1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>
        <v>0</v>
      </c>
    </row>
    <row r="1144" spans="1:75" ht="15.75" customHeight="1" x14ac:dyDescent="0.3">
      <c r="A1144" s="2">
        <v>1133</v>
      </c>
      <c r="B1144" s="2">
        <v>1</v>
      </c>
      <c r="C1144" s="2" t="s">
        <v>1392</v>
      </c>
      <c r="D1144" s="1">
        <v>13</v>
      </c>
      <c r="E1144" s="2" t="str">
        <f t="shared" si="1140"/>
        <v>13_Myliobatiformes</v>
      </c>
      <c r="F1144" s="2" t="s">
        <v>2338</v>
      </c>
      <c r="G1144" s="2" t="s">
        <v>2703</v>
      </c>
      <c r="H1144" s="2" t="s">
        <v>2721</v>
      </c>
      <c r="I1144" s="2" t="s">
        <v>2736</v>
      </c>
      <c r="J1144" s="2" t="s">
        <v>2737</v>
      </c>
      <c r="K1144" s="19" t="str">
        <f t="shared" si="1006"/>
        <v>Urolophus javanicus</v>
      </c>
      <c r="L1144" s="20">
        <f>VLOOKUP($K1144,GlobSheetPaste!$H$3:$P$1269,2,FALSE)</f>
        <v>60095</v>
      </c>
      <c r="M1144" s="20">
        <f>VLOOKUP($K1144,GlobSheetPaste!$H$3:$P$1269,3,FALSE)</f>
        <v>115736886</v>
      </c>
      <c r="N1144" s="20" t="str">
        <f>VLOOKUP($K1144,GlobSheetPaste!$H$3:$P$1269,4,FALSE)</f>
        <v>published</v>
      </c>
      <c r="O1144" s="20" t="str">
        <f>VLOOKUP($K1144,GlobSheetPaste!$H$3:$P$1269,5,FALSE)</f>
        <v>CR(PE)</v>
      </c>
      <c r="P1144" s="20">
        <f>VLOOKUP($K1144,GlobSheetPaste!$H$3:$P$1269,6,FALSE)</f>
        <v>2006</v>
      </c>
      <c r="Q1144" s="1" t="s">
        <v>2738</v>
      </c>
      <c r="R1144" s="20" t="str">
        <f>VLOOKUP($K1144,GlobSheetPaste!$H$3:$P$1269,8,FALSE)</f>
        <v>D</v>
      </c>
      <c r="S1144" s="20" t="str">
        <f t="shared" si="1255"/>
        <v>NoChange</v>
      </c>
      <c r="T1144" s="20" t="b">
        <f t="shared" si="1141"/>
        <v>0</v>
      </c>
      <c r="U1144" s="22">
        <f>VLOOKUP($K1144,GlobSheetPaste!$H$3:$P$1269,9,FALSE)</f>
        <v>44197</v>
      </c>
      <c r="V1144" s="19">
        <v>0</v>
      </c>
      <c r="W1144" s="19">
        <v>100</v>
      </c>
      <c r="X1144" s="2" t="b">
        <f t="shared" ref="X1144:Y1144" si="1274">ISNUMBER(V1144)</f>
        <v>1</v>
      </c>
      <c r="Y1144" s="2" t="b">
        <f t="shared" si="1274"/>
        <v>1</v>
      </c>
      <c r="Z1144" s="2" t="s">
        <v>2046</v>
      </c>
      <c r="AB1144" s="2" t="s">
        <v>83</v>
      </c>
      <c r="AC1144" s="24" t="str">
        <f ca="1">IFERROR(__xludf.DUMMYFUNCTION("SPLIT(AB1144,""_"")"),"Coastal")</f>
        <v>Coastal</v>
      </c>
      <c r="AD1144" s="24"/>
      <c r="AE1144" s="24">
        <f>VLOOKUP(J1144,rangearea210527!$B$2:$C$1159,2,TRUE)</f>
        <v>99398.39615</v>
      </c>
      <c r="AF1144" s="26" t="s">
        <v>118</v>
      </c>
      <c r="AG1144" s="26">
        <v>34</v>
      </c>
      <c r="AH1144" s="26" t="s">
        <v>84</v>
      </c>
      <c r="AI1144" s="26" t="s">
        <v>85</v>
      </c>
      <c r="AJ1144" s="1" t="s">
        <v>2342</v>
      </c>
      <c r="AK1144" s="27"/>
      <c r="AL1144" s="26" t="s">
        <v>267</v>
      </c>
      <c r="AM1144" s="26">
        <v>0</v>
      </c>
      <c r="AN1144" s="26">
        <v>0</v>
      </c>
      <c r="AO1144" s="29">
        <v>0</v>
      </c>
      <c r="AP1144" s="30"/>
      <c r="AQ1144" s="30"/>
      <c r="AR1144" s="30"/>
      <c r="AS1144" s="1">
        <v>1</v>
      </c>
      <c r="AU1144" s="1"/>
      <c r="AV1144" s="1"/>
      <c r="AW1144" s="1">
        <v>1</v>
      </c>
      <c r="AX1144" s="1" t="s">
        <v>1571</v>
      </c>
      <c r="AY1144" s="1">
        <v>1</v>
      </c>
      <c r="AZ1144" s="1">
        <v>1</v>
      </c>
      <c r="BA1144" s="1">
        <v>1</v>
      </c>
      <c r="BB1144" s="1">
        <v>1</v>
      </c>
      <c r="BH1144" s="1">
        <v>1</v>
      </c>
      <c r="BI1144" s="1">
        <v>1</v>
      </c>
      <c r="BJ1144" s="1">
        <v>1</v>
      </c>
      <c r="BK1144" s="1">
        <v>1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>
        <v>0</v>
      </c>
    </row>
    <row r="1145" spans="1:75" ht="15.75" customHeight="1" x14ac:dyDescent="0.3">
      <c r="A1145" s="2">
        <v>1134</v>
      </c>
      <c r="B1145" s="2">
        <v>1</v>
      </c>
      <c r="C1145" s="2" t="s">
        <v>1392</v>
      </c>
      <c r="D1145" s="1">
        <v>13</v>
      </c>
      <c r="E1145" s="2" t="str">
        <f t="shared" si="1140"/>
        <v>13_Myliobatiformes</v>
      </c>
      <c r="F1145" s="2" t="s">
        <v>2338</v>
      </c>
      <c r="G1145" s="2" t="s">
        <v>2703</v>
      </c>
      <c r="H1145" s="2" t="s">
        <v>2721</v>
      </c>
      <c r="I1145" s="2" t="s">
        <v>2739</v>
      </c>
      <c r="J1145" s="2" t="s">
        <v>2740</v>
      </c>
      <c r="K1145" s="19" t="str">
        <f t="shared" si="1006"/>
        <v>Urolophus kaianus</v>
      </c>
      <c r="L1145" s="20">
        <f>VLOOKUP($K1145,GlobSheetPaste!$H$3:$P$1269,2,FALSE)</f>
        <v>60096</v>
      </c>
      <c r="M1145" s="20">
        <f>VLOOKUP($K1145,GlobSheetPaste!$H$3:$P$1269,3,FALSE)</f>
        <v>124438543</v>
      </c>
      <c r="N1145" s="20" t="str">
        <f>VLOOKUP($K1145,GlobSheetPaste!$H$3:$P$1269,4,FALSE)</f>
        <v>published</v>
      </c>
      <c r="O1145" s="20" t="str">
        <f>VLOOKUP($K1145,GlobSheetPaste!$H$3:$P$1269,5,FALSE)</f>
        <v>DD</v>
      </c>
      <c r="P1145" s="20">
        <f>VLOOKUP($K1145,GlobSheetPaste!$H$3:$P$1269,6,FALSE)</f>
        <v>2006</v>
      </c>
      <c r="Q1145" s="20" t="str">
        <f>VLOOKUP($K1145,GlobSheetPaste!$H$3:$P$1269,7,FALSE)</f>
        <v>DD</v>
      </c>
      <c r="R1145" s="20" t="str">
        <f>VLOOKUP($K1145,GlobSheetPaste!$H$3:$P$1269,8,FALSE)</f>
        <v>NA</v>
      </c>
      <c r="S1145" s="20" t="str">
        <f t="shared" si="1255"/>
        <v>NoChange</v>
      </c>
      <c r="T1145" s="20" t="b">
        <f t="shared" si="1141"/>
        <v>0</v>
      </c>
      <c r="U1145" s="22">
        <f>VLOOKUP($K1145,GlobSheetPaste!$H$3:$P$1269,9,FALSE)</f>
        <v>43891</v>
      </c>
      <c r="V1145" s="19">
        <v>230</v>
      </c>
      <c r="W1145" s="19">
        <v>236</v>
      </c>
      <c r="X1145" s="2" t="b">
        <f t="shared" ref="X1145:Y1145" si="1275">ISNUMBER(V1145)</f>
        <v>1</v>
      </c>
      <c r="Y1145" s="2" t="b">
        <f t="shared" si="1275"/>
        <v>1</v>
      </c>
      <c r="Z1145" s="2" t="s">
        <v>89</v>
      </c>
      <c r="AB1145" s="2" t="s">
        <v>178</v>
      </c>
      <c r="AC1145" s="24" t="str">
        <f ca="1">IFERROR(__xludf.DUMMYFUNCTION("SPLIT(AB1145,""_"")"),"Deepwater")</f>
        <v>Deepwater</v>
      </c>
      <c r="AD1145" s="24"/>
      <c r="AE1145" s="24">
        <f>VLOOKUP(J1145,rangearea210527!$B$2:$C$1159,2,TRUE)</f>
        <v>132.0376771</v>
      </c>
      <c r="AF1145" s="26" t="s">
        <v>118</v>
      </c>
      <c r="AG1145" s="26">
        <v>23.5</v>
      </c>
      <c r="AH1145" s="26" t="s">
        <v>84</v>
      </c>
      <c r="AI1145" s="26" t="s">
        <v>85</v>
      </c>
      <c r="AJ1145" s="1" t="s">
        <v>2342</v>
      </c>
      <c r="AK1145" s="27"/>
      <c r="AL1145" s="26"/>
      <c r="AM1145" s="26">
        <v>1</v>
      </c>
      <c r="AN1145" s="26">
        <v>0</v>
      </c>
      <c r="AO1145" s="29">
        <v>0</v>
      </c>
      <c r="AP1145" s="30"/>
      <c r="AQ1145" s="30"/>
      <c r="AR1145" s="30"/>
      <c r="AS1145" s="1">
        <v>1</v>
      </c>
      <c r="AU1145" s="1"/>
      <c r="AV1145" s="1"/>
      <c r="AW1145" s="1">
        <v>0</v>
      </c>
      <c r="AX1145" s="1">
        <v>0</v>
      </c>
      <c r="AY1145" s="1">
        <v>1</v>
      </c>
      <c r="BC1145" s="1">
        <v>1</v>
      </c>
      <c r="BG1145" s="1">
        <v>1</v>
      </c>
      <c r="BH1145" s="1">
        <v>1</v>
      </c>
      <c r="BI1145" s="1"/>
      <c r="BJ1145" s="1">
        <v>1</v>
      </c>
      <c r="BL1145" s="1">
        <v>1</v>
      </c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>
        <v>0</v>
      </c>
    </row>
    <row r="1146" spans="1:75" ht="15.75" customHeight="1" x14ac:dyDescent="0.3">
      <c r="A1146" s="2">
        <v>1135</v>
      </c>
      <c r="B1146" s="2">
        <v>1</v>
      </c>
      <c r="C1146" s="2" t="s">
        <v>1392</v>
      </c>
      <c r="D1146" s="1">
        <v>13</v>
      </c>
      <c r="E1146" s="2" t="str">
        <f t="shared" si="1140"/>
        <v>13_Myliobatiformes</v>
      </c>
      <c r="F1146" s="2" t="s">
        <v>2338</v>
      </c>
      <c r="G1146" s="2" t="s">
        <v>2703</v>
      </c>
      <c r="H1146" s="2" t="s">
        <v>2721</v>
      </c>
      <c r="I1146" s="2" t="s">
        <v>2741</v>
      </c>
      <c r="J1146" s="2" t="s">
        <v>2742</v>
      </c>
      <c r="K1146" s="19" t="str">
        <f t="shared" si="1006"/>
        <v>Urolophus kapalensis</v>
      </c>
      <c r="L1146" s="20">
        <f>VLOOKUP($K1146,GlobSheetPaste!$H$3:$P$1269,2,FALSE)</f>
        <v>42730</v>
      </c>
      <c r="M1146" s="20">
        <f>VLOOKUP($K1146,GlobSheetPaste!$H$3:$P$1269,3,FALSE)</f>
        <v>68649607</v>
      </c>
      <c r="N1146" s="20" t="str">
        <f>VLOOKUP($K1146,GlobSheetPaste!$H$3:$P$1269,4,FALSE)</f>
        <v>published</v>
      </c>
      <c r="O1146" s="20" t="str">
        <f>VLOOKUP($K1146,GlobSheetPaste!$H$3:$P$1269,5,FALSE)</f>
        <v>NT</v>
      </c>
      <c r="P1146" s="20">
        <f>VLOOKUP($K1146,GlobSheetPaste!$H$3:$P$1269,6,FALSE)</f>
        <v>2003</v>
      </c>
      <c r="Q1146" s="20" t="str">
        <f>VLOOKUP($K1146,GlobSheetPaste!$H$3:$P$1269,7,FALSE)</f>
        <v>NT</v>
      </c>
      <c r="R1146" s="20" t="str">
        <f>VLOOKUP($K1146,GlobSheetPaste!$H$3:$P$1269,8,FALSE)</f>
        <v>A2d</v>
      </c>
      <c r="S1146" s="20" t="str">
        <f t="shared" si="1255"/>
        <v>NoChange</v>
      </c>
      <c r="T1146" s="20" t="b">
        <f t="shared" si="1141"/>
        <v>0</v>
      </c>
      <c r="U1146" s="20">
        <f>VLOOKUP($K1146,GlobSheetPaste!$H$3:$P$1269,9,FALSE)</f>
        <v>2018</v>
      </c>
      <c r="V1146" s="19">
        <v>9</v>
      </c>
      <c r="W1146" s="19">
        <v>130</v>
      </c>
      <c r="X1146" s="2" t="b">
        <f t="shared" ref="X1146:Y1146" si="1276">ISNUMBER(V1146)</f>
        <v>1</v>
      </c>
      <c r="Y1146" s="2" t="b">
        <f t="shared" si="1276"/>
        <v>1</v>
      </c>
      <c r="Z1146" s="2" t="s">
        <v>89</v>
      </c>
      <c r="AB1146" s="2" t="s">
        <v>83</v>
      </c>
      <c r="AC1146" s="24" t="str">
        <f ca="1">IFERROR(__xludf.DUMMYFUNCTION("SPLIT(AB1146,""_"")"),"Coastal")</f>
        <v>Coastal</v>
      </c>
      <c r="AD1146" s="24"/>
      <c r="AE1146" s="24">
        <f>VLOOKUP(J1146,rangearea210527!$B$2:$C$1159,2,TRUE)</f>
        <v>11525.68427</v>
      </c>
      <c r="AF1146" s="26" t="s">
        <v>118</v>
      </c>
      <c r="AG1146" s="26">
        <v>52</v>
      </c>
      <c r="AH1146" s="26" t="s">
        <v>84</v>
      </c>
      <c r="AI1146" s="26" t="s">
        <v>98</v>
      </c>
      <c r="AJ1146" s="1" t="s">
        <v>2345</v>
      </c>
      <c r="AK1146" s="27"/>
      <c r="AL1146" s="26">
        <v>10</v>
      </c>
      <c r="AM1146" s="26">
        <v>0</v>
      </c>
      <c r="AN1146" s="26">
        <v>0</v>
      </c>
      <c r="AO1146" s="29">
        <v>0</v>
      </c>
      <c r="AP1146" s="30"/>
      <c r="AQ1146" s="30"/>
      <c r="AR1146" s="30"/>
      <c r="AS1146" s="1">
        <v>0</v>
      </c>
      <c r="AU1146" s="1"/>
      <c r="AV1146" s="1"/>
      <c r="AW1146" s="1">
        <v>1</v>
      </c>
      <c r="AX1146" s="1">
        <v>1</v>
      </c>
      <c r="AY1146" s="1">
        <v>1</v>
      </c>
      <c r="BA1146" s="1">
        <v>1</v>
      </c>
      <c r="BH1146" s="1">
        <v>1</v>
      </c>
      <c r="BJ1146" s="1">
        <v>1</v>
      </c>
      <c r="BK1146" s="1">
        <v>1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>
        <v>0</v>
      </c>
    </row>
    <row r="1147" spans="1:75" ht="15.75" customHeight="1" x14ac:dyDescent="0.3">
      <c r="A1147" s="2">
        <v>1136</v>
      </c>
      <c r="B1147" s="2">
        <v>1</v>
      </c>
      <c r="C1147" s="2" t="s">
        <v>1392</v>
      </c>
      <c r="D1147" s="1">
        <v>13</v>
      </c>
      <c r="E1147" s="2" t="str">
        <f t="shared" si="1140"/>
        <v>13_Myliobatiformes</v>
      </c>
      <c r="F1147" s="2" t="s">
        <v>2338</v>
      </c>
      <c r="G1147" s="2" t="s">
        <v>2703</v>
      </c>
      <c r="H1147" s="2" t="s">
        <v>2721</v>
      </c>
      <c r="I1147" s="2" t="s">
        <v>2743</v>
      </c>
      <c r="J1147" s="2" t="s">
        <v>2744</v>
      </c>
      <c r="K1147" s="19" t="str">
        <f t="shared" si="1006"/>
        <v>Urolophus lobatus</v>
      </c>
      <c r="L1147" s="20">
        <f>VLOOKUP($K1147,GlobSheetPaste!$H$3:$P$1269,2,FALSE)</f>
        <v>60097</v>
      </c>
      <c r="M1147" s="20">
        <f>VLOOKUP($K1147,GlobSheetPaste!$H$3:$P$1269,3,FALSE)</f>
        <v>68649676</v>
      </c>
      <c r="N1147" s="20" t="str">
        <f>VLOOKUP($K1147,GlobSheetPaste!$H$3:$P$1269,4,FALSE)</f>
        <v>published</v>
      </c>
      <c r="O1147" s="20" t="str">
        <f>VLOOKUP($K1147,GlobSheetPaste!$H$3:$P$1269,5,FALSE)</f>
        <v>LC</v>
      </c>
      <c r="P1147" s="20">
        <f>VLOOKUP($K1147,GlobSheetPaste!$H$3:$P$1269,6,FALSE)</f>
        <v>2006</v>
      </c>
      <c r="Q1147" s="20" t="str">
        <f>VLOOKUP($K1147,GlobSheetPaste!$H$3:$P$1269,7,FALSE)</f>
        <v>LC</v>
      </c>
      <c r="R1147" s="20" t="str">
        <f>VLOOKUP($K1147,GlobSheetPaste!$H$3:$P$1269,8,FALSE)</f>
        <v>NA</v>
      </c>
      <c r="S1147" s="20" t="str">
        <f t="shared" si="1255"/>
        <v>NoChange</v>
      </c>
      <c r="T1147" s="20" t="b">
        <f t="shared" si="1141"/>
        <v>0</v>
      </c>
      <c r="U1147" s="20">
        <f>VLOOKUP($K1147,GlobSheetPaste!$H$3:$P$1269,9,FALSE)</f>
        <v>2018</v>
      </c>
      <c r="V1147" s="19">
        <v>1</v>
      </c>
      <c r="W1147" s="19">
        <v>30</v>
      </c>
      <c r="X1147" s="2" t="b">
        <f t="shared" ref="X1147:Y1147" si="1277">ISNUMBER(V1147)</f>
        <v>1</v>
      </c>
      <c r="Y1147" s="2" t="b">
        <f t="shared" si="1277"/>
        <v>1</v>
      </c>
      <c r="Z1147" s="2" t="s">
        <v>89</v>
      </c>
      <c r="AB1147" s="2" t="s">
        <v>83</v>
      </c>
      <c r="AC1147" s="24" t="str">
        <f ca="1">IFERROR(__xludf.DUMMYFUNCTION("SPLIT(AB1147,""_"")"),"Coastal")</f>
        <v>Coastal</v>
      </c>
      <c r="AD1147" s="24"/>
      <c r="AE1147" s="24">
        <f>VLOOKUP(J1147,rangearea210527!$B$2:$C$1159,2,TRUE)</f>
        <v>7371.189875</v>
      </c>
      <c r="AF1147" s="26" t="s">
        <v>118</v>
      </c>
      <c r="AG1147" s="26">
        <v>43</v>
      </c>
      <c r="AH1147" s="26" t="s">
        <v>84</v>
      </c>
      <c r="AI1147" s="26" t="s">
        <v>85</v>
      </c>
      <c r="AJ1147" s="1" t="s">
        <v>2342</v>
      </c>
      <c r="AK1147" s="27"/>
      <c r="AL1147" s="26">
        <v>8.5</v>
      </c>
      <c r="AM1147" s="26">
        <v>0</v>
      </c>
      <c r="AN1147" s="26">
        <v>0</v>
      </c>
      <c r="AO1147" s="29">
        <v>0</v>
      </c>
      <c r="AP1147" s="30"/>
      <c r="AQ1147" s="30"/>
      <c r="AR1147" s="30"/>
      <c r="AS1147" s="1">
        <v>0</v>
      </c>
      <c r="AU1147" s="1"/>
      <c r="AV1147" s="1"/>
      <c r="AW1147" s="1">
        <v>1</v>
      </c>
      <c r="AX1147" s="1">
        <v>1</v>
      </c>
      <c r="AY1147" s="1">
        <v>1</v>
      </c>
      <c r="BA1147" s="1">
        <v>1</v>
      </c>
      <c r="BH1147" s="1">
        <v>1</v>
      </c>
      <c r="BJ1147" s="1">
        <v>1</v>
      </c>
      <c r="BK1147" s="1">
        <v>1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>
        <v>0</v>
      </c>
    </row>
    <row r="1148" spans="1:75" ht="15.75" customHeight="1" x14ac:dyDescent="0.3">
      <c r="A1148" s="2">
        <v>1137</v>
      </c>
      <c r="B1148" s="2">
        <v>1</v>
      </c>
      <c r="C1148" s="2" t="s">
        <v>1392</v>
      </c>
      <c r="D1148" s="1">
        <v>13</v>
      </c>
      <c r="E1148" s="2" t="str">
        <f t="shared" si="1140"/>
        <v>13_Myliobatiformes</v>
      </c>
      <c r="F1148" s="2" t="s">
        <v>2338</v>
      </c>
      <c r="G1148" s="2" t="s">
        <v>2703</v>
      </c>
      <c r="H1148" s="2" t="s">
        <v>2721</v>
      </c>
      <c r="I1148" s="2" t="s">
        <v>2745</v>
      </c>
      <c r="J1148" s="2" t="s">
        <v>2746</v>
      </c>
      <c r="K1148" s="19" t="str">
        <f t="shared" si="1006"/>
        <v>Urolophus mitosis</v>
      </c>
      <c r="L1148" s="20">
        <f>VLOOKUP($K1148,GlobSheetPaste!$H$3:$P$1269,2,FALSE)</f>
        <v>60098</v>
      </c>
      <c r="M1148" s="20">
        <f>VLOOKUP($K1148,GlobSheetPaste!$H$3:$P$1269,3,FALSE)</f>
        <v>68649760</v>
      </c>
      <c r="N1148" s="20" t="str">
        <f>VLOOKUP($K1148,GlobSheetPaste!$H$3:$P$1269,4,FALSE)</f>
        <v>published</v>
      </c>
      <c r="O1148" s="20" t="str">
        <f>VLOOKUP($K1148,GlobSheetPaste!$H$3:$P$1269,5,FALSE)</f>
        <v>LC</v>
      </c>
      <c r="P1148" s="20">
        <f>VLOOKUP($K1148,GlobSheetPaste!$H$3:$P$1269,6,FALSE)</f>
        <v>2006</v>
      </c>
      <c r="Q1148" s="20" t="str">
        <f>VLOOKUP($K1148,GlobSheetPaste!$H$3:$P$1269,7,FALSE)</f>
        <v>LC</v>
      </c>
      <c r="R1148" s="20" t="str">
        <f>VLOOKUP($K1148,GlobSheetPaste!$H$3:$P$1269,8,FALSE)</f>
        <v>NA</v>
      </c>
      <c r="S1148" s="20" t="str">
        <f t="shared" si="1255"/>
        <v>NoChange</v>
      </c>
      <c r="T1148" s="20" t="b">
        <f t="shared" si="1141"/>
        <v>0</v>
      </c>
      <c r="U1148" s="20">
        <f>VLOOKUP($K1148,GlobSheetPaste!$H$3:$P$1269,9,FALSE)</f>
        <v>2018</v>
      </c>
      <c r="V1148" s="19">
        <v>100</v>
      </c>
      <c r="W1148" s="19">
        <v>200</v>
      </c>
      <c r="X1148" s="2" t="b">
        <f t="shared" ref="X1148:Y1148" si="1278">ISNUMBER(V1148)</f>
        <v>1</v>
      </c>
      <c r="Y1148" s="2" t="b">
        <f t="shared" si="1278"/>
        <v>1</v>
      </c>
      <c r="Z1148" s="2" t="s">
        <v>2046</v>
      </c>
      <c r="AB1148" s="2" t="s">
        <v>83</v>
      </c>
      <c r="AC1148" s="24" t="str">
        <f ca="1">IFERROR(__xludf.DUMMYFUNCTION("SPLIT(AB1148,""_"")"),"Coastal")</f>
        <v>Coastal</v>
      </c>
      <c r="AD1148" s="24"/>
      <c r="AE1148" s="24">
        <f>VLOOKUP(J1148,rangearea210527!$B$2:$C$1159,2,TRUE)</f>
        <v>7371.189875</v>
      </c>
      <c r="AF1148" s="26" t="s">
        <v>118</v>
      </c>
      <c r="AG1148" s="26">
        <v>33</v>
      </c>
      <c r="AH1148" s="26" t="s">
        <v>84</v>
      </c>
      <c r="AI1148" s="26" t="s">
        <v>85</v>
      </c>
      <c r="AJ1148" s="1" t="s">
        <v>2342</v>
      </c>
      <c r="AK1148" s="27"/>
      <c r="AL1148" s="26"/>
      <c r="AM1148" s="26">
        <v>0</v>
      </c>
      <c r="AN1148" s="26">
        <v>0</v>
      </c>
      <c r="AO1148" s="29">
        <v>0</v>
      </c>
      <c r="AP1148" s="30"/>
      <c r="AQ1148" s="30"/>
      <c r="AR1148" s="30"/>
      <c r="AS1148" s="1">
        <v>0</v>
      </c>
      <c r="AU1148" s="1"/>
      <c r="AV1148" s="1"/>
      <c r="AW1148" s="1">
        <v>1</v>
      </c>
      <c r="AX1148" s="1" t="s">
        <v>1571</v>
      </c>
      <c r="AY1148" s="1">
        <v>1</v>
      </c>
      <c r="BA1148" s="1">
        <v>1</v>
      </c>
      <c r="BH1148" s="1">
        <v>1</v>
      </c>
      <c r="BJ1148" s="1">
        <v>1</v>
      </c>
      <c r="BK1148" s="1">
        <v>1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>
        <v>0</v>
      </c>
    </row>
    <row r="1149" spans="1:75" ht="15.75" customHeight="1" x14ac:dyDescent="0.3">
      <c r="A1149" s="2">
        <v>1138</v>
      </c>
      <c r="B1149" s="2">
        <v>1</v>
      </c>
      <c r="C1149" s="2" t="s">
        <v>1392</v>
      </c>
      <c r="D1149" s="1">
        <v>13</v>
      </c>
      <c r="E1149" s="2" t="str">
        <f t="shared" si="1140"/>
        <v>13_Myliobatiformes</v>
      </c>
      <c r="F1149" s="2" t="s">
        <v>2338</v>
      </c>
      <c r="G1149" s="2" t="s">
        <v>2703</v>
      </c>
      <c r="H1149" s="2" t="s">
        <v>2721</v>
      </c>
      <c r="I1149" s="2" t="s">
        <v>2747</v>
      </c>
      <c r="J1149" s="2" t="s">
        <v>2748</v>
      </c>
      <c r="K1149" s="19" t="str">
        <f t="shared" si="1006"/>
        <v>Urolophus neocaledoniensis</v>
      </c>
      <c r="L1149" s="20">
        <f>VLOOKUP($K1149,GlobSheetPaste!$H$3:$P$1269,2,FALSE)</f>
        <v>60099</v>
      </c>
      <c r="M1149" s="20">
        <f>VLOOKUP($K1149,GlobSheetPaste!$H$3:$P$1269,3,FALSE)</f>
        <v>116737804</v>
      </c>
      <c r="N1149" s="20" t="str">
        <f>VLOOKUP($K1149,GlobSheetPaste!$H$3:$P$1269,4,FALSE)</f>
        <v>published</v>
      </c>
      <c r="O1149" s="20" t="str">
        <f>VLOOKUP($K1149,GlobSheetPaste!$H$3:$P$1269,5,FALSE)</f>
        <v>LC</v>
      </c>
      <c r="P1149" s="20">
        <f>VLOOKUP($K1149,GlobSheetPaste!$H$3:$P$1269,6,FALSE)</f>
        <v>2006</v>
      </c>
      <c r="Q1149" s="20" t="str">
        <f>VLOOKUP($K1149,GlobSheetPaste!$H$3:$P$1269,7,FALSE)</f>
        <v>LC</v>
      </c>
      <c r="R1149" s="20" t="str">
        <f>VLOOKUP($K1149,GlobSheetPaste!$H$3:$P$1269,8,FALSE)</f>
        <v>NA</v>
      </c>
      <c r="S1149" s="20" t="str">
        <f t="shared" si="1255"/>
        <v>NoChange</v>
      </c>
      <c r="T1149" s="20" t="b">
        <f t="shared" si="1141"/>
        <v>0</v>
      </c>
      <c r="U1149" s="20">
        <f>VLOOKUP($K1149,GlobSheetPaste!$H$3:$P$1269,9,FALSE)</f>
        <v>2017</v>
      </c>
      <c r="V1149" s="19">
        <v>229</v>
      </c>
      <c r="W1149" s="19">
        <v>430</v>
      </c>
      <c r="X1149" s="2" t="b">
        <f t="shared" ref="X1149:Y1149" si="1279">ISNUMBER(V1149)</f>
        <v>1</v>
      </c>
      <c r="Y1149" s="2" t="b">
        <f t="shared" si="1279"/>
        <v>1</v>
      </c>
      <c r="Z1149" s="2" t="s">
        <v>89</v>
      </c>
      <c r="AB1149" s="2" t="s">
        <v>178</v>
      </c>
      <c r="AC1149" s="24" t="str">
        <f ca="1">IFERROR(__xludf.DUMMYFUNCTION("SPLIT(AB1149,""_"")"),"Deepwater")</f>
        <v>Deepwater</v>
      </c>
      <c r="AD1149" s="24"/>
      <c r="AE1149" s="24">
        <f>VLOOKUP(J1149,rangearea210527!$B$2:$C$1159,2,TRUE)</f>
        <v>3185.8761340000001</v>
      </c>
      <c r="AF1149" s="26" t="s">
        <v>118</v>
      </c>
      <c r="AG1149" s="26">
        <v>37</v>
      </c>
      <c r="AH1149" s="26" t="s">
        <v>84</v>
      </c>
      <c r="AI1149" s="26" t="s">
        <v>85</v>
      </c>
      <c r="AJ1149" s="1" t="s">
        <v>2342</v>
      </c>
      <c r="AK1149" s="27"/>
      <c r="AL1149" s="26"/>
      <c r="AM1149" s="26">
        <v>1</v>
      </c>
      <c r="AN1149" s="26">
        <v>0</v>
      </c>
      <c r="AO1149" s="29">
        <v>0</v>
      </c>
      <c r="AP1149" s="30"/>
      <c r="AQ1149" s="30"/>
      <c r="AR1149" s="30"/>
      <c r="AS1149" s="1">
        <v>0</v>
      </c>
      <c r="AU1149" s="1"/>
      <c r="AV1149" s="1"/>
      <c r="AW1149" s="1">
        <v>0</v>
      </c>
      <c r="AX1149" s="1">
        <v>0</v>
      </c>
      <c r="AY1149" s="1">
        <v>1</v>
      </c>
      <c r="BC1149" s="1">
        <v>1</v>
      </c>
      <c r="BH1149" s="1">
        <v>1</v>
      </c>
      <c r="BJ1149" s="1">
        <v>1</v>
      </c>
      <c r="BL1149" s="1">
        <v>1</v>
      </c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>
        <v>0</v>
      </c>
    </row>
    <row r="1150" spans="1:75" ht="15.75" customHeight="1" x14ac:dyDescent="0.3">
      <c r="A1150" s="2">
        <v>1139</v>
      </c>
      <c r="B1150" s="2">
        <v>1</v>
      </c>
      <c r="C1150" s="2" t="s">
        <v>1392</v>
      </c>
      <c r="D1150" s="1">
        <v>13</v>
      </c>
      <c r="E1150" s="2" t="str">
        <f t="shared" si="1140"/>
        <v>13_Myliobatiformes</v>
      </c>
      <c r="F1150" s="2" t="s">
        <v>2338</v>
      </c>
      <c r="G1150" s="2" t="s">
        <v>2703</v>
      </c>
      <c r="H1150" s="2" t="s">
        <v>2721</v>
      </c>
      <c r="I1150" s="2" t="s">
        <v>2749</v>
      </c>
      <c r="J1150" s="2" t="s">
        <v>2750</v>
      </c>
      <c r="K1150" s="19" t="str">
        <f t="shared" si="1006"/>
        <v>Urolophus orarius</v>
      </c>
      <c r="L1150" s="20">
        <f>VLOOKUP($K1150,GlobSheetPaste!$H$3:$P$1269,2,FALSE)</f>
        <v>60100</v>
      </c>
      <c r="M1150" s="20">
        <f>VLOOKUP($K1150,GlobSheetPaste!$H$3:$P$1269,3,FALSE)</f>
        <v>68649829</v>
      </c>
      <c r="N1150" s="20" t="str">
        <f>VLOOKUP($K1150,GlobSheetPaste!$H$3:$P$1269,4,FALSE)</f>
        <v>published</v>
      </c>
      <c r="O1150" s="20" t="str">
        <f>VLOOKUP($K1150,GlobSheetPaste!$H$3:$P$1269,5,FALSE)</f>
        <v>EN</v>
      </c>
      <c r="P1150" s="20">
        <f>VLOOKUP($K1150,GlobSheetPaste!$H$3:$P$1269,6,FALSE)</f>
        <v>2006</v>
      </c>
      <c r="Q1150" s="20" t="str">
        <f>VLOOKUP($K1150,GlobSheetPaste!$H$3:$P$1269,7,FALSE)</f>
        <v>EN</v>
      </c>
      <c r="R1150" s="20" t="str">
        <f>VLOOKUP($K1150,GlobSheetPaste!$H$3:$P$1269,8,FALSE)</f>
        <v>A2d</v>
      </c>
      <c r="S1150" s="20" t="str">
        <f t="shared" si="1255"/>
        <v>NoChange</v>
      </c>
      <c r="T1150" s="20" t="b">
        <f t="shared" si="1141"/>
        <v>0</v>
      </c>
      <c r="U1150" s="20">
        <f>VLOOKUP($K1150,GlobSheetPaste!$H$3:$P$1269,9,FALSE)</f>
        <v>2018</v>
      </c>
      <c r="V1150" s="19">
        <v>5</v>
      </c>
      <c r="W1150" s="19">
        <v>50</v>
      </c>
      <c r="X1150" s="2" t="b">
        <f t="shared" ref="X1150:Y1150" si="1280">ISNUMBER(V1150)</f>
        <v>1</v>
      </c>
      <c r="Y1150" s="2" t="b">
        <f t="shared" si="1280"/>
        <v>1</v>
      </c>
      <c r="Z1150" s="2" t="s">
        <v>1960</v>
      </c>
      <c r="AB1150" s="2" t="s">
        <v>83</v>
      </c>
      <c r="AC1150" s="24" t="str">
        <f ca="1">IFERROR(__xludf.DUMMYFUNCTION("SPLIT(AB1150,""_"")"),"Coastal")</f>
        <v>Coastal</v>
      </c>
      <c r="AD1150" s="24"/>
      <c r="AE1150" s="24">
        <f>VLOOKUP(J1150,rangearea210527!$B$2:$C$1159,2,TRUE)</f>
        <v>24060.49048</v>
      </c>
      <c r="AF1150" s="26" t="s">
        <v>118</v>
      </c>
      <c r="AG1150" s="26">
        <v>31</v>
      </c>
      <c r="AH1150" s="26" t="s">
        <v>84</v>
      </c>
      <c r="AI1150" s="26" t="s">
        <v>85</v>
      </c>
      <c r="AJ1150" s="1" t="s">
        <v>2342</v>
      </c>
      <c r="AK1150" s="27"/>
      <c r="AL1150" s="26">
        <v>9</v>
      </c>
      <c r="AM1150" s="26">
        <v>0</v>
      </c>
      <c r="AN1150" s="26">
        <v>0</v>
      </c>
      <c r="AO1150" s="29">
        <v>0</v>
      </c>
      <c r="AP1150" s="30"/>
      <c r="AQ1150" s="30"/>
      <c r="AR1150" s="30"/>
      <c r="AS1150" s="1">
        <v>0</v>
      </c>
      <c r="AU1150" s="1"/>
      <c r="AV1150" s="1"/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B1150" s="1">
        <v>1</v>
      </c>
      <c r="BH1150" s="1">
        <v>1</v>
      </c>
      <c r="BI1150" s="1">
        <v>1</v>
      </c>
      <c r="BJ1150" s="1">
        <v>1</v>
      </c>
      <c r="BK1150" s="1">
        <v>1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>
        <v>0</v>
      </c>
    </row>
    <row r="1151" spans="1:75" ht="15.75" customHeight="1" x14ac:dyDescent="0.3">
      <c r="A1151" s="2">
        <v>1140</v>
      </c>
      <c r="B1151" s="2">
        <v>1</v>
      </c>
      <c r="C1151" s="2" t="s">
        <v>1392</v>
      </c>
      <c r="D1151" s="1">
        <v>13</v>
      </c>
      <c r="E1151" s="2" t="str">
        <f t="shared" si="1140"/>
        <v>13_Myliobatiformes</v>
      </c>
      <c r="F1151" s="2" t="s">
        <v>2338</v>
      </c>
      <c r="G1151" s="2" t="s">
        <v>2703</v>
      </c>
      <c r="H1151" s="2" t="s">
        <v>2721</v>
      </c>
      <c r="I1151" s="2" t="s">
        <v>2751</v>
      </c>
      <c r="J1151" s="2" t="s">
        <v>2752</v>
      </c>
      <c r="K1151" s="19" t="str">
        <f t="shared" si="1006"/>
        <v>Urolophus papilio</v>
      </c>
      <c r="L1151" s="20">
        <f>VLOOKUP($K1151,GlobSheetPaste!$H$3:$P$1269,2,FALSE)</f>
        <v>60101</v>
      </c>
      <c r="M1151" s="20">
        <f>VLOOKUP($K1151,GlobSheetPaste!$H$3:$P$1269,3,FALSE)</f>
        <v>116737872</v>
      </c>
      <c r="N1151" s="20" t="str">
        <f>VLOOKUP($K1151,GlobSheetPaste!$H$3:$P$1269,4,FALSE)</f>
        <v>published</v>
      </c>
      <c r="O1151" s="20" t="str">
        <f>VLOOKUP($K1151,GlobSheetPaste!$H$3:$P$1269,5,FALSE)</f>
        <v>LC</v>
      </c>
      <c r="P1151" s="20">
        <f>VLOOKUP($K1151,GlobSheetPaste!$H$3:$P$1269,6,FALSE)</f>
        <v>2006</v>
      </c>
      <c r="Q1151" s="20" t="str">
        <f>VLOOKUP($K1151,GlobSheetPaste!$H$3:$P$1269,7,FALSE)</f>
        <v>LC</v>
      </c>
      <c r="R1151" s="20" t="str">
        <f>VLOOKUP($K1151,GlobSheetPaste!$H$3:$P$1269,8,FALSE)</f>
        <v>NA</v>
      </c>
      <c r="S1151" s="20" t="str">
        <f t="shared" si="1255"/>
        <v>NoChange</v>
      </c>
      <c r="T1151" s="20" t="b">
        <f t="shared" si="1141"/>
        <v>0</v>
      </c>
      <c r="U1151" s="20">
        <f>VLOOKUP($K1151,GlobSheetPaste!$H$3:$P$1269,9,FALSE)</f>
        <v>2017</v>
      </c>
      <c r="V1151" s="19">
        <v>330</v>
      </c>
      <c r="W1151" s="19">
        <v>330</v>
      </c>
      <c r="X1151" s="2" t="b">
        <f t="shared" ref="X1151:Y1151" si="1281">ISNUMBER(V1151)</f>
        <v>1</v>
      </c>
      <c r="Y1151" s="2" t="b">
        <f t="shared" si="1281"/>
        <v>1</v>
      </c>
      <c r="Z1151" s="2" t="s">
        <v>89</v>
      </c>
      <c r="AB1151" s="2" t="s">
        <v>178</v>
      </c>
      <c r="AC1151" s="24" t="str">
        <f ca="1">IFERROR(__xludf.DUMMYFUNCTION("SPLIT(AB1151,""_"")"),"Deepwater")</f>
        <v>Deepwater</v>
      </c>
      <c r="AD1151" s="24"/>
      <c r="AE1151" s="24" t="s">
        <v>267</v>
      </c>
      <c r="AF1151" s="26"/>
      <c r="AG1151" s="26">
        <v>31</v>
      </c>
      <c r="AH1151" s="26" t="s">
        <v>84</v>
      </c>
      <c r="AI1151" s="26" t="s">
        <v>85</v>
      </c>
      <c r="AJ1151" s="1" t="s">
        <v>2342</v>
      </c>
      <c r="AK1151" s="27"/>
      <c r="AL1151" s="26"/>
      <c r="AM1151" s="26">
        <v>1</v>
      </c>
      <c r="AN1151" s="26">
        <v>0</v>
      </c>
      <c r="AO1151" s="29">
        <v>0</v>
      </c>
      <c r="AP1151" s="30"/>
      <c r="AQ1151" s="30"/>
      <c r="AR1151" s="30"/>
      <c r="AS1151" s="1">
        <v>0</v>
      </c>
      <c r="AU1151" s="1"/>
      <c r="AV1151" s="1"/>
      <c r="AW1151" s="1">
        <v>0</v>
      </c>
      <c r="AX1151" s="1">
        <v>0</v>
      </c>
      <c r="AY1151" s="1">
        <v>1</v>
      </c>
      <c r="BC1151" s="1">
        <v>1</v>
      </c>
      <c r="BJ1151" s="1">
        <v>1</v>
      </c>
      <c r="BL1151" s="1">
        <v>1</v>
      </c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>
        <v>0</v>
      </c>
    </row>
    <row r="1152" spans="1:75" ht="15.75" customHeight="1" x14ac:dyDescent="0.3">
      <c r="A1152" s="2">
        <v>1141</v>
      </c>
      <c r="B1152" s="2">
        <v>1</v>
      </c>
      <c r="C1152" s="2" t="s">
        <v>1392</v>
      </c>
      <c r="D1152" s="1">
        <v>13</v>
      </c>
      <c r="E1152" s="2" t="str">
        <f t="shared" si="1140"/>
        <v>13_Myliobatiformes</v>
      </c>
      <c r="F1152" s="2" t="s">
        <v>2338</v>
      </c>
      <c r="G1152" s="2" t="s">
        <v>2703</v>
      </c>
      <c r="H1152" s="2" t="s">
        <v>2721</v>
      </c>
      <c r="I1152" s="2" t="s">
        <v>2753</v>
      </c>
      <c r="J1152" s="2" t="s">
        <v>2754</v>
      </c>
      <c r="K1152" s="19" t="str">
        <f t="shared" si="1006"/>
        <v>Urolophus paucimaculatus</v>
      </c>
      <c r="L1152" s="20">
        <f>VLOOKUP($K1152,GlobSheetPaste!$H$3:$P$1269,2,FALSE)</f>
        <v>60102</v>
      </c>
      <c r="M1152" s="20">
        <f>VLOOKUP($K1152,GlobSheetPaste!$H$3:$P$1269,3,FALSE)</f>
        <v>68649928</v>
      </c>
      <c r="N1152" s="20" t="str">
        <f>VLOOKUP($K1152,GlobSheetPaste!$H$3:$P$1269,4,FALSE)</f>
        <v>published</v>
      </c>
      <c r="O1152" s="20" t="str">
        <f>VLOOKUP($K1152,GlobSheetPaste!$H$3:$P$1269,5,FALSE)</f>
        <v>LC</v>
      </c>
      <c r="P1152" s="20">
        <f>VLOOKUP($K1152,GlobSheetPaste!$H$3:$P$1269,6,FALSE)</f>
        <v>2006</v>
      </c>
      <c r="Q1152" s="20" t="str">
        <f>VLOOKUP($K1152,GlobSheetPaste!$H$3:$P$1269,7,FALSE)</f>
        <v>LC</v>
      </c>
      <c r="R1152" s="20" t="str">
        <f>VLOOKUP($K1152,GlobSheetPaste!$H$3:$P$1269,8,FALSE)</f>
        <v>NA</v>
      </c>
      <c r="S1152" s="20" t="str">
        <f t="shared" si="1255"/>
        <v>NoChange</v>
      </c>
      <c r="T1152" s="20" t="b">
        <f t="shared" si="1141"/>
        <v>0</v>
      </c>
      <c r="U1152" s="20">
        <f>VLOOKUP($K1152,GlobSheetPaste!$H$3:$P$1269,9,FALSE)</f>
        <v>2018</v>
      </c>
      <c r="V1152" s="19">
        <v>0</v>
      </c>
      <c r="W1152" s="19">
        <v>150</v>
      </c>
      <c r="X1152" s="2" t="b">
        <f t="shared" ref="X1152:Y1152" si="1282">ISNUMBER(V1152)</f>
        <v>1</v>
      </c>
      <c r="Y1152" s="2" t="b">
        <f t="shared" si="1282"/>
        <v>1</v>
      </c>
      <c r="Z1152" s="2" t="s">
        <v>89</v>
      </c>
      <c r="AB1152" s="2" t="s">
        <v>83</v>
      </c>
      <c r="AC1152" s="24" t="str">
        <f ca="1">IFERROR(__xludf.DUMMYFUNCTION("SPLIT(AB1152,""_"")"),"Coastal")</f>
        <v>Coastal</v>
      </c>
      <c r="AD1152" s="24"/>
      <c r="AE1152" s="24">
        <f>VLOOKUP(J1152,rangearea210527!$B$2:$C$1159,2,TRUE)</f>
        <v>357691.49469999998</v>
      </c>
      <c r="AF1152" s="26"/>
      <c r="AG1152" s="26">
        <v>57</v>
      </c>
      <c r="AH1152" s="26" t="s">
        <v>84</v>
      </c>
      <c r="AI1152" s="26" t="s">
        <v>98</v>
      </c>
      <c r="AJ1152" s="1" t="s">
        <v>2345</v>
      </c>
      <c r="AK1152" s="27"/>
      <c r="AL1152" s="26">
        <v>9.5</v>
      </c>
      <c r="AM1152" s="26">
        <v>0</v>
      </c>
      <c r="AN1152" s="26">
        <v>0</v>
      </c>
      <c r="AO1152" s="29">
        <v>0</v>
      </c>
      <c r="AP1152" s="30"/>
      <c r="AQ1152" s="30"/>
      <c r="AR1152" s="30"/>
      <c r="AS1152" s="1">
        <v>0</v>
      </c>
      <c r="AU1152" s="1"/>
      <c r="AV1152" s="1"/>
      <c r="AW1152" s="1">
        <v>1</v>
      </c>
      <c r="AX1152" s="1">
        <v>1</v>
      </c>
      <c r="AY1152" s="1">
        <v>1</v>
      </c>
      <c r="BA1152" s="1">
        <v>1</v>
      </c>
      <c r="BJ1152" s="1">
        <v>1</v>
      </c>
      <c r="BK1152" s="1">
        <v>1</v>
      </c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>
        <v>0</v>
      </c>
    </row>
    <row r="1153" spans="1:75" ht="15.75" customHeight="1" x14ac:dyDescent="0.3">
      <c r="A1153" s="2">
        <v>1142</v>
      </c>
      <c r="B1153" s="2">
        <v>1</v>
      </c>
      <c r="C1153" s="2" t="s">
        <v>1392</v>
      </c>
      <c r="D1153" s="1">
        <v>13</v>
      </c>
      <c r="E1153" s="2" t="str">
        <f t="shared" si="1140"/>
        <v>13_Myliobatiformes</v>
      </c>
      <c r="F1153" s="2" t="s">
        <v>2338</v>
      </c>
      <c r="G1153" s="2" t="s">
        <v>2703</v>
      </c>
      <c r="H1153" s="2" t="s">
        <v>2721</v>
      </c>
      <c r="I1153" s="2" t="s">
        <v>959</v>
      </c>
      <c r="J1153" s="2" t="s">
        <v>2755</v>
      </c>
      <c r="K1153" s="19" t="str">
        <f t="shared" si="1006"/>
        <v>Urolophus piperatus</v>
      </c>
      <c r="L1153" s="20">
        <f>VLOOKUP($K1153,GlobSheetPaste!$H$3:$P$1269,2,FALSE)</f>
        <v>60103</v>
      </c>
      <c r="M1153" s="20">
        <f>VLOOKUP($K1153,GlobSheetPaste!$H$3:$P$1269,3,FALSE)</f>
        <v>68650051</v>
      </c>
      <c r="N1153" s="20" t="str">
        <f>VLOOKUP($K1153,GlobSheetPaste!$H$3:$P$1269,4,FALSE)</f>
        <v>published</v>
      </c>
      <c r="O1153" s="20" t="str">
        <f>VLOOKUP($K1153,GlobSheetPaste!$H$3:$P$1269,5,FALSE)</f>
        <v>LC</v>
      </c>
      <c r="P1153" s="20">
        <f>VLOOKUP($K1153,GlobSheetPaste!$H$3:$P$1269,6,FALSE)</f>
        <v>2006</v>
      </c>
      <c r="Q1153" s="20" t="str">
        <f>VLOOKUP($K1153,GlobSheetPaste!$H$3:$P$1269,7,FALSE)</f>
        <v>LC</v>
      </c>
      <c r="R1153" s="20" t="str">
        <f>VLOOKUP($K1153,GlobSheetPaste!$H$3:$P$1269,8,FALSE)</f>
        <v>NA</v>
      </c>
      <c r="S1153" s="20" t="str">
        <f t="shared" si="1255"/>
        <v>NoChange</v>
      </c>
      <c r="T1153" s="20" t="b">
        <f t="shared" si="1141"/>
        <v>0</v>
      </c>
      <c r="U1153" s="20">
        <f>VLOOKUP($K1153,GlobSheetPaste!$H$3:$P$1269,9,FALSE)</f>
        <v>2018</v>
      </c>
      <c r="V1153" s="19">
        <v>162</v>
      </c>
      <c r="W1153" s="19">
        <v>370</v>
      </c>
      <c r="X1153" s="2" t="b">
        <f t="shared" ref="X1153:Y1153" si="1283">ISNUMBER(V1153)</f>
        <v>1</v>
      </c>
      <c r="Y1153" s="2" t="b">
        <f t="shared" si="1283"/>
        <v>1</v>
      </c>
      <c r="Z1153" s="2" t="s">
        <v>89</v>
      </c>
      <c r="AB1153" s="2" t="s">
        <v>278</v>
      </c>
      <c r="AC1153" s="24" t="str">
        <f ca="1">IFERROR(__xludf.DUMMYFUNCTION("SPLIT(AB1153,""_"")"),"Deepwater")</f>
        <v>Deepwater</v>
      </c>
      <c r="AD1153" s="24" t="str">
        <f ca="1">IFERROR(__xludf.DUMMYFUNCTION("""COMPUTED_VALUE"""),"Coastal")</f>
        <v>Coastal</v>
      </c>
      <c r="AE1153" s="24" t="s">
        <v>267</v>
      </c>
      <c r="AF1153" s="26"/>
      <c r="AG1153" s="26">
        <v>48</v>
      </c>
      <c r="AH1153" s="26" t="s">
        <v>84</v>
      </c>
      <c r="AI1153" s="26" t="s">
        <v>85</v>
      </c>
      <c r="AJ1153" s="1" t="s">
        <v>2342</v>
      </c>
      <c r="AK1153" s="27"/>
      <c r="AL1153" s="26"/>
      <c r="AM1153" s="26">
        <v>1</v>
      </c>
      <c r="AN1153" s="26">
        <v>0</v>
      </c>
      <c r="AO1153" s="29">
        <v>0</v>
      </c>
      <c r="AP1153" s="30"/>
      <c r="AQ1153" s="30"/>
      <c r="AR1153" s="30"/>
      <c r="AS1153" s="1">
        <v>0</v>
      </c>
      <c r="AU1153" s="1"/>
      <c r="AV1153" s="1"/>
      <c r="AW1153" s="1">
        <v>1</v>
      </c>
      <c r="AX1153" s="1" t="s">
        <v>1571</v>
      </c>
      <c r="AY1153" s="1">
        <v>1</v>
      </c>
      <c r="BC1153" s="1">
        <v>1</v>
      </c>
      <c r="BJ1153" s="1">
        <v>1</v>
      </c>
      <c r="BK1153" s="1"/>
      <c r="BL1153" s="1">
        <v>1</v>
      </c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>
        <v>0</v>
      </c>
    </row>
    <row r="1154" spans="1:75" ht="15.75" customHeight="1" x14ac:dyDescent="0.3">
      <c r="A1154" s="2">
        <v>1143</v>
      </c>
      <c r="B1154" s="2">
        <v>1</v>
      </c>
      <c r="C1154" s="2" t="s">
        <v>1392</v>
      </c>
      <c r="D1154" s="1">
        <v>13</v>
      </c>
      <c r="E1154" s="2" t="str">
        <f t="shared" si="1140"/>
        <v>13_Myliobatiformes</v>
      </c>
      <c r="F1154" s="2" t="s">
        <v>2338</v>
      </c>
      <c r="G1154" s="2" t="s">
        <v>2703</v>
      </c>
      <c r="H1154" s="2" t="s">
        <v>2721</v>
      </c>
      <c r="I1154" s="2" t="s">
        <v>2756</v>
      </c>
      <c r="J1154" s="2" t="s">
        <v>2757</v>
      </c>
      <c r="K1154" s="19" t="str">
        <f t="shared" si="1006"/>
        <v>Urolophus sufflavus</v>
      </c>
      <c r="L1154" s="20">
        <f>VLOOKUP($K1154,GlobSheetPaste!$H$3:$P$1269,2,FALSE)</f>
        <v>60104</v>
      </c>
      <c r="M1154" s="20">
        <f>VLOOKUP($K1154,GlobSheetPaste!$H$3:$P$1269,3,FALSE)</f>
        <v>68650134</v>
      </c>
      <c r="N1154" s="20" t="str">
        <f>VLOOKUP($K1154,GlobSheetPaste!$H$3:$P$1269,4,FALSE)</f>
        <v>published</v>
      </c>
      <c r="O1154" s="20" t="str">
        <f>VLOOKUP($K1154,GlobSheetPaste!$H$3:$P$1269,5,FALSE)</f>
        <v>VU</v>
      </c>
      <c r="P1154" s="20">
        <f>VLOOKUP($K1154,GlobSheetPaste!$H$3:$P$1269,6,FALSE)</f>
        <v>2006</v>
      </c>
      <c r="Q1154" s="20" t="str">
        <f>VLOOKUP($K1154,GlobSheetPaste!$H$3:$P$1269,7,FALSE)</f>
        <v>VU</v>
      </c>
      <c r="R1154" s="20" t="str">
        <f>VLOOKUP($K1154,GlobSheetPaste!$H$3:$P$1269,8,FALSE)</f>
        <v>A2bd</v>
      </c>
      <c r="S1154" s="20" t="str">
        <f t="shared" si="1255"/>
        <v>NoChange</v>
      </c>
      <c r="T1154" s="20" t="b">
        <f t="shared" si="1141"/>
        <v>0</v>
      </c>
      <c r="U1154" s="20">
        <f>VLOOKUP($K1154,GlobSheetPaste!$H$3:$P$1269,9,FALSE)</f>
        <v>2018</v>
      </c>
      <c r="V1154" s="19">
        <v>45</v>
      </c>
      <c r="W1154" s="19">
        <v>320</v>
      </c>
      <c r="X1154" s="2" t="b">
        <f t="shared" ref="X1154:Y1154" si="1284">ISNUMBER(V1154)</f>
        <v>1</v>
      </c>
      <c r="Y1154" s="2" t="b">
        <f t="shared" si="1284"/>
        <v>1</v>
      </c>
      <c r="Z1154" s="2" t="s">
        <v>89</v>
      </c>
      <c r="AB1154" s="2" t="s">
        <v>83</v>
      </c>
      <c r="AC1154" s="24" t="str">
        <f ca="1">IFERROR(__xludf.DUMMYFUNCTION("SPLIT(AB1154,""_"")"),"Coastal")</f>
        <v>Coastal</v>
      </c>
      <c r="AD1154" s="24"/>
      <c r="AE1154" s="24">
        <f>VLOOKUP(J1154,rangearea210527!$B$2:$C$1159,2,TRUE)</f>
        <v>23949.740600000001</v>
      </c>
      <c r="AF1154" s="26" t="s">
        <v>118</v>
      </c>
      <c r="AG1154" s="26">
        <v>42</v>
      </c>
      <c r="AH1154" s="26" t="s">
        <v>84</v>
      </c>
      <c r="AI1154" s="26" t="s">
        <v>85</v>
      </c>
      <c r="AJ1154" s="1" t="s">
        <v>2342</v>
      </c>
      <c r="AK1154" s="27"/>
      <c r="AL1154" s="26">
        <v>9</v>
      </c>
      <c r="AM1154" s="26">
        <v>0</v>
      </c>
      <c r="AN1154" s="26">
        <v>0</v>
      </c>
      <c r="AO1154" s="29">
        <v>0</v>
      </c>
      <c r="AP1154" s="30"/>
      <c r="AQ1154" s="30"/>
      <c r="AR1154" s="30"/>
      <c r="AS1154" s="1">
        <v>0</v>
      </c>
      <c r="AU1154" s="1"/>
      <c r="AV1154" s="1"/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B1154" s="1">
        <v>1</v>
      </c>
      <c r="BH1154" s="1">
        <v>1</v>
      </c>
      <c r="BI1154" s="1">
        <v>1</v>
      </c>
      <c r="BJ1154" s="1">
        <v>1</v>
      </c>
      <c r="BK1154" s="1">
        <v>1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>
        <v>0</v>
      </c>
    </row>
    <row r="1155" spans="1:75" ht="15.75" customHeight="1" x14ac:dyDescent="0.3">
      <c r="A1155" s="2">
        <v>1144</v>
      </c>
      <c r="B1155" s="2">
        <v>1</v>
      </c>
      <c r="C1155" s="2" t="s">
        <v>1392</v>
      </c>
      <c r="D1155" s="1">
        <v>13</v>
      </c>
      <c r="E1155" s="2" t="str">
        <f t="shared" si="1140"/>
        <v>13_Myliobatiformes</v>
      </c>
      <c r="F1155" s="2" t="s">
        <v>2338</v>
      </c>
      <c r="G1155" s="2" t="s">
        <v>2703</v>
      </c>
      <c r="H1155" s="2" t="s">
        <v>2721</v>
      </c>
      <c r="I1155" s="2" t="s">
        <v>2758</v>
      </c>
      <c r="J1155" s="2" t="s">
        <v>2759</v>
      </c>
      <c r="K1155" s="19" t="str">
        <f t="shared" si="1006"/>
        <v>Urolophus viridis</v>
      </c>
      <c r="L1155" s="20">
        <f>VLOOKUP($K1155,GlobSheetPaste!$H$3:$P$1269,2,FALSE)</f>
        <v>60105</v>
      </c>
      <c r="M1155" s="20">
        <f>VLOOKUP($K1155,GlobSheetPaste!$H$3:$P$1269,3,FALSE)</f>
        <v>68650230</v>
      </c>
      <c r="N1155" s="20" t="str">
        <f>VLOOKUP($K1155,GlobSheetPaste!$H$3:$P$1269,4,FALSE)</f>
        <v>published</v>
      </c>
      <c r="O1155" s="20" t="str">
        <f>VLOOKUP($K1155,GlobSheetPaste!$H$3:$P$1269,5,FALSE)</f>
        <v>VU</v>
      </c>
      <c r="P1155" s="20">
        <f>VLOOKUP($K1155,GlobSheetPaste!$H$3:$P$1269,6,FALSE)</f>
        <v>2006</v>
      </c>
      <c r="Q1155" s="20" t="str">
        <f>VLOOKUP($K1155,GlobSheetPaste!$H$3:$P$1269,7,FALSE)</f>
        <v>VU</v>
      </c>
      <c r="R1155" s="20" t="str">
        <f>VLOOKUP($K1155,GlobSheetPaste!$H$3:$P$1269,8,FALSE)</f>
        <v>A2bd</v>
      </c>
      <c r="S1155" s="20" t="str">
        <f t="shared" si="1255"/>
        <v>NoChange</v>
      </c>
      <c r="T1155" s="20" t="b">
        <f t="shared" si="1141"/>
        <v>0</v>
      </c>
      <c r="U1155" s="20">
        <f>VLOOKUP($K1155,GlobSheetPaste!$H$3:$P$1269,9,FALSE)</f>
        <v>2018</v>
      </c>
      <c r="V1155" s="19">
        <v>20</v>
      </c>
      <c r="W1155" s="19">
        <v>330</v>
      </c>
      <c r="X1155" s="2" t="b">
        <f t="shared" ref="X1155:Y1155" si="1285">ISNUMBER(V1155)</f>
        <v>1</v>
      </c>
      <c r="Y1155" s="2" t="b">
        <f t="shared" si="1285"/>
        <v>1</v>
      </c>
      <c r="Z1155" s="2" t="s">
        <v>1960</v>
      </c>
      <c r="AB1155" s="2" t="s">
        <v>95</v>
      </c>
      <c r="AC1155" s="24" t="str">
        <f ca="1">IFERROR(__xludf.DUMMYFUNCTION("SPLIT(AB1155,""_"")"),"Coastal")</f>
        <v>Coastal</v>
      </c>
      <c r="AD1155" s="24" t="str">
        <f ca="1">IFERROR(__xludf.DUMMYFUNCTION("""COMPUTED_VALUE"""),"Deepwater")</f>
        <v>Deepwater</v>
      </c>
      <c r="AE1155" s="24">
        <f>VLOOKUP(J1155,rangearea210527!$B$2:$C$1159,2,TRUE)</f>
        <v>187998.59080000001</v>
      </c>
      <c r="AF1155" s="26"/>
      <c r="AG1155" s="26">
        <v>51</v>
      </c>
      <c r="AH1155" s="26" t="s">
        <v>84</v>
      </c>
      <c r="AI1155" s="26" t="s">
        <v>98</v>
      </c>
      <c r="AJ1155" s="1" t="s">
        <v>2345</v>
      </c>
      <c r="AK1155" s="27"/>
      <c r="AL1155" s="26">
        <v>10</v>
      </c>
      <c r="AM1155" s="26">
        <v>0</v>
      </c>
      <c r="AN1155" s="26">
        <v>0</v>
      </c>
      <c r="AO1155" s="29">
        <v>0</v>
      </c>
      <c r="AP1155" s="30"/>
      <c r="AQ1155" s="30"/>
      <c r="AR1155" s="30"/>
      <c r="AS1155" s="1">
        <v>0</v>
      </c>
      <c r="AU1155" s="1"/>
      <c r="AV1155" s="1"/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B1155" s="1">
        <v>1</v>
      </c>
      <c r="BJ1155" s="1">
        <v>1</v>
      </c>
      <c r="BK1155" s="1">
        <v>1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>
        <v>0</v>
      </c>
    </row>
    <row r="1156" spans="1:75" ht="15.75" customHeight="1" x14ac:dyDescent="0.3">
      <c r="A1156" s="2">
        <v>1145</v>
      </c>
      <c r="B1156" s="2">
        <v>1</v>
      </c>
      <c r="C1156" s="2" t="s">
        <v>1392</v>
      </c>
      <c r="D1156" s="1">
        <v>13</v>
      </c>
      <c r="E1156" s="2" t="str">
        <f t="shared" si="1140"/>
        <v>13_Myliobatiformes</v>
      </c>
      <c r="F1156" s="2" t="s">
        <v>2338</v>
      </c>
      <c r="G1156" s="2" t="s">
        <v>2703</v>
      </c>
      <c r="H1156" s="2" t="s">
        <v>2721</v>
      </c>
      <c r="I1156" s="2" t="s">
        <v>324</v>
      </c>
      <c r="J1156" s="2" t="s">
        <v>2760</v>
      </c>
      <c r="K1156" s="19" t="str">
        <f t="shared" ref="K1156:K1248" si="1286">CONCATENATE(H1156," ",I1156)</f>
        <v>Urolophus westraliensis</v>
      </c>
      <c r="L1156" s="20">
        <f>VLOOKUP($K1156,GlobSheetPaste!$H$3:$P$1269,2,FALSE)</f>
        <v>60106</v>
      </c>
      <c r="M1156" s="20">
        <f>VLOOKUP($K1156,GlobSheetPaste!$H$3:$P$1269,3,FALSE)</f>
        <v>68650340</v>
      </c>
      <c r="N1156" s="20" t="str">
        <f>VLOOKUP($K1156,GlobSheetPaste!$H$3:$P$1269,4,FALSE)</f>
        <v>published</v>
      </c>
      <c r="O1156" s="20" t="str">
        <f>VLOOKUP($K1156,GlobSheetPaste!$H$3:$P$1269,5,FALSE)</f>
        <v>LC</v>
      </c>
      <c r="P1156" s="20">
        <f>VLOOKUP($K1156,GlobSheetPaste!$H$3:$P$1269,6,FALSE)</f>
        <v>2006</v>
      </c>
      <c r="Q1156" s="20" t="str">
        <f>VLOOKUP($K1156,GlobSheetPaste!$H$3:$P$1269,7,FALSE)</f>
        <v>LC</v>
      </c>
      <c r="R1156" s="20" t="str">
        <f>VLOOKUP($K1156,GlobSheetPaste!$H$3:$P$1269,8,FALSE)</f>
        <v>NA</v>
      </c>
      <c r="S1156" s="20" t="str">
        <f t="shared" si="1255"/>
        <v>NoChange</v>
      </c>
      <c r="T1156" s="20" t="b">
        <f t="shared" si="1141"/>
        <v>0</v>
      </c>
      <c r="U1156" s="20">
        <f>VLOOKUP($K1156,GlobSheetPaste!$H$3:$P$1269,9,FALSE)</f>
        <v>2018</v>
      </c>
      <c r="V1156" s="19">
        <v>60</v>
      </c>
      <c r="W1156" s="19">
        <v>220</v>
      </c>
      <c r="X1156" s="2" t="b">
        <f t="shared" ref="X1156:Y1156" si="1287">ISNUMBER(V1156)</f>
        <v>1</v>
      </c>
      <c r="Y1156" s="2" t="b">
        <f t="shared" si="1287"/>
        <v>1</v>
      </c>
      <c r="Z1156" s="2" t="s">
        <v>89</v>
      </c>
      <c r="AB1156" s="2" t="s">
        <v>83</v>
      </c>
      <c r="AC1156" s="24" t="str">
        <f ca="1">IFERROR(__xludf.DUMMYFUNCTION("SPLIT(AB1156,""_"")"),"Coastal")</f>
        <v>Coastal</v>
      </c>
      <c r="AD1156" s="24"/>
      <c r="AE1156" s="24">
        <f>VLOOKUP(J1156,rangearea210527!$B$2:$C$1159,2,TRUE)</f>
        <v>111564.45759999999</v>
      </c>
      <c r="AF1156" s="26" t="s">
        <v>118</v>
      </c>
      <c r="AG1156" s="26">
        <v>36</v>
      </c>
      <c r="AH1156" s="26" t="s">
        <v>84</v>
      </c>
      <c r="AI1156" s="26" t="s">
        <v>85</v>
      </c>
      <c r="AJ1156" s="1" t="s">
        <v>2342</v>
      </c>
      <c r="AK1156" s="27"/>
      <c r="AL1156" s="26"/>
      <c r="AM1156" s="26">
        <v>0</v>
      </c>
      <c r="AN1156" s="26">
        <v>0</v>
      </c>
      <c r="AO1156" s="29">
        <v>0</v>
      </c>
      <c r="AP1156" s="30"/>
      <c r="AQ1156" s="30"/>
      <c r="AR1156" s="30"/>
      <c r="AS1156" s="1">
        <v>0</v>
      </c>
      <c r="AU1156" s="1"/>
      <c r="AV1156" s="1"/>
      <c r="AW1156" s="1">
        <v>1</v>
      </c>
      <c r="AX1156" s="1">
        <v>1</v>
      </c>
      <c r="AY1156" s="1">
        <v>1</v>
      </c>
      <c r="BA1156" s="1">
        <v>1</v>
      </c>
      <c r="BH1156" s="1">
        <v>1</v>
      </c>
      <c r="BJ1156" s="1">
        <v>1</v>
      </c>
      <c r="BK1156" s="1">
        <v>1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>
        <v>0</v>
      </c>
    </row>
    <row r="1157" spans="1:75" ht="15.75" customHeight="1" x14ac:dyDescent="0.3">
      <c r="A1157" s="2">
        <v>1146</v>
      </c>
      <c r="B1157" s="2">
        <v>1</v>
      </c>
      <c r="C1157" s="2" t="s">
        <v>1392</v>
      </c>
      <c r="D1157" s="1">
        <v>13</v>
      </c>
      <c r="E1157" s="2" t="str">
        <f t="shared" si="1140"/>
        <v>13_Myliobatiformes</v>
      </c>
      <c r="F1157" s="2" t="s">
        <v>2338</v>
      </c>
      <c r="G1157" s="2" t="s">
        <v>2761</v>
      </c>
      <c r="H1157" s="2" t="s">
        <v>2762</v>
      </c>
      <c r="I1157" s="2" t="s">
        <v>2763</v>
      </c>
      <c r="J1157" s="2" t="s">
        <v>2764</v>
      </c>
      <c r="K1157" s="19" t="str">
        <f t="shared" si="1286"/>
        <v>Aetobatus flagellum</v>
      </c>
      <c r="L1157" s="20">
        <f>VLOOKUP($K1157,GlobSheetPaste!$H$3:$P$1269,2,FALSE)</f>
        <v>169243577</v>
      </c>
      <c r="M1157" s="20">
        <f>VLOOKUP($K1157,GlobSheetPaste!$H$3:$P$1269,3,FALSE)</f>
        <v>124440562</v>
      </c>
      <c r="N1157" s="20" t="str">
        <f>VLOOKUP($K1157,GlobSheetPaste!$H$3:$P$1269,4,FALSE)</f>
        <v>published</v>
      </c>
      <c r="O1157" s="20" t="str">
        <f>VLOOKUP($K1157,GlobSheetPaste!$H$3:$P$1269,5,FALSE)</f>
        <v>EN</v>
      </c>
      <c r="P1157" s="20">
        <f>VLOOKUP($K1157,GlobSheetPaste!$H$3:$P$1269,6,FALSE)</f>
        <v>2006</v>
      </c>
      <c r="Q1157" s="20" t="str">
        <f>VLOOKUP($K1157,GlobSheetPaste!$H$3:$P$1269,7,FALSE)</f>
        <v>EN</v>
      </c>
      <c r="R1157" s="20" t="str">
        <f>VLOOKUP($K1157,GlobSheetPaste!$H$3:$P$1269,8,FALSE)</f>
        <v>A2d</v>
      </c>
      <c r="S1157" s="20" t="str">
        <f t="shared" si="1255"/>
        <v>NoChange</v>
      </c>
      <c r="T1157" s="20" t="b">
        <f t="shared" si="1141"/>
        <v>0</v>
      </c>
      <c r="U1157" s="22">
        <f>VLOOKUP($K1157,GlobSheetPaste!$H$3:$P$1269,9,FALSE)</f>
        <v>44197</v>
      </c>
      <c r="V1157" s="19">
        <v>0</v>
      </c>
      <c r="W1157" s="19">
        <v>40</v>
      </c>
      <c r="X1157" s="2" t="b">
        <f t="shared" ref="X1157:Y1157" si="1288">ISNUMBER(V1157)</f>
        <v>1</v>
      </c>
      <c r="Y1157" s="2" t="b">
        <f t="shared" si="1288"/>
        <v>1</v>
      </c>
      <c r="Z1157" s="2" t="s">
        <v>89</v>
      </c>
      <c r="AB1157" s="2" t="s">
        <v>83</v>
      </c>
      <c r="AC1157" s="24" t="str">
        <f ca="1">IFERROR(__xludf.DUMMYFUNCTION("SPLIT(AB1157,""_"")"),"Coastal")</f>
        <v>Coastal</v>
      </c>
      <c r="AD1157" s="24"/>
      <c r="AE1157" s="24">
        <f>VLOOKUP(J1157,rangearea210527!$B$2:$C$1159,2,TRUE)</f>
        <v>1059389.179</v>
      </c>
      <c r="AF1157" s="26"/>
      <c r="AG1157" s="26">
        <v>90</v>
      </c>
      <c r="AH1157" s="26" t="s">
        <v>2355</v>
      </c>
      <c r="AI1157" s="47" t="s">
        <v>98</v>
      </c>
      <c r="AJ1157" s="1" t="s">
        <v>2345</v>
      </c>
      <c r="AK1157" s="27"/>
      <c r="AL1157" s="26">
        <v>15</v>
      </c>
      <c r="AM1157" s="26">
        <v>0</v>
      </c>
      <c r="AN1157" s="26">
        <v>0</v>
      </c>
      <c r="AO1157" s="29">
        <v>0</v>
      </c>
      <c r="AP1157" s="30"/>
      <c r="AQ1157" s="30"/>
      <c r="AR1157" s="30"/>
      <c r="AS1157" s="1">
        <v>1</v>
      </c>
      <c r="AU1157" s="1"/>
      <c r="AV1157" s="1"/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B1157" s="1">
        <v>1</v>
      </c>
      <c r="BJ1157" s="1">
        <v>1</v>
      </c>
      <c r="BK1157" s="1">
        <v>1</v>
      </c>
      <c r="BL1157" s="1"/>
      <c r="BM1157" s="1"/>
      <c r="BN1157" s="1"/>
      <c r="BO1157" s="1"/>
      <c r="BP1157" s="2" t="s">
        <v>2761</v>
      </c>
      <c r="BU1157" s="1"/>
      <c r="BV1157" s="1"/>
      <c r="BW1157" s="1">
        <v>0</v>
      </c>
    </row>
    <row r="1158" spans="1:75" ht="15.75" customHeight="1" x14ac:dyDescent="0.3">
      <c r="A1158" s="2">
        <v>1147</v>
      </c>
      <c r="B1158" s="2">
        <v>1</v>
      </c>
      <c r="C1158" s="2" t="s">
        <v>1392</v>
      </c>
      <c r="D1158" s="1">
        <v>13</v>
      </c>
      <c r="E1158" s="2" t="str">
        <f t="shared" si="1140"/>
        <v>13_Myliobatiformes</v>
      </c>
      <c r="F1158" s="2" t="s">
        <v>2338</v>
      </c>
      <c r="G1158" s="2" t="s">
        <v>2761</v>
      </c>
      <c r="H1158" s="2" t="s">
        <v>2762</v>
      </c>
      <c r="I1158" s="2" t="s">
        <v>1066</v>
      </c>
      <c r="J1158" s="2" t="s">
        <v>2765</v>
      </c>
      <c r="K1158" s="19" t="str">
        <f t="shared" si="1286"/>
        <v>Aetobatus laticeps</v>
      </c>
      <c r="L1158" s="20">
        <f>VLOOKUP($K1158,GlobSheetPaste!$H$3:$P$1269,2,FALSE)</f>
        <v>104021731</v>
      </c>
      <c r="M1158" s="20">
        <f>VLOOKUP($K1158,GlobSheetPaste!$H$3:$P$1269,3,FALSE)</f>
        <v>104021771</v>
      </c>
      <c r="N1158" s="20" t="str">
        <f>VLOOKUP($K1158,GlobSheetPaste!$H$3:$P$1269,4,FALSE)</f>
        <v>published</v>
      </c>
      <c r="O1158" s="20" t="str">
        <f>VLOOKUP($K1158,GlobSheetPaste!$H$3:$P$1269,5,FALSE)</f>
        <v>NE</v>
      </c>
      <c r="P1158" s="20" t="str">
        <f>VLOOKUP($K1158,GlobSheetPaste!$H$3:$P$1269,6,FALSE)</f>
        <v>NA</v>
      </c>
      <c r="Q1158" s="20" t="str">
        <f>VLOOKUP($K1158,GlobSheetPaste!$H$3:$P$1269,7,FALSE)</f>
        <v>VU</v>
      </c>
      <c r="R1158" s="20" t="str">
        <f>VLOOKUP($K1158,GlobSheetPaste!$H$3:$P$1269,8,FALSE)</f>
        <v>A2d</v>
      </c>
      <c r="S1158" s="1" t="s">
        <v>117</v>
      </c>
      <c r="T1158" s="20" t="b">
        <f t="shared" si="1141"/>
        <v>0</v>
      </c>
      <c r="U1158" s="22">
        <f>VLOOKUP($K1158,GlobSheetPaste!$H$3:$P$1269,9,FALSE)</f>
        <v>44197</v>
      </c>
      <c r="V1158" s="19">
        <v>0</v>
      </c>
      <c r="W1158" s="19">
        <v>100</v>
      </c>
      <c r="X1158" s="2" t="b">
        <f t="shared" ref="X1158:Y1158" si="1289">ISNUMBER(V1158)</f>
        <v>1</v>
      </c>
      <c r="Y1158" s="2" t="b">
        <f t="shared" si="1289"/>
        <v>1</v>
      </c>
      <c r="Z1158" s="2" t="s">
        <v>2046</v>
      </c>
      <c r="AB1158" s="2" t="s">
        <v>83</v>
      </c>
      <c r="AC1158" s="24" t="str">
        <f ca="1">IFERROR(__xludf.DUMMYFUNCTION("SPLIT(AB1158,""_"")"),"Coastal")</f>
        <v>Coastal</v>
      </c>
      <c r="AD1158" s="24"/>
      <c r="AE1158" s="24">
        <f>VLOOKUP(J1158,rangearea210527!$B$2:$C$1159,2,TRUE)</f>
        <v>129590.40489999999</v>
      </c>
      <c r="AF1158" s="26" t="s">
        <v>118</v>
      </c>
      <c r="AG1158" s="26">
        <v>230</v>
      </c>
      <c r="AH1158" s="26" t="s">
        <v>2355</v>
      </c>
      <c r="AI1158" s="47" t="s">
        <v>91</v>
      </c>
      <c r="AJ1158" s="1" t="s">
        <v>2350</v>
      </c>
      <c r="AK1158" s="27"/>
      <c r="AL1158" s="26">
        <v>14.5</v>
      </c>
      <c r="AM1158" s="26">
        <v>0</v>
      </c>
      <c r="AN1158" s="26">
        <v>0</v>
      </c>
      <c r="AO1158" s="29">
        <v>1</v>
      </c>
      <c r="AP1158" s="30"/>
      <c r="AQ1158" s="26">
        <v>1</v>
      </c>
      <c r="AR1158" s="30"/>
      <c r="AS1158" s="1">
        <v>0</v>
      </c>
      <c r="AU1158" s="1"/>
      <c r="AV1158" s="1"/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B1158" s="1">
        <v>1</v>
      </c>
      <c r="BH1158" s="1">
        <v>1</v>
      </c>
      <c r="BI1158" s="1">
        <v>1</v>
      </c>
      <c r="BJ1158" s="1">
        <v>1</v>
      </c>
      <c r="BK1158" s="1">
        <v>1</v>
      </c>
      <c r="BL1158" s="1"/>
      <c r="BM1158" s="1"/>
      <c r="BN1158" s="1"/>
      <c r="BO1158" s="1"/>
      <c r="BP1158" s="2" t="s">
        <v>2761</v>
      </c>
      <c r="BU1158" s="1"/>
      <c r="BV1158" s="1"/>
      <c r="BW1158" s="1">
        <v>0</v>
      </c>
    </row>
    <row r="1159" spans="1:75" ht="15.75" customHeight="1" x14ac:dyDescent="0.3">
      <c r="A1159" s="2">
        <v>1148</v>
      </c>
      <c r="B1159" s="2">
        <v>1</v>
      </c>
      <c r="C1159" s="2" t="s">
        <v>1392</v>
      </c>
      <c r="D1159" s="1">
        <v>13</v>
      </c>
      <c r="E1159" s="2" t="str">
        <f t="shared" si="1140"/>
        <v>13_Myliobatiformes</v>
      </c>
      <c r="F1159" s="2" t="s">
        <v>2338</v>
      </c>
      <c r="G1159" s="2" t="s">
        <v>2761</v>
      </c>
      <c r="H1159" s="2" t="s">
        <v>2762</v>
      </c>
      <c r="I1159" s="2" t="s">
        <v>2766</v>
      </c>
      <c r="J1159" s="2" t="s">
        <v>2767</v>
      </c>
      <c r="K1159" s="19" t="str">
        <f t="shared" si="1286"/>
        <v>Aetobatus narinari</v>
      </c>
      <c r="L1159" s="20">
        <f>VLOOKUP($K1159,GlobSheetPaste!$H$3:$P$1269,2,FALSE)</f>
        <v>42564343</v>
      </c>
      <c r="M1159" s="20">
        <f>VLOOKUP($K1159,GlobSheetPaste!$H$3:$P$1269,3,FALSE)</f>
        <v>2924463</v>
      </c>
      <c r="N1159" s="20" t="str">
        <f>VLOOKUP($K1159,GlobSheetPaste!$H$3:$P$1269,4,FALSE)</f>
        <v>published</v>
      </c>
      <c r="O1159" s="20" t="str">
        <f>VLOOKUP($K1159,GlobSheetPaste!$H$3:$P$1269,5,FALSE)</f>
        <v>NT</v>
      </c>
      <c r="P1159" s="20">
        <f>VLOOKUP($K1159,GlobSheetPaste!$H$3:$P$1269,6,FALSE)</f>
        <v>2006</v>
      </c>
      <c r="Q1159" s="20" t="str">
        <f>VLOOKUP($K1159,GlobSheetPaste!$H$3:$P$1269,7,FALSE)</f>
        <v>EN</v>
      </c>
      <c r="R1159" s="20" t="str">
        <f>VLOOKUP($K1159,GlobSheetPaste!$H$3:$P$1269,8,FALSE)</f>
        <v>A2d</v>
      </c>
      <c r="S1159" s="20" t="str">
        <f>IF(O1159=Q1159,"NoChange","non-genuine change")</f>
        <v>non-genuine change</v>
      </c>
      <c r="T1159" s="20" t="b">
        <f t="shared" si="1141"/>
        <v>0</v>
      </c>
      <c r="U1159" s="22">
        <f>VLOOKUP($K1159,GlobSheetPaste!$H$3:$P$1269,9,FALSE)</f>
        <v>44197</v>
      </c>
      <c r="V1159" s="19">
        <v>0</v>
      </c>
      <c r="W1159" s="19">
        <v>60</v>
      </c>
      <c r="X1159" s="2" t="b">
        <f t="shared" ref="X1159:Y1159" si="1290">ISNUMBER(V1159)</f>
        <v>1</v>
      </c>
      <c r="Y1159" s="2" t="b">
        <f t="shared" si="1290"/>
        <v>1</v>
      </c>
      <c r="Z1159" s="2" t="s">
        <v>89</v>
      </c>
      <c r="AB1159" s="2" t="s">
        <v>83</v>
      </c>
      <c r="AC1159" s="24" t="str">
        <f ca="1">IFERROR(__xludf.DUMMYFUNCTION("SPLIT(AB1159,""_"")"),"Coastal")</f>
        <v>Coastal</v>
      </c>
      <c r="AD1159" s="24"/>
      <c r="AE1159" s="24">
        <f>VLOOKUP(J1159,rangearea210527!$B$2:$C$1159,2,TRUE)</f>
        <v>1547135.452</v>
      </c>
      <c r="AF1159" s="26"/>
      <c r="AG1159" s="26">
        <v>226</v>
      </c>
      <c r="AH1159" s="26" t="s">
        <v>2355</v>
      </c>
      <c r="AI1159" s="47" t="s">
        <v>91</v>
      </c>
      <c r="AJ1159" s="1" t="s">
        <v>2350</v>
      </c>
      <c r="AK1159" s="27"/>
      <c r="AL1159" s="26">
        <v>10</v>
      </c>
      <c r="AM1159" s="26">
        <v>0</v>
      </c>
      <c r="AN1159" s="26">
        <v>0</v>
      </c>
      <c r="AO1159" s="29">
        <v>1</v>
      </c>
      <c r="AP1159" s="30"/>
      <c r="AQ1159" s="30"/>
      <c r="AR1159" s="30"/>
      <c r="AS1159" s="1">
        <v>0</v>
      </c>
      <c r="AU1159" s="1">
        <v>2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B1159" s="1">
        <v>1</v>
      </c>
      <c r="BJ1159" s="1">
        <v>1</v>
      </c>
      <c r="BK1159" s="1">
        <v>1</v>
      </c>
      <c r="BL1159" s="1"/>
      <c r="BM1159" s="1"/>
      <c r="BN1159" s="1"/>
      <c r="BO1159" s="1"/>
      <c r="BP1159" s="2" t="s">
        <v>2761</v>
      </c>
      <c r="BQ1159" s="1"/>
      <c r="BR1159" s="1"/>
      <c r="BS1159" s="1"/>
      <c r="BT1159" s="1">
        <v>1</v>
      </c>
      <c r="BU1159" s="1"/>
      <c r="BV1159" s="1"/>
      <c r="BW1159" s="1">
        <v>0</v>
      </c>
    </row>
    <row r="1160" spans="1:75" ht="15.75" customHeight="1" x14ac:dyDescent="0.3">
      <c r="A1160" s="2">
        <v>1149</v>
      </c>
      <c r="B1160" s="2">
        <v>1</v>
      </c>
      <c r="C1160" s="2" t="s">
        <v>1392</v>
      </c>
      <c r="D1160" s="1">
        <v>13</v>
      </c>
      <c r="E1160" s="2" t="str">
        <f t="shared" si="1140"/>
        <v>13_Myliobatiformes</v>
      </c>
      <c r="F1160" s="2" t="s">
        <v>2338</v>
      </c>
      <c r="G1160" s="2" t="s">
        <v>2761</v>
      </c>
      <c r="H1160" s="2" t="s">
        <v>2762</v>
      </c>
      <c r="I1160" s="2" t="s">
        <v>2768</v>
      </c>
      <c r="J1160" s="2" t="s">
        <v>2769</v>
      </c>
      <c r="K1160" s="19" t="str">
        <f t="shared" si="1286"/>
        <v>Aetobatus narutobiei</v>
      </c>
      <c r="L1160" s="20">
        <f>VLOOKUP($K1160,GlobSheetPaste!$H$3:$P$1269,2,FALSE)</f>
        <v>104021947</v>
      </c>
      <c r="M1160" s="20">
        <f>VLOOKUP($K1160,GlobSheetPaste!$H$3:$P$1269,3,FALSE)</f>
        <v>104021988</v>
      </c>
      <c r="N1160" s="20" t="str">
        <f>VLOOKUP($K1160,GlobSheetPaste!$H$3:$P$1269,4,FALSE)</f>
        <v>published</v>
      </c>
      <c r="O1160" s="20" t="str">
        <f>VLOOKUP($K1160,GlobSheetPaste!$H$3:$P$1269,5,FALSE)</f>
        <v>NE</v>
      </c>
      <c r="P1160" s="20" t="str">
        <f>VLOOKUP($K1160,GlobSheetPaste!$H$3:$P$1269,6,FALSE)</f>
        <v>NA</v>
      </c>
      <c r="Q1160" s="20" t="str">
        <f>VLOOKUP($K1160,GlobSheetPaste!$H$3:$P$1269,7,FALSE)</f>
        <v>VU</v>
      </c>
      <c r="R1160" s="20" t="str">
        <f>VLOOKUP($K1160,GlobSheetPaste!$H$3:$P$1269,8,FALSE)</f>
        <v>A2d</v>
      </c>
      <c r="S1160" s="1" t="s">
        <v>117</v>
      </c>
      <c r="T1160" s="20" t="b">
        <f t="shared" si="1141"/>
        <v>0</v>
      </c>
      <c r="U1160" s="22">
        <f>VLOOKUP($K1160,GlobSheetPaste!$H$3:$P$1269,9,FALSE)</f>
        <v>44197</v>
      </c>
      <c r="V1160" s="19">
        <v>0</v>
      </c>
      <c r="W1160" s="19">
        <v>60</v>
      </c>
      <c r="X1160" s="2" t="b">
        <f t="shared" ref="X1160:Y1160" si="1291">ISNUMBER(V1160)</f>
        <v>1</v>
      </c>
      <c r="Y1160" s="2" t="b">
        <f t="shared" si="1291"/>
        <v>1</v>
      </c>
      <c r="Z1160" s="2" t="s">
        <v>2046</v>
      </c>
      <c r="AB1160" s="2" t="s">
        <v>83</v>
      </c>
      <c r="AC1160" s="24" t="str">
        <f ca="1">IFERROR(__xludf.DUMMYFUNCTION("SPLIT(AB1160,""_"")"),"Coastal")</f>
        <v>Coastal</v>
      </c>
      <c r="AD1160" s="24"/>
      <c r="AE1160" s="24">
        <f>VLOOKUP(J1160,rangearea210527!$B$2:$C$1159,2,TRUE)</f>
        <v>727294.43130000005</v>
      </c>
      <c r="AF1160" s="26"/>
      <c r="AG1160" s="26">
        <v>150</v>
      </c>
      <c r="AH1160" s="26" t="s">
        <v>2355</v>
      </c>
      <c r="AI1160" s="47" t="s">
        <v>98</v>
      </c>
      <c r="AJ1160" s="1" t="s">
        <v>2345</v>
      </c>
      <c r="AK1160" s="27"/>
      <c r="AL1160" s="26">
        <v>12</v>
      </c>
      <c r="AM1160" s="26">
        <v>0</v>
      </c>
      <c r="AN1160" s="26">
        <v>0</v>
      </c>
      <c r="AO1160" s="29">
        <v>0</v>
      </c>
      <c r="AP1160" s="30"/>
      <c r="AQ1160" s="30"/>
      <c r="AR1160" s="30"/>
      <c r="AS1160" s="1">
        <v>1</v>
      </c>
      <c r="AU1160" s="1"/>
      <c r="AV1160" s="1"/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B1160" s="1">
        <v>1</v>
      </c>
      <c r="BJ1160" s="1">
        <v>1</v>
      </c>
      <c r="BK1160" s="1">
        <v>1</v>
      </c>
      <c r="BL1160" s="1"/>
      <c r="BM1160" s="1"/>
      <c r="BN1160" s="1"/>
      <c r="BO1160" s="1"/>
      <c r="BP1160" s="2" t="s">
        <v>2761</v>
      </c>
      <c r="BU1160" s="1"/>
      <c r="BV1160" s="1"/>
      <c r="BW1160" s="1">
        <v>0</v>
      </c>
    </row>
    <row r="1161" spans="1:75" ht="15.75" customHeight="1" x14ac:dyDescent="0.3">
      <c r="A1161" s="2">
        <v>1150</v>
      </c>
      <c r="B1161" s="2">
        <v>1</v>
      </c>
      <c r="C1161" s="2" t="s">
        <v>1392</v>
      </c>
      <c r="D1161" s="1">
        <v>13</v>
      </c>
      <c r="E1161" s="2" t="str">
        <f t="shared" si="1140"/>
        <v>13_Myliobatiformes</v>
      </c>
      <c r="F1161" s="2" t="s">
        <v>2338</v>
      </c>
      <c r="G1161" s="2" t="s">
        <v>2761</v>
      </c>
      <c r="H1161" s="2" t="s">
        <v>2762</v>
      </c>
      <c r="I1161" s="2" t="s">
        <v>1628</v>
      </c>
      <c r="J1161" s="2" t="s">
        <v>2770</v>
      </c>
      <c r="K1161" s="19" t="str">
        <f t="shared" si="1286"/>
        <v>Aetobatus ocellatus</v>
      </c>
      <c r="L1161" s="20">
        <f>VLOOKUP($K1161,GlobSheetPaste!$H$3:$P$1269,2,FALSE)</f>
        <v>42566169</v>
      </c>
      <c r="M1161" s="20">
        <f>VLOOKUP($K1161,GlobSheetPaste!$H$3:$P$1269,3,FALSE)</f>
        <v>42566212</v>
      </c>
      <c r="N1161" s="20" t="str">
        <f>VLOOKUP($K1161,GlobSheetPaste!$H$3:$P$1269,4,FALSE)</f>
        <v>published</v>
      </c>
      <c r="O1161" s="20" t="str">
        <f>VLOOKUP($K1161,GlobSheetPaste!$H$3:$P$1269,5,FALSE)</f>
        <v>NE</v>
      </c>
      <c r="P1161" s="20" t="str">
        <f>VLOOKUP($K1161,GlobSheetPaste!$H$3:$P$1269,6,FALSE)</f>
        <v>NA</v>
      </c>
      <c r="Q1161" s="20" t="str">
        <f>VLOOKUP($K1161,GlobSheetPaste!$H$3:$P$1269,7,FALSE)</f>
        <v>VU</v>
      </c>
      <c r="R1161" s="20" t="str">
        <f>VLOOKUP($K1161,GlobSheetPaste!$H$3:$P$1269,8,FALSE)</f>
        <v>A2bd</v>
      </c>
      <c r="S1161" s="1" t="s">
        <v>117</v>
      </c>
      <c r="T1161" s="20" t="b">
        <f t="shared" si="1141"/>
        <v>0</v>
      </c>
      <c r="U1161" s="20">
        <f>VLOOKUP($K1161,GlobSheetPaste!$H$3:$P$1269,9,FALSE)</f>
        <v>2016</v>
      </c>
      <c r="V1161" s="19">
        <v>0</v>
      </c>
      <c r="W1161" s="19">
        <v>40</v>
      </c>
      <c r="X1161" s="2" t="b">
        <f t="shared" ref="X1161:Y1161" si="1292">ISNUMBER(V1161)</f>
        <v>1</v>
      </c>
      <c r="Y1161" s="2" t="b">
        <f t="shared" si="1292"/>
        <v>1</v>
      </c>
      <c r="Z1161" s="2" t="s">
        <v>89</v>
      </c>
      <c r="AB1161" s="2" t="s">
        <v>83</v>
      </c>
      <c r="AC1161" s="24" t="str">
        <f ca="1">IFERROR(__xludf.DUMMYFUNCTION("SPLIT(AB1161,""_"")"),"Coastal")</f>
        <v>Coastal</v>
      </c>
      <c r="AD1161" s="24"/>
      <c r="AE1161" s="24">
        <f>VLOOKUP(J1161,rangearea210527!$B$2:$C$1159,2,TRUE)</f>
        <v>6398112.5860000001</v>
      </c>
      <c r="AF1161" s="26"/>
      <c r="AG1161" s="26">
        <v>330</v>
      </c>
      <c r="AH1161" s="26" t="s">
        <v>2355</v>
      </c>
      <c r="AI1161" s="47" t="s">
        <v>91</v>
      </c>
      <c r="AJ1161" s="1" t="s">
        <v>2350</v>
      </c>
      <c r="AK1161" s="27"/>
      <c r="AL1161" s="26">
        <v>12</v>
      </c>
      <c r="AM1161" s="26">
        <v>0</v>
      </c>
      <c r="AN1161" s="26">
        <v>0</v>
      </c>
      <c r="AO1161" s="29">
        <v>1</v>
      </c>
      <c r="AP1161" s="30"/>
      <c r="AQ1161" s="26">
        <v>1</v>
      </c>
      <c r="AR1161" s="30"/>
      <c r="AS1161" s="1">
        <v>1</v>
      </c>
      <c r="AU1161" s="1"/>
      <c r="AV1161" s="1"/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B1161" s="1">
        <v>1</v>
      </c>
      <c r="BJ1161" s="1">
        <v>1</v>
      </c>
      <c r="BK1161" s="1">
        <v>1</v>
      </c>
      <c r="BL1161" s="1"/>
      <c r="BM1161" s="1"/>
      <c r="BN1161" s="1"/>
      <c r="BO1161" s="1"/>
      <c r="BP1161" s="2" t="s">
        <v>2761</v>
      </c>
      <c r="BQ1161" s="1"/>
      <c r="BR1161" s="1"/>
      <c r="BS1161" s="1"/>
      <c r="BT1161" s="1">
        <v>1</v>
      </c>
      <c r="BU1161" s="1"/>
      <c r="BV1161" s="1"/>
      <c r="BW1161" s="1">
        <v>0</v>
      </c>
    </row>
    <row r="1162" spans="1:75" ht="15.75" customHeight="1" x14ac:dyDescent="0.3">
      <c r="A1162" s="2">
        <v>1151</v>
      </c>
      <c r="B1162" s="2">
        <v>1</v>
      </c>
      <c r="C1162" s="2" t="s">
        <v>1392</v>
      </c>
      <c r="D1162" s="1">
        <v>13</v>
      </c>
      <c r="E1162" s="2" t="str">
        <f t="shared" si="1140"/>
        <v>13_Myliobatiformes</v>
      </c>
      <c r="F1162" s="2" t="s">
        <v>2338</v>
      </c>
      <c r="G1162" s="2" t="s">
        <v>2771</v>
      </c>
      <c r="H1162" s="2" t="s">
        <v>2772</v>
      </c>
      <c r="I1162" s="2" t="s">
        <v>2044</v>
      </c>
      <c r="J1162" s="2" t="s">
        <v>2773</v>
      </c>
      <c r="K1162" s="19" t="str">
        <f t="shared" si="1286"/>
        <v>Aetomylaeus asperrimus</v>
      </c>
      <c r="L1162" s="20">
        <f>VLOOKUP($K1162,GlobSheetPaste!$H$3:$P$1269,2,FALSE)</f>
        <v>161396</v>
      </c>
      <c r="M1162" s="20">
        <f>VLOOKUP($K1162,GlobSheetPaste!$H$3:$P$1269,3,FALSE)</f>
        <v>124477188</v>
      </c>
      <c r="N1162" s="20" t="str">
        <f>VLOOKUP($K1162,GlobSheetPaste!$H$3:$P$1269,4,FALSE)</f>
        <v>published</v>
      </c>
      <c r="O1162" s="20" t="str">
        <f>VLOOKUP($K1162,GlobSheetPaste!$H$3:$P$1269,5,FALSE)</f>
        <v>DD</v>
      </c>
      <c r="P1162" s="20">
        <f>VLOOKUP($K1162,GlobSheetPaste!$H$3:$P$1269,6,FALSE)</f>
        <v>2008</v>
      </c>
      <c r="Q1162" s="20" t="str">
        <f>VLOOKUP($K1162,GlobSheetPaste!$H$3:$P$1269,7,FALSE)</f>
        <v>DD</v>
      </c>
      <c r="R1162" s="20" t="str">
        <f>VLOOKUP($K1162,GlobSheetPaste!$H$3:$P$1269,8,FALSE)</f>
        <v>NA</v>
      </c>
      <c r="S1162" s="20" t="str">
        <f t="shared" ref="S1162:S1163" si="1293">IF(O1162=Q1162,"NoChange","non-genuine change")</f>
        <v>NoChange</v>
      </c>
      <c r="T1162" s="20" t="b">
        <f t="shared" si="1141"/>
        <v>0</v>
      </c>
      <c r="U1162" s="22">
        <f>VLOOKUP($K1162,GlobSheetPaste!$H$3:$P$1269,9,FALSE)</f>
        <v>43891</v>
      </c>
      <c r="V1162" s="19">
        <v>1</v>
      </c>
      <c r="W1162" s="19">
        <v>50</v>
      </c>
      <c r="X1162" s="2" t="b">
        <f t="shared" ref="X1162:Y1162" si="1294">ISNUMBER(V1162)</f>
        <v>1</v>
      </c>
      <c r="Y1162" s="2" t="b">
        <f t="shared" si="1294"/>
        <v>1</v>
      </c>
      <c r="Z1162" s="2" t="s">
        <v>89</v>
      </c>
      <c r="AB1162" s="2" t="s">
        <v>83</v>
      </c>
      <c r="AC1162" s="24" t="str">
        <f ca="1">IFERROR(__xludf.DUMMYFUNCTION("SPLIT(AB1162,""_"")"),"Coastal")</f>
        <v>Coastal</v>
      </c>
      <c r="AD1162" s="24"/>
      <c r="AE1162" s="24">
        <f>VLOOKUP(J1162,rangearea210527!$B$2:$C$1159,2,TRUE)</f>
        <v>14437.71673</v>
      </c>
      <c r="AF1162" s="26" t="s">
        <v>118</v>
      </c>
      <c r="AG1162" s="26">
        <v>79</v>
      </c>
      <c r="AH1162" s="26" t="s">
        <v>2355</v>
      </c>
      <c r="AI1162" s="47" t="s">
        <v>98</v>
      </c>
      <c r="AJ1162" s="1" t="s">
        <v>2345</v>
      </c>
      <c r="AK1162" s="27"/>
      <c r="AL1162" s="26">
        <v>10</v>
      </c>
      <c r="AM1162" s="26">
        <v>0</v>
      </c>
      <c r="AN1162" s="26">
        <v>0</v>
      </c>
      <c r="AO1162" s="29">
        <v>1</v>
      </c>
      <c r="AP1162" s="30"/>
      <c r="AQ1162" s="30"/>
      <c r="AR1162" s="30"/>
      <c r="AS1162" s="1">
        <v>0</v>
      </c>
      <c r="AU1162" s="1"/>
      <c r="AV1162" s="1"/>
      <c r="AW1162" s="1">
        <v>1</v>
      </c>
      <c r="AX1162" s="1">
        <v>1</v>
      </c>
      <c r="AY1162" s="1">
        <v>1</v>
      </c>
      <c r="BA1162" s="1">
        <v>1</v>
      </c>
      <c r="BG1162" s="1">
        <v>1</v>
      </c>
      <c r="BH1162" s="1">
        <v>1</v>
      </c>
      <c r="BI1162" s="1"/>
      <c r="BJ1162" s="1">
        <v>1</v>
      </c>
      <c r="BK1162" s="1">
        <v>1</v>
      </c>
      <c r="BL1162" s="1"/>
      <c r="BM1162" s="1"/>
      <c r="BN1162" s="1"/>
      <c r="BO1162" s="1"/>
      <c r="BP1162" s="2" t="s">
        <v>2771</v>
      </c>
      <c r="BU1162" s="1"/>
      <c r="BV1162" s="1"/>
      <c r="BW1162" s="1">
        <v>0</v>
      </c>
    </row>
    <row r="1163" spans="1:75" ht="15.75" customHeight="1" x14ac:dyDescent="0.3">
      <c r="A1163" s="2">
        <v>1152</v>
      </c>
      <c r="B1163" s="2">
        <v>1</v>
      </c>
      <c r="C1163" s="2" t="s">
        <v>1392</v>
      </c>
      <c r="D1163" s="1">
        <v>13</v>
      </c>
      <c r="E1163" s="2" t="str">
        <f t="shared" si="1140"/>
        <v>13_Myliobatiformes</v>
      </c>
      <c r="F1163" s="2" t="s">
        <v>2338</v>
      </c>
      <c r="G1163" s="2" t="s">
        <v>2771</v>
      </c>
      <c r="H1163" s="2" t="s">
        <v>2772</v>
      </c>
      <c r="I1163" s="2" t="s">
        <v>2774</v>
      </c>
      <c r="J1163" s="2" t="s">
        <v>2775</v>
      </c>
      <c r="K1163" s="19" t="str">
        <f t="shared" si="1286"/>
        <v>Aetomylaeus bovinus</v>
      </c>
      <c r="L1163" s="20">
        <f>VLOOKUP($K1163,GlobSheetPaste!$H$3:$P$1269,2,FALSE)</f>
        <v>60127</v>
      </c>
      <c r="M1163" s="20">
        <f>VLOOKUP($K1163,GlobSheetPaste!$H$3:$P$1269,3,FALSE)</f>
        <v>124441812</v>
      </c>
      <c r="N1163" s="20" t="str">
        <f>VLOOKUP($K1163,GlobSheetPaste!$H$3:$P$1269,4,FALSE)</f>
        <v>published</v>
      </c>
      <c r="O1163" s="20" t="str">
        <f>VLOOKUP($K1163,GlobSheetPaste!$H$3:$P$1269,5,FALSE)</f>
        <v>DD</v>
      </c>
      <c r="P1163" s="20">
        <f>VLOOKUP($K1163,GlobSheetPaste!$H$3:$P$1269,6,FALSE)</f>
        <v>2006</v>
      </c>
      <c r="Q1163" s="20" t="str">
        <f>VLOOKUP($K1163,GlobSheetPaste!$H$3:$P$1269,7,FALSE)</f>
        <v>CR</v>
      </c>
      <c r="R1163" s="20" t="str">
        <f>VLOOKUP($K1163,GlobSheetPaste!$H$3:$P$1269,8,FALSE)</f>
        <v>A2d</v>
      </c>
      <c r="S1163" s="20" t="str">
        <f t="shared" si="1293"/>
        <v>non-genuine change</v>
      </c>
      <c r="T1163" s="20" t="b">
        <f t="shared" si="1141"/>
        <v>0</v>
      </c>
      <c r="U1163" s="22">
        <f>VLOOKUP($K1163,GlobSheetPaste!$H$3:$P$1269,9,FALSE)</f>
        <v>44197</v>
      </c>
      <c r="V1163" s="19">
        <v>0</v>
      </c>
      <c r="W1163" s="19">
        <v>150</v>
      </c>
      <c r="X1163" s="2" t="b">
        <f t="shared" ref="X1163:Y1163" si="1295">ISNUMBER(V1163)</f>
        <v>1</v>
      </c>
      <c r="Y1163" s="2" t="b">
        <f t="shared" si="1295"/>
        <v>1</v>
      </c>
      <c r="Z1163" s="2" t="s">
        <v>2046</v>
      </c>
      <c r="AB1163" s="2" t="s">
        <v>83</v>
      </c>
      <c r="AC1163" s="24" t="str">
        <f ca="1">IFERROR(__xludf.DUMMYFUNCTION("SPLIT(AB1163,""_"")"),"Coastal")</f>
        <v>Coastal</v>
      </c>
      <c r="AD1163" s="24"/>
      <c r="AE1163" s="24">
        <f>VLOOKUP(J1163,rangearea210527!$B$2:$C$1159,2,TRUE)</f>
        <v>1064156.811</v>
      </c>
      <c r="AF1163" s="26"/>
      <c r="AG1163" s="26">
        <v>222</v>
      </c>
      <c r="AH1163" s="26" t="s">
        <v>2355</v>
      </c>
      <c r="AI1163" s="47" t="s">
        <v>91</v>
      </c>
      <c r="AJ1163" s="1" t="s">
        <v>2350</v>
      </c>
      <c r="AK1163" s="27"/>
      <c r="AL1163" s="26">
        <v>17</v>
      </c>
      <c r="AM1163" s="26">
        <v>0</v>
      </c>
      <c r="AN1163" s="26">
        <v>0</v>
      </c>
      <c r="AO1163" s="29">
        <v>0</v>
      </c>
      <c r="AP1163" s="30"/>
      <c r="AQ1163" s="30"/>
      <c r="AR1163" s="30"/>
      <c r="AS1163" s="1">
        <v>0</v>
      </c>
      <c r="AU1163" s="1"/>
      <c r="AV1163" s="1"/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B1163" s="1">
        <v>1</v>
      </c>
      <c r="BJ1163" s="1">
        <v>1</v>
      </c>
      <c r="BK1163" s="1">
        <v>1</v>
      </c>
      <c r="BL1163" s="1"/>
      <c r="BM1163" s="1"/>
      <c r="BN1163" s="1"/>
      <c r="BO1163" s="1"/>
      <c r="BP1163" s="2" t="s">
        <v>2771</v>
      </c>
      <c r="BQ1163" s="1"/>
      <c r="BR1163" s="1"/>
      <c r="BS1163" s="1"/>
      <c r="BT1163" s="1">
        <v>1</v>
      </c>
      <c r="BU1163" s="1"/>
      <c r="BV1163" s="1"/>
      <c r="BW1163" s="1">
        <v>0</v>
      </c>
    </row>
    <row r="1164" spans="1:75" ht="15.75" customHeight="1" x14ac:dyDescent="0.3">
      <c r="A1164" s="2">
        <v>1153</v>
      </c>
      <c r="B1164" s="2">
        <v>1</v>
      </c>
      <c r="C1164" s="2" t="s">
        <v>1392</v>
      </c>
      <c r="D1164" s="1">
        <v>13</v>
      </c>
      <c r="E1164" s="2" t="str">
        <f t="shared" si="1140"/>
        <v>13_Myliobatiformes</v>
      </c>
      <c r="F1164" s="2" t="s">
        <v>2338</v>
      </c>
      <c r="G1164" s="2" t="s">
        <v>2771</v>
      </c>
      <c r="H1164" s="2" t="s">
        <v>2772</v>
      </c>
      <c r="I1164" s="2" t="s">
        <v>2776</v>
      </c>
      <c r="J1164" s="2" t="s">
        <v>2777</v>
      </c>
      <c r="K1164" s="19" t="str">
        <f t="shared" si="1286"/>
        <v>Aetomylaeus caeruleofasciatus</v>
      </c>
      <c r="L1164" s="20">
        <f>VLOOKUP($K1164,GlobSheetPaste!$H$3:$P$1269,2,FALSE)</f>
        <v>84785231</v>
      </c>
      <c r="M1164" s="20">
        <f>VLOOKUP($K1164,GlobSheetPaste!$H$3:$P$1269,3,FALSE)</f>
        <v>84785238</v>
      </c>
      <c r="N1164" s="20" t="str">
        <f>VLOOKUP($K1164,GlobSheetPaste!$H$3:$P$1269,4,FALSE)</f>
        <v>published</v>
      </c>
      <c r="O1164" s="20" t="str">
        <f>VLOOKUP($K1164,GlobSheetPaste!$H$3:$P$1269,5,FALSE)</f>
        <v>NE</v>
      </c>
      <c r="P1164" s="20" t="str">
        <f>VLOOKUP($K1164,GlobSheetPaste!$H$3:$P$1269,6,FALSE)</f>
        <v>NA</v>
      </c>
      <c r="Q1164" s="20" t="str">
        <f>VLOOKUP($K1164,GlobSheetPaste!$H$3:$P$1269,7,FALSE)</f>
        <v>LC</v>
      </c>
      <c r="R1164" s="20" t="str">
        <f>VLOOKUP($K1164,GlobSheetPaste!$H$3:$P$1269,8,FALSE)</f>
        <v>NA</v>
      </c>
      <c r="S1164" s="1" t="s">
        <v>117</v>
      </c>
      <c r="T1164" s="20" t="b">
        <f t="shared" si="1141"/>
        <v>0</v>
      </c>
      <c r="U1164" s="20">
        <f>VLOOKUP($K1164,GlobSheetPaste!$H$3:$P$1269,9,FALSE)</f>
        <v>2015</v>
      </c>
      <c r="V1164" s="19">
        <v>8</v>
      </c>
      <c r="W1164" s="19">
        <v>117</v>
      </c>
      <c r="X1164" s="2" t="b">
        <f t="shared" ref="X1164:Y1164" si="1296">ISNUMBER(V1164)</f>
        <v>1</v>
      </c>
      <c r="Y1164" s="2" t="b">
        <f t="shared" si="1296"/>
        <v>1</v>
      </c>
      <c r="Z1164" s="2" t="s">
        <v>89</v>
      </c>
      <c r="AB1164" s="2" t="s">
        <v>83</v>
      </c>
      <c r="AC1164" s="24" t="str">
        <f ca="1">IFERROR(__xludf.DUMMYFUNCTION("SPLIT(AB1164,""_"")"),"Coastal")</f>
        <v>Coastal</v>
      </c>
      <c r="AD1164" s="24"/>
      <c r="AE1164" s="24">
        <f>VLOOKUP(J1164,rangearea210527!$B$2:$C$1159,2,TRUE)</f>
        <v>2157592.645</v>
      </c>
      <c r="AF1164" s="26"/>
      <c r="AG1164" s="26">
        <v>59</v>
      </c>
      <c r="AH1164" s="26" t="s">
        <v>2355</v>
      </c>
      <c r="AI1164" s="47" t="s">
        <v>98</v>
      </c>
      <c r="AJ1164" s="1" t="s">
        <v>2345</v>
      </c>
      <c r="AK1164" s="27"/>
      <c r="AL1164" s="26"/>
      <c r="AM1164" s="26">
        <v>0</v>
      </c>
      <c r="AN1164" s="26">
        <v>0</v>
      </c>
      <c r="AO1164" s="29">
        <v>0</v>
      </c>
      <c r="AP1164" s="30"/>
      <c r="AQ1164" s="30"/>
      <c r="AR1164" s="30"/>
      <c r="AS1164" s="1">
        <v>0</v>
      </c>
      <c r="AU1164" s="1"/>
      <c r="AV1164" s="1"/>
      <c r="AW1164" s="1">
        <v>1</v>
      </c>
      <c r="AX1164" s="1">
        <v>1</v>
      </c>
      <c r="AY1164" s="1">
        <v>1</v>
      </c>
      <c r="BA1164" s="1">
        <v>1</v>
      </c>
      <c r="BJ1164" s="1">
        <v>1</v>
      </c>
      <c r="BK1164" s="1">
        <v>1</v>
      </c>
      <c r="BL1164" s="1"/>
      <c r="BM1164" s="1"/>
      <c r="BN1164" s="1"/>
      <c r="BO1164" s="1"/>
      <c r="BP1164" s="2" t="s">
        <v>2771</v>
      </c>
      <c r="BU1164" s="1"/>
      <c r="BV1164" s="1"/>
      <c r="BW1164" s="1">
        <v>0</v>
      </c>
    </row>
    <row r="1165" spans="1:75" ht="15.75" customHeight="1" x14ac:dyDescent="0.3">
      <c r="A1165" s="2">
        <v>1154</v>
      </c>
      <c r="B1165" s="2">
        <v>1</v>
      </c>
      <c r="C1165" s="2" t="s">
        <v>1392</v>
      </c>
      <c r="D1165" s="1">
        <v>13</v>
      </c>
      <c r="E1165" s="2" t="str">
        <f t="shared" si="1140"/>
        <v>13_Myliobatiformes</v>
      </c>
      <c r="F1165" s="2" t="s">
        <v>2338</v>
      </c>
      <c r="G1165" s="2" t="s">
        <v>2771</v>
      </c>
      <c r="H1165" s="2" t="s">
        <v>2772</v>
      </c>
      <c r="I1165" s="2" t="s">
        <v>678</v>
      </c>
      <c r="J1165" s="2" t="s">
        <v>2778</v>
      </c>
      <c r="K1165" s="19" t="str">
        <f t="shared" si="1286"/>
        <v>Aetomylaeus maculatus</v>
      </c>
      <c r="L1165" s="20">
        <f>VLOOKUP($K1165,GlobSheetPaste!$H$3:$P$1269,2,FALSE)</f>
        <v>60120</v>
      </c>
      <c r="M1165" s="20">
        <f>VLOOKUP($K1165,GlobSheetPaste!$H$3:$P$1269,3,FALSE)</f>
        <v>124440727</v>
      </c>
      <c r="N1165" s="20" t="str">
        <f>VLOOKUP($K1165,GlobSheetPaste!$H$3:$P$1269,4,FALSE)</f>
        <v>published</v>
      </c>
      <c r="O1165" s="20" t="str">
        <f>VLOOKUP($K1165,GlobSheetPaste!$H$3:$P$1269,5,FALSE)</f>
        <v>EN</v>
      </c>
      <c r="P1165" s="20">
        <f>VLOOKUP($K1165,GlobSheetPaste!$H$3:$P$1269,6,FALSE)</f>
        <v>2006</v>
      </c>
      <c r="Q1165" s="20" t="str">
        <f>VLOOKUP($K1165,GlobSheetPaste!$H$3:$P$1269,7,FALSE)</f>
        <v>EN</v>
      </c>
      <c r="R1165" s="20" t="str">
        <f>VLOOKUP($K1165,GlobSheetPaste!$H$3:$P$1269,8,FALSE)</f>
        <v>A2d</v>
      </c>
      <c r="S1165" s="20" t="str">
        <f>IF(O1165=Q1165,"NoChange","non-genuine change")</f>
        <v>NoChange</v>
      </c>
      <c r="T1165" s="20" t="b">
        <f t="shared" si="1141"/>
        <v>0</v>
      </c>
      <c r="U1165" s="22">
        <f>VLOOKUP($K1165,GlobSheetPaste!$H$3:$P$1269,9,FALSE)</f>
        <v>43891</v>
      </c>
      <c r="V1165" s="19">
        <v>0</v>
      </c>
      <c r="W1165" s="19">
        <v>60</v>
      </c>
      <c r="X1165" s="2" t="b">
        <f t="shared" ref="X1165:Y1165" si="1297">ISNUMBER(V1165)</f>
        <v>1</v>
      </c>
      <c r="Y1165" s="2" t="b">
        <f t="shared" si="1297"/>
        <v>1</v>
      </c>
      <c r="Z1165" s="2" t="s">
        <v>89</v>
      </c>
      <c r="AB1165" s="2" t="s">
        <v>83</v>
      </c>
      <c r="AC1165" s="24" t="str">
        <f ca="1">IFERROR(__xludf.DUMMYFUNCTION("SPLIT(AB1165,""_"")"),"Coastal")</f>
        <v>Coastal</v>
      </c>
      <c r="AD1165" s="24"/>
      <c r="AE1165" s="24">
        <f>VLOOKUP(J1165,rangearea210527!$B$2:$C$1159,2,TRUE)</f>
        <v>866543.44539999997</v>
      </c>
      <c r="AF1165" s="26"/>
      <c r="AG1165" s="26">
        <v>100</v>
      </c>
      <c r="AH1165" s="26" t="s">
        <v>2355</v>
      </c>
      <c r="AI1165" s="47" t="s">
        <v>98</v>
      </c>
      <c r="AJ1165" s="1" t="s">
        <v>2345</v>
      </c>
      <c r="AK1165" s="27"/>
      <c r="AL1165" s="26">
        <v>10</v>
      </c>
      <c r="AM1165" s="26">
        <v>0</v>
      </c>
      <c r="AN1165" s="26">
        <v>0</v>
      </c>
      <c r="AO1165" s="29">
        <v>0</v>
      </c>
      <c r="AP1165" s="30"/>
      <c r="AQ1165" s="30"/>
      <c r="AR1165" s="30"/>
      <c r="AS1165" s="1">
        <v>1</v>
      </c>
      <c r="AU1165" s="1"/>
      <c r="AV1165" s="1"/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B1165" s="1">
        <v>1</v>
      </c>
      <c r="BJ1165" s="1">
        <v>1</v>
      </c>
      <c r="BK1165" s="1">
        <v>1</v>
      </c>
      <c r="BL1165" s="1"/>
      <c r="BM1165" s="1"/>
      <c r="BN1165" s="1"/>
      <c r="BO1165" s="1"/>
      <c r="BP1165" s="2" t="s">
        <v>2771</v>
      </c>
      <c r="BU1165" s="1"/>
      <c r="BV1165" s="1"/>
      <c r="BW1165" s="1">
        <v>0</v>
      </c>
    </row>
    <row r="1166" spans="1:75" ht="15.75" customHeight="1" x14ac:dyDescent="0.3">
      <c r="A1166" s="2">
        <v>1155</v>
      </c>
      <c r="B1166" s="2">
        <v>1</v>
      </c>
      <c r="C1166" s="2" t="s">
        <v>1392</v>
      </c>
      <c r="D1166" s="1">
        <v>13</v>
      </c>
      <c r="E1166" s="2" t="str">
        <f t="shared" si="1140"/>
        <v>13_Myliobatiformes</v>
      </c>
      <c r="F1166" s="2" t="s">
        <v>2338</v>
      </c>
      <c r="G1166" s="2" t="s">
        <v>2771</v>
      </c>
      <c r="H1166" s="2" t="s">
        <v>2772</v>
      </c>
      <c r="I1166" s="2" t="s">
        <v>2779</v>
      </c>
      <c r="J1166" s="2" t="s">
        <v>2780</v>
      </c>
      <c r="K1166" s="19" t="str">
        <f t="shared" si="1286"/>
        <v>Aetomylaeus milvus</v>
      </c>
      <c r="L1166" s="20">
        <f>VLOOKUP($K1166,GlobSheetPaste!$H$3:$P$1269,2,FALSE)</f>
        <v>104023514</v>
      </c>
      <c r="M1166" s="20">
        <f>VLOOKUP($K1166,GlobSheetPaste!$H$3:$P$1269,3,FALSE)</f>
        <v>109922492</v>
      </c>
      <c r="N1166" s="20" t="str">
        <f>VLOOKUP($K1166,GlobSheetPaste!$H$3:$P$1269,4,FALSE)</f>
        <v>published</v>
      </c>
      <c r="O1166" s="20" t="str">
        <f>VLOOKUP($K1166,GlobSheetPaste!$H$3:$P$1269,5,FALSE)</f>
        <v>NE</v>
      </c>
      <c r="P1166" s="20" t="str">
        <f>VLOOKUP($K1166,GlobSheetPaste!$H$3:$P$1269,6,FALSE)</f>
        <v>NA</v>
      </c>
      <c r="Q1166" s="20" t="str">
        <f>VLOOKUP($K1166,GlobSheetPaste!$H$3:$P$1269,7,FALSE)</f>
        <v>EN</v>
      </c>
      <c r="R1166" s="20" t="str">
        <f>VLOOKUP($K1166,GlobSheetPaste!$H$3:$P$1269,8,FALSE)</f>
        <v>A2d+3d</v>
      </c>
      <c r="S1166" s="1" t="s">
        <v>117</v>
      </c>
      <c r="T1166" s="20" t="b">
        <f t="shared" si="1141"/>
        <v>0</v>
      </c>
      <c r="U1166" s="20">
        <f>VLOOKUP($K1166,GlobSheetPaste!$H$3:$P$1269,9,FALSE)</f>
        <v>2017</v>
      </c>
      <c r="V1166" s="19">
        <v>0</v>
      </c>
      <c r="W1166" s="19">
        <v>100</v>
      </c>
      <c r="X1166" s="2" t="b">
        <f t="shared" ref="X1166:Y1166" si="1298">ISNUMBER(V1166)</f>
        <v>1</v>
      </c>
      <c r="Y1166" s="2" t="b">
        <f t="shared" si="1298"/>
        <v>1</v>
      </c>
      <c r="Z1166" s="2" t="s">
        <v>2046</v>
      </c>
      <c r="AB1166" s="2" t="s">
        <v>83</v>
      </c>
      <c r="AC1166" s="24" t="str">
        <f ca="1">IFERROR(__xludf.DUMMYFUNCTION("SPLIT(AB1166,""_"")"),"Coastal")</f>
        <v>Coastal</v>
      </c>
      <c r="AD1166" s="24"/>
      <c r="AE1166" s="24">
        <f>VLOOKUP(J1166,rangearea210527!$B$2:$C$1159,2,TRUE)</f>
        <v>403758.45260000002</v>
      </c>
      <c r="AF1166" s="26"/>
      <c r="AG1166" s="26">
        <v>123</v>
      </c>
      <c r="AH1166" s="26" t="s">
        <v>2355</v>
      </c>
      <c r="AI1166" s="47" t="s">
        <v>98</v>
      </c>
      <c r="AJ1166" s="1" t="s">
        <v>2345</v>
      </c>
      <c r="AK1166" s="27"/>
      <c r="AL1166" s="26">
        <v>15</v>
      </c>
      <c r="AM1166" s="26">
        <v>0</v>
      </c>
      <c r="AN1166" s="26">
        <v>0</v>
      </c>
      <c r="AO1166" s="29">
        <v>0</v>
      </c>
      <c r="AP1166" s="30"/>
      <c r="AQ1166" s="30"/>
      <c r="AR1166" s="30"/>
      <c r="AS1166" s="1">
        <v>0</v>
      </c>
      <c r="AU1166" s="1"/>
      <c r="AV1166" s="1"/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B1166" s="1">
        <v>1</v>
      </c>
      <c r="BJ1166" s="1">
        <v>1</v>
      </c>
      <c r="BK1166" s="1">
        <v>1</v>
      </c>
      <c r="BL1166" s="1"/>
      <c r="BM1166" s="1"/>
      <c r="BN1166" s="1"/>
      <c r="BO1166" s="1"/>
      <c r="BP1166" s="2" t="s">
        <v>2771</v>
      </c>
      <c r="BU1166" s="1"/>
      <c r="BV1166" s="1"/>
      <c r="BW1166" s="1">
        <v>0</v>
      </c>
    </row>
    <row r="1167" spans="1:75" ht="15.75" customHeight="1" x14ac:dyDescent="0.3">
      <c r="A1167" s="2">
        <v>1156</v>
      </c>
      <c r="B1167" s="2">
        <v>1</v>
      </c>
      <c r="C1167" s="2" t="s">
        <v>1392</v>
      </c>
      <c r="D1167" s="1">
        <v>13</v>
      </c>
      <c r="E1167" s="2" t="str">
        <f t="shared" si="1140"/>
        <v>13_Myliobatiformes</v>
      </c>
      <c r="F1167" s="2" t="s">
        <v>2338</v>
      </c>
      <c r="G1167" s="2" t="s">
        <v>2771</v>
      </c>
      <c r="H1167" s="2" t="s">
        <v>2772</v>
      </c>
      <c r="I1167" s="2" t="s">
        <v>2781</v>
      </c>
      <c r="J1167" s="2" t="s">
        <v>2782</v>
      </c>
      <c r="K1167" s="19" t="str">
        <f t="shared" si="1286"/>
        <v>Aetomylaeus nichofii</v>
      </c>
      <c r="L1167" s="20">
        <f>VLOOKUP($K1167,GlobSheetPaste!$H$3:$P$1269,2,FALSE)</f>
        <v>84784918</v>
      </c>
      <c r="M1167" s="20">
        <f>VLOOKUP($K1167,GlobSheetPaste!$H$3:$P$1269,3,FALSE)</f>
        <v>68607458</v>
      </c>
      <c r="N1167" s="20" t="str">
        <f>VLOOKUP($K1167,GlobSheetPaste!$H$3:$P$1269,4,FALSE)</f>
        <v>published</v>
      </c>
      <c r="O1167" s="1" t="s">
        <v>1217</v>
      </c>
      <c r="P1167" s="20" t="str">
        <f>VLOOKUP($K1167,GlobSheetPaste!$H$3:$P$1269,6,FALSE)</f>
        <v>NA</v>
      </c>
      <c r="Q1167" s="20" t="str">
        <f>VLOOKUP($K1167,GlobSheetPaste!$H$3:$P$1269,7,FALSE)</f>
        <v>VU</v>
      </c>
      <c r="R1167" s="20" t="str">
        <f>VLOOKUP($K1167,GlobSheetPaste!$H$3:$P$1269,8,FALSE)</f>
        <v>A2bd</v>
      </c>
      <c r="S1167" s="20" t="str">
        <f t="shared" ref="S1167:S1176" si="1299">IF(O1167=Q1167,"NoChange","non-genuine change")</f>
        <v>NoChange</v>
      </c>
      <c r="T1167" s="20" t="b">
        <f t="shared" si="1141"/>
        <v>0</v>
      </c>
      <c r="U1167" s="20">
        <f>VLOOKUP($K1167,GlobSheetPaste!$H$3:$P$1269,9,FALSE)</f>
        <v>2015</v>
      </c>
      <c r="V1167" s="19">
        <v>0</v>
      </c>
      <c r="W1167" s="19">
        <v>115</v>
      </c>
      <c r="X1167" s="2" t="b">
        <f t="shared" ref="X1167:Y1167" si="1300">ISNUMBER(V1167)</f>
        <v>1</v>
      </c>
      <c r="Y1167" s="2" t="b">
        <f t="shared" si="1300"/>
        <v>1</v>
      </c>
      <c r="Z1167" s="2" t="s">
        <v>89</v>
      </c>
      <c r="AB1167" s="2" t="s">
        <v>83</v>
      </c>
      <c r="AC1167" s="24" t="str">
        <f ca="1">IFERROR(__xludf.DUMMYFUNCTION("SPLIT(AB1167,""_"")"),"Coastal")</f>
        <v>Coastal</v>
      </c>
      <c r="AD1167" s="24"/>
      <c r="AE1167" s="24">
        <f>VLOOKUP(J1167,rangearea210527!$B$2:$C$1159,2,TRUE)</f>
        <v>4002565.7820000001</v>
      </c>
      <c r="AF1167" s="26"/>
      <c r="AG1167" s="26">
        <v>72</v>
      </c>
      <c r="AH1167" s="26" t="s">
        <v>2355</v>
      </c>
      <c r="AI1167" s="47" t="s">
        <v>98</v>
      </c>
      <c r="AJ1167" s="1" t="s">
        <v>2345</v>
      </c>
      <c r="AK1167" s="27"/>
      <c r="AL1167" s="26">
        <v>10</v>
      </c>
      <c r="AM1167" s="26">
        <v>0</v>
      </c>
      <c r="AN1167" s="26">
        <v>0</v>
      </c>
      <c r="AO1167" s="29">
        <v>1</v>
      </c>
      <c r="AP1167" s="30"/>
      <c r="AQ1167" s="30"/>
      <c r="AR1167" s="30"/>
      <c r="AS1167" s="1">
        <v>1</v>
      </c>
      <c r="AU1167" s="1"/>
      <c r="AV1167" s="1"/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B1167" s="1">
        <v>1</v>
      </c>
      <c r="BJ1167" s="1">
        <v>1</v>
      </c>
      <c r="BK1167" s="1">
        <v>1</v>
      </c>
      <c r="BL1167" s="1"/>
      <c r="BM1167" s="1"/>
      <c r="BN1167" s="1"/>
      <c r="BO1167" s="1"/>
      <c r="BP1167" s="2" t="s">
        <v>2771</v>
      </c>
      <c r="BU1167" s="1"/>
      <c r="BV1167" s="1"/>
      <c r="BW1167" s="1">
        <v>0</v>
      </c>
    </row>
    <row r="1168" spans="1:75" ht="15.75" customHeight="1" x14ac:dyDescent="0.3">
      <c r="A1168" s="2">
        <v>1157</v>
      </c>
      <c r="B1168" s="2">
        <v>1</v>
      </c>
      <c r="C1168" s="2" t="s">
        <v>1392</v>
      </c>
      <c r="D1168" s="1">
        <v>13</v>
      </c>
      <c r="E1168" s="2" t="str">
        <f t="shared" si="1140"/>
        <v>13_Myliobatiformes</v>
      </c>
      <c r="F1168" s="2" t="s">
        <v>2338</v>
      </c>
      <c r="G1168" s="2" t="s">
        <v>2771</v>
      </c>
      <c r="H1168" s="2" t="s">
        <v>2772</v>
      </c>
      <c r="I1168" s="2" t="s">
        <v>2783</v>
      </c>
      <c r="J1168" s="2" t="s">
        <v>2784</v>
      </c>
      <c r="K1168" s="19" t="str">
        <f t="shared" si="1286"/>
        <v>Aetomylaeus vespertilio</v>
      </c>
      <c r="L1168" s="20">
        <f>VLOOKUP($K1168,GlobSheetPaste!$H$3:$P$1269,2,FALSE)</f>
        <v>60121</v>
      </c>
      <c r="M1168" s="20">
        <f>VLOOKUP($K1168,GlobSheetPaste!$H$3:$P$1269,3,FALSE)</f>
        <v>68607665</v>
      </c>
      <c r="N1168" s="20" t="str">
        <f>VLOOKUP($K1168,GlobSheetPaste!$H$3:$P$1269,4,FALSE)</f>
        <v>published</v>
      </c>
      <c r="O1168" s="20" t="str">
        <f>VLOOKUP($K1168,GlobSheetPaste!$H$3:$P$1269,5,FALSE)</f>
        <v>EN</v>
      </c>
      <c r="P1168" s="20">
        <f>VLOOKUP($K1168,GlobSheetPaste!$H$3:$P$1269,6,FALSE)</f>
        <v>2006</v>
      </c>
      <c r="Q1168" s="20" t="str">
        <f>VLOOKUP($K1168,GlobSheetPaste!$H$3:$P$1269,7,FALSE)</f>
        <v>EN</v>
      </c>
      <c r="R1168" s="20" t="str">
        <f>VLOOKUP($K1168,GlobSheetPaste!$H$3:$P$1269,8,FALSE)</f>
        <v>A2d</v>
      </c>
      <c r="S1168" s="20" t="str">
        <f t="shared" si="1299"/>
        <v>NoChange</v>
      </c>
      <c r="T1168" s="20" t="b">
        <f t="shared" si="1141"/>
        <v>0</v>
      </c>
      <c r="U1168" s="20">
        <f>VLOOKUP($K1168,GlobSheetPaste!$H$3:$P$1269,9,FALSE)</f>
        <v>2015</v>
      </c>
      <c r="V1168" s="19">
        <v>0</v>
      </c>
      <c r="W1168" s="19">
        <v>110</v>
      </c>
      <c r="X1168" s="2" t="b">
        <f t="shared" ref="X1168:Y1168" si="1301">ISNUMBER(V1168)</f>
        <v>1</v>
      </c>
      <c r="Y1168" s="2" t="b">
        <f t="shared" si="1301"/>
        <v>1</v>
      </c>
      <c r="Z1168" s="2" t="s">
        <v>89</v>
      </c>
      <c r="AB1168" s="2" t="s">
        <v>83</v>
      </c>
      <c r="AC1168" s="24" t="str">
        <f ca="1">IFERROR(__xludf.DUMMYFUNCTION("SPLIT(AB1168,""_"")"),"Coastal")</f>
        <v>Coastal</v>
      </c>
      <c r="AD1168" s="24"/>
      <c r="AE1168" s="24">
        <f>VLOOKUP(J1168,rangearea210527!$B$2:$C$1159,2,TRUE)</f>
        <v>3874063.304</v>
      </c>
      <c r="AF1168" s="26"/>
      <c r="AG1168" s="26">
        <v>240</v>
      </c>
      <c r="AH1168" s="26" t="s">
        <v>2355</v>
      </c>
      <c r="AI1168" s="47" t="s">
        <v>91</v>
      </c>
      <c r="AJ1168" s="1" t="s">
        <v>2350</v>
      </c>
      <c r="AK1168" s="27"/>
      <c r="AL1168" s="26">
        <v>15</v>
      </c>
      <c r="AM1168" s="26">
        <v>0</v>
      </c>
      <c r="AN1168" s="26">
        <v>0</v>
      </c>
      <c r="AO1168" s="29">
        <v>0</v>
      </c>
      <c r="AP1168" s="30"/>
      <c r="AQ1168" s="30"/>
      <c r="AR1168" s="30"/>
      <c r="AS1168" s="1">
        <v>1</v>
      </c>
      <c r="AU1168" s="1"/>
      <c r="AV1168" s="1"/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B1168" s="1">
        <v>1</v>
      </c>
      <c r="BJ1168" s="1">
        <v>1</v>
      </c>
      <c r="BK1168" s="1">
        <v>1</v>
      </c>
      <c r="BL1168" s="1"/>
      <c r="BM1168" s="1"/>
      <c r="BN1168" s="1"/>
      <c r="BO1168" s="1"/>
      <c r="BP1168" s="2" t="s">
        <v>2771</v>
      </c>
      <c r="BU1168" s="1"/>
      <c r="BV1168" s="1"/>
      <c r="BW1168" s="1">
        <v>0</v>
      </c>
    </row>
    <row r="1169" spans="1:75" ht="15.75" customHeight="1" x14ac:dyDescent="0.3">
      <c r="A1169" s="2">
        <v>1158</v>
      </c>
      <c r="B1169" s="2">
        <v>1</v>
      </c>
      <c r="C1169" s="2" t="s">
        <v>1392</v>
      </c>
      <c r="D1169" s="1">
        <v>13</v>
      </c>
      <c r="E1169" s="2" t="str">
        <f t="shared" si="1140"/>
        <v>13_Myliobatiformes</v>
      </c>
      <c r="F1169" s="2" t="s">
        <v>2338</v>
      </c>
      <c r="G1169" s="2" t="s">
        <v>2771</v>
      </c>
      <c r="H1169" s="2" t="s">
        <v>2785</v>
      </c>
      <c r="I1169" s="2" t="s">
        <v>2786</v>
      </c>
      <c r="J1169" s="2" t="s">
        <v>2787</v>
      </c>
      <c r="K1169" s="19" t="str">
        <f t="shared" si="1286"/>
        <v>Myliobatis aquila</v>
      </c>
      <c r="L1169" s="20">
        <f>VLOOKUP($K1169,GlobSheetPaste!$H$3:$P$1269,2,FALSE)</f>
        <v>161569</v>
      </c>
      <c r="M1169" s="20">
        <f>VLOOKUP($K1169,GlobSheetPaste!$H$3:$P$1269,3,FALSE)</f>
        <v>124508353</v>
      </c>
      <c r="N1169" s="20" t="str">
        <f>VLOOKUP($K1169,GlobSheetPaste!$H$3:$P$1269,4,FALSE)</f>
        <v>published</v>
      </c>
      <c r="O1169" s="20" t="str">
        <f>VLOOKUP($K1169,GlobSheetPaste!$H$3:$P$1269,5,FALSE)</f>
        <v>DD</v>
      </c>
      <c r="P1169" s="20">
        <f>VLOOKUP($K1169,GlobSheetPaste!$H$3:$P$1269,6,FALSE)</f>
        <v>2005</v>
      </c>
      <c r="Q1169" s="20" t="str">
        <f>VLOOKUP($K1169,GlobSheetPaste!$H$3:$P$1269,7,FALSE)</f>
        <v>CR</v>
      </c>
      <c r="R1169" s="20" t="str">
        <f>VLOOKUP($K1169,GlobSheetPaste!$H$3:$P$1269,8,FALSE)</f>
        <v>A2d</v>
      </c>
      <c r="S1169" s="20" t="str">
        <f t="shared" si="1299"/>
        <v>non-genuine change</v>
      </c>
      <c r="T1169" s="20" t="b">
        <f t="shared" si="1141"/>
        <v>0</v>
      </c>
      <c r="U1169" s="22">
        <f>VLOOKUP($K1169,GlobSheetPaste!$H$3:$P$1269,9,FALSE)</f>
        <v>44197</v>
      </c>
      <c r="V1169" s="19">
        <v>0</v>
      </c>
      <c r="W1169" s="19">
        <v>537</v>
      </c>
      <c r="X1169" s="2" t="b">
        <f t="shared" ref="X1169:Y1169" si="1302">ISNUMBER(V1169)</f>
        <v>1</v>
      </c>
      <c r="Y1169" s="2" t="b">
        <f t="shared" si="1302"/>
        <v>1</v>
      </c>
      <c r="Z1169" s="2" t="s">
        <v>2788</v>
      </c>
      <c r="AB1169" s="2" t="s">
        <v>95</v>
      </c>
      <c r="AC1169" s="24" t="str">
        <f ca="1">IFERROR(__xludf.DUMMYFUNCTION("SPLIT(AB1169,""_"")"),"Coastal")</f>
        <v>Coastal</v>
      </c>
      <c r="AD1169" s="24" t="str">
        <f ca="1">IFERROR(__xludf.DUMMYFUNCTION("""COMPUTED_VALUE"""),"Deepwater")</f>
        <v>Deepwater</v>
      </c>
      <c r="AE1169" s="24">
        <f>VLOOKUP(J1169,rangearea210527!$B$2:$C$1159,2,TRUE)</f>
        <v>2379109.844</v>
      </c>
      <c r="AF1169" s="26"/>
      <c r="AG1169" s="26">
        <v>260</v>
      </c>
      <c r="AH1169" s="26" t="s">
        <v>2355</v>
      </c>
      <c r="AI1169" s="47" t="s">
        <v>91</v>
      </c>
      <c r="AJ1169" s="1" t="s">
        <v>2350</v>
      </c>
      <c r="AK1169" s="27"/>
      <c r="AL1169" s="26">
        <v>21.5</v>
      </c>
      <c r="AM1169" s="26">
        <v>0</v>
      </c>
      <c r="AN1169" s="26">
        <v>0</v>
      </c>
      <c r="AO1169" s="29">
        <v>0</v>
      </c>
      <c r="AP1169" s="30"/>
      <c r="AQ1169" s="30"/>
      <c r="AR1169" s="30"/>
      <c r="AS1169" s="1">
        <v>0</v>
      </c>
      <c r="AU1169" s="1"/>
      <c r="AV1169" s="1"/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B1169" s="1">
        <v>1</v>
      </c>
      <c r="BJ1169" s="1">
        <v>1</v>
      </c>
      <c r="BK1169" s="1">
        <v>1</v>
      </c>
      <c r="BL1169" s="1"/>
      <c r="BM1169" s="1"/>
      <c r="BN1169" s="1"/>
      <c r="BO1169" s="1"/>
      <c r="BP1169" s="2" t="s">
        <v>2771</v>
      </c>
      <c r="BQ1169" s="1"/>
      <c r="BR1169" s="1"/>
      <c r="BS1169" s="1"/>
      <c r="BT1169" s="1">
        <v>1</v>
      </c>
      <c r="BU1169" s="1"/>
      <c r="BV1169" s="1"/>
      <c r="BW1169" s="1">
        <v>0</v>
      </c>
    </row>
    <row r="1170" spans="1:75" ht="15.75" customHeight="1" x14ac:dyDescent="0.3">
      <c r="A1170" s="2">
        <v>1159</v>
      </c>
      <c r="B1170" s="2">
        <v>1</v>
      </c>
      <c r="C1170" s="2" t="s">
        <v>1392</v>
      </c>
      <c r="D1170" s="1">
        <v>13</v>
      </c>
      <c r="E1170" s="2" t="str">
        <f t="shared" si="1140"/>
        <v>13_Myliobatiformes</v>
      </c>
      <c r="F1170" s="2" t="s">
        <v>2338</v>
      </c>
      <c r="G1170" s="2" t="s">
        <v>2771</v>
      </c>
      <c r="H1170" s="2" t="s">
        <v>2785</v>
      </c>
      <c r="I1170" s="2" t="s">
        <v>1224</v>
      </c>
      <c r="J1170" s="2" t="s">
        <v>2789</v>
      </c>
      <c r="K1170" s="19" t="str">
        <f t="shared" si="1286"/>
        <v>Myliobatis californicus</v>
      </c>
      <c r="L1170" s="20">
        <f>VLOOKUP($K1170,GlobSheetPaste!$H$3:$P$1269,2,FALSE)</f>
        <v>39416</v>
      </c>
      <c r="M1170" s="20">
        <f>VLOOKUP($K1170,GlobSheetPaste!$H$3:$P$1269,3,FALSE)</f>
        <v>80677869</v>
      </c>
      <c r="N1170" s="20" t="str">
        <f>VLOOKUP($K1170,GlobSheetPaste!$H$3:$P$1269,4,FALSE)</f>
        <v>published</v>
      </c>
      <c r="O1170" s="20" t="str">
        <f>VLOOKUP($K1170,GlobSheetPaste!$H$3:$P$1269,5,FALSE)</f>
        <v>LC</v>
      </c>
      <c r="P1170" s="20">
        <f>VLOOKUP($K1170,GlobSheetPaste!$H$3:$P$1269,6,FALSE)</f>
        <v>2006</v>
      </c>
      <c r="Q1170" s="20" t="str">
        <f>VLOOKUP($K1170,GlobSheetPaste!$H$3:$P$1269,7,FALSE)</f>
        <v>LC</v>
      </c>
      <c r="R1170" s="20" t="str">
        <f>VLOOKUP($K1170,GlobSheetPaste!$H$3:$P$1269,8,FALSE)</f>
        <v>NA</v>
      </c>
      <c r="S1170" s="20" t="str">
        <f t="shared" si="1299"/>
        <v>NoChange</v>
      </c>
      <c r="T1170" s="20" t="b">
        <f t="shared" si="1141"/>
        <v>0</v>
      </c>
      <c r="U1170" s="20">
        <f>VLOOKUP($K1170,GlobSheetPaste!$H$3:$P$1269,9,FALSE)</f>
        <v>2015</v>
      </c>
      <c r="V1170" s="19">
        <v>0</v>
      </c>
      <c r="W1170" s="19">
        <v>108</v>
      </c>
      <c r="X1170" s="2" t="b">
        <f t="shared" ref="X1170:Y1170" si="1303">ISNUMBER(V1170)</f>
        <v>1</v>
      </c>
      <c r="Y1170" s="2" t="b">
        <f t="shared" si="1303"/>
        <v>1</v>
      </c>
      <c r="Z1170" s="2" t="s">
        <v>89</v>
      </c>
      <c r="AB1170" s="2" t="s">
        <v>83</v>
      </c>
      <c r="AC1170" s="24" t="str">
        <f ca="1">IFERROR(__xludf.DUMMYFUNCTION("SPLIT(AB1170,""_"")"),"Coastal")</f>
        <v>Coastal</v>
      </c>
      <c r="AD1170" s="24"/>
      <c r="AE1170" s="24">
        <f>VLOOKUP(J1170,rangearea210527!$B$2:$C$1159,2,TRUE)</f>
        <v>92164.528210000004</v>
      </c>
      <c r="AF1170" s="26" t="s">
        <v>118</v>
      </c>
      <c r="AG1170" s="26">
        <v>180</v>
      </c>
      <c r="AH1170" s="26" t="s">
        <v>2355</v>
      </c>
      <c r="AI1170" s="47" t="s">
        <v>91</v>
      </c>
      <c r="AJ1170" s="1" t="s">
        <v>2350</v>
      </c>
      <c r="AK1170" s="27"/>
      <c r="AL1170" s="26">
        <v>14.5</v>
      </c>
      <c r="AM1170" s="26">
        <v>0</v>
      </c>
      <c r="AN1170" s="26">
        <v>0</v>
      </c>
      <c r="AO1170" s="29">
        <v>0</v>
      </c>
      <c r="AP1170" s="30"/>
      <c r="AQ1170" s="26">
        <v>1</v>
      </c>
      <c r="AR1170" s="30"/>
      <c r="AS1170" s="1">
        <v>0</v>
      </c>
      <c r="AU1170" s="1"/>
      <c r="AV1170" s="1"/>
      <c r="AW1170" s="1">
        <v>1</v>
      </c>
      <c r="AX1170" s="1">
        <v>1</v>
      </c>
      <c r="AY1170" s="1">
        <v>1</v>
      </c>
      <c r="BA1170" s="1">
        <v>1</v>
      </c>
      <c r="BH1170" s="1">
        <v>1</v>
      </c>
      <c r="BJ1170" s="1">
        <v>1</v>
      </c>
      <c r="BK1170" s="1">
        <v>1</v>
      </c>
      <c r="BL1170" s="1"/>
      <c r="BM1170" s="1"/>
      <c r="BN1170" s="1"/>
      <c r="BO1170" s="1"/>
      <c r="BP1170" s="2" t="s">
        <v>2771</v>
      </c>
      <c r="BU1170" s="1"/>
      <c r="BV1170" s="1"/>
      <c r="BW1170" s="1">
        <v>0</v>
      </c>
    </row>
    <row r="1171" spans="1:75" ht="15.75" customHeight="1" x14ac:dyDescent="0.3">
      <c r="A1171" s="2">
        <v>1160</v>
      </c>
      <c r="B1171" s="2">
        <v>1</v>
      </c>
      <c r="C1171" s="2" t="s">
        <v>1392</v>
      </c>
      <c r="D1171" s="1">
        <v>13</v>
      </c>
      <c r="E1171" s="2" t="str">
        <f t="shared" si="1140"/>
        <v>13_Myliobatiformes</v>
      </c>
      <c r="F1171" s="2" t="s">
        <v>2338</v>
      </c>
      <c r="G1171" s="2" t="s">
        <v>2771</v>
      </c>
      <c r="H1171" s="2" t="s">
        <v>2785</v>
      </c>
      <c r="I1171" s="2" t="s">
        <v>1100</v>
      </c>
      <c r="J1171" s="2" t="s">
        <v>2790</v>
      </c>
      <c r="K1171" s="19" t="str">
        <f t="shared" si="1286"/>
        <v>Myliobatis chilensis</v>
      </c>
      <c r="L1171" s="20">
        <f>VLOOKUP($K1171,GlobSheetPaste!$H$3:$P$1269,2,FALSE)</f>
        <v>60123</v>
      </c>
      <c r="M1171" s="20">
        <f>VLOOKUP($K1171,GlobSheetPaste!$H$3:$P$1269,3,FALSE)</f>
        <v>124441181</v>
      </c>
      <c r="N1171" s="20" t="str">
        <f>VLOOKUP($K1171,GlobSheetPaste!$H$3:$P$1269,4,FALSE)</f>
        <v>published</v>
      </c>
      <c r="O1171" s="20" t="str">
        <f>VLOOKUP($K1171,GlobSheetPaste!$H$3:$P$1269,5,FALSE)</f>
        <v>DD</v>
      </c>
      <c r="P1171" s="20">
        <f>VLOOKUP($K1171,GlobSheetPaste!$H$3:$P$1269,6,FALSE)</f>
        <v>2006</v>
      </c>
      <c r="Q1171" s="20" t="str">
        <f>VLOOKUP($K1171,GlobSheetPaste!$H$3:$P$1269,7,FALSE)</f>
        <v>VU</v>
      </c>
      <c r="R1171" s="20" t="str">
        <f>VLOOKUP($K1171,GlobSheetPaste!$H$3:$P$1269,8,FALSE)</f>
        <v>A2d</v>
      </c>
      <c r="S1171" s="20" t="str">
        <f t="shared" si="1299"/>
        <v>non-genuine change</v>
      </c>
      <c r="T1171" s="20" t="b">
        <f t="shared" si="1141"/>
        <v>0</v>
      </c>
      <c r="U1171" s="22">
        <f>VLOOKUP($K1171,GlobSheetPaste!$H$3:$P$1269,9,FALSE)</f>
        <v>43891</v>
      </c>
      <c r="V1171" s="19">
        <v>0</v>
      </c>
      <c r="W1171" s="19">
        <v>100</v>
      </c>
      <c r="X1171" s="2" t="b">
        <f t="shared" ref="X1171:Y1171" si="1304">ISNUMBER(V1171)</f>
        <v>1</v>
      </c>
      <c r="Y1171" s="2" t="b">
        <f t="shared" si="1304"/>
        <v>1</v>
      </c>
      <c r="Z1171" s="2" t="s">
        <v>89</v>
      </c>
      <c r="AB1171" s="2" t="s">
        <v>83</v>
      </c>
      <c r="AC1171" s="24" t="str">
        <f ca="1">IFERROR(__xludf.DUMMYFUNCTION("SPLIT(AB1171,""_"")"),"Coastal")</f>
        <v>Coastal</v>
      </c>
      <c r="AD1171" s="24"/>
      <c r="AE1171" s="24">
        <f>VLOOKUP(J1171,rangearea210527!$B$2:$C$1159,2,TRUE)</f>
        <v>27620.647519999999</v>
      </c>
      <c r="AF1171" s="26" t="s">
        <v>118</v>
      </c>
      <c r="AG1171" s="26">
        <v>200</v>
      </c>
      <c r="AH1171" s="26" t="s">
        <v>2355</v>
      </c>
      <c r="AI1171" s="47" t="s">
        <v>91</v>
      </c>
      <c r="AJ1171" s="1" t="s">
        <v>2350</v>
      </c>
      <c r="AK1171" s="27"/>
      <c r="AL1171" s="26">
        <v>15</v>
      </c>
      <c r="AM1171" s="26">
        <v>0</v>
      </c>
      <c r="AN1171" s="26">
        <v>0</v>
      </c>
      <c r="AO1171" s="29">
        <v>0</v>
      </c>
      <c r="AP1171" s="30"/>
      <c r="AQ1171" s="30"/>
      <c r="AR1171" s="30"/>
      <c r="AS1171" s="1">
        <v>0</v>
      </c>
      <c r="AU1171" s="1"/>
      <c r="AV1171" s="1"/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B1171" s="1">
        <v>1</v>
      </c>
      <c r="BH1171" s="1">
        <v>1</v>
      </c>
      <c r="BI1171" s="1">
        <v>1</v>
      </c>
      <c r="BJ1171" s="1">
        <v>1</v>
      </c>
      <c r="BK1171" s="1">
        <v>1</v>
      </c>
      <c r="BL1171" s="1"/>
      <c r="BM1171" s="1"/>
      <c r="BN1171" s="1"/>
      <c r="BO1171" s="1"/>
      <c r="BP1171" s="2" t="s">
        <v>2771</v>
      </c>
      <c r="BU1171" s="1"/>
      <c r="BV1171" s="1"/>
      <c r="BW1171" s="1">
        <v>0</v>
      </c>
    </row>
    <row r="1172" spans="1:75" ht="15.75" customHeight="1" x14ac:dyDescent="0.3">
      <c r="A1172" s="2">
        <v>1161</v>
      </c>
      <c r="B1172" s="2">
        <v>1</v>
      </c>
      <c r="C1172" s="2" t="s">
        <v>1392</v>
      </c>
      <c r="D1172" s="1">
        <v>13</v>
      </c>
      <c r="E1172" s="2" t="str">
        <f t="shared" si="1140"/>
        <v>13_Myliobatiformes</v>
      </c>
      <c r="F1172" s="2" t="s">
        <v>2338</v>
      </c>
      <c r="G1172" s="2" t="s">
        <v>2771</v>
      </c>
      <c r="H1172" s="2" t="s">
        <v>2785</v>
      </c>
      <c r="I1172" s="1" t="s">
        <v>2791</v>
      </c>
      <c r="J1172" s="1" t="s">
        <v>2792</v>
      </c>
      <c r="K1172" s="19" t="str">
        <f t="shared" si="1286"/>
        <v>Myliobatis freminvillei</v>
      </c>
      <c r="L1172" s="20">
        <f>VLOOKUP($K1172,GlobSheetPaste!$H$3:$P$1269,2,FALSE)</f>
        <v>161568</v>
      </c>
      <c r="M1172" s="20">
        <f>VLOOKUP($K1172,GlobSheetPaste!$H$3:$P$1269,3,FALSE)</f>
        <v>891226</v>
      </c>
      <c r="N1172" s="20" t="str">
        <f>VLOOKUP($K1172,GlobSheetPaste!$H$3:$P$1269,4,FALSE)</f>
        <v>published</v>
      </c>
      <c r="O1172" s="20" t="str">
        <f>VLOOKUP($K1172,GlobSheetPaste!$H$3:$P$1269,5,FALSE)</f>
        <v>DD</v>
      </c>
      <c r="P1172" s="20">
        <f>VLOOKUP($K1172,GlobSheetPaste!$H$3:$P$1269,6,FALSE)</f>
        <v>2007</v>
      </c>
      <c r="Q1172" s="20" t="str">
        <f>VLOOKUP($K1172,GlobSheetPaste!$H$3:$P$1269,7,FALSE)</f>
        <v>VU</v>
      </c>
      <c r="R1172" s="20" t="str">
        <f>VLOOKUP($K1172,GlobSheetPaste!$H$3:$P$1269,8,FALSE)</f>
        <v>A2bd</v>
      </c>
      <c r="S1172" s="20" t="str">
        <f t="shared" si="1299"/>
        <v>non-genuine change</v>
      </c>
      <c r="T1172" s="20" t="b">
        <f t="shared" si="1141"/>
        <v>0</v>
      </c>
      <c r="U1172" s="22">
        <f>VLOOKUP($K1172,GlobSheetPaste!$H$3:$P$1269,9,FALSE)</f>
        <v>43891</v>
      </c>
      <c r="V1172" s="19">
        <v>0</v>
      </c>
      <c r="W1172" s="19">
        <v>122</v>
      </c>
      <c r="X1172" s="2" t="b">
        <f t="shared" ref="X1172:Y1172" si="1305">ISNUMBER(V1172)</f>
        <v>1</v>
      </c>
      <c r="Y1172" s="2" t="b">
        <f t="shared" si="1305"/>
        <v>1</v>
      </c>
      <c r="Z1172" s="2" t="s">
        <v>89</v>
      </c>
      <c r="AB1172" s="2" t="s">
        <v>83</v>
      </c>
      <c r="AC1172" s="24" t="str">
        <f ca="1">IFERROR(__xludf.DUMMYFUNCTION("SPLIT(AB1172,""_"")"),"Coastal")</f>
        <v>Coastal</v>
      </c>
      <c r="AD1172" s="24"/>
      <c r="AE1172" s="24">
        <f>VLOOKUP(J1172,rangearea210527!$B$2:$C$1159,2,TRUE)</f>
        <v>1543916.051</v>
      </c>
      <c r="AF1172" s="26"/>
      <c r="AG1172" s="26">
        <v>106</v>
      </c>
      <c r="AH1172" s="26" t="s">
        <v>2355</v>
      </c>
      <c r="AI1172" s="47" t="s">
        <v>98</v>
      </c>
      <c r="AJ1172" s="1" t="s">
        <v>2345</v>
      </c>
      <c r="AK1172" s="27"/>
      <c r="AL1172" s="26">
        <v>14.5</v>
      </c>
      <c r="AM1172" s="26">
        <v>0</v>
      </c>
      <c r="AN1172" s="26">
        <v>0</v>
      </c>
      <c r="AO1172" s="29">
        <v>0</v>
      </c>
      <c r="AP1172" s="30"/>
      <c r="AQ1172" s="30"/>
      <c r="AR1172" s="30"/>
      <c r="AS1172" s="1">
        <v>0</v>
      </c>
      <c r="AT1172" s="1">
        <v>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B1172" s="1">
        <v>1</v>
      </c>
      <c r="BJ1172" s="1">
        <v>1</v>
      </c>
      <c r="BK1172" s="1">
        <v>1</v>
      </c>
      <c r="BL1172" s="1"/>
      <c r="BM1172" s="1"/>
      <c r="BN1172" s="1"/>
      <c r="BO1172" s="1"/>
      <c r="BP1172" s="2" t="s">
        <v>2771</v>
      </c>
      <c r="BU1172" s="1"/>
      <c r="BV1172" s="1"/>
      <c r="BW1172" s="1">
        <v>0</v>
      </c>
    </row>
    <row r="1173" spans="1:75" ht="15.75" customHeight="1" x14ac:dyDescent="0.3">
      <c r="A1173" s="2">
        <v>1162</v>
      </c>
      <c r="B1173" s="2">
        <v>1</v>
      </c>
      <c r="C1173" s="2" t="s">
        <v>1392</v>
      </c>
      <c r="D1173" s="1">
        <v>13</v>
      </c>
      <c r="E1173" s="2" t="str">
        <f t="shared" si="1140"/>
        <v>13_Myliobatiformes</v>
      </c>
      <c r="F1173" s="2" t="s">
        <v>2338</v>
      </c>
      <c r="G1173" s="2" t="s">
        <v>2771</v>
      </c>
      <c r="H1173" s="2" t="s">
        <v>2785</v>
      </c>
      <c r="I1173" s="2" t="s">
        <v>2793</v>
      </c>
      <c r="J1173" s="2" t="s">
        <v>2794</v>
      </c>
      <c r="K1173" s="19" t="str">
        <f t="shared" si="1286"/>
        <v>Myliobatis goodei</v>
      </c>
      <c r="L1173" s="20">
        <f>VLOOKUP($K1173,GlobSheetPaste!$H$3:$P$1269,2,FALSE)</f>
        <v>161436</v>
      </c>
      <c r="M1173" s="20">
        <f>VLOOKUP($K1173,GlobSheetPaste!$H$3:$P$1269,3,FALSE)</f>
        <v>888243</v>
      </c>
      <c r="N1173" s="20" t="str">
        <f>VLOOKUP($K1173,GlobSheetPaste!$H$3:$P$1269,4,FALSE)</f>
        <v>published</v>
      </c>
      <c r="O1173" s="20" t="str">
        <f>VLOOKUP($K1173,GlobSheetPaste!$H$3:$P$1269,5,FALSE)</f>
        <v>DD</v>
      </c>
      <c r="P1173" s="20">
        <f>VLOOKUP($K1173,GlobSheetPaste!$H$3:$P$1269,6,FALSE)</f>
        <v>2007</v>
      </c>
      <c r="Q1173" s="20" t="str">
        <f>VLOOKUP($K1173,GlobSheetPaste!$H$3:$P$1269,7,FALSE)</f>
        <v>VU</v>
      </c>
      <c r="R1173" s="20" t="str">
        <f>VLOOKUP($K1173,GlobSheetPaste!$H$3:$P$1269,8,FALSE)</f>
        <v>A2d</v>
      </c>
      <c r="S1173" s="20" t="str">
        <f t="shared" si="1299"/>
        <v>non-genuine change</v>
      </c>
      <c r="T1173" s="20" t="b">
        <f t="shared" si="1141"/>
        <v>0</v>
      </c>
      <c r="U1173" s="22">
        <f>VLOOKUP($K1173,GlobSheetPaste!$H$3:$P$1269,9,FALSE)</f>
        <v>43891</v>
      </c>
      <c r="V1173" s="19">
        <v>0</v>
      </c>
      <c r="W1173" s="19">
        <v>181</v>
      </c>
      <c r="X1173" s="2" t="b">
        <f t="shared" ref="X1173:Y1173" si="1306">ISNUMBER(V1173)</f>
        <v>1</v>
      </c>
      <c r="Y1173" s="2" t="b">
        <f t="shared" si="1306"/>
        <v>1</v>
      </c>
      <c r="Z1173" s="2" t="s">
        <v>89</v>
      </c>
      <c r="AB1173" s="2" t="s">
        <v>83</v>
      </c>
      <c r="AC1173" s="24" t="str">
        <f ca="1">IFERROR(__xludf.DUMMYFUNCTION("SPLIT(AB1173,""_"")"),"Coastal")</f>
        <v>Coastal</v>
      </c>
      <c r="AD1173" s="24"/>
      <c r="AE1173" s="24">
        <f>VLOOKUP(J1173,rangearea210527!$B$2:$C$1159,2,TRUE)</f>
        <v>1810688.5460000001</v>
      </c>
      <c r="AF1173" s="26"/>
      <c r="AG1173" s="26">
        <v>115</v>
      </c>
      <c r="AH1173" s="26" t="s">
        <v>2355</v>
      </c>
      <c r="AI1173" s="47" t="s">
        <v>98</v>
      </c>
      <c r="AJ1173" s="1" t="s">
        <v>2345</v>
      </c>
      <c r="AK1173" s="27"/>
      <c r="AL1173" s="26">
        <v>14.5</v>
      </c>
      <c r="AM1173" s="26">
        <v>0</v>
      </c>
      <c r="AN1173" s="26">
        <v>0</v>
      </c>
      <c r="AO1173" s="29">
        <v>0</v>
      </c>
      <c r="AP1173" s="30"/>
      <c r="AQ1173" s="30"/>
      <c r="AR1173" s="30"/>
      <c r="AS1173" s="1">
        <v>0</v>
      </c>
      <c r="AU1173" s="1">
        <v>2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B1173" s="1">
        <v>1</v>
      </c>
      <c r="BJ1173" s="1">
        <v>1</v>
      </c>
      <c r="BK1173" s="1">
        <v>1</v>
      </c>
      <c r="BL1173" s="1"/>
      <c r="BM1173" s="1"/>
      <c r="BN1173" s="1"/>
      <c r="BO1173" s="1"/>
      <c r="BP1173" s="2" t="s">
        <v>2771</v>
      </c>
      <c r="BU1173" s="1"/>
      <c r="BV1173" s="1"/>
      <c r="BW1173" s="1">
        <v>0</v>
      </c>
    </row>
    <row r="1174" spans="1:75" ht="15.75" customHeight="1" x14ac:dyDescent="0.3">
      <c r="A1174" s="2">
        <v>1163</v>
      </c>
      <c r="B1174" s="2">
        <v>1</v>
      </c>
      <c r="C1174" s="2" t="s">
        <v>1392</v>
      </c>
      <c r="D1174" s="1">
        <v>13</v>
      </c>
      <c r="E1174" s="2" t="str">
        <f t="shared" si="1140"/>
        <v>13_Myliobatiformes</v>
      </c>
      <c r="F1174" s="2" t="s">
        <v>2338</v>
      </c>
      <c r="G1174" s="2" t="s">
        <v>2771</v>
      </c>
      <c r="H1174" s="2" t="s">
        <v>2785</v>
      </c>
      <c r="I1174" s="2" t="s">
        <v>2795</v>
      </c>
      <c r="J1174" s="2" t="s">
        <v>2796</v>
      </c>
      <c r="K1174" s="19" t="str">
        <f t="shared" si="1286"/>
        <v>Myliobatis hamlyni</v>
      </c>
      <c r="L1174" s="20">
        <f>VLOOKUP($K1174,GlobSheetPaste!$H$3:$P$1269,2,FALSE)</f>
        <v>60124</v>
      </c>
      <c r="M1174" s="20">
        <f>VLOOKUP($K1174,GlobSheetPaste!$H$3:$P$1269,3,FALSE)</f>
        <v>68634957</v>
      </c>
      <c r="N1174" s="20" t="str">
        <f>VLOOKUP($K1174,GlobSheetPaste!$H$3:$P$1269,4,FALSE)</f>
        <v>published</v>
      </c>
      <c r="O1174" s="20" t="str">
        <f>VLOOKUP($K1174,GlobSheetPaste!$H$3:$P$1269,5,FALSE)</f>
        <v>EN</v>
      </c>
      <c r="P1174" s="20">
        <f>VLOOKUP($K1174,GlobSheetPaste!$H$3:$P$1269,6,FALSE)</f>
        <v>2006</v>
      </c>
      <c r="Q1174" s="20" t="str">
        <f>VLOOKUP($K1174,GlobSheetPaste!$H$3:$P$1269,7,FALSE)</f>
        <v>NT</v>
      </c>
      <c r="R1174" s="20">
        <f>VLOOKUP($K1174,GlobSheetPaste!$H$3:$P$1269,8,FALSE)</f>
        <v>0</v>
      </c>
      <c r="S1174" s="20" t="str">
        <f t="shared" si="1299"/>
        <v>non-genuine change</v>
      </c>
      <c r="T1174" s="20" t="b">
        <f t="shared" si="1141"/>
        <v>0</v>
      </c>
      <c r="U1174" s="20">
        <f>VLOOKUP($K1174,GlobSheetPaste!$H$3:$P$1269,9,FALSE)</f>
        <v>2015</v>
      </c>
      <c r="V1174" s="19">
        <v>117</v>
      </c>
      <c r="W1174" s="19">
        <v>367</v>
      </c>
      <c r="X1174" s="2" t="b">
        <f t="shared" ref="X1174:Y1174" si="1307">ISNUMBER(V1174)</f>
        <v>1</v>
      </c>
      <c r="Y1174" s="2" t="b">
        <f t="shared" si="1307"/>
        <v>1</v>
      </c>
      <c r="Z1174" s="2" t="s">
        <v>89</v>
      </c>
      <c r="AB1174" s="2" t="s">
        <v>95</v>
      </c>
      <c r="AC1174" s="24" t="str">
        <f ca="1">IFERROR(__xludf.DUMMYFUNCTION("SPLIT(AB1174,""_"")"),"Coastal")</f>
        <v>Coastal</v>
      </c>
      <c r="AD1174" s="24" t="str">
        <f ca="1">IFERROR(__xludf.DUMMYFUNCTION("""COMPUTED_VALUE"""),"Deepwater")</f>
        <v>Deepwater</v>
      </c>
      <c r="AE1174" s="24">
        <f>VLOOKUP(J1174,rangearea210527!$B$2:$C$1159,2,TRUE)</f>
        <v>52925.423210000001</v>
      </c>
      <c r="AF1174" s="26" t="s">
        <v>118</v>
      </c>
      <c r="AG1174" s="26">
        <v>114</v>
      </c>
      <c r="AH1174" s="26" t="s">
        <v>2355</v>
      </c>
      <c r="AI1174" s="47" t="s">
        <v>98</v>
      </c>
      <c r="AJ1174" s="1" t="s">
        <v>2345</v>
      </c>
      <c r="AK1174" s="27"/>
      <c r="AL1174" s="26">
        <v>15.8</v>
      </c>
      <c r="AM1174" s="26">
        <v>0</v>
      </c>
      <c r="AN1174" s="26">
        <v>0</v>
      </c>
      <c r="AO1174" s="29">
        <v>0</v>
      </c>
      <c r="AP1174" s="30"/>
      <c r="AQ1174" s="30"/>
      <c r="AR1174" s="30"/>
      <c r="AS1174" s="1">
        <v>1</v>
      </c>
      <c r="AU1174" s="1"/>
      <c r="AV1174" s="1"/>
      <c r="AW1174" s="1">
        <v>1</v>
      </c>
      <c r="AX1174" s="1">
        <v>1</v>
      </c>
      <c r="AY1174" s="1">
        <v>1</v>
      </c>
      <c r="BA1174" s="1">
        <v>1</v>
      </c>
      <c r="BH1174" s="1">
        <v>1</v>
      </c>
      <c r="BJ1174" s="1">
        <v>1</v>
      </c>
      <c r="BK1174" s="1">
        <v>1</v>
      </c>
      <c r="BL1174" s="1"/>
      <c r="BM1174" s="1"/>
      <c r="BN1174" s="1"/>
      <c r="BO1174" s="1"/>
      <c r="BP1174" s="2" t="s">
        <v>2771</v>
      </c>
      <c r="BU1174" s="1"/>
      <c r="BV1174" s="1"/>
      <c r="BW1174" s="1">
        <v>0</v>
      </c>
    </row>
    <row r="1175" spans="1:75" ht="15.75" customHeight="1" x14ac:dyDescent="0.3">
      <c r="A1175" s="2">
        <v>1164</v>
      </c>
      <c r="B1175" s="2">
        <v>1</v>
      </c>
      <c r="C1175" s="2" t="s">
        <v>1392</v>
      </c>
      <c r="D1175" s="1">
        <v>13</v>
      </c>
      <c r="E1175" s="2" t="str">
        <f t="shared" si="1140"/>
        <v>13_Myliobatiformes</v>
      </c>
      <c r="F1175" s="2" t="s">
        <v>2338</v>
      </c>
      <c r="G1175" s="2" t="s">
        <v>2771</v>
      </c>
      <c r="H1175" s="2" t="s">
        <v>2785</v>
      </c>
      <c r="I1175" s="2" t="s">
        <v>949</v>
      </c>
      <c r="J1175" s="2" t="s">
        <v>2797</v>
      </c>
      <c r="K1175" s="19" t="str">
        <f t="shared" si="1286"/>
        <v>Myliobatis longirostris</v>
      </c>
      <c r="L1175" s="20">
        <f>VLOOKUP($K1175,GlobSheetPaste!$H$3:$P$1269,2,FALSE)</f>
        <v>60125</v>
      </c>
      <c r="M1175" s="20">
        <f>VLOOKUP($K1175,GlobSheetPaste!$H$3:$P$1269,3,FALSE)</f>
        <v>124441508</v>
      </c>
      <c r="N1175" s="20" t="str">
        <f>VLOOKUP($K1175,GlobSheetPaste!$H$3:$P$1269,4,FALSE)</f>
        <v>published</v>
      </c>
      <c r="O1175" s="20" t="str">
        <f>VLOOKUP($K1175,GlobSheetPaste!$H$3:$P$1269,5,FALSE)</f>
        <v>NT</v>
      </c>
      <c r="P1175" s="20">
        <f>VLOOKUP($K1175,GlobSheetPaste!$H$3:$P$1269,6,FALSE)</f>
        <v>2006</v>
      </c>
      <c r="Q1175" s="20" t="str">
        <f>VLOOKUP($K1175,GlobSheetPaste!$H$3:$P$1269,7,FALSE)</f>
        <v>VU</v>
      </c>
      <c r="R1175" s="20" t="str">
        <f>VLOOKUP($K1175,GlobSheetPaste!$H$3:$P$1269,8,FALSE)</f>
        <v>A2d</v>
      </c>
      <c r="S1175" s="20" t="str">
        <f t="shared" si="1299"/>
        <v>non-genuine change</v>
      </c>
      <c r="T1175" s="20" t="b">
        <f t="shared" si="1141"/>
        <v>0</v>
      </c>
      <c r="U1175" s="22">
        <f>VLOOKUP($K1175,GlobSheetPaste!$H$3:$P$1269,9,FALSE)</f>
        <v>43891</v>
      </c>
      <c r="V1175" s="19">
        <v>0</v>
      </c>
      <c r="W1175" s="19">
        <v>65</v>
      </c>
      <c r="X1175" s="2" t="b">
        <f t="shared" ref="X1175:Y1175" si="1308">ISNUMBER(V1175)</f>
        <v>1</v>
      </c>
      <c r="Y1175" s="2" t="b">
        <f t="shared" si="1308"/>
        <v>1</v>
      </c>
      <c r="Z1175" s="2" t="s">
        <v>1960</v>
      </c>
      <c r="AB1175" s="2" t="s">
        <v>83</v>
      </c>
      <c r="AC1175" s="24" t="str">
        <f ca="1">IFERROR(__xludf.DUMMYFUNCTION("SPLIT(AB1175,""_"")"),"Coastal")</f>
        <v>Coastal</v>
      </c>
      <c r="AD1175" s="24"/>
      <c r="AE1175" s="24">
        <f>VLOOKUP(J1175,rangearea210527!$B$2:$C$1159,2,TRUE)</f>
        <v>103684.30379999999</v>
      </c>
      <c r="AF1175" s="26" t="s">
        <v>118</v>
      </c>
      <c r="AG1175" s="26">
        <v>95</v>
      </c>
      <c r="AH1175" s="26" t="s">
        <v>2355</v>
      </c>
      <c r="AI1175" s="47" t="s">
        <v>98</v>
      </c>
      <c r="AJ1175" s="1" t="s">
        <v>2345</v>
      </c>
      <c r="AK1175" s="27"/>
      <c r="AL1175" s="26">
        <v>10</v>
      </c>
      <c r="AM1175" s="26">
        <v>0</v>
      </c>
      <c r="AN1175" s="26">
        <v>0</v>
      </c>
      <c r="AO1175" s="29">
        <v>0</v>
      </c>
      <c r="AP1175" s="30"/>
      <c r="AQ1175" s="26">
        <v>1</v>
      </c>
      <c r="AR1175" s="30"/>
      <c r="AS1175" s="1">
        <v>0</v>
      </c>
      <c r="AU1175" s="1"/>
      <c r="AV1175" s="1"/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B1175" s="1">
        <v>1</v>
      </c>
      <c r="BH1175" s="1">
        <v>1</v>
      </c>
      <c r="BI1175" s="1">
        <v>1</v>
      </c>
      <c r="BJ1175" s="1">
        <v>1</v>
      </c>
      <c r="BK1175" s="1">
        <v>1</v>
      </c>
      <c r="BL1175" s="1"/>
      <c r="BM1175" s="1"/>
      <c r="BN1175" s="1"/>
      <c r="BO1175" s="1"/>
      <c r="BP1175" s="2" t="s">
        <v>2771</v>
      </c>
      <c r="BU1175" s="1"/>
      <c r="BV1175" s="1"/>
      <c r="BW1175" s="1">
        <v>0</v>
      </c>
    </row>
    <row r="1176" spans="1:75" ht="15.75" customHeight="1" x14ac:dyDescent="0.3">
      <c r="A1176" s="2">
        <v>1165</v>
      </c>
      <c r="B1176" s="2">
        <v>1</v>
      </c>
      <c r="C1176" s="2" t="s">
        <v>1392</v>
      </c>
      <c r="D1176" s="1">
        <v>13</v>
      </c>
      <c r="E1176" s="2" t="str">
        <f t="shared" si="1140"/>
        <v>13_Myliobatiformes</v>
      </c>
      <c r="F1176" s="2" t="s">
        <v>2338</v>
      </c>
      <c r="G1176" s="2" t="s">
        <v>2771</v>
      </c>
      <c r="H1176" s="2" t="s">
        <v>2785</v>
      </c>
      <c r="I1176" s="2" t="s">
        <v>2798</v>
      </c>
      <c r="J1176" s="2" t="s">
        <v>2799</v>
      </c>
      <c r="K1176" s="19" t="str">
        <f t="shared" si="1286"/>
        <v>Myliobatis peruvianus</v>
      </c>
      <c r="L1176" s="20">
        <f>VLOOKUP($K1176,GlobSheetPaste!$H$3:$P$1269,2,FALSE)</f>
        <v>60126</v>
      </c>
      <c r="M1176" s="20">
        <f>VLOOKUP($K1176,GlobSheetPaste!$H$3:$P$1269,3,FALSE)</f>
        <v>124441708</v>
      </c>
      <c r="N1176" s="20" t="str">
        <f>VLOOKUP($K1176,GlobSheetPaste!$H$3:$P$1269,4,FALSE)</f>
        <v>published</v>
      </c>
      <c r="O1176" s="20" t="str">
        <f>VLOOKUP($K1176,GlobSheetPaste!$H$3:$P$1269,5,FALSE)</f>
        <v>DD</v>
      </c>
      <c r="P1176" s="20">
        <f>VLOOKUP($K1176,GlobSheetPaste!$H$3:$P$1269,6,FALSE)</f>
        <v>2006</v>
      </c>
      <c r="Q1176" s="20" t="str">
        <f>VLOOKUP($K1176,GlobSheetPaste!$H$3:$P$1269,7,FALSE)</f>
        <v>VU</v>
      </c>
      <c r="R1176" s="20" t="str">
        <f>VLOOKUP($K1176,GlobSheetPaste!$H$3:$P$1269,8,FALSE)</f>
        <v>A2d</v>
      </c>
      <c r="S1176" s="20" t="str">
        <f t="shared" si="1299"/>
        <v>non-genuine change</v>
      </c>
      <c r="T1176" s="20" t="b">
        <f t="shared" si="1141"/>
        <v>0</v>
      </c>
      <c r="U1176" s="22">
        <f>VLOOKUP($K1176,GlobSheetPaste!$H$3:$P$1269,9,FALSE)</f>
        <v>43891</v>
      </c>
      <c r="V1176" s="19">
        <v>0</v>
      </c>
      <c r="W1176" s="19">
        <v>50</v>
      </c>
      <c r="X1176" s="2" t="b">
        <f t="shared" ref="X1176:Y1176" si="1309">ISNUMBER(V1176)</f>
        <v>1</v>
      </c>
      <c r="Y1176" s="2" t="b">
        <f t="shared" si="1309"/>
        <v>1</v>
      </c>
      <c r="Z1176" s="2" t="s">
        <v>89</v>
      </c>
      <c r="AB1176" s="2" t="s">
        <v>83</v>
      </c>
      <c r="AC1176" s="24" t="str">
        <f ca="1">IFERROR(__xludf.DUMMYFUNCTION("SPLIT(AB1176,""_"")"),"Coastal")</f>
        <v>Coastal</v>
      </c>
      <c r="AD1176" s="24"/>
      <c r="AE1176" s="24">
        <f>VLOOKUP(J1176,rangearea210527!$B$2:$C$1159,2,TRUE)</f>
        <v>7028.1617480000004</v>
      </c>
      <c r="AF1176" s="26" t="s">
        <v>118</v>
      </c>
      <c r="AG1176" s="26">
        <v>131</v>
      </c>
      <c r="AH1176" s="26" t="s">
        <v>2355</v>
      </c>
      <c r="AI1176" s="47" t="s">
        <v>98</v>
      </c>
      <c r="AJ1176" s="1" t="s">
        <v>2345</v>
      </c>
      <c r="AK1176" s="27"/>
      <c r="AL1176" s="26">
        <v>15</v>
      </c>
      <c r="AM1176" s="26">
        <v>0</v>
      </c>
      <c r="AN1176" s="26">
        <v>0</v>
      </c>
      <c r="AO1176" s="29">
        <v>0</v>
      </c>
      <c r="AP1176" s="30"/>
      <c r="AQ1176" s="30"/>
      <c r="AR1176" s="30"/>
      <c r="AS1176" s="1">
        <v>0</v>
      </c>
      <c r="AU1176" s="1"/>
      <c r="AV1176" s="1"/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B1176" s="1">
        <v>1</v>
      </c>
      <c r="BH1176" s="1">
        <v>1</v>
      </c>
      <c r="BI1176" s="1">
        <v>1</v>
      </c>
      <c r="BJ1176" s="1">
        <v>1</v>
      </c>
      <c r="BK1176" s="1">
        <v>1</v>
      </c>
      <c r="BL1176" s="1"/>
      <c r="BM1176" s="1"/>
      <c r="BN1176" s="1"/>
      <c r="BO1176" s="1"/>
      <c r="BP1176" s="2" t="s">
        <v>2771</v>
      </c>
      <c r="BU1176" s="1"/>
      <c r="BV1176" s="1"/>
      <c r="BW1176" s="1">
        <v>0</v>
      </c>
    </row>
    <row r="1177" spans="1:75" ht="15.75" customHeight="1" x14ac:dyDescent="0.3">
      <c r="A1177" s="2">
        <v>1166</v>
      </c>
      <c r="B1177" s="2">
        <v>1</v>
      </c>
      <c r="C1177" s="2" t="s">
        <v>1392</v>
      </c>
      <c r="D1177" s="1">
        <v>13</v>
      </c>
      <c r="E1177" s="2" t="str">
        <f t="shared" si="1140"/>
        <v>13_Myliobatiformes</v>
      </c>
      <c r="F1177" s="2" t="s">
        <v>2338</v>
      </c>
      <c r="G1177" s="2" t="s">
        <v>2771</v>
      </c>
      <c r="H1177" s="2" t="s">
        <v>2785</v>
      </c>
      <c r="I1177" s="2" t="s">
        <v>2800</v>
      </c>
      <c r="J1177" s="2" t="s">
        <v>2801</v>
      </c>
      <c r="K1177" s="19" t="str">
        <f t="shared" si="1286"/>
        <v>Myliobatis ridens</v>
      </c>
      <c r="L1177" s="20">
        <f>VLOOKUP($K1177,GlobSheetPaste!$H$3:$P$1269,2,FALSE)</f>
        <v>104025473</v>
      </c>
      <c r="M1177" s="20">
        <f>VLOOKUP($K1177,GlobSheetPaste!$H$3:$P$1269,3,FALSE)</f>
        <v>104025749</v>
      </c>
      <c r="N1177" s="20" t="str">
        <f>VLOOKUP($K1177,GlobSheetPaste!$H$3:$P$1269,4,FALSE)</f>
        <v>published</v>
      </c>
      <c r="O1177" s="20" t="str">
        <f>VLOOKUP($K1177,GlobSheetPaste!$H$3:$P$1269,5,FALSE)</f>
        <v>NE</v>
      </c>
      <c r="P1177" s="20" t="str">
        <f>VLOOKUP($K1177,GlobSheetPaste!$H$3:$P$1269,6,FALSE)</f>
        <v>NA</v>
      </c>
      <c r="Q1177" s="20" t="str">
        <f>VLOOKUP($K1177,GlobSheetPaste!$H$3:$P$1269,7,FALSE)</f>
        <v>CR</v>
      </c>
      <c r="R1177" s="20" t="str">
        <f>VLOOKUP($K1177,GlobSheetPaste!$H$3:$P$1269,8,FALSE)</f>
        <v>A2bd</v>
      </c>
      <c r="S1177" s="1" t="s">
        <v>117</v>
      </c>
      <c r="T1177" s="20" t="b">
        <f t="shared" si="1141"/>
        <v>0</v>
      </c>
      <c r="U1177" s="22">
        <f>VLOOKUP($K1177,GlobSheetPaste!$H$3:$P$1269,9,FALSE)</f>
        <v>43891</v>
      </c>
      <c r="V1177" s="19">
        <v>5</v>
      </c>
      <c r="W1177" s="19">
        <v>47</v>
      </c>
      <c r="X1177" s="2" t="b">
        <f t="shared" ref="X1177:Y1177" si="1310">ISNUMBER(V1177)</f>
        <v>1</v>
      </c>
      <c r="Y1177" s="2" t="b">
        <f t="shared" si="1310"/>
        <v>1</v>
      </c>
      <c r="Z1177" s="2" t="s">
        <v>89</v>
      </c>
      <c r="AB1177" s="2" t="s">
        <v>83</v>
      </c>
      <c r="AC1177" s="24" t="str">
        <f ca="1">IFERROR(__xludf.DUMMYFUNCTION("SPLIT(AB1177,""_"")"),"Coastal")</f>
        <v>Coastal</v>
      </c>
      <c r="AD1177" s="24"/>
      <c r="AE1177" s="24">
        <f>VLOOKUP(J1177,rangearea210527!$B$2:$C$1159,2,TRUE)</f>
        <v>156669.55729999999</v>
      </c>
      <c r="AF1177" s="26"/>
      <c r="AG1177" s="26">
        <v>70</v>
      </c>
      <c r="AH1177" s="26" t="s">
        <v>2355</v>
      </c>
      <c r="AI1177" s="47" t="s">
        <v>98</v>
      </c>
      <c r="AJ1177" s="1" t="s">
        <v>2345</v>
      </c>
      <c r="AK1177" s="27"/>
      <c r="AL1177" s="26">
        <v>6</v>
      </c>
      <c r="AM1177" s="26">
        <v>0</v>
      </c>
      <c r="AN1177" s="26">
        <v>0</v>
      </c>
      <c r="AO1177" s="29">
        <v>0</v>
      </c>
      <c r="AP1177" s="30"/>
      <c r="AQ1177" s="30"/>
      <c r="AR1177" s="30"/>
      <c r="AS1177" s="1">
        <v>0</v>
      </c>
      <c r="AU1177" s="1">
        <v>1</v>
      </c>
      <c r="AV1177" s="1"/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B1177" s="1">
        <v>1</v>
      </c>
      <c r="BJ1177" s="1">
        <v>1</v>
      </c>
      <c r="BK1177" s="1">
        <v>1</v>
      </c>
      <c r="BL1177" s="1"/>
      <c r="BM1177" s="1"/>
      <c r="BN1177" s="1"/>
      <c r="BO1177" s="1"/>
      <c r="BP1177" s="2" t="s">
        <v>2771</v>
      </c>
      <c r="BU1177" s="1"/>
      <c r="BV1177" s="1"/>
      <c r="BW1177" s="1">
        <v>0</v>
      </c>
    </row>
    <row r="1178" spans="1:75" ht="15.75" customHeight="1" x14ac:dyDescent="0.3">
      <c r="A1178" s="2">
        <v>1167</v>
      </c>
      <c r="B1178" s="2">
        <v>1</v>
      </c>
      <c r="C1178" s="2" t="s">
        <v>1392</v>
      </c>
      <c r="D1178" s="1">
        <v>13</v>
      </c>
      <c r="E1178" s="2" t="str">
        <f t="shared" si="1140"/>
        <v>13_Myliobatiformes</v>
      </c>
      <c r="F1178" s="2" t="s">
        <v>2338</v>
      </c>
      <c r="G1178" s="2" t="s">
        <v>2771</v>
      </c>
      <c r="H1178" s="2" t="s">
        <v>2785</v>
      </c>
      <c r="I1178" s="2" t="s">
        <v>2802</v>
      </c>
      <c r="J1178" s="53" t="s">
        <v>2803</v>
      </c>
      <c r="K1178" s="19" t="str">
        <f t="shared" si="1286"/>
        <v>Myliobatis tenuicaudatus</v>
      </c>
      <c r="L1178" s="20">
        <f>VLOOKUP($K1178,GlobSheetPaste!$H$3:$P$1269,2,FALSE)</f>
        <v>70686656</v>
      </c>
      <c r="M1178" s="20">
        <f>VLOOKUP($K1178,GlobSheetPaste!$H$3:$P$1269,3,FALSE)</f>
        <v>70687032</v>
      </c>
      <c r="N1178" s="20" t="str">
        <f>VLOOKUP($K1178,GlobSheetPaste!$H$3:$P$1269,4,FALSE)</f>
        <v>published</v>
      </c>
      <c r="O1178" s="1" t="s">
        <v>368</v>
      </c>
      <c r="P1178" s="20" t="str">
        <f>VLOOKUP($K1178,GlobSheetPaste!$H$3:$P$1269,6,FALSE)</f>
        <v>NA</v>
      </c>
      <c r="Q1178" s="20" t="str">
        <f>VLOOKUP($K1178,GlobSheetPaste!$H$3:$P$1269,7,FALSE)</f>
        <v>LC</v>
      </c>
      <c r="R1178" s="20" t="str">
        <f>VLOOKUP($K1178,GlobSheetPaste!$H$3:$P$1269,8,FALSE)</f>
        <v>NA</v>
      </c>
      <c r="S1178" s="20" t="str">
        <f t="shared" ref="S1178:S1182" si="1311">IF(O1178=Q1178,"NoChange","non-genuine change")</f>
        <v>NoChange</v>
      </c>
      <c r="T1178" s="20" t="b">
        <f t="shared" si="1141"/>
        <v>0</v>
      </c>
      <c r="U1178" s="20">
        <f>VLOOKUP($K1178,GlobSheetPaste!$H$3:$P$1269,9,FALSE)</f>
        <v>2015</v>
      </c>
      <c r="V1178" s="19">
        <v>0</v>
      </c>
      <c r="W1178" s="19">
        <v>422</v>
      </c>
      <c r="X1178" s="2" t="b">
        <f t="shared" ref="X1178:Y1178" si="1312">ISNUMBER(V1178)</f>
        <v>1</v>
      </c>
      <c r="Y1178" s="2" t="b">
        <f t="shared" si="1312"/>
        <v>1</v>
      </c>
      <c r="Z1178" s="2" t="s">
        <v>89</v>
      </c>
      <c r="AB1178" s="2" t="s">
        <v>83</v>
      </c>
      <c r="AC1178" s="24" t="str">
        <f ca="1">IFERROR(__xludf.DUMMYFUNCTION("SPLIT(AB1178,""_"")"),"Coastal")</f>
        <v>Coastal</v>
      </c>
      <c r="AD1178" s="24"/>
      <c r="AE1178" s="24">
        <f>VLOOKUP(J1178,rangearea210527!$B$2:$C$1159,2,TRUE)</f>
        <v>771560.9423</v>
      </c>
      <c r="AF1178" s="26"/>
      <c r="AG1178" s="26">
        <v>160</v>
      </c>
      <c r="AH1178" s="26" t="s">
        <v>2355</v>
      </c>
      <c r="AI1178" s="47" t="s">
        <v>91</v>
      </c>
      <c r="AJ1178" s="1" t="s">
        <v>2350</v>
      </c>
      <c r="AK1178" s="27"/>
      <c r="AL1178" s="26"/>
      <c r="AM1178" s="26">
        <v>0</v>
      </c>
      <c r="AN1178" s="26">
        <v>0</v>
      </c>
      <c r="AO1178" s="29">
        <v>0</v>
      </c>
      <c r="AP1178" s="30"/>
      <c r="AQ1178" s="30"/>
      <c r="AR1178" s="30"/>
      <c r="AS1178" s="1">
        <v>0</v>
      </c>
      <c r="AU1178" s="1"/>
      <c r="AV1178" s="1"/>
      <c r="AW1178" s="1">
        <v>1</v>
      </c>
      <c r="AX1178" s="1">
        <v>1</v>
      </c>
      <c r="AY1178" s="1">
        <v>1</v>
      </c>
      <c r="BA1178" s="1">
        <v>1</v>
      </c>
      <c r="BJ1178" s="1">
        <v>1</v>
      </c>
      <c r="BK1178" s="1">
        <v>1</v>
      </c>
      <c r="BL1178" s="1"/>
      <c r="BM1178" s="1"/>
      <c r="BN1178" s="1"/>
      <c r="BO1178" s="1"/>
      <c r="BP1178" s="2" t="s">
        <v>2771</v>
      </c>
      <c r="BU1178" s="1"/>
      <c r="BV1178" s="1"/>
      <c r="BW1178" s="1">
        <v>0</v>
      </c>
    </row>
    <row r="1179" spans="1:75" ht="15.75" customHeight="1" x14ac:dyDescent="0.3">
      <c r="A1179" s="2">
        <v>1168</v>
      </c>
      <c r="B1179" s="2">
        <v>1</v>
      </c>
      <c r="C1179" s="2" t="s">
        <v>1392</v>
      </c>
      <c r="D1179" s="1">
        <v>13</v>
      </c>
      <c r="E1179" s="2" t="str">
        <f t="shared" si="1140"/>
        <v>13_Myliobatiformes</v>
      </c>
      <c r="F1179" s="2" t="s">
        <v>2338</v>
      </c>
      <c r="G1179" s="2" t="s">
        <v>2771</v>
      </c>
      <c r="H1179" s="2" t="s">
        <v>2785</v>
      </c>
      <c r="I1179" s="2" t="s">
        <v>2804</v>
      </c>
      <c r="J1179" s="2" t="s">
        <v>2805</v>
      </c>
      <c r="K1179" s="19" t="str">
        <f t="shared" si="1286"/>
        <v>Myliobatis tobijei</v>
      </c>
      <c r="L1179" s="20">
        <f>VLOOKUP($K1179,GlobSheetPaste!$H$3:$P$1269,2,FALSE)</f>
        <v>161357</v>
      </c>
      <c r="M1179" s="20">
        <f>VLOOKUP($K1179,GlobSheetPaste!$H$3:$P$1269,3,FALSE)</f>
        <v>124471213</v>
      </c>
      <c r="N1179" s="20" t="str">
        <f>VLOOKUP($K1179,GlobSheetPaste!$H$3:$P$1269,4,FALSE)</f>
        <v>published</v>
      </c>
      <c r="O1179" s="20" t="str">
        <f>VLOOKUP($K1179,GlobSheetPaste!$H$3:$P$1269,5,FALSE)</f>
        <v>DD</v>
      </c>
      <c r="P1179" s="20">
        <f>VLOOKUP($K1179,GlobSheetPaste!$H$3:$P$1269,6,FALSE)</f>
        <v>2007</v>
      </c>
      <c r="Q1179" s="20" t="str">
        <f>VLOOKUP($K1179,GlobSheetPaste!$H$3:$P$1269,7,FALSE)</f>
        <v>VU</v>
      </c>
      <c r="R1179" s="20" t="str">
        <f>VLOOKUP($K1179,GlobSheetPaste!$H$3:$P$1269,8,FALSE)</f>
        <v>A2d</v>
      </c>
      <c r="S1179" s="20" t="str">
        <f t="shared" si="1311"/>
        <v>non-genuine change</v>
      </c>
      <c r="T1179" s="20" t="b">
        <f t="shared" si="1141"/>
        <v>0</v>
      </c>
      <c r="U1179" s="22">
        <f>VLOOKUP($K1179,GlobSheetPaste!$H$3:$P$1269,9,FALSE)</f>
        <v>44197</v>
      </c>
      <c r="V1179" s="19">
        <v>0</v>
      </c>
      <c r="W1179" s="19">
        <v>60</v>
      </c>
      <c r="X1179" s="2" t="b">
        <f t="shared" ref="X1179:Y1179" si="1313">ISNUMBER(V1179)</f>
        <v>1</v>
      </c>
      <c r="Y1179" s="2" t="b">
        <f t="shared" si="1313"/>
        <v>1</v>
      </c>
      <c r="Z1179" s="2" t="s">
        <v>89</v>
      </c>
      <c r="AB1179" s="2" t="s">
        <v>83</v>
      </c>
      <c r="AC1179" s="24" t="str">
        <f ca="1">IFERROR(__xludf.DUMMYFUNCTION("SPLIT(AB1179,""_"")"),"Coastal")</f>
        <v>Coastal</v>
      </c>
      <c r="AD1179" s="24"/>
      <c r="AE1179" s="24">
        <f>VLOOKUP(J1179,rangearea210527!$B$2:$C$1159,2,TRUE)</f>
        <v>506401.17690000002</v>
      </c>
      <c r="AF1179" s="26"/>
      <c r="AG1179" s="26">
        <v>102</v>
      </c>
      <c r="AH1179" s="26" t="s">
        <v>2355</v>
      </c>
      <c r="AI1179" s="47" t="s">
        <v>98</v>
      </c>
      <c r="AJ1179" s="1" t="s">
        <v>2345</v>
      </c>
      <c r="AK1179" s="27"/>
      <c r="AL1179" s="26">
        <v>6</v>
      </c>
      <c r="AM1179" s="26">
        <v>0</v>
      </c>
      <c r="AN1179" s="26">
        <v>0</v>
      </c>
      <c r="AO1179" s="29">
        <v>0</v>
      </c>
      <c r="AP1179" s="30"/>
      <c r="AQ1179" s="30"/>
      <c r="AR1179" s="30"/>
      <c r="AS1179" s="1">
        <v>0</v>
      </c>
      <c r="AU1179" s="1"/>
      <c r="AV1179" s="1"/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B1179" s="1">
        <v>1</v>
      </c>
      <c r="BJ1179" s="1">
        <v>1</v>
      </c>
      <c r="BK1179" s="1">
        <v>1</v>
      </c>
      <c r="BL1179" s="1"/>
      <c r="BM1179" s="1"/>
      <c r="BN1179" s="1"/>
      <c r="BO1179" s="1"/>
      <c r="BP1179" s="2" t="s">
        <v>2771</v>
      </c>
      <c r="BU1179" s="1"/>
      <c r="BV1179" s="1"/>
      <c r="BW1179" s="1">
        <v>0</v>
      </c>
    </row>
    <row r="1180" spans="1:75" ht="15.75" customHeight="1" x14ac:dyDescent="0.3">
      <c r="A1180" s="2">
        <v>1169</v>
      </c>
      <c r="B1180" s="2">
        <v>1</v>
      </c>
      <c r="C1180" s="2" t="s">
        <v>1392</v>
      </c>
      <c r="D1180" s="1">
        <v>13</v>
      </c>
      <c r="E1180" s="2" t="str">
        <f t="shared" si="1140"/>
        <v>13_Myliobatiformes</v>
      </c>
      <c r="F1180" s="2" t="s">
        <v>2338</v>
      </c>
      <c r="G1180" s="2" t="s">
        <v>2806</v>
      </c>
      <c r="H1180" s="2" t="s">
        <v>2807</v>
      </c>
      <c r="I1180" s="2" t="s">
        <v>2808</v>
      </c>
      <c r="J1180" s="2" t="s">
        <v>2809</v>
      </c>
      <c r="K1180" s="19" t="str">
        <f t="shared" si="1286"/>
        <v>Rhinoptera bonasus</v>
      </c>
      <c r="L1180" s="20">
        <f>VLOOKUP($K1180,GlobSheetPaste!$H$3:$P$1269,2,FALSE)</f>
        <v>60128</v>
      </c>
      <c r="M1180" s="20">
        <f>VLOOKUP($K1180,GlobSheetPaste!$H$3:$P$1269,3,FALSE)</f>
        <v>3088381</v>
      </c>
      <c r="N1180" s="20" t="str">
        <f>VLOOKUP($K1180,GlobSheetPaste!$H$3:$P$1269,4,FALSE)</f>
        <v>published</v>
      </c>
      <c r="O1180" s="20" t="str">
        <f>VLOOKUP($K1180,GlobSheetPaste!$H$3:$P$1269,5,FALSE)</f>
        <v>NT</v>
      </c>
      <c r="P1180" s="20">
        <f>VLOOKUP($K1180,GlobSheetPaste!$H$3:$P$1269,6,FALSE)</f>
        <v>2006</v>
      </c>
      <c r="Q1180" s="20" t="str">
        <f>VLOOKUP($K1180,GlobSheetPaste!$H$3:$P$1269,7,FALSE)</f>
        <v>VU</v>
      </c>
      <c r="R1180" s="20" t="str">
        <f>VLOOKUP($K1180,GlobSheetPaste!$H$3:$P$1269,8,FALSE)</f>
        <v>A2bd</v>
      </c>
      <c r="S1180" s="20" t="str">
        <f t="shared" si="1311"/>
        <v>non-genuine change</v>
      </c>
      <c r="T1180" s="20" t="b">
        <f t="shared" si="1141"/>
        <v>0</v>
      </c>
      <c r="U1180" s="22">
        <f>VLOOKUP($K1180,GlobSheetPaste!$H$3:$P$1269,9,FALSE)</f>
        <v>43891</v>
      </c>
      <c r="V1180" s="19">
        <v>0</v>
      </c>
      <c r="W1180" s="19">
        <v>60</v>
      </c>
      <c r="X1180" s="2" t="b">
        <f t="shared" ref="X1180:Y1180" si="1314">ISNUMBER(V1180)</f>
        <v>1</v>
      </c>
      <c r="Y1180" s="2" t="b">
        <f t="shared" si="1314"/>
        <v>1</v>
      </c>
      <c r="Z1180" s="2" t="s">
        <v>89</v>
      </c>
      <c r="AB1180" s="2" t="s">
        <v>83</v>
      </c>
      <c r="AC1180" s="24" t="str">
        <f ca="1">IFERROR(__xludf.DUMMYFUNCTION("SPLIT(AB1180,""_"")"),"Coastal")</f>
        <v>Coastal</v>
      </c>
      <c r="AD1180" s="24"/>
      <c r="AE1180" s="24">
        <f>VLOOKUP(J1180,rangearea210527!$B$2:$C$1159,2,TRUE)</f>
        <v>1422568.8289999999</v>
      </c>
      <c r="AF1180" s="26"/>
      <c r="AG1180" s="26">
        <v>110</v>
      </c>
      <c r="AH1180" s="26" t="s">
        <v>2355</v>
      </c>
      <c r="AI1180" s="47" t="s">
        <v>98</v>
      </c>
      <c r="AJ1180" s="1" t="s">
        <v>2345</v>
      </c>
      <c r="AK1180" s="27"/>
      <c r="AL1180" s="26">
        <v>14.3</v>
      </c>
      <c r="AM1180" s="26">
        <v>0</v>
      </c>
      <c r="AN1180" s="26">
        <v>0</v>
      </c>
      <c r="AO1180" s="29">
        <v>0</v>
      </c>
      <c r="AP1180" s="30"/>
      <c r="AQ1180" s="30"/>
      <c r="AR1180" s="30"/>
      <c r="AS1180" s="1">
        <v>0</v>
      </c>
      <c r="AT1180" s="1">
        <v>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B1180" s="1">
        <v>1</v>
      </c>
      <c r="BJ1180" s="1">
        <v>1</v>
      </c>
      <c r="BK1180" s="1">
        <v>1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>
        <v>0</v>
      </c>
    </row>
    <row r="1181" spans="1:75" ht="15.75" customHeight="1" x14ac:dyDescent="0.3">
      <c r="A1181" s="2">
        <v>1170</v>
      </c>
      <c r="B1181" s="2">
        <v>1</v>
      </c>
      <c r="C1181" s="2" t="s">
        <v>1392</v>
      </c>
      <c r="D1181" s="1">
        <v>13</v>
      </c>
      <c r="E1181" s="2" t="str">
        <f t="shared" si="1140"/>
        <v>13_Myliobatiformes</v>
      </c>
      <c r="F1181" s="2" t="s">
        <v>2338</v>
      </c>
      <c r="G1181" s="2" t="s">
        <v>2806</v>
      </c>
      <c r="H1181" s="2" t="s">
        <v>2807</v>
      </c>
      <c r="I1181" s="2" t="s">
        <v>526</v>
      </c>
      <c r="J1181" s="2" t="s">
        <v>2810</v>
      </c>
      <c r="K1181" s="19" t="str">
        <f t="shared" si="1286"/>
        <v>Rhinoptera brasiliensis</v>
      </c>
      <c r="L1181" s="20">
        <f>VLOOKUP($K1181,GlobSheetPaste!$H$3:$P$1269,2,FALSE)</f>
        <v>44595</v>
      </c>
      <c r="M1181" s="20">
        <f>VLOOKUP($K1181,GlobSheetPaste!$H$3:$P$1269,3,FALSE)</f>
        <v>2997621</v>
      </c>
      <c r="N1181" s="20" t="str">
        <f>VLOOKUP($K1181,GlobSheetPaste!$H$3:$P$1269,4,FALSE)</f>
        <v>published</v>
      </c>
      <c r="O1181" s="20" t="str">
        <f>VLOOKUP($K1181,GlobSheetPaste!$H$3:$P$1269,5,FALSE)</f>
        <v>EN</v>
      </c>
      <c r="P1181" s="20">
        <f>VLOOKUP($K1181,GlobSheetPaste!$H$3:$P$1269,6,FALSE)</f>
        <v>2004</v>
      </c>
      <c r="Q1181" s="20" t="str">
        <f>VLOOKUP($K1181,GlobSheetPaste!$H$3:$P$1269,7,FALSE)</f>
        <v>VU</v>
      </c>
      <c r="R1181" s="20" t="str">
        <f>VLOOKUP($K1181,GlobSheetPaste!$H$3:$P$1269,8,FALSE)</f>
        <v>A2bd</v>
      </c>
      <c r="S1181" s="20" t="str">
        <f t="shared" si="1311"/>
        <v>non-genuine change</v>
      </c>
      <c r="T1181" s="20" t="b">
        <f t="shared" si="1141"/>
        <v>0</v>
      </c>
      <c r="U1181" s="22">
        <f>VLOOKUP($K1181,GlobSheetPaste!$H$3:$P$1269,9,FALSE)</f>
        <v>43891</v>
      </c>
      <c r="V1181" s="19">
        <v>0</v>
      </c>
      <c r="W1181" s="19">
        <v>20</v>
      </c>
      <c r="X1181" s="2" t="b">
        <f t="shared" ref="X1181:Y1181" si="1315">ISNUMBER(V1181)</f>
        <v>1</v>
      </c>
      <c r="Y1181" s="2" t="b">
        <f t="shared" si="1315"/>
        <v>1</v>
      </c>
      <c r="Z1181" s="2" t="s">
        <v>89</v>
      </c>
      <c r="AB1181" s="2" t="s">
        <v>83</v>
      </c>
      <c r="AC1181" s="24" t="str">
        <f ca="1">IFERROR(__xludf.DUMMYFUNCTION("SPLIT(AB1181,""_"")"),"Coastal")</f>
        <v>Coastal</v>
      </c>
      <c r="AD1181" s="24"/>
      <c r="AE1181" s="24">
        <f>VLOOKUP(J1181,rangearea210527!$B$2:$C$1159,2,TRUE)</f>
        <v>510682.19910000003</v>
      </c>
      <c r="AF1181" s="26"/>
      <c r="AG1181" s="26">
        <v>104</v>
      </c>
      <c r="AH1181" s="26" t="s">
        <v>2355</v>
      </c>
      <c r="AI1181" s="47" t="s">
        <v>98</v>
      </c>
      <c r="AJ1181" s="1" t="s">
        <v>2345</v>
      </c>
      <c r="AK1181" s="27"/>
      <c r="AL1181" s="26">
        <v>14.3</v>
      </c>
      <c r="AM1181" s="26">
        <v>0</v>
      </c>
      <c r="AN1181" s="26">
        <v>0</v>
      </c>
      <c r="AO1181" s="29">
        <v>0</v>
      </c>
      <c r="AP1181" s="30"/>
      <c r="AQ1181" s="30"/>
      <c r="AR1181" s="30"/>
      <c r="AS1181" s="1">
        <v>0</v>
      </c>
      <c r="AT1181" s="1"/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B1181" s="1">
        <v>1</v>
      </c>
      <c r="BJ1181" s="1">
        <v>1</v>
      </c>
      <c r="BK1181" s="1">
        <v>1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>
        <v>0</v>
      </c>
    </row>
    <row r="1182" spans="1:75" ht="15.75" customHeight="1" x14ac:dyDescent="0.3">
      <c r="A1182" s="2">
        <v>1171</v>
      </c>
      <c r="B1182" s="2">
        <v>1</v>
      </c>
      <c r="C1182" s="2" t="s">
        <v>1392</v>
      </c>
      <c r="D1182" s="1">
        <v>13</v>
      </c>
      <c r="E1182" s="2" t="str">
        <f t="shared" si="1140"/>
        <v>13_Myliobatiformes</v>
      </c>
      <c r="F1182" s="2" t="s">
        <v>2338</v>
      </c>
      <c r="G1182" s="2" t="s">
        <v>2806</v>
      </c>
      <c r="H1182" s="2" t="s">
        <v>2807</v>
      </c>
      <c r="I1182" s="2" t="s">
        <v>2811</v>
      </c>
      <c r="J1182" s="2" t="s">
        <v>2812</v>
      </c>
      <c r="K1182" s="19" t="str">
        <f t="shared" si="1286"/>
        <v>Rhinoptera javanica</v>
      </c>
      <c r="L1182" s="20">
        <f>VLOOKUP($K1182,GlobSheetPaste!$H$3:$P$1269,2,FALSE)</f>
        <v>60129</v>
      </c>
      <c r="M1182" s="20">
        <f>VLOOKUP($K1182,GlobSheetPaste!$H$3:$P$1269,3,FALSE)</f>
        <v>124442197</v>
      </c>
      <c r="N1182" s="20" t="str">
        <f>VLOOKUP($K1182,GlobSheetPaste!$H$3:$P$1269,4,FALSE)</f>
        <v>submitted</v>
      </c>
      <c r="O1182" s="20" t="str">
        <f>VLOOKUP($K1182,GlobSheetPaste!$H$3:$P$1269,5,FALSE)</f>
        <v>VU</v>
      </c>
      <c r="P1182" s="20">
        <f>VLOOKUP($K1182,GlobSheetPaste!$H$3:$P$1269,6,FALSE)</f>
        <v>2006</v>
      </c>
      <c r="Q1182" s="20" t="str">
        <f>VLOOKUP($K1182,GlobSheetPaste!$H$3:$P$1269,7,FALSE)</f>
        <v>EN</v>
      </c>
      <c r="R1182" s="20" t="str">
        <f>VLOOKUP($K1182,GlobSheetPaste!$H$3:$P$1269,8,FALSE)</f>
        <v>A2d</v>
      </c>
      <c r="S1182" s="20" t="str">
        <f t="shared" si="1311"/>
        <v>non-genuine change</v>
      </c>
      <c r="T1182" s="20" t="b">
        <f t="shared" si="1141"/>
        <v>0</v>
      </c>
      <c r="U1182" s="22">
        <f>VLOOKUP($K1182,GlobSheetPaste!$H$3:$P$1269,9,FALSE)</f>
        <v>44228</v>
      </c>
      <c r="V1182" s="19">
        <v>0</v>
      </c>
      <c r="W1182" s="19">
        <v>50</v>
      </c>
      <c r="X1182" s="2" t="b">
        <f t="shared" ref="X1182:Y1182" si="1316">ISNUMBER(V1182)</f>
        <v>1</v>
      </c>
      <c r="Y1182" s="2" t="b">
        <f t="shared" si="1316"/>
        <v>1</v>
      </c>
      <c r="Z1182" s="2" t="s">
        <v>89</v>
      </c>
      <c r="AB1182" s="2" t="s">
        <v>83</v>
      </c>
      <c r="AC1182" s="24" t="str">
        <f ca="1">IFERROR(__xludf.DUMMYFUNCTION("SPLIT(AB1182,""_"")"),"Coastal")</f>
        <v>Coastal</v>
      </c>
      <c r="AD1182" s="24"/>
      <c r="AE1182" s="24">
        <f>VLOOKUP(J1182,rangearea210527!$B$2:$C$1159,2,TRUE)</f>
        <v>1954609.9990000001</v>
      </c>
      <c r="AF1182" s="25"/>
      <c r="AG1182" s="25">
        <v>165</v>
      </c>
      <c r="AH1182" s="26" t="s">
        <v>2355</v>
      </c>
      <c r="AI1182" s="47" t="s">
        <v>91</v>
      </c>
      <c r="AJ1182" s="1" t="s">
        <v>2350</v>
      </c>
      <c r="AK1182" s="28"/>
      <c r="AL1182" s="25">
        <v>14.5</v>
      </c>
      <c r="AM1182" s="26">
        <v>0</v>
      </c>
      <c r="AN1182" s="26">
        <v>0</v>
      </c>
      <c r="AO1182" s="29">
        <v>1</v>
      </c>
      <c r="AP1182" s="30"/>
      <c r="AQ1182" s="30"/>
      <c r="AR1182" s="30"/>
      <c r="AS1182" s="1">
        <v>1</v>
      </c>
      <c r="AT1182" s="1"/>
      <c r="AU1182" s="1"/>
      <c r="AV1182" s="1"/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B1182" s="1">
        <v>1</v>
      </c>
      <c r="BJ1182" s="1">
        <v>1</v>
      </c>
      <c r="BK1182" s="1">
        <v>1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>
        <v>0</v>
      </c>
    </row>
    <row r="1183" spans="1:75" ht="15.75" customHeight="1" x14ac:dyDescent="0.3">
      <c r="A1183" s="2">
        <v>1172</v>
      </c>
      <c r="B1183" s="2">
        <v>1</v>
      </c>
      <c r="C1183" s="2" t="s">
        <v>1392</v>
      </c>
      <c r="D1183" s="1">
        <v>13</v>
      </c>
      <c r="E1183" s="2" t="str">
        <f t="shared" si="1140"/>
        <v>13_Myliobatiformes</v>
      </c>
      <c r="F1183" s="2" t="s">
        <v>2338</v>
      </c>
      <c r="G1183" s="2" t="s">
        <v>2806</v>
      </c>
      <c r="H1183" s="2" t="s">
        <v>2807</v>
      </c>
      <c r="I1183" s="2" t="s">
        <v>2813</v>
      </c>
      <c r="J1183" s="2" t="s">
        <v>2814</v>
      </c>
      <c r="K1183" s="19" t="str">
        <f t="shared" si="1286"/>
        <v>Rhinoptera jayakari</v>
      </c>
      <c r="L1183" s="20">
        <f>VLOOKUP($K1183,GlobSheetPaste!$H$3:$P$1269,2,FALSE)</f>
        <v>195474</v>
      </c>
      <c r="M1183" s="20">
        <f>VLOOKUP($K1183,GlobSheetPaste!$H$3:$P$1269,3,FALSE)</f>
        <v>175221403</v>
      </c>
      <c r="N1183" s="20" t="str">
        <f>VLOOKUP($K1183,GlobSheetPaste!$H$3:$P$1269,4,FALSE)</f>
        <v>submitted</v>
      </c>
      <c r="O1183" s="20" t="str">
        <f>VLOOKUP($K1183,GlobSheetPaste!$H$3:$P$1269,5,FALSE)</f>
        <v>NE</v>
      </c>
      <c r="P1183" s="20" t="str">
        <f>VLOOKUP($K1183,GlobSheetPaste!$H$3:$P$1269,6,FALSE)</f>
        <v>NA</v>
      </c>
      <c r="Q1183" s="20" t="str">
        <f>VLOOKUP($K1183,GlobSheetPaste!$H$3:$P$1269,7,FALSE)</f>
        <v>EN</v>
      </c>
      <c r="R1183" s="20">
        <f>VLOOKUP($K1183,GlobSheetPaste!$H$3:$P$1269,8,FALSE)</f>
        <v>0</v>
      </c>
      <c r="S1183" s="1" t="s">
        <v>117</v>
      </c>
      <c r="T1183" s="20" t="b">
        <f t="shared" si="1141"/>
        <v>0</v>
      </c>
      <c r="U1183" s="22">
        <f>VLOOKUP($K1183,GlobSheetPaste!$H$3:$P$1269,9,FALSE)</f>
        <v>44228</v>
      </c>
      <c r="V1183" s="19">
        <v>5</v>
      </c>
      <c r="W1183" s="19">
        <v>50</v>
      </c>
      <c r="X1183" s="2" t="b">
        <f t="shared" ref="X1183:Y1183" si="1317">ISNUMBER(V1183)</f>
        <v>1</v>
      </c>
      <c r="Y1183" s="2" t="b">
        <f t="shared" si="1317"/>
        <v>1</v>
      </c>
      <c r="Z1183" s="2" t="s">
        <v>89</v>
      </c>
      <c r="AB1183" s="2" t="s">
        <v>83</v>
      </c>
      <c r="AC1183" s="24" t="str">
        <f ca="1">IFERROR(__xludf.DUMMYFUNCTION("SPLIT(AB1183,""_"")"),"Coastal")</f>
        <v>Coastal</v>
      </c>
      <c r="AD1183" s="24"/>
      <c r="AE1183" s="24">
        <f>VLOOKUP(J1183,rangearea210527!$B$2:$C$1159,2,TRUE)</f>
        <v>2639551.0159999998</v>
      </c>
      <c r="AF1183" s="26"/>
      <c r="AG1183" s="26">
        <v>90</v>
      </c>
      <c r="AH1183" s="26" t="s">
        <v>2355</v>
      </c>
      <c r="AI1183" s="47" t="s">
        <v>98</v>
      </c>
      <c r="AJ1183" s="1" t="s">
        <v>2345</v>
      </c>
      <c r="AK1183" s="27"/>
      <c r="AL1183" s="26">
        <v>10</v>
      </c>
      <c r="AM1183" s="26">
        <v>0</v>
      </c>
      <c r="AN1183" s="26">
        <v>0</v>
      </c>
      <c r="AO1183" s="29">
        <v>0</v>
      </c>
      <c r="AP1183" s="30"/>
      <c r="AQ1183" s="30"/>
      <c r="AR1183" s="30"/>
      <c r="AS1183" s="1">
        <v>1</v>
      </c>
      <c r="AT1183" s="1"/>
      <c r="AU1183" s="1"/>
      <c r="AV1183" s="1"/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B1183" s="1">
        <v>1</v>
      </c>
      <c r="BJ1183" s="1">
        <v>1</v>
      </c>
      <c r="BK1183" s="1">
        <v>1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>
        <v>0</v>
      </c>
    </row>
    <row r="1184" spans="1:75" ht="15.75" customHeight="1" x14ac:dyDescent="0.3">
      <c r="A1184" s="2">
        <v>1173</v>
      </c>
      <c r="B1184" s="2">
        <v>1</v>
      </c>
      <c r="C1184" s="2" t="s">
        <v>1392</v>
      </c>
      <c r="D1184" s="1">
        <v>13</v>
      </c>
      <c r="E1184" s="2" t="str">
        <f t="shared" si="1140"/>
        <v>13_Myliobatiformes</v>
      </c>
      <c r="F1184" s="2" t="s">
        <v>2338</v>
      </c>
      <c r="G1184" s="2" t="s">
        <v>2806</v>
      </c>
      <c r="H1184" s="2" t="s">
        <v>2807</v>
      </c>
      <c r="I1184" s="2" t="s">
        <v>2815</v>
      </c>
      <c r="J1184" s="2" t="s">
        <v>2816</v>
      </c>
      <c r="K1184" s="19" t="str">
        <f t="shared" si="1286"/>
        <v>Rhinoptera marginata</v>
      </c>
      <c r="L1184" s="20">
        <f>VLOOKUP($K1184,GlobSheetPaste!$H$3:$P$1269,2,FALSE)</f>
        <v>161463</v>
      </c>
      <c r="M1184" s="20">
        <f>VLOOKUP($K1184,GlobSheetPaste!$H$3:$P$1269,3,FALSE)</f>
        <v>49318282</v>
      </c>
      <c r="N1184" s="20" t="str">
        <f>VLOOKUP($K1184,GlobSheetPaste!$H$3:$P$1269,4,FALSE)</f>
        <v>submitted</v>
      </c>
      <c r="O1184" s="20" t="str">
        <f>VLOOKUP($K1184,GlobSheetPaste!$H$3:$P$1269,5,FALSE)</f>
        <v>NT</v>
      </c>
      <c r="P1184" s="20">
        <f>VLOOKUP($K1184,GlobSheetPaste!$H$3:$P$1269,6,FALSE)</f>
        <v>2006</v>
      </c>
      <c r="Q1184" s="20" t="str">
        <f>VLOOKUP($K1184,GlobSheetPaste!$H$3:$P$1269,7,FALSE)</f>
        <v>CR</v>
      </c>
      <c r="R1184" s="20" t="str">
        <f>VLOOKUP($K1184,GlobSheetPaste!$H$3:$P$1269,8,FALSE)</f>
        <v>A2d</v>
      </c>
      <c r="S1184" s="1" t="s">
        <v>81</v>
      </c>
      <c r="T1184" s="20" t="b">
        <f t="shared" si="1141"/>
        <v>0</v>
      </c>
      <c r="U1184" s="22">
        <f>VLOOKUP($K1184,GlobSheetPaste!$H$3:$P$1269,9,FALSE)</f>
        <v>44228</v>
      </c>
      <c r="V1184" s="19">
        <v>0</v>
      </c>
      <c r="W1184" s="19">
        <v>100</v>
      </c>
      <c r="X1184" s="2" t="b">
        <f t="shared" ref="X1184:Y1184" si="1318">ISNUMBER(V1184)</f>
        <v>1</v>
      </c>
      <c r="Y1184" s="2" t="b">
        <f t="shared" si="1318"/>
        <v>1</v>
      </c>
      <c r="Z1184" s="2" t="s">
        <v>89</v>
      </c>
      <c r="AB1184" s="2" t="s">
        <v>83</v>
      </c>
      <c r="AC1184" s="24" t="str">
        <f ca="1">IFERROR(__xludf.DUMMYFUNCTION("SPLIT(AB1184,""_"")"),"Coastal")</f>
        <v>Coastal</v>
      </c>
      <c r="AD1184" s="24"/>
      <c r="AE1184" s="24">
        <f>VLOOKUP(J1184,rangearea210527!$B$2:$C$1159,2,TRUE)</f>
        <v>665363.78269999998</v>
      </c>
      <c r="AF1184" s="26"/>
      <c r="AG1184" s="26">
        <v>200</v>
      </c>
      <c r="AH1184" s="26" t="s">
        <v>2355</v>
      </c>
      <c r="AI1184" s="47" t="s">
        <v>91</v>
      </c>
      <c r="AJ1184" s="1" t="s">
        <v>2350</v>
      </c>
      <c r="AK1184" s="27"/>
      <c r="AL1184" s="26">
        <v>27.5</v>
      </c>
      <c r="AM1184" s="26">
        <v>0</v>
      </c>
      <c r="AN1184" s="26">
        <v>0</v>
      </c>
      <c r="AO1184" s="29">
        <v>0</v>
      </c>
      <c r="AP1184" s="30"/>
      <c r="AQ1184" s="30"/>
      <c r="AR1184" s="30"/>
      <c r="AS1184" s="1">
        <v>0</v>
      </c>
      <c r="AT1184" s="1"/>
      <c r="AU1184" s="1"/>
      <c r="AV1184" s="1"/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B1184" s="1">
        <v>1</v>
      </c>
      <c r="BJ1184" s="1">
        <v>1</v>
      </c>
      <c r="BK1184" s="1">
        <v>1</v>
      </c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>
        <v>0</v>
      </c>
    </row>
    <row r="1185" spans="1:75" ht="15.75" customHeight="1" x14ac:dyDescent="0.3">
      <c r="A1185" s="2">
        <v>1174</v>
      </c>
      <c r="B1185" s="2">
        <v>1</v>
      </c>
      <c r="C1185" s="2" t="s">
        <v>1392</v>
      </c>
      <c r="D1185" s="1">
        <v>13</v>
      </c>
      <c r="E1185" s="2" t="str">
        <f t="shared" si="1140"/>
        <v>13_Myliobatiformes</v>
      </c>
      <c r="F1185" s="2" t="s">
        <v>2338</v>
      </c>
      <c r="G1185" s="2" t="s">
        <v>2806</v>
      </c>
      <c r="H1185" s="2" t="s">
        <v>2807</v>
      </c>
      <c r="I1185" s="2" t="s">
        <v>2817</v>
      </c>
      <c r="J1185" s="2" t="s">
        <v>2818</v>
      </c>
      <c r="K1185" s="19" t="str">
        <f t="shared" si="1286"/>
        <v>Rhinoptera neglecta</v>
      </c>
      <c r="L1185" s="20">
        <f>VLOOKUP($K1185,GlobSheetPaste!$H$3:$P$1269,2,FALSE)</f>
        <v>161530</v>
      </c>
      <c r="M1185" s="20">
        <f>VLOOKUP($K1185,GlobSheetPaste!$H$3:$P$1269,3,FALSE)</f>
        <v>68642171</v>
      </c>
      <c r="N1185" s="20" t="str">
        <f>VLOOKUP($K1185,GlobSheetPaste!$H$3:$P$1269,4,FALSE)</f>
        <v>published</v>
      </c>
      <c r="O1185" s="20" t="str">
        <f>VLOOKUP($K1185,GlobSheetPaste!$H$3:$P$1269,5,FALSE)</f>
        <v>DD</v>
      </c>
      <c r="P1185" s="20">
        <f>VLOOKUP($K1185,GlobSheetPaste!$H$3:$P$1269,6,FALSE)</f>
        <v>2008</v>
      </c>
      <c r="Q1185" s="20" t="str">
        <f>VLOOKUP($K1185,GlobSheetPaste!$H$3:$P$1269,7,FALSE)</f>
        <v>DD</v>
      </c>
      <c r="R1185" s="20" t="str">
        <f>VLOOKUP($K1185,GlobSheetPaste!$H$3:$P$1269,8,FALSE)</f>
        <v>NA</v>
      </c>
      <c r="S1185" s="20" t="str">
        <f t="shared" ref="S1185:S1200" si="1319">IF(O1185=Q1185,"NoChange","non-genuine change")</f>
        <v>NoChange</v>
      </c>
      <c r="T1185" s="20" t="b">
        <f t="shared" si="1141"/>
        <v>0</v>
      </c>
      <c r="U1185" s="20">
        <f>VLOOKUP($K1185,GlobSheetPaste!$H$3:$P$1269,9,FALSE)</f>
        <v>2015</v>
      </c>
      <c r="V1185" s="19">
        <v>0</v>
      </c>
      <c r="W1185" s="19">
        <v>50</v>
      </c>
      <c r="X1185" s="2" t="b">
        <f t="shared" ref="X1185:Y1185" si="1320">ISNUMBER(V1185)</f>
        <v>1</v>
      </c>
      <c r="Y1185" s="2" t="b">
        <f t="shared" si="1320"/>
        <v>1</v>
      </c>
      <c r="Z1185" s="2" t="s">
        <v>89</v>
      </c>
      <c r="AB1185" s="2" t="s">
        <v>83</v>
      </c>
      <c r="AC1185" s="24" t="str">
        <f ca="1">IFERROR(__xludf.DUMMYFUNCTION("SPLIT(AB1185,""_"")"),"Coastal")</f>
        <v>Coastal</v>
      </c>
      <c r="AD1185" s="24"/>
      <c r="AE1185" s="24">
        <f>VLOOKUP(J1185,rangearea210527!$B$2:$C$1159,2,TRUE)</f>
        <v>259973.33910000001</v>
      </c>
      <c r="AF1185" s="26"/>
      <c r="AG1185" s="26">
        <v>86</v>
      </c>
      <c r="AH1185" s="26" t="s">
        <v>2355</v>
      </c>
      <c r="AI1185" s="47" t="s">
        <v>98</v>
      </c>
      <c r="AJ1185" s="1" t="s">
        <v>2345</v>
      </c>
      <c r="AK1185" s="27"/>
      <c r="AL1185" s="26"/>
      <c r="AM1185" s="26">
        <v>0</v>
      </c>
      <c r="AN1185" s="26">
        <v>0</v>
      </c>
      <c r="AO1185" s="29">
        <v>0</v>
      </c>
      <c r="AP1185" s="30"/>
      <c r="AQ1185" s="30"/>
      <c r="AR1185" s="30"/>
      <c r="AS1185" s="1">
        <v>0</v>
      </c>
      <c r="AT1185" s="1"/>
      <c r="AU1185" s="1"/>
      <c r="AV1185" s="1"/>
      <c r="AW1185" s="1">
        <v>1</v>
      </c>
      <c r="AX1185" s="1">
        <v>1</v>
      </c>
      <c r="AY1185" s="1">
        <v>1</v>
      </c>
      <c r="BA1185" s="1">
        <v>1</v>
      </c>
      <c r="BG1185" s="1">
        <v>1</v>
      </c>
      <c r="BH1185" s="1"/>
      <c r="BI1185" s="1"/>
      <c r="BJ1185" s="1">
        <v>1</v>
      </c>
      <c r="BK1185" s="1">
        <v>1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>
        <v>0</v>
      </c>
    </row>
    <row r="1186" spans="1:75" ht="15.75" customHeight="1" x14ac:dyDescent="0.3">
      <c r="A1186" s="2">
        <v>1175</v>
      </c>
      <c r="B1186" s="2">
        <v>1</v>
      </c>
      <c r="C1186" s="2" t="s">
        <v>1392</v>
      </c>
      <c r="D1186" s="1">
        <v>13</v>
      </c>
      <c r="E1186" s="2" t="str">
        <f t="shared" si="1140"/>
        <v>13_Myliobatiformes</v>
      </c>
      <c r="F1186" s="2" t="s">
        <v>2338</v>
      </c>
      <c r="G1186" s="2" t="s">
        <v>2806</v>
      </c>
      <c r="H1186" s="2" t="s">
        <v>2807</v>
      </c>
      <c r="I1186" s="2" t="s">
        <v>2819</v>
      </c>
      <c r="J1186" s="2" t="s">
        <v>2820</v>
      </c>
      <c r="K1186" s="19" t="str">
        <f t="shared" si="1286"/>
        <v>Rhinoptera steindachneri</v>
      </c>
      <c r="L1186" s="20">
        <f>VLOOKUP($K1186,GlobSheetPaste!$H$3:$P$1269,2,FALSE)</f>
        <v>60130</v>
      </c>
      <c r="M1186" s="20">
        <f>VLOOKUP($K1186,GlobSheetPaste!$H$3:$P$1269,3,FALSE)</f>
        <v>124442442</v>
      </c>
      <c r="N1186" s="20" t="str">
        <f>VLOOKUP($K1186,GlobSheetPaste!$H$3:$P$1269,4,FALSE)</f>
        <v>published</v>
      </c>
      <c r="O1186" s="20" t="str">
        <f>VLOOKUP($K1186,GlobSheetPaste!$H$3:$P$1269,5,FALSE)</f>
        <v>NT</v>
      </c>
      <c r="P1186" s="20">
        <f>VLOOKUP($K1186,GlobSheetPaste!$H$3:$P$1269,6,FALSE)</f>
        <v>2006</v>
      </c>
      <c r="Q1186" s="20" t="str">
        <f>VLOOKUP($K1186,GlobSheetPaste!$H$3:$P$1269,7,FALSE)</f>
        <v>NT</v>
      </c>
      <c r="R1186" s="20" t="str">
        <f>VLOOKUP($K1186,GlobSheetPaste!$H$3:$P$1269,8,FALSE)</f>
        <v>A2d</v>
      </c>
      <c r="S1186" s="20" t="str">
        <f t="shared" si="1319"/>
        <v>NoChange</v>
      </c>
      <c r="T1186" s="20" t="b">
        <f t="shared" si="1141"/>
        <v>0</v>
      </c>
      <c r="U1186" s="22">
        <f>VLOOKUP($K1186,GlobSheetPaste!$H$3:$P$1269,9,FALSE)</f>
        <v>43891</v>
      </c>
      <c r="V1186" s="19">
        <v>0</v>
      </c>
      <c r="W1186" s="19">
        <v>77</v>
      </c>
      <c r="X1186" s="2" t="b">
        <f t="shared" ref="X1186:Y1186" si="1321">ISNUMBER(V1186)</f>
        <v>1</v>
      </c>
      <c r="Y1186" s="2" t="b">
        <f t="shared" si="1321"/>
        <v>1</v>
      </c>
      <c r="Z1186" s="2" t="s">
        <v>89</v>
      </c>
      <c r="AB1186" s="2" t="s">
        <v>83</v>
      </c>
      <c r="AC1186" s="24" t="str">
        <f ca="1">IFERROR(__xludf.DUMMYFUNCTION("SPLIT(AB1186,""_"")"),"Coastal")</f>
        <v>Coastal</v>
      </c>
      <c r="AD1186" s="24"/>
      <c r="AE1186" s="24">
        <f>VLOOKUP(J1186,rangearea210527!$B$2:$C$1159,2,TRUE)</f>
        <v>140078.3567</v>
      </c>
      <c r="AF1186" s="26" t="s">
        <v>118</v>
      </c>
      <c r="AG1186" s="26">
        <v>104</v>
      </c>
      <c r="AH1186" s="26" t="s">
        <v>2355</v>
      </c>
      <c r="AI1186" s="47" t="s">
        <v>98</v>
      </c>
      <c r="AJ1186" s="1" t="s">
        <v>2345</v>
      </c>
      <c r="AK1186" s="27"/>
      <c r="AL1186" s="26">
        <v>7</v>
      </c>
      <c r="AM1186" s="26">
        <v>0</v>
      </c>
      <c r="AN1186" s="26">
        <v>0</v>
      </c>
      <c r="AO1186" s="29">
        <v>0</v>
      </c>
      <c r="AP1186" s="30"/>
      <c r="AQ1186" s="26">
        <v>1</v>
      </c>
      <c r="AR1186" s="30"/>
      <c r="AS1186" s="1">
        <v>0</v>
      </c>
      <c r="AT1186" s="1"/>
      <c r="AU1186" s="1"/>
      <c r="AV1186" s="1"/>
      <c r="AW1186" s="1">
        <v>1</v>
      </c>
      <c r="AX1186" s="1">
        <v>1</v>
      </c>
      <c r="AY1186" s="1">
        <v>1</v>
      </c>
      <c r="BA1186" s="1">
        <v>1</v>
      </c>
      <c r="BH1186" s="1">
        <v>1</v>
      </c>
      <c r="BJ1186" s="1">
        <v>1</v>
      </c>
      <c r="BK1186" s="1">
        <v>1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>
        <v>0</v>
      </c>
    </row>
    <row r="1187" spans="1:75" ht="15.75" customHeight="1" x14ac:dyDescent="0.3">
      <c r="A1187" s="2">
        <v>1176</v>
      </c>
      <c r="B1187" s="2">
        <v>1</v>
      </c>
      <c r="C1187" s="2" t="s">
        <v>1392</v>
      </c>
      <c r="D1187" s="1">
        <v>13</v>
      </c>
      <c r="E1187" s="2" t="str">
        <f t="shared" si="1140"/>
        <v>13_Myliobatiformes</v>
      </c>
      <c r="F1187" s="2" t="s">
        <v>2338</v>
      </c>
      <c r="G1187" s="2" t="s">
        <v>2821</v>
      </c>
      <c r="H1187" s="2" t="s">
        <v>2822</v>
      </c>
      <c r="I1187" s="2" t="s">
        <v>2823</v>
      </c>
      <c r="J1187" s="2" t="s">
        <v>2824</v>
      </c>
      <c r="K1187" s="19" t="str">
        <f t="shared" si="1286"/>
        <v>Mobula alfredi</v>
      </c>
      <c r="L1187" s="20">
        <f>VLOOKUP($K1187,GlobSheetPaste!$H$3:$P$1269,2,FALSE)</f>
        <v>195459</v>
      </c>
      <c r="M1187" s="20">
        <f>VLOOKUP($K1187,GlobSheetPaste!$H$3:$P$1269,3,FALSE)</f>
        <v>68632178</v>
      </c>
      <c r="N1187" s="20" t="str">
        <f>VLOOKUP($K1187,GlobSheetPaste!$H$3:$P$1269,4,FALSE)</f>
        <v>published</v>
      </c>
      <c r="O1187" s="20" t="str">
        <f>VLOOKUP($K1187,GlobSheetPaste!$H$3:$P$1269,5,FALSE)</f>
        <v>VU</v>
      </c>
      <c r="P1187" s="20">
        <f>VLOOKUP($K1187,GlobSheetPaste!$H$3:$P$1269,6,FALSE)</f>
        <v>2010</v>
      </c>
      <c r="Q1187" s="20" t="str">
        <f>VLOOKUP($K1187,GlobSheetPaste!$H$3:$P$1269,7,FALSE)</f>
        <v>VU</v>
      </c>
      <c r="R1187" s="20" t="str">
        <f>VLOOKUP($K1187,GlobSheetPaste!$H$3:$P$1269,8,FALSE)</f>
        <v>A2bcd+3d</v>
      </c>
      <c r="S1187" s="20" t="str">
        <f t="shared" si="1319"/>
        <v>NoChange</v>
      </c>
      <c r="T1187" s="20" t="b">
        <f t="shared" si="1141"/>
        <v>0</v>
      </c>
      <c r="U1187" s="20">
        <f>VLOOKUP($K1187,GlobSheetPaste!$H$3:$P$1269,9,FALSE)</f>
        <v>2018</v>
      </c>
      <c r="V1187" s="19">
        <v>0</v>
      </c>
      <c r="W1187" s="19">
        <v>432</v>
      </c>
      <c r="X1187" s="2" t="b">
        <f t="shared" ref="X1187:Y1187" si="1322">ISNUMBER(V1187)</f>
        <v>1</v>
      </c>
      <c r="Y1187" s="2" t="b">
        <f t="shared" si="1322"/>
        <v>1</v>
      </c>
      <c r="Z1187" s="2" t="s">
        <v>2825</v>
      </c>
      <c r="AB1187" s="2" t="s">
        <v>125</v>
      </c>
      <c r="AC1187" s="24" t="str">
        <f ca="1">IFERROR(__xludf.DUMMYFUNCTION("SPLIT(AB1187,""_"")"),"Pelagic")</f>
        <v>Pelagic</v>
      </c>
      <c r="AD1187" s="24"/>
      <c r="AE1187" s="24">
        <f>VLOOKUP(J1187,rangearea210527!$B$2:$C$1159,2,TRUE)</f>
        <v>24879248.399999999</v>
      </c>
      <c r="AF1187" s="31"/>
      <c r="AG1187" s="31">
        <v>500</v>
      </c>
      <c r="AH1187" s="26" t="s">
        <v>2355</v>
      </c>
      <c r="AI1187" s="47" t="s">
        <v>91</v>
      </c>
      <c r="AJ1187" s="1" t="s">
        <v>2350</v>
      </c>
      <c r="AK1187" s="32"/>
      <c r="AL1187" s="31">
        <v>29</v>
      </c>
      <c r="AM1187" s="26">
        <v>0</v>
      </c>
      <c r="AN1187" s="26">
        <v>0</v>
      </c>
      <c r="AO1187" s="29">
        <v>1</v>
      </c>
      <c r="AP1187" s="29">
        <v>1</v>
      </c>
      <c r="AQ1187" s="26">
        <v>1</v>
      </c>
      <c r="AR1187" s="30"/>
      <c r="AS1187" s="1">
        <v>1</v>
      </c>
      <c r="AT1187" s="1"/>
      <c r="AU1187" s="1"/>
      <c r="AV1187" s="1"/>
      <c r="AW1187" s="1">
        <v>0</v>
      </c>
      <c r="AX1187" s="1">
        <v>0</v>
      </c>
      <c r="AY1187" s="1">
        <v>1</v>
      </c>
      <c r="BA1187" s="1"/>
      <c r="BB1187" s="1"/>
      <c r="BE1187" s="1">
        <v>1</v>
      </c>
      <c r="BF1187" s="1">
        <v>1</v>
      </c>
      <c r="BG1187" s="1"/>
      <c r="BH1187" s="1"/>
      <c r="BI1187" s="1"/>
      <c r="BJ1187" s="1">
        <v>1</v>
      </c>
      <c r="BN1187" s="1">
        <v>1</v>
      </c>
      <c r="BO1187" s="1">
        <v>1</v>
      </c>
      <c r="BP1187" s="2" t="s">
        <v>2821</v>
      </c>
      <c r="BQ1187" s="1"/>
      <c r="BR1187" s="1"/>
      <c r="BS1187" s="1"/>
      <c r="BT1187" s="1">
        <v>1</v>
      </c>
      <c r="BW1187" s="1">
        <v>0</v>
      </c>
    </row>
    <row r="1188" spans="1:75" ht="15.75" customHeight="1" x14ac:dyDescent="0.3">
      <c r="A1188" s="2">
        <v>1177</v>
      </c>
      <c r="B1188" s="2">
        <v>1</v>
      </c>
      <c r="C1188" s="2" t="s">
        <v>1392</v>
      </c>
      <c r="D1188" s="1">
        <v>13</v>
      </c>
      <c r="E1188" s="2" t="str">
        <f t="shared" si="1140"/>
        <v>13_Myliobatiformes</v>
      </c>
      <c r="F1188" s="2" t="s">
        <v>2338</v>
      </c>
      <c r="G1188" s="2" t="s">
        <v>2821</v>
      </c>
      <c r="H1188" s="2" t="s">
        <v>2822</v>
      </c>
      <c r="I1188" s="2" t="s">
        <v>2826</v>
      </c>
      <c r="J1188" s="2" t="s">
        <v>2827</v>
      </c>
      <c r="K1188" s="19" t="str">
        <f t="shared" si="1286"/>
        <v>Mobula birostris</v>
      </c>
      <c r="L1188" s="20">
        <f>VLOOKUP($K1188,GlobSheetPaste!$H$3:$P$1269,2,FALSE)</f>
        <v>198921</v>
      </c>
      <c r="M1188" s="20">
        <f>VLOOKUP($K1188,GlobSheetPaste!$H$3:$P$1269,3,FALSE)</f>
        <v>68632946</v>
      </c>
      <c r="N1188" s="20" t="str">
        <f>VLOOKUP($K1188,GlobSheetPaste!$H$3:$P$1269,4,FALSE)</f>
        <v>published</v>
      </c>
      <c r="O1188" s="20" t="str">
        <f>VLOOKUP($K1188,GlobSheetPaste!$H$3:$P$1269,5,FALSE)</f>
        <v>VU</v>
      </c>
      <c r="P1188" s="20" t="str">
        <f>VLOOKUP($K1188,GlobSheetPaste!$H$3:$P$1269,6,FALSE)</f>
        <v>NA</v>
      </c>
      <c r="Q1188" s="20" t="str">
        <f>VLOOKUP($K1188,GlobSheetPaste!$H$3:$P$1269,7,FALSE)</f>
        <v>EN</v>
      </c>
      <c r="R1188" s="20" t="str">
        <f>VLOOKUP($K1188,GlobSheetPaste!$H$3:$P$1269,8,FALSE)</f>
        <v>A2bcd+3d</v>
      </c>
      <c r="S1188" s="20" t="str">
        <f t="shared" si="1319"/>
        <v>non-genuine change</v>
      </c>
      <c r="T1188" s="20" t="b">
        <f t="shared" si="1141"/>
        <v>0</v>
      </c>
      <c r="U1188" s="22">
        <f>VLOOKUP($K1188,GlobSheetPaste!$H$3:$P$1269,9,FALSE)</f>
        <v>43891</v>
      </c>
      <c r="V1188" s="19">
        <v>0</v>
      </c>
      <c r="W1188" s="19">
        <v>1000</v>
      </c>
      <c r="X1188" s="2" t="b">
        <f t="shared" ref="X1188:Y1188" si="1323">ISNUMBER(V1188)</f>
        <v>1</v>
      </c>
      <c r="Y1188" s="2" t="b">
        <f t="shared" si="1323"/>
        <v>1</v>
      </c>
      <c r="Z1188" s="2" t="s">
        <v>2828</v>
      </c>
      <c r="AB1188" s="2" t="s">
        <v>125</v>
      </c>
      <c r="AC1188" s="24" t="str">
        <f ca="1">IFERROR(__xludf.DUMMYFUNCTION("SPLIT(AB1188,""_"")"),"Pelagic")</f>
        <v>Pelagic</v>
      </c>
      <c r="AD1188" s="24"/>
      <c r="AE1188" s="24">
        <f>VLOOKUP(J1188,rangearea210527!$B$2:$C$1159,2,TRUE)</f>
        <v>29043874.710000001</v>
      </c>
      <c r="AF1188" s="25"/>
      <c r="AG1188" s="25">
        <v>700</v>
      </c>
      <c r="AH1188" s="26" t="s">
        <v>2355</v>
      </c>
      <c r="AI1188" s="47" t="s">
        <v>91</v>
      </c>
      <c r="AJ1188" s="1" t="s">
        <v>2350</v>
      </c>
      <c r="AK1188" s="28"/>
      <c r="AL1188" s="25">
        <v>29</v>
      </c>
      <c r="AM1188" s="26">
        <v>0</v>
      </c>
      <c r="AN1188" s="26">
        <v>0</v>
      </c>
      <c r="AO1188" s="29">
        <v>1</v>
      </c>
      <c r="AP1188" s="29">
        <v>1</v>
      </c>
      <c r="AQ1188" s="26">
        <v>1</v>
      </c>
      <c r="AR1188" s="30"/>
      <c r="AS1188" s="1">
        <v>1</v>
      </c>
      <c r="AT1188" s="1"/>
      <c r="AU1188" s="1">
        <v>2</v>
      </c>
      <c r="AV1188" s="1">
        <v>1</v>
      </c>
      <c r="AW1188" s="1">
        <v>0</v>
      </c>
      <c r="AX1188" s="1">
        <v>0</v>
      </c>
      <c r="AY1188" s="1">
        <v>1</v>
      </c>
      <c r="BA1188" s="1"/>
      <c r="BB1188" s="1"/>
      <c r="BE1188" s="1">
        <v>1</v>
      </c>
      <c r="BF1188" s="1">
        <v>1</v>
      </c>
      <c r="BG1188" s="1"/>
      <c r="BH1188" s="1"/>
      <c r="BI1188" s="1"/>
      <c r="BJ1188" s="1">
        <v>1</v>
      </c>
      <c r="BN1188" s="1">
        <v>1</v>
      </c>
      <c r="BO1188" s="1">
        <v>1</v>
      </c>
      <c r="BP1188" s="2" t="s">
        <v>2821</v>
      </c>
      <c r="BQ1188" s="1"/>
      <c r="BR1188" s="1"/>
      <c r="BS1188" s="1"/>
      <c r="BT1188" s="1">
        <v>1</v>
      </c>
      <c r="BW1188" s="1">
        <v>0</v>
      </c>
    </row>
    <row r="1189" spans="1:75" ht="15.75" customHeight="1" x14ac:dyDescent="0.3">
      <c r="A1189" s="2">
        <v>1178</v>
      </c>
      <c r="B1189" s="2">
        <v>1</v>
      </c>
      <c r="C1189" s="2" t="s">
        <v>1392</v>
      </c>
      <c r="D1189" s="1">
        <v>13</v>
      </c>
      <c r="E1189" s="2" t="str">
        <f t="shared" si="1140"/>
        <v>13_Myliobatiformes</v>
      </c>
      <c r="F1189" s="2" t="s">
        <v>2338</v>
      </c>
      <c r="G1189" s="2" t="s">
        <v>2821</v>
      </c>
      <c r="H1189" s="2" t="s">
        <v>2822</v>
      </c>
      <c r="I1189" s="2" t="s">
        <v>2829</v>
      </c>
      <c r="J1189" s="2" t="s">
        <v>2830</v>
      </c>
      <c r="K1189" s="19" t="str">
        <f t="shared" si="1286"/>
        <v>Mobula eregoodoo</v>
      </c>
      <c r="L1189" s="20">
        <f>VLOOKUP($K1189,GlobSheetPaste!$H$3:$P$1269,2,FALSE)</f>
        <v>41832</v>
      </c>
      <c r="M1189" s="20">
        <f>VLOOKUP($K1189,GlobSheetPaste!$H$3:$P$1269,3,FALSE)</f>
        <v>166793082</v>
      </c>
      <c r="N1189" s="20" t="str">
        <f>VLOOKUP($K1189,GlobSheetPaste!$H$3:$P$1269,4,FALSE)</f>
        <v>published</v>
      </c>
      <c r="O1189" s="20" t="str">
        <f>VLOOKUP($K1189,GlobSheetPaste!$H$3:$P$1269,5,FALSE)</f>
        <v>NT</v>
      </c>
      <c r="P1189" s="20">
        <f>VLOOKUP($K1189,GlobSheetPaste!$H$3:$P$1269,6,FALSE)</f>
        <v>2003</v>
      </c>
      <c r="Q1189" s="20" t="str">
        <f>VLOOKUP($K1189,GlobSheetPaste!$H$3:$P$1269,7,FALSE)</f>
        <v>EN</v>
      </c>
      <c r="R1189" s="20" t="str">
        <f>VLOOKUP($K1189,GlobSheetPaste!$H$3:$P$1269,8,FALSE)</f>
        <v>A2bd+A3d</v>
      </c>
      <c r="S1189" s="20" t="str">
        <f t="shared" si="1319"/>
        <v>non-genuine change</v>
      </c>
      <c r="T1189" s="20" t="b">
        <f t="shared" si="1141"/>
        <v>0</v>
      </c>
      <c r="U1189" s="22">
        <f>VLOOKUP($K1189,GlobSheetPaste!$H$3:$P$1269,9,FALSE)</f>
        <v>43862</v>
      </c>
      <c r="V1189" s="19">
        <v>0</v>
      </c>
      <c r="W1189" s="19">
        <v>50</v>
      </c>
      <c r="X1189" s="2" t="b">
        <f t="shared" ref="X1189:Y1189" si="1324">ISNUMBER(V1189)</f>
        <v>1</v>
      </c>
      <c r="Y1189" s="2" t="b">
        <f t="shared" si="1324"/>
        <v>1</v>
      </c>
      <c r="Z1189" s="2" t="s">
        <v>2831</v>
      </c>
      <c r="AB1189" s="2" t="s">
        <v>125</v>
      </c>
      <c r="AC1189" s="24" t="str">
        <f ca="1">IFERROR(__xludf.DUMMYFUNCTION("SPLIT(AB1189,""_"")"),"Pelagic")</f>
        <v>Pelagic</v>
      </c>
      <c r="AD1189" s="24"/>
      <c r="AE1189" s="24">
        <f>VLOOKUP(J1189,rangearea210527!$B$2:$C$1159,2,TRUE)</f>
        <v>2776661.4810000001</v>
      </c>
      <c r="AF1189" s="25"/>
      <c r="AG1189" s="25">
        <v>130</v>
      </c>
      <c r="AH1189" s="26" t="s">
        <v>2355</v>
      </c>
      <c r="AI1189" s="47" t="s">
        <v>98</v>
      </c>
      <c r="AJ1189" s="1" t="s">
        <v>2345</v>
      </c>
      <c r="AK1189" s="28"/>
      <c r="AL1189" s="25">
        <v>12.8</v>
      </c>
      <c r="AM1189" s="26">
        <v>0</v>
      </c>
      <c r="AN1189" s="26">
        <v>0</v>
      </c>
      <c r="AO1189" s="29">
        <v>1</v>
      </c>
      <c r="AP1189" s="29">
        <v>1</v>
      </c>
      <c r="AQ1189" s="30"/>
      <c r="AR1189" s="30"/>
      <c r="AS1189" s="1">
        <v>1</v>
      </c>
      <c r="AT1189" s="1"/>
      <c r="AU1189" s="1"/>
      <c r="AW1189" s="1">
        <v>0</v>
      </c>
      <c r="AX1189" s="1">
        <v>0</v>
      </c>
      <c r="AY1189" s="1">
        <v>1</v>
      </c>
      <c r="BA1189" s="1"/>
      <c r="BB1189" s="1"/>
      <c r="BE1189" s="1">
        <v>1</v>
      </c>
      <c r="BF1189" s="1">
        <v>1</v>
      </c>
      <c r="BG1189" s="1"/>
      <c r="BH1189" s="1"/>
      <c r="BI1189" s="1"/>
      <c r="BJ1189" s="1">
        <v>1</v>
      </c>
      <c r="BK1189" s="1"/>
      <c r="BL1189" s="1"/>
      <c r="BM1189" s="1"/>
      <c r="BN1189" s="1">
        <v>1</v>
      </c>
      <c r="BO1189" s="1">
        <v>1</v>
      </c>
      <c r="BP1189" s="2" t="s">
        <v>2821</v>
      </c>
      <c r="BQ1189" s="1"/>
      <c r="BR1189" s="1"/>
      <c r="BS1189" s="1"/>
      <c r="BT1189" s="1">
        <v>1</v>
      </c>
      <c r="BU1189" s="1"/>
      <c r="BV1189" s="1"/>
      <c r="BW1189" s="1">
        <v>0</v>
      </c>
    </row>
    <row r="1190" spans="1:75" ht="15.75" customHeight="1" x14ac:dyDescent="0.3">
      <c r="A1190" s="2">
        <v>1179</v>
      </c>
      <c r="B1190" s="2">
        <v>1</v>
      </c>
      <c r="C1190" s="2" t="s">
        <v>1392</v>
      </c>
      <c r="D1190" s="1">
        <v>13</v>
      </c>
      <c r="E1190" s="2" t="str">
        <f t="shared" si="1140"/>
        <v>13_Myliobatiformes</v>
      </c>
      <c r="F1190" s="2" t="s">
        <v>2338</v>
      </c>
      <c r="G1190" s="2" t="s">
        <v>2821</v>
      </c>
      <c r="H1190" s="2" t="s">
        <v>2822</v>
      </c>
      <c r="I1190" s="2" t="s">
        <v>2832</v>
      </c>
      <c r="J1190" s="2" t="s">
        <v>2833</v>
      </c>
      <c r="K1190" s="19" t="str">
        <f t="shared" si="1286"/>
        <v>Mobula hypostoma</v>
      </c>
      <c r="L1190" s="20">
        <f>VLOOKUP($K1190,GlobSheetPaste!$H$3:$P$1269,2,FALSE)</f>
        <v>126710128</v>
      </c>
      <c r="M1190" s="20">
        <f>VLOOKUP($K1190,GlobSheetPaste!$H$3:$P$1269,3,FALSE)</f>
        <v>896599</v>
      </c>
      <c r="N1190" s="20" t="str">
        <f>VLOOKUP($K1190,GlobSheetPaste!$H$3:$P$1269,4,FALSE)</f>
        <v>published</v>
      </c>
      <c r="O1190" s="20" t="str">
        <f>VLOOKUP($K1190,GlobSheetPaste!$H$3:$P$1269,5,FALSE)</f>
        <v>DD</v>
      </c>
      <c r="P1190" s="20">
        <f>VLOOKUP($K1190,GlobSheetPaste!$H$3:$P$1269,6,FALSE)</f>
        <v>2008</v>
      </c>
      <c r="Q1190" s="20" t="str">
        <f>VLOOKUP($K1190,GlobSheetPaste!$H$3:$P$1269,7,FALSE)</f>
        <v>EN</v>
      </c>
      <c r="R1190" s="20" t="str">
        <f>VLOOKUP($K1190,GlobSheetPaste!$H$3:$P$1269,8,FALSE)</f>
        <v>A2cd+3d</v>
      </c>
      <c r="S1190" s="20" t="str">
        <f t="shared" si="1319"/>
        <v>non-genuine change</v>
      </c>
      <c r="T1190" s="20" t="b">
        <f t="shared" si="1141"/>
        <v>0</v>
      </c>
      <c r="U1190" s="20">
        <f>VLOOKUP($K1190,GlobSheetPaste!$H$3:$P$1269,9,FALSE)</f>
        <v>2018</v>
      </c>
      <c r="V1190" s="19">
        <v>0</v>
      </c>
      <c r="W1190" s="19">
        <v>100</v>
      </c>
      <c r="X1190" s="2" t="b">
        <f t="shared" ref="X1190:Y1190" si="1325">ISNUMBER(V1190)</f>
        <v>1</v>
      </c>
      <c r="Y1190" s="2" t="b">
        <f t="shared" si="1325"/>
        <v>1</v>
      </c>
      <c r="Z1190" s="2" t="s">
        <v>89</v>
      </c>
      <c r="AB1190" s="2" t="s">
        <v>125</v>
      </c>
      <c r="AC1190" s="24" t="str">
        <f ca="1">IFERROR(__xludf.DUMMYFUNCTION("SPLIT(AB1190,""_"")"),"Pelagic")</f>
        <v>Pelagic</v>
      </c>
      <c r="AD1190" s="24"/>
      <c r="AE1190" s="24">
        <f>VLOOKUP(J1190,rangearea210527!$B$2:$C$1159,2,TRUE)</f>
        <v>3548208.2409999999</v>
      </c>
      <c r="AF1190" s="26"/>
      <c r="AG1190" s="26">
        <v>230</v>
      </c>
      <c r="AH1190" s="26" t="s">
        <v>2355</v>
      </c>
      <c r="AI1190" s="47" t="s">
        <v>91</v>
      </c>
      <c r="AJ1190" s="1" t="s">
        <v>2350</v>
      </c>
      <c r="AK1190" s="27"/>
      <c r="AL1190" s="26">
        <v>12.8</v>
      </c>
      <c r="AM1190" s="26">
        <v>0</v>
      </c>
      <c r="AN1190" s="26">
        <v>0</v>
      </c>
      <c r="AO1190" s="29">
        <v>0</v>
      </c>
      <c r="AP1190" s="29">
        <v>1</v>
      </c>
      <c r="AQ1190" s="30"/>
      <c r="AR1190" s="30"/>
      <c r="AS1190" s="1">
        <v>0</v>
      </c>
      <c r="AT1190" s="1"/>
      <c r="AU1190" s="1">
        <v>2</v>
      </c>
      <c r="AV1190" s="1">
        <v>1</v>
      </c>
      <c r="AW1190" s="1">
        <v>0</v>
      </c>
      <c r="AX1190" s="1">
        <v>0</v>
      </c>
      <c r="AY1190" s="1">
        <v>1</v>
      </c>
      <c r="BA1190" s="1"/>
      <c r="BB1190" s="1"/>
      <c r="BE1190" s="1">
        <v>1</v>
      </c>
      <c r="BF1190" s="1">
        <v>1</v>
      </c>
      <c r="BG1190" s="1"/>
      <c r="BH1190" s="1"/>
      <c r="BI1190" s="1"/>
      <c r="BJ1190" s="1">
        <v>1</v>
      </c>
      <c r="BK1190" s="1"/>
      <c r="BL1190" s="1"/>
      <c r="BM1190" s="1"/>
      <c r="BN1190" s="1">
        <v>1</v>
      </c>
      <c r="BO1190" s="1">
        <v>1</v>
      </c>
      <c r="BP1190" s="2" t="s">
        <v>2821</v>
      </c>
      <c r="BU1190" s="1"/>
      <c r="BV1190" s="1"/>
      <c r="BW1190" s="1">
        <v>0</v>
      </c>
    </row>
    <row r="1191" spans="1:75" ht="15.75" customHeight="1" x14ac:dyDescent="0.3">
      <c r="A1191" s="2">
        <v>1180</v>
      </c>
      <c r="B1191" s="2">
        <v>1</v>
      </c>
      <c r="C1191" s="2" t="s">
        <v>1392</v>
      </c>
      <c r="D1191" s="1">
        <v>13</v>
      </c>
      <c r="E1191" s="2" t="str">
        <f t="shared" si="1140"/>
        <v>13_Myliobatiformes</v>
      </c>
      <c r="F1191" s="2" t="s">
        <v>2338</v>
      </c>
      <c r="G1191" s="2" t="s">
        <v>2821</v>
      </c>
      <c r="H1191" s="2" t="s">
        <v>2822</v>
      </c>
      <c r="I1191" s="2" t="s">
        <v>2491</v>
      </c>
      <c r="J1191" s="2" t="s">
        <v>2834</v>
      </c>
      <c r="K1191" s="19" t="str">
        <f t="shared" si="1286"/>
        <v>Mobula kuhlii</v>
      </c>
      <c r="L1191" s="20">
        <f>VLOOKUP($K1191,GlobSheetPaste!$H$3:$P$1269,2,FALSE)</f>
        <v>161439</v>
      </c>
      <c r="M1191" s="20">
        <f>VLOOKUP($K1191,GlobSheetPaste!$H$3:$P$1269,3,FALSE)</f>
        <v>124485584</v>
      </c>
      <c r="N1191" s="20" t="str">
        <f>VLOOKUP($K1191,GlobSheetPaste!$H$3:$P$1269,4,FALSE)</f>
        <v>published</v>
      </c>
      <c r="O1191" s="20" t="str">
        <f>VLOOKUP($K1191,GlobSheetPaste!$H$3:$P$1269,5,FALSE)</f>
        <v>DD</v>
      </c>
      <c r="P1191" s="20">
        <f>VLOOKUP($K1191,GlobSheetPaste!$H$3:$P$1269,6,FALSE)</f>
        <v>2007</v>
      </c>
      <c r="Q1191" s="20" t="str">
        <f>VLOOKUP($K1191,GlobSheetPaste!$H$3:$P$1269,7,FALSE)</f>
        <v>EN</v>
      </c>
      <c r="R1191" s="20" t="str">
        <f>VLOOKUP($K1191,GlobSheetPaste!$H$3:$P$1269,8,FALSE)</f>
        <v>A2bd+A3d</v>
      </c>
      <c r="S1191" s="20" t="str">
        <f t="shared" si="1319"/>
        <v>non-genuine change</v>
      </c>
      <c r="T1191" s="20" t="b">
        <f t="shared" si="1141"/>
        <v>0</v>
      </c>
      <c r="U1191" s="22">
        <f>VLOOKUP($K1191,GlobSheetPaste!$H$3:$P$1269,9,FALSE)</f>
        <v>43862</v>
      </c>
      <c r="V1191" s="19">
        <v>0</v>
      </c>
      <c r="W1191" s="19">
        <v>50</v>
      </c>
      <c r="X1191" s="2" t="b">
        <f t="shared" ref="X1191:Y1191" si="1326">ISNUMBER(V1191)</f>
        <v>1</v>
      </c>
      <c r="Y1191" s="2" t="b">
        <f t="shared" si="1326"/>
        <v>1</v>
      </c>
      <c r="Z1191" s="2" t="s">
        <v>89</v>
      </c>
      <c r="AB1191" s="2" t="s">
        <v>125</v>
      </c>
      <c r="AC1191" s="24" t="str">
        <f ca="1">IFERROR(__xludf.DUMMYFUNCTION("SPLIT(AB1191,""_"")"),"Pelagic")</f>
        <v>Pelagic</v>
      </c>
      <c r="AD1191" s="24"/>
      <c r="AE1191" s="24">
        <f>VLOOKUP(J1191,rangearea210527!$B$2:$C$1159,2,TRUE)</f>
        <v>9695409.0439999998</v>
      </c>
      <c r="AF1191" s="25"/>
      <c r="AG1191" s="25">
        <v>135</v>
      </c>
      <c r="AH1191" s="26" t="s">
        <v>2355</v>
      </c>
      <c r="AI1191" s="47" t="s">
        <v>98</v>
      </c>
      <c r="AJ1191" s="1" t="s">
        <v>2345</v>
      </c>
      <c r="AK1191" s="28"/>
      <c r="AL1191" s="25">
        <v>12.8</v>
      </c>
      <c r="AM1191" s="26">
        <v>0</v>
      </c>
      <c r="AN1191" s="26">
        <v>0</v>
      </c>
      <c r="AO1191" s="29">
        <v>1</v>
      </c>
      <c r="AP1191" s="29">
        <v>1</v>
      </c>
      <c r="AQ1191" s="30"/>
      <c r="AR1191" s="30"/>
      <c r="AS1191" s="1">
        <v>1</v>
      </c>
      <c r="AT1191" s="1"/>
      <c r="AU1191" s="1"/>
      <c r="AV1191" s="1"/>
      <c r="AW1191" s="1">
        <v>0</v>
      </c>
      <c r="AX1191" s="1">
        <v>0</v>
      </c>
      <c r="AY1191" s="1">
        <v>1</v>
      </c>
      <c r="BA1191" s="1"/>
      <c r="BB1191" s="1"/>
      <c r="BE1191" s="1">
        <v>1</v>
      </c>
      <c r="BF1191" s="1">
        <v>1</v>
      </c>
      <c r="BG1191" s="1"/>
      <c r="BH1191" s="1"/>
      <c r="BI1191" s="1"/>
      <c r="BJ1191" s="1">
        <v>1</v>
      </c>
      <c r="BN1191" s="1">
        <v>1</v>
      </c>
      <c r="BO1191" s="1">
        <v>1</v>
      </c>
      <c r="BP1191" s="2" t="s">
        <v>2821</v>
      </c>
      <c r="BQ1191" s="1"/>
      <c r="BR1191" s="1"/>
      <c r="BS1191" s="1"/>
      <c r="BT1191" s="1">
        <v>1</v>
      </c>
      <c r="BW1191" s="1">
        <v>0</v>
      </c>
    </row>
    <row r="1192" spans="1:75" ht="15.75" customHeight="1" x14ac:dyDescent="0.3">
      <c r="A1192" s="2">
        <v>1181</v>
      </c>
      <c r="B1192" s="2">
        <v>1</v>
      </c>
      <c r="C1192" s="2" t="s">
        <v>1392</v>
      </c>
      <c r="D1192" s="1">
        <v>13</v>
      </c>
      <c r="E1192" s="2" t="str">
        <f t="shared" si="1140"/>
        <v>13_Myliobatiformes</v>
      </c>
      <c r="F1192" s="2" t="s">
        <v>2338</v>
      </c>
      <c r="G1192" s="2" t="s">
        <v>2821</v>
      </c>
      <c r="H1192" s="2" t="s">
        <v>2822</v>
      </c>
      <c r="I1192" s="2" t="s">
        <v>2835</v>
      </c>
      <c r="J1192" s="2" t="s">
        <v>2836</v>
      </c>
      <c r="K1192" s="19" t="str">
        <f t="shared" si="1286"/>
        <v>Mobula mobular</v>
      </c>
      <c r="L1192" s="20">
        <f>VLOOKUP($K1192,GlobSheetPaste!$H$3:$P$1269,2,FALSE)</f>
        <v>110847130</v>
      </c>
      <c r="M1192" s="20">
        <f>VLOOKUP($K1192,GlobSheetPaste!$H$3:$P$1269,3,FALSE)</f>
        <v>176550858</v>
      </c>
      <c r="N1192" s="20" t="str">
        <f>VLOOKUP($K1192,GlobSheetPaste!$H$3:$P$1269,4,FALSE)</f>
        <v>published</v>
      </c>
      <c r="O1192" s="20" t="str">
        <f>VLOOKUP($K1192,GlobSheetPaste!$H$3:$P$1269,5,FALSE)</f>
        <v>EN</v>
      </c>
      <c r="P1192" s="20">
        <f>VLOOKUP($K1192,GlobSheetPaste!$H$3:$P$1269,6,FALSE)</f>
        <v>2014</v>
      </c>
      <c r="Q1192" s="20" t="str">
        <f>VLOOKUP($K1192,GlobSheetPaste!$H$3:$P$1269,7,FALSE)</f>
        <v>EN</v>
      </c>
      <c r="R1192" s="20" t="str">
        <f>VLOOKUP($K1192,GlobSheetPaste!$H$3:$P$1269,8,FALSE)</f>
        <v>A2bd+3d</v>
      </c>
      <c r="S1192" s="20" t="str">
        <f t="shared" si="1319"/>
        <v>NoChange</v>
      </c>
      <c r="T1192" s="20" t="b">
        <f t="shared" si="1141"/>
        <v>0</v>
      </c>
      <c r="U1192" s="20">
        <f>VLOOKUP($K1192,GlobSheetPaste!$H$3:$P$1269,9,FALSE)</f>
        <v>2018</v>
      </c>
      <c r="V1192" s="19">
        <v>0</v>
      </c>
      <c r="W1192" s="19">
        <v>700</v>
      </c>
      <c r="X1192" s="2" t="b">
        <f t="shared" ref="X1192:Y1192" si="1327">ISNUMBER(V1192)</f>
        <v>1</v>
      </c>
      <c r="Y1192" s="2" t="b">
        <f t="shared" si="1327"/>
        <v>1</v>
      </c>
      <c r="Z1192" s="2" t="s">
        <v>89</v>
      </c>
      <c r="AB1192" s="2" t="s">
        <v>125</v>
      </c>
      <c r="AC1192" s="24" t="str">
        <f ca="1">IFERROR(__xludf.DUMMYFUNCTION("SPLIT(AB1192,""_"")"),"Pelagic")</f>
        <v>Pelagic</v>
      </c>
      <c r="AD1192" s="24"/>
      <c r="AE1192" s="24">
        <f>VLOOKUP(J1192,rangearea210527!$B$2:$C$1159,2,TRUE)</f>
        <v>9840640.0960000008</v>
      </c>
      <c r="AF1192" s="26"/>
      <c r="AG1192" s="26">
        <v>350</v>
      </c>
      <c r="AH1192" s="26" t="s">
        <v>2355</v>
      </c>
      <c r="AI1192" s="47" t="s">
        <v>91</v>
      </c>
      <c r="AJ1192" s="1" t="s">
        <v>2350</v>
      </c>
      <c r="AK1192" s="27"/>
      <c r="AL1192" s="26">
        <v>12.8</v>
      </c>
      <c r="AM1192" s="26">
        <v>0</v>
      </c>
      <c r="AN1192" s="26">
        <v>0</v>
      </c>
      <c r="AO1192" s="29">
        <v>0</v>
      </c>
      <c r="AP1192" s="29">
        <v>1</v>
      </c>
      <c r="AQ1192" s="26">
        <v>1</v>
      </c>
      <c r="AR1192" s="30"/>
      <c r="AS1192" s="1">
        <v>1</v>
      </c>
      <c r="AT1192" s="1"/>
      <c r="AU1192" s="1">
        <v>2</v>
      </c>
      <c r="AV1192" s="1">
        <v>1</v>
      </c>
      <c r="AW1192" s="1">
        <v>0</v>
      </c>
      <c r="AX1192" s="1">
        <v>0</v>
      </c>
      <c r="AY1192" s="1">
        <v>1</v>
      </c>
      <c r="BA1192" s="1"/>
      <c r="BB1192" s="1"/>
      <c r="BE1192" s="1">
        <v>1</v>
      </c>
      <c r="BF1192" s="1">
        <v>1</v>
      </c>
      <c r="BG1192" s="1"/>
      <c r="BH1192" s="1"/>
      <c r="BI1192" s="1"/>
      <c r="BJ1192" s="1">
        <v>1</v>
      </c>
      <c r="BK1192" s="1"/>
      <c r="BL1192" s="1"/>
      <c r="BM1192" s="1"/>
      <c r="BN1192" s="1">
        <v>1</v>
      </c>
      <c r="BO1192" s="1">
        <v>1</v>
      </c>
      <c r="BP1192" s="2" t="s">
        <v>2821</v>
      </c>
      <c r="BQ1192" s="1"/>
      <c r="BR1192" s="1"/>
      <c r="BS1192" s="1"/>
      <c r="BT1192" s="1">
        <v>1</v>
      </c>
      <c r="BU1192" s="1"/>
      <c r="BV1192" s="1"/>
      <c r="BW1192" s="1">
        <v>0</v>
      </c>
    </row>
    <row r="1193" spans="1:75" ht="15.75" customHeight="1" x14ac:dyDescent="0.3">
      <c r="A1193" s="2">
        <v>1182</v>
      </c>
      <c r="B1193" s="2">
        <v>1</v>
      </c>
      <c r="C1193" s="2" t="s">
        <v>1392</v>
      </c>
      <c r="D1193" s="1">
        <v>13</v>
      </c>
      <c r="E1193" s="2" t="str">
        <f t="shared" si="1140"/>
        <v>13_Myliobatiformes</v>
      </c>
      <c r="F1193" s="2" t="s">
        <v>2338</v>
      </c>
      <c r="G1193" s="2" t="s">
        <v>2821</v>
      </c>
      <c r="H1193" s="2" t="s">
        <v>2822</v>
      </c>
      <c r="I1193" s="2" t="s">
        <v>2837</v>
      </c>
      <c r="J1193" s="2" t="s">
        <v>2838</v>
      </c>
      <c r="K1193" s="19" t="str">
        <f t="shared" si="1286"/>
        <v>Mobula munkiana</v>
      </c>
      <c r="L1193" s="20">
        <f>VLOOKUP($K1193,GlobSheetPaste!$H$3:$P$1269,2,FALSE)</f>
        <v>60198</v>
      </c>
      <c r="M1193" s="20">
        <f>VLOOKUP($K1193,GlobSheetPaste!$H$3:$P$1269,3,FALSE)</f>
        <v>124450956</v>
      </c>
      <c r="N1193" s="20" t="str">
        <f>VLOOKUP($K1193,GlobSheetPaste!$H$3:$P$1269,4,FALSE)</f>
        <v>published</v>
      </c>
      <c r="O1193" s="20" t="str">
        <f>VLOOKUP($K1193,GlobSheetPaste!$H$3:$P$1269,5,FALSE)</f>
        <v>NT</v>
      </c>
      <c r="P1193" s="20">
        <f>VLOOKUP($K1193,GlobSheetPaste!$H$3:$P$1269,6,FALSE)</f>
        <v>2006</v>
      </c>
      <c r="Q1193" s="20" t="str">
        <f>VLOOKUP($K1193,GlobSheetPaste!$H$3:$P$1269,7,FALSE)</f>
        <v>VU</v>
      </c>
      <c r="R1193" s="20" t="str">
        <f>VLOOKUP($K1193,GlobSheetPaste!$H$3:$P$1269,8,FALSE)</f>
        <v>A2d+3d</v>
      </c>
      <c r="S1193" s="20" t="str">
        <f t="shared" si="1319"/>
        <v>non-genuine change</v>
      </c>
      <c r="T1193" s="20" t="b">
        <f t="shared" si="1141"/>
        <v>0</v>
      </c>
      <c r="U1193" s="20">
        <f>VLOOKUP($K1193,GlobSheetPaste!$H$3:$P$1269,9,FALSE)</f>
        <v>2018</v>
      </c>
      <c r="V1193" s="19">
        <v>0</v>
      </c>
      <c r="W1193" s="19">
        <v>30</v>
      </c>
      <c r="X1193" s="2" t="b">
        <f t="shared" ref="X1193:Y1193" si="1328">ISNUMBER(V1193)</f>
        <v>1</v>
      </c>
      <c r="Y1193" s="2" t="b">
        <f t="shared" si="1328"/>
        <v>1</v>
      </c>
      <c r="Z1193" s="2" t="s">
        <v>89</v>
      </c>
      <c r="AB1193" s="2" t="s">
        <v>125</v>
      </c>
      <c r="AC1193" s="24" t="str">
        <f ca="1">IFERROR(__xludf.DUMMYFUNCTION("SPLIT(AB1193,""_"")"),"Pelagic")</f>
        <v>Pelagic</v>
      </c>
      <c r="AD1193" s="24"/>
      <c r="AE1193" s="24">
        <f>VLOOKUP(J1193,rangearea210527!$B$2:$C$1159,2,TRUE)</f>
        <v>2905541.5079999999</v>
      </c>
      <c r="AF1193" s="26"/>
      <c r="AG1193" s="26">
        <v>110</v>
      </c>
      <c r="AH1193" s="26" t="s">
        <v>2355</v>
      </c>
      <c r="AI1193" s="47" t="s">
        <v>98</v>
      </c>
      <c r="AJ1193" s="1" t="s">
        <v>2345</v>
      </c>
      <c r="AK1193" s="27"/>
      <c r="AL1193" s="26">
        <v>12.8</v>
      </c>
      <c r="AM1193" s="26">
        <v>0</v>
      </c>
      <c r="AN1193" s="26">
        <v>0</v>
      </c>
      <c r="AO1193" s="29">
        <v>0</v>
      </c>
      <c r="AP1193" s="29">
        <v>1</v>
      </c>
      <c r="AQ1193" s="26">
        <v>1</v>
      </c>
      <c r="AR1193" s="30"/>
      <c r="AS1193" s="1">
        <v>0</v>
      </c>
      <c r="AT1193" s="1"/>
      <c r="AU1193" s="1"/>
      <c r="AV1193" s="1"/>
      <c r="AW1193" s="1">
        <v>0</v>
      </c>
      <c r="AX1193" s="1">
        <v>0</v>
      </c>
      <c r="AY1193" s="1">
        <v>1</v>
      </c>
      <c r="BB1193" s="1"/>
      <c r="BE1193" s="1">
        <v>1</v>
      </c>
      <c r="BF1193" s="1">
        <v>1</v>
      </c>
      <c r="BJ1193" s="1">
        <v>1</v>
      </c>
      <c r="BN1193" s="1">
        <v>1</v>
      </c>
      <c r="BO1193" s="1">
        <v>1</v>
      </c>
      <c r="BP1193" s="2" t="s">
        <v>2821</v>
      </c>
      <c r="BW1193" s="1">
        <v>0</v>
      </c>
    </row>
    <row r="1194" spans="1:75" ht="15.75" customHeight="1" x14ac:dyDescent="0.3">
      <c r="A1194" s="2">
        <v>1183</v>
      </c>
      <c r="B1194" s="2">
        <v>1</v>
      </c>
      <c r="C1194" s="2" t="s">
        <v>1392</v>
      </c>
      <c r="D1194" s="1">
        <v>13</v>
      </c>
      <c r="E1194" s="2" t="str">
        <f t="shared" si="1140"/>
        <v>13_Myliobatiformes</v>
      </c>
      <c r="F1194" s="2" t="s">
        <v>2338</v>
      </c>
      <c r="G1194" s="2" t="s">
        <v>2821</v>
      </c>
      <c r="H1194" s="2" t="s">
        <v>2822</v>
      </c>
      <c r="I1194" s="2" t="s">
        <v>2839</v>
      </c>
      <c r="J1194" s="2" t="s">
        <v>2840</v>
      </c>
      <c r="K1194" s="19" t="str">
        <f t="shared" si="1286"/>
        <v>Mobula tarapacana</v>
      </c>
      <c r="L1194" s="20">
        <f>VLOOKUP($K1194,GlobSheetPaste!$H$3:$P$1269,2,FALSE)</f>
        <v>60199</v>
      </c>
      <c r="M1194" s="20">
        <f>VLOOKUP($K1194,GlobSheetPaste!$H$3:$P$1269,3,FALSE)</f>
        <v>124451161</v>
      </c>
      <c r="N1194" s="20" t="str">
        <f>VLOOKUP($K1194,GlobSheetPaste!$H$3:$P$1269,4,FALSE)</f>
        <v>published</v>
      </c>
      <c r="O1194" s="20" t="str">
        <f>VLOOKUP($K1194,GlobSheetPaste!$H$3:$P$1269,5,FALSE)</f>
        <v>VU</v>
      </c>
      <c r="P1194" s="20">
        <f>VLOOKUP($K1194,GlobSheetPaste!$H$3:$P$1269,6,FALSE)</f>
        <v>2016</v>
      </c>
      <c r="Q1194" s="20" t="str">
        <f>VLOOKUP($K1194,GlobSheetPaste!$H$3:$P$1269,7,FALSE)</f>
        <v>EN</v>
      </c>
      <c r="R1194" s="20" t="str">
        <f>VLOOKUP($K1194,GlobSheetPaste!$H$3:$P$1269,8,FALSE)</f>
        <v>A2bd+3d</v>
      </c>
      <c r="S1194" s="20" t="str">
        <f t="shared" si="1319"/>
        <v>non-genuine change</v>
      </c>
      <c r="T1194" s="20" t="b">
        <f t="shared" si="1141"/>
        <v>0</v>
      </c>
      <c r="U1194" s="20">
        <f>VLOOKUP($K1194,GlobSheetPaste!$H$3:$P$1269,9,FALSE)</f>
        <v>2018</v>
      </c>
      <c r="V1194" s="19">
        <v>0</v>
      </c>
      <c r="W1194" s="19">
        <v>1896</v>
      </c>
      <c r="X1194" s="2" t="b">
        <f t="shared" ref="X1194:Y1194" si="1329">ISNUMBER(V1194)</f>
        <v>1</v>
      </c>
      <c r="Y1194" s="2" t="b">
        <f t="shared" si="1329"/>
        <v>1</v>
      </c>
      <c r="Z1194" s="2" t="s">
        <v>89</v>
      </c>
      <c r="AB1194" s="2" t="s">
        <v>125</v>
      </c>
      <c r="AC1194" s="24" t="str">
        <f ca="1">IFERROR(__xludf.DUMMYFUNCTION("SPLIT(AB1194,""_"")"),"Pelagic")</f>
        <v>Pelagic</v>
      </c>
      <c r="AD1194" s="24"/>
      <c r="AE1194" s="24">
        <f>VLOOKUP(J1194,rangearea210527!$B$2:$C$1159,2,TRUE)</f>
        <v>11323161.58</v>
      </c>
      <c r="AF1194" s="25"/>
      <c r="AG1194" s="25">
        <v>370</v>
      </c>
      <c r="AH1194" s="26" t="s">
        <v>2355</v>
      </c>
      <c r="AI1194" s="47" t="s">
        <v>91</v>
      </c>
      <c r="AJ1194" s="1" t="s">
        <v>2350</v>
      </c>
      <c r="AK1194" s="28"/>
      <c r="AL1194" s="25">
        <v>12.8</v>
      </c>
      <c r="AM1194" s="26">
        <v>0</v>
      </c>
      <c r="AN1194" s="26">
        <v>0</v>
      </c>
      <c r="AO1194" s="29">
        <v>1</v>
      </c>
      <c r="AP1194" s="29">
        <v>1</v>
      </c>
      <c r="AQ1194" s="26">
        <v>1</v>
      </c>
      <c r="AR1194" s="30"/>
      <c r="AS1194" s="1">
        <v>1</v>
      </c>
      <c r="AT1194" s="1"/>
      <c r="AU1194" s="1">
        <v>2</v>
      </c>
      <c r="AV1194" s="1">
        <v>1</v>
      </c>
      <c r="AW1194" s="1">
        <v>0</v>
      </c>
      <c r="AX1194" s="1">
        <v>0</v>
      </c>
      <c r="AY1194" s="1">
        <v>1</v>
      </c>
      <c r="BA1194" s="1"/>
      <c r="BB1194" s="1"/>
      <c r="BE1194" s="1">
        <v>1</v>
      </c>
      <c r="BF1194" s="1">
        <v>1</v>
      </c>
      <c r="BG1194" s="1"/>
      <c r="BH1194" s="1"/>
      <c r="BI1194" s="1"/>
      <c r="BJ1194" s="1">
        <v>1</v>
      </c>
      <c r="BK1194" s="1"/>
      <c r="BL1194" s="1"/>
      <c r="BM1194" s="1"/>
      <c r="BN1194" s="1">
        <v>1</v>
      </c>
      <c r="BO1194" s="1">
        <v>1</v>
      </c>
      <c r="BP1194" s="2" t="s">
        <v>2821</v>
      </c>
      <c r="BQ1194" s="1"/>
      <c r="BR1194" s="1"/>
      <c r="BS1194" s="1"/>
      <c r="BT1194" s="1">
        <v>1</v>
      </c>
      <c r="BU1194" s="1"/>
      <c r="BV1194" s="1"/>
      <c r="BW1194" s="1">
        <v>0</v>
      </c>
    </row>
    <row r="1195" spans="1:75" ht="15.75" customHeight="1" x14ac:dyDescent="0.3">
      <c r="A1195" s="2">
        <v>1184</v>
      </c>
      <c r="B1195" s="2">
        <v>1</v>
      </c>
      <c r="C1195" s="2" t="s">
        <v>1392</v>
      </c>
      <c r="D1195" s="1">
        <v>13</v>
      </c>
      <c r="E1195" s="2" t="str">
        <f t="shared" si="1140"/>
        <v>13_Myliobatiformes</v>
      </c>
      <c r="F1195" s="2" t="s">
        <v>2338</v>
      </c>
      <c r="G1195" s="2" t="s">
        <v>2821</v>
      </c>
      <c r="H1195" s="2" t="s">
        <v>2822</v>
      </c>
      <c r="I1195" s="2" t="s">
        <v>2841</v>
      </c>
      <c r="J1195" s="2" t="s">
        <v>2842</v>
      </c>
      <c r="K1195" s="19" t="str">
        <f t="shared" si="1286"/>
        <v>Mobula thurstoni</v>
      </c>
      <c r="L1195" s="20">
        <f>VLOOKUP($K1195,GlobSheetPaste!$H$3:$P$1269,2,FALSE)</f>
        <v>60200</v>
      </c>
      <c r="M1195" s="20">
        <f>VLOOKUP($K1195,GlobSheetPaste!$H$3:$P$1269,3,FALSE)</f>
        <v>124451622</v>
      </c>
      <c r="N1195" s="20" t="str">
        <f>VLOOKUP($K1195,GlobSheetPaste!$H$3:$P$1269,4,FALSE)</f>
        <v>published</v>
      </c>
      <c r="O1195" s="20" t="str">
        <f>VLOOKUP($K1195,GlobSheetPaste!$H$3:$P$1269,5,FALSE)</f>
        <v>NT</v>
      </c>
      <c r="P1195" s="20">
        <f>VLOOKUP($K1195,GlobSheetPaste!$H$3:$P$1269,6,FALSE)</f>
        <v>2006</v>
      </c>
      <c r="Q1195" s="20" t="str">
        <f>VLOOKUP($K1195,GlobSheetPaste!$H$3:$P$1269,7,FALSE)</f>
        <v>EN</v>
      </c>
      <c r="R1195" s="20" t="str">
        <f>VLOOKUP($K1195,GlobSheetPaste!$H$3:$P$1269,8,FALSE)</f>
        <v>A2bd+3d</v>
      </c>
      <c r="S1195" s="20" t="str">
        <f t="shared" si="1319"/>
        <v>non-genuine change</v>
      </c>
      <c r="T1195" s="20" t="b">
        <f t="shared" si="1141"/>
        <v>0</v>
      </c>
      <c r="U1195" s="20">
        <f>VLOOKUP($K1195,GlobSheetPaste!$H$3:$P$1269,9,FALSE)</f>
        <v>2018</v>
      </c>
      <c r="V1195" s="19">
        <v>0</v>
      </c>
      <c r="W1195" s="19">
        <v>100</v>
      </c>
      <c r="X1195" s="2" t="b">
        <f t="shared" ref="X1195:Y1195" si="1330">ISNUMBER(V1195)</f>
        <v>1</v>
      </c>
      <c r="Y1195" s="2" t="b">
        <f t="shared" si="1330"/>
        <v>1</v>
      </c>
      <c r="Z1195" s="2" t="s">
        <v>89</v>
      </c>
      <c r="AB1195" s="2" t="s">
        <v>125</v>
      </c>
      <c r="AC1195" s="24" t="str">
        <f ca="1">IFERROR(__xludf.DUMMYFUNCTION("SPLIT(AB1195,""_"")"),"Pelagic")</f>
        <v>Pelagic</v>
      </c>
      <c r="AD1195" s="24"/>
      <c r="AE1195" s="24">
        <f>VLOOKUP(J1195,rangearea210527!$B$2:$C$1159,2,TRUE)</f>
        <v>18224778.710000001</v>
      </c>
      <c r="AF1195" s="25"/>
      <c r="AG1195" s="25">
        <v>220</v>
      </c>
      <c r="AH1195" s="26" t="s">
        <v>2355</v>
      </c>
      <c r="AI1195" s="47" t="s">
        <v>91</v>
      </c>
      <c r="AJ1195" s="1" t="s">
        <v>2350</v>
      </c>
      <c r="AK1195" s="28"/>
      <c r="AL1195" s="25">
        <v>12.8</v>
      </c>
      <c r="AM1195" s="26">
        <v>0</v>
      </c>
      <c r="AN1195" s="26">
        <v>0</v>
      </c>
      <c r="AO1195" s="29">
        <v>1</v>
      </c>
      <c r="AP1195" s="29">
        <v>1</v>
      </c>
      <c r="AQ1195" s="26">
        <v>1</v>
      </c>
      <c r="AR1195" s="30"/>
      <c r="AS1195" s="1">
        <v>1</v>
      </c>
      <c r="AT1195" s="1"/>
      <c r="AU1195" s="1">
        <v>2</v>
      </c>
      <c r="AV1195" s="1">
        <v>1</v>
      </c>
      <c r="AW1195" s="1">
        <v>0</v>
      </c>
      <c r="AX1195" s="1">
        <v>0</v>
      </c>
      <c r="AY1195" s="1">
        <v>1</v>
      </c>
      <c r="BA1195" s="1"/>
      <c r="BB1195" s="1"/>
      <c r="BE1195" s="1">
        <v>1</v>
      </c>
      <c r="BF1195" s="1">
        <v>1</v>
      </c>
      <c r="BG1195" s="1"/>
      <c r="BH1195" s="1"/>
      <c r="BI1195" s="1"/>
      <c r="BJ1195" s="1">
        <v>1</v>
      </c>
      <c r="BN1195" s="1">
        <v>1</v>
      </c>
      <c r="BO1195" s="1">
        <v>1</v>
      </c>
      <c r="BP1195" s="2" t="s">
        <v>2821</v>
      </c>
      <c r="BQ1195" s="1"/>
      <c r="BR1195" s="1"/>
      <c r="BS1195" s="1"/>
      <c r="BT1195" s="1">
        <v>1</v>
      </c>
      <c r="BW1195" s="1">
        <v>0</v>
      </c>
    </row>
    <row r="1196" spans="1:75" ht="15.75" customHeight="1" x14ac:dyDescent="0.3">
      <c r="A1196" s="2">
        <v>1185</v>
      </c>
      <c r="B1196" s="2">
        <v>1</v>
      </c>
      <c r="C1196" s="2" t="s">
        <v>2843</v>
      </c>
      <c r="D1196" s="1">
        <v>14</v>
      </c>
      <c r="E1196" s="2" t="str">
        <f t="shared" si="1140"/>
        <v>14_Chimaeriformes</v>
      </c>
      <c r="F1196" s="2" t="s">
        <v>2844</v>
      </c>
      <c r="G1196" s="2" t="s">
        <v>2845</v>
      </c>
      <c r="H1196" s="2" t="s">
        <v>2846</v>
      </c>
      <c r="I1196" s="2" t="s">
        <v>2847</v>
      </c>
      <c r="J1196" s="2" t="s">
        <v>2848</v>
      </c>
      <c r="K1196" s="19" t="str">
        <f t="shared" si="1286"/>
        <v>Callorhinchus callorynchus</v>
      </c>
      <c r="L1196" s="20">
        <f>VLOOKUP($K1196,GlobSheetPaste!$H$3:$P$1269,2,FALSE)</f>
        <v>63107</v>
      </c>
      <c r="M1196" s="20">
        <f>VLOOKUP($K1196,GlobSheetPaste!$H$3:$P$1269,3,FALSE)</f>
        <v>3117894</v>
      </c>
      <c r="N1196" s="20" t="str">
        <f>VLOOKUP($K1196,GlobSheetPaste!$H$3:$P$1269,4,FALSE)</f>
        <v>published</v>
      </c>
      <c r="O1196" s="20" t="str">
        <f>VLOOKUP($K1196,GlobSheetPaste!$H$3:$P$1269,5,FALSE)</f>
        <v>LC</v>
      </c>
      <c r="P1196" s="20">
        <f>VLOOKUP($K1196,GlobSheetPaste!$H$3:$P$1269,6,FALSE)</f>
        <v>2006</v>
      </c>
      <c r="Q1196" s="20" t="str">
        <f>VLOOKUP($K1196,GlobSheetPaste!$H$3:$P$1269,7,FALSE)</f>
        <v>VU</v>
      </c>
      <c r="R1196" s="20" t="str">
        <f>VLOOKUP($K1196,GlobSheetPaste!$H$3:$P$1269,8,FALSE)</f>
        <v>A2d</v>
      </c>
      <c r="S1196" s="20" t="str">
        <f t="shared" si="1319"/>
        <v>non-genuine change</v>
      </c>
      <c r="T1196" s="20" t="b">
        <f t="shared" si="1141"/>
        <v>0</v>
      </c>
      <c r="U1196" s="22">
        <f>VLOOKUP($K1196,GlobSheetPaste!$H$3:$P$1269,9,FALSE)</f>
        <v>43862</v>
      </c>
      <c r="V1196" s="19">
        <v>0</v>
      </c>
      <c r="W1196" s="19">
        <v>481</v>
      </c>
      <c r="X1196" s="2" t="b">
        <f t="shared" ref="X1196:Y1196" si="1331">ISNUMBER(V1196)</f>
        <v>1</v>
      </c>
      <c r="Y1196" s="2" t="b">
        <f t="shared" si="1331"/>
        <v>1</v>
      </c>
      <c r="Z1196" s="2" t="s">
        <v>89</v>
      </c>
      <c r="AB1196" s="2" t="s">
        <v>83</v>
      </c>
      <c r="AC1196" s="24" t="str">
        <f ca="1">IFERROR(__xludf.DUMMYFUNCTION("SPLIT(AB1196,""_"")"),"Coastal")</f>
        <v>Coastal</v>
      </c>
      <c r="AD1196" s="24"/>
      <c r="AE1196" s="24">
        <f>VLOOKUP(J1196,rangearea210527!$B$2:$C$1159,2,TRUE)</f>
        <v>1399645.5930000001</v>
      </c>
      <c r="AF1196" s="26"/>
      <c r="AG1196" s="26">
        <v>102</v>
      </c>
      <c r="AH1196" s="26" t="s">
        <v>84</v>
      </c>
      <c r="AI1196" s="26" t="s">
        <v>91</v>
      </c>
      <c r="AJ1196" s="27" t="s">
        <v>2849</v>
      </c>
      <c r="AK1196" s="27"/>
      <c r="AL1196" s="26">
        <v>17.5</v>
      </c>
      <c r="AM1196" s="26">
        <v>0</v>
      </c>
      <c r="AN1196" s="26">
        <v>1</v>
      </c>
      <c r="AO1196" s="29">
        <v>0</v>
      </c>
      <c r="AP1196" s="29"/>
      <c r="AQ1196" s="30"/>
      <c r="AR1196" s="30"/>
      <c r="AS1196" s="1">
        <v>0</v>
      </c>
      <c r="AT1196" s="1"/>
      <c r="AU1196" s="1">
        <v>2</v>
      </c>
      <c r="AV1196" s="1"/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B1196" s="1">
        <v>1</v>
      </c>
      <c r="BJ1196" s="1">
        <v>1</v>
      </c>
      <c r="BK1196" s="1">
        <v>1</v>
      </c>
      <c r="BL1196" s="1"/>
      <c r="BM1196" s="1"/>
      <c r="BN1196" s="1"/>
      <c r="BO1196" s="1"/>
      <c r="BP1196" s="1"/>
      <c r="BQ1196" s="1"/>
      <c r="BR1196" s="1"/>
      <c r="BS1196" s="1">
        <v>1</v>
      </c>
      <c r="BT1196" s="1"/>
      <c r="BU1196" s="1"/>
      <c r="BV1196" s="1"/>
      <c r="BW1196" s="1">
        <v>0</v>
      </c>
    </row>
    <row r="1197" spans="1:75" ht="15.75" customHeight="1" x14ac:dyDescent="0.3">
      <c r="A1197" s="2">
        <v>1186</v>
      </c>
      <c r="B1197" s="2">
        <v>1</v>
      </c>
      <c r="C1197" s="2" t="s">
        <v>2843</v>
      </c>
      <c r="D1197" s="1">
        <v>14</v>
      </c>
      <c r="E1197" s="2" t="str">
        <f t="shared" si="1140"/>
        <v>14_Chimaeriformes</v>
      </c>
      <c r="F1197" s="2" t="s">
        <v>2844</v>
      </c>
      <c r="G1197" s="2" t="s">
        <v>2845</v>
      </c>
      <c r="H1197" s="2" t="s">
        <v>2846</v>
      </c>
      <c r="I1197" s="2" t="s">
        <v>1116</v>
      </c>
      <c r="J1197" s="2" t="s">
        <v>2850</v>
      </c>
      <c r="K1197" s="19" t="str">
        <f t="shared" si="1286"/>
        <v>Callorhinchus capensis</v>
      </c>
      <c r="L1197" s="20">
        <f>VLOOKUP($K1197,GlobSheetPaste!$H$3:$P$1269,2,FALSE)</f>
        <v>60138</v>
      </c>
      <c r="M1197" s="20">
        <f>VLOOKUP($K1197,GlobSheetPaste!$H$3:$P$1269,3,FALSE)</f>
        <v>184670902</v>
      </c>
      <c r="N1197" s="20" t="str">
        <f>VLOOKUP($K1197,GlobSheetPaste!$H$3:$P$1269,4,FALSE)</f>
        <v>published</v>
      </c>
      <c r="O1197" s="20" t="str">
        <f>VLOOKUP($K1197,GlobSheetPaste!$H$3:$P$1269,5,FALSE)</f>
        <v>LC</v>
      </c>
      <c r="P1197" s="20">
        <f>VLOOKUP($K1197,GlobSheetPaste!$H$3:$P$1269,6,FALSE)</f>
        <v>2006</v>
      </c>
      <c r="Q1197" s="20" t="str">
        <f>VLOOKUP($K1197,GlobSheetPaste!$H$3:$P$1269,7,FALSE)</f>
        <v>LC</v>
      </c>
      <c r="R1197" s="20" t="str">
        <f>VLOOKUP($K1197,GlobSheetPaste!$H$3:$P$1269,8,FALSE)</f>
        <v>NA</v>
      </c>
      <c r="S1197" s="20" t="str">
        <f t="shared" si="1319"/>
        <v>NoChange</v>
      </c>
      <c r="T1197" s="20" t="b">
        <f t="shared" si="1141"/>
        <v>0</v>
      </c>
      <c r="U1197" s="22">
        <f>VLOOKUP($K1197,GlobSheetPaste!$H$3:$P$1269,9,FALSE)</f>
        <v>43891</v>
      </c>
      <c r="V1197" s="19">
        <v>0</v>
      </c>
      <c r="W1197" s="19">
        <v>600</v>
      </c>
      <c r="X1197" s="2" t="b">
        <f t="shared" ref="X1197:Y1197" si="1332">ISNUMBER(V1197)</f>
        <v>1</v>
      </c>
      <c r="Y1197" s="2" t="b">
        <f t="shared" si="1332"/>
        <v>1</v>
      </c>
      <c r="Z1197" s="2" t="s">
        <v>89</v>
      </c>
      <c r="AB1197" s="2" t="s">
        <v>83</v>
      </c>
      <c r="AC1197" s="24" t="str">
        <f ca="1">IFERROR(__xludf.DUMMYFUNCTION("SPLIT(AB1197,""_"")"),"Coastal")</f>
        <v>Coastal</v>
      </c>
      <c r="AD1197" s="24"/>
      <c r="AE1197" s="24">
        <f>VLOOKUP(J1197,rangearea210527!$B$2:$C$1159,2,TRUE)</f>
        <v>260621.769</v>
      </c>
      <c r="AF1197" s="26"/>
      <c r="AG1197" s="26">
        <v>120</v>
      </c>
      <c r="AH1197" s="26" t="s">
        <v>84</v>
      </c>
      <c r="AI1197" s="26" t="s">
        <v>91</v>
      </c>
      <c r="AJ1197" s="27" t="s">
        <v>2849</v>
      </c>
      <c r="AK1197" s="27"/>
      <c r="AL1197" s="26">
        <v>7.3</v>
      </c>
      <c r="AM1197" s="26">
        <v>0</v>
      </c>
      <c r="AN1197" s="26">
        <v>1</v>
      </c>
      <c r="AO1197" s="29">
        <v>0</v>
      </c>
      <c r="AP1197" s="30"/>
      <c r="AQ1197" s="30"/>
      <c r="AR1197" s="30"/>
      <c r="AS1197" s="1">
        <v>0</v>
      </c>
      <c r="AT1197" s="1"/>
      <c r="AU1197" s="1"/>
      <c r="AV1197" s="1"/>
      <c r="AW1197" s="1">
        <v>1</v>
      </c>
      <c r="AX1197" s="1">
        <v>1</v>
      </c>
      <c r="AY1197" s="1">
        <v>1</v>
      </c>
      <c r="BA1197" s="1">
        <v>1</v>
      </c>
      <c r="BJ1197" s="1">
        <v>1</v>
      </c>
      <c r="BK1197" s="1">
        <v>1</v>
      </c>
      <c r="BL1197" s="1"/>
      <c r="BM1197" s="1"/>
      <c r="BN1197" s="1"/>
      <c r="BO1197" s="1"/>
      <c r="BP1197" s="1"/>
      <c r="BQ1197" s="1"/>
      <c r="BR1197" s="1"/>
      <c r="BS1197" s="1"/>
      <c r="BT1197" s="1">
        <v>1</v>
      </c>
      <c r="BU1197" s="1"/>
      <c r="BV1197" s="1"/>
      <c r="BW1197" s="1">
        <v>0</v>
      </c>
    </row>
    <row r="1198" spans="1:75" ht="15.75" customHeight="1" x14ac:dyDescent="0.3">
      <c r="A1198" s="2">
        <v>1187</v>
      </c>
      <c r="B1198" s="2">
        <v>1</v>
      </c>
      <c r="C1198" s="2" t="s">
        <v>2843</v>
      </c>
      <c r="D1198" s="1">
        <v>14</v>
      </c>
      <c r="E1198" s="2" t="str">
        <f t="shared" si="1140"/>
        <v>14_Chimaeriformes</v>
      </c>
      <c r="F1198" s="2" t="s">
        <v>2844</v>
      </c>
      <c r="G1198" s="2" t="s">
        <v>2845</v>
      </c>
      <c r="H1198" s="2" t="s">
        <v>2846</v>
      </c>
      <c r="I1198" s="2" t="s">
        <v>2851</v>
      </c>
      <c r="J1198" s="2" t="s">
        <v>2852</v>
      </c>
      <c r="K1198" s="19" t="str">
        <f t="shared" si="1286"/>
        <v>Callorhinchus milii</v>
      </c>
      <c r="L1198" s="20">
        <f>VLOOKUP($K1198,GlobSheetPaste!$H$3:$P$1269,2,FALSE)</f>
        <v>41743</v>
      </c>
      <c r="M1198" s="20">
        <f>VLOOKUP($K1198,GlobSheetPaste!$H$3:$P$1269,3,FALSE)</f>
        <v>68610951</v>
      </c>
      <c r="N1198" s="20" t="str">
        <f>VLOOKUP($K1198,GlobSheetPaste!$H$3:$P$1269,4,FALSE)</f>
        <v>published</v>
      </c>
      <c r="O1198" s="20" t="str">
        <f>VLOOKUP($K1198,GlobSheetPaste!$H$3:$P$1269,5,FALSE)</f>
        <v>LC</v>
      </c>
      <c r="P1198" s="20">
        <f>VLOOKUP($K1198,GlobSheetPaste!$H$3:$P$1269,6,FALSE)</f>
        <v>2003</v>
      </c>
      <c r="Q1198" s="20" t="str">
        <f>VLOOKUP($K1198,GlobSheetPaste!$H$3:$P$1269,7,FALSE)</f>
        <v>LC</v>
      </c>
      <c r="R1198" s="20" t="str">
        <f>VLOOKUP($K1198,GlobSheetPaste!$H$3:$P$1269,8,FALSE)</f>
        <v>NA</v>
      </c>
      <c r="S1198" s="20" t="str">
        <f t="shared" si="1319"/>
        <v>NoChange</v>
      </c>
      <c r="T1198" s="20" t="b">
        <f t="shared" si="1141"/>
        <v>0</v>
      </c>
      <c r="U1198" s="20">
        <f>VLOOKUP($K1198,GlobSheetPaste!$H$3:$P$1269,9,FALSE)</f>
        <v>2015</v>
      </c>
      <c r="V1198" s="19">
        <v>0</v>
      </c>
      <c r="W1198" s="19">
        <v>227</v>
      </c>
      <c r="X1198" s="2" t="b">
        <f t="shared" ref="X1198:Y1198" si="1333">ISNUMBER(V1198)</f>
        <v>1</v>
      </c>
      <c r="Y1198" s="2" t="b">
        <f t="shared" si="1333"/>
        <v>1</v>
      </c>
      <c r="Z1198" s="2" t="s">
        <v>89</v>
      </c>
      <c r="AB1198" s="2" t="s">
        <v>83</v>
      </c>
      <c r="AC1198" s="24" t="str">
        <f ca="1">IFERROR(__xludf.DUMMYFUNCTION("SPLIT(AB1198,""_"")"),"Coastal")</f>
        <v>Coastal</v>
      </c>
      <c r="AD1198" s="24"/>
      <c r="AE1198" s="24">
        <f>VLOOKUP(J1198,rangearea210527!$B$2:$C$1159,2,TRUE)</f>
        <v>616415.94519999996</v>
      </c>
      <c r="AF1198" s="26"/>
      <c r="AG1198" s="26">
        <v>125</v>
      </c>
      <c r="AH1198" s="26" t="s">
        <v>2853</v>
      </c>
      <c r="AI1198" s="26" t="s">
        <v>91</v>
      </c>
      <c r="AJ1198" s="27" t="s">
        <v>2849</v>
      </c>
      <c r="AK1198" s="27"/>
      <c r="AL1198" s="26"/>
      <c r="AM1198" s="26">
        <v>0</v>
      </c>
      <c r="AN1198" s="26">
        <v>1</v>
      </c>
      <c r="AO1198" s="29">
        <v>0</v>
      </c>
      <c r="AP1198" s="30"/>
      <c r="AQ1198" s="30"/>
      <c r="AR1198" s="30"/>
      <c r="AS1198" s="1">
        <v>0</v>
      </c>
      <c r="AT1198" s="1"/>
      <c r="AU1198" s="1"/>
      <c r="AV1198" s="1"/>
      <c r="AW1198" s="1">
        <v>1</v>
      </c>
      <c r="AX1198" s="1">
        <v>1</v>
      </c>
      <c r="AY1198" s="1">
        <v>1</v>
      </c>
      <c r="BA1198" s="1">
        <v>1</v>
      </c>
      <c r="BJ1198" s="1">
        <v>1</v>
      </c>
      <c r="BK1198" s="1">
        <v>1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>
        <v>0</v>
      </c>
    </row>
    <row r="1199" spans="1:75" ht="15.75" customHeight="1" x14ac:dyDescent="0.3">
      <c r="A1199" s="2">
        <v>1188</v>
      </c>
      <c r="B1199" s="2">
        <v>1</v>
      </c>
      <c r="C1199" s="2" t="s">
        <v>2843</v>
      </c>
      <c r="D1199" s="1">
        <v>14</v>
      </c>
      <c r="E1199" s="2" t="str">
        <f t="shared" si="1140"/>
        <v>14_Chimaeriformes</v>
      </c>
      <c r="F1199" s="2" t="s">
        <v>2844</v>
      </c>
      <c r="G1199" s="2" t="s">
        <v>2854</v>
      </c>
      <c r="H1199" s="2" t="s">
        <v>2855</v>
      </c>
      <c r="I1199" s="2" t="s">
        <v>2856</v>
      </c>
      <c r="J1199" s="2" t="s">
        <v>2857</v>
      </c>
      <c r="K1199" s="19" t="str">
        <f t="shared" si="1286"/>
        <v>Chimaera argiloba</v>
      </c>
      <c r="L1199" s="20">
        <f>VLOOKUP($K1199,GlobSheetPaste!$H$3:$P$1269,2,FALSE)</f>
        <v>195427</v>
      </c>
      <c r="M1199" s="20">
        <f>VLOOKUP($K1199,GlobSheetPaste!$H$3:$P$1269,3,FALSE)</f>
        <v>68616928</v>
      </c>
      <c r="N1199" s="20" t="str">
        <f>VLOOKUP($K1199,GlobSheetPaste!$H$3:$P$1269,4,FALSE)</f>
        <v>published</v>
      </c>
      <c r="O1199" s="20" t="str">
        <f>VLOOKUP($K1199,GlobSheetPaste!$H$3:$P$1269,5,FALSE)</f>
        <v>LC</v>
      </c>
      <c r="P1199" s="20">
        <f>VLOOKUP($K1199,GlobSheetPaste!$H$3:$P$1269,6,FALSE)</f>
        <v>2010</v>
      </c>
      <c r="Q1199" s="20" t="str">
        <f>VLOOKUP($K1199,GlobSheetPaste!$H$3:$P$1269,7,FALSE)</f>
        <v>LC</v>
      </c>
      <c r="R1199" s="20" t="str">
        <f>VLOOKUP($K1199,GlobSheetPaste!$H$3:$P$1269,8,FALSE)</f>
        <v>NA</v>
      </c>
      <c r="S1199" s="20" t="str">
        <f t="shared" si="1319"/>
        <v>NoChange</v>
      </c>
      <c r="T1199" s="20" t="b">
        <f t="shared" si="1141"/>
        <v>0</v>
      </c>
      <c r="U1199" s="20">
        <f>VLOOKUP($K1199,GlobSheetPaste!$H$3:$P$1269,9,FALSE)</f>
        <v>2015</v>
      </c>
      <c r="V1199" s="19">
        <v>370</v>
      </c>
      <c r="W1199" s="19">
        <v>520</v>
      </c>
      <c r="X1199" s="2" t="b">
        <f t="shared" ref="X1199:Y1199" si="1334">ISNUMBER(V1199)</f>
        <v>1</v>
      </c>
      <c r="Y1199" s="2" t="b">
        <f t="shared" si="1334"/>
        <v>1</v>
      </c>
      <c r="Z1199" s="2" t="s">
        <v>89</v>
      </c>
      <c r="AB1199" s="2" t="s">
        <v>178</v>
      </c>
      <c r="AC1199" s="24" t="str">
        <f ca="1">IFERROR(__xludf.DUMMYFUNCTION("SPLIT(AB1199,""_"")"),"Deepwater")</f>
        <v>Deepwater</v>
      </c>
      <c r="AD1199" s="24"/>
      <c r="AE1199" s="24">
        <f>VLOOKUP(J1199,rangearea210527!$B$2:$C$1159,2,TRUE)</f>
        <v>14748.274820000001</v>
      </c>
      <c r="AF1199" s="26" t="s">
        <v>118</v>
      </c>
      <c r="AG1199" s="26">
        <v>91.2</v>
      </c>
      <c r="AH1199" s="26" t="s">
        <v>84</v>
      </c>
      <c r="AI1199" s="26" t="s">
        <v>98</v>
      </c>
      <c r="AJ1199" s="27" t="s">
        <v>2858</v>
      </c>
      <c r="AK1199" s="27"/>
      <c r="AL1199" s="26"/>
      <c r="AM1199" s="26">
        <v>0</v>
      </c>
      <c r="AN1199" s="26">
        <v>1</v>
      </c>
      <c r="AO1199" s="29">
        <v>0</v>
      </c>
      <c r="AP1199" s="30"/>
      <c r="AQ1199" s="30"/>
      <c r="AR1199" s="30"/>
      <c r="AS1199" s="1">
        <v>1</v>
      </c>
      <c r="AT1199" s="1"/>
      <c r="AU1199" s="1"/>
      <c r="AV1199" s="1"/>
      <c r="AW1199" s="1">
        <v>0</v>
      </c>
      <c r="AX1199" s="1">
        <v>0</v>
      </c>
      <c r="AY1199" s="1">
        <v>1</v>
      </c>
      <c r="BC1199" s="1">
        <v>1</v>
      </c>
      <c r="BH1199" s="1">
        <v>1</v>
      </c>
      <c r="BJ1199" s="1">
        <v>1</v>
      </c>
      <c r="BK1199" s="1"/>
      <c r="BL1199" s="1">
        <v>1</v>
      </c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>
        <v>0</v>
      </c>
    </row>
    <row r="1200" spans="1:75" ht="15.75" customHeight="1" x14ac:dyDescent="0.3">
      <c r="A1200" s="2">
        <v>1189</v>
      </c>
      <c r="B1200" s="2">
        <v>1</v>
      </c>
      <c r="C1200" s="2" t="s">
        <v>2843</v>
      </c>
      <c r="D1200" s="1">
        <v>14</v>
      </c>
      <c r="E1200" s="2" t="str">
        <f t="shared" si="1140"/>
        <v>14_Chimaeriformes</v>
      </c>
      <c r="F1200" s="2" t="s">
        <v>2844</v>
      </c>
      <c r="G1200" s="2" t="s">
        <v>2854</v>
      </c>
      <c r="H1200" s="2" t="s">
        <v>2855</v>
      </c>
      <c r="I1200" s="2" t="s">
        <v>2859</v>
      </c>
      <c r="J1200" s="2" t="s">
        <v>2860</v>
      </c>
      <c r="K1200" s="19" t="str">
        <f t="shared" si="1286"/>
        <v>Chimaera bahamaensis</v>
      </c>
      <c r="L1200" s="20">
        <f>VLOOKUP($K1200,GlobSheetPaste!$H$3:$P$1269,2,FALSE)</f>
        <v>195428</v>
      </c>
      <c r="M1200" s="20">
        <f>VLOOKUP($K1200,GlobSheetPaste!$H$3:$P$1269,3,FALSE)</f>
        <v>124541015</v>
      </c>
      <c r="N1200" s="20" t="str">
        <f>VLOOKUP($K1200,GlobSheetPaste!$H$3:$P$1269,4,FALSE)</f>
        <v>published</v>
      </c>
      <c r="O1200" s="20" t="str">
        <f>VLOOKUP($K1200,GlobSheetPaste!$H$3:$P$1269,5,FALSE)</f>
        <v>DD</v>
      </c>
      <c r="P1200" s="20">
        <f>VLOOKUP($K1200,GlobSheetPaste!$H$3:$P$1269,6,FALSE)</f>
        <v>2010</v>
      </c>
      <c r="Q1200" s="20" t="str">
        <f>VLOOKUP($K1200,GlobSheetPaste!$H$3:$P$1269,7,FALSE)</f>
        <v>LC</v>
      </c>
      <c r="R1200" s="20" t="str">
        <f>VLOOKUP($K1200,GlobSheetPaste!$H$3:$P$1269,8,FALSE)</f>
        <v>NA</v>
      </c>
      <c r="S1200" s="20" t="str">
        <f t="shared" si="1319"/>
        <v>non-genuine change</v>
      </c>
      <c r="T1200" s="20" t="b">
        <f t="shared" si="1141"/>
        <v>0</v>
      </c>
      <c r="U1200" s="22">
        <f>VLOOKUP($K1200,GlobSheetPaste!$H$3:$P$1269,9,FALSE)</f>
        <v>43862</v>
      </c>
      <c r="V1200" s="19">
        <v>732</v>
      </c>
      <c r="W1200" s="19">
        <v>1506</v>
      </c>
      <c r="X1200" s="2" t="b">
        <f t="shared" ref="X1200:Y1200" si="1335">ISNUMBER(V1200)</f>
        <v>1</v>
      </c>
      <c r="Y1200" s="2" t="b">
        <f t="shared" si="1335"/>
        <v>1</v>
      </c>
      <c r="Z1200" s="2" t="s">
        <v>89</v>
      </c>
      <c r="AB1200" s="2" t="s">
        <v>178</v>
      </c>
      <c r="AC1200" s="24" t="str">
        <f ca="1">IFERROR(__xludf.DUMMYFUNCTION("SPLIT(AB1200,""_"")"),"Deepwater")</f>
        <v>Deepwater</v>
      </c>
      <c r="AD1200" s="24"/>
      <c r="AE1200" s="24">
        <f>VLOOKUP(J1200,rangearea210527!$B$2:$C$1159,2,TRUE)</f>
        <v>224.02968680000001</v>
      </c>
      <c r="AF1200" s="26" t="s">
        <v>118</v>
      </c>
      <c r="AG1200" s="26">
        <v>88.1</v>
      </c>
      <c r="AH1200" s="26" t="s">
        <v>84</v>
      </c>
      <c r="AI1200" s="26" t="s">
        <v>98</v>
      </c>
      <c r="AJ1200" s="27" t="s">
        <v>2858</v>
      </c>
      <c r="AK1200" s="27"/>
      <c r="AL1200" s="26"/>
      <c r="AM1200" s="26">
        <v>0</v>
      </c>
      <c r="AN1200" s="26">
        <v>1</v>
      </c>
      <c r="AO1200" s="29">
        <v>0</v>
      </c>
      <c r="AP1200" s="30"/>
      <c r="AQ1200" s="30"/>
      <c r="AR1200" s="30"/>
      <c r="AS1200" s="1">
        <v>0</v>
      </c>
      <c r="AT1200" s="1"/>
      <c r="AU1200" s="1"/>
      <c r="AV1200" s="1">
        <v>1</v>
      </c>
      <c r="AW1200" s="1">
        <v>0</v>
      </c>
      <c r="AX1200" s="1">
        <v>0</v>
      </c>
      <c r="AY1200" s="1">
        <v>1</v>
      </c>
      <c r="BC1200" s="1">
        <v>1</v>
      </c>
      <c r="BH1200" s="1">
        <v>1</v>
      </c>
      <c r="BJ1200" s="1">
        <v>1</v>
      </c>
      <c r="BK1200" s="1"/>
      <c r="BL1200" s="1">
        <v>1</v>
      </c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>
        <v>0</v>
      </c>
    </row>
    <row r="1201" spans="1:75" ht="15.75" customHeight="1" x14ac:dyDescent="0.3">
      <c r="A1201" s="2">
        <v>1190</v>
      </c>
      <c r="B1201" s="2">
        <v>1</v>
      </c>
      <c r="C1201" s="2" t="s">
        <v>2843</v>
      </c>
      <c r="D1201" s="1">
        <v>14</v>
      </c>
      <c r="E1201" s="2" t="str">
        <f t="shared" si="1140"/>
        <v>14_Chimaeriformes</v>
      </c>
      <c r="F1201" s="2" t="s">
        <v>2844</v>
      </c>
      <c r="G1201" s="2" t="s">
        <v>2854</v>
      </c>
      <c r="H1201" s="2" t="s">
        <v>2855</v>
      </c>
      <c r="I1201" s="2" t="s">
        <v>2861</v>
      </c>
      <c r="J1201" s="2" t="s">
        <v>2862</v>
      </c>
      <c r="K1201" s="19" t="str">
        <f t="shared" si="1286"/>
        <v>Chimaera buccanigella</v>
      </c>
      <c r="L1201" s="20">
        <f>VLOOKUP($K1201,GlobSheetPaste!$H$3:$P$1269,2,FALSE)</f>
        <v>124398187</v>
      </c>
      <c r="M1201" s="20">
        <f>VLOOKUP($K1201,GlobSheetPaste!$H$3:$P$1269,3,FALSE)</f>
        <v>124552557</v>
      </c>
      <c r="N1201" s="20" t="str">
        <f>VLOOKUP($K1201,GlobSheetPaste!$H$3:$P$1269,4,FALSE)</f>
        <v>published</v>
      </c>
      <c r="O1201" s="20" t="str">
        <f>VLOOKUP($K1201,GlobSheetPaste!$H$3:$P$1269,5,FALSE)</f>
        <v>NE</v>
      </c>
      <c r="P1201" s="20" t="str">
        <f>VLOOKUP($K1201,GlobSheetPaste!$H$3:$P$1269,6,FALSE)</f>
        <v>NA</v>
      </c>
      <c r="Q1201" s="20" t="str">
        <f>VLOOKUP($K1201,GlobSheetPaste!$H$3:$P$1269,7,FALSE)</f>
        <v>DD</v>
      </c>
      <c r="R1201" s="20" t="str">
        <f>VLOOKUP($K1201,GlobSheetPaste!$H$3:$P$1269,8,FALSE)</f>
        <v>NA</v>
      </c>
      <c r="S1201" s="1" t="s">
        <v>117</v>
      </c>
      <c r="T1201" s="20" t="b">
        <f t="shared" si="1141"/>
        <v>0</v>
      </c>
      <c r="U1201" s="22">
        <f>VLOOKUP($K1201,GlobSheetPaste!$H$3:$P$1269,9,FALSE)</f>
        <v>43862</v>
      </c>
      <c r="V1201" s="19">
        <v>495</v>
      </c>
      <c r="W1201" s="19">
        <v>960</v>
      </c>
      <c r="X1201" s="2" t="b">
        <f t="shared" ref="X1201:Y1201" si="1336">ISNUMBER(V1201)</f>
        <v>1</v>
      </c>
      <c r="Y1201" s="2" t="b">
        <f t="shared" si="1336"/>
        <v>1</v>
      </c>
      <c r="Z1201" s="2" t="s">
        <v>2863</v>
      </c>
      <c r="AB1201" s="2" t="s">
        <v>178</v>
      </c>
      <c r="AC1201" s="24" t="str">
        <f ca="1">IFERROR(__xludf.DUMMYFUNCTION("SPLIT(AB1201,""_"")"),"Deepwater")</f>
        <v>Deepwater</v>
      </c>
      <c r="AD1201" s="24"/>
      <c r="AE1201" s="24">
        <f>VLOOKUP(J1201,rangearea210527!$B$2:$C$1159,2,TRUE)</f>
        <v>241.0285433</v>
      </c>
      <c r="AF1201" s="26" t="s">
        <v>118</v>
      </c>
      <c r="AG1201" s="26">
        <v>86.1</v>
      </c>
      <c r="AH1201" s="26" t="s">
        <v>84</v>
      </c>
      <c r="AI1201" s="26" t="s">
        <v>98</v>
      </c>
      <c r="AJ1201" s="27" t="s">
        <v>2858</v>
      </c>
      <c r="AK1201" s="27"/>
      <c r="AL1201" s="26"/>
      <c r="AM1201" s="26">
        <v>0</v>
      </c>
      <c r="AN1201" s="26">
        <v>1</v>
      </c>
      <c r="AO1201" s="29">
        <v>0</v>
      </c>
      <c r="AP1201" s="30"/>
      <c r="AQ1201" s="30"/>
      <c r="AR1201" s="30"/>
      <c r="AS1201" s="1">
        <v>0</v>
      </c>
      <c r="AT1201" s="1"/>
      <c r="AU1201" s="1"/>
      <c r="AV1201" s="1"/>
      <c r="AW1201" s="1">
        <v>0</v>
      </c>
      <c r="AX1201" s="1">
        <v>0</v>
      </c>
      <c r="AY1201" s="1">
        <v>1</v>
      </c>
      <c r="BC1201" s="1">
        <v>1</v>
      </c>
      <c r="BG1201" s="1">
        <v>1</v>
      </c>
      <c r="BH1201" s="1">
        <v>1</v>
      </c>
      <c r="BI1201" s="1"/>
      <c r="BJ1201" s="1">
        <v>1</v>
      </c>
      <c r="BL1201" s="1">
        <v>1</v>
      </c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>
        <v>0</v>
      </c>
    </row>
    <row r="1202" spans="1:75" ht="15.75" customHeight="1" x14ac:dyDescent="0.3">
      <c r="A1202" s="2">
        <v>1191</v>
      </c>
      <c r="B1202" s="2">
        <v>1</v>
      </c>
      <c r="C1202" s="2" t="s">
        <v>2843</v>
      </c>
      <c r="D1202" s="1">
        <v>14</v>
      </c>
      <c r="E1202" s="2" t="str">
        <f t="shared" si="1140"/>
        <v>14_Chimaeriformes</v>
      </c>
      <c r="F1202" s="2" t="s">
        <v>2844</v>
      </c>
      <c r="G1202" s="2" t="s">
        <v>2854</v>
      </c>
      <c r="H1202" s="2" t="s">
        <v>2855</v>
      </c>
      <c r="I1202" s="2" t="s">
        <v>2864</v>
      </c>
      <c r="J1202" s="2" t="s">
        <v>2865</v>
      </c>
      <c r="K1202" s="19" t="str">
        <f t="shared" si="1286"/>
        <v>Chimaera carophila</v>
      </c>
      <c r="L1202" s="20">
        <f>VLOOKUP($K1202,GlobSheetPaste!$H$3:$P$1269,2,FALSE)</f>
        <v>116878608</v>
      </c>
      <c r="M1202" s="20">
        <f>VLOOKUP($K1202,GlobSheetPaste!$H$3:$P$1269,3,FALSE)</f>
        <v>116878622</v>
      </c>
      <c r="N1202" s="20" t="str">
        <f>VLOOKUP($K1202,GlobSheetPaste!$H$3:$P$1269,4,FALSE)</f>
        <v>published</v>
      </c>
      <c r="O1202" s="20" t="str">
        <f>VLOOKUP($K1202,GlobSheetPaste!$H$3:$P$1269,5,FALSE)</f>
        <v>NE</v>
      </c>
      <c r="P1202" s="20" t="str">
        <f>VLOOKUP($K1202,GlobSheetPaste!$H$3:$P$1269,6,FALSE)</f>
        <v>NA</v>
      </c>
      <c r="Q1202" s="20" t="str">
        <f>VLOOKUP($K1202,GlobSheetPaste!$H$3:$P$1269,7,FALSE)</f>
        <v>LC</v>
      </c>
      <c r="R1202" s="20" t="str">
        <f>VLOOKUP($K1202,GlobSheetPaste!$H$3:$P$1269,8,FALSE)</f>
        <v>NA</v>
      </c>
      <c r="S1202" s="1" t="s">
        <v>117</v>
      </c>
      <c r="T1202" s="20" t="b">
        <f t="shared" si="1141"/>
        <v>0</v>
      </c>
      <c r="U1202" s="20">
        <f>VLOOKUP($K1202,GlobSheetPaste!$H$3:$P$1269,9,FALSE)</f>
        <v>2017</v>
      </c>
      <c r="V1202" s="19">
        <v>846</v>
      </c>
      <c r="W1202" s="19">
        <v>1350</v>
      </c>
      <c r="X1202" s="2" t="b">
        <f t="shared" ref="X1202:Y1202" si="1337">ISNUMBER(V1202)</f>
        <v>1</v>
      </c>
      <c r="Y1202" s="2" t="b">
        <f t="shared" si="1337"/>
        <v>1</v>
      </c>
      <c r="Z1202" s="2" t="s">
        <v>89</v>
      </c>
      <c r="AB1202" s="2" t="s">
        <v>178</v>
      </c>
      <c r="AC1202" s="24" t="str">
        <f ca="1">IFERROR(__xludf.DUMMYFUNCTION("SPLIT(AB1202,""_"")"),"Deepwater")</f>
        <v>Deepwater</v>
      </c>
      <c r="AD1202" s="24"/>
      <c r="AE1202" s="24">
        <f>VLOOKUP(J1202,rangearea210527!$B$2:$C$1159,2,TRUE)</f>
        <v>284371.57069999998</v>
      </c>
      <c r="AF1202" s="26"/>
      <c r="AG1202" s="26">
        <v>103.5</v>
      </c>
      <c r="AH1202" s="26" t="s">
        <v>2866</v>
      </c>
      <c r="AI1202" s="26" t="s">
        <v>91</v>
      </c>
      <c r="AJ1202" s="27" t="s">
        <v>2849</v>
      </c>
      <c r="AK1202" s="27"/>
      <c r="AL1202" s="26"/>
      <c r="AM1202" s="26">
        <v>0</v>
      </c>
      <c r="AN1202" s="26">
        <v>1</v>
      </c>
      <c r="AO1202" s="29">
        <v>0</v>
      </c>
      <c r="AP1202" s="30"/>
      <c r="AQ1202" s="30"/>
      <c r="AR1202" s="30"/>
      <c r="AS1202" s="1">
        <v>0</v>
      </c>
      <c r="AT1202" s="1"/>
      <c r="AU1202" s="1"/>
      <c r="AV1202" s="1"/>
      <c r="AW1202" s="1">
        <v>0</v>
      </c>
      <c r="AX1202" s="1">
        <v>0</v>
      </c>
      <c r="AY1202" s="1">
        <v>1</v>
      </c>
      <c r="BC1202" s="1">
        <v>1</v>
      </c>
      <c r="BJ1202" s="1">
        <v>1</v>
      </c>
      <c r="BL1202" s="1">
        <v>1</v>
      </c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>
        <v>0</v>
      </c>
    </row>
    <row r="1203" spans="1:75" ht="15.75" customHeight="1" x14ac:dyDescent="0.3">
      <c r="A1203" s="1">
        <v>1191.0999999999999</v>
      </c>
      <c r="B1203" s="1">
        <v>2</v>
      </c>
      <c r="C1203" s="2" t="s">
        <v>2843</v>
      </c>
      <c r="D1203" s="1">
        <v>14</v>
      </c>
      <c r="E1203" s="2" t="str">
        <f t="shared" si="1140"/>
        <v>14_Chimaeriformes</v>
      </c>
      <c r="F1203" s="2" t="s">
        <v>2844</v>
      </c>
      <c r="G1203" s="2" t="s">
        <v>2854</v>
      </c>
      <c r="H1203" s="2" t="s">
        <v>2855</v>
      </c>
      <c r="I1203" s="1" t="s">
        <v>2867</v>
      </c>
      <c r="J1203" s="1" t="s">
        <v>2868</v>
      </c>
      <c r="K1203" s="19" t="str">
        <f t="shared" si="1286"/>
        <v>Chimaera compacta</v>
      </c>
      <c r="L1203" s="20" t="e">
        <f>VLOOKUP($K1203,GlobSheetPaste!$H$3:$P$1269,2,FALSE)</f>
        <v>#N/A</v>
      </c>
      <c r="M1203" s="20" t="e">
        <f>VLOOKUP($K1203,GlobSheetPaste!$H$3:$P$1269,3,FALSE)</f>
        <v>#N/A</v>
      </c>
      <c r="N1203" s="1" t="s">
        <v>2869</v>
      </c>
      <c r="O1203" s="1" t="s">
        <v>367</v>
      </c>
      <c r="P1203" s="1" t="s">
        <v>267</v>
      </c>
      <c r="Q1203" s="1" t="s">
        <v>486</v>
      </c>
      <c r="R1203" s="1" t="s">
        <v>267</v>
      </c>
      <c r="S1203" s="1" t="s">
        <v>117</v>
      </c>
      <c r="T1203" s="20" t="b">
        <f t="shared" si="1141"/>
        <v>0</v>
      </c>
      <c r="U1203" s="1">
        <v>2022</v>
      </c>
      <c r="V1203" s="23">
        <v>595</v>
      </c>
      <c r="W1203" s="23">
        <v>655</v>
      </c>
      <c r="X1203" s="2" t="b">
        <f t="shared" ref="X1203:Y1203" si="1338">ISNUMBER(V1203)</f>
        <v>1</v>
      </c>
      <c r="Y1203" s="2" t="b">
        <f t="shared" si="1338"/>
        <v>1</v>
      </c>
      <c r="Z1203" s="51" t="s">
        <v>2870</v>
      </c>
      <c r="AB1203" s="2" t="s">
        <v>178</v>
      </c>
      <c r="AC1203" s="24" t="str">
        <f ca="1">IFERROR(__xludf.DUMMYFUNCTION("SPLIT(AB1203,""_"")"),"Deepwater")</f>
        <v>Deepwater</v>
      </c>
      <c r="AD1203" s="24"/>
      <c r="AE1203" s="24"/>
      <c r="AF1203" s="26"/>
      <c r="AG1203" s="26">
        <v>84.3</v>
      </c>
      <c r="AH1203" s="26" t="s">
        <v>84</v>
      </c>
      <c r="AI1203" s="26" t="s">
        <v>98</v>
      </c>
      <c r="AJ1203" s="27" t="s">
        <v>2858</v>
      </c>
      <c r="AK1203" s="27"/>
      <c r="AL1203" s="26"/>
      <c r="AM1203" s="26"/>
      <c r="AN1203" s="26"/>
      <c r="AO1203" s="29"/>
      <c r="AP1203" s="30"/>
      <c r="AQ1203" s="30"/>
      <c r="AR1203" s="30"/>
      <c r="AS1203" s="1"/>
      <c r="AT1203" s="1"/>
      <c r="AU1203" s="1"/>
      <c r="AV1203" s="1"/>
      <c r="AW1203" s="1"/>
      <c r="AX1203" s="1"/>
      <c r="AY1203" s="1"/>
      <c r="BC1203" s="1"/>
      <c r="BH1203" s="1"/>
      <c r="BJ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>
        <v>0</v>
      </c>
    </row>
    <row r="1204" spans="1:75" ht="15.75" customHeight="1" x14ac:dyDescent="0.3">
      <c r="A1204" s="2">
        <v>1192</v>
      </c>
      <c r="B1204" s="2">
        <v>1</v>
      </c>
      <c r="C1204" s="2" t="s">
        <v>2843</v>
      </c>
      <c r="D1204" s="1">
        <v>14</v>
      </c>
      <c r="E1204" s="2" t="str">
        <f t="shared" si="1140"/>
        <v>14_Chimaeriformes</v>
      </c>
      <c r="F1204" s="2" t="s">
        <v>2844</v>
      </c>
      <c r="G1204" s="2" t="s">
        <v>2854</v>
      </c>
      <c r="H1204" s="2" t="s">
        <v>2855</v>
      </c>
      <c r="I1204" s="2" t="s">
        <v>2871</v>
      </c>
      <c r="J1204" s="2" t="s">
        <v>2872</v>
      </c>
      <c r="K1204" s="19" t="str">
        <f t="shared" si="1286"/>
        <v>Chimaera cubana</v>
      </c>
      <c r="L1204" s="20">
        <f>VLOOKUP($K1204,GlobSheetPaste!$H$3:$P$1269,2,FALSE)</f>
        <v>60183</v>
      </c>
      <c r="M1204" s="20">
        <f>VLOOKUP($K1204,GlobSheetPaste!$H$3:$P$1269,3,FALSE)</f>
        <v>124449118</v>
      </c>
      <c r="N1204" s="20" t="str">
        <f>VLOOKUP($K1204,GlobSheetPaste!$H$3:$P$1269,4,FALSE)</f>
        <v>published</v>
      </c>
      <c r="O1204" s="20" t="str">
        <f>VLOOKUP($K1204,GlobSheetPaste!$H$3:$P$1269,5,FALSE)</f>
        <v>DD</v>
      </c>
      <c r="P1204" s="20">
        <f>VLOOKUP($K1204,GlobSheetPaste!$H$3:$P$1269,6,FALSE)</f>
        <v>2006</v>
      </c>
      <c r="Q1204" s="20" t="str">
        <f>VLOOKUP($K1204,GlobSheetPaste!$H$3:$P$1269,7,FALSE)</f>
        <v>LC</v>
      </c>
      <c r="R1204" s="20" t="str">
        <f>VLOOKUP($K1204,GlobSheetPaste!$H$3:$P$1269,8,FALSE)</f>
        <v>NA</v>
      </c>
      <c r="S1204" s="20" t="str">
        <f>IF(O1204=Q1204,"NoChange","non-genuine change")</f>
        <v>non-genuine change</v>
      </c>
      <c r="T1204" s="20" t="b">
        <f t="shared" si="1141"/>
        <v>0</v>
      </c>
      <c r="U1204" s="22">
        <f>VLOOKUP($K1204,GlobSheetPaste!$H$3:$P$1269,9,FALSE)</f>
        <v>43862</v>
      </c>
      <c r="V1204" s="19">
        <v>180</v>
      </c>
      <c r="W1204" s="19">
        <v>1050</v>
      </c>
      <c r="X1204" s="2" t="b">
        <f t="shared" ref="X1204:Y1204" si="1339">ISNUMBER(V1204)</f>
        <v>1</v>
      </c>
      <c r="Y1204" s="2" t="b">
        <f t="shared" si="1339"/>
        <v>1</v>
      </c>
      <c r="Z1204" s="2" t="s">
        <v>89</v>
      </c>
      <c r="AB1204" s="2" t="s">
        <v>178</v>
      </c>
      <c r="AC1204" s="24" t="str">
        <f ca="1">IFERROR(__xludf.DUMMYFUNCTION("SPLIT(AB1204,""_"")"),"Deepwater")</f>
        <v>Deepwater</v>
      </c>
      <c r="AD1204" s="24"/>
      <c r="AE1204" s="24">
        <f>VLOOKUP(J1204,rangearea210527!$B$2:$C$1159,2,TRUE)</f>
        <v>91327.902359999993</v>
      </c>
      <c r="AF1204" s="26" t="s">
        <v>118</v>
      </c>
      <c r="AG1204" s="26">
        <v>80</v>
      </c>
      <c r="AH1204" s="26" t="s">
        <v>84</v>
      </c>
      <c r="AI1204" s="26" t="s">
        <v>98</v>
      </c>
      <c r="AJ1204" s="27" t="s">
        <v>2858</v>
      </c>
      <c r="AK1204" s="27"/>
      <c r="AL1204" s="26"/>
      <c r="AM1204" s="26">
        <v>0</v>
      </c>
      <c r="AN1204" s="26">
        <v>1</v>
      </c>
      <c r="AO1204" s="29">
        <v>0</v>
      </c>
      <c r="AP1204" s="30"/>
      <c r="AQ1204" s="30"/>
      <c r="AR1204" s="30"/>
      <c r="AS1204" s="1">
        <v>0</v>
      </c>
      <c r="AT1204" s="1"/>
      <c r="AU1204" s="1"/>
      <c r="AV1204" s="1">
        <v>1</v>
      </c>
      <c r="AW1204" s="1">
        <v>0</v>
      </c>
      <c r="AX1204" s="1">
        <v>0</v>
      </c>
      <c r="AY1204" s="1">
        <v>1</v>
      </c>
      <c r="BC1204" s="1">
        <v>1</v>
      </c>
      <c r="BH1204" s="1">
        <v>1</v>
      </c>
      <c r="BJ1204" s="1">
        <v>1</v>
      </c>
      <c r="BL1204" s="1">
        <v>1</v>
      </c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>
        <v>0</v>
      </c>
    </row>
    <row r="1205" spans="1:75" ht="15.75" customHeight="1" x14ac:dyDescent="0.3">
      <c r="A1205" s="2">
        <v>1193</v>
      </c>
      <c r="B1205" s="2">
        <v>1</v>
      </c>
      <c r="C1205" s="2" t="s">
        <v>2843</v>
      </c>
      <c r="D1205" s="1">
        <v>14</v>
      </c>
      <c r="E1205" s="2" t="str">
        <f t="shared" si="1140"/>
        <v>14_Chimaeriformes</v>
      </c>
      <c r="F1205" s="2" t="s">
        <v>2844</v>
      </c>
      <c r="G1205" s="2" t="s">
        <v>2854</v>
      </c>
      <c r="H1205" s="2" t="s">
        <v>2855</v>
      </c>
      <c r="I1205" s="2" t="s">
        <v>2873</v>
      </c>
      <c r="J1205" s="2" t="s">
        <v>2874</v>
      </c>
      <c r="K1205" s="19" t="str">
        <f t="shared" si="1286"/>
        <v>Chimaera didierae</v>
      </c>
      <c r="L1205" s="20">
        <f>VLOOKUP($K1205,GlobSheetPaste!$H$3:$P$1269,2,FALSE)</f>
        <v>124398222</v>
      </c>
      <c r="M1205" s="20">
        <f>VLOOKUP($K1205,GlobSheetPaste!$H$3:$P$1269,3,FALSE)</f>
        <v>124552562</v>
      </c>
      <c r="N1205" s="20" t="str">
        <f>VLOOKUP($K1205,GlobSheetPaste!$H$3:$P$1269,4,FALSE)</f>
        <v>published</v>
      </c>
      <c r="O1205" s="20" t="str">
        <f>VLOOKUP($K1205,GlobSheetPaste!$H$3:$P$1269,5,FALSE)</f>
        <v>NE</v>
      </c>
      <c r="P1205" s="20" t="str">
        <f>VLOOKUP($K1205,GlobSheetPaste!$H$3:$P$1269,6,FALSE)</f>
        <v>NA</v>
      </c>
      <c r="Q1205" s="20" t="str">
        <f>VLOOKUP($K1205,GlobSheetPaste!$H$3:$P$1269,7,FALSE)</f>
        <v>DD</v>
      </c>
      <c r="R1205" s="20" t="str">
        <f>VLOOKUP($K1205,GlobSheetPaste!$H$3:$P$1269,8,FALSE)</f>
        <v>NA</v>
      </c>
      <c r="S1205" s="1" t="s">
        <v>117</v>
      </c>
      <c r="T1205" s="20" t="b">
        <f t="shared" si="1141"/>
        <v>0</v>
      </c>
      <c r="U1205" s="22">
        <f>VLOOKUP($K1205,GlobSheetPaste!$H$3:$P$1269,9,FALSE)</f>
        <v>43862</v>
      </c>
      <c r="V1205" s="19">
        <v>1000</v>
      </c>
      <c r="W1205" s="19">
        <v>1100</v>
      </c>
      <c r="X1205" s="2" t="b">
        <f t="shared" ref="X1205:Y1205" si="1340">ISNUMBER(V1205)</f>
        <v>1</v>
      </c>
      <c r="Y1205" s="2" t="b">
        <f t="shared" si="1340"/>
        <v>1</v>
      </c>
      <c r="Z1205" s="2" t="s">
        <v>2863</v>
      </c>
      <c r="AB1205" s="2" t="s">
        <v>178</v>
      </c>
      <c r="AC1205" s="24" t="str">
        <f ca="1">IFERROR(__xludf.DUMMYFUNCTION("SPLIT(AB1205,""_"")"),"Deepwater")</f>
        <v>Deepwater</v>
      </c>
      <c r="AD1205" s="24"/>
      <c r="AE1205" s="24">
        <f>VLOOKUP(J1205,rangearea210527!$B$2:$C$1159,2,TRUE)</f>
        <v>562.15807740000002</v>
      </c>
      <c r="AF1205" s="26" t="s">
        <v>118</v>
      </c>
      <c r="AG1205" s="26">
        <v>83</v>
      </c>
      <c r="AH1205" s="26" t="s">
        <v>84</v>
      </c>
      <c r="AI1205" s="26" t="s">
        <v>98</v>
      </c>
      <c r="AJ1205" s="27" t="s">
        <v>2858</v>
      </c>
      <c r="AK1205" s="27"/>
      <c r="AL1205" s="26"/>
      <c r="AM1205" s="26">
        <v>0</v>
      </c>
      <c r="AN1205" s="26">
        <v>1</v>
      </c>
      <c r="AO1205" s="29">
        <v>0</v>
      </c>
      <c r="AP1205" s="30"/>
      <c r="AQ1205" s="30"/>
      <c r="AR1205" s="30"/>
      <c r="AS1205" s="1">
        <v>0</v>
      </c>
      <c r="AT1205" s="1"/>
      <c r="AU1205" s="1"/>
      <c r="AV1205" s="1"/>
      <c r="AW1205" s="1">
        <v>0</v>
      </c>
      <c r="AX1205" s="1">
        <v>0</v>
      </c>
      <c r="AY1205" s="1">
        <v>1</v>
      </c>
      <c r="BC1205" s="1">
        <v>1</v>
      </c>
      <c r="BG1205" s="1">
        <v>1</v>
      </c>
      <c r="BH1205" s="1">
        <v>1</v>
      </c>
      <c r="BI1205" s="1"/>
      <c r="BJ1205" s="1">
        <v>1</v>
      </c>
      <c r="BL1205" s="1">
        <v>1</v>
      </c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>
        <v>0</v>
      </c>
    </row>
    <row r="1206" spans="1:75" ht="15.75" customHeight="1" x14ac:dyDescent="0.3">
      <c r="A1206" s="2">
        <v>1194</v>
      </c>
      <c r="B1206" s="2">
        <v>1</v>
      </c>
      <c r="C1206" s="2" t="s">
        <v>2843</v>
      </c>
      <c r="D1206" s="1">
        <v>14</v>
      </c>
      <c r="E1206" s="2" t="str">
        <f t="shared" si="1140"/>
        <v>14_Chimaeriformes</v>
      </c>
      <c r="F1206" s="2" t="s">
        <v>2844</v>
      </c>
      <c r="G1206" s="2" t="s">
        <v>2854</v>
      </c>
      <c r="H1206" s="2" t="s">
        <v>2855</v>
      </c>
      <c r="I1206" s="2" t="s">
        <v>2875</v>
      </c>
      <c r="J1206" s="2" t="s">
        <v>2876</v>
      </c>
      <c r="K1206" s="19" t="str">
        <f t="shared" si="1286"/>
        <v>Chimaera fulva</v>
      </c>
      <c r="L1206" s="20">
        <f>VLOOKUP($K1206,GlobSheetPaste!$H$3:$P$1269,2,FALSE)</f>
        <v>195429</v>
      </c>
      <c r="M1206" s="20">
        <f>VLOOKUP($K1206,GlobSheetPaste!$H$3:$P$1269,3,FALSE)</f>
        <v>68617075</v>
      </c>
      <c r="N1206" s="20" t="str">
        <f>VLOOKUP($K1206,GlobSheetPaste!$H$3:$P$1269,4,FALSE)</f>
        <v>published</v>
      </c>
      <c r="O1206" s="20" t="str">
        <f>VLOOKUP($K1206,GlobSheetPaste!$H$3:$P$1269,5,FALSE)</f>
        <v>LC</v>
      </c>
      <c r="P1206" s="20">
        <f>VLOOKUP($K1206,GlobSheetPaste!$H$3:$P$1269,6,FALSE)</f>
        <v>2010</v>
      </c>
      <c r="Q1206" s="20" t="str">
        <f>VLOOKUP($K1206,GlobSheetPaste!$H$3:$P$1269,7,FALSE)</f>
        <v>LC</v>
      </c>
      <c r="R1206" s="20" t="str">
        <f>VLOOKUP($K1206,GlobSheetPaste!$H$3:$P$1269,8,FALSE)</f>
        <v>NA</v>
      </c>
      <c r="S1206" s="20" t="str">
        <f t="shared" ref="S1206:S1213" si="1341">IF(O1206=Q1206,"NoChange","non-genuine change")</f>
        <v>NoChange</v>
      </c>
      <c r="T1206" s="20" t="b">
        <f t="shared" si="1141"/>
        <v>0</v>
      </c>
      <c r="U1206" s="20">
        <f>VLOOKUP($K1206,GlobSheetPaste!$H$3:$P$1269,9,FALSE)</f>
        <v>2015</v>
      </c>
      <c r="V1206" s="19">
        <v>780</v>
      </c>
      <c r="W1206" s="19">
        <v>1095</v>
      </c>
      <c r="X1206" s="2" t="b">
        <f t="shared" ref="X1206:Y1206" si="1342">ISNUMBER(V1206)</f>
        <v>1</v>
      </c>
      <c r="Y1206" s="2" t="b">
        <f t="shared" si="1342"/>
        <v>1</v>
      </c>
      <c r="Z1206" s="2" t="s">
        <v>89</v>
      </c>
      <c r="AB1206" s="2" t="s">
        <v>178</v>
      </c>
      <c r="AC1206" s="24" t="str">
        <f ca="1">IFERROR(__xludf.DUMMYFUNCTION("SPLIT(AB1206,""_"")"),"Deepwater")</f>
        <v>Deepwater</v>
      </c>
      <c r="AD1206" s="24"/>
      <c r="AE1206" s="24">
        <f>VLOOKUP(J1206,rangearea210527!$B$2:$C$1159,2,TRUE)</f>
        <v>113780.7653</v>
      </c>
      <c r="AF1206" s="26" t="s">
        <v>118</v>
      </c>
      <c r="AG1206" s="26">
        <v>110</v>
      </c>
      <c r="AH1206" s="26" t="s">
        <v>84</v>
      </c>
      <c r="AI1206" s="26" t="s">
        <v>91</v>
      </c>
      <c r="AJ1206" s="27" t="s">
        <v>2849</v>
      </c>
      <c r="AK1206" s="27"/>
      <c r="AL1206" s="26"/>
      <c r="AM1206" s="26">
        <v>0</v>
      </c>
      <c r="AN1206" s="26">
        <v>1</v>
      </c>
      <c r="AO1206" s="29">
        <v>0</v>
      </c>
      <c r="AP1206" s="30"/>
      <c r="AQ1206" s="30"/>
      <c r="AR1206" s="30"/>
      <c r="AS1206" s="1">
        <v>0</v>
      </c>
      <c r="AT1206" s="1"/>
      <c r="AU1206" s="1"/>
      <c r="AV1206" s="1"/>
      <c r="AW1206" s="1">
        <v>0</v>
      </c>
      <c r="AX1206" s="1">
        <v>0</v>
      </c>
      <c r="AY1206" s="1">
        <v>1</v>
      </c>
      <c r="BC1206" s="1">
        <v>1</v>
      </c>
      <c r="BH1206" s="1">
        <v>1</v>
      </c>
      <c r="BJ1206" s="1">
        <v>1</v>
      </c>
      <c r="BL1206" s="1">
        <v>1</v>
      </c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>
        <v>0</v>
      </c>
    </row>
    <row r="1207" spans="1:75" ht="15.75" customHeight="1" x14ac:dyDescent="0.3">
      <c r="A1207" s="2">
        <v>1195</v>
      </c>
      <c r="B1207" s="2">
        <v>1</v>
      </c>
      <c r="C1207" s="2" t="s">
        <v>2843</v>
      </c>
      <c r="D1207" s="1">
        <v>14</v>
      </c>
      <c r="E1207" s="2" t="str">
        <f t="shared" si="1140"/>
        <v>14_Chimaeriformes</v>
      </c>
      <c r="F1207" s="2" t="s">
        <v>2844</v>
      </c>
      <c r="G1207" s="2" t="s">
        <v>2854</v>
      </c>
      <c r="H1207" s="2" t="s">
        <v>2855</v>
      </c>
      <c r="I1207" s="2" t="s">
        <v>2877</v>
      </c>
      <c r="J1207" s="2" t="s">
        <v>2878</v>
      </c>
      <c r="K1207" s="19" t="str">
        <f t="shared" si="1286"/>
        <v>Chimaera jordani</v>
      </c>
      <c r="L1207" s="20">
        <f>VLOOKUP($K1207,GlobSheetPaste!$H$3:$P$1269,2,FALSE)</f>
        <v>60184</v>
      </c>
      <c r="M1207" s="20">
        <f>VLOOKUP($K1207,GlobSheetPaste!$H$3:$P$1269,3,FALSE)</f>
        <v>124449238</v>
      </c>
      <c r="N1207" s="20" t="str">
        <f>VLOOKUP($K1207,GlobSheetPaste!$H$3:$P$1269,4,FALSE)</f>
        <v>published</v>
      </c>
      <c r="O1207" s="20" t="str">
        <f>VLOOKUP($K1207,GlobSheetPaste!$H$3:$P$1269,5,FALSE)</f>
        <v>DD</v>
      </c>
      <c r="P1207" s="20">
        <f>VLOOKUP($K1207,GlobSheetPaste!$H$3:$P$1269,6,FALSE)</f>
        <v>2006</v>
      </c>
      <c r="Q1207" s="20" t="str">
        <f>VLOOKUP($K1207,GlobSheetPaste!$H$3:$P$1269,7,FALSE)</f>
        <v>DD</v>
      </c>
      <c r="R1207" s="20" t="str">
        <f>VLOOKUP($K1207,GlobSheetPaste!$H$3:$P$1269,8,FALSE)</f>
        <v>NA</v>
      </c>
      <c r="S1207" s="20" t="str">
        <f t="shared" si="1341"/>
        <v>NoChange</v>
      </c>
      <c r="T1207" s="20" t="b">
        <f t="shared" si="1141"/>
        <v>0</v>
      </c>
      <c r="U1207" s="22">
        <f>VLOOKUP($K1207,GlobSheetPaste!$H$3:$P$1269,9,FALSE)</f>
        <v>43862</v>
      </c>
      <c r="V1207" s="19">
        <v>716</v>
      </c>
      <c r="W1207" s="19">
        <v>780</v>
      </c>
      <c r="X1207" s="2" t="b">
        <f t="shared" ref="X1207:Y1207" si="1343">ISNUMBER(V1207)</f>
        <v>1</v>
      </c>
      <c r="Y1207" s="2" t="b">
        <f t="shared" si="1343"/>
        <v>1</v>
      </c>
      <c r="Z1207" s="2" t="s">
        <v>89</v>
      </c>
      <c r="AB1207" s="2" t="s">
        <v>178</v>
      </c>
      <c r="AC1207" s="24" t="str">
        <f ca="1">IFERROR(__xludf.DUMMYFUNCTION("SPLIT(AB1207,""_"")"),"Deepwater")</f>
        <v>Deepwater</v>
      </c>
      <c r="AD1207" s="24"/>
      <c r="AE1207" s="24">
        <f>VLOOKUP(J1207,rangearea210527!$B$2:$C$1159,2,TRUE)</f>
        <v>1620.982366</v>
      </c>
      <c r="AF1207" s="26" t="s">
        <v>118</v>
      </c>
      <c r="AG1207" s="26">
        <v>93</v>
      </c>
      <c r="AH1207" s="26" t="s">
        <v>84</v>
      </c>
      <c r="AI1207" s="26" t="s">
        <v>98</v>
      </c>
      <c r="AJ1207" s="27" t="s">
        <v>2858</v>
      </c>
      <c r="AK1207" s="27"/>
      <c r="AL1207" s="26"/>
      <c r="AM1207" s="26">
        <v>0</v>
      </c>
      <c r="AN1207" s="26">
        <v>1</v>
      </c>
      <c r="AO1207" s="29">
        <v>0</v>
      </c>
      <c r="AP1207" s="30"/>
      <c r="AQ1207" s="30"/>
      <c r="AR1207" s="30"/>
      <c r="AS1207" s="1">
        <v>0</v>
      </c>
      <c r="AT1207" s="1"/>
      <c r="AU1207" s="1"/>
      <c r="AV1207" s="1"/>
      <c r="AW1207" s="1">
        <v>0</v>
      </c>
      <c r="AX1207" s="1">
        <v>0</v>
      </c>
      <c r="AY1207" s="1">
        <v>1</v>
      </c>
      <c r="BC1207" s="1">
        <v>1</v>
      </c>
      <c r="BG1207" s="1">
        <v>1</v>
      </c>
      <c r="BH1207" s="1">
        <v>1</v>
      </c>
      <c r="BI1207" s="1"/>
      <c r="BJ1207" s="1">
        <v>1</v>
      </c>
      <c r="BK1207" s="1"/>
      <c r="BL1207" s="1">
        <v>1</v>
      </c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>
        <v>0</v>
      </c>
    </row>
    <row r="1208" spans="1:75" ht="15.75" customHeight="1" x14ac:dyDescent="0.3">
      <c r="A1208" s="2">
        <v>1196</v>
      </c>
      <c r="B1208" s="2">
        <v>1</v>
      </c>
      <c r="C1208" s="2" t="s">
        <v>2843</v>
      </c>
      <c r="D1208" s="1">
        <v>14</v>
      </c>
      <c r="E1208" s="2" t="str">
        <f t="shared" si="1140"/>
        <v>14_Chimaeriformes</v>
      </c>
      <c r="F1208" s="2" t="s">
        <v>2844</v>
      </c>
      <c r="G1208" s="2" t="s">
        <v>2854</v>
      </c>
      <c r="H1208" s="2" t="s">
        <v>2855</v>
      </c>
      <c r="I1208" s="2" t="s">
        <v>2879</v>
      </c>
      <c r="J1208" s="2" t="s">
        <v>2880</v>
      </c>
      <c r="K1208" s="19" t="str">
        <f t="shared" si="1286"/>
        <v>Chimaera lignaria</v>
      </c>
      <c r="L1208" s="20">
        <f>VLOOKUP($K1208,GlobSheetPaste!$H$3:$P$1269,2,FALSE)</f>
        <v>60185</v>
      </c>
      <c r="M1208" s="20">
        <f>VLOOKUP($K1208,GlobSheetPaste!$H$3:$P$1269,3,FALSE)</f>
        <v>68617238</v>
      </c>
      <c r="N1208" s="20" t="str">
        <f>VLOOKUP($K1208,GlobSheetPaste!$H$3:$P$1269,4,FALSE)</f>
        <v>published</v>
      </c>
      <c r="O1208" s="20" t="str">
        <f>VLOOKUP($K1208,GlobSheetPaste!$H$3:$P$1269,5,FALSE)</f>
        <v>DD</v>
      </c>
      <c r="P1208" s="20">
        <f>VLOOKUP($K1208,GlobSheetPaste!$H$3:$P$1269,6,FALSE)</f>
        <v>2006</v>
      </c>
      <c r="Q1208" s="20" t="str">
        <f>VLOOKUP($K1208,GlobSheetPaste!$H$3:$P$1269,7,FALSE)</f>
        <v>LC</v>
      </c>
      <c r="R1208" s="20" t="str">
        <f>VLOOKUP($K1208,GlobSheetPaste!$H$3:$P$1269,8,FALSE)</f>
        <v>NA</v>
      </c>
      <c r="S1208" s="20" t="str">
        <f t="shared" si="1341"/>
        <v>non-genuine change</v>
      </c>
      <c r="T1208" s="20" t="b">
        <f t="shared" si="1141"/>
        <v>0</v>
      </c>
      <c r="U1208" s="20">
        <f>VLOOKUP($K1208,GlobSheetPaste!$H$3:$P$1269,9,FALSE)</f>
        <v>2015</v>
      </c>
      <c r="V1208" s="19">
        <v>400</v>
      </c>
      <c r="W1208" s="19">
        <v>1800</v>
      </c>
      <c r="X1208" s="2" t="b">
        <f t="shared" ref="X1208:Y1208" si="1344">ISNUMBER(V1208)</f>
        <v>1</v>
      </c>
      <c r="Y1208" s="2" t="b">
        <f t="shared" si="1344"/>
        <v>1</v>
      </c>
      <c r="Z1208" s="2" t="s">
        <v>89</v>
      </c>
      <c r="AB1208" s="2" t="s">
        <v>178</v>
      </c>
      <c r="AC1208" s="24" t="str">
        <f ca="1">IFERROR(__xludf.DUMMYFUNCTION("SPLIT(AB1208,""_"")"),"Deepwater")</f>
        <v>Deepwater</v>
      </c>
      <c r="AD1208" s="24"/>
      <c r="AE1208" s="24">
        <f>VLOOKUP(J1208,rangearea210527!$B$2:$C$1159,2,TRUE)</f>
        <v>228922.6777</v>
      </c>
      <c r="AF1208" s="26"/>
      <c r="AG1208" s="26">
        <v>142</v>
      </c>
      <c r="AH1208" s="26" t="s">
        <v>84</v>
      </c>
      <c r="AI1208" s="26" t="s">
        <v>91</v>
      </c>
      <c r="AJ1208" s="27" t="s">
        <v>2849</v>
      </c>
      <c r="AK1208" s="27"/>
      <c r="AL1208" s="26"/>
      <c r="AM1208" s="26">
        <v>0</v>
      </c>
      <c r="AN1208" s="26">
        <v>1</v>
      </c>
      <c r="AO1208" s="29">
        <v>0</v>
      </c>
      <c r="AP1208" s="30"/>
      <c r="AQ1208" s="30"/>
      <c r="AR1208" s="30"/>
      <c r="AS1208" s="1">
        <v>0</v>
      </c>
      <c r="AT1208" s="1"/>
      <c r="AU1208" s="1"/>
      <c r="AV1208" s="1"/>
      <c r="AW1208" s="1">
        <v>0</v>
      </c>
      <c r="AX1208" s="1">
        <v>0</v>
      </c>
      <c r="AY1208" s="1">
        <v>1</v>
      </c>
      <c r="BC1208" s="1">
        <v>1</v>
      </c>
      <c r="BJ1208" s="1">
        <v>1</v>
      </c>
      <c r="BL1208" s="1">
        <v>1</v>
      </c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>
        <v>0</v>
      </c>
    </row>
    <row r="1209" spans="1:75" ht="15.75" customHeight="1" x14ac:dyDescent="0.3">
      <c r="A1209" s="2">
        <v>1197</v>
      </c>
      <c r="B1209" s="2">
        <v>1</v>
      </c>
      <c r="C1209" s="2" t="s">
        <v>2843</v>
      </c>
      <c r="D1209" s="1">
        <v>14</v>
      </c>
      <c r="E1209" s="2" t="str">
        <f t="shared" si="1140"/>
        <v>14_Chimaeriformes</v>
      </c>
      <c r="F1209" s="2" t="s">
        <v>2844</v>
      </c>
      <c r="G1209" s="2" t="s">
        <v>2854</v>
      </c>
      <c r="H1209" s="2" t="s">
        <v>2855</v>
      </c>
      <c r="I1209" s="2" t="s">
        <v>2881</v>
      </c>
      <c r="J1209" s="2" t="s">
        <v>2882</v>
      </c>
      <c r="K1209" s="19" t="str">
        <f t="shared" si="1286"/>
        <v>Chimaera macrospina</v>
      </c>
      <c r="L1209" s="20">
        <f>VLOOKUP($K1209,GlobSheetPaste!$H$3:$P$1269,2,FALSE)</f>
        <v>195430</v>
      </c>
      <c r="M1209" s="20">
        <f>VLOOKUP($K1209,GlobSheetPaste!$H$3:$P$1269,3,FALSE)</f>
        <v>68617345</v>
      </c>
      <c r="N1209" s="20" t="str">
        <f>VLOOKUP($K1209,GlobSheetPaste!$H$3:$P$1269,4,FALSE)</f>
        <v>published</v>
      </c>
      <c r="O1209" s="20" t="str">
        <f>VLOOKUP($K1209,GlobSheetPaste!$H$3:$P$1269,5,FALSE)</f>
        <v>LC</v>
      </c>
      <c r="P1209" s="20">
        <f>VLOOKUP($K1209,GlobSheetPaste!$H$3:$P$1269,6,FALSE)</f>
        <v>2010</v>
      </c>
      <c r="Q1209" s="20" t="str">
        <f>VLOOKUP($K1209,GlobSheetPaste!$H$3:$P$1269,7,FALSE)</f>
        <v>LC</v>
      </c>
      <c r="R1209" s="20" t="str">
        <f>VLOOKUP($K1209,GlobSheetPaste!$H$3:$P$1269,8,FALSE)</f>
        <v>NA</v>
      </c>
      <c r="S1209" s="20" t="str">
        <f t="shared" si="1341"/>
        <v>NoChange</v>
      </c>
      <c r="T1209" s="20" t="b">
        <f t="shared" si="1141"/>
        <v>0</v>
      </c>
      <c r="U1209" s="20">
        <f>VLOOKUP($K1209,GlobSheetPaste!$H$3:$P$1269,9,FALSE)</f>
        <v>2015</v>
      </c>
      <c r="V1209" s="19">
        <v>435</v>
      </c>
      <c r="W1209" s="19">
        <v>1300</v>
      </c>
      <c r="X1209" s="2" t="b">
        <f t="shared" ref="X1209:Y1209" si="1345">ISNUMBER(V1209)</f>
        <v>1</v>
      </c>
      <c r="Y1209" s="2" t="b">
        <f t="shared" si="1345"/>
        <v>1</v>
      </c>
      <c r="Z1209" s="2" t="s">
        <v>89</v>
      </c>
      <c r="AB1209" s="2" t="s">
        <v>178</v>
      </c>
      <c r="AC1209" s="24" t="str">
        <f ca="1">IFERROR(__xludf.DUMMYFUNCTION("SPLIT(AB1209,""_"")"),"Deepwater")</f>
        <v>Deepwater</v>
      </c>
      <c r="AD1209" s="24"/>
      <c r="AE1209" s="24">
        <f>VLOOKUP(J1209,rangearea210527!$B$2:$C$1159,2,TRUE)</f>
        <v>284724.72879999998</v>
      </c>
      <c r="AF1209" s="26"/>
      <c r="AG1209" s="26">
        <v>75</v>
      </c>
      <c r="AH1209" s="26" t="s">
        <v>84</v>
      </c>
      <c r="AI1209" s="26" t="s">
        <v>98</v>
      </c>
      <c r="AJ1209" s="27" t="s">
        <v>2858</v>
      </c>
      <c r="AK1209" s="27"/>
      <c r="AL1209" s="26"/>
      <c r="AM1209" s="26">
        <v>0</v>
      </c>
      <c r="AN1209" s="26">
        <v>1</v>
      </c>
      <c r="AO1209" s="29">
        <v>0</v>
      </c>
      <c r="AP1209" s="30"/>
      <c r="AQ1209" s="30"/>
      <c r="AR1209" s="30"/>
      <c r="AS1209" s="1">
        <v>0</v>
      </c>
      <c r="AT1209" s="1"/>
      <c r="AU1209" s="1"/>
      <c r="AV1209" s="1"/>
      <c r="AW1209" s="1">
        <v>0</v>
      </c>
      <c r="AX1209" s="1">
        <v>0</v>
      </c>
      <c r="AY1209" s="1">
        <v>1</v>
      </c>
      <c r="BC1209" s="1">
        <v>1</v>
      </c>
      <c r="BJ1209" s="1">
        <v>1</v>
      </c>
      <c r="BL1209" s="1">
        <v>1</v>
      </c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>
        <v>0</v>
      </c>
    </row>
    <row r="1210" spans="1:75" ht="15.75" customHeight="1" x14ac:dyDescent="0.3">
      <c r="A1210" s="2">
        <v>1198</v>
      </c>
      <c r="B1210" s="2">
        <v>1</v>
      </c>
      <c r="C1210" s="2" t="s">
        <v>2843</v>
      </c>
      <c r="D1210" s="1">
        <v>14</v>
      </c>
      <c r="E1210" s="2" t="str">
        <f t="shared" si="1140"/>
        <v>14_Chimaeriformes</v>
      </c>
      <c r="F1210" s="2" t="s">
        <v>2844</v>
      </c>
      <c r="G1210" s="2" t="s">
        <v>2854</v>
      </c>
      <c r="H1210" s="2" t="s">
        <v>2855</v>
      </c>
      <c r="I1210" s="2" t="s">
        <v>2883</v>
      </c>
      <c r="J1210" s="2" t="s">
        <v>2884</v>
      </c>
      <c r="K1210" s="19" t="str">
        <f t="shared" si="1286"/>
        <v>Chimaera monstrosa</v>
      </c>
      <c r="L1210" s="20">
        <f>VLOOKUP($K1210,GlobSheetPaste!$H$3:$P$1269,2,FALSE)</f>
        <v>63114</v>
      </c>
      <c r="M1210" s="20">
        <f>VLOOKUP($K1210,GlobSheetPaste!$H$3:$P$1269,3,FALSE)</f>
        <v>124459382</v>
      </c>
      <c r="N1210" s="20" t="str">
        <f>VLOOKUP($K1210,GlobSheetPaste!$H$3:$P$1269,4,FALSE)</f>
        <v>published</v>
      </c>
      <c r="O1210" s="20" t="str">
        <f>VLOOKUP($K1210,GlobSheetPaste!$H$3:$P$1269,5,FALSE)</f>
        <v>NT</v>
      </c>
      <c r="P1210" s="20">
        <f>VLOOKUP($K1210,GlobSheetPaste!$H$3:$P$1269,6,FALSE)</f>
        <v>2007</v>
      </c>
      <c r="Q1210" s="20" t="str">
        <f>VLOOKUP($K1210,GlobSheetPaste!$H$3:$P$1269,7,FALSE)</f>
        <v>VU</v>
      </c>
      <c r="R1210" s="20" t="str">
        <f>VLOOKUP($K1210,GlobSheetPaste!$H$3:$P$1269,8,FALSE)</f>
        <v>A2bd</v>
      </c>
      <c r="S1210" s="20" t="str">
        <f t="shared" si="1341"/>
        <v>non-genuine change</v>
      </c>
      <c r="T1210" s="20" t="b">
        <f t="shared" si="1141"/>
        <v>0</v>
      </c>
      <c r="U1210" s="22">
        <f>VLOOKUP($K1210,GlobSheetPaste!$H$3:$P$1269,9,FALSE)</f>
        <v>43862</v>
      </c>
      <c r="V1210" s="19">
        <v>50</v>
      </c>
      <c r="W1210" s="19">
        <v>1742</v>
      </c>
      <c r="X1210" s="2" t="b">
        <f t="shared" ref="X1210:Y1210" si="1346">ISNUMBER(V1210)</f>
        <v>1</v>
      </c>
      <c r="Y1210" s="2" t="b">
        <f t="shared" si="1346"/>
        <v>1</v>
      </c>
      <c r="Z1210" s="2" t="s">
        <v>89</v>
      </c>
      <c r="AB1210" s="2" t="s">
        <v>178</v>
      </c>
      <c r="AC1210" s="24" t="str">
        <f ca="1">IFERROR(__xludf.DUMMYFUNCTION("SPLIT(AB1210,""_"")"),"Deepwater")</f>
        <v>Deepwater</v>
      </c>
      <c r="AD1210" s="24"/>
      <c r="AE1210" s="24">
        <f>VLOOKUP(J1210,rangearea210527!$B$2:$C$1159,2,TRUE)</f>
        <v>1851462.051</v>
      </c>
      <c r="AF1210" s="26"/>
      <c r="AG1210" s="26">
        <v>150</v>
      </c>
      <c r="AH1210" s="26" t="s">
        <v>84</v>
      </c>
      <c r="AI1210" s="26" t="s">
        <v>91</v>
      </c>
      <c r="AJ1210" s="27" t="s">
        <v>2849</v>
      </c>
      <c r="AK1210" s="27"/>
      <c r="AL1210" s="26">
        <v>21.7</v>
      </c>
      <c r="AM1210" s="26">
        <v>0</v>
      </c>
      <c r="AN1210" s="26">
        <v>1</v>
      </c>
      <c r="AO1210" s="29">
        <v>0</v>
      </c>
      <c r="AP1210" s="30"/>
      <c r="AQ1210" s="30"/>
      <c r="AR1210" s="30"/>
      <c r="AS1210" s="1">
        <v>0</v>
      </c>
      <c r="AT1210" s="1"/>
      <c r="AU1210" s="1"/>
      <c r="AV1210" s="1"/>
      <c r="AW1210" s="1">
        <v>0</v>
      </c>
      <c r="AX1210" s="1">
        <v>0</v>
      </c>
      <c r="AY1210" s="1">
        <v>1</v>
      </c>
      <c r="AZ1210" s="1">
        <v>1</v>
      </c>
      <c r="BC1210" s="1">
        <v>1</v>
      </c>
      <c r="BD1210" s="1">
        <v>1</v>
      </c>
      <c r="BJ1210" s="1">
        <v>1</v>
      </c>
      <c r="BL1210" s="1">
        <v>1</v>
      </c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>
        <v>0</v>
      </c>
    </row>
    <row r="1211" spans="1:75" ht="15.75" customHeight="1" x14ac:dyDescent="0.3">
      <c r="A1211" s="2">
        <v>1199</v>
      </c>
      <c r="B1211" s="2">
        <v>1</v>
      </c>
      <c r="C1211" s="2" t="s">
        <v>2843</v>
      </c>
      <c r="D1211" s="1">
        <v>14</v>
      </c>
      <c r="E1211" s="2" t="str">
        <f t="shared" si="1140"/>
        <v>14_Chimaeriformes</v>
      </c>
      <c r="F1211" s="2" t="s">
        <v>2844</v>
      </c>
      <c r="G1211" s="2" t="s">
        <v>2854</v>
      </c>
      <c r="H1211" s="2" t="s">
        <v>2855</v>
      </c>
      <c r="I1211" s="2" t="s">
        <v>2885</v>
      </c>
      <c r="J1211" s="2" t="s">
        <v>2886</v>
      </c>
      <c r="K1211" s="19" t="str">
        <f t="shared" si="1286"/>
        <v>Chimaera notafricana</v>
      </c>
      <c r="L1211" s="20">
        <f>VLOOKUP($K1211,GlobSheetPaste!$H$3:$P$1269,2,FALSE)</f>
        <v>195431</v>
      </c>
      <c r="M1211" s="20">
        <f>VLOOKUP($K1211,GlobSheetPaste!$H$3:$P$1269,3,FALSE)</f>
        <v>124541496</v>
      </c>
      <c r="N1211" s="20" t="str">
        <f>VLOOKUP($K1211,GlobSheetPaste!$H$3:$P$1269,4,FALSE)</f>
        <v>published</v>
      </c>
      <c r="O1211" s="20" t="str">
        <f>VLOOKUP($K1211,GlobSheetPaste!$H$3:$P$1269,5,FALSE)</f>
        <v>LC</v>
      </c>
      <c r="P1211" s="20">
        <f>VLOOKUP($K1211,GlobSheetPaste!$H$3:$P$1269,6,FALSE)</f>
        <v>2010</v>
      </c>
      <c r="Q1211" s="20" t="str">
        <f>VLOOKUP($K1211,GlobSheetPaste!$H$3:$P$1269,7,FALSE)</f>
        <v>LC</v>
      </c>
      <c r="R1211" s="20" t="str">
        <f>VLOOKUP($K1211,GlobSheetPaste!$H$3:$P$1269,8,FALSE)</f>
        <v>NA</v>
      </c>
      <c r="S1211" s="20" t="str">
        <f t="shared" si="1341"/>
        <v>NoChange</v>
      </c>
      <c r="T1211" s="20" t="b">
        <f t="shared" si="1141"/>
        <v>0</v>
      </c>
      <c r="U1211" s="22">
        <f>VLOOKUP($K1211,GlobSheetPaste!$H$3:$P$1269,9,FALSE)</f>
        <v>43862</v>
      </c>
      <c r="V1211" s="19">
        <v>680</v>
      </c>
      <c r="W1211" s="19">
        <v>1000</v>
      </c>
      <c r="X1211" s="2" t="b">
        <f t="shared" ref="X1211:Y1211" si="1347">ISNUMBER(V1211)</f>
        <v>1</v>
      </c>
      <c r="Y1211" s="2" t="b">
        <f t="shared" si="1347"/>
        <v>1</v>
      </c>
      <c r="Z1211" s="2" t="s">
        <v>89</v>
      </c>
      <c r="AB1211" s="2" t="s">
        <v>178</v>
      </c>
      <c r="AC1211" s="24" t="str">
        <f ca="1">IFERROR(__xludf.DUMMYFUNCTION("SPLIT(AB1211,""_"")"),"Deepwater")</f>
        <v>Deepwater</v>
      </c>
      <c r="AD1211" s="24"/>
      <c r="AE1211" s="24">
        <f>VLOOKUP(J1211,rangearea210527!$B$2:$C$1159,2,TRUE)</f>
        <v>16981.423019999998</v>
      </c>
      <c r="AF1211" s="26" t="s">
        <v>118</v>
      </c>
      <c r="AG1211" s="26">
        <v>93</v>
      </c>
      <c r="AH1211" s="26" t="s">
        <v>84</v>
      </c>
      <c r="AI1211" s="26" t="s">
        <v>98</v>
      </c>
      <c r="AJ1211" s="27" t="s">
        <v>2858</v>
      </c>
      <c r="AK1211" s="27"/>
      <c r="AL1211" s="26"/>
      <c r="AM1211" s="26">
        <v>0</v>
      </c>
      <c r="AN1211" s="26">
        <v>1</v>
      </c>
      <c r="AO1211" s="29">
        <v>0</v>
      </c>
      <c r="AP1211" s="30"/>
      <c r="AQ1211" s="30"/>
      <c r="AR1211" s="30"/>
      <c r="AS1211" s="1">
        <v>0</v>
      </c>
      <c r="AT1211" s="1"/>
      <c r="AU1211" s="1"/>
      <c r="AV1211" s="1"/>
      <c r="AW1211" s="1">
        <v>0</v>
      </c>
      <c r="AX1211" s="1">
        <v>0</v>
      </c>
      <c r="AY1211" s="1">
        <v>1</v>
      </c>
      <c r="BC1211" s="1">
        <v>1</v>
      </c>
      <c r="BH1211" s="1">
        <v>1</v>
      </c>
      <c r="BJ1211" s="1">
        <v>1</v>
      </c>
      <c r="BL1211" s="1">
        <v>1</v>
      </c>
      <c r="BM1211" s="1"/>
      <c r="BN1211" s="1"/>
      <c r="BO1211" s="1"/>
      <c r="BP1211" s="1"/>
      <c r="BQ1211" s="1"/>
      <c r="BR1211" s="1"/>
      <c r="BS1211" s="1"/>
      <c r="BT1211" s="1">
        <v>1</v>
      </c>
      <c r="BU1211" s="1"/>
      <c r="BV1211" s="1"/>
      <c r="BW1211" s="1">
        <v>0</v>
      </c>
    </row>
    <row r="1212" spans="1:75" ht="15.75" customHeight="1" x14ac:dyDescent="0.3">
      <c r="A1212" s="2">
        <v>1200</v>
      </c>
      <c r="B1212" s="2">
        <v>1</v>
      </c>
      <c r="C1212" s="2" t="s">
        <v>2843</v>
      </c>
      <c r="D1212" s="1">
        <v>14</v>
      </c>
      <c r="E1212" s="2" t="str">
        <f t="shared" si="1140"/>
        <v>14_Chimaeriformes</v>
      </c>
      <c r="F1212" s="2" t="s">
        <v>2844</v>
      </c>
      <c r="G1212" s="2" t="s">
        <v>2854</v>
      </c>
      <c r="H1212" s="2" t="s">
        <v>2855</v>
      </c>
      <c r="I1212" s="2" t="s">
        <v>1902</v>
      </c>
      <c r="J1212" s="2" t="s">
        <v>2887</v>
      </c>
      <c r="K1212" s="19" t="str">
        <f t="shared" si="1286"/>
        <v>Chimaera obscura</v>
      </c>
      <c r="L1212" s="20">
        <f>VLOOKUP($K1212,GlobSheetPaste!$H$3:$P$1269,2,FALSE)</f>
        <v>195432</v>
      </c>
      <c r="M1212" s="20">
        <f>VLOOKUP($K1212,GlobSheetPaste!$H$3:$P$1269,3,FALSE)</f>
        <v>124541630</v>
      </c>
      <c r="N1212" s="20" t="str">
        <f>VLOOKUP($K1212,GlobSheetPaste!$H$3:$P$1269,4,FALSE)</f>
        <v>published</v>
      </c>
      <c r="O1212" s="20" t="str">
        <f>VLOOKUP($K1212,GlobSheetPaste!$H$3:$P$1269,5,FALSE)</f>
        <v>DD</v>
      </c>
      <c r="P1212" s="20">
        <f>VLOOKUP($K1212,GlobSheetPaste!$H$3:$P$1269,6,FALSE)</f>
        <v>2015</v>
      </c>
      <c r="Q1212" s="20" t="str">
        <f>VLOOKUP($K1212,GlobSheetPaste!$H$3:$P$1269,7,FALSE)</f>
        <v>LC</v>
      </c>
      <c r="R1212" s="20" t="str">
        <f>VLOOKUP($K1212,GlobSheetPaste!$H$3:$P$1269,8,FALSE)</f>
        <v>NA</v>
      </c>
      <c r="S1212" s="20" t="str">
        <f t="shared" si="1341"/>
        <v>non-genuine change</v>
      </c>
      <c r="T1212" s="20" t="b">
        <f t="shared" si="1141"/>
        <v>0</v>
      </c>
      <c r="U1212" s="22">
        <f>VLOOKUP($K1212,GlobSheetPaste!$H$3:$P$1269,9,FALSE)</f>
        <v>43862</v>
      </c>
      <c r="V1212" s="19">
        <v>450</v>
      </c>
      <c r="W1212" s="19">
        <v>1080</v>
      </c>
      <c r="X1212" s="2" t="b">
        <f t="shared" ref="X1212:Y1212" si="1348">ISNUMBER(V1212)</f>
        <v>1</v>
      </c>
      <c r="Y1212" s="2" t="b">
        <f t="shared" si="1348"/>
        <v>1</v>
      </c>
      <c r="Z1212" s="2" t="s">
        <v>89</v>
      </c>
      <c r="AB1212" s="2" t="s">
        <v>178</v>
      </c>
      <c r="AC1212" s="24" t="str">
        <f ca="1">IFERROR(__xludf.DUMMYFUNCTION("SPLIT(AB1212,""_"")"),"Deepwater")</f>
        <v>Deepwater</v>
      </c>
      <c r="AD1212" s="24"/>
      <c r="AE1212" s="24">
        <f>VLOOKUP(J1212,rangearea210527!$B$2:$C$1159,2,TRUE)</f>
        <v>1924.0476630000001</v>
      </c>
      <c r="AF1212" s="26" t="s">
        <v>118</v>
      </c>
      <c r="AG1212" s="26">
        <v>95.1</v>
      </c>
      <c r="AH1212" s="26" t="s">
        <v>84</v>
      </c>
      <c r="AI1212" s="26" t="s">
        <v>98</v>
      </c>
      <c r="AJ1212" s="27" t="s">
        <v>2858</v>
      </c>
      <c r="AK1212" s="27"/>
      <c r="AL1212" s="26"/>
      <c r="AM1212" s="26">
        <v>0</v>
      </c>
      <c r="AN1212" s="26">
        <v>1</v>
      </c>
      <c r="AO1212" s="29">
        <v>0</v>
      </c>
      <c r="AP1212" s="30"/>
      <c r="AQ1212" s="30"/>
      <c r="AR1212" s="30"/>
      <c r="AS1212" s="1">
        <v>0</v>
      </c>
      <c r="AT1212" s="1"/>
      <c r="AU1212" s="1"/>
      <c r="AV1212" s="1"/>
      <c r="AW1212" s="1">
        <v>0</v>
      </c>
      <c r="AX1212" s="1">
        <v>0</v>
      </c>
      <c r="AY1212" s="1">
        <v>1</v>
      </c>
      <c r="BC1212" s="1">
        <v>1</v>
      </c>
      <c r="BH1212" s="1">
        <v>1</v>
      </c>
      <c r="BJ1212" s="1">
        <v>1</v>
      </c>
      <c r="BL1212" s="1">
        <v>1</v>
      </c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>
        <v>0</v>
      </c>
    </row>
    <row r="1213" spans="1:75" ht="15.75" customHeight="1" x14ac:dyDescent="0.3">
      <c r="A1213" s="2">
        <v>1201</v>
      </c>
      <c r="B1213" s="2">
        <v>1</v>
      </c>
      <c r="C1213" s="2" t="s">
        <v>2843</v>
      </c>
      <c r="D1213" s="1">
        <v>14</v>
      </c>
      <c r="E1213" s="2" t="str">
        <f t="shared" si="1140"/>
        <v>14_Chimaeriformes</v>
      </c>
      <c r="F1213" s="2" t="s">
        <v>2844</v>
      </c>
      <c r="G1213" s="2" t="s">
        <v>2854</v>
      </c>
      <c r="H1213" s="2" t="s">
        <v>2855</v>
      </c>
      <c r="I1213" s="2" t="s">
        <v>2888</v>
      </c>
      <c r="J1213" s="2" t="s">
        <v>2889</v>
      </c>
      <c r="K1213" s="19" t="str">
        <f t="shared" si="1286"/>
        <v>Chimaera ogilbyi</v>
      </c>
      <c r="L1213" s="20">
        <f>VLOOKUP($K1213,GlobSheetPaste!$H$3:$P$1269,2,FALSE)</f>
        <v>130420951</v>
      </c>
      <c r="M1213" s="20">
        <f>VLOOKUP($K1213,GlobSheetPaste!$H$3:$P$1269,3,FALSE)</f>
        <v>124450455</v>
      </c>
      <c r="N1213" s="20" t="str">
        <f>VLOOKUP($K1213,GlobSheetPaste!$H$3:$P$1269,4,FALSE)</f>
        <v>published</v>
      </c>
      <c r="O1213" s="20" t="str">
        <f>VLOOKUP($K1213,GlobSheetPaste!$H$3:$P$1269,5,FALSE)</f>
        <v>VU</v>
      </c>
      <c r="P1213" s="20">
        <f>VLOOKUP($K1213,GlobSheetPaste!$H$3:$P$1269,6,FALSE)</f>
        <v>2008</v>
      </c>
      <c r="Q1213" s="20" t="str">
        <f>VLOOKUP($K1213,GlobSheetPaste!$H$3:$P$1269,7,FALSE)</f>
        <v>NT</v>
      </c>
      <c r="R1213" s="20" t="str">
        <f>VLOOKUP($K1213,GlobSheetPaste!$H$3:$P$1269,8,FALSE)</f>
        <v>A2bd</v>
      </c>
      <c r="S1213" s="20" t="str">
        <f t="shared" si="1341"/>
        <v>non-genuine change</v>
      </c>
      <c r="T1213" s="20" t="b">
        <f t="shared" si="1141"/>
        <v>0</v>
      </c>
      <c r="U1213" s="22">
        <f>VLOOKUP($K1213,GlobSheetPaste!$H$3:$P$1269,9,FALSE)</f>
        <v>43862</v>
      </c>
      <c r="V1213" s="19">
        <v>139</v>
      </c>
      <c r="W1213" s="19">
        <v>872</v>
      </c>
      <c r="X1213" s="2" t="b">
        <f t="shared" ref="X1213:Y1213" si="1349">ISNUMBER(V1213)</f>
        <v>1</v>
      </c>
      <c r="Y1213" s="2" t="b">
        <f t="shared" si="1349"/>
        <v>1</v>
      </c>
      <c r="Z1213" s="2" t="s">
        <v>2890</v>
      </c>
      <c r="AB1213" s="2" t="s">
        <v>178</v>
      </c>
      <c r="AC1213" s="24" t="str">
        <f ca="1">IFERROR(__xludf.DUMMYFUNCTION("SPLIT(AB1213,""_"")"),"Deepwater")</f>
        <v>Deepwater</v>
      </c>
      <c r="AD1213" s="24"/>
      <c r="AE1213" s="24">
        <f>VLOOKUP(J1213,rangearea210527!$B$2:$C$1159,2,TRUE)</f>
        <v>163330.4178</v>
      </c>
      <c r="AF1213" s="26"/>
      <c r="AG1213" s="26">
        <v>104</v>
      </c>
      <c r="AH1213" s="26" t="s">
        <v>84</v>
      </c>
      <c r="AI1213" s="26" t="s">
        <v>91</v>
      </c>
      <c r="AJ1213" s="27" t="s">
        <v>2849</v>
      </c>
      <c r="AK1213" s="27"/>
      <c r="AL1213" s="26">
        <v>18.600000000000001</v>
      </c>
      <c r="AM1213" s="26">
        <v>0</v>
      </c>
      <c r="AN1213" s="26">
        <v>1</v>
      </c>
      <c r="AO1213" s="29">
        <v>0</v>
      </c>
      <c r="AP1213" s="30"/>
      <c r="AQ1213" s="30"/>
      <c r="AR1213" s="30"/>
      <c r="AS1213" s="1">
        <v>1</v>
      </c>
      <c r="AT1213" s="1"/>
      <c r="AU1213" s="1"/>
      <c r="AV1213" s="1"/>
      <c r="AW1213" s="1">
        <v>0</v>
      </c>
      <c r="AX1213" s="1">
        <v>0</v>
      </c>
      <c r="AY1213" s="1">
        <v>1</v>
      </c>
      <c r="BC1213" s="1">
        <v>1</v>
      </c>
      <c r="BJ1213" s="1">
        <v>1</v>
      </c>
      <c r="BL1213" s="1">
        <v>1</v>
      </c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>
        <v>0</v>
      </c>
    </row>
    <row r="1214" spans="1:75" ht="15.75" customHeight="1" x14ac:dyDescent="0.3">
      <c r="A1214" s="2">
        <v>1202</v>
      </c>
      <c r="B1214" s="2">
        <v>1</v>
      </c>
      <c r="C1214" s="2" t="s">
        <v>2843</v>
      </c>
      <c r="D1214" s="1">
        <v>14</v>
      </c>
      <c r="E1214" s="2" t="str">
        <f t="shared" si="1140"/>
        <v>14_Chimaeriformes</v>
      </c>
      <c r="F1214" s="2" t="s">
        <v>2844</v>
      </c>
      <c r="G1214" s="2" t="s">
        <v>2854</v>
      </c>
      <c r="H1214" s="2" t="s">
        <v>2855</v>
      </c>
      <c r="I1214" s="2" t="s">
        <v>2891</v>
      </c>
      <c r="J1214" s="2" t="s">
        <v>2892</v>
      </c>
      <c r="K1214" s="19" t="str">
        <f t="shared" si="1286"/>
        <v>Chimaera opalescens</v>
      </c>
      <c r="L1214" s="20">
        <f>VLOOKUP($K1214,GlobSheetPaste!$H$3:$P$1269,2,FALSE)</f>
        <v>18901743</v>
      </c>
      <c r="M1214" s="20">
        <f>VLOOKUP($K1214,GlobSheetPaste!$H$3:$P$1269,3,FALSE)</f>
        <v>124549504</v>
      </c>
      <c r="N1214" s="20" t="str">
        <f>VLOOKUP($K1214,GlobSheetPaste!$H$3:$P$1269,4,FALSE)</f>
        <v>published</v>
      </c>
      <c r="O1214" s="20" t="str">
        <f>VLOOKUP($K1214,GlobSheetPaste!$H$3:$P$1269,5,FALSE)</f>
        <v>NE</v>
      </c>
      <c r="P1214" s="20" t="str">
        <f>VLOOKUP($K1214,GlobSheetPaste!$H$3:$P$1269,6,FALSE)</f>
        <v>NA</v>
      </c>
      <c r="Q1214" s="20" t="str">
        <f>VLOOKUP($K1214,GlobSheetPaste!$H$3:$P$1269,7,FALSE)</f>
        <v>LC</v>
      </c>
      <c r="R1214" s="20" t="str">
        <f>VLOOKUP($K1214,GlobSheetPaste!$H$3:$P$1269,8,FALSE)</f>
        <v>NA</v>
      </c>
      <c r="S1214" s="1" t="s">
        <v>117</v>
      </c>
      <c r="T1214" s="20" t="b">
        <f t="shared" si="1141"/>
        <v>0</v>
      </c>
      <c r="U1214" s="22">
        <f>VLOOKUP($K1214,GlobSheetPaste!$H$3:$P$1269,9,FALSE)</f>
        <v>43862</v>
      </c>
      <c r="V1214" s="19">
        <v>800</v>
      </c>
      <c r="W1214" s="19">
        <v>1975</v>
      </c>
      <c r="X1214" s="2" t="b">
        <f t="shared" ref="X1214:Y1214" si="1350">ISNUMBER(V1214)</f>
        <v>1</v>
      </c>
      <c r="Y1214" s="2" t="b">
        <f t="shared" si="1350"/>
        <v>1</v>
      </c>
      <c r="Z1214" s="2" t="s">
        <v>89</v>
      </c>
      <c r="AB1214" s="2" t="s">
        <v>178</v>
      </c>
      <c r="AC1214" s="24" t="str">
        <f ca="1">IFERROR(__xludf.DUMMYFUNCTION("SPLIT(AB1214,""_"")"),"Deepwater")</f>
        <v>Deepwater</v>
      </c>
      <c r="AD1214" s="24"/>
      <c r="AE1214" s="24">
        <f>VLOOKUP(J1214,rangearea210527!$B$2:$C$1159,2,TRUE)</f>
        <v>87892.228950000004</v>
      </c>
      <c r="AF1214" s="26" t="s">
        <v>118</v>
      </c>
      <c r="AG1214" s="26">
        <v>110</v>
      </c>
      <c r="AH1214" s="26" t="s">
        <v>84</v>
      </c>
      <c r="AI1214" s="26" t="s">
        <v>91</v>
      </c>
      <c r="AJ1214" s="27" t="s">
        <v>2849</v>
      </c>
      <c r="AK1214" s="27"/>
      <c r="AL1214" s="26"/>
      <c r="AM1214" s="26">
        <v>0</v>
      </c>
      <c r="AN1214" s="26">
        <v>1</v>
      </c>
      <c r="AO1214" s="29">
        <v>0</v>
      </c>
      <c r="AP1214" s="30"/>
      <c r="AQ1214" s="30"/>
      <c r="AR1214" s="30"/>
      <c r="AS1214" s="1">
        <v>0</v>
      </c>
      <c r="AT1214" s="1"/>
      <c r="AU1214" s="1"/>
      <c r="AV1214" s="1"/>
      <c r="AW1214" s="1">
        <v>0</v>
      </c>
      <c r="AX1214" s="1">
        <v>0</v>
      </c>
      <c r="AY1214" s="1">
        <v>1</v>
      </c>
      <c r="BC1214" s="1">
        <v>1</v>
      </c>
      <c r="BH1214" s="1">
        <v>1</v>
      </c>
      <c r="BJ1214" s="1">
        <v>1</v>
      </c>
      <c r="BK1214" s="1"/>
      <c r="BL1214" s="1">
        <v>1</v>
      </c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>
        <v>0</v>
      </c>
    </row>
    <row r="1215" spans="1:75" ht="15.75" customHeight="1" x14ac:dyDescent="0.3">
      <c r="A1215" s="2">
        <v>1203</v>
      </c>
      <c r="B1215" s="2">
        <v>1</v>
      </c>
      <c r="C1215" s="2" t="s">
        <v>2843</v>
      </c>
      <c r="D1215" s="1">
        <v>14</v>
      </c>
      <c r="E1215" s="2" t="str">
        <f t="shared" si="1140"/>
        <v>14_Chimaeriformes</v>
      </c>
      <c r="F1215" s="2" t="s">
        <v>2844</v>
      </c>
      <c r="G1215" s="2" t="s">
        <v>2854</v>
      </c>
      <c r="H1215" s="2" t="s">
        <v>2855</v>
      </c>
      <c r="I1215" s="2" t="s">
        <v>2497</v>
      </c>
      <c r="J1215" s="2" t="s">
        <v>2893</v>
      </c>
      <c r="K1215" s="19" t="str">
        <f t="shared" si="1286"/>
        <v>Chimaera orientalis</v>
      </c>
      <c r="L1215" s="20">
        <f>VLOOKUP($K1215,GlobSheetPaste!$H$3:$P$1269,2,FALSE)</f>
        <v>129494544</v>
      </c>
      <c r="M1215" s="20">
        <f>VLOOKUP($K1215,GlobSheetPaste!$H$3:$P$1269,3,FALSE)</f>
        <v>129494549</v>
      </c>
      <c r="N1215" s="20" t="str">
        <f>VLOOKUP($K1215,GlobSheetPaste!$H$3:$P$1269,4,FALSE)</f>
        <v>published</v>
      </c>
      <c r="O1215" s="20" t="str">
        <f>VLOOKUP($K1215,GlobSheetPaste!$H$3:$P$1269,5,FALSE)</f>
        <v>NE</v>
      </c>
      <c r="P1215" s="20" t="str">
        <f>VLOOKUP($K1215,GlobSheetPaste!$H$3:$P$1269,6,FALSE)</f>
        <v>NA</v>
      </c>
      <c r="Q1215" s="20" t="str">
        <f>VLOOKUP($K1215,GlobSheetPaste!$H$3:$P$1269,7,FALSE)</f>
        <v>DD</v>
      </c>
      <c r="R1215" s="20" t="str">
        <f>VLOOKUP($K1215,GlobSheetPaste!$H$3:$P$1269,8,FALSE)</f>
        <v>NA</v>
      </c>
      <c r="S1215" s="1" t="s">
        <v>117</v>
      </c>
      <c r="T1215" s="20" t="b">
        <f t="shared" si="1141"/>
        <v>0</v>
      </c>
      <c r="U1215" s="22">
        <f>VLOOKUP($K1215,GlobSheetPaste!$H$3:$P$1269,9,FALSE)</f>
        <v>43862</v>
      </c>
      <c r="V1215" s="19">
        <v>560</v>
      </c>
      <c r="W1215" s="19">
        <v>1138</v>
      </c>
      <c r="X1215" s="2" t="b">
        <f t="shared" ref="X1215:Y1215" si="1351">ISNUMBER(V1215)</f>
        <v>1</v>
      </c>
      <c r="Y1215" s="2" t="b">
        <f t="shared" si="1351"/>
        <v>1</v>
      </c>
      <c r="Z1215" s="2" t="s">
        <v>89</v>
      </c>
      <c r="AB1215" s="2" t="s">
        <v>178</v>
      </c>
      <c r="AC1215" s="24" t="str">
        <f ca="1">IFERROR(__xludf.DUMMYFUNCTION("SPLIT(AB1215,""_"")"),"Deepwater")</f>
        <v>Deepwater</v>
      </c>
      <c r="AD1215" s="24"/>
      <c r="AE1215" s="24">
        <f>VLOOKUP(J1215,rangearea210527!$B$2:$C$1159,2,TRUE)</f>
        <v>34658.968760000003</v>
      </c>
      <c r="AF1215" s="26" t="s">
        <v>118</v>
      </c>
      <c r="AG1215" s="26">
        <v>89.1</v>
      </c>
      <c r="AH1215" s="26" t="s">
        <v>84</v>
      </c>
      <c r="AI1215" s="26" t="s">
        <v>98</v>
      </c>
      <c r="AJ1215" s="27" t="s">
        <v>2858</v>
      </c>
      <c r="AK1215" s="27"/>
      <c r="AL1215" s="26"/>
      <c r="AM1215" s="26">
        <v>0</v>
      </c>
      <c r="AN1215" s="26">
        <v>1</v>
      </c>
      <c r="AO1215" s="29">
        <v>0</v>
      </c>
      <c r="AP1215" s="30"/>
      <c r="AQ1215" s="30"/>
      <c r="AR1215" s="30"/>
      <c r="AS1215" s="1">
        <v>0</v>
      </c>
      <c r="AT1215" s="1"/>
      <c r="AU1215" s="1"/>
      <c r="AV1215" s="1"/>
      <c r="AW1215" s="1">
        <v>0</v>
      </c>
      <c r="AX1215" s="1">
        <v>0</v>
      </c>
      <c r="AY1215" s="1">
        <v>1</v>
      </c>
      <c r="BC1215" s="1">
        <v>1</v>
      </c>
      <c r="BG1215" s="1">
        <v>1</v>
      </c>
      <c r="BH1215" s="1">
        <v>1</v>
      </c>
      <c r="BI1215" s="1"/>
      <c r="BJ1215" s="1">
        <v>1</v>
      </c>
      <c r="BL1215" s="1">
        <v>1</v>
      </c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>
        <v>0</v>
      </c>
    </row>
    <row r="1216" spans="1:75" ht="15.75" customHeight="1" x14ac:dyDescent="0.3">
      <c r="A1216" s="2">
        <v>1204</v>
      </c>
      <c r="B1216" s="2">
        <v>1</v>
      </c>
      <c r="C1216" s="2" t="s">
        <v>2843</v>
      </c>
      <c r="D1216" s="1">
        <v>14</v>
      </c>
      <c r="E1216" s="2" t="str">
        <f t="shared" si="1140"/>
        <v>14_Chimaeriformes</v>
      </c>
      <c r="F1216" s="2" t="s">
        <v>2844</v>
      </c>
      <c r="G1216" s="2" t="s">
        <v>2854</v>
      </c>
      <c r="H1216" s="2" t="s">
        <v>2855</v>
      </c>
      <c r="I1216" s="2" t="s">
        <v>762</v>
      </c>
      <c r="J1216" s="2" t="s">
        <v>2894</v>
      </c>
      <c r="K1216" s="19" t="str">
        <f t="shared" si="1286"/>
        <v>Chimaera owstoni</v>
      </c>
      <c r="L1216" s="20">
        <f>VLOOKUP($K1216,GlobSheetPaste!$H$3:$P$1269,2,FALSE)</f>
        <v>60186</v>
      </c>
      <c r="M1216" s="20">
        <f>VLOOKUP($K1216,GlobSheetPaste!$H$3:$P$1269,3,FALSE)</f>
        <v>124449513</v>
      </c>
      <c r="N1216" s="20" t="str">
        <f>VLOOKUP($K1216,GlobSheetPaste!$H$3:$P$1269,4,FALSE)</f>
        <v>published</v>
      </c>
      <c r="O1216" s="20" t="str">
        <f>VLOOKUP($K1216,GlobSheetPaste!$H$3:$P$1269,5,FALSE)</f>
        <v>DD</v>
      </c>
      <c r="P1216" s="20">
        <f>VLOOKUP($K1216,GlobSheetPaste!$H$3:$P$1269,6,FALSE)</f>
        <v>2006</v>
      </c>
      <c r="Q1216" s="20" t="str">
        <f>VLOOKUP($K1216,GlobSheetPaste!$H$3:$P$1269,7,FALSE)</f>
        <v>DD</v>
      </c>
      <c r="R1216" s="20" t="str">
        <f>VLOOKUP($K1216,GlobSheetPaste!$H$3:$P$1269,8,FALSE)</f>
        <v>NA</v>
      </c>
      <c r="S1216" s="20" t="str">
        <f t="shared" ref="S1216:S1218" si="1352">IF(O1216=Q1216,"NoChange","non-genuine change")</f>
        <v>NoChange</v>
      </c>
      <c r="T1216" s="20" t="b">
        <f t="shared" si="1141"/>
        <v>0</v>
      </c>
      <c r="U1216" s="22">
        <f>VLOOKUP($K1216,GlobSheetPaste!$H$3:$P$1269,9,FALSE)</f>
        <v>43862</v>
      </c>
      <c r="V1216" s="19">
        <v>650</v>
      </c>
      <c r="W1216" s="19">
        <v>900</v>
      </c>
      <c r="X1216" s="2" t="b">
        <f t="shared" ref="X1216:Y1216" si="1353">ISNUMBER(V1216)</f>
        <v>1</v>
      </c>
      <c r="Y1216" s="2" t="b">
        <f t="shared" si="1353"/>
        <v>1</v>
      </c>
      <c r="Z1216" s="2" t="s">
        <v>89</v>
      </c>
      <c r="AB1216" s="2" t="s">
        <v>178</v>
      </c>
      <c r="AC1216" s="24" t="str">
        <f ca="1">IFERROR(__xludf.DUMMYFUNCTION("SPLIT(AB1216,""_"")"),"Deepwater")</f>
        <v>Deepwater</v>
      </c>
      <c r="AD1216" s="24"/>
      <c r="AE1216" s="24">
        <f>VLOOKUP(J1216,rangearea210527!$B$2:$C$1159,2,TRUE)</f>
        <v>58117.719590000001</v>
      </c>
      <c r="AF1216" s="26" t="s">
        <v>118</v>
      </c>
      <c r="AG1216" s="26">
        <v>80</v>
      </c>
      <c r="AH1216" s="26" t="s">
        <v>84</v>
      </c>
      <c r="AI1216" s="26" t="s">
        <v>98</v>
      </c>
      <c r="AJ1216" s="27" t="s">
        <v>2858</v>
      </c>
      <c r="AK1216" s="27"/>
      <c r="AL1216" s="26"/>
      <c r="AM1216" s="26">
        <v>0</v>
      </c>
      <c r="AN1216" s="26">
        <v>1</v>
      </c>
      <c r="AO1216" s="29">
        <v>0</v>
      </c>
      <c r="AP1216" s="30"/>
      <c r="AQ1216" s="30"/>
      <c r="AR1216" s="30"/>
      <c r="AS1216" s="1">
        <v>0</v>
      </c>
      <c r="AT1216" s="1"/>
      <c r="AU1216" s="1"/>
      <c r="AV1216" s="1"/>
      <c r="AW1216" s="1">
        <v>0</v>
      </c>
      <c r="AX1216" s="1">
        <v>0</v>
      </c>
      <c r="AY1216" s="1">
        <v>1</v>
      </c>
      <c r="BC1216" s="1">
        <v>1</v>
      </c>
      <c r="BG1216" s="1">
        <v>1</v>
      </c>
      <c r="BH1216" s="1">
        <v>1</v>
      </c>
      <c r="BI1216" s="1"/>
      <c r="BJ1216" s="1">
        <v>1</v>
      </c>
      <c r="BL1216" s="1">
        <v>1</v>
      </c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>
        <v>0</v>
      </c>
    </row>
    <row r="1217" spans="1:75" ht="15.75" customHeight="1" x14ac:dyDescent="0.3">
      <c r="A1217" s="2">
        <v>1205</v>
      </c>
      <c r="B1217" s="2">
        <v>1</v>
      </c>
      <c r="C1217" s="2" t="s">
        <v>2843</v>
      </c>
      <c r="D1217" s="1">
        <v>14</v>
      </c>
      <c r="E1217" s="2" t="str">
        <f t="shared" si="1140"/>
        <v>14_Chimaeriformes</v>
      </c>
      <c r="F1217" s="2" t="s">
        <v>2844</v>
      </c>
      <c r="G1217" s="2" t="s">
        <v>2854</v>
      </c>
      <c r="H1217" s="2" t="s">
        <v>2855</v>
      </c>
      <c r="I1217" s="2" t="s">
        <v>1537</v>
      </c>
      <c r="J1217" s="2" t="s">
        <v>2895</v>
      </c>
      <c r="K1217" s="19" t="str">
        <f t="shared" si="1286"/>
        <v>Chimaera panthera</v>
      </c>
      <c r="L1217" s="20">
        <f>VLOOKUP($K1217,GlobSheetPaste!$H$3:$P$1269,2,FALSE)</f>
        <v>41793</v>
      </c>
      <c r="M1217" s="20">
        <f>VLOOKUP($K1217,GlobSheetPaste!$H$3:$P$1269,3,FALSE)</f>
        <v>163155089</v>
      </c>
      <c r="N1217" s="20" t="str">
        <f>VLOOKUP($K1217,GlobSheetPaste!$H$3:$P$1269,4,FALSE)</f>
        <v>published</v>
      </c>
      <c r="O1217" s="20" t="str">
        <f>VLOOKUP($K1217,GlobSheetPaste!$H$3:$P$1269,5,FALSE)</f>
        <v>DD</v>
      </c>
      <c r="P1217" s="20">
        <f>VLOOKUP($K1217,GlobSheetPaste!$H$3:$P$1269,6,FALSE)</f>
        <v>2003</v>
      </c>
      <c r="Q1217" s="20" t="str">
        <f>VLOOKUP($K1217,GlobSheetPaste!$H$3:$P$1269,7,FALSE)</f>
        <v>LC</v>
      </c>
      <c r="R1217" s="20" t="str">
        <f>VLOOKUP($K1217,GlobSheetPaste!$H$3:$P$1269,8,FALSE)</f>
        <v>NA</v>
      </c>
      <c r="S1217" s="20" t="str">
        <f t="shared" si="1352"/>
        <v>non-genuine change</v>
      </c>
      <c r="T1217" s="20" t="b">
        <f t="shared" si="1141"/>
        <v>0</v>
      </c>
      <c r="U1217" s="22">
        <f>VLOOKUP($K1217,GlobSheetPaste!$H$3:$P$1269,9,FALSE)</f>
        <v>43862</v>
      </c>
      <c r="V1217" s="19">
        <v>327</v>
      </c>
      <c r="W1217" s="19">
        <v>1020</v>
      </c>
      <c r="X1217" s="2" t="b">
        <f t="shared" ref="X1217:Y1217" si="1354">ISNUMBER(V1217)</f>
        <v>1</v>
      </c>
      <c r="Y1217" s="2" t="b">
        <f t="shared" si="1354"/>
        <v>1</v>
      </c>
      <c r="Z1217" s="2" t="s">
        <v>89</v>
      </c>
      <c r="AB1217" s="2" t="s">
        <v>178</v>
      </c>
      <c r="AC1217" s="24" t="str">
        <f ca="1">IFERROR(__xludf.DUMMYFUNCTION("SPLIT(AB1217,""_"")"),"Deepwater")</f>
        <v>Deepwater</v>
      </c>
      <c r="AD1217" s="24"/>
      <c r="AE1217" s="24">
        <f>VLOOKUP(J1217,rangearea210527!$B$2:$C$1159,2,TRUE)</f>
        <v>20995.13608</v>
      </c>
      <c r="AF1217" s="26" t="s">
        <v>118</v>
      </c>
      <c r="AG1217" s="26">
        <v>129</v>
      </c>
      <c r="AH1217" s="26" t="s">
        <v>84</v>
      </c>
      <c r="AI1217" s="26" t="s">
        <v>91</v>
      </c>
      <c r="AJ1217" s="27" t="s">
        <v>2849</v>
      </c>
      <c r="AK1217" s="27"/>
      <c r="AL1217" s="26"/>
      <c r="AM1217" s="26">
        <v>0</v>
      </c>
      <c r="AN1217" s="26">
        <v>1</v>
      </c>
      <c r="AO1217" s="29">
        <v>0</v>
      </c>
      <c r="AP1217" s="30"/>
      <c r="AQ1217" s="30"/>
      <c r="AR1217" s="30"/>
      <c r="AS1217" s="1">
        <v>0</v>
      </c>
      <c r="AT1217" s="1"/>
      <c r="AU1217" s="1"/>
      <c r="AV1217" s="1"/>
      <c r="AW1217" s="1">
        <v>0</v>
      </c>
      <c r="AX1217" s="1">
        <v>0</v>
      </c>
      <c r="AY1217" s="1">
        <v>1</v>
      </c>
      <c r="BC1217" s="1">
        <v>1</v>
      </c>
      <c r="BH1217" s="1">
        <v>1</v>
      </c>
      <c r="BJ1217" s="1">
        <v>1</v>
      </c>
      <c r="BL1217" s="1">
        <v>1</v>
      </c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>
        <v>0</v>
      </c>
    </row>
    <row r="1218" spans="1:75" ht="15.75" customHeight="1" x14ac:dyDescent="0.3">
      <c r="A1218" s="2">
        <v>1206</v>
      </c>
      <c r="B1218" s="2">
        <v>1</v>
      </c>
      <c r="C1218" s="2" t="s">
        <v>2843</v>
      </c>
      <c r="D1218" s="1">
        <v>14</v>
      </c>
      <c r="E1218" s="2" t="str">
        <f t="shared" si="1140"/>
        <v>14_Chimaeriformes</v>
      </c>
      <c r="F1218" s="2" t="s">
        <v>2844</v>
      </c>
      <c r="G1218" s="2" t="s">
        <v>2854</v>
      </c>
      <c r="H1218" s="2" t="s">
        <v>2855</v>
      </c>
      <c r="I1218" s="2" t="s">
        <v>2896</v>
      </c>
      <c r="J1218" s="2" t="s">
        <v>2897</v>
      </c>
      <c r="K1218" s="19" t="str">
        <f t="shared" si="1286"/>
        <v>Chimaera phantasma</v>
      </c>
      <c r="L1218" s="20">
        <f>VLOOKUP($K1218,GlobSheetPaste!$H$3:$P$1269,2,FALSE)</f>
        <v>60187</v>
      </c>
      <c r="M1218" s="20">
        <f>VLOOKUP($K1218,GlobSheetPaste!$H$3:$P$1269,3,FALSE)</f>
        <v>68617625</v>
      </c>
      <c r="N1218" s="20" t="str">
        <f>VLOOKUP($K1218,GlobSheetPaste!$H$3:$P$1269,4,FALSE)</f>
        <v>published</v>
      </c>
      <c r="O1218" s="20" t="str">
        <f>VLOOKUP($K1218,GlobSheetPaste!$H$3:$P$1269,5,FALSE)</f>
        <v>DD</v>
      </c>
      <c r="P1218" s="20">
        <f>VLOOKUP($K1218,GlobSheetPaste!$H$3:$P$1269,6,FALSE)</f>
        <v>2006</v>
      </c>
      <c r="Q1218" s="20" t="str">
        <f>VLOOKUP($K1218,GlobSheetPaste!$H$3:$P$1269,7,FALSE)</f>
        <v>VU</v>
      </c>
      <c r="R1218" s="20" t="str">
        <f>VLOOKUP($K1218,GlobSheetPaste!$H$3:$P$1269,8,FALSE)</f>
        <v>A2d</v>
      </c>
      <c r="S1218" s="20" t="str">
        <f t="shared" si="1352"/>
        <v>non-genuine change</v>
      </c>
      <c r="T1218" s="20" t="b">
        <f t="shared" si="1141"/>
        <v>0</v>
      </c>
      <c r="U1218" s="22">
        <f>VLOOKUP($K1218,GlobSheetPaste!$H$3:$P$1269,9,FALSE)</f>
        <v>43862</v>
      </c>
      <c r="V1218" s="19">
        <v>20</v>
      </c>
      <c r="W1218" s="19">
        <v>962</v>
      </c>
      <c r="X1218" s="2" t="b">
        <f t="shared" ref="X1218:Y1218" si="1355">ISNUMBER(V1218)</f>
        <v>1</v>
      </c>
      <c r="Y1218" s="2" t="b">
        <f t="shared" si="1355"/>
        <v>1</v>
      </c>
      <c r="Z1218" s="2" t="s">
        <v>89</v>
      </c>
      <c r="AB1218" s="2" t="s">
        <v>178</v>
      </c>
      <c r="AC1218" s="24" t="str">
        <f ca="1">IFERROR(__xludf.DUMMYFUNCTION("SPLIT(AB1218,""_"")"),"Deepwater")</f>
        <v>Deepwater</v>
      </c>
      <c r="AD1218" s="24"/>
      <c r="AE1218" s="24">
        <f>VLOOKUP(J1218,rangearea210527!$B$2:$C$1159,2,TRUE)</f>
        <v>2420848.5589999999</v>
      </c>
      <c r="AF1218" s="26"/>
      <c r="AG1218" s="26">
        <v>110</v>
      </c>
      <c r="AH1218" s="26" t="s">
        <v>84</v>
      </c>
      <c r="AI1218" s="26" t="s">
        <v>91</v>
      </c>
      <c r="AJ1218" s="27" t="s">
        <v>2849</v>
      </c>
      <c r="AK1218" s="27"/>
      <c r="AL1218" s="26">
        <v>18.600000000000001</v>
      </c>
      <c r="AM1218" s="26">
        <v>0</v>
      </c>
      <c r="AN1218" s="26">
        <v>1</v>
      </c>
      <c r="AO1218" s="29">
        <v>0</v>
      </c>
      <c r="AP1218" s="30"/>
      <c r="AQ1218" s="30"/>
      <c r="AR1218" s="30"/>
      <c r="AS1218" s="1">
        <v>1</v>
      </c>
      <c r="AT1218" s="1"/>
      <c r="AU1218" s="1"/>
      <c r="AV1218" s="1"/>
      <c r="AW1218" s="1">
        <v>0</v>
      </c>
      <c r="AX1218" s="1">
        <v>0</v>
      </c>
      <c r="AY1218" s="1">
        <v>1</v>
      </c>
      <c r="AZ1218" s="1">
        <v>1</v>
      </c>
      <c r="BC1218" s="1">
        <v>1</v>
      </c>
      <c r="BD1218" s="1">
        <v>1</v>
      </c>
      <c r="BJ1218" s="1">
        <v>1</v>
      </c>
      <c r="BL1218" s="1">
        <v>1</v>
      </c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>
        <v>0</v>
      </c>
    </row>
    <row r="1219" spans="1:75" ht="15.75" customHeight="1" x14ac:dyDescent="0.3">
      <c r="A1219" s="2">
        <v>1207</v>
      </c>
      <c r="B1219" s="2">
        <v>1</v>
      </c>
      <c r="C1219" s="2" t="s">
        <v>2843</v>
      </c>
      <c r="D1219" s="1">
        <v>14</v>
      </c>
      <c r="E1219" s="2" t="str">
        <f t="shared" si="1140"/>
        <v>14_Chimaeriformes</v>
      </c>
      <c r="F1219" s="2" t="s">
        <v>2844</v>
      </c>
      <c r="G1219" s="2" t="s">
        <v>2854</v>
      </c>
      <c r="H1219" s="2" t="s">
        <v>2855</v>
      </c>
      <c r="I1219" s="2" t="s">
        <v>2898</v>
      </c>
      <c r="J1219" s="2" t="s">
        <v>2899</v>
      </c>
      <c r="K1219" s="19" t="str">
        <f t="shared" si="1286"/>
        <v>Chimaera willwatchi</v>
      </c>
      <c r="L1219" s="20">
        <f>VLOOKUP($K1219,GlobSheetPaste!$H$3:$P$1269,2,FALSE)</f>
        <v>124398312</v>
      </c>
      <c r="M1219" s="20">
        <f>VLOOKUP($K1219,GlobSheetPaste!$H$3:$P$1269,3,FALSE)</f>
        <v>124552567</v>
      </c>
      <c r="N1219" s="20" t="str">
        <f>VLOOKUP($K1219,GlobSheetPaste!$H$3:$P$1269,4,FALSE)</f>
        <v>published</v>
      </c>
      <c r="O1219" s="20" t="str">
        <f>VLOOKUP($K1219,GlobSheetPaste!$H$3:$P$1269,5,FALSE)</f>
        <v>NE</v>
      </c>
      <c r="P1219" s="20" t="str">
        <f>VLOOKUP($K1219,GlobSheetPaste!$H$3:$P$1269,6,FALSE)</f>
        <v>NA</v>
      </c>
      <c r="Q1219" s="20" t="str">
        <f>VLOOKUP($K1219,GlobSheetPaste!$H$3:$P$1269,7,FALSE)</f>
        <v>DD</v>
      </c>
      <c r="R1219" s="20" t="str">
        <f>VLOOKUP($K1219,GlobSheetPaste!$H$3:$P$1269,8,FALSE)</f>
        <v>NA</v>
      </c>
      <c r="S1219" s="1" t="s">
        <v>117</v>
      </c>
      <c r="T1219" s="20" t="b">
        <f t="shared" si="1141"/>
        <v>0</v>
      </c>
      <c r="U1219" s="22">
        <f>VLOOKUP($K1219,GlobSheetPaste!$H$3:$P$1269,9,FALSE)</f>
        <v>43862</v>
      </c>
      <c r="V1219" s="19">
        <v>89</v>
      </c>
      <c r="W1219" s="19">
        <v>1365</v>
      </c>
      <c r="X1219" s="2" t="b">
        <f t="shared" ref="X1219:Y1219" si="1356">ISNUMBER(V1219)</f>
        <v>1</v>
      </c>
      <c r="Y1219" s="2" t="b">
        <f t="shared" si="1356"/>
        <v>1</v>
      </c>
      <c r="Z1219" s="2" t="s">
        <v>2863</v>
      </c>
      <c r="AB1219" s="2" t="s">
        <v>178</v>
      </c>
      <c r="AC1219" s="24" t="str">
        <f ca="1">IFERROR(__xludf.DUMMYFUNCTION("SPLIT(AB1219,""_"")"),"Deepwater")</f>
        <v>Deepwater</v>
      </c>
      <c r="AD1219" s="24"/>
      <c r="AE1219" s="24">
        <f>VLOOKUP(J1219,rangearea210527!$B$2:$C$1159,2,TRUE)</f>
        <v>27019.374779999998</v>
      </c>
      <c r="AF1219" s="26" t="s">
        <v>118</v>
      </c>
      <c r="AG1219" s="26">
        <v>97.1</v>
      </c>
      <c r="AH1219" s="26" t="s">
        <v>84</v>
      </c>
      <c r="AI1219" s="26" t="s">
        <v>98</v>
      </c>
      <c r="AJ1219" s="27" t="s">
        <v>2858</v>
      </c>
      <c r="AK1219" s="27"/>
      <c r="AL1219" s="26"/>
      <c r="AM1219" s="26">
        <v>0</v>
      </c>
      <c r="AN1219" s="26">
        <v>1</v>
      </c>
      <c r="AO1219" s="29">
        <v>0</v>
      </c>
      <c r="AP1219" s="30"/>
      <c r="AQ1219" s="30"/>
      <c r="AR1219" s="30"/>
      <c r="AS1219" s="1">
        <v>0</v>
      </c>
      <c r="AT1219" s="1"/>
      <c r="AU1219" s="1"/>
      <c r="AV1219" s="1"/>
      <c r="AW1219" s="1">
        <v>0</v>
      </c>
      <c r="AX1219" s="1">
        <v>0</v>
      </c>
      <c r="AY1219" s="1">
        <v>1</v>
      </c>
      <c r="BC1219" s="1">
        <v>1</v>
      </c>
      <c r="BG1219" s="1">
        <v>1</v>
      </c>
      <c r="BH1219" s="1">
        <v>1</v>
      </c>
      <c r="BI1219" s="1"/>
      <c r="BJ1219" s="1">
        <v>1</v>
      </c>
      <c r="BL1219" s="1">
        <v>1</v>
      </c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>
        <v>0</v>
      </c>
    </row>
    <row r="1220" spans="1:75" ht="15.75" customHeight="1" x14ac:dyDescent="0.3">
      <c r="A1220" s="2">
        <v>1208</v>
      </c>
      <c r="B1220" s="2">
        <v>1</v>
      </c>
      <c r="C1220" s="2" t="s">
        <v>2843</v>
      </c>
      <c r="D1220" s="1">
        <v>14</v>
      </c>
      <c r="E1220" s="2" t="str">
        <f t="shared" si="1140"/>
        <v>14_Chimaeriformes</v>
      </c>
      <c r="F1220" s="2" t="s">
        <v>2844</v>
      </c>
      <c r="G1220" s="2" t="s">
        <v>2854</v>
      </c>
      <c r="H1220" s="2" t="s">
        <v>2900</v>
      </c>
      <c r="I1220" s="2" t="s">
        <v>2901</v>
      </c>
      <c r="J1220" s="2" t="s">
        <v>2902</v>
      </c>
      <c r="K1220" s="19" t="str">
        <f t="shared" si="1286"/>
        <v>Hydrolagus affinis</v>
      </c>
      <c r="L1220" s="20">
        <f>VLOOKUP($K1220,GlobSheetPaste!$H$3:$P$1269,2,FALSE)</f>
        <v>63123</v>
      </c>
      <c r="M1220" s="20">
        <f>VLOOKUP($K1220,GlobSheetPaste!$H$3:$P$1269,3,FALSE)</f>
        <v>124460832</v>
      </c>
      <c r="N1220" s="20" t="str">
        <f>VLOOKUP($K1220,GlobSheetPaste!$H$3:$P$1269,4,FALSE)</f>
        <v>published</v>
      </c>
      <c r="O1220" s="20" t="str">
        <f>VLOOKUP($K1220,GlobSheetPaste!$H$3:$P$1269,5,FALSE)</f>
        <v>LC</v>
      </c>
      <c r="P1220" s="20">
        <f>VLOOKUP($K1220,GlobSheetPaste!$H$3:$P$1269,6,FALSE)</f>
        <v>2007</v>
      </c>
      <c r="Q1220" s="20" t="str">
        <f>VLOOKUP($K1220,GlobSheetPaste!$H$3:$P$1269,7,FALSE)</f>
        <v>LC</v>
      </c>
      <c r="R1220" s="20" t="str">
        <f>VLOOKUP($K1220,GlobSheetPaste!$H$3:$P$1269,8,FALSE)</f>
        <v>NA</v>
      </c>
      <c r="S1220" s="20" t="str">
        <f t="shared" ref="S1220:S1226" si="1357">IF(O1220=Q1220,"NoChange","non-genuine change")</f>
        <v>NoChange</v>
      </c>
      <c r="T1220" s="20" t="b">
        <f t="shared" si="1141"/>
        <v>0</v>
      </c>
      <c r="U1220" s="22">
        <f>VLOOKUP($K1220,GlobSheetPaste!$H$3:$P$1269,9,FALSE)</f>
        <v>43862</v>
      </c>
      <c r="V1220" s="19">
        <v>293</v>
      </c>
      <c r="W1220" s="19">
        <v>2909</v>
      </c>
      <c r="X1220" s="2" t="b">
        <f t="shared" ref="X1220:Y1220" si="1358">ISNUMBER(V1220)</f>
        <v>1</v>
      </c>
      <c r="Y1220" s="2" t="b">
        <f t="shared" si="1358"/>
        <v>1</v>
      </c>
      <c r="Z1220" s="2" t="s">
        <v>89</v>
      </c>
      <c r="AB1220" s="2" t="s">
        <v>178</v>
      </c>
      <c r="AC1220" s="24" t="str">
        <f ca="1">IFERROR(__xludf.DUMMYFUNCTION("SPLIT(AB1220,""_"")"),"Deepwater")</f>
        <v>Deepwater</v>
      </c>
      <c r="AD1220" s="24"/>
      <c r="AE1220" s="24">
        <f>VLOOKUP(J1220,rangearea210527!$B$2:$C$1159,2,TRUE)</f>
        <v>2185827.3199999998</v>
      </c>
      <c r="AF1220" s="26"/>
      <c r="AG1220" s="26">
        <v>147</v>
      </c>
      <c r="AH1220" s="26" t="s">
        <v>84</v>
      </c>
      <c r="AI1220" s="26" t="s">
        <v>91</v>
      </c>
      <c r="AJ1220" s="27" t="s">
        <v>2849</v>
      </c>
      <c r="AK1220" s="27"/>
      <c r="AL1220" s="26"/>
      <c r="AM1220" s="26">
        <v>0</v>
      </c>
      <c r="AN1220" s="26">
        <v>1</v>
      </c>
      <c r="AO1220" s="29">
        <v>0</v>
      </c>
      <c r="AP1220" s="30"/>
      <c r="AQ1220" s="30"/>
      <c r="AR1220" s="30"/>
      <c r="AS1220" s="1">
        <v>0</v>
      </c>
      <c r="AT1220" s="1"/>
      <c r="AU1220" s="1"/>
      <c r="AV1220" s="1"/>
      <c r="AW1220" s="1">
        <v>0</v>
      </c>
      <c r="AX1220" s="1">
        <v>0</v>
      </c>
      <c r="AY1220" s="1">
        <v>1</v>
      </c>
      <c r="BC1220" s="1">
        <v>1</v>
      </c>
      <c r="BJ1220" s="1">
        <v>1</v>
      </c>
      <c r="BK1220" s="1"/>
      <c r="BL1220" s="1">
        <v>1</v>
      </c>
      <c r="BM1220" s="1"/>
      <c r="BN1220" s="1"/>
      <c r="BO1220" s="1"/>
      <c r="BP1220" s="1"/>
      <c r="BQ1220" s="1"/>
      <c r="BR1220" s="1"/>
      <c r="BS1220" s="1"/>
      <c r="BT1220" s="1">
        <v>1</v>
      </c>
      <c r="BU1220" s="1"/>
      <c r="BV1220" s="1"/>
      <c r="BW1220" s="1">
        <v>0</v>
      </c>
    </row>
    <row r="1221" spans="1:75" ht="15.75" customHeight="1" x14ac:dyDescent="0.3">
      <c r="A1221" s="2">
        <v>1209</v>
      </c>
      <c r="B1221" s="2">
        <v>1</v>
      </c>
      <c r="C1221" s="2" t="s">
        <v>2843</v>
      </c>
      <c r="D1221" s="1">
        <v>14</v>
      </c>
      <c r="E1221" s="2" t="str">
        <f t="shared" si="1140"/>
        <v>14_Chimaeriformes</v>
      </c>
      <c r="F1221" s="2" t="s">
        <v>2844</v>
      </c>
      <c r="G1221" s="2" t="s">
        <v>2854</v>
      </c>
      <c r="H1221" s="2" t="s">
        <v>2900</v>
      </c>
      <c r="I1221" s="2" t="s">
        <v>2903</v>
      </c>
      <c r="J1221" s="2" t="s">
        <v>2904</v>
      </c>
      <c r="K1221" s="19" t="str">
        <f t="shared" si="1286"/>
        <v>Hydrolagus africanus</v>
      </c>
      <c r="L1221" s="20">
        <f>VLOOKUP($K1221,GlobSheetPaste!$H$3:$P$1269,2,FALSE)</f>
        <v>60188</v>
      </c>
      <c r="M1221" s="20">
        <f>VLOOKUP($K1221,GlobSheetPaste!$H$3:$P$1269,3,FALSE)</f>
        <v>124449617</v>
      </c>
      <c r="N1221" s="20" t="str">
        <f>VLOOKUP($K1221,GlobSheetPaste!$H$3:$P$1269,4,FALSE)</f>
        <v>published</v>
      </c>
      <c r="O1221" s="20" t="str">
        <f>VLOOKUP($K1221,GlobSheetPaste!$H$3:$P$1269,5,FALSE)</f>
        <v>DD</v>
      </c>
      <c r="P1221" s="20">
        <f>VLOOKUP($K1221,GlobSheetPaste!$H$3:$P$1269,6,FALSE)</f>
        <v>2006</v>
      </c>
      <c r="Q1221" s="20" t="str">
        <f>VLOOKUP($K1221,GlobSheetPaste!$H$3:$P$1269,7,FALSE)</f>
        <v>LC</v>
      </c>
      <c r="R1221" s="20" t="str">
        <f>VLOOKUP($K1221,GlobSheetPaste!$H$3:$P$1269,8,FALSE)</f>
        <v>NA</v>
      </c>
      <c r="S1221" s="20" t="str">
        <f t="shared" si="1357"/>
        <v>non-genuine change</v>
      </c>
      <c r="T1221" s="20" t="b">
        <f t="shared" si="1141"/>
        <v>0</v>
      </c>
      <c r="U1221" s="22">
        <f>VLOOKUP($K1221,GlobSheetPaste!$H$3:$P$1269,9,FALSE)</f>
        <v>43862</v>
      </c>
      <c r="V1221" s="19">
        <v>303</v>
      </c>
      <c r="W1221" s="19">
        <v>1570</v>
      </c>
      <c r="X1221" s="2" t="b">
        <f t="shared" ref="X1221:Y1221" si="1359">ISNUMBER(V1221)</f>
        <v>1</v>
      </c>
      <c r="Y1221" s="2" t="b">
        <f t="shared" si="1359"/>
        <v>1</v>
      </c>
      <c r="Z1221" s="2" t="s">
        <v>89</v>
      </c>
      <c r="AB1221" s="2" t="s">
        <v>178</v>
      </c>
      <c r="AC1221" s="24" t="str">
        <f ca="1">IFERROR(__xludf.DUMMYFUNCTION("SPLIT(AB1221,""_"")"),"Deepwater")</f>
        <v>Deepwater</v>
      </c>
      <c r="AD1221" s="24"/>
      <c r="AE1221" s="24">
        <f>VLOOKUP(J1221,rangearea210527!$B$2:$C$1159,2,TRUE)</f>
        <v>135504.7205</v>
      </c>
      <c r="AF1221" s="26" t="s">
        <v>118</v>
      </c>
      <c r="AG1221" s="26">
        <v>98</v>
      </c>
      <c r="AH1221" s="26" t="s">
        <v>84</v>
      </c>
      <c r="AI1221" s="26" t="s">
        <v>98</v>
      </c>
      <c r="AJ1221" s="27" t="s">
        <v>2858</v>
      </c>
      <c r="AK1221" s="27"/>
      <c r="AL1221" s="26"/>
      <c r="AM1221" s="26">
        <v>0</v>
      </c>
      <c r="AN1221" s="26">
        <v>1</v>
      </c>
      <c r="AO1221" s="29">
        <v>0</v>
      </c>
      <c r="AP1221" s="30"/>
      <c r="AQ1221" s="30"/>
      <c r="AR1221" s="30"/>
      <c r="AS1221" s="1">
        <v>0</v>
      </c>
      <c r="AT1221" s="1"/>
      <c r="AU1221" s="1"/>
      <c r="AV1221" s="1"/>
      <c r="AW1221" s="1">
        <v>0</v>
      </c>
      <c r="AX1221" s="1">
        <v>0</v>
      </c>
      <c r="AY1221" s="1">
        <v>1</v>
      </c>
      <c r="BC1221" s="1">
        <v>1</v>
      </c>
      <c r="BH1221" s="1">
        <v>1</v>
      </c>
      <c r="BJ1221" s="1">
        <v>1</v>
      </c>
      <c r="BL1221" s="1">
        <v>1</v>
      </c>
      <c r="BM1221" s="1"/>
      <c r="BN1221" s="1"/>
      <c r="BO1221" s="1"/>
      <c r="BP1221" s="1"/>
      <c r="BQ1221" s="1"/>
      <c r="BR1221" s="1"/>
      <c r="BS1221" s="1"/>
      <c r="BT1221" s="1">
        <v>1</v>
      </c>
      <c r="BU1221" s="1"/>
      <c r="BV1221" s="1"/>
      <c r="BW1221" s="1">
        <v>0</v>
      </c>
    </row>
    <row r="1222" spans="1:75" ht="15.75" customHeight="1" x14ac:dyDescent="0.3">
      <c r="A1222" s="2">
        <v>1210</v>
      </c>
      <c r="B1222" s="2">
        <v>1</v>
      </c>
      <c r="C1222" s="2" t="s">
        <v>2843</v>
      </c>
      <c r="D1222" s="1">
        <v>14</v>
      </c>
      <c r="E1222" s="2" t="str">
        <f t="shared" si="1140"/>
        <v>14_Chimaeriformes</v>
      </c>
      <c r="F1222" s="2" t="s">
        <v>2844</v>
      </c>
      <c r="G1222" s="2" t="s">
        <v>2854</v>
      </c>
      <c r="H1222" s="2" t="s">
        <v>2900</v>
      </c>
      <c r="I1222" s="2" t="s">
        <v>2905</v>
      </c>
      <c r="J1222" s="2" t="s">
        <v>2906</v>
      </c>
      <c r="K1222" s="19" t="str">
        <f t="shared" si="1286"/>
        <v>Hydrolagus alberti</v>
      </c>
      <c r="L1222" s="20">
        <f>VLOOKUP($K1222,GlobSheetPaste!$H$3:$P$1269,2,FALSE)</f>
        <v>60189</v>
      </c>
      <c r="M1222" s="20">
        <f>VLOOKUP($K1222,GlobSheetPaste!$H$3:$P$1269,3,FALSE)</f>
        <v>3091090</v>
      </c>
      <c r="N1222" s="20" t="str">
        <f>VLOOKUP($K1222,GlobSheetPaste!$H$3:$P$1269,4,FALSE)</f>
        <v>published</v>
      </c>
      <c r="O1222" s="20" t="str">
        <f>VLOOKUP($K1222,GlobSheetPaste!$H$3:$P$1269,5,FALSE)</f>
        <v>DD</v>
      </c>
      <c r="P1222" s="20">
        <f>VLOOKUP($K1222,GlobSheetPaste!$H$3:$P$1269,6,FALSE)</f>
        <v>2006</v>
      </c>
      <c r="Q1222" s="20" t="str">
        <f>VLOOKUP($K1222,GlobSheetPaste!$H$3:$P$1269,7,FALSE)</f>
        <v>LC</v>
      </c>
      <c r="R1222" s="20" t="str">
        <f>VLOOKUP($K1222,GlobSheetPaste!$H$3:$P$1269,8,FALSE)</f>
        <v>NA</v>
      </c>
      <c r="S1222" s="20" t="str">
        <f t="shared" si="1357"/>
        <v>non-genuine change</v>
      </c>
      <c r="T1222" s="20" t="b">
        <f t="shared" si="1141"/>
        <v>0</v>
      </c>
      <c r="U1222" s="22">
        <f>VLOOKUP($K1222,GlobSheetPaste!$H$3:$P$1269,9,FALSE)</f>
        <v>43862</v>
      </c>
      <c r="V1222" s="19">
        <v>328</v>
      </c>
      <c r="W1222" s="19">
        <v>1470</v>
      </c>
      <c r="X1222" s="2" t="b">
        <f t="shared" ref="X1222:Y1222" si="1360">ISNUMBER(V1222)</f>
        <v>1</v>
      </c>
      <c r="Y1222" s="2" t="b">
        <f t="shared" si="1360"/>
        <v>1</v>
      </c>
      <c r="Z1222" s="2" t="s">
        <v>89</v>
      </c>
      <c r="AB1222" s="2" t="s">
        <v>178</v>
      </c>
      <c r="AC1222" s="24" t="str">
        <f ca="1">IFERROR(__xludf.DUMMYFUNCTION("SPLIT(AB1222,""_"")"),"Deepwater")</f>
        <v>Deepwater</v>
      </c>
      <c r="AD1222" s="24"/>
      <c r="AE1222" s="24">
        <f>VLOOKUP(J1222,rangearea210527!$B$2:$C$1159,2,TRUE)</f>
        <v>383160.82860000001</v>
      </c>
      <c r="AF1222" s="26"/>
      <c r="AG1222" s="26">
        <v>96</v>
      </c>
      <c r="AH1222" s="26" t="s">
        <v>84</v>
      </c>
      <c r="AI1222" s="26" t="s">
        <v>98</v>
      </c>
      <c r="AJ1222" s="27" t="s">
        <v>2858</v>
      </c>
      <c r="AK1222" s="27"/>
      <c r="AL1222" s="26"/>
      <c r="AM1222" s="26">
        <v>0</v>
      </c>
      <c r="AN1222" s="26">
        <v>1</v>
      </c>
      <c r="AO1222" s="29">
        <v>0</v>
      </c>
      <c r="AP1222" s="30"/>
      <c r="AQ1222" s="30"/>
      <c r="AR1222" s="30"/>
      <c r="AS1222" s="1">
        <v>0</v>
      </c>
      <c r="AT1222" s="1"/>
      <c r="AU1222" s="1">
        <v>2</v>
      </c>
      <c r="AV1222" s="1">
        <v>1</v>
      </c>
      <c r="AW1222" s="1">
        <v>0</v>
      </c>
      <c r="AX1222" s="1">
        <v>0</v>
      </c>
      <c r="AY1222" s="1">
        <v>1</v>
      </c>
      <c r="BC1222" s="1">
        <v>1</v>
      </c>
      <c r="BJ1222" s="1">
        <v>1</v>
      </c>
      <c r="BL1222" s="1">
        <v>1</v>
      </c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>
        <v>0</v>
      </c>
    </row>
    <row r="1223" spans="1:75" ht="15.75" customHeight="1" x14ac:dyDescent="0.3">
      <c r="A1223" s="2">
        <v>1211</v>
      </c>
      <c r="B1223" s="2">
        <v>1</v>
      </c>
      <c r="C1223" s="2" t="s">
        <v>2843</v>
      </c>
      <c r="D1223" s="1">
        <v>14</v>
      </c>
      <c r="E1223" s="2" t="str">
        <f t="shared" si="1140"/>
        <v>14_Chimaeriformes</v>
      </c>
      <c r="F1223" s="2" t="s">
        <v>2844</v>
      </c>
      <c r="G1223" s="2" t="s">
        <v>2854</v>
      </c>
      <c r="H1223" s="2" t="s">
        <v>2900</v>
      </c>
      <c r="I1223" s="2" t="s">
        <v>355</v>
      </c>
      <c r="J1223" s="2" t="s">
        <v>2907</v>
      </c>
      <c r="K1223" s="19" t="str">
        <f t="shared" si="1286"/>
        <v>Hydrolagus alphus</v>
      </c>
      <c r="L1223" s="20">
        <f>VLOOKUP($K1223,GlobSheetPaste!$H$3:$P$1269,2,FALSE)</f>
        <v>161324</v>
      </c>
      <c r="M1223" s="20">
        <f>VLOOKUP($K1223,GlobSheetPaste!$H$3:$P$1269,3,FALSE)</f>
        <v>124465820</v>
      </c>
      <c r="N1223" s="20" t="str">
        <f>VLOOKUP($K1223,GlobSheetPaste!$H$3:$P$1269,4,FALSE)</f>
        <v>published</v>
      </c>
      <c r="O1223" s="20" t="str">
        <f>VLOOKUP($K1223,GlobSheetPaste!$H$3:$P$1269,5,FALSE)</f>
        <v>DD</v>
      </c>
      <c r="P1223" s="20">
        <f>VLOOKUP($K1223,GlobSheetPaste!$H$3:$P$1269,6,FALSE)</f>
        <v>2008</v>
      </c>
      <c r="Q1223" s="20" t="str">
        <f>VLOOKUP($K1223,GlobSheetPaste!$H$3:$P$1269,7,FALSE)</f>
        <v>LC</v>
      </c>
      <c r="R1223" s="20" t="str">
        <f>VLOOKUP($K1223,GlobSheetPaste!$H$3:$P$1269,8,FALSE)</f>
        <v>NA</v>
      </c>
      <c r="S1223" s="20" t="str">
        <f t="shared" si="1357"/>
        <v>non-genuine change</v>
      </c>
      <c r="T1223" s="20" t="b">
        <f t="shared" si="1141"/>
        <v>0</v>
      </c>
      <c r="U1223" s="22">
        <f>VLOOKUP($K1223,GlobSheetPaste!$H$3:$P$1269,9,FALSE)</f>
        <v>43862</v>
      </c>
      <c r="V1223" s="19">
        <v>630</v>
      </c>
      <c r="W1223" s="19">
        <v>907</v>
      </c>
      <c r="X1223" s="2" t="b">
        <f t="shared" ref="X1223:Y1223" si="1361">ISNUMBER(V1223)</f>
        <v>1</v>
      </c>
      <c r="Y1223" s="2" t="b">
        <f t="shared" si="1361"/>
        <v>1</v>
      </c>
      <c r="Z1223" s="2" t="s">
        <v>89</v>
      </c>
      <c r="AB1223" s="2" t="s">
        <v>178</v>
      </c>
      <c r="AC1223" s="24" t="str">
        <f ca="1">IFERROR(__xludf.DUMMYFUNCTION("SPLIT(AB1223,""_"")"),"Deepwater")</f>
        <v>Deepwater</v>
      </c>
      <c r="AD1223" s="24"/>
      <c r="AE1223" s="24">
        <f>VLOOKUP(J1223,rangearea210527!$B$2:$C$1159,2,TRUE)</f>
        <v>6538.4610350000003</v>
      </c>
      <c r="AF1223" s="26" t="s">
        <v>118</v>
      </c>
      <c r="AG1223" s="26">
        <v>48</v>
      </c>
      <c r="AH1223" s="26" t="s">
        <v>84</v>
      </c>
      <c r="AI1223" s="26" t="s">
        <v>85</v>
      </c>
      <c r="AJ1223" s="27" t="s">
        <v>2908</v>
      </c>
      <c r="AK1223" s="27"/>
      <c r="AL1223" s="26"/>
      <c r="AM1223" s="26">
        <v>0</v>
      </c>
      <c r="AN1223" s="26">
        <v>1</v>
      </c>
      <c r="AO1223" s="29">
        <v>0</v>
      </c>
      <c r="AP1223" s="30"/>
      <c r="AQ1223" s="30"/>
      <c r="AR1223" s="30"/>
      <c r="AS1223" s="1">
        <v>0</v>
      </c>
      <c r="AT1223" s="1"/>
      <c r="AU1223" s="1"/>
      <c r="AV1223" s="1"/>
      <c r="AW1223" s="1">
        <v>0</v>
      </c>
      <c r="AX1223" s="1">
        <v>0</v>
      </c>
      <c r="AY1223" s="1">
        <v>1</v>
      </c>
      <c r="BC1223" s="1">
        <v>1</v>
      </c>
      <c r="BH1223" s="1">
        <v>1</v>
      </c>
      <c r="BJ1223" s="1">
        <v>1</v>
      </c>
      <c r="BL1223" s="1">
        <v>1</v>
      </c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>
        <v>0</v>
      </c>
    </row>
    <row r="1224" spans="1:75" ht="15.75" customHeight="1" x14ac:dyDescent="0.3">
      <c r="A1224" s="2">
        <v>1212</v>
      </c>
      <c r="B1224" s="2">
        <v>1</v>
      </c>
      <c r="C1224" s="2" t="s">
        <v>2843</v>
      </c>
      <c r="D1224" s="1">
        <v>14</v>
      </c>
      <c r="E1224" s="2" t="str">
        <f t="shared" si="1140"/>
        <v>14_Chimaeriformes</v>
      </c>
      <c r="F1224" s="2" t="s">
        <v>2844</v>
      </c>
      <c r="G1224" s="2" t="s">
        <v>2854</v>
      </c>
      <c r="H1224" s="2" t="s">
        <v>2900</v>
      </c>
      <c r="I1224" s="2" t="s">
        <v>1152</v>
      </c>
      <c r="J1224" s="2" t="s">
        <v>2909</v>
      </c>
      <c r="K1224" s="19" t="str">
        <f t="shared" si="1286"/>
        <v>Hydrolagus barbouri</v>
      </c>
      <c r="L1224" s="20">
        <f>VLOOKUP($K1224,GlobSheetPaste!$H$3:$P$1269,2,FALSE)</f>
        <v>60190</v>
      </c>
      <c r="M1224" s="20">
        <f>VLOOKUP($K1224,GlobSheetPaste!$H$3:$P$1269,3,FALSE)</f>
        <v>124449755</v>
      </c>
      <c r="N1224" s="20" t="str">
        <f>VLOOKUP($K1224,GlobSheetPaste!$H$3:$P$1269,4,FALSE)</f>
        <v>published</v>
      </c>
      <c r="O1224" s="20" t="str">
        <f>VLOOKUP($K1224,GlobSheetPaste!$H$3:$P$1269,5,FALSE)</f>
        <v>DD</v>
      </c>
      <c r="P1224" s="20">
        <f>VLOOKUP($K1224,GlobSheetPaste!$H$3:$P$1269,6,FALSE)</f>
        <v>2006</v>
      </c>
      <c r="Q1224" s="20" t="str">
        <f>VLOOKUP($K1224,GlobSheetPaste!$H$3:$P$1269,7,FALSE)</f>
        <v>DD</v>
      </c>
      <c r="R1224" s="20" t="str">
        <f>VLOOKUP($K1224,GlobSheetPaste!$H$3:$P$1269,8,FALSE)</f>
        <v>NA</v>
      </c>
      <c r="S1224" s="20" t="str">
        <f t="shared" si="1357"/>
        <v>NoChange</v>
      </c>
      <c r="T1224" s="20" t="b">
        <f t="shared" si="1141"/>
        <v>0</v>
      </c>
      <c r="U1224" s="22">
        <f>VLOOKUP($K1224,GlobSheetPaste!$H$3:$P$1269,9,FALSE)</f>
        <v>43862</v>
      </c>
      <c r="V1224" s="19">
        <v>250</v>
      </c>
      <c r="W1224" s="19">
        <v>1100</v>
      </c>
      <c r="X1224" s="2" t="b">
        <f t="shared" ref="X1224:Y1224" si="1362">ISNUMBER(V1224)</f>
        <v>1</v>
      </c>
      <c r="Y1224" s="2" t="b">
        <f t="shared" si="1362"/>
        <v>1</v>
      </c>
      <c r="Z1224" s="2" t="s">
        <v>89</v>
      </c>
      <c r="AB1224" s="2" t="s">
        <v>178</v>
      </c>
      <c r="AC1224" s="24" t="str">
        <f ca="1">IFERROR(__xludf.DUMMYFUNCTION("SPLIT(AB1224,""_"")"),"Deepwater")</f>
        <v>Deepwater</v>
      </c>
      <c r="AD1224" s="24"/>
      <c r="AE1224" s="24">
        <f>VLOOKUP(J1224,rangearea210527!$B$2:$C$1159,2,TRUE)</f>
        <v>115225.3254</v>
      </c>
      <c r="AF1224" s="26" t="s">
        <v>118</v>
      </c>
      <c r="AG1224" s="26">
        <v>86</v>
      </c>
      <c r="AH1224" s="26" t="s">
        <v>84</v>
      </c>
      <c r="AI1224" s="26" t="s">
        <v>98</v>
      </c>
      <c r="AJ1224" s="27" t="s">
        <v>2858</v>
      </c>
      <c r="AK1224" s="27"/>
      <c r="AL1224" s="26"/>
      <c r="AM1224" s="26">
        <v>0</v>
      </c>
      <c r="AN1224" s="26">
        <v>1</v>
      </c>
      <c r="AO1224" s="29">
        <v>0</v>
      </c>
      <c r="AP1224" s="30"/>
      <c r="AQ1224" s="30"/>
      <c r="AR1224" s="30"/>
      <c r="AS1224" s="1">
        <v>0</v>
      </c>
      <c r="AT1224" s="1"/>
      <c r="AU1224" s="1"/>
      <c r="AV1224" s="1"/>
      <c r="AW1224" s="1">
        <v>0</v>
      </c>
      <c r="AX1224" s="1">
        <v>0</v>
      </c>
      <c r="AY1224" s="1">
        <v>1</v>
      </c>
      <c r="BC1224" s="1">
        <v>1</v>
      </c>
      <c r="BG1224" s="1">
        <v>1</v>
      </c>
      <c r="BH1224" s="1">
        <v>1</v>
      </c>
      <c r="BI1224" s="1"/>
      <c r="BJ1224" s="1">
        <v>1</v>
      </c>
      <c r="BK1224" s="1"/>
      <c r="BL1224" s="1">
        <v>1</v>
      </c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>
        <v>0</v>
      </c>
    </row>
    <row r="1225" spans="1:75" ht="15.75" customHeight="1" x14ac:dyDescent="0.3">
      <c r="A1225" s="2">
        <v>1213</v>
      </c>
      <c r="B1225" s="2">
        <v>1</v>
      </c>
      <c r="C1225" s="2" t="s">
        <v>2843</v>
      </c>
      <c r="D1225" s="1">
        <v>14</v>
      </c>
      <c r="E1225" s="2" t="str">
        <f t="shared" si="1140"/>
        <v>14_Chimaeriformes</v>
      </c>
      <c r="F1225" s="2" t="s">
        <v>2844</v>
      </c>
      <c r="G1225" s="2" t="s">
        <v>2854</v>
      </c>
      <c r="H1225" s="2" t="s">
        <v>2900</v>
      </c>
      <c r="I1225" s="2" t="s">
        <v>2910</v>
      </c>
      <c r="J1225" s="2" t="s">
        <v>2911</v>
      </c>
      <c r="K1225" s="19" t="str">
        <f t="shared" si="1286"/>
        <v>Hydrolagus bemisi</v>
      </c>
      <c r="L1225" s="20">
        <f>VLOOKUP($K1225,GlobSheetPaste!$H$3:$P$1269,2,FALSE)</f>
        <v>41826</v>
      </c>
      <c r="M1225" s="20">
        <f>VLOOKUP($K1225,GlobSheetPaste!$H$3:$P$1269,3,FALSE)</f>
        <v>116737232</v>
      </c>
      <c r="N1225" s="20" t="str">
        <f>VLOOKUP($K1225,GlobSheetPaste!$H$3:$P$1269,4,FALSE)</f>
        <v>published</v>
      </c>
      <c r="O1225" s="20" t="str">
        <f>VLOOKUP($K1225,GlobSheetPaste!$H$3:$P$1269,5,FALSE)</f>
        <v>LC</v>
      </c>
      <c r="P1225" s="20">
        <f>VLOOKUP($K1225,GlobSheetPaste!$H$3:$P$1269,6,FALSE)</f>
        <v>2003</v>
      </c>
      <c r="Q1225" s="20" t="str">
        <f>VLOOKUP($K1225,GlobSheetPaste!$H$3:$P$1269,7,FALSE)</f>
        <v>LC</v>
      </c>
      <c r="R1225" s="20" t="str">
        <f>VLOOKUP($K1225,GlobSheetPaste!$H$3:$P$1269,8,FALSE)</f>
        <v>NA</v>
      </c>
      <c r="S1225" s="20" t="str">
        <f t="shared" si="1357"/>
        <v>NoChange</v>
      </c>
      <c r="T1225" s="20" t="b">
        <f t="shared" si="1141"/>
        <v>0</v>
      </c>
      <c r="U1225" s="20">
        <f>VLOOKUP($K1225,GlobSheetPaste!$H$3:$P$1269,9,FALSE)</f>
        <v>2017</v>
      </c>
      <c r="V1225" s="19">
        <v>400</v>
      </c>
      <c r="W1225" s="19">
        <v>1100</v>
      </c>
      <c r="X1225" s="2" t="b">
        <f t="shared" ref="X1225:Y1225" si="1363">ISNUMBER(V1225)</f>
        <v>1</v>
      </c>
      <c r="Y1225" s="2" t="b">
        <f t="shared" si="1363"/>
        <v>1</v>
      </c>
      <c r="Z1225" s="2" t="s">
        <v>89</v>
      </c>
      <c r="AB1225" s="2" t="s">
        <v>178</v>
      </c>
      <c r="AC1225" s="24" t="str">
        <f ca="1">IFERROR(__xludf.DUMMYFUNCTION("SPLIT(AB1225,""_"")"),"Deepwater")</f>
        <v>Deepwater</v>
      </c>
      <c r="AD1225" s="24"/>
      <c r="AE1225" s="24">
        <f>VLOOKUP(J1225,rangearea210527!$B$2:$C$1159,2,TRUE)</f>
        <v>873484.47580000001</v>
      </c>
      <c r="AF1225" s="26"/>
      <c r="AG1225" s="26">
        <v>111.5</v>
      </c>
      <c r="AH1225" s="26" t="s">
        <v>84</v>
      </c>
      <c r="AI1225" s="26" t="s">
        <v>91</v>
      </c>
      <c r="AJ1225" s="27" t="s">
        <v>2849</v>
      </c>
      <c r="AK1225" s="27"/>
      <c r="AL1225" s="26"/>
      <c r="AM1225" s="26">
        <v>0</v>
      </c>
      <c r="AN1225" s="26">
        <v>1</v>
      </c>
      <c r="AO1225" s="29">
        <v>0</v>
      </c>
      <c r="AP1225" s="30"/>
      <c r="AQ1225" s="30"/>
      <c r="AR1225" s="30"/>
      <c r="AS1225" s="1">
        <v>0</v>
      </c>
      <c r="AT1225" s="1"/>
      <c r="AU1225" s="1"/>
      <c r="AV1225" s="1"/>
      <c r="AW1225" s="1">
        <v>0</v>
      </c>
      <c r="AX1225" s="1">
        <v>0</v>
      </c>
      <c r="AY1225" s="1">
        <v>1</v>
      </c>
      <c r="BC1225" s="1">
        <v>1</v>
      </c>
      <c r="BJ1225" s="1">
        <v>1</v>
      </c>
      <c r="BL1225" s="1">
        <v>1</v>
      </c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>
        <v>0</v>
      </c>
    </row>
    <row r="1226" spans="1:75" ht="15.75" customHeight="1" x14ac:dyDescent="0.3">
      <c r="A1226" s="2">
        <v>1214</v>
      </c>
      <c r="B1226" s="2">
        <v>1</v>
      </c>
      <c r="C1226" s="2" t="s">
        <v>2843</v>
      </c>
      <c r="D1226" s="1">
        <v>14</v>
      </c>
      <c r="E1226" s="2" t="str">
        <f t="shared" si="1140"/>
        <v>14_Chimaeriformes</v>
      </c>
      <c r="F1226" s="2" t="s">
        <v>2844</v>
      </c>
      <c r="G1226" s="2" t="s">
        <v>2854</v>
      </c>
      <c r="H1226" s="2" t="s">
        <v>2900</v>
      </c>
      <c r="I1226" s="2" t="s">
        <v>2912</v>
      </c>
      <c r="J1226" s="2" t="s">
        <v>2913</v>
      </c>
      <c r="K1226" s="19" t="str">
        <f t="shared" si="1286"/>
        <v>Hydrolagus colliei</v>
      </c>
      <c r="L1226" s="20">
        <f>VLOOKUP($K1226,GlobSheetPaste!$H$3:$P$1269,2,FALSE)</f>
        <v>60191</v>
      </c>
      <c r="M1226" s="20">
        <f>VLOOKUP($K1226,GlobSheetPaste!$H$3:$P$1269,3,FALSE)</f>
        <v>80678052</v>
      </c>
      <c r="N1226" s="20" t="str">
        <f>VLOOKUP($K1226,GlobSheetPaste!$H$3:$P$1269,4,FALSE)</f>
        <v>published</v>
      </c>
      <c r="O1226" s="20" t="str">
        <f>VLOOKUP($K1226,GlobSheetPaste!$H$3:$P$1269,5,FALSE)</f>
        <v>LC</v>
      </c>
      <c r="P1226" s="20">
        <f>VLOOKUP($K1226,GlobSheetPaste!$H$3:$P$1269,6,FALSE)</f>
        <v>2006</v>
      </c>
      <c r="Q1226" s="20" t="str">
        <f>VLOOKUP($K1226,GlobSheetPaste!$H$3:$P$1269,7,FALSE)</f>
        <v>LC</v>
      </c>
      <c r="R1226" s="20" t="str">
        <f>VLOOKUP($K1226,GlobSheetPaste!$H$3:$P$1269,8,FALSE)</f>
        <v>NA</v>
      </c>
      <c r="S1226" s="20" t="str">
        <f t="shared" si="1357"/>
        <v>NoChange</v>
      </c>
      <c r="T1226" s="20" t="b">
        <f t="shared" si="1141"/>
        <v>0</v>
      </c>
      <c r="U1226" s="20">
        <f>VLOOKUP($K1226,GlobSheetPaste!$H$3:$P$1269,9,FALSE)</f>
        <v>2014</v>
      </c>
      <c r="V1226" s="19">
        <v>0</v>
      </c>
      <c r="W1226" s="19">
        <v>1029</v>
      </c>
      <c r="X1226" s="2" t="b">
        <f t="shared" ref="X1226:Y1226" si="1364">ISNUMBER(V1226)</f>
        <v>1</v>
      </c>
      <c r="Y1226" s="2" t="b">
        <f t="shared" si="1364"/>
        <v>1</v>
      </c>
      <c r="Z1226" s="2" t="s">
        <v>89</v>
      </c>
      <c r="AB1226" s="2" t="s">
        <v>178</v>
      </c>
      <c r="AC1226" s="24" t="str">
        <f ca="1">IFERROR(__xludf.DUMMYFUNCTION("SPLIT(AB1226,""_"")"),"Deepwater")</f>
        <v>Deepwater</v>
      </c>
      <c r="AD1226" s="24"/>
      <c r="AE1226" s="24">
        <f>VLOOKUP(J1226,rangearea210527!$B$2:$C$1159,2,TRUE)</f>
        <v>516575.1936</v>
      </c>
      <c r="AF1226" s="26"/>
      <c r="AG1226" s="26">
        <v>63</v>
      </c>
      <c r="AH1226" s="26" t="s">
        <v>84</v>
      </c>
      <c r="AI1226" s="26" t="s">
        <v>98</v>
      </c>
      <c r="AJ1226" s="27" t="s">
        <v>2858</v>
      </c>
      <c r="AK1226" s="27"/>
      <c r="AL1226" s="26"/>
      <c r="AM1226" s="26">
        <v>0</v>
      </c>
      <c r="AN1226" s="26">
        <v>1</v>
      </c>
      <c r="AO1226" s="29">
        <v>0</v>
      </c>
      <c r="AP1226" s="30"/>
      <c r="AQ1226" s="26">
        <v>1</v>
      </c>
      <c r="AR1226" s="30"/>
      <c r="AS1226" s="1">
        <v>0</v>
      </c>
      <c r="AT1226" s="1"/>
      <c r="AU1226" s="1"/>
      <c r="AV1226" s="1"/>
      <c r="AW1226" s="1">
        <v>0</v>
      </c>
      <c r="AX1226" s="1">
        <v>0</v>
      </c>
      <c r="AY1226" s="1">
        <v>1</v>
      </c>
      <c r="BC1226" s="1">
        <v>1</v>
      </c>
      <c r="BJ1226" s="1">
        <v>1</v>
      </c>
      <c r="BL1226" s="1">
        <v>1</v>
      </c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>
        <v>0</v>
      </c>
    </row>
    <row r="1227" spans="1:75" ht="15.75" customHeight="1" x14ac:dyDescent="0.3">
      <c r="A1227" s="2">
        <v>1215</v>
      </c>
      <c r="B1227" s="2">
        <v>1</v>
      </c>
      <c r="C1227" s="2" t="s">
        <v>2843</v>
      </c>
      <c r="D1227" s="1">
        <v>14</v>
      </c>
      <c r="E1227" s="2" t="str">
        <f t="shared" si="1140"/>
        <v>14_Chimaeriformes</v>
      </c>
      <c r="F1227" s="2" t="s">
        <v>2844</v>
      </c>
      <c r="G1227" s="2" t="s">
        <v>2854</v>
      </c>
      <c r="H1227" s="2" t="s">
        <v>2900</v>
      </c>
      <c r="I1227" s="2" t="s">
        <v>2914</v>
      </c>
      <c r="J1227" s="2" t="s">
        <v>2915</v>
      </c>
      <c r="K1227" s="19" t="str">
        <f t="shared" si="1286"/>
        <v>Hydrolagus erithacus</v>
      </c>
      <c r="L1227" s="20">
        <f>VLOOKUP($K1227,GlobSheetPaste!$H$3:$P$1269,2,FALSE)</f>
        <v>124398342</v>
      </c>
      <c r="M1227" s="20">
        <f>VLOOKUP($K1227,GlobSheetPaste!$H$3:$P$1269,3,FALSE)</f>
        <v>124552572</v>
      </c>
      <c r="N1227" s="20" t="str">
        <f>VLOOKUP($K1227,GlobSheetPaste!$H$3:$P$1269,4,FALSE)</f>
        <v>published</v>
      </c>
      <c r="O1227" s="20" t="str">
        <f>VLOOKUP($K1227,GlobSheetPaste!$H$3:$P$1269,5,FALSE)</f>
        <v>NE</v>
      </c>
      <c r="P1227" s="20" t="str">
        <f>VLOOKUP($K1227,GlobSheetPaste!$H$3:$P$1269,6,FALSE)</f>
        <v>NA</v>
      </c>
      <c r="Q1227" s="20" t="str">
        <f>VLOOKUP($K1227,GlobSheetPaste!$H$3:$P$1269,7,FALSE)</f>
        <v>DD</v>
      </c>
      <c r="R1227" s="20" t="str">
        <f>VLOOKUP($K1227,GlobSheetPaste!$H$3:$P$1269,8,FALSE)</f>
        <v>NA</v>
      </c>
      <c r="S1227" s="1" t="s">
        <v>117</v>
      </c>
      <c r="T1227" s="20" t="b">
        <f t="shared" si="1141"/>
        <v>0</v>
      </c>
      <c r="U1227" s="22">
        <f>VLOOKUP($K1227,GlobSheetPaste!$H$3:$P$1269,9,FALSE)</f>
        <v>43862</v>
      </c>
      <c r="V1227" s="19">
        <v>470</v>
      </c>
      <c r="W1227" s="19">
        <v>1000</v>
      </c>
      <c r="X1227" s="2" t="b">
        <f t="shared" ref="X1227:Y1227" si="1365">ISNUMBER(V1227)</f>
        <v>1</v>
      </c>
      <c r="Y1227" s="2" t="b">
        <f t="shared" si="1365"/>
        <v>1</v>
      </c>
      <c r="Z1227" s="2" t="s">
        <v>2916</v>
      </c>
      <c r="AB1227" s="2" t="s">
        <v>178</v>
      </c>
      <c r="AC1227" s="24" t="str">
        <f ca="1">IFERROR(__xludf.DUMMYFUNCTION("SPLIT(AB1227,""_"")"),"Deepwater")</f>
        <v>Deepwater</v>
      </c>
      <c r="AD1227" s="24"/>
      <c r="AE1227" s="24">
        <f>VLOOKUP(J1227,rangearea210527!$B$2:$C$1159,2,TRUE)</f>
        <v>775.6588319</v>
      </c>
      <c r="AF1227" s="26" t="s">
        <v>118</v>
      </c>
      <c r="AG1227" s="26">
        <v>140.5</v>
      </c>
      <c r="AH1227" s="26" t="s">
        <v>84</v>
      </c>
      <c r="AI1227" s="26" t="s">
        <v>91</v>
      </c>
      <c r="AJ1227" s="27" t="s">
        <v>2849</v>
      </c>
      <c r="AK1227" s="27"/>
      <c r="AL1227" s="26"/>
      <c r="AM1227" s="26">
        <v>0</v>
      </c>
      <c r="AN1227" s="26">
        <v>1</v>
      </c>
      <c r="AO1227" s="29">
        <v>0</v>
      </c>
      <c r="AP1227" s="30"/>
      <c r="AQ1227" s="30"/>
      <c r="AR1227" s="30"/>
      <c r="AS1227" s="1">
        <v>0</v>
      </c>
      <c r="AT1227" s="1"/>
      <c r="AU1227" s="1"/>
      <c r="AV1227" s="1"/>
      <c r="AW1227" s="1">
        <v>0</v>
      </c>
      <c r="AX1227" s="1">
        <v>0</v>
      </c>
      <c r="AY1227" s="1">
        <v>1</v>
      </c>
      <c r="BC1227" s="1">
        <v>1</v>
      </c>
      <c r="BG1227" s="1">
        <v>1</v>
      </c>
      <c r="BH1227" s="1">
        <v>1</v>
      </c>
      <c r="BI1227" s="1"/>
      <c r="BJ1227" s="1">
        <v>1</v>
      </c>
      <c r="BL1227" s="1">
        <v>1</v>
      </c>
      <c r="BM1227" s="1"/>
      <c r="BN1227" s="1"/>
      <c r="BO1227" s="1"/>
      <c r="BP1227" s="1"/>
      <c r="BQ1227" s="1"/>
      <c r="BR1227" s="1"/>
      <c r="BS1227" s="1"/>
      <c r="BT1227" s="1">
        <v>1</v>
      </c>
      <c r="BU1227" s="1"/>
      <c r="BV1227" s="1"/>
      <c r="BW1227" s="1">
        <v>0</v>
      </c>
    </row>
    <row r="1228" spans="1:75" ht="15.75" customHeight="1" x14ac:dyDescent="0.3">
      <c r="A1228" s="2">
        <v>1216</v>
      </c>
      <c r="B1228" s="2">
        <v>1</v>
      </c>
      <c r="C1228" s="2" t="s">
        <v>2843</v>
      </c>
      <c r="D1228" s="1">
        <v>14</v>
      </c>
      <c r="E1228" s="2" t="str">
        <f t="shared" si="1140"/>
        <v>14_Chimaeriformes</v>
      </c>
      <c r="F1228" s="2" t="s">
        <v>2844</v>
      </c>
      <c r="G1228" s="2" t="s">
        <v>2854</v>
      </c>
      <c r="H1228" s="2" t="s">
        <v>2900</v>
      </c>
      <c r="I1228" s="2" t="s">
        <v>2917</v>
      </c>
      <c r="J1228" s="2" t="s">
        <v>2918</v>
      </c>
      <c r="K1228" s="19" t="str">
        <f t="shared" si="1286"/>
        <v>Hydrolagus homonycteris</v>
      </c>
      <c r="L1228" s="20">
        <f>VLOOKUP($K1228,GlobSheetPaste!$H$3:$P$1269,2,FALSE)</f>
        <v>195433</v>
      </c>
      <c r="M1228" s="20">
        <f>VLOOKUP($K1228,GlobSheetPaste!$H$3:$P$1269,3,FALSE)</f>
        <v>68629582</v>
      </c>
      <c r="N1228" s="20" t="str">
        <f>VLOOKUP($K1228,GlobSheetPaste!$H$3:$P$1269,4,FALSE)</f>
        <v>published</v>
      </c>
      <c r="O1228" s="20" t="str">
        <f>VLOOKUP($K1228,GlobSheetPaste!$H$3:$P$1269,5,FALSE)</f>
        <v>DD</v>
      </c>
      <c r="P1228" s="20">
        <f>VLOOKUP($K1228,GlobSheetPaste!$H$3:$P$1269,6,FALSE)</f>
        <v>2010</v>
      </c>
      <c r="Q1228" s="20" t="str">
        <f>VLOOKUP($K1228,GlobSheetPaste!$H$3:$P$1269,7,FALSE)</f>
        <v>LC</v>
      </c>
      <c r="R1228" s="20" t="str">
        <f>VLOOKUP($K1228,GlobSheetPaste!$H$3:$P$1269,8,FALSE)</f>
        <v>NA</v>
      </c>
      <c r="S1228" s="20" t="str">
        <f t="shared" ref="S1228:S1248" si="1366">IF(O1228=Q1228,"NoChange","non-genuine change")</f>
        <v>non-genuine change</v>
      </c>
      <c r="T1228" s="20" t="b">
        <f t="shared" si="1141"/>
        <v>0</v>
      </c>
      <c r="U1228" s="20">
        <f>VLOOKUP($K1228,GlobSheetPaste!$H$3:$P$1269,9,FALSE)</f>
        <v>2015</v>
      </c>
      <c r="V1228" s="19">
        <v>400</v>
      </c>
      <c r="W1228" s="19">
        <v>1450</v>
      </c>
      <c r="X1228" s="2" t="b">
        <f t="shared" ref="X1228:Y1228" si="1367">ISNUMBER(V1228)</f>
        <v>1</v>
      </c>
      <c r="Y1228" s="2" t="b">
        <f t="shared" si="1367"/>
        <v>1</v>
      </c>
      <c r="Z1228" s="2" t="s">
        <v>89</v>
      </c>
      <c r="AB1228" s="2" t="s">
        <v>178</v>
      </c>
      <c r="AC1228" s="24" t="str">
        <f ca="1">IFERROR(__xludf.DUMMYFUNCTION("SPLIT(AB1228,""_"")"),"Deepwater")</f>
        <v>Deepwater</v>
      </c>
      <c r="AD1228" s="24"/>
      <c r="AE1228" s="24">
        <f>VLOOKUP(J1228,rangearea210527!$B$2:$C$1159,2,TRUE)</f>
        <v>120764.93030000001</v>
      </c>
      <c r="AF1228" s="26" t="s">
        <v>118</v>
      </c>
      <c r="AG1228" s="26">
        <v>108.5</v>
      </c>
      <c r="AH1228" s="26" t="s">
        <v>84</v>
      </c>
      <c r="AI1228" s="26" t="s">
        <v>91</v>
      </c>
      <c r="AJ1228" s="27" t="s">
        <v>2849</v>
      </c>
      <c r="AK1228" s="27"/>
      <c r="AL1228" s="26"/>
      <c r="AM1228" s="26">
        <v>0</v>
      </c>
      <c r="AN1228" s="26">
        <v>1</v>
      </c>
      <c r="AO1228" s="29">
        <v>0</v>
      </c>
      <c r="AP1228" s="30"/>
      <c r="AQ1228" s="30"/>
      <c r="AR1228" s="30"/>
      <c r="AS1228" s="1">
        <v>0</v>
      </c>
      <c r="AT1228" s="1"/>
      <c r="AU1228" s="1"/>
      <c r="AV1228" s="1"/>
      <c r="AW1228" s="1">
        <v>0</v>
      </c>
      <c r="AX1228" s="1">
        <v>0</v>
      </c>
      <c r="AY1228" s="1">
        <v>1</v>
      </c>
      <c r="BC1228" s="1">
        <v>1</v>
      </c>
      <c r="BH1228" s="1">
        <v>1</v>
      </c>
      <c r="BJ1228" s="1">
        <v>1</v>
      </c>
      <c r="BL1228" s="1">
        <v>1</v>
      </c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>
        <v>0</v>
      </c>
    </row>
    <row r="1229" spans="1:75" ht="15.75" customHeight="1" x14ac:dyDescent="0.3">
      <c r="A1229" s="2">
        <v>1217</v>
      </c>
      <c r="B1229" s="2">
        <v>1</v>
      </c>
      <c r="C1229" s="2" t="s">
        <v>2843</v>
      </c>
      <c r="D1229" s="1">
        <v>14</v>
      </c>
      <c r="E1229" s="2" t="str">
        <f t="shared" si="1140"/>
        <v>14_Chimaeriformes</v>
      </c>
      <c r="F1229" s="2" t="s">
        <v>2844</v>
      </c>
      <c r="G1229" s="2" t="s">
        <v>2854</v>
      </c>
      <c r="H1229" s="2" t="s">
        <v>2900</v>
      </c>
      <c r="I1229" s="2" t="s">
        <v>2919</v>
      </c>
      <c r="J1229" s="2" t="s">
        <v>2920</v>
      </c>
      <c r="K1229" s="19" t="str">
        <f t="shared" si="1286"/>
        <v>Hydrolagus lusitanicus</v>
      </c>
      <c r="L1229" s="20">
        <f>VLOOKUP($K1229,GlobSheetPaste!$H$3:$P$1269,2,FALSE)</f>
        <v>161475</v>
      </c>
      <c r="M1229" s="20">
        <f>VLOOKUP($K1229,GlobSheetPaste!$H$3:$P$1269,3,FALSE)</f>
        <v>48919432</v>
      </c>
      <c r="N1229" s="20" t="str">
        <f>VLOOKUP($K1229,GlobSheetPaste!$H$3:$P$1269,4,FALSE)</f>
        <v>published</v>
      </c>
      <c r="O1229" s="20" t="str">
        <f>VLOOKUP($K1229,GlobSheetPaste!$H$3:$P$1269,5,FALSE)</f>
        <v>DD</v>
      </c>
      <c r="P1229" s="20">
        <f>VLOOKUP($K1229,GlobSheetPaste!$H$3:$P$1269,6,FALSE)</f>
        <v>2008</v>
      </c>
      <c r="Q1229" s="20" t="str">
        <f>VLOOKUP($K1229,GlobSheetPaste!$H$3:$P$1269,7,FALSE)</f>
        <v>LC</v>
      </c>
      <c r="R1229" s="20" t="str">
        <f>VLOOKUP($K1229,GlobSheetPaste!$H$3:$P$1269,8,FALSE)</f>
        <v>NA</v>
      </c>
      <c r="S1229" s="20" t="str">
        <f t="shared" si="1366"/>
        <v>non-genuine change</v>
      </c>
      <c r="T1229" s="20" t="b">
        <f t="shared" si="1141"/>
        <v>0</v>
      </c>
      <c r="U1229" s="20">
        <f>VLOOKUP($K1229,GlobSheetPaste!$H$3:$P$1269,9,FALSE)</f>
        <v>2015</v>
      </c>
      <c r="V1229" s="19">
        <v>1600</v>
      </c>
      <c r="W1229" s="19">
        <v>1600</v>
      </c>
      <c r="X1229" s="2" t="b">
        <f t="shared" ref="X1229:Y1229" si="1368">ISNUMBER(V1229)</f>
        <v>1</v>
      </c>
      <c r="Y1229" s="2" t="b">
        <f t="shared" si="1368"/>
        <v>1</v>
      </c>
      <c r="Z1229" s="2" t="s">
        <v>89</v>
      </c>
      <c r="AB1229" s="2" t="s">
        <v>178</v>
      </c>
      <c r="AC1229" s="24" t="str">
        <f ca="1">IFERROR(__xludf.DUMMYFUNCTION("SPLIT(AB1229,""_"")"),"Deepwater")</f>
        <v>Deepwater</v>
      </c>
      <c r="AD1229" s="24"/>
      <c r="AE1229" s="24">
        <f>VLOOKUP(J1229,rangearea210527!$B$2:$C$1159,2,TRUE)</f>
        <v>11576.429029999999</v>
      </c>
      <c r="AF1229" s="26" t="s">
        <v>118</v>
      </c>
      <c r="AG1229" s="26">
        <v>117.7</v>
      </c>
      <c r="AH1229" s="26" t="s">
        <v>2866</v>
      </c>
      <c r="AI1229" s="26" t="s">
        <v>91</v>
      </c>
      <c r="AJ1229" s="27" t="s">
        <v>2849</v>
      </c>
      <c r="AK1229" s="27"/>
      <c r="AL1229" s="26"/>
      <c r="AM1229" s="26">
        <v>0</v>
      </c>
      <c r="AN1229" s="26">
        <v>1</v>
      </c>
      <c r="AO1229" s="29">
        <v>0</v>
      </c>
      <c r="AP1229" s="30"/>
      <c r="AQ1229" s="30"/>
      <c r="AR1229" s="30"/>
      <c r="AS1229" s="1">
        <v>0</v>
      </c>
      <c r="AT1229" s="1"/>
      <c r="AU1229" s="1"/>
      <c r="AV1229" s="1"/>
      <c r="AW1229" s="1">
        <v>0</v>
      </c>
      <c r="AX1229" s="1">
        <v>0</v>
      </c>
      <c r="AY1229" s="1">
        <v>1</v>
      </c>
      <c r="BC1229" s="1">
        <v>1</v>
      </c>
      <c r="BH1229" s="1">
        <v>1</v>
      </c>
      <c r="BJ1229" s="1">
        <v>1</v>
      </c>
      <c r="BL1229" s="1">
        <v>1</v>
      </c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>
        <v>0</v>
      </c>
    </row>
    <row r="1230" spans="1:75" ht="15.75" customHeight="1" x14ac:dyDescent="0.3">
      <c r="A1230" s="2">
        <v>1218</v>
      </c>
      <c r="B1230" s="2">
        <v>1</v>
      </c>
      <c r="C1230" s="2" t="s">
        <v>2843</v>
      </c>
      <c r="D1230" s="1">
        <v>14</v>
      </c>
      <c r="E1230" s="2" t="str">
        <f t="shared" si="1140"/>
        <v>14_Chimaeriformes</v>
      </c>
      <c r="F1230" s="2" t="s">
        <v>2844</v>
      </c>
      <c r="G1230" s="2" t="s">
        <v>2854</v>
      </c>
      <c r="H1230" s="2" t="s">
        <v>2900</v>
      </c>
      <c r="I1230" s="2" t="s">
        <v>2921</v>
      </c>
      <c r="J1230" s="2" t="s">
        <v>2922</v>
      </c>
      <c r="K1230" s="19" t="str">
        <f t="shared" si="1286"/>
        <v>Hydrolagus macrophthalmus</v>
      </c>
      <c r="L1230" s="20">
        <f>VLOOKUP($K1230,GlobSheetPaste!$H$3:$P$1269,2,FALSE)</f>
        <v>60193</v>
      </c>
      <c r="M1230" s="20">
        <f>VLOOKUP($K1230,GlobSheetPaste!$H$3:$P$1269,3,FALSE)</f>
        <v>124450221</v>
      </c>
      <c r="N1230" s="20" t="str">
        <f>VLOOKUP($K1230,GlobSheetPaste!$H$3:$P$1269,4,FALSE)</f>
        <v>published</v>
      </c>
      <c r="O1230" s="20" t="str">
        <f>VLOOKUP($K1230,GlobSheetPaste!$H$3:$P$1269,5,FALSE)</f>
        <v>DD</v>
      </c>
      <c r="P1230" s="20">
        <f>VLOOKUP($K1230,GlobSheetPaste!$H$3:$P$1269,6,FALSE)</f>
        <v>2006</v>
      </c>
      <c r="Q1230" s="20" t="str">
        <f>VLOOKUP($K1230,GlobSheetPaste!$H$3:$P$1269,7,FALSE)</f>
        <v>LC</v>
      </c>
      <c r="R1230" s="20" t="str">
        <f>VLOOKUP($K1230,GlobSheetPaste!$H$3:$P$1269,8,FALSE)</f>
        <v>NA</v>
      </c>
      <c r="S1230" s="20" t="str">
        <f t="shared" si="1366"/>
        <v>non-genuine change</v>
      </c>
      <c r="T1230" s="20" t="b">
        <f t="shared" si="1141"/>
        <v>0</v>
      </c>
      <c r="U1230" s="22">
        <f>VLOOKUP($K1230,GlobSheetPaste!$H$3:$P$1269,9,FALSE)</f>
        <v>43862</v>
      </c>
      <c r="V1230" s="19">
        <v>300</v>
      </c>
      <c r="W1230" s="19">
        <v>1370</v>
      </c>
      <c r="X1230" s="2" t="b">
        <f t="shared" ref="X1230:Y1230" si="1369">ISNUMBER(V1230)</f>
        <v>1</v>
      </c>
      <c r="Y1230" s="2" t="b">
        <f t="shared" si="1369"/>
        <v>1</v>
      </c>
      <c r="Z1230" s="2" t="s">
        <v>89</v>
      </c>
      <c r="AB1230" s="2" t="s">
        <v>178</v>
      </c>
      <c r="AC1230" s="24" t="str">
        <f ca="1">IFERROR(__xludf.DUMMYFUNCTION("SPLIT(AB1230,""_"")"),"Deepwater")</f>
        <v>Deepwater</v>
      </c>
      <c r="AD1230" s="24"/>
      <c r="AE1230" s="24">
        <f>VLOOKUP(J1230,rangearea210527!$B$2:$C$1159,2,TRUE)</f>
        <v>197458.2127</v>
      </c>
      <c r="AF1230" s="26"/>
      <c r="AG1230" s="26">
        <v>64</v>
      </c>
      <c r="AH1230" s="26" t="s">
        <v>84</v>
      </c>
      <c r="AI1230" s="26" t="s">
        <v>98</v>
      </c>
      <c r="AJ1230" s="27" t="s">
        <v>2858</v>
      </c>
      <c r="AK1230" s="27"/>
      <c r="AL1230" s="26"/>
      <c r="AM1230" s="26">
        <v>0</v>
      </c>
      <c r="AN1230" s="26">
        <v>1</v>
      </c>
      <c r="AO1230" s="29">
        <v>0</v>
      </c>
      <c r="AP1230" s="30"/>
      <c r="AQ1230" s="30"/>
      <c r="AR1230" s="30"/>
      <c r="AS1230" s="1">
        <v>0</v>
      </c>
      <c r="AT1230" s="1"/>
      <c r="AU1230" s="1"/>
      <c r="AV1230" s="1"/>
      <c r="AW1230" s="1">
        <v>0</v>
      </c>
      <c r="AX1230" s="1">
        <v>0</v>
      </c>
      <c r="AY1230" s="1">
        <v>1</v>
      </c>
      <c r="BC1230" s="1">
        <v>1</v>
      </c>
      <c r="BJ1230" s="1">
        <v>1</v>
      </c>
      <c r="BK1230" s="1"/>
      <c r="BL1230" s="1">
        <v>1</v>
      </c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>
        <v>0</v>
      </c>
    </row>
    <row r="1231" spans="1:75" ht="15.75" customHeight="1" x14ac:dyDescent="0.3">
      <c r="A1231" s="2">
        <v>1219</v>
      </c>
      <c r="B1231" s="2">
        <v>1</v>
      </c>
      <c r="C1231" s="2" t="s">
        <v>2843</v>
      </c>
      <c r="D1231" s="1">
        <v>14</v>
      </c>
      <c r="E1231" s="2" t="str">
        <f t="shared" si="1140"/>
        <v>14_Chimaeriformes</v>
      </c>
      <c r="F1231" s="2" t="s">
        <v>2844</v>
      </c>
      <c r="G1231" s="2" t="s">
        <v>2854</v>
      </c>
      <c r="H1231" s="2" t="s">
        <v>2900</v>
      </c>
      <c r="I1231" s="2" t="s">
        <v>1045</v>
      </c>
      <c r="J1231" s="2" t="s">
        <v>2923</v>
      </c>
      <c r="K1231" s="19" t="str">
        <f t="shared" si="1286"/>
        <v>Hydrolagus marmoratus</v>
      </c>
      <c r="L1231" s="20">
        <f>VLOOKUP($K1231,GlobSheetPaste!$H$3:$P$1269,2,FALSE)</f>
        <v>195434</v>
      </c>
      <c r="M1231" s="20">
        <f>VLOOKUP($K1231,GlobSheetPaste!$H$3:$P$1269,3,FALSE)</f>
        <v>68629874</v>
      </c>
      <c r="N1231" s="20" t="str">
        <f>VLOOKUP($K1231,GlobSheetPaste!$H$3:$P$1269,4,FALSE)</f>
        <v>published</v>
      </c>
      <c r="O1231" s="20" t="str">
        <f>VLOOKUP($K1231,GlobSheetPaste!$H$3:$P$1269,5,FALSE)</f>
        <v>DD</v>
      </c>
      <c r="P1231" s="20">
        <f>VLOOKUP($K1231,GlobSheetPaste!$H$3:$P$1269,6,FALSE)</f>
        <v>2010</v>
      </c>
      <c r="Q1231" s="20" t="str">
        <f>VLOOKUP($K1231,GlobSheetPaste!$H$3:$P$1269,7,FALSE)</f>
        <v>LC</v>
      </c>
      <c r="R1231" s="20" t="str">
        <f>VLOOKUP($K1231,GlobSheetPaste!$H$3:$P$1269,8,FALSE)</f>
        <v>NA</v>
      </c>
      <c r="S1231" s="20" t="str">
        <f t="shared" si="1366"/>
        <v>non-genuine change</v>
      </c>
      <c r="T1231" s="20" t="b">
        <f t="shared" si="1141"/>
        <v>0</v>
      </c>
      <c r="U1231" s="20">
        <f>VLOOKUP($K1231,GlobSheetPaste!$H$3:$P$1269,9,FALSE)</f>
        <v>2015</v>
      </c>
      <c r="V1231" s="19">
        <v>548</v>
      </c>
      <c r="W1231" s="19">
        <v>995</v>
      </c>
      <c r="X1231" s="2" t="b">
        <f t="shared" ref="X1231:Y1231" si="1370">ISNUMBER(V1231)</f>
        <v>1</v>
      </c>
      <c r="Y1231" s="2" t="b">
        <f t="shared" si="1370"/>
        <v>1</v>
      </c>
      <c r="Z1231" s="2" t="s">
        <v>89</v>
      </c>
      <c r="AB1231" s="2" t="s">
        <v>178</v>
      </c>
      <c r="AC1231" s="24" t="str">
        <f ca="1">IFERROR(__xludf.DUMMYFUNCTION("SPLIT(AB1231,""_"")"),"Deepwater")</f>
        <v>Deepwater</v>
      </c>
      <c r="AD1231" s="24"/>
      <c r="AE1231" s="24">
        <f>VLOOKUP(J1231,rangearea210527!$B$2:$C$1159,2,TRUE)</f>
        <v>18020.632839999998</v>
      </c>
      <c r="AF1231" s="26" t="s">
        <v>118</v>
      </c>
      <c r="AG1231" s="26">
        <v>80.099999999999994</v>
      </c>
      <c r="AH1231" s="26" t="s">
        <v>84</v>
      </c>
      <c r="AI1231" s="26" t="s">
        <v>98</v>
      </c>
      <c r="AJ1231" s="27" t="s">
        <v>2858</v>
      </c>
      <c r="AK1231" s="27"/>
      <c r="AL1231" s="26"/>
      <c r="AM1231" s="26">
        <v>0</v>
      </c>
      <c r="AN1231" s="26">
        <v>1</v>
      </c>
      <c r="AO1231" s="29">
        <v>0</v>
      </c>
      <c r="AP1231" s="30"/>
      <c r="AQ1231" s="30"/>
      <c r="AR1231" s="30"/>
      <c r="AS1231" s="1">
        <v>0</v>
      </c>
      <c r="AT1231" s="1"/>
      <c r="AU1231" s="1"/>
      <c r="AV1231" s="1"/>
      <c r="AW1231" s="1">
        <v>0</v>
      </c>
      <c r="AX1231" s="1">
        <v>0</v>
      </c>
      <c r="AY1231" s="1">
        <v>1</v>
      </c>
      <c r="BC1231" s="1">
        <v>1</v>
      </c>
      <c r="BH1231" s="1">
        <v>1</v>
      </c>
      <c r="BJ1231" s="1">
        <v>1</v>
      </c>
      <c r="BL1231" s="1">
        <v>1</v>
      </c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>
        <v>0</v>
      </c>
    </row>
    <row r="1232" spans="1:75" ht="15.75" customHeight="1" x14ac:dyDescent="0.3">
      <c r="A1232" s="2">
        <v>1220</v>
      </c>
      <c r="B1232" s="2">
        <v>1</v>
      </c>
      <c r="C1232" s="2" t="s">
        <v>2843</v>
      </c>
      <c r="D1232" s="1">
        <v>14</v>
      </c>
      <c r="E1232" s="2" t="str">
        <f t="shared" si="1140"/>
        <v>14_Chimaeriformes</v>
      </c>
      <c r="F1232" s="2" t="s">
        <v>2844</v>
      </c>
      <c r="G1232" s="2" t="s">
        <v>2854</v>
      </c>
      <c r="H1232" s="2" t="s">
        <v>2900</v>
      </c>
      <c r="I1232" s="2" t="s">
        <v>2924</v>
      </c>
      <c r="J1232" s="2" t="s">
        <v>2925</v>
      </c>
      <c r="K1232" s="19" t="str">
        <f t="shared" si="1286"/>
        <v>Hydrolagus matallanasi</v>
      </c>
      <c r="L1232" s="20">
        <f>VLOOKUP($K1232,GlobSheetPaste!$H$3:$P$1269,2,FALSE)</f>
        <v>63151</v>
      </c>
      <c r="M1232" s="20">
        <f>VLOOKUP($K1232,GlobSheetPaste!$H$3:$P$1269,3,FALSE)</f>
        <v>3122699</v>
      </c>
      <c r="N1232" s="20" t="str">
        <f>VLOOKUP($K1232,GlobSheetPaste!$H$3:$P$1269,4,FALSE)</f>
        <v>published</v>
      </c>
      <c r="O1232" s="20" t="str">
        <f>VLOOKUP($K1232,GlobSheetPaste!$H$3:$P$1269,5,FALSE)</f>
        <v>DD</v>
      </c>
      <c r="P1232" s="20">
        <f>VLOOKUP($K1232,GlobSheetPaste!$H$3:$P$1269,6,FALSE)</f>
        <v>2007</v>
      </c>
      <c r="Q1232" s="20" t="str">
        <f>VLOOKUP($K1232,GlobSheetPaste!$H$3:$P$1269,7,FALSE)</f>
        <v>VU</v>
      </c>
      <c r="R1232" s="20" t="str">
        <f>VLOOKUP($K1232,GlobSheetPaste!$H$3:$P$1269,8,FALSE)</f>
        <v>A2d</v>
      </c>
      <c r="S1232" s="20" t="str">
        <f t="shared" si="1366"/>
        <v>non-genuine change</v>
      </c>
      <c r="T1232" s="20" t="b">
        <f t="shared" si="1141"/>
        <v>0</v>
      </c>
      <c r="U1232" s="22">
        <f>VLOOKUP($K1232,GlobSheetPaste!$H$3:$P$1269,9,FALSE)</f>
        <v>43862</v>
      </c>
      <c r="V1232" s="19">
        <v>416</v>
      </c>
      <c r="W1232" s="19">
        <v>736</v>
      </c>
      <c r="X1232" s="2" t="b">
        <f t="shared" ref="X1232:Y1232" si="1371">ISNUMBER(V1232)</f>
        <v>1</v>
      </c>
      <c r="Y1232" s="2" t="b">
        <f t="shared" si="1371"/>
        <v>1</v>
      </c>
      <c r="Z1232" s="2" t="s">
        <v>89</v>
      </c>
      <c r="AB1232" s="2" t="s">
        <v>178</v>
      </c>
      <c r="AC1232" s="24" t="str">
        <f ca="1">IFERROR(__xludf.DUMMYFUNCTION("SPLIT(AB1232,""_"")"),"Deepwater")</f>
        <v>Deepwater</v>
      </c>
      <c r="AD1232" s="24"/>
      <c r="AE1232" s="24">
        <f>VLOOKUP(J1232,rangearea210527!$B$2:$C$1159,2,TRUE)</f>
        <v>5690.4334440000002</v>
      </c>
      <c r="AF1232" s="26" t="s">
        <v>118</v>
      </c>
      <c r="AG1232" s="26">
        <v>37.799999999999997</v>
      </c>
      <c r="AH1232" s="26" t="s">
        <v>2866</v>
      </c>
      <c r="AI1232" s="26" t="s">
        <v>85</v>
      </c>
      <c r="AJ1232" s="27" t="s">
        <v>2908</v>
      </c>
      <c r="AK1232" s="27"/>
      <c r="AL1232" s="26">
        <v>18.600000000000001</v>
      </c>
      <c r="AM1232" s="26">
        <v>0</v>
      </c>
      <c r="AN1232" s="26">
        <v>1</v>
      </c>
      <c r="AO1232" s="29">
        <v>0</v>
      </c>
      <c r="AP1232" s="30"/>
      <c r="AQ1232" s="30"/>
      <c r="AR1232" s="30"/>
      <c r="AS1232" s="1">
        <v>0</v>
      </c>
      <c r="AT1232" s="1"/>
      <c r="AU1232" s="1">
        <v>2</v>
      </c>
      <c r="AV1232" s="1"/>
      <c r="AW1232" s="1">
        <v>0</v>
      </c>
      <c r="AX1232" s="1">
        <v>0</v>
      </c>
      <c r="AY1232" s="1">
        <v>1</v>
      </c>
      <c r="AZ1232" s="1">
        <v>1</v>
      </c>
      <c r="BA1232" s="1"/>
      <c r="BB1232" s="1"/>
      <c r="BC1232" s="1">
        <v>1</v>
      </c>
      <c r="BD1232" s="1">
        <v>1</v>
      </c>
      <c r="BH1232" s="1">
        <v>1</v>
      </c>
      <c r="BI1232" s="1">
        <v>1</v>
      </c>
      <c r="BJ1232" s="1">
        <v>1</v>
      </c>
      <c r="BL1232" s="1">
        <v>1</v>
      </c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>
        <v>0</v>
      </c>
    </row>
    <row r="1233" spans="1:75" ht="15.75" customHeight="1" x14ac:dyDescent="0.3">
      <c r="A1233" s="2">
        <v>1221</v>
      </c>
      <c r="B1233" s="2">
        <v>1</v>
      </c>
      <c r="C1233" s="2" t="s">
        <v>2843</v>
      </c>
      <c r="D1233" s="1">
        <v>14</v>
      </c>
      <c r="E1233" s="2" t="str">
        <f t="shared" si="1140"/>
        <v>14_Chimaeriformes</v>
      </c>
      <c r="F1233" s="2" t="s">
        <v>2844</v>
      </c>
      <c r="G1233" s="2" t="s">
        <v>2854</v>
      </c>
      <c r="H1233" s="2" t="s">
        <v>2900</v>
      </c>
      <c r="I1233" s="2" t="s">
        <v>2926</v>
      </c>
      <c r="J1233" s="2" t="s">
        <v>2927</v>
      </c>
      <c r="K1233" s="19" t="str">
        <f t="shared" si="1286"/>
        <v>Hydrolagus mccoskeri</v>
      </c>
      <c r="L1233" s="20">
        <f>VLOOKUP($K1233,GlobSheetPaste!$H$3:$P$1269,2,FALSE)</f>
        <v>63164</v>
      </c>
      <c r="M1233" s="20">
        <f>VLOOKUP($K1233,GlobSheetPaste!$H$3:$P$1269,3,FALSE)</f>
        <v>124464090</v>
      </c>
      <c r="N1233" s="20" t="str">
        <f>VLOOKUP($K1233,GlobSheetPaste!$H$3:$P$1269,4,FALSE)</f>
        <v>published</v>
      </c>
      <c r="O1233" s="20" t="str">
        <f>VLOOKUP($K1233,GlobSheetPaste!$H$3:$P$1269,5,FALSE)</f>
        <v>DD</v>
      </c>
      <c r="P1233" s="20">
        <f>VLOOKUP($K1233,GlobSheetPaste!$H$3:$P$1269,6,FALSE)</f>
        <v>2007</v>
      </c>
      <c r="Q1233" s="20" t="str">
        <f>VLOOKUP($K1233,GlobSheetPaste!$H$3:$P$1269,7,FALSE)</f>
        <v>LC</v>
      </c>
      <c r="R1233" s="20" t="str">
        <f>VLOOKUP($K1233,GlobSheetPaste!$H$3:$P$1269,8,FALSE)</f>
        <v>NA</v>
      </c>
      <c r="S1233" s="20" t="str">
        <f t="shared" si="1366"/>
        <v>non-genuine change</v>
      </c>
      <c r="T1233" s="20" t="b">
        <f t="shared" si="1141"/>
        <v>0</v>
      </c>
      <c r="U1233" s="22">
        <f>VLOOKUP($K1233,GlobSheetPaste!$H$3:$P$1269,9,FALSE)</f>
        <v>43862</v>
      </c>
      <c r="V1233" s="19">
        <v>396</v>
      </c>
      <c r="W1233" s="19">
        <v>506</v>
      </c>
      <c r="X1233" s="2" t="b">
        <f t="shared" ref="X1233:Y1233" si="1372">ISNUMBER(V1233)</f>
        <v>1</v>
      </c>
      <c r="Y1233" s="2" t="b">
        <f t="shared" si="1372"/>
        <v>1</v>
      </c>
      <c r="Z1233" s="2" t="s">
        <v>89</v>
      </c>
      <c r="AB1233" s="2" t="s">
        <v>178</v>
      </c>
      <c r="AC1233" s="24" t="str">
        <f ca="1">IFERROR(__xludf.DUMMYFUNCTION("SPLIT(AB1233,""_"")"),"Deepwater")</f>
        <v>Deepwater</v>
      </c>
      <c r="AD1233" s="24"/>
      <c r="AE1233" s="24">
        <f>VLOOKUP(J1233,rangearea210527!$B$2:$C$1159,2,TRUE)</f>
        <v>920.07229280000001</v>
      </c>
      <c r="AF1233" s="26" t="s">
        <v>118</v>
      </c>
      <c r="AG1233" s="26">
        <v>38.1</v>
      </c>
      <c r="AH1233" s="26" t="s">
        <v>84</v>
      </c>
      <c r="AI1233" s="26" t="s">
        <v>85</v>
      </c>
      <c r="AJ1233" s="27" t="s">
        <v>2908</v>
      </c>
      <c r="AK1233" s="27" t="s">
        <v>2707</v>
      </c>
      <c r="AL1233" s="26"/>
      <c r="AM1233" s="26">
        <v>0</v>
      </c>
      <c r="AN1233" s="26">
        <v>1</v>
      </c>
      <c r="AO1233" s="29">
        <v>0</v>
      </c>
      <c r="AP1233" s="30"/>
      <c r="AQ1233" s="30"/>
      <c r="AR1233" s="30"/>
      <c r="AS1233" s="1">
        <v>0</v>
      </c>
      <c r="AT1233" s="1"/>
      <c r="AU1233" s="1"/>
      <c r="AV1233" s="1"/>
      <c r="AW1233" s="1">
        <v>0</v>
      </c>
      <c r="AX1233" s="1">
        <v>0</v>
      </c>
      <c r="AY1233" s="1">
        <v>1</v>
      </c>
      <c r="BC1233" s="1">
        <v>1</v>
      </c>
      <c r="BH1233" s="1">
        <v>1</v>
      </c>
      <c r="BJ1233" s="1">
        <v>1</v>
      </c>
      <c r="BL1233" s="1">
        <v>1</v>
      </c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>
        <v>0</v>
      </c>
    </row>
    <row r="1234" spans="1:75" ht="15.75" customHeight="1" x14ac:dyDescent="0.3">
      <c r="A1234" s="2">
        <v>1222</v>
      </c>
      <c r="B1234" s="2">
        <v>1</v>
      </c>
      <c r="C1234" s="2" t="s">
        <v>2843</v>
      </c>
      <c r="D1234" s="1">
        <v>14</v>
      </c>
      <c r="E1234" s="2" t="str">
        <f t="shared" si="1140"/>
        <v>14_Chimaeriformes</v>
      </c>
      <c r="F1234" s="2" t="s">
        <v>2844</v>
      </c>
      <c r="G1234" s="2" t="s">
        <v>2854</v>
      </c>
      <c r="H1234" s="2" t="s">
        <v>2900</v>
      </c>
      <c r="I1234" s="2" t="s">
        <v>2928</v>
      </c>
      <c r="J1234" s="2" t="s">
        <v>2929</v>
      </c>
      <c r="K1234" s="19" t="str">
        <f t="shared" si="1286"/>
        <v>Hydrolagus melanophasma</v>
      </c>
      <c r="L1234" s="20">
        <f>VLOOKUP($K1234,GlobSheetPaste!$H$3:$P$1269,2,FALSE)</f>
        <v>195435</v>
      </c>
      <c r="M1234" s="20">
        <f>VLOOKUP($K1234,GlobSheetPaste!$H$3:$P$1269,3,FALSE)</f>
        <v>124542132</v>
      </c>
      <c r="N1234" s="20" t="str">
        <f>VLOOKUP($K1234,GlobSheetPaste!$H$3:$P$1269,4,FALSE)</f>
        <v>published</v>
      </c>
      <c r="O1234" s="20" t="str">
        <f>VLOOKUP($K1234,GlobSheetPaste!$H$3:$P$1269,5,FALSE)</f>
        <v>LC</v>
      </c>
      <c r="P1234" s="20">
        <f>VLOOKUP($K1234,GlobSheetPaste!$H$3:$P$1269,6,FALSE)</f>
        <v>2010</v>
      </c>
      <c r="Q1234" s="20" t="str">
        <f>VLOOKUP($K1234,GlobSheetPaste!$H$3:$P$1269,7,FALSE)</f>
        <v>LC</v>
      </c>
      <c r="R1234" s="20" t="str">
        <f>VLOOKUP($K1234,GlobSheetPaste!$H$3:$P$1269,8,FALSE)</f>
        <v>NA</v>
      </c>
      <c r="S1234" s="20" t="str">
        <f t="shared" si="1366"/>
        <v>NoChange</v>
      </c>
      <c r="T1234" s="20" t="b">
        <f t="shared" si="1141"/>
        <v>0</v>
      </c>
      <c r="U1234" s="22">
        <f>VLOOKUP($K1234,GlobSheetPaste!$H$3:$P$1269,9,FALSE)</f>
        <v>43862</v>
      </c>
      <c r="V1234" s="19">
        <v>30</v>
      </c>
      <c r="W1234" s="19">
        <v>1800</v>
      </c>
      <c r="X1234" s="2" t="b">
        <f t="shared" ref="X1234:Y1234" si="1373">ISNUMBER(V1234)</f>
        <v>1</v>
      </c>
      <c r="Y1234" s="2" t="b">
        <f t="shared" si="1373"/>
        <v>1</v>
      </c>
      <c r="Z1234" s="2" t="s">
        <v>89</v>
      </c>
      <c r="AB1234" s="2" t="s">
        <v>178</v>
      </c>
      <c r="AC1234" s="24" t="str">
        <f ca="1">IFERROR(__xludf.DUMMYFUNCTION("SPLIT(AB1234,""_"")"),"Deepwater")</f>
        <v>Deepwater</v>
      </c>
      <c r="AD1234" s="24"/>
      <c r="AE1234" s="24">
        <f>VLOOKUP(J1234,rangearea210527!$B$2:$C$1159,2,TRUE)</f>
        <v>1007975.09</v>
      </c>
      <c r="AF1234" s="26"/>
      <c r="AG1234" s="26">
        <v>128</v>
      </c>
      <c r="AH1234" s="26" t="s">
        <v>84</v>
      </c>
      <c r="AI1234" s="26" t="s">
        <v>91</v>
      </c>
      <c r="AJ1234" s="27" t="s">
        <v>2849</v>
      </c>
      <c r="AK1234" s="27"/>
      <c r="AL1234" s="26"/>
      <c r="AM1234" s="26">
        <v>0</v>
      </c>
      <c r="AN1234" s="26">
        <v>1</v>
      </c>
      <c r="AO1234" s="29">
        <v>0</v>
      </c>
      <c r="AP1234" s="30"/>
      <c r="AQ1234" s="26">
        <v>1</v>
      </c>
      <c r="AR1234" s="30"/>
      <c r="AS1234" s="1">
        <v>0</v>
      </c>
      <c r="AT1234" s="1"/>
      <c r="AU1234" s="1"/>
      <c r="AV1234" s="1"/>
      <c r="AW1234" s="1">
        <v>0</v>
      </c>
      <c r="AX1234" s="1">
        <v>0</v>
      </c>
      <c r="AY1234" s="1">
        <v>1</v>
      </c>
      <c r="BC1234" s="1">
        <v>1</v>
      </c>
      <c r="BJ1234" s="1">
        <v>1</v>
      </c>
      <c r="BL1234" s="1">
        <v>1</v>
      </c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>
        <v>0</v>
      </c>
    </row>
    <row r="1235" spans="1:75" ht="15.75" customHeight="1" x14ac:dyDescent="0.3">
      <c r="A1235" s="2">
        <v>1223</v>
      </c>
      <c r="B1235" s="2">
        <v>1</v>
      </c>
      <c r="C1235" s="2" t="s">
        <v>2843</v>
      </c>
      <c r="D1235" s="1">
        <v>14</v>
      </c>
      <c r="E1235" s="2" t="str">
        <f t="shared" si="1140"/>
        <v>14_Chimaeriformes</v>
      </c>
      <c r="F1235" s="2" t="s">
        <v>2844</v>
      </c>
      <c r="G1235" s="2" t="s">
        <v>2854</v>
      </c>
      <c r="H1235" s="2" t="s">
        <v>2900</v>
      </c>
      <c r="I1235" s="2" t="s">
        <v>2930</v>
      </c>
      <c r="J1235" s="2" t="s">
        <v>2931</v>
      </c>
      <c r="K1235" s="19" t="str">
        <f t="shared" si="1286"/>
        <v>Hydrolagus mirabilis</v>
      </c>
      <c r="L1235" s="20">
        <f>VLOOKUP($K1235,GlobSheetPaste!$H$3:$P$1269,2,FALSE)</f>
        <v>63104</v>
      </c>
      <c r="M1235" s="20">
        <f>VLOOKUP($K1235,GlobSheetPaste!$H$3:$P$1269,3,FALSE)</f>
        <v>124458962</v>
      </c>
      <c r="N1235" s="20" t="str">
        <f>VLOOKUP($K1235,GlobSheetPaste!$H$3:$P$1269,4,FALSE)</f>
        <v>published</v>
      </c>
      <c r="O1235" s="20" t="str">
        <f>VLOOKUP($K1235,GlobSheetPaste!$H$3:$P$1269,5,FALSE)</f>
        <v>NT</v>
      </c>
      <c r="P1235" s="20">
        <f>VLOOKUP($K1235,GlobSheetPaste!$H$3:$P$1269,6,FALSE)</f>
        <v>2007</v>
      </c>
      <c r="Q1235" s="20" t="str">
        <f>VLOOKUP($K1235,GlobSheetPaste!$H$3:$P$1269,7,FALSE)</f>
        <v>LC</v>
      </c>
      <c r="R1235" s="20" t="str">
        <f>VLOOKUP($K1235,GlobSheetPaste!$H$3:$P$1269,8,FALSE)</f>
        <v>NA</v>
      </c>
      <c r="S1235" s="20" t="str">
        <f t="shared" si="1366"/>
        <v>non-genuine change</v>
      </c>
      <c r="T1235" s="20" t="b">
        <f t="shared" si="1141"/>
        <v>0</v>
      </c>
      <c r="U1235" s="22">
        <f>VLOOKUP($K1235,GlobSheetPaste!$H$3:$P$1269,9,FALSE)</f>
        <v>43862</v>
      </c>
      <c r="V1235" s="19">
        <v>450</v>
      </c>
      <c r="W1235" s="19">
        <v>2058</v>
      </c>
      <c r="X1235" s="2" t="b">
        <f t="shared" ref="X1235:Y1235" si="1374">ISNUMBER(V1235)</f>
        <v>1</v>
      </c>
      <c r="Y1235" s="2" t="b">
        <f t="shared" si="1374"/>
        <v>1</v>
      </c>
      <c r="Z1235" s="2" t="s">
        <v>89</v>
      </c>
      <c r="AB1235" s="2" t="s">
        <v>178</v>
      </c>
      <c r="AC1235" s="24" t="str">
        <f ca="1">IFERROR(__xludf.DUMMYFUNCTION("SPLIT(AB1235,""_"")"),"Deepwater")</f>
        <v>Deepwater</v>
      </c>
      <c r="AD1235" s="24"/>
      <c r="AE1235" s="24">
        <f>VLOOKUP(J1235,rangearea210527!$B$2:$C$1159,2,TRUE)</f>
        <v>1171422.686</v>
      </c>
      <c r="AF1235" s="26"/>
      <c r="AG1235" s="26">
        <v>80</v>
      </c>
      <c r="AH1235" s="26" t="s">
        <v>84</v>
      </c>
      <c r="AI1235" s="26" t="s">
        <v>98</v>
      </c>
      <c r="AJ1235" s="27" t="s">
        <v>2858</v>
      </c>
      <c r="AK1235" s="27"/>
      <c r="AL1235" s="26"/>
      <c r="AM1235" s="26">
        <v>0</v>
      </c>
      <c r="AN1235" s="26">
        <v>1</v>
      </c>
      <c r="AO1235" s="29">
        <v>0</v>
      </c>
      <c r="AP1235" s="30"/>
      <c r="AQ1235" s="30"/>
      <c r="AR1235" s="30"/>
      <c r="AS1235" s="1">
        <v>0</v>
      </c>
      <c r="AT1235" s="1"/>
      <c r="AU1235" s="1">
        <v>2</v>
      </c>
      <c r="AV1235" s="1">
        <v>1</v>
      </c>
      <c r="AW1235" s="1">
        <v>0</v>
      </c>
      <c r="AX1235" s="1">
        <v>0</v>
      </c>
      <c r="AY1235" s="1">
        <v>1</v>
      </c>
      <c r="BC1235" s="1">
        <v>1</v>
      </c>
      <c r="BJ1235" s="1">
        <v>1</v>
      </c>
      <c r="BL1235" s="1">
        <v>1</v>
      </c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>
        <v>0</v>
      </c>
    </row>
    <row r="1236" spans="1:75" ht="15.75" customHeight="1" x14ac:dyDescent="0.3">
      <c r="A1236" s="2">
        <v>1224</v>
      </c>
      <c r="B1236" s="2">
        <v>1</v>
      </c>
      <c r="C1236" s="2" t="s">
        <v>2843</v>
      </c>
      <c r="D1236" s="1">
        <v>14</v>
      </c>
      <c r="E1236" s="2" t="str">
        <f t="shared" si="1140"/>
        <v>14_Chimaeriformes</v>
      </c>
      <c r="F1236" s="2" t="s">
        <v>2844</v>
      </c>
      <c r="G1236" s="2" t="s">
        <v>2854</v>
      </c>
      <c r="H1236" s="2" t="s">
        <v>2900</v>
      </c>
      <c r="I1236" s="2" t="s">
        <v>282</v>
      </c>
      <c r="J1236" s="2" t="s">
        <v>2932</v>
      </c>
      <c r="K1236" s="19" t="str">
        <f t="shared" si="1286"/>
        <v>Hydrolagus mitsukurii</v>
      </c>
      <c r="L1236" s="20">
        <f>VLOOKUP($K1236,GlobSheetPaste!$H$3:$P$1269,2,FALSE)</f>
        <v>60194</v>
      </c>
      <c r="M1236" s="20">
        <f>VLOOKUP($K1236,GlobSheetPaste!$H$3:$P$1269,3,FALSE)</f>
        <v>124450319</v>
      </c>
      <c r="N1236" s="20" t="str">
        <f>VLOOKUP($K1236,GlobSheetPaste!$H$3:$P$1269,4,FALSE)</f>
        <v>published</v>
      </c>
      <c r="O1236" s="20" t="str">
        <f>VLOOKUP($K1236,GlobSheetPaste!$H$3:$P$1269,5,FALSE)</f>
        <v>DD</v>
      </c>
      <c r="P1236" s="20">
        <f>VLOOKUP($K1236,GlobSheetPaste!$H$3:$P$1269,6,FALSE)</f>
        <v>2006</v>
      </c>
      <c r="Q1236" s="20" t="str">
        <f>VLOOKUP($K1236,GlobSheetPaste!$H$3:$P$1269,7,FALSE)</f>
        <v>NT</v>
      </c>
      <c r="R1236" s="20" t="str">
        <f>VLOOKUP($K1236,GlobSheetPaste!$H$3:$P$1269,8,FALSE)</f>
        <v>A2d</v>
      </c>
      <c r="S1236" s="20" t="str">
        <f t="shared" si="1366"/>
        <v>non-genuine change</v>
      </c>
      <c r="T1236" s="20" t="b">
        <f t="shared" si="1141"/>
        <v>0</v>
      </c>
      <c r="U1236" s="22">
        <f>VLOOKUP($K1236,GlobSheetPaste!$H$3:$P$1269,9,FALSE)</f>
        <v>43862</v>
      </c>
      <c r="V1236" s="19">
        <v>325</v>
      </c>
      <c r="W1236" s="19">
        <v>830</v>
      </c>
      <c r="X1236" s="2" t="b">
        <f t="shared" ref="X1236:Y1236" si="1375">ISNUMBER(V1236)</f>
        <v>1</v>
      </c>
      <c r="Y1236" s="2" t="b">
        <f t="shared" si="1375"/>
        <v>1</v>
      </c>
      <c r="Z1236" s="2" t="s">
        <v>89</v>
      </c>
      <c r="AB1236" s="2" t="s">
        <v>178</v>
      </c>
      <c r="AC1236" s="24" t="str">
        <f ca="1">IFERROR(__xludf.DUMMYFUNCTION("SPLIT(AB1236,""_"")"),"Deepwater")</f>
        <v>Deepwater</v>
      </c>
      <c r="AD1236" s="24"/>
      <c r="AE1236" s="24">
        <f>VLOOKUP(J1236,rangearea210527!$B$2:$C$1159,2,TRUE)</f>
        <v>151884.74470000001</v>
      </c>
      <c r="AF1236" s="26"/>
      <c r="AG1236" s="26">
        <v>79</v>
      </c>
      <c r="AH1236" s="26" t="s">
        <v>84</v>
      </c>
      <c r="AI1236" s="26" t="s">
        <v>98</v>
      </c>
      <c r="AJ1236" s="27" t="s">
        <v>2858</v>
      </c>
      <c r="AK1236" s="27"/>
      <c r="AL1236" s="26">
        <v>15</v>
      </c>
      <c r="AM1236" s="26">
        <v>0</v>
      </c>
      <c r="AN1236" s="26">
        <v>1</v>
      </c>
      <c r="AO1236" s="29">
        <v>0</v>
      </c>
      <c r="AP1236" s="30"/>
      <c r="AQ1236" s="30"/>
      <c r="AR1236" s="30"/>
      <c r="AS1236" s="1">
        <v>1</v>
      </c>
      <c r="AT1236" s="1"/>
      <c r="AU1236" s="1"/>
      <c r="AV1236" s="1"/>
      <c r="AW1236" s="1">
        <v>0</v>
      </c>
      <c r="AX1236" s="1">
        <v>0</v>
      </c>
      <c r="AY1236" s="1">
        <v>1</v>
      </c>
      <c r="BC1236" s="1">
        <v>1</v>
      </c>
      <c r="BJ1236" s="1">
        <v>1</v>
      </c>
      <c r="BL1236" s="1">
        <v>1</v>
      </c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>
        <v>0</v>
      </c>
    </row>
    <row r="1237" spans="1:75" ht="15.75" customHeight="1" x14ac:dyDescent="0.3">
      <c r="A1237" s="2">
        <v>1225</v>
      </c>
      <c r="B1237" s="2">
        <v>1</v>
      </c>
      <c r="C1237" s="2" t="s">
        <v>2843</v>
      </c>
      <c r="D1237" s="1">
        <v>14</v>
      </c>
      <c r="E1237" s="2" t="str">
        <f t="shared" si="1140"/>
        <v>14_Chimaeriformes</v>
      </c>
      <c r="F1237" s="2" t="s">
        <v>2844</v>
      </c>
      <c r="G1237" s="2" t="s">
        <v>2854</v>
      </c>
      <c r="H1237" s="2" t="s">
        <v>2900</v>
      </c>
      <c r="I1237" s="2" t="s">
        <v>2933</v>
      </c>
      <c r="J1237" s="2" t="s">
        <v>2934</v>
      </c>
      <c r="K1237" s="19" t="str">
        <f t="shared" si="1286"/>
        <v>Hydrolagus novaezealandiae</v>
      </c>
      <c r="L1237" s="20">
        <f>VLOOKUP($K1237,GlobSheetPaste!$H$3:$P$1269,2,FALSE)</f>
        <v>41827</v>
      </c>
      <c r="M1237" s="20">
        <f>VLOOKUP($K1237,GlobSheetPaste!$H$3:$P$1269,3,FALSE)</f>
        <v>116737304</v>
      </c>
      <c r="N1237" s="20" t="str">
        <f>VLOOKUP($K1237,GlobSheetPaste!$H$3:$P$1269,4,FALSE)</f>
        <v>published</v>
      </c>
      <c r="O1237" s="20" t="str">
        <f>VLOOKUP($K1237,GlobSheetPaste!$H$3:$P$1269,5,FALSE)</f>
        <v>LC</v>
      </c>
      <c r="P1237" s="20">
        <f>VLOOKUP($K1237,GlobSheetPaste!$H$3:$P$1269,6,FALSE)</f>
        <v>2003</v>
      </c>
      <c r="Q1237" s="20" t="str">
        <f>VLOOKUP($K1237,GlobSheetPaste!$H$3:$P$1269,7,FALSE)</f>
        <v>LC</v>
      </c>
      <c r="R1237" s="20" t="str">
        <f>VLOOKUP($K1237,GlobSheetPaste!$H$3:$P$1269,8,FALSE)</f>
        <v>NA</v>
      </c>
      <c r="S1237" s="20" t="str">
        <f t="shared" si="1366"/>
        <v>NoChange</v>
      </c>
      <c r="T1237" s="20" t="b">
        <f t="shared" si="1141"/>
        <v>0</v>
      </c>
      <c r="U1237" s="20">
        <f>VLOOKUP($K1237,GlobSheetPaste!$H$3:$P$1269,9,FALSE)</f>
        <v>2017</v>
      </c>
      <c r="V1237" s="19">
        <v>25</v>
      </c>
      <c r="W1237" s="19">
        <v>950</v>
      </c>
      <c r="X1237" s="2" t="b">
        <f t="shared" ref="X1237:Y1237" si="1376">ISNUMBER(V1237)</f>
        <v>1</v>
      </c>
      <c r="Y1237" s="2" t="b">
        <f t="shared" si="1376"/>
        <v>1</v>
      </c>
      <c r="Z1237" s="2" t="s">
        <v>89</v>
      </c>
      <c r="AB1237" s="2" t="s">
        <v>178</v>
      </c>
      <c r="AC1237" s="24" t="str">
        <f ca="1">IFERROR(__xludf.DUMMYFUNCTION("SPLIT(AB1237,""_"")"),"Deepwater")</f>
        <v>Deepwater</v>
      </c>
      <c r="AD1237" s="24"/>
      <c r="AE1237" s="24">
        <f>VLOOKUP(J1237,rangearea210527!$B$2:$C$1159,2,TRUE)</f>
        <v>366971.89079999999</v>
      </c>
      <c r="AF1237" s="26"/>
      <c r="AG1237" s="26">
        <v>80</v>
      </c>
      <c r="AH1237" s="26" t="s">
        <v>2935</v>
      </c>
      <c r="AI1237" s="26" t="s">
        <v>98</v>
      </c>
      <c r="AJ1237" s="27" t="s">
        <v>2858</v>
      </c>
      <c r="AK1237" s="27"/>
      <c r="AL1237" s="26"/>
      <c r="AM1237" s="26">
        <v>0</v>
      </c>
      <c r="AN1237" s="26">
        <v>1</v>
      </c>
      <c r="AO1237" s="29">
        <v>0</v>
      </c>
      <c r="AP1237" s="30"/>
      <c r="AQ1237" s="30"/>
      <c r="AR1237" s="30"/>
      <c r="AS1237" s="1">
        <v>0</v>
      </c>
      <c r="AT1237" s="1"/>
      <c r="AU1237" s="1"/>
      <c r="AV1237" s="1"/>
      <c r="AW1237" s="1">
        <v>0</v>
      </c>
      <c r="AX1237" s="1">
        <v>0</v>
      </c>
      <c r="AY1237" s="1">
        <v>1</v>
      </c>
      <c r="BC1237" s="1">
        <v>1</v>
      </c>
      <c r="BJ1237" s="1">
        <v>1</v>
      </c>
      <c r="BL1237" s="1">
        <v>1</v>
      </c>
      <c r="BM1237" s="1"/>
      <c r="BN1237" s="1"/>
      <c r="BO1237" s="1"/>
      <c r="BP1237" s="1"/>
      <c r="BQ1237" s="1"/>
      <c r="BR1237" s="1"/>
      <c r="BS1237" s="1">
        <v>1</v>
      </c>
      <c r="BT1237" s="1"/>
      <c r="BU1237" s="1"/>
      <c r="BV1237" s="1"/>
      <c r="BW1237" s="1">
        <v>0</v>
      </c>
    </row>
    <row r="1238" spans="1:75" ht="15.75" customHeight="1" x14ac:dyDescent="0.3">
      <c r="A1238" s="2">
        <v>1226</v>
      </c>
      <c r="B1238" s="2">
        <v>1</v>
      </c>
      <c r="C1238" s="2" t="s">
        <v>2843</v>
      </c>
      <c r="D1238" s="1">
        <v>14</v>
      </c>
      <c r="E1238" s="2" t="str">
        <f t="shared" si="1140"/>
        <v>14_Chimaeriformes</v>
      </c>
      <c r="F1238" s="2" t="s">
        <v>2844</v>
      </c>
      <c r="G1238" s="2" t="s">
        <v>2854</v>
      </c>
      <c r="H1238" s="2" t="s">
        <v>2900</v>
      </c>
      <c r="I1238" s="2" t="s">
        <v>883</v>
      </c>
      <c r="J1238" s="2" t="s">
        <v>2936</v>
      </c>
      <c r="K1238" s="19" t="str">
        <f t="shared" si="1286"/>
        <v>Hydrolagus pallidus</v>
      </c>
      <c r="L1238" s="20">
        <f>VLOOKUP($K1238,GlobSheetPaste!$H$3:$P$1269,2,FALSE)</f>
        <v>63103</v>
      </c>
      <c r="M1238" s="20">
        <f>VLOOKUP($K1238,GlobSheetPaste!$H$3:$P$1269,3,FALSE)</f>
        <v>124458813</v>
      </c>
      <c r="N1238" s="20" t="str">
        <f>VLOOKUP($K1238,GlobSheetPaste!$H$3:$P$1269,4,FALSE)</f>
        <v>published</v>
      </c>
      <c r="O1238" s="20" t="str">
        <f>VLOOKUP($K1238,GlobSheetPaste!$H$3:$P$1269,5,FALSE)</f>
        <v>LC</v>
      </c>
      <c r="P1238" s="20">
        <f>VLOOKUP($K1238,GlobSheetPaste!$H$3:$P$1269,6,FALSE)</f>
        <v>2007</v>
      </c>
      <c r="Q1238" s="20" t="str">
        <f>VLOOKUP($K1238,GlobSheetPaste!$H$3:$P$1269,7,FALSE)</f>
        <v>LC</v>
      </c>
      <c r="R1238" s="20" t="str">
        <f>VLOOKUP($K1238,GlobSheetPaste!$H$3:$P$1269,8,FALSE)</f>
        <v>NA</v>
      </c>
      <c r="S1238" s="20" t="str">
        <f t="shared" si="1366"/>
        <v>NoChange</v>
      </c>
      <c r="T1238" s="20" t="b">
        <f t="shared" si="1141"/>
        <v>0</v>
      </c>
      <c r="U1238" s="22">
        <f>VLOOKUP($K1238,GlobSheetPaste!$H$3:$P$1269,9,FALSE)</f>
        <v>43862</v>
      </c>
      <c r="V1238" s="19">
        <v>883</v>
      </c>
      <c r="W1238" s="19">
        <v>2650</v>
      </c>
      <c r="X1238" s="2" t="b">
        <f t="shared" ref="X1238:Y1238" si="1377">ISNUMBER(V1238)</f>
        <v>1</v>
      </c>
      <c r="Y1238" s="2" t="b">
        <f t="shared" si="1377"/>
        <v>1</v>
      </c>
      <c r="Z1238" s="2" t="s">
        <v>89</v>
      </c>
      <c r="AB1238" s="2" t="s">
        <v>178</v>
      </c>
      <c r="AC1238" s="24" t="str">
        <f ca="1">IFERROR(__xludf.DUMMYFUNCTION("SPLIT(AB1238,""_"")"),"Deepwater")</f>
        <v>Deepwater</v>
      </c>
      <c r="AD1238" s="24"/>
      <c r="AE1238" s="24">
        <f>VLOOKUP(J1238,rangearea210527!$B$2:$C$1159,2,TRUE)</f>
        <v>1044547.688</v>
      </c>
      <c r="AF1238" s="26"/>
      <c r="AG1238" s="26">
        <v>137.6</v>
      </c>
      <c r="AH1238" s="26" t="s">
        <v>84</v>
      </c>
      <c r="AI1238" s="26" t="s">
        <v>91</v>
      </c>
      <c r="AJ1238" s="27" t="s">
        <v>2849</v>
      </c>
      <c r="AK1238" s="27"/>
      <c r="AL1238" s="26"/>
      <c r="AM1238" s="26">
        <v>0</v>
      </c>
      <c r="AN1238" s="26">
        <v>1</v>
      </c>
      <c r="AO1238" s="29">
        <v>0</v>
      </c>
      <c r="AP1238" s="30"/>
      <c r="AQ1238" s="30"/>
      <c r="AR1238" s="30"/>
      <c r="AS1238" s="1">
        <v>0</v>
      </c>
      <c r="AT1238" s="1"/>
      <c r="AU1238" s="1"/>
      <c r="AV1238" s="1"/>
      <c r="AW1238" s="1">
        <v>0</v>
      </c>
      <c r="AX1238" s="1">
        <v>0</v>
      </c>
      <c r="AY1238" s="1">
        <v>1</v>
      </c>
      <c r="BC1238" s="1">
        <v>1</v>
      </c>
      <c r="BJ1238" s="1">
        <v>1</v>
      </c>
      <c r="BL1238" s="1">
        <v>1</v>
      </c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>
        <v>0</v>
      </c>
    </row>
    <row r="1239" spans="1:75" ht="15.75" customHeight="1" x14ac:dyDescent="0.3">
      <c r="A1239" s="2">
        <v>1227</v>
      </c>
      <c r="B1239" s="2">
        <v>1</v>
      </c>
      <c r="C1239" s="2" t="s">
        <v>2843</v>
      </c>
      <c r="D1239" s="1">
        <v>14</v>
      </c>
      <c r="E1239" s="2" t="str">
        <f t="shared" si="1140"/>
        <v>14_Chimaeriformes</v>
      </c>
      <c r="F1239" s="2" t="s">
        <v>2844</v>
      </c>
      <c r="G1239" s="2" t="s">
        <v>2854</v>
      </c>
      <c r="H1239" s="2" t="s">
        <v>2900</v>
      </c>
      <c r="I1239" s="2" t="s">
        <v>2937</v>
      </c>
      <c r="J1239" s="2" t="s">
        <v>2938</v>
      </c>
      <c r="K1239" s="19" t="str">
        <f t="shared" si="1286"/>
        <v>Hydrolagus purpurescens</v>
      </c>
      <c r="L1239" s="20">
        <f>VLOOKUP($K1239,GlobSheetPaste!$H$3:$P$1269,2,FALSE)</f>
        <v>60196</v>
      </c>
      <c r="M1239" s="20">
        <f>VLOOKUP($K1239,GlobSheetPaste!$H$3:$P$1269,3,FALSE)</f>
        <v>124450651</v>
      </c>
      <c r="N1239" s="20" t="str">
        <f>VLOOKUP($K1239,GlobSheetPaste!$H$3:$P$1269,4,FALSE)</f>
        <v>published</v>
      </c>
      <c r="O1239" s="20" t="str">
        <f>VLOOKUP($K1239,GlobSheetPaste!$H$3:$P$1269,5,FALSE)</f>
        <v>DD</v>
      </c>
      <c r="P1239" s="20">
        <f>VLOOKUP($K1239,GlobSheetPaste!$H$3:$P$1269,6,FALSE)</f>
        <v>2014</v>
      </c>
      <c r="Q1239" s="20" t="str">
        <f>VLOOKUP($K1239,GlobSheetPaste!$H$3:$P$1269,7,FALSE)</f>
        <v>LC</v>
      </c>
      <c r="R1239" s="20" t="str">
        <f>VLOOKUP($K1239,GlobSheetPaste!$H$3:$P$1269,8,FALSE)</f>
        <v>NA</v>
      </c>
      <c r="S1239" s="20" t="str">
        <f t="shared" si="1366"/>
        <v>non-genuine change</v>
      </c>
      <c r="T1239" s="20" t="b">
        <f t="shared" si="1141"/>
        <v>0</v>
      </c>
      <c r="U1239" s="22">
        <f>VLOOKUP($K1239,GlobSheetPaste!$H$3:$P$1269,9,FALSE)</f>
        <v>43862</v>
      </c>
      <c r="V1239" s="19">
        <v>920</v>
      </c>
      <c r="W1239" s="19">
        <v>1951</v>
      </c>
      <c r="X1239" s="2" t="b">
        <f t="shared" ref="X1239:Y1239" si="1378">ISNUMBER(V1239)</f>
        <v>1</v>
      </c>
      <c r="Y1239" s="2" t="b">
        <f t="shared" si="1378"/>
        <v>1</v>
      </c>
      <c r="Z1239" s="2" t="s">
        <v>89</v>
      </c>
      <c r="AB1239" s="2" t="s">
        <v>178</v>
      </c>
      <c r="AC1239" s="24" t="str">
        <f ca="1">IFERROR(__xludf.DUMMYFUNCTION("SPLIT(AB1239,""_"")"),"Deepwater")</f>
        <v>Deepwater</v>
      </c>
      <c r="AD1239" s="24"/>
      <c r="AE1239" s="24">
        <f>VLOOKUP(J1239,rangearea210527!$B$2:$C$1159,2,TRUE)</f>
        <v>73632.828880000001</v>
      </c>
      <c r="AF1239" s="26" t="s">
        <v>118</v>
      </c>
      <c r="AG1239" s="26">
        <v>138</v>
      </c>
      <c r="AH1239" s="26" t="s">
        <v>84</v>
      </c>
      <c r="AI1239" s="26" t="s">
        <v>91</v>
      </c>
      <c r="AJ1239" s="27" t="s">
        <v>2849</v>
      </c>
      <c r="AK1239" s="27"/>
      <c r="AL1239" s="26"/>
      <c r="AM1239" s="26">
        <v>0</v>
      </c>
      <c r="AN1239" s="26">
        <v>1</v>
      </c>
      <c r="AO1239" s="29">
        <v>0</v>
      </c>
      <c r="AP1239" s="30"/>
      <c r="AQ1239" s="26">
        <v>1</v>
      </c>
      <c r="AR1239" s="30"/>
      <c r="AS1239" s="1">
        <v>0</v>
      </c>
      <c r="AT1239" s="1"/>
      <c r="AU1239" s="1"/>
      <c r="AV1239" s="1"/>
      <c r="AW1239" s="1">
        <v>0</v>
      </c>
      <c r="AX1239" s="1">
        <v>0</v>
      </c>
      <c r="AY1239" s="1">
        <v>1</v>
      </c>
      <c r="BC1239" s="1">
        <v>1</v>
      </c>
      <c r="BH1239" s="1">
        <v>1</v>
      </c>
      <c r="BJ1239" s="1">
        <v>1</v>
      </c>
      <c r="BK1239" s="1"/>
      <c r="BL1239" s="1">
        <v>1</v>
      </c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>
        <v>0</v>
      </c>
    </row>
    <row r="1240" spans="1:75" ht="15.75" customHeight="1" x14ac:dyDescent="0.3">
      <c r="A1240" s="2">
        <v>1228</v>
      </c>
      <c r="B1240" s="2">
        <v>1</v>
      </c>
      <c r="C1240" s="2" t="s">
        <v>2843</v>
      </c>
      <c r="D1240" s="1">
        <v>14</v>
      </c>
      <c r="E1240" s="2" t="str">
        <f t="shared" si="1140"/>
        <v>14_Chimaeriformes</v>
      </c>
      <c r="F1240" s="2" t="s">
        <v>2844</v>
      </c>
      <c r="G1240" s="2" t="s">
        <v>2854</v>
      </c>
      <c r="H1240" s="2" t="s">
        <v>2900</v>
      </c>
      <c r="I1240" s="2" t="s">
        <v>2939</v>
      </c>
      <c r="J1240" s="2" t="s">
        <v>2940</v>
      </c>
      <c r="K1240" s="19" t="str">
        <f t="shared" si="1286"/>
        <v>Hydrolagus trolli</v>
      </c>
      <c r="L1240" s="20">
        <f>VLOOKUP($K1240,GlobSheetPaste!$H$3:$P$1269,2,FALSE)</f>
        <v>60197</v>
      </c>
      <c r="M1240" s="20">
        <f>VLOOKUP($K1240,GlobSheetPaste!$H$3:$P$1269,3,FALSE)</f>
        <v>70709551</v>
      </c>
      <c r="N1240" s="20" t="str">
        <f>VLOOKUP($K1240,GlobSheetPaste!$H$3:$P$1269,4,FALSE)</f>
        <v>published</v>
      </c>
      <c r="O1240" s="20" t="str">
        <f>VLOOKUP($K1240,GlobSheetPaste!$H$3:$P$1269,5,FALSE)</f>
        <v>DD</v>
      </c>
      <c r="P1240" s="20">
        <f>VLOOKUP($K1240,GlobSheetPaste!$H$3:$P$1269,6,FALSE)</f>
        <v>2006</v>
      </c>
      <c r="Q1240" s="20" t="str">
        <f>VLOOKUP($K1240,GlobSheetPaste!$H$3:$P$1269,7,FALSE)</f>
        <v>LC</v>
      </c>
      <c r="R1240" s="20" t="str">
        <f>VLOOKUP($K1240,GlobSheetPaste!$H$3:$P$1269,8,FALSE)</f>
        <v>NA</v>
      </c>
      <c r="S1240" s="20" t="str">
        <f t="shared" si="1366"/>
        <v>non-genuine change</v>
      </c>
      <c r="T1240" s="20" t="b">
        <f t="shared" si="1141"/>
        <v>0</v>
      </c>
      <c r="U1240" s="20">
        <f>VLOOKUP($K1240,GlobSheetPaste!$H$3:$P$1269,9,FALSE)</f>
        <v>2015</v>
      </c>
      <c r="V1240" s="19">
        <v>612</v>
      </c>
      <c r="W1240" s="19">
        <v>2000</v>
      </c>
      <c r="X1240" s="2" t="b">
        <f t="shared" ref="X1240:Y1240" si="1379">ISNUMBER(V1240)</f>
        <v>1</v>
      </c>
      <c r="Y1240" s="2" t="b">
        <f t="shared" si="1379"/>
        <v>1</v>
      </c>
      <c r="Z1240" s="2" t="s">
        <v>89</v>
      </c>
      <c r="AB1240" s="2" t="s">
        <v>178</v>
      </c>
      <c r="AC1240" s="24" t="str">
        <f ca="1">IFERROR(__xludf.DUMMYFUNCTION("SPLIT(AB1240,""_"")"),"Deepwater")</f>
        <v>Deepwater</v>
      </c>
      <c r="AD1240" s="24"/>
      <c r="AE1240" s="24">
        <f>VLOOKUP(J1240,rangearea210527!$B$2:$C$1159,2,TRUE)</f>
        <v>182506.32769999999</v>
      </c>
      <c r="AF1240" s="26"/>
      <c r="AG1240" s="26">
        <v>120.4</v>
      </c>
      <c r="AH1240" s="26" t="s">
        <v>84</v>
      </c>
      <c r="AI1240" s="26" t="s">
        <v>91</v>
      </c>
      <c r="AJ1240" s="27" t="s">
        <v>2849</v>
      </c>
      <c r="AK1240" s="27"/>
      <c r="AL1240" s="26"/>
      <c r="AM1240" s="26">
        <v>0</v>
      </c>
      <c r="AN1240" s="26">
        <v>1</v>
      </c>
      <c r="AO1240" s="29">
        <v>0</v>
      </c>
      <c r="AP1240" s="30"/>
      <c r="AQ1240" s="30"/>
      <c r="AR1240" s="30"/>
      <c r="AS1240" s="1">
        <v>0</v>
      </c>
      <c r="AT1240" s="1"/>
      <c r="AU1240" s="1"/>
      <c r="AV1240" s="1"/>
      <c r="AW1240" s="1">
        <v>0</v>
      </c>
      <c r="AX1240" s="1">
        <v>0</v>
      </c>
      <c r="AY1240" s="1">
        <v>1</v>
      </c>
      <c r="BC1240" s="1">
        <v>1</v>
      </c>
      <c r="BJ1240" s="1">
        <v>1</v>
      </c>
      <c r="BL1240" s="1">
        <v>1</v>
      </c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>
        <v>0</v>
      </c>
    </row>
    <row r="1241" spans="1:75" ht="15.75" customHeight="1" x14ac:dyDescent="0.3">
      <c r="A1241" s="2">
        <v>1229</v>
      </c>
      <c r="B1241" s="2">
        <v>1</v>
      </c>
      <c r="C1241" s="2" t="s">
        <v>2843</v>
      </c>
      <c r="D1241" s="1">
        <v>14</v>
      </c>
      <c r="E1241" s="2" t="str">
        <f t="shared" si="1140"/>
        <v>14_Chimaeriformes</v>
      </c>
      <c r="F1241" s="2" t="s">
        <v>2844</v>
      </c>
      <c r="G1241" s="2" t="s">
        <v>2941</v>
      </c>
      <c r="H1241" s="2" t="s">
        <v>2942</v>
      </c>
      <c r="I1241" s="2" t="s">
        <v>2943</v>
      </c>
      <c r="J1241" s="2" t="s">
        <v>2944</v>
      </c>
      <c r="K1241" s="19" t="str">
        <f t="shared" si="1286"/>
        <v>Harriotta haeckeli</v>
      </c>
      <c r="L1241" s="20">
        <f>VLOOKUP($K1241,GlobSheetPaste!$H$3:$P$1269,2,FALSE)</f>
        <v>60139</v>
      </c>
      <c r="M1241" s="20">
        <f>VLOOKUP($K1241,GlobSheetPaste!$H$3:$P$1269,3,FALSE)</f>
        <v>70709321</v>
      </c>
      <c r="N1241" s="20" t="str">
        <f>VLOOKUP($K1241,GlobSheetPaste!$H$3:$P$1269,4,FALSE)</f>
        <v>published</v>
      </c>
      <c r="O1241" s="20" t="str">
        <f>VLOOKUP($K1241,GlobSheetPaste!$H$3:$P$1269,5,FALSE)</f>
        <v>DD</v>
      </c>
      <c r="P1241" s="20">
        <f>VLOOKUP($K1241,GlobSheetPaste!$H$3:$P$1269,6,FALSE)</f>
        <v>2006</v>
      </c>
      <c r="Q1241" s="20" t="str">
        <f>VLOOKUP($K1241,GlobSheetPaste!$H$3:$P$1269,7,FALSE)</f>
        <v>LC</v>
      </c>
      <c r="R1241" s="20" t="str">
        <f>VLOOKUP($K1241,GlobSheetPaste!$H$3:$P$1269,8,FALSE)</f>
        <v>NA</v>
      </c>
      <c r="S1241" s="20" t="str">
        <f t="shared" si="1366"/>
        <v>non-genuine change</v>
      </c>
      <c r="T1241" s="20" t="b">
        <f t="shared" si="1141"/>
        <v>0</v>
      </c>
      <c r="U1241" s="20">
        <f>VLOOKUP($K1241,GlobSheetPaste!$H$3:$P$1269,9,FALSE)</f>
        <v>2015</v>
      </c>
      <c r="V1241" s="19">
        <v>1114</v>
      </c>
      <c r="W1241" s="19">
        <v>2603</v>
      </c>
      <c r="X1241" s="2" t="b">
        <f t="shared" ref="X1241:Y1241" si="1380">ISNUMBER(V1241)</f>
        <v>1</v>
      </c>
      <c r="Y1241" s="2" t="b">
        <f t="shared" si="1380"/>
        <v>1</v>
      </c>
      <c r="Z1241" s="2" t="s">
        <v>89</v>
      </c>
      <c r="AB1241" s="2" t="s">
        <v>178</v>
      </c>
      <c r="AC1241" s="24" t="str">
        <f ca="1">IFERROR(__xludf.DUMMYFUNCTION("SPLIT(AB1241,""_"")"),"Deepwater")</f>
        <v>Deepwater</v>
      </c>
      <c r="AD1241" s="24"/>
      <c r="AE1241" s="24">
        <f>VLOOKUP(J1241,rangearea210527!$B$2:$C$1159,2,TRUE)</f>
        <v>4066953.9360000002</v>
      </c>
      <c r="AF1241" s="26"/>
      <c r="AG1241" s="26">
        <v>72</v>
      </c>
      <c r="AH1241" s="26" t="s">
        <v>2866</v>
      </c>
      <c r="AI1241" s="26" t="s">
        <v>98</v>
      </c>
      <c r="AJ1241" s="27" t="s">
        <v>2858</v>
      </c>
      <c r="AK1241" s="27" t="s">
        <v>468</v>
      </c>
      <c r="AL1241" s="26"/>
      <c r="AM1241" s="26">
        <v>0</v>
      </c>
      <c r="AN1241" s="26">
        <v>1</v>
      </c>
      <c r="AO1241" s="29">
        <v>0</v>
      </c>
      <c r="AP1241" s="30"/>
      <c r="AQ1241" s="30"/>
      <c r="AR1241" s="30"/>
      <c r="AS1241" s="1">
        <v>0</v>
      </c>
      <c r="AT1241" s="1"/>
      <c r="AU1241" s="1"/>
      <c r="AV1241" s="1"/>
      <c r="AW1241" s="1">
        <v>0</v>
      </c>
      <c r="AX1241" s="1">
        <v>0</v>
      </c>
      <c r="AY1241" s="1">
        <v>1</v>
      </c>
      <c r="BC1241" s="1">
        <v>1</v>
      </c>
      <c r="BJ1241" s="1">
        <v>1</v>
      </c>
      <c r="BL1241" s="1">
        <v>1</v>
      </c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>
        <v>0</v>
      </c>
    </row>
    <row r="1242" spans="1:75" ht="15.75" customHeight="1" x14ac:dyDescent="0.3">
      <c r="A1242" s="2">
        <v>1230</v>
      </c>
      <c r="B1242" s="2">
        <v>1</v>
      </c>
      <c r="C1242" s="2" t="s">
        <v>2843</v>
      </c>
      <c r="D1242" s="1">
        <v>14</v>
      </c>
      <c r="E1242" s="2" t="str">
        <f t="shared" si="1140"/>
        <v>14_Chimaeriformes</v>
      </c>
      <c r="F1242" s="2" t="s">
        <v>2844</v>
      </c>
      <c r="G1242" s="2" t="s">
        <v>2941</v>
      </c>
      <c r="H1242" s="2" t="s">
        <v>2942</v>
      </c>
      <c r="I1242" s="2" t="s">
        <v>2945</v>
      </c>
      <c r="J1242" s="2" t="s">
        <v>2946</v>
      </c>
      <c r="K1242" s="19" t="str">
        <f t="shared" si="1286"/>
        <v>Harriotta raleighana</v>
      </c>
      <c r="L1242" s="20">
        <f>VLOOKUP($K1242,GlobSheetPaste!$H$3:$P$1269,2,FALSE)</f>
        <v>60140</v>
      </c>
      <c r="M1242" s="20">
        <f>VLOOKUP($K1242,GlobSheetPaste!$H$3:$P$1269,3,FALSE)</f>
        <v>3088899</v>
      </c>
      <c r="N1242" s="20" t="str">
        <f>VLOOKUP($K1242,GlobSheetPaste!$H$3:$P$1269,4,FALSE)</f>
        <v>published</v>
      </c>
      <c r="O1242" s="20" t="str">
        <f>VLOOKUP($K1242,GlobSheetPaste!$H$3:$P$1269,5,FALSE)</f>
        <v>LC</v>
      </c>
      <c r="P1242" s="20">
        <f>VLOOKUP($K1242,GlobSheetPaste!$H$3:$P$1269,6,FALSE)</f>
        <v>2006</v>
      </c>
      <c r="Q1242" s="20" t="str">
        <f>VLOOKUP($K1242,GlobSheetPaste!$H$3:$P$1269,7,FALSE)</f>
        <v>LC</v>
      </c>
      <c r="R1242" s="20" t="str">
        <f>VLOOKUP($K1242,GlobSheetPaste!$H$3:$P$1269,8,FALSE)</f>
        <v>NA</v>
      </c>
      <c r="S1242" s="20" t="str">
        <f t="shared" si="1366"/>
        <v>NoChange</v>
      </c>
      <c r="T1242" s="20" t="b">
        <f t="shared" si="1141"/>
        <v>0</v>
      </c>
      <c r="U1242" s="20">
        <f>VLOOKUP($K1242,GlobSheetPaste!$H$3:$P$1269,9,FALSE)</f>
        <v>2015</v>
      </c>
      <c r="V1242" s="19">
        <v>350</v>
      </c>
      <c r="W1242" s="19">
        <v>2600</v>
      </c>
      <c r="X1242" s="2" t="b">
        <f t="shared" ref="X1242:Y1242" si="1381">ISNUMBER(V1242)</f>
        <v>1</v>
      </c>
      <c r="Y1242" s="2" t="b">
        <f t="shared" si="1381"/>
        <v>1</v>
      </c>
      <c r="Z1242" s="2" t="s">
        <v>89</v>
      </c>
      <c r="AB1242" s="2" t="s">
        <v>178</v>
      </c>
      <c r="AC1242" s="24" t="str">
        <f ca="1">IFERROR(__xludf.DUMMYFUNCTION("SPLIT(AB1242,""_"")"),"Deepwater")</f>
        <v>Deepwater</v>
      </c>
      <c r="AD1242" s="24"/>
      <c r="AE1242" s="24">
        <f>VLOOKUP(J1242,rangearea210527!$B$2:$C$1159,2,TRUE)</f>
        <v>3768462.8289999999</v>
      </c>
      <c r="AF1242" s="26"/>
      <c r="AG1242" s="26">
        <v>70</v>
      </c>
      <c r="AH1242" s="26" t="s">
        <v>2866</v>
      </c>
      <c r="AI1242" s="26" t="s">
        <v>98</v>
      </c>
      <c r="AJ1242" s="27" t="s">
        <v>2858</v>
      </c>
      <c r="AK1242" s="27"/>
      <c r="AL1242" s="26"/>
      <c r="AM1242" s="26">
        <v>0</v>
      </c>
      <c r="AN1242" s="26">
        <v>1</v>
      </c>
      <c r="AO1242" s="29">
        <v>0</v>
      </c>
      <c r="AP1242" s="30"/>
      <c r="AQ1242" s="26">
        <v>1</v>
      </c>
      <c r="AR1242" s="30"/>
      <c r="AS1242" s="1">
        <v>0</v>
      </c>
      <c r="AT1242" s="1"/>
      <c r="AU1242" s="1">
        <v>2</v>
      </c>
      <c r="AV1242" s="1"/>
      <c r="AW1242" s="1">
        <v>0</v>
      </c>
      <c r="AX1242" s="1">
        <v>0</v>
      </c>
      <c r="AY1242" s="1">
        <v>1</v>
      </c>
      <c r="BC1242" s="1">
        <v>1</v>
      </c>
      <c r="BJ1242" s="1">
        <v>1</v>
      </c>
      <c r="BL1242" s="1">
        <v>1</v>
      </c>
      <c r="BM1242" s="1"/>
      <c r="BN1242" s="1"/>
      <c r="BO1242" s="1"/>
      <c r="BP1242" s="1"/>
      <c r="BQ1242" s="1"/>
      <c r="BR1242" s="1"/>
      <c r="BS1242" s="1"/>
      <c r="BT1242" s="1">
        <v>1</v>
      </c>
      <c r="BU1242" s="1"/>
      <c r="BV1242" s="1"/>
      <c r="BW1242" s="1">
        <v>0</v>
      </c>
    </row>
    <row r="1243" spans="1:75" ht="15.75" customHeight="1" x14ac:dyDescent="0.3">
      <c r="A1243" s="2">
        <v>1231</v>
      </c>
      <c r="B1243" s="2">
        <v>1</v>
      </c>
      <c r="C1243" s="2" t="s">
        <v>2843</v>
      </c>
      <c r="D1243" s="1">
        <v>14</v>
      </c>
      <c r="E1243" s="2" t="str">
        <f t="shared" si="1140"/>
        <v>14_Chimaeriformes</v>
      </c>
      <c r="F1243" s="2" t="s">
        <v>2844</v>
      </c>
      <c r="G1243" s="2" t="s">
        <v>2941</v>
      </c>
      <c r="H1243" s="2" t="s">
        <v>2947</v>
      </c>
      <c r="I1243" s="2" t="s">
        <v>2948</v>
      </c>
      <c r="J1243" s="2" t="s">
        <v>2949</v>
      </c>
      <c r="K1243" s="19" t="str">
        <f t="shared" si="1286"/>
        <v>Neoharriotta carri</v>
      </c>
      <c r="L1243" s="20">
        <f>VLOOKUP($K1243,GlobSheetPaste!$H$3:$P$1269,2,FALSE)</f>
        <v>60141</v>
      </c>
      <c r="M1243" s="20">
        <f>VLOOKUP($K1243,GlobSheetPaste!$H$3:$P$1269,3,FALSE)</f>
        <v>124443945</v>
      </c>
      <c r="N1243" s="20" t="str">
        <f>VLOOKUP($K1243,GlobSheetPaste!$H$3:$P$1269,4,FALSE)</f>
        <v>published</v>
      </c>
      <c r="O1243" s="20" t="str">
        <f>VLOOKUP($K1243,GlobSheetPaste!$H$3:$P$1269,5,FALSE)</f>
        <v>DD</v>
      </c>
      <c r="P1243" s="20">
        <f>VLOOKUP($K1243,GlobSheetPaste!$H$3:$P$1269,6,FALSE)</f>
        <v>2006</v>
      </c>
      <c r="Q1243" s="20" t="str">
        <f>VLOOKUP($K1243,GlobSheetPaste!$H$3:$P$1269,7,FALSE)</f>
        <v>NT</v>
      </c>
      <c r="R1243" s="20" t="str">
        <f>VLOOKUP($K1243,GlobSheetPaste!$H$3:$P$1269,8,FALSE)</f>
        <v>A2d</v>
      </c>
      <c r="S1243" s="20" t="str">
        <f t="shared" si="1366"/>
        <v>non-genuine change</v>
      </c>
      <c r="T1243" s="20" t="b">
        <f t="shared" si="1141"/>
        <v>0</v>
      </c>
      <c r="U1243" s="22">
        <f>VLOOKUP($K1243,GlobSheetPaste!$H$3:$P$1269,9,FALSE)</f>
        <v>43862</v>
      </c>
      <c r="V1243" s="19">
        <v>90</v>
      </c>
      <c r="W1243" s="19">
        <v>600</v>
      </c>
      <c r="X1243" s="2" t="b">
        <f t="shared" ref="X1243:Y1243" si="1382">ISNUMBER(V1243)</f>
        <v>1</v>
      </c>
      <c r="Y1243" s="2" t="b">
        <f t="shared" si="1382"/>
        <v>1</v>
      </c>
      <c r="Z1243" s="2" t="s">
        <v>89</v>
      </c>
      <c r="AB1243" s="2" t="s">
        <v>178</v>
      </c>
      <c r="AC1243" s="24" t="str">
        <f ca="1">IFERROR(__xludf.DUMMYFUNCTION("SPLIT(AB1243,""_"")"),"Deepwater")</f>
        <v>Deepwater</v>
      </c>
      <c r="AD1243" s="24"/>
      <c r="AE1243" s="24">
        <f>VLOOKUP(J1243,rangearea210527!$B$2:$C$1159,2,TRUE)</f>
        <v>71593.720809999999</v>
      </c>
      <c r="AF1243" s="26" t="s">
        <v>118</v>
      </c>
      <c r="AG1243" s="26">
        <v>120</v>
      </c>
      <c r="AH1243" s="26" t="s">
        <v>84</v>
      </c>
      <c r="AI1243" s="26" t="s">
        <v>91</v>
      </c>
      <c r="AJ1243" s="27" t="s">
        <v>2849</v>
      </c>
      <c r="AK1243" s="27"/>
      <c r="AL1243" s="26">
        <v>15</v>
      </c>
      <c r="AM1243" s="26">
        <v>0</v>
      </c>
      <c r="AN1243" s="26">
        <v>1</v>
      </c>
      <c r="AO1243" s="29">
        <v>0</v>
      </c>
      <c r="AP1243" s="30"/>
      <c r="AQ1243" s="30"/>
      <c r="AR1243" s="30"/>
      <c r="AS1243" s="1">
        <v>0</v>
      </c>
      <c r="AT1243" s="1"/>
      <c r="AU1243" s="1"/>
      <c r="AV1243" s="1">
        <v>1</v>
      </c>
      <c r="AW1243" s="1">
        <v>0</v>
      </c>
      <c r="AX1243" s="1">
        <v>0</v>
      </c>
      <c r="AY1243" s="1">
        <v>1</v>
      </c>
      <c r="BC1243" s="1">
        <v>1</v>
      </c>
      <c r="BH1243" s="1">
        <v>1</v>
      </c>
      <c r="BJ1243" s="1">
        <v>1</v>
      </c>
      <c r="BL1243" s="1">
        <v>1</v>
      </c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>
        <v>0</v>
      </c>
    </row>
    <row r="1244" spans="1:75" ht="15.75" customHeight="1" x14ac:dyDescent="0.3">
      <c r="A1244" s="2">
        <v>1232</v>
      </c>
      <c r="B1244" s="2">
        <v>1</v>
      </c>
      <c r="C1244" s="2" t="s">
        <v>2843</v>
      </c>
      <c r="D1244" s="1">
        <v>14</v>
      </c>
      <c r="E1244" s="2" t="str">
        <f t="shared" si="1140"/>
        <v>14_Chimaeriformes</v>
      </c>
      <c r="F1244" s="2" t="s">
        <v>2844</v>
      </c>
      <c r="G1244" s="2" t="s">
        <v>2941</v>
      </c>
      <c r="H1244" s="2" t="s">
        <v>2947</v>
      </c>
      <c r="I1244" s="2" t="s">
        <v>2950</v>
      </c>
      <c r="J1244" s="2" t="s">
        <v>2951</v>
      </c>
      <c r="K1244" s="19" t="str">
        <f t="shared" si="1286"/>
        <v>Neoharriotta pinnata</v>
      </c>
      <c r="L1244" s="20">
        <f>VLOOKUP($K1244,GlobSheetPaste!$H$3:$P$1269,2,FALSE)</f>
        <v>60142</v>
      </c>
      <c r="M1244" s="20">
        <f>VLOOKUP($K1244,GlobSheetPaste!$H$3:$P$1269,3,FALSE)</f>
        <v>124444054</v>
      </c>
      <c r="N1244" s="20" t="str">
        <f>VLOOKUP($K1244,GlobSheetPaste!$H$3:$P$1269,4,FALSE)</f>
        <v>published</v>
      </c>
      <c r="O1244" s="20" t="str">
        <f>VLOOKUP($K1244,GlobSheetPaste!$H$3:$P$1269,5,FALSE)</f>
        <v>DD</v>
      </c>
      <c r="P1244" s="20">
        <f>VLOOKUP($K1244,GlobSheetPaste!$H$3:$P$1269,6,FALSE)</f>
        <v>2006</v>
      </c>
      <c r="Q1244" s="20" t="str">
        <f>VLOOKUP($K1244,GlobSheetPaste!$H$3:$P$1269,7,FALSE)</f>
        <v>NT</v>
      </c>
      <c r="R1244" s="20" t="str">
        <f>VLOOKUP($K1244,GlobSheetPaste!$H$3:$P$1269,8,FALSE)</f>
        <v>A2d</v>
      </c>
      <c r="S1244" s="20" t="str">
        <f t="shared" si="1366"/>
        <v>non-genuine change</v>
      </c>
      <c r="T1244" s="20" t="b">
        <f t="shared" si="1141"/>
        <v>0</v>
      </c>
      <c r="U1244" s="22">
        <f>VLOOKUP($K1244,GlobSheetPaste!$H$3:$P$1269,9,FALSE)</f>
        <v>43862</v>
      </c>
      <c r="V1244" s="19">
        <v>150</v>
      </c>
      <c r="W1244" s="19">
        <v>760</v>
      </c>
      <c r="X1244" s="2" t="b">
        <f t="shared" ref="X1244:Y1244" si="1383">ISNUMBER(V1244)</f>
        <v>1</v>
      </c>
      <c r="Y1244" s="2" t="b">
        <f t="shared" si="1383"/>
        <v>1</v>
      </c>
      <c r="Z1244" s="2" t="s">
        <v>89</v>
      </c>
      <c r="AB1244" s="2" t="s">
        <v>178</v>
      </c>
      <c r="AC1244" s="24" t="str">
        <f ca="1">IFERROR(__xludf.DUMMYFUNCTION("SPLIT(AB1244,""_"")"),"Deepwater")</f>
        <v>Deepwater</v>
      </c>
      <c r="AD1244" s="24"/>
      <c r="AE1244" s="24">
        <f>VLOOKUP(J1244,rangearea210527!$B$2:$C$1159,2,TRUE)</f>
        <v>149473.80290000001</v>
      </c>
      <c r="AF1244" s="26"/>
      <c r="AG1244" s="26">
        <v>150</v>
      </c>
      <c r="AH1244" s="26" t="s">
        <v>84</v>
      </c>
      <c r="AI1244" s="26" t="s">
        <v>91</v>
      </c>
      <c r="AJ1244" s="27" t="s">
        <v>2849</v>
      </c>
      <c r="AK1244" s="27"/>
      <c r="AL1244" s="26">
        <v>15</v>
      </c>
      <c r="AM1244" s="26">
        <v>0</v>
      </c>
      <c r="AN1244" s="26">
        <v>1</v>
      </c>
      <c r="AO1244" s="29">
        <v>0</v>
      </c>
      <c r="AP1244" s="30"/>
      <c r="AQ1244" s="30"/>
      <c r="AR1244" s="30"/>
      <c r="AS1244" s="1">
        <v>1</v>
      </c>
      <c r="AT1244" s="1"/>
      <c r="AU1244" s="1"/>
      <c r="AV1244" s="1"/>
      <c r="AW1244" s="1">
        <v>0</v>
      </c>
      <c r="AX1244" s="1">
        <v>0</v>
      </c>
      <c r="AY1244" s="1">
        <v>1</v>
      </c>
      <c r="BC1244" s="1">
        <v>1</v>
      </c>
      <c r="BJ1244" s="1">
        <v>1</v>
      </c>
      <c r="BL1244" s="1">
        <v>1</v>
      </c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>
        <v>0</v>
      </c>
    </row>
    <row r="1245" spans="1:75" ht="15.75" customHeight="1" x14ac:dyDescent="0.3">
      <c r="A1245" s="2">
        <v>1233</v>
      </c>
      <c r="B1245" s="2">
        <v>1</v>
      </c>
      <c r="C1245" s="2" t="s">
        <v>2843</v>
      </c>
      <c r="D1245" s="1">
        <v>14</v>
      </c>
      <c r="E1245" s="2" t="str">
        <f t="shared" si="1140"/>
        <v>14_Chimaeriformes</v>
      </c>
      <c r="F1245" s="2" t="s">
        <v>2844</v>
      </c>
      <c r="G1245" s="2" t="s">
        <v>2941</v>
      </c>
      <c r="H1245" s="2" t="s">
        <v>2947</v>
      </c>
      <c r="I1245" s="2" t="s">
        <v>2952</v>
      </c>
      <c r="J1245" s="2" t="s">
        <v>2953</v>
      </c>
      <c r="K1245" s="19" t="str">
        <f t="shared" si="1286"/>
        <v>Neoharriotta pumila</v>
      </c>
      <c r="L1245" s="20">
        <f>VLOOKUP($K1245,GlobSheetPaste!$H$3:$P$1269,2,FALSE)</f>
        <v>60143</v>
      </c>
      <c r="M1245" s="20">
        <f>VLOOKUP($K1245,GlobSheetPaste!$H$3:$P$1269,3,FALSE)</f>
        <v>109897864</v>
      </c>
      <c r="N1245" s="20" t="str">
        <f>VLOOKUP($K1245,GlobSheetPaste!$H$3:$P$1269,4,FALSE)</f>
        <v>published</v>
      </c>
      <c r="O1245" s="20" t="str">
        <f>VLOOKUP($K1245,GlobSheetPaste!$H$3:$P$1269,5,FALSE)</f>
        <v>DD</v>
      </c>
      <c r="P1245" s="20">
        <f>VLOOKUP($K1245,GlobSheetPaste!$H$3:$P$1269,6,FALSE)</f>
        <v>2006</v>
      </c>
      <c r="Q1245" s="20" t="str">
        <f>VLOOKUP($K1245,GlobSheetPaste!$H$3:$P$1269,7,FALSE)</f>
        <v>LC</v>
      </c>
      <c r="R1245" s="20" t="str">
        <f>VLOOKUP($K1245,GlobSheetPaste!$H$3:$P$1269,8,FALSE)</f>
        <v>NA</v>
      </c>
      <c r="S1245" s="20" t="str">
        <f t="shared" si="1366"/>
        <v>non-genuine change</v>
      </c>
      <c r="T1245" s="20" t="b">
        <f t="shared" si="1141"/>
        <v>0</v>
      </c>
      <c r="U1245" s="20">
        <f>VLOOKUP($K1245,GlobSheetPaste!$H$3:$P$1269,9,FALSE)</f>
        <v>2017</v>
      </c>
      <c r="V1245" s="19">
        <v>100</v>
      </c>
      <c r="W1245" s="19">
        <v>1120</v>
      </c>
      <c r="X1245" s="2" t="b">
        <f t="shared" ref="X1245:Y1245" si="1384">ISNUMBER(V1245)</f>
        <v>1</v>
      </c>
      <c r="Y1245" s="2" t="b">
        <f t="shared" si="1384"/>
        <v>1</v>
      </c>
      <c r="Z1245" s="2" t="s">
        <v>89</v>
      </c>
      <c r="AB1245" s="2" t="s">
        <v>178</v>
      </c>
      <c r="AC1245" s="24" t="str">
        <f ca="1">IFERROR(__xludf.DUMMYFUNCTION("SPLIT(AB1245,""_"")"),"Deepwater")</f>
        <v>Deepwater</v>
      </c>
      <c r="AD1245" s="24"/>
      <c r="AE1245" s="24">
        <f>VLOOKUP(J1245,rangearea210527!$B$2:$C$1159,2,TRUE)</f>
        <v>114130.9388</v>
      </c>
      <c r="AF1245" s="26" t="s">
        <v>118</v>
      </c>
      <c r="AG1245" s="26">
        <v>65</v>
      </c>
      <c r="AH1245" s="26" t="s">
        <v>84</v>
      </c>
      <c r="AI1245" s="26" t="s">
        <v>98</v>
      </c>
      <c r="AJ1245" s="27" t="s">
        <v>2858</v>
      </c>
      <c r="AK1245" s="27"/>
      <c r="AL1245" s="26"/>
      <c r="AM1245" s="26">
        <v>0</v>
      </c>
      <c r="AN1245" s="26">
        <v>1</v>
      </c>
      <c r="AO1245" s="29">
        <v>0</v>
      </c>
      <c r="AP1245" s="30"/>
      <c r="AQ1245" s="30"/>
      <c r="AR1245" s="30"/>
      <c r="AS1245" s="1">
        <v>0</v>
      </c>
      <c r="AT1245" s="1"/>
      <c r="AU1245" s="1"/>
      <c r="AV1245" s="1"/>
      <c r="AW1245" s="1">
        <v>0</v>
      </c>
      <c r="AX1245" s="1">
        <v>0</v>
      </c>
      <c r="AY1245" s="1">
        <v>1</v>
      </c>
      <c r="BC1245" s="1">
        <v>1</v>
      </c>
      <c r="BH1245" s="1">
        <v>1</v>
      </c>
      <c r="BJ1245" s="1">
        <v>1</v>
      </c>
      <c r="BK1245" s="1"/>
      <c r="BL1245" s="1">
        <v>1</v>
      </c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>
        <v>0</v>
      </c>
    </row>
    <row r="1246" spans="1:75" ht="15.75" customHeight="1" x14ac:dyDescent="0.3">
      <c r="A1246" s="2">
        <v>1234</v>
      </c>
      <c r="B1246" s="2">
        <v>1</v>
      </c>
      <c r="C1246" s="2" t="s">
        <v>2843</v>
      </c>
      <c r="D1246" s="1">
        <v>14</v>
      </c>
      <c r="E1246" s="2" t="str">
        <f t="shared" si="1140"/>
        <v>14_Chimaeriformes</v>
      </c>
      <c r="F1246" s="2" t="s">
        <v>2844</v>
      </c>
      <c r="G1246" s="2" t="s">
        <v>2941</v>
      </c>
      <c r="H1246" s="2" t="s">
        <v>2954</v>
      </c>
      <c r="I1246" s="2" t="s">
        <v>176</v>
      </c>
      <c r="J1246" s="2" t="s">
        <v>2955</v>
      </c>
      <c r="K1246" s="19" t="str">
        <f t="shared" si="1286"/>
        <v>Rhinochimaera africana</v>
      </c>
      <c r="L1246" s="20">
        <f>VLOOKUP($K1246,GlobSheetPaste!$H$3:$P$1269,2,FALSE)</f>
        <v>60144</v>
      </c>
      <c r="M1246" s="20">
        <f>VLOOKUP($K1246,GlobSheetPaste!$H$3:$P$1269,3,FALSE)</f>
        <v>70709829</v>
      </c>
      <c r="N1246" s="20" t="str">
        <f>VLOOKUP($K1246,GlobSheetPaste!$H$3:$P$1269,4,FALSE)</f>
        <v>published</v>
      </c>
      <c r="O1246" s="20" t="str">
        <f>VLOOKUP($K1246,GlobSheetPaste!$H$3:$P$1269,5,FALSE)</f>
        <v>DD</v>
      </c>
      <c r="P1246" s="20">
        <f>VLOOKUP($K1246,GlobSheetPaste!$H$3:$P$1269,6,FALSE)</f>
        <v>2006</v>
      </c>
      <c r="Q1246" s="20" t="str">
        <f>VLOOKUP($K1246,GlobSheetPaste!$H$3:$P$1269,7,FALSE)</f>
        <v>DD</v>
      </c>
      <c r="R1246" s="20" t="str">
        <f>VLOOKUP($K1246,GlobSheetPaste!$H$3:$P$1269,8,FALSE)</f>
        <v>NA</v>
      </c>
      <c r="S1246" s="20" t="str">
        <f t="shared" si="1366"/>
        <v>NoChange</v>
      </c>
      <c r="T1246" s="20" t="b">
        <f t="shared" si="1141"/>
        <v>0</v>
      </c>
      <c r="U1246" s="20">
        <f>VLOOKUP($K1246,GlobSheetPaste!$H$3:$P$1269,9,FALSE)</f>
        <v>2016</v>
      </c>
      <c r="V1246" s="19">
        <v>430</v>
      </c>
      <c r="W1246" s="19">
        <v>1450</v>
      </c>
      <c r="X1246" s="2" t="b">
        <f t="shared" ref="X1246:Y1246" si="1385">ISNUMBER(V1246)</f>
        <v>1</v>
      </c>
      <c r="Y1246" s="2" t="b">
        <f t="shared" si="1385"/>
        <v>1</v>
      </c>
      <c r="Z1246" s="2" t="s">
        <v>89</v>
      </c>
      <c r="AB1246" s="2" t="s">
        <v>178</v>
      </c>
      <c r="AC1246" s="24" t="str">
        <f ca="1">IFERROR(__xludf.DUMMYFUNCTION("SPLIT(AB1246,""_"")"),"Deepwater")</f>
        <v>Deepwater</v>
      </c>
      <c r="AD1246" s="24"/>
      <c r="AE1246" s="24">
        <f>VLOOKUP(J1246,rangearea210527!$B$2:$C$1159,2,TRUE)</f>
        <v>330472.26799999998</v>
      </c>
      <c r="AF1246" s="26"/>
      <c r="AG1246" s="26">
        <v>150</v>
      </c>
      <c r="AH1246" s="26" t="s">
        <v>84</v>
      </c>
      <c r="AI1246" s="26" t="s">
        <v>91</v>
      </c>
      <c r="AJ1246" s="27" t="s">
        <v>2849</v>
      </c>
      <c r="AK1246" s="27"/>
      <c r="AL1246" s="26"/>
      <c r="AM1246" s="26">
        <v>0</v>
      </c>
      <c r="AN1246" s="26">
        <v>1</v>
      </c>
      <c r="AO1246" s="29">
        <v>0</v>
      </c>
      <c r="AP1246" s="30"/>
      <c r="AQ1246" s="30"/>
      <c r="AR1246" s="30"/>
      <c r="AS1246" s="1">
        <v>0</v>
      </c>
      <c r="AT1246" s="1"/>
      <c r="AU1246" s="1"/>
      <c r="AV1246" s="1"/>
      <c r="AW1246" s="1">
        <v>0</v>
      </c>
      <c r="AX1246" s="1">
        <v>0</v>
      </c>
      <c r="AY1246" s="1">
        <v>1</v>
      </c>
      <c r="BC1246" s="1">
        <v>1</v>
      </c>
      <c r="BG1246" s="1">
        <v>1</v>
      </c>
      <c r="BH1246" s="1"/>
      <c r="BI1246" s="1"/>
      <c r="BJ1246" s="1">
        <v>1</v>
      </c>
      <c r="BL1246" s="1">
        <v>1</v>
      </c>
      <c r="BM1246" s="1"/>
      <c r="BN1246" s="1"/>
      <c r="BO1246" s="1"/>
      <c r="BP1246" s="1"/>
      <c r="BQ1246" s="1"/>
      <c r="BR1246" s="1"/>
      <c r="BS1246" s="1"/>
      <c r="BT1246" s="1">
        <v>1</v>
      </c>
      <c r="BU1246" s="1"/>
      <c r="BV1246" s="1"/>
      <c r="BW1246" s="1">
        <v>0</v>
      </c>
    </row>
    <row r="1247" spans="1:75" ht="15.75" customHeight="1" x14ac:dyDescent="0.3">
      <c r="A1247" s="2">
        <v>1235</v>
      </c>
      <c r="B1247" s="2">
        <v>1</v>
      </c>
      <c r="C1247" s="2" t="s">
        <v>2843</v>
      </c>
      <c r="D1247" s="1">
        <v>14</v>
      </c>
      <c r="E1247" s="2" t="str">
        <f t="shared" si="1140"/>
        <v>14_Chimaeriformes</v>
      </c>
      <c r="F1247" s="2" t="s">
        <v>2844</v>
      </c>
      <c r="G1247" s="2" t="s">
        <v>2941</v>
      </c>
      <c r="H1247" s="2" t="s">
        <v>2954</v>
      </c>
      <c r="I1247" s="2" t="s">
        <v>2299</v>
      </c>
      <c r="J1247" s="2" t="s">
        <v>2956</v>
      </c>
      <c r="K1247" s="19" t="str">
        <f t="shared" si="1286"/>
        <v>Rhinochimaera atlantica</v>
      </c>
      <c r="L1247" s="20">
        <f>VLOOKUP($K1247,GlobSheetPaste!$H$3:$P$1269,2,FALSE)</f>
        <v>60145</v>
      </c>
      <c r="M1247" s="20">
        <f>VLOOKUP($K1247,GlobSheetPaste!$H$3:$P$1269,3,FALSE)</f>
        <v>124444407</v>
      </c>
      <c r="N1247" s="20" t="str">
        <f>VLOOKUP($K1247,GlobSheetPaste!$H$3:$P$1269,4,FALSE)</f>
        <v>published</v>
      </c>
      <c r="O1247" s="20" t="str">
        <f>VLOOKUP($K1247,GlobSheetPaste!$H$3:$P$1269,5,FALSE)</f>
        <v>LC</v>
      </c>
      <c r="P1247" s="20">
        <f>VLOOKUP($K1247,GlobSheetPaste!$H$3:$P$1269,6,FALSE)</f>
        <v>2006</v>
      </c>
      <c r="Q1247" s="20" t="str">
        <f>VLOOKUP($K1247,GlobSheetPaste!$H$3:$P$1269,7,FALSE)</f>
        <v>LC</v>
      </c>
      <c r="R1247" s="20" t="str">
        <f>VLOOKUP($K1247,GlobSheetPaste!$H$3:$P$1269,8,FALSE)</f>
        <v>NA</v>
      </c>
      <c r="S1247" s="20" t="str">
        <f t="shared" si="1366"/>
        <v>NoChange</v>
      </c>
      <c r="T1247" s="20" t="b">
        <f t="shared" si="1141"/>
        <v>0</v>
      </c>
      <c r="U1247" s="22">
        <f>VLOOKUP($K1247,GlobSheetPaste!$H$3:$P$1269,9,FALSE)</f>
        <v>43862</v>
      </c>
      <c r="V1247" s="19">
        <v>400</v>
      </c>
      <c r="W1247" s="19">
        <v>1849</v>
      </c>
      <c r="X1247" s="2" t="b">
        <f t="shared" ref="X1247:Y1247" si="1386">ISNUMBER(V1247)</f>
        <v>1</v>
      </c>
      <c r="Y1247" s="2" t="b">
        <f t="shared" si="1386"/>
        <v>1</v>
      </c>
      <c r="Z1247" s="2" t="s">
        <v>89</v>
      </c>
      <c r="AB1247" s="2" t="s">
        <v>178</v>
      </c>
      <c r="AC1247" s="24" t="str">
        <f ca="1">IFERROR(__xludf.DUMMYFUNCTION("SPLIT(AB1247,""_"")"),"Deepwater")</f>
        <v>Deepwater</v>
      </c>
      <c r="AD1247" s="24"/>
      <c r="AE1247" s="24">
        <f>VLOOKUP(J1247,rangearea210527!$B$2:$C$1159,2,TRUE)</f>
        <v>1239936.9739999999</v>
      </c>
      <c r="AF1247" s="26"/>
      <c r="AG1247" s="26">
        <v>147</v>
      </c>
      <c r="AH1247" s="26" t="s">
        <v>84</v>
      </c>
      <c r="AI1247" s="26" t="s">
        <v>91</v>
      </c>
      <c r="AJ1247" s="27" t="s">
        <v>2849</v>
      </c>
      <c r="AK1247" s="27"/>
      <c r="AL1247" s="26"/>
      <c r="AM1247" s="26">
        <v>0</v>
      </c>
      <c r="AN1247" s="26">
        <v>1</v>
      </c>
      <c r="AO1247" s="29">
        <v>0</v>
      </c>
      <c r="AP1247" s="30"/>
      <c r="AQ1247" s="30"/>
      <c r="AR1247" s="30"/>
      <c r="AS1247" s="1">
        <v>0</v>
      </c>
      <c r="AT1247" s="1"/>
      <c r="AU1247" s="1">
        <v>2</v>
      </c>
      <c r="AV1247" s="1">
        <v>1</v>
      </c>
      <c r="AW1247" s="1">
        <v>0</v>
      </c>
      <c r="AX1247" s="1">
        <v>0</v>
      </c>
      <c r="AY1247" s="1">
        <v>1</v>
      </c>
      <c r="BC1247" s="1">
        <v>1</v>
      </c>
      <c r="BG1247" s="1">
        <v>1</v>
      </c>
      <c r="BH1247" s="1"/>
      <c r="BI1247" s="1"/>
      <c r="BJ1247" s="1">
        <v>1</v>
      </c>
      <c r="BL1247" s="1">
        <v>1</v>
      </c>
      <c r="BM1247" s="1"/>
      <c r="BN1247" s="1"/>
      <c r="BO1247" s="1"/>
      <c r="BP1247" s="1"/>
      <c r="BQ1247" s="1"/>
      <c r="BR1247" s="1"/>
      <c r="BS1247" s="1"/>
      <c r="BT1247" s="1">
        <v>1</v>
      </c>
      <c r="BU1247" s="1"/>
      <c r="BV1247" s="1"/>
      <c r="BW1247" s="1">
        <v>0</v>
      </c>
    </row>
    <row r="1248" spans="1:75" ht="15.75" customHeight="1" x14ac:dyDescent="0.3">
      <c r="A1248" s="2">
        <v>1236</v>
      </c>
      <c r="B1248" s="2">
        <v>1</v>
      </c>
      <c r="C1248" s="2" t="s">
        <v>2843</v>
      </c>
      <c r="D1248" s="1">
        <v>14</v>
      </c>
      <c r="E1248" s="2" t="str">
        <f t="shared" si="1140"/>
        <v>14_Chimaeriformes</v>
      </c>
      <c r="F1248" s="2" t="s">
        <v>2844</v>
      </c>
      <c r="G1248" s="2" t="s">
        <v>2941</v>
      </c>
      <c r="H1248" s="2" t="s">
        <v>2954</v>
      </c>
      <c r="I1248" s="2" t="s">
        <v>2123</v>
      </c>
      <c r="J1248" s="2" t="s">
        <v>2957</v>
      </c>
      <c r="K1248" s="19" t="str">
        <f t="shared" si="1286"/>
        <v>Rhinochimaera pacifica</v>
      </c>
      <c r="L1248" s="20">
        <f>VLOOKUP($K1248,GlobSheetPaste!$H$3:$P$1269,2,FALSE)</f>
        <v>60146</v>
      </c>
      <c r="M1248" s="20">
        <f>VLOOKUP($K1248,GlobSheetPaste!$H$3:$P$1269,3,FALSE)</f>
        <v>68642001</v>
      </c>
      <c r="N1248" s="20" t="str">
        <f>VLOOKUP($K1248,GlobSheetPaste!$H$3:$P$1269,4,FALSE)</f>
        <v>published</v>
      </c>
      <c r="O1248" s="20" t="str">
        <f>VLOOKUP($K1248,GlobSheetPaste!$H$3:$P$1269,5,FALSE)</f>
        <v>LC</v>
      </c>
      <c r="P1248" s="20">
        <f>VLOOKUP($K1248,GlobSheetPaste!$H$3:$P$1269,6,FALSE)</f>
        <v>2006</v>
      </c>
      <c r="Q1248" s="20" t="str">
        <f>VLOOKUP($K1248,GlobSheetPaste!$H$3:$P$1269,7,FALSE)</f>
        <v>LC</v>
      </c>
      <c r="R1248" s="20" t="str">
        <f>VLOOKUP($K1248,GlobSheetPaste!$H$3:$P$1269,8,FALSE)</f>
        <v>NA</v>
      </c>
      <c r="S1248" s="20" t="str">
        <f t="shared" si="1366"/>
        <v>NoChange</v>
      </c>
      <c r="T1248" s="20" t="b">
        <f t="shared" si="1141"/>
        <v>0</v>
      </c>
      <c r="U1248" s="20">
        <f>VLOOKUP($K1248,GlobSheetPaste!$H$3:$P$1269,9,FALSE)</f>
        <v>2015</v>
      </c>
      <c r="V1248" s="19">
        <v>191</v>
      </c>
      <c r="W1248" s="19">
        <v>1290</v>
      </c>
      <c r="X1248" s="2" t="b">
        <f t="shared" ref="X1248:Y1248" si="1387">ISNUMBER(V1248)</f>
        <v>1</v>
      </c>
      <c r="Y1248" s="2" t="b">
        <f t="shared" si="1387"/>
        <v>1</v>
      </c>
      <c r="Z1248" s="2" t="s">
        <v>89</v>
      </c>
      <c r="AB1248" s="2" t="s">
        <v>178</v>
      </c>
      <c r="AC1248" s="24" t="str">
        <f ca="1">IFERROR(__xludf.DUMMYFUNCTION("SPLIT(AB1248,""_"")"),"Deepwater")</f>
        <v>Deepwater</v>
      </c>
      <c r="AD1248" s="24"/>
      <c r="AE1248" s="24">
        <f>VLOOKUP(J1248,rangearea210527!$B$2:$C$1159,2,TRUE)</f>
        <v>810398.51150000002</v>
      </c>
      <c r="AF1248" s="26"/>
      <c r="AG1248" s="26">
        <v>130</v>
      </c>
      <c r="AH1248" s="26" t="s">
        <v>84</v>
      </c>
      <c r="AI1248" s="26" t="s">
        <v>91</v>
      </c>
      <c r="AJ1248" s="27" t="s">
        <v>2849</v>
      </c>
      <c r="AK1248" s="27"/>
      <c r="AL1248" s="26"/>
      <c r="AM1248" s="26">
        <v>0</v>
      </c>
      <c r="AN1248" s="26">
        <v>1</v>
      </c>
      <c r="AO1248" s="29">
        <v>0</v>
      </c>
      <c r="AP1248" s="30"/>
      <c r="AQ1248" s="30"/>
      <c r="AR1248" s="30"/>
      <c r="AS1248" s="1">
        <v>0</v>
      </c>
      <c r="AT1248" s="1"/>
      <c r="AU1248" s="1"/>
      <c r="AV1248" s="1"/>
      <c r="AW1248" s="1">
        <v>0</v>
      </c>
      <c r="AX1248" s="1">
        <v>0</v>
      </c>
      <c r="AY1248" s="1">
        <v>1</v>
      </c>
      <c r="BC1248" s="1">
        <v>1</v>
      </c>
      <c r="BJ1248" s="1">
        <v>1</v>
      </c>
      <c r="BK1248" s="1"/>
      <c r="BL1248" s="1">
        <v>1</v>
      </c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>
        <v>0</v>
      </c>
    </row>
    <row r="1249" spans="14:37" ht="15.75" customHeight="1" x14ac:dyDescent="0.3">
      <c r="N1249" s="54"/>
      <c r="O1249" s="54"/>
      <c r="P1249" s="54"/>
      <c r="Q1249" s="54"/>
      <c r="R1249" s="54"/>
      <c r="S1249" s="54"/>
      <c r="T1249" s="54"/>
      <c r="U1249" s="54"/>
      <c r="AC1249" s="19"/>
      <c r="AD1249" s="19"/>
      <c r="AE1249" s="19"/>
      <c r="AJ1249" s="55"/>
      <c r="AK1249" s="55"/>
    </row>
    <row r="1250" spans="14:37" ht="15.75" customHeight="1" x14ac:dyDescent="0.3">
      <c r="N1250" s="54"/>
      <c r="O1250" s="54"/>
      <c r="P1250" s="54"/>
      <c r="Q1250" s="54"/>
      <c r="R1250" s="54"/>
      <c r="S1250" s="54"/>
      <c r="T1250" s="54"/>
      <c r="U1250" s="54"/>
      <c r="AC1250" s="19"/>
      <c r="AD1250" s="19"/>
      <c r="AE1250" s="19"/>
      <c r="AJ1250" s="55"/>
      <c r="AK1250" s="55"/>
    </row>
    <row r="1251" spans="14:37" ht="15.75" customHeight="1" x14ac:dyDescent="0.3">
      <c r="N1251" s="54"/>
      <c r="O1251" s="54"/>
      <c r="P1251" s="54"/>
      <c r="Q1251" s="54"/>
      <c r="R1251" s="54"/>
      <c r="S1251" s="54"/>
      <c r="T1251" s="54"/>
      <c r="U1251" s="54"/>
      <c r="AC1251" s="19"/>
      <c r="AD1251" s="19"/>
      <c r="AE1251" s="19"/>
      <c r="AJ1251" s="55"/>
      <c r="AK1251" s="55"/>
    </row>
    <row r="1252" spans="14:37" ht="15.75" customHeight="1" x14ac:dyDescent="0.3">
      <c r="N1252" s="54"/>
      <c r="O1252" s="54"/>
      <c r="P1252" s="54"/>
      <c r="Q1252" s="54"/>
      <c r="R1252" s="54"/>
      <c r="S1252" s="54"/>
      <c r="T1252" s="54"/>
      <c r="U1252" s="54"/>
      <c r="AC1252" s="19"/>
      <c r="AD1252" s="19"/>
      <c r="AE1252" s="19"/>
      <c r="AJ1252" s="55"/>
      <c r="AK1252" s="55"/>
    </row>
    <row r="1253" spans="14:37" ht="15.75" customHeight="1" x14ac:dyDescent="0.3">
      <c r="N1253" s="54"/>
      <c r="O1253" s="54"/>
      <c r="P1253" s="54"/>
      <c r="Q1253" s="54"/>
      <c r="R1253" s="54"/>
      <c r="S1253" s="54"/>
      <c r="T1253" s="54"/>
      <c r="U1253" s="54"/>
      <c r="AC1253" s="19"/>
      <c r="AD1253" s="19"/>
      <c r="AE1253" s="19"/>
      <c r="AJ1253" s="55"/>
      <c r="AK1253" s="55"/>
    </row>
    <row r="1254" spans="14:37" ht="15.75" customHeight="1" x14ac:dyDescent="0.3">
      <c r="N1254" s="54"/>
      <c r="O1254" s="54"/>
      <c r="P1254" s="54"/>
      <c r="Q1254" s="54"/>
      <c r="R1254" s="54"/>
      <c r="S1254" s="54"/>
      <c r="T1254" s="54"/>
      <c r="U1254" s="54"/>
      <c r="AC1254" s="19"/>
      <c r="AD1254" s="19"/>
      <c r="AE1254" s="19"/>
      <c r="AJ1254" s="55"/>
      <c r="AK1254" s="55"/>
    </row>
    <row r="1255" spans="14:37" ht="15.75" customHeight="1" x14ac:dyDescent="0.3">
      <c r="N1255" s="54"/>
      <c r="O1255" s="54"/>
      <c r="P1255" s="54"/>
      <c r="Q1255" s="54"/>
      <c r="R1255" s="54"/>
      <c r="S1255" s="54"/>
      <c r="T1255" s="54"/>
      <c r="U1255" s="54"/>
      <c r="AC1255" s="19"/>
      <c r="AD1255" s="19"/>
      <c r="AE1255" s="19"/>
      <c r="AJ1255" s="55"/>
      <c r="AK1255" s="55"/>
    </row>
    <row r="1256" spans="14:37" ht="15.75" customHeight="1" x14ac:dyDescent="0.3">
      <c r="N1256" s="54"/>
      <c r="O1256" s="54"/>
      <c r="P1256" s="54"/>
      <c r="Q1256" s="54"/>
      <c r="R1256" s="54"/>
      <c r="S1256" s="54"/>
      <c r="T1256" s="54"/>
      <c r="U1256" s="54"/>
      <c r="AC1256" s="19"/>
      <c r="AD1256" s="19"/>
      <c r="AE1256" s="19"/>
      <c r="AJ1256" s="55"/>
      <c r="AK1256" s="55"/>
    </row>
    <row r="1257" spans="14:37" ht="15.75" customHeight="1" x14ac:dyDescent="0.3">
      <c r="N1257" s="54"/>
      <c r="O1257" s="54"/>
      <c r="P1257" s="54"/>
      <c r="Q1257" s="54"/>
      <c r="R1257" s="54"/>
      <c r="S1257" s="54"/>
      <c r="T1257" s="54"/>
      <c r="U1257" s="54"/>
      <c r="AC1257" s="19"/>
      <c r="AD1257" s="19"/>
      <c r="AE1257" s="19"/>
      <c r="AJ1257" s="55"/>
      <c r="AK1257" s="55"/>
    </row>
    <row r="1258" spans="14:37" ht="15.75" customHeight="1" x14ac:dyDescent="0.3">
      <c r="N1258" s="54"/>
      <c r="O1258" s="54"/>
      <c r="P1258" s="54"/>
      <c r="Q1258" s="54"/>
      <c r="R1258" s="54"/>
      <c r="S1258" s="54"/>
      <c r="T1258" s="54"/>
      <c r="U1258" s="54"/>
      <c r="AC1258" s="19"/>
      <c r="AD1258" s="19"/>
      <c r="AE1258" s="19"/>
      <c r="AJ1258" s="55"/>
      <c r="AK1258" s="55"/>
    </row>
    <row r="1259" spans="14:37" ht="15.75" customHeight="1" x14ac:dyDescent="0.3">
      <c r="N1259" s="54"/>
      <c r="O1259" s="54"/>
      <c r="P1259" s="54"/>
      <c r="Q1259" s="54"/>
      <c r="R1259" s="54"/>
      <c r="S1259" s="54"/>
      <c r="T1259" s="54"/>
      <c r="U1259" s="54"/>
      <c r="AC1259" s="19"/>
      <c r="AD1259" s="19"/>
      <c r="AE1259" s="19"/>
      <c r="AJ1259" s="55"/>
      <c r="AK1259" s="55"/>
    </row>
    <row r="1260" spans="14:37" ht="15.75" customHeight="1" x14ac:dyDescent="0.3">
      <c r="N1260" s="54"/>
      <c r="O1260" s="54"/>
      <c r="P1260" s="54"/>
      <c r="Q1260" s="54"/>
      <c r="R1260" s="54"/>
      <c r="S1260" s="54"/>
      <c r="T1260" s="54"/>
      <c r="U1260" s="54"/>
      <c r="AC1260" s="19"/>
      <c r="AD1260" s="19"/>
      <c r="AE1260" s="19"/>
      <c r="AJ1260" s="55"/>
      <c r="AK1260" s="55"/>
    </row>
    <row r="1261" spans="14:37" ht="15.75" customHeight="1" x14ac:dyDescent="0.3">
      <c r="N1261" s="54"/>
      <c r="O1261" s="54"/>
      <c r="P1261" s="54"/>
      <c r="Q1261" s="54"/>
      <c r="R1261" s="54"/>
      <c r="S1261" s="54"/>
      <c r="T1261" s="54"/>
      <c r="U1261" s="54"/>
      <c r="AC1261" s="19"/>
      <c r="AD1261" s="19"/>
      <c r="AE1261" s="19"/>
      <c r="AJ1261" s="55"/>
      <c r="AK1261" s="55"/>
    </row>
    <row r="1262" spans="14:37" ht="15.75" customHeight="1" x14ac:dyDescent="0.3">
      <c r="N1262" s="54"/>
      <c r="O1262" s="54"/>
      <c r="P1262" s="54"/>
      <c r="Q1262" s="54"/>
      <c r="R1262" s="54"/>
      <c r="S1262" s="54"/>
      <c r="T1262" s="54"/>
      <c r="U1262" s="54"/>
      <c r="AC1262" s="19"/>
      <c r="AD1262" s="19"/>
      <c r="AE1262" s="19"/>
      <c r="AJ1262" s="55"/>
      <c r="AK1262" s="55"/>
    </row>
    <row r="1263" spans="14:37" ht="15.75" customHeight="1" x14ac:dyDescent="0.3">
      <c r="N1263" s="54"/>
      <c r="O1263" s="54"/>
      <c r="P1263" s="54"/>
      <c r="Q1263" s="54"/>
      <c r="R1263" s="54"/>
      <c r="S1263" s="54"/>
      <c r="T1263" s="54"/>
      <c r="U1263" s="54"/>
      <c r="AC1263" s="19"/>
      <c r="AD1263" s="19"/>
      <c r="AE1263" s="19"/>
      <c r="AJ1263" s="55"/>
      <c r="AK1263" s="55"/>
    </row>
    <row r="1264" spans="14:37" ht="15.75" customHeight="1" x14ac:dyDescent="0.3">
      <c r="N1264" s="54"/>
      <c r="O1264" s="54"/>
      <c r="P1264" s="54"/>
      <c r="Q1264" s="54"/>
      <c r="R1264" s="54"/>
      <c r="S1264" s="54"/>
      <c r="T1264" s="54"/>
      <c r="U1264" s="54"/>
      <c r="AC1264" s="19"/>
      <c r="AD1264" s="19"/>
      <c r="AE1264" s="19"/>
      <c r="AJ1264" s="55"/>
      <c r="AK1264" s="55"/>
    </row>
    <row r="1265" spans="14:37" ht="15.75" customHeight="1" x14ac:dyDescent="0.3">
      <c r="N1265" s="54"/>
      <c r="O1265" s="54"/>
      <c r="P1265" s="54"/>
      <c r="Q1265" s="54"/>
      <c r="R1265" s="54"/>
      <c r="S1265" s="54"/>
      <c r="T1265" s="54"/>
      <c r="U1265" s="54"/>
      <c r="AC1265" s="19"/>
      <c r="AD1265" s="19"/>
      <c r="AE1265" s="19"/>
      <c r="AJ1265" s="55"/>
      <c r="AK1265" s="55"/>
    </row>
    <row r="1266" spans="14:37" ht="15.75" customHeight="1" x14ac:dyDescent="0.3">
      <c r="N1266" s="54"/>
      <c r="O1266" s="54"/>
      <c r="P1266" s="54"/>
      <c r="Q1266" s="54"/>
      <c r="R1266" s="54"/>
      <c r="S1266" s="54"/>
      <c r="T1266" s="54"/>
      <c r="U1266" s="54"/>
      <c r="AC1266" s="19"/>
      <c r="AD1266" s="19"/>
      <c r="AE1266" s="19"/>
      <c r="AJ1266" s="55"/>
      <c r="AK1266" s="55"/>
    </row>
    <row r="1267" spans="14:37" ht="15.75" customHeight="1" x14ac:dyDescent="0.3">
      <c r="N1267" s="54"/>
      <c r="O1267" s="54"/>
      <c r="P1267" s="54"/>
      <c r="Q1267" s="54"/>
      <c r="R1267" s="54"/>
      <c r="S1267" s="54"/>
      <c r="T1267" s="54"/>
      <c r="U1267" s="54"/>
      <c r="AC1267" s="19"/>
      <c r="AD1267" s="19"/>
      <c r="AE1267" s="19"/>
      <c r="AJ1267" s="55"/>
      <c r="AK1267" s="55"/>
    </row>
    <row r="1268" spans="14:37" ht="15.75" customHeight="1" x14ac:dyDescent="0.3">
      <c r="N1268" s="54"/>
      <c r="O1268" s="54"/>
      <c r="P1268" s="54"/>
      <c r="Q1268" s="54"/>
      <c r="R1268" s="54"/>
      <c r="S1268" s="54"/>
      <c r="T1268" s="54"/>
      <c r="U1268" s="54"/>
      <c r="AC1268" s="19"/>
      <c r="AD1268" s="19"/>
      <c r="AE1268" s="19"/>
      <c r="AJ1268" s="55"/>
      <c r="AK1268" s="55"/>
    </row>
    <row r="1269" spans="14:37" ht="15.75" customHeight="1" x14ac:dyDescent="0.3">
      <c r="N1269" s="54"/>
      <c r="O1269" s="54"/>
      <c r="P1269" s="54"/>
      <c r="Q1269" s="54"/>
      <c r="R1269" s="54"/>
      <c r="S1269" s="54"/>
      <c r="T1269" s="54"/>
      <c r="U1269" s="54"/>
      <c r="AC1269" s="19"/>
      <c r="AD1269" s="19"/>
      <c r="AE1269" s="19"/>
      <c r="AJ1269" s="55"/>
      <c r="AK1269" s="55"/>
    </row>
    <row r="1270" spans="14:37" ht="15.75" customHeight="1" x14ac:dyDescent="0.3">
      <c r="N1270" s="54"/>
      <c r="O1270" s="54"/>
      <c r="P1270" s="54"/>
      <c r="Q1270" s="54"/>
      <c r="R1270" s="54"/>
      <c r="S1270" s="54"/>
      <c r="T1270" s="54"/>
      <c r="U1270" s="54"/>
      <c r="AC1270" s="19"/>
      <c r="AD1270" s="19"/>
      <c r="AE1270" s="19"/>
      <c r="AJ1270" s="55"/>
      <c r="AK1270" s="55"/>
    </row>
    <row r="1271" spans="14:37" ht="15.75" customHeight="1" x14ac:dyDescent="0.3">
      <c r="N1271" s="54"/>
      <c r="O1271" s="54"/>
      <c r="P1271" s="54"/>
      <c r="Q1271" s="54"/>
      <c r="R1271" s="54"/>
      <c r="S1271" s="54"/>
      <c r="T1271" s="54"/>
      <c r="U1271" s="54"/>
      <c r="AC1271" s="19"/>
      <c r="AD1271" s="19"/>
      <c r="AE1271" s="19"/>
      <c r="AJ1271" s="55"/>
      <c r="AK1271" s="55"/>
    </row>
    <row r="1272" spans="14:37" ht="15.75" customHeight="1" x14ac:dyDescent="0.3">
      <c r="N1272" s="54"/>
      <c r="O1272" s="54"/>
      <c r="P1272" s="54"/>
      <c r="Q1272" s="54"/>
      <c r="R1272" s="54"/>
      <c r="S1272" s="54"/>
      <c r="T1272" s="54"/>
      <c r="U1272" s="54"/>
      <c r="AC1272" s="19"/>
      <c r="AD1272" s="19"/>
      <c r="AE1272" s="19"/>
      <c r="AJ1272" s="55"/>
      <c r="AK1272" s="55"/>
    </row>
    <row r="1273" spans="14:37" ht="15.75" customHeight="1" x14ac:dyDescent="0.3">
      <c r="N1273" s="54"/>
      <c r="O1273" s="54"/>
      <c r="P1273" s="54"/>
      <c r="Q1273" s="54"/>
      <c r="R1273" s="54"/>
      <c r="S1273" s="54"/>
      <c r="T1273" s="54"/>
      <c r="U1273" s="54"/>
      <c r="AC1273" s="19"/>
      <c r="AD1273" s="19"/>
      <c r="AE1273" s="19"/>
      <c r="AJ1273" s="55"/>
      <c r="AK1273" s="55"/>
    </row>
    <row r="1274" spans="14:37" ht="15.75" customHeight="1" x14ac:dyDescent="0.3">
      <c r="N1274" s="54"/>
      <c r="O1274" s="54"/>
      <c r="P1274" s="54"/>
      <c r="Q1274" s="54"/>
      <c r="R1274" s="54"/>
      <c r="S1274" s="54"/>
      <c r="T1274" s="54"/>
      <c r="U1274" s="54"/>
      <c r="AC1274" s="19"/>
      <c r="AD1274" s="19"/>
      <c r="AE1274" s="19"/>
      <c r="AJ1274" s="55"/>
      <c r="AK1274" s="55"/>
    </row>
    <row r="1275" spans="14:37" ht="15.75" customHeight="1" x14ac:dyDescent="0.3">
      <c r="N1275" s="54"/>
      <c r="O1275" s="54"/>
      <c r="P1275" s="54"/>
      <c r="Q1275" s="54"/>
      <c r="R1275" s="54"/>
      <c r="S1275" s="54"/>
      <c r="T1275" s="54"/>
      <c r="U1275" s="54"/>
      <c r="AC1275" s="19"/>
      <c r="AD1275" s="19"/>
      <c r="AE1275" s="19"/>
      <c r="AJ1275" s="55"/>
      <c r="AK1275" s="55"/>
    </row>
    <row r="1276" spans="14:37" ht="15.75" customHeight="1" x14ac:dyDescent="0.3">
      <c r="N1276" s="54"/>
      <c r="O1276" s="54"/>
      <c r="P1276" s="54"/>
      <c r="Q1276" s="54"/>
      <c r="R1276" s="54"/>
      <c r="S1276" s="54"/>
      <c r="T1276" s="54"/>
      <c r="U1276" s="54"/>
      <c r="AC1276" s="19"/>
      <c r="AD1276" s="19"/>
      <c r="AE1276" s="19"/>
      <c r="AJ1276" s="55"/>
      <c r="AK1276" s="55"/>
    </row>
    <row r="1277" spans="14:37" ht="15.75" customHeight="1" x14ac:dyDescent="0.3">
      <c r="N1277" s="54"/>
      <c r="O1277" s="54"/>
      <c r="P1277" s="54"/>
      <c r="Q1277" s="54"/>
      <c r="R1277" s="54"/>
      <c r="S1277" s="54"/>
      <c r="T1277" s="54"/>
      <c r="U1277" s="54"/>
      <c r="AC1277" s="19"/>
      <c r="AD1277" s="19"/>
      <c r="AE1277" s="19"/>
      <c r="AJ1277" s="55"/>
      <c r="AK1277" s="55"/>
    </row>
    <row r="1278" spans="14:37" ht="15.75" customHeight="1" x14ac:dyDescent="0.3">
      <c r="N1278" s="54"/>
      <c r="O1278" s="54"/>
      <c r="P1278" s="54"/>
      <c r="Q1278" s="54"/>
      <c r="R1278" s="54"/>
      <c r="S1278" s="54"/>
      <c r="T1278" s="54"/>
      <c r="U1278" s="54"/>
      <c r="AC1278" s="19"/>
      <c r="AD1278" s="19"/>
      <c r="AE1278" s="19"/>
      <c r="AJ1278" s="55"/>
      <c r="AK1278" s="55"/>
    </row>
    <row r="1279" spans="14:37" ht="15.75" customHeight="1" x14ac:dyDescent="0.3">
      <c r="N1279" s="54"/>
      <c r="O1279" s="54"/>
      <c r="P1279" s="54"/>
      <c r="Q1279" s="54"/>
      <c r="R1279" s="54"/>
      <c r="S1279" s="54"/>
      <c r="T1279" s="54"/>
      <c r="U1279" s="54"/>
      <c r="AC1279" s="19"/>
      <c r="AD1279" s="19"/>
      <c r="AE1279" s="19"/>
      <c r="AJ1279" s="55"/>
      <c r="AK1279" s="55"/>
    </row>
    <row r="1280" spans="14:37" ht="15.75" customHeight="1" x14ac:dyDescent="0.3">
      <c r="N1280" s="54"/>
      <c r="O1280" s="54"/>
      <c r="P1280" s="54"/>
      <c r="Q1280" s="54"/>
      <c r="R1280" s="54"/>
      <c r="S1280" s="54"/>
      <c r="T1280" s="54"/>
      <c r="U1280" s="54"/>
      <c r="AC1280" s="19"/>
      <c r="AD1280" s="19"/>
      <c r="AE1280" s="19"/>
      <c r="AJ1280" s="55"/>
      <c r="AK1280" s="55"/>
    </row>
    <row r="1281" spans="14:37" ht="15.75" customHeight="1" x14ac:dyDescent="0.3">
      <c r="N1281" s="54"/>
      <c r="O1281" s="54"/>
      <c r="P1281" s="54"/>
      <c r="Q1281" s="54"/>
      <c r="R1281" s="54"/>
      <c r="S1281" s="54"/>
      <c r="T1281" s="54"/>
      <c r="U1281" s="54"/>
      <c r="AC1281" s="19"/>
      <c r="AD1281" s="19"/>
      <c r="AE1281" s="19"/>
      <c r="AJ1281" s="55"/>
      <c r="AK1281" s="55"/>
    </row>
    <row r="1282" spans="14:37" ht="15.75" customHeight="1" x14ac:dyDescent="0.3">
      <c r="N1282" s="54"/>
      <c r="O1282" s="54"/>
      <c r="P1282" s="54"/>
      <c r="Q1282" s="54"/>
      <c r="R1282" s="54"/>
      <c r="S1282" s="54"/>
      <c r="T1282" s="54"/>
      <c r="U1282" s="54"/>
      <c r="AC1282" s="19"/>
      <c r="AD1282" s="19"/>
      <c r="AE1282" s="19"/>
      <c r="AJ1282" s="55"/>
      <c r="AK1282" s="55"/>
    </row>
    <row r="1283" spans="14:37" ht="15.75" customHeight="1" x14ac:dyDescent="0.3">
      <c r="N1283" s="54"/>
      <c r="O1283" s="54"/>
      <c r="P1283" s="54"/>
      <c r="Q1283" s="54"/>
      <c r="R1283" s="54"/>
      <c r="S1283" s="54"/>
      <c r="T1283" s="54"/>
      <c r="U1283" s="54"/>
      <c r="AC1283" s="19"/>
      <c r="AD1283" s="19"/>
      <c r="AE1283" s="19"/>
      <c r="AJ1283" s="55"/>
      <c r="AK1283" s="55"/>
    </row>
    <row r="1284" spans="14:37" ht="15.75" customHeight="1" x14ac:dyDescent="0.3">
      <c r="N1284" s="54"/>
      <c r="O1284" s="54"/>
      <c r="P1284" s="54"/>
      <c r="Q1284" s="54"/>
      <c r="R1284" s="54"/>
      <c r="S1284" s="54"/>
      <c r="T1284" s="54"/>
      <c r="U1284" s="54"/>
      <c r="AC1284" s="19"/>
      <c r="AD1284" s="19"/>
      <c r="AE1284" s="19"/>
      <c r="AJ1284" s="55"/>
      <c r="AK1284" s="55"/>
    </row>
    <row r="1285" spans="14:37" ht="15.75" customHeight="1" x14ac:dyDescent="0.3">
      <c r="N1285" s="54"/>
      <c r="O1285" s="54"/>
      <c r="P1285" s="54"/>
      <c r="Q1285" s="54"/>
      <c r="R1285" s="54"/>
      <c r="S1285" s="54"/>
      <c r="T1285" s="54"/>
      <c r="U1285" s="54"/>
      <c r="AC1285" s="19"/>
      <c r="AD1285" s="19"/>
      <c r="AE1285" s="19"/>
      <c r="AJ1285" s="55"/>
      <c r="AK1285" s="55"/>
    </row>
    <row r="1286" spans="14:37" ht="15.75" customHeight="1" x14ac:dyDescent="0.3">
      <c r="N1286" s="54"/>
      <c r="O1286" s="54"/>
      <c r="P1286" s="54"/>
      <c r="Q1286" s="54"/>
      <c r="R1286" s="54"/>
      <c r="S1286" s="54"/>
      <c r="T1286" s="54"/>
      <c r="U1286" s="54"/>
      <c r="AC1286" s="19"/>
      <c r="AD1286" s="19"/>
      <c r="AE1286" s="19"/>
      <c r="AJ1286" s="55"/>
      <c r="AK1286" s="55"/>
    </row>
    <row r="1287" spans="14:37" ht="15.75" customHeight="1" x14ac:dyDescent="0.3">
      <c r="N1287" s="54"/>
      <c r="O1287" s="54"/>
      <c r="P1287" s="54"/>
      <c r="Q1287" s="54"/>
      <c r="R1287" s="54"/>
      <c r="S1287" s="54"/>
      <c r="T1287" s="54"/>
      <c r="U1287" s="54"/>
      <c r="AC1287" s="19"/>
      <c r="AD1287" s="19"/>
      <c r="AE1287" s="19"/>
      <c r="AJ1287" s="55"/>
      <c r="AK1287" s="55"/>
    </row>
    <row r="1288" spans="14:37" ht="15.75" customHeight="1" x14ac:dyDescent="0.3">
      <c r="N1288" s="54"/>
      <c r="O1288" s="54"/>
      <c r="P1288" s="54"/>
      <c r="Q1288" s="54"/>
      <c r="R1288" s="54"/>
      <c r="S1288" s="54"/>
      <c r="T1288" s="54"/>
      <c r="U1288" s="54"/>
      <c r="AC1288" s="19"/>
      <c r="AD1288" s="19"/>
      <c r="AE1288" s="19"/>
      <c r="AJ1288" s="55"/>
      <c r="AK1288" s="55"/>
    </row>
    <row r="1289" spans="14:37" ht="15.75" customHeight="1" x14ac:dyDescent="0.3">
      <c r="N1289" s="54"/>
      <c r="O1289" s="54"/>
      <c r="P1289" s="54"/>
      <c r="Q1289" s="54"/>
      <c r="R1289" s="54"/>
      <c r="S1289" s="54"/>
      <c r="T1289" s="54"/>
      <c r="U1289" s="54"/>
      <c r="AC1289" s="19"/>
      <c r="AD1289" s="19"/>
      <c r="AE1289" s="19"/>
      <c r="AJ1289" s="55"/>
      <c r="AK1289" s="55"/>
    </row>
    <row r="1290" spans="14:37" ht="15.75" customHeight="1" x14ac:dyDescent="0.3">
      <c r="N1290" s="54"/>
      <c r="O1290" s="54"/>
      <c r="P1290" s="54"/>
      <c r="Q1290" s="54"/>
      <c r="R1290" s="54"/>
      <c r="S1290" s="54"/>
      <c r="T1290" s="54"/>
      <c r="U1290" s="54"/>
      <c r="AC1290" s="19"/>
      <c r="AD1290" s="19"/>
      <c r="AE1290" s="19"/>
      <c r="AJ1290" s="55"/>
      <c r="AK1290" s="55"/>
    </row>
    <row r="1291" spans="14:37" ht="15.75" customHeight="1" x14ac:dyDescent="0.3">
      <c r="N1291" s="54"/>
      <c r="O1291" s="54"/>
      <c r="P1291" s="54"/>
      <c r="Q1291" s="54"/>
      <c r="R1291" s="54"/>
      <c r="S1291" s="54"/>
      <c r="T1291" s="54"/>
      <c r="U1291" s="54"/>
      <c r="AC1291" s="19"/>
      <c r="AD1291" s="19"/>
      <c r="AE1291" s="19"/>
      <c r="AJ1291" s="55"/>
      <c r="AK1291" s="55"/>
    </row>
    <row r="1292" spans="14:37" ht="15.75" customHeight="1" x14ac:dyDescent="0.3">
      <c r="N1292" s="54"/>
      <c r="O1292" s="54"/>
      <c r="P1292" s="54"/>
      <c r="Q1292" s="54"/>
      <c r="R1292" s="54"/>
      <c r="S1292" s="54"/>
      <c r="T1292" s="54"/>
      <c r="U1292" s="54"/>
      <c r="AC1292" s="19"/>
      <c r="AD1292" s="19"/>
      <c r="AE1292" s="19"/>
      <c r="AJ1292" s="55"/>
      <c r="AK1292" s="55"/>
    </row>
    <row r="1293" spans="14:37" ht="15.75" customHeight="1" x14ac:dyDescent="0.3">
      <c r="N1293" s="54"/>
      <c r="O1293" s="54"/>
      <c r="P1293" s="54"/>
      <c r="Q1293" s="54"/>
      <c r="R1293" s="54"/>
      <c r="S1293" s="54"/>
      <c r="T1293" s="54"/>
      <c r="U1293" s="54"/>
      <c r="AC1293" s="19"/>
      <c r="AD1293" s="19"/>
      <c r="AE1293" s="19"/>
      <c r="AJ1293" s="55"/>
      <c r="AK1293" s="55"/>
    </row>
    <row r="1294" spans="14:37" ht="15.75" customHeight="1" x14ac:dyDescent="0.3">
      <c r="N1294" s="54"/>
      <c r="O1294" s="54"/>
      <c r="P1294" s="54"/>
      <c r="Q1294" s="54"/>
      <c r="R1294" s="54"/>
      <c r="S1294" s="54"/>
      <c r="T1294" s="54"/>
      <c r="U1294" s="54"/>
      <c r="AC1294" s="19"/>
      <c r="AD1294" s="19"/>
      <c r="AE1294" s="19"/>
      <c r="AJ1294" s="55"/>
      <c r="AK1294" s="55"/>
    </row>
    <row r="1295" spans="14:37" ht="15.75" customHeight="1" x14ac:dyDescent="0.3">
      <c r="N1295" s="54"/>
      <c r="O1295" s="54"/>
      <c r="P1295" s="54"/>
      <c r="Q1295" s="54"/>
      <c r="R1295" s="54"/>
      <c r="S1295" s="54"/>
      <c r="T1295" s="54"/>
      <c r="U1295" s="54"/>
      <c r="AC1295" s="19"/>
      <c r="AD1295" s="19"/>
      <c r="AE1295" s="19"/>
      <c r="AJ1295" s="55"/>
      <c r="AK1295" s="55"/>
    </row>
    <row r="1296" spans="14:37" ht="15.75" customHeight="1" x14ac:dyDescent="0.3">
      <c r="N1296" s="54"/>
      <c r="O1296" s="54"/>
      <c r="P1296" s="54"/>
      <c r="Q1296" s="54"/>
      <c r="R1296" s="54"/>
      <c r="S1296" s="54"/>
      <c r="T1296" s="54"/>
      <c r="U1296" s="54"/>
      <c r="AC1296" s="19"/>
      <c r="AD1296" s="19"/>
      <c r="AE1296" s="19"/>
      <c r="AJ1296" s="55"/>
      <c r="AK1296" s="55"/>
    </row>
    <row r="1297" spans="14:37" ht="15.75" customHeight="1" x14ac:dyDescent="0.3">
      <c r="N1297" s="54"/>
      <c r="O1297" s="54"/>
      <c r="P1297" s="54"/>
      <c r="Q1297" s="54"/>
      <c r="R1297" s="54"/>
      <c r="S1297" s="54"/>
      <c r="T1297" s="54"/>
      <c r="U1297" s="54"/>
      <c r="AC1297" s="19"/>
      <c r="AD1297" s="19"/>
      <c r="AE1297" s="19"/>
      <c r="AJ1297" s="55"/>
      <c r="AK1297" s="55"/>
    </row>
    <row r="1298" spans="14:37" ht="15.75" customHeight="1" x14ac:dyDescent="0.3">
      <c r="N1298" s="54"/>
      <c r="O1298" s="54"/>
      <c r="P1298" s="54"/>
      <c r="Q1298" s="54"/>
      <c r="R1298" s="54"/>
      <c r="S1298" s="54"/>
      <c r="T1298" s="54"/>
      <c r="U1298" s="54"/>
      <c r="AC1298" s="19"/>
      <c r="AD1298" s="19"/>
      <c r="AE1298" s="19"/>
      <c r="AJ1298" s="55"/>
      <c r="AK1298" s="55"/>
    </row>
    <row r="1299" spans="14:37" ht="15.75" customHeight="1" x14ac:dyDescent="0.3">
      <c r="N1299" s="54"/>
      <c r="O1299" s="54"/>
      <c r="P1299" s="54"/>
      <c r="Q1299" s="54"/>
      <c r="R1299" s="54"/>
      <c r="S1299" s="54"/>
      <c r="T1299" s="54"/>
      <c r="U1299" s="54"/>
      <c r="AC1299" s="19"/>
      <c r="AD1299" s="19"/>
      <c r="AE1299" s="19"/>
      <c r="AJ1299" s="55"/>
      <c r="AK1299" s="55"/>
    </row>
    <row r="1300" spans="14:37" ht="15.75" customHeight="1" x14ac:dyDescent="0.3">
      <c r="N1300" s="54"/>
      <c r="O1300" s="54"/>
      <c r="P1300" s="54"/>
      <c r="Q1300" s="54"/>
      <c r="R1300" s="54"/>
      <c r="S1300" s="54"/>
      <c r="T1300" s="54"/>
      <c r="U1300" s="54"/>
      <c r="AC1300" s="19"/>
      <c r="AD1300" s="19"/>
      <c r="AE1300" s="19"/>
      <c r="AJ1300" s="55"/>
      <c r="AK1300" s="55"/>
    </row>
    <row r="1301" spans="14:37" ht="15.75" customHeight="1" x14ac:dyDescent="0.3">
      <c r="N1301" s="54"/>
      <c r="O1301" s="54"/>
      <c r="P1301" s="54"/>
      <c r="Q1301" s="54"/>
      <c r="R1301" s="54"/>
      <c r="S1301" s="54"/>
      <c r="T1301" s="54"/>
      <c r="U1301" s="54"/>
      <c r="AC1301" s="19"/>
      <c r="AD1301" s="19"/>
      <c r="AE1301" s="19"/>
      <c r="AJ1301" s="55"/>
      <c r="AK1301" s="55"/>
    </row>
    <row r="1302" spans="14:37" ht="15.75" customHeight="1" x14ac:dyDescent="0.3">
      <c r="N1302" s="54"/>
      <c r="O1302" s="54"/>
      <c r="P1302" s="54"/>
      <c r="Q1302" s="54"/>
      <c r="R1302" s="54"/>
      <c r="S1302" s="54"/>
      <c r="T1302" s="54"/>
      <c r="U1302" s="54"/>
      <c r="AC1302" s="19"/>
      <c r="AD1302" s="19"/>
      <c r="AE1302" s="19"/>
      <c r="AJ1302" s="55"/>
      <c r="AK1302" s="55"/>
    </row>
    <row r="1303" spans="14:37" ht="15.75" customHeight="1" x14ac:dyDescent="0.3">
      <c r="N1303" s="54"/>
      <c r="O1303" s="54"/>
      <c r="P1303" s="54"/>
      <c r="Q1303" s="54"/>
      <c r="R1303" s="54"/>
      <c r="S1303" s="54"/>
      <c r="T1303" s="54"/>
      <c r="U1303" s="54"/>
      <c r="AC1303" s="19"/>
      <c r="AD1303" s="19"/>
      <c r="AE1303" s="19"/>
      <c r="AJ1303" s="55"/>
      <c r="AK1303" s="55"/>
    </row>
    <row r="1304" spans="14:37" ht="15.75" customHeight="1" x14ac:dyDescent="0.3">
      <c r="N1304" s="54"/>
      <c r="O1304" s="54"/>
      <c r="P1304" s="54"/>
      <c r="Q1304" s="54"/>
      <c r="R1304" s="54"/>
      <c r="S1304" s="54"/>
      <c r="T1304" s="54"/>
      <c r="U1304" s="54"/>
      <c r="AC1304" s="19"/>
      <c r="AD1304" s="19"/>
      <c r="AE1304" s="19"/>
      <c r="AJ1304" s="55"/>
      <c r="AK1304" s="55"/>
    </row>
    <row r="1305" spans="14:37" ht="15.75" customHeight="1" x14ac:dyDescent="0.3">
      <c r="N1305" s="54"/>
      <c r="O1305" s="54"/>
      <c r="P1305" s="54"/>
      <c r="Q1305" s="54"/>
      <c r="R1305" s="54"/>
      <c r="S1305" s="54"/>
      <c r="T1305" s="54"/>
      <c r="U1305" s="54"/>
      <c r="AC1305" s="19"/>
      <c r="AD1305" s="19"/>
      <c r="AE1305" s="19"/>
      <c r="AJ1305" s="55"/>
      <c r="AK1305" s="55"/>
    </row>
    <row r="1306" spans="14:37" ht="15.75" customHeight="1" x14ac:dyDescent="0.3">
      <c r="N1306" s="54"/>
      <c r="O1306" s="54"/>
      <c r="P1306" s="54"/>
      <c r="Q1306" s="54"/>
      <c r="R1306" s="54"/>
      <c r="S1306" s="54"/>
      <c r="T1306" s="54"/>
      <c r="U1306" s="54"/>
      <c r="AC1306" s="19"/>
      <c r="AD1306" s="19"/>
      <c r="AE1306" s="19"/>
      <c r="AJ1306" s="55"/>
      <c r="AK1306" s="55"/>
    </row>
    <row r="1307" spans="14:37" ht="15.75" customHeight="1" x14ac:dyDescent="0.3">
      <c r="N1307" s="54"/>
      <c r="O1307" s="54"/>
      <c r="P1307" s="54"/>
      <c r="Q1307" s="54"/>
      <c r="R1307" s="54"/>
      <c r="S1307" s="54"/>
      <c r="T1307" s="54"/>
      <c r="U1307" s="54"/>
      <c r="AC1307" s="19"/>
      <c r="AD1307" s="19"/>
      <c r="AE1307" s="19"/>
      <c r="AJ1307" s="55"/>
      <c r="AK1307" s="55"/>
    </row>
    <row r="1308" spans="14:37" ht="15.75" customHeight="1" x14ac:dyDescent="0.3">
      <c r="N1308" s="54"/>
      <c r="O1308" s="54"/>
      <c r="P1308" s="54"/>
      <c r="Q1308" s="54"/>
      <c r="R1308" s="54"/>
      <c r="S1308" s="54"/>
      <c r="T1308" s="54"/>
      <c r="U1308" s="54"/>
      <c r="AC1308" s="19"/>
      <c r="AD1308" s="19"/>
      <c r="AE1308" s="19"/>
      <c r="AJ1308" s="55"/>
      <c r="AK1308" s="55"/>
    </row>
    <row r="1309" spans="14:37" ht="15.75" customHeight="1" x14ac:dyDescent="0.3">
      <c r="N1309" s="54"/>
      <c r="O1309" s="54"/>
      <c r="P1309" s="54"/>
      <c r="Q1309" s="54"/>
      <c r="R1309" s="54"/>
      <c r="S1309" s="54"/>
      <c r="T1309" s="54"/>
      <c r="U1309" s="54"/>
      <c r="AC1309" s="19"/>
      <c r="AD1309" s="19"/>
      <c r="AE1309" s="19"/>
      <c r="AJ1309" s="55"/>
      <c r="AK1309" s="55"/>
    </row>
    <row r="1310" spans="14:37" ht="15.75" customHeight="1" x14ac:dyDescent="0.3">
      <c r="N1310" s="54"/>
      <c r="O1310" s="54"/>
      <c r="P1310" s="54"/>
      <c r="Q1310" s="54"/>
      <c r="R1310" s="54"/>
      <c r="S1310" s="54"/>
      <c r="T1310" s="54"/>
      <c r="U1310" s="54"/>
      <c r="AC1310" s="19"/>
      <c r="AD1310" s="19"/>
      <c r="AE1310" s="19"/>
      <c r="AJ1310" s="55"/>
      <c r="AK1310" s="55"/>
    </row>
    <row r="1311" spans="14:37" ht="15.75" customHeight="1" x14ac:dyDescent="0.3">
      <c r="N1311" s="54"/>
      <c r="O1311" s="54"/>
      <c r="P1311" s="54"/>
      <c r="Q1311" s="54"/>
      <c r="R1311" s="54"/>
      <c r="S1311" s="54"/>
      <c r="T1311" s="54"/>
      <c r="U1311" s="54"/>
      <c r="AC1311" s="19"/>
      <c r="AD1311" s="19"/>
      <c r="AE1311" s="19"/>
      <c r="AJ1311" s="55"/>
      <c r="AK1311" s="55"/>
    </row>
    <row r="1312" spans="14:37" ht="15.75" customHeight="1" x14ac:dyDescent="0.3">
      <c r="N1312" s="54"/>
      <c r="O1312" s="54"/>
      <c r="P1312" s="54"/>
      <c r="Q1312" s="54"/>
      <c r="R1312" s="54"/>
      <c r="S1312" s="54"/>
      <c r="T1312" s="54"/>
      <c r="U1312" s="54"/>
      <c r="AC1312" s="19"/>
      <c r="AD1312" s="19"/>
      <c r="AE1312" s="19"/>
      <c r="AJ1312" s="55"/>
      <c r="AK1312" s="55"/>
    </row>
    <row r="1313" spans="14:37" ht="15.75" customHeight="1" x14ac:dyDescent="0.3">
      <c r="N1313" s="54"/>
      <c r="O1313" s="54"/>
      <c r="P1313" s="54"/>
      <c r="Q1313" s="54"/>
      <c r="R1313" s="54"/>
      <c r="S1313" s="54"/>
      <c r="T1313" s="54"/>
      <c r="U1313" s="54"/>
      <c r="AC1313" s="19"/>
      <c r="AD1313" s="19"/>
      <c r="AE1313" s="19"/>
      <c r="AJ1313" s="55"/>
      <c r="AK1313" s="55"/>
    </row>
    <row r="1314" spans="14:37" ht="15.75" customHeight="1" x14ac:dyDescent="0.3">
      <c r="N1314" s="54"/>
      <c r="O1314" s="54"/>
      <c r="P1314" s="54"/>
      <c r="Q1314" s="54"/>
      <c r="R1314" s="54"/>
      <c r="S1314" s="54"/>
      <c r="T1314" s="54"/>
      <c r="U1314" s="54"/>
      <c r="AC1314" s="19"/>
      <c r="AD1314" s="19"/>
      <c r="AE1314" s="19"/>
      <c r="AJ1314" s="55"/>
      <c r="AK1314" s="55"/>
    </row>
    <row r="1315" spans="14:37" ht="15.75" customHeight="1" x14ac:dyDescent="0.3">
      <c r="N1315" s="54"/>
      <c r="O1315" s="54"/>
      <c r="P1315" s="54"/>
      <c r="Q1315" s="54"/>
      <c r="R1315" s="54"/>
      <c r="S1315" s="54"/>
      <c r="T1315" s="54"/>
      <c r="U1315" s="54"/>
      <c r="AC1315" s="19"/>
      <c r="AD1315" s="19"/>
      <c r="AE1315" s="19"/>
      <c r="AJ1315" s="55"/>
      <c r="AK1315" s="55"/>
    </row>
    <row r="1316" spans="14:37" ht="15.75" customHeight="1" x14ac:dyDescent="0.3">
      <c r="N1316" s="54"/>
      <c r="O1316" s="54"/>
      <c r="P1316" s="54"/>
      <c r="Q1316" s="54"/>
      <c r="R1316" s="54"/>
      <c r="S1316" s="54"/>
      <c r="T1316" s="54"/>
      <c r="U1316" s="54"/>
      <c r="AC1316" s="19"/>
      <c r="AD1316" s="19"/>
      <c r="AE1316" s="19"/>
      <c r="AJ1316" s="55"/>
      <c r="AK1316" s="55"/>
    </row>
    <row r="1317" spans="14:37" ht="15.75" customHeight="1" x14ac:dyDescent="0.3">
      <c r="N1317" s="54"/>
      <c r="O1317" s="54"/>
      <c r="P1317" s="54"/>
      <c r="Q1317" s="54"/>
      <c r="R1317" s="54"/>
      <c r="S1317" s="54"/>
      <c r="T1317" s="54"/>
      <c r="U1317" s="54"/>
      <c r="AC1317" s="19"/>
      <c r="AD1317" s="19"/>
      <c r="AE1317" s="19"/>
      <c r="AJ1317" s="55"/>
      <c r="AK1317" s="55"/>
    </row>
    <row r="1318" spans="14:37" ht="15.75" customHeight="1" x14ac:dyDescent="0.3">
      <c r="N1318" s="54"/>
      <c r="O1318" s="54"/>
      <c r="P1318" s="54"/>
      <c r="Q1318" s="54"/>
      <c r="R1318" s="54"/>
      <c r="S1318" s="54"/>
      <c r="T1318" s="54"/>
      <c r="U1318" s="54"/>
      <c r="AC1318" s="19"/>
      <c r="AD1318" s="19"/>
      <c r="AE1318" s="19"/>
      <c r="AJ1318" s="55"/>
      <c r="AK1318" s="55"/>
    </row>
    <row r="1319" spans="14:37" ht="15.75" customHeight="1" x14ac:dyDescent="0.3">
      <c r="N1319" s="54"/>
      <c r="O1319" s="54"/>
      <c r="P1319" s="54"/>
      <c r="Q1319" s="54"/>
      <c r="R1319" s="54"/>
      <c r="S1319" s="54"/>
      <c r="T1319" s="54"/>
      <c r="U1319" s="54"/>
      <c r="AC1319" s="19"/>
      <c r="AD1319" s="19"/>
      <c r="AE1319" s="19"/>
      <c r="AJ1319" s="55"/>
      <c r="AK1319" s="55"/>
    </row>
    <row r="1320" spans="14:37" ht="15.75" customHeight="1" x14ac:dyDescent="0.3">
      <c r="N1320" s="54"/>
      <c r="O1320" s="54"/>
      <c r="P1320" s="54"/>
      <c r="Q1320" s="54"/>
      <c r="R1320" s="54"/>
      <c r="S1320" s="54"/>
      <c r="T1320" s="54"/>
      <c r="U1320" s="54"/>
      <c r="AC1320" s="19"/>
      <c r="AD1320" s="19"/>
      <c r="AE1320" s="19"/>
      <c r="AJ1320" s="55"/>
      <c r="AK1320" s="55"/>
    </row>
    <row r="1321" spans="14:37" ht="15.75" customHeight="1" x14ac:dyDescent="0.3">
      <c r="N1321" s="54"/>
      <c r="O1321" s="54"/>
      <c r="P1321" s="54"/>
      <c r="Q1321" s="54"/>
      <c r="R1321" s="54"/>
      <c r="S1321" s="54"/>
      <c r="T1321" s="54"/>
      <c r="U1321" s="54"/>
      <c r="AC1321" s="19"/>
      <c r="AD1321" s="19"/>
      <c r="AE1321" s="19"/>
      <c r="AJ1321" s="55"/>
      <c r="AK1321" s="55"/>
    </row>
    <row r="1322" spans="14:37" ht="15.75" customHeight="1" x14ac:dyDescent="0.3">
      <c r="N1322" s="54"/>
      <c r="O1322" s="54"/>
      <c r="P1322" s="54"/>
      <c r="Q1322" s="54"/>
      <c r="R1322" s="54"/>
      <c r="S1322" s="54"/>
      <c r="T1322" s="54"/>
      <c r="U1322" s="54"/>
      <c r="AC1322" s="19"/>
      <c r="AD1322" s="19"/>
      <c r="AE1322" s="19"/>
      <c r="AJ1322" s="55"/>
      <c r="AK1322" s="55"/>
    </row>
    <row r="1323" spans="14:37" ht="15.75" customHeight="1" x14ac:dyDescent="0.3">
      <c r="N1323" s="54"/>
      <c r="O1323" s="54"/>
      <c r="P1323" s="54"/>
      <c r="Q1323" s="54"/>
      <c r="R1323" s="54"/>
      <c r="S1323" s="54"/>
      <c r="T1323" s="54"/>
      <c r="U1323" s="54"/>
      <c r="AC1323" s="19"/>
      <c r="AD1323" s="19"/>
      <c r="AE1323" s="19"/>
      <c r="AJ1323" s="55"/>
      <c r="AK1323" s="55"/>
    </row>
    <row r="1324" spans="14:37" ht="15.75" customHeight="1" x14ac:dyDescent="0.3">
      <c r="N1324" s="54"/>
      <c r="O1324" s="54"/>
      <c r="P1324" s="54"/>
      <c r="Q1324" s="54"/>
      <c r="R1324" s="54"/>
      <c r="S1324" s="54"/>
      <c r="T1324" s="54"/>
      <c r="U1324" s="54"/>
      <c r="AC1324" s="19"/>
      <c r="AD1324" s="19"/>
      <c r="AE1324" s="19"/>
      <c r="AJ1324" s="55"/>
      <c r="AK1324" s="55"/>
    </row>
    <row r="1325" spans="14:37" ht="15.75" customHeight="1" x14ac:dyDescent="0.3">
      <c r="N1325" s="54"/>
      <c r="O1325" s="54"/>
      <c r="P1325" s="54"/>
      <c r="Q1325" s="54"/>
      <c r="R1325" s="54"/>
      <c r="S1325" s="54"/>
      <c r="T1325" s="54"/>
      <c r="U1325" s="54"/>
      <c r="AC1325" s="19"/>
      <c r="AD1325" s="19"/>
      <c r="AE1325" s="19"/>
      <c r="AJ1325" s="55"/>
      <c r="AK1325" s="55"/>
    </row>
    <row r="1326" spans="14:37" ht="15.75" customHeight="1" x14ac:dyDescent="0.3">
      <c r="N1326" s="54"/>
      <c r="O1326" s="54"/>
      <c r="P1326" s="54"/>
      <c r="Q1326" s="54"/>
      <c r="R1326" s="54"/>
      <c r="S1326" s="54"/>
      <c r="T1326" s="54"/>
      <c r="U1326" s="54"/>
      <c r="AC1326" s="19"/>
      <c r="AD1326" s="19"/>
      <c r="AE1326" s="19"/>
      <c r="AJ1326" s="55"/>
      <c r="AK1326" s="55"/>
    </row>
    <row r="1327" spans="14:37" ht="15.75" customHeight="1" x14ac:dyDescent="0.3">
      <c r="N1327" s="54"/>
      <c r="O1327" s="54"/>
      <c r="P1327" s="54"/>
      <c r="Q1327" s="54"/>
      <c r="R1327" s="54"/>
      <c r="S1327" s="54"/>
      <c r="T1327" s="54"/>
      <c r="U1327" s="54"/>
      <c r="AC1327" s="19"/>
      <c r="AD1327" s="19"/>
      <c r="AE1327" s="19"/>
      <c r="AJ1327" s="55"/>
      <c r="AK1327" s="55"/>
    </row>
    <row r="1328" spans="14:37" ht="15.75" customHeight="1" x14ac:dyDescent="0.3">
      <c r="N1328" s="54"/>
      <c r="O1328" s="54"/>
      <c r="P1328" s="54"/>
      <c r="Q1328" s="54"/>
      <c r="R1328" s="54"/>
      <c r="S1328" s="54"/>
      <c r="T1328" s="54"/>
      <c r="U1328" s="54"/>
      <c r="AC1328" s="19"/>
      <c r="AD1328" s="19"/>
      <c r="AE1328" s="19"/>
      <c r="AJ1328" s="55"/>
      <c r="AK1328" s="55"/>
    </row>
    <row r="1329" spans="14:37" ht="15.75" customHeight="1" x14ac:dyDescent="0.3">
      <c r="N1329" s="54"/>
      <c r="O1329" s="54"/>
      <c r="P1329" s="54"/>
      <c r="Q1329" s="54"/>
      <c r="R1329" s="54"/>
      <c r="S1329" s="54"/>
      <c r="T1329" s="54"/>
      <c r="U1329" s="54"/>
      <c r="AC1329" s="19"/>
      <c r="AD1329" s="19"/>
      <c r="AE1329" s="19"/>
      <c r="AJ1329" s="55"/>
      <c r="AK1329" s="55"/>
    </row>
    <row r="1330" spans="14:37" ht="15.75" customHeight="1" x14ac:dyDescent="0.3">
      <c r="N1330" s="54"/>
      <c r="O1330" s="54"/>
      <c r="P1330" s="54"/>
      <c r="Q1330" s="54"/>
      <c r="R1330" s="54"/>
      <c r="S1330" s="54"/>
      <c r="T1330" s="54"/>
      <c r="U1330" s="54"/>
      <c r="AC1330" s="19"/>
      <c r="AD1330" s="19"/>
      <c r="AE1330" s="19"/>
      <c r="AJ1330" s="55"/>
      <c r="AK1330" s="55"/>
    </row>
    <row r="1331" spans="14:37" ht="15.75" customHeight="1" x14ac:dyDescent="0.3">
      <c r="N1331" s="54"/>
      <c r="O1331" s="54"/>
      <c r="P1331" s="54"/>
      <c r="Q1331" s="54"/>
      <c r="R1331" s="54"/>
      <c r="S1331" s="54"/>
      <c r="T1331" s="54"/>
      <c r="U1331" s="54"/>
      <c r="AC1331" s="19"/>
      <c r="AD1331" s="19"/>
      <c r="AE1331" s="19"/>
      <c r="AJ1331" s="55"/>
      <c r="AK1331" s="55"/>
    </row>
    <row r="1332" spans="14:37" ht="15.75" customHeight="1" x14ac:dyDescent="0.3">
      <c r="N1332" s="54"/>
      <c r="O1332" s="54"/>
      <c r="P1332" s="54"/>
      <c r="Q1332" s="54"/>
      <c r="R1332" s="54"/>
      <c r="S1332" s="54"/>
      <c r="T1332" s="54"/>
      <c r="U1332" s="54"/>
      <c r="AC1332" s="19"/>
      <c r="AD1332" s="19"/>
      <c r="AE1332" s="19"/>
      <c r="AJ1332" s="55"/>
      <c r="AK1332" s="55"/>
    </row>
    <row r="1333" spans="14:37" ht="15.75" customHeight="1" x14ac:dyDescent="0.3">
      <c r="N1333" s="54"/>
      <c r="O1333" s="54"/>
      <c r="P1333" s="54"/>
      <c r="Q1333" s="54"/>
      <c r="R1333" s="54"/>
      <c r="S1333" s="54"/>
      <c r="T1333" s="54"/>
      <c r="U1333" s="54"/>
      <c r="AC1333" s="19"/>
      <c r="AD1333" s="19"/>
      <c r="AE1333" s="19"/>
      <c r="AJ1333" s="55"/>
      <c r="AK1333" s="55"/>
    </row>
    <row r="1334" spans="14:37" ht="15.75" customHeight="1" x14ac:dyDescent="0.3">
      <c r="N1334" s="54"/>
      <c r="O1334" s="54"/>
      <c r="P1334" s="54"/>
      <c r="Q1334" s="54"/>
      <c r="R1334" s="54"/>
      <c r="S1334" s="54"/>
      <c r="T1334" s="54"/>
      <c r="U1334" s="54"/>
      <c r="AC1334" s="19"/>
      <c r="AD1334" s="19"/>
      <c r="AE1334" s="19"/>
      <c r="AJ1334" s="55"/>
      <c r="AK1334" s="55"/>
    </row>
    <row r="1335" spans="14:37" ht="15.75" customHeight="1" x14ac:dyDescent="0.3">
      <c r="N1335" s="54"/>
      <c r="O1335" s="54"/>
      <c r="P1335" s="54"/>
      <c r="Q1335" s="54"/>
      <c r="R1335" s="54"/>
      <c r="S1335" s="54"/>
      <c r="T1335" s="54"/>
      <c r="U1335" s="54"/>
      <c r="AC1335" s="19"/>
      <c r="AD1335" s="19"/>
      <c r="AE1335" s="19"/>
      <c r="AJ1335" s="55"/>
      <c r="AK1335" s="55"/>
    </row>
    <row r="1336" spans="14:37" ht="15.75" customHeight="1" x14ac:dyDescent="0.3">
      <c r="N1336" s="54"/>
      <c r="O1336" s="54"/>
      <c r="P1336" s="54"/>
      <c r="Q1336" s="54"/>
      <c r="R1336" s="54"/>
      <c r="S1336" s="54"/>
      <c r="T1336" s="54"/>
      <c r="U1336" s="54"/>
      <c r="AC1336" s="19"/>
      <c r="AD1336" s="19"/>
      <c r="AE1336" s="19"/>
      <c r="AJ1336" s="55"/>
      <c r="AK1336" s="55"/>
    </row>
    <row r="1337" spans="14:37" ht="15.75" customHeight="1" x14ac:dyDescent="0.3">
      <c r="N1337" s="54"/>
      <c r="O1337" s="54"/>
      <c r="P1337" s="54"/>
      <c r="Q1337" s="54"/>
      <c r="R1337" s="54"/>
      <c r="S1337" s="54"/>
      <c r="T1337" s="54"/>
      <c r="U1337" s="54"/>
      <c r="AC1337" s="19"/>
      <c r="AD1337" s="19"/>
      <c r="AE1337" s="19"/>
      <c r="AJ1337" s="55"/>
      <c r="AK1337" s="55"/>
    </row>
    <row r="1338" spans="14:37" ht="15.75" customHeight="1" x14ac:dyDescent="0.3">
      <c r="N1338" s="54"/>
      <c r="O1338" s="54"/>
      <c r="P1338" s="54"/>
      <c r="Q1338" s="54"/>
      <c r="R1338" s="54"/>
      <c r="S1338" s="54"/>
      <c r="T1338" s="54"/>
      <c r="U1338" s="54"/>
      <c r="AC1338" s="19"/>
      <c r="AD1338" s="19"/>
      <c r="AE1338" s="19"/>
      <c r="AJ1338" s="55"/>
      <c r="AK1338" s="55"/>
    </row>
    <row r="1339" spans="14:37" ht="15.75" customHeight="1" x14ac:dyDescent="0.3">
      <c r="N1339" s="54"/>
      <c r="O1339" s="54"/>
      <c r="P1339" s="54"/>
      <c r="Q1339" s="54"/>
      <c r="R1339" s="54"/>
      <c r="S1339" s="54"/>
      <c r="T1339" s="54"/>
      <c r="U1339" s="54"/>
      <c r="AC1339" s="19"/>
      <c r="AD1339" s="19"/>
      <c r="AE1339" s="19"/>
      <c r="AJ1339" s="55"/>
      <c r="AK1339" s="55"/>
    </row>
    <row r="1340" spans="14:37" ht="15.75" customHeight="1" x14ac:dyDescent="0.3">
      <c r="N1340" s="54"/>
      <c r="O1340" s="54"/>
      <c r="P1340" s="54"/>
      <c r="Q1340" s="54"/>
      <c r="R1340" s="54"/>
      <c r="S1340" s="54"/>
      <c r="T1340" s="54"/>
      <c r="U1340" s="54"/>
      <c r="AC1340" s="19"/>
      <c r="AD1340" s="19"/>
      <c r="AE1340" s="19"/>
      <c r="AJ1340" s="55"/>
      <c r="AK1340" s="55"/>
    </row>
    <row r="1341" spans="14:37" ht="15.75" customHeight="1" x14ac:dyDescent="0.3">
      <c r="N1341" s="54"/>
      <c r="O1341" s="54"/>
      <c r="P1341" s="54"/>
      <c r="Q1341" s="54"/>
      <c r="R1341" s="54"/>
      <c r="S1341" s="54"/>
      <c r="T1341" s="54"/>
      <c r="U1341" s="54"/>
      <c r="AC1341" s="19"/>
      <c r="AD1341" s="19"/>
      <c r="AE1341" s="19"/>
      <c r="AJ1341" s="55"/>
      <c r="AK1341" s="55"/>
    </row>
    <row r="1342" spans="14:37" ht="15.75" customHeight="1" x14ac:dyDescent="0.3">
      <c r="N1342" s="54"/>
      <c r="O1342" s="54"/>
      <c r="P1342" s="54"/>
      <c r="Q1342" s="54"/>
      <c r="R1342" s="54"/>
      <c r="S1342" s="54"/>
      <c r="T1342" s="54"/>
      <c r="U1342" s="54"/>
      <c r="AC1342" s="19"/>
      <c r="AD1342" s="19"/>
      <c r="AE1342" s="19"/>
      <c r="AJ1342" s="55"/>
      <c r="AK1342" s="55"/>
    </row>
    <row r="1343" spans="14:37" ht="15.75" customHeight="1" x14ac:dyDescent="0.3">
      <c r="N1343" s="54"/>
      <c r="O1343" s="54"/>
      <c r="P1343" s="54"/>
      <c r="Q1343" s="54"/>
      <c r="R1343" s="54"/>
      <c r="S1343" s="54"/>
      <c r="T1343" s="54"/>
      <c r="U1343" s="54"/>
      <c r="AC1343" s="19"/>
      <c r="AD1343" s="19"/>
      <c r="AE1343" s="19"/>
      <c r="AJ1343" s="55"/>
      <c r="AK1343" s="55"/>
    </row>
    <row r="1344" spans="14:37" ht="15.75" customHeight="1" x14ac:dyDescent="0.3">
      <c r="N1344" s="54"/>
      <c r="O1344" s="54"/>
      <c r="P1344" s="54"/>
      <c r="Q1344" s="54"/>
      <c r="R1344" s="54"/>
      <c r="S1344" s="54"/>
      <c r="T1344" s="54"/>
      <c r="U1344" s="54"/>
      <c r="AC1344" s="19"/>
      <c r="AD1344" s="19"/>
      <c r="AE1344" s="19"/>
      <c r="AJ1344" s="55"/>
      <c r="AK1344" s="55"/>
    </row>
    <row r="1345" spans="14:37" ht="15.75" customHeight="1" x14ac:dyDescent="0.3">
      <c r="N1345" s="54"/>
      <c r="O1345" s="54"/>
      <c r="P1345" s="54"/>
      <c r="Q1345" s="54"/>
      <c r="R1345" s="54"/>
      <c r="S1345" s="54"/>
      <c r="T1345" s="54"/>
      <c r="U1345" s="54"/>
      <c r="AC1345" s="19"/>
      <c r="AD1345" s="19"/>
      <c r="AE1345" s="19"/>
      <c r="AJ1345" s="55"/>
      <c r="AK1345" s="55"/>
    </row>
    <row r="1346" spans="14:37" ht="15.75" customHeight="1" x14ac:dyDescent="0.3">
      <c r="N1346" s="54"/>
      <c r="O1346" s="54"/>
      <c r="P1346" s="54"/>
      <c r="Q1346" s="54"/>
      <c r="R1346" s="54"/>
      <c r="S1346" s="54"/>
      <c r="T1346" s="54"/>
      <c r="U1346" s="54"/>
      <c r="AC1346" s="19"/>
      <c r="AD1346" s="19"/>
      <c r="AE1346" s="19"/>
      <c r="AJ1346" s="55"/>
      <c r="AK1346" s="55"/>
    </row>
    <row r="1347" spans="14:37" ht="15.75" customHeight="1" x14ac:dyDescent="0.3">
      <c r="N1347" s="54"/>
      <c r="O1347" s="54"/>
      <c r="P1347" s="54"/>
      <c r="Q1347" s="54"/>
      <c r="R1347" s="54"/>
      <c r="S1347" s="54"/>
      <c r="T1347" s="54"/>
      <c r="U1347" s="54"/>
      <c r="AC1347" s="19"/>
      <c r="AD1347" s="19"/>
      <c r="AE1347" s="19"/>
      <c r="AJ1347" s="55"/>
      <c r="AK1347" s="55"/>
    </row>
  </sheetData>
  <autoFilter ref="A1:BW1248" xr:uid="{00000000-0009-0000-0000-000000000000}">
    <filterColumn colId="10">
      <filters>
        <filter val="Aetobatus flagellum"/>
        <filter val="Aetobatus laticeps"/>
        <filter val="Aetobatus narinari"/>
        <filter val="Aetobatus narutobiei"/>
        <filter val="Aetobatus ocellatus"/>
        <filter val="Aetomylaeus asperrimus"/>
        <filter val="Aetomylaeus bovinus"/>
        <filter val="Aetomylaeus caeruleofasciatus"/>
        <filter val="Aetomylaeus maculatus"/>
        <filter val="Aetomylaeus milvus"/>
        <filter val="Aetomylaeus nichofii"/>
        <filter val="Aetomylaeus vespertilio"/>
        <filter val="Callorhinchus callorynchus"/>
        <filter val="Callorhinchus capensis"/>
        <filter val="Callorhinchus milii"/>
        <filter val="Chimaera argiloba"/>
        <filter val="Chimaera bahamaensis"/>
        <filter val="Chimaera buccanigella"/>
        <filter val="Chimaera carophila"/>
        <filter val="Chimaera compacta"/>
        <filter val="Chimaera cubana"/>
        <filter val="Chimaera didierae"/>
        <filter val="Chimaera fulva"/>
        <filter val="Chimaera jordani"/>
        <filter val="Chimaera lignaria"/>
        <filter val="Chimaera macrospina"/>
        <filter val="Chimaera monstrosa"/>
        <filter val="Chimaera notafricana"/>
        <filter val="Chimaera obscura"/>
        <filter val="Chimaera ogilbyi"/>
        <filter val="Chimaera opalescens"/>
        <filter val="Chimaera orientalis"/>
        <filter val="Chimaera owstoni"/>
        <filter val="Chimaera panthera"/>
        <filter val="Chimaera phantasma"/>
        <filter val="Chimaera willwatchi"/>
        <filter val="Gymnura altavela"/>
        <filter val="Gymnura australis"/>
        <filter val="Gymnura crebripunctata"/>
        <filter val="Gymnura japonica"/>
        <filter val="Gymnura lessae"/>
        <filter val="Gymnura marmorata"/>
        <filter val="Gymnura micrura"/>
        <filter val="Gymnura natalensis"/>
        <filter val="Gymnura poecilura"/>
        <filter val="Gymnura sereti"/>
        <filter val="Gymnura tentaculata"/>
        <filter val="Gymnura zonura"/>
        <filter val="Harriotta haeckeli"/>
        <filter val="Harriotta raleighana"/>
        <filter val="Hexatrygon bickelli"/>
        <filter val="Hydrolagus affinis"/>
        <filter val="Hydrolagus africanus"/>
        <filter val="Hydrolagus alberti"/>
        <filter val="Hydrolagus alphus"/>
        <filter val="Hydrolagus barbouri"/>
        <filter val="Hydrolagus bemisi"/>
        <filter val="Hydrolagus colliei"/>
        <filter val="Hydrolagus erithacus"/>
        <filter val="Hydrolagus homonycteris"/>
        <filter val="Hydrolagus lusitanicus"/>
        <filter val="Hydrolagus macrophthalmus"/>
        <filter val="Hydrolagus marmoratus"/>
        <filter val="Hydrolagus matallanasi"/>
        <filter val="Hydrolagus mccoskeri"/>
        <filter val="Hydrolagus melanophasma"/>
        <filter val="Hydrolagus mirabilis"/>
        <filter val="Hydrolagus mitsukurii"/>
        <filter val="Hydrolagus novaezealandiae"/>
        <filter val="Hydrolagus pallidus"/>
        <filter val="Hydrolagus purpurescens"/>
        <filter val="Hydrolagus trolli"/>
        <filter val="Mobula alfredi"/>
        <filter val="Mobula birostris"/>
        <filter val="Mobula eregoodoo"/>
        <filter val="Mobula hypostoma"/>
        <filter val="Mobula kuhlii"/>
        <filter val="Mobula mobular"/>
        <filter val="Mobula munkiana"/>
        <filter val="Mobula tarapacana"/>
        <filter val="Mobula thurstoni"/>
        <filter val="Myliobatis aquila"/>
        <filter val="Myliobatis californicus"/>
        <filter val="Myliobatis chilensis"/>
        <filter val="Myliobatis freminvillei"/>
        <filter val="Myliobatis goodei"/>
        <filter val="Myliobatis hamlyni"/>
        <filter val="Myliobatis longirostris"/>
        <filter val="Myliobatis peruvianus"/>
        <filter val="Myliobatis ridens"/>
        <filter val="Myliobatis tenuicaudatus"/>
        <filter val="Myliobatis tobijei"/>
        <filter val="Neoharriotta carri"/>
        <filter val="Neoharriotta pinnata"/>
        <filter val="Neoharriotta pumila"/>
        <filter val="Plesiobatis daviesi"/>
        <filter val="Potamotrygon constellata"/>
        <filter val="Potamotrygon falkneri"/>
        <filter val="Potamotrygon garmani"/>
        <filter val="Potamotrygon henlei"/>
        <filter val="Potamotrygon histrix"/>
        <filter val="Potamotrygon humerosa"/>
        <filter val="Potamotrygon jabuti"/>
        <filter val="Potamotrygon leopoldi"/>
        <filter val="Potamotrygon limai"/>
        <filter val="Potamotrygon magdalenae"/>
        <filter val="Potamotrygon marinae"/>
        <filter val="Potamotrygon marquesi"/>
        <filter val="Potamotrygon motoro"/>
        <filter val="Potamotrygon ocellata"/>
        <filter val="Potamotrygon orbignyi"/>
        <filter val="Potamotrygon pantanensis"/>
        <filter val="Potamotrygon rex"/>
        <filter val="Potamotrygon schroederi"/>
        <filter val="Potamotrygon schuemacheri"/>
        <filter val="Potamotrygon scobina"/>
        <filter val="Potamotrygon signata"/>
        <filter val="Potamotrygon tatianae"/>
        <filter val="Potamotrygon tigrina"/>
        <filter val="Potamotrygon wallacei"/>
        <filter val="Potamotrygon yepezi"/>
        <filter val="Rhinochimaera africana"/>
        <filter val="Rhinochimaera atlantica"/>
        <filter val="Rhinochimaera pacifica"/>
        <filter val="Rhinoptera bonasus"/>
        <filter val="Rhinoptera brasiliensis"/>
        <filter val="Rhinoptera javanica"/>
        <filter val="Rhinoptera jayakari"/>
        <filter val="Rhinoptera marginata"/>
        <filter val="Rhinoptera neglecta"/>
        <filter val="Rhinoptera steindachneri"/>
        <filter val="Spinilophus armatus"/>
        <filter val="Styracura pacifica"/>
        <filter val="Styracura schmardae"/>
        <filter val="Trygonoptera galba"/>
        <filter val="Trygonoptera imitata"/>
        <filter val="Trygonoptera mucosa"/>
        <filter val="Trygonoptera ovalis"/>
        <filter val="Trygonoptera personata"/>
        <filter val="Trygonoptera testacea"/>
        <filter val="Urobatis concentricus"/>
        <filter val="Urobatis halleri"/>
        <filter val="Urobatis jamaicensis"/>
        <filter val="Urobatis maculatus"/>
        <filter val="Urobatis marmoratus"/>
        <filter val="Urobatis pardalis"/>
        <filter val="Urobatis tumbesensis"/>
        <filter val="Urolophus aurantiacus"/>
        <filter val="Urolophus bucculentus"/>
        <filter val="Urolophus circularis"/>
        <filter val="Urolophus cruciatus"/>
        <filter val="Urolophus deforgesi"/>
        <filter val="Urolophus expansus"/>
        <filter val="Urolophus flavomosaicus"/>
        <filter val="Urolophus gigas"/>
        <filter val="Urolophus javanicus"/>
        <filter val="Urolophus kaianus"/>
        <filter val="Urolophus kapalensis"/>
        <filter val="Urolophus lobatus"/>
        <filter val="Urolophus mitosis"/>
        <filter val="Urolophus neocaledoniensis"/>
        <filter val="Urolophus orarius"/>
        <filter val="Urolophus papilio"/>
        <filter val="Urolophus paucimaculatus"/>
        <filter val="Urolophus piperatus"/>
        <filter val="Urolophus sufflavus"/>
        <filter val="Urolophus viridis"/>
        <filter val="Urolophus westraliensis"/>
        <filter val="Urotrygon aspidura"/>
        <filter val="Urotrygon chilensis"/>
        <filter val="Urotrygon cimar"/>
        <filter val="Urotrygon microphthalmum"/>
        <filter val="Urotrygon munda"/>
        <filter val="Urotrygon nana"/>
        <filter val="Urotrygon reticulata"/>
        <filter val="Urotrygon rogersi"/>
        <filter val="Urotrygon simulatrix"/>
        <filter val="Urotrygon venezuelae"/>
      </filters>
    </filterColumn>
  </autoFilter>
  <customSheetViews>
    <customSheetView guid="{C1538BCA-D496-4A27-862B-765E9E4A2F92}" filter="1" showAutoFilter="1">
      <pageMargins left="0.7" right="0.7" top="0.75" bottom="0.75" header="0.3" footer="0.3"/>
      <autoFilter ref="A1:AY1248" xr:uid="{4D9396E3-0AB8-48EF-BC69-8C2B3FAB789D}">
        <filterColumn colId="50">
          <filters blank="1">
            <filter val="1"/>
          </filters>
        </filterColumn>
      </autoFilter>
      <extLst>
        <ext uri="GoogleSheetsCustomDataVersion1">
          <go:sheetsCustomData xmlns:go="http://customooxmlschemas.google.com/" filterViewId="96754685"/>
        </ext>
      </extLst>
    </customSheetView>
    <customSheetView guid="{0F6A95CC-EDA0-497D-A04E-D69AFAF8C2EA}" filter="1" showAutoFilter="1">
      <pageMargins left="0.7" right="0.7" top="0.75" bottom="0.75" header="0.3" footer="0.3"/>
      <autoFilter ref="A1:BI1248" xr:uid="{46B347C0-B55B-414B-A392-D6C64C54DD4A}">
        <filterColumn colId="1">
          <filters>
            <filter val="1"/>
            <filter val="2"/>
          </filters>
        </filterColumn>
      </autoFilter>
      <extLst>
        <ext uri="GoogleSheetsCustomDataVersion1">
          <go:sheetsCustomData xmlns:go="http://customooxmlschemas.google.com/" filterViewId="91734411"/>
        </ext>
      </extLst>
    </customSheetView>
    <customSheetView guid="{446922AB-3CD9-42A1-8CFC-4E4D96B2DFBC}" filter="1" showAutoFilter="1">
      <pageMargins left="0.7" right="0.7" top="0.75" bottom="0.75" header="0.3" footer="0.3"/>
      <autoFilter ref="A1:BI1248" xr:uid="{890C3A7A-C7DF-454A-A153-A34447A701D0}">
        <filterColumn colId="9">
          <filters>
            <filter val="Bathyraja_arctowski"/>
            <filter val="Carcharhinus_obscurus"/>
            <filter val="Chimaera_compacta"/>
            <filter val="Etmopterus_brosei"/>
            <filter val="Mustelus_andamanensis"/>
            <filter val="Notoraja_hesperindica"/>
            <filter val="Somniosus_cheni"/>
            <filter val="Torpedo_panthera"/>
          </filters>
        </filterColumn>
      </autoFilter>
      <extLst>
        <ext uri="GoogleSheetsCustomDataVersion1">
          <go:sheetsCustomData xmlns:go="http://customooxmlschemas.google.com/" filterViewId="632134031"/>
        </ext>
      </extLst>
    </customSheetView>
    <customSheetView guid="{6B49DEA7-5A46-4549-9FA9-B7DB9649AC60}" filter="1" showAutoFilter="1">
      <pageMargins left="0.7" right="0.7" top="0.75" bottom="0.75" header="0.3" footer="0.3"/>
      <autoFilter ref="A1:BI1246" xr:uid="{08914FC5-533C-4848-B8DA-C9866BB6BFA5}">
        <filterColumn colId="16">
          <filters>
            <filter val="DD"/>
          </filters>
        </filterColumn>
      </autoFilter>
      <extLst>
        <ext uri="GoogleSheetsCustomDataVersion1">
          <go:sheetsCustomData xmlns:go="http://customooxmlschemas.google.com/" filterViewId="539011254"/>
        </ext>
      </extLst>
    </customSheetView>
    <customSheetView guid="{E39949C2-C2F9-45DA-9852-A1DAECA352C0}" filter="1" showAutoFilter="1">
      <pageMargins left="0.7" right="0.7" top="0.75" bottom="0.75" header="0.3" footer="0.3"/>
      <autoFilter ref="A1:BI1248" xr:uid="{4E763FE4-9518-4DDD-8ED5-305E5E51C85B}">
        <filterColumn colId="1">
          <filters>
            <filter val="1"/>
            <filter val="2"/>
          </filters>
        </filterColumn>
        <filterColumn colId="28">
          <filters>
            <filter val="Pelagic"/>
          </filters>
        </filterColumn>
      </autoFilter>
      <extLst>
        <ext uri="GoogleSheetsCustomDataVersion1">
          <go:sheetsCustomData xmlns:go="http://customooxmlschemas.google.com/" filterViewId="508765415"/>
        </ext>
      </extLst>
    </customSheetView>
    <customSheetView guid="{4E89C163-BF49-41BC-B610-740A38024A60}" filter="1" showAutoFilter="1">
      <pageMargins left="0.7" right="0.7" top="0.75" bottom="0.75" header="0.3" footer="0.3"/>
      <autoFilter ref="A1:BG1248" xr:uid="{6CB62122-EC04-499B-B14E-6DCDA822B5D1}">
        <filterColumn colId="1">
          <filters>
            <filter val="1"/>
            <filter val="2"/>
          </filters>
        </filterColumn>
      </autoFilter>
      <extLst>
        <ext uri="GoogleSheetsCustomDataVersion1">
          <go:sheetsCustomData xmlns:go="http://customooxmlschemas.google.com/" filterViewId="473156472"/>
        </ext>
      </extLst>
    </customSheetView>
    <customSheetView guid="{5F7988D5-3D95-4E52-BDCD-95E8DF41F6F5}" filter="1" showAutoFilter="1">
      <pageMargins left="0.7" right="0.7" top="0.75" bottom="0.75" header="0.3" footer="0.3"/>
      <autoFilter ref="A1:AX1248" xr:uid="{9AB348A0-58B1-427F-8C18-C3AB8C1A6B68}">
        <filterColumn colId="9">
          <filters>
            <filter val="Bathyraja_arctowski"/>
            <filter val="Chimaera_compacta"/>
            <filter val="Dipturus_grahamorum"/>
            <filter val="Etmopterus_brosei"/>
            <filter val="Hemitrygon_bennettii"/>
            <filter val="Mustelus_andamanensis"/>
            <filter val="Notoraja_hesperindica"/>
            <filter val="Somniosus_cheni"/>
            <filter val="Torpedo_panthera"/>
          </filters>
        </filterColumn>
      </autoFilter>
      <extLst>
        <ext uri="GoogleSheetsCustomDataVersion1">
          <go:sheetsCustomData xmlns:go="http://customooxmlschemas.google.com/" filterViewId="380767521"/>
        </ext>
      </extLst>
    </customSheetView>
    <customSheetView guid="{F4DA434B-A56B-4451-9772-15E1F2B07ACA}" filter="1" showAutoFilter="1">
      <pageMargins left="0.7" right="0.7" top="0.75" bottom="0.75" header="0.3" footer="0.3"/>
      <autoFilter ref="A1:BG1248" xr:uid="{52F88AB6-81F2-44FC-8E9D-DDB522CF5823}">
        <filterColumn colId="10">
          <filters>
            <filter val="Anoxypristis cuspidata"/>
            <filter val="Bathyraja arctowski"/>
            <filter val="Chimaera compacta"/>
            <filter val="Dipturus grahamorum"/>
            <filter val="Etmopterus brosei"/>
            <filter val="Mustelus andamanensis"/>
            <filter val="Notoraja hesperindica"/>
            <filter val="Somniosus cheni"/>
            <filter val="Torpedo panthera"/>
          </filters>
        </filterColumn>
      </autoFilter>
      <extLst>
        <ext uri="GoogleSheetsCustomDataVersion1">
          <go:sheetsCustomData xmlns:go="http://customooxmlschemas.google.com/" filterViewId="369469176"/>
        </ext>
      </extLst>
    </customSheetView>
    <customSheetView guid="{4AC76721-47DE-4594-BC88-15945B0A230E}" filter="1" showAutoFilter="1">
      <pageMargins left="0.7" right="0.7" top="0.75" bottom="0.75" header="0.3" footer="0.3"/>
      <autoFilter ref="A1:AX1248" xr:uid="{4CA241E0-F653-4126-A102-A97A56FE77B1}">
        <filterColumn colId="1">
          <filters>
            <filter val="0"/>
            <filter val="2"/>
          </filters>
        </filterColumn>
      </autoFilter>
      <extLst>
        <ext uri="GoogleSheetsCustomDataVersion1">
          <go:sheetsCustomData xmlns:go="http://customooxmlschemas.google.com/" filterViewId="367404525"/>
        </ext>
      </extLst>
    </customSheetView>
    <customSheetView guid="{781C6580-19B5-4D08-B358-52DA9F7B7A0F}" filter="1" showAutoFilter="1">
      <pageMargins left="0.7" right="0.7" top="0.75" bottom="0.75" header="0.3" footer="0.3"/>
      <autoFilter ref="A1:AZ1347" xr:uid="{1B7871FC-8313-4BD0-9C52-566F66613518}"/>
      <extLst>
        <ext uri="GoogleSheetsCustomDataVersion1">
          <go:sheetsCustomData xmlns:go="http://customooxmlschemas.google.com/" filterViewId="349821967"/>
        </ext>
      </extLst>
    </customSheetView>
    <customSheetView guid="{A44B8BD3-3625-4FB5-AB7D-3998FE5E2E14}" filter="1" showAutoFilter="1">
      <pageMargins left="0.7" right="0.7" top="0.75" bottom="0.75" header="0.3" footer="0.3"/>
      <autoFilter ref="A1:BI1248" xr:uid="{AC042971-A87D-4187-9EBD-EF63B193221C}">
        <filterColumn colId="50">
          <filters blank="1">
            <filter val="1"/>
          </filters>
        </filterColumn>
      </autoFilter>
      <extLst>
        <ext uri="GoogleSheetsCustomDataVersion1">
          <go:sheetsCustomData xmlns:go="http://customooxmlschemas.google.com/" filterViewId="332066175"/>
        </ext>
      </extLst>
    </customSheetView>
    <customSheetView guid="{CAB8DB2F-1EBE-4A4B-BCDE-F2DEF87B3781}" filter="1" showAutoFilter="1">
      <pageMargins left="0.7" right="0.7" top="0.75" bottom="0.75" header="0.3" footer="0.3"/>
      <autoFilter ref="A1:BV1248" xr:uid="{AB3C7863-FFD4-4CB3-8EE4-12250E40FBC7}"/>
      <extLst>
        <ext uri="GoogleSheetsCustomDataVersion1">
          <go:sheetsCustomData xmlns:go="http://customooxmlschemas.google.com/" filterViewId="317679260"/>
        </ext>
      </extLst>
    </customSheetView>
    <customSheetView guid="{320F3C94-8A4A-4572-A14A-3A01E1D67A88}" filter="1" showAutoFilter="1">
      <pageMargins left="0.7" right="0.7" top="0.75" bottom="0.75" header="0.3" footer="0.3"/>
      <autoFilter ref="A1:AX1248" xr:uid="{F07EBE7D-B917-46F3-8196-4F3C9A0B731D}">
        <filterColumn colId="9">
          <filters>
            <filter val="Bathyraja_arctowski"/>
            <filter val="Chimaera_compacta"/>
            <filter val="Dipturus_grahamorum"/>
            <filter val="Etmopterus_brosei"/>
            <filter val="Mustelus_andamanensis"/>
            <filter val="Notoraja_hesperindica"/>
            <filter val="Somniosus_cheni"/>
            <filter val="Spinilophus_armatus"/>
            <filter val="Torpedo_panthera"/>
          </filters>
        </filterColumn>
      </autoFilter>
      <extLst>
        <ext uri="GoogleSheetsCustomDataVersion1">
          <go:sheetsCustomData xmlns:go="http://customooxmlschemas.google.com/" filterViewId="274143227"/>
        </ext>
      </extLst>
    </customSheetView>
    <customSheetView guid="{D8816134-9DED-4C32-9085-1A4A32CC903F}" filter="1" showAutoFilter="1">
      <pageMargins left="0.7" right="0.7" top="0.75" bottom="0.75" header="0.3" footer="0.3"/>
      <autoFilter ref="A1:BG1248" xr:uid="{1B90D03E-721A-4F0E-8DF8-386488AA2466}">
        <filterColumn colId="1">
          <filters>
            <filter val="1"/>
            <filter val="2"/>
          </filters>
        </filterColumn>
      </autoFilter>
      <extLst>
        <ext uri="GoogleSheetsCustomDataVersion1">
          <go:sheetsCustomData xmlns:go="http://customooxmlschemas.google.com/" filterViewId="2126610337"/>
        </ext>
      </extLst>
    </customSheetView>
    <customSheetView guid="{B458BAB7-CF15-47B8-BBD2-8ABC1946A012}" filter="1" showAutoFilter="1">
      <pageMargins left="0.7" right="0.7" top="0.75" bottom="0.75" header="0.3" footer="0.3"/>
      <autoFilter ref="A1:BI1249" xr:uid="{FF8F45DB-10E1-4C35-A1CB-DEC121AC7756}">
        <filterColumn colId="28">
          <filters blank="1">
            <filter val="Pelagic"/>
          </filters>
        </filterColumn>
      </autoFilter>
      <extLst>
        <ext uri="GoogleSheetsCustomDataVersion1">
          <go:sheetsCustomData xmlns:go="http://customooxmlschemas.google.com/" filterViewId="2081678053"/>
        </ext>
      </extLst>
    </customSheetView>
    <customSheetView guid="{3CB0591C-329F-4556-BDA7-BBF9DA1AB242}" filter="1" showAutoFilter="1">
      <pageMargins left="0.7" right="0.7" top="0.75" bottom="0.75" header="0.3" footer="0.3"/>
      <autoFilter ref="A1:BG1248" xr:uid="{6B756075-1C50-4178-8A2A-C3ED8177B90C}">
        <filterColumn colId="9">
          <filters>
            <filter val="Bathyraja_arctowski"/>
            <filter val="Chimaera_compacta"/>
            <filter val="Etmopterus_brosei"/>
            <filter val="Mustelus_andamanensis"/>
            <filter val="Notoraja_hesperindica"/>
            <filter val="Somniosus_cheni"/>
            <filter val="Taeniurops_grabatus"/>
            <filter val="Torpedo_panthera"/>
          </filters>
        </filterColumn>
      </autoFilter>
      <extLst>
        <ext uri="GoogleSheetsCustomDataVersion1">
          <go:sheetsCustomData xmlns:go="http://customooxmlschemas.google.com/" filterViewId="2046712714"/>
        </ext>
      </extLst>
    </customSheetView>
    <customSheetView guid="{781A3C2C-72F5-47A8-B1E8-49F7D9F239A7}" filter="1" showAutoFilter="1">
      <pageMargins left="0.7" right="0.7" top="0.75" bottom="0.75" header="0.3" footer="0.3"/>
      <autoFilter ref="A1:BI1227" xr:uid="{E5FCC0BA-4695-44C0-BD64-A526F4B7A3CE}">
        <filterColumn colId="10">
          <filters>
            <filter val="Bathyraja arctowski"/>
            <filter val="Chimaera compacta"/>
            <filter val="Dipturus canutus"/>
            <filter val="Etmopterus brosei"/>
            <filter val="Mustelus andamanensis"/>
            <filter val="Notoraja hesperindica"/>
            <filter val="Somniosus cheni"/>
            <filter val="Torpedo panthera"/>
          </filters>
        </filterColumn>
      </autoFilter>
      <extLst>
        <ext uri="GoogleSheetsCustomDataVersion1">
          <go:sheetsCustomData xmlns:go="http://customooxmlschemas.google.com/" filterViewId="1909644548"/>
        </ext>
      </extLst>
    </customSheetView>
    <customSheetView guid="{A9F6AB4B-EF7B-40BE-9B4A-E8F2933D4304}" filter="1" showAutoFilter="1">
      <pageMargins left="0.7" right="0.7" top="0.75" bottom="0.75" header="0.3" footer="0.3"/>
      <autoFilter ref="J8:J1248" xr:uid="{5489F1B3-0FDA-4845-A7B7-AE8C57DF9825}"/>
      <extLst>
        <ext uri="GoogleSheetsCustomDataVersion1">
          <go:sheetsCustomData xmlns:go="http://customooxmlschemas.google.com/" filterViewId="1856959956"/>
        </ext>
      </extLst>
    </customSheetView>
    <customSheetView guid="{F676BFB8-3667-4736-AC51-CC2F67EF9D69}" filter="1" showAutoFilter="1">
      <pageMargins left="0.7" right="0.7" top="0.75" bottom="0.75" header="0.3" footer="0.3"/>
      <autoFilter ref="A1:AY1248" xr:uid="{D40F1E51-9583-4F86-8CAB-20AA60C59AB2}">
        <filterColumn colId="9">
          <filters>
            <filter val="Bathyraja_arctowski"/>
            <filter val="Chimaera_compacta"/>
            <filter val="Dipturus_grahamorum"/>
            <filter val="Etmopterus_brosei"/>
            <filter val="Mustelus_andamanensis"/>
            <filter val="Notoraja_hesperindica"/>
            <filter val="Psammobatis_parvacauda"/>
            <filter val="Somniosus_cheni"/>
            <filter val="Torpedo_panthera"/>
          </filters>
        </filterColumn>
      </autoFilter>
      <extLst>
        <ext uri="GoogleSheetsCustomDataVersion1">
          <go:sheetsCustomData xmlns:go="http://customooxmlschemas.google.com/" filterViewId="1595082195"/>
        </ext>
      </extLst>
    </customSheetView>
    <customSheetView guid="{A4D71EEC-1AD3-442D-B387-9B3A3A43BE2C}" filter="1" showAutoFilter="1">
      <pageMargins left="0.7" right="0.7" top="0.75" bottom="0.75" header="0.3" footer="0.3"/>
      <autoFilter ref="A1:AY1248" xr:uid="{9735D40A-CF90-4ADD-AD2D-98B209241DB9}"/>
      <extLst>
        <ext uri="GoogleSheetsCustomDataVersion1">
          <go:sheetsCustomData xmlns:go="http://customooxmlschemas.google.com/" filterViewId="1583588973"/>
        </ext>
      </extLst>
    </customSheetView>
    <customSheetView guid="{5B170733-3D60-49B9-A394-381C1108B423}" filter="1" showAutoFilter="1">
      <pageMargins left="0.7" right="0.7" top="0.75" bottom="0.75" header="0.3" footer="0.3"/>
      <autoFilter ref="A1:BI1248" xr:uid="{6131B56E-A5B4-4B62-8838-5519677C4C5E}"/>
      <extLst>
        <ext uri="GoogleSheetsCustomDataVersion1">
          <go:sheetsCustomData xmlns:go="http://customooxmlschemas.google.com/" filterViewId="1378527493"/>
        </ext>
      </extLst>
    </customSheetView>
    <customSheetView guid="{4D661071-DC27-4033-81A0-8D4826591AEC}" filter="1" showAutoFilter="1">
      <pageMargins left="0.7" right="0.7" top="0.75" bottom="0.75" header="0.3" footer="0.3"/>
      <autoFilter ref="A1:AX1248" xr:uid="{B4686EC4-DA96-40D4-95F8-6EA4FFC7A32F}">
        <filterColumn colId="1">
          <filters>
            <filter val="1"/>
            <filter val="2"/>
          </filters>
        </filterColumn>
      </autoFilter>
      <extLst>
        <ext uri="GoogleSheetsCustomDataVersion1">
          <go:sheetsCustomData xmlns:go="http://customooxmlschemas.google.com/" filterViewId="1199008593"/>
        </ext>
      </extLst>
    </customSheetView>
  </customSheetViews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F539"/>
  <sheetViews>
    <sheetView workbookViewId="0"/>
  </sheetViews>
  <sheetFormatPr defaultColWidth="14.44140625" defaultRowHeight="15" customHeight="1" x14ac:dyDescent="0.3"/>
  <sheetData>
    <row r="1" spans="1:58" x14ac:dyDescent="0.3">
      <c r="A1" s="2" t="s">
        <v>2958</v>
      </c>
      <c r="B1" s="1" t="s">
        <v>2959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3" t="s">
        <v>11</v>
      </c>
      <c r="M1" s="3" t="s">
        <v>12</v>
      </c>
      <c r="N1" s="3" t="s">
        <v>2960</v>
      </c>
      <c r="O1" s="3" t="s">
        <v>2961</v>
      </c>
      <c r="P1" s="3" t="s">
        <v>2962</v>
      </c>
      <c r="Q1" s="3" t="s">
        <v>2963</v>
      </c>
      <c r="R1" s="3" t="s">
        <v>2964</v>
      </c>
      <c r="S1" s="5" t="s">
        <v>18</v>
      </c>
      <c r="T1" s="5" t="s">
        <v>19</v>
      </c>
      <c r="U1" s="56" t="s">
        <v>2965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2" t="s">
        <v>27</v>
      </c>
      <c r="AB1" s="7" t="s">
        <v>28</v>
      </c>
      <c r="AC1" s="7" t="s">
        <v>29</v>
      </c>
      <c r="AD1" s="7" t="s">
        <v>30</v>
      </c>
      <c r="AE1" s="8" t="s">
        <v>31</v>
      </c>
      <c r="AF1" s="8" t="s">
        <v>32</v>
      </c>
      <c r="AG1" s="8" t="s">
        <v>33</v>
      </c>
      <c r="AH1" s="8" t="s">
        <v>36</v>
      </c>
      <c r="AI1" s="8" t="s">
        <v>37</v>
      </c>
      <c r="AJ1" s="8" t="s">
        <v>38</v>
      </c>
      <c r="AK1" s="8" t="s">
        <v>39</v>
      </c>
      <c r="AL1" s="8" t="s">
        <v>40</v>
      </c>
      <c r="AM1" s="8" t="s">
        <v>41</v>
      </c>
      <c r="AN1" s="8" t="s">
        <v>42</v>
      </c>
      <c r="AO1" s="8" t="s">
        <v>43</v>
      </c>
      <c r="AP1" s="11" t="s">
        <v>44</v>
      </c>
      <c r="AQ1" s="11" t="s">
        <v>45</v>
      </c>
      <c r="AR1" s="12" t="s">
        <v>46</v>
      </c>
      <c r="AS1" s="13" t="s">
        <v>47</v>
      </c>
      <c r="AT1" s="11" t="s">
        <v>48</v>
      </c>
      <c r="AU1" s="11" t="s">
        <v>49</v>
      </c>
      <c r="AV1" s="14" t="s">
        <v>50</v>
      </c>
      <c r="AW1" s="15" t="s">
        <v>51</v>
      </c>
      <c r="AX1" s="16" t="s">
        <v>52</v>
      </c>
      <c r="AY1" s="16" t="s">
        <v>53</v>
      </c>
      <c r="AZ1" s="16" t="s">
        <v>54</v>
      </c>
      <c r="BA1" s="16" t="s">
        <v>55</v>
      </c>
      <c r="BB1" s="16" t="s">
        <v>56</v>
      </c>
      <c r="BC1" s="16" t="s">
        <v>57</v>
      </c>
      <c r="BD1" s="16" t="s">
        <v>58</v>
      </c>
      <c r="BE1" s="16" t="s">
        <v>59</v>
      </c>
      <c r="BF1" s="16" t="s">
        <v>60</v>
      </c>
    </row>
    <row r="2" spans="1:58" x14ac:dyDescent="0.3">
      <c r="A2" s="2">
        <v>636</v>
      </c>
      <c r="B2" s="2">
        <v>1</v>
      </c>
      <c r="C2" s="2" t="s">
        <v>1392</v>
      </c>
      <c r="D2" s="1">
        <v>11</v>
      </c>
      <c r="E2" s="2" t="str">
        <f t="shared" ref="E2:E256" si="0">CONCATENATE(D2,"_",F2)</f>
        <v>11_Rhinopristiformes</v>
      </c>
      <c r="F2" s="2" t="s">
        <v>1548</v>
      </c>
      <c r="G2" s="2" t="s">
        <v>1620</v>
      </c>
      <c r="H2" s="2" t="s">
        <v>1621</v>
      </c>
      <c r="I2" s="2" t="s">
        <v>1633</v>
      </c>
      <c r="J2" s="2" t="s">
        <v>1634</v>
      </c>
      <c r="K2" s="19" t="str">
        <f t="shared" ref="K2:K256" si="1">CONCATENATE(H2," ",I2)</f>
        <v>Acroteriobatus variegatus</v>
      </c>
      <c r="L2" s="20">
        <f>VLOOKUP($K2,GlobSheetPaste!$H$3:$P$1269,2,FALSE)</f>
        <v>161476</v>
      </c>
      <c r="M2" s="20">
        <f>VLOOKUP($K2,GlobSheetPaste!$H$3:$P$1269,3,FALSE)</f>
        <v>109905030</v>
      </c>
      <c r="N2" s="20" t="str">
        <f>VLOOKUP($K2,GlobSheetPaste!$H$3:$P$1269,4,FALSE)</f>
        <v>published</v>
      </c>
      <c r="O2" s="20" t="str">
        <f>VLOOKUP($K2,GlobSheetPaste!$H$3:$P$1269,5,FALSE)</f>
        <v>DD</v>
      </c>
      <c r="P2" s="20">
        <f>VLOOKUP($K2,GlobSheetPaste!$H$3:$P$1269,6,FALSE)</f>
        <v>2008</v>
      </c>
      <c r="Q2" s="20" t="str">
        <f>VLOOKUP($K2,GlobSheetPaste!$H$3:$P$1269,7,FALSE)</f>
        <v>CR</v>
      </c>
      <c r="R2" s="20" t="str">
        <f>VLOOKUP($K2,GlobSheetPaste!$H$3:$P$1269,8,FALSE)</f>
        <v>A2d+3d</v>
      </c>
      <c r="S2" s="20" t="str">
        <f t="shared" ref="S2:S3" si="2">IF(O2=Q2,"NoChange","non-genuine change")</f>
        <v>non-genuine change</v>
      </c>
      <c r="T2" s="20" t="b">
        <f t="shared" ref="T2:T256" si="3">Q2=S2</f>
        <v>0</v>
      </c>
      <c r="U2" s="20">
        <f>VLOOKUP($K2,GlobSheetPaste!$H$3:$P$1269,9,FALSE)</f>
        <v>2017</v>
      </c>
      <c r="V2" s="23">
        <v>0</v>
      </c>
      <c r="W2" s="19">
        <v>366</v>
      </c>
      <c r="X2" s="2" t="b">
        <f t="shared" ref="X2:Y2" si="4">ISNUMBER(V2)</f>
        <v>1</v>
      </c>
      <c r="Y2" s="2" t="b">
        <f t="shared" si="4"/>
        <v>1</v>
      </c>
      <c r="Z2" s="2" t="s">
        <v>89</v>
      </c>
      <c r="AA2" s="2" t="s">
        <v>178</v>
      </c>
      <c r="AB2" s="24" t="str">
        <f ca="1">IFERROR(__xludf.DUMMYFUNCTION("SPLIT(AA2,""_"")"),"Deepwater")</f>
        <v>Deepwater</v>
      </c>
      <c r="AC2" s="24"/>
      <c r="AD2" s="24">
        <f>VLOOKUP(J2,rangearea210527!$B$2:$C$1159,2,TRUE)</f>
        <v>163.6171683</v>
      </c>
      <c r="AE2" s="26" t="s">
        <v>118</v>
      </c>
      <c r="AF2" s="26">
        <v>75</v>
      </c>
      <c r="AG2" s="26" t="s">
        <v>84</v>
      </c>
      <c r="AH2" s="26"/>
      <c r="AI2" s="26">
        <v>5</v>
      </c>
      <c r="AJ2" s="26">
        <v>1</v>
      </c>
      <c r="AK2" s="26">
        <v>0</v>
      </c>
      <c r="AL2" s="29">
        <v>1</v>
      </c>
      <c r="AM2" s="30"/>
      <c r="AN2" s="30"/>
      <c r="AO2" s="30"/>
      <c r="AP2" s="1">
        <v>1</v>
      </c>
      <c r="AQ2" s="1"/>
      <c r="AR2" s="1"/>
      <c r="AS2" s="1"/>
      <c r="AT2" s="1">
        <v>0</v>
      </c>
      <c r="AU2" s="1">
        <v>0</v>
      </c>
      <c r="AV2" s="1">
        <v>1</v>
      </c>
      <c r="AW2" s="1">
        <v>1</v>
      </c>
      <c r="AZ2" s="1">
        <v>1</v>
      </c>
      <c r="BA2" s="1">
        <v>1</v>
      </c>
      <c r="BE2" s="1">
        <v>1</v>
      </c>
      <c r="BF2" s="1">
        <v>1</v>
      </c>
    </row>
    <row r="3" spans="1:58" x14ac:dyDescent="0.3">
      <c r="A3" s="2">
        <v>64</v>
      </c>
      <c r="B3" s="2">
        <v>1</v>
      </c>
      <c r="C3" s="2" t="s">
        <v>75</v>
      </c>
      <c r="D3" s="1">
        <v>3</v>
      </c>
      <c r="E3" s="2" t="str">
        <f t="shared" si="0"/>
        <v>3_Squaliformes</v>
      </c>
      <c r="F3" s="2" t="s">
        <v>203</v>
      </c>
      <c r="G3" s="2" t="s">
        <v>334</v>
      </c>
      <c r="H3" s="2" t="s">
        <v>335</v>
      </c>
      <c r="I3" s="2" t="s">
        <v>336</v>
      </c>
      <c r="J3" s="2" t="s">
        <v>337</v>
      </c>
      <c r="K3" s="19" t="str">
        <f t="shared" si="1"/>
        <v>Aculeola nigra</v>
      </c>
      <c r="L3" s="20">
        <f>VLOOKUP($K3,GlobSheetPaste!$H$3:$P$1269,2,FALSE)</f>
        <v>44653</v>
      </c>
      <c r="M3" s="20">
        <f>VLOOKUP($K3,GlobSheetPaste!$H$3:$P$1269,3,FALSE)</f>
        <v>124437350</v>
      </c>
      <c r="N3" s="20" t="str">
        <f>VLOOKUP($K3,GlobSheetPaste!$H$3:$P$1269,4,FALSE)</f>
        <v>published</v>
      </c>
      <c r="O3" s="20" t="str">
        <f>VLOOKUP($K3,GlobSheetPaste!$H$3:$P$1269,5,FALSE)</f>
        <v>DD</v>
      </c>
      <c r="P3" s="20">
        <f>VLOOKUP($K3,GlobSheetPaste!$H$3:$P$1269,6,FALSE)</f>
        <v>2004</v>
      </c>
      <c r="Q3" s="20" t="str">
        <f>VLOOKUP($K3,GlobSheetPaste!$H$3:$P$1269,7,FALSE)</f>
        <v>NT</v>
      </c>
      <c r="R3" s="20" t="str">
        <f>VLOOKUP($K3,GlobSheetPaste!$H$3:$P$1269,8,FALSE)</f>
        <v>A2d</v>
      </c>
      <c r="S3" s="20" t="str">
        <f t="shared" si="2"/>
        <v>non-genuine change</v>
      </c>
      <c r="T3" s="20" t="b">
        <f t="shared" si="3"/>
        <v>0</v>
      </c>
      <c r="U3" s="22">
        <f>VLOOKUP($K3,GlobSheetPaste!$H$3:$P$1269,9,FALSE)</f>
        <v>43891</v>
      </c>
      <c r="V3" s="19">
        <v>113</v>
      </c>
      <c r="W3" s="19">
        <v>735</v>
      </c>
      <c r="X3" s="2" t="b">
        <f t="shared" ref="X3:Y3" si="5">ISNUMBER(V3)</f>
        <v>1</v>
      </c>
      <c r="Y3" s="2" t="b">
        <f t="shared" si="5"/>
        <v>1</v>
      </c>
      <c r="Z3" s="2" t="s">
        <v>89</v>
      </c>
      <c r="AA3" s="2" t="s">
        <v>178</v>
      </c>
      <c r="AB3" s="24" t="str">
        <f ca="1">IFERROR(__xludf.DUMMYFUNCTION("SPLIT(AA3,""_"")"),"Deepwater")</f>
        <v>Deepwater</v>
      </c>
      <c r="AC3" s="24"/>
      <c r="AD3" s="24">
        <f>VLOOKUP(J3,rangearea210527!$B$2:$C$1159,2,TRUE)</f>
        <v>84261.552240000005</v>
      </c>
      <c r="AE3" s="26" t="s">
        <v>118</v>
      </c>
      <c r="AF3" s="26">
        <v>67</v>
      </c>
      <c r="AG3" s="26" t="s">
        <v>84</v>
      </c>
      <c r="AH3" s="26"/>
      <c r="AI3" s="26">
        <v>17</v>
      </c>
      <c r="AJ3" s="26">
        <v>1</v>
      </c>
      <c r="AK3" s="26">
        <v>0</v>
      </c>
      <c r="AL3" s="29">
        <v>0</v>
      </c>
      <c r="AM3" s="30"/>
      <c r="AN3" s="30"/>
      <c r="AO3" s="30"/>
      <c r="AP3" s="1">
        <v>0</v>
      </c>
      <c r="AQ3" s="1"/>
      <c r="AR3" s="1"/>
      <c r="AS3" s="1"/>
      <c r="AT3" s="1">
        <v>0</v>
      </c>
      <c r="AU3" s="1">
        <v>0</v>
      </c>
      <c r="AV3" s="1">
        <v>1</v>
      </c>
      <c r="AZ3" s="1">
        <v>1</v>
      </c>
      <c r="BE3" s="1">
        <v>1</v>
      </c>
    </row>
    <row r="4" spans="1:58" x14ac:dyDescent="0.3">
      <c r="A4" s="2">
        <v>356</v>
      </c>
      <c r="B4" s="2">
        <v>1</v>
      </c>
      <c r="C4" s="2" t="s">
        <v>75</v>
      </c>
      <c r="D4" s="1">
        <v>9</v>
      </c>
      <c r="E4" s="2" t="str">
        <f t="shared" si="0"/>
        <v>9_Carcharhiniformes</v>
      </c>
      <c r="F4" s="2" t="s">
        <v>76</v>
      </c>
      <c r="G4" s="2" t="s">
        <v>1031</v>
      </c>
      <c r="H4" s="2" t="s">
        <v>1032</v>
      </c>
      <c r="I4" s="2" t="s">
        <v>1033</v>
      </c>
      <c r="J4" s="2" t="s">
        <v>1034</v>
      </c>
      <c r="K4" s="19" t="str">
        <f t="shared" si="1"/>
        <v>Akheilos suwartanai</v>
      </c>
      <c r="L4" s="20">
        <f>VLOOKUP($K4,GlobSheetPaste!$H$3:$P$1269,2,FALSE)</f>
        <v>169836996</v>
      </c>
      <c r="M4" s="20">
        <f>VLOOKUP($K4,GlobSheetPaste!$H$3:$P$1269,3,FALSE)</f>
        <v>169837118</v>
      </c>
      <c r="N4" s="20" t="str">
        <f>VLOOKUP($K4,GlobSheetPaste!$H$3:$P$1269,4,FALSE)</f>
        <v>published</v>
      </c>
      <c r="O4" s="20" t="str">
        <f>VLOOKUP($K4,GlobSheetPaste!$H$3:$P$1269,5,FALSE)</f>
        <v>NE</v>
      </c>
      <c r="P4" s="20" t="str">
        <f>VLOOKUP($K4,GlobSheetPaste!$H$3:$P$1269,6,FALSE)</f>
        <v>NA</v>
      </c>
      <c r="Q4" s="20" t="str">
        <f>VLOOKUP($K4,GlobSheetPaste!$H$3:$P$1269,7,FALSE)</f>
        <v>DD</v>
      </c>
      <c r="R4" s="20" t="str">
        <f>VLOOKUP($K4,GlobSheetPaste!$H$3:$P$1269,8,FALSE)</f>
        <v>NA</v>
      </c>
      <c r="S4" s="1" t="s">
        <v>117</v>
      </c>
      <c r="T4" s="20" t="b">
        <f t="shared" si="3"/>
        <v>0</v>
      </c>
      <c r="U4" s="22">
        <f>VLOOKUP($K4,GlobSheetPaste!$H$3:$P$1269,9,FALSE)</f>
        <v>43891</v>
      </c>
      <c r="V4" s="19" t="s">
        <v>267</v>
      </c>
      <c r="W4" s="19" t="s">
        <v>267</v>
      </c>
      <c r="X4" s="2" t="b">
        <f t="shared" ref="X4:Y4" si="6">ISNUMBER(V4)</f>
        <v>0</v>
      </c>
      <c r="Y4" s="2" t="b">
        <f t="shared" si="6"/>
        <v>0</v>
      </c>
      <c r="Z4" s="1" t="s">
        <v>1035</v>
      </c>
      <c r="AA4" s="1" t="s">
        <v>278</v>
      </c>
      <c r="AB4" s="24" t="str">
        <f ca="1">IFERROR(__xludf.DUMMYFUNCTION("SPLIT(AA4,""_"")"),"Deepwater")</f>
        <v>Deepwater</v>
      </c>
      <c r="AC4" s="24" t="str">
        <f ca="1">IFERROR(__xludf.DUMMYFUNCTION("""COMPUTED_VALUE"""),"Coastal")</f>
        <v>Coastal</v>
      </c>
      <c r="AD4" s="24">
        <f>VLOOKUP(J4,rangearea210527!$B$2:$C$1159,2,TRUE)</f>
        <v>3874063.304</v>
      </c>
      <c r="AE4" s="26"/>
      <c r="AF4" s="26">
        <v>53.7</v>
      </c>
      <c r="AG4" s="26" t="s">
        <v>84</v>
      </c>
      <c r="AH4" s="26"/>
      <c r="AI4" s="26"/>
      <c r="AJ4" s="26">
        <v>1</v>
      </c>
      <c r="AK4" s="26">
        <v>0</v>
      </c>
      <c r="AL4" s="29">
        <v>0</v>
      </c>
      <c r="AM4" s="30"/>
      <c r="AN4" s="30"/>
      <c r="AO4" s="30"/>
      <c r="AP4" s="1">
        <v>1</v>
      </c>
      <c r="AQ4" s="1"/>
      <c r="AR4" s="1"/>
      <c r="AS4" s="1"/>
      <c r="AT4" s="1">
        <v>0</v>
      </c>
      <c r="AU4" s="1">
        <v>0</v>
      </c>
      <c r="AV4" s="1">
        <v>1</v>
      </c>
      <c r="AZ4" s="1">
        <v>1</v>
      </c>
      <c r="BD4" s="1">
        <v>1</v>
      </c>
      <c r="BE4" s="1"/>
      <c r="BF4" s="1"/>
    </row>
    <row r="5" spans="1:58" x14ac:dyDescent="0.3">
      <c r="A5" s="2">
        <v>664</v>
      </c>
      <c r="B5" s="2">
        <v>1</v>
      </c>
      <c r="C5" s="2" t="s">
        <v>1392</v>
      </c>
      <c r="D5" s="1">
        <v>12</v>
      </c>
      <c r="E5" s="2" t="str">
        <f t="shared" si="0"/>
        <v>12_Rajiformes</v>
      </c>
      <c r="F5" s="2" t="s">
        <v>1705</v>
      </c>
      <c r="G5" s="2" t="s">
        <v>1706</v>
      </c>
      <c r="H5" s="2" t="s">
        <v>1707</v>
      </c>
      <c r="I5" s="2" t="s">
        <v>1708</v>
      </c>
      <c r="J5" s="2" t="s">
        <v>1709</v>
      </c>
      <c r="K5" s="19" t="str">
        <f t="shared" si="1"/>
        <v>Amblyraja doellojuradoi</v>
      </c>
      <c r="L5" s="20">
        <f>VLOOKUP($K5,GlobSheetPaste!$H$3:$P$1269,2,FALSE)</f>
        <v>63122</v>
      </c>
      <c r="M5" s="20">
        <f>VLOOKUP($K5,GlobSheetPaste!$H$3:$P$1269,3,FALSE)</f>
        <v>124460700</v>
      </c>
      <c r="N5" s="20" t="str">
        <f>VLOOKUP($K5,GlobSheetPaste!$H$3:$P$1269,4,FALSE)</f>
        <v>published</v>
      </c>
      <c r="O5" s="20" t="str">
        <f>VLOOKUP($K5,GlobSheetPaste!$H$3:$P$1269,5,FALSE)</f>
        <v>LC</v>
      </c>
      <c r="P5" s="20">
        <f>VLOOKUP($K5,GlobSheetPaste!$H$3:$P$1269,6,FALSE)</f>
        <v>2007</v>
      </c>
      <c r="Q5" s="20" t="str">
        <f>VLOOKUP($K5,GlobSheetPaste!$H$3:$P$1269,7,FALSE)</f>
        <v>LC</v>
      </c>
      <c r="R5" s="20" t="str">
        <f>VLOOKUP($K5,GlobSheetPaste!$H$3:$P$1269,8,FALSE)</f>
        <v>NA</v>
      </c>
      <c r="S5" s="20" t="str">
        <f t="shared" ref="S5:S16" si="7">IF(O5=Q5,"NoChange","non-genuine change")</f>
        <v>NoChange</v>
      </c>
      <c r="T5" s="20" t="b">
        <f t="shared" si="3"/>
        <v>0</v>
      </c>
      <c r="U5" s="22">
        <f>VLOOKUP($K5,GlobSheetPaste!$H$3:$P$1269,9,FALSE)</f>
        <v>43891</v>
      </c>
      <c r="V5" s="19">
        <v>51</v>
      </c>
      <c r="W5" s="19">
        <v>1000</v>
      </c>
      <c r="X5" s="2" t="b">
        <f t="shared" ref="X5:Y5" si="8">ISNUMBER(V5)</f>
        <v>1</v>
      </c>
      <c r="Y5" s="2" t="b">
        <f t="shared" si="8"/>
        <v>1</v>
      </c>
      <c r="Z5" s="2" t="s">
        <v>89</v>
      </c>
      <c r="AA5" s="2" t="s">
        <v>178</v>
      </c>
      <c r="AB5" s="24" t="str">
        <f ca="1">IFERROR(__xludf.DUMMYFUNCTION("SPLIT(AA5,""_"")"),"Deepwater")</f>
        <v>Deepwater</v>
      </c>
      <c r="AC5" s="24"/>
      <c r="AD5" s="24">
        <f>VLOOKUP(J5,rangearea210527!$B$2:$C$1159,2,TRUE)</f>
        <v>892908.59210000001</v>
      </c>
      <c r="AE5" s="26"/>
      <c r="AF5" s="26">
        <v>69</v>
      </c>
      <c r="AG5" s="26" t="s">
        <v>84</v>
      </c>
      <c r="AH5" s="26"/>
      <c r="AI5" s="26"/>
      <c r="AJ5" s="26">
        <v>1</v>
      </c>
      <c r="AK5" s="26">
        <v>0</v>
      </c>
      <c r="AL5" s="29">
        <v>0</v>
      </c>
      <c r="AM5" s="30"/>
      <c r="AN5" s="30"/>
      <c r="AO5" s="30"/>
      <c r="AP5" s="1">
        <v>0</v>
      </c>
      <c r="AR5" s="1">
        <v>1</v>
      </c>
      <c r="AS5" s="1"/>
      <c r="AT5" s="1">
        <v>0</v>
      </c>
      <c r="AU5" s="1">
        <v>0</v>
      </c>
      <c r="AV5" s="1">
        <v>1</v>
      </c>
      <c r="AZ5" s="1">
        <v>1</v>
      </c>
    </row>
    <row r="6" spans="1:58" x14ac:dyDescent="0.3">
      <c r="A6" s="2">
        <v>665</v>
      </c>
      <c r="B6" s="2">
        <v>1</v>
      </c>
      <c r="C6" s="2" t="s">
        <v>1392</v>
      </c>
      <c r="D6" s="1">
        <v>12</v>
      </c>
      <c r="E6" s="2" t="str">
        <f t="shared" si="0"/>
        <v>12_Rajiformes</v>
      </c>
      <c r="F6" s="2" t="s">
        <v>1705</v>
      </c>
      <c r="G6" s="2" t="s">
        <v>1706</v>
      </c>
      <c r="H6" s="2" t="s">
        <v>1707</v>
      </c>
      <c r="I6" s="2" t="s">
        <v>1711</v>
      </c>
      <c r="J6" s="2" t="s">
        <v>1712</v>
      </c>
      <c r="K6" s="19" t="str">
        <f t="shared" si="1"/>
        <v>Amblyraja frerichsi</v>
      </c>
      <c r="L6" s="20">
        <f>VLOOKUP($K6,GlobSheetPaste!$H$3:$P$1269,2,FALSE)</f>
        <v>44652</v>
      </c>
      <c r="M6" s="20">
        <f>VLOOKUP($K6,GlobSheetPaste!$H$3:$P$1269,3,FALSE)</f>
        <v>124437250</v>
      </c>
      <c r="N6" s="20" t="str">
        <f>VLOOKUP($K6,GlobSheetPaste!$H$3:$P$1269,4,FALSE)</f>
        <v>submitted</v>
      </c>
      <c r="O6" s="20" t="str">
        <f>VLOOKUP($K6,GlobSheetPaste!$H$3:$P$1269,5,FALSE)</f>
        <v>DD</v>
      </c>
      <c r="P6" s="20">
        <f>VLOOKUP($K6,GlobSheetPaste!$H$3:$P$1269,6,FALSE)</f>
        <v>2004</v>
      </c>
      <c r="Q6" s="20" t="str">
        <f>VLOOKUP($K6,GlobSheetPaste!$H$3:$P$1269,7,FALSE)</f>
        <v>VU</v>
      </c>
      <c r="R6" s="20" t="str">
        <f>VLOOKUP($K6,GlobSheetPaste!$H$3:$P$1269,8,FALSE)</f>
        <v>A2cd</v>
      </c>
      <c r="S6" s="20" t="str">
        <f t="shared" si="7"/>
        <v>non-genuine change</v>
      </c>
      <c r="T6" s="20" t="b">
        <f t="shared" si="3"/>
        <v>0</v>
      </c>
      <c r="U6" s="22">
        <f>VLOOKUP($K6,GlobSheetPaste!$H$3:$P$1269,9,FALSE)</f>
        <v>44228</v>
      </c>
      <c r="V6" s="19">
        <v>168</v>
      </c>
      <c r="W6" s="19">
        <v>2610</v>
      </c>
      <c r="X6" s="2" t="b">
        <f t="shared" ref="X6:Y6" si="9">ISNUMBER(V6)</f>
        <v>1</v>
      </c>
      <c r="Y6" s="2" t="b">
        <f t="shared" si="9"/>
        <v>1</v>
      </c>
      <c r="Z6" s="2" t="s">
        <v>89</v>
      </c>
      <c r="AA6" s="2" t="s">
        <v>178</v>
      </c>
      <c r="AB6" s="24" t="str">
        <f ca="1">IFERROR(__xludf.DUMMYFUNCTION("SPLIT(AA6,""_"")"),"Deepwater")</f>
        <v>Deepwater</v>
      </c>
      <c r="AC6" s="24"/>
      <c r="AD6" s="24">
        <f>VLOOKUP(J6,rangearea210527!$B$2:$C$1159,2,TRUE)</f>
        <v>157367.06280000001</v>
      </c>
      <c r="AE6" s="26"/>
      <c r="AF6" s="26">
        <v>176.2</v>
      </c>
      <c r="AG6" s="26" t="s">
        <v>84</v>
      </c>
      <c r="AH6" s="26"/>
      <c r="AI6" s="26">
        <v>20</v>
      </c>
      <c r="AJ6" s="26">
        <v>1</v>
      </c>
      <c r="AK6" s="26">
        <v>0</v>
      </c>
      <c r="AL6" s="29">
        <v>0</v>
      </c>
      <c r="AM6" s="30"/>
      <c r="AN6" s="30"/>
      <c r="AO6" s="30"/>
      <c r="AP6" s="1">
        <v>0</v>
      </c>
      <c r="AR6" s="1">
        <v>1</v>
      </c>
      <c r="AS6" s="1"/>
      <c r="AT6" s="1">
        <v>0</v>
      </c>
      <c r="AU6" s="1">
        <v>0</v>
      </c>
      <c r="AV6" s="1">
        <v>1</v>
      </c>
      <c r="AW6" s="1">
        <v>1</v>
      </c>
      <c r="AZ6" s="1">
        <v>1</v>
      </c>
      <c r="BA6" s="1">
        <v>1</v>
      </c>
    </row>
    <row r="7" spans="1:58" x14ac:dyDescent="0.3">
      <c r="A7" s="2">
        <v>666</v>
      </c>
      <c r="B7" s="2">
        <v>1</v>
      </c>
      <c r="C7" s="2" t="s">
        <v>1392</v>
      </c>
      <c r="D7" s="1">
        <v>12</v>
      </c>
      <c r="E7" s="2" t="str">
        <f t="shared" si="0"/>
        <v>12_Rajiformes</v>
      </c>
      <c r="F7" s="2" t="s">
        <v>1705</v>
      </c>
      <c r="G7" s="2" t="s">
        <v>1706</v>
      </c>
      <c r="H7" s="2" t="s">
        <v>1707</v>
      </c>
      <c r="I7" s="2" t="s">
        <v>1714</v>
      </c>
      <c r="J7" s="2" t="s">
        <v>1715</v>
      </c>
      <c r="K7" s="19" t="str">
        <f t="shared" si="1"/>
        <v>Amblyraja georgiana</v>
      </c>
      <c r="L7" s="20">
        <f>VLOOKUP($K7,GlobSheetPaste!$H$3:$P$1269,2,FALSE)</f>
        <v>161490</v>
      </c>
      <c r="M7" s="20">
        <f>VLOOKUP($K7,GlobSheetPaste!$H$3:$P$1269,3,FALSE)</f>
        <v>124494780</v>
      </c>
      <c r="N7" s="20" t="str">
        <f>VLOOKUP($K7,GlobSheetPaste!$H$3:$P$1269,4,FALSE)</f>
        <v>published</v>
      </c>
      <c r="O7" s="20" t="str">
        <f>VLOOKUP($K7,GlobSheetPaste!$H$3:$P$1269,5,FALSE)</f>
        <v>DD</v>
      </c>
      <c r="P7" s="20">
        <f>VLOOKUP($K7,GlobSheetPaste!$H$3:$P$1269,6,FALSE)</f>
        <v>2004</v>
      </c>
      <c r="Q7" s="20" t="str">
        <f>VLOOKUP($K7,GlobSheetPaste!$H$3:$P$1269,7,FALSE)</f>
        <v>DD</v>
      </c>
      <c r="R7" s="20" t="str">
        <f>VLOOKUP($K7,GlobSheetPaste!$H$3:$P$1269,8,FALSE)</f>
        <v>NA</v>
      </c>
      <c r="S7" s="20" t="str">
        <f t="shared" si="7"/>
        <v>NoChange</v>
      </c>
      <c r="T7" s="20" t="b">
        <f t="shared" si="3"/>
        <v>0</v>
      </c>
      <c r="U7" s="22">
        <f>VLOOKUP($K7,GlobSheetPaste!$H$3:$P$1269,9,FALSE)</f>
        <v>43891</v>
      </c>
      <c r="V7" s="19">
        <v>20</v>
      </c>
      <c r="W7" s="19">
        <v>1254</v>
      </c>
      <c r="X7" s="2" t="b">
        <f t="shared" ref="X7:Y7" si="10">ISNUMBER(V7)</f>
        <v>1</v>
      </c>
      <c r="Y7" s="2" t="b">
        <f t="shared" si="10"/>
        <v>1</v>
      </c>
      <c r="Z7" s="2" t="s">
        <v>89</v>
      </c>
      <c r="AA7" s="2" t="s">
        <v>178</v>
      </c>
      <c r="AB7" s="24" t="str">
        <f ca="1">IFERROR(__xludf.DUMMYFUNCTION("SPLIT(AA7,""_"")"),"Deepwater")</f>
        <v>Deepwater</v>
      </c>
      <c r="AC7" s="24"/>
      <c r="AD7" s="24">
        <f>VLOOKUP(J7,rangearea210527!$B$2:$C$1159,2,TRUE)</f>
        <v>1654491.7860000001</v>
      </c>
      <c r="AE7" s="26"/>
      <c r="AF7" s="26">
        <v>115</v>
      </c>
      <c r="AG7" s="26" t="s">
        <v>84</v>
      </c>
      <c r="AH7" s="26"/>
      <c r="AI7" s="26">
        <v>29</v>
      </c>
      <c r="AJ7" s="26">
        <v>1</v>
      </c>
      <c r="AK7" s="26">
        <v>0</v>
      </c>
      <c r="AL7" s="29">
        <v>0</v>
      </c>
      <c r="AM7" s="30"/>
      <c r="AN7" s="30"/>
      <c r="AO7" s="30"/>
      <c r="AP7" s="1">
        <v>0</v>
      </c>
      <c r="AR7" s="1">
        <v>1</v>
      </c>
      <c r="AS7" s="1"/>
      <c r="AT7" s="1">
        <v>0</v>
      </c>
      <c r="AU7" s="1">
        <v>0</v>
      </c>
      <c r="AV7" s="1">
        <v>1</v>
      </c>
      <c r="AZ7" s="1">
        <v>1</v>
      </c>
    </row>
    <row r="8" spans="1:58" x14ac:dyDescent="0.3">
      <c r="A8" s="2">
        <v>667</v>
      </c>
      <c r="B8" s="2">
        <v>1</v>
      </c>
      <c r="C8" s="2" t="s">
        <v>1392</v>
      </c>
      <c r="D8" s="1">
        <v>12</v>
      </c>
      <c r="E8" s="2" t="str">
        <f t="shared" si="0"/>
        <v>12_Rajiformes</v>
      </c>
      <c r="F8" s="2" t="s">
        <v>1705</v>
      </c>
      <c r="G8" s="2" t="s">
        <v>1706</v>
      </c>
      <c r="H8" s="2" t="s">
        <v>1707</v>
      </c>
      <c r="I8" s="2" t="s">
        <v>1716</v>
      </c>
      <c r="J8" s="2" t="s">
        <v>1717</v>
      </c>
      <c r="K8" s="19" t="str">
        <f t="shared" si="1"/>
        <v>Amblyraja hyperborea</v>
      </c>
      <c r="L8" s="20">
        <f>VLOOKUP($K8,GlobSheetPaste!$H$3:$P$1269,2,FALSE)</f>
        <v>63119</v>
      </c>
      <c r="M8" s="20">
        <f>VLOOKUP($K8,GlobSheetPaste!$H$3:$P$1269,3,FALSE)</f>
        <v>68608464</v>
      </c>
      <c r="N8" s="20" t="str">
        <f>VLOOKUP($K8,GlobSheetPaste!$H$3:$P$1269,4,FALSE)</f>
        <v>published</v>
      </c>
      <c r="O8" s="20" t="str">
        <f>VLOOKUP($K8,GlobSheetPaste!$H$3:$P$1269,5,FALSE)</f>
        <v>LC</v>
      </c>
      <c r="P8" s="20">
        <f>VLOOKUP($K8,GlobSheetPaste!$H$3:$P$1269,6,FALSE)</f>
        <v>2007</v>
      </c>
      <c r="Q8" s="20" t="str">
        <f>VLOOKUP($K8,GlobSheetPaste!$H$3:$P$1269,7,FALSE)</f>
        <v>LC</v>
      </c>
      <c r="R8" s="20" t="str">
        <f>VLOOKUP($K8,GlobSheetPaste!$H$3:$P$1269,8,FALSE)</f>
        <v>NA</v>
      </c>
      <c r="S8" s="20" t="str">
        <f t="shared" si="7"/>
        <v>NoChange</v>
      </c>
      <c r="T8" s="20" t="b">
        <f t="shared" si="3"/>
        <v>0</v>
      </c>
      <c r="U8" s="20">
        <f>VLOOKUP($K8,GlobSheetPaste!$H$3:$P$1269,9,FALSE)</f>
        <v>2015</v>
      </c>
      <c r="V8" s="19">
        <v>167</v>
      </c>
      <c r="W8" s="19">
        <v>3167</v>
      </c>
      <c r="X8" s="2" t="b">
        <f t="shared" ref="X8:Y8" si="11">ISNUMBER(V8)</f>
        <v>1</v>
      </c>
      <c r="Y8" s="2" t="b">
        <f t="shared" si="11"/>
        <v>1</v>
      </c>
      <c r="Z8" s="2" t="s">
        <v>89</v>
      </c>
      <c r="AA8" s="2" t="s">
        <v>178</v>
      </c>
      <c r="AB8" s="24" t="str">
        <f ca="1">IFERROR(__xludf.DUMMYFUNCTION("SPLIT(AA8,""_"")"),"Deepwater")</f>
        <v>Deepwater</v>
      </c>
      <c r="AC8" s="24"/>
      <c r="AD8" s="24">
        <f>VLOOKUP(J8,rangearea210527!$B$2:$C$1159,2,TRUE)</f>
        <v>6165972.034</v>
      </c>
      <c r="AE8" s="26"/>
      <c r="AF8" s="26">
        <v>107</v>
      </c>
      <c r="AG8" s="26" t="s">
        <v>84</v>
      </c>
      <c r="AH8" s="26"/>
      <c r="AI8" s="26"/>
      <c r="AJ8" s="26">
        <v>1</v>
      </c>
      <c r="AK8" s="26">
        <v>0</v>
      </c>
      <c r="AL8" s="29">
        <v>0</v>
      </c>
      <c r="AM8" s="30"/>
      <c r="AN8" s="26">
        <v>1</v>
      </c>
      <c r="AO8" s="30"/>
      <c r="AP8" s="1">
        <v>0</v>
      </c>
      <c r="AR8" s="1"/>
      <c r="AS8" s="1"/>
      <c r="AT8" s="1">
        <v>0</v>
      </c>
      <c r="AU8" s="1">
        <v>0</v>
      </c>
      <c r="AV8" s="1">
        <v>1</v>
      </c>
      <c r="AZ8" s="1">
        <v>1</v>
      </c>
    </row>
    <row r="9" spans="1:58" x14ac:dyDescent="0.3">
      <c r="A9" s="2">
        <v>668</v>
      </c>
      <c r="B9" s="2">
        <v>1</v>
      </c>
      <c r="C9" s="2" t="s">
        <v>1392</v>
      </c>
      <c r="D9" s="1">
        <v>12</v>
      </c>
      <c r="E9" s="2" t="str">
        <f t="shared" si="0"/>
        <v>12_Rajiformes</v>
      </c>
      <c r="F9" s="2" t="s">
        <v>1705</v>
      </c>
      <c r="G9" s="2" t="s">
        <v>1706</v>
      </c>
      <c r="H9" s="2" t="s">
        <v>1707</v>
      </c>
      <c r="I9" s="2" t="s">
        <v>1718</v>
      </c>
      <c r="J9" s="2" t="s">
        <v>1719</v>
      </c>
      <c r="K9" s="19" t="str">
        <f t="shared" si="1"/>
        <v>Amblyraja jenseni</v>
      </c>
      <c r="L9" s="20">
        <f>VLOOKUP($K9,GlobSheetPaste!$H$3:$P$1269,2,FALSE)</f>
        <v>161491</v>
      </c>
      <c r="M9" s="20">
        <f>VLOOKUP($K9,GlobSheetPaste!$H$3:$P$1269,3,FALSE)</f>
        <v>124494959</v>
      </c>
      <c r="N9" s="20" t="str">
        <f>VLOOKUP($K9,GlobSheetPaste!$H$3:$P$1269,4,FALSE)</f>
        <v>published</v>
      </c>
      <c r="O9" s="20" t="str">
        <f>VLOOKUP($K9,GlobSheetPaste!$H$3:$P$1269,5,FALSE)</f>
        <v>LC</v>
      </c>
      <c r="P9" s="20">
        <f>VLOOKUP($K9,GlobSheetPaste!$H$3:$P$1269,6,FALSE)</f>
        <v>2008</v>
      </c>
      <c r="Q9" s="20" t="str">
        <f>VLOOKUP($K9,GlobSheetPaste!$H$3:$P$1269,7,FALSE)</f>
        <v>LC</v>
      </c>
      <c r="R9" s="20" t="str">
        <f>VLOOKUP($K9,GlobSheetPaste!$H$3:$P$1269,8,FALSE)</f>
        <v>NA</v>
      </c>
      <c r="S9" s="20" t="str">
        <f t="shared" si="7"/>
        <v>NoChange</v>
      </c>
      <c r="T9" s="20" t="b">
        <f t="shared" si="3"/>
        <v>0</v>
      </c>
      <c r="U9" s="22">
        <f>VLOOKUP($K9,GlobSheetPaste!$H$3:$P$1269,9,FALSE)</f>
        <v>43891</v>
      </c>
      <c r="V9" s="19">
        <v>165</v>
      </c>
      <c r="W9" s="19">
        <v>2550</v>
      </c>
      <c r="X9" s="2" t="b">
        <f t="shared" ref="X9:Y9" si="12">ISNUMBER(V9)</f>
        <v>1</v>
      </c>
      <c r="Y9" s="2" t="b">
        <f t="shared" si="12"/>
        <v>1</v>
      </c>
      <c r="Z9" s="2" t="s">
        <v>1400</v>
      </c>
      <c r="AA9" s="2" t="s">
        <v>178</v>
      </c>
      <c r="AB9" s="24" t="str">
        <f ca="1">IFERROR(__xludf.DUMMYFUNCTION("SPLIT(AA9,""_"")"),"Deepwater")</f>
        <v>Deepwater</v>
      </c>
      <c r="AC9" s="24"/>
      <c r="AD9" s="24">
        <f>VLOOKUP(J9,rangearea210527!$B$2:$C$1159,2,TRUE)</f>
        <v>3195081.8330000001</v>
      </c>
      <c r="AE9" s="26"/>
      <c r="AF9" s="26">
        <v>122</v>
      </c>
      <c r="AG9" s="26" t="s">
        <v>84</v>
      </c>
      <c r="AH9" s="26"/>
      <c r="AI9" s="26">
        <v>16</v>
      </c>
      <c r="AJ9" s="26">
        <v>1</v>
      </c>
      <c r="AK9" s="26">
        <v>0</v>
      </c>
      <c r="AL9" s="29">
        <v>0</v>
      </c>
      <c r="AM9" s="30"/>
      <c r="AN9" s="30"/>
      <c r="AO9" s="30"/>
      <c r="AP9" s="1">
        <v>0</v>
      </c>
      <c r="AQ9" s="1"/>
      <c r="AR9" s="1"/>
      <c r="AS9" s="1"/>
      <c r="AT9" s="1">
        <v>0</v>
      </c>
      <c r="AU9" s="1">
        <v>0</v>
      </c>
      <c r="AV9" s="1">
        <v>1</v>
      </c>
      <c r="AZ9" s="1">
        <v>1</v>
      </c>
    </row>
    <row r="10" spans="1:58" x14ac:dyDescent="0.3">
      <c r="A10" s="2">
        <v>670</v>
      </c>
      <c r="B10" s="2">
        <v>1</v>
      </c>
      <c r="C10" s="2" t="s">
        <v>1392</v>
      </c>
      <c r="D10" s="1">
        <v>12</v>
      </c>
      <c r="E10" s="2" t="str">
        <f t="shared" si="0"/>
        <v>12_Rajiformes</v>
      </c>
      <c r="F10" s="2" t="s">
        <v>1705</v>
      </c>
      <c r="G10" s="2" t="s">
        <v>1706</v>
      </c>
      <c r="H10" s="2" t="s">
        <v>1707</v>
      </c>
      <c r="I10" s="2" t="s">
        <v>1722</v>
      </c>
      <c r="J10" s="2" t="s">
        <v>1723</v>
      </c>
      <c r="K10" s="19" t="str">
        <f t="shared" si="1"/>
        <v>Amblyraja reversa</v>
      </c>
      <c r="L10" s="20">
        <f>VLOOKUP($K10,GlobSheetPaste!$H$3:$P$1269,2,FALSE)</f>
        <v>161340</v>
      </c>
      <c r="M10" s="20">
        <f>VLOOKUP($K10,GlobSheetPaste!$H$3:$P$1269,3,FALSE)</f>
        <v>109901335</v>
      </c>
      <c r="N10" s="20" t="str">
        <f>VLOOKUP($K10,GlobSheetPaste!$H$3:$P$1269,4,FALSE)</f>
        <v>published</v>
      </c>
      <c r="O10" s="20" t="str">
        <f>VLOOKUP($K10,GlobSheetPaste!$H$3:$P$1269,5,FALSE)</f>
        <v>DD</v>
      </c>
      <c r="P10" s="20">
        <f>VLOOKUP($K10,GlobSheetPaste!$H$3:$P$1269,6,FALSE)</f>
        <v>2008</v>
      </c>
      <c r="Q10" s="20" t="str">
        <f>VLOOKUP($K10,GlobSheetPaste!$H$3:$P$1269,7,FALSE)</f>
        <v>DD</v>
      </c>
      <c r="R10" s="20" t="str">
        <f>VLOOKUP($K10,GlobSheetPaste!$H$3:$P$1269,8,FALSE)</f>
        <v>NA</v>
      </c>
      <c r="S10" s="20" t="str">
        <f t="shared" si="7"/>
        <v>NoChange</v>
      </c>
      <c r="T10" s="20" t="b">
        <f t="shared" si="3"/>
        <v>0</v>
      </c>
      <c r="U10" s="20">
        <f>VLOOKUP($K10,GlobSheetPaste!$H$3:$P$1269,9,FALSE)</f>
        <v>2017</v>
      </c>
      <c r="V10" s="19">
        <v>600</v>
      </c>
      <c r="W10" s="19">
        <v>1500</v>
      </c>
      <c r="X10" s="2" t="b">
        <f t="shared" ref="X10:Y10" si="13">ISNUMBER(V10)</f>
        <v>1</v>
      </c>
      <c r="Y10" s="2" t="b">
        <f t="shared" si="13"/>
        <v>1</v>
      </c>
      <c r="Z10" s="2" t="s">
        <v>89</v>
      </c>
      <c r="AA10" s="2" t="s">
        <v>178</v>
      </c>
      <c r="AB10" s="24" t="str">
        <f ca="1">IFERROR(__xludf.DUMMYFUNCTION("SPLIT(AA10,""_"")"),"Deepwater")</f>
        <v>Deepwater</v>
      </c>
      <c r="AC10" s="24"/>
      <c r="AD10" s="24">
        <f>VLOOKUP(J10,rangearea210527!$B$2:$C$1159,2,TRUE)</f>
        <v>2161.4513510000002</v>
      </c>
      <c r="AE10" s="26" t="s">
        <v>118</v>
      </c>
      <c r="AF10" s="26">
        <v>60</v>
      </c>
      <c r="AG10" s="26" t="s">
        <v>84</v>
      </c>
      <c r="AH10" s="26"/>
      <c r="AI10" s="26"/>
      <c r="AJ10" s="26">
        <v>1</v>
      </c>
      <c r="AK10" s="26">
        <v>0</v>
      </c>
      <c r="AL10" s="29">
        <v>0</v>
      </c>
      <c r="AM10" s="30"/>
      <c r="AN10" s="30"/>
      <c r="AO10" s="30"/>
      <c r="AP10" s="1">
        <v>0</v>
      </c>
      <c r="AQ10" s="1"/>
      <c r="AR10" s="1"/>
      <c r="AS10" s="1"/>
      <c r="AT10" s="1">
        <v>0</v>
      </c>
      <c r="AU10" s="1">
        <v>0</v>
      </c>
      <c r="AV10" s="1">
        <v>1</v>
      </c>
      <c r="AZ10" s="1">
        <v>1</v>
      </c>
      <c r="BD10" s="1">
        <v>1</v>
      </c>
      <c r="BE10" s="1">
        <v>1</v>
      </c>
      <c r="BF10" s="1"/>
    </row>
    <row r="11" spans="1:58" x14ac:dyDescent="0.3">
      <c r="A11" s="2">
        <v>671</v>
      </c>
      <c r="B11" s="2">
        <v>1</v>
      </c>
      <c r="C11" s="2" t="s">
        <v>1392</v>
      </c>
      <c r="D11" s="1">
        <v>12</v>
      </c>
      <c r="E11" s="2" t="str">
        <f t="shared" si="0"/>
        <v>12_Rajiformes</v>
      </c>
      <c r="F11" s="2" t="s">
        <v>1705</v>
      </c>
      <c r="G11" s="2" t="s">
        <v>1706</v>
      </c>
      <c r="H11" s="2" t="s">
        <v>1707</v>
      </c>
      <c r="I11" s="2" t="s">
        <v>1724</v>
      </c>
      <c r="J11" s="2" t="s">
        <v>1725</v>
      </c>
      <c r="K11" s="19" t="str">
        <f t="shared" si="1"/>
        <v>Amblyraja taaf</v>
      </c>
      <c r="L11" s="20">
        <f>VLOOKUP($K11,GlobSheetPaste!$H$3:$P$1269,2,FALSE)</f>
        <v>161392</v>
      </c>
      <c r="M11" s="20">
        <f>VLOOKUP($K11,GlobSheetPaste!$H$3:$P$1269,3,FALSE)</f>
        <v>124476426</v>
      </c>
      <c r="N11" s="20" t="str">
        <f>VLOOKUP($K11,GlobSheetPaste!$H$3:$P$1269,4,FALSE)</f>
        <v>published</v>
      </c>
      <c r="O11" s="20" t="str">
        <f>VLOOKUP($K11,GlobSheetPaste!$H$3:$P$1269,5,FALSE)</f>
        <v>DD</v>
      </c>
      <c r="P11" s="20">
        <f>VLOOKUP($K11,GlobSheetPaste!$H$3:$P$1269,6,FALSE)</f>
        <v>2008</v>
      </c>
      <c r="Q11" s="20" t="str">
        <f>VLOOKUP($K11,GlobSheetPaste!$H$3:$P$1269,7,FALSE)</f>
        <v>DD</v>
      </c>
      <c r="R11" s="20" t="str">
        <f>VLOOKUP($K11,GlobSheetPaste!$H$3:$P$1269,8,FALSE)</f>
        <v>NA</v>
      </c>
      <c r="S11" s="20" t="str">
        <f t="shared" si="7"/>
        <v>NoChange</v>
      </c>
      <c r="T11" s="20" t="b">
        <f t="shared" si="3"/>
        <v>0</v>
      </c>
      <c r="U11" s="22">
        <f>VLOOKUP($K11,GlobSheetPaste!$H$3:$P$1269,9,FALSE)</f>
        <v>43862</v>
      </c>
      <c r="V11" s="19">
        <v>150</v>
      </c>
      <c r="W11" s="19">
        <v>600</v>
      </c>
      <c r="X11" s="2" t="b">
        <f t="shared" ref="X11:Y11" si="14">ISNUMBER(V11)</f>
        <v>1</v>
      </c>
      <c r="Y11" s="2" t="b">
        <f t="shared" si="14"/>
        <v>1</v>
      </c>
      <c r="Z11" s="2" t="s">
        <v>89</v>
      </c>
      <c r="AA11" s="2" t="s">
        <v>178</v>
      </c>
      <c r="AB11" s="24" t="str">
        <f ca="1">IFERROR(__xludf.DUMMYFUNCTION("SPLIT(AA11,""_"")"),"Deepwater")</f>
        <v>Deepwater</v>
      </c>
      <c r="AC11" s="24"/>
      <c r="AD11" s="24">
        <f>VLOOKUP(J11,rangearea210527!$B$2:$C$1159,2,TRUE)</f>
        <v>488.08251330000002</v>
      </c>
      <c r="AE11" s="26" t="s">
        <v>118</v>
      </c>
      <c r="AF11" s="26">
        <v>113</v>
      </c>
      <c r="AG11" s="26" t="s">
        <v>84</v>
      </c>
      <c r="AH11" s="26"/>
      <c r="AI11" s="26">
        <v>29</v>
      </c>
      <c r="AJ11" s="26">
        <v>1</v>
      </c>
      <c r="AK11" s="26">
        <v>0</v>
      </c>
      <c r="AL11" s="29">
        <v>0</v>
      </c>
      <c r="AM11" s="30"/>
      <c r="AN11" s="30"/>
      <c r="AO11" s="30"/>
      <c r="AP11" s="1">
        <v>0</v>
      </c>
      <c r="AQ11" s="1"/>
      <c r="AR11" s="1"/>
      <c r="AS11" s="1"/>
      <c r="AT11" s="1">
        <v>0</v>
      </c>
      <c r="AU11" s="1">
        <v>0</v>
      </c>
      <c r="AV11" s="1">
        <v>1</v>
      </c>
      <c r="AZ11" s="1">
        <v>1</v>
      </c>
      <c r="BD11" s="1">
        <v>1</v>
      </c>
      <c r="BE11" s="1">
        <v>1</v>
      </c>
      <c r="BF11" s="1"/>
    </row>
    <row r="12" spans="1:58" x14ac:dyDescent="0.3">
      <c r="A12" s="2">
        <v>944</v>
      </c>
      <c r="B12" s="2">
        <v>1</v>
      </c>
      <c r="C12" s="2" t="s">
        <v>1392</v>
      </c>
      <c r="D12" s="1">
        <v>12</v>
      </c>
      <c r="E12" s="2" t="str">
        <f t="shared" si="0"/>
        <v>12_Rajiformes</v>
      </c>
      <c r="F12" s="2" t="s">
        <v>1705</v>
      </c>
      <c r="G12" s="2" t="s">
        <v>2305</v>
      </c>
      <c r="H12" s="2" t="s">
        <v>2306</v>
      </c>
      <c r="I12" s="2" t="s">
        <v>1535</v>
      </c>
      <c r="J12" s="2" t="s">
        <v>2307</v>
      </c>
      <c r="K12" s="19" t="str">
        <f t="shared" si="1"/>
        <v>Anacanthobatis marmorata</v>
      </c>
      <c r="L12" s="20">
        <f>VLOOKUP($K12,GlobSheetPaste!$H$3:$P$1269,2,FALSE)</f>
        <v>44600</v>
      </c>
      <c r="M12" s="20">
        <f>VLOOKUP($K12,GlobSheetPaste!$H$3:$P$1269,3,FALSE)</f>
        <v>124434445</v>
      </c>
      <c r="N12" s="20" t="str">
        <f>VLOOKUP($K12,GlobSheetPaste!$H$3:$P$1269,4,FALSE)</f>
        <v>published</v>
      </c>
      <c r="O12" s="20" t="str">
        <f>VLOOKUP($K12,GlobSheetPaste!$H$3:$P$1269,5,FALSE)</f>
        <v>DD</v>
      </c>
      <c r="P12" s="20">
        <f>VLOOKUP($K12,GlobSheetPaste!$H$3:$P$1269,6,FALSE)</f>
        <v>2004</v>
      </c>
      <c r="Q12" s="20" t="str">
        <f>VLOOKUP($K12,GlobSheetPaste!$H$3:$P$1269,7,FALSE)</f>
        <v>NT</v>
      </c>
      <c r="R12" s="20" t="str">
        <f>VLOOKUP($K12,GlobSheetPaste!$H$3:$P$1269,8,FALSE)</f>
        <v>A2d</v>
      </c>
      <c r="S12" s="20" t="str">
        <f t="shared" si="7"/>
        <v>non-genuine change</v>
      </c>
      <c r="T12" s="20" t="b">
        <f t="shared" si="3"/>
        <v>0</v>
      </c>
      <c r="U12" s="22">
        <f>VLOOKUP($K12,GlobSheetPaste!$H$3:$P$1269,9,FALSE)</f>
        <v>43862</v>
      </c>
      <c r="V12" s="19">
        <v>200</v>
      </c>
      <c r="W12" s="19">
        <v>433</v>
      </c>
      <c r="X12" s="2" t="b">
        <f t="shared" ref="X12:Y12" si="15">ISNUMBER(V12)</f>
        <v>1</v>
      </c>
      <c r="Y12" s="2" t="b">
        <f t="shared" si="15"/>
        <v>1</v>
      </c>
      <c r="Z12" s="2" t="s">
        <v>89</v>
      </c>
      <c r="AA12" s="2" t="s">
        <v>178</v>
      </c>
      <c r="AB12" s="24" t="str">
        <f ca="1">IFERROR(__xludf.DUMMYFUNCTION("SPLIT(AA12,""_"")"),"Deepwater")</f>
        <v>Deepwater</v>
      </c>
      <c r="AC12" s="24"/>
      <c r="AD12" s="24">
        <f>VLOOKUP(J12,rangearea210527!$B$2:$C$1159,2,TRUE)</f>
        <v>4944.5530509999999</v>
      </c>
      <c r="AE12" s="26" t="s">
        <v>118</v>
      </c>
      <c r="AF12" s="26">
        <v>29</v>
      </c>
      <c r="AG12" s="26" t="s">
        <v>84</v>
      </c>
      <c r="AH12" s="26"/>
      <c r="AI12" s="26">
        <v>12</v>
      </c>
      <c r="AJ12" s="26">
        <v>1</v>
      </c>
      <c r="AK12" s="26">
        <v>0</v>
      </c>
      <c r="AL12" s="29">
        <v>0</v>
      </c>
      <c r="AM12" s="30"/>
      <c r="AN12" s="30"/>
      <c r="AO12" s="30"/>
      <c r="AP12" s="1">
        <v>0</v>
      </c>
      <c r="AR12" s="1"/>
      <c r="AS12" s="1"/>
      <c r="AT12" s="1">
        <v>0</v>
      </c>
      <c r="AU12" s="1">
        <v>0</v>
      </c>
      <c r="AV12" s="1">
        <v>1</v>
      </c>
      <c r="AZ12" s="1">
        <v>1</v>
      </c>
      <c r="BE12" s="1">
        <v>1</v>
      </c>
    </row>
    <row r="13" spans="1:58" x14ac:dyDescent="0.3">
      <c r="A13" s="2">
        <v>245</v>
      </c>
      <c r="B13" s="2">
        <v>1</v>
      </c>
      <c r="C13" s="2" t="s">
        <v>75</v>
      </c>
      <c r="D13" s="1">
        <v>9</v>
      </c>
      <c r="E13" s="2" t="str">
        <f t="shared" si="0"/>
        <v>9_Carcharhiniformes</v>
      </c>
      <c r="F13" s="2" t="s">
        <v>76</v>
      </c>
      <c r="G13" s="2" t="s">
        <v>800</v>
      </c>
      <c r="H13" s="2" t="s">
        <v>801</v>
      </c>
      <c r="I13" s="2" t="s">
        <v>802</v>
      </c>
      <c r="J13" s="2" t="s">
        <v>803</v>
      </c>
      <c r="K13" s="19" t="str">
        <f t="shared" si="1"/>
        <v>Apristurus albisoma</v>
      </c>
      <c r="L13" s="20">
        <f>VLOOKUP($K13,GlobSheetPaste!$H$3:$P$1269,2,FALSE)</f>
        <v>41718</v>
      </c>
      <c r="M13" s="20">
        <f>VLOOKUP($K13,GlobSheetPaste!$H$3:$P$1269,3,FALSE)</f>
        <v>68608640</v>
      </c>
      <c r="N13" s="20" t="str">
        <f>VLOOKUP($K13,GlobSheetPaste!$H$3:$P$1269,4,FALSE)</f>
        <v>published</v>
      </c>
      <c r="O13" s="20" t="str">
        <f>VLOOKUP($K13,GlobSheetPaste!$H$3:$P$1269,5,FALSE)</f>
        <v>NT</v>
      </c>
      <c r="P13" s="20">
        <f>VLOOKUP($K13,GlobSheetPaste!$H$3:$P$1269,6,FALSE)</f>
        <v>2003</v>
      </c>
      <c r="Q13" s="20" t="str">
        <f>VLOOKUP($K13,GlobSheetPaste!$H$3:$P$1269,7,FALSE)</f>
        <v>LC</v>
      </c>
      <c r="R13" s="20" t="str">
        <f>VLOOKUP($K13,GlobSheetPaste!$H$3:$P$1269,8,FALSE)</f>
        <v>NA</v>
      </c>
      <c r="S13" s="20" t="str">
        <f t="shared" si="7"/>
        <v>non-genuine change</v>
      </c>
      <c r="T13" s="20" t="b">
        <f t="shared" si="3"/>
        <v>0</v>
      </c>
      <c r="U13" s="20">
        <f>VLOOKUP($K13,GlobSheetPaste!$H$3:$P$1269,9,FALSE)</f>
        <v>2015</v>
      </c>
      <c r="V13" s="19">
        <v>935</v>
      </c>
      <c r="W13" s="19">
        <v>1564</v>
      </c>
      <c r="X13" s="2" t="b">
        <f t="shared" ref="X13:Y13" si="16">ISNUMBER(V13)</f>
        <v>1</v>
      </c>
      <c r="Y13" s="2" t="b">
        <f t="shared" si="16"/>
        <v>1</v>
      </c>
      <c r="Z13" s="2" t="s">
        <v>89</v>
      </c>
      <c r="AA13" s="2" t="s">
        <v>178</v>
      </c>
      <c r="AB13" s="24" t="str">
        <f ca="1">IFERROR(__xludf.DUMMYFUNCTION("SPLIT(AA13,""_"")"),"Deepwater")</f>
        <v>Deepwater</v>
      </c>
      <c r="AC13" s="24"/>
      <c r="AD13" s="24">
        <f>VLOOKUP(J13,rangearea210527!$B$2:$C$1159,2,TRUE)</f>
        <v>67879.954830000002</v>
      </c>
      <c r="AE13" s="26" t="s">
        <v>118</v>
      </c>
      <c r="AF13" s="26">
        <v>60</v>
      </c>
      <c r="AG13" s="26" t="s">
        <v>84</v>
      </c>
      <c r="AH13" s="26"/>
      <c r="AI13" s="26"/>
      <c r="AJ13" s="26">
        <v>1</v>
      </c>
      <c r="AK13" s="26">
        <v>0</v>
      </c>
      <c r="AL13" s="29">
        <v>0</v>
      </c>
      <c r="AM13" s="30"/>
      <c r="AN13" s="30"/>
      <c r="AO13" s="30"/>
      <c r="AP13" s="1">
        <v>0</v>
      </c>
      <c r="AQ13" s="1"/>
      <c r="AR13" s="1"/>
      <c r="AS13" s="1"/>
      <c r="AT13" s="1">
        <v>0</v>
      </c>
      <c r="AU13" s="1">
        <v>0</v>
      </c>
      <c r="AV13" s="1">
        <v>1</v>
      </c>
      <c r="AZ13" s="1">
        <v>1</v>
      </c>
      <c r="BE13" s="1">
        <v>1</v>
      </c>
    </row>
    <row r="14" spans="1:58" x14ac:dyDescent="0.3">
      <c r="A14" s="2">
        <v>246</v>
      </c>
      <c r="B14" s="2">
        <v>1</v>
      </c>
      <c r="C14" s="2" t="s">
        <v>75</v>
      </c>
      <c r="D14" s="1">
        <v>9</v>
      </c>
      <c r="E14" s="2" t="str">
        <f t="shared" si="0"/>
        <v>9_Carcharhiniformes</v>
      </c>
      <c r="F14" s="2" t="s">
        <v>76</v>
      </c>
      <c r="G14" s="2" t="s">
        <v>800</v>
      </c>
      <c r="H14" s="2" t="s">
        <v>801</v>
      </c>
      <c r="I14" s="2" t="s">
        <v>804</v>
      </c>
      <c r="J14" s="2" t="s">
        <v>805</v>
      </c>
      <c r="K14" s="19" t="str">
        <f t="shared" si="1"/>
        <v>Apristurus ampliceps</v>
      </c>
      <c r="L14" s="20">
        <f>VLOOKUP($K14,GlobSheetPaste!$H$3:$P$1269,2,FALSE)</f>
        <v>42701</v>
      </c>
      <c r="M14" s="20">
        <f>VLOOKUP($K14,GlobSheetPaste!$H$3:$P$1269,3,FALSE)</f>
        <v>68608709</v>
      </c>
      <c r="N14" s="20" t="str">
        <f>VLOOKUP($K14,GlobSheetPaste!$H$3:$P$1269,4,FALSE)</f>
        <v>published</v>
      </c>
      <c r="O14" s="20" t="str">
        <f>VLOOKUP($K14,GlobSheetPaste!$H$3:$P$1269,5,FALSE)</f>
        <v>DD</v>
      </c>
      <c r="P14" s="20">
        <f>VLOOKUP($K14,GlobSheetPaste!$H$3:$P$1269,6,FALSE)</f>
        <v>2003</v>
      </c>
      <c r="Q14" s="20" t="str">
        <f>VLOOKUP($K14,GlobSheetPaste!$H$3:$P$1269,7,FALSE)</f>
        <v>LC</v>
      </c>
      <c r="R14" s="20" t="str">
        <f>VLOOKUP($K14,GlobSheetPaste!$H$3:$P$1269,8,FALSE)</f>
        <v>NA</v>
      </c>
      <c r="S14" s="20" t="str">
        <f t="shared" si="7"/>
        <v>non-genuine change</v>
      </c>
      <c r="T14" s="20" t="b">
        <f t="shared" si="3"/>
        <v>0</v>
      </c>
      <c r="U14" s="20">
        <f>VLOOKUP($K14,GlobSheetPaste!$H$3:$P$1269,9,FALSE)</f>
        <v>2015</v>
      </c>
      <c r="V14" s="19">
        <v>800</v>
      </c>
      <c r="W14" s="19">
        <v>1503</v>
      </c>
      <c r="X14" s="2" t="b">
        <f t="shared" ref="X14:Y14" si="17">ISNUMBER(V14)</f>
        <v>1</v>
      </c>
      <c r="Y14" s="2" t="b">
        <f t="shared" si="17"/>
        <v>1</v>
      </c>
      <c r="Z14" s="2" t="s">
        <v>89</v>
      </c>
      <c r="AA14" s="2" t="s">
        <v>178</v>
      </c>
      <c r="AB14" s="24" t="str">
        <f ca="1">IFERROR(__xludf.DUMMYFUNCTION("SPLIT(AA14,""_"")"),"Deepwater")</f>
        <v>Deepwater</v>
      </c>
      <c r="AC14" s="24"/>
      <c r="AD14" s="24">
        <f>VLOOKUP(J14,rangearea210527!$B$2:$C$1159,2,TRUE)</f>
        <v>180270.57639999999</v>
      </c>
      <c r="AE14" s="26"/>
      <c r="AF14" s="26">
        <v>87</v>
      </c>
      <c r="AG14" s="26" t="s">
        <v>84</v>
      </c>
      <c r="AH14" s="26"/>
      <c r="AI14" s="26"/>
      <c r="AJ14" s="26">
        <v>1</v>
      </c>
      <c r="AK14" s="26">
        <v>0</v>
      </c>
      <c r="AL14" s="29">
        <v>0</v>
      </c>
      <c r="AM14" s="30"/>
      <c r="AN14" s="30"/>
      <c r="AO14" s="30"/>
      <c r="AP14" s="1">
        <v>0</v>
      </c>
      <c r="AQ14" s="1"/>
      <c r="AR14" s="1"/>
      <c r="AS14" s="1"/>
      <c r="AT14" s="1">
        <v>0</v>
      </c>
      <c r="AU14" s="1">
        <v>0</v>
      </c>
      <c r="AV14" s="1">
        <v>1</v>
      </c>
      <c r="AZ14" s="1">
        <v>1</v>
      </c>
    </row>
    <row r="15" spans="1:58" x14ac:dyDescent="0.3">
      <c r="A15" s="2">
        <v>247</v>
      </c>
      <c r="B15" s="2">
        <v>1</v>
      </c>
      <c r="C15" s="2" t="s">
        <v>75</v>
      </c>
      <c r="D15" s="1">
        <v>9</v>
      </c>
      <c r="E15" s="2" t="str">
        <f t="shared" si="0"/>
        <v>9_Carcharhiniformes</v>
      </c>
      <c r="F15" s="2" t="s">
        <v>76</v>
      </c>
      <c r="G15" s="2" t="s">
        <v>800</v>
      </c>
      <c r="H15" s="2" t="s">
        <v>801</v>
      </c>
      <c r="I15" s="2" t="s">
        <v>806</v>
      </c>
      <c r="J15" s="2" t="s">
        <v>807</v>
      </c>
      <c r="K15" s="19" t="str">
        <f t="shared" si="1"/>
        <v>Apristurus aphyodes</v>
      </c>
      <c r="L15" s="20">
        <f>VLOOKUP($K15,GlobSheetPaste!$H$3:$P$1269,2,FALSE)</f>
        <v>44207</v>
      </c>
      <c r="M15" s="20">
        <f>VLOOKUP($K15,GlobSheetPaste!$H$3:$P$1269,3,FALSE)</f>
        <v>48925828</v>
      </c>
      <c r="N15" s="20" t="str">
        <f>VLOOKUP($K15,GlobSheetPaste!$H$3:$P$1269,4,FALSE)</f>
        <v>published</v>
      </c>
      <c r="O15" s="20" t="str">
        <f>VLOOKUP($K15,GlobSheetPaste!$H$3:$P$1269,5,FALSE)</f>
        <v>DD</v>
      </c>
      <c r="P15" s="20">
        <f>VLOOKUP($K15,GlobSheetPaste!$H$3:$P$1269,6,FALSE)</f>
        <v>2004</v>
      </c>
      <c r="Q15" s="20" t="str">
        <f>VLOOKUP($K15,GlobSheetPaste!$H$3:$P$1269,7,FALSE)</f>
        <v>LC</v>
      </c>
      <c r="R15" s="20" t="str">
        <f>VLOOKUP($K15,GlobSheetPaste!$H$3:$P$1269,8,FALSE)</f>
        <v>NA</v>
      </c>
      <c r="S15" s="20" t="str">
        <f t="shared" si="7"/>
        <v>non-genuine change</v>
      </c>
      <c r="T15" s="20" t="b">
        <f t="shared" si="3"/>
        <v>0</v>
      </c>
      <c r="U15" s="20">
        <f>VLOOKUP($K15,GlobSheetPaste!$H$3:$P$1269,9,FALSE)</f>
        <v>2014</v>
      </c>
      <c r="V15" s="19">
        <v>800</v>
      </c>
      <c r="W15" s="19">
        <v>1809</v>
      </c>
      <c r="X15" s="2" t="b">
        <f t="shared" ref="X15:Y15" si="18">ISNUMBER(V15)</f>
        <v>1</v>
      </c>
      <c r="Y15" s="2" t="b">
        <f t="shared" si="18"/>
        <v>1</v>
      </c>
      <c r="Z15" s="2" t="s">
        <v>89</v>
      </c>
      <c r="AA15" s="2" t="s">
        <v>178</v>
      </c>
      <c r="AB15" s="24" t="str">
        <f ca="1">IFERROR(__xludf.DUMMYFUNCTION("SPLIT(AA15,""_"")"),"Deepwater")</f>
        <v>Deepwater</v>
      </c>
      <c r="AC15" s="24"/>
      <c r="AD15" s="24">
        <f>VLOOKUP(J15,rangearea210527!$B$2:$C$1159,2,TRUE)</f>
        <v>174464.171</v>
      </c>
      <c r="AE15" s="26"/>
      <c r="AF15" s="26">
        <v>54</v>
      </c>
      <c r="AG15" s="26" t="s">
        <v>84</v>
      </c>
      <c r="AH15" s="26"/>
      <c r="AI15" s="26"/>
      <c r="AJ15" s="26">
        <v>1</v>
      </c>
      <c r="AK15" s="26">
        <v>0</v>
      </c>
      <c r="AL15" s="29">
        <v>0</v>
      </c>
      <c r="AM15" s="30"/>
      <c r="AN15" s="30"/>
      <c r="AO15" s="30"/>
      <c r="AP15" s="1">
        <v>0</v>
      </c>
      <c r="AQ15" s="1"/>
      <c r="AR15" s="1"/>
      <c r="AS15" s="1"/>
      <c r="AT15" s="1">
        <v>0</v>
      </c>
      <c r="AU15" s="1">
        <v>0</v>
      </c>
      <c r="AV15" s="1">
        <v>1</v>
      </c>
      <c r="AZ15" s="1">
        <v>1</v>
      </c>
    </row>
    <row r="16" spans="1:58" x14ac:dyDescent="0.3">
      <c r="A16" s="2">
        <v>248</v>
      </c>
      <c r="B16" s="2">
        <v>1</v>
      </c>
      <c r="C16" s="2" t="s">
        <v>75</v>
      </c>
      <c r="D16" s="1">
        <v>9</v>
      </c>
      <c r="E16" s="2" t="str">
        <f t="shared" si="0"/>
        <v>9_Carcharhiniformes</v>
      </c>
      <c r="F16" s="2" t="s">
        <v>76</v>
      </c>
      <c r="G16" s="2" t="s">
        <v>800</v>
      </c>
      <c r="H16" s="2" t="s">
        <v>801</v>
      </c>
      <c r="I16" s="2" t="s">
        <v>208</v>
      </c>
      <c r="J16" s="2" t="s">
        <v>808</v>
      </c>
      <c r="K16" s="19" t="str">
        <f t="shared" si="1"/>
        <v>Apristurus australis</v>
      </c>
      <c r="L16" s="20">
        <f>VLOOKUP($K16,GlobSheetPaste!$H$3:$P$1269,2,FALSE)</f>
        <v>42704</v>
      </c>
      <c r="M16" s="20">
        <f>VLOOKUP($K16,GlobSheetPaste!$H$3:$P$1269,3,FALSE)</f>
        <v>116878793</v>
      </c>
      <c r="N16" s="20" t="str">
        <f>VLOOKUP($K16,GlobSheetPaste!$H$3:$P$1269,4,FALSE)</f>
        <v>published</v>
      </c>
      <c r="O16" s="20" t="str">
        <f>VLOOKUP($K16,GlobSheetPaste!$H$3:$P$1269,5,FALSE)</f>
        <v>DD</v>
      </c>
      <c r="P16" s="20">
        <f>VLOOKUP($K16,GlobSheetPaste!$H$3:$P$1269,6,FALSE)</f>
        <v>2003</v>
      </c>
      <c r="Q16" s="20" t="str">
        <f>VLOOKUP($K16,GlobSheetPaste!$H$3:$P$1269,7,FALSE)</f>
        <v>LC</v>
      </c>
      <c r="R16" s="20" t="str">
        <f>VLOOKUP($K16,GlobSheetPaste!$H$3:$P$1269,8,FALSE)</f>
        <v>NA</v>
      </c>
      <c r="S16" s="20" t="str">
        <f t="shared" si="7"/>
        <v>non-genuine change</v>
      </c>
      <c r="T16" s="20" t="b">
        <f t="shared" si="3"/>
        <v>0</v>
      </c>
      <c r="U16" s="20">
        <f>VLOOKUP($K16,GlobSheetPaste!$H$3:$P$1269,9,FALSE)</f>
        <v>2015</v>
      </c>
      <c r="V16" s="19">
        <v>445</v>
      </c>
      <c r="W16" s="19">
        <v>1035</v>
      </c>
      <c r="X16" s="2" t="b">
        <f t="shared" ref="X16:Y16" si="19">ISNUMBER(V16)</f>
        <v>1</v>
      </c>
      <c r="Y16" s="2" t="b">
        <f t="shared" si="19"/>
        <v>1</v>
      </c>
      <c r="Z16" s="2" t="s">
        <v>89</v>
      </c>
      <c r="AA16" s="2" t="s">
        <v>178</v>
      </c>
      <c r="AB16" s="24" t="str">
        <f ca="1">IFERROR(__xludf.DUMMYFUNCTION("SPLIT(AA16,""_"")"),"Deepwater")</f>
        <v>Deepwater</v>
      </c>
      <c r="AC16" s="24"/>
      <c r="AD16" s="24">
        <f>VLOOKUP(J16,rangearea210527!$B$2:$C$1159,2,TRUE)</f>
        <v>198287.36369999999</v>
      </c>
      <c r="AE16" s="26"/>
      <c r="AF16" s="26">
        <v>83</v>
      </c>
      <c r="AG16" s="26" t="s">
        <v>84</v>
      </c>
      <c r="AH16" s="26"/>
      <c r="AI16" s="26"/>
      <c r="AJ16" s="26">
        <v>1</v>
      </c>
      <c r="AK16" s="26">
        <v>0</v>
      </c>
      <c r="AL16" s="29">
        <v>0</v>
      </c>
      <c r="AM16" s="30"/>
      <c r="AN16" s="30"/>
      <c r="AO16" s="30"/>
      <c r="AP16" s="1">
        <v>0</v>
      </c>
      <c r="AQ16" s="1"/>
      <c r="AR16" s="1"/>
      <c r="AS16" s="1"/>
      <c r="AT16" s="1">
        <v>0</v>
      </c>
      <c r="AU16" s="1">
        <v>0</v>
      </c>
      <c r="AV16" s="1">
        <v>1</v>
      </c>
      <c r="AZ16" s="1">
        <v>1</v>
      </c>
    </row>
    <row r="17" spans="1:58" x14ac:dyDescent="0.3">
      <c r="A17" s="2">
        <v>249</v>
      </c>
      <c r="B17" s="2">
        <v>1</v>
      </c>
      <c r="C17" s="2" t="s">
        <v>75</v>
      </c>
      <c r="D17" s="1">
        <v>9</v>
      </c>
      <c r="E17" s="2" t="str">
        <f t="shared" si="0"/>
        <v>9_Carcharhiniformes</v>
      </c>
      <c r="F17" s="2" t="s">
        <v>76</v>
      </c>
      <c r="G17" s="2" t="s">
        <v>800</v>
      </c>
      <c r="H17" s="2" t="s">
        <v>801</v>
      </c>
      <c r="I17" s="2" t="s">
        <v>809</v>
      </c>
      <c r="J17" s="2" t="s">
        <v>810</v>
      </c>
      <c r="K17" s="19" t="str">
        <f t="shared" si="1"/>
        <v>Apristurus breviventralis</v>
      </c>
      <c r="L17" s="20">
        <f>VLOOKUP($K17,GlobSheetPaste!$H$3:$P$1269,2,FALSE)</f>
        <v>103055459</v>
      </c>
      <c r="M17" s="20">
        <f>VLOOKUP($K17,GlobSheetPaste!$H$3:$P$1269,3,FALSE)</f>
        <v>109922488</v>
      </c>
      <c r="N17" s="20" t="str">
        <f>VLOOKUP($K17,GlobSheetPaste!$H$3:$P$1269,4,FALSE)</f>
        <v>published</v>
      </c>
      <c r="O17" s="20" t="str">
        <f>VLOOKUP($K17,GlobSheetPaste!$H$3:$P$1269,5,FALSE)</f>
        <v>NE</v>
      </c>
      <c r="P17" s="20" t="str">
        <f>VLOOKUP($K17,GlobSheetPaste!$H$3:$P$1269,6,FALSE)</f>
        <v>NA</v>
      </c>
      <c r="Q17" s="20" t="str">
        <f>VLOOKUP($K17,GlobSheetPaste!$H$3:$P$1269,7,FALSE)</f>
        <v>LC</v>
      </c>
      <c r="R17" s="20" t="str">
        <f>VLOOKUP($K17,GlobSheetPaste!$H$3:$P$1269,8,FALSE)</f>
        <v>NA</v>
      </c>
      <c r="S17" s="1" t="s">
        <v>117</v>
      </c>
      <c r="T17" s="20" t="b">
        <f t="shared" si="3"/>
        <v>0</v>
      </c>
      <c r="U17" s="20">
        <f>VLOOKUP($K17,GlobSheetPaste!$H$3:$P$1269,9,FALSE)</f>
        <v>2017</v>
      </c>
      <c r="V17" s="19">
        <v>1000</v>
      </c>
      <c r="W17" s="19">
        <v>1120</v>
      </c>
      <c r="X17" s="2" t="b">
        <f t="shared" ref="X17:Y17" si="20">ISNUMBER(V17)</f>
        <v>1</v>
      </c>
      <c r="Y17" s="2" t="b">
        <f t="shared" si="20"/>
        <v>1</v>
      </c>
      <c r="Z17" s="2" t="s">
        <v>89</v>
      </c>
      <c r="AA17" s="2" t="s">
        <v>178</v>
      </c>
      <c r="AB17" s="24" t="str">
        <f ca="1">IFERROR(__xludf.DUMMYFUNCTION("SPLIT(AA17,""_"")"),"Deepwater")</f>
        <v>Deepwater</v>
      </c>
      <c r="AC17" s="24"/>
      <c r="AD17" s="24">
        <f>VLOOKUP(J17,rangearea210527!$B$2:$C$1159,2,TRUE)</f>
        <v>3524.9344759999999</v>
      </c>
      <c r="AE17" s="26" t="s">
        <v>118</v>
      </c>
      <c r="AF17" s="26">
        <v>48.5</v>
      </c>
      <c r="AG17" s="26" t="s">
        <v>84</v>
      </c>
      <c r="AH17" s="26"/>
      <c r="AI17" s="26"/>
      <c r="AJ17" s="26">
        <v>1</v>
      </c>
      <c r="AK17" s="26">
        <v>0</v>
      </c>
      <c r="AL17" s="29">
        <v>0</v>
      </c>
      <c r="AM17" s="30"/>
      <c r="AN17" s="30"/>
      <c r="AO17" s="30"/>
      <c r="AP17" s="1">
        <v>0</v>
      </c>
      <c r="AQ17" s="1"/>
      <c r="AR17" s="1"/>
      <c r="AS17" s="1"/>
      <c r="AT17" s="1">
        <v>0</v>
      </c>
      <c r="AU17" s="1">
        <v>0</v>
      </c>
      <c r="AV17" s="1">
        <v>1</v>
      </c>
      <c r="AZ17" s="1">
        <v>1</v>
      </c>
      <c r="BE17" s="1">
        <v>1</v>
      </c>
    </row>
    <row r="18" spans="1:58" x14ac:dyDescent="0.3">
      <c r="A18" s="2">
        <v>250</v>
      </c>
      <c r="B18" s="2">
        <v>1</v>
      </c>
      <c r="C18" s="2" t="s">
        <v>75</v>
      </c>
      <c r="D18" s="1">
        <v>9</v>
      </c>
      <c r="E18" s="2" t="str">
        <f t="shared" si="0"/>
        <v>9_Carcharhiniformes</v>
      </c>
      <c r="F18" s="2" t="s">
        <v>76</v>
      </c>
      <c r="G18" s="2" t="s">
        <v>800</v>
      </c>
      <c r="H18" s="2" t="s">
        <v>801</v>
      </c>
      <c r="I18" s="2" t="s">
        <v>811</v>
      </c>
      <c r="J18" s="2" t="s">
        <v>812</v>
      </c>
      <c r="K18" s="19" t="str">
        <f t="shared" si="1"/>
        <v>Apristurus brunneus</v>
      </c>
      <c r="L18" s="20">
        <f>VLOOKUP($K18,GlobSheetPaste!$H$3:$P$1269,2,FALSE)</f>
        <v>44209</v>
      </c>
      <c r="M18" s="20">
        <f>VLOOKUP($K18,GlobSheetPaste!$H$3:$P$1269,3,FALSE)</f>
        <v>80671448</v>
      </c>
      <c r="N18" s="20" t="str">
        <f>VLOOKUP($K18,GlobSheetPaste!$H$3:$P$1269,4,FALSE)</f>
        <v>published</v>
      </c>
      <c r="O18" s="20" t="str">
        <f>VLOOKUP($K18,GlobSheetPaste!$H$3:$P$1269,5,FALSE)</f>
        <v>DD</v>
      </c>
      <c r="P18" s="20">
        <f>VLOOKUP($K18,GlobSheetPaste!$H$3:$P$1269,6,FALSE)</f>
        <v>2004</v>
      </c>
      <c r="Q18" s="20" t="str">
        <f>VLOOKUP($K18,GlobSheetPaste!$H$3:$P$1269,7,FALSE)</f>
        <v>DD</v>
      </c>
      <c r="R18" s="20" t="str">
        <f>VLOOKUP($K18,GlobSheetPaste!$H$3:$P$1269,8,FALSE)</f>
        <v>NA</v>
      </c>
      <c r="S18" s="20" t="str">
        <f t="shared" ref="S18:S22" si="21">IF(O18=Q18,"NoChange","non-genuine change")</f>
        <v>NoChange</v>
      </c>
      <c r="T18" s="20" t="b">
        <f t="shared" si="3"/>
        <v>0</v>
      </c>
      <c r="U18" s="20">
        <f>VLOOKUP($K18,GlobSheetPaste!$H$3:$P$1269,9,FALSE)</f>
        <v>2014</v>
      </c>
      <c r="V18" s="19">
        <v>24</v>
      </c>
      <c r="W18" s="19">
        <v>1341</v>
      </c>
      <c r="X18" s="2" t="b">
        <f t="shared" ref="X18:Y18" si="22">ISNUMBER(V18)</f>
        <v>1</v>
      </c>
      <c r="Y18" s="2" t="b">
        <f t="shared" si="22"/>
        <v>1</v>
      </c>
      <c r="Z18" s="2" t="s">
        <v>89</v>
      </c>
      <c r="AA18" s="2" t="s">
        <v>178</v>
      </c>
      <c r="AB18" s="24" t="str">
        <f ca="1">IFERROR(__xludf.DUMMYFUNCTION("SPLIT(AA18,""_"")"),"Deepwater")</f>
        <v>Deepwater</v>
      </c>
      <c r="AC18" s="24"/>
      <c r="AD18" s="24">
        <f>VLOOKUP(J18,rangearea210527!$B$2:$C$1159,2,TRUE)</f>
        <v>359191.5503</v>
      </c>
      <c r="AE18" s="26"/>
      <c r="AF18" s="26">
        <v>51.4</v>
      </c>
      <c r="AG18" s="26" t="s">
        <v>84</v>
      </c>
      <c r="AH18" s="26" t="s">
        <v>468</v>
      </c>
      <c r="AI18" s="26"/>
      <c r="AJ18" s="26">
        <v>1</v>
      </c>
      <c r="AK18" s="26">
        <v>0</v>
      </c>
      <c r="AL18" s="29">
        <v>0</v>
      </c>
      <c r="AM18" s="30"/>
      <c r="AN18" s="26">
        <v>1</v>
      </c>
      <c r="AO18" s="30"/>
      <c r="AP18" s="1">
        <v>0</v>
      </c>
      <c r="AQ18" s="1"/>
      <c r="AR18" s="1"/>
      <c r="AS18" s="1"/>
      <c r="AT18" s="1">
        <v>0</v>
      </c>
      <c r="AU18" s="1">
        <v>0</v>
      </c>
      <c r="AV18" s="1">
        <v>1</v>
      </c>
      <c r="AZ18" s="1">
        <v>1</v>
      </c>
      <c r="BD18" s="1">
        <v>1</v>
      </c>
      <c r="BE18" s="1"/>
      <c r="BF18" s="1"/>
    </row>
    <row r="19" spans="1:58" x14ac:dyDescent="0.3">
      <c r="A19" s="2">
        <v>251</v>
      </c>
      <c r="B19" s="2">
        <v>1</v>
      </c>
      <c r="C19" s="2" t="s">
        <v>75</v>
      </c>
      <c r="D19" s="1">
        <v>9</v>
      </c>
      <c r="E19" s="2" t="str">
        <f t="shared" si="0"/>
        <v>9_Carcharhiniformes</v>
      </c>
      <c r="F19" s="2" t="s">
        <v>76</v>
      </c>
      <c r="G19" s="2" t="s">
        <v>800</v>
      </c>
      <c r="H19" s="2" t="s">
        <v>801</v>
      </c>
      <c r="I19" s="2" t="s">
        <v>237</v>
      </c>
      <c r="J19" s="2" t="s">
        <v>813</v>
      </c>
      <c r="K19" s="19" t="str">
        <f t="shared" si="1"/>
        <v>Apristurus bucephalus</v>
      </c>
      <c r="L19" s="20">
        <f>VLOOKUP($K19,GlobSheetPaste!$H$3:$P$1269,2,FALSE)</f>
        <v>42703</v>
      </c>
      <c r="M19" s="20">
        <f>VLOOKUP($K19,GlobSheetPaste!$H$3:$P$1269,3,FALSE)</f>
        <v>68608866</v>
      </c>
      <c r="N19" s="20" t="str">
        <f>VLOOKUP($K19,GlobSheetPaste!$H$3:$P$1269,4,FALSE)</f>
        <v>published</v>
      </c>
      <c r="O19" s="20" t="str">
        <f>VLOOKUP($K19,GlobSheetPaste!$H$3:$P$1269,5,FALSE)</f>
        <v>DD</v>
      </c>
      <c r="P19" s="20">
        <f>VLOOKUP($K19,GlobSheetPaste!$H$3:$P$1269,6,FALSE)</f>
        <v>2003</v>
      </c>
      <c r="Q19" s="20" t="str">
        <f>VLOOKUP($K19,GlobSheetPaste!$H$3:$P$1269,7,FALSE)</f>
        <v>DD</v>
      </c>
      <c r="R19" s="20" t="str">
        <f>VLOOKUP($K19,GlobSheetPaste!$H$3:$P$1269,8,FALSE)</f>
        <v>NA</v>
      </c>
      <c r="S19" s="20" t="str">
        <f t="shared" si="21"/>
        <v>NoChange</v>
      </c>
      <c r="T19" s="20" t="b">
        <f t="shared" si="3"/>
        <v>0</v>
      </c>
      <c r="U19" s="20">
        <f>VLOOKUP($K19,GlobSheetPaste!$H$3:$P$1269,9,FALSE)</f>
        <v>2015</v>
      </c>
      <c r="V19" s="19">
        <v>920</v>
      </c>
      <c r="W19" s="19">
        <v>1140</v>
      </c>
      <c r="X19" s="2" t="b">
        <f t="shared" ref="X19:Y19" si="23">ISNUMBER(V19)</f>
        <v>1</v>
      </c>
      <c r="Y19" s="2" t="b">
        <f t="shared" si="23"/>
        <v>1</v>
      </c>
      <c r="Z19" s="2" t="s">
        <v>89</v>
      </c>
      <c r="AA19" s="2" t="s">
        <v>178</v>
      </c>
      <c r="AB19" s="24" t="str">
        <f ca="1">IFERROR(__xludf.DUMMYFUNCTION("SPLIT(AA19,""_"")"),"Deepwater")</f>
        <v>Deepwater</v>
      </c>
      <c r="AC19" s="24"/>
      <c r="AD19" s="24">
        <f>VLOOKUP(J19,rangearea210527!$B$2:$C$1159,2,TRUE)</f>
        <v>869.47775960000001</v>
      </c>
      <c r="AE19" s="26" t="s">
        <v>118</v>
      </c>
      <c r="AF19" s="26">
        <v>67.5</v>
      </c>
      <c r="AG19" s="26" t="s">
        <v>84</v>
      </c>
      <c r="AH19" s="26"/>
      <c r="AI19" s="26"/>
      <c r="AJ19" s="26">
        <v>1</v>
      </c>
      <c r="AK19" s="26">
        <v>0</v>
      </c>
      <c r="AL19" s="29">
        <v>0</v>
      </c>
      <c r="AM19" s="30"/>
      <c r="AN19" s="30"/>
      <c r="AO19" s="30"/>
      <c r="AP19" s="1">
        <v>0</v>
      </c>
      <c r="AQ19" s="1"/>
      <c r="AR19" s="1"/>
      <c r="AS19" s="1"/>
      <c r="AT19" s="1">
        <v>0</v>
      </c>
      <c r="AU19" s="1">
        <v>0</v>
      </c>
      <c r="AV19" s="1">
        <v>1</v>
      </c>
      <c r="AZ19" s="1">
        <v>1</v>
      </c>
      <c r="BD19" s="1">
        <v>1</v>
      </c>
      <c r="BE19" s="1">
        <v>1</v>
      </c>
      <c r="BF19" s="1"/>
    </row>
    <row r="20" spans="1:58" x14ac:dyDescent="0.3">
      <c r="A20" s="2">
        <v>252</v>
      </c>
      <c r="B20" s="2">
        <v>1</v>
      </c>
      <c r="C20" s="2" t="s">
        <v>75</v>
      </c>
      <c r="D20" s="1">
        <v>9</v>
      </c>
      <c r="E20" s="2" t="str">
        <f t="shared" si="0"/>
        <v>9_Carcharhiniformes</v>
      </c>
      <c r="F20" s="2" t="s">
        <v>76</v>
      </c>
      <c r="G20" s="2" t="s">
        <v>800</v>
      </c>
      <c r="H20" s="2" t="s">
        <v>801</v>
      </c>
      <c r="I20" s="2" t="s">
        <v>814</v>
      </c>
      <c r="J20" s="2" t="s">
        <v>815</v>
      </c>
      <c r="K20" s="19" t="str">
        <f t="shared" si="1"/>
        <v>Apristurus canutus</v>
      </c>
      <c r="L20" s="20">
        <f>VLOOKUP($K20,GlobSheetPaste!$H$3:$P$1269,2,FALSE)</f>
        <v>44572</v>
      </c>
      <c r="M20" s="20">
        <f>VLOOKUP($K20,GlobSheetPaste!$H$3:$P$1269,3,FALSE)</f>
        <v>124433268</v>
      </c>
      <c r="N20" s="20" t="str">
        <f>VLOOKUP($K20,GlobSheetPaste!$H$3:$P$1269,4,FALSE)</f>
        <v>published</v>
      </c>
      <c r="O20" s="20" t="str">
        <f>VLOOKUP($K20,GlobSheetPaste!$H$3:$P$1269,5,FALSE)</f>
        <v>DD</v>
      </c>
      <c r="P20" s="20">
        <f>VLOOKUP($K20,GlobSheetPaste!$H$3:$P$1269,6,FALSE)</f>
        <v>2007</v>
      </c>
      <c r="Q20" s="20" t="str">
        <f>VLOOKUP($K20,GlobSheetPaste!$H$3:$P$1269,7,FALSE)</f>
        <v>LC</v>
      </c>
      <c r="R20" s="20" t="str">
        <f>VLOOKUP($K20,GlobSheetPaste!$H$3:$P$1269,8,FALSE)</f>
        <v>NA</v>
      </c>
      <c r="S20" s="20" t="str">
        <f t="shared" si="21"/>
        <v>non-genuine change</v>
      </c>
      <c r="T20" s="20" t="b">
        <f t="shared" si="3"/>
        <v>0</v>
      </c>
      <c r="U20" s="22">
        <f>VLOOKUP($K20,GlobSheetPaste!$H$3:$P$1269,9,FALSE)</f>
        <v>43891</v>
      </c>
      <c r="V20" s="19">
        <v>521</v>
      </c>
      <c r="W20" s="19">
        <v>915</v>
      </c>
      <c r="X20" s="2" t="b">
        <f t="shared" ref="X20:Y20" si="24">ISNUMBER(V20)</f>
        <v>1</v>
      </c>
      <c r="Y20" s="2" t="b">
        <f t="shared" si="24"/>
        <v>1</v>
      </c>
      <c r="Z20" s="2" t="s">
        <v>89</v>
      </c>
      <c r="AA20" s="2" t="s">
        <v>178</v>
      </c>
      <c r="AB20" s="24" t="str">
        <f ca="1">IFERROR(__xludf.DUMMYFUNCTION("SPLIT(AA20,""_"")"),"Deepwater")</f>
        <v>Deepwater</v>
      </c>
      <c r="AC20" s="24"/>
      <c r="AD20" s="24">
        <f>VLOOKUP(J20,rangearea210527!$B$2:$C$1159,2,TRUE)</f>
        <v>20069.40638</v>
      </c>
      <c r="AE20" s="26" t="s">
        <v>118</v>
      </c>
      <c r="AF20" s="26">
        <v>46</v>
      </c>
      <c r="AG20" s="26" t="s">
        <v>84</v>
      </c>
      <c r="AH20" s="26"/>
      <c r="AI20" s="26"/>
      <c r="AJ20" s="26">
        <v>1</v>
      </c>
      <c r="AK20" s="26">
        <v>0</v>
      </c>
      <c r="AL20" s="29">
        <v>0</v>
      </c>
      <c r="AM20" s="30"/>
      <c r="AN20" s="30"/>
      <c r="AO20" s="30"/>
      <c r="AP20" s="1">
        <v>0</v>
      </c>
      <c r="AQ20" s="1"/>
      <c r="AR20" s="1">
        <v>1</v>
      </c>
      <c r="AS20" s="1">
        <v>1</v>
      </c>
      <c r="AT20" s="1">
        <v>0</v>
      </c>
      <c r="AU20" s="1">
        <v>0</v>
      </c>
      <c r="AV20" s="1">
        <v>1</v>
      </c>
      <c r="AZ20" s="1">
        <v>1</v>
      </c>
      <c r="BE20" s="1">
        <v>1</v>
      </c>
    </row>
    <row r="21" spans="1:58" x14ac:dyDescent="0.3">
      <c r="A21" s="2">
        <v>253</v>
      </c>
      <c r="B21" s="2">
        <v>1</v>
      </c>
      <c r="C21" s="2" t="s">
        <v>75</v>
      </c>
      <c r="D21" s="1">
        <v>9</v>
      </c>
      <c r="E21" s="2" t="str">
        <f t="shared" si="0"/>
        <v>9_Carcharhiniformes</v>
      </c>
      <c r="F21" s="2" t="s">
        <v>76</v>
      </c>
      <c r="G21" s="2" t="s">
        <v>800</v>
      </c>
      <c r="H21" s="2" t="s">
        <v>801</v>
      </c>
      <c r="I21" s="2" t="s">
        <v>816</v>
      </c>
      <c r="J21" s="2" t="s">
        <v>817</v>
      </c>
      <c r="K21" s="19" t="str">
        <f t="shared" si="1"/>
        <v>Apristurus exsanguis</v>
      </c>
      <c r="L21" s="20">
        <f>VLOOKUP($K21,GlobSheetPaste!$H$3:$P$1269,2,FALSE)</f>
        <v>41719</v>
      </c>
      <c r="M21" s="20">
        <f>VLOOKUP($K21,GlobSheetPaste!$H$3:$P$1269,3,FALSE)</f>
        <v>116736644</v>
      </c>
      <c r="N21" s="20" t="str">
        <f>VLOOKUP($K21,GlobSheetPaste!$H$3:$P$1269,4,FALSE)</f>
        <v>published</v>
      </c>
      <c r="O21" s="20" t="str">
        <f>VLOOKUP($K21,GlobSheetPaste!$H$3:$P$1269,5,FALSE)</f>
        <v>LC</v>
      </c>
      <c r="P21" s="20">
        <f>VLOOKUP($K21,GlobSheetPaste!$H$3:$P$1269,6,FALSE)</f>
        <v>2003</v>
      </c>
      <c r="Q21" s="20" t="str">
        <f>VLOOKUP($K21,GlobSheetPaste!$H$3:$P$1269,7,FALSE)</f>
        <v>LC</v>
      </c>
      <c r="R21" s="20" t="str">
        <f>VLOOKUP($K21,GlobSheetPaste!$H$3:$P$1269,8,FALSE)</f>
        <v>NA</v>
      </c>
      <c r="S21" s="20" t="str">
        <f t="shared" si="21"/>
        <v>NoChange</v>
      </c>
      <c r="T21" s="20" t="b">
        <f t="shared" si="3"/>
        <v>0</v>
      </c>
      <c r="U21" s="20">
        <f>VLOOKUP($K21,GlobSheetPaste!$H$3:$P$1269,9,FALSE)</f>
        <v>2017</v>
      </c>
      <c r="V21" s="19">
        <v>573</v>
      </c>
      <c r="W21" s="19">
        <v>1200</v>
      </c>
      <c r="X21" s="2" t="b">
        <f t="shared" ref="X21:Y21" si="25">ISNUMBER(V21)</f>
        <v>1</v>
      </c>
      <c r="Y21" s="2" t="b">
        <f t="shared" si="25"/>
        <v>1</v>
      </c>
      <c r="Z21" s="2" t="s">
        <v>89</v>
      </c>
      <c r="AA21" s="2" t="s">
        <v>178</v>
      </c>
      <c r="AB21" s="24" t="str">
        <f ca="1">IFERROR(__xludf.DUMMYFUNCTION("SPLIT(AA21,""_"")"),"Deepwater")</f>
        <v>Deepwater</v>
      </c>
      <c r="AC21" s="24"/>
      <c r="AD21" s="24">
        <f>VLOOKUP(J21,rangearea210527!$B$2:$C$1159,2,TRUE)</f>
        <v>497043.80780000001</v>
      </c>
      <c r="AE21" s="26"/>
      <c r="AF21" s="26">
        <v>91</v>
      </c>
      <c r="AG21" s="26" t="s">
        <v>84</v>
      </c>
      <c r="AH21" s="26"/>
      <c r="AI21" s="26"/>
      <c r="AJ21" s="26">
        <v>1</v>
      </c>
      <c r="AK21" s="26">
        <v>0</v>
      </c>
      <c r="AL21" s="29">
        <v>0</v>
      </c>
      <c r="AM21" s="30"/>
      <c r="AN21" s="30"/>
      <c r="AO21" s="30"/>
      <c r="AP21" s="1">
        <v>0</v>
      </c>
      <c r="AQ21" s="1"/>
      <c r="AR21" s="1"/>
      <c r="AS21" s="1"/>
      <c r="AT21" s="1">
        <v>0</v>
      </c>
      <c r="AU21" s="1">
        <v>0</v>
      </c>
      <c r="AV21" s="1">
        <v>1</v>
      </c>
      <c r="AZ21" s="1">
        <v>1</v>
      </c>
    </row>
    <row r="22" spans="1:58" x14ac:dyDescent="0.3">
      <c r="A22" s="2">
        <v>254</v>
      </c>
      <c r="B22" s="2">
        <v>1</v>
      </c>
      <c r="C22" s="2" t="s">
        <v>75</v>
      </c>
      <c r="D22" s="1">
        <v>9</v>
      </c>
      <c r="E22" s="2" t="str">
        <f t="shared" si="0"/>
        <v>9_Carcharhiniformes</v>
      </c>
      <c r="F22" s="2" t="s">
        <v>76</v>
      </c>
      <c r="G22" s="2" t="s">
        <v>800</v>
      </c>
      <c r="H22" s="2" t="s">
        <v>801</v>
      </c>
      <c r="I22" s="2" t="s">
        <v>818</v>
      </c>
      <c r="J22" s="2" t="s">
        <v>819</v>
      </c>
      <c r="K22" s="19" t="str">
        <f t="shared" si="1"/>
        <v>Apristurus fedorovi</v>
      </c>
      <c r="L22" s="20">
        <f>VLOOKUP($K22,GlobSheetPaste!$H$3:$P$1269,2,FALSE)</f>
        <v>44210</v>
      </c>
      <c r="M22" s="20">
        <f>VLOOKUP($K22,GlobSheetPaste!$H$3:$P$1269,3,FALSE)</f>
        <v>124430360</v>
      </c>
      <c r="N22" s="20" t="str">
        <f>VLOOKUP($K22,GlobSheetPaste!$H$3:$P$1269,4,FALSE)</f>
        <v>published</v>
      </c>
      <c r="O22" s="20" t="str">
        <f>VLOOKUP($K22,GlobSheetPaste!$H$3:$P$1269,5,FALSE)</f>
        <v>DD</v>
      </c>
      <c r="P22" s="20">
        <f>VLOOKUP($K22,GlobSheetPaste!$H$3:$P$1269,6,FALSE)</f>
        <v>2004</v>
      </c>
      <c r="Q22" s="20" t="str">
        <f>VLOOKUP($K22,GlobSheetPaste!$H$3:$P$1269,7,FALSE)</f>
        <v>LC</v>
      </c>
      <c r="R22" s="20" t="str">
        <f>VLOOKUP($K22,GlobSheetPaste!$H$3:$P$1269,8,FALSE)</f>
        <v>NA</v>
      </c>
      <c r="S22" s="20" t="str">
        <f t="shared" si="21"/>
        <v>non-genuine change</v>
      </c>
      <c r="T22" s="20" t="b">
        <f t="shared" si="3"/>
        <v>0</v>
      </c>
      <c r="U22" s="22">
        <f>VLOOKUP($K22,GlobSheetPaste!$H$3:$P$1269,9,FALSE)</f>
        <v>44197</v>
      </c>
      <c r="V22" s="19">
        <v>810</v>
      </c>
      <c r="W22" s="19">
        <v>1430</v>
      </c>
      <c r="X22" s="2" t="b">
        <f t="shared" ref="X22:Y22" si="26">ISNUMBER(V22)</f>
        <v>1</v>
      </c>
      <c r="Y22" s="2" t="b">
        <f t="shared" si="26"/>
        <v>1</v>
      </c>
      <c r="Z22" s="2" t="s">
        <v>89</v>
      </c>
      <c r="AA22" s="2" t="s">
        <v>178</v>
      </c>
      <c r="AB22" s="24" t="str">
        <f ca="1">IFERROR(__xludf.DUMMYFUNCTION("SPLIT(AA22,""_"")"),"Deepwater")</f>
        <v>Deepwater</v>
      </c>
      <c r="AC22" s="24"/>
      <c r="AD22" s="24">
        <f>VLOOKUP(J22,rangearea210527!$B$2:$C$1159,2,TRUE)</f>
        <v>47703.204100000003</v>
      </c>
      <c r="AE22" s="26" t="s">
        <v>118</v>
      </c>
      <c r="AF22" s="26">
        <v>68.3</v>
      </c>
      <c r="AG22" s="26" t="s">
        <v>84</v>
      </c>
      <c r="AH22" s="26"/>
      <c r="AI22" s="26"/>
      <c r="AJ22" s="26">
        <v>1</v>
      </c>
      <c r="AK22" s="26">
        <v>0</v>
      </c>
      <c r="AL22" s="29">
        <v>0</v>
      </c>
      <c r="AM22" s="30"/>
      <c r="AN22" s="30"/>
      <c r="AO22" s="30"/>
      <c r="AP22" s="1">
        <v>0</v>
      </c>
      <c r="AQ22" s="1"/>
      <c r="AR22" s="1"/>
      <c r="AS22" s="1"/>
      <c r="AT22" s="1">
        <v>0</v>
      </c>
      <c r="AU22" s="1">
        <v>0</v>
      </c>
      <c r="AV22" s="1">
        <v>1</v>
      </c>
      <c r="AZ22" s="1">
        <v>1</v>
      </c>
      <c r="BE22" s="1">
        <v>1</v>
      </c>
    </row>
    <row r="23" spans="1:58" x14ac:dyDescent="0.3">
      <c r="A23" s="2">
        <v>255</v>
      </c>
      <c r="B23" s="2">
        <v>1</v>
      </c>
      <c r="C23" s="2" t="s">
        <v>75</v>
      </c>
      <c r="D23" s="1">
        <v>9</v>
      </c>
      <c r="E23" s="2" t="str">
        <f t="shared" si="0"/>
        <v>9_Carcharhiniformes</v>
      </c>
      <c r="F23" s="2" t="s">
        <v>76</v>
      </c>
      <c r="G23" s="2" t="s">
        <v>800</v>
      </c>
      <c r="H23" s="2" t="s">
        <v>801</v>
      </c>
      <c r="I23" s="2" t="s">
        <v>464</v>
      </c>
      <c r="J23" s="2" t="s">
        <v>820</v>
      </c>
      <c r="K23" s="19" t="str">
        <f t="shared" si="1"/>
        <v>Apristurus garricki</v>
      </c>
      <c r="L23" s="20">
        <f>VLOOKUP($K23,GlobSheetPaste!$H$3:$P$1269,2,FALSE)</f>
        <v>116857982</v>
      </c>
      <c r="M23" s="20">
        <f>VLOOKUP($K23,GlobSheetPaste!$H$3:$P$1269,3,FALSE)</f>
        <v>116858063</v>
      </c>
      <c r="N23" s="20" t="str">
        <f>VLOOKUP($K23,GlobSheetPaste!$H$3:$P$1269,4,FALSE)</f>
        <v>published</v>
      </c>
      <c r="O23" s="20" t="str">
        <f>VLOOKUP($K23,GlobSheetPaste!$H$3:$P$1269,5,FALSE)</f>
        <v>NE</v>
      </c>
      <c r="P23" s="20" t="str">
        <f>VLOOKUP($K23,GlobSheetPaste!$H$3:$P$1269,6,FALSE)</f>
        <v>NA</v>
      </c>
      <c r="Q23" s="20" t="str">
        <f>VLOOKUP($K23,GlobSheetPaste!$H$3:$P$1269,7,FALSE)</f>
        <v>LC</v>
      </c>
      <c r="R23" s="20" t="str">
        <f>VLOOKUP($K23,GlobSheetPaste!$H$3:$P$1269,8,FALSE)</f>
        <v>NA</v>
      </c>
      <c r="S23" s="1" t="s">
        <v>117</v>
      </c>
      <c r="T23" s="20" t="b">
        <f t="shared" si="3"/>
        <v>0</v>
      </c>
      <c r="U23" s="20">
        <f>VLOOKUP($K23,GlobSheetPaste!$H$3:$P$1269,9,FALSE)</f>
        <v>2017</v>
      </c>
      <c r="V23" s="19">
        <v>517</v>
      </c>
      <c r="W23" s="19">
        <v>1200</v>
      </c>
      <c r="X23" s="2" t="b">
        <f t="shared" ref="X23:Y23" si="27">ISNUMBER(V23)</f>
        <v>1</v>
      </c>
      <c r="Y23" s="2" t="b">
        <f t="shared" si="27"/>
        <v>1</v>
      </c>
      <c r="Z23" s="2" t="s">
        <v>89</v>
      </c>
      <c r="AA23" s="2" t="s">
        <v>178</v>
      </c>
      <c r="AB23" s="24" t="str">
        <f ca="1">IFERROR(__xludf.DUMMYFUNCTION("SPLIT(AA23,""_"")"),"Deepwater")</f>
        <v>Deepwater</v>
      </c>
      <c r="AC23" s="24"/>
      <c r="AD23" s="24">
        <f>VLOOKUP(J23,rangearea210527!$B$2:$C$1159,2,TRUE)</f>
        <v>144466.6838</v>
      </c>
      <c r="AE23" s="26" t="s">
        <v>118</v>
      </c>
      <c r="AF23" s="26">
        <v>85</v>
      </c>
      <c r="AG23" s="26" t="s">
        <v>84</v>
      </c>
      <c r="AH23" s="26"/>
      <c r="AI23" s="26"/>
      <c r="AJ23" s="26">
        <v>1</v>
      </c>
      <c r="AK23" s="26">
        <v>0</v>
      </c>
      <c r="AL23" s="29">
        <v>0</v>
      </c>
      <c r="AM23" s="30"/>
      <c r="AN23" s="30"/>
      <c r="AO23" s="30"/>
      <c r="AP23" s="1">
        <v>0</v>
      </c>
      <c r="AQ23" s="1"/>
      <c r="AR23" s="1"/>
      <c r="AS23" s="1"/>
      <c r="AT23" s="1">
        <v>0</v>
      </c>
      <c r="AU23" s="1">
        <v>0</v>
      </c>
      <c r="AV23" s="1">
        <v>1</v>
      </c>
      <c r="AZ23" s="1">
        <v>1</v>
      </c>
      <c r="BE23" s="1">
        <v>1</v>
      </c>
    </row>
    <row r="24" spans="1:58" x14ac:dyDescent="0.3">
      <c r="A24" s="2">
        <v>256</v>
      </c>
      <c r="B24" s="2">
        <v>1</v>
      </c>
      <c r="C24" s="2" t="s">
        <v>75</v>
      </c>
      <c r="D24" s="1">
        <v>9</v>
      </c>
      <c r="E24" s="2" t="str">
        <f t="shared" si="0"/>
        <v>9_Carcharhiniformes</v>
      </c>
      <c r="F24" s="2" t="s">
        <v>76</v>
      </c>
      <c r="G24" s="2" t="s">
        <v>800</v>
      </c>
      <c r="H24" s="2" t="s">
        <v>801</v>
      </c>
      <c r="I24" s="2" t="s">
        <v>821</v>
      </c>
      <c r="J24" s="2" t="s">
        <v>822</v>
      </c>
      <c r="K24" s="19" t="str">
        <f t="shared" si="1"/>
        <v>Apristurus gibbosus</v>
      </c>
      <c r="L24" s="20">
        <f>VLOOKUP($K24,GlobSheetPaste!$H$3:$P$1269,2,FALSE)</f>
        <v>44211</v>
      </c>
      <c r="M24" s="20">
        <f>VLOOKUP($K24,GlobSheetPaste!$H$3:$P$1269,3,FALSE)</f>
        <v>124430426</v>
      </c>
      <c r="N24" s="20" t="str">
        <f>VLOOKUP($K24,GlobSheetPaste!$H$3:$P$1269,4,FALSE)</f>
        <v>published</v>
      </c>
      <c r="O24" s="20" t="str">
        <f>VLOOKUP($K24,GlobSheetPaste!$H$3:$P$1269,5,FALSE)</f>
        <v>DD</v>
      </c>
      <c r="P24" s="20">
        <f>VLOOKUP($K24,GlobSheetPaste!$H$3:$P$1269,6,FALSE)</f>
        <v>2004</v>
      </c>
      <c r="Q24" s="20" t="str">
        <f>VLOOKUP($K24,GlobSheetPaste!$H$3:$P$1269,7,FALSE)</f>
        <v>LC</v>
      </c>
      <c r="R24" s="20" t="str">
        <f>VLOOKUP($K24,GlobSheetPaste!$H$3:$P$1269,8,FALSE)</f>
        <v>NA</v>
      </c>
      <c r="S24" s="20" t="str">
        <f t="shared" ref="S24:S38" si="28">IF(O24=Q24,"NoChange","non-genuine change")</f>
        <v>non-genuine change</v>
      </c>
      <c r="T24" s="20" t="b">
        <f t="shared" si="3"/>
        <v>0</v>
      </c>
      <c r="U24" s="22">
        <f>VLOOKUP($K24,GlobSheetPaste!$H$3:$P$1269,9,FALSE)</f>
        <v>43891</v>
      </c>
      <c r="V24" s="19">
        <v>600</v>
      </c>
      <c r="W24" s="19">
        <v>913</v>
      </c>
      <c r="X24" s="2" t="b">
        <f t="shared" ref="X24:Y24" si="29">ISNUMBER(V24)</f>
        <v>1</v>
      </c>
      <c r="Y24" s="2" t="b">
        <f t="shared" si="29"/>
        <v>1</v>
      </c>
      <c r="Z24" s="2" t="s">
        <v>89</v>
      </c>
      <c r="AA24" s="2" t="s">
        <v>178</v>
      </c>
      <c r="AB24" s="24" t="str">
        <f ca="1">IFERROR(__xludf.DUMMYFUNCTION("SPLIT(AA24,""_"")"),"Deepwater")</f>
        <v>Deepwater</v>
      </c>
      <c r="AC24" s="24"/>
      <c r="AD24" s="24">
        <f>VLOOKUP(J24,rangearea210527!$B$2:$C$1159,2,TRUE)</f>
        <v>10462.2174</v>
      </c>
      <c r="AE24" s="26" t="s">
        <v>118</v>
      </c>
      <c r="AF24" s="26">
        <v>54.8</v>
      </c>
      <c r="AG24" s="26" t="s">
        <v>84</v>
      </c>
      <c r="AH24" s="26"/>
      <c r="AI24" s="26"/>
      <c r="AJ24" s="26">
        <v>1</v>
      </c>
      <c r="AK24" s="26">
        <v>0</v>
      </c>
      <c r="AL24" s="29">
        <v>0</v>
      </c>
      <c r="AM24" s="30"/>
      <c r="AN24" s="30"/>
      <c r="AO24" s="30"/>
      <c r="AP24" s="1">
        <v>0</v>
      </c>
      <c r="AQ24" s="1"/>
      <c r="AR24" s="1"/>
      <c r="AS24" s="1"/>
      <c r="AT24" s="1">
        <v>0</v>
      </c>
      <c r="AU24" s="1">
        <v>0</v>
      </c>
      <c r="AV24" s="1">
        <v>1</v>
      </c>
      <c r="AZ24" s="1">
        <v>1</v>
      </c>
      <c r="BE24" s="1">
        <v>1</v>
      </c>
    </row>
    <row r="25" spans="1:58" x14ac:dyDescent="0.3">
      <c r="A25" s="2">
        <v>257</v>
      </c>
      <c r="B25" s="2">
        <v>1</v>
      </c>
      <c r="C25" s="2" t="s">
        <v>75</v>
      </c>
      <c r="D25" s="1">
        <v>9</v>
      </c>
      <c r="E25" s="2" t="str">
        <f t="shared" si="0"/>
        <v>9_Carcharhiniformes</v>
      </c>
      <c r="F25" s="2" t="s">
        <v>76</v>
      </c>
      <c r="G25" s="2" t="s">
        <v>800</v>
      </c>
      <c r="H25" s="2" t="s">
        <v>801</v>
      </c>
      <c r="I25" s="2" t="s">
        <v>823</v>
      </c>
      <c r="J25" s="2" t="s">
        <v>824</v>
      </c>
      <c r="K25" s="19" t="str">
        <f t="shared" si="1"/>
        <v>Apristurus herklotsi</v>
      </c>
      <c r="L25" s="20">
        <f>VLOOKUP($K25,GlobSheetPaste!$H$3:$P$1269,2,FALSE)</f>
        <v>44212</v>
      </c>
      <c r="M25" s="20">
        <f>VLOOKUP($K25,GlobSheetPaste!$H$3:$P$1269,3,FALSE)</f>
        <v>124430498</v>
      </c>
      <c r="N25" s="20" t="str">
        <f>VLOOKUP($K25,GlobSheetPaste!$H$3:$P$1269,4,FALSE)</f>
        <v>published</v>
      </c>
      <c r="O25" s="20" t="str">
        <f>VLOOKUP($K25,GlobSheetPaste!$H$3:$P$1269,5,FALSE)</f>
        <v>DD</v>
      </c>
      <c r="P25" s="20">
        <f>VLOOKUP($K25,GlobSheetPaste!$H$3:$P$1269,6,FALSE)</f>
        <v>2004</v>
      </c>
      <c r="Q25" s="20" t="str">
        <f>VLOOKUP($K25,GlobSheetPaste!$H$3:$P$1269,7,FALSE)</f>
        <v>LC</v>
      </c>
      <c r="R25" s="20" t="str">
        <f>VLOOKUP($K25,GlobSheetPaste!$H$3:$P$1269,8,FALSE)</f>
        <v>NA</v>
      </c>
      <c r="S25" s="20" t="str">
        <f t="shared" si="28"/>
        <v>non-genuine change</v>
      </c>
      <c r="T25" s="20" t="b">
        <f t="shared" si="3"/>
        <v>0</v>
      </c>
      <c r="U25" s="22">
        <f>VLOOKUP($K25,GlobSheetPaste!$H$3:$P$1269,9,FALSE)</f>
        <v>43891</v>
      </c>
      <c r="V25" s="19">
        <v>423</v>
      </c>
      <c r="W25" s="19">
        <v>910</v>
      </c>
      <c r="X25" s="2" t="b">
        <f t="shared" ref="X25:Y25" si="30">ISNUMBER(V25)</f>
        <v>1</v>
      </c>
      <c r="Y25" s="2" t="b">
        <f t="shared" si="30"/>
        <v>1</v>
      </c>
      <c r="Z25" s="2" t="s">
        <v>89</v>
      </c>
      <c r="AA25" s="2" t="s">
        <v>178</v>
      </c>
      <c r="AB25" s="24" t="str">
        <f ca="1">IFERROR(__xludf.DUMMYFUNCTION("SPLIT(AA25,""_"")"),"Deepwater")</f>
        <v>Deepwater</v>
      </c>
      <c r="AC25" s="24"/>
      <c r="AD25" s="24">
        <f>VLOOKUP(J25,rangearea210527!$B$2:$C$1159,2,TRUE)</f>
        <v>62747.659639999998</v>
      </c>
      <c r="AE25" s="26" t="s">
        <v>118</v>
      </c>
      <c r="AF25" s="26">
        <v>52</v>
      </c>
      <c r="AG25" s="26" t="s">
        <v>84</v>
      </c>
      <c r="AH25" s="26"/>
      <c r="AI25" s="26"/>
      <c r="AJ25" s="26">
        <v>1</v>
      </c>
      <c r="AK25" s="26">
        <v>0</v>
      </c>
      <c r="AL25" s="29">
        <v>0</v>
      </c>
      <c r="AM25" s="30"/>
      <c r="AN25" s="30"/>
      <c r="AO25" s="30"/>
      <c r="AP25" s="1">
        <v>1</v>
      </c>
      <c r="AQ25" s="1"/>
      <c r="AR25" s="1"/>
      <c r="AS25" s="1"/>
      <c r="AT25" s="1">
        <v>0</v>
      </c>
      <c r="AU25" s="1">
        <v>0</v>
      </c>
      <c r="AV25" s="1">
        <v>1</v>
      </c>
      <c r="AZ25" s="1">
        <v>1</v>
      </c>
      <c r="BE25" s="1">
        <v>1</v>
      </c>
    </row>
    <row r="26" spans="1:58" x14ac:dyDescent="0.3">
      <c r="A26" s="2">
        <v>258</v>
      </c>
      <c r="B26" s="2">
        <v>1</v>
      </c>
      <c r="C26" s="2" t="s">
        <v>75</v>
      </c>
      <c r="D26" s="1">
        <v>9</v>
      </c>
      <c r="E26" s="2" t="str">
        <f t="shared" si="0"/>
        <v>9_Carcharhiniformes</v>
      </c>
      <c r="F26" s="2" t="s">
        <v>76</v>
      </c>
      <c r="G26" s="2" t="s">
        <v>800</v>
      </c>
      <c r="H26" s="2" t="s">
        <v>801</v>
      </c>
      <c r="I26" s="2" t="s">
        <v>825</v>
      </c>
      <c r="J26" s="2" t="s">
        <v>826</v>
      </c>
      <c r="K26" s="19" t="str">
        <f t="shared" si="1"/>
        <v>Apristurus indicus</v>
      </c>
      <c r="L26" s="20">
        <f>VLOOKUP($K26,GlobSheetPaste!$H$3:$P$1269,2,FALSE)</f>
        <v>161470</v>
      </c>
      <c r="M26" s="20">
        <f>VLOOKUP($K26,GlobSheetPaste!$H$3:$P$1269,3,FALSE)</f>
        <v>109904876</v>
      </c>
      <c r="N26" s="20" t="str">
        <f>VLOOKUP($K26,GlobSheetPaste!$H$3:$P$1269,4,FALSE)</f>
        <v>published</v>
      </c>
      <c r="O26" s="20" t="str">
        <f>VLOOKUP($K26,GlobSheetPaste!$H$3:$P$1269,5,FALSE)</f>
        <v>DD</v>
      </c>
      <c r="P26" s="20">
        <f>VLOOKUP($K26,GlobSheetPaste!$H$3:$P$1269,6,FALSE)</f>
        <v>2008</v>
      </c>
      <c r="Q26" s="20" t="str">
        <f>VLOOKUP($K26,GlobSheetPaste!$H$3:$P$1269,7,FALSE)</f>
        <v>LC</v>
      </c>
      <c r="R26" s="20" t="str">
        <f>VLOOKUP($K26,GlobSheetPaste!$H$3:$P$1269,8,FALSE)</f>
        <v>NA</v>
      </c>
      <c r="S26" s="20" t="str">
        <f t="shared" si="28"/>
        <v>non-genuine change</v>
      </c>
      <c r="T26" s="20" t="b">
        <f t="shared" si="3"/>
        <v>0</v>
      </c>
      <c r="U26" s="20">
        <f>VLOOKUP($K26,GlobSheetPaste!$H$3:$P$1269,9,FALSE)</f>
        <v>2017</v>
      </c>
      <c r="V26" s="19">
        <v>1225</v>
      </c>
      <c r="W26" s="19">
        <v>1840</v>
      </c>
      <c r="X26" s="2" t="b">
        <f t="shared" ref="X26:Y26" si="31">ISNUMBER(V26)</f>
        <v>1</v>
      </c>
      <c r="Y26" s="2" t="b">
        <f t="shared" si="31"/>
        <v>1</v>
      </c>
      <c r="Z26" s="2" t="s">
        <v>89</v>
      </c>
      <c r="AA26" s="2" t="s">
        <v>178</v>
      </c>
      <c r="AB26" s="24" t="str">
        <f ca="1">IFERROR(__xludf.DUMMYFUNCTION("SPLIT(AA26,""_"")"),"Deepwater")</f>
        <v>Deepwater</v>
      </c>
      <c r="AC26" s="24"/>
      <c r="AD26" s="24">
        <f>VLOOKUP(J26,rangearea210527!$B$2:$C$1159,2,TRUE)</f>
        <v>80513.665489999999</v>
      </c>
      <c r="AE26" s="26" t="s">
        <v>118</v>
      </c>
      <c r="AF26" s="26">
        <v>33.6</v>
      </c>
      <c r="AG26" s="26" t="s">
        <v>84</v>
      </c>
      <c r="AH26" s="26"/>
      <c r="AI26" s="26"/>
      <c r="AJ26" s="26">
        <v>1</v>
      </c>
      <c r="AK26" s="26">
        <v>0</v>
      </c>
      <c r="AL26" s="29">
        <v>0</v>
      </c>
      <c r="AM26" s="30"/>
      <c r="AN26" s="30"/>
      <c r="AO26" s="30"/>
      <c r="AP26" s="1">
        <v>0</v>
      </c>
      <c r="AQ26" s="1"/>
      <c r="AR26" s="1"/>
      <c r="AS26" s="1"/>
      <c r="AT26" s="1">
        <v>0</v>
      </c>
      <c r="AU26" s="1">
        <v>0</v>
      </c>
      <c r="AV26" s="1">
        <v>1</v>
      </c>
      <c r="AZ26" s="1">
        <v>1</v>
      </c>
      <c r="BE26" s="1">
        <v>1</v>
      </c>
    </row>
    <row r="27" spans="1:58" x14ac:dyDescent="0.3">
      <c r="A27" s="2">
        <v>259</v>
      </c>
      <c r="B27" s="2">
        <v>1</v>
      </c>
      <c r="C27" s="2" t="s">
        <v>75</v>
      </c>
      <c r="D27" s="1">
        <v>9</v>
      </c>
      <c r="E27" s="2" t="str">
        <f t="shared" si="0"/>
        <v>9_Carcharhiniformes</v>
      </c>
      <c r="F27" s="2" t="s">
        <v>76</v>
      </c>
      <c r="G27" s="2" t="s">
        <v>800</v>
      </c>
      <c r="H27" s="2" t="s">
        <v>801</v>
      </c>
      <c r="I27" s="2" t="s">
        <v>827</v>
      </c>
      <c r="J27" s="2" t="s">
        <v>828</v>
      </c>
      <c r="K27" s="19" t="str">
        <f t="shared" si="1"/>
        <v>Apristurus internatus</v>
      </c>
      <c r="L27" s="20">
        <f>VLOOKUP($K27,GlobSheetPaste!$H$3:$P$1269,2,FALSE)</f>
        <v>44213</v>
      </c>
      <c r="M27" s="20">
        <f>VLOOKUP($K27,GlobSheetPaste!$H$3:$P$1269,3,FALSE)</f>
        <v>124430584</v>
      </c>
      <c r="N27" s="20" t="str">
        <f>VLOOKUP($K27,GlobSheetPaste!$H$3:$P$1269,4,FALSE)</f>
        <v>published</v>
      </c>
      <c r="O27" s="20" t="str">
        <f>VLOOKUP($K27,GlobSheetPaste!$H$3:$P$1269,5,FALSE)</f>
        <v>DD</v>
      </c>
      <c r="P27" s="20">
        <f>VLOOKUP($K27,GlobSheetPaste!$H$3:$P$1269,6,FALSE)</f>
        <v>2004</v>
      </c>
      <c r="Q27" s="20" t="str">
        <f>VLOOKUP($K27,GlobSheetPaste!$H$3:$P$1269,7,FALSE)</f>
        <v>LC</v>
      </c>
      <c r="R27" s="20" t="str">
        <f>VLOOKUP($K27,GlobSheetPaste!$H$3:$P$1269,8,FALSE)</f>
        <v>NA</v>
      </c>
      <c r="S27" s="20" t="str">
        <f t="shared" si="28"/>
        <v>non-genuine change</v>
      </c>
      <c r="T27" s="20" t="b">
        <f t="shared" si="3"/>
        <v>0</v>
      </c>
      <c r="U27" s="22">
        <f>VLOOKUP($K27,GlobSheetPaste!$H$3:$P$1269,9,FALSE)</f>
        <v>43891</v>
      </c>
      <c r="V27" s="19">
        <v>200</v>
      </c>
      <c r="W27" s="19">
        <v>1000</v>
      </c>
      <c r="X27" s="2" t="b">
        <f t="shared" ref="X27:Y27" si="32">ISNUMBER(V27)</f>
        <v>1</v>
      </c>
      <c r="Y27" s="2" t="b">
        <f t="shared" si="32"/>
        <v>1</v>
      </c>
      <c r="Z27" s="2" t="s">
        <v>89</v>
      </c>
      <c r="AA27" s="2" t="s">
        <v>178</v>
      </c>
      <c r="AB27" s="24" t="str">
        <f ca="1">IFERROR(__xludf.DUMMYFUNCTION("SPLIT(AA27,""_"")"),"Deepwater")</f>
        <v>Deepwater</v>
      </c>
      <c r="AC27" s="24"/>
      <c r="AD27" s="24">
        <f>VLOOKUP(J27,rangearea210527!$B$2:$C$1159,2,TRUE)</f>
        <v>285264.24619999999</v>
      </c>
      <c r="AE27" s="26"/>
      <c r="AF27" s="26">
        <v>41.9</v>
      </c>
      <c r="AG27" s="26" t="s">
        <v>84</v>
      </c>
      <c r="AH27" s="26"/>
      <c r="AI27" s="26"/>
      <c r="AJ27" s="26">
        <v>1</v>
      </c>
      <c r="AK27" s="26">
        <v>0</v>
      </c>
      <c r="AL27" s="29">
        <v>0</v>
      </c>
      <c r="AM27" s="30"/>
      <c r="AN27" s="30"/>
      <c r="AO27" s="30"/>
      <c r="AP27" s="1">
        <v>0</v>
      </c>
      <c r="AQ27" s="1"/>
      <c r="AR27" s="1"/>
      <c r="AS27" s="1"/>
      <c r="AT27" s="1">
        <v>0</v>
      </c>
      <c r="AU27" s="1">
        <v>0</v>
      </c>
      <c r="AV27" s="1">
        <v>1</v>
      </c>
      <c r="AZ27" s="1">
        <v>1</v>
      </c>
    </row>
    <row r="28" spans="1:58" x14ac:dyDescent="0.3">
      <c r="A28" s="2">
        <v>260</v>
      </c>
      <c r="B28" s="2">
        <v>1</v>
      </c>
      <c r="C28" s="2" t="s">
        <v>75</v>
      </c>
      <c r="D28" s="1">
        <v>9</v>
      </c>
      <c r="E28" s="2" t="str">
        <f t="shared" si="0"/>
        <v>9_Carcharhiniformes</v>
      </c>
      <c r="F28" s="2" t="s">
        <v>76</v>
      </c>
      <c r="G28" s="2" t="s">
        <v>800</v>
      </c>
      <c r="H28" s="2" t="s">
        <v>801</v>
      </c>
      <c r="I28" s="2" t="s">
        <v>829</v>
      </c>
      <c r="J28" s="2" t="s">
        <v>830</v>
      </c>
      <c r="K28" s="19" t="str">
        <f t="shared" si="1"/>
        <v>Apristurus investigatoris</v>
      </c>
      <c r="L28" s="20">
        <f>VLOOKUP($K28,GlobSheetPaste!$H$3:$P$1269,2,FALSE)</f>
        <v>44214</v>
      </c>
      <c r="M28" s="20">
        <f>VLOOKUP($K28,GlobSheetPaste!$H$3:$P$1269,3,FALSE)</f>
        <v>124430645</v>
      </c>
      <c r="N28" s="20" t="str">
        <f>VLOOKUP($K28,GlobSheetPaste!$H$3:$P$1269,4,FALSE)</f>
        <v>published</v>
      </c>
      <c r="O28" s="20" t="str">
        <f>VLOOKUP($K28,GlobSheetPaste!$H$3:$P$1269,5,FALSE)</f>
        <v>DD</v>
      </c>
      <c r="P28" s="20">
        <f>VLOOKUP($K28,GlobSheetPaste!$H$3:$P$1269,6,FALSE)</f>
        <v>2004</v>
      </c>
      <c r="Q28" s="20" t="str">
        <f>VLOOKUP($K28,GlobSheetPaste!$H$3:$P$1269,7,FALSE)</f>
        <v>LC</v>
      </c>
      <c r="R28" s="20" t="str">
        <f>VLOOKUP($K28,GlobSheetPaste!$H$3:$P$1269,8,FALSE)</f>
        <v>NA</v>
      </c>
      <c r="S28" s="20" t="str">
        <f t="shared" si="28"/>
        <v>non-genuine change</v>
      </c>
      <c r="T28" s="20" t="b">
        <f t="shared" si="3"/>
        <v>0</v>
      </c>
      <c r="U28" s="22">
        <f>VLOOKUP($K28,GlobSheetPaste!$H$3:$P$1269,9,FALSE)</f>
        <v>43891</v>
      </c>
      <c r="V28" s="19">
        <v>907</v>
      </c>
      <c r="W28" s="19">
        <v>1040</v>
      </c>
      <c r="X28" s="2" t="b">
        <f t="shared" ref="X28:Y28" si="33">ISNUMBER(V28)</f>
        <v>1</v>
      </c>
      <c r="Y28" s="2" t="b">
        <f t="shared" si="33"/>
        <v>1</v>
      </c>
      <c r="Z28" s="2" t="s">
        <v>262</v>
      </c>
      <c r="AA28" s="2" t="s">
        <v>178</v>
      </c>
      <c r="AB28" s="24" t="str">
        <f ca="1">IFERROR(__xludf.DUMMYFUNCTION("SPLIT(AA28,""_"")"),"Deepwater")</f>
        <v>Deepwater</v>
      </c>
      <c r="AC28" s="24"/>
      <c r="AD28" s="24">
        <f>VLOOKUP(J28,rangearea210527!$B$2:$C$1159,2,TRUE)</f>
        <v>5538.239638</v>
      </c>
      <c r="AE28" s="26" t="s">
        <v>118</v>
      </c>
      <c r="AF28" s="26">
        <v>31</v>
      </c>
      <c r="AG28" s="26" t="s">
        <v>84</v>
      </c>
      <c r="AH28" s="26"/>
      <c r="AI28" s="26"/>
      <c r="AJ28" s="26">
        <v>1</v>
      </c>
      <c r="AK28" s="26">
        <v>0</v>
      </c>
      <c r="AL28" s="29">
        <v>0</v>
      </c>
      <c r="AM28" s="30"/>
      <c r="AN28" s="30"/>
      <c r="AO28" s="30"/>
      <c r="AP28" s="1">
        <v>1</v>
      </c>
      <c r="AQ28" s="1"/>
      <c r="AR28" s="1"/>
      <c r="AS28" s="1"/>
      <c r="AT28" s="1">
        <v>0</v>
      </c>
      <c r="AU28" s="1">
        <v>0</v>
      </c>
      <c r="AV28" s="1">
        <v>1</v>
      </c>
      <c r="AZ28" s="1">
        <v>1</v>
      </c>
      <c r="BE28" s="1">
        <v>1</v>
      </c>
    </row>
    <row r="29" spans="1:58" x14ac:dyDescent="0.3">
      <c r="A29" s="2">
        <v>261</v>
      </c>
      <c r="B29" s="2">
        <v>1</v>
      </c>
      <c r="C29" s="2" t="s">
        <v>75</v>
      </c>
      <c r="D29" s="1">
        <v>9</v>
      </c>
      <c r="E29" s="2" t="str">
        <f t="shared" si="0"/>
        <v>9_Carcharhiniformes</v>
      </c>
      <c r="F29" s="2" t="s">
        <v>76</v>
      </c>
      <c r="G29" s="2" t="s">
        <v>800</v>
      </c>
      <c r="H29" s="2" t="s">
        <v>801</v>
      </c>
      <c r="I29" s="2" t="s">
        <v>263</v>
      </c>
      <c r="J29" s="2" t="s">
        <v>831</v>
      </c>
      <c r="K29" s="19" t="str">
        <f t="shared" si="1"/>
        <v>Apristurus japonicus</v>
      </c>
      <c r="L29" s="20">
        <f>VLOOKUP($K29,GlobSheetPaste!$H$3:$P$1269,2,FALSE)</f>
        <v>161367</v>
      </c>
      <c r="M29" s="20">
        <f>VLOOKUP($K29,GlobSheetPaste!$H$3:$P$1269,3,FALSE)</f>
        <v>124472828</v>
      </c>
      <c r="N29" s="20" t="str">
        <f>VLOOKUP($K29,GlobSheetPaste!$H$3:$P$1269,4,FALSE)</f>
        <v>published</v>
      </c>
      <c r="O29" s="20" t="str">
        <f>VLOOKUP($K29,GlobSheetPaste!$H$3:$P$1269,5,FALSE)</f>
        <v>DD</v>
      </c>
      <c r="P29" s="20">
        <f>VLOOKUP($K29,GlobSheetPaste!$H$3:$P$1269,6,FALSE)</f>
        <v>2008</v>
      </c>
      <c r="Q29" s="20" t="str">
        <f>VLOOKUP($K29,GlobSheetPaste!$H$3:$P$1269,7,FALSE)</f>
        <v>LC</v>
      </c>
      <c r="R29" s="20" t="str">
        <f>VLOOKUP($K29,GlobSheetPaste!$H$3:$P$1269,8,FALSE)</f>
        <v>NA</v>
      </c>
      <c r="S29" s="20" t="str">
        <f t="shared" si="28"/>
        <v>non-genuine change</v>
      </c>
      <c r="T29" s="20" t="b">
        <f t="shared" si="3"/>
        <v>0</v>
      </c>
      <c r="U29" s="22">
        <f>VLOOKUP($K29,GlobSheetPaste!$H$3:$P$1269,9,FALSE)</f>
        <v>44197</v>
      </c>
      <c r="V29" s="19">
        <v>820</v>
      </c>
      <c r="W29" s="19">
        <v>915</v>
      </c>
      <c r="X29" s="2" t="b">
        <f t="shared" ref="X29:Y29" si="34">ISNUMBER(V29)</f>
        <v>1</v>
      </c>
      <c r="Y29" s="2" t="b">
        <f t="shared" si="34"/>
        <v>1</v>
      </c>
      <c r="Z29" s="2" t="s">
        <v>89</v>
      </c>
      <c r="AA29" s="2" t="s">
        <v>178</v>
      </c>
      <c r="AB29" s="24" t="str">
        <f ca="1">IFERROR(__xludf.DUMMYFUNCTION("SPLIT(AA29,""_"")"),"Deepwater")</f>
        <v>Deepwater</v>
      </c>
      <c r="AC29" s="24"/>
      <c r="AD29" s="24">
        <f>VLOOKUP(J29,rangearea210527!$B$2:$C$1159,2,TRUE)</f>
        <v>4358.7561489999998</v>
      </c>
      <c r="AE29" s="26" t="s">
        <v>118</v>
      </c>
      <c r="AF29" s="26">
        <v>71.099999999999994</v>
      </c>
      <c r="AG29" s="26" t="s">
        <v>84</v>
      </c>
      <c r="AH29" s="26"/>
      <c r="AI29" s="26"/>
      <c r="AJ29" s="26">
        <v>1</v>
      </c>
      <c r="AK29" s="26">
        <v>0</v>
      </c>
      <c r="AL29" s="29">
        <v>0</v>
      </c>
      <c r="AM29" s="30"/>
      <c r="AN29" s="30"/>
      <c r="AO29" s="30"/>
      <c r="AP29" s="1">
        <v>0</v>
      </c>
      <c r="AQ29" s="1"/>
      <c r="AR29" s="1"/>
      <c r="AS29" s="1"/>
      <c r="AT29" s="1">
        <v>0</v>
      </c>
      <c r="AU29" s="1">
        <v>0</v>
      </c>
      <c r="AV29" s="1">
        <v>1</v>
      </c>
      <c r="AZ29" s="1">
        <v>1</v>
      </c>
      <c r="BE29" s="1">
        <v>1</v>
      </c>
    </row>
    <row r="30" spans="1:58" x14ac:dyDescent="0.3">
      <c r="A30" s="2">
        <v>262</v>
      </c>
      <c r="B30" s="2">
        <v>1</v>
      </c>
      <c r="C30" s="2" t="s">
        <v>75</v>
      </c>
      <c r="D30" s="1">
        <v>9</v>
      </c>
      <c r="E30" s="2" t="str">
        <f t="shared" si="0"/>
        <v>9_Carcharhiniformes</v>
      </c>
      <c r="F30" s="2" t="s">
        <v>76</v>
      </c>
      <c r="G30" s="2" t="s">
        <v>800</v>
      </c>
      <c r="H30" s="2" t="s">
        <v>801</v>
      </c>
      <c r="I30" s="2" t="s">
        <v>832</v>
      </c>
      <c r="J30" s="2" t="s">
        <v>833</v>
      </c>
      <c r="K30" s="19" t="str">
        <f t="shared" si="1"/>
        <v>Apristurus kampae</v>
      </c>
      <c r="L30" s="20">
        <f>VLOOKUP($K30,GlobSheetPaste!$H$3:$P$1269,2,FALSE)</f>
        <v>44215</v>
      </c>
      <c r="M30" s="20">
        <f>VLOOKUP($K30,GlobSheetPaste!$H$3:$P$1269,3,FALSE)</f>
        <v>80671609</v>
      </c>
      <c r="N30" s="20" t="str">
        <f>VLOOKUP($K30,GlobSheetPaste!$H$3:$P$1269,4,FALSE)</f>
        <v>published</v>
      </c>
      <c r="O30" s="20" t="str">
        <f>VLOOKUP($K30,GlobSheetPaste!$H$3:$P$1269,5,FALSE)</f>
        <v>DD</v>
      </c>
      <c r="P30" s="20">
        <f>VLOOKUP($K30,GlobSheetPaste!$H$3:$P$1269,6,FALSE)</f>
        <v>2004</v>
      </c>
      <c r="Q30" s="20" t="str">
        <f>VLOOKUP($K30,GlobSheetPaste!$H$3:$P$1269,7,FALSE)</f>
        <v>DD</v>
      </c>
      <c r="R30" s="20" t="str">
        <f>VLOOKUP($K30,GlobSheetPaste!$H$3:$P$1269,8,FALSE)</f>
        <v>NA</v>
      </c>
      <c r="S30" s="20" t="str">
        <f t="shared" si="28"/>
        <v>NoChange</v>
      </c>
      <c r="T30" s="20" t="b">
        <f t="shared" si="3"/>
        <v>0</v>
      </c>
      <c r="U30" s="20">
        <f>VLOOKUP($K30,GlobSheetPaste!$H$3:$P$1269,9,FALSE)</f>
        <v>2014</v>
      </c>
      <c r="V30" s="19">
        <v>177</v>
      </c>
      <c r="W30" s="19">
        <v>1888</v>
      </c>
      <c r="X30" s="2" t="b">
        <f t="shared" ref="X30:Y30" si="35">ISNUMBER(V30)</f>
        <v>1</v>
      </c>
      <c r="Y30" s="2" t="b">
        <f t="shared" si="35"/>
        <v>1</v>
      </c>
      <c r="Z30" s="2" t="s">
        <v>89</v>
      </c>
      <c r="AA30" s="2" t="s">
        <v>178</v>
      </c>
      <c r="AB30" s="24" t="str">
        <f ca="1">IFERROR(__xludf.DUMMYFUNCTION("SPLIT(AA30,""_"")"),"Deepwater")</f>
        <v>Deepwater</v>
      </c>
      <c r="AC30" s="24"/>
      <c r="AD30" s="24">
        <f>VLOOKUP(J30,rangearea210527!$B$2:$C$1159,2,TRUE)</f>
        <v>251395.92790000001</v>
      </c>
      <c r="AE30" s="26"/>
      <c r="AF30" s="26">
        <v>64.7</v>
      </c>
      <c r="AG30" s="26" t="s">
        <v>84</v>
      </c>
      <c r="AH30" s="26"/>
      <c r="AI30" s="26"/>
      <c r="AJ30" s="26">
        <v>1</v>
      </c>
      <c r="AK30" s="26">
        <v>0</v>
      </c>
      <c r="AL30" s="29">
        <v>0</v>
      </c>
      <c r="AM30" s="30"/>
      <c r="AN30" s="26">
        <v>1</v>
      </c>
      <c r="AO30" s="30"/>
      <c r="AP30" s="1">
        <v>0</v>
      </c>
      <c r="AQ30" s="1"/>
      <c r="AR30" s="1"/>
      <c r="AS30" s="1"/>
      <c r="AT30" s="1">
        <v>0</v>
      </c>
      <c r="AU30" s="1">
        <v>0</v>
      </c>
      <c r="AV30" s="1">
        <v>1</v>
      </c>
      <c r="AZ30" s="1">
        <v>1</v>
      </c>
      <c r="BD30" s="1">
        <v>1</v>
      </c>
      <c r="BE30" s="1"/>
      <c r="BF30" s="1"/>
    </row>
    <row r="31" spans="1:58" x14ac:dyDescent="0.3">
      <c r="A31" s="2">
        <v>263</v>
      </c>
      <c r="B31" s="2">
        <v>1</v>
      </c>
      <c r="C31" s="2" t="s">
        <v>75</v>
      </c>
      <c r="D31" s="1">
        <v>9</v>
      </c>
      <c r="E31" s="2" t="str">
        <f t="shared" si="0"/>
        <v>9_Carcharhiniformes</v>
      </c>
      <c r="F31" s="2" t="s">
        <v>76</v>
      </c>
      <c r="G31" s="2" t="s">
        <v>800</v>
      </c>
      <c r="H31" s="2" t="s">
        <v>801</v>
      </c>
      <c r="I31" s="2" t="s">
        <v>834</v>
      </c>
      <c r="J31" s="2" t="s">
        <v>835</v>
      </c>
      <c r="K31" s="19" t="str">
        <f t="shared" si="1"/>
        <v>Apristurus laurussonii</v>
      </c>
      <c r="L31" s="20">
        <f>VLOOKUP($K31,GlobSheetPaste!$H$3:$P$1269,2,FALSE)</f>
        <v>44216</v>
      </c>
      <c r="M31" s="20">
        <f>VLOOKUP($K31,GlobSheetPaste!$H$3:$P$1269,3,FALSE)</f>
        <v>124430838</v>
      </c>
      <c r="N31" s="20" t="str">
        <f>VLOOKUP($K31,GlobSheetPaste!$H$3:$P$1269,4,FALSE)</f>
        <v>published</v>
      </c>
      <c r="O31" s="20" t="str">
        <f>VLOOKUP($K31,GlobSheetPaste!$H$3:$P$1269,5,FALSE)</f>
        <v>DD</v>
      </c>
      <c r="P31" s="20">
        <f>VLOOKUP($K31,GlobSheetPaste!$H$3:$P$1269,6,FALSE)</f>
        <v>2007</v>
      </c>
      <c r="Q31" s="20" t="str">
        <f>VLOOKUP($K31,GlobSheetPaste!$H$3:$P$1269,7,FALSE)</f>
        <v>LC</v>
      </c>
      <c r="R31" s="20" t="str">
        <f>VLOOKUP($K31,GlobSheetPaste!$H$3:$P$1269,8,FALSE)</f>
        <v>NA</v>
      </c>
      <c r="S31" s="20" t="str">
        <f t="shared" si="28"/>
        <v>non-genuine change</v>
      </c>
      <c r="T31" s="20" t="b">
        <f t="shared" si="3"/>
        <v>0</v>
      </c>
      <c r="U31" s="22">
        <f>VLOOKUP($K31,GlobSheetPaste!$H$3:$P$1269,9,FALSE)</f>
        <v>43891</v>
      </c>
      <c r="V31" s="19">
        <v>560</v>
      </c>
      <c r="W31" s="19">
        <v>2060</v>
      </c>
      <c r="X31" s="2" t="b">
        <f t="shared" ref="X31:Y31" si="36">ISNUMBER(V31)</f>
        <v>1</v>
      </c>
      <c r="Y31" s="2" t="b">
        <f t="shared" si="36"/>
        <v>1</v>
      </c>
      <c r="Z31" s="2" t="s">
        <v>89</v>
      </c>
      <c r="AA31" s="2" t="s">
        <v>178</v>
      </c>
      <c r="AB31" s="24" t="str">
        <f ca="1">IFERROR(__xludf.DUMMYFUNCTION("SPLIT(AA31,""_"")"),"Deepwater")</f>
        <v>Deepwater</v>
      </c>
      <c r="AC31" s="24"/>
      <c r="AD31" s="24">
        <f>VLOOKUP(J31,rangearea210527!$B$2:$C$1159,2,TRUE)</f>
        <v>1069276.4620000001</v>
      </c>
      <c r="AE31" s="26"/>
      <c r="AF31" s="26">
        <v>72</v>
      </c>
      <c r="AG31" s="26" t="s">
        <v>84</v>
      </c>
      <c r="AH31" s="26"/>
      <c r="AI31" s="26"/>
      <c r="AJ31" s="26">
        <v>1</v>
      </c>
      <c r="AK31" s="26">
        <v>0</v>
      </c>
      <c r="AL31" s="29">
        <v>0</v>
      </c>
      <c r="AM31" s="30"/>
      <c r="AN31" s="30"/>
      <c r="AO31" s="30"/>
      <c r="AP31" s="1">
        <v>0</v>
      </c>
      <c r="AQ31" s="1"/>
      <c r="AR31" s="1"/>
      <c r="AS31" s="1"/>
      <c r="AT31" s="1">
        <v>0</v>
      </c>
      <c r="AU31" s="1">
        <v>0</v>
      </c>
      <c r="AV31" s="1">
        <v>1</v>
      </c>
      <c r="AZ31" s="1">
        <v>1</v>
      </c>
    </row>
    <row r="32" spans="1:58" x14ac:dyDescent="0.3">
      <c r="A32" s="2">
        <v>264</v>
      </c>
      <c r="B32" s="2">
        <v>1</v>
      </c>
      <c r="C32" s="2" t="s">
        <v>75</v>
      </c>
      <c r="D32" s="1">
        <v>9</v>
      </c>
      <c r="E32" s="2" t="str">
        <f t="shared" si="0"/>
        <v>9_Carcharhiniformes</v>
      </c>
      <c r="F32" s="2" t="s">
        <v>76</v>
      </c>
      <c r="G32" s="2" t="s">
        <v>800</v>
      </c>
      <c r="H32" s="2" t="s">
        <v>801</v>
      </c>
      <c r="I32" s="2" t="s">
        <v>836</v>
      </c>
      <c r="J32" s="2" t="s">
        <v>837</v>
      </c>
      <c r="K32" s="19" t="str">
        <f t="shared" si="1"/>
        <v>Apristurus longicephalus</v>
      </c>
      <c r="L32" s="20">
        <f>VLOOKUP($K32,GlobSheetPaste!$H$3:$P$1269,2,FALSE)</f>
        <v>44217</v>
      </c>
      <c r="M32" s="20">
        <f>VLOOKUP($K32,GlobSheetPaste!$H$3:$P$1269,3,FALSE)</f>
        <v>68608927</v>
      </c>
      <c r="N32" s="20" t="str">
        <f>VLOOKUP($K32,GlobSheetPaste!$H$3:$P$1269,4,FALSE)</f>
        <v>published</v>
      </c>
      <c r="O32" s="20" t="str">
        <f>VLOOKUP($K32,GlobSheetPaste!$H$3:$P$1269,5,FALSE)</f>
        <v>DD</v>
      </c>
      <c r="P32" s="20">
        <f>VLOOKUP($K32,GlobSheetPaste!$H$3:$P$1269,6,FALSE)</f>
        <v>2004</v>
      </c>
      <c r="Q32" s="20" t="str">
        <f>VLOOKUP($K32,GlobSheetPaste!$H$3:$P$1269,7,FALSE)</f>
        <v>LC</v>
      </c>
      <c r="R32" s="20" t="str">
        <f>VLOOKUP($K32,GlobSheetPaste!$H$3:$P$1269,8,FALSE)</f>
        <v>NA</v>
      </c>
      <c r="S32" s="20" t="str">
        <f t="shared" si="28"/>
        <v>non-genuine change</v>
      </c>
      <c r="T32" s="20" t="b">
        <f t="shared" si="3"/>
        <v>0</v>
      </c>
      <c r="U32" s="20">
        <f>VLOOKUP($K32,GlobSheetPaste!$H$3:$P$1269,9,FALSE)</f>
        <v>2015</v>
      </c>
      <c r="V32" s="19">
        <v>500</v>
      </c>
      <c r="W32" s="19">
        <v>1350</v>
      </c>
      <c r="X32" s="2" t="b">
        <f t="shared" ref="X32:Y32" si="37">ISNUMBER(V32)</f>
        <v>1</v>
      </c>
      <c r="Y32" s="2" t="b">
        <f t="shared" si="37"/>
        <v>1</v>
      </c>
      <c r="Z32" s="2" t="s">
        <v>89</v>
      </c>
      <c r="AA32" s="2" t="s">
        <v>178</v>
      </c>
      <c r="AB32" s="24" t="str">
        <f ca="1">IFERROR(__xludf.DUMMYFUNCTION("SPLIT(AA32,""_"")"),"Deepwater")</f>
        <v>Deepwater</v>
      </c>
      <c r="AC32" s="24"/>
      <c r="AD32" s="24">
        <f>VLOOKUP(J32,rangearea210527!$B$2:$C$1159,2,TRUE)</f>
        <v>401646.17099999997</v>
      </c>
      <c r="AE32" s="26"/>
      <c r="AF32" s="26">
        <v>59</v>
      </c>
      <c r="AG32" s="26" t="s">
        <v>84</v>
      </c>
      <c r="AH32" s="26"/>
      <c r="AI32" s="26"/>
      <c r="AJ32" s="26">
        <v>1</v>
      </c>
      <c r="AK32" s="26">
        <v>0</v>
      </c>
      <c r="AL32" s="29">
        <v>0</v>
      </c>
      <c r="AM32" s="30"/>
      <c r="AN32" s="30"/>
      <c r="AO32" s="30"/>
      <c r="AP32" s="1">
        <v>1</v>
      </c>
      <c r="AQ32" s="1"/>
      <c r="AR32" s="1"/>
      <c r="AS32" s="1"/>
      <c r="AT32" s="1">
        <v>0</v>
      </c>
      <c r="AU32" s="1">
        <v>0</v>
      </c>
      <c r="AV32" s="1">
        <v>1</v>
      </c>
      <c r="AZ32" s="1">
        <v>1</v>
      </c>
    </row>
    <row r="33" spans="1:58" x14ac:dyDescent="0.3">
      <c r="A33" s="2">
        <v>265</v>
      </c>
      <c r="B33" s="2">
        <v>1</v>
      </c>
      <c r="C33" s="2" t="s">
        <v>75</v>
      </c>
      <c r="D33" s="1">
        <v>9</v>
      </c>
      <c r="E33" s="2" t="str">
        <f t="shared" si="0"/>
        <v>9_Carcharhiniformes</v>
      </c>
      <c r="F33" s="2" t="s">
        <v>76</v>
      </c>
      <c r="G33" s="2" t="s">
        <v>800</v>
      </c>
      <c r="H33" s="2" t="s">
        <v>801</v>
      </c>
      <c r="I33" s="2" t="s">
        <v>838</v>
      </c>
      <c r="J33" s="2" t="s">
        <v>839</v>
      </c>
      <c r="K33" s="19" t="str">
        <f t="shared" si="1"/>
        <v>Apristurus macrorhynchus</v>
      </c>
      <c r="L33" s="20">
        <f>VLOOKUP($K33,GlobSheetPaste!$H$3:$P$1269,2,FALSE)</f>
        <v>44218</v>
      </c>
      <c r="M33" s="20">
        <f>VLOOKUP($K33,GlobSheetPaste!$H$3:$P$1269,3,FALSE)</f>
        <v>124431182</v>
      </c>
      <c r="N33" s="20" t="str">
        <f>VLOOKUP($K33,GlobSheetPaste!$H$3:$P$1269,4,FALSE)</f>
        <v>published</v>
      </c>
      <c r="O33" s="20" t="str">
        <f>VLOOKUP($K33,GlobSheetPaste!$H$3:$P$1269,5,FALSE)</f>
        <v>DD</v>
      </c>
      <c r="P33" s="20">
        <f>VLOOKUP($K33,GlobSheetPaste!$H$3:$P$1269,6,FALSE)</f>
        <v>2004</v>
      </c>
      <c r="Q33" s="20" t="str">
        <f>VLOOKUP($K33,GlobSheetPaste!$H$3:$P$1269,7,FALSE)</f>
        <v>LC</v>
      </c>
      <c r="R33" s="20" t="str">
        <f>VLOOKUP($K33,GlobSheetPaste!$H$3:$P$1269,8,FALSE)</f>
        <v>NA</v>
      </c>
      <c r="S33" s="20" t="str">
        <f t="shared" si="28"/>
        <v>non-genuine change</v>
      </c>
      <c r="T33" s="20" t="b">
        <f t="shared" si="3"/>
        <v>0</v>
      </c>
      <c r="U33" s="22">
        <f>VLOOKUP($K33,GlobSheetPaste!$H$3:$P$1269,9,FALSE)</f>
        <v>44197</v>
      </c>
      <c r="V33" s="19">
        <v>220</v>
      </c>
      <c r="W33" s="19">
        <v>1140</v>
      </c>
      <c r="X33" s="2" t="b">
        <f t="shared" ref="X33:Y33" si="38">ISNUMBER(V33)</f>
        <v>1</v>
      </c>
      <c r="Y33" s="2" t="b">
        <f t="shared" si="38"/>
        <v>1</v>
      </c>
      <c r="Z33" s="2" t="s">
        <v>89</v>
      </c>
      <c r="AA33" s="2" t="s">
        <v>178</v>
      </c>
      <c r="AB33" s="24" t="str">
        <f ca="1">IFERROR(__xludf.DUMMYFUNCTION("SPLIT(AA33,""_"")"),"Deepwater")</f>
        <v>Deepwater</v>
      </c>
      <c r="AC33" s="24"/>
      <c r="AD33" s="24">
        <f>VLOOKUP(J33,rangearea210527!$B$2:$C$1159,2,TRUE)</f>
        <v>55133.789089999998</v>
      </c>
      <c r="AE33" s="26" t="s">
        <v>118</v>
      </c>
      <c r="AF33" s="26">
        <v>67.400000000000006</v>
      </c>
      <c r="AG33" s="26" t="s">
        <v>84</v>
      </c>
      <c r="AH33" s="26"/>
      <c r="AI33" s="26"/>
      <c r="AJ33" s="26">
        <v>1</v>
      </c>
      <c r="AK33" s="26">
        <v>0</v>
      </c>
      <c r="AL33" s="29">
        <v>0</v>
      </c>
      <c r="AM33" s="30"/>
      <c r="AN33" s="30"/>
      <c r="AO33" s="30"/>
      <c r="AP33" s="1">
        <v>0</v>
      </c>
      <c r="AQ33" s="1"/>
      <c r="AR33" s="1"/>
      <c r="AS33" s="1"/>
      <c r="AT33" s="1">
        <v>0</v>
      </c>
      <c r="AU33" s="1">
        <v>0</v>
      </c>
      <c r="AV33" s="1">
        <v>1</v>
      </c>
      <c r="AZ33" s="1">
        <v>1</v>
      </c>
      <c r="BE33" s="1">
        <v>1</v>
      </c>
    </row>
    <row r="34" spans="1:58" x14ac:dyDescent="0.3">
      <c r="A34" s="2">
        <v>266</v>
      </c>
      <c r="B34" s="2">
        <v>1</v>
      </c>
      <c r="C34" s="2" t="s">
        <v>75</v>
      </c>
      <c r="D34" s="1">
        <v>9</v>
      </c>
      <c r="E34" s="2" t="str">
        <f t="shared" si="0"/>
        <v>9_Carcharhiniformes</v>
      </c>
      <c r="F34" s="2" t="s">
        <v>76</v>
      </c>
      <c r="G34" s="2" t="s">
        <v>800</v>
      </c>
      <c r="H34" s="2" t="s">
        <v>801</v>
      </c>
      <c r="I34" s="2" t="s">
        <v>840</v>
      </c>
      <c r="J34" s="2" t="s">
        <v>841</v>
      </c>
      <c r="K34" s="19" t="str">
        <f t="shared" si="1"/>
        <v>Apristurus macrostomus</v>
      </c>
      <c r="L34" s="20">
        <f>VLOOKUP($K34,GlobSheetPaste!$H$3:$P$1269,2,FALSE)</f>
        <v>44219</v>
      </c>
      <c r="M34" s="20">
        <f>VLOOKUP($K34,GlobSheetPaste!$H$3:$P$1269,3,FALSE)</f>
        <v>124431261</v>
      </c>
      <c r="N34" s="20" t="str">
        <f>VLOOKUP($K34,GlobSheetPaste!$H$3:$P$1269,4,FALSE)</f>
        <v>published</v>
      </c>
      <c r="O34" s="20" t="str">
        <f>VLOOKUP($K34,GlobSheetPaste!$H$3:$P$1269,5,FALSE)</f>
        <v>DD</v>
      </c>
      <c r="P34" s="20">
        <f>VLOOKUP($K34,GlobSheetPaste!$H$3:$P$1269,6,FALSE)</f>
        <v>2004</v>
      </c>
      <c r="Q34" s="20" t="str">
        <f>VLOOKUP($K34,GlobSheetPaste!$H$3:$P$1269,7,FALSE)</f>
        <v>LC</v>
      </c>
      <c r="R34" s="20" t="str">
        <f>VLOOKUP($K34,GlobSheetPaste!$H$3:$P$1269,8,FALSE)</f>
        <v>NA</v>
      </c>
      <c r="S34" s="20" t="str">
        <f t="shared" si="28"/>
        <v>non-genuine change</v>
      </c>
      <c r="T34" s="20" t="b">
        <f t="shared" si="3"/>
        <v>0</v>
      </c>
      <c r="U34" s="22">
        <f>VLOOKUP($K34,GlobSheetPaste!$H$3:$P$1269,9,FALSE)</f>
        <v>43891</v>
      </c>
      <c r="V34" s="19">
        <v>220</v>
      </c>
      <c r="W34" s="19">
        <v>1069</v>
      </c>
      <c r="X34" s="2" t="b">
        <f t="shared" ref="X34:Y34" si="39">ISNUMBER(V34)</f>
        <v>1</v>
      </c>
      <c r="Y34" s="2" t="b">
        <f t="shared" si="39"/>
        <v>1</v>
      </c>
      <c r="Z34" s="2" t="s">
        <v>89</v>
      </c>
      <c r="AA34" s="2" t="s">
        <v>178</v>
      </c>
      <c r="AB34" s="24" t="str">
        <f ca="1">IFERROR(__xludf.DUMMYFUNCTION("SPLIT(AA34,""_"")"),"Deepwater")</f>
        <v>Deepwater</v>
      </c>
      <c r="AC34" s="24"/>
      <c r="AD34" s="24">
        <f>VLOOKUP(J34,rangearea210527!$B$2:$C$1159,2,TRUE)</f>
        <v>261975.6441</v>
      </c>
      <c r="AE34" s="26"/>
      <c r="AF34" s="26">
        <v>57.3</v>
      </c>
      <c r="AG34" s="26" t="s">
        <v>84</v>
      </c>
      <c r="AH34" s="26"/>
      <c r="AI34" s="26"/>
      <c r="AJ34" s="26">
        <v>1</v>
      </c>
      <c r="AK34" s="26">
        <v>0</v>
      </c>
      <c r="AL34" s="29">
        <v>0</v>
      </c>
      <c r="AM34" s="30"/>
      <c r="AN34" s="30"/>
      <c r="AO34" s="30"/>
      <c r="AP34" s="1">
        <v>1</v>
      </c>
      <c r="AQ34" s="1"/>
      <c r="AR34" s="1"/>
      <c r="AS34" s="1"/>
      <c r="AT34" s="1">
        <v>0</v>
      </c>
      <c r="AU34" s="1">
        <v>0</v>
      </c>
      <c r="AV34" s="1">
        <v>1</v>
      </c>
      <c r="AZ34" s="1">
        <v>1</v>
      </c>
    </row>
    <row r="35" spans="1:58" x14ac:dyDescent="0.3">
      <c r="A35" s="2">
        <v>267</v>
      </c>
      <c r="B35" s="2">
        <v>1</v>
      </c>
      <c r="C35" s="2" t="s">
        <v>75</v>
      </c>
      <c r="D35" s="1">
        <v>9</v>
      </c>
      <c r="E35" s="2" t="str">
        <f t="shared" si="0"/>
        <v>9_Carcharhiniformes</v>
      </c>
      <c r="F35" s="2" t="s">
        <v>76</v>
      </c>
      <c r="G35" s="2" t="s">
        <v>800</v>
      </c>
      <c r="H35" s="2" t="s">
        <v>801</v>
      </c>
      <c r="I35" s="2" t="s">
        <v>842</v>
      </c>
      <c r="J35" s="2" t="s">
        <v>843</v>
      </c>
      <c r="K35" s="19" t="str">
        <f t="shared" si="1"/>
        <v>Apristurus manis</v>
      </c>
      <c r="L35" s="20">
        <f>VLOOKUP($K35,GlobSheetPaste!$H$3:$P$1269,2,FALSE)</f>
        <v>44599</v>
      </c>
      <c r="M35" s="20">
        <f>VLOOKUP($K35,GlobSheetPaste!$H$3:$P$1269,3,FALSE)</f>
        <v>124434315</v>
      </c>
      <c r="N35" s="20" t="str">
        <f>VLOOKUP($K35,GlobSheetPaste!$H$3:$P$1269,4,FALSE)</f>
        <v>published</v>
      </c>
      <c r="O35" s="20" t="str">
        <f>VLOOKUP($K35,GlobSheetPaste!$H$3:$P$1269,5,FALSE)</f>
        <v>LC</v>
      </c>
      <c r="P35" s="20">
        <f>VLOOKUP($K35,GlobSheetPaste!$H$3:$P$1269,6,FALSE)</f>
        <v>2004</v>
      </c>
      <c r="Q35" s="20" t="str">
        <f>VLOOKUP($K35,GlobSheetPaste!$H$3:$P$1269,7,FALSE)</f>
        <v>LC</v>
      </c>
      <c r="R35" s="20" t="str">
        <f>VLOOKUP($K35,GlobSheetPaste!$H$3:$P$1269,8,FALSE)</f>
        <v>NA</v>
      </c>
      <c r="S35" s="20" t="str">
        <f t="shared" si="28"/>
        <v>NoChange</v>
      </c>
      <c r="T35" s="20" t="b">
        <f t="shared" si="3"/>
        <v>0</v>
      </c>
      <c r="U35" s="20">
        <f>VLOOKUP($K35,GlobSheetPaste!$H$3:$P$1269,9,FALSE)</f>
        <v>2018</v>
      </c>
      <c r="V35" s="19">
        <v>600</v>
      </c>
      <c r="W35" s="19">
        <v>1900</v>
      </c>
      <c r="X35" s="2" t="b">
        <f t="shared" ref="X35:Y35" si="40">ISNUMBER(V35)</f>
        <v>1</v>
      </c>
      <c r="Y35" s="2" t="b">
        <f t="shared" si="40"/>
        <v>1</v>
      </c>
      <c r="Z35" s="2" t="s">
        <v>89</v>
      </c>
      <c r="AA35" s="2" t="s">
        <v>178</v>
      </c>
      <c r="AB35" s="24" t="str">
        <f ca="1">IFERROR(__xludf.DUMMYFUNCTION("SPLIT(AA35,""_"")"),"Deepwater")</f>
        <v>Deepwater</v>
      </c>
      <c r="AC35" s="24"/>
      <c r="AD35" s="24">
        <f>VLOOKUP(J35,rangearea210527!$B$2:$C$1159,2,TRUE)</f>
        <v>28618.915099999998</v>
      </c>
      <c r="AE35" s="26" t="s">
        <v>118</v>
      </c>
      <c r="AF35" s="26">
        <v>88</v>
      </c>
      <c r="AG35" s="26" t="s">
        <v>84</v>
      </c>
      <c r="AH35" s="26"/>
      <c r="AI35" s="26"/>
      <c r="AJ35" s="26">
        <v>1</v>
      </c>
      <c r="AK35" s="26">
        <v>0</v>
      </c>
      <c r="AL35" s="29">
        <v>0</v>
      </c>
      <c r="AM35" s="30"/>
      <c r="AN35" s="30"/>
      <c r="AO35" s="30"/>
      <c r="AP35" s="1">
        <v>0</v>
      </c>
      <c r="AQ35" s="1"/>
      <c r="AR35" s="1"/>
      <c r="AS35" s="1"/>
      <c r="AT35" s="1">
        <v>0</v>
      </c>
      <c r="AU35" s="1">
        <v>0</v>
      </c>
      <c r="AV35" s="1">
        <v>1</v>
      </c>
      <c r="AZ35" s="1">
        <v>1</v>
      </c>
      <c r="BE35" s="1">
        <v>1</v>
      </c>
    </row>
    <row r="36" spans="1:58" x14ac:dyDescent="0.3">
      <c r="A36" s="2">
        <v>268</v>
      </c>
      <c r="B36" s="2">
        <v>1</v>
      </c>
      <c r="C36" s="2" t="s">
        <v>75</v>
      </c>
      <c r="D36" s="1">
        <v>9</v>
      </c>
      <c r="E36" s="2" t="str">
        <f t="shared" si="0"/>
        <v>9_Carcharhiniformes</v>
      </c>
      <c r="F36" s="2" t="s">
        <v>76</v>
      </c>
      <c r="G36" s="2" t="s">
        <v>800</v>
      </c>
      <c r="H36" s="2" t="s">
        <v>801</v>
      </c>
      <c r="I36" s="2" t="s">
        <v>844</v>
      </c>
      <c r="J36" s="2" t="s">
        <v>845</v>
      </c>
      <c r="K36" s="19" t="str">
        <f t="shared" si="1"/>
        <v>Apristurus melanoasper</v>
      </c>
      <c r="L36" s="20">
        <f>VLOOKUP($K36,GlobSheetPaste!$H$3:$P$1269,2,FALSE)</f>
        <v>42700</v>
      </c>
      <c r="M36" s="20">
        <f>VLOOKUP($K36,GlobSheetPaste!$H$3:$P$1269,3,FALSE)</f>
        <v>70708776</v>
      </c>
      <c r="N36" s="20" t="str">
        <f>VLOOKUP($K36,GlobSheetPaste!$H$3:$P$1269,4,FALSE)</f>
        <v>published</v>
      </c>
      <c r="O36" s="20" t="str">
        <f>VLOOKUP($K36,GlobSheetPaste!$H$3:$P$1269,5,FALSE)</f>
        <v>DD</v>
      </c>
      <c r="P36" s="20">
        <f>VLOOKUP($K36,GlobSheetPaste!$H$3:$P$1269,6,FALSE)</f>
        <v>2007</v>
      </c>
      <c r="Q36" s="20" t="str">
        <f>VLOOKUP($K36,GlobSheetPaste!$H$3:$P$1269,7,FALSE)</f>
        <v>LC</v>
      </c>
      <c r="R36" s="20" t="str">
        <f>VLOOKUP($K36,GlobSheetPaste!$H$3:$P$1269,8,FALSE)</f>
        <v>NA</v>
      </c>
      <c r="S36" s="20" t="str">
        <f t="shared" si="28"/>
        <v>non-genuine change</v>
      </c>
      <c r="T36" s="20" t="b">
        <f t="shared" si="3"/>
        <v>0</v>
      </c>
      <c r="U36" s="20">
        <f>VLOOKUP($K36,GlobSheetPaste!$H$3:$P$1269,9,FALSE)</f>
        <v>2015</v>
      </c>
      <c r="V36" s="19">
        <v>512</v>
      </c>
      <c r="W36" s="19">
        <v>1683</v>
      </c>
      <c r="X36" s="2" t="b">
        <f t="shared" ref="X36:Y36" si="41">ISNUMBER(V36)</f>
        <v>1</v>
      </c>
      <c r="Y36" s="2" t="b">
        <f t="shared" si="41"/>
        <v>1</v>
      </c>
      <c r="Z36" s="2" t="s">
        <v>89</v>
      </c>
      <c r="AA36" s="2" t="s">
        <v>178</v>
      </c>
      <c r="AB36" s="24" t="str">
        <f ca="1">IFERROR(__xludf.DUMMYFUNCTION("SPLIT(AA36,""_"")"),"Deepwater")</f>
        <v>Deepwater</v>
      </c>
      <c r="AC36" s="24"/>
      <c r="AD36" s="24">
        <f>VLOOKUP(J36,rangearea210527!$B$2:$C$1159,2,TRUE)</f>
        <v>1138399.5819999999</v>
      </c>
      <c r="AE36" s="26"/>
      <c r="AF36" s="26">
        <v>79</v>
      </c>
      <c r="AG36" s="26" t="s">
        <v>84</v>
      </c>
      <c r="AH36" s="26"/>
      <c r="AI36" s="26"/>
      <c r="AJ36" s="26">
        <v>1</v>
      </c>
      <c r="AK36" s="26">
        <v>0</v>
      </c>
      <c r="AL36" s="29">
        <v>0</v>
      </c>
      <c r="AM36" s="30"/>
      <c r="AN36" s="30"/>
      <c r="AO36" s="30"/>
      <c r="AP36" s="1">
        <v>0</v>
      </c>
      <c r="AQ36" s="1"/>
      <c r="AR36" s="1"/>
      <c r="AS36" s="1"/>
      <c r="AT36" s="1">
        <v>0</v>
      </c>
      <c r="AU36" s="1">
        <v>0</v>
      </c>
      <c r="AV36" s="1">
        <v>1</v>
      </c>
      <c r="AZ36" s="1">
        <v>1</v>
      </c>
    </row>
    <row r="37" spans="1:58" x14ac:dyDescent="0.3">
      <c r="A37" s="2">
        <v>269</v>
      </c>
      <c r="B37" s="2">
        <v>1</v>
      </c>
      <c r="C37" s="2" t="s">
        <v>75</v>
      </c>
      <c r="D37" s="1">
        <v>9</v>
      </c>
      <c r="E37" s="2" t="str">
        <f t="shared" si="0"/>
        <v>9_Carcharhiniformes</v>
      </c>
      <c r="F37" s="2" t="s">
        <v>76</v>
      </c>
      <c r="G37" s="2" t="s">
        <v>800</v>
      </c>
      <c r="H37" s="2" t="s">
        <v>801</v>
      </c>
      <c r="I37" s="2" t="s">
        <v>846</v>
      </c>
      <c r="J37" s="2" t="s">
        <v>847</v>
      </c>
      <c r="K37" s="19" t="str">
        <f t="shared" si="1"/>
        <v>Apristurus microps</v>
      </c>
      <c r="L37" s="20">
        <f>VLOOKUP($K37,GlobSheetPaste!$H$3:$P$1269,2,FALSE)</f>
        <v>44657</v>
      </c>
      <c r="M37" s="20">
        <f>VLOOKUP($K37,GlobSheetPaste!$H$3:$P$1269,3,FALSE)</f>
        <v>124437644</v>
      </c>
      <c r="N37" s="20" t="str">
        <f>VLOOKUP($K37,GlobSheetPaste!$H$3:$P$1269,4,FALSE)</f>
        <v>published</v>
      </c>
      <c r="O37" s="20" t="str">
        <f>VLOOKUP($K37,GlobSheetPaste!$H$3:$P$1269,5,FALSE)</f>
        <v>LC</v>
      </c>
      <c r="P37" s="20">
        <f>VLOOKUP($K37,GlobSheetPaste!$H$3:$P$1269,6,FALSE)</f>
        <v>2004</v>
      </c>
      <c r="Q37" s="20" t="str">
        <f>VLOOKUP($K37,GlobSheetPaste!$H$3:$P$1269,7,FALSE)</f>
        <v>LC</v>
      </c>
      <c r="R37" s="20" t="str">
        <f>VLOOKUP($K37,GlobSheetPaste!$H$3:$P$1269,8,FALSE)</f>
        <v>NA</v>
      </c>
      <c r="S37" s="20" t="str">
        <f t="shared" si="28"/>
        <v>NoChange</v>
      </c>
      <c r="T37" s="20" t="b">
        <f t="shared" si="3"/>
        <v>0</v>
      </c>
      <c r="U37" s="20">
        <f>VLOOKUP($K37,GlobSheetPaste!$H$3:$P$1269,9,FALSE)</f>
        <v>2018</v>
      </c>
      <c r="V37" s="19">
        <v>700</v>
      </c>
      <c r="W37" s="19">
        <v>2200</v>
      </c>
      <c r="X37" s="2" t="b">
        <f t="shared" ref="X37:Y37" si="42">ISNUMBER(V37)</f>
        <v>1</v>
      </c>
      <c r="Y37" s="2" t="b">
        <f t="shared" si="42"/>
        <v>1</v>
      </c>
      <c r="Z37" s="2" t="s">
        <v>89</v>
      </c>
      <c r="AA37" s="2" t="s">
        <v>178</v>
      </c>
      <c r="AB37" s="24" t="str">
        <f ca="1">IFERROR(__xludf.DUMMYFUNCTION("SPLIT(AA37,""_"")"),"Deepwater")</f>
        <v>Deepwater</v>
      </c>
      <c r="AC37" s="24"/>
      <c r="AD37" s="24">
        <f>VLOOKUP(J37,rangearea210527!$B$2:$C$1159,2,TRUE)</f>
        <v>109351.46550000001</v>
      </c>
      <c r="AE37" s="26" t="s">
        <v>118</v>
      </c>
      <c r="AF37" s="26">
        <v>61</v>
      </c>
      <c r="AG37" s="26" t="s">
        <v>84</v>
      </c>
      <c r="AH37" s="26"/>
      <c r="AI37" s="26"/>
      <c r="AJ37" s="26">
        <v>1</v>
      </c>
      <c r="AK37" s="26">
        <v>0</v>
      </c>
      <c r="AL37" s="29">
        <v>0</v>
      </c>
      <c r="AM37" s="30"/>
      <c r="AN37" s="30"/>
      <c r="AO37" s="30"/>
      <c r="AP37" s="1">
        <v>0</v>
      </c>
      <c r="AQ37" s="1"/>
      <c r="AR37" s="1"/>
      <c r="AS37" s="1"/>
      <c r="AT37" s="1">
        <v>0</v>
      </c>
      <c r="AU37" s="1">
        <v>0</v>
      </c>
      <c r="AV37" s="1">
        <v>1</v>
      </c>
      <c r="AZ37" s="1">
        <v>1</v>
      </c>
      <c r="BE37" s="1">
        <v>1</v>
      </c>
    </row>
    <row r="38" spans="1:58" x14ac:dyDescent="0.3">
      <c r="A38" s="2">
        <v>270</v>
      </c>
      <c r="B38" s="2">
        <v>1</v>
      </c>
      <c r="C38" s="2" t="s">
        <v>75</v>
      </c>
      <c r="D38" s="1">
        <v>9</v>
      </c>
      <c r="E38" s="2" t="str">
        <f t="shared" si="0"/>
        <v>9_Carcharhiniformes</v>
      </c>
      <c r="F38" s="2" t="s">
        <v>76</v>
      </c>
      <c r="G38" s="2" t="s">
        <v>800</v>
      </c>
      <c r="H38" s="2" t="s">
        <v>801</v>
      </c>
      <c r="I38" s="2" t="s">
        <v>848</v>
      </c>
      <c r="J38" s="2" t="s">
        <v>849</v>
      </c>
      <c r="K38" s="19" t="str">
        <f t="shared" si="1"/>
        <v>Apristurus micropterygeus</v>
      </c>
      <c r="L38" s="20">
        <f>VLOOKUP($K38,GlobSheetPaste!$H$3:$P$1269,2,FALSE)</f>
        <v>44220</v>
      </c>
      <c r="M38" s="20">
        <f>VLOOKUP($K38,GlobSheetPaste!$H$3:$P$1269,3,FALSE)</f>
        <v>124431327</v>
      </c>
      <c r="N38" s="20" t="str">
        <f>VLOOKUP($K38,GlobSheetPaste!$H$3:$P$1269,4,FALSE)</f>
        <v>published</v>
      </c>
      <c r="O38" s="20" t="str">
        <f>VLOOKUP($K38,GlobSheetPaste!$H$3:$P$1269,5,FALSE)</f>
        <v>DD</v>
      </c>
      <c r="P38" s="20">
        <f>VLOOKUP($K38,GlobSheetPaste!$H$3:$P$1269,6,FALSE)</f>
        <v>2004</v>
      </c>
      <c r="Q38" s="20" t="str">
        <f>VLOOKUP($K38,GlobSheetPaste!$H$3:$P$1269,7,FALSE)</f>
        <v>LC</v>
      </c>
      <c r="R38" s="20" t="str">
        <f>VLOOKUP($K38,GlobSheetPaste!$H$3:$P$1269,8,FALSE)</f>
        <v>NA</v>
      </c>
      <c r="S38" s="20" t="str">
        <f t="shared" si="28"/>
        <v>non-genuine change</v>
      </c>
      <c r="T38" s="20" t="b">
        <f t="shared" si="3"/>
        <v>0</v>
      </c>
      <c r="U38" s="22">
        <f>VLOOKUP($K38,GlobSheetPaste!$H$3:$P$1269,9,FALSE)</f>
        <v>43891</v>
      </c>
      <c r="V38" s="19">
        <v>913</v>
      </c>
      <c r="W38" s="19">
        <v>913</v>
      </c>
      <c r="X38" s="2" t="b">
        <f t="shared" ref="X38:Y38" si="43">ISNUMBER(V38)</f>
        <v>1</v>
      </c>
      <c r="Y38" s="2" t="b">
        <f t="shared" si="43"/>
        <v>1</v>
      </c>
      <c r="Z38" s="2" t="s">
        <v>89</v>
      </c>
      <c r="AA38" s="2" t="s">
        <v>178</v>
      </c>
      <c r="AB38" s="24" t="str">
        <f ca="1">IFERROR(__xludf.DUMMYFUNCTION("SPLIT(AA38,""_"")"),"Deepwater")</f>
        <v>Deepwater</v>
      </c>
      <c r="AC38" s="24"/>
      <c r="AD38" s="24">
        <f>VLOOKUP(J38,rangearea210527!$B$2:$C$1159,2,TRUE)</f>
        <v>20051.9869</v>
      </c>
      <c r="AE38" s="26" t="s">
        <v>118</v>
      </c>
      <c r="AF38" s="26">
        <v>37.200000000000003</v>
      </c>
      <c r="AG38" s="26" t="s">
        <v>84</v>
      </c>
      <c r="AH38" s="26"/>
      <c r="AI38" s="26"/>
      <c r="AJ38" s="26">
        <v>1</v>
      </c>
      <c r="AK38" s="26">
        <v>0</v>
      </c>
      <c r="AL38" s="29">
        <v>0</v>
      </c>
      <c r="AM38" s="30"/>
      <c r="AN38" s="30"/>
      <c r="AO38" s="30"/>
      <c r="AP38" s="1">
        <v>0</v>
      </c>
      <c r="AQ38" s="1"/>
      <c r="AR38" s="1"/>
      <c r="AS38" s="1"/>
      <c r="AT38" s="1">
        <v>0</v>
      </c>
      <c r="AU38" s="1">
        <v>0</v>
      </c>
      <c r="AV38" s="1">
        <v>1</v>
      </c>
      <c r="AZ38" s="1">
        <v>1</v>
      </c>
      <c r="BE38" s="1">
        <v>1</v>
      </c>
    </row>
    <row r="39" spans="1:58" x14ac:dyDescent="0.3">
      <c r="A39" s="2">
        <v>271</v>
      </c>
      <c r="B39" s="2">
        <v>1</v>
      </c>
      <c r="C39" s="2" t="s">
        <v>75</v>
      </c>
      <c r="D39" s="1">
        <v>9</v>
      </c>
      <c r="E39" s="2" t="str">
        <f t="shared" si="0"/>
        <v>9_Carcharhiniformes</v>
      </c>
      <c r="F39" s="2" t="s">
        <v>76</v>
      </c>
      <c r="G39" s="2" t="s">
        <v>800</v>
      </c>
      <c r="H39" s="2" t="s">
        <v>801</v>
      </c>
      <c r="I39" s="2" t="s">
        <v>850</v>
      </c>
      <c r="J39" s="2" t="s">
        <v>851</v>
      </c>
      <c r="K39" s="19" t="str">
        <f t="shared" si="1"/>
        <v>Apristurus nakayai</v>
      </c>
      <c r="L39" s="20">
        <f>VLOOKUP($K39,GlobSheetPaste!$H$3:$P$1269,2,FALSE)</f>
        <v>117839264</v>
      </c>
      <c r="M39" s="20">
        <f>VLOOKUP($K39,GlobSheetPaste!$H$3:$P$1269,3,FALSE)</f>
        <v>117839266</v>
      </c>
      <c r="N39" s="20" t="str">
        <f>VLOOKUP($K39,GlobSheetPaste!$H$3:$P$1269,4,FALSE)</f>
        <v>published</v>
      </c>
      <c r="O39" s="20" t="str">
        <f>VLOOKUP($K39,GlobSheetPaste!$H$3:$P$1269,5,FALSE)</f>
        <v>NE</v>
      </c>
      <c r="P39" s="20" t="str">
        <f>VLOOKUP($K39,GlobSheetPaste!$H$3:$P$1269,6,FALSE)</f>
        <v>NA</v>
      </c>
      <c r="Q39" s="20" t="str">
        <f>VLOOKUP($K39,GlobSheetPaste!$H$3:$P$1269,7,FALSE)</f>
        <v>LC</v>
      </c>
      <c r="R39" s="20" t="str">
        <f>VLOOKUP($K39,GlobSheetPaste!$H$3:$P$1269,8,FALSE)</f>
        <v>NA</v>
      </c>
      <c r="S39" s="1" t="s">
        <v>117</v>
      </c>
      <c r="T39" s="20" t="b">
        <f t="shared" si="3"/>
        <v>0</v>
      </c>
      <c r="U39" s="22">
        <f>VLOOKUP($K39,GlobSheetPaste!$H$3:$P$1269,9,FALSE)</f>
        <v>43891</v>
      </c>
      <c r="V39" s="19">
        <v>853</v>
      </c>
      <c r="W39" s="19">
        <v>1022</v>
      </c>
      <c r="X39" s="2" t="b">
        <f t="shared" ref="X39:Y39" si="44">ISNUMBER(V39)</f>
        <v>1</v>
      </c>
      <c r="Y39" s="2" t="b">
        <f t="shared" si="44"/>
        <v>1</v>
      </c>
      <c r="Z39" s="2" t="s">
        <v>89</v>
      </c>
      <c r="AA39" s="2" t="s">
        <v>178</v>
      </c>
      <c r="AB39" s="24" t="str">
        <f ca="1">IFERROR(__xludf.DUMMYFUNCTION("SPLIT(AA39,""_"")"),"Deepwater")</f>
        <v>Deepwater</v>
      </c>
      <c r="AC39" s="24"/>
      <c r="AD39" s="24">
        <f>VLOOKUP(J39,rangearea210527!$B$2:$C$1159,2,TRUE)</f>
        <v>2135.1257999999998</v>
      </c>
      <c r="AE39" s="26" t="s">
        <v>118</v>
      </c>
      <c r="AF39" s="26">
        <v>67.599999999999994</v>
      </c>
      <c r="AG39" s="26" t="s">
        <v>84</v>
      </c>
      <c r="AH39" s="26"/>
      <c r="AI39" s="26"/>
      <c r="AJ39" s="26">
        <v>1</v>
      </c>
      <c r="AK39" s="26">
        <v>0</v>
      </c>
      <c r="AL39" s="29">
        <v>0</v>
      </c>
      <c r="AM39" s="30"/>
      <c r="AN39" s="30"/>
      <c r="AO39" s="30"/>
      <c r="AP39" s="1">
        <v>0</v>
      </c>
      <c r="AQ39" s="1"/>
      <c r="AR39" s="1"/>
      <c r="AS39" s="1"/>
      <c r="AT39" s="1">
        <v>0</v>
      </c>
      <c r="AU39" s="1">
        <v>0</v>
      </c>
      <c r="AV39" s="1">
        <v>1</v>
      </c>
      <c r="AZ39" s="1">
        <v>1</v>
      </c>
      <c r="BE39" s="1">
        <v>1</v>
      </c>
    </row>
    <row r="40" spans="1:58" x14ac:dyDescent="0.3">
      <c r="A40" s="2">
        <v>272</v>
      </c>
      <c r="B40" s="2">
        <v>1</v>
      </c>
      <c r="C40" s="2" t="s">
        <v>75</v>
      </c>
      <c r="D40" s="1">
        <v>9</v>
      </c>
      <c r="E40" s="2" t="str">
        <f t="shared" si="0"/>
        <v>9_Carcharhiniformes</v>
      </c>
      <c r="F40" s="2" t="s">
        <v>76</v>
      </c>
      <c r="G40" s="2" t="s">
        <v>800</v>
      </c>
      <c r="H40" s="2" t="s">
        <v>801</v>
      </c>
      <c r="I40" s="2" t="s">
        <v>286</v>
      </c>
      <c r="J40" s="2" t="s">
        <v>852</v>
      </c>
      <c r="K40" s="19" t="str">
        <f t="shared" si="1"/>
        <v>Apristurus nasutus</v>
      </c>
      <c r="L40" s="20">
        <f>VLOOKUP($K40,GlobSheetPaste!$H$3:$P$1269,2,FALSE)</f>
        <v>44573</v>
      </c>
      <c r="M40" s="20">
        <f>VLOOKUP($K40,GlobSheetPaste!$H$3:$P$1269,3,FALSE)</f>
        <v>124433397</v>
      </c>
      <c r="N40" s="20" t="str">
        <f>VLOOKUP($K40,GlobSheetPaste!$H$3:$P$1269,4,FALSE)</f>
        <v>published</v>
      </c>
      <c r="O40" s="20" t="str">
        <f>VLOOKUP($K40,GlobSheetPaste!$H$3:$P$1269,5,FALSE)</f>
        <v>DD</v>
      </c>
      <c r="P40" s="20">
        <f>VLOOKUP($K40,GlobSheetPaste!$H$3:$P$1269,6,FALSE)</f>
        <v>2004</v>
      </c>
      <c r="Q40" s="20" t="str">
        <f>VLOOKUP($K40,GlobSheetPaste!$H$3:$P$1269,7,FALSE)</f>
        <v>LC</v>
      </c>
      <c r="R40" s="20" t="str">
        <f>VLOOKUP($K40,GlobSheetPaste!$H$3:$P$1269,8,FALSE)</f>
        <v>NA</v>
      </c>
      <c r="S40" s="20" t="str">
        <f t="shared" ref="S40:S50" si="45">IF(O40=Q40,"NoChange","non-genuine change")</f>
        <v>non-genuine change</v>
      </c>
      <c r="T40" s="20" t="b">
        <f t="shared" si="3"/>
        <v>0</v>
      </c>
      <c r="U40" s="22">
        <f>VLOOKUP($K40,GlobSheetPaste!$H$3:$P$1269,9,FALSE)</f>
        <v>43891</v>
      </c>
      <c r="V40" s="19">
        <v>250</v>
      </c>
      <c r="W40" s="19">
        <v>950</v>
      </c>
      <c r="X40" s="2" t="b">
        <f t="shared" ref="X40:Y40" si="46">ISNUMBER(V40)</f>
        <v>1</v>
      </c>
      <c r="Y40" s="2" t="b">
        <f t="shared" si="46"/>
        <v>1</v>
      </c>
      <c r="Z40" s="2" t="s">
        <v>89</v>
      </c>
      <c r="AA40" s="2" t="s">
        <v>178</v>
      </c>
      <c r="AB40" s="24" t="str">
        <f ca="1">IFERROR(__xludf.DUMMYFUNCTION("SPLIT(AA40,""_"")"),"Deepwater")</f>
        <v>Deepwater</v>
      </c>
      <c r="AC40" s="24"/>
      <c r="AD40" s="24">
        <f>VLOOKUP(J40,rangearea210527!$B$2:$C$1159,2,TRUE)</f>
        <v>101765.6672</v>
      </c>
      <c r="AE40" s="26" t="s">
        <v>118</v>
      </c>
      <c r="AF40" s="26">
        <v>59</v>
      </c>
      <c r="AG40" s="26" t="s">
        <v>84</v>
      </c>
      <c r="AH40" s="26"/>
      <c r="AI40" s="26"/>
      <c r="AJ40" s="26">
        <v>1</v>
      </c>
      <c r="AK40" s="26">
        <v>0</v>
      </c>
      <c r="AL40" s="29">
        <v>0</v>
      </c>
      <c r="AM40" s="30"/>
      <c r="AN40" s="30"/>
      <c r="AO40" s="30"/>
      <c r="AP40" s="1">
        <v>0</v>
      </c>
      <c r="AQ40" s="1"/>
      <c r="AR40" s="1"/>
      <c r="AS40" s="1"/>
      <c r="AT40" s="1">
        <v>0</v>
      </c>
      <c r="AU40" s="1">
        <v>0</v>
      </c>
      <c r="AV40" s="1">
        <v>1</v>
      </c>
      <c r="AZ40" s="1">
        <v>1</v>
      </c>
      <c r="BE40" s="1">
        <v>1</v>
      </c>
    </row>
    <row r="41" spans="1:58" x14ac:dyDescent="0.3">
      <c r="A41" s="2">
        <v>273</v>
      </c>
      <c r="B41" s="2">
        <v>1</v>
      </c>
      <c r="C41" s="2" t="s">
        <v>75</v>
      </c>
      <c r="D41" s="1">
        <v>9</v>
      </c>
      <c r="E41" s="2" t="str">
        <f t="shared" si="0"/>
        <v>9_Carcharhiniformes</v>
      </c>
      <c r="F41" s="2" t="s">
        <v>76</v>
      </c>
      <c r="G41" s="2" t="s">
        <v>800</v>
      </c>
      <c r="H41" s="2" t="s">
        <v>801</v>
      </c>
      <c r="I41" s="2" t="s">
        <v>853</v>
      </c>
      <c r="J41" s="2" t="s">
        <v>854</v>
      </c>
      <c r="K41" s="19" t="str">
        <f t="shared" si="1"/>
        <v>Apristurus parvipinnis</v>
      </c>
      <c r="L41" s="20">
        <f>VLOOKUP($K41,GlobSheetPaste!$H$3:$P$1269,2,FALSE)</f>
        <v>44221</v>
      </c>
      <c r="M41" s="20">
        <f>VLOOKUP($K41,GlobSheetPaste!$H$3:$P$1269,3,FALSE)</f>
        <v>2994285</v>
      </c>
      <c r="N41" s="20" t="str">
        <f>VLOOKUP($K41,GlobSheetPaste!$H$3:$P$1269,4,FALSE)</f>
        <v>published</v>
      </c>
      <c r="O41" s="20" t="str">
        <f>VLOOKUP($K41,GlobSheetPaste!$H$3:$P$1269,5,FALSE)</f>
        <v>DD</v>
      </c>
      <c r="P41" s="20">
        <f>VLOOKUP($K41,GlobSheetPaste!$H$3:$P$1269,6,FALSE)</f>
        <v>2004</v>
      </c>
      <c r="Q41" s="20" t="str">
        <f>VLOOKUP($K41,GlobSheetPaste!$H$3:$P$1269,7,FALSE)</f>
        <v>LC</v>
      </c>
      <c r="R41" s="20" t="str">
        <f>VLOOKUP($K41,GlobSheetPaste!$H$3:$P$1269,8,FALSE)</f>
        <v>NA</v>
      </c>
      <c r="S41" s="20" t="str">
        <f t="shared" si="45"/>
        <v>non-genuine change</v>
      </c>
      <c r="T41" s="20" t="b">
        <f t="shared" si="3"/>
        <v>0</v>
      </c>
      <c r="U41" s="22">
        <f>VLOOKUP($K41,GlobSheetPaste!$H$3:$P$1269,9,FALSE)</f>
        <v>43891</v>
      </c>
      <c r="V41" s="19">
        <v>600</v>
      </c>
      <c r="W41" s="19">
        <v>1220</v>
      </c>
      <c r="X41" s="2" t="b">
        <f t="shared" ref="X41:Y41" si="47">ISNUMBER(V41)</f>
        <v>1</v>
      </c>
      <c r="Y41" s="2" t="b">
        <f t="shared" si="47"/>
        <v>1</v>
      </c>
      <c r="Z41" s="2" t="s">
        <v>89</v>
      </c>
      <c r="AA41" s="2" t="s">
        <v>178</v>
      </c>
      <c r="AB41" s="24" t="str">
        <f ca="1">IFERROR(__xludf.DUMMYFUNCTION("SPLIT(AA41,""_"")"),"Deepwater")</f>
        <v>Deepwater</v>
      </c>
      <c r="AC41" s="24"/>
      <c r="AD41" s="24">
        <f>VLOOKUP(J41,rangearea210527!$B$2:$C$1159,2,TRUE)</f>
        <v>124888.58749999999</v>
      </c>
      <c r="AE41" s="26" t="s">
        <v>118</v>
      </c>
      <c r="AF41" s="26">
        <v>52</v>
      </c>
      <c r="AG41" s="26" t="s">
        <v>84</v>
      </c>
      <c r="AH41" s="26"/>
      <c r="AI41" s="26"/>
      <c r="AJ41" s="26">
        <v>1</v>
      </c>
      <c r="AK41" s="26">
        <v>0</v>
      </c>
      <c r="AL41" s="29">
        <v>0</v>
      </c>
      <c r="AM41" s="30"/>
      <c r="AN41" s="30"/>
      <c r="AO41" s="30"/>
      <c r="AP41" s="1">
        <v>0</v>
      </c>
      <c r="AQ41" s="1"/>
      <c r="AR41" s="1">
        <v>1</v>
      </c>
      <c r="AS41" s="1">
        <v>1</v>
      </c>
      <c r="AT41" s="1">
        <v>0</v>
      </c>
      <c r="AU41" s="1">
        <v>0</v>
      </c>
      <c r="AV41" s="1">
        <v>1</v>
      </c>
      <c r="AZ41" s="1">
        <v>1</v>
      </c>
      <c r="BE41" s="1">
        <v>1</v>
      </c>
    </row>
    <row r="42" spans="1:58" x14ac:dyDescent="0.3">
      <c r="A42" s="2">
        <v>274</v>
      </c>
      <c r="B42" s="2">
        <v>1</v>
      </c>
      <c r="C42" s="2" t="s">
        <v>75</v>
      </c>
      <c r="D42" s="1">
        <v>9</v>
      </c>
      <c r="E42" s="2" t="str">
        <f t="shared" si="0"/>
        <v>9_Carcharhiniformes</v>
      </c>
      <c r="F42" s="2" t="s">
        <v>76</v>
      </c>
      <c r="G42" s="2" t="s">
        <v>800</v>
      </c>
      <c r="H42" s="2" t="s">
        <v>801</v>
      </c>
      <c r="I42" s="2" t="s">
        <v>855</v>
      </c>
      <c r="J42" s="2" t="s">
        <v>856</v>
      </c>
      <c r="K42" s="19" t="str">
        <f t="shared" si="1"/>
        <v>Apristurus pinguis</v>
      </c>
      <c r="L42" s="20">
        <f>VLOOKUP($K42,GlobSheetPaste!$H$3:$P$1269,2,FALSE)</f>
        <v>44222</v>
      </c>
      <c r="M42" s="20">
        <f>VLOOKUP($K42,GlobSheetPaste!$H$3:$P$1269,3,FALSE)</f>
        <v>70708974</v>
      </c>
      <c r="N42" s="20" t="str">
        <f>VLOOKUP($K42,GlobSheetPaste!$H$3:$P$1269,4,FALSE)</f>
        <v>published</v>
      </c>
      <c r="O42" s="20" t="str">
        <f>VLOOKUP($K42,GlobSheetPaste!$H$3:$P$1269,5,FALSE)</f>
        <v>DD</v>
      </c>
      <c r="P42" s="20">
        <f>VLOOKUP($K42,GlobSheetPaste!$H$3:$P$1269,6,FALSE)</f>
        <v>2004</v>
      </c>
      <c r="Q42" s="20" t="str">
        <f>VLOOKUP($K42,GlobSheetPaste!$H$3:$P$1269,7,FALSE)</f>
        <v>LC</v>
      </c>
      <c r="R42" s="20" t="str">
        <f>VLOOKUP($K42,GlobSheetPaste!$H$3:$P$1269,8,FALSE)</f>
        <v>NA</v>
      </c>
      <c r="S42" s="20" t="str">
        <f t="shared" si="45"/>
        <v>non-genuine change</v>
      </c>
      <c r="T42" s="20" t="b">
        <f t="shared" si="3"/>
        <v>0</v>
      </c>
      <c r="U42" s="20">
        <f>VLOOKUP($K42,GlobSheetPaste!$H$3:$P$1269,9,FALSE)</f>
        <v>2015</v>
      </c>
      <c r="V42" s="19">
        <v>858</v>
      </c>
      <c r="W42" s="19">
        <v>2057</v>
      </c>
      <c r="X42" s="2" t="b">
        <f t="shared" ref="X42:Y42" si="48">ISNUMBER(V42)</f>
        <v>1</v>
      </c>
      <c r="Y42" s="2" t="b">
        <f t="shared" si="48"/>
        <v>1</v>
      </c>
      <c r="Z42" s="2" t="s">
        <v>89</v>
      </c>
      <c r="AA42" s="2" t="s">
        <v>178</v>
      </c>
      <c r="AB42" s="24" t="str">
        <f ca="1">IFERROR(__xludf.DUMMYFUNCTION("SPLIT(AA42,""_"")"),"Deepwater")</f>
        <v>Deepwater</v>
      </c>
      <c r="AC42" s="24"/>
      <c r="AD42" s="24">
        <f>VLOOKUP(J42,rangearea210527!$B$2:$C$1159,2,TRUE)</f>
        <v>245111.61600000001</v>
      </c>
      <c r="AE42" s="26"/>
      <c r="AF42" s="26">
        <v>65</v>
      </c>
      <c r="AG42" s="26" t="s">
        <v>84</v>
      </c>
      <c r="AH42" s="26"/>
      <c r="AI42" s="26"/>
      <c r="AJ42" s="26">
        <v>1</v>
      </c>
      <c r="AK42" s="26">
        <v>0</v>
      </c>
      <c r="AL42" s="29">
        <v>0</v>
      </c>
      <c r="AM42" s="30"/>
      <c r="AN42" s="30"/>
      <c r="AO42" s="30"/>
      <c r="AP42" s="1">
        <v>0</v>
      </c>
      <c r="AQ42" s="1"/>
      <c r="AR42" s="1"/>
      <c r="AS42" s="1"/>
      <c r="AT42" s="1">
        <v>0</v>
      </c>
      <c r="AU42" s="1">
        <v>0</v>
      </c>
      <c r="AV42" s="1">
        <v>1</v>
      </c>
      <c r="AZ42" s="1">
        <v>1</v>
      </c>
    </row>
    <row r="43" spans="1:58" x14ac:dyDescent="0.3">
      <c r="A43" s="2">
        <v>275</v>
      </c>
      <c r="B43" s="2">
        <v>1</v>
      </c>
      <c r="C43" s="2" t="s">
        <v>75</v>
      </c>
      <c r="D43" s="1">
        <v>9</v>
      </c>
      <c r="E43" s="2" t="str">
        <f t="shared" si="0"/>
        <v>9_Carcharhiniformes</v>
      </c>
      <c r="F43" s="2" t="s">
        <v>76</v>
      </c>
      <c r="G43" s="2" t="s">
        <v>800</v>
      </c>
      <c r="H43" s="2" t="s">
        <v>801</v>
      </c>
      <c r="I43" s="2" t="s">
        <v>857</v>
      </c>
      <c r="J43" s="2" t="s">
        <v>858</v>
      </c>
      <c r="K43" s="19" t="str">
        <f t="shared" si="1"/>
        <v>Apristurus platyrhynchus</v>
      </c>
      <c r="L43" s="20">
        <f>VLOOKUP($K43,GlobSheetPaste!$H$3:$P$1269,2,FALSE)</f>
        <v>44223</v>
      </c>
      <c r="M43" s="20">
        <f>VLOOKUP($K43,GlobSheetPaste!$H$3:$P$1269,3,FALSE)</f>
        <v>70709037</v>
      </c>
      <c r="N43" s="20" t="str">
        <f>VLOOKUP($K43,GlobSheetPaste!$H$3:$P$1269,4,FALSE)</f>
        <v>published</v>
      </c>
      <c r="O43" s="20" t="str">
        <f>VLOOKUP($K43,GlobSheetPaste!$H$3:$P$1269,5,FALSE)</f>
        <v>DD</v>
      </c>
      <c r="P43" s="20">
        <f>VLOOKUP($K43,GlobSheetPaste!$H$3:$P$1269,6,FALSE)</f>
        <v>2004</v>
      </c>
      <c r="Q43" s="20" t="str">
        <f>VLOOKUP($K43,GlobSheetPaste!$H$3:$P$1269,7,FALSE)</f>
        <v>LC</v>
      </c>
      <c r="R43" s="20" t="str">
        <f>VLOOKUP($K43,GlobSheetPaste!$H$3:$P$1269,8,FALSE)</f>
        <v>NA</v>
      </c>
      <c r="S43" s="20" t="str">
        <f t="shared" si="45"/>
        <v>non-genuine change</v>
      </c>
      <c r="T43" s="20" t="b">
        <f t="shared" si="3"/>
        <v>0</v>
      </c>
      <c r="U43" s="20">
        <f>VLOOKUP($K43,GlobSheetPaste!$H$3:$P$1269,9,FALSE)</f>
        <v>2015</v>
      </c>
      <c r="V43" s="19">
        <v>400</v>
      </c>
      <c r="W43" s="19">
        <v>1080</v>
      </c>
      <c r="X43" s="2" t="b">
        <f t="shared" ref="X43:Y43" si="49">ISNUMBER(V43)</f>
        <v>1</v>
      </c>
      <c r="Y43" s="2" t="b">
        <f t="shared" si="49"/>
        <v>1</v>
      </c>
      <c r="Z43" s="2" t="s">
        <v>89</v>
      </c>
      <c r="AA43" s="2" t="s">
        <v>178</v>
      </c>
      <c r="AB43" s="24" t="str">
        <f ca="1">IFERROR(__xludf.DUMMYFUNCTION("SPLIT(AA43,""_"")"),"Deepwater")</f>
        <v>Deepwater</v>
      </c>
      <c r="AC43" s="24"/>
      <c r="AD43" s="24">
        <f>VLOOKUP(J43,rangearea210527!$B$2:$C$1159,2,TRUE)</f>
        <v>115911.29549999999</v>
      </c>
      <c r="AE43" s="26" t="s">
        <v>118</v>
      </c>
      <c r="AF43" s="26">
        <v>71</v>
      </c>
      <c r="AG43" s="26" t="s">
        <v>84</v>
      </c>
      <c r="AH43" s="26"/>
      <c r="AI43" s="26"/>
      <c r="AJ43" s="26">
        <v>1</v>
      </c>
      <c r="AK43" s="26">
        <v>0</v>
      </c>
      <c r="AL43" s="29">
        <v>0</v>
      </c>
      <c r="AM43" s="30"/>
      <c r="AN43" s="30"/>
      <c r="AO43" s="30"/>
      <c r="AP43" s="1">
        <v>1</v>
      </c>
      <c r="AQ43" s="1"/>
      <c r="AR43" s="1"/>
      <c r="AS43" s="1"/>
      <c r="AT43" s="1">
        <v>0</v>
      </c>
      <c r="AU43" s="1">
        <v>0</v>
      </c>
      <c r="AV43" s="1">
        <v>1</v>
      </c>
      <c r="AZ43" s="1">
        <v>1</v>
      </c>
      <c r="BE43" s="1">
        <v>1</v>
      </c>
    </row>
    <row r="44" spans="1:58" x14ac:dyDescent="0.3">
      <c r="A44" s="2">
        <v>276</v>
      </c>
      <c r="B44" s="2">
        <v>1</v>
      </c>
      <c r="C44" s="2" t="s">
        <v>75</v>
      </c>
      <c r="D44" s="1">
        <v>9</v>
      </c>
      <c r="E44" s="2" t="str">
        <f t="shared" si="0"/>
        <v>9_Carcharhiniformes</v>
      </c>
      <c r="F44" s="2" t="s">
        <v>76</v>
      </c>
      <c r="G44" s="2" t="s">
        <v>800</v>
      </c>
      <c r="H44" s="2" t="s">
        <v>801</v>
      </c>
      <c r="I44" s="2" t="s">
        <v>330</v>
      </c>
      <c r="J44" s="2" t="s">
        <v>859</v>
      </c>
      <c r="K44" s="19" t="str">
        <f t="shared" si="1"/>
        <v>Apristurus profundorum</v>
      </c>
      <c r="L44" s="20">
        <f>VLOOKUP($K44,GlobSheetPaste!$H$3:$P$1269,2,FALSE)</f>
        <v>44224</v>
      </c>
      <c r="M44" s="20">
        <f>VLOOKUP($K44,GlobSheetPaste!$H$3:$P$1269,3,FALSE)</f>
        <v>124431775</v>
      </c>
      <c r="N44" s="20" t="str">
        <f>VLOOKUP($K44,GlobSheetPaste!$H$3:$P$1269,4,FALSE)</f>
        <v>published</v>
      </c>
      <c r="O44" s="20" t="str">
        <f>VLOOKUP($K44,GlobSheetPaste!$H$3:$P$1269,5,FALSE)</f>
        <v>DD</v>
      </c>
      <c r="P44" s="20">
        <f>VLOOKUP($K44,GlobSheetPaste!$H$3:$P$1269,6,FALSE)</f>
        <v>2004</v>
      </c>
      <c r="Q44" s="20" t="str">
        <f>VLOOKUP($K44,GlobSheetPaste!$H$3:$P$1269,7,FALSE)</f>
        <v>LC</v>
      </c>
      <c r="R44" s="20" t="str">
        <f>VLOOKUP($K44,GlobSheetPaste!$H$3:$P$1269,8,FALSE)</f>
        <v>NA</v>
      </c>
      <c r="S44" s="20" t="str">
        <f t="shared" si="45"/>
        <v>non-genuine change</v>
      </c>
      <c r="T44" s="20" t="b">
        <f t="shared" si="3"/>
        <v>0</v>
      </c>
      <c r="U44" s="22">
        <f>VLOOKUP($K44,GlobSheetPaste!$H$3:$P$1269,9,FALSE)</f>
        <v>43891</v>
      </c>
      <c r="V44" s="19">
        <v>1000</v>
      </c>
      <c r="W44" s="19">
        <v>1830</v>
      </c>
      <c r="X44" s="2" t="b">
        <f t="shared" ref="X44:Y44" si="50">ISNUMBER(V44)</f>
        <v>1</v>
      </c>
      <c r="Y44" s="2" t="b">
        <f t="shared" si="50"/>
        <v>1</v>
      </c>
      <c r="Z44" s="2" t="s">
        <v>89</v>
      </c>
      <c r="AA44" s="2" t="s">
        <v>178</v>
      </c>
      <c r="AB44" s="24" t="str">
        <f ca="1">IFERROR(__xludf.DUMMYFUNCTION("SPLIT(AA44,""_"")"),"Deepwater")</f>
        <v>Deepwater</v>
      </c>
      <c r="AC44" s="24"/>
      <c r="AD44" s="24">
        <f>VLOOKUP(J44,rangearea210527!$B$2:$C$1159,2,TRUE)</f>
        <v>191845.8492</v>
      </c>
      <c r="AE44" s="26"/>
      <c r="AF44" s="26">
        <v>76</v>
      </c>
      <c r="AG44" s="26" t="s">
        <v>84</v>
      </c>
      <c r="AH44" s="26"/>
      <c r="AI44" s="26">
        <v>15</v>
      </c>
      <c r="AJ44" s="26">
        <v>1</v>
      </c>
      <c r="AK44" s="26">
        <v>0</v>
      </c>
      <c r="AL44" s="29">
        <v>0</v>
      </c>
      <c r="AM44" s="30"/>
      <c r="AN44" s="30"/>
      <c r="AO44" s="30"/>
      <c r="AP44" s="1">
        <v>0</v>
      </c>
      <c r="AQ44" s="1"/>
      <c r="AR44" s="1"/>
      <c r="AS44" s="1"/>
      <c r="AT44" s="1">
        <v>0</v>
      </c>
      <c r="AU44" s="1">
        <v>0</v>
      </c>
      <c r="AV44" s="1">
        <v>1</v>
      </c>
      <c r="AZ44" s="1">
        <v>1</v>
      </c>
    </row>
    <row r="45" spans="1:58" x14ac:dyDescent="0.3">
      <c r="A45" s="2">
        <v>277</v>
      </c>
      <c r="B45" s="2">
        <v>1</v>
      </c>
      <c r="C45" s="2" t="s">
        <v>75</v>
      </c>
      <c r="D45" s="1">
        <v>9</v>
      </c>
      <c r="E45" s="2" t="str">
        <f t="shared" si="0"/>
        <v>9_Carcharhiniformes</v>
      </c>
      <c r="F45" s="2" t="s">
        <v>76</v>
      </c>
      <c r="G45" s="2" t="s">
        <v>800</v>
      </c>
      <c r="H45" s="2" t="s">
        <v>801</v>
      </c>
      <c r="I45" s="2" t="s">
        <v>860</v>
      </c>
      <c r="J45" s="2" t="s">
        <v>861</v>
      </c>
      <c r="K45" s="19" t="str">
        <f t="shared" si="1"/>
        <v>Apristurus riveri</v>
      </c>
      <c r="L45" s="20">
        <f>VLOOKUP($K45,GlobSheetPaste!$H$3:$P$1269,2,FALSE)</f>
        <v>44639</v>
      </c>
      <c r="M45" s="20">
        <f>VLOOKUP($K45,GlobSheetPaste!$H$3:$P$1269,3,FALSE)</f>
        <v>124436246</v>
      </c>
      <c r="N45" s="20" t="str">
        <f>VLOOKUP($K45,GlobSheetPaste!$H$3:$P$1269,4,FALSE)</f>
        <v>published</v>
      </c>
      <c r="O45" s="20" t="str">
        <f>VLOOKUP($K45,GlobSheetPaste!$H$3:$P$1269,5,FALSE)</f>
        <v>DD</v>
      </c>
      <c r="P45" s="20">
        <f>VLOOKUP($K45,GlobSheetPaste!$H$3:$P$1269,6,FALSE)</f>
        <v>2007</v>
      </c>
      <c r="Q45" s="20" t="str">
        <f>VLOOKUP($K45,GlobSheetPaste!$H$3:$P$1269,7,FALSE)</f>
        <v>LC</v>
      </c>
      <c r="R45" s="20" t="str">
        <f>VLOOKUP($K45,GlobSheetPaste!$H$3:$P$1269,8,FALSE)</f>
        <v>NA</v>
      </c>
      <c r="S45" s="20" t="str">
        <f t="shared" si="45"/>
        <v>non-genuine change</v>
      </c>
      <c r="T45" s="20" t="b">
        <f t="shared" si="3"/>
        <v>0</v>
      </c>
      <c r="U45" s="22">
        <f>VLOOKUP($K45,GlobSheetPaste!$H$3:$P$1269,9,FALSE)</f>
        <v>43891</v>
      </c>
      <c r="V45" s="19">
        <v>622</v>
      </c>
      <c r="W45" s="19">
        <v>1500</v>
      </c>
      <c r="X45" s="2" t="b">
        <f t="shared" ref="X45:Y45" si="51">ISNUMBER(V45)</f>
        <v>1</v>
      </c>
      <c r="Y45" s="2" t="b">
        <f t="shared" si="51"/>
        <v>1</v>
      </c>
      <c r="Z45" s="2" t="s">
        <v>89</v>
      </c>
      <c r="AA45" s="2" t="s">
        <v>178</v>
      </c>
      <c r="AB45" s="24" t="str">
        <f ca="1">IFERROR(__xludf.DUMMYFUNCTION("SPLIT(AA45,""_"")"),"Deepwater")</f>
        <v>Deepwater</v>
      </c>
      <c r="AC45" s="24"/>
      <c r="AD45" s="24">
        <f>VLOOKUP(J45,rangearea210527!$B$2:$C$1159,2,TRUE)</f>
        <v>299344.58240000001</v>
      </c>
      <c r="AE45" s="26"/>
      <c r="AF45" s="26">
        <v>48</v>
      </c>
      <c r="AG45" s="26" t="s">
        <v>84</v>
      </c>
      <c r="AH45" s="26"/>
      <c r="AI45" s="26"/>
      <c r="AJ45" s="26">
        <v>1</v>
      </c>
      <c r="AK45" s="26">
        <v>0</v>
      </c>
      <c r="AL45" s="29">
        <v>0</v>
      </c>
      <c r="AM45" s="30"/>
      <c r="AN45" s="30"/>
      <c r="AO45" s="30"/>
      <c r="AP45" s="1">
        <v>0</v>
      </c>
      <c r="AQ45" s="1"/>
      <c r="AR45" s="1">
        <v>1</v>
      </c>
      <c r="AS45" s="1">
        <v>1</v>
      </c>
      <c r="AT45" s="1">
        <v>0</v>
      </c>
      <c r="AU45" s="1">
        <v>0</v>
      </c>
      <c r="AV45" s="1">
        <v>1</v>
      </c>
      <c r="AZ45" s="1">
        <v>1</v>
      </c>
      <c r="BD45" s="1">
        <v>1</v>
      </c>
      <c r="BE45" s="1"/>
      <c r="BF45" s="1"/>
    </row>
    <row r="46" spans="1:58" x14ac:dyDescent="0.3">
      <c r="A46" s="2">
        <v>278</v>
      </c>
      <c r="B46" s="2">
        <v>1</v>
      </c>
      <c r="C46" s="2" t="s">
        <v>75</v>
      </c>
      <c r="D46" s="1">
        <v>9</v>
      </c>
      <c r="E46" s="2" t="str">
        <f t="shared" si="0"/>
        <v>9_Carcharhiniformes</v>
      </c>
      <c r="F46" s="2" t="s">
        <v>76</v>
      </c>
      <c r="G46" s="2" t="s">
        <v>800</v>
      </c>
      <c r="H46" s="2" t="s">
        <v>801</v>
      </c>
      <c r="I46" s="2" t="s">
        <v>862</v>
      </c>
      <c r="J46" s="2" t="s">
        <v>863</v>
      </c>
      <c r="K46" s="19" t="str">
        <f t="shared" si="1"/>
        <v>Apristurus saldanha</v>
      </c>
      <c r="L46" s="20">
        <f>VLOOKUP($K46,GlobSheetPaste!$H$3:$P$1269,2,FALSE)</f>
        <v>44602</v>
      </c>
      <c r="M46" s="20">
        <f>VLOOKUP($K46,GlobSheetPaste!$H$3:$P$1269,3,FALSE)</f>
        <v>124434624</v>
      </c>
      <c r="N46" s="20" t="str">
        <f>VLOOKUP($K46,GlobSheetPaste!$H$3:$P$1269,4,FALSE)</f>
        <v>published</v>
      </c>
      <c r="O46" s="20" t="str">
        <f>VLOOKUP($K46,GlobSheetPaste!$H$3:$P$1269,5,FALSE)</f>
        <v>LC</v>
      </c>
      <c r="P46" s="20">
        <f>VLOOKUP($K46,GlobSheetPaste!$H$3:$P$1269,6,FALSE)</f>
        <v>2004</v>
      </c>
      <c r="Q46" s="20" t="str">
        <f>VLOOKUP($K46,GlobSheetPaste!$H$3:$P$1269,7,FALSE)</f>
        <v>LC</v>
      </c>
      <c r="R46" s="20" t="str">
        <f>VLOOKUP($K46,GlobSheetPaste!$H$3:$P$1269,8,FALSE)</f>
        <v>NA</v>
      </c>
      <c r="S46" s="20" t="str">
        <f t="shared" si="45"/>
        <v>NoChange</v>
      </c>
      <c r="T46" s="20" t="b">
        <f t="shared" si="3"/>
        <v>0</v>
      </c>
      <c r="U46" s="20">
        <f>VLOOKUP($K46,GlobSheetPaste!$H$3:$P$1269,9,FALSE)</f>
        <v>2018</v>
      </c>
      <c r="V46" s="19">
        <v>344</v>
      </c>
      <c r="W46" s="19">
        <v>1009</v>
      </c>
      <c r="X46" s="2" t="b">
        <f t="shared" ref="X46:Y46" si="52">ISNUMBER(V46)</f>
        <v>1</v>
      </c>
      <c r="Y46" s="2" t="b">
        <f t="shared" si="52"/>
        <v>1</v>
      </c>
      <c r="Z46" s="2" t="s">
        <v>89</v>
      </c>
      <c r="AA46" s="2" t="s">
        <v>178</v>
      </c>
      <c r="AB46" s="24" t="str">
        <f ca="1">IFERROR(__xludf.DUMMYFUNCTION("SPLIT(AA46,""_"")"),"Deepwater")</f>
        <v>Deepwater</v>
      </c>
      <c r="AC46" s="24"/>
      <c r="AD46" s="24">
        <f>VLOOKUP(J46,rangearea210527!$B$2:$C$1159,2,TRUE)</f>
        <v>80240.54436</v>
      </c>
      <c r="AE46" s="26" t="s">
        <v>118</v>
      </c>
      <c r="AF46" s="26">
        <v>89</v>
      </c>
      <c r="AG46" s="26" t="s">
        <v>84</v>
      </c>
      <c r="AH46" s="26"/>
      <c r="AI46" s="26"/>
      <c r="AJ46" s="26">
        <v>1</v>
      </c>
      <c r="AK46" s="26">
        <v>0</v>
      </c>
      <c r="AL46" s="29">
        <v>0</v>
      </c>
      <c r="AM46" s="30"/>
      <c r="AN46" s="30"/>
      <c r="AO46" s="30"/>
      <c r="AP46" s="1">
        <v>0</v>
      </c>
      <c r="AQ46" s="1"/>
      <c r="AR46" s="1"/>
      <c r="AS46" s="1"/>
      <c r="AT46" s="1">
        <v>0</v>
      </c>
      <c r="AU46" s="1">
        <v>0</v>
      </c>
      <c r="AV46" s="1">
        <v>1</v>
      </c>
      <c r="AZ46" s="1">
        <v>1</v>
      </c>
      <c r="BE46" s="1">
        <v>1</v>
      </c>
    </row>
    <row r="47" spans="1:58" x14ac:dyDescent="0.3">
      <c r="A47" s="2">
        <v>279</v>
      </c>
      <c r="B47" s="2">
        <v>1</v>
      </c>
      <c r="C47" s="2" t="s">
        <v>75</v>
      </c>
      <c r="D47" s="1">
        <v>9</v>
      </c>
      <c r="E47" s="2" t="str">
        <f t="shared" si="0"/>
        <v>9_Carcharhiniformes</v>
      </c>
      <c r="F47" s="2" t="s">
        <v>76</v>
      </c>
      <c r="G47" s="2" t="s">
        <v>800</v>
      </c>
      <c r="H47" s="2" t="s">
        <v>801</v>
      </c>
      <c r="I47" s="2" t="s">
        <v>864</v>
      </c>
      <c r="J47" s="2" t="s">
        <v>865</v>
      </c>
      <c r="K47" s="19" t="str">
        <f t="shared" si="1"/>
        <v>Apristurus sibogae</v>
      </c>
      <c r="L47" s="20">
        <f>VLOOKUP($K47,GlobSheetPaste!$H$3:$P$1269,2,FALSE)</f>
        <v>161672</v>
      </c>
      <c r="M47" s="20">
        <f>VLOOKUP($K47,GlobSheetPaste!$H$3:$P$1269,3,FALSE)</f>
        <v>124525764</v>
      </c>
      <c r="N47" s="20" t="str">
        <f>VLOOKUP($K47,GlobSheetPaste!$H$3:$P$1269,4,FALSE)</f>
        <v>published</v>
      </c>
      <c r="O47" s="20" t="str">
        <f>VLOOKUP($K47,GlobSheetPaste!$H$3:$P$1269,5,FALSE)</f>
        <v>DD</v>
      </c>
      <c r="P47" s="20">
        <f>VLOOKUP($K47,GlobSheetPaste!$H$3:$P$1269,6,FALSE)</f>
        <v>2008</v>
      </c>
      <c r="Q47" s="20" t="str">
        <f>VLOOKUP($K47,GlobSheetPaste!$H$3:$P$1269,7,FALSE)</f>
        <v>LC</v>
      </c>
      <c r="R47" s="20" t="str">
        <f>VLOOKUP($K47,GlobSheetPaste!$H$3:$P$1269,8,FALSE)</f>
        <v>NA</v>
      </c>
      <c r="S47" s="20" t="str">
        <f t="shared" si="45"/>
        <v>non-genuine change</v>
      </c>
      <c r="T47" s="20" t="b">
        <f t="shared" si="3"/>
        <v>0</v>
      </c>
      <c r="U47" s="22">
        <f>VLOOKUP($K47,GlobSheetPaste!$H$3:$P$1269,9,FALSE)</f>
        <v>43891</v>
      </c>
      <c r="V47" s="19">
        <v>655</v>
      </c>
      <c r="W47" s="19">
        <v>655</v>
      </c>
      <c r="X47" s="2" t="b">
        <f t="shared" ref="X47:Y47" si="53">ISNUMBER(V47)</f>
        <v>1</v>
      </c>
      <c r="Y47" s="2" t="b">
        <f t="shared" si="53"/>
        <v>1</v>
      </c>
      <c r="Z47" s="2" t="s">
        <v>89</v>
      </c>
      <c r="AA47" s="2" t="s">
        <v>178</v>
      </c>
      <c r="AB47" s="24" t="str">
        <f ca="1">IFERROR(__xludf.DUMMYFUNCTION("SPLIT(AA47,""_"")"),"Deepwater")</f>
        <v>Deepwater</v>
      </c>
      <c r="AC47" s="24"/>
      <c r="AD47" s="24">
        <f>VLOOKUP(J47,rangearea210527!$B$2:$C$1159,2,TRUE)</f>
        <v>15.98874548</v>
      </c>
      <c r="AE47" s="26" t="s">
        <v>118</v>
      </c>
      <c r="AF47" s="26">
        <v>23</v>
      </c>
      <c r="AG47" s="26" t="s">
        <v>84</v>
      </c>
      <c r="AH47" s="26"/>
      <c r="AI47" s="26"/>
      <c r="AJ47" s="26">
        <v>1</v>
      </c>
      <c r="AK47" s="26">
        <v>0</v>
      </c>
      <c r="AL47" s="29">
        <v>0</v>
      </c>
      <c r="AM47" s="30"/>
      <c r="AN47" s="30"/>
      <c r="AO47" s="30"/>
      <c r="AP47" s="1">
        <v>1</v>
      </c>
      <c r="AQ47" s="1"/>
      <c r="AR47" s="1"/>
      <c r="AS47" s="1"/>
      <c r="AT47" s="1">
        <v>0</v>
      </c>
      <c r="AU47" s="1">
        <v>0</v>
      </c>
      <c r="AV47" s="1">
        <v>1</v>
      </c>
      <c r="AZ47" s="1">
        <v>1</v>
      </c>
      <c r="BE47" s="1">
        <v>1</v>
      </c>
    </row>
    <row r="48" spans="1:58" x14ac:dyDescent="0.3">
      <c r="A48" s="2">
        <v>280</v>
      </c>
      <c r="B48" s="2">
        <v>1</v>
      </c>
      <c r="C48" s="2" t="s">
        <v>75</v>
      </c>
      <c r="D48" s="1">
        <v>9</v>
      </c>
      <c r="E48" s="2" t="str">
        <f t="shared" si="0"/>
        <v>9_Carcharhiniformes</v>
      </c>
      <c r="F48" s="2" t="s">
        <v>76</v>
      </c>
      <c r="G48" s="2" t="s">
        <v>800</v>
      </c>
      <c r="H48" s="2" t="s">
        <v>801</v>
      </c>
      <c r="I48" s="2" t="s">
        <v>866</v>
      </c>
      <c r="J48" s="2" t="s">
        <v>867</v>
      </c>
      <c r="K48" s="19" t="str">
        <f t="shared" si="1"/>
        <v>Apristurus sinensis</v>
      </c>
      <c r="L48" s="20">
        <f>VLOOKUP($K48,GlobSheetPaste!$H$3:$P$1269,2,FALSE)</f>
        <v>44225</v>
      </c>
      <c r="M48" s="20">
        <f>VLOOKUP($K48,GlobSheetPaste!$H$3:$P$1269,3,FALSE)</f>
        <v>70709147</v>
      </c>
      <c r="N48" s="20" t="str">
        <f>VLOOKUP($K48,GlobSheetPaste!$H$3:$P$1269,4,FALSE)</f>
        <v>published</v>
      </c>
      <c r="O48" s="20" t="str">
        <f>VLOOKUP($K48,GlobSheetPaste!$H$3:$P$1269,5,FALSE)</f>
        <v>DD</v>
      </c>
      <c r="P48" s="20">
        <f>VLOOKUP($K48,GlobSheetPaste!$H$3:$P$1269,6,FALSE)</f>
        <v>2004</v>
      </c>
      <c r="Q48" s="20" t="str">
        <f>VLOOKUP($K48,GlobSheetPaste!$H$3:$P$1269,7,FALSE)</f>
        <v>DD</v>
      </c>
      <c r="R48" s="20" t="str">
        <f>VLOOKUP($K48,GlobSheetPaste!$H$3:$P$1269,8,FALSE)</f>
        <v>NA</v>
      </c>
      <c r="S48" s="20" t="str">
        <f t="shared" si="45"/>
        <v>NoChange</v>
      </c>
      <c r="T48" s="20" t="b">
        <f t="shared" si="3"/>
        <v>0</v>
      </c>
      <c r="U48" s="20">
        <f>VLOOKUP($K48,GlobSheetPaste!$H$3:$P$1269,9,FALSE)</f>
        <v>2015</v>
      </c>
      <c r="V48" s="19">
        <v>537</v>
      </c>
      <c r="W48" s="19">
        <v>1290</v>
      </c>
      <c r="X48" s="2" t="b">
        <f t="shared" ref="X48:Y48" si="54">ISNUMBER(V48)</f>
        <v>1</v>
      </c>
      <c r="Y48" s="2" t="b">
        <f t="shared" si="54"/>
        <v>1</v>
      </c>
      <c r="Z48" s="2" t="s">
        <v>89</v>
      </c>
      <c r="AA48" s="2" t="s">
        <v>178</v>
      </c>
      <c r="AB48" s="24" t="str">
        <f ca="1">IFERROR(__xludf.DUMMYFUNCTION("SPLIT(AA48,""_"")"),"Deepwater")</f>
        <v>Deepwater</v>
      </c>
      <c r="AC48" s="24"/>
      <c r="AD48" s="24">
        <f>VLOOKUP(J48,rangearea210527!$B$2:$C$1159,2,TRUE)</f>
        <v>119402.57060000001</v>
      </c>
      <c r="AE48" s="26" t="s">
        <v>118</v>
      </c>
      <c r="AF48" s="26">
        <v>75</v>
      </c>
      <c r="AG48" s="26" t="s">
        <v>84</v>
      </c>
      <c r="AH48" s="26"/>
      <c r="AI48" s="26"/>
      <c r="AJ48" s="26">
        <v>1</v>
      </c>
      <c r="AK48" s="26">
        <v>0</v>
      </c>
      <c r="AL48" s="29">
        <v>0</v>
      </c>
      <c r="AM48" s="30"/>
      <c r="AN48" s="30"/>
      <c r="AO48" s="30"/>
      <c r="AP48" s="1">
        <v>0</v>
      </c>
      <c r="AQ48" s="1"/>
      <c r="AR48" s="1"/>
      <c r="AS48" s="1"/>
      <c r="AT48" s="1">
        <v>0</v>
      </c>
      <c r="AU48" s="1">
        <v>0</v>
      </c>
      <c r="AV48" s="1">
        <v>1</v>
      </c>
      <c r="AZ48" s="1">
        <v>1</v>
      </c>
      <c r="BD48" s="1">
        <v>1</v>
      </c>
      <c r="BE48" s="1">
        <v>1</v>
      </c>
      <c r="BF48" s="1"/>
    </row>
    <row r="49" spans="1:58" x14ac:dyDescent="0.3">
      <c r="A49" s="2">
        <v>281</v>
      </c>
      <c r="B49" s="2">
        <v>1</v>
      </c>
      <c r="C49" s="2" t="s">
        <v>75</v>
      </c>
      <c r="D49" s="1">
        <v>9</v>
      </c>
      <c r="E49" s="2" t="str">
        <f t="shared" si="0"/>
        <v>9_Carcharhiniformes</v>
      </c>
      <c r="F49" s="2" t="s">
        <v>76</v>
      </c>
      <c r="G49" s="2" t="s">
        <v>800</v>
      </c>
      <c r="H49" s="2" t="s">
        <v>801</v>
      </c>
      <c r="I49" s="2" t="s">
        <v>868</v>
      </c>
      <c r="J49" s="2" t="s">
        <v>869</v>
      </c>
      <c r="K49" s="19" t="str">
        <f t="shared" si="1"/>
        <v>Apristurus spongiceps</v>
      </c>
      <c r="L49" s="20">
        <f>VLOOKUP($K49,GlobSheetPaste!$H$3:$P$1269,2,FALSE)</f>
        <v>44226</v>
      </c>
      <c r="M49" s="20">
        <f>VLOOKUP($K49,GlobSheetPaste!$H$3:$P$1269,3,FALSE)</f>
        <v>80671692</v>
      </c>
      <c r="N49" s="20" t="str">
        <f>VLOOKUP($K49,GlobSheetPaste!$H$3:$P$1269,4,FALSE)</f>
        <v>published</v>
      </c>
      <c r="O49" s="20" t="str">
        <f>VLOOKUP($K49,GlobSheetPaste!$H$3:$P$1269,5,FALSE)</f>
        <v>DD</v>
      </c>
      <c r="P49" s="20">
        <f>VLOOKUP($K49,GlobSheetPaste!$H$3:$P$1269,6,FALSE)</f>
        <v>2004</v>
      </c>
      <c r="Q49" s="20" t="str">
        <f>VLOOKUP($K49,GlobSheetPaste!$H$3:$P$1269,7,FALSE)</f>
        <v>DD</v>
      </c>
      <c r="R49" s="20" t="str">
        <f>VLOOKUP($K49,GlobSheetPaste!$H$3:$P$1269,8,FALSE)</f>
        <v>NA</v>
      </c>
      <c r="S49" s="20" t="str">
        <f t="shared" si="45"/>
        <v>NoChange</v>
      </c>
      <c r="T49" s="20" t="b">
        <f t="shared" si="3"/>
        <v>0</v>
      </c>
      <c r="U49" s="20">
        <f>VLOOKUP($K49,GlobSheetPaste!$H$3:$P$1269,9,FALSE)</f>
        <v>2014</v>
      </c>
      <c r="V49" s="19">
        <v>572</v>
      </c>
      <c r="W49" s="19">
        <v>1482</v>
      </c>
      <c r="X49" s="2" t="b">
        <f t="shared" ref="X49:Y49" si="55">ISNUMBER(V49)</f>
        <v>1</v>
      </c>
      <c r="Y49" s="2" t="b">
        <f t="shared" si="55"/>
        <v>1</v>
      </c>
      <c r="Z49" s="2" t="s">
        <v>89</v>
      </c>
      <c r="AA49" s="2" t="s">
        <v>178</v>
      </c>
      <c r="AB49" s="24" t="str">
        <f ca="1">IFERROR(__xludf.DUMMYFUNCTION("SPLIT(AA49,""_"")"),"Deepwater")</f>
        <v>Deepwater</v>
      </c>
      <c r="AC49" s="24"/>
      <c r="AD49" s="24">
        <f>VLOOKUP(J49,rangearea210527!$B$2:$C$1159,2,TRUE)</f>
        <v>51229.538860000001</v>
      </c>
      <c r="AE49" s="26" t="s">
        <v>118</v>
      </c>
      <c r="AF49" s="26">
        <v>51.4</v>
      </c>
      <c r="AG49" s="26" t="s">
        <v>84</v>
      </c>
      <c r="AH49" s="26"/>
      <c r="AI49" s="26"/>
      <c r="AJ49" s="26">
        <v>1</v>
      </c>
      <c r="AK49" s="26">
        <v>0</v>
      </c>
      <c r="AL49" s="29">
        <v>0</v>
      </c>
      <c r="AM49" s="30"/>
      <c r="AN49" s="26">
        <v>1</v>
      </c>
      <c r="AO49" s="30"/>
      <c r="AP49" s="1">
        <v>1</v>
      </c>
      <c r="AQ49" s="1"/>
      <c r="AR49" s="1"/>
      <c r="AS49" s="1"/>
      <c r="AT49" s="1">
        <v>0</v>
      </c>
      <c r="AU49" s="1">
        <v>0</v>
      </c>
      <c r="AV49" s="1">
        <v>1</v>
      </c>
      <c r="AZ49" s="1">
        <v>1</v>
      </c>
      <c r="BD49" s="1">
        <v>1</v>
      </c>
      <c r="BE49" s="1">
        <v>1</v>
      </c>
      <c r="BF49" s="1"/>
    </row>
    <row r="50" spans="1:58" x14ac:dyDescent="0.3">
      <c r="A50" s="2">
        <v>282</v>
      </c>
      <c r="B50" s="2">
        <v>1</v>
      </c>
      <c r="C50" s="2" t="s">
        <v>75</v>
      </c>
      <c r="D50" s="1">
        <v>9</v>
      </c>
      <c r="E50" s="2" t="str">
        <f t="shared" si="0"/>
        <v>9_Carcharhiniformes</v>
      </c>
      <c r="F50" s="2" t="s">
        <v>76</v>
      </c>
      <c r="G50" s="2" t="s">
        <v>800</v>
      </c>
      <c r="H50" s="2" t="s">
        <v>801</v>
      </c>
      <c r="I50" s="2" t="s">
        <v>870</v>
      </c>
      <c r="J50" s="2" t="s">
        <v>871</v>
      </c>
      <c r="K50" s="19" t="str">
        <f t="shared" si="1"/>
        <v>Apristurus stenseni</v>
      </c>
      <c r="L50" s="20">
        <f>VLOOKUP($K50,GlobSheetPaste!$H$3:$P$1269,2,FALSE)</f>
        <v>44574</v>
      </c>
      <c r="M50" s="20">
        <f>VLOOKUP($K50,GlobSheetPaste!$H$3:$P$1269,3,FALSE)</f>
        <v>124433501</v>
      </c>
      <c r="N50" s="20" t="str">
        <f>VLOOKUP($K50,GlobSheetPaste!$H$3:$P$1269,4,FALSE)</f>
        <v>published</v>
      </c>
      <c r="O50" s="20" t="str">
        <f>VLOOKUP($K50,GlobSheetPaste!$H$3:$P$1269,5,FALSE)</f>
        <v>DD</v>
      </c>
      <c r="P50" s="20">
        <f>VLOOKUP($K50,GlobSheetPaste!$H$3:$P$1269,6,FALSE)</f>
        <v>2004</v>
      </c>
      <c r="Q50" s="20" t="str">
        <f>VLOOKUP($K50,GlobSheetPaste!$H$3:$P$1269,7,FALSE)</f>
        <v>LC</v>
      </c>
      <c r="R50" s="20" t="str">
        <f>VLOOKUP($K50,GlobSheetPaste!$H$3:$P$1269,8,FALSE)</f>
        <v>NA</v>
      </c>
      <c r="S50" s="20" t="str">
        <f t="shared" si="45"/>
        <v>non-genuine change</v>
      </c>
      <c r="T50" s="20" t="b">
        <f t="shared" si="3"/>
        <v>0</v>
      </c>
      <c r="U50" s="22">
        <f>VLOOKUP($K50,GlobSheetPaste!$H$3:$P$1269,9,FALSE)</f>
        <v>43891</v>
      </c>
      <c r="V50" s="19">
        <v>915</v>
      </c>
      <c r="W50" s="19">
        <v>975</v>
      </c>
      <c r="X50" s="2" t="b">
        <f t="shared" ref="X50:Y50" si="56">ISNUMBER(V50)</f>
        <v>1</v>
      </c>
      <c r="Y50" s="2" t="b">
        <f t="shared" si="56"/>
        <v>1</v>
      </c>
      <c r="Z50" s="2" t="s">
        <v>89</v>
      </c>
      <c r="AA50" s="2" t="s">
        <v>178</v>
      </c>
      <c r="AB50" s="24" t="str">
        <f ca="1">IFERROR(__xludf.DUMMYFUNCTION("SPLIT(AA50,""_"")"),"Deepwater")</f>
        <v>Deepwater</v>
      </c>
      <c r="AC50" s="24"/>
      <c r="AD50" s="24">
        <f>VLOOKUP(J50,rangearea210527!$B$2:$C$1159,2,TRUE)</f>
        <v>247.2494433</v>
      </c>
      <c r="AE50" s="26" t="s">
        <v>118</v>
      </c>
      <c r="AF50" s="26">
        <v>46</v>
      </c>
      <c r="AG50" s="26" t="s">
        <v>84</v>
      </c>
      <c r="AH50" s="26"/>
      <c r="AI50" s="26"/>
      <c r="AJ50" s="26">
        <v>1</v>
      </c>
      <c r="AK50" s="26">
        <v>0</v>
      </c>
      <c r="AL50" s="29">
        <v>0</v>
      </c>
      <c r="AM50" s="30"/>
      <c r="AN50" s="30"/>
      <c r="AO50" s="30"/>
      <c r="AP50" s="1">
        <v>0</v>
      </c>
      <c r="AQ50" s="1"/>
      <c r="AR50" s="1"/>
      <c r="AS50" s="1"/>
      <c r="AT50" s="1">
        <v>0</v>
      </c>
      <c r="AU50" s="1">
        <v>0</v>
      </c>
      <c r="AV50" s="1">
        <v>1</v>
      </c>
      <c r="AZ50" s="1">
        <v>1</v>
      </c>
      <c r="BE50" s="1">
        <v>1</v>
      </c>
    </row>
    <row r="51" spans="1:58" x14ac:dyDescent="0.3">
      <c r="A51" s="2">
        <v>283</v>
      </c>
      <c r="B51" s="2">
        <v>1</v>
      </c>
      <c r="C51" s="2" t="s">
        <v>75</v>
      </c>
      <c r="D51" s="1">
        <v>9</v>
      </c>
      <c r="E51" s="2" t="str">
        <f t="shared" si="0"/>
        <v>9_Carcharhiniformes</v>
      </c>
      <c r="F51" s="2" t="s">
        <v>76</v>
      </c>
      <c r="G51" s="2" t="s">
        <v>800</v>
      </c>
      <c r="H51" s="2" t="s">
        <v>801</v>
      </c>
      <c r="I51" s="2" t="s">
        <v>872</v>
      </c>
      <c r="J51" s="2" t="s">
        <v>873</v>
      </c>
      <c r="K51" s="19" t="str">
        <f t="shared" si="1"/>
        <v>Apristurus yangi</v>
      </c>
      <c r="L51" s="20">
        <f>VLOOKUP($K51,GlobSheetPaste!$H$3:$P$1269,2,FALSE)</f>
        <v>162209907</v>
      </c>
      <c r="M51" s="20">
        <f>VLOOKUP($K51,GlobSheetPaste!$H$3:$P$1269,3,FALSE)</f>
        <v>162209939</v>
      </c>
      <c r="N51" s="20" t="str">
        <f>VLOOKUP($K51,GlobSheetPaste!$H$3:$P$1269,4,FALSE)</f>
        <v>published</v>
      </c>
      <c r="O51" s="20" t="str">
        <f>VLOOKUP($K51,GlobSheetPaste!$H$3:$P$1269,5,FALSE)</f>
        <v>NE</v>
      </c>
      <c r="P51" s="20" t="str">
        <f>VLOOKUP($K51,GlobSheetPaste!$H$3:$P$1269,6,FALSE)</f>
        <v>NA</v>
      </c>
      <c r="Q51" s="20" t="str">
        <f>VLOOKUP($K51,GlobSheetPaste!$H$3:$P$1269,7,FALSE)</f>
        <v>LC</v>
      </c>
      <c r="R51" s="20" t="str">
        <f>VLOOKUP($K51,GlobSheetPaste!$H$3:$P$1269,8,FALSE)</f>
        <v>NA</v>
      </c>
      <c r="S51" s="1" t="s">
        <v>117</v>
      </c>
      <c r="T51" s="20" t="b">
        <f t="shared" si="3"/>
        <v>0</v>
      </c>
      <c r="U51" s="22">
        <f>VLOOKUP($K51,GlobSheetPaste!$H$3:$P$1269,9,FALSE)</f>
        <v>43891</v>
      </c>
      <c r="V51" s="19">
        <v>630</v>
      </c>
      <c r="W51" s="19">
        <v>786</v>
      </c>
      <c r="X51" s="2" t="b">
        <f t="shared" ref="X51:Y51" si="57">ISNUMBER(V51)</f>
        <v>1</v>
      </c>
      <c r="Y51" s="2" t="b">
        <f t="shared" si="57"/>
        <v>1</v>
      </c>
      <c r="Z51" s="2" t="s">
        <v>309</v>
      </c>
      <c r="AA51" s="2" t="s">
        <v>178</v>
      </c>
      <c r="AB51" s="24" t="str">
        <f ca="1">IFERROR(__xludf.DUMMYFUNCTION("SPLIT(AA51,""_"")"),"Deepwater")</f>
        <v>Deepwater</v>
      </c>
      <c r="AC51" s="24"/>
      <c r="AD51" s="24">
        <f>VLOOKUP(J51,rangearea210527!$B$2:$C$1159,2,TRUE)</f>
        <v>237.5476194</v>
      </c>
      <c r="AE51" s="26" t="s">
        <v>118</v>
      </c>
      <c r="AF51" s="26">
        <v>43.7</v>
      </c>
      <c r="AG51" s="26" t="s">
        <v>84</v>
      </c>
      <c r="AH51" s="26"/>
      <c r="AI51" s="26"/>
      <c r="AJ51" s="26">
        <v>1</v>
      </c>
      <c r="AK51" s="26">
        <v>0</v>
      </c>
      <c r="AL51" s="29">
        <v>0</v>
      </c>
      <c r="AM51" s="30"/>
      <c r="AN51" s="30"/>
      <c r="AO51" s="30"/>
      <c r="AP51" s="1">
        <v>0</v>
      </c>
      <c r="AQ51" s="1"/>
      <c r="AR51" s="1"/>
      <c r="AS51" s="1"/>
      <c r="AT51" s="1">
        <v>0</v>
      </c>
      <c r="AU51" s="1">
        <v>0</v>
      </c>
      <c r="AV51" s="1">
        <v>1</v>
      </c>
      <c r="AZ51" s="1">
        <v>1</v>
      </c>
      <c r="BE51" s="1">
        <v>1</v>
      </c>
    </row>
    <row r="52" spans="1:58" x14ac:dyDescent="0.3">
      <c r="A52" s="2">
        <v>821</v>
      </c>
      <c r="B52" s="2">
        <v>1</v>
      </c>
      <c r="C52" s="2" t="s">
        <v>1392</v>
      </c>
      <c r="D52" s="1">
        <v>12</v>
      </c>
      <c r="E52" s="2" t="str">
        <f t="shared" si="0"/>
        <v>12_Rajiformes</v>
      </c>
      <c r="F52" s="2" t="s">
        <v>1705</v>
      </c>
      <c r="G52" s="2" t="s">
        <v>2038</v>
      </c>
      <c r="H52" s="2" t="s">
        <v>2043</v>
      </c>
      <c r="I52" s="2" t="s">
        <v>2044</v>
      </c>
      <c r="J52" s="2" t="s">
        <v>2045</v>
      </c>
      <c r="K52" s="19" t="str">
        <f t="shared" si="1"/>
        <v>Arhynchobatis asperrimus</v>
      </c>
      <c r="L52" s="20">
        <f>VLOOKUP($K52,GlobSheetPaste!$H$3:$P$1269,2,FALSE)</f>
        <v>161577</v>
      </c>
      <c r="M52" s="20">
        <f>VLOOKUP($K52,GlobSheetPaste!$H$3:$P$1269,3,FALSE)</f>
        <v>116739346</v>
      </c>
      <c r="N52" s="20" t="str">
        <f>VLOOKUP($K52,GlobSheetPaste!$H$3:$P$1269,4,FALSE)</f>
        <v>published</v>
      </c>
      <c r="O52" s="20" t="str">
        <f>VLOOKUP($K52,GlobSheetPaste!$H$3:$P$1269,5,FALSE)</f>
        <v>DD</v>
      </c>
      <c r="P52" s="20">
        <f>VLOOKUP($K52,GlobSheetPaste!$H$3:$P$1269,6,FALSE)</f>
        <v>2008</v>
      </c>
      <c r="Q52" s="20" t="str">
        <f>VLOOKUP($K52,GlobSheetPaste!$H$3:$P$1269,7,FALSE)</f>
        <v>DD</v>
      </c>
      <c r="R52" s="20" t="str">
        <f>VLOOKUP($K52,GlobSheetPaste!$H$3:$P$1269,8,FALSE)</f>
        <v>NA</v>
      </c>
      <c r="S52" s="20" t="str">
        <f t="shared" ref="S52:S72" si="58">IF(O52=Q52,"NoChange","non-genuine change")</f>
        <v>NoChange</v>
      </c>
      <c r="T52" s="20" t="b">
        <f t="shared" si="3"/>
        <v>0</v>
      </c>
      <c r="U52" s="20">
        <f>VLOOKUP($K52,GlobSheetPaste!$H$3:$P$1269,9,FALSE)</f>
        <v>2017</v>
      </c>
      <c r="V52" s="19">
        <v>55</v>
      </c>
      <c r="W52" s="19">
        <v>1095</v>
      </c>
      <c r="X52" s="2" t="b">
        <f t="shared" ref="X52:Y52" si="59">ISNUMBER(V52)</f>
        <v>1</v>
      </c>
      <c r="Y52" s="2" t="b">
        <f t="shared" si="59"/>
        <v>1</v>
      </c>
      <c r="Z52" s="2" t="s">
        <v>2046</v>
      </c>
      <c r="AA52" s="2" t="s">
        <v>178</v>
      </c>
      <c r="AB52" s="24" t="str">
        <f ca="1">IFERROR(__xludf.DUMMYFUNCTION("SPLIT(AA52,""_"")"),"Deepwater")</f>
        <v>Deepwater</v>
      </c>
      <c r="AC52" s="24"/>
      <c r="AD52" s="24">
        <f>VLOOKUP(J52,rangearea210527!$B$2:$C$1159,2,TRUE)</f>
        <v>57239.987450000001</v>
      </c>
      <c r="AE52" s="26" t="s">
        <v>118</v>
      </c>
      <c r="AF52" s="26">
        <v>75</v>
      </c>
      <c r="AG52" s="26" t="s">
        <v>84</v>
      </c>
      <c r="AH52" s="26"/>
      <c r="AI52" s="26"/>
      <c r="AJ52" s="26">
        <v>1</v>
      </c>
      <c r="AK52" s="26">
        <v>0</v>
      </c>
      <c r="AL52" s="29">
        <v>0</v>
      </c>
      <c r="AM52" s="30"/>
      <c r="AN52" s="30"/>
      <c r="AO52" s="30"/>
      <c r="AP52" s="1">
        <v>0</v>
      </c>
      <c r="AR52" s="1"/>
      <c r="AS52" s="1"/>
      <c r="AT52" s="1">
        <v>0</v>
      </c>
      <c r="AU52" s="1">
        <v>0</v>
      </c>
      <c r="AV52" s="1">
        <v>1</v>
      </c>
      <c r="AZ52" s="1">
        <v>1</v>
      </c>
      <c r="BD52" s="1">
        <v>1</v>
      </c>
      <c r="BE52" s="1">
        <v>1</v>
      </c>
      <c r="BF52" s="1"/>
    </row>
    <row r="53" spans="1:58" x14ac:dyDescent="0.3">
      <c r="A53" s="2">
        <v>286</v>
      </c>
      <c r="B53" s="2">
        <v>1</v>
      </c>
      <c r="C53" s="2" t="s">
        <v>75</v>
      </c>
      <c r="D53" s="1">
        <v>9</v>
      </c>
      <c r="E53" s="2" t="str">
        <f t="shared" si="0"/>
        <v>9_Carcharhiniformes</v>
      </c>
      <c r="F53" s="2" t="s">
        <v>76</v>
      </c>
      <c r="G53" s="2" t="s">
        <v>800</v>
      </c>
      <c r="H53" s="2" t="s">
        <v>874</v>
      </c>
      <c r="I53" s="2" t="s">
        <v>879</v>
      </c>
      <c r="J53" s="2" t="s">
        <v>880</v>
      </c>
      <c r="K53" s="19" t="str">
        <f t="shared" si="1"/>
        <v>Asymbolus galacticus</v>
      </c>
      <c r="L53" s="20">
        <f>VLOOKUP($K53,GlobSheetPaste!$H$3:$P$1269,2,FALSE)</f>
        <v>195421</v>
      </c>
      <c r="M53" s="20">
        <f>VLOOKUP($K53,GlobSheetPaste!$H$3:$P$1269,3,FALSE)</f>
        <v>116740136</v>
      </c>
      <c r="N53" s="20" t="str">
        <f>VLOOKUP($K53,GlobSheetPaste!$H$3:$P$1269,4,FALSE)</f>
        <v>published</v>
      </c>
      <c r="O53" s="20" t="str">
        <f>VLOOKUP($K53,GlobSheetPaste!$H$3:$P$1269,5,FALSE)</f>
        <v>LC</v>
      </c>
      <c r="P53" s="20">
        <f>VLOOKUP($K53,GlobSheetPaste!$H$3:$P$1269,6,FALSE)</f>
        <v>2010</v>
      </c>
      <c r="Q53" s="20" t="str">
        <f>VLOOKUP($K53,GlobSheetPaste!$H$3:$P$1269,7,FALSE)</f>
        <v>LC</v>
      </c>
      <c r="R53" s="20" t="str">
        <f>VLOOKUP($K53,GlobSheetPaste!$H$3:$P$1269,8,FALSE)</f>
        <v>NA</v>
      </c>
      <c r="S53" s="20" t="str">
        <f t="shared" si="58"/>
        <v>NoChange</v>
      </c>
      <c r="T53" s="20" t="b">
        <f t="shared" si="3"/>
        <v>0</v>
      </c>
      <c r="U53" s="20">
        <f>VLOOKUP($K53,GlobSheetPaste!$H$3:$P$1269,9,FALSE)</f>
        <v>2017</v>
      </c>
      <c r="V53" s="19">
        <v>235</v>
      </c>
      <c r="W53" s="19">
        <v>550</v>
      </c>
      <c r="X53" s="2" t="b">
        <f t="shared" ref="X53:Y53" si="60">ISNUMBER(V53)</f>
        <v>1</v>
      </c>
      <c r="Y53" s="2" t="b">
        <f t="shared" si="60"/>
        <v>1</v>
      </c>
      <c r="Z53" s="2" t="s">
        <v>89</v>
      </c>
      <c r="AA53" s="2" t="s">
        <v>178</v>
      </c>
      <c r="AB53" s="24" t="str">
        <f ca="1">IFERROR(__xludf.DUMMYFUNCTION("SPLIT(AA53,""_"")"),"Deepwater")</f>
        <v>Deepwater</v>
      </c>
      <c r="AC53" s="24"/>
      <c r="AD53" s="24">
        <f>VLOOKUP(J53,rangearea210527!$B$2:$C$1159,2,TRUE)</f>
        <v>445.89341990000003</v>
      </c>
      <c r="AE53" s="26" t="s">
        <v>118</v>
      </c>
      <c r="AF53" s="26">
        <v>47.7</v>
      </c>
      <c r="AG53" s="26" t="s">
        <v>84</v>
      </c>
      <c r="AH53" s="26"/>
      <c r="AI53" s="26"/>
      <c r="AJ53" s="26">
        <v>1</v>
      </c>
      <c r="AK53" s="26">
        <v>0</v>
      </c>
      <c r="AL53" s="29">
        <v>0</v>
      </c>
      <c r="AM53" s="30"/>
      <c r="AN53" s="30"/>
      <c r="AO53" s="30"/>
      <c r="AP53" s="1">
        <v>0</v>
      </c>
      <c r="AQ53" s="1"/>
      <c r="AR53" s="1"/>
      <c r="AS53" s="1"/>
      <c r="AT53" s="1">
        <v>0</v>
      </c>
      <c r="AU53" s="1">
        <v>0</v>
      </c>
      <c r="AV53" s="1">
        <v>1</v>
      </c>
      <c r="AZ53" s="1">
        <v>1</v>
      </c>
      <c r="BE53" s="1">
        <v>1</v>
      </c>
    </row>
    <row r="54" spans="1:58" x14ac:dyDescent="0.3">
      <c r="A54" s="2">
        <v>288</v>
      </c>
      <c r="B54" s="2">
        <v>1</v>
      </c>
      <c r="C54" s="2" t="s">
        <v>75</v>
      </c>
      <c r="D54" s="1">
        <v>9</v>
      </c>
      <c r="E54" s="2" t="str">
        <f t="shared" si="0"/>
        <v>9_Carcharhiniformes</v>
      </c>
      <c r="F54" s="2" t="s">
        <v>76</v>
      </c>
      <c r="G54" s="2" t="s">
        <v>800</v>
      </c>
      <c r="H54" s="2" t="s">
        <v>874</v>
      </c>
      <c r="I54" s="2" t="s">
        <v>883</v>
      </c>
      <c r="J54" s="2" t="s">
        <v>884</v>
      </c>
      <c r="K54" s="19" t="str">
        <f t="shared" si="1"/>
        <v>Asymbolus pallidus</v>
      </c>
      <c r="L54" s="20">
        <f>VLOOKUP($K54,GlobSheetPaste!$H$3:$P$1269,2,FALSE)</f>
        <v>41723</v>
      </c>
      <c r="M54" s="20">
        <f>VLOOKUP($K54,GlobSheetPaste!$H$3:$P$1269,3,FALSE)</f>
        <v>68609592</v>
      </c>
      <c r="N54" s="20" t="str">
        <f>VLOOKUP($K54,GlobSheetPaste!$H$3:$P$1269,4,FALSE)</f>
        <v>published</v>
      </c>
      <c r="O54" s="20" t="str">
        <f>VLOOKUP($K54,GlobSheetPaste!$H$3:$P$1269,5,FALSE)</f>
        <v>LC</v>
      </c>
      <c r="P54" s="20">
        <f>VLOOKUP($K54,GlobSheetPaste!$H$3:$P$1269,6,FALSE)</f>
        <v>2003</v>
      </c>
      <c r="Q54" s="20" t="str">
        <f>VLOOKUP($K54,GlobSheetPaste!$H$3:$P$1269,7,FALSE)</f>
        <v>LC</v>
      </c>
      <c r="R54" s="20" t="str">
        <f>VLOOKUP($K54,GlobSheetPaste!$H$3:$P$1269,8,FALSE)</f>
        <v>NA</v>
      </c>
      <c r="S54" s="20" t="str">
        <f t="shared" si="58"/>
        <v>NoChange</v>
      </c>
      <c r="T54" s="20" t="b">
        <f t="shared" si="3"/>
        <v>0</v>
      </c>
      <c r="U54" s="20">
        <f>VLOOKUP($K54,GlobSheetPaste!$H$3:$P$1269,9,FALSE)</f>
        <v>2015</v>
      </c>
      <c r="V54" s="19">
        <v>174</v>
      </c>
      <c r="W54" s="19">
        <v>444</v>
      </c>
      <c r="X54" s="2" t="b">
        <f t="shared" ref="X54:Y54" si="61">ISNUMBER(V54)</f>
        <v>1</v>
      </c>
      <c r="Y54" s="2" t="b">
        <f t="shared" si="61"/>
        <v>1</v>
      </c>
      <c r="Z54" s="2" t="s">
        <v>885</v>
      </c>
      <c r="AA54" s="2" t="s">
        <v>178</v>
      </c>
      <c r="AB54" s="24" t="str">
        <f ca="1">IFERROR(__xludf.DUMMYFUNCTION("SPLIT(AA54,""_"")"),"Deepwater")</f>
        <v>Deepwater</v>
      </c>
      <c r="AC54" s="24"/>
      <c r="AD54" s="24">
        <f>VLOOKUP(J54,rangearea210527!$B$2:$C$1159,2,TRUE)</f>
        <v>84169.118799999997</v>
      </c>
      <c r="AE54" s="26" t="s">
        <v>118</v>
      </c>
      <c r="AF54" s="26">
        <v>47</v>
      </c>
      <c r="AG54" s="26" t="s">
        <v>84</v>
      </c>
      <c r="AH54" s="26"/>
      <c r="AI54" s="26"/>
      <c r="AJ54" s="26">
        <v>1</v>
      </c>
      <c r="AK54" s="26">
        <v>0</v>
      </c>
      <c r="AL54" s="29">
        <v>0</v>
      </c>
      <c r="AM54" s="30"/>
      <c r="AN54" s="30"/>
      <c r="AO54" s="30"/>
      <c r="AP54" s="1">
        <v>0</v>
      </c>
      <c r="AQ54" s="1"/>
      <c r="AR54" s="1"/>
      <c r="AS54" s="1"/>
      <c r="AT54" s="1">
        <v>0</v>
      </c>
      <c r="AU54" s="1">
        <v>0</v>
      </c>
      <c r="AV54" s="1">
        <v>1</v>
      </c>
      <c r="AZ54" s="1">
        <v>1</v>
      </c>
      <c r="BE54" s="1">
        <v>1</v>
      </c>
    </row>
    <row r="55" spans="1:58" x14ac:dyDescent="0.3">
      <c r="A55" s="2">
        <v>825</v>
      </c>
      <c r="B55" s="2">
        <v>1</v>
      </c>
      <c r="C55" s="2" t="s">
        <v>1392</v>
      </c>
      <c r="D55" s="1">
        <v>12</v>
      </c>
      <c r="E55" s="2" t="str">
        <f t="shared" si="0"/>
        <v>12_Rajiformes</v>
      </c>
      <c r="F55" s="2" t="s">
        <v>1705</v>
      </c>
      <c r="G55" s="2" t="s">
        <v>2038</v>
      </c>
      <c r="H55" s="2" t="s">
        <v>2054</v>
      </c>
      <c r="I55" s="2" t="s">
        <v>2055</v>
      </c>
      <c r="J55" s="2" t="s">
        <v>2056</v>
      </c>
      <c r="K55" s="19" t="str">
        <f t="shared" si="1"/>
        <v>Bathyraja abyssicola</v>
      </c>
      <c r="L55" s="20">
        <f>VLOOKUP($K55,GlobSheetPaste!$H$3:$P$1269,2,FALSE)</f>
        <v>2636</v>
      </c>
      <c r="M55" s="20">
        <f>VLOOKUP($K55,GlobSheetPaste!$H$3:$P$1269,3,FALSE)</f>
        <v>80673712</v>
      </c>
      <c r="N55" s="20" t="str">
        <f>VLOOKUP($K55,GlobSheetPaste!$H$3:$P$1269,4,FALSE)</f>
        <v>published</v>
      </c>
      <c r="O55" s="20" t="str">
        <f>VLOOKUP($K55,GlobSheetPaste!$H$3:$P$1269,5,FALSE)</f>
        <v>DD</v>
      </c>
      <c r="P55" s="20">
        <f>VLOOKUP($K55,GlobSheetPaste!$H$3:$P$1269,6,FALSE)</f>
        <v>2005</v>
      </c>
      <c r="Q55" s="20" t="str">
        <f>VLOOKUP($K55,GlobSheetPaste!$H$3:$P$1269,7,FALSE)</f>
        <v>DD</v>
      </c>
      <c r="R55" s="20" t="str">
        <f>VLOOKUP($K55,GlobSheetPaste!$H$3:$P$1269,8,FALSE)</f>
        <v>NA</v>
      </c>
      <c r="S55" s="20" t="str">
        <f t="shared" si="58"/>
        <v>NoChange</v>
      </c>
      <c r="T55" s="20" t="b">
        <f t="shared" si="3"/>
        <v>0</v>
      </c>
      <c r="U55" s="20">
        <f>VLOOKUP($K55,GlobSheetPaste!$H$3:$P$1269,9,FALSE)</f>
        <v>2014</v>
      </c>
      <c r="V55" s="19">
        <v>362</v>
      </c>
      <c r="W55" s="19">
        <v>2906</v>
      </c>
      <c r="X55" s="2" t="b">
        <f t="shared" ref="X55:Y55" si="62">ISNUMBER(V55)</f>
        <v>1</v>
      </c>
      <c r="Y55" s="2" t="b">
        <f t="shared" si="62"/>
        <v>1</v>
      </c>
      <c r="Z55" s="2" t="s">
        <v>89</v>
      </c>
      <c r="AA55" s="2" t="s">
        <v>178</v>
      </c>
      <c r="AB55" s="24" t="str">
        <f ca="1">IFERROR(__xludf.DUMMYFUNCTION("SPLIT(AA55,""_"")"),"Deepwater")</f>
        <v>Deepwater</v>
      </c>
      <c r="AC55" s="24"/>
      <c r="AD55" s="24">
        <f>VLOOKUP(J55,rangearea210527!$B$2:$C$1159,2,TRUE)</f>
        <v>926036.6594</v>
      </c>
      <c r="AE55" s="26"/>
      <c r="AF55" s="26">
        <v>110</v>
      </c>
      <c r="AG55" s="26" t="s">
        <v>84</v>
      </c>
      <c r="AH55" s="26"/>
      <c r="AI55" s="26"/>
      <c r="AJ55" s="26">
        <v>1</v>
      </c>
      <c r="AK55" s="26">
        <v>0</v>
      </c>
      <c r="AL55" s="29">
        <v>0</v>
      </c>
      <c r="AM55" s="30"/>
      <c r="AN55" s="26">
        <v>1</v>
      </c>
      <c r="AO55" s="30"/>
      <c r="AP55" s="1">
        <v>0</v>
      </c>
      <c r="AR55" s="1"/>
      <c r="AS55" s="1"/>
      <c r="AT55" s="1">
        <v>0</v>
      </c>
      <c r="AU55" s="1">
        <v>0</v>
      </c>
      <c r="AV55" s="1">
        <v>1</v>
      </c>
      <c r="AZ55" s="1">
        <v>1</v>
      </c>
      <c r="BD55" s="1">
        <v>1</v>
      </c>
      <c r="BE55" s="1"/>
      <c r="BF55" s="1"/>
    </row>
    <row r="56" spans="1:58" x14ac:dyDescent="0.3">
      <c r="A56" s="2">
        <v>826</v>
      </c>
      <c r="B56" s="2">
        <v>1</v>
      </c>
      <c r="C56" s="2" t="s">
        <v>1392</v>
      </c>
      <c r="D56" s="1">
        <v>12</v>
      </c>
      <c r="E56" s="2" t="str">
        <f t="shared" si="0"/>
        <v>12_Rajiformes</v>
      </c>
      <c r="F56" s="2" t="s">
        <v>1705</v>
      </c>
      <c r="G56" s="2" t="s">
        <v>2038</v>
      </c>
      <c r="H56" s="2" t="s">
        <v>2054</v>
      </c>
      <c r="I56" s="2" t="s">
        <v>2057</v>
      </c>
      <c r="J56" s="2" t="s">
        <v>2058</v>
      </c>
      <c r="K56" s="19" t="str">
        <f t="shared" si="1"/>
        <v>Bathyraja aguja</v>
      </c>
      <c r="L56" s="20">
        <f>VLOOKUP($K56,GlobSheetPaste!$H$3:$P$1269,2,FALSE)</f>
        <v>61399</v>
      </c>
      <c r="M56" s="20">
        <f>VLOOKUP($K56,GlobSheetPaste!$H$3:$P$1269,3,FALSE)</f>
        <v>124456391</v>
      </c>
      <c r="N56" s="20" t="str">
        <f>VLOOKUP($K56,GlobSheetPaste!$H$3:$P$1269,4,FALSE)</f>
        <v>published</v>
      </c>
      <c r="O56" s="20" t="str">
        <f>VLOOKUP($K56,GlobSheetPaste!$H$3:$P$1269,5,FALSE)</f>
        <v>DD</v>
      </c>
      <c r="P56" s="20">
        <f>VLOOKUP($K56,GlobSheetPaste!$H$3:$P$1269,6,FALSE)</f>
        <v>2006</v>
      </c>
      <c r="Q56" s="20" t="str">
        <f>VLOOKUP($K56,GlobSheetPaste!$H$3:$P$1269,7,FALSE)</f>
        <v>LC</v>
      </c>
      <c r="R56" s="20" t="str">
        <f>VLOOKUP($K56,GlobSheetPaste!$H$3:$P$1269,8,FALSE)</f>
        <v>NA</v>
      </c>
      <c r="S56" s="20" t="str">
        <f t="shared" si="58"/>
        <v>non-genuine change</v>
      </c>
      <c r="T56" s="20" t="b">
        <f t="shared" si="3"/>
        <v>0</v>
      </c>
      <c r="U56" s="22">
        <f>VLOOKUP($K56,GlobSheetPaste!$H$3:$P$1269,9,FALSE)</f>
        <v>43891</v>
      </c>
      <c r="V56" s="19">
        <v>980</v>
      </c>
      <c r="W56" s="19">
        <v>980</v>
      </c>
      <c r="X56" s="2" t="b">
        <f t="shared" ref="X56:Y56" si="63">ISNUMBER(V56)</f>
        <v>1</v>
      </c>
      <c r="Y56" s="2" t="b">
        <f t="shared" si="63"/>
        <v>1</v>
      </c>
      <c r="Z56" s="2" t="s">
        <v>89</v>
      </c>
      <c r="AA56" s="2" t="s">
        <v>178</v>
      </c>
      <c r="AB56" s="24" t="str">
        <f ca="1">IFERROR(__xludf.DUMMYFUNCTION("SPLIT(AA56,""_"")"),"Deepwater")</f>
        <v>Deepwater</v>
      </c>
      <c r="AC56" s="24"/>
      <c r="AD56" s="24">
        <f>VLOOKUP(J56,rangearea210527!$B$2:$C$1159,2,TRUE)</f>
        <v>926036.6594</v>
      </c>
      <c r="AE56" s="26"/>
      <c r="AF56" s="26">
        <v>76</v>
      </c>
      <c r="AG56" s="26" t="s">
        <v>84</v>
      </c>
      <c r="AH56" s="26"/>
      <c r="AI56" s="26"/>
      <c r="AJ56" s="26">
        <v>1</v>
      </c>
      <c r="AK56" s="26">
        <v>0</v>
      </c>
      <c r="AL56" s="29">
        <v>0</v>
      </c>
      <c r="AM56" s="30"/>
      <c r="AN56" s="30"/>
      <c r="AO56" s="30"/>
      <c r="AP56" s="1">
        <v>0</v>
      </c>
      <c r="AR56" s="1"/>
      <c r="AS56" s="1"/>
      <c r="AT56" s="1">
        <v>0</v>
      </c>
      <c r="AU56" s="1">
        <v>0</v>
      </c>
      <c r="AV56" s="1">
        <v>1</v>
      </c>
      <c r="AZ56" s="1">
        <v>1</v>
      </c>
    </row>
    <row r="57" spans="1:58" x14ac:dyDescent="0.3">
      <c r="A57" s="2">
        <v>827</v>
      </c>
      <c r="B57" s="2">
        <v>1</v>
      </c>
      <c r="C57" s="2" t="s">
        <v>1392</v>
      </c>
      <c r="D57" s="1">
        <v>12</v>
      </c>
      <c r="E57" s="2" t="str">
        <f t="shared" si="0"/>
        <v>12_Rajiformes</v>
      </c>
      <c r="F57" s="2" t="s">
        <v>1705</v>
      </c>
      <c r="G57" s="2" t="s">
        <v>2038</v>
      </c>
      <c r="H57" s="2" t="s">
        <v>2054</v>
      </c>
      <c r="I57" s="2" t="s">
        <v>2059</v>
      </c>
      <c r="J57" s="2" t="s">
        <v>2060</v>
      </c>
      <c r="K57" s="19" t="str">
        <f t="shared" si="1"/>
        <v>Bathyraja albomaculata</v>
      </c>
      <c r="L57" s="20">
        <f>VLOOKUP($K57,GlobSheetPaste!$H$3:$P$1269,2,FALSE)</f>
        <v>63102</v>
      </c>
      <c r="M57" s="20">
        <f>VLOOKUP($K57,GlobSheetPaste!$H$3:$P$1269,3,FALSE)</f>
        <v>124458655</v>
      </c>
      <c r="N57" s="20" t="str">
        <f>VLOOKUP($K57,GlobSheetPaste!$H$3:$P$1269,4,FALSE)</f>
        <v>published</v>
      </c>
      <c r="O57" s="20" t="str">
        <f>VLOOKUP($K57,GlobSheetPaste!$H$3:$P$1269,5,FALSE)</f>
        <v>VU</v>
      </c>
      <c r="P57" s="20">
        <f>VLOOKUP($K57,GlobSheetPaste!$H$3:$P$1269,6,FALSE)</f>
        <v>2007</v>
      </c>
      <c r="Q57" s="20" t="str">
        <f>VLOOKUP($K57,GlobSheetPaste!$H$3:$P$1269,7,FALSE)</f>
        <v>VU</v>
      </c>
      <c r="R57" s="20" t="str">
        <f>VLOOKUP($K57,GlobSheetPaste!$H$3:$P$1269,8,FALSE)</f>
        <v>A2bd</v>
      </c>
      <c r="S57" s="20" t="str">
        <f t="shared" si="58"/>
        <v>NoChange</v>
      </c>
      <c r="T57" s="20" t="b">
        <f t="shared" si="3"/>
        <v>0</v>
      </c>
      <c r="U57" s="22">
        <f>VLOOKUP($K57,GlobSheetPaste!$H$3:$P$1269,9,FALSE)</f>
        <v>43891</v>
      </c>
      <c r="V57" s="19">
        <v>55</v>
      </c>
      <c r="W57" s="19">
        <v>945</v>
      </c>
      <c r="X57" s="2" t="b">
        <f t="shared" ref="X57:Y57" si="64">ISNUMBER(V57)</f>
        <v>1</v>
      </c>
      <c r="Y57" s="2" t="b">
        <f t="shared" si="64"/>
        <v>1</v>
      </c>
      <c r="Z57" s="2" t="s">
        <v>89</v>
      </c>
      <c r="AA57" s="2" t="s">
        <v>278</v>
      </c>
      <c r="AB57" s="24" t="str">
        <f ca="1">IFERROR(__xludf.DUMMYFUNCTION("SPLIT(AA57,""_"")"),"Deepwater")</f>
        <v>Deepwater</v>
      </c>
      <c r="AC57" s="24" t="str">
        <f ca="1">IFERROR(__xludf.DUMMYFUNCTION("""COMPUTED_VALUE"""),"Coastal")</f>
        <v>Coastal</v>
      </c>
      <c r="AD57" s="24">
        <f>VLOOKUP(J57,rangearea210527!$B$2:$C$1159,2,TRUE)</f>
        <v>320254.0197</v>
      </c>
      <c r="AE57" s="26"/>
      <c r="AF57" s="26">
        <v>150</v>
      </c>
      <c r="AG57" s="26" t="s">
        <v>84</v>
      </c>
      <c r="AH57" s="26"/>
      <c r="AI57" s="26">
        <v>13.5</v>
      </c>
      <c r="AJ57" s="26">
        <v>1</v>
      </c>
      <c r="AK57" s="26">
        <v>0</v>
      </c>
      <c r="AL57" s="29">
        <v>0</v>
      </c>
      <c r="AM57" s="30"/>
      <c r="AN57" s="30"/>
      <c r="AO57" s="30"/>
      <c r="AP57" s="1">
        <v>0</v>
      </c>
      <c r="AR57" s="1">
        <v>1</v>
      </c>
      <c r="AS57" s="1"/>
      <c r="AT57" s="1">
        <v>1</v>
      </c>
      <c r="AU57" s="1">
        <v>1</v>
      </c>
      <c r="AV57" s="1">
        <v>1</v>
      </c>
      <c r="AW57" s="1">
        <v>1</v>
      </c>
      <c r="AZ57" s="1">
        <v>1</v>
      </c>
      <c r="BA57" s="1">
        <v>1</v>
      </c>
    </row>
    <row r="58" spans="1:58" x14ac:dyDescent="0.3">
      <c r="A58" s="2">
        <v>828</v>
      </c>
      <c r="B58" s="2">
        <v>1</v>
      </c>
      <c r="C58" s="2" t="s">
        <v>1392</v>
      </c>
      <c r="D58" s="1">
        <v>12</v>
      </c>
      <c r="E58" s="2" t="str">
        <f t="shared" si="0"/>
        <v>12_Rajiformes</v>
      </c>
      <c r="F58" s="2" t="s">
        <v>1705</v>
      </c>
      <c r="G58" s="2" t="s">
        <v>2038</v>
      </c>
      <c r="H58" s="2" t="s">
        <v>2054</v>
      </c>
      <c r="I58" s="2" t="s">
        <v>2061</v>
      </c>
      <c r="J58" s="2" t="s">
        <v>2062</v>
      </c>
      <c r="K58" s="19" t="str">
        <f t="shared" si="1"/>
        <v>Bathyraja aleutica</v>
      </c>
      <c r="L58" s="20">
        <f>VLOOKUP($K58,GlobSheetPaste!$H$3:$P$1269,2,FALSE)</f>
        <v>161661</v>
      </c>
      <c r="M58" s="20">
        <f>VLOOKUP($K58,GlobSheetPaste!$H$3:$P$1269,3,FALSE)</f>
        <v>80674005</v>
      </c>
      <c r="N58" s="20" t="str">
        <f>VLOOKUP($K58,GlobSheetPaste!$H$3:$P$1269,4,FALSE)</f>
        <v>published</v>
      </c>
      <c r="O58" s="20" t="str">
        <f>VLOOKUP($K58,GlobSheetPaste!$H$3:$P$1269,5,FALSE)</f>
        <v>LC</v>
      </c>
      <c r="P58" s="20">
        <f>VLOOKUP($K58,GlobSheetPaste!$H$3:$P$1269,6,FALSE)</f>
        <v>2007</v>
      </c>
      <c r="Q58" s="20" t="str">
        <f>VLOOKUP($K58,GlobSheetPaste!$H$3:$P$1269,7,FALSE)</f>
        <v>LC</v>
      </c>
      <c r="R58" s="20" t="str">
        <f>VLOOKUP($K58,GlobSheetPaste!$H$3:$P$1269,8,FALSE)</f>
        <v>NA</v>
      </c>
      <c r="S58" s="20" t="str">
        <f t="shared" si="58"/>
        <v>NoChange</v>
      </c>
      <c r="T58" s="20" t="b">
        <f t="shared" si="3"/>
        <v>0</v>
      </c>
      <c r="U58" s="20">
        <f>VLOOKUP($K58,GlobSheetPaste!$H$3:$P$1269,9,FALSE)</f>
        <v>2014</v>
      </c>
      <c r="V58" s="19">
        <v>15</v>
      </c>
      <c r="W58" s="19">
        <v>1602</v>
      </c>
      <c r="X58" s="2" t="b">
        <f t="shared" ref="X58:Y58" si="65">ISNUMBER(V58)</f>
        <v>1</v>
      </c>
      <c r="Y58" s="2" t="b">
        <f t="shared" si="65"/>
        <v>1</v>
      </c>
      <c r="Z58" s="2" t="s">
        <v>89</v>
      </c>
      <c r="AA58" s="2" t="s">
        <v>178</v>
      </c>
      <c r="AB58" s="24" t="str">
        <f ca="1">IFERROR(__xludf.DUMMYFUNCTION("SPLIT(AA58,""_"")"),"Deepwater")</f>
        <v>Deepwater</v>
      </c>
      <c r="AC58" s="24"/>
      <c r="AD58" s="24">
        <f>VLOOKUP(J58,rangearea210527!$B$2:$C$1159,2,TRUE)</f>
        <v>836869.95169999998</v>
      </c>
      <c r="AE58" s="26"/>
      <c r="AF58" s="26">
        <v>154</v>
      </c>
      <c r="AG58" s="26" t="s">
        <v>84</v>
      </c>
      <c r="AH58" s="26"/>
      <c r="AI58" s="26"/>
      <c r="AJ58" s="26">
        <v>1</v>
      </c>
      <c r="AK58" s="26">
        <v>0</v>
      </c>
      <c r="AL58" s="29">
        <v>0</v>
      </c>
      <c r="AM58" s="30"/>
      <c r="AN58" s="26">
        <v>1</v>
      </c>
      <c r="AO58" s="30"/>
      <c r="AP58" s="1">
        <v>0</v>
      </c>
      <c r="AR58" s="1"/>
      <c r="AS58" s="1"/>
      <c r="AT58" s="1">
        <v>0</v>
      </c>
      <c r="AU58" s="1">
        <v>0</v>
      </c>
      <c r="AV58" s="1">
        <v>1</v>
      </c>
      <c r="AZ58" s="1">
        <v>1</v>
      </c>
    </row>
    <row r="59" spans="1:58" x14ac:dyDescent="0.3">
      <c r="A59" s="2">
        <v>829</v>
      </c>
      <c r="B59" s="2">
        <v>1</v>
      </c>
      <c r="C59" s="2" t="s">
        <v>1392</v>
      </c>
      <c r="D59" s="1">
        <v>12</v>
      </c>
      <c r="E59" s="2" t="str">
        <f t="shared" si="0"/>
        <v>12_Rajiformes</v>
      </c>
      <c r="F59" s="2" t="s">
        <v>1705</v>
      </c>
      <c r="G59" s="2" t="s">
        <v>2038</v>
      </c>
      <c r="H59" s="2" t="s">
        <v>2054</v>
      </c>
      <c r="I59" s="2" t="s">
        <v>2063</v>
      </c>
      <c r="J59" s="2" t="s">
        <v>2064</v>
      </c>
      <c r="K59" s="19" t="str">
        <f t="shared" si="1"/>
        <v>Bathyraja andriashevi</v>
      </c>
      <c r="L59" s="20">
        <f>VLOOKUP($K59,GlobSheetPaste!$H$3:$P$1269,2,FALSE)</f>
        <v>161372</v>
      </c>
      <c r="M59" s="20">
        <f>VLOOKUP($K59,GlobSheetPaste!$H$3:$P$1269,3,FALSE)</f>
        <v>124473576</v>
      </c>
      <c r="N59" s="20" t="str">
        <f>VLOOKUP($K59,GlobSheetPaste!$H$3:$P$1269,4,FALSE)</f>
        <v>published</v>
      </c>
      <c r="O59" s="20" t="str">
        <f>VLOOKUP($K59,GlobSheetPaste!$H$3:$P$1269,5,FALSE)</f>
        <v>LC</v>
      </c>
      <c r="P59" s="20">
        <f>VLOOKUP($K59,GlobSheetPaste!$H$3:$P$1269,6,FALSE)</f>
        <v>2008</v>
      </c>
      <c r="Q59" s="20" t="str">
        <f>VLOOKUP($K59,GlobSheetPaste!$H$3:$P$1269,7,FALSE)</f>
        <v>LC</v>
      </c>
      <c r="R59" s="20" t="str">
        <f>VLOOKUP($K59,GlobSheetPaste!$H$3:$P$1269,8,FALSE)</f>
        <v>NA</v>
      </c>
      <c r="S59" s="20" t="str">
        <f t="shared" si="58"/>
        <v>NoChange</v>
      </c>
      <c r="T59" s="20" t="b">
        <f t="shared" si="3"/>
        <v>0</v>
      </c>
      <c r="U59" s="22">
        <f>VLOOKUP($K59,GlobSheetPaste!$H$3:$P$1269,9,FALSE)</f>
        <v>43891</v>
      </c>
      <c r="V59" s="19">
        <v>1200</v>
      </c>
      <c r="W59" s="19">
        <v>2004</v>
      </c>
      <c r="X59" s="2" t="b">
        <f t="shared" ref="X59:Y59" si="66">ISNUMBER(V59)</f>
        <v>1</v>
      </c>
      <c r="Y59" s="2" t="b">
        <f t="shared" si="66"/>
        <v>1</v>
      </c>
      <c r="Z59" s="2" t="s">
        <v>89</v>
      </c>
      <c r="AA59" s="2" t="s">
        <v>178</v>
      </c>
      <c r="AB59" s="24" t="str">
        <f ca="1">IFERROR(__xludf.DUMMYFUNCTION("SPLIT(AA59,""_"")"),"Deepwater")</f>
        <v>Deepwater</v>
      </c>
      <c r="AC59" s="24"/>
      <c r="AD59" s="24">
        <f>VLOOKUP(J59,rangearea210527!$B$2:$C$1159,2,TRUE)</f>
        <v>116647.1323</v>
      </c>
      <c r="AE59" s="26" t="s">
        <v>118</v>
      </c>
      <c r="AF59" s="26">
        <v>120</v>
      </c>
      <c r="AG59" s="26" t="s">
        <v>84</v>
      </c>
      <c r="AH59" s="26"/>
      <c r="AI59" s="26"/>
      <c r="AJ59" s="26">
        <v>1</v>
      </c>
      <c r="AK59" s="26">
        <v>0</v>
      </c>
      <c r="AL59" s="29">
        <v>0</v>
      </c>
      <c r="AM59" s="30"/>
      <c r="AN59" s="30"/>
      <c r="AO59" s="30"/>
      <c r="AP59" s="1">
        <v>0</v>
      </c>
      <c r="AR59" s="1"/>
      <c r="AS59" s="1"/>
      <c r="AT59" s="1">
        <v>0</v>
      </c>
      <c r="AU59" s="1">
        <v>0</v>
      </c>
      <c r="AV59" s="1">
        <v>1</v>
      </c>
      <c r="AZ59" s="1">
        <v>1</v>
      </c>
      <c r="BE59" s="1">
        <v>1</v>
      </c>
    </row>
    <row r="60" spans="1:58" x14ac:dyDescent="0.3">
      <c r="A60" s="2">
        <v>830</v>
      </c>
      <c r="B60" s="2">
        <v>1</v>
      </c>
      <c r="C60" s="2" t="s">
        <v>1392</v>
      </c>
      <c r="D60" s="1">
        <v>12</v>
      </c>
      <c r="E60" s="2" t="str">
        <f t="shared" si="0"/>
        <v>12_Rajiformes</v>
      </c>
      <c r="F60" s="2" t="s">
        <v>1705</v>
      </c>
      <c r="G60" s="2" t="s">
        <v>2038</v>
      </c>
      <c r="H60" s="2" t="s">
        <v>2054</v>
      </c>
      <c r="I60" s="2" t="s">
        <v>2069</v>
      </c>
      <c r="J60" s="2" t="s">
        <v>2070</v>
      </c>
      <c r="K60" s="19" t="str">
        <f t="shared" si="1"/>
        <v>Bathyraja bergi</v>
      </c>
      <c r="L60" s="20">
        <f>VLOOKUP($K60,GlobSheetPaste!$H$3:$P$1269,2,FALSE)</f>
        <v>161722</v>
      </c>
      <c r="M60" s="20">
        <f>VLOOKUP($K60,GlobSheetPaste!$H$3:$P$1269,3,FALSE)</f>
        <v>124533622</v>
      </c>
      <c r="N60" s="20" t="str">
        <f>VLOOKUP($K60,GlobSheetPaste!$H$3:$P$1269,4,FALSE)</f>
        <v>published</v>
      </c>
      <c r="O60" s="20" t="str">
        <f>VLOOKUP($K60,GlobSheetPaste!$H$3:$P$1269,5,FALSE)</f>
        <v>LC</v>
      </c>
      <c r="P60" s="20">
        <f>VLOOKUP($K60,GlobSheetPaste!$H$3:$P$1269,6,FALSE)</f>
        <v>2004</v>
      </c>
      <c r="Q60" s="20" t="str">
        <f>VLOOKUP($K60,GlobSheetPaste!$H$3:$P$1269,7,FALSE)</f>
        <v>LC</v>
      </c>
      <c r="R60" s="20" t="str">
        <f>VLOOKUP($K60,GlobSheetPaste!$H$3:$P$1269,8,FALSE)</f>
        <v>NA</v>
      </c>
      <c r="S60" s="20" t="str">
        <f t="shared" si="58"/>
        <v>NoChange</v>
      </c>
      <c r="T60" s="20" t="b">
        <f t="shared" si="3"/>
        <v>0</v>
      </c>
      <c r="U60" s="22">
        <f>VLOOKUP($K60,GlobSheetPaste!$H$3:$P$1269,9,FALSE)</f>
        <v>43891</v>
      </c>
      <c r="V60" s="19">
        <v>70</v>
      </c>
      <c r="W60" s="19">
        <v>900</v>
      </c>
      <c r="X60" s="2" t="b">
        <f t="shared" ref="X60:Y60" si="67">ISNUMBER(V60)</f>
        <v>1</v>
      </c>
      <c r="Y60" s="2" t="b">
        <f t="shared" si="67"/>
        <v>1</v>
      </c>
      <c r="Z60" s="2" t="s">
        <v>89</v>
      </c>
      <c r="AA60" s="2" t="s">
        <v>278</v>
      </c>
      <c r="AB60" s="24" t="str">
        <f ca="1">IFERROR(__xludf.DUMMYFUNCTION("SPLIT(AA60,""_"")"),"Deepwater")</f>
        <v>Deepwater</v>
      </c>
      <c r="AC60" s="24" t="str">
        <f ca="1">IFERROR(__xludf.DUMMYFUNCTION("""COMPUTED_VALUE"""),"Coastal")</f>
        <v>Coastal</v>
      </c>
      <c r="AD60" s="24">
        <f>VLOOKUP(J60,rangearea210527!$B$2:$C$1159,2,TRUE)</f>
        <v>468862.52340000001</v>
      </c>
      <c r="AE60" s="26"/>
      <c r="AF60" s="26">
        <v>102</v>
      </c>
      <c r="AG60" s="26" t="s">
        <v>84</v>
      </c>
      <c r="AH60" s="26"/>
      <c r="AI60" s="26"/>
      <c r="AJ60" s="26">
        <v>1</v>
      </c>
      <c r="AK60" s="26">
        <v>0</v>
      </c>
      <c r="AL60" s="29">
        <v>0</v>
      </c>
      <c r="AM60" s="30"/>
      <c r="AN60" s="30"/>
      <c r="AO60" s="30"/>
      <c r="AP60" s="1">
        <v>0</v>
      </c>
      <c r="AR60" s="1"/>
      <c r="AS60" s="1"/>
      <c r="AT60" s="1">
        <v>1</v>
      </c>
      <c r="AU60" s="1">
        <v>1</v>
      </c>
      <c r="AV60" s="1">
        <v>1</v>
      </c>
      <c r="AZ60" s="1">
        <v>1</v>
      </c>
    </row>
    <row r="61" spans="1:58" x14ac:dyDescent="0.3">
      <c r="A61" s="2">
        <v>831</v>
      </c>
      <c r="B61" s="2">
        <v>1</v>
      </c>
      <c r="C61" s="2" t="s">
        <v>1392</v>
      </c>
      <c r="D61" s="1">
        <v>12</v>
      </c>
      <c r="E61" s="2" t="str">
        <f t="shared" si="0"/>
        <v>12_Rajiformes</v>
      </c>
      <c r="F61" s="2" t="s">
        <v>1705</v>
      </c>
      <c r="G61" s="2" t="s">
        <v>2038</v>
      </c>
      <c r="H61" s="2" t="s">
        <v>2054</v>
      </c>
      <c r="I61" s="2" t="s">
        <v>2071</v>
      </c>
      <c r="J61" s="2" t="s">
        <v>2072</v>
      </c>
      <c r="K61" s="19" t="str">
        <f t="shared" si="1"/>
        <v>Bathyraja brachyurops</v>
      </c>
      <c r="L61" s="20">
        <f>VLOOKUP($K61,GlobSheetPaste!$H$3:$P$1269,2,FALSE)</f>
        <v>63111</v>
      </c>
      <c r="M61" s="20">
        <f>VLOOKUP($K61,GlobSheetPaste!$H$3:$P$1269,3,FALSE)</f>
        <v>200320565</v>
      </c>
      <c r="N61" s="20" t="str">
        <f>VLOOKUP($K61,GlobSheetPaste!$H$3:$P$1269,4,FALSE)</f>
        <v>published</v>
      </c>
      <c r="O61" s="20" t="str">
        <f>VLOOKUP($K61,GlobSheetPaste!$H$3:$P$1269,5,FALSE)</f>
        <v>LC</v>
      </c>
      <c r="P61" s="20">
        <f>VLOOKUP($K61,GlobSheetPaste!$H$3:$P$1269,6,FALSE)</f>
        <v>2007</v>
      </c>
      <c r="Q61" s="20" t="str">
        <f>VLOOKUP($K61,GlobSheetPaste!$H$3:$P$1269,7,FALSE)</f>
        <v>NT</v>
      </c>
      <c r="R61" s="20" t="str">
        <f>VLOOKUP($K61,GlobSheetPaste!$H$3:$P$1269,8,FALSE)</f>
        <v>A2bd</v>
      </c>
      <c r="S61" s="20" t="str">
        <f t="shared" si="58"/>
        <v>non-genuine change</v>
      </c>
      <c r="T61" s="20" t="b">
        <f t="shared" si="3"/>
        <v>0</v>
      </c>
      <c r="U61" s="22">
        <f>VLOOKUP($K61,GlobSheetPaste!$H$3:$P$1269,9,FALSE)</f>
        <v>43891</v>
      </c>
      <c r="V61" s="19">
        <v>28</v>
      </c>
      <c r="W61" s="19">
        <v>604</v>
      </c>
      <c r="X61" s="2" t="b">
        <f t="shared" ref="X61:Y61" si="68">ISNUMBER(V61)</f>
        <v>1</v>
      </c>
      <c r="Y61" s="2" t="b">
        <f t="shared" si="68"/>
        <v>1</v>
      </c>
      <c r="Z61" s="2" t="s">
        <v>89</v>
      </c>
      <c r="AA61" s="2" t="s">
        <v>278</v>
      </c>
      <c r="AB61" s="24" t="str">
        <f ca="1">IFERROR(__xludf.DUMMYFUNCTION("SPLIT(AA61,""_"")"),"Deepwater")</f>
        <v>Deepwater</v>
      </c>
      <c r="AC61" s="24" t="str">
        <f ca="1">IFERROR(__xludf.DUMMYFUNCTION("""COMPUTED_VALUE"""),"Coastal")</f>
        <v>Coastal</v>
      </c>
      <c r="AD61" s="24">
        <f>VLOOKUP(J61,rangearea210527!$B$2:$C$1159,2,TRUE)</f>
        <v>1058317.273</v>
      </c>
      <c r="AE61" s="26"/>
      <c r="AF61" s="26">
        <v>125</v>
      </c>
      <c r="AG61" s="26" t="s">
        <v>84</v>
      </c>
      <c r="AH61" s="26"/>
      <c r="AI61" s="26">
        <v>14</v>
      </c>
      <c r="AJ61" s="26">
        <v>1</v>
      </c>
      <c r="AK61" s="26">
        <v>0</v>
      </c>
      <c r="AL61" s="29">
        <v>0</v>
      </c>
      <c r="AM61" s="30"/>
      <c r="AN61" s="30"/>
      <c r="AO61" s="30"/>
      <c r="AP61" s="1">
        <v>0</v>
      </c>
      <c r="AR61" s="1">
        <v>1</v>
      </c>
      <c r="AS61" s="1"/>
      <c r="AT61" s="1">
        <v>1</v>
      </c>
      <c r="AU61" s="1">
        <v>1</v>
      </c>
      <c r="AV61" s="1">
        <v>1</v>
      </c>
      <c r="AZ61" s="1">
        <v>1</v>
      </c>
    </row>
    <row r="62" spans="1:58" x14ac:dyDescent="0.3">
      <c r="A62" s="2">
        <v>832</v>
      </c>
      <c r="B62" s="2">
        <v>1</v>
      </c>
      <c r="C62" s="2" t="s">
        <v>1392</v>
      </c>
      <c r="D62" s="1">
        <v>12</v>
      </c>
      <c r="E62" s="2" t="str">
        <f t="shared" si="0"/>
        <v>12_Rajiformes</v>
      </c>
      <c r="F62" s="2" t="s">
        <v>1705</v>
      </c>
      <c r="G62" s="2" t="s">
        <v>2038</v>
      </c>
      <c r="H62" s="2" t="s">
        <v>2054</v>
      </c>
      <c r="I62" s="2" t="s">
        <v>2073</v>
      </c>
      <c r="J62" s="2" t="s">
        <v>2074</v>
      </c>
      <c r="K62" s="19" t="str">
        <f t="shared" si="1"/>
        <v>Bathyraja cousseauae</v>
      </c>
      <c r="L62" s="20">
        <f>VLOOKUP($K62,GlobSheetPaste!$H$3:$P$1269,2,FALSE)</f>
        <v>63106</v>
      </c>
      <c r="M62" s="20">
        <f>VLOOKUP($K62,GlobSheetPaste!$H$3:$P$1269,3,FALSE)</f>
        <v>200321345</v>
      </c>
      <c r="N62" s="20" t="str">
        <f>VLOOKUP($K62,GlobSheetPaste!$H$3:$P$1269,4,FALSE)</f>
        <v>published</v>
      </c>
      <c r="O62" s="20" t="str">
        <f>VLOOKUP($K62,GlobSheetPaste!$H$3:$P$1269,5,FALSE)</f>
        <v>NT</v>
      </c>
      <c r="P62" s="20">
        <f>VLOOKUP($K62,GlobSheetPaste!$H$3:$P$1269,6,FALSE)</f>
        <v>2007</v>
      </c>
      <c r="Q62" s="20" t="str">
        <f>VLOOKUP($K62,GlobSheetPaste!$H$3:$P$1269,7,FALSE)</f>
        <v>LC</v>
      </c>
      <c r="R62" s="20" t="str">
        <f>VLOOKUP($K62,GlobSheetPaste!$H$3:$P$1269,8,FALSE)</f>
        <v>NA</v>
      </c>
      <c r="S62" s="20" t="str">
        <f t="shared" si="58"/>
        <v>non-genuine change</v>
      </c>
      <c r="T62" s="20" t="b">
        <f t="shared" si="3"/>
        <v>0</v>
      </c>
      <c r="U62" s="22">
        <f>VLOOKUP($K62,GlobSheetPaste!$H$3:$P$1269,9,FALSE)</f>
        <v>43891</v>
      </c>
      <c r="V62" s="19">
        <v>104</v>
      </c>
      <c r="W62" s="19">
        <v>1190</v>
      </c>
      <c r="X62" s="2" t="b">
        <f t="shared" ref="X62:Y62" si="69">ISNUMBER(V62)</f>
        <v>1</v>
      </c>
      <c r="Y62" s="2" t="b">
        <f t="shared" si="69"/>
        <v>1</v>
      </c>
      <c r="Z62" s="2" t="s">
        <v>89</v>
      </c>
      <c r="AA62" s="2" t="s">
        <v>178</v>
      </c>
      <c r="AB62" s="24" t="str">
        <f ca="1">IFERROR(__xludf.DUMMYFUNCTION("SPLIT(AA62,""_"")"),"Deepwater")</f>
        <v>Deepwater</v>
      </c>
      <c r="AC62" s="24"/>
      <c r="AD62" s="24">
        <f>VLOOKUP(J62,rangearea210527!$B$2:$C$1159,2,TRUE)</f>
        <v>516482.71629999997</v>
      </c>
      <c r="AE62" s="26"/>
      <c r="AF62" s="26">
        <v>122</v>
      </c>
      <c r="AG62" s="26" t="s">
        <v>84</v>
      </c>
      <c r="AH62" s="26"/>
      <c r="AI62" s="26"/>
      <c r="AJ62" s="26">
        <v>1</v>
      </c>
      <c r="AK62" s="26">
        <v>0</v>
      </c>
      <c r="AL62" s="29">
        <v>0</v>
      </c>
      <c r="AM62" s="30"/>
      <c r="AN62" s="30"/>
      <c r="AO62" s="30"/>
      <c r="AP62" s="1">
        <v>0</v>
      </c>
      <c r="AR62" s="1">
        <v>1</v>
      </c>
      <c r="AS62" s="1"/>
      <c r="AT62" s="1">
        <v>0</v>
      </c>
      <c r="AU62" s="1">
        <v>0</v>
      </c>
      <c r="AV62" s="1">
        <v>1</v>
      </c>
      <c r="AZ62" s="1">
        <v>1</v>
      </c>
    </row>
    <row r="63" spans="1:58" x14ac:dyDescent="0.3">
      <c r="A63" s="2">
        <v>833</v>
      </c>
      <c r="B63" s="2">
        <v>1</v>
      </c>
      <c r="C63" s="2" t="s">
        <v>1392</v>
      </c>
      <c r="D63" s="1">
        <v>12</v>
      </c>
      <c r="E63" s="2" t="str">
        <f t="shared" si="0"/>
        <v>12_Rajiformes</v>
      </c>
      <c r="F63" s="2" t="s">
        <v>1705</v>
      </c>
      <c r="G63" s="2" t="s">
        <v>2038</v>
      </c>
      <c r="H63" s="2" t="s">
        <v>2054</v>
      </c>
      <c r="I63" s="2" t="s">
        <v>2075</v>
      </c>
      <c r="J63" s="2" t="s">
        <v>2076</v>
      </c>
      <c r="K63" s="19" t="str">
        <f t="shared" si="1"/>
        <v>Bathyraja diplotaenia</v>
      </c>
      <c r="L63" s="20">
        <f>VLOOKUP($K63,GlobSheetPaste!$H$3:$P$1269,2,FALSE)</f>
        <v>161462</v>
      </c>
      <c r="M63" s="20">
        <f>VLOOKUP($K63,GlobSheetPaste!$H$3:$P$1269,3,FALSE)</f>
        <v>124489862</v>
      </c>
      <c r="N63" s="20" t="str">
        <f>VLOOKUP($K63,GlobSheetPaste!$H$3:$P$1269,4,FALSE)</f>
        <v>published</v>
      </c>
      <c r="O63" s="20" t="str">
        <f>VLOOKUP($K63,GlobSheetPaste!$H$3:$P$1269,5,FALSE)</f>
        <v>LC</v>
      </c>
      <c r="P63" s="20">
        <f>VLOOKUP($K63,GlobSheetPaste!$H$3:$P$1269,6,FALSE)</f>
        <v>2007</v>
      </c>
      <c r="Q63" s="20" t="str">
        <f>VLOOKUP($K63,GlobSheetPaste!$H$3:$P$1269,7,FALSE)</f>
        <v>LC</v>
      </c>
      <c r="R63" s="20" t="str">
        <f>VLOOKUP($K63,GlobSheetPaste!$H$3:$P$1269,8,FALSE)</f>
        <v>NA</v>
      </c>
      <c r="S63" s="20" t="str">
        <f t="shared" si="58"/>
        <v>NoChange</v>
      </c>
      <c r="T63" s="20" t="b">
        <f t="shared" si="3"/>
        <v>0</v>
      </c>
      <c r="U63" s="22">
        <f>VLOOKUP($K63,GlobSheetPaste!$H$3:$P$1269,9,FALSE)</f>
        <v>43891</v>
      </c>
      <c r="V63" s="19">
        <v>100</v>
      </c>
      <c r="W63" s="19">
        <v>1000</v>
      </c>
      <c r="X63" s="2" t="b">
        <f t="shared" ref="X63:Y63" si="70">ISNUMBER(V63)</f>
        <v>1</v>
      </c>
      <c r="Y63" s="2" t="b">
        <f t="shared" si="70"/>
        <v>1</v>
      </c>
      <c r="Z63" s="2" t="s">
        <v>89</v>
      </c>
      <c r="AA63" s="2" t="s">
        <v>178</v>
      </c>
      <c r="AB63" s="24" t="str">
        <f ca="1">IFERROR(__xludf.DUMMYFUNCTION("SPLIT(AA63,""_"")"),"Deepwater")</f>
        <v>Deepwater</v>
      </c>
      <c r="AC63" s="24"/>
      <c r="AD63" s="24">
        <f>VLOOKUP(J63,rangearea210527!$B$2:$C$1159,2,TRUE)</f>
        <v>86200.626180000007</v>
      </c>
      <c r="AE63" s="26" t="s">
        <v>118</v>
      </c>
      <c r="AF63" s="26">
        <v>87.7</v>
      </c>
      <c r="AG63" s="26" t="s">
        <v>84</v>
      </c>
      <c r="AH63" s="26"/>
      <c r="AI63" s="26"/>
      <c r="AJ63" s="26">
        <v>1</v>
      </c>
      <c r="AK63" s="26">
        <v>0</v>
      </c>
      <c r="AL63" s="29">
        <v>0</v>
      </c>
      <c r="AM63" s="30"/>
      <c r="AN63" s="30"/>
      <c r="AO63" s="30"/>
      <c r="AP63" s="1">
        <v>0</v>
      </c>
      <c r="AR63" s="1"/>
      <c r="AS63" s="1"/>
      <c r="AT63" s="1">
        <v>0</v>
      </c>
      <c r="AU63" s="1">
        <v>0</v>
      </c>
      <c r="AV63" s="1">
        <v>1</v>
      </c>
      <c r="AZ63" s="1">
        <v>1</v>
      </c>
      <c r="BE63" s="1">
        <v>1</v>
      </c>
    </row>
    <row r="64" spans="1:58" x14ac:dyDescent="0.3">
      <c r="A64" s="2">
        <v>834</v>
      </c>
      <c r="B64" s="2">
        <v>1</v>
      </c>
      <c r="C64" s="2" t="s">
        <v>1392</v>
      </c>
      <c r="D64" s="1">
        <v>12</v>
      </c>
      <c r="E64" s="2" t="str">
        <f t="shared" si="0"/>
        <v>12_Rajiformes</v>
      </c>
      <c r="F64" s="2" t="s">
        <v>1705</v>
      </c>
      <c r="G64" s="2" t="s">
        <v>2038</v>
      </c>
      <c r="H64" s="2" t="s">
        <v>2054</v>
      </c>
      <c r="I64" s="2" t="s">
        <v>2077</v>
      </c>
      <c r="J64" s="2" t="s">
        <v>2078</v>
      </c>
      <c r="K64" s="19" t="str">
        <f t="shared" si="1"/>
        <v>Bathyraja eatonii</v>
      </c>
      <c r="L64" s="20">
        <f>VLOOKUP($K64,GlobSheetPaste!$H$3:$P$1269,2,FALSE)</f>
        <v>161739</v>
      </c>
      <c r="M64" s="20">
        <f>VLOOKUP($K64,GlobSheetPaste!$H$3:$P$1269,3,FALSE)</f>
        <v>124536292</v>
      </c>
      <c r="N64" s="20" t="str">
        <f>VLOOKUP($K64,GlobSheetPaste!$H$3:$P$1269,4,FALSE)</f>
        <v>published</v>
      </c>
      <c r="O64" s="20" t="str">
        <f>VLOOKUP($K64,GlobSheetPaste!$H$3:$P$1269,5,FALSE)</f>
        <v>DD</v>
      </c>
      <c r="P64" s="20">
        <f>VLOOKUP($K64,GlobSheetPaste!$H$3:$P$1269,6,FALSE)</f>
        <v>2004</v>
      </c>
      <c r="Q64" s="20" t="str">
        <f>VLOOKUP($K64,GlobSheetPaste!$H$3:$P$1269,7,FALSE)</f>
        <v>LC</v>
      </c>
      <c r="R64" s="20" t="str">
        <f>VLOOKUP($K64,GlobSheetPaste!$H$3:$P$1269,8,FALSE)</f>
        <v>NA</v>
      </c>
      <c r="S64" s="20" t="str">
        <f t="shared" si="58"/>
        <v>non-genuine change</v>
      </c>
      <c r="T64" s="20" t="b">
        <f t="shared" si="3"/>
        <v>0</v>
      </c>
      <c r="U64" s="22">
        <f>VLOOKUP($K64,GlobSheetPaste!$H$3:$P$1269,9,FALSE)</f>
        <v>43891</v>
      </c>
      <c r="V64" s="19">
        <v>15</v>
      </c>
      <c r="W64" s="19">
        <v>800</v>
      </c>
      <c r="X64" s="2" t="b">
        <f t="shared" ref="X64:Y64" si="71">ISNUMBER(V64)</f>
        <v>1</v>
      </c>
      <c r="Y64" s="2" t="b">
        <f t="shared" si="71"/>
        <v>1</v>
      </c>
      <c r="Z64" s="2" t="s">
        <v>89</v>
      </c>
      <c r="AA64" s="2" t="s">
        <v>278</v>
      </c>
      <c r="AB64" s="24" t="str">
        <f ca="1">IFERROR(__xludf.DUMMYFUNCTION("SPLIT(AA64,""_"")"),"Deepwater")</f>
        <v>Deepwater</v>
      </c>
      <c r="AC64" s="24" t="str">
        <f ca="1">IFERROR(__xludf.DUMMYFUNCTION("""COMPUTED_VALUE"""),"Coastal")</f>
        <v>Coastal</v>
      </c>
      <c r="AD64" s="24">
        <f>VLOOKUP(J64,rangearea210527!$B$2:$C$1159,2,TRUE)</f>
        <v>276487.11900000001</v>
      </c>
      <c r="AE64" s="26"/>
      <c r="AF64" s="26">
        <v>126</v>
      </c>
      <c r="AG64" s="26" t="s">
        <v>84</v>
      </c>
      <c r="AH64" s="26"/>
      <c r="AI64" s="26">
        <v>14</v>
      </c>
      <c r="AJ64" s="26">
        <v>1</v>
      </c>
      <c r="AK64" s="26">
        <v>0</v>
      </c>
      <c r="AL64" s="29">
        <v>0</v>
      </c>
      <c r="AM64" s="30"/>
      <c r="AN64" s="30"/>
      <c r="AO64" s="30"/>
      <c r="AP64" s="1">
        <v>0</v>
      </c>
      <c r="AR64" s="1"/>
      <c r="AS64" s="1"/>
      <c r="AT64" s="1">
        <v>1</v>
      </c>
      <c r="AU64" s="1">
        <v>1</v>
      </c>
      <c r="AV64" s="1">
        <v>1</v>
      </c>
      <c r="AZ64" s="1">
        <v>1</v>
      </c>
    </row>
    <row r="65" spans="1:58" x14ac:dyDescent="0.3">
      <c r="A65" s="2">
        <v>835</v>
      </c>
      <c r="B65" s="2">
        <v>1</v>
      </c>
      <c r="C65" s="2" t="s">
        <v>1392</v>
      </c>
      <c r="D65" s="1">
        <v>12</v>
      </c>
      <c r="E65" s="2" t="str">
        <f t="shared" si="0"/>
        <v>12_Rajiformes</v>
      </c>
      <c r="F65" s="2" t="s">
        <v>1705</v>
      </c>
      <c r="G65" s="2" t="s">
        <v>2038</v>
      </c>
      <c r="H65" s="2" t="s">
        <v>2054</v>
      </c>
      <c r="I65" s="2" t="s">
        <v>818</v>
      </c>
      <c r="J65" s="2" t="s">
        <v>2079</v>
      </c>
      <c r="K65" s="19" t="str">
        <f t="shared" si="1"/>
        <v>Bathyraja fedorovi</v>
      </c>
      <c r="L65" s="20">
        <f>VLOOKUP($K65,GlobSheetPaste!$H$3:$P$1269,2,FALSE)</f>
        <v>161623</v>
      </c>
      <c r="M65" s="20">
        <f>VLOOKUP($K65,GlobSheetPaste!$H$3:$P$1269,3,FALSE)</f>
        <v>124517037</v>
      </c>
      <c r="N65" s="20" t="str">
        <f>VLOOKUP($K65,GlobSheetPaste!$H$3:$P$1269,4,FALSE)</f>
        <v>published</v>
      </c>
      <c r="O65" s="20" t="str">
        <f>VLOOKUP($K65,GlobSheetPaste!$H$3:$P$1269,5,FALSE)</f>
        <v>LC</v>
      </c>
      <c r="P65" s="20">
        <f>VLOOKUP($K65,GlobSheetPaste!$H$3:$P$1269,6,FALSE)</f>
        <v>2004</v>
      </c>
      <c r="Q65" s="20" t="str">
        <f>VLOOKUP($K65,GlobSheetPaste!$H$3:$P$1269,7,FALSE)</f>
        <v>LC</v>
      </c>
      <c r="R65" s="20" t="str">
        <f>VLOOKUP($K65,GlobSheetPaste!$H$3:$P$1269,8,FALSE)</f>
        <v>NA</v>
      </c>
      <c r="S65" s="20" t="str">
        <f t="shared" si="58"/>
        <v>NoChange</v>
      </c>
      <c r="T65" s="20" t="b">
        <f t="shared" si="3"/>
        <v>0</v>
      </c>
      <c r="U65" s="22">
        <f>VLOOKUP($K65,GlobSheetPaste!$H$3:$P$1269,9,FALSE)</f>
        <v>43891</v>
      </c>
      <c r="V65" s="19">
        <v>447</v>
      </c>
      <c r="W65" s="19">
        <v>2025</v>
      </c>
      <c r="X65" s="2" t="b">
        <f t="shared" ref="X65:Y65" si="72">ISNUMBER(V65)</f>
        <v>1</v>
      </c>
      <c r="Y65" s="2" t="b">
        <f t="shared" si="72"/>
        <v>1</v>
      </c>
      <c r="Z65" s="2" t="s">
        <v>89</v>
      </c>
      <c r="AA65" s="2" t="s">
        <v>178</v>
      </c>
      <c r="AB65" s="24" t="str">
        <f ca="1">IFERROR(__xludf.DUMMYFUNCTION("SPLIT(AA65,""_"")"),"Deepwater")</f>
        <v>Deepwater</v>
      </c>
      <c r="AC65" s="24"/>
      <c r="AD65" s="24">
        <f>VLOOKUP(J65,rangearea210527!$B$2:$C$1159,2,TRUE)</f>
        <v>773206.5135</v>
      </c>
      <c r="AE65" s="26"/>
      <c r="AF65" s="26">
        <v>150</v>
      </c>
      <c r="AG65" s="26" t="s">
        <v>84</v>
      </c>
      <c r="AH65" s="26"/>
      <c r="AI65" s="26"/>
      <c r="AJ65" s="26">
        <v>1</v>
      </c>
      <c r="AK65" s="26">
        <v>0</v>
      </c>
      <c r="AL65" s="29">
        <v>0</v>
      </c>
      <c r="AM65" s="30"/>
      <c r="AN65" s="30"/>
      <c r="AO65" s="30"/>
      <c r="AP65" s="1">
        <v>0</v>
      </c>
      <c r="AR65" s="1"/>
      <c r="AS65" s="1"/>
      <c r="AT65" s="1">
        <v>0</v>
      </c>
      <c r="AU65" s="1">
        <v>0</v>
      </c>
      <c r="AV65" s="1">
        <v>1</v>
      </c>
      <c r="AZ65" s="1">
        <v>1</v>
      </c>
    </row>
    <row r="66" spans="1:58" x14ac:dyDescent="0.3">
      <c r="A66" s="2">
        <v>836</v>
      </c>
      <c r="B66" s="2">
        <v>1</v>
      </c>
      <c r="C66" s="2" t="s">
        <v>1392</v>
      </c>
      <c r="D66" s="1">
        <v>12</v>
      </c>
      <c r="E66" s="2" t="str">
        <f t="shared" si="0"/>
        <v>12_Rajiformes</v>
      </c>
      <c r="F66" s="2" t="s">
        <v>1705</v>
      </c>
      <c r="G66" s="2" t="s">
        <v>2038</v>
      </c>
      <c r="H66" s="2" t="s">
        <v>2054</v>
      </c>
      <c r="I66" s="2" t="s">
        <v>2080</v>
      </c>
      <c r="J66" s="2" t="s">
        <v>2081</v>
      </c>
      <c r="K66" s="19" t="str">
        <f t="shared" si="1"/>
        <v>Bathyraja griseocauda</v>
      </c>
      <c r="L66" s="20">
        <f>VLOOKUP($K66,GlobSheetPaste!$H$3:$P$1269,2,FALSE)</f>
        <v>63113</v>
      </c>
      <c r="M66" s="20">
        <f>VLOOKUP($K66,GlobSheetPaste!$H$3:$P$1269,3,FALSE)</f>
        <v>124459226</v>
      </c>
      <c r="N66" s="20" t="str">
        <f>VLOOKUP($K66,GlobSheetPaste!$H$3:$P$1269,4,FALSE)</f>
        <v>published</v>
      </c>
      <c r="O66" s="20" t="str">
        <f>VLOOKUP($K66,GlobSheetPaste!$H$3:$P$1269,5,FALSE)</f>
        <v>EN</v>
      </c>
      <c r="P66" s="20">
        <f>VLOOKUP($K66,GlobSheetPaste!$H$3:$P$1269,6,FALSE)</f>
        <v>2007</v>
      </c>
      <c r="Q66" s="20" t="str">
        <f>VLOOKUP($K66,GlobSheetPaste!$H$3:$P$1269,7,FALSE)</f>
        <v>EN</v>
      </c>
      <c r="R66" s="20" t="str">
        <f>VLOOKUP($K66,GlobSheetPaste!$H$3:$P$1269,8,FALSE)</f>
        <v>A2d</v>
      </c>
      <c r="S66" s="20" t="str">
        <f t="shared" si="58"/>
        <v>NoChange</v>
      </c>
      <c r="T66" s="20" t="b">
        <f t="shared" si="3"/>
        <v>0</v>
      </c>
      <c r="U66" s="22">
        <f>VLOOKUP($K66,GlobSheetPaste!$H$3:$P$1269,9,FALSE)</f>
        <v>43891</v>
      </c>
      <c r="V66" s="19">
        <v>30</v>
      </c>
      <c r="W66" s="19">
        <v>1010</v>
      </c>
      <c r="X66" s="2" t="b">
        <f t="shared" ref="X66:Y66" si="73">ISNUMBER(V66)</f>
        <v>1</v>
      </c>
      <c r="Y66" s="2" t="b">
        <f t="shared" si="73"/>
        <v>1</v>
      </c>
      <c r="Z66" s="2" t="s">
        <v>89</v>
      </c>
      <c r="AA66" s="2" t="s">
        <v>178</v>
      </c>
      <c r="AB66" s="24" t="str">
        <f ca="1">IFERROR(__xludf.DUMMYFUNCTION("SPLIT(AA66,""_"")"),"Deepwater")</f>
        <v>Deepwater</v>
      </c>
      <c r="AC66" s="24"/>
      <c r="AD66" s="24">
        <f>VLOOKUP(J66,rangearea210527!$B$2:$C$1159,2,TRUE)</f>
        <v>1303587.8529999999</v>
      </c>
      <c r="AE66" s="26"/>
      <c r="AF66" s="26">
        <v>157</v>
      </c>
      <c r="AG66" s="26" t="s">
        <v>84</v>
      </c>
      <c r="AH66" s="26"/>
      <c r="AI66" s="26">
        <v>23</v>
      </c>
      <c r="AJ66" s="26">
        <v>1</v>
      </c>
      <c r="AK66" s="26">
        <v>0</v>
      </c>
      <c r="AL66" s="29">
        <v>0</v>
      </c>
      <c r="AM66" s="30"/>
      <c r="AN66" s="30"/>
      <c r="AO66" s="30"/>
      <c r="AP66" s="1">
        <v>0</v>
      </c>
      <c r="AR66" s="1">
        <v>1</v>
      </c>
      <c r="AS66" s="1"/>
      <c r="AT66" s="1">
        <v>0</v>
      </c>
      <c r="AU66" s="1">
        <v>0</v>
      </c>
      <c r="AV66" s="1">
        <v>1</v>
      </c>
      <c r="AW66" s="1">
        <v>1</v>
      </c>
      <c r="AZ66" s="1">
        <v>1</v>
      </c>
      <c r="BA66" s="1">
        <v>1</v>
      </c>
    </row>
    <row r="67" spans="1:58" x14ac:dyDescent="0.3">
      <c r="A67" s="2">
        <v>837</v>
      </c>
      <c r="B67" s="2">
        <v>1</v>
      </c>
      <c r="C67" s="2" t="s">
        <v>1392</v>
      </c>
      <c r="D67" s="1">
        <v>12</v>
      </c>
      <c r="E67" s="2" t="str">
        <f t="shared" si="0"/>
        <v>12_Rajiformes</v>
      </c>
      <c r="F67" s="2" t="s">
        <v>1705</v>
      </c>
      <c r="G67" s="2" t="s">
        <v>2038</v>
      </c>
      <c r="H67" s="2" t="s">
        <v>2054</v>
      </c>
      <c r="I67" s="2" t="s">
        <v>2082</v>
      </c>
      <c r="J67" s="2" t="s">
        <v>2083</v>
      </c>
      <c r="K67" s="19" t="str">
        <f t="shared" si="1"/>
        <v>Bathyraja hesperafricana</v>
      </c>
      <c r="L67" s="20">
        <f>VLOOKUP($K67,GlobSheetPaste!$H$3:$P$1269,2,FALSE)</f>
        <v>161641</v>
      </c>
      <c r="M67" s="20">
        <f>VLOOKUP($K67,GlobSheetPaste!$H$3:$P$1269,3,FALSE)</f>
        <v>124519919</v>
      </c>
      <c r="N67" s="20" t="str">
        <f>VLOOKUP($K67,GlobSheetPaste!$H$3:$P$1269,4,FALSE)</f>
        <v>submitted</v>
      </c>
      <c r="O67" s="20" t="str">
        <f>VLOOKUP($K67,GlobSheetPaste!$H$3:$P$1269,5,FALSE)</f>
        <v>DD</v>
      </c>
      <c r="P67" s="20">
        <f>VLOOKUP($K67,GlobSheetPaste!$H$3:$P$1269,6,FALSE)</f>
        <v>2004</v>
      </c>
      <c r="Q67" s="20" t="str">
        <f>VLOOKUP($K67,GlobSheetPaste!$H$3:$P$1269,7,FALSE)</f>
        <v>LC</v>
      </c>
      <c r="R67" s="20" t="str">
        <f>VLOOKUP($K67,GlobSheetPaste!$H$3:$P$1269,8,FALSE)</f>
        <v>NA</v>
      </c>
      <c r="S67" s="20" t="str">
        <f t="shared" si="58"/>
        <v>non-genuine change</v>
      </c>
      <c r="T67" s="20" t="b">
        <f t="shared" si="3"/>
        <v>0</v>
      </c>
      <c r="U67" s="22">
        <f>VLOOKUP($K67,GlobSheetPaste!$H$3:$P$1269,9,FALSE)</f>
        <v>44228</v>
      </c>
      <c r="V67" s="19">
        <v>750</v>
      </c>
      <c r="W67" s="19">
        <v>2200</v>
      </c>
      <c r="X67" s="2" t="b">
        <f t="shared" ref="X67:Y67" si="74">ISNUMBER(V67)</f>
        <v>1</v>
      </c>
      <c r="Y67" s="2" t="b">
        <f t="shared" si="74"/>
        <v>1</v>
      </c>
      <c r="Z67" s="2" t="s">
        <v>89</v>
      </c>
      <c r="AA67" s="2" t="s">
        <v>178</v>
      </c>
      <c r="AB67" s="24" t="str">
        <f ca="1">IFERROR(__xludf.DUMMYFUNCTION("SPLIT(AA67,""_"")"),"Deepwater")</f>
        <v>Deepwater</v>
      </c>
      <c r="AC67" s="24"/>
      <c r="AD67" s="24">
        <f>VLOOKUP(J67,rangearea210527!$B$2:$C$1159,2,TRUE)</f>
        <v>31408.622950000001</v>
      </c>
      <c r="AE67" s="26" t="s">
        <v>118</v>
      </c>
      <c r="AF67" s="26">
        <v>87</v>
      </c>
      <c r="AG67" s="26" t="s">
        <v>84</v>
      </c>
      <c r="AH67" s="26"/>
      <c r="AI67" s="26"/>
      <c r="AJ67" s="26">
        <v>1</v>
      </c>
      <c r="AK67" s="26">
        <v>0</v>
      </c>
      <c r="AL67" s="29">
        <v>0</v>
      </c>
      <c r="AM67" s="30"/>
      <c r="AN67" s="30"/>
      <c r="AO67" s="30"/>
      <c r="AP67" s="1">
        <v>0</v>
      </c>
      <c r="AR67" s="1"/>
      <c r="AS67" s="1"/>
      <c r="AT67" s="1">
        <v>0</v>
      </c>
      <c r="AU67" s="1">
        <v>0</v>
      </c>
      <c r="AV67" s="1">
        <v>1</v>
      </c>
      <c r="AZ67" s="1">
        <v>1</v>
      </c>
      <c r="BE67" s="1">
        <v>1</v>
      </c>
    </row>
    <row r="68" spans="1:58" x14ac:dyDescent="0.3">
      <c r="A68" s="2">
        <v>838</v>
      </c>
      <c r="B68" s="2">
        <v>1</v>
      </c>
      <c r="C68" s="2" t="s">
        <v>1392</v>
      </c>
      <c r="D68" s="1">
        <v>12</v>
      </c>
      <c r="E68" s="2" t="str">
        <f t="shared" si="0"/>
        <v>12_Rajiformes</v>
      </c>
      <c r="F68" s="2" t="s">
        <v>1705</v>
      </c>
      <c r="G68" s="2" t="s">
        <v>2038</v>
      </c>
      <c r="H68" s="2" t="s">
        <v>2054</v>
      </c>
      <c r="I68" s="2" t="s">
        <v>2084</v>
      </c>
      <c r="J68" s="2" t="s">
        <v>2085</v>
      </c>
      <c r="K68" s="19" t="str">
        <f t="shared" si="1"/>
        <v>Bathyraja interrupta</v>
      </c>
      <c r="L68" s="20">
        <f>VLOOKUP($K68,GlobSheetPaste!$H$3:$P$1269,2,FALSE)</f>
        <v>161402</v>
      </c>
      <c r="M68" s="20">
        <f>VLOOKUP($K68,GlobSheetPaste!$H$3:$P$1269,3,FALSE)</f>
        <v>80678961</v>
      </c>
      <c r="N68" s="20" t="str">
        <f>VLOOKUP($K68,GlobSheetPaste!$H$3:$P$1269,4,FALSE)</f>
        <v>published</v>
      </c>
      <c r="O68" s="20" t="str">
        <f>VLOOKUP($K68,GlobSheetPaste!$H$3:$P$1269,5,FALSE)</f>
        <v>LC</v>
      </c>
      <c r="P68" s="20">
        <f>VLOOKUP($K68,GlobSheetPaste!$H$3:$P$1269,6,FALSE)</f>
        <v>2008</v>
      </c>
      <c r="Q68" s="20" t="str">
        <f>VLOOKUP($K68,GlobSheetPaste!$H$3:$P$1269,7,FALSE)</f>
        <v>LC</v>
      </c>
      <c r="R68" s="20" t="str">
        <f>VLOOKUP($K68,GlobSheetPaste!$H$3:$P$1269,8,FALSE)</f>
        <v>NA</v>
      </c>
      <c r="S68" s="20" t="str">
        <f t="shared" si="58"/>
        <v>NoChange</v>
      </c>
      <c r="T68" s="20" t="b">
        <f t="shared" si="3"/>
        <v>0</v>
      </c>
      <c r="U68" s="20">
        <f>VLOOKUP($K68,GlobSheetPaste!$H$3:$P$1269,9,FALSE)</f>
        <v>2015</v>
      </c>
      <c r="V68" s="19">
        <v>23</v>
      </c>
      <c r="W68" s="19">
        <v>1500</v>
      </c>
      <c r="X68" s="2" t="b">
        <f t="shared" ref="X68:Y68" si="75">ISNUMBER(V68)</f>
        <v>1</v>
      </c>
      <c r="Y68" s="2" t="b">
        <f t="shared" si="75"/>
        <v>1</v>
      </c>
      <c r="Z68" s="2" t="s">
        <v>89</v>
      </c>
      <c r="AA68" s="2" t="s">
        <v>178</v>
      </c>
      <c r="AB68" s="24" t="str">
        <f ca="1">IFERROR(__xludf.DUMMYFUNCTION("SPLIT(AA68,""_"")"),"Deepwater")</f>
        <v>Deepwater</v>
      </c>
      <c r="AC68" s="24"/>
      <c r="AD68" s="24">
        <f>VLOOKUP(J68,rangearea210527!$B$2:$C$1159,2,TRUE)</f>
        <v>194578.7426</v>
      </c>
      <c r="AE68" s="26"/>
      <c r="AF68" s="26">
        <v>89</v>
      </c>
      <c r="AG68" s="26" t="s">
        <v>84</v>
      </c>
      <c r="AH68" s="26"/>
      <c r="AI68" s="26">
        <v>10.25</v>
      </c>
      <c r="AJ68" s="26">
        <v>1</v>
      </c>
      <c r="AK68" s="26">
        <v>0</v>
      </c>
      <c r="AL68" s="29">
        <v>0</v>
      </c>
      <c r="AM68" s="30"/>
      <c r="AN68" s="26">
        <v>1</v>
      </c>
      <c r="AO68" s="30"/>
      <c r="AP68" s="1">
        <v>0</v>
      </c>
      <c r="AR68" s="1"/>
      <c r="AS68" s="1"/>
      <c r="AT68" s="1">
        <v>0</v>
      </c>
      <c r="AU68" s="1">
        <v>0</v>
      </c>
      <c r="AV68" s="1">
        <v>1</v>
      </c>
      <c r="AZ68" s="1">
        <v>1</v>
      </c>
    </row>
    <row r="69" spans="1:58" x14ac:dyDescent="0.3">
      <c r="A69" s="2">
        <v>839</v>
      </c>
      <c r="B69" s="2">
        <v>1</v>
      </c>
      <c r="C69" s="2" t="s">
        <v>1392</v>
      </c>
      <c r="D69" s="1">
        <v>12</v>
      </c>
      <c r="E69" s="2" t="str">
        <f t="shared" si="0"/>
        <v>12_Rajiformes</v>
      </c>
      <c r="F69" s="2" t="s">
        <v>1705</v>
      </c>
      <c r="G69" s="2" t="s">
        <v>2038</v>
      </c>
      <c r="H69" s="2" t="s">
        <v>2054</v>
      </c>
      <c r="I69" s="2" t="s">
        <v>2086</v>
      </c>
      <c r="J69" s="2" t="s">
        <v>2087</v>
      </c>
      <c r="K69" s="19" t="str">
        <f t="shared" si="1"/>
        <v>Bathyraja irrasa</v>
      </c>
      <c r="L69" s="20">
        <f>VLOOKUP($K69,GlobSheetPaste!$H$3:$P$1269,2,FALSE)</f>
        <v>161659</v>
      </c>
      <c r="M69" s="20">
        <f>VLOOKUP($K69,GlobSheetPaste!$H$3:$P$1269,3,FALSE)</f>
        <v>124523337</v>
      </c>
      <c r="N69" s="20" t="str">
        <f>VLOOKUP($K69,GlobSheetPaste!$H$3:$P$1269,4,FALSE)</f>
        <v>published</v>
      </c>
      <c r="O69" s="20" t="str">
        <f>VLOOKUP($K69,GlobSheetPaste!$H$3:$P$1269,5,FALSE)</f>
        <v>NT</v>
      </c>
      <c r="P69" s="20">
        <f>VLOOKUP($K69,GlobSheetPaste!$H$3:$P$1269,6,FALSE)</f>
        <v>2004</v>
      </c>
      <c r="Q69" s="20" t="str">
        <f>VLOOKUP($K69,GlobSheetPaste!$H$3:$P$1269,7,FALSE)</f>
        <v>VU</v>
      </c>
      <c r="R69" s="20" t="str">
        <f>VLOOKUP($K69,GlobSheetPaste!$H$3:$P$1269,8,FALSE)</f>
        <v>A2bd</v>
      </c>
      <c r="S69" s="20" t="str">
        <f t="shared" si="58"/>
        <v>non-genuine change</v>
      </c>
      <c r="T69" s="20" t="b">
        <f t="shared" si="3"/>
        <v>0</v>
      </c>
      <c r="U69" s="22">
        <f>VLOOKUP($K69,GlobSheetPaste!$H$3:$P$1269,9,FALSE)</f>
        <v>43891</v>
      </c>
      <c r="V69" s="19">
        <v>300</v>
      </c>
      <c r="W69" s="19">
        <v>1200</v>
      </c>
      <c r="X69" s="2" t="b">
        <f t="shared" ref="X69:Y69" si="76">ISNUMBER(V69)</f>
        <v>1</v>
      </c>
      <c r="Y69" s="2" t="b">
        <f t="shared" si="76"/>
        <v>1</v>
      </c>
      <c r="Z69" s="2" t="s">
        <v>89</v>
      </c>
      <c r="AA69" s="2" t="s">
        <v>178</v>
      </c>
      <c r="AB69" s="24" t="str">
        <f ca="1">IFERROR(__xludf.DUMMYFUNCTION("SPLIT(AA69,""_"")"),"Deepwater")</f>
        <v>Deepwater</v>
      </c>
      <c r="AC69" s="24"/>
      <c r="AD69" s="24">
        <f>VLOOKUP(J69,rangearea210527!$B$2:$C$1159,2,TRUE)</f>
        <v>39908.869189999998</v>
      </c>
      <c r="AE69" s="26" t="s">
        <v>118</v>
      </c>
      <c r="AF69" s="26">
        <v>140</v>
      </c>
      <c r="AG69" s="26" t="s">
        <v>84</v>
      </c>
      <c r="AH69" s="26"/>
      <c r="AI69" s="26">
        <v>14</v>
      </c>
      <c r="AJ69" s="26">
        <v>1</v>
      </c>
      <c r="AK69" s="26">
        <v>0</v>
      </c>
      <c r="AL69" s="29">
        <v>0</v>
      </c>
      <c r="AM69" s="30"/>
      <c r="AN69" s="30"/>
      <c r="AO69" s="30"/>
      <c r="AP69" s="1">
        <v>0</v>
      </c>
      <c r="AR69" s="1"/>
      <c r="AS69" s="1"/>
      <c r="AT69" s="1">
        <v>0</v>
      </c>
      <c r="AU69" s="1">
        <v>0</v>
      </c>
      <c r="AV69" s="1">
        <v>1</v>
      </c>
      <c r="AW69" s="1">
        <v>1</v>
      </c>
      <c r="AZ69" s="1">
        <v>1</v>
      </c>
      <c r="BA69" s="1">
        <v>1</v>
      </c>
      <c r="BE69" s="1">
        <v>1</v>
      </c>
      <c r="BF69" s="1">
        <v>1</v>
      </c>
    </row>
    <row r="70" spans="1:58" x14ac:dyDescent="0.3">
      <c r="A70" s="2">
        <v>840</v>
      </c>
      <c r="B70" s="2">
        <v>1</v>
      </c>
      <c r="C70" s="2" t="s">
        <v>1392</v>
      </c>
      <c r="D70" s="1">
        <v>12</v>
      </c>
      <c r="E70" s="2" t="str">
        <f t="shared" si="0"/>
        <v>12_Rajiformes</v>
      </c>
      <c r="F70" s="2" t="s">
        <v>1705</v>
      </c>
      <c r="G70" s="2" t="s">
        <v>2038</v>
      </c>
      <c r="H70" s="2" t="s">
        <v>2054</v>
      </c>
      <c r="I70" s="2" t="s">
        <v>2088</v>
      </c>
      <c r="J70" s="2" t="s">
        <v>2089</v>
      </c>
      <c r="K70" s="19" t="str">
        <f t="shared" si="1"/>
        <v>Bathyraja ishiharai</v>
      </c>
      <c r="L70" s="20">
        <f>VLOOKUP($K70,GlobSheetPaste!$H$3:$P$1269,2,FALSE)</f>
        <v>161387</v>
      </c>
      <c r="M70" s="20">
        <f>VLOOKUP($K70,GlobSheetPaste!$H$3:$P$1269,3,FALSE)</f>
        <v>68610422</v>
      </c>
      <c r="N70" s="20" t="str">
        <f>VLOOKUP($K70,GlobSheetPaste!$H$3:$P$1269,4,FALSE)</f>
        <v>published</v>
      </c>
      <c r="O70" s="20" t="str">
        <f>VLOOKUP($K70,GlobSheetPaste!$H$3:$P$1269,5,FALSE)</f>
        <v>DD</v>
      </c>
      <c r="P70" s="20">
        <f>VLOOKUP($K70,GlobSheetPaste!$H$3:$P$1269,6,FALSE)</f>
        <v>2008</v>
      </c>
      <c r="Q70" s="20" t="str">
        <f>VLOOKUP($K70,GlobSheetPaste!$H$3:$P$1269,7,FALSE)</f>
        <v>DD</v>
      </c>
      <c r="R70" s="20" t="str">
        <f>VLOOKUP($K70,GlobSheetPaste!$H$3:$P$1269,8,FALSE)</f>
        <v>NA</v>
      </c>
      <c r="S70" s="20" t="str">
        <f t="shared" si="58"/>
        <v>NoChange</v>
      </c>
      <c r="T70" s="20" t="b">
        <f t="shared" si="3"/>
        <v>0</v>
      </c>
      <c r="U70" s="20">
        <f>VLOOKUP($K70,GlobSheetPaste!$H$3:$P$1269,9,FALSE)</f>
        <v>2015</v>
      </c>
      <c r="V70" s="19">
        <v>2320</v>
      </c>
      <c r="W70" s="19">
        <v>2391</v>
      </c>
      <c r="X70" s="2" t="b">
        <f t="shared" ref="X70:Y70" si="77">ISNUMBER(V70)</f>
        <v>1</v>
      </c>
      <c r="Y70" s="2" t="b">
        <f t="shared" si="77"/>
        <v>1</v>
      </c>
      <c r="Z70" s="2" t="s">
        <v>89</v>
      </c>
      <c r="AA70" s="2" t="s">
        <v>178</v>
      </c>
      <c r="AB70" s="24" t="str">
        <f ca="1">IFERROR(__xludf.DUMMYFUNCTION("SPLIT(AA70,""_"")"),"Deepwater")</f>
        <v>Deepwater</v>
      </c>
      <c r="AC70" s="24"/>
      <c r="AD70" s="24">
        <f>VLOOKUP(J70,rangearea210527!$B$2:$C$1159,2,TRUE)</f>
        <v>2655.112517</v>
      </c>
      <c r="AE70" s="26" t="s">
        <v>118</v>
      </c>
      <c r="AF70" s="26">
        <v>123</v>
      </c>
      <c r="AG70" s="26" t="s">
        <v>84</v>
      </c>
      <c r="AH70" s="26"/>
      <c r="AI70" s="26"/>
      <c r="AJ70" s="26">
        <v>1</v>
      </c>
      <c r="AK70" s="26">
        <v>0</v>
      </c>
      <c r="AL70" s="29">
        <v>0</v>
      </c>
      <c r="AM70" s="30"/>
      <c r="AN70" s="30"/>
      <c r="AO70" s="30"/>
      <c r="AP70" s="1">
        <v>0</v>
      </c>
      <c r="AR70" s="1"/>
      <c r="AS70" s="1"/>
      <c r="AT70" s="1">
        <v>0</v>
      </c>
      <c r="AU70" s="1">
        <v>0</v>
      </c>
      <c r="AV70" s="1">
        <v>1</v>
      </c>
      <c r="AZ70" s="1">
        <v>1</v>
      </c>
      <c r="BD70" s="1">
        <v>1</v>
      </c>
      <c r="BE70" s="1">
        <v>1</v>
      </c>
      <c r="BF70" s="1"/>
    </row>
    <row r="71" spans="1:58" x14ac:dyDescent="0.3">
      <c r="A71" s="2">
        <v>841</v>
      </c>
      <c r="B71" s="2">
        <v>1</v>
      </c>
      <c r="C71" s="2" t="s">
        <v>1392</v>
      </c>
      <c r="D71" s="1">
        <v>12</v>
      </c>
      <c r="E71" s="2" t="str">
        <f t="shared" si="0"/>
        <v>12_Rajiformes</v>
      </c>
      <c r="F71" s="2" t="s">
        <v>1705</v>
      </c>
      <c r="G71" s="2" t="s">
        <v>2038</v>
      </c>
      <c r="H71" s="2" t="s">
        <v>2054</v>
      </c>
      <c r="I71" s="2" t="s">
        <v>2090</v>
      </c>
      <c r="J71" s="2" t="s">
        <v>2091</v>
      </c>
      <c r="K71" s="19" t="str">
        <f t="shared" si="1"/>
        <v>Bathyraja isotrachys</v>
      </c>
      <c r="L71" s="20">
        <f>VLOOKUP($K71,GlobSheetPaste!$H$3:$P$1269,2,FALSE)</f>
        <v>161454</v>
      </c>
      <c r="M71" s="20">
        <f>VLOOKUP($K71,GlobSheetPaste!$H$3:$P$1269,3,FALSE)</f>
        <v>194883934</v>
      </c>
      <c r="N71" s="20" t="str">
        <f>VLOOKUP($K71,GlobSheetPaste!$H$3:$P$1269,4,FALSE)</f>
        <v>published</v>
      </c>
      <c r="O71" s="20" t="str">
        <f>VLOOKUP($K71,GlobSheetPaste!$H$3:$P$1269,5,FALSE)</f>
        <v>LC</v>
      </c>
      <c r="P71" s="20">
        <f>VLOOKUP($K71,GlobSheetPaste!$H$3:$P$1269,6,FALSE)</f>
        <v>2004</v>
      </c>
      <c r="Q71" s="20" t="str">
        <f>VLOOKUP($K71,GlobSheetPaste!$H$3:$P$1269,7,FALSE)</f>
        <v>LC</v>
      </c>
      <c r="R71" s="20" t="str">
        <f>VLOOKUP($K71,GlobSheetPaste!$H$3:$P$1269,8,FALSE)</f>
        <v>NA</v>
      </c>
      <c r="S71" s="20" t="str">
        <f t="shared" si="58"/>
        <v>NoChange</v>
      </c>
      <c r="T71" s="20" t="b">
        <f t="shared" si="3"/>
        <v>0</v>
      </c>
      <c r="U71" s="22">
        <f>VLOOKUP($K71,GlobSheetPaste!$H$3:$P$1269,9,FALSE)</f>
        <v>44197</v>
      </c>
      <c r="V71" s="19">
        <v>100</v>
      </c>
      <c r="W71" s="19">
        <v>2000</v>
      </c>
      <c r="X71" s="2" t="b">
        <f t="shared" ref="X71:Y71" si="78">ISNUMBER(V71)</f>
        <v>1</v>
      </c>
      <c r="Y71" s="2" t="b">
        <f t="shared" si="78"/>
        <v>1</v>
      </c>
      <c r="Z71" s="2" t="s">
        <v>89</v>
      </c>
      <c r="AA71" s="2" t="s">
        <v>178</v>
      </c>
      <c r="AB71" s="24" t="str">
        <f ca="1">IFERROR(__xludf.DUMMYFUNCTION("SPLIT(AA71,""_"")"),"Deepwater")</f>
        <v>Deepwater</v>
      </c>
      <c r="AC71" s="24"/>
      <c r="AD71" s="24">
        <f>VLOOKUP(J71,rangearea210527!$B$2:$C$1159,2,TRUE)</f>
        <v>1425017.621</v>
      </c>
      <c r="AE71" s="26"/>
      <c r="AF71" s="26">
        <v>86</v>
      </c>
      <c r="AG71" s="26" t="s">
        <v>84</v>
      </c>
      <c r="AH71" s="26"/>
      <c r="AI71" s="26"/>
      <c r="AJ71" s="26">
        <v>1</v>
      </c>
      <c r="AK71" s="26">
        <v>0</v>
      </c>
      <c r="AL71" s="29">
        <v>0</v>
      </c>
      <c r="AM71" s="30"/>
      <c r="AN71" s="30"/>
      <c r="AO71" s="30"/>
      <c r="AP71" s="1">
        <v>0</v>
      </c>
      <c r="AR71" s="1"/>
      <c r="AS71" s="1"/>
      <c r="AT71" s="1">
        <v>0</v>
      </c>
      <c r="AU71" s="1">
        <v>0</v>
      </c>
      <c r="AV71" s="1">
        <v>1</v>
      </c>
      <c r="AZ71" s="1">
        <v>1</v>
      </c>
    </row>
    <row r="72" spans="1:58" x14ac:dyDescent="0.3">
      <c r="A72" s="2">
        <v>842</v>
      </c>
      <c r="B72" s="2">
        <v>1</v>
      </c>
      <c r="C72" s="2" t="s">
        <v>1392</v>
      </c>
      <c r="D72" s="1">
        <v>12</v>
      </c>
      <c r="E72" s="2" t="str">
        <f t="shared" si="0"/>
        <v>12_Rajiformes</v>
      </c>
      <c r="F72" s="2" t="s">
        <v>1705</v>
      </c>
      <c r="G72" s="2" t="s">
        <v>2038</v>
      </c>
      <c r="H72" s="2" t="s">
        <v>2054</v>
      </c>
      <c r="I72" s="2" t="s">
        <v>2092</v>
      </c>
      <c r="J72" s="2" t="s">
        <v>2093</v>
      </c>
      <c r="K72" s="19" t="str">
        <f t="shared" si="1"/>
        <v>Bathyraja kincaidii</v>
      </c>
      <c r="L72" s="20">
        <f>VLOOKUP($K72,GlobSheetPaste!$H$3:$P$1269,2,FALSE)</f>
        <v>161706</v>
      </c>
      <c r="M72" s="20">
        <f>VLOOKUP($K72,GlobSheetPaste!$H$3:$P$1269,3,FALSE)</f>
        <v>80674320</v>
      </c>
      <c r="N72" s="20" t="str">
        <f>VLOOKUP($K72,GlobSheetPaste!$H$3:$P$1269,4,FALSE)</f>
        <v>published</v>
      </c>
      <c r="O72" s="20" t="str">
        <f>VLOOKUP($K72,GlobSheetPaste!$H$3:$P$1269,5,FALSE)</f>
        <v>DD</v>
      </c>
      <c r="P72" s="20">
        <f>VLOOKUP($K72,GlobSheetPaste!$H$3:$P$1269,6,FALSE)</f>
        <v>2004</v>
      </c>
      <c r="Q72" s="20" t="str">
        <f>VLOOKUP($K72,GlobSheetPaste!$H$3:$P$1269,7,FALSE)</f>
        <v>LC</v>
      </c>
      <c r="R72" s="20" t="str">
        <f>VLOOKUP($K72,GlobSheetPaste!$H$3:$P$1269,8,FALSE)</f>
        <v>NA</v>
      </c>
      <c r="S72" s="20" t="str">
        <f t="shared" si="58"/>
        <v>non-genuine change</v>
      </c>
      <c r="T72" s="20" t="b">
        <f t="shared" si="3"/>
        <v>0</v>
      </c>
      <c r="U72" s="22">
        <f>VLOOKUP($K72,GlobSheetPaste!$H$3:$P$1269,9,FALSE)</f>
        <v>43891</v>
      </c>
      <c r="V72" s="19">
        <v>200</v>
      </c>
      <c r="W72" s="19">
        <v>1370</v>
      </c>
      <c r="X72" s="2" t="b">
        <f t="shared" ref="X72:Y72" si="79">ISNUMBER(V72)</f>
        <v>1</v>
      </c>
      <c r="Y72" s="2" t="b">
        <f t="shared" si="79"/>
        <v>1</v>
      </c>
      <c r="Z72" s="2" t="s">
        <v>2046</v>
      </c>
      <c r="AA72" s="2" t="s">
        <v>178</v>
      </c>
      <c r="AB72" s="24" t="str">
        <f ca="1">IFERROR(__xludf.DUMMYFUNCTION("SPLIT(AA72,""_"")"),"Deepwater")</f>
        <v>Deepwater</v>
      </c>
      <c r="AC72" s="24"/>
      <c r="AD72" s="24">
        <f>VLOOKUP(J72,rangearea210527!$B$2:$C$1159,2,TRUE)</f>
        <v>136327.99160000001</v>
      </c>
      <c r="AE72" s="26" t="s">
        <v>118</v>
      </c>
      <c r="AF72" s="26">
        <v>64</v>
      </c>
      <c r="AG72" s="26" t="s">
        <v>84</v>
      </c>
      <c r="AH72" s="26"/>
      <c r="AI72" s="26">
        <v>11</v>
      </c>
      <c r="AJ72" s="26">
        <v>1</v>
      </c>
      <c r="AK72" s="26">
        <v>0</v>
      </c>
      <c r="AL72" s="29">
        <v>0</v>
      </c>
      <c r="AM72" s="30"/>
      <c r="AN72" s="26">
        <v>1</v>
      </c>
      <c r="AO72" s="30"/>
      <c r="AP72" s="1">
        <v>0</v>
      </c>
      <c r="AR72" s="1"/>
      <c r="AS72" s="1"/>
      <c r="AT72" s="1">
        <v>0</v>
      </c>
      <c r="AU72" s="1">
        <v>0</v>
      </c>
      <c r="AV72" s="1">
        <v>1</v>
      </c>
      <c r="AZ72" s="1">
        <v>1</v>
      </c>
      <c r="BE72" s="1">
        <v>1</v>
      </c>
    </row>
    <row r="73" spans="1:58" x14ac:dyDescent="0.3">
      <c r="A73" s="2">
        <v>843</v>
      </c>
      <c r="B73" s="2">
        <v>1</v>
      </c>
      <c r="C73" s="2" t="s">
        <v>1392</v>
      </c>
      <c r="D73" s="1">
        <v>12</v>
      </c>
      <c r="E73" s="2" t="str">
        <f t="shared" si="0"/>
        <v>12_Rajiformes</v>
      </c>
      <c r="F73" s="2" t="s">
        <v>1705</v>
      </c>
      <c r="G73" s="2" t="s">
        <v>2038</v>
      </c>
      <c r="H73" s="2" t="s">
        <v>2054</v>
      </c>
      <c r="I73" s="2" t="s">
        <v>2094</v>
      </c>
      <c r="J73" s="2" t="s">
        <v>2095</v>
      </c>
      <c r="K73" s="19" t="str">
        <f t="shared" si="1"/>
        <v>Bathyraja leucomelanos</v>
      </c>
      <c r="L73" s="20">
        <f>VLOOKUP($K73,GlobSheetPaste!$H$3:$P$1269,2,FALSE)</f>
        <v>116863615</v>
      </c>
      <c r="M73" s="20">
        <f>VLOOKUP($K73,GlobSheetPaste!$H$3:$P$1269,3,FALSE)</f>
        <v>116863679</v>
      </c>
      <c r="N73" s="20" t="str">
        <f>VLOOKUP($K73,GlobSheetPaste!$H$3:$P$1269,4,FALSE)</f>
        <v>published</v>
      </c>
      <c r="O73" s="20" t="str">
        <f>VLOOKUP($K73,GlobSheetPaste!$H$3:$P$1269,5,FALSE)</f>
        <v>NE</v>
      </c>
      <c r="P73" s="20" t="str">
        <f>VLOOKUP($K73,GlobSheetPaste!$H$3:$P$1269,6,FALSE)</f>
        <v>NA</v>
      </c>
      <c r="Q73" s="20" t="str">
        <f>VLOOKUP($K73,GlobSheetPaste!$H$3:$P$1269,7,FALSE)</f>
        <v>LC</v>
      </c>
      <c r="R73" s="20" t="str">
        <f>VLOOKUP($K73,GlobSheetPaste!$H$3:$P$1269,8,FALSE)</f>
        <v>NA</v>
      </c>
      <c r="S73" s="1" t="s">
        <v>117</v>
      </c>
      <c r="T73" s="20" t="b">
        <f t="shared" si="3"/>
        <v>0</v>
      </c>
      <c r="U73" s="20">
        <f>VLOOKUP($K73,GlobSheetPaste!$H$3:$P$1269,9,FALSE)</f>
        <v>2017</v>
      </c>
      <c r="V73" s="19">
        <v>953</v>
      </c>
      <c r="W73" s="19">
        <v>1022</v>
      </c>
      <c r="X73" s="2" t="b">
        <f t="shared" ref="X73:Y73" si="80">ISNUMBER(V73)</f>
        <v>1</v>
      </c>
      <c r="Y73" s="2" t="b">
        <f t="shared" si="80"/>
        <v>1</v>
      </c>
      <c r="Z73" s="2" t="s">
        <v>89</v>
      </c>
      <c r="AA73" s="2" t="s">
        <v>178</v>
      </c>
      <c r="AB73" s="24" t="str">
        <f ca="1">IFERROR(__xludf.DUMMYFUNCTION("SPLIT(AA73,""_"")"),"Deepwater")</f>
        <v>Deepwater</v>
      </c>
      <c r="AC73" s="24"/>
      <c r="AD73" s="24">
        <f>VLOOKUP(J73,rangearea210527!$B$2:$C$1159,2,TRUE)</f>
        <v>1406.5803759999999</v>
      </c>
      <c r="AE73" s="26" t="s">
        <v>118</v>
      </c>
      <c r="AF73" s="26">
        <v>89.5</v>
      </c>
      <c r="AG73" s="26" t="s">
        <v>84</v>
      </c>
      <c r="AH73" s="26"/>
      <c r="AI73" s="26"/>
      <c r="AJ73" s="26">
        <v>1</v>
      </c>
      <c r="AK73" s="26">
        <v>0</v>
      </c>
      <c r="AL73" s="29">
        <v>0</v>
      </c>
      <c r="AM73" s="30"/>
      <c r="AN73" s="30"/>
      <c r="AO73" s="30"/>
      <c r="AP73" s="1">
        <v>0</v>
      </c>
      <c r="AR73" s="1"/>
      <c r="AS73" s="1"/>
      <c r="AT73" s="1">
        <v>0</v>
      </c>
      <c r="AU73" s="1">
        <v>0</v>
      </c>
      <c r="AV73" s="1">
        <v>1</v>
      </c>
      <c r="AZ73" s="1">
        <v>1</v>
      </c>
      <c r="BE73" s="1">
        <v>1</v>
      </c>
    </row>
    <row r="74" spans="1:58" x14ac:dyDescent="0.3">
      <c r="A74" s="2">
        <v>844</v>
      </c>
      <c r="B74" s="2">
        <v>1</v>
      </c>
      <c r="C74" s="2" t="s">
        <v>1392</v>
      </c>
      <c r="D74" s="1">
        <v>12</v>
      </c>
      <c r="E74" s="2" t="str">
        <f t="shared" si="0"/>
        <v>12_Rajiformes</v>
      </c>
      <c r="F74" s="2" t="s">
        <v>1705</v>
      </c>
      <c r="G74" s="2" t="s">
        <v>2038</v>
      </c>
      <c r="H74" s="2" t="s">
        <v>2054</v>
      </c>
      <c r="I74" s="2" t="s">
        <v>2096</v>
      </c>
      <c r="J74" s="2" t="s">
        <v>2097</v>
      </c>
      <c r="K74" s="19" t="str">
        <f t="shared" si="1"/>
        <v>Bathyraja lindbergi</v>
      </c>
      <c r="L74" s="20">
        <f>VLOOKUP($K74,GlobSheetPaste!$H$3:$P$1269,2,FALSE)</f>
        <v>161430</v>
      </c>
      <c r="M74" s="20">
        <f>VLOOKUP($K74,GlobSheetPaste!$H$3:$P$1269,3,FALSE)</f>
        <v>80674536</v>
      </c>
      <c r="N74" s="20" t="str">
        <f>VLOOKUP($K74,GlobSheetPaste!$H$3:$P$1269,4,FALSE)</f>
        <v>published</v>
      </c>
      <c r="O74" s="20" t="str">
        <f>VLOOKUP($K74,GlobSheetPaste!$H$3:$P$1269,5,FALSE)</f>
        <v>LC</v>
      </c>
      <c r="P74" s="20">
        <f>VLOOKUP($K74,GlobSheetPaste!$H$3:$P$1269,6,FALSE)</f>
        <v>2007</v>
      </c>
      <c r="Q74" s="20" t="str">
        <f>VLOOKUP($K74,GlobSheetPaste!$H$3:$P$1269,7,FALSE)</f>
        <v>LC</v>
      </c>
      <c r="R74" s="20" t="str">
        <f>VLOOKUP($K74,GlobSheetPaste!$H$3:$P$1269,8,FALSE)</f>
        <v>NA</v>
      </c>
      <c r="S74" s="20" t="str">
        <f t="shared" ref="S74:S84" si="81">IF(O74=Q74,"NoChange","non-genuine change")</f>
        <v>NoChange</v>
      </c>
      <c r="T74" s="20" t="b">
        <f t="shared" si="3"/>
        <v>0</v>
      </c>
      <c r="U74" s="20">
        <f>VLOOKUP($K74,GlobSheetPaste!$H$3:$P$1269,9,FALSE)</f>
        <v>2015</v>
      </c>
      <c r="V74" s="19">
        <v>126</v>
      </c>
      <c r="W74" s="19">
        <v>1193</v>
      </c>
      <c r="X74" s="2" t="b">
        <f t="shared" ref="X74:Y74" si="82">ISNUMBER(V74)</f>
        <v>1</v>
      </c>
      <c r="Y74" s="2" t="b">
        <f t="shared" si="82"/>
        <v>1</v>
      </c>
      <c r="Z74" s="2" t="s">
        <v>89</v>
      </c>
      <c r="AA74" s="2" t="s">
        <v>178</v>
      </c>
      <c r="AB74" s="24" t="str">
        <f ca="1">IFERROR(__xludf.DUMMYFUNCTION("SPLIT(AA74,""_"")"),"Deepwater")</f>
        <v>Deepwater</v>
      </c>
      <c r="AC74" s="24"/>
      <c r="AD74" s="24">
        <f>VLOOKUP(J74,rangearea210527!$B$2:$C$1159,2,TRUE)</f>
        <v>449171.01169999997</v>
      </c>
      <c r="AE74" s="26"/>
      <c r="AF74" s="26">
        <v>102</v>
      </c>
      <c r="AG74" s="26" t="s">
        <v>84</v>
      </c>
      <c r="AH74" s="26"/>
      <c r="AI74" s="26">
        <v>28</v>
      </c>
      <c r="AJ74" s="26">
        <v>1</v>
      </c>
      <c r="AK74" s="26">
        <v>0</v>
      </c>
      <c r="AL74" s="29">
        <v>0</v>
      </c>
      <c r="AM74" s="30"/>
      <c r="AN74" s="26">
        <v>1</v>
      </c>
      <c r="AO74" s="30"/>
      <c r="AP74" s="1">
        <v>0</v>
      </c>
      <c r="AR74" s="1"/>
      <c r="AS74" s="1"/>
      <c r="AT74" s="1">
        <v>0</v>
      </c>
      <c r="AU74" s="1">
        <v>0</v>
      </c>
      <c r="AV74" s="1">
        <v>1</v>
      </c>
      <c r="AZ74" s="1">
        <v>1</v>
      </c>
    </row>
    <row r="75" spans="1:58" x14ac:dyDescent="0.3">
      <c r="A75" s="2">
        <v>845</v>
      </c>
      <c r="B75" s="2">
        <v>1</v>
      </c>
      <c r="C75" s="2" t="s">
        <v>1392</v>
      </c>
      <c r="D75" s="1">
        <v>12</v>
      </c>
      <c r="E75" s="2" t="str">
        <f t="shared" si="0"/>
        <v>12_Rajiformes</v>
      </c>
      <c r="F75" s="2" t="s">
        <v>1705</v>
      </c>
      <c r="G75" s="2" t="s">
        <v>2038</v>
      </c>
      <c r="H75" s="2" t="s">
        <v>2054</v>
      </c>
      <c r="I75" s="2" t="s">
        <v>2098</v>
      </c>
      <c r="J75" s="2" t="s">
        <v>2099</v>
      </c>
      <c r="K75" s="19" t="str">
        <f t="shared" si="1"/>
        <v>Bathyraja longicauda</v>
      </c>
      <c r="L75" s="20">
        <f>VLOOKUP($K75,GlobSheetPaste!$H$3:$P$1269,2,FALSE)</f>
        <v>44576</v>
      </c>
      <c r="M75" s="20">
        <f>VLOOKUP($K75,GlobSheetPaste!$H$3:$P$1269,3,FALSE)</f>
        <v>124433548</v>
      </c>
      <c r="N75" s="20" t="str">
        <f>VLOOKUP($K75,GlobSheetPaste!$H$3:$P$1269,4,FALSE)</f>
        <v>published</v>
      </c>
      <c r="O75" s="20" t="str">
        <f>VLOOKUP($K75,GlobSheetPaste!$H$3:$P$1269,5,FALSE)</f>
        <v>DD</v>
      </c>
      <c r="P75" s="20">
        <f>VLOOKUP($K75,GlobSheetPaste!$H$3:$P$1269,6,FALSE)</f>
        <v>2004</v>
      </c>
      <c r="Q75" s="20" t="str">
        <f>VLOOKUP($K75,GlobSheetPaste!$H$3:$P$1269,7,FALSE)</f>
        <v>LC</v>
      </c>
      <c r="R75" s="20" t="str">
        <f>VLOOKUP($K75,GlobSheetPaste!$H$3:$P$1269,8,FALSE)</f>
        <v>NA</v>
      </c>
      <c r="S75" s="20" t="str">
        <f t="shared" si="81"/>
        <v>non-genuine change</v>
      </c>
      <c r="T75" s="20" t="b">
        <f t="shared" si="3"/>
        <v>0</v>
      </c>
      <c r="U75" s="22">
        <f>VLOOKUP($K75,GlobSheetPaste!$H$3:$P$1269,9,FALSE)</f>
        <v>43891</v>
      </c>
      <c r="V75" s="19">
        <v>580</v>
      </c>
      <c r="W75" s="19">
        <v>735</v>
      </c>
      <c r="X75" s="2" t="b">
        <f t="shared" ref="X75:Y75" si="83">ISNUMBER(V75)</f>
        <v>1</v>
      </c>
      <c r="Y75" s="2" t="b">
        <f t="shared" si="83"/>
        <v>1</v>
      </c>
      <c r="Z75" s="2" t="s">
        <v>89</v>
      </c>
      <c r="AA75" s="2" t="s">
        <v>178</v>
      </c>
      <c r="AB75" s="24" t="str">
        <f ca="1">IFERROR(__xludf.DUMMYFUNCTION("SPLIT(AA75,""_"")"),"Deepwater")</f>
        <v>Deepwater</v>
      </c>
      <c r="AC75" s="24"/>
      <c r="AD75" s="24">
        <f>VLOOKUP(J75,rangearea210527!$B$2:$C$1159,2,TRUE)</f>
        <v>449171.01169999997</v>
      </c>
      <c r="AE75" s="26"/>
      <c r="AF75" s="26">
        <v>23.5</v>
      </c>
      <c r="AG75" s="26" t="s">
        <v>84</v>
      </c>
      <c r="AH75" s="26" t="s">
        <v>468</v>
      </c>
      <c r="AI75" s="26"/>
      <c r="AJ75" s="26">
        <v>1</v>
      </c>
      <c r="AK75" s="26">
        <v>0</v>
      </c>
      <c r="AL75" s="29">
        <v>0</v>
      </c>
      <c r="AM75" s="30"/>
      <c r="AN75" s="30"/>
      <c r="AO75" s="30"/>
      <c r="AP75" s="1">
        <v>0</v>
      </c>
      <c r="AR75" s="1"/>
      <c r="AS75" s="1"/>
      <c r="AT75" s="1">
        <v>0</v>
      </c>
      <c r="AU75" s="1">
        <v>0</v>
      </c>
      <c r="AV75" s="1">
        <v>1</v>
      </c>
      <c r="AZ75" s="1">
        <v>1</v>
      </c>
    </row>
    <row r="76" spans="1:58" x14ac:dyDescent="0.3">
      <c r="A76" s="2">
        <v>846</v>
      </c>
      <c r="B76" s="2">
        <v>1</v>
      </c>
      <c r="C76" s="2" t="s">
        <v>1392</v>
      </c>
      <c r="D76" s="1">
        <v>12</v>
      </c>
      <c r="E76" s="2" t="str">
        <f t="shared" si="0"/>
        <v>12_Rajiformes</v>
      </c>
      <c r="F76" s="2" t="s">
        <v>1705</v>
      </c>
      <c r="G76" s="2" t="s">
        <v>2038</v>
      </c>
      <c r="H76" s="2" t="s">
        <v>2054</v>
      </c>
      <c r="I76" s="2" t="s">
        <v>2100</v>
      </c>
      <c r="J76" s="2" t="s">
        <v>2101</v>
      </c>
      <c r="K76" s="19" t="str">
        <f t="shared" si="1"/>
        <v>Bathyraja maccaini</v>
      </c>
      <c r="L76" s="20">
        <f>VLOOKUP($K76,GlobSheetPaste!$H$3:$P$1269,2,FALSE)</f>
        <v>161529</v>
      </c>
      <c r="M76" s="20">
        <f>VLOOKUP($K76,GlobSheetPaste!$H$3:$P$1269,3,FALSE)</f>
        <v>124500946</v>
      </c>
      <c r="N76" s="20" t="str">
        <f>VLOOKUP($K76,GlobSheetPaste!$H$3:$P$1269,4,FALSE)</f>
        <v>published</v>
      </c>
      <c r="O76" s="20" t="str">
        <f>VLOOKUP($K76,GlobSheetPaste!$H$3:$P$1269,5,FALSE)</f>
        <v>NT</v>
      </c>
      <c r="P76" s="20">
        <f>VLOOKUP($K76,GlobSheetPaste!$H$3:$P$1269,6,FALSE)</f>
        <v>2004</v>
      </c>
      <c r="Q76" s="20" t="str">
        <f>VLOOKUP($K76,GlobSheetPaste!$H$3:$P$1269,7,FALSE)</f>
        <v>LC</v>
      </c>
      <c r="R76" s="20" t="str">
        <f>VLOOKUP($K76,GlobSheetPaste!$H$3:$P$1269,8,FALSE)</f>
        <v>NA</v>
      </c>
      <c r="S76" s="20" t="str">
        <f t="shared" si="81"/>
        <v>non-genuine change</v>
      </c>
      <c r="T76" s="20" t="b">
        <f t="shared" si="3"/>
        <v>0</v>
      </c>
      <c r="U76" s="22">
        <f>VLOOKUP($K76,GlobSheetPaste!$H$3:$P$1269,9,FALSE)</f>
        <v>43891</v>
      </c>
      <c r="V76" s="19">
        <v>91</v>
      </c>
      <c r="W76" s="19">
        <v>500</v>
      </c>
      <c r="X76" s="2" t="b">
        <f t="shared" ref="X76:Y76" si="84">ISNUMBER(V76)</f>
        <v>1</v>
      </c>
      <c r="Y76" s="2" t="b">
        <f t="shared" si="84"/>
        <v>1</v>
      </c>
      <c r="Z76" s="2" t="s">
        <v>89</v>
      </c>
      <c r="AA76" s="2" t="s">
        <v>278</v>
      </c>
      <c r="AB76" s="24" t="str">
        <f ca="1">IFERROR(__xludf.DUMMYFUNCTION("SPLIT(AA76,""_"")"),"Deepwater")</f>
        <v>Deepwater</v>
      </c>
      <c r="AC76" s="24" t="str">
        <f ca="1">IFERROR(__xludf.DUMMYFUNCTION("""COMPUTED_VALUE"""),"Coastal")</f>
        <v>Coastal</v>
      </c>
      <c r="AD76" s="24">
        <f>VLOOKUP(J76,rangearea210527!$B$2:$C$1159,2,TRUE)</f>
        <v>243892.05650000001</v>
      </c>
      <c r="AE76" s="26"/>
      <c r="AF76" s="26">
        <v>120</v>
      </c>
      <c r="AG76" s="26" t="s">
        <v>84</v>
      </c>
      <c r="AH76" s="26"/>
      <c r="AI76" s="26"/>
      <c r="AJ76" s="26">
        <v>1</v>
      </c>
      <c r="AK76" s="26">
        <v>0</v>
      </c>
      <c r="AL76" s="29">
        <v>0</v>
      </c>
      <c r="AM76" s="30"/>
      <c r="AN76" s="30"/>
      <c r="AO76" s="30"/>
      <c r="AP76" s="1">
        <v>0</v>
      </c>
      <c r="AR76" s="1"/>
      <c r="AS76" s="1"/>
      <c r="AT76" s="1">
        <v>1</v>
      </c>
      <c r="AU76" s="1">
        <v>1</v>
      </c>
      <c r="AV76" s="1">
        <v>1</v>
      </c>
      <c r="AZ76" s="1">
        <v>1</v>
      </c>
    </row>
    <row r="77" spans="1:58" x14ac:dyDescent="0.3">
      <c r="A77" s="2">
        <v>847</v>
      </c>
      <c r="B77" s="2">
        <v>1</v>
      </c>
      <c r="C77" s="2" t="s">
        <v>1392</v>
      </c>
      <c r="D77" s="1">
        <v>12</v>
      </c>
      <c r="E77" s="2" t="str">
        <f t="shared" si="0"/>
        <v>12_Rajiformes</v>
      </c>
      <c r="F77" s="2" t="s">
        <v>1705</v>
      </c>
      <c r="G77" s="2" t="s">
        <v>2038</v>
      </c>
      <c r="H77" s="2" t="s">
        <v>2054</v>
      </c>
      <c r="I77" s="2" t="s">
        <v>2102</v>
      </c>
      <c r="J77" s="2" t="s">
        <v>2103</v>
      </c>
      <c r="K77" s="19" t="str">
        <f t="shared" si="1"/>
        <v>Bathyraja macloviana</v>
      </c>
      <c r="L77" s="20">
        <f>VLOOKUP($K77,GlobSheetPaste!$H$3:$P$1269,2,FALSE)</f>
        <v>63117</v>
      </c>
      <c r="M77" s="20">
        <f>VLOOKUP($K77,GlobSheetPaste!$H$3:$P$1269,3,FALSE)</f>
        <v>200321617</v>
      </c>
      <c r="N77" s="20" t="str">
        <f>VLOOKUP($K77,GlobSheetPaste!$H$3:$P$1269,4,FALSE)</f>
        <v>published</v>
      </c>
      <c r="O77" s="20" t="str">
        <f>VLOOKUP($K77,GlobSheetPaste!$H$3:$P$1269,5,FALSE)</f>
        <v>NT</v>
      </c>
      <c r="P77" s="20">
        <f>VLOOKUP($K77,GlobSheetPaste!$H$3:$P$1269,6,FALSE)</f>
        <v>2007</v>
      </c>
      <c r="Q77" s="20" t="str">
        <f>VLOOKUP($K77,GlobSheetPaste!$H$3:$P$1269,7,FALSE)</f>
        <v>NT</v>
      </c>
      <c r="R77" s="20" t="str">
        <f>VLOOKUP($K77,GlobSheetPaste!$H$3:$P$1269,8,FALSE)</f>
        <v>A2bd</v>
      </c>
      <c r="S77" s="20" t="str">
        <f t="shared" si="81"/>
        <v>NoChange</v>
      </c>
      <c r="T77" s="20" t="b">
        <f t="shared" si="3"/>
        <v>0</v>
      </c>
      <c r="U77" s="22">
        <f>VLOOKUP($K77,GlobSheetPaste!$H$3:$P$1269,9,FALSE)</f>
        <v>43891</v>
      </c>
      <c r="V77" s="19">
        <v>48</v>
      </c>
      <c r="W77" s="19">
        <v>514</v>
      </c>
      <c r="X77" s="2" t="b">
        <f t="shared" ref="X77:Y77" si="85">ISNUMBER(V77)</f>
        <v>1</v>
      </c>
      <c r="Y77" s="2" t="b">
        <f t="shared" si="85"/>
        <v>1</v>
      </c>
      <c r="Z77" s="2" t="s">
        <v>89</v>
      </c>
      <c r="AA77" s="2" t="s">
        <v>278</v>
      </c>
      <c r="AB77" s="24" t="str">
        <f ca="1">IFERROR(__xludf.DUMMYFUNCTION("SPLIT(AA77,""_"")"),"Deepwater")</f>
        <v>Deepwater</v>
      </c>
      <c r="AC77" s="24" t="str">
        <f ca="1">IFERROR(__xludf.DUMMYFUNCTION("""COMPUTED_VALUE"""),"Coastal")</f>
        <v>Coastal</v>
      </c>
      <c r="AD77" s="24">
        <f>VLOOKUP(J77,rangearea210527!$B$2:$C$1159,2,TRUE)</f>
        <v>846526.22030000004</v>
      </c>
      <c r="AE77" s="26"/>
      <c r="AF77" s="26">
        <v>71</v>
      </c>
      <c r="AG77" s="26" t="s">
        <v>84</v>
      </c>
      <c r="AH77" s="26"/>
      <c r="AI77" s="26">
        <v>9.5</v>
      </c>
      <c r="AJ77" s="26">
        <v>1</v>
      </c>
      <c r="AK77" s="26">
        <v>0</v>
      </c>
      <c r="AL77" s="29">
        <v>0</v>
      </c>
      <c r="AM77" s="30"/>
      <c r="AN77" s="30"/>
      <c r="AO77" s="30"/>
      <c r="AP77" s="1">
        <v>0</v>
      </c>
      <c r="AR77" s="1">
        <v>1</v>
      </c>
      <c r="AS77" s="1"/>
      <c r="AT77" s="1">
        <v>1</v>
      </c>
      <c r="AU77" s="1">
        <v>1</v>
      </c>
      <c r="AV77" s="1">
        <v>1</v>
      </c>
      <c r="AZ77" s="1">
        <v>1</v>
      </c>
    </row>
    <row r="78" spans="1:58" x14ac:dyDescent="0.3">
      <c r="A78" s="2">
        <v>848</v>
      </c>
      <c r="B78" s="2">
        <v>1</v>
      </c>
      <c r="C78" s="2" t="s">
        <v>1392</v>
      </c>
      <c r="D78" s="1">
        <v>12</v>
      </c>
      <c r="E78" s="2" t="str">
        <f t="shared" si="0"/>
        <v>12_Rajiformes</v>
      </c>
      <c r="F78" s="2" t="s">
        <v>1705</v>
      </c>
      <c r="G78" s="2" t="s">
        <v>2038</v>
      </c>
      <c r="H78" s="2" t="s">
        <v>2054</v>
      </c>
      <c r="I78" s="2" t="s">
        <v>1282</v>
      </c>
      <c r="J78" s="2" t="s">
        <v>2104</v>
      </c>
      <c r="K78" s="19" t="str">
        <f t="shared" si="1"/>
        <v>Bathyraja maculata</v>
      </c>
      <c r="L78" s="20">
        <f>VLOOKUP($K78,GlobSheetPaste!$H$3:$P$1269,2,FALSE)</f>
        <v>161350</v>
      </c>
      <c r="M78" s="20">
        <f>VLOOKUP($K78,GlobSheetPaste!$H$3:$P$1269,3,FALSE)</f>
        <v>80674766</v>
      </c>
      <c r="N78" s="20" t="str">
        <f>VLOOKUP($K78,GlobSheetPaste!$H$3:$P$1269,4,FALSE)</f>
        <v>published</v>
      </c>
      <c r="O78" s="20" t="str">
        <f>VLOOKUP($K78,GlobSheetPaste!$H$3:$P$1269,5,FALSE)</f>
        <v>LC</v>
      </c>
      <c r="P78" s="20">
        <f>VLOOKUP($K78,GlobSheetPaste!$H$3:$P$1269,6,FALSE)</f>
        <v>2004</v>
      </c>
      <c r="Q78" s="20" t="str">
        <f>VLOOKUP($K78,GlobSheetPaste!$H$3:$P$1269,7,FALSE)</f>
        <v>LC</v>
      </c>
      <c r="R78" s="20" t="str">
        <f>VLOOKUP($K78,GlobSheetPaste!$H$3:$P$1269,8,FALSE)</f>
        <v>NA</v>
      </c>
      <c r="S78" s="20" t="str">
        <f t="shared" si="81"/>
        <v>NoChange</v>
      </c>
      <c r="T78" s="20" t="b">
        <f t="shared" si="3"/>
        <v>0</v>
      </c>
      <c r="U78" s="20">
        <f>VLOOKUP($K78,GlobSheetPaste!$H$3:$P$1269,9,FALSE)</f>
        <v>2015</v>
      </c>
      <c r="V78" s="19">
        <v>73</v>
      </c>
      <c r="W78" s="19">
        <v>1193</v>
      </c>
      <c r="X78" s="2" t="b">
        <f t="shared" ref="X78:Y78" si="86">ISNUMBER(V78)</f>
        <v>1</v>
      </c>
      <c r="Y78" s="2" t="b">
        <f t="shared" si="86"/>
        <v>1</v>
      </c>
      <c r="Z78" s="2" t="s">
        <v>89</v>
      </c>
      <c r="AA78" s="2" t="s">
        <v>178</v>
      </c>
      <c r="AB78" s="24" t="str">
        <f ca="1">IFERROR(__xludf.DUMMYFUNCTION("SPLIT(AA78,""_"")"),"Deepwater")</f>
        <v>Deepwater</v>
      </c>
      <c r="AC78" s="24"/>
      <c r="AD78" s="24">
        <f>VLOOKUP(J78,rangearea210527!$B$2:$C$1159,2,TRUE)</f>
        <v>1276658.926</v>
      </c>
      <c r="AE78" s="26"/>
      <c r="AF78" s="26">
        <v>147</v>
      </c>
      <c r="AG78" s="26" t="s">
        <v>84</v>
      </c>
      <c r="AH78" s="26"/>
      <c r="AI78" s="26">
        <v>31</v>
      </c>
      <c r="AJ78" s="26">
        <v>1</v>
      </c>
      <c r="AK78" s="26">
        <v>0</v>
      </c>
      <c r="AL78" s="29">
        <v>0</v>
      </c>
      <c r="AM78" s="30"/>
      <c r="AN78" s="26">
        <v>1</v>
      </c>
      <c r="AO78" s="30"/>
      <c r="AP78" s="1">
        <v>0</v>
      </c>
      <c r="AR78" s="1"/>
      <c r="AS78" s="1"/>
      <c r="AT78" s="1">
        <v>0</v>
      </c>
      <c r="AU78" s="1">
        <v>0</v>
      </c>
      <c r="AV78" s="1">
        <v>1</v>
      </c>
      <c r="AZ78" s="1">
        <v>1</v>
      </c>
    </row>
    <row r="79" spans="1:58" x14ac:dyDescent="0.3">
      <c r="A79" s="2">
        <v>851</v>
      </c>
      <c r="B79" s="2">
        <v>1</v>
      </c>
      <c r="C79" s="2" t="s">
        <v>1392</v>
      </c>
      <c r="D79" s="1">
        <v>12</v>
      </c>
      <c r="E79" s="2" t="str">
        <f t="shared" si="0"/>
        <v>12_Rajiformes</v>
      </c>
      <c r="F79" s="2" t="s">
        <v>1705</v>
      </c>
      <c r="G79" s="2" t="s">
        <v>2038</v>
      </c>
      <c r="H79" s="2" t="s">
        <v>2054</v>
      </c>
      <c r="I79" s="2" t="s">
        <v>2110</v>
      </c>
      <c r="J79" s="2" t="s">
        <v>2111</v>
      </c>
      <c r="K79" s="19" t="str">
        <f t="shared" si="1"/>
        <v>Bathyraja matsubarai</v>
      </c>
      <c r="L79" s="20">
        <f>VLOOKUP($K79,GlobSheetPaste!$H$3:$P$1269,2,FALSE)</f>
        <v>161424</v>
      </c>
      <c r="M79" s="20">
        <f>VLOOKUP($K79,GlobSheetPaste!$H$3:$P$1269,3,FALSE)</f>
        <v>124482422</v>
      </c>
      <c r="N79" s="20" t="str">
        <f>VLOOKUP($K79,GlobSheetPaste!$H$3:$P$1269,4,FALSE)</f>
        <v>published</v>
      </c>
      <c r="O79" s="20" t="str">
        <f>VLOOKUP($K79,GlobSheetPaste!$H$3:$P$1269,5,FALSE)</f>
        <v>DD</v>
      </c>
      <c r="P79" s="20">
        <f>VLOOKUP($K79,GlobSheetPaste!$H$3:$P$1269,6,FALSE)</f>
        <v>2004</v>
      </c>
      <c r="Q79" s="20" t="str">
        <f>VLOOKUP($K79,GlobSheetPaste!$H$3:$P$1269,7,FALSE)</f>
        <v>LC</v>
      </c>
      <c r="R79" s="20" t="str">
        <f>VLOOKUP($K79,GlobSheetPaste!$H$3:$P$1269,8,FALSE)</f>
        <v>NA</v>
      </c>
      <c r="S79" s="20" t="str">
        <f t="shared" si="81"/>
        <v>non-genuine change</v>
      </c>
      <c r="T79" s="20" t="b">
        <f t="shared" si="3"/>
        <v>0</v>
      </c>
      <c r="U79" s="22">
        <f>VLOOKUP($K79,GlobSheetPaste!$H$3:$P$1269,9,FALSE)</f>
        <v>43891</v>
      </c>
      <c r="V79" s="19">
        <v>120</v>
      </c>
      <c r="W79" s="19">
        <v>2000</v>
      </c>
      <c r="X79" s="2" t="b">
        <f t="shared" ref="X79:Y79" si="87">ISNUMBER(V79)</f>
        <v>1</v>
      </c>
      <c r="Y79" s="2" t="b">
        <f t="shared" si="87"/>
        <v>1</v>
      </c>
      <c r="Z79" s="2" t="s">
        <v>89</v>
      </c>
      <c r="AA79" s="2" t="s">
        <v>178</v>
      </c>
      <c r="AB79" s="24" t="str">
        <f ca="1">IFERROR(__xludf.DUMMYFUNCTION("SPLIT(AA79,""_"")"),"Deepwater")</f>
        <v>Deepwater</v>
      </c>
      <c r="AC79" s="24"/>
      <c r="AD79" s="24">
        <f>VLOOKUP(J79,rangearea210527!$B$2:$C$1159,2,TRUE)</f>
        <v>96338.502429999993</v>
      </c>
      <c r="AE79" s="26" t="s">
        <v>118</v>
      </c>
      <c r="AF79" s="26">
        <v>126</v>
      </c>
      <c r="AG79" s="26" t="s">
        <v>84</v>
      </c>
      <c r="AH79" s="26"/>
      <c r="AI79" s="26">
        <v>8</v>
      </c>
      <c r="AJ79" s="26">
        <v>1</v>
      </c>
      <c r="AK79" s="26">
        <v>0</v>
      </c>
      <c r="AL79" s="29">
        <v>0</v>
      </c>
      <c r="AM79" s="30"/>
      <c r="AN79" s="30"/>
      <c r="AO79" s="30"/>
      <c r="AP79" s="1">
        <v>0</v>
      </c>
      <c r="AR79" s="1"/>
      <c r="AS79" s="1"/>
      <c r="AT79" s="1">
        <v>0</v>
      </c>
      <c r="AU79" s="1">
        <v>0</v>
      </c>
      <c r="AV79" s="1">
        <v>1</v>
      </c>
      <c r="AZ79" s="1">
        <v>1</v>
      </c>
      <c r="BE79" s="1">
        <v>1</v>
      </c>
    </row>
    <row r="80" spans="1:58" x14ac:dyDescent="0.3">
      <c r="A80" s="2">
        <v>852</v>
      </c>
      <c r="B80" s="2">
        <v>1</v>
      </c>
      <c r="C80" s="2" t="s">
        <v>1392</v>
      </c>
      <c r="D80" s="1">
        <v>12</v>
      </c>
      <c r="E80" s="2" t="str">
        <f t="shared" si="0"/>
        <v>12_Rajiformes</v>
      </c>
      <c r="F80" s="2" t="s">
        <v>1705</v>
      </c>
      <c r="G80" s="2" t="s">
        <v>2038</v>
      </c>
      <c r="H80" s="2" t="s">
        <v>2054</v>
      </c>
      <c r="I80" s="2" t="s">
        <v>2112</v>
      </c>
      <c r="J80" s="2" t="s">
        <v>2113</v>
      </c>
      <c r="K80" s="19" t="str">
        <f t="shared" si="1"/>
        <v>Bathyraja meridionalis</v>
      </c>
      <c r="L80" s="20">
        <f>VLOOKUP($K80,GlobSheetPaste!$H$3:$P$1269,2,FALSE)</f>
        <v>161619</v>
      </c>
      <c r="M80" s="20">
        <f>VLOOKUP($K80,GlobSheetPaste!$H$3:$P$1269,3,FALSE)</f>
        <v>124516249</v>
      </c>
      <c r="N80" s="20" t="str">
        <f>VLOOKUP($K80,GlobSheetPaste!$H$3:$P$1269,4,FALSE)</f>
        <v>published</v>
      </c>
      <c r="O80" s="20" t="str">
        <f>VLOOKUP($K80,GlobSheetPaste!$H$3:$P$1269,5,FALSE)</f>
        <v>DD</v>
      </c>
      <c r="P80" s="20">
        <f>VLOOKUP($K80,GlobSheetPaste!$H$3:$P$1269,6,FALSE)</f>
        <v>2008</v>
      </c>
      <c r="Q80" s="20" t="str">
        <f>VLOOKUP($K80,GlobSheetPaste!$H$3:$P$1269,7,FALSE)</f>
        <v>LC</v>
      </c>
      <c r="R80" s="20" t="str">
        <f>VLOOKUP($K80,GlobSheetPaste!$H$3:$P$1269,8,FALSE)</f>
        <v>NA</v>
      </c>
      <c r="S80" s="20" t="str">
        <f t="shared" si="81"/>
        <v>non-genuine change</v>
      </c>
      <c r="T80" s="20" t="b">
        <f t="shared" si="3"/>
        <v>0</v>
      </c>
      <c r="U80" s="22">
        <f>VLOOKUP($K80,GlobSheetPaste!$H$3:$P$1269,9,FALSE)</f>
        <v>43891</v>
      </c>
      <c r="V80" s="19">
        <v>65</v>
      </c>
      <c r="W80" s="19">
        <v>2240</v>
      </c>
      <c r="X80" s="2" t="b">
        <f t="shared" ref="X80:Y80" si="88">ISNUMBER(V80)</f>
        <v>1</v>
      </c>
      <c r="Y80" s="2" t="b">
        <f t="shared" si="88"/>
        <v>1</v>
      </c>
      <c r="Z80" s="2" t="s">
        <v>89</v>
      </c>
      <c r="AA80" s="2" t="s">
        <v>178</v>
      </c>
      <c r="AB80" s="24" t="str">
        <f ca="1">IFERROR(__xludf.DUMMYFUNCTION("SPLIT(AA80,""_"")"),"Deepwater")</f>
        <v>Deepwater</v>
      </c>
      <c r="AC80" s="24"/>
      <c r="AD80" s="24">
        <f>VLOOKUP(J80,rangearea210527!$B$2:$C$1159,2,TRUE)</f>
        <v>775895.91429999995</v>
      </c>
      <c r="AE80" s="26"/>
      <c r="AF80" s="26">
        <v>150</v>
      </c>
      <c r="AG80" s="26" t="s">
        <v>84</v>
      </c>
      <c r="AH80" s="26"/>
      <c r="AI80" s="26"/>
      <c r="AJ80" s="26">
        <v>1</v>
      </c>
      <c r="AK80" s="26">
        <v>0</v>
      </c>
      <c r="AL80" s="29">
        <v>0</v>
      </c>
      <c r="AM80" s="30"/>
      <c r="AN80" s="30"/>
      <c r="AO80" s="30"/>
      <c r="AP80" s="1">
        <v>0</v>
      </c>
      <c r="AR80" s="1">
        <v>1</v>
      </c>
      <c r="AS80" s="1"/>
      <c r="AT80" s="1">
        <v>0</v>
      </c>
      <c r="AU80" s="1">
        <v>0</v>
      </c>
      <c r="AV80" s="1">
        <v>1</v>
      </c>
      <c r="AZ80" s="1">
        <v>1</v>
      </c>
    </row>
    <row r="81" spans="1:58" x14ac:dyDescent="0.3">
      <c r="A81" s="2">
        <v>853</v>
      </c>
      <c r="B81" s="2">
        <v>1</v>
      </c>
      <c r="C81" s="2" t="s">
        <v>1392</v>
      </c>
      <c r="D81" s="1">
        <v>12</v>
      </c>
      <c r="E81" s="2" t="str">
        <f t="shared" si="0"/>
        <v>12_Rajiformes</v>
      </c>
      <c r="F81" s="2" t="s">
        <v>1705</v>
      </c>
      <c r="G81" s="2" t="s">
        <v>2038</v>
      </c>
      <c r="H81" s="2" t="s">
        <v>2054</v>
      </c>
      <c r="I81" s="2" t="s">
        <v>2114</v>
      </c>
      <c r="J81" s="2" t="s">
        <v>2115</v>
      </c>
      <c r="K81" s="19" t="str">
        <f t="shared" si="1"/>
        <v>Bathyraja microtrachys</v>
      </c>
      <c r="L81" s="20">
        <f>VLOOKUP($K81,GlobSheetPaste!$H$3:$P$1269,2,FALSE)</f>
        <v>161683</v>
      </c>
      <c r="M81" s="20">
        <f>VLOOKUP($K81,GlobSheetPaste!$H$3:$P$1269,3,FALSE)</f>
        <v>80675182</v>
      </c>
      <c r="N81" s="20" t="str">
        <f>VLOOKUP($K81,GlobSheetPaste!$H$3:$P$1269,4,FALSE)</f>
        <v>published</v>
      </c>
      <c r="O81" s="20" t="str">
        <f>VLOOKUP($K81,GlobSheetPaste!$H$3:$P$1269,5,FALSE)</f>
        <v>LC</v>
      </c>
      <c r="P81" s="20">
        <f>VLOOKUP($K81,GlobSheetPaste!$H$3:$P$1269,6,FALSE)</f>
        <v>2004</v>
      </c>
      <c r="Q81" s="20" t="str">
        <f>VLOOKUP($K81,GlobSheetPaste!$H$3:$P$1269,7,FALSE)</f>
        <v>LC</v>
      </c>
      <c r="R81" s="20" t="str">
        <f>VLOOKUP($K81,GlobSheetPaste!$H$3:$P$1269,8,FALSE)</f>
        <v>NA</v>
      </c>
      <c r="S81" s="20" t="str">
        <f t="shared" si="81"/>
        <v>NoChange</v>
      </c>
      <c r="T81" s="20" t="b">
        <f t="shared" si="3"/>
        <v>0</v>
      </c>
      <c r="U81" s="20">
        <f>VLOOKUP($K81,GlobSheetPaste!$H$3:$P$1269,9,FALSE)</f>
        <v>2015</v>
      </c>
      <c r="V81" s="19">
        <v>1995</v>
      </c>
      <c r="W81" s="19">
        <v>3100</v>
      </c>
      <c r="X81" s="2" t="b">
        <f t="shared" ref="X81:Y81" si="89">ISNUMBER(V81)</f>
        <v>1</v>
      </c>
      <c r="Y81" s="2" t="b">
        <f t="shared" si="89"/>
        <v>1</v>
      </c>
      <c r="Z81" s="2" t="s">
        <v>2046</v>
      </c>
      <c r="AA81" s="2" t="s">
        <v>178</v>
      </c>
      <c r="AB81" s="24" t="str">
        <f ca="1">IFERROR(__xludf.DUMMYFUNCTION("SPLIT(AA81,""_"")"),"Deepwater")</f>
        <v>Deepwater</v>
      </c>
      <c r="AC81" s="24"/>
      <c r="AD81" s="24">
        <f>VLOOKUP(J81,rangearea210527!$B$2:$C$1159,2,TRUE)</f>
        <v>42324.260399999999</v>
      </c>
      <c r="AE81" s="26" t="s">
        <v>118</v>
      </c>
      <c r="AF81" s="26">
        <v>70</v>
      </c>
      <c r="AG81" s="26" t="s">
        <v>84</v>
      </c>
      <c r="AH81" s="26"/>
      <c r="AI81" s="26"/>
      <c r="AJ81" s="26">
        <v>1</v>
      </c>
      <c r="AK81" s="26">
        <v>0</v>
      </c>
      <c r="AL81" s="29">
        <v>0</v>
      </c>
      <c r="AM81" s="30"/>
      <c r="AN81" s="26">
        <v>1</v>
      </c>
      <c r="AO81" s="30"/>
      <c r="AP81" s="1">
        <v>0</v>
      </c>
      <c r="AR81" s="1"/>
      <c r="AS81" s="1"/>
      <c r="AT81" s="1">
        <v>0</v>
      </c>
      <c r="AU81" s="1">
        <v>0</v>
      </c>
      <c r="AV81" s="1">
        <v>1</v>
      </c>
      <c r="AZ81" s="1">
        <v>1</v>
      </c>
      <c r="BE81" s="1">
        <v>1</v>
      </c>
    </row>
    <row r="82" spans="1:58" x14ac:dyDescent="0.3">
      <c r="A82" s="2">
        <v>854</v>
      </c>
      <c r="B82" s="2">
        <v>1</v>
      </c>
      <c r="C82" s="2" t="s">
        <v>1392</v>
      </c>
      <c r="D82" s="1">
        <v>12</v>
      </c>
      <c r="E82" s="2" t="str">
        <f t="shared" si="0"/>
        <v>12_Rajiformes</v>
      </c>
      <c r="F82" s="2" t="s">
        <v>1705</v>
      </c>
      <c r="G82" s="2" t="s">
        <v>2038</v>
      </c>
      <c r="H82" s="2" t="s">
        <v>2054</v>
      </c>
      <c r="I82" s="2" t="s">
        <v>2116</v>
      </c>
      <c r="J82" s="2" t="s">
        <v>2117</v>
      </c>
      <c r="K82" s="19" t="str">
        <f t="shared" si="1"/>
        <v>Bathyraja minispinosa</v>
      </c>
      <c r="L82" s="20">
        <f>VLOOKUP($K82,GlobSheetPaste!$H$3:$P$1269,2,FALSE)</f>
        <v>161381</v>
      </c>
      <c r="M82" s="20">
        <f>VLOOKUP($K82,GlobSheetPaste!$H$3:$P$1269,3,FALSE)</f>
        <v>80675345</v>
      </c>
      <c r="N82" s="20" t="str">
        <f>VLOOKUP($K82,GlobSheetPaste!$H$3:$P$1269,4,FALSE)</f>
        <v>published</v>
      </c>
      <c r="O82" s="20" t="str">
        <f>VLOOKUP($K82,GlobSheetPaste!$H$3:$P$1269,5,FALSE)</f>
        <v>LC</v>
      </c>
      <c r="P82" s="20">
        <f>VLOOKUP($K82,GlobSheetPaste!$H$3:$P$1269,6,FALSE)</f>
        <v>2004</v>
      </c>
      <c r="Q82" s="20" t="str">
        <f>VLOOKUP($K82,GlobSheetPaste!$H$3:$P$1269,7,FALSE)</f>
        <v>LC</v>
      </c>
      <c r="R82" s="20" t="str">
        <f>VLOOKUP($K82,GlobSheetPaste!$H$3:$P$1269,8,FALSE)</f>
        <v>NA</v>
      </c>
      <c r="S82" s="20" t="str">
        <f t="shared" si="81"/>
        <v>NoChange</v>
      </c>
      <c r="T82" s="20" t="b">
        <f t="shared" si="3"/>
        <v>0</v>
      </c>
      <c r="U82" s="20">
        <f>VLOOKUP($K82,GlobSheetPaste!$H$3:$P$1269,9,FALSE)</f>
        <v>2015</v>
      </c>
      <c r="V82" s="19">
        <v>150</v>
      </c>
      <c r="W82" s="19">
        <v>1420</v>
      </c>
      <c r="X82" s="2" t="b">
        <f t="shared" ref="X82:Y82" si="90">ISNUMBER(V82)</f>
        <v>1</v>
      </c>
      <c r="Y82" s="2" t="b">
        <f t="shared" si="90"/>
        <v>1</v>
      </c>
      <c r="Z82" s="2" t="s">
        <v>89</v>
      </c>
      <c r="AA82" s="2" t="s">
        <v>178</v>
      </c>
      <c r="AB82" s="24" t="str">
        <f ca="1">IFERROR(__xludf.DUMMYFUNCTION("SPLIT(AA82,""_"")"),"Deepwater")</f>
        <v>Deepwater</v>
      </c>
      <c r="AC82" s="24"/>
      <c r="AD82" s="24">
        <f>VLOOKUP(J82,rangearea210527!$B$2:$C$1159,2,TRUE)</f>
        <v>947114.16910000006</v>
      </c>
      <c r="AE82" s="26"/>
      <c r="AF82" s="26">
        <v>89.5</v>
      </c>
      <c r="AG82" s="26" t="s">
        <v>84</v>
      </c>
      <c r="AH82" s="26"/>
      <c r="AI82" s="26" t="s">
        <v>2118</v>
      </c>
      <c r="AJ82" s="26">
        <v>1</v>
      </c>
      <c r="AK82" s="26">
        <v>0</v>
      </c>
      <c r="AL82" s="29">
        <v>0</v>
      </c>
      <c r="AM82" s="30"/>
      <c r="AN82" s="26">
        <v>1</v>
      </c>
      <c r="AO82" s="30"/>
      <c r="AP82" s="1">
        <v>0</v>
      </c>
      <c r="AR82" s="1"/>
      <c r="AS82" s="1"/>
      <c r="AT82" s="1">
        <v>0</v>
      </c>
      <c r="AU82" s="1">
        <v>0</v>
      </c>
      <c r="AV82" s="1">
        <v>1</v>
      </c>
      <c r="AZ82" s="1">
        <v>1</v>
      </c>
    </row>
    <row r="83" spans="1:58" x14ac:dyDescent="0.3">
      <c r="A83" s="2">
        <v>855</v>
      </c>
      <c r="B83" s="2">
        <v>1</v>
      </c>
      <c r="C83" s="2" t="s">
        <v>1392</v>
      </c>
      <c r="D83" s="1">
        <v>12</v>
      </c>
      <c r="E83" s="2" t="str">
        <f t="shared" si="0"/>
        <v>12_Rajiformes</v>
      </c>
      <c r="F83" s="2" t="s">
        <v>1705</v>
      </c>
      <c r="G83" s="2" t="s">
        <v>2038</v>
      </c>
      <c r="H83" s="2" t="s">
        <v>2054</v>
      </c>
      <c r="I83" s="2" t="s">
        <v>2119</v>
      </c>
      <c r="J83" s="2" t="s">
        <v>2120</v>
      </c>
      <c r="K83" s="19" t="str">
        <f t="shared" si="1"/>
        <v>Bathyraja multispinis</v>
      </c>
      <c r="L83" s="20">
        <f>VLOOKUP($K83,GlobSheetPaste!$H$3:$P$1269,2,FALSE)</f>
        <v>63144</v>
      </c>
      <c r="M83" s="20">
        <f>VLOOKUP($K83,GlobSheetPaste!$H$3:$P$1269,3,FALSE)</f>
        <v>3121878</v>
      </c>
      <c r="N83" s="20" t="str">
        <f>VLOOKUP($K83,GlobSheetPaste!$H$3:$P$1269,4,FALSE)</f>
        <v>published</v>
      </c>
      <c r="O83" s="20" t="str">
        <f>VLOOKUP($K83,GlobSheetPaste!$H$3:$P$1269,5,FALSE)</f>
        <v>NT</v>
      </c>
      <c r="P83" s="20">
        <f>VLOOKUP($K83,GlobSheetPaste!$H$3:$P$1269,6,FALSE)</f>
        <v>2007</v>
      </c>
      <c r="Q83" s="20" t="str">
        <f>VLOOKUP($K83,GlobSheetPaste!$H$3:$P$1269,7,FALSE)</f>
        <v>NT</v>
      </c>
      <c r="R83" s="20" t="str">
        <f>VLOOKUP($K83,GlobSheetPaste!$H$3:$P$1269,8,FALSE)</f>
        <v>A2bd</v>
      </c>
      <c r="S83" s="20" t="str">
        <f t="shared" si="81"/>
        <v>NoChange</v>
      </c>
      <c r="T83" s="20" t="b">
        <f t="shared" si="3"/>
        <v>0</v>
      </c>
      <c r="U83" s="22">
        <f>VLOOKUP($K83,GlobSheetPaste!$H$3:$P$1269,9,FALSE)</f>
        <v>43891</v>
      </c>
      <c r="V83" s="19">
        <v>72</v>
      </c>
      <c r="W83" s="19">
        <v>740</v>
      </c>
      <c r="X83" s="2" t="b">
        <f t="shared" ref="X83:Y83" si="91">ISNUMBER(V83)</f>
        <v>1</v>
      </c>
      <c r="Y83" s="2" t="b">
        <f t="shared" si="91"/>
        <v>1</v>
      </c>
      <c r="Z83" s="2" t="s">
        <v>89</v>
      </c>
      <c r="AA83" s="2" t="s">
        <v>278</v>
      </c>
      <c r="AB83" s="24" t="str">
        <f ca="1">IFERROR(__xludf.DUMMYFUNCTION("SPLIT(AA83,""_"")"),"Deepwater")</f>
        <v>Deepwater</v>
      </c>
      <c r="AC83" s="24" t="str">
        <f ca="1">IFERROR(__xludf.DUMMYFUNCTION("""COMPUTED_VALUE"""),"Coastal")</f>
        <v>Coastal</v>
      </c>
      <c r="AD83" s="24">
        <f>VLOOKUP(J83,rangearea210527!$B$2:$C$1159,2,TRUE)</f>
        <v>1115224.7609999999</v>
      </c>
      <c r="AE83" s="26"/>
      <c r="AF83" s="26">
        <v>126</v>
      </c>
      <c r="AG83" s="26" t="s">
        <v>84</v>
      </c>
      <c r="AH83" s="26"/>
      <c r="AI83" s="26">
        <v>15</v>
      </c>
      <c r="AJ83" s="26">
        <v>1</v>
      </c>
      <c r="AK83" s="26">
        <v>0</v>
      </c>
      <c r="AL83" s="29">
        <v>0</v>
      </c>
      <c r="AM83" s="30"/>
      <c r="AN83" s="30"/>
      <c r="AO83" s="30"/>
      <c r="AP83" s="1">
        <v>0</v>
      </c>
      <c r="AR83" s="1">
        <v>1</v>
      </c>
      <c r="AS83" s="1"/>
      <c r="AT83" s="1">
        <v>1</v>
      </c>
      <c r="AU83" s="1">
        <v>1</v>
      </c>
      <c r="AV83" s="1">
        <v>1</v>
      </c>
      <c r="AZ83" s="1">
        <v>1</v>
      </c>
    </row>
    <row r="84" spans="1:58" x14ac:dyDescent="0.3">
      <c r="A84" s="2">
        <v>856</v>
      </c>
      <c r="B84" s="2">
        <v>1</v>
      </c>
      <c r="C84" s="2" t="s">
        <v>1392</v>
      </c>
      <c r="D84" s="1">
        <v>12</v>
      </c>
      <c r="E84" s="2" t="str">
        <f t="shared" si="0"/>
        <v>12_Rajiformes</v>
      </c>
      <c r="F84" s="2" t="s">
        <v>1705</v>
      </c>
      <c r="G84" s="2" t="s">
        <v>2038</v>
      </c>
      <c r="H84" s="2" t="s">
        <v>2054</v>
      </c>
      <c r="I84" s="2" t="s">
        <v>2121</v>
      </c>
      <c r="J84" s="2" t="s">
        <v>2122</v>
      </c>
      <c r="K84" s="19" t="str">
        <f t="shared" si="1"/>
        <v>Bathyraja murrayi</v>
      </c>
      <c r="L84" s="20">
        <f>VLOOKUP($K84,GlobSheetPaste!$H$3:$P$1269,2,FALSE)</f>
        <v>161391</v>
      </c>
      <c r="M84" s="20">
        <f>VLOOKUP($K84,GlobSheetPaste!$H$3:$P$1269,3,FALSE)</f>
        <v>124476273</v>
      </c>
      <c r="N84" s="20" t="str">
        <f>VLOOKUP($K84,GlobSheetPaste!$H$3:$P$1269,4,FALSE)</f>
        <v>published</v>
      </c>
      <c r="O84" s="20" t="str">
        <f>VLOOKUP($K84,GlobSheetPaste!$H$3:$P$1269,5,FALSE)</f>
        <v>NT</v>
      </c>
      <c r="P84" s="20">
        <f>VLOOKUP($K84,GlobSheetPaste!$H$3:$P$1269,6,FALSE)</f>
        <v>2004</v>
      </c>
      <c r="Q84" s="20" t="str">
        <f>VLOOKUP($K84,GlobSheetPaste!$H$3:$P$1269,7,FALSE)</f>
        <v>LC</v>
      </c>
      <c r="R84" s="20" t="str">
        <f>VLOOKUP($K84,GlobSheetPaste!$H$3:$P$1269,8,FALSE)</f>
        <v>NA</v>
      </c>
      <c r="S84" s="20" t="str">
        <f t="shared" si="81"/>
        <v>non-genuine change</v>
      </c>
      <c r="T84" s="20" t="b">
        <f t="shared" si="3"/>
        <v>0</v>
      </c>
      <c r="U84" s="22">
        <f>VLOOKUP($K84,GlobSheetPaste!$H$3:$P$1269,9,FALSE)</f>
        <v>43891</v>
      </c>
      <c r="V84" s="19">
        <v>20</v>
      </c>
      <c r="W84" s="19">
        <v>800</v>
      </c>
      <c r="X84" s="2" t="b">
        <f t="shared" ref="X84:Y84" si="92">ISNUMBER(V84)</f>
        <v>1</v>
      </c>
      <c r="Y84" s="2" t="b">
        <f t="shared" si="92"/>
        <v>1</v>
      </c>
      <c r="Z84" s="2" t="s">
        <v>89</v>
      </c>
      <c r="AA84" s="2" t="s">
        <v>278</v>
      </c>
      <c r="AB84" s="24" t="str">
        <f ca="1">IFERROR(__xludf.DUMMYFUNCTION("SPLIT(AA84,""_"")"),"Deepwater")</f>
        <v>Deepwater</v>
      </c>
      <c r="AC84" s="24" t="str">
        <f ca="1">IFERROR(__xludf.DUMMYFUNCTION("""COMPUTED_VALUE"""),"Coastal")</f>
        <v>Coastal</v>
      </c>
      <c r="AD84" s="24">
        <f>VLOOKUP(J84,rangearea210527!$B$2:$C$1159,2,TRUE)</f>
        <v>117879.4143</v>
      </c>
      <c r="AE84" s="26" t="s">
        <v>118</v>
      </c>
      <c r="AF84" s="26">
        <v>60</v>
      </c>
      <c r="AG84" s="26" t="s">
        <v>84</v>
      </c>
      <c r="AH84" s="26"/>
      <c r="AI84" s="26">
        <v>11.5</v>
      </c>
      <c r="AJ84" s="26">
        <v>1</v>
      </c>
      <c r="AK84" s="26">
        <v>0</v>
      </c>
      <c r="AL84" s="29">
        <v>0</v>
      </c>
      <c r="AM84" s="30"/>
      <c r="AN84" s="30"/>
      <c r="AO84" s="30"/>
      <c r="AP84" s="1">
        <v>0</v>
      </c>
      <c r="AR84" s="1"/>
      <c r="AS84" s="1"/>
      <c r="AT84" s="1">
        <v>1</v>
      </c>
      <c r="AU84" s="1">
        <v>1</v>
      </c>
      <c r="AV84" s="1">
        <v>1</v>
      </c>
      <c r="AZ84" s="1">
        <v>1</v>
      </c>
      <c r="BE84" s="1">
        <v>1</v>
      </c>
    </row>
    <row r="85" spans="1:58" x14ac:dyDescent="0.3">
      <c r="A85" s="2">
        <v>857</v>
      </c>
      <c r="B85" s="2">
        <v>1</v>
      </c>
      <c r="C85" s="2" t="s">
        <v>1392</v>
      </c>
      <c r="D85" s="1">
        <v>12</v>
      </c>
      <c r="E85" s="2" t="str">
        <f t="shared" si="0"/>
        <v>12_Rajiformes</v>
      </c>
      <c r="F85" s="2" t="s">
        <v>1705</v>
      </c>
      <c r="G85" s="2" t="s">
        <v>2038</v>
      </c>
      <c r="H85" s="2" t="s">
        <v>2054</v>
      </c>
      <c r="I85" s="2" t="s">
        <v>2123</v>
      </c>
      <c r="J85" s="2" t="s">
        <v>2124</v>
      </c>
      <c r="K85" s="19" t="str">
        <f t="shared" si="1"/>
        <v>Bathyraja pacifica</v>
      </c>
      <c r="L85" s="20">
        <f>VLOOKUP($K85,GlobSheetPaste!$H$3:$P$1269,2,FALSE)</f>
        <v>116863801</v>
      </c>
      <c r="M85" s="20">
        <f>VLOOKUP($K85,GlobSheetPaste!$H$3:$P$1269,3,FALSE)</f>
        <v>116863826</v>
      </c>
      <c r="N85" s="20" t="str">
        <f>VLOOKUP($K85,GlobSheetPaste!$H$3:$P$1269,4,FALSE)</f>
        <v>published</v>
      </c>
      <c r="O85" s="20" t="str">
        <f>VLOOKUP($K85,GlobSheetPaste!$H$3:$P$1269,5,FALSE)</f>
        <v>NE</v>
      </c>
      <c r="P85" s="20" t="str">
        <f>VLOOKUP($K85,GlobSheetPaste!$H$3:$P$1269,6,FALSE)</f>
        <v>NA</v>
      </c>
      <c r="Q85" s="20" t="str">
        <f>VLOOKUP($K85,GlobSheetPaste!$H$3:$P$1269,7,FALSE)</f>
        <v>LC</v>
      </c>
      <c r="R85" s="20" t="str">
        <f>VLOOKUP($K85,GlobSheetPaste!$H$3:$P$1269,8,FALSE)</f>
        <v>NA</v>
      </c>
      <c r="S85" s="1" t="s">
        <v>117</v>
      </c>
      <c r="T85" s="20" t="b">
        <f t="shared" si="3"/>
        <v>0</v>
      </c>
      <c r="U85" s="20">
        <f>VLOOKUP($K85,GlobSheetPaste!$H$3:$P$1269,9,FALSE)</f>
        <v>2017</v>
      </c>
      <c r="V85" s="19">
        <v>1760</v>
      </c>
      <c r="W85" s="19">
        <v>1790</v>
      </c>
      <c r="X85" s="2" t="b">
        <f t="shared" ref="X85:Y85" si="93">ISNUMBER(V85)</f>
        <v>1</v>
      </c>
      <c r="Y85" s="2" t="b">
        <f t="shared" si="93"/>
        <v>1</v>
      </c>
      <c r="Z85" s="2" t="s">
        <v>2046</v>
      </c>
      <c r="AA85" s="2" t="s">
        <v>178</v>
      </c>
      <c r="AB85" s="24" t="str">
        <f ca="1">IFERROR(__xludf.DUMMYFUNCTION("SPLIT(AA85,""_"")"),"Deepwater")</f>
        <v>Deepwater</v>
      </c>
      <c r="AC85" s="24"/>
      <c r="AD85" s="24">
        <f>VLOOKUP(J85,rangearea210527!$B$2:$C$1159,2,TRUE)</f>
        <v>1083.776263</v>
      </c>
      <c r="AE85" s="26" t="s">
        <v>118</v>
      </c>
      <c r="AF85" s="26">
        <v>122</v>
      </c>
      <c r="AG85" s="26" t="s">
        <v>84</v>
      </c>
      <c r="AH85" s="26"/>
      <c r="AI85" s="26"/>
      <c r="AJ85" s="26">
        <v>1</v>
      </c>
      <c r="AK85" s="26">
        <v>0</v>
      </c>
      <c r="AL85" s="29">
        <v>0</v>
      </c>
      <c r="AM85" s="30"/>
      <c r="AN85" s="30"/>
      <c r="AO85" s="30"/>
      <c r="AP85" s="1">
        <v>0</v>
      </c>
      <c r="AR85" s="1"/>
      <c r="AS85" s="1"/>
      <c r="AT85" s="1">
        <v>0</v>
      </c>
      <c r="AU85" s="1">
        <v>0</v>
      </c>
      <c r="AV85" s="1">
        <v>1</v>
      </c>
      <c r="AZ85" s="1">
        <v>1</v>
      </c>
      <c r="BE85" s="1">
        <v>1</v>
      </c>
    </row>
    <row r="86" spans="1:58" x14ac:dyDescent="0.3">
      <c r="A86" s="2">
        <v>858</v>
      </c>
      <c r="B86" s="2">
        <v>1</v>
      </c>
      <c r="C86" s="2" t="s">
        <v>1392</v>
      </c>
      <c r="D86" s="1">
        <v>12</v>
      </c>
      <c r="E86" s="2" t="str">
        <f t="shared" si="0"/>
        <v>12_Rajiformes</v>
      </c>
      <c r="F86" s="2" t="s">
        <v>1705</v>
      </c>
      <c r="G86" s="2" t="s">
        <v>2038</v>
      </c>
      <c r="H86" s="2" t="s">
        <v>2054</v>
      </c>
      <c r="I86" s="2" t="s">
        <v>2125</v>
      </c>
      <c r="J86" s="2" t="s">
        <v>2126</v>
      </c>
      <c r="K86" s="19" t="str">
        <f t="shared" si="1"/>
        <v>Bathyraja pallida</v>
      </c>
      <c r="L86" s="20">
        <f>VLOOKUP($K86,GlobSheetPaste!$H$3:$P$1269,2,FALSE)</f>
        <v>63115</v>
      </c>
      <c r="M86" s="20">
        <f>VLOOKUP($K86,GlobSheetPaste!$H$3:$P$1269,3,FALSE)</f>
        <v>124459671</v>
      </c>
      <c r="N86" s="20" t="str">
        <f>VLOOKUP($K86,GlobSheetPaste!$H$3:$P$1269,4,FALSE)</f>
        <v>published</v>
      </c>
      <c r="O86" s="20" t="str">
        <f>VLOOKUP($K86,GlobSheetPaste!$H$3:$P$1269,5,FALSE)</f>
        <v>LC</v>
      </c>
      <c r="P86" s="20">
        <f>VLOOKUP($K86,GlobSheetPaste!$H$3:$P$1269,6,FALSE)</f>
        <v>2007</v>
      </c>
      <c r="Q86" s="20" t="str">
        <f>VLOOKUP($K86,GlobSheetPaste!$H$3:$P$1269,7,FALSE)</f>
        <v>LC</v>
      </c>
      <c r="R86" s="20" t="str">
        <f>VLOOKUP($K86,GlobSheetPaste!$H$3:$P$1269,8,FALSE)</f>
        <v>NA</v>
      </c>
      <c r="S86" s="20" t="str">
        <f t="shared" ref="S86:S115" si="94">IF(O86=Q86,"NoChange","non-genuine change")</f>
        <v>NoChange</v>
      </c>
      <c r="T86" s="20" t="b">
        <f t="shared" si="3"/>
        <v>0</v>
      </c>
      <c r="U86" s="22">
        <f>VLOOKUP($K86,GlobSheetPaste!$H$3:$P$1269,9,FALSE)</f>
        <v>43891</v>
      </c>
      <c r="V86" s="19">
        <v>1869</v>
      </c>
      <c r="W86" s="19">
        <v>3280</v>
      </c>
      <c r="X86" s="2" t="b">
        <f t="shared" ref="X86:Y86" si="95">ISNUMBER(V86)</f>
        <v>1</v>
      </c>
      <c r="Y86" s="2" t="b">
        <f t="shared" si="95"/>
        <v>1</v>
      </c>
      <c r="Z86" s="2" t="s">
        <v>89</v>
      </c>
      <c r="AA86" s="2" t="s">
        <v>178</v>
      </c>
      <c r="AB86" s="24" t="str">
        <f ca="1">IFERROR(__xludf.DUMMYFUNCTION("SPLIT(AA86,""_"")"),"Deepwater")</f>
        <v>Deepwater</v>
      </c>
      <c r="AC86" s="24"/>
      <c r="AD86" s="24">
        <f>VLOOKUP(J86,rangearea210527!$B$2:$C$1159,2,TRUE)</f>
        <v>4651.779552</v>
      </c>
      <c r="AE86" s="26" t="s">
        <v>118</v>
      </c>
      <c r="AF86" s="26">
        <v>162</v>
      </c>
      <c r="AG86" s="26" t="s">
        <v>84</v>
      </c>
      <c r="AH86" s="26"/>
      <c r="AI86" s="26"/>
      <c r="AJ86" s="26">
        <v>1</v>
      </c>
      <c r="AK86" s="26">
        <v>0</v>
      </c>
      <c r="AL86" s="29">
        <v>0</v>
      </c>
      <c r="AM86" s="30"/>
      <c r="AN86" s="30"/>
      <c r="AO86" s="30"/>
      <c r="AP86" s="1">
        <v>0</v>
      </c>
      <c r="AR86" s="1"/>
      <c r="AS86" s="1"/>
      <c r="AT86" s="1">
        <v>0</v>
      </c>
      <c r="AU86" s="1">
        <v>0</v>
      </c>
      <c r="AV86" s="1">
        <v>1</v>
      </c>
      <c r="AZ86" s="1">
        <v>1</v>
      </c>
      <c r="BE86" s="1">
        <v>1</v>
      </c>
    </row>
    <row r="87" spans="1:58" x14ac:dyDescent="0.3">
      <c r="A87" s="2">
        <v>860</v>
      </c>
      <c r="B87" s="2">
        <v>1</v>
      </c>
      <c r="C87" s="2" t="s">
        <v>1392</v>
      </c>
      <c r="D87" s="1">
        <v>12</v>
      </c>
      <c r="E87" s="2" t="str">
        <f t="shared" si="0"/>
        <v>12_Rajiformes</v>
      </c>
      <c r="F87" s="2" t="s">
        <v>1705</v>
      </c>
      <c r="G87" s="2" t="s">
        <v>2038</v>
      </c>
      <c r="H87" s="2" t="s">
        <v>2054</v>
      </c>
      <c r="I87" s="2" t="s">
        <v>2128</v>
      </c>
      <c r="J87" s="2" t="s">
        <v>2129</v>
      </c>
      <c r="K87" s="19" t="str">
        <f t="shared" si="1"/>
        <v>Bathyraja papilionifera</v>
      </c>
      <c r="L87" s="20">
        <f>VLOOKUP($K87,GlobSheetPaste!$H$3:$P$1269,2,FALSE)</f>
        <v>63112</v>
      </c>
      <c r="M87" s="20">
        <f>VLOOKUP($K87,GlobSheetPaste!$H$3:$P$1269,3,FALSE)</f>
        <v>124459134</v>
      </c>
      <c r="N87" s="20" t="str">
        <f>VLOOKUP($K87,GlobSheetPaste!$H$3:$P$1269,4,FALSE)</f>
        <v>published</v>
      </c>
      <c r="O87" s="20" t="str">
        <f>VLOOKUP($K87,GlobSheetPaste!$H$3:$P$1269,5,FALSE)</f>
        <v>DD</v>
      </c>
      <c r="P87" s="20">
        <f>VLOOKUP($K87,GlobSheetPaste!$H$3:$P$1269,6,FALSE)</f>
        <v>2007</v>
      </c>
      <c r="Q87" s="20" t="str">
        <f>VLOOKUP($K87,GlobSheetPaste!$H$3:$P$1269,7,FALSE)</f>
        <v>LC</v>
      </c>
      <c r="R87" s="20" t="str">
        <f>VLOOKUP($K87,GlobSheetPaste!$H$3:$P$1269,8,FALSE)</f>
        <v>NA</v>
      </c>
      <c r="S87" s="20" t="str">
        <f t="shared" si="94"/>
        <v>non-genuine change</v>
      </c>
      <c r="T87" s="20" t="b">
        <f t="shared" si="3"/>
        <v>0</v>
      </c>
      <c r="U87" s="22">
        <f>VLOOKUP($K87,GlobSheetPaste!$H$3:$P$1269,9,FALSE)</f>
        <v>43891</v>
      </c>
      <c r="V87" s="19">
        <v>637</v>
      </c>
      <c r="W87" s="19">
        <v>2000</v>
      </c>
      <c r="X87" s="2" t="b">
        <f t="shared" ref="X87:Y87" si="96">ISNUMBER(V87)</f>
        <v>1</v>
      </c>
      <c r="Y87" s="2" t="b">
        <f t="shared" si="96"/>
        <v>1</v>
      </c>
      <c r="Z87" s="2" t="s">
        <v>89</v>
      </c>
      <c r="AA87" s="2" t="s">
        <v>178</v>
      </c>
      <c r="AB87" s="24" t="str">
        <f ca="1">IFERROR(__xludf.DUMMYFUNCTION("SPLIT(AA87,""_"")"),"Deepwater")</f>
        <v>Deepwater</v>
      </c>
      <c r="AC87" s="24"/>
      <c r="AD87" s="24">
        <f>VLOOKUP(J87,rangearea210527!$B$2:$C$1159,2,TRUE)</f>
        <v>33066.505499999999</v>
      </c>
      <c r="AE87" s="26" t="s">
        <v>118</v>
      </c>
      <c r="AF87" s="26">
        <v>150</v>
      </c>
      <c r="AG87" s="26" t="s">
        <v>84</v>
      </c>
      <c r="AH87" s="26"/>
      <c r="AI87" s="26"/>
      <c r="AJ87" s="26">
        <v>1</v>
      </c>
      <c r="AK87" s="26">
        <v>0</v>
      </c>
      <c r="AL87" s="29">
        <v>0</v>
      </c>
      <c r="AM87" s="30"/>
      <c r="AN87" s="30"/>
      <c r="AO87" s="30"/>
      <c r="AP87" s="1">
        <v>0</v>
      </c>
      <c r="AR87" s="1">
        <v>1</v>
      </c>
      <c r="AS87" s="1"/>
      <c r="AT87" s="1">
        <v>0</v>
      </c>
      <c r="AU87" s="1">
        <v>0</v>
      </c>
      <c r="AV87" s="1">
        <v>1</v>
      </c>
      <c r="AZ87" s="1">
        <v>1</v>
      </c>
      <c r="BE87" s="1">
        <v>1</v>
      </c>
    </row>
    <row r="88" spans="1:58" x14ac:dyDescent="0.3">
      <c r="A88" s="2">
        <v>861</v>
      </c>
      <c r="B88" s="2">
        <v>1</v>
      </c>
      <c r="C88" s="2" t="s">
        <v>1392</v>
      </c>
      <c r="D88" s="1">
        <v>12</v>
      </c>
      <c r="E88" s="2" t="str">
        <f t="shared" si="0"/>
        <v>12_Rajiformes</v>
      </c>
      <c r="F88" s="2" t="s">
        <v>1705</v>
      </c>
      <c r="G88" s="2" t="s">
        <v>2038</v>
      </c>
      <c r="H88" s="2" t="s">
        <v>2054</v>
      </c>
      <c r="I88" s="2" t="s">
        <v>2130</v>
      </c>
      <c r="J88" s="2" t="s">
        <v>2131</v>
      </c>
      <c r="K88" s="19" t="str">
        <f t="shared" si="1"/>
        <v>Bathyraja parmifera</v>
      </c>
      <c r="L88" s="20">
        <f>VLOOKUP($K88,GlobSheetPaste!$H$3:$P$1269,2,FALSE)</f>
        <v>161471</v>
      </c>
      <c r="M88" s="20">
        <f>VLOOKUP($K88,GlobSheetPaste!$H$3:$P$1269,3,FALSE)</f>
        <v>80675583</v>
      </c>
      <c r="N88" s="20" t="str">
        <f>VLOOKUP($K88,GlobSheetPaste!$H$3:$P$1269,4,FALSE)</f>
        <v>published</v>
      </c>
      <c r="O88" s="20" t="str">
        <f>VLOOKUP($K88,GlobSheetPaste!$H$3:$P$1269,5,FALSE)</f>
        <v>LC</v>
      </c>
      <c r="P88" s="20">
        <f>VLOOKUP($K88,GlobSheetPaste!$H$3:$P$1269,6,FALSE)</f>
        <v>2007</v>
      </c>
      <c r="Q88" s="20" t="str">
        <f>VLOOKUP($K88,GlobSheetPaste!$H$3:$P$1269,7,FALSE)</f>
        <v>LC</v>
      </c>
      <c r="R88" s="20" t="str">
        <f>VLOOKUP($K88,GlobSheetPaste!$H$3:$P$1269,8,FALSE)</f>
        <v>NA</v>
      </c>
      <c r="S88" s="20" t="str">
        <f t="shared" si="94"/>
        <v>NoChange</v>
      </c>
      <c r="T88" s="20" t="b">
        <f t="shared" si="3"/>
        <v>0</v>
      </c>
      <c r="U88" s="20">
        <f>VLOOKUP($K88,GlobSheetPaste!$H$3:$P$1269,9,FALSE)</f>
        <v>2015</v>
      </c>
      <c r="V88" s="19">
        <v>17</v>
      </c>
      <c r="W88" s="19">
        <v>1840</v>
      </c>
      <c r="X88" s="2" t="b">
        <f t="shared" ref="X88:Y88" si="97">ISNUMBER(V88)</f>
        <v>1</v>
      </c>
      <c r="Y88" s="2" t="b">
        <f t="shared" si="97"/>
        <v>1</v>
      </c>
      <c r="Z88" s="2" t="s">
        <v>89</v>
      </c>
      <c r="AA88" s="2" t="s">
        <v>178</v>
      </c>
      <c r="AB88" s="24" t="str">
        <f ca="1">IFERROR(__xludf.DUMMYFUNCTION("SPLIT(AA88,""_"")"),"Deepwater")</f>
        <v>Deepwater</v>
      </c>
      <c r="AC88" s="24"/>
      <c r="AD88" s="24">
        <f>VLOOKUP(J88,rangearea210527!$B$2:$C$1159,2,TRUE)</f>
        <v>2114325.0669999998</v>
      </c>
      <c r="AE88" s="26"/>
      <c r="AF88" s="26">
        <v>111</v>
      </c>
      <c r="AG88" s="26" t="s">
        <v>84</v>
      </c>
      <c r="AH88" s="26"/>
      <c r="AI88" s="26">
        <v>14</v>
      </c>
      <c r="AJ88" s="26">
        <v>1</v>
      </c>
      <c r="AK88" s="26">
        <v>0</v>
      </c>
      <c r="AL88" s="29">
        <v>0</v>
      </c>
      <c r="AM88" s="30"/>
      <c r="AN88" s="26">
        <v>1</v>
      </c>
      <c r="AO88" s="30"/>
      <c r="AP88" s="1">
        <v>0</v>
      </c>
      <c r="AR88" s="1"/>
      <c r="AS88" s="1"/>
      <c r="AT88" s="1">
        <v>0</v>
      </c>
      <c r="AU88" s="1">
        <v>0</v>
      </c>
      <c r="AV88" s="1">
        <v>1</v>
      </c>
      <c r="AZ88" s="1">
        <v>1</v>
      </c>
    </row>
    <row r="89" spans="1:58" x14ac:dyDescent="0.3">
      <c r="A89" s="2">
        <v>862</v>
      </c>
      <c r="B89" s="2">
        <v>1</v>
      </c>
      <c r="C89" s="2" t="s">
        <v>1392</v>
      </c>
      <c r="D89" s="1">
        <v>12</v>
      </c>
      <c r="E89" s="2" t="str">
        <f t="shared" si="0"/>
        <v>12_Rajiformes</v>
      </c>
      <c r="F89" s="2" t="s">
        <v>1705</v>
      </c>
      <c r="G89" s="2" t="s">
        <v>2038</v>
      </c>
      <c r="H89" s="2" t="s">
        <v>2054</v>
      </c>
      <c r="I89" s="2" t="s">
        <v>2132</v>
      </c>
      <c r="J89" s="2" t="s">
        <v>2133</v>
      </c>
      <c r="K89" s="19" t="str">
        <f t="shared" si="1"/>
        <v>Bathyraja peruana</v>
      </c>
      <c r="L89" s="20">
        <f>VLOOKUP($K89,GlobSheetPaste!$H$3:$P$1269,2,FALSE)</f>
        <v>63148</v>
      </c>
      <c r="M89" s="20">
        <f>VLOOKUP($K89,GlobSheetPaste!$H$3:$P$1269,3,FALSE)</f>
        <v>124463269</v>
      </c>
      <c r="N89" s="20" t="str">
        <f>VLOOKUP($K89,GlobSheetPaste!$H$3:$P$1269,4,FALSE)</f>
        <v>published</v>
      </c>
      <c r="O89" s="20" t="str">
        <f>VLOOKUP($K89,GlobSheetPaste!$H$3:$P$1269,5,FALSE)</f>
        <v>DD</v>
      </c>
      <c r="P89" s="20">
        <f>VLOOKUP($K89,GlobSheetPaste!$H$3:$P$1269,6,FALSE)</f>
        <v>2007</v>
      </c>
      <c r="Q89" s="20" t="str">
        <f>VLOOKUP($K89,GlobSheetPaste!$H$3:$P$1269,7,FALSE)</f>
        <v>LC</v>
      </c>
      <c r="R89" s="20" t="str">
        <f>VLOOKUP($K89,GlobSheetPaste!$H$3:$P$1269,8,FALSE)</f>
        <v>NA</v>
      </c>
      <c r="S89" s="20" t="str">
        <f t="shared" si="94"/>
        <v>non-genuine change</v>
      </c>
      <c r="T89" s="20" t="b">
        <f t="shared" si="3"/>
        <v>0</v>
      </c>
      <c r="U89" s="22">
        <f>VLOOKUP($K89,GlobSheetPaste!$H$3:$P$1269,9,FALSE)</f>
        <v>43891</v>
      </c>
      <c r="V89" s="19">
        <v>243</v>
      </c>
      <c r="W89" s="19">
        <v>1060</v>
      </c>
      <c r="X89" s="2" t="b">
        <f t="shared" ref="X89:Y89" si="98">ISNUMBER(V89)</f>
        <v>1</v>
      </c>
      <c r="Y89" s="2" t="b">
        <f t="shared" si="98"/>
        <v>1</v>
      </c>
      <c r="Z89" s="2" t="s">
        <v>89</v>
      </c>
      <c r="AA89" s="2" t="s">
        <v>178</v>
      </c>
      <c r="AB89" s="24" t="str">
        <f ca="1">IFERROR(__xludf.DUMMYFUNCTION("SPLIT(AA89,""_"")"),"Deepwater")</f>
        <v>Deepwater</v>
      </c>
      <c r="AC89" s="24"/>
      <c r="AD89" s="24">
        <f>VLOOKUP(J89,rangearea210527!$B$2:$C$1159,2,TRUE)</f>
        <v>82995.117549999995</v>
      </c>
      <c r="AE89" s="26" t="s">
        <v>118</v>
      </c>
      <c r="AF89" s="26">
        <v>110</v>
      </c>
      <c r="AG89" s="26" t="s">
        <v>84</v>
      </c>
      <c r="AH89" s="26"/>
      <c r="AI89" s="26"/>
      <c r="AJ89" s="26">
        <v>1</v>
      </c>
      <c r="AK89" s="26">
        <v>0</v>
      </c>
      <c r="AL89" s="29">
        <v>0</v>
      </c>
      <c r="AM89" s="30"/>
      <c r="AN89" s="30"/>
      <c r="AO89" s="30"/>
      <c r="AP89" s="1">
        <v>0</v>
      </c>
      <c r="AR89" s="1"/>
      <c r="AS89" s="1"/>
      <c r="AT89" s="1">
        <v>0</v>
      </c>
      <c r="AU89" s="1">
        <v>0</v>
      </c>
      <c r="AV89" s="1">
        <v>1</v>
      </c>
      <c r="AZ89" s="1">
        <v>1</v>
      </c>
      <c r="BE89" s="1">
        <v>1</v>
      </c>
    </row>
    <row r="90" spans="1:58" x14ac:dyDescent="0.3">
      <c r="A90" s="2">
        <v>863</v>
      </c>
      <c r="B90" s="2">
        <v>1</v>
      </c>
      <c r="C90" s="2" t="s">
        <v>1392</v>
      </c>
      <c r="D90" s="1">
        <v>12</v>
      </c>
      <c r="E90" s="2" t="str">
        <f t="shared" si="0"/>
        <v>12_Rajiformes</v>
      </c>
      <c r="F90" s="2" t="s">
        <v>1705</v>
      </c>
      <c r="G90" s="2" t="s">
        <v>2038</v>
      </c>
      <c r="H90" s="2" t="s">
        <v>2054</v>
      </c>
      <c r="I90" s="2" t="s">
        <v>2134</v>
      </c>
      <c r="J90" s="2" t="s">
        <v>2135</v>
      </c>
      <c r="K90" s="19" t="str">
        <f t="shared" si="1"/>
        <v>Bathyraja richardsoni</v>
      </c>
      <c r="L90" s="20">
        <f>VLOOKUP($K90,GlobSheetPaste!$H$3:$P$1269,2,FALSE)</f>
        <v>63127</v>
      </c>
      <c r="M90" s="20">
        <f>VLOOKUP($K90,GlobSheetPaste!$H$3:$P$1269,3,FALSE)</f>
        <v>70709214</v>
      </c>
      <c r="N90" s="20" t="str">
        <f>VLOOKUP($K90,GlobSheetPaste!$H$3:$P$1269,4,FALSE)</f>
        <v>published</v>
      </c>
      <c r="O90" s="20" t="str">
        <f>VLOOKUP($K90,GlobSheetPaste!$H$3:$P$1269,5,FALSE)</f>
        <v>LC</v>
      </c>
      <c r="P90" s="20">
        <f>VLOOKUP($K90,GlobSheetPaste!$H$3:$P$1269,6,FALSE)</f>
        <v>2007</v>
      </c>
      <c r="Q90" s="20" t="str">
        <f>VLOOKUP($K90,GlobSheetPaste!$H$3:$P$1269,7,FALSE)</f>
        <v>LC</v>
      </c>
      <c r="R90" s="20" t="str">
        <f>VLOOKUP($K90,GlobSheetPaste!$H$3:$P$1269,8,FALSE)</f>
        <v>NA</v>
      </c>
      <c r="S90" s="20" t="str">
        <f t="shared" si="94"/>
        <v>NoChange</v>
      </c>
      <c r="T90" s="20" t="b">
        <f t="shared" si="3"/>
        <v>0</v>
      </c>
      <c r="U90" s="20">
        <f>VLOOKUP($K90,GlobSheetPaste!$H$3:$P$1269,9,FALSE)</f>
        <v>2015</v>
      </c>
      <c r="V90" s="19">
        <v>501</v>
      </c>
      <c r="W90" s="19">
        <v>3055</v>
      </c>
      <c r="X90" s="2" t="b">
        <f t="shared" ref="X90:Y90" si="99">ISNUMBER(V90)</f>
        <v>1</v>
      </c>
      <c r="Y90" s="2" t="b">
        <f t="shared" si="99"/>
        <v>1</v>
      </c>
      <c r="Z90" s="2" t="s">
        <v>89</v>
      </c>
      <c r="AA90" s="2" t="s">
        <v>178</v>
      </c>
      <c r="AB90" s="24" t="str">
        <f ca="1">IFERROR(__xludf.DUMMYFUNCTION("SPLIT(AA90,""_"")"),"Deepwater")</f>
        <v>Deepwater</v>
      </c>
      <c r="AC90" s="24"/>
      <c r="AD90" s="24">
        <f>VLOOKUP(J90,rangearea210527!$B$2:$C$1159,2,TRUE)</f>
        <v>1542872.59</v>
      </c>
      <c r="AE90" s="26"/>
      <c r="AF90" s="26">
        <v>174</v>
      </c>
      <c r="AG90" s="26" t="s">
        <v>84</v>
      </c>
      <c r="AH90" s="26"/>
      <c r="AI90" s="26"/>
      <c r="AJ90" s="26">
        <v>1</v>
      </c>
      <c r="AK90" s="26">
        <v>0</v>
      </c>
      <c r="AL90" s="29">
        <v>0</v>
      </c>
      <c r="AM90" s="30"/>
      <c r="AN90" s="30"/>
      <c r="AO90" s="30"/>
      <c r="AP90" s="1">
        <v>0</v>
      </c>
      <c r="AR90" s="1"/>
      <c r="AS90" s="1"/>
      <c r="AT90" s="1">
        <v>0</v>
      </c>
      <c r="AU90" s="1">
        <v>0</v>
      </c>
      <c r="AV90" s="1">
        <v>1</v>
      </c>
      <c r="AZ90" s="1">
        <v>1</v>
      </c>
    </row>
    <row r="91" spans="1:58" x14ac:dyDescent="0.3">
      <c r="A91" s="2">
        <v>865</v>
      </c>
      <c r="B91" s="2">
        <v>1</v>
      </c>
      <c r="C91" s="2" t="s">
        <v>1392</v>
      </c>
      <c r="D91" s="1">
        <v>12</v>
      </c>
      <c r="E91" s="2" t="str">
        <f t="shared" si="0"/>
        <v>12_Rajiformes</v>
      </c>
      <c r="F91" s="2" t="s">
        <v>1705</v>
      </c>
      <c r="G91" s="2" t="s">
        <v>2038</v>
      </c>
      <c r="H91" s="2" t="s">
        <v>2054</v>
      </c>
      <c r="I91" s="2" t="s">
        <v>564</v>
      </c>
      <c r="J91" s="2" t="s">
        <v>2138</v>
      </c>
      <c r="K91" s="19" t="str">
        <f t="shared" si="1"/>
        <v>Bathyraja schroederi</v>
      </c>
      <c r="L91" s="20">
        <f>VLOOKUP($K91,GlobSheetPaste!$H$3:$P$1269,2,FALSE)</f>
        <v>63137</v>
      </c>
      <c r="M91" s="20">
        <f>VLOOKUP($K91,GlobSheetPaste!$H$3:$P$1269,3,FALSE)</f>
        <v>3121362</v>
      </c>
      <c r="N91" s="20" t="str">
        <f>VLOOKUP($K91,GlobSheetPaste!$H$3:$P$1269,4,FALSE)</f>
        <v>published</v>
      </c>
      <c r="O91" s="20" t="str">
        <f>VLOOKUP($K91,GlobSheetPaste!$H$3:$P$1269,5,FALSE)</f>
        <v>DD</v>
      </c>
      <c r="P91" s="20">
        <f>VLOOKUP($K91,GlobSheetPaste!$H$3:$P$1269,6,FALSE)</f>
        <v>2007</v>
      </c>
      <c r="Q91" s="20" t="str">
        <f>VLOOKUP($K91,GlobSheetPaste!$H$3:$P$1269,7,FALSE)</f>
        <v>LC</v>
      </c>
      <c r="R91" s="20" t="str">
        <f>VLOOKUP($K91,GlobSheetPaste!$H$3:$P$1269,8,FALSE)</f>
        <v>NA</v>
      </c>
      <c r="S91" s="20" t="str">
        <f t="shared" si="94"/>
        <v>non-genuine change</v>
      </c>
      <c r="T91" s="20" t="b">
        <f t="shared" si="3"/>
        <v>0</v>
      </c>
      <c r="U91" s="22">
        <f>VLOOKUP($K91,GlobSheetPaste!$H$3:$P$1269,9,FALSE)</f>
        <v>43891</v>
      </c>
      <c r="V91" s="19">
        <v>800</v>
      </c>
      <c r="W91" s="19">
        <v>2380</v>
      </c>
      <c r="X91" s="2" t="b">
        <f t="shared" ref="X91:Y91" si="100">ISNUMBER(V91)</f>
        <v>1</v>
      </c>
      <c r="Y91" s="2" t="b">
        <f t="shared" si="100"/>
        <v>1</v>
      </c>
      <c r="Z91" s="2" t="s">
        <v>89</v>
      </c>
      <c r="AA91" s="2" t="s">
        <v>178</v>
      </c>
      <c r="AB91" s="24" t="str">
        <f ca="1">IFERROR(__xludf.DUMMYFUNCTION("SPLIT(AA91,""_"")"),"Deepwater")</f>
        <v>Deepwater</v>
      </c>
      <c r="AC91" s="24"/>
      <c r="AD91" s="24">
        <f>VLOOKUP(J91,rangearea210527!$B$2:$C$1159,2,TRUE)</f>
        <v>65700.003719999993</v>
      </c>
      <c r="AE91" s="26" t="s">
        <v>118</v>
      </c>
      <c r="AF91" s="26">
        <v>130</v>
      </c>
      <c r="AG91" s="26" t="s">
        <v>84</v>
      </c>
      <c r="AH91" s="26"/>
      <c r="AI91" s="26"/>
      <c r="AJ91" s="26">
        <v>1</v>
      </c>
      <c r="AK91" s="26">
        <v>0</v>
      </c>
      <c r="AL91" s="29">
        <v>0</v>
      </c>
      <c r="AM91" s="30"/>
      <c r="AN91" s="30"/>
      <c r="AO91" s="30"/>
      <c r="AP91" s="1">
        <v>0</v>
      </c>
      <c r="AR91" s="1">
        <v>1</v>
      </c>
      <c r="AS91" s="1"/>
      <c r="AT91" s="1">
        <v>0</v>
      </c>
      <c r="AU91" s="1">
        <v>0</v>
      </c>
      <c r="AV91" s="1">
        <v>1</v>
      </c>
      <c r="AZ91" s="1">
        <v>1</v>
      </c>
      <c r="BE91" s="1">
        <v>1</v>
      </c>
    </row>
    <row r="92" spans="1:58" x14ac:dyDescent="0.3">
      <c r="A92" s="2">
        <v>866</v>
      </c>
      <c r="B92" s="2">
        <v>1</v>
      </c>
      <c r="C92" s="2" t="s">
        <v>1392</v>
      </c>
      <c r="D92" s="1">
        <v>12</v>
      </c>
      <c r="E92" s="2" t="str">
        <f t="shared" si="0"/>
        <v>12_Rajiformes</v>
      </c>
      <c r="F92" s="2" t="s">
        <v>1705</v>
      </c>
      <c r="G92" s="2" t="s">
        <v>2038</v>
      </c>
      <c r="H92" s="2" t="s">
        <v>2054</v>
      </c>
      <c r="I92" s="2" t="s">
        <v>2139</v>
      </c>
      <c r="J92" s="2" t="s">
        <v>2140</v>
      </c>
      <c r="K92" s="19" t="str">
        <f t="shared" si="1"/>
        <v>Bathyraja shuntovi</v>
      </c>
      <c r="L92" s="20">
        <f>VLOOKUP($K92,GlobSheetPaste!$H$3:$P$1269,2,FALSE)</f>
        <v>161382</v>
      </c>
      <c r="M92" s="20">
        <f>VLOOKUP($K92,GlobSheetPaste!$H$3:$P$1269,3,FALSE)</f>
        <v>116737942</v>
      </c>
      <c r="N92" s="20" t="str">
        <f>VLOOKUP($K92,GlobSheetPaste!$H$3:$P$1269,4,FALSE)</f>
        <v>published</v>
      </c>
      <c r="O92" s="20" t="str">
        <f>VLOOKUP($K92,GlobSheetPaste!$H$3:$P$1269,5,FALSE)</f>
        <v>DD</v>
      </c>
      <c r="P92" s="20">
        <f>VLOOKUP($K92,GlobSheetPaste!$H$3:$P$1269,6,FALSE)</f>
        <v>2008</v>
      </c>
      <c r="Q92" s="20" t="str">
        <f>VLOOKUP($K92,GlobSheetPaste!$H$3:$P$1269,7,FALSE)</f>
        <v>DD</v>
      </c>
      <c r="R92" s="20" t="str">
        <f>VLOOKUP($K92,GlobSheetPaste!$H$3:$P$1269,8,FALSE)</f>
        <v>NA</v>
      </c>
      <c r="S92" s="20" t="str">
        <f t="shared" si="94"/>
        <v>NoChange</v>
      </c>
      <c r="T92" s="20" t="b">
        <f t="shared" si="3"/>
        <v>0</v>
      </c>
      <c r="U92" s="20">
        <f>VLOOKUP($K92,GlobSheetPaste!$H$3:$P$1269,9,FALSE)</f>
        <v>2017</v>
      </c>
      <c r="V92" s="19">
        <v>300</v>
      </c>
      <c r="W92" s="19">
        <v>1479</v>
      </c>
      <c r="X92" s="2" t="b">
        <f t="shared" ref="X92:Y92" si="101">ISNUMBER(V92)</f>
        <v>1</v>
      </c>
      <c r="Y92" s="2" t="b">
        <f t="shared" si="101"/>
        <v>1</v>
      </c>
      <c r="Z92" s="2" t="s">
        <v>89</v>
      </c>
      <c r="AA92" s="2" t="s">
        <v>178</v>
      </c>
      <c r="AB92" s="24" t="str">
        <f ca="1">IFERROR(__xludf.DUMMYFUNCTION("SPLIT(AA92,""_"")"),"Deepwater")</f>
        <v>Deepwater</v>
      </c>
      <c r="AC92" s="24"/>
      <c r="AD92" s="24">
        <f>VLOOKUP(J92,rangearea210527!$B$2:$C$1159,2,TRUE)</f>
        <v>450044.35</v>
      </c>
      <c r="AE92" s="26"/>
      <c r="AF92" s="26">
        <v>175</v>
      </c>
      <c r="AG92" s="26" t="s">
        <v>84</v>
      </c>
      <c r="AH92" s="26"/>
      <c r="AI92" s="26"/>
      <c r="AJ92" s="26">
        <v>1</v>
      </c>
      <c r="AK92" s="26">
        <v>0</v>
      </c>
      <c r="AL92" s="29">
        <v>0</v>
      </c>
      <c r="AM92" s="30"/>
      <c r="AN92" s="30"/>
      <c r="AO92" s="30"/>
      <c r="AP92" s="1">
        <v>0</v>
      </c>
      <c r="AR92" s="1"/>
      <c r="AS92" s="1"/>
      <c r="AT92" s="1">
        <v>0</v>
      </c>
      <c r="AU92" s="1">
        <v>0</v>
      </c>
      <c r="AV92" s="1">
        <v>1</v>
      </c>
      <c r="AZ92" s="1">
        <v>1</v>
      </c>
      <c r="BD92" s="1">
        <v>1</v>
      </c>
      <c r="BE92" s="1"/>
      <c r="BF92" s="1"/>
    </row>
    <row r="93" spans="1:58" x14ac:dyDescent="0.3">
      <c r="A93" s="2">
        <v>867</v>
      </c>
      <c r="B93" s="2">
        <v>1</v>
      </c>
      <c r="C93" s="2" t="s">
        <v>1392</v>
      </c>
      <c r="D93" s="1">
        <v>12</v>
      </c>
      <c r="E93" s="2" t="str">
        <f t="shared" si="0"/>
        <v>12_Rajiformes</v>
      </c>
      <c r="F93" s="2" t="s">
        <v>1705</v>
      </c>
      <c r="G93" s="2" t="s">
        <v>2038</v>
      </c>
      <c r="H93" s="2" t="s">
        <v>2054</v>
      </c>
      <c r="I93" s="2" t="s">
        <v>2141</v>
      </c>
      <c r="J93" s="2" t="s">
        <v>2142</v>
      </c>
      <c r="K93" s="19" t="str">
        <f t="shared" si="1"/>
        <v>Bathyraja smirnovi</v>
      </c>
      <c r="L93" s="20">
        <f>VLOOKUP($K93,GlobSheetPaste!$H$3:$P$1269,2,FALSE)</f>
        <v>161612</v>
      </c>
      <c r="M93" s="20">
        <f>VLOOKUP($K93,GlobSheetPaste!$H$3:$P$1269,3,FALSE)</f>
        <v>124514790</v>
      </c>
      <c r="N93" s="20" t="str">
        <f>VLOOKUP($K93,GlobSheetPaste!$H$3:$P$1269,4,FALSE)</f>
        <v>published</v>
      </c>
      <c r="O93" s="20" t="str">
        <f>VLOOKUP($K93,GlobSheetPaste!$H$3:$P$1269,5,FALSE)</f>
        <v>LC</v>
      </c>
      <c r="P93" s="20">
        <f>VLOOKUP($K93,GlobSheetPaste!$H$3:$P$1269,6,FALSE)</f>
        <v>2007</v>
      </c>
      <c r="Q93" s="20" t="str">
        <f>VLOOKUP($K93,GlobSheetPaste!$H$3:$P$1269,7,FALSE)</f>
        <v>NT</v>
      </c>
      <c r="R93" s="20" t="str">
        <f>VLOOKUP($K93,GlobSheetPaste!$H$3:$P$1269,8,FALSE)</f>
        <v>A2d</v>
      </c>
      <c r="S93" s="20" t="str">
        <f t="shared" si="94"/>
        <v>non-genuine change</v>
      </c>
      <c r="T93" s="20" t="b">
        <f t="shared" si="3"/>
        <v>0</v>
      </c>
      <c r="U93" s="22">
        <f>VLOOKUP($K93,GlobSheetPaste!$H$3:$P$1269,9,FALSE)</f>
        <v>43891</v>
      </c>
      <c r="V93" s="19">
        <v>100</v>
      </c>
      <c r="W93" s="19">
        <v>1125</v>
      </c>
      <c r="X93" s="2" t="b">
        <f t="shared" ref="X93:Y93" si="102">ISNUMBER(V93)</f>
        <v>1</v>
      </c>
      <c r="Y93" s="2" t="b">
        <f t="shared" si="102"/>
        <v>1</v>
      </c>
      <c r="Z93" s="2" t="s">
        <v>89</v>
      </c>
      <c r="AA93" s="2" t="s">
        <v>178</v>
      </c>
      <c r="AB93" s="24" t="str">
        <f ca="1">IFERROR(__xludf.DUMMYFUNCTION("SPLIT(AA93,""_"")"),"Deepwater")</f>
        <v>Deepwater</v>
      </c>
      <c r="AC93" s="24"/>
      <c r="AD93" s="24">
        <f>VLOOKUP(J93,rangearea210527!$B$2:$C$1159,2,TRUE)</f>
        <v>1490130.0719999999</v>
      </c>
      <c r="AE93" s="26"/>
      <c r="AF93" s="26">
        <v>116</v>
      </c>
      <c r="AG93" s="26" t="s">
        <v>84</v>
      </c>
      <c r="AH93" s="26"/>
      <c r="AI93" s="26" t="s">
        <v>267</v>
      </c>
      <c r="AJ93" s="26">
        <v>1</v>
      </c>
      <c r="AK93" s="26">
        <v>0</v>
      </c>
      <c r="AL93" s="29">
        <v>0</v>
      </c>
      <c r="AM93" s="30"/>
      <c r="AN93" s="30"/>
      <c r="AO93" s="30"/>
      <c r="AP93" s="1">
        <v>0</v>
      </c>
      <c r="AR93" s="1"/>
      <c r="AS93" s="1"/>
      <c r="AT93" s="1">
        <v>0</v>
      </c>
      <c r="AU93" s="1">
        <v>0</v>
      </c>
      <c r="AV93" s="1">
        <v>1</v>
      </c>
      <c r="AZ93" s="1">
        <v>1</v>
      </c>
    </row>
    <row r="94" spans="1:58" x14ac:dyDescent="0.3">
      <c r="A94" s="2">
        <v>868</v>
      </c>
      <c r="B94" s="2">
        <v>1</v>
      </c>
      <c r="C94" s="2" t="s">
        <v>1392</v>
      </c>
      <c r="D94" s="1">
        <v>12</v>
      </c>
      <c r="E94" s="2" t="str">
        <f t="shared" si="0"/>
        <v>12_Rajiformes</v>
      </c>
      <c r="F94" s="2" t="s">
        <v>1705</v>
      </c>
      <c r="G94" s="2" t="s">
        <v>2038</v>
      </c>
      <c r="H94" s="2" t="s">
        <v>2054</v>
      </c>
      <c r="I94" s="2" t="s">
        <v>1178</v>
      </c>
      <c r="J94" s="2" t="s">
        <v>2143</v>
      </c>
      <c r="K94" s="19" t="str">
        <f t="shared" si="1"/>
        <v>Bathyraja smithii</v>
      </c>
      <c r="L94" s="20">
        <f>VLOOKUP($K94,GlobSheetPaste!$H$3:$P$1269,2,FALSE)</f>
        <v>161561</v>
      </c>
      <c r="M94" s="20">
        <f>VLOOKUP($K94,GlobSheetPaste!$H$3:$P$1269,3,FALSE)</f>
        <v>124506957</v>
      </c>
      <c r="N94" s="20" t="str">
        <f>VLOOKUP($K94,GlobSheetPaste!$H$3:$P$1269,4,FALSE)</f>
        <v>published</v>
      </c>
      <c r="O94" s="20" t="str">
        <f>VLOOKUP($K94,GlobSheetPaste!$H$3:$P$1269,5,FALSE)</f>
        <v>DD</v>
      </c>
      <c r="P94" s="20">
        <f>VLOOKUP($K94,GlobSheetPaste!$H$3:$P$1269,6,FALSE)</f>
        <v>2008</v>
      </c>
      <c r="Q94" s="20" t="str">
        <f>VLOOKUP($K94,GlobSheetPaste!$H$3:$P$1269,7,FALSE)</f>
        <v>LC</v>
      </c>
      <c r="R94" s="20" t="str">
        <f>VLOOKUP($K94,GlobSheetPaste!$H$3:$P$1269,8,FALSE)</f>
        <v>NA</v>
      </c>
      <c r="S94" s="20" t="str">
        <f t="shared" si="94"/>
        <v>non-genuine change</v>
      </c>
      <c r="T94" s="20" t="b">
        <f t="shared" si="3"/>
        <v>0</v>
      </c>
      <c r="U94" s="20">
        <f>VLOOKUP($K94,GlobSheetPaste!$H$3:$P$1269,9,FALSE)</f>
        <v>2018</v>
      </c>
      <c r="V94" s="19">
        <v>250</v>
      </c>
      <c r="W94" s="19">
        <v>1040</v>
      </c>
      <c r="X94" s="2" t="b">
        <f t="shared" ref="X94:Y94" si="103">ISNUMBER(V94)</f>
        <v>1</v>
      </c>
      <c r="Y94" s="2" t="b">
        <f t="shared" si="103"/>
        <v>1</v>
      </c>
      <c r="Z94" s="2" t="s">
        <v>89</v>
      </c>
      <c r="AA94" s="2" t="s">
        <v>178</v>
      </c>
      <c r="AB94" s="24" t="str">
        <f ca="1">IFERROR(__xludf.DUMMYFUNCTION("SPLIT(AA94,""_"")"),"Deepwater")</f>
        <v>Deepwater</v>
      </c>
      <c r="AC94" s="24"/>
      <c r="AD94" s="24">
        <f>VLOOKUP(J94,rangearea210527!$B$2:$C$1159,2,TRUE)</f>
        <v>104083.2007</v>
      </c>
      <c r="AE94" s="26" t="s">
        <v>118</v>
      </c>
      <c r="AF94" s="26">
        <v>120</v>
      </c>
      <c r="AG94" s="26" t="s">
        <v>84</v>
      </c>
      <c r="AH94" s="26"/>
      <c r="AI94" s="26"/>
      <c r="AJ94" s="26">
        <v>1</v>
      </c>
      <c r="AK94" s="26">
        <v>0</v>
      </c>
      <c r="AL94" s="29">
        <v>0</v>
      </c>
      <c r="AM94" s="30"/>
      <c r="AN94" s="30"/>
      <c r="AO94" s="30"/>
      <c r="AP94" s="1">
        <v>0</v>
      </c>
      <c r="AR94" s="1"/>
      <c r="AS94" s="1"/>
      <c r="AT94" s="1">
        <v>0</v>
      </c>
      <c r="AU94" s="1">
        <v>0</v>
      </c>
      <c r="AV94" s="1">
        <v>1</v>
      </c>
      <c r="AZ94" s="1">
        <v>1</v>
      </c>
      <c r="BE94" s="1">
        <v>1</v>
      </c>
    </row>
    <row r="95" spans="1:58" x14ac:dyDescent="0.3">
      <c r="A95" s="2">
        <v>869</v>
      </c>
      <c r="B95" s="2">
        <v>1</v>
      </c>
      <c r="C95" s="2" t="s">
        <v>1392</v>
      </c>
      <c r="D95" s="1">
        <v>12</v>
      </c>
      <c r="E95" s="2" t="str">
        <f t="shared" si="0"/>
        <v>12_Rajiformes</v>
      </c>
      <c r="F95" s="2" t="s">
        <v>1705</v>
      </c>
      <c r="G95" s="2" t="s">
        <v>2038</v>
      </c>
      <c r="H95" s="2" t="s">
        <v>2054</v>
      </c>
      <c r="I95" s="2" t="s">
        <v>2144</v>
      </c>
      <c r="J95" s="2" t="s">
        <v>2145</v>
      </c>
      <c r="K95" s="19" t="str">
        <f t="shared" si="1"/>
        <v>Bathyraja spinicauda</v>
      </c>
      <c r="L95" s="20">
        <f>VLOOKUP($K95,GlobSheetPaste!$H$3:$P$1269,2,FALSE)</f>
        <v>161366</v>
      </c>
      <c r="M95" s="20">
        <f>VLOOKUP($K95,GlobSheetPaste!$H$3:$P$1269,3,FALSE)</f>
        <v>124472535</v>
      </c>
      <c r="N95" s="20" t="str">
        <f>VLOOKUP($K95,GlobSheetPaste!$H$3:$P$1269,4,FALSE)</f>
        <v>published</v>
      </c>
      <c r="O95" s="20" t="str">
        <f>VLOOKUP($K95,GlobSheetPaste!$H$3:$P$1269,5,FALSE)</f>
        <v>NT</v>
      </c>
      <c r="P95" s="20">
        <f>VLOOKUP($K95,GlobSheetPaste!$H$3:$P$1269,6,FALSE)</f>
        <v>2006</v>
      </c>
      <c r="Q95" s="20" t="str">
        <f>VLOOKUP($K95,GlobSheetPaste!$H$3:$P$1269,7,FALSE)</f>
        <v>NT</v>
      </c>
      <c r="R95" s="20" t="str">
        <f>VLOOKUP($K95,GlobSheetPaste!$H$3:$P$1269,8,FALSE)</f>
        <v>A2bcd</v>
      </c>
      <c r="S95" s="20" t="str">
        <f t="shared" si="94"/>
        <v>NoChange</v>
      </c>
      <c r="T95" s="20" t="b">
        <f t="shared" si="3"/>
        <v>0</v>
      </c>
      <c r="U95" s="22">
        <f>VLOOKUP($K95,GlobSheetPaste!$H$3:$P$1269,9,FALSE)</f>
        <v>43891</v>
      </c>
      <c r="V95" s="19">
        <v>140</v>
      </c>
      <c r="W95" s="19">
        <v>1650</v>
      </c>
      <c r="X95" s="2" t="b">
        <f t="shared" ref="X95:Y95" si="104">ISNUMBER(V95)</f>
        <v>1</v>
      </c>
      <c r="Y95" s="2" t="b">
        <f t="shared" si="104"/>
        <v>1</v>
      </c>
      <c r="Z95" s="2" t="s">
        <v>89</v>
      </c>
      <c r="AA95" s="2" t="s">
        <v>178</v>
      </c>
      <c r="AB95" s="24" t="str">
        <f ca="1">IFERROR(__xludf.DUMMYFUNCTION("SPLIT(AA95,""_"")"),"Deepwater")</f>
        <v>Deepwater</v>
      </c>
      <c r="AC95" s="24"/>
      <c r="AD95" s="24">
        <f>VLOOKUP(J95,rangearea210527!$B$2:$C$1159,2,TRUE)</f>
        <v>3677629.2919999999</v>
      </c>
      <c r="AE95" s="26"/>
      <c r="AF95" s="26">
        <v>182</v>
      </c>
      <c r="AG95" s="26" t="s">
        <v>84</v>
      </c>
      <c r="AH95" s="26"/>
      <c r="AI95" s="26">
        <v>22.9</v>
      </c>
      <c r="AJ95" s="26">
        <v>1</v>
      </c>
      <c r="AK95" s="26">
        <v>0</v>
      </c>
      <c r="AL95" s="29">
        <v>0</v>
      </c>
      <c r="AM95" s="30"/>
      <c r="AN95" s="30"/>
      <c r="AO95" s="30"/>
      <c r="AP95" s="1">
        <v>0</v>
      </c>
      <c r="AR95" s="1"/>
      <c r="AS95" s="1"/>
      <c r="AT95" s="1">
        <v>0</v>
      </c>
      <c r="AU95" s="1">
        <v>0</v>
      </c>
      <c r="AV95" s="1">
        <v>1</v>
      </c>
      <c r="AZ95" s="1">
        <v>1</v>
      </c>
    </row>
    <row r="96" spans="1:58" x14ac:dyDescent="0.3">
      <c r="A96" s="2">
        <v>870</v>
      </c>
      <c r="B96" s="2">
        <v>1</v>
      </c>
      <c r="C96" s="2" t="s">
        <v>1392</v>
      </c>
      <c r="D96" s="1">
        <v>12</v>
      </c>
      <c r="E96" s="2" t="str">
        <f t="shared" si="0"/>
        <v>12_Rajiformes</v>
      </c>
      <c r="F96" s="2" t="s">
        <v>1705</v>
      </c>
      <c r="G96" s="2" t="s">
        <v>2038</v>
      </c>
      <c r="H96" s="2" t="s">
        <v>2054</v>
      </c>
      <c r="I96" s="2" t="s">
        <v>2146</v>
      </c>
      <c r="J96" s="2" t="s">
        <v>2147</v>
      </c>
      <c r="K96" s="19" t="str">
        <f t="shared" si="1"/>
        <v>Bathyraja spinosissima</v>
      </c>
      <c r="L96" s="20">
        <f>VLOOKUP($K96,GlobSheetPaste!$H$3:$P$1269,2,FALSE)</f>
        <v>161486</v>
      </c>
      <c r="M96" s="20">
        <f>VLOOKUP($K96,GlobSheetPaste!$H$3:$P$1269,3,FALSE)</f>
        <v>80675821</v>
      </c>
      <c r="N96" s="20" t="str">
        <f>VLOOKUP($K96,GlobSheetPaste!$H$3:$P$1269,4,FALSE)</f>
        <v>published</v>
      </c>
      <c r="O96" s="20" t="str">
        <f>VLOOKUP($K96,GlobSheetPaste!$H$3:$P$1269,5,FALSE)</f>
        <v>LC</v>
      </c>
      <c r="P96" s="20">
        <f>VLOOKUP($K96,GlobSheetPaste!$H$3:$P$1269,6,FALSE)</f>
        <v>2004</v>
      </c>
      <c r="Q96" s="20" t="str">
        <f>VLOOKUP($K96,GlobSheetPaste!$H$3:$P$1269,7,FALSE)</f>
        <v>LC</v>
      </c>
      <c r="R96" s="20" t="str">
        <f>VLOOKUP($K96,GlobSheetPaste!$H$3:$P$1269,8,FALSE)</f>
        <v>NA</v>
      </c>
      <c r="S96" s="20" t="str">
        <f t="shared" si="94"/>
        <v>NoChange</v>
      </c>
      <c r="T96" s="20" t="b">
        <f t="shared" si="3"/>
        <v>0</v>
      </c>
      <c r="U96" s="20">
        <f>VLOOKUP($K96,GlobSheetPaste!$H$3:$P$1269,9,FALSE)</f>
        <v>2014</v>
      </c>
      <c r="V96" s="19">
        <v>800</v>
      </c>
      <c r="W96" s="19">
        <v>2938</v>
      </c>
      <c r="X96" s="2" t="b">
        <f t="shared" ref="X96:Y96" si="105">ISNUMBER(V96)</f>
        <v>1</v>
      </c>
      <c r="Y96" s="2" t="b">
        <f t="shared" si="105"/>
        <v>1</v>
      </c>
      <c r="Z96" s="2" t="s">
        <v>89</v>
      </c>
      <c r="AA96" s="2" t="s">
        <v>178</v>
      </c>
      <c r="AB96" s="24" t="str">
        <f ca="1">IFERROR(__xludf.DUMMYFUNCTION("SPLIT(AA96,""_"")"),"Deepwater")</f>
        <v>Deepwater</v>
      </c>
      <c r="AC96" s="24"/>
      <c r="AD96" s="24">
        <f>VLOOKUP(J96,rangearea210527!$B$2:$C$1159,2,TRUE)</f>
        <v>336790.09860000003</v>
      </c>
      <c r="AE96" s="26"/>
      <c r="AF96" s="26">
        <v>203</v>
      </c>
      <c r="AG96" s="26" t="s">
        <v>84</v>
      </c>
      <c r="AH96" s="26"/>
      <c r="AI96" s="26"/>
      <c r="AJ96" s="26">
        <v>1</v>
      </c>
      <c r="AK96" s="26">
        <v>0</v>
      </c>
      <c r="AL96" s="29">
        <v>0</v>
      </c>
      <c r="AM96" s="30"/>
      <c r="AN96" s="26">
        <v>1</v>
      </c>
      <c r="AO96" s="30"/>
      <c r="AP96" s="1">
        <v>0</v>
      </c>
      <c r="AR96" s="1"/>
      <c r="AS96" s="1"/>
      <c r="AT96" s="1">
        <v>0</v>
      </c>
      <c r="AU96" s="1">
        <v>0</v>
      </c>
      <c r="AV96" s="1">
        <v>1</v>
      </c>
      <c r="AZ96" s="1">
        <v>1</v>
      </c>
    </row>
    <row r="97" spans="1:58" x14ac:dyDescent="0.3">
      <c r="A97" s="2">
        <v>871</v>
      </c>
      <c r="B97" s="2">
        <v>1</v>
      </c>
      <c r="C97" s="2" t="s">
        <v>1392</v>
      </c>
      <c r="D97" s="1">
        <v>12</v>
      </c>
      <c r="E97" s="2" t="str">
        <f t="shared" si="0"/>
        <v>12_Rajiformes</v>
      </c>
      <c r="F97" s="2" t="s">
        <v>1705</v>
      </c>
      <c r="G97" s="2" t="s">
        <v>2038</v>
      </c>
      <c r="H97" s="2" t="s">
        <v>2054</v>
      </c>
      <c r="I97" s="2" t="s">
        <v>2148</v>
      </c>
      <c r="J97" s="2" t="s">
        <v>2149</v>
      </c>
      <c r="K97" s="19" t="str">
        <f t="shared" si="1"/>
        <v>Bathyraja taranetzi</v>
      </c>
      <c r="L97" s="20">
        <f>VLOOKUP($K97,GlobSheetPaste!$H$3:$P$1269,2,FALSE)</f>
        <v>161600</v>
      </c>
      <c r="M97" s="20">
        <f>VLOOKUP($K97,GlobSheetPaste!$H$3:$P$1269,3,FALSE)</f>
        <v>80679159</v>
      </c>
      <c r="N97" s="20" t="str">
        <f>VLOOKUP($K97,GlobSheetPaste!$H$3:$P$1269,4,FALSE)</f>
        <v>published</v>
      </c>
      <c r="O97" s="20" t="str">
        <f>VLOOKUP($K97,GlobSheetPaste!$H$3:$P$1269,5,FALSE)</f>
        <v>LC</v>
      </c>
      <c r="P97" s="20">
        <f>VLOOKUP($K97,GlobSheetPaste!$H$3:$P$1269,6,FALSE)</f>
        <v>2007</v>
      </c>
      <c r="Q97" s="20" t="str">
        <f>VLOOKUP($K97,GlobSheetPaste!$H$3:$P$1269,7,FALSE)</f>
        <v>LC</v>
      </c>
      <c r="R97" s="20" t="str">
        <f>VLOOKUP($K97,GlobSheetPaste!$H$3:$P$1269,8,FALSE)</f>
        <v>NA</v>
      </c>
      <c r="S97" s="20" t="str">
        <f t="shared" si="94"/>
        <v>NoChange</v>
      </c>
      <c r="T97" s="20" t="b">
        <f t="shared" si="3"/>
        <v>0</v>
      </c>
      <c r="U97" s="20">
        <f>VLOOKUP($K97,GlobSheetPaste!$H$3:$P$1269,9,FALSE)</f>
        <v>2014</v>
      </c>
      <c r="V97" s="19">
        <v>80</v>
      </c>
      <c r="W97" s="19">
        <v>1000</v>
      </c>
      <c r="X97" s="2" t="b">
        <f t="shared" ref="X97:Y97" si="106">ISNUMBER(V97)</f>
        <v>1</v>
      </c>
      <c r="Y97" s="2" t="b">
        <f t="shared" si="106"/>
        <v>1</v>
      </c>
      <c r="Z97" s="2" t="s">
        <v>2046</v>
      </c>
      <c r="AA97" s="2" t="s">
        <v>178</v>
      </c>
      <c r="AB97" s="24" t="str">
        <f ca="1">IFERROR(__xludf.DUMMYFUNCTION("SPLIT(AA97,""_"")"),"Deepwater")</f>
        <v>Deepwater</v>
      </c>
      <c r="AC97" s="24"/>
      <c r="AD97" s="24">
        <f>VLOOKUP(J97,rangearea210527!$B$2:$C$1159,2,TRUE)</f>
        <v>156897.228</v>
      </c>
      <c r="AE97" s="26"/>
      <c r="AF97" s="26">
        <v>77</v>
      </c>
      <c r="AG97" s="26" t="s">
        <v>84</v>
      </c>
      <c r="AH97" s="26"/>
      <c r="AI97" s="26"/>
      <c r="AJ97" s="26">
        <v>1</v>
      </c>
      <c r="AK97" s="26">
        <v>0</v>
      </c>
      <c r="AL97" s="29">
        <v>0</v>
      </c>
      <c r="AM97" s="30"/>
      <c r="AN97" s="26">
        <v>1</v>
      </c>
      <c r="AO97" s="30"/>
      <c r="AP97" s="1">
        <v>0</v>
      </c>
      <c r="AR97" s="1"/>
      <c r="AS97" s="1"/>
      <c r="AT97" s="1">
        <v>0</v>
      </c>
      <c r="AU97" s="1">
        <v>0</v>
      </c>
      <c r="AV97" s="1">
        <v>1</v>
      </c>
      <c r="AZ97" s="1">
        <v>1</v>
      </c>
    </row>
    <row r="98" spans="1:58" x14ac:dyDescent="0.3">
      <c r="A98" s="2">
        <v>872</v>
      </c>
      <c r="B98" s="2">
        <v>1</v>
      </c>
      <c r="C98" s="2" t="s">
        <v>1392</v>
      </c>
      <c r="D98" s="1">
        <v>12</v>
      </c>
      <c r="E98" s="2" t="str">
        <f t="shared" si="0"/>
        <v>12_Rajiformes</v>
      </c>
      <c r="F98" s="2" t="s">
        <v>1705</v>
      </c>
      <c r="G98" s="2" t="s">
        <v>2038</v>
      </c>
      <c r="H98" s="2" t="s">
        <v>2054</v>
      </c>
      <c r="I98" s="2" t="s">
        <v>2150</v>
      </c>
      <c r="J98" s="2" t="s">
        <v>2151</v>
      </c>
      <c r="K98" s="19" t="str">
        <f t="shared" si="1"/>
        <v>Bathyraja trachouros</v>
      </c>
      <c r="L98" s="20">
        <f>VLOOKUP($K98,GlobSheetPaste!$H$3:$P$1269,2,FALSE)</f>
        <v>161701</v>
      </c>
      <c r="M98" s="20">
        <f>VLOOKUP($K98,GlobSheetPaste!$H$3:$P$1269,3,FALSE)</f>
        <v>124530553</v>
      </c>
      <c r="N98" s="20" t="str">
        <f>VLOOKUP($K98,GlobSheetPaste!$H$3:$P$1269,4,FALSE)</f>
        <v>published</v>
      </c>
      <c r="O98" s="20" t="str">
        <f>VLOOKUP($K98,GlobSheetPaste!$H$3:$P$1269,5,FALSE)</f>
        <v>LC</v>
      </c>
      <c r="P98" s="20">
        <f>VLOOKUP($K98,GlobSheetPaste!$H$3:$P$1269,6,FALSE)</f>
        <v>2004</v>
      </c>
      <c r="Q98" s="20" t="str">
        <f>VLOOKUP($K98,GlobSheetPaste!$H$3:$P$1269,7,FALSE)</f>
        <v>NT</v>
      </c>
      <c r="R98" s="20" t="str">
        <f>VLOOKUP($K98,GlobSheetPaste!$H$3:$P$1269,8,FALSE)</f>
        <v>A2d</v>
      </c>
      <c r="S98" s="20" t="str">
        <f t="shared" si="94"/>
        <v>non-genuine change</v>
      </c>
      <c r="T98" s="20" t="b">
        <f t="shared" si="3"/>
        <v>0</v>
      </c>
      <c r="U98" s="22">
        <f>VLOOKUP($K98,GlobSheetPaste!$H$3:$P$1269,9,FALSE)</f>
        <v>43891</v>
      </c>
      <c r="V98" s="19">
        <v>100</v>
      </c>
      <c r="W98" s="19">
        <v>800</v>
      </c>
      <c r="X98" s="2" t="b">
        <f t="shared" ref="X98:Y98" si="107">ISNUMBER(V98)</f>
        <v>1</v>
      </c>
      <c r="Y98" s="2" t="b">
        <f t="shared" si="107"/>
        <v>1</v>
      </c>
      <c r="Z98" s="2" t="s">
        <v>89</v>
      </c>
      <c r="AA98" s="2" t="s">
        <v>178</v>
      </c>
      <c r="AB98" s="24" t="str">
        <f ca="1">IFERROR(__xludf.DUMMYFUNCTION("SPLIT(AA98,""_"")"),"Deepwater")</f>
        <v>Deepwater</v>
      </c>
      <c r="AC98" s="24"/>
      <c r="AD98" s="24">
        <f>VLOOKUP(J98,rangearea210527!$B$2:$C$1159,2,TRUE)</f>
        <v>69826.249419999993</v>
      </c>
      <c r="AE98" s="26" t="s">
        <v>118</v>
      </c>
      <c r="AF98" s="26">
        <v>102</v>
      </c>
      <c r="AG98" s="26" t="s">
        <v>84</v>
      </c>
      <c r="AH98" s="26"/>
      <c r="AI98" s="26">
        <v>13.5</v>
      </c>
      <c r="AJ98" s="26">
        <v>1</v>
      </c>
      <c r="AK98" s="26">
        <v>0</v>
      </c>
      <c r="AL98" s="29">
        <v>0</v>
      </c>
      <c r="AM98" s="30"/>
      <c r="AN98" s="30"/>
      <c r="AO98" s="30"/>
      <c r="AP98" s="1">
        <v>0</v>
      </c>
      <c r="AR98" s="1"/>
      <c r="AS98" s="1"/>
      <c r="AT98" s="1">
        <v>0</v>
      </c>
      <c r="AU98" s="1">
        <v>0</v>
      </c>
      <c r="AV98" s="1">
        <v>1</v>
      </c>
      <c r="AZ98" s="1">
        <v>1</v>
      </c>
      <c r="BE98" s="1">
        <v>1</v>
      </c>
    </row>
    <row r="99" spans="1:58" x14ac:dyDescent="0.3">
      <c r="A99" s="2">
        <v>873</v>
      </c>
      <c r="B99" s="2">
        <v>1</v>
      </c>
      <c r="C99" s="2" t="s">
        <v>1392</v>
      </c>
      <c r="D99" s="1">
        <v>12</v>
      </c>
      <c r="E99" s="2" t="str">
        <f t="shared" si="0"/>
        <v>12_Rajiformes</v>
      </c>
      <c r="F99" s="2" t="s">
        <v>1705</v>
      </c>
      <c r="G99" s="2" t="s">
        <v>2038</v>
      </c>
      <c r="H99" s="2" t="s">
        <v>2054</v>
      </c>
      <c r="I99" s="2" t="s">
        <v>2152</v>
      </c>
      <c r="J99" s="2" t="s">
        <v>2153</v>
      </c>
      <c r="K99" s="19" t="str">
        <f t="shared" si="1"/>
        <v>Bathyraja trachura</v>
      </c>
      <c r="L99" s="20">
        <f>VLOOKUP($K99,GlobSheetPaste!$H$3:$P$1269,2,FALSE)</f>
        <v>161375</v>
      </c>
      <c r="M99" s="20">
        <f>VLOOKUP($K99,GlobSheetPaste!$H$3:$P$1269,3,FALSE)</f>
        <v>80676077</v>
      </c>
      <c r="N99" s="20" t="str">
        <f>VLOOKUP($K99,GlobSheetPaste!$H$3:$P$1269,4,FALSE)</f>
        <v>published</v>
      </c>
      <c r="O99" s="20" t="str">
        <f>VLOOKUP($K99,GlobSheetPaste!$H$3:$P$1269,5,FALSE)</f>
        <v>LC</v>
      </c>
      <c r="P99" s="20">
        <f>VLOOKUP($K99,GlobSheetPaste!$H$3:$P$1269,6,FALSE)</f>
        <v>2004</v>
      </c>
      <c r="Q99" s="20" t="str">
        <f>VLOOKUP($K99,GlobSheetPaste!$H$3:$P$1269,7,FALSE)</f>
        <v>LC</v>
      </c>
      <c r="R99" s="20" t="str">
        <f>VLOOKUP($K99,GlobSheetPaste!$H$3:$P$1269,8,FALSE)</f>
        <v>NA</v>
      </c>
      <c r="S99" s="20" t="str">
        <f t="shared" si="94"/>
        <v>NoChange</v>
      </c>
      <c r="T99" s="20" t="b">
        <f t="shared" si="3"/>
        <v>0</v>
      </c>
      <c r="U99" s="20">
        <f>VLOOKUP($K99,GlobSheetPaste!$H$3:$P$1269,9,FALSE)</f>
        <v>2015</v>
      </c>
      <c r="V99" s="19">
        <v>91</v>
      </c>
      <c r="W99" s="19">
        <v>2900</v>
      </c>
      <c r="X99" s="2" t="b">
        <f t="shared" ref="X99:Y99" si="108">ISNUMBER(V99)</f>
        <v>1</v>
      </c>
      <c r="Y99" s="2" t="b">
        <f t="shared" si="108"/>
        <v>1</v>
      </c>
      <c r="Z99" s="2" t="s">
        <v>89</v>
      </c>
      <c r="AA99" s="2" t="s">
        <v>178</v>
      </c>
      <c r="AB99" s="24" t="str">
        <f ca="1">IFERROR(__xludf.DUMMYFUNCTION("SPLIT(AA99,""_"")"),"Deepwater")</f>
        <v>Deepwater</v>
      </c>
      <c r="AC99" s="24"/>
      <c r="AD99" s="24">
        <f>VLOOKUP(J99,rangearea210527!$B$2:$C$1159,2,TRUE)</f>
        <v>1877111.8319999999</v>
      </c>
      <c r="AE99" s="26"/>
      <c r="AF99" s="26">
        <v>91</v>
      </c>
      <c r="AG99" s="26" t="s">
        <v>84</v>
      </c>
      <c r="AH99" s="38"/>
      <c r="AI99" s="38">
        <v>44515</v>
      </c>
      <c r="AJ99" s="26">
        <v>1</v>
      </c>
      <c r="AK99" s="26">
        <v>0</v>
      </c>
      <c r="AL99" s="29">
        <v>0</v>
      </c>
      <c r="AM99" s="30"/>
      <c r="AN99" s="26">
        <v>1</v>
      </c>
      <c r="AO99" s="30"/>
      <c r="AP99" s="1">
        <v>0</v>
      </c>
      <c r="AR99" s="1"/>
      <c r="AS99" s="1"/>
      <c r="AT99" s="1">
        <v>0</v>
      </c>
      <c r="AU99" s="1">
        <v>0</v>
      </c>
      <c r="AV99" s="1">
        <v>1</v>
      </c>
      <c r="AZ99" s="1">
        <v>1</v>
      </c>
    </row>
    <row r="100" spans="1:58" x14ac:dyDescent="0.3">
      <c r="A100" s="2">
        <v>874</v>
      </c>
      <c r="B100" s="2">
        <v>1</v>
      </c>
      <c r="C100" s="2" t="s">
        <v>1392</v>
      </c>
      <c r="D100" s="1">
        <v>12</v>
      </c>
      <c r="E100" s="2" t="str">
        <f t="shared" si="0"/>
        <v>12_Rajiformes</v>
      </c>
      <c r="F100" s="2" t="s">
        <v>1705</v>
      </c>
      <c r="G100" s="2" t="s">
        <v>2038</v>
      </c>
      <c r="H100" s="2" t="s">
        <v>2054</v>
      </c>
      <c r="I100" s="2" t="s">
        <v>2154</v>
      </c>
      <c r="J100" s="2" t="s">
        <v>2155</v>
      </c>
      <c r="K100" s="19" t="str">
        <f t="shared" si="1"/>
        <v>Bathyraja tunae</v>
      </c>
      <c r="L100" s="20">
        <f>VLOOKUP($K100,GlobSheetPaste!$H$3:$P$1269,2,FALSE)</f>
        <v>161504</v>
      </c>
      <c r="M100" s="20">
        <f>VLOOKUP($K100,GlobSheetPaste!$H$3:$P$1269,3,FALSE)</f>
        <v>124496480</v>
      </c>
      <c r="N100" s="20" t="str">
        <f>VLOOKUP($K100,GlobSheetPaste!$H$3:$P$1269,4,FALSE)</f>
        <v>published</v>
      </c>
      <c r="O100" s="20" t="str">
        <f>VLOOKUP($K100,GlobSheetPaste!$H$3:$P$1269,5,FALSE)</f>
        <v>DD</v>
      </c>
      <c r="P100" s="20">
        <f>VLOOKUP($K100,GlobSheetPaste!$H$3:$P$1269,6,FALSE)</f>
        <v>2008</v>
      </c>
      <c r="Q100" s="20" t="str">
        <f>VLOOKUP($K100,GlobSheetPaste!$H$3:$P$1269,7,FALSE)</f>
        <v>LC</v>
      </c>
      <c r="R100" s="20" t="str">
        <f>VLOOKUP($K100,GlobSheetPaste!$H$3:$P$1269,8,FALSE)</f>
        <v>NA</v>
      </c>
      <c r="S100" s="20" t="str">
        <f t="shared" si="94"/>
        <v>non-genuine change</v>
      </c>
      <c r="T100" s="20" t="b">
        <f t="shared" si="3"/>
        <v>0</v>
      </c>
      <c r="U100" s="20">
        <f>VLOOKUP($K100,GlobSheetPaste!$H$3:$P$1269,9,FALSE)</f>
        <v>2018</v>
      </c>
      <c r="V100" s="19">
        <v>1700</v>
      </c>
      <c r="W100" s="19">
        <v>2240</v>
      </c>
      <c r="X100" s="2" t="b">
        <f t="shared" ref="X100:Y100" si="109">ISNUMBER(V100)</f>
        <v>1</v>
      </c>
      <c r="Y100" s="2" t="b">
        <f t="shared" si="109"/>
        <v>1</v>
      </c>
      <c r="Z100" s="2" t="s">
        <v>89</v>
      </c>
      <c r="AA100" s="2" t="s">
        <v>178</v>
      </c>
      <c r="AB100" s="24" t="str">
        <f ca="1">IFERROR(__xludf.DUMMYFUNCTION("SPLIT(AA100,""_"")"),"Deepwater")</f>
        <v>Deepwater</v>
      </c>
      <c r="AC100" s="24"/>
      <c r="AD100" s="24">
        <f>VLOOKUP(J100,rangearea210527!$B$2:$C$1159,2,TRUE)</f>
        <v>5004.1838889999999</v>
      </c>
      <c r="AE100" s="26" t="s">
        <v>118</v>
      </c>
      <c r="AF100" s="26">
        <v>97</v>
      </c>
      <c r="AG100" s="26" t="s">
        <v>84</v>
      </c>
      <c r="AH100" s="26"/>
      <c r="AI100" s="26"/>
      <c r="AJ100" s="26">
        <v>1</v>
      </c>
      <c r="AK100" s="26">
        <v>0</v>
      </c>
      <c r="AL100" s="29">
        <v>0</v>
      </c>
      <c r="AM100" s="30"/>
      <c r="AN100" s="30"/>
      <c r="AO100" s="30"/>
      <c r="AP100" s="1">
        <v>0</v>
      </c>
      <c r="AR100" s="1"/>
      <c r="AS100" s="1"/>
      <c r="AT100" s="1">
        <v>0</v>
      </c>
      <c r="AU100" s="1">
        <v>0</v>
      </c>
      <c r="AV100" s="1">
        <v>1</v>
      </c>
      <c r="AZ100" s="1">
        <v>1</v>
      </c>
      <c r="BE100" s="1">
        <v>1</v>
      </c>
    </row>
    <row r="101" spans="1:58" x14ac:dyDescent="0.3">
      <c r="A101" s="2">
        <v>875</v>
      </c>
      <c r="B101" s="2">
        <v>1</v>
      </c>
      <c r="C101" s="2" t="s">
        <v>1392</v>
      </c>
      <c r="D101" s="1">
        <v>12</v>
      </c>
      <c r="E101" s="2" t="str">
        <f t="shared" si="0"/>
        <v>12_Rajiformes</v>
      </c>
      <c r="F101" s="2" t="s">
        <v>1705</v>
      </c>
      <c r="G101" s="2" t="s">
        <v>2038</v>
      </c>
      <c r="H101" s="2" t="s">
        <v>2054</v>
      </c>
      <c r="I101" s="2" t="s">
        <v>2156</v>
      </c>
      <c r="J101" s="2" t="s">
        <v>2157</v>
      </c>
      <c r="K101" s="19" t="str">
        <f t="shared" si="1"/>
        <v>Bathyraja tzinovskii</v>
      </c>
      <c r="L101" s="20">
        <f>VLOOKUP($K101,GlobSheetPaste!$H$3:$P$1269,2,FALSE)</f>
        <v>161444</v>
      </c>
      <c r="M101" s="20">
        <f>VLOOKUP($K101,GlobSheetPaste!$H$3:$P$1269,3,FALSE)</f>
        <v>124486488</v>
      </c>
      <c r="N101" s="20" t="str">
        <f>VLOOKUP($K101,GlobSheetPaste!$H$3:$P$1269,4,FALSE)</f>
        <v>published</v>
      </c>
      <c r="O101" s="20" t="str">
        <f>VLOOKUP($K101,GlobSheetPaste!$H$3:$P$1269,5,FALSE)</f>
        <v>LC</v>
      </c>
      <c r="P101" s="20">
        <f>VLOOKUP($K101,GlobSheetPaste!$H$3:$P$1269,6,FALSE)</f>
        <v>2004</v>
      </c>
      <c r="Q101" s="20" t="str">
        <f>VLOOKUP($K101,GlobSheetPaste!$H$3:$P$1269,7,FALSE)</f>
        <v>LC</v>
      </c>
      <c r="R101" s="20" t="str">
        <f>VLOOKUP($K101,GlobSheetPaste!$H$3:$P$1269,8,FALSE)</f>
        <v>NA</v>
      </c>
      <c r="S101" s="20" t="str">
        <f t="shared" si="94"/>
        <v>NoChange</v>
      </c>
      <c r="T101" s="20" t="b">
        <f t="shared" si="3"/>
        <v>0</v>
      </c>
      <c r="U101" s="22">
        <f>VLOOKUP($K101,GlobSheetPaste!$H$3:$P$1269,9,FALSE)</f>
        <v>43891</v>
      </c>
      <c r="V101" s="19">
        <v>1776</v>
      </c>
      <c r="W101" s="19">
        <v>2500</v>
      </c>
      <c r="X101" s="2" t="b">
        <f t="shared" ref="X101:Y101" si="110">ISNUMBER(V101)</f>
        <v>1</v>
      </c>
      <c r="Y101" s="2" t="b">
        <f t="shared" si="110"/>
        <v>1</v>
      </c>
      <c r="Z101" s="2" t="s">
        <v>89</v>
      </c>
      <c r="AA101" s="2" t="s">
        <v>178</v>
      </c>
      <c r="AB101" s="24" t="str">
        <f ca="1">IFERROR(__xludf.DUMMYFUNCTION("SPLIT(AA101,""_"")"),"Deepwater")</f>
        <v>Deepwater</v>
      </c>
      <c r="AC101" s="24"/>
      <c r="AD101" s="24">
        <f>VLOOKUP(J101,rangearea210527!$B$2:$C$1159,2,TRUE)</f>
        <v>39510.651810000003</v>
      </c>
      <c r="AE101" s="26" t="s">
        <v>118</v>
      </c>
      <c r="AF101" s="26">
        <v>94</v>
      </c>
      <c r="AG101" s="26" t="s">
        <v>84</v>
      </c>
      <c r="AH101" s="26"/>
      <c r="AI101" s="26"/>
      <c r="AJ101" s="26">
        <v>1</v>
      </c>
      <c r="AK101" s="26">
        <v>0</v>
      </c>
      <c r="AL101" s="29">
        <v>0</v>
      </c>
      <c r="AM101" s="30"/>
      <c r="AN101" s="30"/>
      <c r="AO101" s="30"/>
      <c r="AP101" s="1">
        <v>0</v>
      </c>
      <c r="AR101" s="1"/>
      <c r="AS101" s="1"/>
      <c r="AT101" s="1">
        <v>0</v>
      </c>
      <c r="AU101" s="1">
        <v>0</v>
      </c>
      <c r="AV101" s="1">
        <v>1</v>
      </c>
      <c r="AZ101" s="1">
        <v>1</v>
      </c>
      <c r="BE101" s="1">
        <v>1</v>
      </c>
    </row>
    <row r="102" spans="1:58" x14ac:dyDescent="0.3">
      <c r="A102" s="2">
        <v>876</v>
      </c>
      <c r="B102" s="2">
        <v>1</v>
      </c>
      <c r="C102" s="2" t="s">
        <v>1392</v>
      </c>
      <c r="D102" s="1">
        <v>12</v>
      </c>
      <c r="E102" s="2" t="str">
        <f t="shared" si="0"/>
        <v>12_Rajiformes</v>
      </c>
      <c r="F102" s="2" t="s">
        <v>1705</v>
      </c>
      <c r="G102" s="2" t="s">
        <v>2038</v>
      </c>
      <c r="H102" s="2" t="s">
        <v>2054</v>
      </c>
      <c r="I102" s="2" t="s">
        <v>2158</v>
      </c>
      <c r="J102" s="2" t="s">
        <v>2159</v>
      </c>
      <c r="K102" s="19" t="str">
        <f t="shared" si="1"/>
        <v>Bathyraja violacea</v>
      </c>
      <c r="L102" s="20">
        <f>VLOOKUP($K102,GlobSheetPaste!$H$3:$P$1269,2,FALSE)</f>
        <v>161594</v>
      </c>
      <c r="M102" s="20">
        <f>VLOOKUP($K102,GlobSheetPaste!$H$3:$P$1269,3,FALSE)</f>
        <v>80676330</v>
      </c>
      <c r="N102" s="20" t="str">
        <f>VLOOKUP($K102,GlobSheetPaste!$H$3:$P$1269,4,FALSE)</f>
        <v>published</v>
      </c>
      <c r="O102" s="20" t="str">
        <f>VLOOKUP($K102,GlobSheetPaste!$H$3:$P$1269,5,FALSE)</f>
        <v>DD</v>
      </c>
      <c r="P102" s="20">
        <f>VLOOKUP($K102,GlobSheetPaste!$H$3:$P$1269,6,FALSE)</f>
        <v>2007</v>
      </c>
      <c r="Q102" s="20" t="str">
        <f>VLOOKUP($K102,GlobSheetPaste!$H$3:$P$1269,7,FALSE)</f>
        <v>LC</v>
      </c>
      <c r="R102" s="20" t="str">
        <f>VLOOKUP($K102,GlobSheetPaste!$H$3:$P$1269,8,FALSE)</f>
        <v>NA</v>
      </c>
      <c r="S102" s="20" t="str">
        <f t="shared" si="94"/>
        <v>non-genuine change</v>
      </c>
      <c r="T102" s="20" t="b">
        <f t="shared" si="3"/>
        <v>0</v>
      </c>
      <c r="U102" s="22">
        <f>VLOOKUP($K102,GlobSheetPaste!$H$3:$P$1269,9,FALSE)</f>
        <v>43891</v>
      </c>
      <c r="V102" s="19">
        <v>23</v>
      </c>
      <c r="W102" s="19">
        <v>1110</v>
      </c>
      <c r="X102" s="2" t="b">
        <f t="shared" ref="X102:Y102" si="111">ISNUMBER(V102)</f>
        <v>1</v>
      </c>
      <c r="Y102" s="2" t="b">
        <f t="shared" si="111"/>
        <v>1</v>
      </c>
      <c r="Z102" s="2" t="s">
        <v>89</v>
      </c>
      <c r="AA102" s="2" t="s">
        <v>178</v>
      </c>
      <c r="AB102" s="24" t="str">
        <f ca="1">IFERROR(__xludf.DUMMYFUNCTION("SPLIT(AA102,""_"")"),"Deepwater")</f>
        <v>Deepwater</v>
      </c>
      <c r="AC102" s="24"/>
      <c r="AD102" s="24">
        <f>VLOOKUP(J102,rangearea210527!$B$2:$C$1159,2,TRUE)</f>
        <v>1024016.709</v>
      </c>
      <c r="AE102" s="26"/>
      <c r="AF102" s="26">
        <v>107</v>
      </c>
      <c r="AG102" s="26" t="s">
        <v>84</v>
      </c>
      <c r="AH102" s="26"/>
      <c r="AI102" s="26">
        <v>7.25</v>
      </c>
      <c r="AJ102" s="26">
        <v>1</v>
      </c>
      <c r="AK102" s="26">
        <v>0</v>
      </c>
      <c r="AL102" s="29">
        <v>0</v>
      </c>
      <c r="AM102" s="30"/>
      <c r="AN102" s="26">
        <v>1</v>
      </c>
      <c r="AO102" s="30"/>
      <c r="AP102" s="1">
        <v>0</v>
      </c>
      <c r="AR102" s="1"/>
      <c r="AS102" s="1"/>
      <c r="AT102" s="1">
        <v>0</v>
      </c>
      <c r="AU102" s="1">
        <v>0</v>
      </c>
      <c r="AV102" s="1">
        <v>1</v>
      </c>
      <c r="AZ102" s="1">
        <v>1</v>
      </c>
    </row>
    <row r="103" spans="1:58" x14ac:dyDescent="0.3">
      <c r="A103" s="2">
        <v>543</v>
      </c>
      <c r="B103" s="2">
        <v>1</v>
      </c>
      <c r="C103" s="2" t="s">
        <v>1392</v>
      </c>
      <c r="D103" s="1">
        <v>10</v>
      </c>
      <c r="E103" s="2" t="str">
        <f t="shared" si="0"/>
        <v>10_Torpediniformes</v>
      </c>
      <c r="F103" s="2" t="s">
        <v>1393</v>
      </c>
      <c r="G103" s="2" t="s">
        <v>1410</v>
      </c>
      <c r="H103" s="2" t="s">
        <v>1411</v>
      </c>
      <c r="I103" s="2" t="s">
        <v>1412</v>
      </c>
      <c r="J103" s="2" t="s">
        <v>1413</v>
      </c>
      <c r="K103" s="19" t="str">
        <f t="shared" si="1"/>
        <v>Benthobatis kreffti</v>
      </c>
      <c r="L103" s="20">
        <f>VLOOKUP($K103,GlobSheetPaste!$H$3:$P$1269,2,FALSE)</f>
        <v>44577</v>
      </c>
      <c r="M103" s="20">
        <f>VLOOKUP($K103,GlobSheetPaste!$H$3:$P$1269,3,FALSE)</f>
        <v>2995521</v>
      </c>
      <c r="N103" s="20" t="str">
        <f>VLOOKUP($K103,GlobSheetPaste!$H$3:$P$1269,4,FALSE)</f>
        <v>published</v>
      </c>
      <c r="O103" s="20" t="str">
        <f>VLOOKUP($K103,GlobSheetPaste!$H$3:$P$1269,5,FALSE)</f>
        <v>VU</v>
      </c>
      <c r="P103" s="20">
        <f>VLOOKUP($K103,GlobSheetPaste!$H$3:$P$1269,6,FALSE)</f>
        <v>2004</v>
      </c>
      <c r="Q103" s="20" t="str">
        <f>VLOOKUP($K103,GlobSheetPaste!$H$3:$P$1269,7,FALSE)</f>
        <v>VU</v>
      </c>
      <c r="R103" s="20" t="str">
        <f>VLOOKUP($K103,GlobSheetPaste!$H$3:$P$1269,8,FALSE)</f>
        <v>A2d</v>
      </c>
      <c r="S103" s="20" t="str">
        <f t="shared" si="94"/>
        <v>NoChange</v>
      </c>
      <c r="T103" s="20" t="b">
        <f t="shared" si="3"/>
        <v>0</v>
      </c>
      <c r="U103" s="22">
        <f>VLOOKUP($K103,GlobSheetPaste!$H$3:$P$1269,9,FALSE)</f>
        <v>43891</v>
      </c>
      <c r="V103" s="19">
        <v>420</v>
      </c>
      <c r="W103" s="19">
        <v>530</v>
      </c>
      <c r="X103" s="2" t="b">
        <f t="shared" ref="X103:Y103" si="112">ISNUMBER(V103)</f>
        <v>1</v>
      </c>
      <c r="Y103" s="2" t="b">
        <f t="shared" si="112"/>
        <v>1</v>
      </c>
      <c r="Z103" s="2" t="s">
        <v>1400</v>
      </c>
      <c r="AA103" s="2" t="s">
        <v>178</v>
      </c>
      <c r="AB103" s="24" t="str">
        <f ca="1">IFERROR(__xludf.DUMMYFUNCTION("SPLIT(AA103,""_"")"),"Deepwater")</f>
        <v>Deepwater</v>
      </c>
      <c r="AC103" s="24"/>
      <c r="AD103" s="24">
        <f>VLOOKUP(J103,rangearea210527!$B$2:$C$1159,2,TRUE)</f>
        <v>6055.1698139999999</v>
      </c>
      <c r="AE103" s="26" t="s">
        <v>118</v>
      </c>
      <c r="AF103" s="26">
        <v>30</v>
      </c>
      <c r="AG103" s="26" t="s">
        <v>84</v>
      </c>
      <c r="AH103" s="26"/>
      <c r="AI103" s="26">
        <v>5</v>
      </c>
      <c r="AJ103" s="26">
        <v>1</v>
      </c>
      <c r="AK103" s="26">
        <v>0</v>
      </c>
      <c r="AL103" s="29">
        <v>0</v>
      </c>
      <c r="AM103" s="30"/>
      <c r="AN103" s="30"/>
      <c r="AO103" s="30"/>
      <c r="AP103" s="1">
        <v>0</v>
      </c>
      <c r="AQ103" s="1"/>
      <c r="AR103" s="1">
        <v>1</v>
      </c>
      <c r="AS103" s="1"/>
      <c r="AT103" s="1">
        <v>0</v>
      </c>
      <c r="AU103" s="1">
        <v>0</v>
      </c>
      <c r="AV103" s="1">
        <v>1</v>
      </c>
      <c r="AW103" s="1">
        <v>1</v>
      </c>
      <c r="AZ103" s="1">
        <v>1</v>
      </c>
      <c r="BA103" s="1">
        <v>1</v>
      </c>
      <c r="BE103" s="1">
        <v>1</v>
      </c>
      <c r="BF103" s="1">
        <v>1</v>
      </c>
    </row>
    <row r="104" spans="1:58" x14ac:dyDescent="0.3">
      <c r="A104" s="2">
        <v>544</v>
      </c>
      <c r="B104" s="2">
        <v>1</v>
      </c>
      <c r="C104" s="2" t="s">
        <v>1392</v>
      </c>
      <c r="D104" s="1">
        <v>10</v>
      </c>
      <c r="E104" s="2" t="str">
        <f t="shared" si="0"/>
        <v>10_Torpediniformes</v>
      </c>
      <c r="F104" s="2" t="s">
        <v>1393</v>
      </c>
      <c r="G104" s="2" t="s">
        <v>1410</v>
      </c>
      <c r="H104" s="2" t="s">
        <v>1411</v>
      </c>
      <c r="I104" s="2" t="s">
        <v>1414</v>
      </c>
      <c r="J104" s="2" t="s">
        <v>1415</v>
      </c>
      <c r="K104" s="19" t="str">
        <f t="shared" si="1"/>
        <v>Benthobatis marcida</v>
      </c>
      <c r="L104" s="20">
        <f>VLOOKUP($K104,GlobSheetPaste!$H$3:$P$1269,2,FALSE)</f>
        <v>161317</v>
      </c>
      <c r="M104" s="20">
        <f>VLOOKUP($K104,GlobSheetPaste!$H$3:$P$1269,3,FALSE)</f>
        <v>124464702</v>
      </c>
      <c r="N104" s="20" t="str">
        <f>VLOOKUP($K104,GlobSheetPaste!$H$3:$P$1269,4,FALSE)</f>
        <v>published</v>
      </c>
      <c r="O104" s="20" t="str">
        <f>VLOOKUP($K104,GlobSheetPaste!$H$3:$P$1269,5,FALSE)</f>
        <v>LC</v>
      </c>
      <c r="P104" s="20">
        <f>VLOOKUP($K104,GlobSheetPaste!$H$3:$P$1269,6,FALSE)</f>
        <v>2008</v>
      </c>
      <c r="Q104" s="20" t="str">
        <f>VLOOKUP($K104,GlobSheetPaste!$H$3:$P$1269,7,FALSE)</f>
        <v>LC</v>
      </c>
      <c r="R104" s="20" t="str">
        <f>VLOOKUP($K104,GlobSheetPaste!$H$3:$P$1269,8,FALSE)</f>
        <v>NA</v>
      </c>
      <c r="S104" s="20" t="str">
        <f t="shared" si="94"/>
        <v>NoChange</v>
      </c>
      <c r="T104" s="20" t="b">
        <f t="shared" si="3"/>
        <v>0</v>
      </c>
      <c r="U104" s="22">
        <f>VLOOKUP($K104,GlobSheetPaste!$H$3:$P$1269,9,FALSE)</f>
        <v>43891</v>
      </c>
      <c r="V104" s="19">
        <v>275</v>
      </c>
      <c r="W104" s="19">
        <v>922</v>
      </c>
      <c r="X104" s="2" t="b">
        <f t="shared" ref="X104:Y104" si="113">ISNUMBER(V104)</f>
        <v>1</v>
      </c>
      <c r="Y104" s="2" t="b">
        <f t="shared" si="113"/>
        <v>1</v>
      </c>
      <c r="Z104" s="2" t="s">
        <v>89</v>
      </c>
      <c r="AA104" s="2" t="s">
        <v>178</v>
      </c>
      <c r="AB104" s="24" t="str">
        <f ca="1">IFERROR(__xludf.DUMMYFUNCTION("SPLIT(AA104,""_"")"),"Deepwater")</f>
        <v>Deepwater</v>
      </c>
      <c r="AC104" s="24"/>
      <c r="AD104" s="24">
        <f>VLOOKUP(J104,rangearea210527!$B$2:$C$1159,2,TRUE)</f>
        <v>101770.82369999999</v>
      </c>
      <c r="AE104" s="26" t="s">
        <v>118</v>
      </c>
      <c r="AF104" s="26">
        <v>50</v>
      </c>
      <c r="AG104" s="26" t="s">
        <v>84</v>
      </c>
      <c r="AH104" s="26"/>
      <c r="AI104" s="26"/>
      <c r="AJ104" s="26">
        <v>1</v>
      </c>
      <c r="AK104" s="26">
        <v>0</v>
      </c>
      <c r="AL104" s="29">
        <v>0</v>
      </c>
      <c r="AM104" s="30"/>
      <c r="AN104" s="30"/>
      <c r="AO104" s="30"/>
      <c r="AP104" s="1">
        <v>0</v>
      </c>
      <c r="AQ104" s="1"/>
      <c r="AR104" s="1"/>
      <c r="AS104" s="1">
        <v>1</v>
      </c>
      <c r="AT104" s="1">
        <v>0</v>
      </c>
      <c r="AU104" s="1">
        <v>0</v>
      </c>
      <c r="AV104" s="1">
        <v>1</v>
      </c>
      <c r="AZ104" s="1">
        <v>1</v>
      </c>
      <c r="BE104" s="1">
        <v>1</v>
      </c>
    </row>
    <row r="105" spans="1:58" x14ac:dyDescent="0.3">
      <c r="A105" s="2">
        <v>545</v>
      </c>
      <c r="B105" s="2">
        <v>1</v>
      </c>
      <c r="C105" s="2" t="s">
        <v>1392</v>
      </c>
      <c r="D105" s="1">
        <v>10</v>
      </c>
      <c r="E105" s="2" t="str">
        <f t="shared" si="0"/>
        <v>10_Torpediniformes</v>
      </c>
      <c r="F105" s="2" t="s">
        <v>1393</v>
      </c>
      <c r="G105" s="2" t="s">
        <v>1410</v>
      </c>
      <c r="H105" s="2" t="s">
        <v>1411</v>
      </c>
      <c r="I105" s="2" t="s">
        <v>1416</v>
      </c>
      <c r="J105" s="2" t="s">
        <v>1417</v>
      </c>
      <c r="K105" s="19" t="str">
        <f t="shared" si="1"/>
        <v>Benthobatis moresbyi</v>
      </c>
      <c r="L105" s="20">
        <f>VLOOKUP($K105,GlobSheetPaste!$H$3:$P$1269,2,FALSE)</f>
        <v>161349</v>
      </c>
      <c r="M105" s="20">
        <f>VLOOKUP($K105,GlobSheetPaste!$H$3:$P$1269,3,FALSE)</f>
        <v>109901444</v>
      </c>
      <c r="N105" s="20" t="str">
        <f>VLOOKUP($K105,GlobSheetPaste!$H$3:$P$1269,4,FALSE)</f>
        <v>published</v>
      </c>
      <c r="O105" s="20" t="str">
        <f>VLOOKUP($K105,GlobSheetPaste!$H$3:$P$1269,5,FALSE)</f>
        <v>DD</v>
      </c>
      <c r="P105" s="20">
        <f>VLOOKUP($K105,GlobSheetPaste!$H$3:$P$1269,6,FALSE)</f>
        <v>2008</v>
      </c>
      <c r="Q105" s="20" t="str">
        <f>VLOOKUP($K105,GlobSheetPaste!$H$3:$P$1269,7,FALSE)</f>
        <v>LC</v>
      </c>
      <c r="R105" s="20" t="str">
        <f>VLOOKUP($K105,GlobSheetPaste!$H$3:$P$1269,8,FALSE)</f>
        <v>NA</v>
      </c>
      <c r="S105" s="20" t="str">
        <f t="shared" si="94"/>
        <v>non-genuine change</v>
      </c>
      <c r="T105" s="20" t="b">
        <f t="shared" si="3"/>
        <v>0</v>
      </c>
      <c r="U105" s="20">
        <f>VLOOKUP($K105,GlobSheetPaste!$H$3:$P$1269,9,FALSE)</f>
        <v>2017</v>
      </c>
      <c r="V105" s="19">
        <v>787</v>
      </c>
      <c r="W105" s="19">
        <v>1071</v>
      </c>
      <c r="X105" s="2" t="b">
        <f t="shared" ref="X105:Y105" si="114">ISNUMBER(V105)</f>
        <v>1</v>
      </c>
      <c r="Y105" s="2" t="b">
        <f t="shared" si="114"/>
        <v>1</v>
      </c>
      <c r="Z105" s="2" t="s">
        <v>89</v>
      </c>
      <c r="AA105" s="2" t="s">
        <v>178</v>
      </c>
      <c r="AB105" s="24" t="str">
        <f ca="1">IFERROR(__xludf.DUMMYFUNCTION("SPLIT(AA105,""_"")"),"Deepwater")</f>
        <v>Deepwater</v>
      </c>
      <c r="AC105" s="24"/>
      <c r="AD105" s="24">
        <f>VLOOKUP(J105,rangearea210527!$B$2:$C$1159,2,TRUE)</f>
        <v>18035.900730000001</v>
      </c>
      <c r="AE105" s="26" t="s">
        <v>118</v>
      </c>
      <c r="AF105" s="26">
        <v>40</v>
      </c>
      <c r="AG105" s="26" t="s">
        <v>84</v>
      </c>
      <c r="AH105" s="26"/>
      <c r="AI105" s="26"/>
      <c r="AJ105" s="26">
        <v>1</v>
      </c>
      <c r="AK105" s="26">
        <v>0</v>
      </c>
      <c r="AL105" s="29">
        <v>0</v>
      </c>
      <c r="AM105" s="30"/>
      <c r="AN105" s="30"/>
      <c r="AO105" s="30"/>
      <c r="AP105" s="1">
        <v>0</v>
      </c>
      <c r="AQ105" s="1"/>
      <c r="AR105" s="1"/>
      <c r="AS105" s="1"/>
      <c r="AT105" s="1">
        <v>0</v>
      </c>
      <c r="AU105" s="1">
        <v>0</v>
      </c>
      <c r="AV105" s="1">
        <v>1</v>
      </c>
      <c r="AZ105" s="1">
        <v>1</v>
      </c>
      <c r="BE105" s="1">
        <v>1</v>
      </c>
    </row>
    <row r="106" spans="1:58" x14ac:dyDescent="0.3">
      <c r="A106" s="2">
        <v>546</v>
      </c>
      <c r="B106" s="2">
        <v>1</v>
      </c>
      <c r="C106" s="2" t="s">
        <v>1392</v>
      </c>
      <c r="D106" s="1">
        <v>10</v>
      </c>
      <c r="E106" s="2" t="str">
        <f t="shared" si="0"/>
        <v>10_Torpediniformes</v>
      </c>
      <c r="F106" s="2" t="s">
        <v>1393</v>
      </c>
      <c r="G106" s="2" t="s">
        <v>1410</v>
      </c>
      <c r="H106" s="2" t="s">
        <v>1411</v>
      </c>
      <c r="I106" s="2" t="s">
        <v>872</v>
      </c>
      <c r="J106" s="2" t="s">
        <v>1418</v>
      </c>
      <c r="K106" s="19" t="str">
        <f t="shared" si="1"/>
        <v>Benthobatis yangi</v>
      </c>
      <c r="L106" s="20">
        <f>VLOOKUP($K106,GlobSheetPaste!$H$3:$P$1269,2,FALSE)</f>
        <v>161624</v>
      </c>
      <c r="M106" s="20">
        <f>VLOOKUP($K106,GlobSheetPaste!$H$3:$P$1269,3,FALSE)</f>
        <v>124517235</v>
      </c>
      <c r="N106" s="20" t="str">
        <f>VLOOKUP($K106,GlobSheetPaste!$H$3:$P$1269,4,FALSE)</f>
        <v>published</v>
      </c>
      <c r="O106" s="20" t="str">
        <f>VLOOKUP($K106,GlobSheetPaste!$H$3:$P$1269,5,FALSE)</f>
        <v>VU</v>
      </c>
      <c r="P106" s="20">
        <f>VLOOKUP($K106,GlobSheetPaste!$H$3:$P$1269,6,FALSE)</f>
        <v>2008</v>
      </c>
      <c r="Q106" s="20" t="str">
        <f>VLOOKUP($K106,GlobSheetPaste!$H$3:$P$1269,7,FALSE)</f>
        <v>VU</v>
      </c>
      <c r="R106" s="20" t="str">
        <f>VLOOKUP($K106,GlobSheetPaste!$H$3:$P$1269,8,FALSE)</f>
        <v>A2d</v>
      </c>
      <c r="S106" s="20" t="str">
        <f t="shared" si="94"/>
        <v>NoChange</v>
      </c>
      <c r="T106" s="20" t="b">
        <f t="shared" si="3"/>
        <v>0</v>
      </c>
      <c r="U106" s="22">
        <f>VLOOKUP($K106,GlobSheetPaste!$H$3:$P$1269,9,FALSE)</f>
        <v>43891</v>
      </c>
      <c r="V106" s="19">
        <v>300</v>
      </c>
      <c r="W106" s="19">
        <v>300</v>
      </c>
      <c r="X106" s="2" t="b">
        <f t="shared" ref="X106:Y106" si="115">ISNUMBER(V106)</f>
        <v>1</v>
      </c>
      <c r="Y106" s="2" t="b">
        <f t="shared" si="115"/>
        <v>1</v>
      </c>
      <c r="Z106" s="2" t="s">
        <v>89</v>
      </c>
      <c r="AA106" s="2" t="s">
        <v>178</v>
      </c>
      <c r="AB106" s="24" t="str">
        <f ca="1">IFERROR(__xludf.DUMMYFUNCTION("SPLIT(AA106,""_"")"),"Deepwater")</f>
        <v>Deepwater</v>
      </c>
      <c r="AC106" s="24"/>
      <c r="AD106" s="24">
        <f>VLOOKUP(J106,rangearea210527!$B$2:$C$1159,2,TRUE)</f>
        <v>124.7557819</v>
      </c>
      <c r="AE106" s="26" t="s">
        <v>118</v>
      </c>
      <c r="AF106" s="26">
        <v>37</v>
      </c>
      <c r="AG106" s="26" t="s">
        <v>84</v>
      </c>
      <c r="AH106" s="26"/>
      <c r="AI106" s="26">
        <v>5</v>
      </c>
      <c r="AJ106" s="26">
        <v>1</v>
      </c>
      <c r="AK106" s="26">
        <v>0</v>
      </c>
      <c r="AL106" s="29">
        <v>0</v>
      </c>
      <c r="AM106" s="30"/>
      <c r="AN106" s="30"/>
      <c r="AO106" s="30"/>
      <c r="AP106" s="1">
        <v>1</v>
      </c>
      <c r="AQ106" s="1"/>
      <c r="AR106" s="1"/>
      <c r="AS106" s="1"/>
      <c r="AT106" s="1">
        <v>0</v>
      </c>
      <c r="AU106" s="1">
        <v>0</v>
      </c>
      <c r="AV106" s="1">
        <v>1</v>
      </c>
      <c r="AW106" s="1">
        <v>1</v>
      </c>
      <c r="AZ106" s="1">
        <v>1</v>
      </c>
      <c r="BA106" s="1">
        <v>1</v>
      </c>
      <c r="BE106" s="1">
        <v>1</v>
      </c>
      <c r="BF106" s="1">
        <v>1</v>
      </c>
    </row>
    <row r="107" spans="1:58" x14ac:dyDescent="0.3">
      <c r="A107" s="2">
        <v>674</v>
      </c>
      <c r="B107" s="2">
        <v>1</v>
      </c>
      <c r="C107" s="2" t="s">
        <v>1392</v>
      </c>
      <c r="D107" s="1">
        <v>12</v>
      </c>
      <c r="E107" s="2" t="str">
        <f t="shared" si="0"/>
        <v>12_Rajiformes</v>
      </c>
      <c r="F107" s="2" t="s">
        <v>1705</v>
      </c>
      <c r="G107" s="2" t="s">
        <v>1706</v>
      </c>
      <c r="H107" s="2" t="s">
        <v>1726</v>
      </c>
      <c r="I107" s="2" t="s">
        <v>1735</v>
      </c>
      <c r="J107" s="2" t="s">
        <v>1736</v>
      </c>
      <c r="K107" s="19" t="str">
        <f t="shared" si="1"/>
        <v>Beringraja inornata</v>
      </c>
      <c r="L107" s="20">
        <f>VLOOKUP($K107,GlobSheetPaste!$H$3:$P$1269,2,FALSE)</f>
        <v>161466</v>
      </c>
      <c r="M107" s="20">
        <f>VLOOKUP($K107,GlobSheetPaste!$H$3:$P$1269,3,FALSE)</f>
        <v>80676778</v>
      </c>
      <c r="N107" s="20" t="str">
        <f>VLOOKUP($K107,GlobSheetPaste!$H$3:$P$1269,4,FALSE)</f>
        <v>published</v>
      </c>
      <c r="O107" s="20" t="str">
        <f>VLOOKUP($K107,GlobSheetPaste!$H$3:$P$1269,5,FALSE)</f>
        <v>DD</v>
      </c>
      <c r="P107" s="20">
        <f>VLOOKUP($K107,GlobSheetPaste!$H$3:$P$1269,6,FALSE)</f>
        <v>2008</v>
      </c>
      <c r="Q107" s="20" t="str">
        <f>VLOOKUP($K107,GlobSheetPaste!$H$3:$P$1269,7,FALSE)</f>
        <v>LC</v>
      </c>
      <c r="R107" s="20" t="str">
        <f>VLOOKUP($K107,GlobSheetPaste!$H$3:$P$1269,8,FALSE)</f>
        <v>NA</v>
      </c>
      <c r="S107" s="20" t="str">
        <f t="shared" si="94"/>
        <v>non-genuine change</v>
      </c>
      <c r="T107" s="20" t="b">
        <f t="shared" si="3"/>
        <v>0</v>
      </c>
      <c r="U107" s="20">
        <f>VLOOKUP($K107,GlobSheetPaste!$H$3:$P$1269,9,FALSE)</f>
        <v>2014</v>
      </c>
      <c r="V107" s="19">
        <v>15</v>
      </c>
      <c r="W107" s="19">
        <v>670</v>
      </c>
      <c r="X107" s="2" t="b">
        <f t="shared" ref="X107:Y107" si="116">ISNUMBER(V107)</f>
        <v>1</v>
      </c>
      <c r="Y107" s="2" t="b">
        <f t="shared" si="116"/>
        <v>1</v>
      </c>
      <c r="Z107" s="2" t="s">
        <v>1400</v>
      </c>
      <c r="AA107" s="2" t="s">
        <v>278</v>
      </c>
      <c r="AB107" s="24" t="str">
        <f ca="1">IFERROR(__xludf.DUMMYFUNCTION("SPLIT(AA107,""_"")"),"Deepwater")</f>
        <v>Deepwater</v>
      </c>
      <c r="AC107" s="24" t="str">
        <f ca="1">IFERROR(__xludf.DUMMYFUNCTION("""COMPUTED_VALUE"""),"Coastal")</f>
        <v>Coastal</v>
      </c>
      <c r="AD107" s="24">
        <f>VLOOKUP(J107,rangearea210527!$B$2:$C$1159,2,TRUE)</f>
        <v>167689.42139999999</v>
      </c>
      <c r="AE107" s="26"/>
      <c r="AF107" s="26">
        <v>76</v>
      </c>
      <c r="AG107" s="26" t="s">
        <v>84</v>
      </c>
      <c r="AH107" s="26"/>
      <c r="AI107" s="26">
        <v>5.95</v>
      </c>
      <c r="AJ107" s="26">
        <v>1</v>
      </c>
      <c r="AK107" s="26">
        <v>0</v>
      </c>
      <c r="AL107" s="29">
        <v>0</v>
      </c>
      <c r="AM107" s="30"/>
      <c r="AN107" s="30"/>
      <c r="AO107" s="30"/>
      <c r="AP107" s="1">
        <v>0</v>
      </c>
      <c r="AQ107" s="1"/>
      <c r="AR107" s="1"/>
      <c r="AS107" s="1"/>
      <c r="AT107" s="1">
        <v>1</v>
      </c>
      <c r="AU107" s="1">
        <v>1</v>
      </c>
      <c r="AV107" s="1">
        <v>1</v>
      </c>
      <c r="AZ107" s="1">
        <v>1</v>
      </c>
    </row>
    <row r="108" spans="1:58" x14ac:dyDescent="0.3">
      <c r="A108" s="2">
        <v>678</v>
      </c>
      <c r="B108" s="2">
        <v>1</v>
      </c>
      <c r="C108" s="2" t="s">
        <v>1392</v>
      </c>
      <c r="D108" s="1">
        <v>12</v>
      </c>
      <c r="E108" s="2" t="str">
        <f t="shared" si="0"/>
        <v>12_Rajiformes</v>
      </c>
      <c r="F108" s="2" t="s">
        <v>1705</v>
      </c>
      <c r="G108" s="2" t="s">
        <v>1706</v>
      </c>
      <c r="H108" s="2" t="s">
        <v>1743</v>
      </c>
      <c r="I108" s="2" t="s">
        <v>1744</v>
      </c>
      <c r="J108" s="2" t="s">
        <v>1745</v>
      </c>
      <c r="K108" s="19" t="str">
        <f t="shared" si="1"/>
        <v>Breviraja claramaculata</v>
      </c>
      <c r="L108" s="20">
        <f>VLOOKUP($K108,GlobSheetPaste!$H$3:$P$1269,2,FALSE)</f>
        <v>161416</v>
      </c>
      <c r="M108" s="20">
        <f>VLOOKUP($K108,GlobSheetPaste!$H$3:$P$1269,3,FALSE)</f>
        <v>124481168</v>
      </c>
      <c r="N108" s="20" t="str">
        <f>VLOOKUP($K108,GlobSheetPaste!$H$3:$P$1269,4,FALSE)</f>
        <v>published</v>
      </c>
      <c r="O108" s="20" t="str">
        <f>VLOOKUP($K108,GlobSheetPaste!$H$3:$P$1269,5,FALSE)</f>
        <v>DD</v>
      </c>
      <c r="P108" s="20">
        <f>VLOOKUP($K108,GlobSheetPaste!$H$3:$P$1269,6,FALSE)</f>
        <v>2008</v>
      </c>
      <c r="Q108" s="20" t="str">
        <f>VLOOKUP($K108,GlobSheetPaste!$H$3:$P$1269,7,FALSE)</f>
        <v>LC</v>
      </c>
      <c r="R108" s="20" t="str">
        <f>VLOOKUP($K108,GlobSheetPaste!$H$3:$P$1269,8,FALSE)</f>
        <v>NA</v>
      </c>
      <c r="S108" s="20" t="str">
        <f t="shared" si="94"/>
        <v>non-genuine change</v>
      </c>
      <c r="T108" s="20" t="b">
        <f t="shared" si="3"/>
        <v>0</v>
      </c>
      <c r="U108" s="22">
        <f>VLOOKUP($K108,GlobSheetPaste!$H$3:$P$1269,9,FALSE)</f>
        <v>43891</v>
      </c>
      <c r="V108" s="19">
        <v>293</v>
      </c>
      <c r="W108" s="19">
        <v>896</v>
      </c>
      <c r="X108" s="2" t="b">
        <f t="shared" ref="X108:Y108" si="117">ISNUMBER(V108)</f>
        <v>1</v>
      </c>
      <c r="Y108" s="2" t="b">
        <f t="shared" si="117"/>
        <v>1</v>
      </c>
      <c r="Z108" s="2" t="s">
        <v>89</v>
      </c>
      <c r="AA108" s="2" t="s">
        <v>178</v>
      </c>
      <c r="AB108" s="24" t="str">
        <f ca="1">IFERROR(__xludf.DUMMYFUNCTION("SPLIT(AA108,""_"")"),"Deepwater")</f>
        <v>Deepwater</v>
      </c>
      <c r="AC108" s="24"/>
      <c r="AD108" s="24">
        <f>VLOOKUP(J108,rangearea210527!$B$2:$C$1159,2,TRUE)</f>
        <v>12576.63103</v>
      </c>
      <c r="AE108" s="26" t="s">
        <v>118</v>
      </c>
      <c r="AF108" s="26">
        <v>29</v>
      </c>
      <c r="AG108" s="26" t="s">
        <v>84</v>
      </c>
      <c r="AH108" s="26"/>
      <c r="AI108" s="26"/>
      <c r="AJ108" s="26">
        <v>1</v>
      </c>
      <c r="AK108" s="26">
        <v>0</v>
      </c>
      <c r="AL108" s="29">
        <v>0</v>
      </c>
      <c r="AM108" s="30"/>
      <c r="AN108" s="30"/>
      <c r="AO108" s="30"/>
      <c r="AP108" s="1">
        <v>0</v>
      </c>
      <c r="AQ108" s="1"/>
      <c r="AR108" s="1"/>
      <c r="AS108" s="1">
        <v>1</v>
      </c>
      <c r="AT108" s="1">
        <v>0</v>
      </c>
      <c r="AU108" s="1">
        <v>0</v>
      </c>
      <c r="AV108" s="1">
        <v>1</v>
      </c>
      <c r="AZ108" s="1">
        <v>1</v>
      </c>
      <c r="BE108" s="1">
        <v>1</v>
      </c>
    </row>
    <row r="109" spans="1:58" x14ac:dyDescent="0.3">
      <c r="A109" s="2">
        <v>679</v>
      </c>
      <c r="B109" s="2">
        <v>1</v>
      </c>
      <c r="C109" s="2" t="s">
        <v>1392</v>
      </c>
      <c r="D109" s="1">
        <v>12</v>
      </c>
      <c r="E109" s="2" t="str">
        <f t="shared" si="0"/>
        <v>12_Rajiformes</v>
      </c>
      <c r="F109" s="2" t="s">
        <v>1705</v>
      </c>
      <c r="G109" s="2" t="s">
        <v>1706</v>
      </c>
      <c r="H109" s="2" t="s">
        <v>1743</v>
      </c>
      <c r="I109" s="2" t="s">
        <v>1746</v>
      </c>
      <c r="J109" s="2" t="s">
        <v>1747</v>
      </c>
      <c r="K109" s="19" t="str">
        <f t="shared" si="1"/>
        <v>Breviraja colesi</v>
      </c>
      <c r="L109" s="20">
        <f>VLOOKUP($K109,GlobSheetPaste!$H$3:$P$1269,2,FALSE)</f>
        <v>161527</v>
      </c>
      <c r="M109" s="20">
        <f>VLOOKUP($K109,GlobSheetPaste!$H$3:$P$1269,3,FALSE)</f>
        <v>124500595</v>
      </c>
      <c r="N109" s="20" t="str">
        <f>VLOOKUP($K109,GlobSheetPaste!$H$3:$P$1269,4,FALSE)</f>
        <v>published</v>
      </c>
      <c r="O109" s="20" t="str">
        <f>VLOOKUP($K109,GlobSheetPaste!$H$3:$P$1269,5,FALSE)</f>
        <v>DD</v>
      </c>
      <c r="P109" s="20">
        <f>VLOOKUP($K109,GlobSheetPaste!$H$3:$P$1269,6,FALSE)</f>
        <v>2008</v>
      </c>
      <c r="Q109" s="20" t="str">
        <f>VLOOKUP($K109,GlobSheetPaste!$H$3:$P$1269,7,FALSE)</f>
        <v>LC</v>
      </c>
      <c r="R109" s="20" t="str">
        <f>VLOOKUP($K109,GlobSheetPaste!$H$3:$P$1269,8,FALSE)</f>
        <v>NA</v>
      </c>
      <c r="S109" s="20" t="str">
        <f t="shared" si="94"/>
        <v>non-genuine change</v>
      </c>
      <c r="T109" s="20" t="b">
        <f t="shared" si="3"/>
        <v>0</v>
      </c>
      <c r="U109" s="22">
        <f>VLOOKUP($K109,GlobSheetPaste!$H$3:$P$1269,9,FALSE)</f>
        <v>43891</v>
      </c>
      <c r="V109" s="19">
        <v>220</v>
      </c>
      <c r="W109" s="19">
        <v>623</v>
      </c>
      <c r="X109" s="2" t="b">
        <f t="shared" ref="X109:Y109" si="118">ISNUMBER(V109)</f>
        <v>1</v>
      </c>
      <c r="Y109" s="2" t="b">
        <f t="shared" si="118"/>
        <v>1</v>
      </c>
      <c r="Z109" s="2" t="s">
        <v>89</v>
      </c>
      <c r="AA109" s="2" t="s">
        <v>178</v>
      </c>
      <c r="AB109" s="24" t="str">
        <f ca="1">IFERROR(__xludf.DUMMYFUNCTION("SPLIT(AA109,""_"")"),"Deepwater")</f>
        <v>Deepwater</v>
      </c>
      <c r="AC109" s="24"/>
      <c r="AD109" s="24">
        <f>VLOOKUP(J109,rangearea210527!$B$2:$C$1159,2,TRUE)</f>
        <v>46514.711289999999</v>
      </c>
      <c r="AE109" s="26" t="s">
        <v>118</v>
      </c>
      <c r="AF109" s="26">
        <v>40</v>
      </c>
      <c r="AG109" s="26" t="s">
        <v>84</v>
      </c>
      <c r="AH109" s="26"/>
      <c r="AI109" s="26"/>
      <c r="AJ109" s="26">
        <v>1</v>
      </c>
      <c r="AK109" s="26">
        <v>0</v>
      </c>
      <c r="AL109" s="29">
        <v>0</v>
      </c>
      <c r="AM109" s="30"/>
      <c r="AN109" s="30"/>
      <c r="AO109" s="30"/>
      <c r="AP109" s="1">
        <v>0</v>
      </c>
      <c r="AQ109" s="1"/>
      <c r="AR109" s="1"/>
      <c r="AT109" s="1">
        <v>0</v>
      </c>
      <c r="AU109" s="1">
        <v>0</v>
      </c>
      <c r="AV109" s="1">
        <v>1</v>
      </c>
      <c r="AZ109" s="1">
        <v>1</v>
      </c>
      <c r="BE109" s="1">
        <v>1</v>
      </c>
    </row>
    <row r="110" spans="1:58" x14ac:dyDescent="0.3">
      <c r="A110" s="2">
        <v>680</v>
      </c>
      <c r="B110" s="2">
        <v>1</v>
      </c>
      <c r="C110" s="2" t="s">
        <v>1392</v>
      </c>
      <c r="D110" s="1">
        <v>12</v>
      </c>
      <c r="E110" s="2" t="str">
        <f t="shared" si="0"/>
        <v>12_Rajiformes</v>
      </c>
      <c r="F110" s="2" t="s">
        <v>1705</v>
      </c>
      <c r="G110" s="2" t="s">
        <v>1706</v>
      </c>
      <c r="H110" s="2" t="s">
        <v>1743</v>
      </c>
      <c r="I110" s="2" t="s">
        <v>1748</v>
      </c>
      <c r="J110" s="2" t="s">
        <v>1749</v>
      </c>
      <c r="K110" s="19" t="str">
        <f t="shared" si="1"/>
        <v>Breviraja mouldi</v>
      </c>
      <c r="L110" s="20">
        <f>VLOOKUP($K110,GlobSheetPaste!$H$3:$P$1269,2,FALSE)</f>
        <v>161415</v>
      </c>
      <c r="M110" s="20">
        <f>VLOOKUP($K110,GlobSheetPaste!$H$3:$P$1269,3,FALSE)</f>
        <v>124481027</v>
      </c>
      <c r="N110" s="20" t="str">
        <f>VLOOKUP($K110,GlobSheetPaste!$H$3:$P$1269,4,FALSE)</f>
        <v>published</v>
      </c>
      <c r="O110" s="20" t="str">
        <f>VLOOKUP($K110,GlobSheetPaste!$H$3:$P$1269,5,FALSE)</f>
        <v>DD</v>
      </c>
      <c r="P110" s="20" t="str">
        <f>VLOOKUP($K110,GlobSheetPaste!$H$3:$P$1269,6,FALSE)</f>
        <v>NA</v>
      </c>
      <c r="Q110" s="20" t="str">
        <f>VLOOKUP($K110,GlobSheetPaste!$H$3:$P$1269,7,FALSE)</f>
        <v>LC</v>
      </c>
      <c r="R110" s="20" t="str">
        <f>VLOOKUP($K110,GlobSheetPaste!$H$3:$P$1269,8,FALSE)</f>
        <v>NA</v>
      </c>
      <c r="S110" s="20" t="str">
        <f t="shared" si="94"/>
        <v>non-genuine change</v>
      </c>
      <c r="T110" s="20" t="b">
        <f t="shared" si="3"/>
        <v>0</v>
      </c>
      <c r="U110" s="22">
        <f>VLOOKUP($K110,GlobSheetPaste!$H$3:$P$1269,9,FALSE)</f>
        <v>43891</v>
      </c>
      <c r="V110" s="19">
        <v>353</v>
      </c>
      <c r="W110" s="19">
        <v>776</v>
      </c>
      <c r="X110" s="2" t="b">
        <f t="shared" ref="X110:Y110" si="119">ISNUMBER(V110)</f>
        <v>1</v>
      </c>
      <c r="Y110" s="2" t="b">
        <f t="shared" si="119"/>
        <v>1</v>
      </c>
      <c r="Z110" s="2" t="s">
        <v>89</v>
      </c>
      <c r="AA110" s="2" t="s">
        <v>178</v>
      </c>
      <c r="AB110" s="24" t="str">
        <f ca="1">IFERROR(__xludf.DUMMYFUNCTION("SPLIT(AA110,""_"")"),"Deepwater")</f>
        <v>Deepwater</v>
      </c>
      <c r="AC110" s="24"/>
      <c r="AD110" s="24">
        <f>VLOOKUP(J110,rangearea210527!$B$2:$C$1159,2,TRUE)</f>
        <v>15060.119060000001</v>
      </c>
      <c r="AE110" s="26" t="s">
        <v>118</v>
      </c>
      <c r="AF110" s="26">
        <v>41</v>
      </c>
      <c r="AG110" s="26" t="s">
        <v>84</v>
      </c>
      <c r="AH110" s="26"/>
      <c r="AI110" s="26"/>
      <c r="AJ110" s="26">
        <v>1</v>
      </c>
      <c r="AK110" s="26">
        <v>0</v>
      </c>
      <c r="AL110" s="29">
        <v>0</v>
      </c>
      <c r="AM110" s="30"/>
      <c r="AN110" s="30"/>
      <c r="AO110" s="30"/>
      <c r="AP110" s="1">
        <v>0</v>
      </c>
      <c r="AQ110" s="1"/>
      <c r="AR110" s="1"/>
      <c r="AS110" s="1">
        <v>1</v>
      </c>
      <c r="AT110" s="1">
        <v>0</v>
      </c>
      <c r="AU110" s="1">
        <v>0</v>
      </c>
      <c r="AV110" s="1">
        <v>1</v>
      </c>
      <c r="AZ110" s="1">
        <v>1</v>
      </c>
      <c r="BE110" s="1">
        <v>1</v>
      </c>
    </row>
    <row r="111" spans="1:58" x14ac:dyDescent="0.3">
      <c r="A111" s="2">
        <v>681</v>
      </c>
      <c r="B111" s="2">
        <v>1</v>
      </c>
      <c r="C111" s="2" t="s">
        <v>1392</v>
      </c>
      <c r="D111" s="1">
        <v>12</v>
      </c>
      <c r="E111" s="2" t="str">
        <f t="shared" si="0"/>
        <v>12_Rajiformes</v>
      </c>
      <c r="F111" s="2" t="s">
        <v>1705</v>
      </c>
      <c r="G111" s="2" t="s">
        <v>1706</v>
      </c>
      <c r="H111" s="2" t="s">
        <v>1743</v>
      </c>
      <c r="I111" s="2" t="s">
        <v>1750</v>
      </c>
      <c r="J111" s="2" t="s">
        <v>1751</v>
      </c>
      <c r="K111" s="19" t="str">
        <f t="shared" si="1"/>
        <v>Breviraja nigriventralis</v>
      </c>
      <c r="L111" s="20">
        <f>VLOOKUP($K111,GlobSheetPaste!$H$3:$P$1269,2,FALSE)</f>
        <v>161422</v>
      </c>
      <c r="M111" s="20">
        <f>VLOOKUP($K111,GlobSheetPaste!$H$3:$P$1269,3,FALSE)</f>
        <v>124482032</v>
      </c>
      <c r="N111" s="20" t="str">
        <f>VLOOKUP($K111,GlobSheetPaste!$H$3:$P$1269,4,FALSE)</f>
        <v>published</v>
      </c>
      <c r="O111" s="20" t="str">
        <f>VLOOKUP($K111,GlobSheetPaste!$H$3:$P$1269,5,FALSE)</f>
        <v>DD</v>
      </c>
      <c r="P111" s="20">
        <f>VLOOKUP($K111,GlobSheetPaste!$H$3:$P$1269,6,FALSE)</f>
        <v>2008</v>
      </c>
      <c r="Q111" s="20" t="str">
        <f>VLOOKUP($K111,GlobSheetPaste!$H$3:$P$1269,7,FALSE)</f>
        <v>LC</v>
      </c>
      <c r="R111" s="20" t="str">
        <f>VLOOKUP($K111,GlobSheetPaste!$H$3:$P$1269,8,FALSE)</f>
        <v>NA</v>
      </c>
      <c r="S111" s="20" t="str">
        <f t="shared" si="94"/>
        <v>non-genuine change</v>
      </c>
      <c r="T111" s="20" t="b">
        <f t="shared" si="3"/>
        <v>0</v>
      </c>
      <c r="U111" s="22">
        <f>VLOOKUP($K111,GlobSheetPaste!$H$3:$P$1269,9,FALSE)</f>
        <v>43891</v>
      </c>
      <c r="V111" s="19">
        <v>549</v>
      </c>
      <c r="W111" s="19">
        <v>776</v>
      </c>
      <c r="X111" s="2" t="b">
        <f t="shared" ref="X111:Y111" si="120">ISNUMBER(V111)</f>
        <v>1</v>
      </c>
      <c r="Y111" s="2" t="b">
        <f t="shared" si="120"/>
        <v>1</v>
      </c>
      <c r="Z111" s="2" t="s">
        <v>89</v>
      </c>
      <c r="AA111" s="2" t="s">
        <v>178</v>
      </c>
      <c r="AB111" s="24" t="str">
        <f ca="1">IFERROR(__xludf.DUMMYFUNCTION("SPLIT(AA111,""_"")"),"Deepwater")</f>
        <v>Deepwater</v>
      </c>
      <c r="AC111" s="24"/>
      <c r="AD111" s="24">
        <f>VLOOKUP(J111,rangearea210527!$B$2:$C$1159,2,TRUE)</f>
        <v>11719.07769</v>
      </c>
      <c r="AE111" s="26" t="s">
        <v>118</v>
      </c>
      <c r="AF111" s="26">
        <v>44</v>
      </c>
      <c r="AG111" s="26" t="s">
        <v>84</v>
      </c>
      <c r="AH111" s="26"/>
      <c r="AI111" s="26"/>
      <c r="AJ111" s="26">
        <v>1</v>
      </c>
      <c r="AK111" s="26">
        <v>0</v>
      </c>
      <c r="AL111" s="29">
        <v>0</v>
      </c>
      <c r="AM111" s="30"/>
      <c r="AN111" s="30"/>
      <c r="AO111" s="30"/>
      <c r="AP111" s="1">
        <v>0</v>
      </c>
      <c r="AR111" s="1">
        <v>1</v>
      </c>
      <c r="AS111" s="1">
        <v>1</v>
      </c>
      <c r="AT111" s="1">
        <v>0</v>
      </c>
      <c r="AU111" s="1">
        <v>0</v>
      </c>
      <c r="AV111" s="1">
        <v>1</v>
      </c>
      <c r="AZ111" s="1">
        <v>1</v>
      </c>
      <c r="BE111" s="1">
        <v>1</v>
      </c>
    </row>
    <row r="112" spans="1:58" x14ac:dyDescent="0.3">
      <c r="A112" s="2">
        <v>682</v>
      </c>
      <c r="B112" s="2">
        <v>1</v>
      </c>
      <c r="C112" s="2" t="s">
        <v>1392</v>
      </c>
      <c r="D112" s="1">
        <v>12</v>
      </c>
      <c r="E112" s="2" t="str">
        <f t="shared" si="0"/>
        <v>12_Rajiformes</v>
      </c>
      <c r="F112" s="2" t="s">
        <v>1705</v>
      </c>
      <c r="G112" s="2" t="s">
        <v>1706</v>
      </c>
      <c r="H112" s="2" t="s">
        <v>1743</v>
      </c>
      <c r="I112" s="2" t="s">
        <v>1752</v>
      </c>
      <c r="J112" s="2" t="s">
        <v>1753</v>
      </c>
      <c r="K112" s="19" t="str">
        <f t="shared" si="1"/>
        <v>Breviraja spinosa</v>
      </c>
      <c r="L112" s="20">
        <f>VLOOKUP($K112,GlobSheetPaste!$H$3:$P$1269,2,FALSE)</f>
        <v>161708</v>
      </c>
      <c r="M112" s="20">
        <f>VLOOKUP($K112,GlobSheetPaste!$H$3:$P$1269,3,FALSE)</f>
        <v>124531496</v>
      </c>
      <c r="N112" s="20" t="str">
        <f>VLOOKUP($K112,GlobSheetPaste!$H$3:$P$1269,4,FALSE)</f>
        <v>published</v>
      </c>
      <c r="O112" s="20" t="str">
        <f>VLOOKUP($K112,GlobSheetPaste!$H$3:$P$1269,5,FALSE)</f>
        <v>DD</v>
      </c>
      <c r="P112" s="20">
        <f>VLOOKUP($K112,GlobSheetPaste!$H$3:$P$1269,6,FALSE)</f>
        <v>2008</v>
      </c>
      <c r="Q112" s="20" t="str">
        <f>VLOOKUP($K112,GlobSheetPaste!$H$3:$P$1269,7,FALSE)</f>
        <v>LC</v>
      </c>
      <c r="R112" s="20" t="str">
        <f>VLOOKUP($K112,GlobSheetPaste!$H$3:$P$1269,8,FALSE)</f>
        <v>NA</v>
      </c>
      <c r="S112" s="20" t="str">
        <f t="shared" si="94"/>
        <v>non-genuine change</v>
      </c>
      <c r="T112" s="20" t="b">
        <f t="shared" si="3"/>
        <v>0</v>
      </c>
      <c r="U112" s="22">
        <f>VLOOKUP($K112,GlobSheetPaste!$H$3:$P$1269,9,FALSE)</f>
        <v>43891</v>
      </c>
      <c r="V112" s="19">
        <v>366</v>
      </c>
      <c r="W112" s="19">
        <v>671</v>
      </c>
      <c r="X112" s="2" t="b">
        <f t="shared" ref="X112:Y112" si="121">ISNUMBER(V112)</f>
        <v>1</v>
      </c>
      <c r="Y112" s="2" t="b">
        <f t="shared" si="121"/>
        <v>1</v>
      </c>
      <c r="Z112" s="2" t="s">
        <v>89</v>
      </c>
      <c r="AA112" s="2" t="s">
        <v>178</v>
      </c>
      <c r="AB112" s="24" t="str">
        <f ca="1">IFERROR(__xludf.DUMMYFUNCTION("SPLIT(AA112,""_"")"),"Deepwater")</f>
        <v>Deepwater</v>
      </c>
      <c r="AC112" s="24"/>
      <c r="AD112" s="24">
        <f>VLOOKUP(J112,rangearea210527!$B$2:$C$1159,2,TRUE)</f>
        <v>24118.013360000001</v>
      </c>
      <c r="AE112" s="26" t="s">
        <v>118</v>
      </c>
      <c r="AF112" s="26">
        <v>33</v>
      </c>
      <c r="AG112" s="26" t="s">
        <v>84</v>
      </c>
      <c r="AH112" s="26"/>
      <c r="AI112" s="26"/>
      <c r="AJ112" s="26">
        <v>1</v>
      </c>
      <c r="AK112" s="26">
        <v>0</v>
      </c>
      <c r="AL112" s="29">
        <v>0</v>
      </c>
      <c r="AM112" s="30"/>
      <c r="AN112" s="30"/>
      <c r="AO112" s="30"/>
      <c r="AP112" s="1">
        <v>0</v>
      </c>
      <c r="AQ112" s="1"/>
      <c r="AR112" s="1"/>
      <c r="AS112" s="1">
        <v>1</v>
      </c>
      <c r="AT112" s="1">
        <v>0</v>
      </c>
      <c r="AU112" s="1">
        <v>0</v>
      </c>
      <c r="AV112" s="1">
        <v>1</v>
      </c>
      <c r="AZ112" s="1">
        <v>1</v>
      </c>
      <c r="BE112" s="1">
        <v>1</v>
      </c>
    </row>
    <row r="113" spans="1:58" x14ac:dyDescent="0.3">
      <c r="A113" s="2">
        <v>877</v>
      </c>
      <c r="B113" s="2">
        <v>1</v>
      </c>
      <c r="C113" s="2" t="s">
        <v>1392</v>
      </c>
      <c r="D113" s="1">
        <v>12</v>
      </c>
      <c r="E113" s="2" t="str">
        <f t="shared" si="0"/>
        <v>12_Rajiformes</v>
      </c>
      <c r="F113" s="2" t="s">
        <v>1705</v>
      </c>
      <c r="G113" s="2" t="s">
        <v>2038</v>
      </c>
      <c r="H113" s="2" t="s">
        <v>2160</v>
      </c>
      <c r="I113" s="2" t="s">
        <v>2161</v>
      </c>
      <c r="J113" s="2" t="s">
        <v>2162</v>
      </c>
      <c r="K113" s="19" t="str">
        <f t="shared" si="1"/>
        <v>Brochiraja aenigma</v>
      </c>
      <c r="L113" s="20">
        <f>VLOOKUP($K113,GlobSheetPaste!$H$3:$P$1269,2,FALSE)</f>
        <v>161688</v>
      </c>
      <c r="M113" s="20">
        <f>VLOOKUP($K113,GlobSheetPaste!$H$3:$P$1269,3,FALSE)</f>
        <v>116739603</v>
      </c>
      <c r="N113" s="20" t="str">
        <f>VLOOKUP($K113,GlobSheetPaste!$H$3:$P$1269,4,FALSE)</f>
        <v>published</v>
      </c>
      <c r="O113" s="20" t="str">
        <f>VLOOKUP($K113,GlobSheetPaste!$H$3:$P$1269,5,FALSE)</f>
        <v>DD</v>
      </c>
      <c r="P113" s="20">
        <f>VLOOKUP($K113,GlobSheetPaste!$H$3:$P$1269,6,FALSE)</f>
        <v>2008</v>
      </c>
      <c r="Q113" s="20" t="str">
        <f>VLOOKUP($K113,GlobSheetPaste!$H$3:$P$1269,7,FALSE)</f>
        <v>DD</v>
      </c>
      <c r="R113" s="20" t="str">
        <f>VLOOKUP($K113,GlobSheetPaste!$H$3:$P$1269,8,FALSE)</f>
        <v>NA</v>
      </c>
      <c r="S113" s="20" t="str">
        <f t="shared" si="94"/>
        <v>NoChange</v>
      </c>
      <c r="T113" s="20" t="b">
        <f t="shared" si="3"/>
        <v>0</v>
      </c>
      <c r="U113" s="20">
        <f>VLOOKUP($K113,GlobSheetPaste!$H$3:$P$1269,9,FALSE)</f>
        <v>2017</v>
      </c>
      <c r="V113" s="19">
        <v>422</v>
      </c>
      <c r="W113" s="19">
        <v>437</v>
      </c>
      <c r="X113" s="2" t="b">
        <f t="shared" ref="X113:Y113" si="122">ISNUMBER(V113)</f>
        <v>1</v>
      </c>
      <c r="Y113" s="2" t="b">
        <f t="shared" si="122"/>
        <v>1</v>
      </c>
      <c r="Z113" s="2" t="s">
        <v>89</v>
      </c>
      <c r="AA113" s="2" t="s">
        <v>178</v>
      </c>
      <c r="AB113" s="24" t="str">
        <f ca="1">IFERROR(__xludf.DUMMYFUNCTION("SPLIT(AA113,""_"")"),"Deepwater")</f>
        <v>Deepwater</v>
      </c>
      <c r="AC113" s="24"/>
      <c r="AD113" s="24">
        <f>VLOOKUP(J113,rangearea210527!$B$2:$C$1159,2,TRUE)</f>
        <v>237.06614830000001</v>
      </c>
      <c r="AE113" s="26" t="s">
        <v>118</v>
      </c>
      <c r="AF113" s="26">
        <v>44</v>
      </c>
      <c r="AG113" s="26" t="s">
        <v>84</v>
      </c>
      <c r="AH113" s="26"/>
      <c r="AI113" s="26"/>
      <c r="AJ113" s="26">
        <v>1</v>
      </c>
      <c r="AK113" s="26">
        <v>0</v>
      </c>
      <c r="AL113" s="29">
        <v>0</v>
      </c>
      <c r="AM113" s="30"/>
      <c r="AN113" s="30"/>
      <c r="AO113" s="30"/>
      <c r="AP113" s="1">
        <v>0</v>
      </c>
      <c r="AR113" s="1"/>
      <c r="AS113" s="1"/>
      <c r="AT113" s="1">
        <v>0</v>
      </c>
      <c r="AU113" s="1">
        <v>0</v>
      </c>
      <c r="AV113" s="1">
        <v>1</v>
      </c>
      <c r="AZ113" s="1">
        <v>1</v>
      </c>
      <c r="BD113" s="1">
        <v>1</v>
      </c>
      <c r="BE113" s="1">
        <v>1</v>
      </c>
      <c r="BF113" s="1"/>
    </row>
    <row r="114" spans="1:58" x14ac:dyDescent="0.3">
      <c r="A114" s="2">
        <v>878</v>
      </c>
      <c r="B114" s="2">
        <v>1</v>
      </c>
      <c r="C114" s="2" t="s">
        <v>1392</v>
      </c>
      <c r="D114" s="1">
        <v>12</v>
      </c>
      <c r="E114" s="2" t="str">
        <f t="shared" si="0"/>
        <v>12_Rajiformes</v>
      </c>
      <c r="F114" s="2" t="s">
        <v>1705</v>
      </c>
      <c r="G114" s="2" t="s">
        <v>2038</v>
      </c>
      <c r="H114" s="2" t="s">
        <v>2160</v>
      </c>
      <c r="I114" s="2" t="s">
        <v>2163</v>
      </c>
      <c r="J114" s="2" t="s">
        <v>2164</v>
      </c>
      <c r="K114" s="19" t="str">
        <f t="shared" si="1"/>
        <v>Brochiraja albilabiata</v>
      </c>
      <c r="L114" s="20">
        <f>VLOOKUP($K114,GlobSheetPaste!$H$3:$P$1269,2,FALSE)</f>
        <v>161550</v>
      </c>
      <c r="M114" s="20">
        <f>VLOOKUP($K114,GlobSheetPaste!$H$3:$P$1269,3,FALSE)</f>
        <v>116738978</v>
      </c>
      <c r="N114" s="20" t="str">
        <f>VLOOKUP($K114,GlobSheetPaste!$H$3:$P$1269,4,FALSE)</f>
        <v>published</v>
      </c>
      <c r="O114" s="20" t="str">
        <f>VLOOKUP($K114,GlobSheetPaste!$H$3:$P$1269,5,FALSE)</f>
        <v>DD</v>
      </c>
      <c r="P114" s="20">
        <f>VLOOKUP($K114,GlobSheetPaste!$H$3:$P$1269,6,FALSE)</f>
        <v>2008</v>
      </c>
      <c r="Q114" s="20" t="str">
        <f>VLOOKUP($K114,GlobSheetPaste!$H$3:$P$1269,7,FALSE)</f>
        <v>DD</v>
      </c>
      <c r="R114" s="20" t="str">
        <f>VLOOKUP($K114,GlobSheetPaste!$H$3:$P$1269,8,FALSE)</f>
        <v>NA</v>
      </c>
      <c r="S114" s="20" t="str">
        <f t="shared" si="94"/>
        <v>NoChange</v>
      </c>
      <c r="T114" s="20" t="b">
        <f t="shared" si="3"/>
        <v>0</v>
      </c>
      <c r="U114" s="20">
        <f>VLOOKUP($K114,GlobSheetPaste!$H$3:$P$1269,9,FALSE)</f>
        <v>2017</v>
      </c>
      <c r="V114" s="19">
        <v>900</v>
      </c>
      <c r="W114" s="19">
        <v>1003</v>
      </c>
      <c r="X114" s="2" t="b">
        <f t="shared" ref="X114:Y114" si="123">ISNUMBER(V114)</f>
        <v>1</v>
      </c>
      <c r="Y114" s="2" t="b">
        <f t="shared" si="123"/>
        <v>1</v>
      </c>
      <c r="Z114" s="2" t="s">
        <v>89</v>
      </c>
      <c r="AA114" s="2" t="s">
        <v>178</v>
      </c>
      <c r="AB114" s="24" t="str">
        <f ca="1">IFERROR(__xludf.DUMMYFUNCTION("SPLIT(AA114,""_"")"),"Deepwater")</f>
        <v>Deepwater</v>
      </c>
      <c r="AC114" s="24"/>
      <c r="AD114" s="24">
        <f>VLOOKUP(J114,rangearea210527!$B$2:$C$1159,2,TRUE)</f>
        <v>457.90255100000002</v>
      </c>
      <c r="AE114" s="26" t="s">
        <v>118</v>
      </c>
      <c r="AF114" s="26">
        <v>65</v>
      </c>
      <c r="AG114" s="26" t="s">
        <v>84</v>
      </c>
      <c r="AH114" s="26"/>
      <c r="AI114" s="26"/>
      <c r="AJ114" s="26">
        <v>1</v>
      </c>
      <c r="AK114" s="26">
        <v>0</v>
      </c>
      <c r="AL114" s="29">
        <v>0</v>
      </c>
      <c r="AM114" s="30"/>
      <c r="AN114" s="30"/>
      <c r="AO114" s="30"/>
      <c r="AP114" s="1">
        <v>0</v>
      </c>
      <c r="AR114" s="1"/>
      <c r="AS114" s="1"/>
      <c r="AT114" s="1">
        <v>0</v>
      </c>
      <c r="AU114" s="1">
        <v>0</v>
      </c>
      <c r="AV114" s="1">
        <v>1</v>
      </c>
      <c r="AZ114" s="1">
        <v>1</v>
      </c>
      <c r="BD114" s="1">
        <v>1</v>
      </c>
      <c r="BE114" s="1">
        <v>1</v>
      </c>
      <c r="BF114" s="1"/>
    </row>
    <row r="115" spans="1:58" x14ac:dyDescent="0.3">
      <c r="A115" s="2">
        <v>879</v>
      </c>
      <c r="B115" s="2">
        <v>1</v>
      </c>
      <c r="C115" s="2" t="s">
        <v>1392</v>
      </c>
      <c r="D115" s="1">
        <v>12</v>
      </c>
      <c r="E115" s="2" t="str">
        <f t="shared" si="0"/>
        <v>12_Rajiformes</v>
      </c>
      <c r="F115" s="2" t="s">
        <v>1705</v>
      </c>
      <c r="G115" s="2" t="s">
        <v>2038</v>
      </c>
      <c r="H115" s="2" t="s">
        <v>2160</v>
      </c>
      <c r="I115" s="2" t="s">
        <v>2165</v>
      </c>
      <c r="J115" s="2" t="s">
        <v>2166</v>
      </c>
      <c r="K115" s="19" t="str">
        <f t="shared" si="1"/>
        <v>Brochiraja asperula</v>
      </c>
      <c r="L115" s="20">
        <f>VLOOKUP($K115,GlobSheetPaste!$H$3:$P$1269,2,FALSE)</f>
        <v>161602</v>
      </c>
      <c r="M115" s="20">
        <f>VLOOKUP($K115,GlobSheetPaste!$H$3:$P$1269,3,FALSE)</f>
        <v>116739483</v>
      </c>
      <c r="N115" s="20" t="str">
        <f>VLOOKUP($K115,GlobSheetPaste!$H$3:$P$1269,4,FALSE)</f>
        <v>published</v>
      </c>
      <c r="O115" s="20" t="str">
        <f>VLOOKUP($K115,GlobSheetPaste!$H$3:$P$1269,5,FALSE)</f>
        <v>DD</v>
      </c>
      <c r="P115" s="20">
        <f>VLOOKUP($K115,GlobSheetPaste!$H$3:$P$1269,6,FALSE)</f>
        <v>2008</v>
      </c>
      <c r="Q115" s="20" t="str">
        <f>VLOOKUP($K115,GlobSheetPaste!$H$3:$P$1269,7,FALSE)</f>
        <v>DD</v>
      </c>
      <c r="R115" s="20" t="str">
        <f>VLOOKUP($K115,GlobSheetPaste!$H$3:$P$1269,8,FALSE)</f>
        <v>NA</v>
      </c>
      <c r="S115" s="20" t="str">
        <f t="shared" si="94"/>
        <v>NoChange</v>
      </c>
      <c r="T115" s="20" t="b">
        <f t="shared" si="3"/>
        <v>0</v>
      </c>
      <c r="U115" s="20">
        <f>VLOOKUP($K115,GlobSheetPaste!$H$3:$P$1269,9,FALSE)</f>
        <v>2017</v>
      </c>
      <c r="V115" s="19">
        <v>200</v>
      </c>
      <c r="W115" s="19">
        <v>1300</v>
      </c>
      <c r="X115" s="2" t="b">
        <f t="shared" ref="X115:Y115" si="124">ISNUMBER(V115)</f>
        <v>1</v>
      </c>
      <c r="Y115" s="2" t="b">
        <f t="shared" si="124"/>
        <v>1</v>
      </c>
      <c r="Z115" s="2" t="s">
        <v>89</v>
      </c>
      <c r="AA115" s="2" t="s">
        <v>178</v>
      </c>
      <c r="AB115" s="24" t="str">
        <f ca="1">IFERROR(__xludf.DUMMYFUNCTION("SPLIT(AA115,""_"")"),"Deepwater")</f>
        <v>Deepwater</v>
      </c>
      <c r="AC115" s="24"/>
      <c r="AD115" s="24">
        <f>VLOOKUP(J115,rangearea210527!$B$2:$C$1159,2,TRUE)</f>
        <v>638852.69830000005</v>
      </c>
      <c r="AE115" s="26"/>
      <c r="AF115" s="26">
        <v>78</v>
      </c>
      <c r="AG115" s="26" t="s">
        <v>84</v>
      </c>
      <c r="AH115" s="26"/>
      <c r="AI115" s="26"/>
      <c r="AJ115" s="26">
        <v>1</v>
      </c>
      <c r="AK115" s="26">
        <v>0</v>
      </c>
      <c r="AL115" s="29">
        <v>0</v>
      </c>
      <c r="AM115" s="30"/>
      <c r="AN115" s="30"/>
      <c r="AO115" s="30"/>
      <c r="AP115" s="1">
        <v>0</v>
      </c>
      <c r="AR115" s="1"/>
      <c r="AS115" s="1"/>
      <c r="AT115" s="1">
        <v>0</v>
      </c>
      <c r="AU115" s="1">
        <v>0</v>
      </c>
      <c r="AV115" s="1">
        <v>1</v>
      </c>
      <c r="AZ115" s="1">
        <v>1</v>
      </c>
      <c r="BD115" s="1">
        <v>1</v>
      </c>
      <c r="BE115" s="1"/>
      <c r="BF115" s="1"/>
    </row>
    <row r="116" spans="1:58" x14ac:dyDescent="0.3">
      <c r="A116" s="2">
        <v>880</v>
      </c>
      <c r="B116" s="2">
        <v>1</v>
      </c>
      <c r="C116" s="2" t="s">
        <v>1392</v>
      </c>
      <c r="D116" s="1">
        <v>12</v>
      </c>
      <c r="E116" s="2" t="str">
        <f t="shared" si="0"/>
        <v>12_Rajiformes</v>
      </c>
      <c r="F116" s="2" t="s">
        <v>1705</v>
      </c>
      <c r="G116" s="2" t="s">
        <v>2038</v>
      </c>
      <c r="H116" s="2" t="s">
        <v>2160</v>
      </c>
      <c r="I116" s="2" t="s">
        <v>2167</v>
      </c>
      <c r="J116" s="2" t="s">
        <v>2168</v>
      </c>
      <c r="K116" s="19" t="str">
        <f t="shared" si="1"/>
        <v>Brochiraja heuresa</v>
      </c>
      <c r="L116" s="20">
        <f>VLOOKUP($K116,GlobSheetPaste!$H$3:$P$1269,2,FALSE)</f>
        <v>116864194</v>
      </c>
      <c r="M116" s="20">
        <f>VLOOKUP($K116,GlobSheetPaste!$H$3:$P$1269,3,FALSE)</f>
        <v>116864308</v>
      </c>
      <c r="N116" s="20" t="str">
        <f>VLOOKUP($K116,GlobSheetPaste!$H$3:$P$1269,4,FALSE)</f>
        <v>published</v>
      </c>
      <c r="O116" s="20" t="str">
        <f>VLOOKUP($K116,GlobSheetPaste!$H$3:$P$1269,5,FALSE)</f>
        <v>NE</v>
      </c>
      <c r="P116" s="20" t="str">
        <f>VLOOKUP($K116,GlobSheetPaste!$H$3:$P$1269,6,FALSE)</f>
        <v>NA</v>
      </c>
      <c r="Q116" s="20" t="str">
        <f>VLOOKUP($K116,GlobSheetPaste!$H$3:$P$1269,7,FALSE)</f>
        <v>DD</v>
      </c>
      <c r="R116" s="20" t="str">
        <f>VLOOKUP($K116,GlobSheetPaste!$H$3:$P$1269,8,FALSE)</f>
        <v>NA</v>
      </c>
      <c r="S116" s="1" t="s">
        <v>117</v>
      </c>
      <c r="T116" s="20" t="b">
        <f t="shared" si="3"/>
        <v>0</v>
      </c>
      <c r="U116" s="20">
        <f>VLOOKUP($K116,GlobSheetPaste!$H$3:$P$1269,9,FALSE)</f>
        <v>2017</v>
      </c>
      <c r="V116" s="19">
        <v>870</v>
      </c>
      <c r="W116" s="19">
        <v>1350</v>
      </c>
      <c r="X116" s="2" t="b">
        <f t="shared" ref="X116:Y116" si="125">ISNUMBER(V116)</f>
        <v>1</v>
      </c>
      <c r="Y116" s="2" t="b">
        <f t="shared" si="125"/>
        <v>1</v>
      </c>
      <c r="Z116" s="2" t="s">
        <v>89</v>
      </c>
      <c r="AA116" s="2" t="s">
        <v>178</v>
      </c>
      <c r="AB116" s="24" t="str">
        <f ca="1">IFERROR(__xludf.DUMMYFUNCTION("SPLIT(AA116,""_"")"),"Deepwater")</f>
        <v>Deepwater</v>
      </c>
      <c r="AC116" s="24"/>
      <c r="AD116" s="24">
        <f>VLOOKUP(J116,rangearea210527!$B$2:$C$1159,2,TRUE)</f>
        <v>15105.189479999999</v>
      </c>
      <c r="AE116" s="26" t="s">
        <v>118</v>
      </c>
      <c r="AF116" s="26">
        <v>38</v>
      </c>
      <c r="AG116" s="26" t="s">
        <v>84</v>
      </c>
      <c r="AH116" s="26"/>
      <c r="AI116" s="26"/>
      <c r="AJ116" s="26">
        <v>1</v>
      </c>
      <c r="AK116" s="26">
        <v>0</v>
      </c>
      <c r="AL116" s="29">
        <v>0</v>
      </c>
      <c r="AM116" s="30"/>
      <c r="AN116" s="30"/>
      <c r="AO116" s="30"/>
      <c r="AP116" s="1">
        <v>0</v>
      </c>
      <c r="AR116" s="1"/>
      <c r="AS116" s="1"/>
      <c r="AT116" s="1">
        <v>0</v>
      </c>
      <c r="AU116" s="1">
        <v>0</v>
      </c>
      <c r="AV116" s="1">
        <v>1</v>
      </c>
      <c r="AZ116" s="1">
        <v>1</v>
      </c>
      <c r="BD116" s="1">
        <v>1</v>
      </c>
      <c r="BE116" s="1">
        <v>1</v>
      </c>
      <c r="BF116" s="1"/>
    </row>
    <row r="117" spans="1:58" x14ac:dyDescent="0.3">
      <c r="A117" s="2">
        <v>881</v>
      </c>
      <c r="B117" s="2">
        <v>1</v>
      </c>
      <c r="C117" s="2" t="s">
        <v>1392</v>
      </c>
      <c r="D117" s="1">
        <v>12</v>
      </c>
      <c r="E117" s="2" t="str">
        <f t="shared" si="0"/>
        <v>12_Rajiformes</v>
      </c>
      <c r="F117" s="2" t="s">
        <v>1705</v>
      </c>
      <c r="G117" s="2" t="s">
        <v>2038</v>
      </c>
      <c r="H117" s="2" t="s">
        <v>2160</v>
      </c>
      <c r="I117" s="2" t="s">
        <v>2169</v>
      </c>
      <c r="J117" s="2" t="s">
        <v>2170</v>
      </c>
      <c r="K117" s="19" t="str">
        <f t="shared" si="1"/>
        <v>Brochiraja leviveneta</v>
      </c>
      <c r="L117" s="20">
        <f>VLOOKUP($K117,GlobSheetPaste!$H$3:$P$1269,2,FALSE)</f>
        <v>161414</v>
      </c>
      <c r="M117" s="20">
        <f>VLOOKUP($K117,GlobSheetPaste!$H$3:$P$1269,3,FALSE)</f>
        <v>116738066</v>
      </c>
      <c r="N117" s="20" t="str">
        <f>VLOOKUP($K117,GlobSheetPaste!$H$3:$P$1269,4,FALSE)</f>
        <v>published</v>
      </c>
      <c r="O117" s="20" t="str">
        <f>VLOOKUP($K117,GlobSheetPaste!$H$3:$P$1269,5,FALSE)</f>
        <v>DD</v>
      </c>
      <c r="P117" s="20">
        <f>VLOOKUP($K117,GlobSheetPaste!$H$3:$P$1269,6,FALSE)</f>
        <v>2008</v>
      </c>
      <c r="Q117" s="20" t="str">
        <f>VLOOKUP($K117,GlobSheetPaste!$H$3:$P$1269,7,FALSE)</f>
        <v>DD</v>
      </c>
      <c r="R117" s="20" t="str">
        <f>VLOOKUP($K117,GlobSheetPaste!$H$3:$P$1269,8,FALSE)</f>
        <v>NA</v>
      </c>
      <c r="S117" s="20" t="str">
        <f t="shared" ref="S117:S119" si="126">IF(O117=Q117,"NoChange","non-genuine change")</f>
        <v>NoChange</v>
      </c>
      <c r="T117" s="20" t="b">
        <f t="shared" si="3"/>
        <v>0</v>
      </c>
      <c r="U117" s="20">
        <f>VLOOKUP($K117,GlobSheetPaste!$H$3:$P$1269,9,FALSE)</f>
        <v>2017</v>
      </c>
      <c r="V117" s="19">
        <v>300</v>
      </c>
      <c r="W117" s="19">
        <v>1200</v>
      </c>
      <c r="X117" s="2" t="b">
        <f t="shared" ref="X117:Y117" si="127">ISNUMBER(V117)</f>
        <v>1</v>
      </c>
      <c r="Y117" s="2" t="b">
        <f t="shared" si="127"/>
        <v>1</v>
      </c>
      <c r="Z117" s="2" t="s">
        <v>89</v>
      </c>
      <c r="AA117" s="2" t="s">
        <v>178</v>
      </c>
      <c r="AB117" s="24" t="str">
        <f ca="1">IFERROR(__xludf.DUMMYFUNCTION("SPLIT(AA117,""_"")"),"Deepwater")</f>
        <v>Deepwater</v>
      </c>
      <c r="AC117" s="24"/>
      <c r="AD117" s="24">
        <f>VLOOKUP(J117,rangearea210527!$B$2:$C$1159,2,TRUE)</f>
        <v>722187.62419999996</v>
      </c>
      <c r="AE117" s="26"/>
      <c r="AF117" s="26">
        <v>51</v>
      </c>
      <c r="AG117" s="26" t="s">
        <v>84</v>
      </c>
      <c r="AH117" s="26"/>
      <c r="AI117" s="26"/>
      <c r="AJ117" s="26">
        <v>1</v>
      </c>
      <c r="AK117" s="26">
        <v>0</v>
      </c>
      <c r="AL117" s="29">
        <v>0</v>
      </c>
      <c r="AM117" s="30"/>
      <c r="AN117" s="30"/>
      <c r="AO117" s="30"/>
      <c r="AP117" s="1">
        <v>0</v>
      </c>
      <c r="AR117" s="1"/>
      <c r="AS117" s="1"/>
      <c r="AT117" s="1">
        <v>0</v>
      </c>
      <c r="AU117" s="1">
        <v>0</v>
      </c>
      <c r="AV117" s="1">
        <v>1</v>
      </c>
      <c r="AZ117" s="1">
        <v>1</v>
      </c>
      <c r="BD117" s="1">
        <v>1</v>
      </c>
      <c r="BE117" s="1"/>
      <c r="BF117" s="1"/>
    </row>
    <row r="118" spans="1:58" x14ac:dyDescent="0.3">
      <c r="A118" s="2">
        <v>882</v>
      </c>
      <c r="B118" s="2">
        <v>1</v>
      </c>
      <c r="C118" s="2" t="s">
        <v>1392</v>
      </c>
      <c r="D118" s="1">
        <v>12</v>
      </c>
      <c r="E118" s="2" t="str">
        <f t="shared" si="0"/>
        <v>12_Rajiformes</v>
      </c>
      <c r="F118" s="2" t="s">
        <v>1705</v>
      </c>
      <c r="G118" s="2" t="s">
        <v>2038</v>
      </c>
      <c r="H118" s="2" t="s">
        <v>2160</v>
      </c>
      <c r="I118" s="2" t="s">
        <v>2171</v>
      </c>
      <c r="J118" s="2" t="s">
        <v>2172</v>
      </c>
      <c r="K118" s="19" t="str">
        <f t="shared" si="1"/>
        <v>Brochiraja microspinifera</v>
      </c>
      <c r="L118" s="20">
        <f>VLOOKUP($K118,GlobSheetPaste!$H$3:$P$1269,2,FALSE)</f>
        <v>161500</v>
      </c>
      <c r="M118" s="20">
        <f>VLOOKUP($K118,GlobSheetPaste!$H$3:$P$1269,3,FALSE)</f>
        <v>116738460</v>
      </c>
      <c r="N118" s="20" t="str">
        <f>VLOOKUP($K118,GlobSheetPaste!$H$3:$P$1269,4,FALSE)</f>
        <v>published</v>
      </c>
      <c r="O118" s="20" t="str">
        <f>VLOOKUP($K118,GlobSheetPaste!$H$3:$P$1269,5,FALSE)</f>
        <v>DD</v>
      </c>
      <c r="P118" s="20">
        <f>VLOOKUP($K118,GlobSheetPaste!$H$3:$P$1269,6,FALSE)</f>
        <v>2008</v>
      </c>
      <c r="Q118" s="20" t="str">
        <f>VLOOKUP($K118,GlobSheetPaste!$H$3:$P$1269,7,FALSE)</f>
        <v>DD</v>
      </c>
      <c r="R118" s="20" t="str">
        <f>VLOOKUP($K118,GlobSheetPaste!$H$3:$P$1269,8,FALSE)</f>
        <v>NA</v>
      </c>
      <c r="S118" s="20" t="str">
        <f t="shared" si="126"/>
        <v>NoChange</v>
      </c>
      <c r="T118" s="20" t="b">
        <f t="shared" si="3"/>
        <v>0</v>
      </c>
      <c r="U118" s="20">
        <f>VLOOKUP($K118,GlobSheetPaste!$H$3:$P$1269,9,FALSE)</f>
        <v>2017</v>
      </c>
      <c r="V118" s="19">
        <v>600</v>
      </c>
      <c r="W118" s="19">
        <v>1200</v>
      </c>
      <c r="X118" s="2" t="b">
        <f t="shared" ref="X118:Y118" si="128">ISNUMBER(V118)</f>
        <v>1</v>
      </c>
      <c r="Y118" s="2" t="b">
        <f t="shared" si="128"/>
        <v>1</v>
      </c>
      <c r="Z118" s="2" t="s">
        <v>89</v>
      </c>
      <c r="AA118" s="2" t="s">
        <v>178</v>
      </c>
      <c r="AB118" s="24" t="str">
        <f ca="1">IFERROR(__xludf.DUMMYFUNCTION("SPLIT(AA118,""_"")"),"Deepwater")</f>
        <v>Deepwater</v>
      </c>
      <c r="AC118" s="24"/>
      <c r="AD118" s="24">
        <f>VLOOKUP(J118,rangearea210527!$B$2:$C$1159,2,TRUE)</f>
        <v>13411.49214</v>
      </c>
      <c r="AE118" s="26" t="s">
        <v>118</v>
      </c>
      <c r="AF118" s="26">
        <v>33</v>
      </c>
      <c r="AG118" s="26" t="s">
        <v>84</v>
      </c>
      <c r="AH118" s="26"/>
      <c r="AI118" s="26"/>
      <c r="AJ118" s="26">
        <v>1</v>
      </c>
      <c r="AK118" s="26">
        <v>0</v>
      </c>
      <c r="AL118" s="29">
        <v>0</v>
      </c>
      <c r="AM118" s="30"/>
      <c r="AN118" s="30"/>
      <c r="AO118" s="30"/>
      <c r="AP118" s="1">
        <v>0</v>
      </c>
      <c r="AR118" s="1"/>
      <c r="AS118" s="1"/>
      <c r="AT118" s="1">
        <v>0</v>
      </c>
      <c r="AU118" s="1">
        <v>0</v>
      </c>
      <c r="AV118" s="1">
        <v>1</v>
      </c>
      <c r="AZ118" s="1">
        <v>1</v>
      </c>
      <c r="BD118" s="1">
        <v>1</v>
      </c>
      <c r="BE118" s="1">
        <v>1</v>
      </c>
      <c r="BF118" s="1"/>
    </row>
    <row r="119" spans="1:58" x14ac:dyDescent="0.3">
      <c r="A119" s="2">
        <v>883</v>
      </c>
      <c r="B119" s="2">
        <v>1</v>
      </c>
      <c r="C119" s="2" t="s">
        <v>1392</v>
      </c>
      <c r="D119" s="1">
        <v>12</v>
      </c>
      <c r="E119" s="2" t="str">
        <f t="shared" si="0"/>
        <v>12_Rajiformes</v>
      </c>
      <c r="F119" s="2" t="s">
        <v>1705</v>
      </c>
      <c r="G119" s="2" t="s">
        <v>2038</v>
      </c>
      <c r="H119" s="2" t="s">
        <v>2160</v>
      </c>
      <c r="I119" s="2" t="s">
        <v>2173</v>
      </c>
      <c r="J119" s="2" t="s">
        <v>2174</v>
      </c>
      <c r="K119" s="19" t="str">
        <f t="shared" si="1"/>
        <v>Brochiraja spinifera</v>
      </c>
      <c r="L119" s="20">
        <f>VLOOKUP($K119,GlobSheetPaste!$H$3:$P$1269,2,FALSE)</f>
        <v>161420</v>
      </c>
      <c r="M119" s="20">
        <f>VLOOKUP($K119,GlobSheetPaste!$H$3:$P$1269,3,FALSE)</f>
        <v>116738202</v>
      </c>
      <c r="N119" s="20" t="str">
        <f>VLOOKUP($K119,GlobSheetPaste!$H$3:$P$1269,4,FALSE)</f>
        <v>published</v>
      </c>
      <c r="O119" s="20" t="str">
        <f>VLOOKUP($K119,GlobSheetPaste!$H$3:$P$1269,5,FALSE)</f>
        <v>DD</v>
      </c>
      <c r="P119" s="20">
        <f>VLOOKUP($K119,GlobSheetPaste!$H$3:$P$1269,6,FALSE)</f>
        <v>2008</v>
      </c>
      <c r="Q119" s="20" t="str">
        <f>VLOOKUP($K119,GlobSheetPaste!$H$3:$P$1269,7,FALSE)</f>
        <v>DD</v>
      </c>
      <c r="R119" s="20" t="str">
        <f>VLOOKUP($K119,GlobSheetPaste!$H$3:$P$1269,8,FALSE)</f>
        <v>NA</v>
      </c>
      <c r="S119" s="20" t="str">
        <f t="shared" si="126"/>
        <v>NoChange</v>
      </c>
      <c r="T119" s="20" t="b">
        <f t="shared" si="3"/>
        <v>0</v>
      </c>
      <c r="U119" s="20">
        <f>VLOOKUP($K119,GlobSheetPaste!$H$3:$P$1269,9,FALSE)</f>
        <v>2017</v>
      </c>
      <c r="V119" s="19">
        <v>125</v>
      </c>
      <c r="W119" s="19">
        <v>1500</v>
      </c>
      <c r="X119" s="2" t="b">
        <f t="shared" ref="X119:Y119" si="129">ISNUMBER(V119)</f>
        <v>1</v>
      </c>
      <c r="Y119" s="2" t="b">
        <f t="shared" si="129"/>
        <v>1</v>
      </c>
      <c r="Z119" s="2" t="s">
        <v>2046</v>
      </c>
      <c r="AA119" s="2" t="s">
        <v>178</v>
      </c>
      <c r="AB119" s="24" t="str">
        <f ca="1">IFERROR(__xludf.DUMMYFUNCTION("SPLIT(AA119,""_"")"),"Deepwater")</f>
        <v>Deepwater</v>
      </c>
      <c r="AC119" s="24"/>
      <c r="AD119" s="24">
        <f>VLOOKUP(J119,rangearea210527!$B$2:$C$1159,2,TRUE)</f>
        <v>200954.31150000001</v>
      </c>
      <c r="AE119" s="26"/>
      <c r="AF119" s="26">
        <v>84</v>
      </c>
      <c r="AG119" s="26" t="s">
        <v>84</v>
      </c>
      <c r="AH119" s="26"/>
      <c r="AI119" s="26"/>
      <c r="AJ119" s="26">
        <v>1</v>
      </c>
      <c r="AK119" s="26">
        <v>0</v>
      </c>
      <c r="AL119" s="29">
        <v>0</v>
      </c>
      <c r="AM119" s="30"/>
      <c r="AN119" s="30"/>
      <c r="AO119" s="30"/>
      <c r="AP119" s="1">
        <v>0</v>
      </c>
      <c r="AR119" s="1"/>
      <c r="AS119" s="1"/>
      <c r="AT119" s="1">
        <v>0</v>
      </c>
      <c r="AU119" s="1">
        <v>0</v>
      </c>
      <c r="AV119" s="1">
        <v>1</v>
      </c>
      <c r="AZ119" s="1">
        <v>1</v>
      </c>
      <c r="BD119" s="1">
        <v>1</v>
      </c>
      <c r="BE119" s="1"/>
      <c r="BF119" s="1"/>
    </row>
    <row r="120" spans="1:58" x14ac:dyDescent="0.3">
      <c r="A120" s="2">
        <v>884</v>
      </c>
      <c r="B120" s="2">
        <v>1</v>
      </c>
      <c r="C120" s="2" t="s">
        <v>1392</v>
      </c>
      <c r="D120" s="1">
        <v>12</v>
      </c>
      <c r="E120" s="2" t="str">
        <f t="shared" si="0"/>
        <v>12_Rajiformes</v>
      </c>
      <c r="F120" s="2" t="s">
        <v>1705</v>
      </c>
      <c r="G120" s="2" t="s">
        <v>2038</v>
      </c>
      <c r="H120" s="2" t="s">
        <v>2160</v>
      </c>
      <c r="I120" s="2" t="s">
        <v>2175</v>
      </c>
      <c r="J120" s="2" t="s">
        <v>2176</v>
      </c>
      <c r="K120" s="19" t="str">
        <f t="shared" si="1"/>
        <v>Brochiraja vittacauda</v>
      </c>
      <c r="L120" s="20">
        <f>VLOOKUP($K120,GlobSheetPaste!$H$3:$P$1269,2,FALSE)</f>
        <v>116864416</v>
      </c>
      <c r="M120" s="20">
        <f>VLOOKUP($K120,GlobSheetPaste!$H$3:$P$1269,3,FALSE)</f>
        <v>116864433</v>
      </c>
      <c r="N120" s="20" t="str">
        <f>VLOOKUP($K120,GlobSheetPaste!$H$3:$P$1269,4,FALSE)</f>
        <v>published</v>
      </c>
      <c r="O120" s="20" t="str">
        <f>VLOOKUP($K120,GlobSheetPaste!$H$3:$P$1269,5,FALSE)</f>
        <v>NE</v>
      </c>
      <c r="P120" s="20" t="str">
        <f>VLOOKUP($K120,GlobSheetPaste!$H$3:$P$1269,6,FALSE)</f>
        <v>NA</v>
      </c>
      <c r="Q120" s="20" t="str">
        <f>VLOOKUP($K120,GlobSheetPaste!$H$3:$P$1269,7,FALSE)</f>
        <v>DD</v>
      </c>
      <c r="R120" s="20" t="str">
        <f>VLOOKUP($K120,GlobSheetPaste!$H$3:$P$1269,8,FALSE)</f>
        <v>NA</v>
      </c>
      <c r="S120" s="1" t="s">
        <v>117</v>
      </c>
      <c r="T120" s="20" t="b">
        <f t="shared" si="3"/>
        <v>0</v>
      </c>
      <c r="U120" s="20">
        <f>VLOOKUP($K120,GlobSheetPaste!$H$3:$P$1269,9,FALSE)</f>
        <v>2017</v>
      </c>
      <c r="V120" s="19">
        <v>629</v>
      </c>
      <c r="W120" s="19">
        <v>973</v>
      </c>
      <c r="X120" s="2" t="b">
        <f t="shared" ref="X120:Y120" si="130">ISNUMBER(V120)</f>
        <v>1</v>
      </c>
      <c r="Y120" s="2" t="b">
        <f t="shared" si="130"/>
        <v>1</v>
      </c>
      <c r="Z120" s="2" t="s">
        <v>89</v>
      </c>
      <c r="AA120" s="2" t="s">
        <v>178</v>
      </c>
      <c r="AB120" s="24" t="str">
        <f ca="1">IFERROR(__xludf.DUMMYFUNCTION("SPLIT(AA120,""_"")"),"Deepwater")</f>
        <v>Deepwater</v>
      </c>
      <c r="AC120" s="24"/>
      <c r="AD120" s="24">
        <f>VLOOKUP(J120,rangearea210527!$B$2:$C$1159,2,TRUE)</f>
        <v>1436.3030940000001</v>
      </c>
      <c r="AE120" s="26" t="s">
        <v>118</v>
      </c>
      <c r="AF120" s="26">
        <v>72</v>
      </c>
      <c r="AG120" s="26" t="s">
        <v>84</v>
      </c>
      <c r="AH120" s="26"/>
      <c r="AI120" s="26"/>
      <c r="AJ120" s="26">
        <v>1</v>
      </c>
      <c r="AK120" s="26">
        <v>0</v>
      </c>
      <c r="AL120" s="29">
        <v>0</v>
      </c>
      <c r="AM120" s="30"/>
      <c r="AN120" s="30"/>
      <c r="AO120" s="30"/>
      <c r="AP120" s="1">
        <v>0</v>
      </c>
      <c r="AR120" s="1"/>
      <c r="AS120" s="1"/>
      <c r="AT120" s="1">
        <v>0</v>
      </c>
      <c r="AU120" s="1">
        <v>0</v>
      </c>
      <c r="AV120" s="1">
        <v>1</v>
      </c>
      <c r="AZ120" s="1">
        <v>1</v>
      </c>
      <c r="BD120" s="1">
        <v>1</v>
      </c>
      <c r="BE120" s="1">
        <v>1</v>
      </c>
      <c r="BF120" s="1"/>
    </row>
    <row r="121" spans="1:58" x14ac:dyDescent="0.3">
      <c r="A121" s="2">
        <v>293</v>
      </c>
      <c r="B121" s="2">
        <v>1</v>
      </c>
      <c r="C121" s="2" t="s">
        <v>75</v>
      </c>
      <c r="D121" s="1">
        <v>9</v>
      </c>
      <c r="E121" s="2" t="str">
        <f t="shared" si="0"/>
        <v>9_Carcharhiniformes</v>
      </c>
      <c r="F121" s="2" t="s">
        <v>76</v>
      </c>
      <c r="G121" s="2" t="s">
        <v>800</v>
      </c>
      <c r="H121" s="2" t="s">
        <v>894</v>
      </c>
      <c r="I121" s="2" t="s">
        <v>895</v>
      </c>
      <c r="J121" s="2" t="s">
        <v>896</v>
      </c>
      <c r="K121" s="19" t="str">
        <f t="shared" si="1"/>
        <v>Bythaelurus alcockii</v>
      </c>
      <c r="L121" s="20">
        <f>VLOOKUP($K121,GlobSheetPaste!$H$3:$P$1269,2,FALSE)</f>
        <v>44227</v>
      </c>
      <c r="M121" s="20">
        <f>VLOOKUP($K121,GlobSheetPaste!$H$3:$P$1269,3,FALSE)</f>
        <v>109895118</v>
      </c>
      <c r="N121" s="20" t="str">
        <f>VLOOKUP($K121,GlobSheetPaste!$H$3:$P$1269,4,FALSE)</f>
        <v>published</v>
      </c>
      <c r="O121" s="20" t="str">
        <f>VLOOKUP($K121,GlobSheetPaste!$H$3:$P$1269,5,FALSE)</f>
        <v>DD</v>
      </c>
      <c r="P121" s="20">
        <f>VLOOKUP($K121,GlobSheetPaste!$H$3:$P$1269,6,FALSE)</f>
        <v>2004</v>
      </c>
      <c r="Q121" s="20" t="str">
        <f>VLOOKUP($K121,GlobSheetPaste!$H$3:$P$1269,7,FALSE)</f>
        <v>DD</v>
      </c>
      <c r="R121" s="20" t="str">
        <f>VLOOKUP($K121,GlobSheetPaste!$H$3:$P$1269,8,FALSE)</f>
        <v>NA</v>
      </c>
      <c r="S121" s="20" t="str">
        <f>IF(O121=Q121,"NoChange","non-genuine change")</f>
        <v>NoChange</v>
      </c>
      <c r="T121" s="20" t="b">
        <f t="shared" si="3"/>
        <v>0</v>
      </c>
      <c r="U121" s="20">
        <f>VLOOKUP($K121,GlobSheetPaste!$H$3:$P$1269,9,FALSE)</f>
        <v>2017</v>
      </c>
      <c r="V121" s="19">
        <v>1134</v>
      </c>
      <c r="W121" s="19">
        <v>1262</v>
      </c>
      <c r="X121" s="2" t="b">
        <f t="shared" ref="X121:Y121" si="131">ISNUMBER(V121)</f>
        <v>1</v>
      </c>
      <c r="Y121" s="2" t="b">
        <f t="shared" si="131"/>
        <v>1</v>
      </c>
      <c r="Z121" s="2" t="s">
        <v>89</v>
      </c>
      <c r="AA121" s="2" t="s">
        <v>178</v>
      </c>
      <c r="AB121" s="24" t="str">
        <f ca="1">IFERROR(__xludf.DUMMYFUNCTION("SPLIT(AA121,""_"")"),"Deepwater")</f>
        <v>Deepwater</v>
      </c>
      <c r="AC121" s="24"/>
      <c r="AD121" s="24">
        <f>VLOOKUP(J121,rangearea210527!$B$2:$C$1159,2,TRUE)</f>
        <v>657.68368090000001</v>
      </c>
      <c r="AE121" s="26" t="s">
        <v>118</v>
      </c>
      <c r="AF121" s="26">
        <v>30</v>
      </c>
      <c r="AG121" s="26" t="s">
        <v>84</v>
      </c>
      <c r="AH121" s="26"/>
      <c r="AI121" s="26"/>
      <c r="AJ121" s="26">
        <v>1</v>
      </c>
      <c r="AK121" s="26">
        <v>0</v>
      </c>
      <c r="AL121" s="29">
        <v>0</v>
      </c>
      <c r="AM121" s="30"/>
      <c r="AN121" s="30"/>
      <c r="AO121" s="30"/>
      <c r="AP121" s="1">
        <v>0</v>
      </c>
      <c r="AQ121" s="1"/>
      <c r="AR121" s="1"/>
      <c r="AS121" s="1"/>
      <c r="AT121" s="1">
        <v>0</v>
      </c>
      <c r="AU121" s="1">
        <v>0</v>
      </c>
      <c r="AV121" s="1">
        <v>1</v>
      </c>
      <c r="AZ121" s="1">
        <v>1</v>
      </c>
      <c r="BD121" s="1">
        <v>1</v>
      </c>
      <c r="BE121" s="1">
        <v>1</v>
      </c>
      <c r="BF121" s="1"/>
    </row>
    <row r="122" spans="1:58" x14ac:dyDescent="0.3">
      <c r="A122" s="2">
        <v>294</v>
      </c>
      <c r="B122" s="2">
        <v>1</v>
      </c>
      <c r="C122" s="2" t="s">
        <v>75</v>
      </c>
      <c r="D122" s="1">
        <v>9</v>
      </c>
      <c r="E122" s="2" t="str">
        <f t="shared" si="0"/>
        <v>9_Carcharhiniformes</v>
      </c>
      <c r="F122" s="2" t="s">
        <v>76</v>
      </c>
      <c r="G122" s="2" t="s">
        <v>800</v>
      </c>
      <c r="H122" s="2" t="s">
        <v>894</v>
      </c>
      <c r="I122" s="2" t="s">
        <v>897</v>
      </c>
      <c r="J122" s="2" t="s">
        <v>898</v>
      </c>
      <c r="K122" s="19" t="str">
        <f t="shared" si="1"/>
        <v>Bythaelurus bachi</v>
      </c>
      <c r="L122" s="20">
        <f>VLOOKUP($K122,GlobSheetPaste!$H$3:$P$1269,2,FALSE)</f>
        <v>124396026</v>
      </c>
      <c r="M122" s="20">
        <f>VLOOKUP($K122,GlobSheetPaste!$H$3:$P$1269,3,FALSE)</f>
        <v>124552532</v>
      </c>
      <c r="N122" s="20" t="str">
        <f>VLOOKUP($K122,GlobSheetPaste!$H$3:$P$1269,4,FALSE)</f>
        <v>published</v>
      </c>
      <c r="O122" s="20" t="str">
        <f>VLOOKUP($K122,GlobSheetPaste!$H$3:$P$1269,5,FALSE)</f>
        <v>NE</v>
      </c>
      <c r="P122" s="20" t="str">
        <f>VLOOKUP($K122,GlobSheetPaste!$H$3:$P$1269,6,FALSE)</f>
        <v>NA</v>
      </c>
      <c r="Q122" s="20" t="str">
        <f>VLOOKUP($K122,GlobSheetPaste!$H$3:$P$1269,7,FALSE)</f>
        <v>DD</v>
      </c>
      <c r="R122" s="20" t="str">
        <f>VLOOKUP($K122,GlobSheetPaste!$H$3:$P$1269,8,FALSE)</f>
        <v>NA</v>
      </c>
      <c r="S122" s="1" t="s">
        <v>117</v>
      </c>
      <c r="T122" s="20" t="b">
        <f t="shared" si="3"/>
        <v>0</v>
      </c>
      <c r="U122" s="20">
        <f>VLOOKUP($K122,GlobSheetPaste!$H$3:$P$1269,9,FALSE)</f>
        <v>2018</v>
      </c>
      <c r="V122" s="19">
        <v>910</v>
      </c>
      <c r="W122" s="19">
        <v>1365</v>
      </c>
      <c r="X122" s="2" t="b">
        <f t="shared" ref="X122:Y122" si="132">ISNUMBER(V122)</f>
        <v>1</v>
      </c>
      <c r="Y122" s="2" t="b">
        <f t="shared" si="132"/>
        <v>1</v>
      </c>
      <c r="Z122" s="2" t="s">
        <v>89</v>
      </c>
      <c r="AA122" s="2" t="s">
        <v>178</v>
      </c>
      <c r="AB122" s="24" t="str">
        <f ca="1">IFERROR(__xludf.DUMMYFUNCTION("SPLIT(AA122,""_"")"),"Deepwater")</f>
        <v>Deepwater</v>
      </c>
      <c r="AC122" s="24"/>
      <c r="AD122" s="24">
        <f>VLOOKUP(J122,rangearea210527!$B$2:$C$1159,2,TRUE)</f>
        <v>18025.804940000002</v>
      </c>
      <c r="AE122" s="26" t="s">
        <v>118</v>
      </c>
      <c r="AF122" s="26">
        <v>45</v>
      </c>
      <c r="AG122" s="26" t="s">
        <v>84</v>
      </c>
      <c r="AH122" s="26"/>
      <c r="AI122" s="26"/>
      <c r="AJ122" s="26">
        <v>1</v>
      </c>
      <c r="AK122" s="26">
        <v>0</v>
      </c>
      <c r="AL122" s="29">
        <v>0</v>
      </c>
      <c r="AM122" s="30"/>
      <c r="AN122" s="30"/>
      <c r="AO122" s="30"/>
      <c r="AP122" s="1">
        <v>0</v>
      </c>
      <c r="AQ122" s="1"/>
      <c r="AR122" s="1"/>
      <c r="AS122" s="1"/>
      <c r="AT122" s="1">
        <v>0</v>
      </c>
      <c r="AU122" s="1">
        <v>0</v>
      </c>
      <c r="AV122" s="1">
        <v>1</v>
      </c>
      <c r="AZ122" s="1">
        <v>1</v>
      </c>
      <c r="BD122" s="1">
        <v>1</v>
      </c>
      <c r="BE122" s="1">
        <v>1</v>
      </c>
      <c r="BF122" s="1"/>
    </row>
    <row r="123" spans="1:58" x14ac:dyDescent="0.3">
      <c r="A123" s="2">
        <v>295</v>
      </c>
      <c r="B123" s="2">
        <v>1</v>
      </c>
      <c r="C123" s="2" t="s">
        <v>75</v>
      </c>
      <c r="D123" s="1">
        <v>9</v>
      </c>
      <c r="E123" s="2" t="str">
        <f t="shared" si="0"/>
        <v>9_Carcharhiniformes</v>
      </c>
      <c r="F123" s="2" t="s">
        <v>76</v>
      </c>
      <c r="G123" s="2" t="s">
        <v>800</v>
      </c>
      <c r="H123" s="2" t="s">
        <v>894</v>
      </c>
      <c r="I123" s="2" t="s">
        <v>899</v>
      </c>
      <c r="J123" s="2" t="s">
        <v>900</v>
      </c>
      <c r="K123" s="19" t="str">
        <f t="shared" si="1"/>
        <v>Bythaelurus canescens</v>
      </c>
      <c r="L123" s="20">
        <f>VLOOKUP($K123,GlobSheetPaste!$H$3:$P$1269,2,FALSE)</f>
        <v>61400</v>
      </c>
      <c r="M123" s="20">
        <f>VLOOKUP($K123,GlobSheetPaste!$H$3:$P$1269,3,FALSE)</f>
        <v>124456465</v>
      </c>
      <c r="N123" s="20" t="str">
        <f>VLOOKUP($K123,GlobSheetPaste!$H$3:$P$1269,4,FALSE)</f>
        <v>published</v>
      </c>
      <c r="O123" s="20" t="str">
        <f>VLOOKUP($K123,GlobSheetPaste!$H$3:$P$1269,5,FALSE)</f>
        <v>DD</v>
      </c>
      <c r="P123" s="20">
        <f>VLOOKUP($K123,GlobSheetPaste!$H$3:$P$1269,6,FALSE)</f>
        <v>2006</v>
      </c>
      <c r="Q123" s="20" t="str">
        <f>VLOOKUP($K123,GlobSheetPaste!$H$3:$P$1269,7,FALSE)</f>
        <v>VU</v>
      </c>
      <c r="R123" s="20" t="str">
        <f>VLOOKUP($K123,GlobSheetPaste!$H$3:$P$1269,8,FALSE)</f>
        <v>A2cd</v>
      </c>
      <c r="S123" s="20" t="str">
        <f t="shared" ref="S123:S125" si="133">IF(O123=Q123,"NoChange","non-genuine change")</f>
        <v>non-genuine change</v>
      </c>
      <c r="T123" s="20" t="b">
        <f t="shared" si="3"/>
        <v>0</v>
      </c>
      <c r="U123" s="22">
        <f>VLOOKUP($K123,GlobSheetPaste!$H$3:$P$1269,9,FALSE)</f>
        <v>43891</v>
      </c>
      <c r="V123" s="19">
        <v>237</v>
      </c>
      <c r="W123" s="19">
        <v>960</v>
      </c>
      <c r="X123" s="2" t="b">
        <f t="shared" ref="X123:Y123" si="134">ISNUMBER(V123)</f>
        <v>1</v>
      </c>
      <c r="Y123" s="2" t="b">
        <f t="shared" si="134"/>
        <v>1</v>
      </c>
      <c r="Z123" s="2" t="s">
        <v>89</v>
      </c>
      <c r="AA123" s="2" t="s">
        <v>178</v>
      </c>
      <c r="AB123" s="24" t="str">
        <f ca="1">IFERROR(__xludf.DUMMYFUNCTION("SPLIT(AA123,""_"")"),"Deepwater")</f>
        <v>Deepwater</v>
      </c>
      <c r="AC123" s="24"/>
      <c r="AD123" s="24">
        <f>VLOOKUP(J123,rangearea210527!$B$2:$C$1159,2,TRUE)</f>
        <v>136848.36379999999</v>
      </c>
      <c r="AE123" s="26" t="s">
        <v>118</v>
      </c>
      <c r="AF123" s="26">
        <v>85</v>
      </c>
      <c r="AG123" s="26" t="s">
        <v>84</v>
      </c>
      <c r="AH123" s="26"/>
      <c r="AI123" s="26">
        <v>20</v>
      </c>
      <c r="AJ123" s="26">
        <v>1</v>
      </c>
      <c r="AK123" s="26">
        <v>0</v>
      </c>
      <c r="AL123" s="29">
        <v>0</v>
      </c>
      <c r="AM123" s="30"/>
      <c r="AN123" s="30"/>
      <c r="AO123" s="30"/>
      <c r="AP123" s="1">
        <v>0</v>
      </c>
      <c r="AQ123" s="1"/>
      <c r="AR123" s="1"/>
      <c r="AS123" s="1"/>
      <c r="AT123" s="1">
        <v>0</v>
      </c>
      <c r="AU123" s="1">
        <v>0</v>
      </c>
      <c r="AV123" s="1">
        <v>1</v>
      </c>
      <c r="AW123" s="1">
        <v>1</v>
      </c>
      <c r="AZ123" s="1">
        <v>1</v>
      </c>
      <c r="BA123" s="1">
        <v>1</v>
      </c>
      <c r="BE123" s="1">
        <v>1</v>
      </c>
      <c r="BF123" s="1">
        <v>1</v>
      </c>
    </row>
    <row r="124" spans="1:58" x14ac:dyDescent="0.3">
      <c r="A124" s="2">
        <v>296</v>
      </c>
      <c r="B124" s="2">
        <v>1</v>
      </c>
      <c r="C124" s="2" t="s">
        <v>75</v>
      </c>
      <c r="D124" s="1">
        <v>9</v>
      </c>
      <c r="E124" s="2" t="str">
        <f t="shared" si="0"/>
        <v>9_Carcharhiniformes</v>
      </c>
      <c r="F124" s="2" t="s">
        <v>76</v>
      </c>
      <c r="G124" s="2" t="s">
        <v>800</v>
      </c>
      <c r="H124" s="2" t="s">
        <v>894</v>
      </c>
      <c r="I124" s="2" t="s">
        <v>901</v>
      </c>
      <c r="J124" s="2" t="s">
        <v>902</v>
      </c>
      <c r="K124" s="19" t="str">
        <f t="shared" si="1"/>
        <v>Bythaelurus clevai</v>
      </c>
      <c r="L124" s="20">
        <f>VLOOKUP($K124,GlobSheetPaste!$H$3:$P$1269,2,FALSE)</f>
        <v>44604</v>
      </c>
      <c r="M124" s="20">
        <f>VLOOKUP($K124,GlobSheetPaste!$H$3:$P$1269,3,FALSE)</f>
        <v>124434721</v>
      </c>
      <c r="N124" s="20" t="str">
        <f>VLOOKUP($K124,GlobSheetPaste!$H$3:$P$1269,4,FALSE)</f>
        <v>published</v>
      </c>
      <c r="O124" s="20" t="str">
        <f>VLOOKUP($K124,GlobSheetPaste!$H$3:$P$1269,5,FALSE)</f>
        <v>DD</v>
      </c>
      <c r="P124" s="20">
        <f>VLOOKUP($K124,GlobSheetPaste!$H$3:$P$1269,6,FALSE)</f>
        <v>2004</v>
      </c>
      <c r="Q124" s="20" t="str">
        <f>VLOOKUP($K124,GlobSheetPaste!$H$3:$P$1269,7,FALSE)</f>
        <v>DD</v>
      </c>
      <c r="R124" s="20" t="str">
        <f>VLOOKUP($K124,GlobSheetPaste!$H$3:$P$1269,8,FALSE)</f>
        <v>NA</v>
      </c>
      <c r="S124" s="20" t="str">
        <f t="shared" si="133"/>
        <v>NoChange</v>
      </c>
      <c r="T124" s="20" t="b">
        <f t="shared" si="3"/>
        <v>0</v>
      </c>
      <c r="U124" s="20">
        <f>VLOOKUP($K124,GlobSheetPaste!$H$3:$P$1269,9,FALSE)</f>
        <v>2018</v>
      </c>
      <c r="V124" s="19">
        <v>400</v>
      </c>
      <c r="W124" s="19">
        <v>500</v>
      </c>
      <c r="X124" s="2" t="b">
        <f t="shared" ref="X124:Y124" si="135">ISNUMBER(V124)</f>
        <v>1</v>
      </c>
      <c r="Y124" s="2" t="b">
        <f t="shared" si="135"/>
        <v>1</v>
      </c>
      <c r="Z124" s="2" t="s">
        <v>89</v>
      </c>
      <c r="AA124" s="2" t="s">
        <v>178</v>
      </c>
      <c r="AB124" s="24" t="str">
        <f ca="1">IFERROR(__xludf.DUMMYFUNCTION("SPLIT(AA124,""_"")"),"Deepwater")</f>
        <v>Deepwater</v>
      </c>
      <c r="AC124" s="24"/>
      <c r="AD124" s="24">
        <f>VLOOKUP(J124,rangearea210527!$B$2:$C$1159,2,TRUE)</f>
        <v>4.8967569959999997</v>
      </c>
      <c r="AE124" s="26" t="s">
        <v>118</v>
      </c>
      <c r="AF124" s="26">
        <v>40</v>
      </c>
      <c r="AG124" s="26" t="s">
        <v>84</v>
      </c>
      <c r="AH124" s="26"/>
      <c r="AI124" s="26"/>
      <c r="AJ124" s="26">
        <v>1</v>
      </c>
      <c r="AK124" s="26">
        <v>0</v>
      </c>
      <c r="AL124" s="29">
        <v>0</v>
      </c>
      <c r="AM124" s="30"/>
      <c r="AN124" s="30"/>
      <c r="AO124" s="30"/>
      <c r="AP124" s="1">
        <v>0</v>
      </c>
      <c r="AQ124" s="1"/>
      <c r="AR124" s="1"/>
      <c r="AS124" s="1"/>
      <c r="AT124" s="1">
        <v>0</v>
      </c>
      <c r="AU124" s="1">
        <v>0</v>
      </c>
      <c r="AV124" s="1">
        <v>1</v>
      </c>
      <c r="AZ124" s="1">
        <v>1</v>
      </c>
      <c r="BD124" s="1">
        <v>1</v>
      </c>
      <c r="BE124" s="1">
        <v>1</v>
      </c>
      <c r="BF124" s="1"/>
    </row>
    <row r="125" spans="1:58" x14ac:dyDescent="0.3">
      <c r="A125" s="2">
        <v>297</v>
      </c>
      <c r="B125" s="2">
        <v>1</v>
      </c>
      <c r="C125" s="2" t="s">
        <v>75</v>
      </c>
      <c r="D125" s="1">
        <v>9</v>
      </c>
      <c r="E125" s="2" t="str">
        <f t="shared" si="0"/>
        <v>9_Carcharhiniformes</v>
      </c>
      <c r="F125" s="2" t="s">
        <v>76</v>
      </c>
      <c r="G125" s="2" t="s">
        <v>800</v>
      </c>
      <c r="H125" s="2" t="s">
        <v>894</v>
      </c>
      <c r="I125" s="2" t="s">
        <v>903</v>
      </c>
      <c r="J125" s="2" t="s">
        <v>904</v>
      </c>
      <c r="K125" s="19" t="str">
        <f t="shared" si="1"/>
        <v>Bythaelurus dawsoni</v>
      </c>
      <c r="L125" s="20">
        <f>VLOOKUP($K125,GlobSheetPaste!$H$3:$P$1269,2,FALSE)</f>
        <v>44170</v>
      </c>
      <c r="M125" s="20">
        <f>VLOOKUP($K125,GlobSheetPaste!$H$3:$P$1269,3,FALSE)</f>
        <v>116737662</v>
      </c>
      <c r="N125" s="20" t="str">
        <f>VLOOKUP($K125,GlobSheetPaste!$H$3:$P$1269,4,FALSE)</f>
        <v>published</v>
      </c>
      <c r="O125" s="20" t="str">
        <f>VLOOKUP($K125,GlobSheetPaste!$H$3:$P$1269,5,FALSE)</f>
        <v>DD</v>
      </c>
      <c r="P125" s="20">
        <f>VLOOKUP($K125,GlobSheetPaste!$H$3:$P$1269,6,FALSE)</f>
        <v>2003</v>
      </c>
      <c r="Q125" s="20" t="str">
        <f>VLOOKUP($K125,GlobSheetPaste!$H$3:$P$1269,7,FALSE)</f>
        <v>LC</v>
      </c>
      <c r="R125" s="20" t="str">
        <f>VLOOKUP($K125,GlobSheetPaste!$H$3:$P$1269,8,FALSE)</f>
        <v>NA</v>
      </c>
      <c r="S125" s="20" t="str">
        <f t="shared" si="133"/>
        <v>non-genuine change</v>
      </c>
      <c r="T125" s="20" t="b">
        <f t="shared" si="3"/>
        <v>0</v>
      </c>
      <c r="U125" s="20">
        <f>VLOOKUP($K125,GlobSheetPaste!$H$3:$P$1269,9,FALSE)</f>
        <v>2017</v>
      </c>
      <c r="V125" s="19">
        <v>240</v>
      </c>
      <c r="W125" s="19">
        <v>992</v>
      </c>
      <c r="X125" s="2" t="b">
        <f t="shared" ref="X125:Y125" si="136">ISNUMBER(V125)</f>
        <v>1</v>
      </c>
      <c r="Y125" s="2" t="b">
        <f t="shared" si="136"/>
        <v>1</v>
      </c>
      <c r="Z125" s="2" t="s">
        <v>89</v>
      </c>
      <c r="AA125" s="2" t="s">
        <v>178</v>
      </c>
      <c r="AB125" s="24" t="str">
        <f ca="1">IFERROR(__xludf.DUMMYFUNCTION("SPLIT(AA125,""_"")"),"Deepwater")</f>
        <v>Deepwater</v>
      </c>
      <c r="AC125" s="24"/>
      <c r="AD125" s="24">
        <f>VLOOKUP(J125,rangearea210527!$B$2:$C$1159,2,TRUE)</f>
        <v>433883.1728</v>
      </c>
      <c r="AE125" s="26"/>
      <c r="AF125" s="26">
        <v>42</v>
      </c>
      <c r="AG125" s="26" t="s">
        <v>84</v>
      </c>
      <c r="AH125" s="26"/>
      <c r="AI125" s="26"/>
      <c r="AJ125" s="26">
        <v>1</v>
      </c>
      <c r="AK125" s="26">
        <v>0</v>
      </c>
      <c r="AL125" s="29">
        <v>0</v>
      </c>
      <c r="AM125" s="30"/>
      <c r="AN125" s="30"/>
      <c r="AO125" s="30"/>
      <c r="AP125" s="1">
        <v>0</v>
      </c>
      <c r="AQ125" s="1"/>
      <c r="AR125" s="1"/>
      <c r="AS125" s="1"/>
      <c r="AT125" s="1">
        <v>0</v>
      </c>
      <c r="AU125" s="1">
        <v>0</v>
      </c>
      <c r="AV125" s="1">
        <v>1</v>
      </c>
      <c r="AZ125" s="1">
        <v>1</v>
      </c>
    </row>
    <row r="126" spans="1:58" x14ac:dyDescent="0.3">
      <c r="A126" s="2">
        <v>298</v>
      </c>
      <c r="B126" s="2">
        <v>1</v>
      </c>
      <c r="C126" s="2" t="s">
        <v>75</v>
      </c>
      <c r="D126" s="1">
        <v>9</v>
      </c>
      <c r="E126" s="2" t="str">
        <f t="shared" si="0"/>
        <v>9_Carcharhiniformes</v>
      </c>
      <c r="F126" s="2" t="s">
        <v>76</v>
      </c>
      <c r="G126" s="2" t="s">
        <v>800</v>
      </c>
      <c r="H126" s="2" t="s">
        <v>894</v>
      </c>
      <c r="I126" s="2" t="s">
        <v>905</v>
      </c>
      <c r="J126" s="2" t="s">
        <v>906</v>
      </c>
      <c r="K126" s="19" t="str">
        <f t="shared" si="1"/>
        <v>Bythaelurus giddingsi</v>
      </c>
      <c r="L126" s="20">
        <f>VLOOKUP($K126,GlobSheetPaste!$H$3:$P$1269,2,FALSE)</f>
        <v>144152304</v>
      </c>
      <c r="M126" s="20">
        <f>VLOOKUP($K126,GlobSheetPaste!$H$3:$P$1269,3,FALSE)</f>
        <v>144152973</v>
      </c>
      <c r="N126" s="20" t="str">
        <f>VLOOKUP($K126,GlobSheetPaste!$H$3:$P$1269,4,FALSE)</f>
        <v>published</v>
      </c>
      <c r="O126" s="20" t="str">
        <f>VLOOKUP($K126,GlobSheetPaste!$H$3:$P$1269,5,FALSE)</f>
        <v>NE</v>
      </c>
      <c r="P126" s="20" t="str">
        <f>VLOOKUP($K126,GlobSheetPaste!$H$3:$P$1269,6,FALSE)</f>
        <v>NA</v>
      </c>
      <c r="Q126" s="20" t="str">
        <f>VLOOKUP($K126,GlobSheetPaste!$H$3:$P$1269,7,FALSE)</f>
        <v>LC</v>
      </c>
      <c r="R126" s="20" t="str">
        <f>VLOOKUP($K126,GlobSheetPaste!$H$3:$P$1269,8,FALSE)</f>
        <v>NA</v>
      </c>
      <c r="S126" s="1" t="s">
        <v>117</v>
      </c>
      <c r="T126" s="20" t="b">
        <f t="shared" si="3"/>
        <v>0</v>
      </c>
      <c r="U126" s="22">
        <f>VLOOKUP($K126,GlobSheetPaste!$H$3:$P$1269,9,FALSE)</f>
        <v>43891</v>
      </c>
      <c r="V126" s="19">
        <v>428</v>
      </c>
      <c r="W126" s="19">
        <v>562</v>
      </c>
      <c r="X126" s="2" t="b">
        <f t="shared" ref="X126:Y126" si="137">ISNUMBER(V126)</f>
        <v>1</v>
      </c>
      <c r="Y126" s="2" t="b">
        <f t="shared" si="137"/>
        <v>1</v>
      </c>
      <c r="Z126" s="2" t="s">
        <v>89</v>
      </c>
      <c r="AA126" s="2" t="s">
        <v>178</v>
      </c>
      <c r="AB126" s="24" t="str">
        <f ca="1">IFERROR(__xludf.DUMMYFUNCTION("SPLIT(AA126,""_"")"),"Deepwater")</f>
        <v>Deepwater</v>
      </c>
      <c r="AC126" s="24"/>
      <c r="AD126" s="24">
        <f>VLOOKUP(J126,rangearea210527!$B$2:$C$1159,2,TRUE)</f>
        <v>3167.1951370000002</v>
      </c>
      <c r="AE126" s="26" t="s">
        <v>118</v>
      </c>
      <c r="AF126" s="26">
        <v>45.3</v>
      </c>
      <c r="AG126" s="26" t="s">
        <v>84</v>
      </c>
      <c r="AH126" s="26"/>
      <c r="AI126" s="26"/>
      <c r="AJ126" s="26">
        <v>1</v>
      </c>
      <c r="AK126" s="26">
        <v>0</v>
      </c>
      <c r="AL126" s="29">
        <v>0</v>
      </c>
      <c r="AM126" s="30"/>
      <c r="AN126" s="30"/>
      <c r="AO126" s="30"/>
      <c r="AP126" s="1">
        <v>0</v>
      </c>
      <c r="AQ126" s="1"/>
      <c r="AR126" s="1"/>
      <c r="AS126" s="1"/>
      <c r="AT126" s="1">
        <v>0</v>
      </c>
      <c r="AU126" s="1">
        <v>0</v>
      </c>
      <c r="AV126" s="1">
        <v>1</v>
      </c>
      <c r="AZ126" s="1">
        <v>1</v>
      </c>
      <c r="BE126" s="1">
        <v>1</v>
      </c>
    </row>
    <row r="127" spans="1:58" x14ac:dyDescent="0.3">
      <c r="A127" s="2">
        <v>299</v>
      </c>
      <c r="B127" s="2">
        <v>1</v>
      </c>
      <c r="C127" s="2" t="s">
        <v>75</v>
      </c>
      <c r="D127" s="1">
        <v>9</v>
      </c>
      <c r="E127" s="2" t="str">
        <f t="shared" si="0"/>
        <v>9_Carcharhiniformes</v>
      </c>
      <c r="F127" s="2" t="s">
        <v>76</v>
      </c>
      <c r="G127" s="2" t="s">
        <v>800</v>
      </c>
      <c r="H127" s="2" t="s">
        <v>894</v>
      </c>
      <c r="I127" s="2" t="s">
        <v>907</v>
      </c>
      <c r="J127" s="2" t="s">
        <v>908</v>
      </c>
      <c r="K127" s="19" t="str">
        <f t="shared" si="1"/>
        <v>Bythaelurus hispidus</v>
      </c>
      <c r="L127" s="20">
        <f>VLOOKUP($K127,GlobSheetPaste!$H$3:$P$1269,2,FALSE)</f>
        <v>44228</v>
      </c>
      <c r="M127" s="20">
        <f>VLOOKUP($K127,GlobSheetPaste!$H$3:$P$1269,3,FALSE)</f>
        <v>139172409</v>
      </c>
      <c r="N127" s="20" t="str">
        <f>VLOOKUP($K127,GlobSheetPaste!$H$3:$P$1269,4,FALSE)</f>
        <v>published</v>
      </c>
      <c r="O127" s="20" t="str">
        <f>VLOOKUP($K127,GlobSheetPaste!$H$3:$P$1269,5,FALSE)</f>
        <v>DD</v>
      </c>
      <c r="P127" s="20">
        <f>VLOOKUP($K127,GlobSheetPaste!$H$3:$P$1269,6,FALSE)</f>
        <v>2004</v>
      </c>
      <c r="Q127" s="20" t="str">
        <f>VLOOKUP($K127,GlobSheetPaste!$H$3:$P$1269,7,FALSE)</f>
        <v>NT</v>
      </c>
      <c r="R127" s="20" t="str">
        <f>VLOOKUP($K127,GlobSheetPaste!$H$3:$P$1269,8,FALSE)</f>
        <v>A2d</v>
      </c>
      <c r="S127" s="20" t="str">
        <f t="shared" ref="S127:S130" si="138">IF(O127=Q127,"NoChange","non-genuine change")</f>
        <v>non-genuine change</v>
      </c>
      <c r="T127" s="20" t="b">
        <f t="shared" si="3"/>
        <v>0</v>
      </c>
      <c r="U127" s="20">
        <f>VLOOKUP($K127,GlobSheetPaste!$H$3:$P$1269,9,FALSE)</f>
        <v>2018</v>
      </c>
      <c r="V127" s="19">
        <v>200</v>
      </c>
      <c r="W127" s="19">
        <v>800</v>
      </c>
      <c r="X127" s="2" t="b">
        <f t="shared" ref="X127:Y127" si="139">ISNUMBER(V127)</f>
        <v>1</v>
      </c>
      <c r="Y127" s="2" t="b">
        <f t="shared" si="139"/>
        <v>1</v>
      </c>
      <c r="Z127" s="2" t="s">
        <v>89</v>
      </c>
      <c r="AA127" s="2" t="s">
        <v>178</v>
      </c>
      <c r="AB127" s="24" t="str">
        <f ca="1">IFERROR(__xludf.DUMMYFUNCTION("SPLIT(AA127,""_"")"),"Deepwater")</f>
        <v>Deepwater</v>
      </c>
      <c r="AC127" s="24"/>
      <c r="AD127" s="24">
        <f>VLOOKUP(J127,rangearea210527!$B$2:$C$1159,2,TRUE)</f>
        <v>48457.279179999998</v>
      </c>
      <c r="AE127" s="26" t="s">
        <v>118</v>
      </c>
      <c r="AF127" s="26">
        <v>37</v>
      </c>
      <c r="AG127" s="26" t="s">
        <v>84</v>
      </c>
      <c r="AH127" s="26"/>
      <c r="AI127" s="26">
        <v>10</v>
      </c>
      <c r="AJ127" s="26">
        <v>1</v>
      </c>
      <c r="AK127" s="26">
        <v>0</v>
      </c>
      <c r="AL127" s="29">
        <v>0</v>
      </c>
      <c r="AM127" s="30"/>
      <c r="AN127" s="30"/>
      <c r="AO127" s="30"/>
      <c r="AP127" s="1">
        <v>1</v>
      </c>
      <c r="AQ127" s="1"/>
      <c r="AR127" s="1"/>
      <c r="AS127" s="1"/>
      <c r="AT127" s="1">
        <v>0</v>
      </c>
      <c r="AU127" s="1">
        <v>0</v>
      </c>
      <c r="AV127" s="1">
        <v>1</v>
      </c>
      <c r="AZ127" s="1">
        <v>1</v>
      </c>
      <c r="BE127" s="1">
        <v>1</v>
      </c>
    </row>
    <row r="128" spans="1:58" x14ac:dyDescent="0.3">
      <c r="A128" s="2">
        <v>300</v>
      </c>
      <c r="B128" s="2">
        <v>1</v>
      </c>
      <c r="C128" s="2" t="s">
        <v>75</v>
      </c>
      <c r="D128" s="1">
        <v>9</v>
      </c>
      <c r="E128" s="2" t="str">
        <f t="shared" si="0"/>
        <v>9_Carcharhiniformes</v>
      </c>
      <c r="F128" s="2" t="s">
        <v>76</v>
      </c>
      <c r="G128" s="2" t="s">
        <v>800</v>
      </c>
      <c r="H128" s="2" t="s">
        <v>894</v>
      </c>
      <c r="I128" s="2" t="s">
        <v>909</v>
      </c>
      <c r="J128" s="2" t="s">
        <v>910</v>
      </c>
      <c r="K128" s="19" t="str">
        <f t="shared" si="1"/>
        <v>Bythaelurus immaculatus</v>
      </c>
      <c r="L128" s="20">
        <f>VLOOKUP($K128,GlobSheetPaste!$H$3:$P$1269,2,FALSE)</f>
        <v>44229</v>
      </c>
      <c r="M128" s="20">
        <f>VLOOKUP($K128,GlobSheetPaste!$H$3:$P$1269,3,FALSE)</f>
        <v>124432220</v>
      </c>
      <c r="N128" s="20" t="str">
        <f>VLOOKUP($K128,GlobSheetPaste!$H$3:$P$1269,4,FALSE)</f>
        <v>published</v>
      </c>
      <c r="O128" s="20" t="str">
        <f>VLOOKUP($K128,GlobSheetPaste!$H$3:$P$1269,5,FALSE)</f>
        <v>DD</v>
      </c>
      <c r="P128" s="20">
        <f>VLOOKUP($K128,GlobSheetPaste!$H$3:$P$1269,6,FALSE)</f>
        <v>2004</v>
      </c>
      <c r="Q128" s="20" t="str">
        <f>VLOOKUP($K128,GlobSheetPaste!$H$3:$P$1269,7,FALSE)</f>
        <v>LC</v>
      </c>
      <c r="R128" s="20" t="str">
        <f>VLOOKUP($K128,GlobSheetPaste!$H$3:$P$1269,8,FALSE)</f>
        <v>NA</v>
      </c>
      <c r="S128" s="20" t="str">
        <f t="shared" si="138"/>
        <v>non-genuine change</v>
      </c>
      <c r="T128" s="20" t="b">
        <f t="shared" si="3"/>
        <v>0</v>
      </c>
      <c r="U128" s="22">
        <f>VLOOKUP($K128,GlobSheetPaste!$H$3:$P$1269,9,FALSE)</f>
        <v>43891</v>
      </c>
      <c r="V128" s="19">
        <v>534</v>
      </c>
      <c r="W128" s="19">
        <v>1020</v>
      </c>
      <c r="X128" s="2" t="b">
        <f t="shared" ref="X128:Y128" si="140">ISNUMBER(V128)</f>
        <v>1</v>
      </c>
      <c r="Y128" s="2" t="b">
        <f t="shared" si="140"/>
        <v>1</v>
      </c>
      <c r="Z128" s="2" t="s">
        <v>89</v>
      </c>
      <c r="AA128" s="2" t="s">
        <v>178</v>
      </c>
      <c r="AB128" s="24" t="str">
        <f ca="1">IFERROR(__xludf.DUMMYFUNCTION("SPLIT(AA128,""_"")"),"Deepwater")</f>
        <v>Deepwater</v>
      </c>
      <c r="AC128" s="24"/>
      <c r="AD128" s="24">
        <f>VLOOKUP(J128,rangearea210527!$B$2:$C$1159,2,TRUE)</f>
        <v>8127.8065740000002</v>
      </c>
      <c r="AE128" s="26" t="s">
        <v>118</v>
      </c>
      <c r="AF128" s="26">
        <v>76.400000000000006</v>
      </c>
      <c r="AG128" s="26" t="s">
        <v>84</v>
      </c>
      <c r="AH128" s="26"/>
      <c r="AI128" s="26"/>
      <c r="AJ128" s="26">
        <v>1</v>
      </c>
      <c r="AK128" s="26">
        <v>0</v>
      </c>
      <c r="AL128" s="29">
        <v>0</v>
      </c>
      <c r="AM128" s="30"/>
      <c r="AN128" s="30"/>
      <c r="AO128" s="30"/>
      <c r="AP128" s="1">
        <v>0</v>
      </c>
      <c r="AQ128" s="1"/>
      <c r="AR128" s="1"/>
      <c r="AS128" s="1"/>
      <c r="AT128" s="1">
        <v>0</v>
      </c>
      <c r="AU128" s="1">
        <v>0</v>
      </c>
      <c r="AV128" s="1">
        <v>1</v>
      </c>
      <c r="AZ128" s="1">
        <v>1</v>
      </c>
      <c r="BE128" s="1">
        <v>1</v>
      </c>
    </row>
    <row r="129" spans="1:58" x14ac:dyDescent="0.3">
      <c r="A129" s="2">
        <v>301</v>
      </c>
      <c r="B129" s="2">
        <v>1</v>
      </c>
      <c r="C129" s="2" t="s">
        <v>75</v>
      </c>
      <c r="D129" s="1">
        <v>9</v>
      </c>
      <c r="E129" s="2" t="str">
        <f t="shared" si="0"/>
        <v>9_Carcharhiniformes</v>
      </c>
      <c r="F129" s="2" t="s">
        <v>76</v>
      </c>
      <c r="G129" s="2" t="s">
        <v>800</v>
      </c>
      <c r="H129" s="2" t="s">
        <v>894</v>
      </c>
      <c r="I129" s="2" t="s">
        <v>911</v>
      </c>
      <c r="J129" s="2" t="s">
        <v>912</v>
      </c>
      <c r="K129" s="19" t="str">
        <f t="shared" si="1"/>
        <v>Bythaelurus incanus</v>
      </c>
      <c r="L129" s="20">
        <f>VLOOKUP($K129,GlobSheetPaste!$H$3:$P$1269,2,FALSE)</f>
        <v>44171</v>
      </c>
      <c r="M129" s="20">
        <f>VLOOKUP($K129,GlobSheetPaste!$H$3:$P$1269,3,FALSE)</f>
        <v>68610885</v>
      </c>
      <c r="N129" s="20" t="str">
        <f>VLOOKUP($K129,GlobSheetPaste!$H$3:$P$1269,4,FALSE)</f>
        <v>published</v>
      </c>
      <c r="O129" s="20" t="str">
        <f>VLOOKUP($K129,GlobSheetPaste!$H$3:$P$1269,5,FALSE)</f>
        <v>DD</v>
      </c>
      <c r="P129" s="20">
        <f>VLOOKUP($K129,GlobSheetPaste!$H$3:$P$1269,6,FALSE)</f>
        <v>2003</v>
      </c>
      <c r="Q129" s="20" t="str">
        <f>VLOOKUP($K129,GlobSheetPaste!$H$3:$P$1269,7,FALSE)</f>
        <v>DD</v>
      </c>
      <c r="R129" s="20" t="str">
        <f>VLOOKUP($K129,GlobSheetPaste!$H$3:$P$1269,8,FALSE)</f>
        <v>NA</v>
      </c>
      <c r="S129" s="20" t="str">
        <f t="shared" si="138"/>
        <v>NoChange</v>
      </c>
      <c r="T129" s="20" t="b">
        <f t="shared" si="3"/>
        <v>0</v>
      </c>
      <c r="U129" s="20">
        <f>VLOOKUP($K129,GlobSheetPaste!$H$3:$P$1269,9,FALSE)</f>
        <v>2015</v>
      </c>
      <c r="V129" s="19">
        <v>900</v>
      </c>
      <c r="W129" s="19">
        <v>1000</v>
      </c>
      <c r="X129" s="2" t="b">
        <f t="shared" ref="X129:Y129" si="141">ISNUMBER(V129)</f>
        <v>1</v>
      </c>
      <c r="Y129" s="2" t="b">
        <f t="shared" si="141"/>
        <v>1</v>
      </c>
      <c r="Z129" s="2" t="s">
        <v>89</v>
      </c>
      <c r="AA129" s="2" t="s">
        <v>178</v>
      </c>
      <c r="AB129" s="24" t="str">
        <f ca="1">IFERROR(__xludf.DUMMYFUNCTION("SPLIT(AA129,""_"")"),"Deepwater")</f>
        <v>Deepwater</v>
      </c>
      <c r="AC129" s="24"/>
      <c r="AD129" s="24" t="s">
        <v>267</v>
      </c>
      <c r="AE129" s="26"/>
      <c r="AF129" s="26">
        <v>45.4</v>
      </c>
      <c r="AG129" s="26" t="s">
        <v>84</v>
      </c>
      <c r="AH129" s="26" t="s">
        <v>468</v>
      </c>
      <c r="AI129" s="26"/>
      <c r="AJ129" s="26">
        <v>1</v>
      </c>
      <c r="AK129" s="26">
        <v>0</v>
      </c>
      <c r="AL129" s="29">
        <v>0</v>
      </c>
      <c r="AM129" s="30"/>
      <c r="AN129" s="30"/>
      <c r="AO129" s="30"/>
      <c r="AP129" s="1">
        <v>0</v>
      </c>
      <c r="AQ129" s="1"/>
      <c r="AR129" s="1"/>
      <c r="AS129" s="1"/>
      <c r="AT129" s="1">
        <v>0</v>
      </c>
      <c r="AU129" s="1">
        <v>0</v>
      </c>
      <c r="AV129" s="1">
        <v>1</v>
      </c>
      <c r="AZ129" s="1">
        <v>1</v>
      </c>
      <c r="BD129" s="1">
        <v>1</v>
      </c>
      <c r="BE129" s="1"/>
      <c r="BF129" s="1"/>
    </row>
    <row r="130" spans="1:58" x14ac:dyDescent="0.3">
      <c r="A130" s="2">
        <v>302</v>
      </c>
      <c r="B130" s="2">
        <v>1</v>
      </c>
      <c r="C130" s="2" t="s">
        <v>75</v>
      </c>
      <c r="D130" s="1">
        <v>9</v>
      </c>
      <c r="E130" s="2" t="str">
        <f t="shared" si="0"/>
        <v>9_Carcharhiniformes</v>
      </c>
      <c r="F130" s="2" t="s">
        <v>76</v>
      </c>
      <c r="G130" s="2" t="s">
        <v>800</v>
      </c>
      <c r="H130" s="2" t="s">
        <v>894</v>
      </c>
      <c r="I130" s="2" t="s">
        <v>913</v>
      </c>
      <c r="J130" s="2" t="s">
        <v>914</v>
      </c>
      <c r="K130" s="19" t="str">
        <f t="shared" si="1"/>
        <v>Bythaelurus lutarius</v>
      </c>
      <c r="L130" s="20">
        <f>VLOOKUP($K130,GlobSheetPaste!$H$3:$P$1269,2,FALSE)</f>
        <v>141744346</v>
      </c>
      <c r="M130" s="20">
        <f>VLOOKUP($K130,GlobSheetPaste!$H$3:$P$1269,3,FALSE)</f>
        <v>124434793</v>
      </c>
      <c r="N130" s="20" t="str">
        <f>VLOOKUP($K130,GlobSheetPaste!$H$3:$P$1269,4,FALSE)</f>
        <v>published</v>
      </c>
      <c r="O130" s="20" t="str">
        <f>VLOOKUP($K130,GlobSheetPaste!$H$3:$P$1269,5,FALSE)</f>
        <v>DD</v>
      </c>
      <c r="P130" s="20">
        <f>VLOOKUP($K130,GlobSheetPaste!$H$3:$P$1269,6,FALSE)</f>
        <v>2004</v>
      </c>
      <c r="Q130" s="20" t="str">
        <f>VLOOKUP($K130,GlobSheetPaste!$H$3:$P$1269,7,FALSE)</f>
        <v>DD</v>
      </c>
      <c r="R130" s="20" t="str">
        <f>VLOOKUP($K130,GlobSheetPaste!$H$3:$P$1269,8,FALSE)</f>
        <v>NA</v>
      </c>
      <c r="S130" s="20" t="str">
        <f t="shared" si="138"/>
        <v>NoChange</v>
      </c>
      <c r="T130" s="20" t="b">
        <f t="shared" si="3"/>
        <v>0</v>
      </c>
      <c r="U130" s="20">
        <f>VLOOKUP($K130,GlobSheetPaste!$H$3:$P$1269,9,FALSE)</f>
        <v>2018</v>
      </c>
      <c r="V130" s="19">
        <v>338</v>
      </c>
      <c r="W130" s="19">
        <v>766</v>
      </c>
      <c r="X130" s="2" t="b">
        <f t="shared" ref="X130:Y130" si="142">ISNUMBER(V130)</f>
        <v>1</v>
      </c>
      <c r="Y130" s="2" t="b">
        <f t="shared" si="142"/>
        <v>1</v>
      </c>
      <c r="Z130" s="2" t="s">
        <v>89</v>
      </c>
      <c r="AA130" s="2" t="s">
        <v>178</v>
      </c>
      <c r="AB130" s="24" t="str">
        <f ca="1">IFERROR(__xludf.DUMMYFUNCTION("SPLIT(AA130,""_"")"),"Deepwater")</f>
        <v>Deepwater</v>
      </c>
      <c r="AC130" s="24"/>
      <c r="AD130" s="24">
        <f>VLOOKUP(J130,rangearea210527!$B$2:$C$1159,2,TRUE)</f>
        <v>14591.241620000001</v>
      </c>
      <c r="AE130" s="26" t="s">
        <v>118</v>
      </c>
      <c r="AF130" s="26">
        <v>39</v>
      </c>
      <c r="AG130" s="26" t="s">
        <v>84</v>
      </c>
      <c r="AH130" s="26"/>
      <c r="AI130" s="26"/>
      <c r="AJ130" s="26">
        <v>1</v>
      </c>
      <c r="AK130" s="26">
        <v>0</v>
      </c>
      <c r="AL130" s="29">
        <v>0</v>
      </c>
      <c r="AM130" s="30"/>
      <c r="AN130" s="30"/>
      <c r="AO130" s="30"/>
      <c r="AP130" s="1">
        <v>0</v>
      </c>
      <c r="AQ130" s="1"/>
      <c r="AR130" s="1"/>
      <c r="AS130" s="1"/>
      <c r="AT130" s="1">
        <v>0</v>
      </c>
      <c r="AU130" s="1">
        <v>0</v>
      </c>
      <c r="AV130" s="1">
        <v>1</v>
      </c>
      <c r="AZ130" s="1">
        <v>1</v>
      </c>
      <c r="BD130" s="1">
        <v>1</v>
      </c>
      <c r="BE130" s="1">
        <v>1</v>
      </c>
      <c r="BF130" s="1"/>
    </row>
    <row r="131" spans="1:58" x14ac:dyDescent="0.3">
      <c r="A131" s="2">
        <v>303</v>
      </c>
      <c r="B131" s="2">
        <v>1</v>
      </c>
      <c r="C131" s="2" t="s">
        <v>75</v>
      </c>
      <c r="D131" s="1">
        <v>9</v>
      </c>
      <c r="E131" s="2" t="str">
        <f t="shared" si="0"/>
        <v>9_Carcharhiniformes</v>
      </c>
      <c r="F131" s="2" t="s">
        <v>76</v>
      </c>
      <c r="G131" s="2" t="s">
        <v>800</v>
      </c>
      <c r="H131" s="2" t="s">
        <v>894</v>
      </c>
      <c r="I131" s="2" t="s">
        <v>915</v>
      </c>
      <c r="J131" s="2" t="s">
        <v>916</v>
      </c>
      <c r="K131" s="19" t="str">
        <f t="shared" si="1"/>
        <v>Bythaelurus naylori</v>
      </c>
      <c r="L131" s="20">
        <f>VLOOKUP($K131,GlobSheetPaste!$H$3:$P$1269,2,FALSE)</f>
        <v>124396124</v>
      </c>
      <c r="M131" s="20">
        <f>VLOOKUP($K131,GlobSheetPaste!$H$3:$P$1269,3,FALSE)</f>
        <v>124552537</v>
      </c>
      <c r="N131" s="20" t="str">
        <f>VLOOKUP($K131,GlobSheetPaste!$H$3:$P$1269,4,FALSE)</f>
        <v>published</v>
      </c>
      <c r="O131" s="20" t="str">
        <f>VLOOKUP($K131,GlobSheetPaste!$H$3:$P$1269,5,FALSE)</f>
        <v>NE</v>
      </c>
      <c r="P131" s="20" t="str">
        <f>VLOOKUP($K131,GlobSheetPaste!$H$3:$P$1269,6,FALSE)</f>
        <v>NA</v>
      </c>
      <c r="Q131" s="20" t="str">
        <f>VLOOKUP($K131,GlobSheetPaste!$H$3:$P$1269,7,FALSE)</f>
        <v>DD</v>
      </c>
      <c r="R131" s="20" t="str">
        <f>VLOOKUP($K131,GlobSheetPaste!$H$3:$P$1269,8,FALSE)</f>
        <v>NA</v>
      </c>
      <c r="S131" s="1" t="s">
        <v>117</v>
      </c>
      <c r="T131" s="20" t="b">
        <f t="shared" si="3"/>
        <v>0</v>
      </c>
      <c r="U131" s="20">
        <f>VLOOKUP($K131,GlobSheetPaste!$H$3:$P$1269,9,FALSE)</f>
        <v>2018</v>
      </c>
      <c r="V131" s="19">
        <v>752</v>
      </c>
      <c r="W131" s="19">
        <v>1443</v>
      </c>
      <c r="X131" s="2" t="b">
        <f t="shared" ref="X131:Y131" si="143">ISNUMBER(V131)</f>
        <v>1</v>
      </c>
      <c r="Y131" s="2" t="b">
        <f t="shared" si="143"/>
        <v>1</v>
      </c>
      <c r="Z131" s="2" t="s">
        <v>89</v>
      </c>
      <c r="AA131" s="2" t="s">
        <v>178</v>
      </c>
      <c r="AB131" s="24" t="str">
        <f ca="1">IFERROR(__xludf.DUMMYFUNCTION("SPLIT(AA131,""_"")"),"Deepwater")</f>
        <v>Deepwater</v>
      </c>
      <c r="AC131" s="24"/>
      <c r="AD131" s="24">
        <f>VLOOKUP(J131,rangearea210527!$B$2:$C$1159,2,TRUE)</f>
        <v>1980.9425940000001</v>
      </c>
      <c r="AE131" s="26" t="s">
        <v>118</v>
      </c>
      <c r="AF131" s="26">
        <v>55</v>
      </c>
      <c r="AG131" s="26" t="s">
        <v>84</v>
      </c>
      <c r="AH131" s="26"/>
      <c r="AI131" s="26"/>
      <c r="AJ131" s="26">
        <v>1</v>
      </c>
      <c r="AK131" s="26">
        <v>0</v>
      </c>
      <c r="AL131" s="29">
        <v>0</v>
      </c>
      <c r="AM131" s="30"/>
      <c r="AN131" s="30"/>
      <c r="AO131" s="30"/>
      <c r="AP131" s="1">
        <v>0</v>
      </c>
      <c r="AQ131" s="1"/>
      <c r="AR131" s="1"/>
      <c r="AS131" s="1"/>
      <c r="AT131" s="1">
        <v>0</v>
      </c>
      <c r="AU131" s="1">
        <v>0</v>
      </c>
      <c r="AV131" s="1">
        <v>1</v>
      </c>
      <c r="AZ131" s="1">
        <v>1</v>
      </c>
      <c r="BD131" s="1">
        <v>1</v>
      </c>
      <c r="BE131" s="1">
        <v>1</v>
      </c>
      <c r="BF131" s="1"/>
    </row>
    <row r="132" spans="1:58" x14ac:dyDescent="0.3">
      <c r="A132" s="2">
        <v>304</v>
      </c>
      <c r="B132" s="2">
        <v>1</v>
      </c>
      <c r="C132" s="2" t="s">
        <v>75</v>
      </c>
      <c r="D132" s="1">
        <v>9</v>
      </c>
      <c r="E132" s="2" t="str">
        <f t="shared" si="0"/>
        <v>9_Carcharhiniformes</v>
      </c>
      <c r="F132" s="2" t="s">
        <v>76</v>
      </c>
      <c r="G132" s="2" t="s">
        <v>800</v>
      </c>
      <c r="H132" s="2" t="s">
        <v>894</v>
      </c>
      <c r="I132" s="2" t="s">
        <v>917</v>
      </c>
      <c r="J132" s="2" t="s">
        <v>918</v>
      </c>
      <c r="K132" s="19" t="str">
        <f t="shared" si="1"/>
        <v>Bythaelurus stewarti</v>
      </c>
      <c r="L132" s="20">
        <f>VLOOKUP($K132,GlobSheetPaste!$H$3:$P$1269,2,FALSE)</f>
        <v>141747777</v>
      </c>
      <c r="M132" s="20">
        <f>VLOOKUP($K132,GlobSheetPaste!$H$3:$P$1269,3,FALSE)</f>
        <v>141748112</v>
      </c>
      <c r="N132" s="20" t="str">
        <f>VLOOKUP($K132,GlobSheetPaste!$H$3:$P$1269,4,FALSE)</f>
        <v>published</v>
      </c>
      <c r="O132" s="20" t="str">
        <f>VLOOKUP($K132,GlobSheetPaste!$H$3:$P$1269,5,FALSE)</f>
        <v>NE</v>
      </c>
      <c r="P132" s="20" t="str">
        <f>VLOOKUP($K132,GlobSheetPaste!$H$3:$P$1269,6,FALSE)</f>
        <v>NA</v>
      </c>
      <c r="Q132" s="20" t="str">
        <f>VLOOKUP($K132,GlobSheetPaste!$H$3:$P$1269,7,FALSE)</f>
        <v>DD</v>
      </c>
      <c r="R132" s="20" t="str">
        <f>VLOOKUP($K132,GlobSheetPaste!$H$3:$P$1269,8,FALSE)</f>
        <v>NA</v>
      </c>
      <c r="S132" s="1" t="s">
        <v>117</v>
      </c>
      <c r="T132" s="20" t="b">
        <f t="shared" si="3"/>
        <v>0</v>
      </c>
      <c r="U132" s="22">
        <f>VLOOKUP($K132,GlobSheetPaste!$H$3:$P$1269,9,FALSE)</f>
        <v>43891</v>
      </c>
      <c r="V132" s="19">
        <v>380</v>
      </c>
      <c r="W132" s="19">
        <v>420</v>
      </c>
      <c r="X132" s="2" t="b">
        <f t="shared" ref="X132:Y132" si="144">ISNUMBER(V132)</f>
        <v>1</v>
      </c>
      <c r="Y132" s="2" t="b">
        <f t="shared" si="144"/>
        <v>1</v>
      </c>
      <c r="Z132" s="2" t="s">
        <v>919</v>
      </c>
      <c r="AA132" s="2" t="s">
        <v>178</v>
      </c>
      <c r="AB132" s="24" t="str">
        <f ca="1">IFERROR(__xludf.DUMMYFUNCTION("SPLIT(AA132,""_"")"),"Deepwater")</f>
        <v>Deepwater</v>
      </c>
      <c r="AC132" s="24"/>
      <c r="AD132" s="24">
        <f>VLOOKUP(J132,rangearea210527!$B$2:$C$1159,2,TRUE)</f>
        <v>231.9924647</v>
      </c>
      <c r="AE132" s="26" t="s">
        <v>118</v>
      </c>
      <c r="AF132" s="26">
        <v>43.7</v>
      </c>
      <c r="AG132" s="26" t="s">
        <v>84</v>
      </c>
      <c r="AH132" s="26"/>
      <c r="AI132" s="26"/>
      <c r="AJ132" s="26">
        <v>1</v>
      </c>
      <c r="AK132" s="26">
        <v>0</v>
      </c>
      <c r="AL132" s="29">
        <v>0</v>
      </c>
      <c r="AM132" s="30"/>
      <c r="AN132" s="30"/>
      <c r="AO132" s="30"/>
      <c r="AP132" s="1">
        <v>0</v>
      </c>
      <c r="AQ132" s="1"/>
      <c r="AR132" s="1"/>
      <c r="AS132" s="1"/>
      <c r="AT132" s="1">
        <v>0</v>
      </c>
      <c r="AU132" s="1">
        <v>0</v>
      </c>
      <c r="AV132" s="1">
        <v>1</v>
      </c>
      <c r="AZ132" s="1">
        <v>1</v>
      </c>
      <c r="BD132" s="1">
        <v>1</v>
      </c>
      <c r="BE132" s="1">
        <v>1</v>
      </c>
      <c r="BF132" s="1"/>
    </row>
    <row r="133" spans="1:58" x14ac:dyDescent="0.3">
      <c r="A133" s="2">
        <v>305</v>
      </c>
      <c r="B133" s="2">
        <v>1</v>
      </c>
      <c r="C133" s="2" t="s">
        <v>75</v>
      </c>
      <c r="D133" s="1">
        <v>9</v>
      </c>
      <c r="E133" s="2" t="str">
        <f t="shared" si="0"/>
        <v>9_Carcharhiniformes</v>
      </c>
      <c r="F133" s="2" t="s">
        <v>76</v>
      </c>
      <c r="G133" s="2" t="s">
        <v>800</v>
      </c>
      <c r="H133" s="2" t="s">
        <v>894</v>
      </c>
      <c r="I133" s="2" t="s">
        <v>920</v>
      </c>
      <c r="J133" s="2" t="s">
        <v>921</v>
      </c>
      <c r="K133" s="19" t="str">
        <f t="shared" si="1"/>
        <v>Bythaelurus tenuicephalus</v>
      </c>
      <c r="L133" s="20">
        <f>VLOOKUP($K133,GlobSheetPaste!$H$3:$P$1269,2,FALSE)</f>
        <v>110903105</v>
      </c>
      <c r="M133" s="20">
        <f>VLOOKUP($K133,GlobSheetPaste!$H$3:$P$1269,3,FALSE)</f>
        <v>141001987</v>
      </c>
      <c r="N133" s="20" t="str">
        <f>VLOOKUP($K133,GlobSheetPaste!$H$3:$P$1269,4,FALSE)</f>
        <v>published</v>
      </c>
      <c r="O133" s="20" t="str">
        <f>VLOOKUP($K133,GlobSheetPaste!$H$3:$P$1269,5,FALSE)</f>
        <v>NE</v>
      </c>
      <c r="P133" s="20" t="str">
        <f>VLOOKUP($K133,GlobSheetPaste!$H$3:$P$1269,6,FALSE)</f>
        <v>NA</v>
      </c>
      <c r="Q133" s="20" t="str">
        <f>VLOOKUP($K133,GlobSheetPaste!$H$3:$P$1269,7,FALSE)</f>
        <v>LC</v>
      </c>
      <c r="R133" s="20" t="str">
        <f>VLOOKUP($K133,GlobSheetPaste!$H$3:$P$1269,8,FALSE)</f>
        <v>NA</v>
      </c>
      <c r="S133" s="1" t="s">
        <v>117</v>
      </c>
      <c r="T133" s="20" t="b">
        <f t="shared" si="3"/>
        <v>0</v>
      </c>
      <c r="U133" s="20">
        <f>VLOOKUP($K133,GlobSheetPaste!$H$3:$P$1269,9,FALSE)</f>
        <v>2018</v>
      </c>
      <c r="V133" s="19">
        <v>463</v>
      </c>
      <c r="W133" s="19">
        <v>550</v>
      </c>
      <c r="X133" s="2" t="b">
        <f t="shared" ref="X133:Y133" si="145">ISNUMBER(V133)</f>
        <v>1</v>
      </c>
      <c r="Y133" s="2" t="b">
        <f t="shared" si="145"/>
        <v>1</v>
      </c>
      <c r="Z133" s="2" t="s">
        <v>89</v>
      </c>
      <c r="AA133" s="2" t="s">
        <v>178</v>
      </c>
      <c r="AB133" s="24" t="str">
        <f ca="1">IFERROR(__xludf.DUMMYFUNCTION("SPLIT(AA133,""_"")"),"Deepwater")</f>
        <v>Deepwater</v>
      </c>
      <c r="AC133" s="24"/>
      <c r="AD133" s="24">
        <f>VLOOKUP(J133,rangearea210527!$B$2:$C$1159,2,TRUE)</f>
        <v>133.3219489</v>
      </c>
      <c r="AE133" s="26" t="s">
        <v>118</v>
      </c>
      <c r="AF133" s="26">
        <v>29</v>
      </c>
      <c r="AG133" s="26" t="s">
        <v>84</v>
      </c>
      <c r="AH133" s="26"/>
      <c r="AI133" s="26"/>
      <c r="AJ133" s="26">
        <v>1</v>
      </c>
      <c r="AK133" s="26">
        <v>0</v>
      </c>
      <c r="AL133" s="29">
        <v>0</v>
      </c>
      <c r="AM133" s="30"/>
      <c r="AN133" s="30"/>
      <c r="AO133" s="30"/>
      <c r="AP133" s="1">
        <v>0</v>
      </c>
      <c r="AQ133" s="1"/>
      <c r="AR133" s="1"/>
      <c r="AS133" s="1"/>
      <c r="AT133" s="1">
        <v>0</v>
      </c>
      <c r="AU133" s="1">
        <v>0</v>
      </c>
      <c r="AV133" s="1">
        <v>1</v>
      </c>
      <c r="AZ133" s="1">
        <v>1</v>
      </c>
      <c r="BE133" s="1">
        <v>1</v>
      </c>
    </row>
    <row r="134" spans="1:58" x14ac:dyDescent="0.3">
      <c r="A134" s="2">
        <v>306</v>
      </c>
      <c r="B134" s="2">
        <v>1</v>
      </c>
      <c r="C134" s="2" t="s">
        <v>75</v>
      </c>
      <c r="D134" s="1">
        <v>9</v>
      </c>
      <c r="E134" s="2" t="str">
        <f t="shared" si="0"/>
        <v>9_Carcharhiniformes</v>
      </c>
      <c r="F134" s="2" t="s">
        <v>76</v>
      </c>
      <c r="G134" s="2" t="s">
        <v>800</v>
      </c>
      <c r="H134" s="2" t="s">
        <v>894</v>
      </c>
      <c r="I134" s="2" t="s">
        <v>922</v>
      </c>
      <c r="J134" s="2" t="s">
        <v>923</v>
      </c>
      <c r="K134" s="19" t="str">
        <f t="shared" si="1"/>
        <v>Bythaelurus vivaldii</v>
      </c>
      <c r="L134" s="20">
        <f>VLOOKUP($K134,GlobSheetPaste!$H$3:$P$1269,2,FALSE)</f>
        <v>141745938</v>
      </c>
      <c r="M134" s="20">
        <f>VLOOKUP($K134,GlobSheetPaste!$H$3:$P$1269,3,FALSE)</f>
        <v>141745944</v>
      </c>
      <c r="N134" s="20" t="str">
        <f>VLOOKUP($K134,GlobSheetPaste!$H$3:$P$1269,4,FALSE)</f>
        <v>published</v>
      </c>
      <c r="O134" s="20" t="str">
        <f>VLOOKUP($K134,GlobSheetPaste!$H$3:$P$1269,5,FALSE)</f>
        <v>NE</v>
      </c>
      <c r="P134" s="20" t="str">
        <f>VLOOKUP($K134,GlobSheetPaste!$H$3:$P$1269,6,FALSE)</f>
        <v>NA</v>
      </c>
      <c r="Q134" s="20" t="str">
        <f>VLOOKUP($K134,GlobSheetPaste!$H$3:$P$1269,7,FALSE)</f>
        <v>DD</v>
      </c>
      <c r="R134" s="20" t="str">
        <f>VLOOKUP($K134,GlobSheetPaste!$H$3:$P$1269,8,FALSE)</f>
        <v>NA</v>
      </c>
      <c r="S134" s="1" t="s">
        <v>117</v>
      </c>
      <c r="T134" s="20" t="b">
        <f t="shared" si="3"/>
        <v>0</v>
      </c>
      <c r="U134" s="22">
        <f>VLOOKUP($K134,GlobSheetPaste!$H$3:$P$1269,9,FALSE)</f>
        <v>43891</v>
      </c>
      <c r="V134" s="19">
        <v>628</v>
      </c>
      <c r="W134" s="19">
        <v>628</v>
      </c>
      <c r="X134" s="2" t="b">
        <f t="shared" ref="X134:Y134" si="146">ISNUMBER(V134)</f>
        <v>1</v>
      </c>
      <c r="Y134" s="2" t="b">
        <f t="shared" si="146"/>
        <v>1</v>
      </c>
      <c r="Z134" s="2" t="s">
        <v>924</v>
      </c>
      <c r="AA134" s="2" t="s">
        <v>178</v>
      </c>
      <c r="AB134" s="24" t="str">
        <f ca="1">IFERROR(__xludf.DUMMYFUNCTION("SPLIT(AA134,""_"")"),"Deepwater")</f>
        <v>Deepwater</v>
      </c>
      <c r="AC134" s="24"/>
      <c r="AD134" s="24">
        <f>VLOOKUP(J134,rangearea210527!$B$2:$C$1159,2,TRUE)</f>
        <v>133.3219489</v>
      </c>
      <c r="AE134" s="26" t="s">
        <v>118</v>
      </c>
      <c r="AF134" s="26">
        <v>32.5</v>
      </c>
      <c r="AG134" s="26" t="s">
        <v>84</v>
      </c>
      <c r="AH134" s="26"/>
      <c r="AI134" s="26"/>
      <c r="AJ134" s="26">
        <v>1</v>
      </c>
      <c r="AK134" s="26">
        <v>0</v>
      </c>
      <c r="AL134" s="29">
        <v>0</v>
      </c>
      <c r="AM134" s="30"/>
      <c r="AN134" s="30"/>
      <c r="AO134" s="30"/>
      <c r="AP134" s="1">
        <v>0</v>
      </c>
      <c r="AQ134" s="1"/>
      <c r="AR134" s="1"/>
      <c r="AS134" s="1"/>
      <c r="AT134" s="1">
        <v>0</v>
      </c>
      <c r="AU134" s="1">
        <v>0</v>
      </c>
      <c r="AV134" s="1">
        <v>1</v>
      </c>
      <c r="AZ134" s="1">
        <v>1</v>
      </c>
      <c r="BD134" s="1">
        <v>1</v>
      </c>
      <c r="BE134" s="1">
        <v>1</v>
      </c>
      <c r="BF134" s="1"/>
    </row>
    <row r="135" spans="1:58" x14ac:dyDescent="0.3">
      <c r="A135" s="2">
        <v>497</v>
      </c>
      <c r="B135" s="2">
        <v>1</v>
      </c>
      <c r="C135" s="2" t="s">
        <v>75</v>
      </c>
      <c r="D135" s="1">
        <v>9</v>
      </c>
      <c r="E135" s="2" t="str">
        <f t="shared" si="0"/>
        <v>9_Carcharhiniformes</v>
      </c>
      <c r="F135" s="2" t="s">
        <v>76</v>
      </c>
      <c r="G135" s="2" t="s">
        <v>77</v>
      </c>
      <c r="H135" s="2" t="s">
        <v>78</v>
      </c>
      <c r="I135" s="2" t="s">
        <v>150</v>
      </c>
      <c r="J135" s="2" t="s">
        <v>151</v>
      </c>
      <c r="K135" s="19" t="str">
        <f t="shared" si="1"/>
        <v>Carcharhinus obsoletus</v>
      </c>
      <c r="L135" s="20">
        <f>VLOOKUP($K135,GlobSheetPaste!$H$3:$P$1269,2,FALSE)</f>
        <v>115696622</v>
      </c>
      <c r="M135" s="20">
        <f>VLOOKUP($K135,GlobSheetPaste!$H$3:$P$1269,3,FALSE)</f>
        <v>115696628</v>
      </c>
      <c r="N135" s="20" t="str">
        <f>VLOOKUP($K135,GlobSheetPaste!$H$3:$P$1269,4,FALSE)</f>
        <v>published</v>
      </c>
      <c r="O135" s="20" t="str">
        <f>VLOOKUP($K135,GlobSheetPaste!$H$3:$P$1269,5,FALSE)</f>
        <v>NE</v>
      </c>
      <c r="P135" s="20" t="str">
        <f>VLOOKUP($K135,GlobSheetPaste!$H$3:$P$1269,6,FALSE)</f>
        <v>NA</v>
      </c>
      <c r="Q135" s="20" t="str">
        <f>VLOOKUP($K135,GlobSheetPaste!$H$3:$P$1269,7,FALSE)</f>
        <v>CR(PE)</v>
      </c>
      <c r="R135" s="20" t="str">
        <f>VLOOKUP($K135,GlobSheetPaste!$H$3:$P$1269,8,FALSE)</f>
        <v>A2d; D</v>
      </c>
      <c r="S135" s="1" t="s">
        <v>117</v>
      </c>
      <c r="T135" s="20" t="b">
        <f t="shared" si="3"/>
        <v>0</v>
      </c>
      <c r="U135" s="22">
        <f>VLOOKUP($K135,GlobSheetPaste!$H$3:$P$1269,9,FALSE)</f>
        <v>43891</v>
      </c>
      <c r="V135" s="23">
        <v>0</v>
      </c>
      <c r="W135" s="23">
        <v>50</v>
      </c>
      <c r="X135" s="2" t="b">
        <f t="shared" ref="X135:Y135" si="147">ISNUMBER(V135)</f>
        <v>1</v>
      </c>
      <c r="Y135" s="2" t="b">
        <f t="shared" si="147"/>
        <v>1</v>
      </c>
      <c r="Z135" s="1" t="s">
        <v>152</v>
      </c>
      <c r="AA135" s="1" t="s">
        <v>83</v>
      </c>
      <c r="AB135" s="24" t="str">
        <f ca="1">IFERROR(__xludf.DUMMYFUNCTION("SPLIT(AA135,""_"")"),"Coastal")</f>
        <v>Coastal</v>
      </c>
      <c r="AC135" s="24"/>
      <c r="AD135" s="24">
        <f>VLOOKUP(J135,rangearea210527!$B$2:$C$1159,2,TRUE)</f>
        <v>365369.01059999998</v>
      </c>
      <c r="AE135" s="26"/>
      <c r="AF135" s="26">
        <v>100</v>
      </c>
      <c r="AG135" s="26" t="s">
        <v>84</v>
      </c>
      <c r="AH135" s="26"/>
      <c r="AI135" s="26">
        <v>9</v>
      </c>
      <c r="AJ135" s="26">
        <v>1</v>
      </c>
      <c r="AK135" s="26">
        <v>0</v>
      </c>
      <c r="AL135" s="29">
        <v>0</v>
      </c>
      <c r="AM135" s="30"/>
      <c r="AN135" s="30"/>
      <c r="AO135" s="30"/>
      <c r="AP135" s="1">
        <v>1</v>
      </c>
      <c r="AQ135" s="1"/>
      <c r="AR135" s="1"/>
      <c r="AS135" s="1"/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</row>
    <row r="136" spans="1:58" x14ac:dyDescent="0.3">
      <c r="A136" s="2">
        <v>49</v>
      </c>
      <c r="B136" s="2">
        <v>1</v>
      </c>
      <c r="C136" s="2" t="s">
        <v>75</v>
      </c>
      <c r="D136" s="1">
        <v>3</v>
      </c>
      <c r="E136" s="2" t="str">
        <f t="shared" si="0"/>
        <v>3_Squaliformes</v>
      </c>
      <c r="F136" s="2" t="s">
        <v>203</v>
      </c>
      <c r="G136" s="2" t="s">
        <v>298</v>
      </c>
      <c r="H136" s="2" t="s">
        <v>299</v>
      </c>
      <c r="I136" s="2" t="s">
        <v>300</v>
      </c>
      <c r="J136" s="2" t="s">
        <v>301</v>
      </c>
      <c r="K136" s="19" t="str">
        <f t="shared" si="1"/>
        <v>Centrophorus atromarginatus</v>
      </c>
      <c r="L136" s="20">
        <f>VLOOKUP($K136,GlobSheetPaste!$H$3:$P$1269,2,FALSE)</f>
        <v>161384</v>
      </c>
      <c r="M136" s="20">
        <f>VLOOKUP($K136,GlobSheetPaste!$H$3:$P$1269,3,FALSE)</f>
        <v>124474968</v>
      </c>
      <c r="N136" s="20" t="str">
        <f>VLOOKUP($K136,GlobSheetPaste!$H$3:$P$1269,4,FALSE)</f>
        <v>published</v>
      </c>
      <c r="O136" s="20" t="str">
        <f>VLOOKUP($K136,GlobSheetPaste!$H$3:$P$1269,5,FALSE)</f>
        <v>DD</v>
      </c>
      <c r="P136" s="20">
        <f>VLOOKUP($K136,GlobSheetPaste!$H$3:$P$1269,6,FALSE)</f>
        <v>2008</v>
      </c>
      <c r="Q136" s="20" t="str">
        <f>VLOOKUP($K136,GlobSheetPaste!$H$3:$P$1269,7,FALSE)</f>
        <v>CR</v>
      </c>
      <c r="R136" s="20" t="str">
        <f>VLOOKUP($K136,GlobSheetPaste!$H$3:$P$1269,8,FALSE)</f>
        <v>A2bd</v>
      </c>
      <c r="S136" s="20" t="str">
        <f>IF(O136=Q136,"NoChange","non-genuine change")</f>
        <v>non-genuine change</v>
      </c>
      <c r="T136" s="20" t="b">
        <f t="shared" si="3"/>
        <v>0</v>
      </c>
      <c r="U136" s="22">
        <f>VLOOKUP($K136,GlobSheetPaste!$H$3:$P$1269,9,FALSE)</f>
        <v>43891</v>
      </c>
      <c r="V136" s="19">
        <v>150</v>
      </c>
      <c r="W136" s="19">
        <v>450</v>
      </c>
      <c r="X136" s="2" t="b">
        <f t="shared" ref="X136:Y136" si="148">ISNUMBER(V136)</f>
        <v>1</v>
      </c>
      <c r="Y136" s="2" t="b">
        <f t="shared" si="148"/>
        <v>1</v>
      </c>
      <c r="Z136" s="2" t="s">
        <v>89</v>
      </c>
      <c r="AA136" s="2" t="s">
        <v>178</v>
      </c>
      <c r="AB136" s="24" t="str">
        <f ca="1">IFERROR(__xludf.DUMMYFUNCTION("SPLIT(AA136,""_"")"),"Deepwater")</f>
        <v>Deepwater</v>
      </c>
      <c r="AC136" s="24"/>
      <c r="AD136" s="24">
        <f>VLOOKUP(J136,rangearea210527!$B$2:$C$1159,2,TRUE)</f>
        <v>66632.609169999996</v>
      </c>
      <c r="AE136" s="26" t="s">
        <v>118</v>
      </c>
      <c r="AF136" s="26">
        <v>99</v>
      </c>
      <c r="AG136" s="26" t="s">
        <v>84</v>
      </c>
      <c r="AH136" s="26"/>
      <c r="AI136" s="26">
        <v>27.8</v>
      </c>
      <c r="AJ136" s="26">
        <v>1</v>
      </c>
      <c r="AK136" s="26">
        <v>0</v>
      </c>
      <c r="AL136" s="29">
        <v>0</v>
      </c>
      <c r="AM136" s="30"/>
      <c r="AN136" s="30"/>
      <c r="AO136" s="30"/>
      <c r="AP136" s="1">
        <v>1</v>
      </c>
      <c r="AQ136" s="1"/>
      <c r="AR136" s="1"/>
      <c r="AT136" s="1">
        <v>0</v>
      </c>
      <c r="AU136" s="1">
        <v>0</v>
      </c>
      <c r="AV136" s="1">
        <v>1</v>
      </c>
      <c r="AW136" s="1">
        <v>1</v>
      </c>
      <c r="AZ136" s="1">
        <v>1</v>
      </c>
      <c r="BA136" s="1">
        <v>1</v>
      </c>
      <c r="BE136" s="1">
        <v>1</v>
      </c>
      <c r="BF136" s="1">
        <v>1</v>
      </c>
    </row>
    <row r="137" spans="1:58" x14ac:dyDescent="0.3">
      <c r="A137" s="2">
        <v>50</v>
      </c>
      <c r="B137" s="2">
        <v>1</v>
      </c>
      <c r="C137" s="2" t="s">
        <v>75</v>
      </c>
      <c r="D137" s="1">
        <v>3</v>
      </c>
      <c r="E137" s="2" t="str">
        <f t="shared" si="0"/>
        <v>3_Squaliformes</v>
      </c>
      <c r="F137" s="2" t="s">
        <v>203</v>
      </c>
      <c r="G137" s="2" t="s">
        <v>298</v>
      </c>
      <c r="H137" s="2" t="s">
        <v>299</v>
      </c>
      <c r="I137" s="2" t="s">
        <v>302</v>
      </c>
      <c r="J137" s="2" t="s">
        <v>303</v>
      </c>
      <c r="K137" s="19" t="str">
        <f t="shared" si="1"/>
        <v>Centrophorus granulosus</v>
      </c>
      <c r="L137" s="20">
        <f>VLOOKUP($K137,GlobSheetPaste!$H$3:$P$1269,2,FALSE)</f>
        <v>162293947</v>
      </c>
      <c r="M137" s="20">
        <f>VLOOKUP($K137,GlobSheetPaste!$H$3:$P$1269,3,FALSE)</f>
        <v>2897883</v>
      </c>
      <c r="N137" s="20" t="str">
        <f>VLOOKUP($K137,GlobSheetPaste!$H$3:$P$1269,4,FALSE)</f>
        <v>published</v>
      </c>
      <c r="O137" s="20" t="str">
        <f>VLOOKUP($K137,GlobSheetPaste!$H$3:$P$1269,5,FALSE)</f>
        <v>NE</v>
      </c>
      <c r="P137" s="20" t="str">
        <f>VLOOKUP($K137,GlobSheetPaste!$H$3:$P$1269,6,FALSE)</f>
        <v>NA</v>
      </c>
      <c r="Q137" s="20" t="str">
        <f>VLOOKUP($K137,GlobSheetPaste!$H$3:$P$1269,7,FALSE)</f>
        <v>EN</v>
      </c>
      <c r="R137" s="20" t="str">
        <f>VLOOKUP($K137,GlobSheetPaste!$H$3:$P$1269,8,FALSE)</f>
        <v>A2bd</v>
      </c>
      <c r="S137" s="1" t="s">
        <v>117</v>
      </c>
      <c r="T137" s="20" t="b">
        <f t="shared" si="3"/>
        <v>0</v>
      </c>
      <c r="U137" s="22">
        <f>VLOOKUP($K137,GlobSheetPaste!$H$3:$P$1269,9,FALSE)</f>
        <v>43891</v>
      </c>
      <c r="V137" s="19">
        <v>50</v>
      </c>
      <c r="W137" s="19">
        <v>1500</v>
      </c>
      <c r="X137" s="2" t="b">
        <f t="shared" ref="X137:Y137" si="149">ISNUMBER(V137)</f>
        <v>1</v>
      </c>
      <c r="Y137" s="2" t="b">
        <f t="shared" si="149"/>
        <v>1</v>
      </c>
      <c r="Z137" s="2" t="s">
        <v>89</v>
      </c>
      <c r="AA137" s="2" t="s">
        <v>178</v>
      </c>
      <c r="AB137" s="24" t="str">
        <f ca="1">IFERROR(__xludf.DUMMYFUNCTION("SPLIT(AA137,""_"")"),"Deepwater")</f>
        <v>Deepwater</v>
      </c>
      <c r="AC137" s="24"/>
      <c r="AD137" s="24">
        <f>VLOOKUP(J137,rangearea210527!$B$2:$C$1159,2,TRUE)</f>
        <v>2898533.4079999998</v>
      </c>
      <c r="AE137" s="26"/>
      <c r="AF137" s="26">
        <v>176</v>
      </c>
      <c r="AG137" s="26" t="s">
        <v>84</v>
      </c>
      <c r="AH137" s="26"/>
      <c r="AI137" s="26">
        <v>27.75</v>
      </c>
      <c r="AJ137" s="26">
        <v>1</v>
      </c>
      <c r="AK137" s="26">
        <v>0</v>
      </c>
      <c r="AL137" s="29">
        <v>0</v>
      </c>
      <c r="AM137" s="30"/>
      <c r="AN137" s="26">
        <v>1</v>
      </c>
      <c r="AO137" s="30"/>
      <c r="AP137" s="1">
        <v>1</v>
      </c>
      <c r="AQ137" s="1"/>
      <c r="AR137" s="1"/>
      <c r="AS137" s="1">
        <v>1</v>
      </c>
      <c r="AT137" s="1">
        <v>0</v>
      </c>
      <c r="AU137" s="1">
        <v>0</v>
      </c>
      <c r="AV137" s="1">
        <v>1</v>
      </c>
      <c r="AW137" s="1">
        <v>1</v>
      </c>
      <c r="AZ137" s="1">
        <v>1</v>
      </c>
      <c r="BA137" s="1">
        <v>1</v>
      </c>
    </row>
    <row r="138" spans="1:58" x14ac:dyDescent="0.3">
      <c r="A138" s="2">
        <v>51</v>
      </c>
      <c r="B138" s="2">
        <v>1</v>
      </c>
      <c r="C138" s="2" t="s">
        <v>75</v>
      </c>
      <c r="D138" s="1">
        <v>3</v>
      </c>
      <c r="E138" s="2" t="str">
        <f t="shared" si="0"/>
        <v>3_Squaliformes</v>
      </c>
      <c r="F138" s="2" t="s">
        <v>203</v>
      </c>
      <c r="G138" s="2" t="s">
        <v>298</v>
      </c>
      <c r="H138" s="2" t="s">
        <v>299</v>
      </c>
      <c r="I138" s="2" t="s">
        <v>304</v>
      </c>
      <c r="J138" s="2" t="s">
        <v>305</v>
      </c>
      <c r="K138" s="19" t="str">
        <f t="shared" si="1"/>
        <v>Centrophorus harrissoni</v>
      </c>
      <c r="L138" s="20">
        <f>VLOOKUP($K138,GlobSheetPaste!$H$3:$P$1269,2,FALSE)</f>
        <v>41740</v>
      </c>
      <c r="M138" s="20">
        <f>VLOOKUP($K138,GlobSheetPaste!$H$3:$P$1269,3,FALSE)</f>
        <v>68614118</v>
      </c>
      <c r="N138" s="20" t="str">
        <f>VLOOKUP($K138,GlobSheetPaste!$H$3:$P$1269,4,FALSE)</f>
        <v>published</v>
      </c>
      <c r="O138" s="20" t="str">
        <f>VLOOKUP($K138,GlobSheetPaste!$H$3:$P$1269,5,FALSE)</f>
        <v>EN</v>
      </c>
      <c r="P138" s="20">
        <f>VLOOKUP($K138,GlobSheetPaste!$H$3:$P$1269,6,FALSE)</f>
        <v>2013</v>
      </c>
      <c r="Q138" s="20" t="str">
        <f>VLOOKUP($K138,GlobSheetPaste!$H$3:$P$1269,7,FALSE)</f>
        <v>EN</v>
      </c>
      <c r="R138" s="20" t="str">
        <f>VLOOKUP($K138,GlobSheetPaste!$H$3:$P$1269,8,FALSE)</f>
        <v>A2bd</v>
      </c>
      <c r="S138" s="20" t="str">
        <f t="shared" ref="S138:S139" si="150">IF(O138=Q138,"NoChange","non-genuine change")</f>
        <v>NoChange</v>
      </c>
      <c r="T138" s="20" t="b">
        <f t="shared" si="3"/>
        <v>0</v>
      </c>
      <c r="U138" s="22">
        <f>VLOOKUP($K138,GlobSheetPaste!$H$3:$P$1269,9,FALSE)</f>
        <v>43891</v>
      </c>
      <c r="V138" s="19">
        <v>275</v>
      </c>
      <c r="W138" s="19">
        <v>1050</v>
      </c>
      <c r="X138" s="2" t="b">
        <f t="shared" ref="X138:Y138" si="151">ISNUMBER(V138)</f>
        <v>1</v>
      </c>
      <c r="Y138" s="2" t="b">
        <f t="shared" si="151"/>
        <v>1</v>
      </c>
      <c r="Z138" s="2" t="s">
        <v>262</v>
      </c>
      <c r="AA138" s="2" t="s">
        <v>178</v>
      </c>
      <c r="AB138" s="24" t="str">
        <f ca="1">IFERROR(__xludf.DUMMYFUNCTION("SPLIT(AA138,""_"")"),"Deepwater")</f>
        <v>Deepwater</v>
      </c>
      <c r="AC138" s="24"/>
      <c r="AD138" s="24">
        <f>VLOOKUP(J138,rangearea210527!$B$2:$C$1159,2,TRUE)</f>
        <v>25939.656760000002</v>
      </c>
      <c r="AE138" s="26" t="s">
        <v>118</v>
      </c>
      <c r="AF138" s="26">
        <v>112</v>
      </c>
      <c r="AG138" s="26" t="s">
        <v>84</v>
      </c>
      <c r="AH138" s="26"/>
      <c r="AI138" s="26">
        <v>29.5</v>
      </c>
      <c r="AJ138" s="26">
        <v>1</v>
      </c>
      <c r="AK138" s="26">
        <v>0</v>
      </c>
      <c r="AL138" s="29">
        <v>0</v>
      </c>
      <c r="AM138" s="30"/>
      <c r="AN138" s="30"/>
      <c r="AO138" s="30"/>
      <c r="AP138" s="1">
        <v>0</v>
      </c>
      <c r="AQ138" s="1"/>
      <c r="AR138" s="1"/>
      <c r="AS138" s="1"/>
      <c r="AT138" s="1">
        <v>0</v>
      </c>
      <c r="AU138" s="1">
        <v>0</v>
      </c>
      <c r="AV138" s="1">
        <v>1</v>
      </c>
      <c r="AW138" s="1">
        <v>1</v>
      </c>
      <c r="AZ138" s="1">
        <v>1</v>
      </c>
      <c r="BA138" s="1">
        <v>1</v>
      </c>
      <c r="BE138" s="1">
        <v>1</v>
      </c>
      <c r="BF138" s="1">
        <v>1</v>
      </c>
    </row>
    <row r="139" spans="1:58" x14ac:dyDescent="0.3">
      <c r="A139" s="2">
        <v>52</v>
      </c>
      <c r="B139" s="2">
        <v>1</v>
      </c>
      <c r="C139" s="2" t="s">
        <v>75</v>
      </c>
      <c r="D139" s="1">
        <v>3</v>
      </c>
      <c r="E139" s="2" t="str">
        <f t="shared" si="0"/>
        <v>3_Squaliformes</v>
      </c>
      <c r="F139" s="2" t="s">
        <v>203</v>
      </c>
      <c r="G139" s="2" t="s">
        <v>298</v>
      </c>
      <c r="H139" s="2" t="s">
        <v>299</v>
      </c>
      <c r="I139" s="2" t="s">
        <v>134</v>
      </c>
      <c r="J139" s="2" t="s">
        <v>306</v>
      </c>
      <c r="K139" s="19" t="str">
        <f t="shared" si="1"/>
        <v>Centrophorus isodon</v>
      </c>
      <c r="L139" s="20">
        <f>VLOOKUP($K139,GlobSheetPaste!$H$3:$P$1269,2,FALSE)</f>
        <v>44563</v>
      </c>
      <c r="M139" s="20">
        <f>VLOOKUP($K139,GlobSheetPaste!$H$3:$P$1269,3,FALSE)</f>
        <v>124432455</v>
      </c>
      <c r="N139" s="20" t="str">
        <f>VLOOKUP($K139,GlobSheetPaste!$H$3:$P$1269,4,FALSE)</f>
        <v>published</v>
      </c>
      <c r="O139" s="20" t="str">
        <f>VLOOKUP($K139,GlobSheetPaste!$H$3:$P$1269,5,FALSE)</f>
        <v>DD</v>
      </c>
      <c r="P139" s="20">
        <f>VLOOKUP($K139,GlobSheetPaste!$H$3:$P$1269,6,FALSE)</f>
        <v>2004</v>
      </c>
      <c r="Q139" s="20" t="str">
        <f>VLOOKUP($K139,GlobSheetPaste!$H$3:$P$1269,7,FALSE)</f>
        <v>EN</v>
      </c>
      <c r="R139" s="20" t="str">
        <f>VLOOKUP($K139,GlobSheetPaste!$H$3:$P$1269,8,FALSE)</f>
        <v>A2d</v>
      </c>
      <c r="S139" s="20" t="str">
        <f t="shared" si="150"/>
        <v>non-genuine change</v>
      </c>
      <c r="T139" s="20" t="b">
        <f t="shared" si="3"/>
        <v>0</v>
      </c>
      <c r="U139" s="22">
        <f>VLOOKUP($K139,GlobSheetPaste!$H$3:$P$1269,9,FALSE)</f>
        <v>43891</v>
      </c>
      <c r="V139" s="19">
        <v>435</v>
      </c>
      <c r="W139" s="19">
        <v>770</v>
      </c>
      <c r="X139" s="2" t="b">
        <f t="shared" ref="X139:Y139" si="152">ISNUMBER(V139)</f>
        <v>1</v>
      </c>
      <c r="Y139" s="2" t="b">
        <f t="shared" si="152"/>
        <v>1</v>
      </c>
      <c r="Z139" s="2" t="s">
        <v>89</v>
      </c>
      <c r="AA139" s="2" t="s">
        <v>178</v>
      </c>
      <c r="AB139" s="24" t="str">
        <f ca="1">IFERROR(__xludf.DUMMYFUNCTION("SPLIT(AA139,""_"")"),"Deepwater")</f>
        <v>Deepwater</v>
      </c>
      <c r="AC139" s="24"/>
      <c r="AD139" s="24">
        <f>VLOOKUP(J139,rangearea210527!$B$2:$C$1159,2,TRUE)</f>
        <v>35272.314610000001</v>
      </c>
      <c r="AE139" s="26" t="s">
        <v>118</v>
      </c>
      <c r="AF139" s="26">
        <v>108</v>
      </c>
      <c r="AG139" s="26" t="s">
        <v>84</v>
      </c>
      <c r="AH139" s="26"/>
      <c r="AI139" s="26">
        <v>27.8</v>
      </c>
      <c r="AJ139" s="26">
        <v>1</v>
      </c>
      <c r="AK139" s="26">
        <v>0</v>
      </c>
      <c r="AL139" s="29">
        <v>0</v>
      </c>
      <c r="AM139" s="30"/>
      <c r="AN139" s="30"/>
      <c r="AO139" s="30"/>
      <c r="AP139" s="1">
        <v>1</v>
      </c>
      <c r="AQ139" s="1"/>
      <c r="AR139" s="1"/>
      <c r="AS139" s="1"/>
      <c r="AT139" s="1">
        <v>0</v>
      </c>
      <c r="AU139" s="1">
        <v>0</v>
      </c>
      <c r="AV139" s="1">
        <v>1</v>
      </c>
      <c r="AW139" s="1">
        <v>1</v>
      </c>
      <c r="AZ139" s="1">
        <v>1</v>
      </c>
      <c r="BA139" s="1">
        <v>1</v>
      </c>
      <c r="BE139" s="1">
        <v>1</v>
      </c>
      <c r="BF139" s="1">
        <v>1</v>
      </c>
    </row>
    <row r="140" spans="1:58" x14ac:dyDescent="0.3">
      <c r="A140" s="2">
        <v>53</v>
      </c>
      <c r="B140" s="2">
        <v>1</v>
      </c>
      <c r="C140" s="2" t="s">
        <v>75</v>
      </c>
      <c r="D140" s="1">
        <v>3</v>
      </c>
      <c r="E140" s="2" t="str">
        <f t="shared" si="0"/>
        <v>3_Squaliformes</v>
      </c>
      <c r="F140" s="2" t="s">
        <v>203</v>
      </c>
      <c r="G140" s="2" t="s">
        <v>298</v>
      </c>
      <c r="H140" s="2" t="s">
        <v>299</v>
      </c>
      <c r="I140" s="2" t="s">
        <v>307</v>
      </c>
      <c r="J140" s="2" t="s">
        <v>308</v>
      </c>
      <c r="K140" s="19" t="str">
        <f t="shared" si="1"/>
        <v>Centrophorus lesliei</v>
      </c>
      <c r="L140" s="20">
        <f>VLOOKUP($K140,GlobSheetPaste!$H$3:$P$1269,2,FALSE)</f>
        <v>162292832</v>
      </c>
      <c r="M140" s="20">
        <f>VLOOKUP($K140,GlobSheetPaste!$H$3:$P$1269,3,FALSE)</f>
        <v>162292852</v>
      </c>
      <c r="N140" s="20" t="str">
        <f>VLOOKUP($K140,GlobSheetPaste!$H$3:$P$1269,4,FALSE)</f>
        <v>published</v>
      </c>
      <c r="O140" s="20" t="str">
        <f>VLOOKUP($K140,GlobSheetPaste!$H$3:$P$1269,5,FALSE)</f>
        <v>NE</v>
      </c>
      <c r="P140" s="20" t="str">
        <f>VLOOKUP($K140,GlobSheetPaste!$H$3:$P$1269,6,FALSE)</f>
        <v>NA</v>
      </c>
      <c r="Q140" s="20" t="str">
        <f>VLOOKUP($K140,GlobSheetPaste!$H$3:$P$1269,7,FALSE)</f>
        <v>EN</v>
      </c>
      <c r="R140" s="20" t="str">
        <f>VLOOKUP($K140,GlobSheetPaste!$H$3:$P$1269,8,FALSE)</f>
        <v>A2bd</v>
      </c>
      <c r="S140" s="1" t="s">
        <v>117</v>
      </c>
      <c r="T140" s="20" t="b">
        <f t="shared" si="3"/>
        <v>0</v>
      </c>
      <c r="U140" s="22">
        <f>VLOOKUP($K140,GlobSheetPaste!$H$3:$P$1269,9,FALSE)</f>
        <v>43891</v>
      </c>
      <c r="V140" s="19">
        <v>340</v>
      </c>
      <c r="W140" s="19">
        <v>610</v>
      </c>
      <c r="X140" s="2" t="b">
        <f t="shared" ref="X140:Y140" si="153">ISNUMBER(V140)</f>
        <v>1</v>
      </c>
      <c r="Y140" s="2" t="b">
        <f t="shared" si="153"/>
        <v>1</v>
      </c>
      <c r="Z140" s="2" t="s">
        <v>309</v>
      </c>
      <c r="AA140" s="2" t="s">
        <v>178</v>
      </c>
      <c r="AB140" s="24" t="str">
        <f ca="1">IFERROR(__xludf.DUMMYFUNCTION("SPLIT(AA140,""_"")"),"Deepwater")</f>
        <v>Deepwater</v>
      </c>
      <c r="AC140" s="24"/>
      <c r="AD140" s="24">
        <f>VLOOKUP(J140,rangearea210527!$B$2:$C$1159,2,TRUE)</f>
        <v>3377.0216959999998</v>
      </c>
      <c r="AE140" s="26" t="s">
        <v>118</v>
      </c>
      <c r="AF140" s="26">
        <v>99</v>
      </c>
      <c r="AG140" s="26" t="s">
        <v>84</v>
      </c>
      <c r="AH140" s="26"/>
      <c r="AI140" s="26">
        <v>29.5</v>
      </c>
      <c r="AJ140" s="26">
        <v>1</v>
      </c>
      <c r="AK140" s="26">
        <v>0</v>
      </c>
      <c r="AL140" s="29">
        <v>0</v>
      </c>
      <c r="AM140" s="30"/>
      <c r="AN140" s="30"/>
      <c r="AO140" s="30"/>
      <c r="AP140" s="1">
        <v>0</v>
      </c>
      <c r="AQ140" s="1"/>
      <c r="AR140" s="1"/>
      <c r="AS140" s="1"/>
      <c r="AT140" s="1">
        <v>0</v>
      </c>
      <c r="AU140" s="1">
        <v>0</v>
      </c>
      <c r="AV140" s="1">
        <v>1</v>
      </c>
      <c r="AW140" s="1">
        <v>1</v>
      </c>
      <c r="AZ140" s="1">
        <v>1</v>
      </c>
      <c r="BA140" s="1">
        <v>1</v>
      </c>
      <c r="BE140" s="1">
        <v>1</v>
      </c>
      <c r="BF140" s="1">
        <v>1</v>
      </c>
    </row>
    <row r="141" spans="1:58" x14ac:dyDescent="0.3">
      <c r="A141" s="2">
        <v>54</v>
      </c>
      <c r="B141" s="2">
        <v>1</v>
      </c>
      <c r="C141" s="2" t="s">
        <v>75</v>
      </c>
      <c r="D141" s="1">
        <v>3</v>
      </c>
      <c r="E141" s="2" t="str">
        <f t="shared" si="0"/>
        <v>3_Squaliformes</v>
      </c>
      <c r="F141" s="2" t="s">
        <v>203</v>
      </c>
      <c r="G141" s="2" t="s">
        <v>298</v>
      </c>
      <c r="H141" s="2" t="s">
        <v>299</v>
      </c>
      <c r="I141" s="2" t="s">
        <v>310</v>
      </c>
      <c r="J141" s="2" t="s">
        <v>311</v>
      </c>
      <c r="K141" s="19" t="str">
        <f t="shared" si="1"/>
        <v>Centrophorus longipinnis</v>
      </c>
      <c r="L141" s="20">
        <f>VLOOKUP($K141,GlobSheetPaste!$H$3:$P$1269,2,FALSE)</f>
        <v>162292301</v>
      </c>
      <c r="M141" s="20">
        <f>VLOOKUP($K141,GlobSheetPaste!$H$3:$P$1269,3,FALSE)</f>
        <v>162292797</v>
      </c>
      <c r="N141" s="20" t="str">
        <f>VLOOKUP($K141,GlobSheetPaste!$H$3:$P$1269,4,FALSE)</f>
        <v>published</v>
      </c>
      <c r="O141" s="20" t="str">
        <f>VLOOKUP($K141,GlobSheetPaste!$H$3:$P$1269,5,FALSE)</f>
        <v>NE</v>
      </c>
      <c r="P141" s="20" t="str">
        <f>VLOOKUP($K141,GlobSheetPaste!$H$3:$P$1269,6,FALSE)</f>
        <v>NA</v>
      </c>
      <c r="Q141" s="20" t="str">
        <f>VLOOKUP($K141,GlobSheetPaste!$H$3:$P$1269,7,FALSE)</f>
        <v>EN</v>
      </c>
      <c r="R141" s="20" t="str">
        <f>VLOOKUP($K141,GlobSheetPaste!$H$3:$P$1269,8,FALSE)</f>
        <v>A2d</v>
      </c>
      <c r="S141" s="1" t="s">
        <v>117</v>
      </c>
      <c r="T141" s="20" t="b">
        <f t="shared" si="3"/>
        <v>0</v>
      </c>
      <c r="U141" s="22">
        <f>VLOOKUP($K141,GlobSheetPaste!$H$3:$P$1269,9,FALSE)</f>
        <v>43891</v>
      </c>
      <c r="V141" s="19">
        <v>330</v>
      </c>
      <c r="W141" s="19">
        <v>460</v>
      </c>
      <c r="X141" s="2" t="b">
        <f t="shared" ref="X141:Y141" si="154">ISNUMBER(V141)</f>
        <v>1</v>
      </c>
      <c r="Y141" s="2" t="b">
        <f t="shared" si="154"/>
        <v>1</v>
      </c>
      <c r="Z141" s="2" t="s">
        <v>312</v>
      </c>
      <c r="AA141" s="2" t="s">
        <v>178</v>
      </c>
      <c r="AB141" s="24" t="str">
        <f ca="1">IFERROR(__xludf.DUMMYFUNCTION("SPLIT(AA141,""_"")"),"Deepwater")</f>
        <v>Deepwater</v>
      </c>
      <c r="AC141" s="24"/>
      <c r="AD141" s="24">
        <f>VLOOKUP(J141,rangearea210527!$B$2:$C$1159,2,TRUE)</f>
        <v>13389.771049999999</v>
      </c>
      <c r="AE141" s="26" t="s">
        <v>118</v>
      </c>
      <c r="AF141" s="26">
        <v>93</v>
      </c>
      <c r="AG141" s="26" t="s">
        <v>84</v>
      </c>
      <c r="AH141" s="26"/>
      <c r="AI141" s="26">
        <v>27.8</v>
      </c>
      <c r="AJ141" s="26">
        <v>1</v>
      </c>
      <c r="AK141" s="26">
        <v>0</v>
      </c>
      <c r="AL141" s="29">
        <v>0</v>
      </c>
      <c r="AM141" s="30"/>
      <c r="AN141" s="30"/>
      <c r="AO141" s="30"/>
      <c r="AP141" s="1">
        <v>1</v>
      </c>
      <c r="AQ141" s="1"/>
      <c r="AR141" s="1"/>
      <c r="AS141" s="1"/>
      <c r="AT141" s="1">
        <v>0</v>
      </c>
      <c r="AU141" s="1">
        <v>0</v>
      </c>
      <c r="AV141" s="1">
        <v>1</v>
      </c>
      <c r="AW141" s="1">
        <v>1</v>
      </c>
      <c r="AZ141" s="1">
        <v>1</v>
      </c>
      <c r="BA141" s="1">
        <v>1</v>
      </c>
      <c r="BE141" s="1">
        <v>1</v>
      </c>
      <c r="BF141" s="1">
        <v>1</v>
      </c>
    </row>
    <row r="142" spans="1:58" x14ac:dyDescent="0.3">
      <c r="A142" s="2">
        <v>55</v>
      </c>
      <c r="B142" s="2">
        <v>1</v>
      </c>
      <c r="C142" s="2" t="s">
        <v>75</v>
      </c>
      <c r="D142" s="1">
        <v>3</v>
      </c>
      <c r="E142" s="2" t="str">
        <f t="shared" si="0"/>
        <v>3_Squaliformes</v>
      </c>
      <c r="F142" s="2" t="s">
        <v>203</v>
      </c>
      <c r="G142" s="2" t="s">
        <v>298</v>
      </c>
      <c r="H142" s="2" t="s">
        <v>299</v>
      </c>
      <c r="I142" s="2" t="s">
        <v>313</v>
      </c>
      <c r="J142" s="2" t="s">
        <v>314</v>
      </c>
      <c r="K142" s="19" t="str">
        <f t="shared" si="1"/>
        <v>Centrophorus moluccensis</v>
      </c>
      <c r="L142" s="20">
        <f>VLOOKUP($K142,GlobSheetPaste!$H$3:$P$1269,2,FALSE)</f>
        <v>42838</v>
      </c>
      <c r="M142" s="20">
        <f>VLOOKUP($K142,GlobSheetPaste!$H$3:$P$1269,3,FALSE)</f>
        <v>68614328</v>
      </c>
      <c r="N142" s="20" t="str">
        <f>VLOOKUP($K142,GlobSheetPaste!$H$3:$P$1269,4,FALSE)</f>
        <v>published</v>
      </c>
      <c r="O142" s="20" t="str">
        <f>VLOOKUP($K142,GlobSheetPaste!$H$3:$P$1269,5,FALSE)</f>
        <v>DD</v>
      </c>
      <c r="P142" s="20">
        <f>VLOOKUP($K142,GlobSheetPaste!$H$3:$P$1269,6,FALSE)</f>
        <v>2012</v>
      </c>
      <c r="Q142" s="20" t="str">
        <f>VLOOKUP($K142,GlobSheetPaste!$H$3:$P$1269,7,FALSE)</f>
        <v>VU</v>
      </c>
      <c r="R142" s="20" t="str">
        <f>VLOOKUP($K142,GlobSheetPaste!$H$3:$P$1269,8,FALSE)</f>
        <v>A2bd</v>
      </c>
      <c r="S142" s="20" t="str">
        <f t="shared" ref="S142:S155" si="155">IF(O142=Q142,"NoChange","non-genuine change")</f>
        <v>non-genuine change</v>
      </c>
      <c r="T142" s="20" t="b">
        <f t="shared" si="3"/>
        <v>0</v>
      </c>
      <c r="U142" s="22">
        <f>VLOOKUP($K142,GlobSheetPaste!$H$3:$P$1269,9,FALSE)</f>
        <v>43891</v>
      </c>
      <c r="V142" s="19">
        <v>128</v>
      </c>
      <c r="W142" s="19">
        <v>823</v>
      </c>
      <c r="X142" s="2" t="b">
        <f t="shared" ref="X142:Y142" si="156">ISNUMBER(V142)</f>
        <v>1</v>
      </c>
      <c r="Y142" s="2" t="b">
        <f t="shared" si="156"/>
        <v>1</v>
      </c>
      <c r="Z142" s="2" t="s">
        <v>89</v>
      </c>
      <c r="AA142" s="2" t="s">
        <v>178</v>
      </c>
      <c r="AB142" s="24" t="str">
        <f ca="1">IFERROR(__xludf.DUMMYFUNCTION("SPLIT(AA142,""_"")"),"Deepwater")</f>
        <v>Deepwater</v>
      </c>
      <c r="AC142" s="24"/>
      <c r="AD142" s="24">
        <f>VLOOKUP(J142,rangearea210527!$B$2:$C$1159,2,TRUE)</f>
        <v>439269.79989999998</v>
      </c>
      <c r="AE142" s="26"/>
      <c r="AF142" s="26">
        <v>101.7</v>
      </c>
      <c r="AG142" s="26" t="s">
        <v>84</v>
      </c>
      <c r="AH142" s="26"/>
      <c r="AI142" s="26">
        <v>29.5</v>
      </c>
      <c r="AJ142" s="26">
        <v>1</v>
      </c>
      <c r="AK142" s="26">
        <v>0</v>
      </c>
      <c r="AL142" s="29">
        <v>0</v>
      </c>
      <c r="AM142" s="30"/>
      <c r="AN142" s="30"/>
      <c r="AO142" s="30"/>
      <c r="AP142" s="1">
        <v>1</v>
      </c>
      <c r="AQ142" s="1"/>
      <c r="AR142" s="1"/>
      <c r="AS142" s="1"/>
      <c r="AT142" s="1">
        <v>0</v>
      </c>
      <c r="AU142" s="1">
        <v>0</v>
      </c>
      <c r="AV142" s="1">
        <v>1</v>
      </c>
      <c r="AW142" s="1">
        <v>1</v>
      </c>
      <c r="AZ142" s="1">
        <v>1</v>
      </c>
      <c r="BA142" s="1">
        <v>1</v>
      </c>
    </row>
    <row r="143" spans="1:58" x14ac:dyDescent="0.3">
      <c r="A143" s="2">
        <v>56</v>
      </c>
      <c r="B143" s="2">
        <v>1</v>
      </c>
      <c r="C143" s="2" t="s">
        <v>75</v>
      </c>
      <c r="D143" s="1">
        <v>3</v>
      </c>
      <c r="E143" s="2" t="str">
        <f t="shared" si="0"/>
        <v>3_Squaliformes</v>
      </c>
      <c r="F143" s="2" t="s">
        <v>203</v>
      </c>
      <c r="G143" s="2" t="s">
        <v>298</v>
      </c>
      <c r="H143" s="2" t="s">
        <v>299</v>
      </c>
      <c r="I143" s="2" t="s">
        <v>315</v>
      </c>
      <c r="J143" s="2" t="s">
        <v>316</v>
      </c>
      <c r="K143" s="19" t="str">
        <f t="shared" si="1"/>
        <v>Centrophorus seychellorum</v>
      </c>
      <c r="L143" s="20">
        <f>VLOOKUP($K143,GlobSheetPaste!$H$3:$P$1269,2,FALSE)</f>
        <v>161417</v>
      </c>
      <c r="M143" s="20">
        <f>VLOOKUP($K143,GlobSheetPaste!$H$3:$P$1269,3,FALSE)</f>
        <v>124481302</v>
      </c>
      <c r="N143" s="20" t="str">
        <f>VLOOKUP($K143,GlobSheetPaste!$H$3:$P$1269,4,FALSE)</f>
        <v>published</v>
      </c>
      <c r="O143" s="20" t="str">
        <f>VLOOKUP($K143,GlobSheetPaste!$H$3:$P$1269,5,FALSE)</f>
        <v>DD</v>
      </c>
      <c r="P143" s="20">
        <f>VLOOKUP($K143,GlobSheetPaste!$H$3:$P$1269,6,FALSE)</f>
        <v>2008</v>
      </c>
      <c r="Q143" s="20" t="str">
        <f>VLOOKUP($K143,GlobSheetPaste!$H$3:$P$1269,7,FALSE)</f>
        <v>LC</v>
      </c>
      <c r="R143" s="20" t="str">
        <f>VLOOKUP($K143,GlobSheetPaste!$H$3:$P$1269,8,FALSE)</f>
        <v>NA</v>
      </c>
      <c r="S143" s="20" t="str">
        <f t="shared" si="155"/>
        <v>non-genuine change</v>
      </c>
      <c r="T143" s="20" t="b">
        <f t="shared" si="3"/>
        <v>0</v>
      </c>
      <c r="U143" s="20">
        <f>VLOOKUP($K143,GlobSheetPaste!$H$3:$P$1269,9,FALSE)</f>
        <v>2018</v>
      </c>
      <c r="V143" s="19">
        <v>490</v>
      </c>
      <c r="W143" s="19">
        <v>1000</v>
      </c>
      <c r="X143" s="2" t="b">
        <f t="shared" ref="X143:Y143" si="157">ISNUMBER(V143)</f>
        <v>1</v>
      </c>
      <c r="Y143" s="2" t="b">
        <f t="shared" si="157"/>
        <v>1</v>
      </c>
      <c r="Z143" s="2" t="s">
        <v>89</v>
      </c>
      <c r="AA143" s="2" t="s">
        <v>178</v>
      </c>
      <c r="AB143" s="24" t="str">
        <f ca="1">IFERROR(__xludf.DUMMYFUNCTION("SPLIT(AA143,""_"")"),"Deepwater")</f>
        <v>Deepwater</v>
      </c>
      <c r="AC143" s="24"/>
      <c r="AD143" s="24">
        <f>VLOOKUP(J143,rangearea210527!$B$2:$C$1159,2,TRUE)</f>
        <v>11.32155373</v>
      </c>
      <c r="AE143" s="26" t="s">
        <v>118</v>
      </c>
      <c r="AF143" s="26">
        <v>79.7</v>
      </c>
      <c r="AG143" s="26" t="s">
        <v>84</v>
      </c>
      <c r="AH143" s="26"/>
      <c r="AI143" s="26"/>
      <c r="AJ143" s="26">
        <v>1</v>
      </c>
      <c r="AK143" s="26">
        <v>0</v>
      </c>
      <c r="AL143" s="29">
        <v>0</v>
      </c>
      <c r="AM143" s="30"/>
      <c r="AN143" s="30"/>
      <c r="AO143" s="30"/>
      <c r="AP143" s="1">
        <v>0</v>
      </c>
      <c r="AQ143" s="1"/>
      <c r="AR143" s="1"/>
      <c r="AS143" s="1"/>
      <c r="AT143" s="1">
        <v>0</v>
      </c>
      <c r="AU143" s="1">
        <v>0</v>
      </c>
      <c r="AV143" s="1">
        <v>1</v>
      </c>
      <c r="AZ143" s="1">
        <v>1</v>
      </c>
      <c r="BE143" s="1">
        <v>1</v>
      </c>
    </row>
    <row r="144" spans="1:58" x14ac:dyDescent="0.3">
      <c r="A144" s="2">
        <v>57</v>
      </c>
      <c r="B144" s="2">
        <v>1</v>
      </c>
      <c r="C144" s="2" t="s">
        <v>75</v>
      </c>
      <c r="D144" s="1">
        <v>3</v>
      </c>
      <c r="E144" s="2" t="str">
        <f t="shared" si="0"/>
        <v>3_Squaliformes</v>
      </c>
      <c r="F144" s="2" t="s">
        <v>203</v>
      </c>
      <c r="G144" s="2" t="s">
        <v>298</v>
      </c>
      <c r="H144" s="2" t="s">
        <v>299</v>
      </c>
      <c r="I144" s="2" t="s">
        <v>317</v>
      </c>
      <c r="J144" s="2" t="s">
        <v>318</v>
      </c>
      <c r="K144" s="19" t="str">
        <f t="shared" si="1"/>
        <v>Centrophorus squamosus</v>
      </c>
      <c r="L144" s="20">
        <f>VLOOKUP($K144,GlobSheetPaste!$H$3:$P$1269,2,FALSE)</f>
        <v>41871</v>
      </c>
      <c r="M144" s="20">
        <f>VLOOKUP($K144,GlobSheetPaste!$H$3:$P$1269,3,FALSE)</f>
        <v>68614964</v>
      </c>
      <c r="N144" s="20" t="str">
        <f>VLOOKUP($K144,GlobSheetPaste!$H$3:$P$1269,4,FALSE)</f>
        <v>published</v>
      </c>
      <c r="O144" s="20" t="str">
        <f>VLOOKUP($K144,GlobSheetPaste!$H$3:$P$1269,5,FALSE)</f>
        <v>VU</v>
      </c>
      <c r="P144" s="20">
        <f>VLOOKUP($K144,GlobSheetPaste!$H$3:$P$1269,6,FALSE)</f>
        <v>2003</v>
      </c>
      <c r="Q144" s="20" t="str">
        <f>VLOOKUP($K144,GlobSheetPaste!$H$3:$P$1269,7,FALSE)</f>
        <v>EN</v>
      </c>
      <c r="R144" s="20" t="str">
        <f>VLOOKUP($K144,GlobSheetPaste!$H$3:$P$1269,8,FALSE)</f>
        <v>A2bd</v>
      </c>
      <c r="S144" s="20" t="str">
        <f t="shared" si="155"/>
        <v>non-genuine change</v>
      </c>
      <c r="T144" s="20" t="b">
        <f t="shared" si="3"/>
        <v>0</v>
      </c>
      <c r="U144" s="22">
        <f>VLOOKUP($K144,GlobSheetPaste!$H$3:$P$1269,9,FALSE)</f>
        <v>43891</v>
      </c>
      <c r="V144" s="19">
        <v>0</v>
      </c>
      <c r="W144" s="19">
        <v>3366</v>
      </c>
      <c r="X144" s="2" t="b">
        <f t="shared" ref="X144:Y144" si="158">ISNUMBER(V144)</f>
        <v>1</v>
      </c>
      <c r="Y144" s="2" t="b">
        <f t="shared" si="158"/>
        <v>1</v>
      </c>
      <c r="Z144" s="2" t="s">
        <v>89</v>
      </c>
      <c r="AA144" s="2" t="s">
        <v>178</v>
      </c>
      <c r="AB144" s="24" t="str">
        <f ca="1">IFERROR(__xludf.DUMMYFUNCTION("SPLIT(AA144,""_"")"),"Deepwater")</f>
        <v>Deepwater</v>
      </c>
      <c r="AC144" s="24"/>
      <c r="AD144" s="24">
        <f>VLOOKUP(J144,rangearea210527!$B$2:$C$1159,2,TRUE)</f>
        <v>3980578.61</v>
      </c>
      <c r="AE144" s="26"/>
      <c r="AF144" s="26">
        <v>166</v>
      </c>
      <c r="AG144" s="26" t="s">
        <v>84</v>
      </c>
      <c r="AH144" s="26"/>
      <c r="AI144" s="26" t="s">
        <v>319</v>
      </c>
      <c r="AJ144" s="26">
        <v>1</v>
      </c>
      <c r="AK144" s="26">
        <v>0</v>
      </c>
      <c r="AL144" s="29">
        <v>0</v>
      </c>
      <c r="AM144" s="30"/>
      <c r="AN144" s="30"/>
      <c r="AO144" s="30"/>
      <c r="AP144" s="1">
        <v>1</v>
      </c>
      <c r="AQ144" s="1"/>
      <c r="AR144" s="1"/>
      <c r="AS144" s="1"/>
      <c r="AT144" s="1">
        <v>0</v>
      </c>
      <c r="AU144" s="1">
        <v>0</v>
      </c>
      <c r="AV144" s="1">
        <v>1</v>
      </c>
      <c r="AW144" s="1">
        <v>1</v>
      </c>
      <c r="AZ144" s="1">
        <v>1</v>
      </c>
      <c r="BA144" s="1">
        <v>1</v>
      </c>
    </row>
    <row r="145" spans="1:58" x14ac:dyDescent="0.3">
      <c r="A145" s="2">
        <v>58</v>
      </c>
      <c r="B145" s="2">
        <v>1</v>
      </c>
      <c r="C145" s="2" t="s">
        <v>75</v>
      </c>
      <c r="D145" s="1">
        <v>3</v>
      </c>
      <c r="E145" s="2" t="str">
        <f t="shared" si="0"/>
        <v>3_Squaliformes</v>
      </c>
      <c r="F145" s="2" t="s">
        <v>203</v>
      </c>
      <c r="G145" s="2" t="s">
        <v>298</v>
      </c>
      <c r="H145" s="2" t="s">
        <v>299</v>
      </c>
      <c r="I145" s="2" t="s">
        <v>320</v>
      </c>
      <c r="J145" s="2" t="s">
        <v>321</v>
      </c>
      <c r="K145" s="19" t="str">
        <f t="shared" si="1"/>
        <v>Centrophorus tessellatus</v>
      </c>
      <c r="L145" s="20">
        <f>VLOOKUP($K145,GlobSheetPaste!$H$3:$P$1269,2,FALSE)</f>
        <v>60208</v>
      </c>
      <c r="M145" s="20">
        <f>VLOOKUP($K145,GlobSheetPaste!$H$3:$P$1269,3,FALSE)</f>
        <v>124452245</v>
      </c>
      <c r="N145" s="20" t="str">
        <f>VLOOKUP($K145,GlobSheetPaste!$H$3:$P$1269,4,FALSE)</f>
        <v>published</v>
      </c>
      <c r="O145" s="20" t="str">
        <f>VLOOKUP($K145,GlobSheetPaste!$H$3:$P$1269,5,FALSE)</f>
        <v>DD</v>
      </c>
      <c r="P145" s="20">
        <f>VLOOKUP($K145,GlobSheetPaste!$H$3:$P$1269,6,FALSE)</f>
        <v>2006</v>
      </c>
      <c r="Q145" s="20" t="str">
        <f>VLOOKUP($K145,GlobSheetPaste!$H$3:$P$1269,7,FALSE)</f>
        <v>EN</v>
      </c>
      <c r="R145" s="20" t="str">
        <f>VLOOKUP($K145,GlobSheetPaste!$H$3:$P$1269,8,FALSE)</f>
        <v>A2d</v>
      </c>
      <c r="S145" s="20" t="str">
        <f t="shared" si="155"/>
        <v>non-genuine change</v>
      </c>
      <c r="T145" s="20" t="b">
        <f t="shared" si="3"/>
        <v>0</v>
      </c>
      <c r="U145" s="22">
        <f>VLOOKUP($K145,GlobSheetPaste!$H$3:$P$1269,9,FALSE)</f>
        <v>44197</v>
      </c>
      <c r="V145" s="19">
        <v>260</v>
      </c>
      <c r="W145" s="19">
        <v>732</v>
      </c>
      <c r="X145" s="2" t="b">
        <f t="shared" ref="X145:Y145" si="159">ISNUMBER(V145)</f>
        <v>1</v>
      </c>
      <c r="Y145" s="2" t="b">
        <f t="shared" si="159"/>
        <v>1</v>
      </c>
      <c r="Z145" s="2" t="s">
        <v>89</v>
      </c>
      <c r="AA145" s="2" t="s">
        <v>178</v>
      </c>
      <c r="AB145" s="24" t="str">
        <f ca="1">IFERROR(__xludf.DUMMYFUNCTION("SPLIT(AA145,""_"")"),"Deepwater")</f>
        <v>Deepwater</v>
      </c>
      <c r="AC145" s="24"/>
      <c r="AD145" s="24">
        <f>VLOOKUP(J145,rangearea210527!$B$2:$C$1159,2,TRUE)</f>
        <v>75149.673620000001</v>
      </c>
      <c r="AE145" s="26" t="s">
        <v>118</v>
      </c>
      <c r="AF145" s="26">
        <v>100</v>
      </c>
      <c r="AG145" s="26" t="s">
        <v>84</v>
      </c>
      <c r="AH145" s="26"/>
      <c r="AI145" s="26">
        <v>27.8</v>
      </c>
      <c r="AJ145" s="26">
        <v>1</v>
      </c>
      <c r="AK145" s="26">
        <v>0</v>
      </c>
      <c r="AL145" s="29">
        <v>0</v>
      </c>
      <c r="AM145" s="30"/>
      <c r="AN145" s="26">
        <v>1</v>
      </c>
      <c r="AO145" s="30"/>
      <c r="AP145" s="1">
        <v>1</v>
      </c>
      <c r="AQ145" s="1"/>
      <c r="AR145" s="1"/>
      <c r="AS145" s="1">
        <v>1</v>
      </c>
      <c r="AT145" s="1">
        <v>0</v>
      </c>
      <c r="AU145" s="1">
        <v>0</v>
      </c>
      <c r="AV145" s="1">
        <v>1</v>
      </c>
      <c r="AW145" s="1">
        <v>1</v>
      </c>
      <c r="AZ145" s="1">
        <v>1</v>
      </c>
      <c r="BA145" s="1">
        <v>1</v>
      </c>
      <c r="BE145" s="1">
        <v>1</v>
      </c>
      <c r="BF145" s="1">
        <v>1</v>
      </c>
    </row>
    <row r="146" spans="1:58" x14ac:dyDescent="0.3">
      <c r="A146" s="2">
        <v>59</v>
      </c>
      <c r="B146" s="2">
        <v>1</v>
      </c>
      <c r="C146" s="2" t="s">
        <v>75</v>
      </c>
      <c r="D146" s="1">
        <v>3</v>
      </c>
      <c r="E146" s="2" t="str">
        <f t="shared" si="0"/>
        <v>3_Squaliformes</v>
      </c>
      <c r="F146" s="2" t="s">
        <v>203</v>
      </c>
      <c r="G146" s="2" t="s">
        <v>298</v>
      </c>
      <c r="H146" s="2" t="s">
        <v>299</v>
      </c>
      <c r="I146" s="2" t="s">
        <v>322</v>
      </c>
      <c r="J146" s="2" t="s">
        <v>323</v>
      </c>
      <c r="K146" s="19" t="str">
        <f t="shared" si="1"/>
        <v>Centrophorus uyato</v>
      </c>
      <c r="L146" s="20">
        <f>VLOOKUP($K146,GlobSheetPaste!$H$3:$P$1269,2,FALSE)</f>
        <v>41745</v>
      </c>
      <c r="M146" s="20">
        <f>VLOOKUP($K146,GlobSheetPaste!$H$3:$P$1269,3,FALSE)</f>
        <v>124416090</v>
      </c>
      <c r="N146" s="20" t="str">
        <f>VLOOKUP($K146,GlobSheetPaste!$H$3:$P$1269,4,FALSE)</f>
        <v>published</v>
      </c>
      <c r="O146" s="20" t="str">
        <f>VLOOKUP($K146,GlobSheetPaste!$H$3:$P$1269,5,FALSE)</f>
        <v>DD</v>
      </c>
      <c r="P146" s="20">
        <f>VLOOKUP($K146,GlobSheetPaste!$H$3:$P$1269,6,FALSE)</f>
        <v>2003</v>
      </c>
      <c r="Q146" s="20" t="str">
        <f>VLOOKUP($K146,GlobSheetPaste!$H$3:$P$1269,7,FALSE)</f>
        <v>EN</v>
      </c>
      <c r="R146" s="20" t="str">
        <f>VLOOKUP($K146,GlobSheetPaste!$H$3:$P$1269,8,FALSE)</f>
        <v>A2bd</v>
      </c>
      <c r="S146" s="20" t="str">
        <f t="shared" si="155"/>
        <v>non-genuine change</v>
      </c>
      <c r="T146" s="20" t="b">
        <f t="shared" si="3"/>
        <v>0</v>
      </c>
      <c r="U146" s="22">
        <f>VLOOKUP($K146,GlobSheetPaste!$H$3:$P$1269,9,FALSE)</f>
        <v>43891</v>
      </c>
      <c r="V146" s="19">
        <v>50</v>
      </c>
      <c r="W146" s="19">
        <v>1400</v>
      </c>
      <c r="X146" s="2" t="b">
        <f t="shared" ref="X146:Y146" si="160">ISNUMBER(V146)</f>
        <v>1</v>
      </c>
      <c r="Y146" s="2" t="b">
        <f t="shared" si="160"/>
        <v>1</v>
      </c>
      <c r="Z146" s="2" t="s">
        <v>89</v>
      </c>
      <c r="AA146" s="2" t="s">
        <v>178</v>
      </c>
      <c r="AB146" s="24" t="str">
        <f ca="1">IFERROR(__xludf.DUMMYFUNCTION("SPLIT(AA146,""_"")"),"Deepwater")</f>
        <v>Deepwater</v>
      </c>
      <c r="AC146" s="24"/>
      <c r="AD146" s="24">
        <f>VLOOKUP(J146,rangearea210527!$B$2:$C$1159,2,TRUE)</f>
        <v>1028242.186</v>
      </c>
      <c r="AE146" s="26"/>
      <c r="AF146" s="26">
        <v>128</v>
      </c>
      <c r="AG146" s="26" t="s">
        <v>84</v>
      </c>
      <c r="AH146" s="26"/>
      <c r="AI146" s="26">
        <v>60</v>
      </c>
      <c r="AJ146" s="26">
        <v>1</v>
      </c>
      <c r="AK146" s="26">
        <v>0</v>
      </c>
      <c r="AL146" s="29">
        <v>0</v>
      </c>
      <c r="AM146" s="30"/>
      <c r="AN146" s="30"/>
      <c r="AO146" s="30"/>
      <c r="AP146" s="1">
        <v>1</v>
      </c>
      <c r="AQ146" s="1"/>
      <c r="AR146" s="1"/>
      <c r="AS146" s="1">
        <v>1</v>
      </c>
      <c r="AT146" s="1">
        <v>0</v>
      </c>
      <c r="AU146" s="1">
        <v>0</v>
      </c>
      <c r="AV146" s="1">
        <v>1</v>
      </c>
      <c r="AW146" s="1">
        <v>1</v>
      </c>
      <c r="AZ146" s="1">
        <v>1</v>
      </c>
      <c r="BA146" s="1">
        <v>1</v>
      </c>
    </row>
    <row r="147" spans="1:58" x14ac:dyDescent="0.3">
      <c r="A147" s="2">
        <v>60</v>
      </c>
      <c r="B147" s="2">
        <v>1</v>
      </c>
      <c r="C147" s="2" t="s">
        <v>75</v>
      </c>
      <c r="D147" s="1">
        <v>3</v>
      </c>
      <c r="E147" s="2" t="str">
        <f t="shared" si="0"/>
        <v>3_Squaliformes</v>
      </c>
      <c r="F147" s="2" t="s">
        <v>203</v>
      </c>
      <c r="G147" s="2" t="s">
        <v>298</v>
      </c>
      <c r="H147" s="2" t="s">
        <v>299</v>
      </c>
      <c r="I147" s="2" t="s">
        <v>324</v>
      </c>
      <c r="J147" s="2" t="s">
        <v>325</v>
      </c>
      <c r="K147" s="19" t="str">
        <f t="shared" si="1"/>
        <v>Centrophorus westraliensis</v>
      </c>
      <c r="L147" s="20">
        <f>VLOOKUP($K147,GlobSheetPaste!$H$3:$P$1269,2,FALSE)</f>
        <v>195485</v>
      </c>
      <c r="M147" s="20">
        <f>VLOOKUP($K147,GlobSheetPaste!$H$3:$P$1269,3,FALSE)</f>
        <v>68615179</v>
      </c>
      <c r="N147" s="20" t="str">
        <f>VLOOKUP($K147,GlobSheetPaste!$H$3:$P$1269,4,FALSE)</f>
        <v>published</v>
      </c>
      <c r="O147" s="20" t="str">
        <f>VLOOKUP($K147,GlobSheetPaste!$H$3:$P$1269,5,FALSE)</f>
        <v>LC</v>
      </c>
      <c r="P147" s="20">
        <f>VLOOKUP($K147,GlobSheetPaste!$H$3:$P$1269,6,FALSE)</f>
        <v>2010</v>
      </c>
      <c r="Q147" s="20" t="str">
        <f>VLOOKUP($K147,GlobSheetPaste!$H$3:$P$1269,7,FALSE)</f>
        <v>DD</v>
      </c>
      <c r="R147" s="20" t="str">
        <f>VLOOKUP($K147,GlobSheetPaste!$H$3:$P$1269,8,FALSE)</f>
        <v>NA</v>
      </c>
      <c r="S147" s="20" t="str">
        <f t="shared" si="155"/>
        <v>non-genuine change</v>
      </c>
      <c r="T147" s="20" t="b">
        <f t="shared" si="3"/>
        <v>0</v>
      </c>
      <c r="U147" s="20">
        <f>VLOOKUP($K147,GlobSheetPaste!$H$3:$P$1269,9,FALSE)</f>
        <v>2015</v>
      </c>
      <c r="V147" s="19">
        <v>616</v>
      </c>
      <c r="W147" s="19">
        <v>750</v>
      </c>
      <c r="X147" s="2" t="b">
        <f t="shared" ref="X147:Y147" si="161">ISNUMBER(V147)</f>
        <v>1</v>
      </c>
      <c r="Y147" s="2" t="b">
        <f t="shared" si="161"/>
        <v>1</v>
      </c>
      <c r="Z147" s="2" t="s">
        <v>89</v>
      </c>
      <c r="AA147" s="2" t="s">
        <v>178</v>
      </c>
      <c r="AB147" s="24" t="str">
        <f ca="1">IFERROR(__xludf.DUMMYFUNCTION("SPLIT(AA147,""_"")"),"Deepwater")</f>
        <v>Deepwater</v>
      </c>
      <c r="AC147" s="24"/>
      <c r="AD147" s="24">
        <f>VLOOKUP(J147,rangearea210527!$B$2:$C$1159,2,TRUE)</f>
        <v>9648.4754389999998</v>
      </c>
      <c r="AE147" s="26" t="s">
        <v>118</v>
      </c>
      <c r="AF147" s="26">
        <v>92</v>
      </c>
      <c r="AG147" s="26" t="s">
        <v>84</v>
      </c>
      <c r="AH147" s="26"/>
      <c r="AI147" s="26"/>
      <c r="AJ147" s="26">
        <v>1</v>
      </c>
      <c r="AK147" s="26">
        <v>0</v>
      </c>
      <c r="AL147" s="29">
        <v>0</v>
      </c>
      <c r="AM147" s="30"/>
      <c r="AN147" s="30"/>
      <c r="AO147" s="30"/>
      <c r="AP147" s="1">
        <v>0</v>
      </c>
      <c r="AQ147" s="1"/>
      <c r="AR147" s="1"/>
      <c r="AS147" s="1"/>
      <c r="AT147" s="1">
        <v>0</v>
      </c>
      <c r="AU147" s="1">
        <v>0</v>
      </c>
      <c r="AV147" s="1">
        <v>1</v>
      </c>
      <c r="AZ147" s="1">
        <v>1</v>
      </c>
      <c r="BD147" s="1">
        <v>1</v>
      </c>
      <c r="BE147" s="1">
        <v>1</v>
      </c>
      <c r="BF147" s="1"/>
    </row>
    <row r="148" spans="1:58" x14ac:dyDescent="0.3">
      <c r="A148" s="2">
        <v>65</v>
      </c>
      <c r="B148" s="2">
        <v>1</v>
      </c>
      <c r="C148" s="2" t="s">
        <v>75</v>
      </c>
      <c r="D148" s="1">
        <v>3</v>
      </c>
      <c r="E148" s="2" t="str">
        <f t="shared" si="0"/>
        <v>3_Squaliformes</v>
      </c>
      <c r="F148" s="2" t="s">
        <v>203</v>
      </c>
      <c r="G148" s="2" t="s">
        <v>334</v>
      </c>
      <c r="H148" s="2" t="s">
        <v>338</v>
      </c>
      <c r="I148" s="2" t="s">
        <v>339</v>
      </c>
      <c r="J148" s="2" t="s">
        <v>340</v>
      </c>
      <c r="K148" s="19" t="str">
        <f t="shared" si="1"/>
        <v>Centroscyllium excelsum</v>
      </c>
      <c r="L148" s="20">
        <f>VLOOKUP($K148,GlobSheetPaste!$H$3:$P$1269,2,FALSE)</f>
        <v>161740</v>
      </c>
      <c r="M148" s="20">
        <f>VLOOKUP($K148,GlobSheetPaste!$H$3:$P$1269,3,FALSE)</f>
        <v>124536451</v>
      </c>
      <c r="N148" s="20" t="str">
        <f>VLOOKUP($K148,GlobSheetPaste!$H$3:$P$1269,4,FALSE)</f>
        <v>published</v>
      </c>
      <c r="O148" s="20" t="str">
        <f>VLOOKUP($K148,GlobSheetPaste!$H$3:$P$1269,5,FALSE)</f>
        <v>DD</v>
      </c>
      <c r="P148" s="20">
        <f>VLOOKUP($K148,GlobSheetPaste!$H$3:$P$1269,6,FALSE)</f>
        <v>2008</v>
      </c>
      <c r="Q148" s="20" t="str">
        <f>VLOOKUP($K148,GlobSheetPaste!$H$3:$P$1269,7,FALSE)</f>
        <v>NT</v>
      </c>
      <c r="R148" s="20" t="str">
        <f>VLOOKUP($K148,GlobSheetPaste!$H$3:$P$1269,8,FALSE)</f>
        <v>A2d</v>
      </c>
      <c r="S148" s="20" t="str">
        <f t="shared" si="155"/>
        <v>non-genuine change</v>
      </c>
      <c r="T148" s="20" t="b">
        <f t="shared" si="3"/>
        <v>0</v>
      </c>
      <c r="U148" s="22">
        <f>VLOOKUP($K148,GlobSheetPaste!$H$3:$P$1269,9,FALSE)</f>
        <v>44197</v>
      </c>
      <c r="V148" s="19">
        <v>800</v>
      </c>
      <c r="W148" s="19">
        <v>1000</v>
      </c>
      <c r="X148" s="2" t="b">
        <f t="shared" ref="X148:Y148" si="162">ISNUMBER(V148)</f>
        <v>1</v>
      </c>
      <c r="Y148" s="2" t="b">
        <f t="shared" si="162"/>
        <v>1</v>
      </c>
      <c r="Z148" s="2" t="s">
        <v>89</v>
      </c>
      <c r="AA148" s="2" t="s">
        <v>178</v>
      </c>
      <c r="AB148" s="24" t="str">
        <f ca="1">IFERROR(__xludf.DUMMYFUNCTION("SPLIT(AA148,""_"")"),"Deepwater")</f>
        <v>Deepwater</v>
      </c>
      <c r="AC148" s="24"/>
      <c r="AD148" s="24">
        <f>VLOOKUP(J148,rangearea210527!$B$2:$C$1159,2,TRUE)</f>
        <v>1459.602539</v>
      </c>
      <c r="AE148" s="26" t="s">
        <v>118</v>
      </c>
      <c r="AF148" s="26">
        <v>68</v>
      </c>
      <c r="AG148" s="26" t="s">
        <v>84</v>
      </c>
      <c r="AH148" s="26"/>
      <c r="AI148" s="26">
        <v>15</v>
      </c>
      <c r="AJ148" s="26">
        <v>1</v>
      </c>
      <c r="AK148" s="26">
        <v>0</v>
      </c>
      <c r="AL148" s="29">
        <v>0</v>
      </c>
      <c r="AM148" s="30"/>
      <c r="AN148" s="30"/>
      <c r="AO148" s="30"/>
      <c r="AP148" s="1">
        <v>0</v>
      </c>
      <c r="AQ148" s="1"/>
      <c r="AR148" s="1"/>
      <c r="AS148" s="1"/>
      <c r="AT148" s="1">
        <v>0</v>
      </c>
      <c r="AU148" s="1">
        <v>0</v>
      </c>
      <c r="AV148" s="1">
        <v>1</v>
      </c>
      <c r="AZ148" s="1">
        <v>1</v>
      </c>
      <c r="BE148" s="1">
        <v>1</v>
      </c>
    </row>
    <row r="149" spans="1:58" x14ac:dyDescent="0.3">
      <c r="A149" s="2">
        <v>66</v>
      </c>
      <c r="B149" s="2">
        <v>1</v>
      </c>
      <c r="C149" s="2" t="s">
        <v>75</v>
      </c>
      <c r="D149" s="1">
        <v>3</v>
      </c>
      <c r="E149" s="2" t="str">
        <f t="shared" si="0"/>
        <v>3_Squaliformes</v>
      </c>
      <c r="F149" s="2" t="s">
        <v>203</v>
      </c>
      <c r="G149" s="2" t="s">
        <v>334</v>
      </c>
      <c r="H149" s="2" t="s">
        <v>338</v>
      </c>
      <c r="I149" s="2" t="s">
        <v>341</v>
      </c>
      <c r="J149" s="2" t="s">
        <v>342</v>
      </c>
      <c r="K149" s="19" t="str">
        <f t="shared" si="1"/>
        <v>Centroscyllium fabricii</v>
      </c>
      <c r="L149" s="20">
        <f>VLOOKUP($K149,GlobSheetPaste!$H$3:$P$1269,2,FALSE)</f>
        <v>161521</v>
      </c>
      <c r="M149" s="20">
        <f>VLOOKUP($K149,GlobSheetPaste!$H$3:$P$1269,3,FALSE)</f>
        <v>124499082</v>
      </c>
      <c r="N149" s="20" t="str">
        <f>VLOOKUP($K149,GlobSheetPaste!$H$3:$P$1269,4,FALSE)</f>
        <v>published</v>
      </c>
      <c r="O149" s="20" t="str">
        <f>VLOOKUP($K149,GlobSheetPaste!$H$3:$P$1269,5,FALSE)</f>
        <v>LC</v>
      </c>
      <c r="P149" s="20">
        <f>VLOOKUP($K149,GlobSheetPaste!$H$3:$P$1269,6,FALSE)</f>
        <v>2008</v>
      </c>
      <c r="Q149" s="20" t="str">
        <f>VLOOKUP($K149,GlobSheetPaste!$H$3:$P$1269,7,FALSE)</f>
        <v>LC</v>
      </c>
      <c r="R149" s="20" t="str">
        <f>VLOOKUP($K149,GlobSheetPaste!$H$3:$P$1269,8,FALSE)</f>
        <v>NA</v>
      </c>
      <c r="S149" s="20" t="str">
        <f t="shared" si="155"/>
        <v>NoChange</v>
      </c>
      <c r="T149" s="20" t="b">
        <f t="shared" si="3"/>
        <v>0</v>
      </c>
      <c r="U149" s="22">
        <f>VLOOKUP($K149,GlobSheetPaste!$H$3:$P$1269,9,FALSE)</f>
        <v>43891</v>
      </c>
      <c r="V149" s="23">
        <v>180</v>
      </c>
      <c r="W149" s="19">
        <v>2250</v>
      </c>
      <c r="X149" s="2" t="b">
        <f t="shared" ref="X149:Y149" si="163">ISNUMBER(V149)</f>
        <v>1</v>
      </c>
      <c r="Y149" s="2" t="b">
        <f t="shared" si="163"/>
        <v>1</v>
      </c>
      <c r="Z149" s="1" t="s">
        <v>343</v>
      </c>
      <c r="AA149" s="2" t="s">
        <v>178</v>
      </c>
      <c r="AB149" s="24" t="str">
        <f ca="1">IFERROR(__xludf.DUMMYFUNCTION("SPLIT(AA149,""_"")"),"Deepwater")</f>
        <v>Deepwater</v>
      </c>
      <c r="AC149" s="24"/>
      <c r="AD149" s="24">
        <f>VLOOKUP(J149,rangearea210527!$B$2:$C$1159,2,TRUE)</f>
        <v>4886207.9749999996</v>
      </c>
      <c r="AE149" s="26"/>
      <c r="AF149" s="26">
        <v>107</v>
      </c>
      <c r="AG149" s="26" t="s">
        <v>84</v>
      </c>
      <c r="AH149" s="26"/>
      <c r="AI149" s="26">
        <v>32.5</v>
      </c>
      <c r="AJ149" s="26">
        <v>1</v>
      </c>
      <c r="AK149" s="26">
        <v>0</v>
      </c>
      <c r="AL149" s="29">
        <v>0</v>
      </c>
      <c r="AM149" s="30"/>
      <c r="AN149" s="30"/>
      <c r="AO149" s="30"/>
      <c r="AP149" s="1">
        <v>0</v>
      </c>
      <c r="AQ149" s="1"/>
      <c r="AR149" s="1"/>
      <c r="AS149" s="1">
        <v>1</v>
      </c>
      <c r="AT149" s="1">
        <v>0</v>
      </c>
      <c r="AU149" s="1">
        <v>0</v>
      </c>
      <c r="AV149" s="1">
        <v>1</v>
      </c>
      <c r="AZ149" s="1">
        <v>1</v>
      </c>
    </row>
    <row r="150" spans="1:58" x14ac:dyDescent="0.3">
      <c r="A150" s="2">
        <v>67</v>
      </c>
      <c r="B150" s="2">
        <v>1</v>
      </c>
      <c r="C150" s="2" t="s">
        <v>75</v>
      </c>
      <c r="D150" s="1">
        <v>3</v>
      </c>
      <c r="E150" s="2" t="str">
        <f t="shared" si="0"/>
        <v>3_Squaliformes</v>
      </c>
      <c r="F150" s="2" t="s">
        <v>203</v>
      </c>
      <c r="G150" s="2" t="s">
        <v>334</v>
      </c>
      <c r="H150" s="2" t="s">
        <v>338</v>
      </c>
      <c r="I150" s="2" t="s">
        <v>344</v>
      </c>
      <c r="J150" s="2" t="s">
        <v>345</v>
      </c>
      <c r="K150" s="19" t="str">
        <f t="shared" si="1"/>
        <v>Centroscyllium granulatum</v>
      </c>
      <c r="L150" s="20">
        <f>VLOOKUP($K150,GlobSheetPaste!$H$3:$P$1269,2,FALSE)</f>
        <v>44567</v>
      </c>
      <c r="M150" s="20">
        <f>VLOOKUP($K150,GlobSheetPaste!$H$3:$P$1269,3,FALSE)</f>
        <v>124432959</v>
      </c>
      <c r="N150" s="20" t="str">
        <f>VLOOKUP($K150,GlobSheetPaste!$H$3:$P$1269,4,FALSE)</f>
        <v>published</v>
      </c>
      <c r="O150" s="20" t="str">
        <f>VLOOKUP($K150,GlobSheetPaste!$H$3:$P$1269,5,FALSE)</f>
        <v>DD</v>
      </c>
      <c r="P150" s="20">
        <f>VLOOKUP($K150,GlobSheetPaste!$H$3:$P$1269,6,FALSE)</f>
        <v>2004</v>
      </c>
      <c r="Q150" s="20" t="str">
        <f>VLOOKUP($K150,GlobSheetPaste!$H$3:$P$1269,7,FALSE)</f>
        <v>VU</v>
      </c>
      <c r="R150" s="20" t="str">
        <f>VLOOKUP($K150,GlobSheetPaste!$H$3:$P$1269,8,FALSE)</f>
        <v>A2d</v>
      </c>
      <c r="S150" s="20" t="str">
        <f t="shared" si="155"/>
        <v>non-genuine change</v>
      </c>
      <c r="T150" s="20" t="b">
        <f t="shared" si="3"/>
        <v>0</v>
      </c>
      <c r="U150" s="22">
        <f>VLOOKUP($K150,GlobSheetPaste!$H$3:$P$1269,9,FALSE)</f>
        <v>43891</v>
      </c>
      <c r="V150" s="19">
        <v>100</v>
      </c>
      <c r="W150" s="19">
        <v>610</v>
      </c>
      <c r="X150" s="2" t="b">
        <f t="shared" ref="X150:Y150" si="164">ISNUMBER(V150)</f>
        <v>1</v>
      </c>
      <c r="Y150" s="2" t="b">
        <f t="shared" si="164"/>
        <v>1</v>
      </c>
      <c r="Z150" s="2" t="s">
        <v>89</v>
      </c>
      <c r="AA150" s="2" t="s">
        <v>178</v>
      </c>
      <c r="AB150" s="24" t="str">
        <f ca="1">IFERROR(__xludf.DUMMYFUNCTION("SPLIT(AA150,""_"")"),"Deepwater")</f>
        <v>Deepwater</v>
      </c>
      <c r="AC150" s="24"/>
      <c r="AD150" s="24">
        <f>VLOOKUP(J150,rangearea210527!$B$2:$C$1159,2,TRUE)</f>
        <v>15877.56155</v>
      </c>
      <c r="AE150" s="26" t="s">
        <v>118</v>
      </c>
      <c r="AF150" s="26">
        <v>62</v>
      </c>
      <c r="AG150" s="26" t="s">
        <v>84</v>
      </c>
      <c r="AH150" s="26"/>
      <c r="AI150" s="26">
        <v>17</v>
      </c>
      <c r="AJ150" s="26">
        <v>1</v>
      </c>
      <c r="AK150" s="26">
        <v>0</v>
      </c>
      <c r="AL150" s="29">
        <v>0</v>
      </c>
      <c r="AM150" s="30"/>
      <c r="AN150" s="30"/>
      <c r="AO150" s="30"/>
      <c r="AP150" s="1">
        <v>0</v>
      </c>
      <c r="AQ150" s="1"/>
      <c r="AR150" s="1"/>
      <c r="AS150" s="1"/>
      <c r="AT150" s="1">
        <v>0</v>
      </c>
      <c r="AU150" s="1">
        <v>0</v>
      </c>
      <c r="AV150" s="1">
        <v>1</v>
      </c>
      <c r="AW150" s="1">
        <v>1</v>
      </c>
      <c r="AZ150" s="1">
        <v>1</v>
      </c>
      <c r="BA150" s="1">
        <v>1</v>
      </c>
      <c r="BE150" s="1">
        <v>1</v>
      </c>
      <c r="BF150" s="1">
        <v>1</v>
      </c>
    </row>
    <row r="151" spans="1:58" x14ac:dyDescent="0.3">
      <c r="A151" s="2">
        <v>68</v>
      </c>
      <c r="B151" s="2">
        <v>1</v>
      </c>
      <c r="C151" s="2" t="s">
        <v>75</v>
      </c>
      <c r="D151" s="1">
        <v>3</v>
      </c>
      <c r="E151" s="2" t="str">
        <f t="shared" si="0"/>
        <v>3_Squaliformes</v>
      </c>
      <c r="F151" s="2" t="s">
        <v>203</v>
      </c>
      <c r="G151" s="2" t="s">
        <v>334</v>
      </c>
      <c r="H151" s="2" t="s">
        <v>338</v>
      </c>
      <c r="I151" s="2" t="s">
        <v>346</v>
      </c>
      <c r="J151" s="2" t="s">
        <v>347</v>
      </c>
      <c r="K151" s="19" t="str">
        <f t="shared" si="1"/>
        <v>Centroscyllium kamoharai</v>
      </c>
      <c r="L151" s="20">
        <f>VLOOKUP($K151,GlobSheetPaste!$H$3:$P$1269,2,FALSE)</f>
        <v>41746</v>
      </c>
      <c r="M151" s="20">
        <f>VLOOKUP($K151,GlobSheetPaste!$H$3:$P$1269,3,FALSE)</f>
        <v>68615299</v>
      </c>
      <c r="N151" s="20" t="str">
        <f>VLOOKUP($K151,GlobSheetPaste!$H$3:$P$1269,4,FALSE)</f>
        <v>published</v>
      </c>
      <c r="O151" s="20" t="str">
        <f>VLOOKUP($K151,GlobSheetPaste!$H$3:$P$1269,5,FALSE)</f>
        <v>DD</v>
      </c>
      <c r="P151" s="20">
        <f>VLOOKUP($K151,GlobSheetPaste!$H$3:$P$1269,6,FALSE)</f>
        <v>2003</v>
      </c>
      <c r="Q151" s="20" t="str">
        <f>VLOOKUP($K151,GlobSheetPaste!$H$3:$P$1269,7,FALSE)</f>
        <v>LC</v>
      </c>
      <c r="R151" s="20" t="str">
        <f>VLOOKUP($K151,GlobSheetPaste!$H$3:$P$1269,8,FALSE)</f>
        <v>NA</v>
      </c>
      <c r="S151" s="20" t="str">
        <f t="shared" si="155"/>
        <v>non-genuine change</v>
      </c>
      <c r="T151" s="20" t="b">
        <f t="shared" si="3"/>
        <v>0</v>
      </c>
      <c r="U151" s="20">
        <f>VLOOKUP($K151,GlobSheetPaste!$H$3:$P$1269,9,FALSE)</f>
        <v>2017</v>
      </c>
      <c r="V151" s="19">
        <v>500</v>
      </c>
      <c r="W151" s="19">
        <v>1225</v>
      </c>
      <c r="X151" s="2" t="b">
        <f t="shared" ref="X151:Y151" si="165">ISNUMBER(V151)</f>
        <v>1</v>
      </c>
      <c r="Y151" s="2" t="b">
        <f t="shared" si="165"/>
        <v>1</v>
      </c>
      <c r="Z151" s="2" t="s">
        <v>89</v>
      </c>
      <c r="AA151" s="2" t="s">
        <v>178</v>
      </c>
      <c r="AB151" s="24" t="str">
        <f ca="1">IFERROR(__xludf.DUMMYFUNCTION("SPLIT(AA151,""_"")"),"Deepwater")</f>
        <v>Deepwater</v>
      </c>
      <c r="AC151" s="24"/>
      <c r="AD151" s="24">
        <f>VLOOKUP(J151,rangearea210527!$B$2:$C$1159,2,TRUE)</f>
        <v>84567.860709999994</v>
      </c>
      <c r="AE151" s="26" t="s">
        <v>118</v>
      </c>
      <c r="AF151" s="26">
        <v>63</v>
      </c>
      <c r="AG151" s="26" t="s">
        <v>84</v>
      </c>
      <c r="AH151" s="26"/>
      <c r="AI151" s="26"/>
      <c r="AJ151" s="26">
        <v>1</v>
      </c>
      <c r="AK151" s="26">
        <v>0</v>
      </c>
      <c r="AL151" s="29">
        <v>0</v>
      </c>
      <c r="AM151" s="30"/>
      <c r="AN151" s="30"/>
      <c r="AO151" s="30"/>
      <c r="AP151" s="1">
        <v>1</v>
      </c>
      <c r="AQ151" s="1"/>
      <c r="AR151" s="1"/>
      <c r="AS151" s="1"/>
      <c r="AT151" s="1">
        <v>0</v>
      </c>
      <c r="AU151" s="1">
        <v>0</v>
      </c>
      <c r="AV151" s="1">
        <v>1</v>
      </c>
      <c r="AZ151" s="1">
        <v>1</v>
      </c>
      <c r="BE151" s="1">
        <v>1</v>
      </c>
    </row>
    <row r="152" spans="1:58" x14ac:dyDescent="0.3">
      <c r="A152" s="2">
        <v>69</v>
      </c>
      <c r="B152" s="2">
        <v>1</v>
      </c>
      <c r="C152" s="2" t="s">
        <v>75</v>
      </c>
      <c r="D152" s="1">
        <v>3</v>
      </c>
      <c r="E152" s="2" t="str">
        <f t="shared" si="0"/>
        <v>3_Squaliformes</v>
      </c>
      <c r="F152" s="2" t="s">
        <v>203</v>
      </c>
      <c r="G152" s="2" t="s">
        <v>334</v>
      </c>
      <c r="H152" s="2" t="s">
        <v>338</v>
      </c>
      <c r="I152" s="2" t="s">
        <v>348</v>
      </c>
      <c r="J152" s="2" t="s">
        <v>349</v>
      </c>
      <c r="K152" s="19" t="str">
        <f t="shared" si="1"/>
        <v>Centroscyllium nigrum</v>
      </c>
      <c r="L152" s="20">
        <f>VLOOKUP($K152,GlobSheetPaste!$H$3:$P$1269,2,FALSE)</f>
        <v>44514</v>
      </c>
      <c r="M152" s="20">
        <f>VLOOKUP($K152,GlobSheetPaste!$H$3:$P$1269,3,FALSE)</f>
        <v>80678335</v>
      </c>
      <c r="N152" s="20" t="str">
        <f>VLOOKUP($K152,GlobSheetPaste!$H$3:$P$1269,4,FALSE)</f>
        <v>published</v>
      </c>
      <c r="O152" s="20" t="str">
        <f>VLOOKUP($K152,GlobSheetPaste!$H$3:$P$1269,5,FALSE)</f>
        <v>DD</v>
      </c>
      <c r="P152" s="20">
        <f>VLOOKUP($K152,GlobSheetPaste!$H$3:$P$1269,6,FALSE)</f>
        <v>2004</v>
      </c>
      <c r="Q152" s="20" t="str">
        <f>VLOOKUP($K152,GlobSheetPaste!$H$3:$P$1269,7,FALSE)</f>
        <v>LC</v>
      </c>
      <c r="R152" s="20" t="str">
        <f>VLOOKUP($K152,GlobSheetPaste!$H$3:$P$1269,8,FALSE)</f>
        <v>NA</v>
      </c>
      <c r="S152" s="20" t="str">
        <f t="shared" si="155"/>
        <v>non-genuine change</v>
      </c>
      <c r="T152" s="20" t="b">
        <f t="shared" si="3"/>
        <v>0</v>
      </c>
      <c r="U152" s="22">
        <f>VLOOKUP($K152,GlobSheetPaste!$H$3:$P$1269,9,FALSE)</f>
        <v>43891</v>
      </c>
      <c r="V152" s="19">
        <v>269</v>
      </c>
      <c r="W152" s="19">
        <v>1143</v>
      </c>
      <c r="X152" s="2" t="b">
        <f t="shared" ref="X152:Y152" si="166">ISNUMBER(V152)</f>
        <v>1</v>
      </c>
      <c r="Y152" s="2" t="b">
        <f t="shared" si="166"/>
        <v>1</v>
      </c>
      <c r="Z152" s="2" t="s">
        <v>89</v>
      </c>
      <c r="AA152" s="2" t="s">
        <v>178</v>
      </c>
      <c r="AB152" s="24" t="str">
        <f ca="1">IFERROR(__xludf.DUMMYFUNCTION("SPLIT(AA152,""_"")"),"Deepwater")</f>
        <v>Deepwater</v>
      </c>
      <c r="AC152" s="24"/>
      <c r="AD152" s="24">
        <f>VLOOKUP(J152,rangearea210527!$B$2:$C$1159,2,TRUE)</f>
        <v>380831.45490000001</v>
      </c>
      <c r="AE152" s="26"/>
      <c r="AF152" s="26">
        <v>51</v>
      </c>
      <c r="AG152" s="26" t="s">
        <v>84</v>
      </c>
      <c r="AH152" s="26"/>
      <c r="AI152" s="26"/>
      <c r="AJ152" s="26">
        <v>1</v>
      </c>
      <c r="AK152" s="26">
        <v>0</v>
      </c>
      <c r="AL152" s="29">
        <v>0</v>
      </c>
      <c r="AM152" s="30"/>
      <c r="AN152" s="26">
        <v>1</v>
      </c>
      <c r="AO152" s="30"/>
      <c r="AP152" s="1">
        <v>0</v>
      </c>
      <c r="AQ152" s="1"/>
      <c r="AR152" s="1"/>
      <c r="AS152" s="1"/>
      <c r="AT152" s="1">
        <v>0</v>
      </c>
      <c r="AU152" s="1">
        <v>0</v>
      </c>
      <c r="AV152" s="1">
        <v>1</v>
      </c>
      <c r="AZ152" s="1">
        <v>1</v>
      </c>
    </row>
    <row r="153" spans="1:58" x14ac:dyDescent="0.3">
      <c r="A153" s="2">
        <v>70</v>
      </c>
      <c r="B153" s="2">
        <v>1</v>
      </c>
      <c r="C153" s="2" t="s">
        <v>75</v>
      </c>
      <c r="D153" s="1">
        <v>3</v>
      </c>
      <c r="E153" s="2" t="str">
        <f t="shared" si="0"/>
        <v>3_Squaliformes</v>
      </c>
      <c r="F153" s="2" t="s">
        <v>203</v>
      </c>
      <c r="G153" s="2" t="s">
        <v>334</v>
      </c>
      <c r="H153" s="2" t="s">
        <v>338</v>
      </c>
      <c r="I153" s="2" t="s">
        <v>350</v>
      </c>
      <c r="J153" s="2" t="s">
        <v>351</v>
      </c>
      <c r="K153" s="19" t="str">
        <f t="shared" si="1"/>
        <v>Centroscyllium ornatum</v>
      </c>
      <c r="L153" s="20">
        <f>VLOOKUP($K153,GlobSheetPaste!$H$3:$P$1269,2,FALSE)</f>
        <v>161578</v>
      </c>
      <c r="M153" s="20">
        <f>VLOOKUP($K153,GlobSheetPaste!$H$3:$P$1269,3,FALSE)</f>
        <v>124509908</v>
      </c>
      <c r="N153" s="20" t="str">
        <f>VLOOKUP($K153,GlobSheetPaste!$H$3:$P$1269,4,FALSE)</f>
        <v>published</v>
      </c>
      <c r="O153" s="20" t="str">
        <f>VLOOKUP($K153,GlobSheetPaste!$H$3:$P$1269,5,FALSE)</f>
        <v>DD</v>
      </c>
      <c r="P153" s="20">
        <f>VLOOKUP($K153,GlobSheetPaste!$H$3:$P$1269,6,FALSE)</f>
        <v>2008</v>
      </c>
      <c r="Q153" s="20" t="str">
        <f>VLOOKUP($K153,GlobSheetPaste!$H$3:$P$1269,7,FALSE)</f>
        <v>LC</v>
      </c>
      <c r="R153" s="20" t="str">
        <f>VLOOKUP($K153,GlobSheetPaste!$H$3:$P$1269,8,FALSE)</f>
        <v>NA</v>
      </c>
      <c r="S153" s="20" t="str">
        <f t="shared" si="155"/>
        <v>non-genuine change</v>
      </c>
      <c r="T153" s="20" t="b">
        <f t="shared" si="3"/>
        <v>0</v>
      </c>
      <c r="U153" s="22">
        <f>VLOOKUP($K153,GlobSheetPaste!$H$3:$P$1269,9,FALSE)</f>
        <v>43891</v>
      </c>
      <c r="V153" s="19">
        <v>521</v>
      </c>
      <c r="W153" s="19">
        <v>1262</v>
      </c>
      <c r="X153" s="2" t="b">
        <f t="shared" ref="X153:Y153" si="167">ISNUMBER(V153)</f>
        <v>1</v>
      </c>
      <c r="Y153" s="2" t="b">
        <f t="shared" si="167"/>
        <v>1</v>
      </c>
      <c r="Z153" s="2" t="s">
        <v>89</v>
      </c>
      <c r="AA153" s="2" t="s">
        <v>178</v>
      </c>
      <c r="AB153" s="24" t="str">
        <f ca="1">IFERROR(__xludf.DUMMYFUNCTION("SPLIT(AA153,""_"")"),"Deepwater")</f>
        <v>Deepwater</v>
      </c>
      <c r="AC153" s="24"/>
      <c r="AD153" s="24">
        <f>VLOOKUP(J153,rangearea210527!$B$2:$C$1159,2,TRUE)</f>
        <v>38813.771820000002</v>
      </c>
      <c r="AE153" s="26" t="s">
        <v>118</v>
      </c>
      <c r="AF153" s="26">
        <v>51.4</v>
      </c>
      <c r="AG153" s="26" t="s">
        <v>84</v>
      </c>
      <c r="AH153" s="26"/>
      <c r="AI153" s="26"/>
      <c r="AJ153" s="26">
        <v>1</v>
      </c>
      <c r="AK153" s="26">
        <v>0</v>
      </c>
      <c r="AL153" s="29">
        <v>0</v>
      </c>
      <c r="AM153" s="30"/>
      <c r="AN153" s="30"/>
      <c r="AO153" s="30"/>
      <c r="AP153" s="1">
        <v>1</v>
      </c>
      <c r="AQ153" s="1"/>
      <c r="AR153" s="1"/>
      <c r="AS153" s="1"/>
      <c r="AT153" s="1">
        <v>0</v>
      </c>
      <c r="AU153" s="1">
        <v>0</v>
      </c>
      <c r="AV153" s="1">
        <v>1</v>
      </c>
      <c r="AZ153" s="1">
        <v>1</v>
      </c>
      <c r="BE153" s="1">
        <v>1</v>
      </c>
    </row>
    <row r="154" spans="1:58" x14ac:dyDescent="0.3">
      <c r="A154" s="2">
        <v>71</v>
      </c>
      <c r="B154" s="2">
        <v>1</v>
      </c>
      <c r="C154" s="2" t="s">
        <v>75</v>
      </c>
      <c r="D154" s="1">
        <v>3</v>
      </c>
      <c r="E154" s="2" t="str">
        <f t="shared" si="0"/>
        <v>3_Squaliformes</v>
      </c>
      <c r="F154" s="2" t="s">
        <v>203</v>
      </c>
      <c r="G154" s="2" t="s">
        <v>334</v>
      </c>
      <c r="H154" s="2" t="s">
        <v>338</v>
      </c>
      <c r="I154" s="2" t="s">
        <v>352</v>
      </c>
      <c r="J154" s="2" t="s">
        <v>353</v>
      </c>
      <c r="K154" s="19" t="str">
        <f t="shared" si="1"/>
        <v>Centroscyllium ritteri</v>
      </c>
      <c r="L154" s="20">
        <f>VLOOKUP($K154,GlobSheetPaste!$H$3:$P$1269,2,FALSE)</f>
        <v>161508</v>
      </c>
      <c r="M154" s="20">
        <f>VLOOKUP($K154,GlobSheetPaste!$H$3:$P$1269,3,FALSE)</f>
        <v>124497279</v>
      </c>
      <c r="N154" s="20" t="str">
        <f>VLOOKUP($K154,GlobSheetPaste!$H$3:$P$1269,4,FALSE)</f>
        <v>published</v>
      </c>
      <c r="O154" s="20" t="str">
        <f>VLOOKUP($K154,GlobSheetPaste!$H$3:$P$1269,5,FALSE)</f>
        <v>DD</v>
      </c>
      <c r="P154" s="20">
        <f>VLOOKUP($K154,GlobSheetPaste!$H$3:$P$1269,6,FALSE)</f>
        <v>2008</v>
      </c>
      <c r="Q154" s="20" t="str">
        <f>VLOOKUP($K154,GlobSheetPaste!$H$3:$P$1269,7,FALSE)</f>
        <v>LC</v>
      </c>
      <c r="R154" s="20" t="str">
        <f>VLOOKUP($K154,GlobSheetPaste!$H$3:$P$1269,8,FALSE)</f>
        <v>NA</v>
      </c>
      <c r="S154" s="20" t="str">
        <f t="shared" si="155"/>
        <v>non-genuine change</v>
      </c>
      <c r="T154" s="20" t="b">
        <f t="shared" si="3"/>
        <v>0</v>
      </c>
      <c r="U154" s="22">
        <f>VLOOKUP($K154,GlobSheetPaste!$H$3:$P$1269,9,FALSE)</f>
        <v>44197</v>
      </c>
      <c r="V154" s="19">
        <v>150</v>
      </c>
      <c r="W154" s="19">
        <v>1100</v>
      </c>
      <c r="X154" s="2" t="b">
        <f t="shared" ref="X154:Y154" si="168">ISNUMBER(V154)</f>
        <v>1</v>
      </c>
      <c r="Y154" s="2" t="b">
        <f t="shared" si="168"/>
        <v>1</v>
      </c>
      <c r="Z154" s="2" t="s">
        <v>89</v>
      </c>
      <c r="AA154" s="2" t="s">
        <v>178</v>
      </c>
      <c r="AB154" s="24" t="str">
        <f ca="1">IFERROR(__xludf.DUMMYFUNCTION("SPLIT(AA154,""_"")"),"Deepwater")</f>
        <v>Deepwater</v>
      </c>
      <c r="AC154" s="24"/>
      <c r="AD154" s="24">
        <f>VLOOKUP(J154,rangearea210527!$B$2:$C$1159,2,TRUE)</f>
        <v>132943.01800000001</v>
      </c>
      <c r="AE154" s="26" t="s">
        <v>118</v>
      </c>
      <c r="AF154" s="26">
        <v>48.5</v>
      </c>
      <c r="AG154" s="26" t="s">
        <v>84</v>
      </c>
      <c r="AH154" s="26"/>
      <c r="AI154" s="26"/>
      <c r="AJ154" s="26">
        <v>1</v>
      </c>
      <c r="AK154" s="26">
        <v>0</v>
      </c>
      <c r="AL154" s="29">
        <v>0</v>
      </c>
      <c r="AM154" s="30"/>
      <c r="AN154" s="30"/>
      <c r="AO154" s="30"/>
      <c r="AP154" s="1">
        <v>0</v>
      </c>
      <c r="AQ154" s="1"/>
      <c r="AR154" s="1"/>
      <c r="AS154" s="1"/>
      <c r="AT154" s="1">
        <v>0</v>
      </c>
      <c r="AU154" s="1">
        <v>0</v>
      </c>
      <c r="AV154" s="1">
        <v>1</v>
      </c>
      <c r="AZ154" s="1">
        <v>1</v>
      </c>
      <c r="BE154" s="1">
        <v>1</v>
      </c>
    </row>
    <row r="155" spans="1:58" x14ac:dyDescent="0.3">
      <c r="A155" s="2">
        <v>114</v>
      </c>
      <c r="B155" s="2">
        <v>1</v>
      </c>
      <c r="C155" s="2" t="s">
        <v>75</v>
      </c>
      <c r="D155" s="1">
        <v>3</v>
      </c>
      <c r="E155" s="2" t="str">
        <f t="shared" si="0"/>
        <v>3_Squaliformes</v>
      </c>
      <c r="F155" s="2" t="s">
        <v>203</v>
      </c>
      <c r="G155" s="2" t="s">
        <v>452</v>
      </c>
      <c r="H155" s="2" t="s">
        <v>453</v>
      </c>
      <c r="I155" s="2" t="s">
        <v>454</v>
      </c>
      <c r="J155" s="2" t="s">
        <v>455</v>
      </c>
      <c r="K155" s="19" t="str">
        <f t="shared" si="1"/>
        <v>Centroscymnus coelolepis</v>
      </c>
      <c r="L155" s="20">
        <f>VLOOKUP($K155,GlobSheetPaste!$H$3:$P$1269,2,FALSE)</f>
        <v>41747</v>
      </c>
      <c r="M155" s="20">
        <f>VLOOKUP($K155,GlobSheetPaste!$H$3:$P$1269,3,FALSE)</f>
        <v>2955293</v>
      </c>
      <c r="N155" s="20" t="str">
        <f>VLOOKUP($K155,GlobSheetPaste!$H$3:$P$1269,4,FALSE)</f>
        <v>published</v>
      </c>
      <c r="O155" s="20" t="str">
        <f>VLOOKUP($K155,GlobSheetPaste!$H$3:$P$1269,5,FALSE)</f>
        <v>NT</v>
      </c>
      <c r="P155" s="20">
        <f>VLOOKUP($K155,GlobSheetPaste!$H$3:$P$1269,6,FALSE)</f>
        <v>2003</v>
      </c>
      <c r="Q155" s="20" t="str">
        <f>VLOOKUP($K155,GlobSheetPaste!$H$3:$P$1269,7,FALSE)</f>
        <v>NT</v>
      </c>
      <c r="R155" s="20" t="str">
        <f>VLOOKUP($K155,GlobSheetPaste!$H$3:$P$1269,8,FALSE)</f>
        <v>A2bd</v>
      </c>
      <c r="S155" s="20" t="str">
        <f t="shared" si="155"/>
        <v>NoChange</v>
      </c>
      <c r="T155" s="20" t="b">
        <f t="shared" si="3"/>
        <v>0</v>
      </c>
      <c r="U155" s="22">
        <f>VLOOKUP($K155,GlobSheetPaste!$H$3:$P$1269,9,FALSE)</f>
        <v>43891</v>
      </c>
      <c r="V155" s="19">
        <v>128</v>
      </c>
      <c r="W155" s="19">
        <v>3675</v>
      </c>
      <c r="X155" s="2" t="b">
        <f t="shared" ref="X155:Y155" si="169">ISNUMBER(V155)</f>
        <v>1</v>
      </c>
      <c r="Y155" s="2" t="b">
        <f t="shared" si="169"/>
        <v>1</v>
      </c>
      <c r="Z155" s="2" t="s">
        <v>89</v>
      </c>
      <c r="AA155" s="2" t="s">
        <v>178</v>
      </c>
      <c r="AB155" s="24" t="str">
        <f ca="1">IFERROR(__xludf.DUMMYFUNCTION("SPLIT(AA155,""_"")"),"Deepwater")</f>
        <v>Deepwater</v>
      </c>
      <c r="AC155" s="24"/>
      <c r="AD155" s="24">
        <f>VLOOKUP(J155,rangearea210527!$B$2:$C$1159,2,TRUE)</f>
        <v>10918625.300000001</v>
      </c>
      <c r="AE155" s="26"/>
      <c r="AF155" s="26">
        <v>137</v>
      </c>
      <c r="AG155" s="26" t="s">
        <v>84</v>
      </c>
      <c r="AH155" s="26"/>
      <c r="AI155" s="26">
        <v>37</v>
      </c>
      <c r="AJ155" s="26">
        <v>1</v>
      </c>
      <c r="AK155" s="26">
        <v>0</v>
      </c>
      <c r="AL155" s="29">
        <v>0</v>
      </c>
      <c r="AM155" s="30"/>
      <c r="AN155" s="30"/>
      <c r="AO155" s="30"/>
      <c r="AP155" s="1">
        <v>1</v>
      </c>
      <c r="AQ155" s="1"/>
      <c r="AR155" s="1"/>
      <c r="AS155" s="1">
        <v>1</v>
      </c>
      <c r="AT155" s="1">
        <v>0</v>
      </c>
      <c r="AU155" s="1">
        <v>0</v>
      </c>
      <c r="AV155" s="1">
        <v>1</v>
      </c>
      <c r="AZ155" s="1">
        <v>1</v>
      </c>
    </row>
    <row r="156" spans="1:58" x14ac:dyDescent="0.3">
      <c r="A156" s="2">
        <v>122</v>
      </c>
      <c r="B156" s="2">
        <v>1</v>
      </c>
      <c r="C156" s="2" t="s">
        <v>75</v>
      </c>
      <c r="D156" s="1">
        <v>3</v>
      </c>
      <c r="E156" s="2" t="str">
        <f t="shared" si="0"/>
        <v>3_Squaliformes</v>
      </c>
      <c r="F156" s="2" t="s">
        <v>203</v>
      </c>
      <c r="G156" s="2" t="s">
        <v>452</v>
      </c>
      <c r="H156" s="2" t="s">
        <v>453</v>
      </c>
      <c r="I156" s="2" t="s">
        <v>474</v>
      </c>
      <c r="J156" s="2" t="s">
        <v>475</v>
      </c>
      <c r="K156" s="19" t="str">
        <f t="shared" si="1"/>
        <v>Centroscymnus macracanthus</v>
      </c>
      <c r="L156" s="20">
        <f>VLOOKUP($K156,GlobSheetPaste!$H$3:$P$1269,2,FALSE)</f>
        <v>116858686</v>
      </c>
      <c r="M156" s="20">
        <f>VLOOKUP($K156,GlobSheetPaste!$H$3:$P$1269,3,FALSE)</f>
        <v>116858705</v>
      </c>
      <c r="N156" s="20" t="str">
        <f>VLOOKUP($K156,GlobSheetPaste!$H$3:$P$1269,4,FALSE)</f>
        <v>published</v>
      </c>
      <c r="O156" s="20" t="str">
        <f>VLOOKUP($K156,GlobSheetPaste!$H$3:$P$1269,5,FALSE)</f>
        <v>NE</v>
      </c>
      <c r="P156" s="20" t="str">
        <f>VLOOKUP($K156,GlobSheetPaste!$H$3:$P$1269,6,FALSE)</f>
        <v>NA</v>
      </c>
      <c r="Q156" s="20" t="str">
        <f>VLOOKUP($K156,GlobSheetPaste!$H$3:$P$1269,7,FALSE)</f>
        <v>DD</v>
      </c>
      <c r="R156" s="20" t="str">
        <f>VLOOKUP($K156,GlobSheetPaste!$H$3:$P$1269,8,FALSE)</f>
        <v>NA</v>
      </c>
      <c r="S156" s="1" t="s">
        <v>117</v>
      </c>
      <c r="T156" s="20" t="b">
        <f t="shared" si="3"/>
        <v>0</v>
      </c>
      <c r="U156" s="20">
        <f>VLOOKUP($K156,GlobSheetPaste!$H$3:$P$1269,9,FALSE)</f>
        <v>2017</v>
      </c>
      <c r="V156" s="19">
        <v>219</v>
      </c>
      <c r="W156" s="19">
        <v>1550</v>
      </c>
      <c r="X156" s="2" t="b">
        <f t="shared" ref="X156:Y156" si="170">ISNUMBER(V156)</f>
        <v>1</v>
      </c>
      <c r="Y156" s="2" t="b">
        <f t="shared" si="170"/>
        <v>1</v>
      </c>
      <c r="Z156" s="2" t="s">
        <v>89</v>
      </c>
      <c r="AA156" s="2" t="s">
        <v>178</v>
      </c>
      <c r="AB156" s="24" t="str">
        <f ca="1">IFERROR(__xludf.DUMMYFUNCTION("SPLIT(AA156,""_"")"),"Deepwater")</f>
        <v>Deepwater</v>
      </c>
      <c r="AC156" s="24"/>
      <c r="AD156" s="24">
        <f>VLOOKUP(J156,rangearea210527!$B$2:$C$1159,2,TRUE)</f>
        <v>10918625.300000001</v>
      </c>
      <c r="AE156" s="26"/>
      <c r="AF156" s="26">
        <v>69</v>
      </c>
      <c r="AG156" s="26" t="s">
        <v>84</v>
      </c>
      <c r="AH156" s="26" t="s">
        <v>468</v>
      </c>
      <c r="AI156" s="26"/>
      <c r="AJ156" s="26">
        <v>1</v>
      </c>
      <c r="AK156" s="26">
        <v>0</v>
      </c>
      <c r="AL156" s="29">
        <v>0</v>
      </c>
      <c r="AM156" s="30"/>
      <c r="AN156" s="30"/>
      <c r="AO156" s="30"/>
      <c r="AP156" s="1">
        <v>0</v>
      </c>
      <c r="AQ156" s="1"/>
      <c r="AR156" s="1"/>
      <c r="AS156" s="1"/>
      <c r="AT156" s="1">
        <v>0</v>
      </c>
      <c r="AU156" s="1">
        <v>0</v>
      </c>
      <c r="AV156" s="1">
        <v>1</v>
      </c>
      <c r="AZ156" s="1">
        <v>1</v>
      </c>
      <c r="BD156" s="1">
        <v>1</v>
      </c>
      <c r="BE156" s="1"/>
      <c r="BF156" s="1"/>
    </row>
    <row r="157" spans="1:58" x14ac:dyDescent="0.3">
      <c r="A157" s="2">
        <v>115</v>
      </c>
      <c r="B157" s="2">
        <v>1</v>
      </c>
      <c r="C157" s="2" t="s">
        <v>75</v>
      </c>
      <c r="D157" s="1">
        <v>3</v>
      </c>
      <c r="E157" s="2" t="str">
        <f t="shared" si="0"/>
        <v>3_Squaliformes</v>
      </c>
      <c r="F157" s="2" t="s">
        <v>203</v>
      </c>
      <c r="G157" s="2" t="s">
        <v>452</v>
      </c>
      <c r="H157" s="2" t="s">
        <v>453</v>
      </c>
      <c r="I157" s="2" t="s">
        <v>456</v>
      </c>
      <c r="J157" s="2" t="s">
        <v>457</v>
      </c>
      <c r="K157" s="19" t="str">
        <f t="shared" si="1"/>
        <v>Centroscymnus owstonii</v>
      </c>
      <c r="L157" s="20">
        <f>VLOOKUP($K157,GlobSheetPaste!$H$3:$P$1269,2,FALSE)</f>
        <v>41749</v>
      </c>
      <c r="M157" s="20">
        <f>VLOOKUP($K157,GlobSheetPaste!$H$3:$P$1269,3,FALSE)</f>
        <v>68615392</v>
      </c>
      <c r="N157" s="20" t="str">
        <f>VLOOKUP($K157,GlobSheetPaste!$H$3:$P$1269,4,FALSE)</f>
        <v>published</v>
      </c>
      <c r="O157" s="20" t="str">
        <f>VLOOKUP($K157,GlobSheetPaste!$H$3:$P$1269,5,FALSE)</f>
        <v>LC</v>
      </c>
      <c r="P157" s="20">
        <f>VLOOKUP($K157,GlobSheetPaste!$H$3:$P$1269,6,FALSE)</f>
        <v>2003</v>
      </c>
      <c r="Q157" s="20" t="str">
        <f>VLOOKUP($K157,GlobSheetPaste!$H$3:$P$1269,7,FALSE)</f>
        <v>VU</v>
      </c>
      <c r="R157" s="20" t="str">
        <f>VLOOKUP($K157,GlobSheetPaste!$H$3:$P$1269,8,FALSE)</f>
        <v>A2d</v>
      </c>
      <c r="S157" s="20" t="str">
        <f t="shared" ref="S157:S161" si="171">IF(O157=Q157,"NoChange","non-genuine change")</f>
        <v>non-genuine change</v>
      </c>
      <c r="T157" s="20" t="b">
        <f t="shared" si="3"/>
        <v>0</v>
      </c>
      <c r="U157" s="20">
        <f>VLOOKUP($K157,GlobSheetPaste!$H$3:$P$1269,9,FALSE)</f>
        <v>2017</v>
      </c>
      <c r="V157" s="19">
        <v>150</v>
      </c>
      <c r="W157" s="19">
        <v>1549</v>
      </c>
      <c r="X157" s="2" t="b">
        <f t="shared" ref="X157:Y157" si="172">ISNUMBER(V157)</f>
        <v>1</v>
      </c>
      <c r="Y157" s="2" t="b">
        <f t="shared" si="172"/>
        <v>1</v>
      </c>
      <c r="Z157" s="2" t="s">
        <v>89</v>
      </c>
      <c r="AA157" s="2" t="s">
        <v>178</v>
      </c>
      <c r="AB157" s="24" t="str">
        <f ca="1">IFERROR(__xludf.DUMMYFUNCTION("SPLIT(AA157,""_"")"),"Deepwater")</f>
        <v>Deepwater</v>
      </c>
      <c r="AC157" s="24"/>
      <c r="AD157" s="24">
        <f>VLOOKUP(J157,rangearea210527!$B$2:$C$1159,2,TRUE)</f>
        <v>1148292.477</v>
      </c>
      <c r="AE157" s="26"/>
      <c r="AF157" s="26">
        <v>120</v>
      </c>
      <c r="AG157" s="26" t="s">
        <v>84</v>
      </c>
      <c r="AH157" s="26"/>
      <c r="AI157" s="26">
        <v>30</v>
      </c>
      <c r="AJ157" s="26">
        <v>1</v>
      </c>
      <c r="AK157" s="26">
        <v>0</v>
      </c>
      <c r="AL157" s="29">
        <v>0</v>
      </c>
      <c r="AM157" s="30"/>
      <c r="AN157" s="30"/>
      <c r="AO157" s="30"/>
      <c r="AP157" s="1">
        <v>1</v>
      </c>
      <c r="AQ157" s="1"/>
      <c r="AR157" s="1"/>
      <c r="AS157" s="1">
        <v>1</v>
      </c>
      <c r="AT157" s="1">
        <v>0</v>
      </c>
      <c r="AU157" s="1">
        <v>0</v>
      </c>
      <c r="AV157" s="1">
        <v>1</v>
      </c>
      <c r="AW157" s="1">
        <v>1</v>
      </c>
      <c r="AZ157" s="1">
        <v>1</v>
      </c>
      <c r="BA157" s="1">
        <v>1</v>
      </c>
    </row>
    <row r="158" spans="1:58" x14ac:dyDescent="0.3">
      <c r="A158" s="2">
        <v>116</v>
      </c>
      <c r="B158" s="2">
        <v>1</v>
      </c>
      <c r="C158" s="2" t="s">
        <v>75</v>
      </c>
      <c r="D158" s="1">
        <v>3</v>
      </c>
      <c r="E158" s="2" t="str">
        <f t="shared" si="0"/>
        <v>3_Squaliformes</v>
      </c>
      <c r="F158" s="2" t="s">
        <v>203</v>
      </c>
      <c r="G158" s="2" t="s">
        <v>452</v>
      </c>
      <c r="H158" s="2" t="s">
        <v>458</v>
      </c>
      <c r="I158" s="2" t="s">
        <v>459</v>
      </c>
      <c r="J158" s="2" t="s">
        <v>460</v>
      </c>
      <c r="K158" s="19" t="str">
        <f t="shared" si="1"/>
        <v>Centroselachus crepidater</v>
      </c>
      <c r="L158" s="20">
        <f>VLOOKUP($K158,GlobSheetPaste!$H$3:$P$1269,2,FALSE)</f>
        <v>46864</v>
      </c>
      <c r="M158" s="20">
        <f>VLOOKUP($K158,GlobSheetPaste!$H$3:$P$1269,3,FALSE)</f>
        <v>68615502</v>
      </c>
      <c r="N158" s="20" t="str">
        <f>VLOOKUP($K158,GlobSheetPaste!$H$3:$P$1269,4,FALSE)</f>
        <v>published</v>
      </c>
      <c r="O158" s="20" t="str">
        <f>VLOOKUP($K158,GlobSheetPaste!$H$3:$P$1269,5,FALSE)</f>
        <v>LC</v>
      </c>
      <c r="P158" s="20">
        <f>VLOOKUP($K158,GlobSheetPaste!$H$3:$P$1269,6,FALSE)</f>
        <v>2003</v>
      </c>
      <c r="Q158" s="20" t="str">
        <f>VLOOKUP($K158,GlobSheetPaste!$H$3:$P$1269,7,FALSE)</f>
        <v>NT</v>
      </c>
      <c r="R158" s="20" t="str">
        <f>VLOOKUP($K158,GlobSheetPaste!$H$3:$P$1269,8,FALSE)</f>
        <v>NA</v>
      </c>
      <c r="S158" s="20" t="str">
        <f t="shared" si="171"/>
        <v>non-genuine change</v>
      </c>
      <c r="T158" s="20" t="b">
        <f t="shared" si="3"/>
        <v>0</v>
      </c>
      <c r="U158" s="22">
        <f>VLOOKUP($K158,GlobSheetPaste!$H$3:$P$1269,9,FALSE)</f>
        <v>43891</v>
      </c>
      <c r="V158" s="19">
        <v>200</v>
      </c>
      <c r="W158" s="19">
        <v>2080</v>
      </c>
      <c r="X158" s="2" t="b">
        <f t="shared" ref="X158:Y158" si="173">ISNUMBER(V158)</f>
        <v>1</v>
      </c>
      <c r="Y158" s="2" t="b">
        <f t="shared" si="173"/>
        <v>1</v>
      </c>
      <c r="Z158" s="2" t="s">
        <v>89</v>
      </c>
      <c r="AA158" s="2" t="s">
        <v>178</v>
      </c>
      <c r="AB158" s="24" t="str">
        <f ca="1">IFERROR(__xludf.DUMMYFUNCTION("SPLIT(AA158,""_"")"),"Deepwater")</f>
        <v>Deepwater</v>
      </c>
      <c r="AC158" s="24"/>
      <c r="AD158" s="24">
        <f>VLOOKUP(J158,rangearea210527!$B$2:$C$1159,2,TRUE)</f>
        <v>2697972.2820000001</v>
      </c>
      <c r="AE158" s="26"/>
      <c r="AF158" s="26">
        <v>105</v>
      </c>
      <c r="AG158" s="26" t="s">
        <v>84</v>
      </c>
      <c r="AH158" s="26"/>
      <c r="AI158" s="26">
        <v>37</v>
      </c>
      <c r="AJ158" s="26">
        <v>1</v>
      </c>
      <c r="AK158" s="26">
        <v>0</v>
      </c>
      <c r="AL158" s="29">
        <v>0</v>
      </c>
      <c r="AM158" s="30"/>
      <c r="AN158" s="30"/>
      <c r="AO158" s="30"/>
      <c r="AP158" s="1">
        <v>1</v>
      </c>
      <c r="AQ158" s="1"/>
      <c r="AR158" s="1"/>
      <c r="AS158" s="1"/>
      <c r="AT158" s="1">
        <v>0</v>
      </c>
      <c r="AU158" s="1">
        <v>0</v>
      </c>
      <c r="AV158" s="1">
        <v>1</v>
      </c>
      <c r="AZ158" s="1">
        <v>1</v>
      </c>
    </row>
    <row r="159" spans="1:58" x14ac:dyDescent="0.3">
      <c r="A159" s="2">
        <v>365</v>
      </c>
      <c r="B159" s="2">
        <v>1</v>
      </c>
      <c r="C159" s="2" t="s">
        <v>75</v>
      </c>
      <c r="D159" s="1">
        <v>9</v>
      </c>
      <c r="E159" s="2" t="str">
        <f t="shared" si="0"/>
        <v>9_Carcharhiniformes</v>
      </c>
      <c r="F159" s="2" t="s">
        <v>76</v>
      </c>
      <c r="G159" s="2" t="s">
        <v>1031</v>
      </c>
      <c r="H159" s="2" t="s">
        <v>1054</v>
      </c>
      <c r="I159" s="2" t="s">
        <v>1055</v>
      </c>
      <c r="J159" s="2" t="s">
        <v>1056</v>
      </c>
      <c r="K159" s="19" t="str">
        <f t="shared" si="1"/>
        <v>Cephaloscyllium albipinnum</v>
      </c>
      <c r="L159" s="20">
        <f>VLOOKUP($K159,GlobSheetPaste!$H$3:$P$1269,2,FALSE)</f>
        <v>42706</v>
      </c>
      <c r="M159" s="20">
        <f>VLOOKUP($K159,GlobSheetPaste!$H$3:$P$1269,3,FALSE)</f>
        <v>68615830</v>
      </c>
      <c r="N159" s="20" t="str">
        <f>VLOOKUP($K159,GlobSheetPaste!$H$3:$P$1269,4,FALSE)</f>
        <v>published</v>
      </c>
      <c r="O159" s="20" t="str">
        <f>VLOOKUP($K159,GlobSheetPaste!$H$3:$P$1269,5,FALSE)</f>
        <v>NT</v>
      </c>
      <c r="P159" s="20">
        <f>VLOOKUP($K159,GlobSheetPaste!$H$3:$P$1269,6,FALSE)</f>
        <v>2010</v>
      </c>
      <c r="Q159" s="20" t="str">
        <f>VLOOKUP($K159,GlobSheetPaste!$H$3:$P$1269,7,FALSE)</f>
        <v>CR</v>
      </c>
      <c r="R159" s="20" t="str">
        <f>VLOOKUP($K159,GlobSheetPaste!$H$3:$P$1269,8,FALSE)</f>
        <v>A2bd</v>
      </c>
      <c r="S159" s="20" t="str">
        <f t="shared" si="171"/>
        <v>non-genuine change</v>
      </c>
      <c r="T159" s="20" t="b">
        <f t="shared" si="3"/>
        <v>0</v>
      </c>
      <c r="U159" s="20">
        <f>VLOOKUP($K159,GlobSheetPaste!$H$3:$P$1269,9,FALSE)</f>
        <v>2018</v>
      </c>
      <c r="V159" s="19">
        <v>126</v>
      </c>
      <c r="W159" s="19">
        <v>554</v>
      </c>
      <c r="X159" s="2" t="b">
        <f t="shared" ref="X159:Y159" si="174">ISNUMBER(V159)</f>
        <v>1</v>
      </c>
      <c r="Y159" s="2" t="b">
        <f t="shared" si="174"/>
        <v>1</v>
      </c>
      <c r="Z159" s="2" t="s">
        <v>89</v>
      </c>
      <c r="AA159" s="2" t="s">
        <v>178</v>
      </c>
      <c r="AB159" s="24" t="str">
        <f ca="1">IFERROR(__xludf.DUMMYFUNCTION("SPLIT(AA159,""_"")"),"Deepwater")</f>
        <v>Deepwater</v>
      </c>
      <c r="AC159" s="24"/>
      <c r="AD159" s="24">
        <f>VLOOKUP(J159,rangearea210527!$B$2:$C$1159,2,TRUE)</f>
        <v>25351.197380000001</v>
      </c>
      <c r="AE159" s="26" t="s">
        <v>118</v>
      </c>
      <c r="AF159" s="26">
        <v>110</v>
      </c>
      <c r="AG159" s="26" t="s">
        <v>84</v>
      </c>
      <c r="AH159" s="26"/>
      <c r="AI159" s="26">
        <v>15</v>
      </c>
      <c r="AJ159" s="26">
        <v>1</v>
      </c>
      <c r="AK159" s="26">
        <v>0</v>
      </c>
      <c r="AL159" s="29">
        <v>0</v>
      </c>
      <c r="AM159" s="30"/>
      <c r="AN159" s="30"/>
      <c r="AO159" s="30"/>
      <c r="AP159" s="1">
        <v>0</v>
      </c>
      <c r="AQ159" s="1"/>
      <c r="AR159" s="1"/>
      <c r="AS159" s="1"/>
      <c r="AT159" s="1">
        <v>0</v>
      </c>
      <c r="AU159" s="1">
        <v>0</v>
      </c>
      <c r="AV159" s="1">
        <v>1</v>
      </c>
      <c r="AW159" s="1">
        <v>1</v>
      </c>
      <c r="AZ159" s="1">
        <v>1</v>
      </c>
      <c r="BA159" s="1">
        <v>1</v>
      </c>
      <c r="BE159" s="1">
        <v>1</v>
      </c>
      <c r="BF159" s="1">
        <v>1</v>
      </c>
    </row>
    <row r="160" spans="1:58" x14ac:dyDescent="0.3">
      <c r="A160" s="2">
        <v>366</v>
      </c>
      <c r="B160" s="2">
        <v>1</v>
      </c>
      <c r="C160" s="2" t="s">
        <v>75</v>
      </c>
      <c r="D160" s="1">
        <v>9</v>
      </c>
      <c r="E160" s="2" t="str">
        <f t="shared" si="0"/>
        <v>9_Carcharhiniformes</v>
      </c>
      <c r="F160" s="2" t="s">
        <v>76</v>
      </c>
      <c r="G160" s="2" t="s">
        <v>1031</v>
      </c>
      <c r="H160" s="2" t="s">
        <v>1054</v>
      </c>
      <c r="I160" s="2" t="s">
        <v>1057</v>
      </c>
      <c r="J160" s="2" t="s">
        <v>1058</v>
      </c>
      <c r="K160" s="19" t="str">
        <f t="shared" si="1"/>
        <v>Cephaloscyllium cooki</v>
      </c>
      <c r="L160" s="20">
        <f>VLOOKUP($K160,GlobSheetPaste!$H$3:$P$1269,2,FALSE)</f>
        <v>174145</v>
      </c>
      <c r="M160" s="20">
        <f>VLOOKUP($K160,GlobSheetPaste!$H$3:$P$1269,3,FALSE)</f>
        <v>68615996</v>
      </c>
      <c r="N160" s="20" t="str">
        <f>VLOOKUP($K160,GlobSheetPaste!$H$3:$P$1269,4,FALSE)</f>
        <v>published</v>
      </c>
      <c r="O160" s="20" t="str">
        <f>VLOOKUP($K160,GlobSheetPaste!$H$3:$P$1269,5,FALSE)</f>
        <v>DD</v>
      </c>
      <c r="P160" s="20">
        <f>VLOOKUP($K160,GlobSheetPaste!$H$3:$P$1269,6,FALSE)</f>
        <v>2010</v>
      </c>
      <c r="Q160" s="20" t="str">
        <f>VLOOKUP($K160,GlobSheetPaste!$H$3:$P$1269,7,FALSE)</f>
        <v>DD</v>
      </c>
      <c r="R160" s="20" t="str">
        <f>VLOOKUP($K160,GlobSheetPaste!$H$3:$P$1269,8,FALSE)</f>
        <v>NA</v>
      </c>
      <c r="S160" s="20" t="str">
        <f t="shared" si="171"/>
        <v>NoChange</v>
      </c>
      <c r="T160" s="20" t="b">
        <f t="shared" si="3"/>
        <v>0</v>
      </c>
      <c r="U160" s="20">
        <f>VLOOKUP($K160,GlobSheetPaste!$H$3:$P$1269,9,FALSE)</f>
        <v>2015</v>
      </c>
      <c r="V160" s="19">
        <v>223</v>
      </c>
      <c r="W160" s="19">
        <v>300</v>
      </c>
      <c r="X160" s="2" t="b">
        <f t="shared" ref="X160:Y160" si="175">ISNUMBER(V160)</f>
        <v>1</v>
      </c>
      <c r="Y160" s="2" t="b">
        <f t="shared" si="175"/>
        <v>1</v>
      </c>
      <c r="Z160" s="2" t="s">
        <v>89</v>
      </c>
      <c r="AA160" s="2" t="s">
        <v>178</v>
      </c>
      <c r="AB160" s="24" t="str">
        <f ca="1">IFERROR(__xludf.DUMMYFUNCTION("SPLIT(AA160,""_"")"),"Deepwater")</f>
        <v>Deepwater</v>
      </c>
      <c r="AC160" s="24"/>
      <c r="AD160" s="24">
        <f>VLOOKUP(J160,rangearea210527!$B$2:$C$1159,2,TRUE)</f>
        <v>2628.6119180000001</v>
      </c>
      <c r="AE160" s="26" t="s">
        <v>118</v>
      </c>
      <c r="AF160" s="26">
        <v>30</v>
      </c>
      <c r="AG160" s="26" t="s">
        <v>84</v>
      </c>
      <c r="AH160" s="26"/>
      <c r="AI160" s="26"/>
      <c r="AJ160" s="26">
        <v>1</v>
      </c>
      <c r="AK160" s="26">
        <v>0</v>
      </c>
      <c r="AL160" s="29">
        <v>0</v>
      </c>
      <c r="AM160" s="30"/>
      <c r="AN160" s="30"/>
      <c r="AO160" s="30"/>
      <c r="AP160" s="1">
        <v>1</v>
      </c>
      <c r="AQ160" s="1"/>
      <c r="AR160" s="1"/>
      <c r="AS160" s="1"/>
      <c r="AT160" s="1">
        <v>0</v>
      </c>
      <c r="AU160" s="1">
        <v>0</v>
      </c>
      <c r="AV160" s="1">
        <v>1</v>
      </c>
      <c r="AZ160" s="1">
        <v>1</v>
      </c>
      <c r="BD160" s="1">
        <v>1</v>
      </c>
      <c r="BE160" s="1">
        <v>1</v>
      </c>
      <c r="BF160" s="1"/>
    </row>
    <row r="161" spans="1:58" x14ac:dyDescent="0.3">
      <c r="A161" s="2">
        <v>367</v>
      </c>
      <c r="B161" s="2">
        <v>1</v>
      </c>
      <c r="C161" s="2" t="s">
        <v>75</v>
      </c>
      <c r="D161" s="1">
        <v>9</v>
      </c>
      <c r="E161" s="2" t="str">
        <f t="shared" si="0"/>
        <v>9_Carcharhiniformes</v>
      </c>
      <c r="F161" s="2" t="s">
        <v>76</v>
      </c>
      <c r="G161" s="2" t="s">
        <v>1031</v>
      </c>
      <c r="H161" s="2" t="s">
        <v>1054</v>
      </c>
      <c r="I161" s="2" t="s">
        <v>1059</v>
      </c>
      <c r="J161" s="2" t="s">
        <v>1060</v>
      </c>
      <c r="K161" s="19" t="str">
        <f t="shared" si="1"/>
        <v>Cephaloscyllium fasciatum</v>
      </c>
      <c r="L161" s="20">
        <f>VLOOKUP($K161,GlobSheetPaste!$H$3:$P$1269,2,FALSE)</f>
        <v>162207827</v>
      </c>
      <c r="M161" s="20">
        <f>VLOOKUP($K161,GlobSheetPaste!$H$3:$P$1269,3,FALSE)</f>
        <v>162870102</v>
      </c>
      <c r="N161" s="20" t="str">
        <f>VLOOKUP($K161,GlobSheetPaste!$H$3:$P$1269,4,FALSE)</f>
        <v>published</v>
      </c>
      <c r="O161" s="20" t="str">
        <f>VLOOKUP($K161,GlobSheetPaste!$H$3:$P$1269,5,FALSE)</f>
        <v>DD</v>
      </c>
      <c r="P161" s="20">
        <f>VLOOKUP($K161,GlobSheetPaste!$H$3:$P$1269,6,FALSE)</f>
        <v>2010</v>
      </c>
      <c r="Q161" s="20" t="str">
        <f>VLOOKUP($K161,GlobSheetPaste!$H$3:$P$1269,7,FALSE)</f>
        <v>CR</v>
      </c>
      <c r="R161" s="20" t="str">
        <f>VLOOKUP($K161,GlobSheetPaste!$H$3:$P$1269,8,FALSE)</f>
        <v>A2bd</v>
      </c>
      <c r="S161" s="20" t="str">
        <f t="shared" si="171"/>
        <v>non-genuine change</v>
      </c>
      <c r="T161" s="20" t="b">
        <f t="shared" si="3"/>
        <v>0</v>
      </c>
      <c r="U161" s="22">
        <f>VLOOKUP($K161,GlobSheetPaste!$H$3:$P$1269,9,FALSE)</f>
        <v>43891</v>
      </c>
      <c r="V161" s="19">
        <v>200</v>
      </c>
      <c r="W161" s="19">
        <v>450</v>
      </c>
      <c r="X161" s="2" t="b">
        <f t="shared" ref="X161:Y161" si="176">ISNUMBER(V161)</f>
        <v>1</v>
      </c>
      <c r="Y161" s="2" t="b">
        <f t="shared" si="176"/>
        <v>1</v>
      </c>
      <c r="Z161" s="2" t="s">
        <v>89</v>
      </c>
      <c r="AA161" s="2" t="s">
        <v>178</v>
      </c>
      <c r="AB161" s="24" t="str">
        <f ca="1">IFERROR(__xludf.DUMMYFUNCTION("SPLIT(AA161,""_"")"),"Deepwater")</f>
        <v>Deepwater</v>
      </c>
      <c r="AC161" s="24"/>
      <c r="AD161" s="24">
        <f>VLOOKUP(J161,rangearea210527!$B$2:$C$1159,2,TRUE)</f>
        <v>40006.137309999998</v>
      </c>
      <c r="AE161" s="26" t="s">
        <v>118</v>
      </c>
      <c r="AF161" s="26">
        <v>42.4</v>
      </c>
      <c r="AG161" s="26" t="s">
        <v>84</v>
      </c>
      <c r="AH161" s="26"/>
      <c r="AI161" s="26">
        <v>15</v>
      </c>
      <c r="AJ161" s="26">
        <v>1</v>
      </c>
      <c r="AK161" s="26">
        <v>0</v>
      </c>
      <c r="AL161" s="29">
        <v>0</v>
      </c>
      <c r="AM161" s="30"/>
      <c r="AN161" s="30"/>
      <c r="AO161" s="30"/>
      <c r="AP161" s="1">
        <v>1</v>
      </c>
      <c r="AQ161" s="1"/>
      <c r="AR161" s="1"/>
      <c r="AS161" s="1"/>
      <c r="AT161" s="1">
        <v>0</v>
      </c>
      <c r="AU161" s="1">
        <v>0</v>
      </c>
      <c r="AV161" s="1">
        <v>1</v>
      </c>
      <c r="AW161" s="1">
        <v>1</v>
      </c>
      <c r="AZ161" s="1">
        <v>1</v>
      </c>
      <c r="BA161" s="1">
        <v>1</v>
      </c>
      <c r="BE161" s="1">
        <v>1</v>
      </c>
      <c r="BF161" s="1">
        <v>1</v>
      </c>
    </row>
    <row r="162" spans="1:58" x14ac:dyDescent="0.3">
      <c r="A162" s="2">
        <v>368</v>
      </c>
      <c r="B162" s="2">
        <v>1</v>
      </c>
      <c r="C162" s="2" t="s">
        <v>75</v>
      </c>
      <c r="D162" s="1">
        <v>9</v>
      </c>
      <c r="E162" s="2" t="str">
        <f t="shared" si="0"/>
        <v>9_Carcharhiniformes</v>
      </c>
      <c r="F162" s="2" t="s">
        <v>76</v>
      </c>
      <c r="G162" s="2" t="s">
        <v>1031</v>
      </c>
      <c r="H162" s="2" t="s">
        <v>1054</v>
      </c>
      <c r="I162" s="2" t="s">
        <v>641</v>
      </c>
      <c r="J162" s="2" t="s">
        <v>1061</v>
      </c>
      <c r="K162" s="19" t="str">
        <f t="shared" si="1"/>
        <v>Cephaloscyllium formosanum</v>
      </c>
      <c r="L162" s="20">
        <f>VLOOKUP($K162,GlobSheetPaste!$H$3:$P$1269,2,FALSE)</f>
        <v>169232559</v>
      </c>
      <c r="M162" s="20">
        <f>VLOOKUP($K162,GlobSheetPaste!$H$3:$P$1269,3,FALSE)</f>
        <v>169232602</v>
      </c>
      <c r="N162" s="20" t="str">
        <f>VLOOKUP($K162,GlobSheetPaste!$H$3:$P$1269,4,FALSE)</f>
        <v>published</v>
      </c>
      <c r="O162" s="20" t="str">
        <f>VLOOKUP($K162,GlobSheetPaste!$H$3:$P$1269,5,FALSE)</f>
        <v>NE</v>
      </c>
      <c r="P162" s="20" t="str">
        <f>VLOOKUP($K162,GlobSheetPaste!$H$3:$P$1269,6,FALSE)</f>
        <v>NA</v>
      </c>
      <c r="Q162" s="20" t="str">
        <f>VLOOKUP($K162,GlobSheetPaste!$H$3:$P$1269,7,FALSE)</f>
        <v>LC</v>
      </c>
      <c r="R162" s="20" t="str">
        <f>VLOOKUP($K162,GlobSheetPaste!$H$3:$P$1269,8,FALSE)</f>
        <v>NA</v>
      </c>
      <c r="S162" s="1" t="s">
        <v>117</v>
      </c>
      <c r="T162" s="20" t="b">
        <f t="shared" si="3"/>
        <v>0</v>
      </c>
      <c r="U162" s="22">
        <f>VLOOKUP($K162,GlobSheetPaste!$H$3:$P$1269,9,FALSE)</f>
        <v>44197</v>
      </c>
      <c r="V162" s="19">
        <v>366</v>
      </c>
      <c r="W162" s="19">
        <v>366</v>
      </c>
      <c r="X162" s="2" t="b">
        <f t="shared" ref="X162:Y162" si="177">ISNUMBER(V162)</f>
        <v>1</v>
      </c>
      <c r="Y162" s="2" t="b">
        <f t="shared" si="177"/>
        <v>1</v>
      </c>
      <c r="Z162" s="2" t="s">
        <v>89</v>
      </c>
      <c r="AA162" s="2" t="s">
        <v>178</v>
      </c>
      <c r="AB162" s="24" t="str">
        <f ca="1">IFERROR(__xludf.DUMMYFUNCTION("SPLIT(AA162,""_"")"),"Deepwater")</f>
        <v>Deepwater</v>
      </c>
      <c r="AC162" s="24"/>
      <c r="AD162" s="24">
        <f>VLOOKUP(J162,rangearea210527!$B$2:$C$1159,2,TRUE)</f>
        <v>40006.137309999998</v>
      </c>
      <c r="AE162" s="26" t="s">
        <v>118</v>
      </c>
      <c r="AF162" s="26">
        <v>65.5</v>
      </c>
      <c r="AG162" s="26" t="s">
        <v>84</v>
      </c>
      <c r="AH162" s="26"/>
      <c r="AI162" s="26"/>
      <c r="AJ162" s="26">
        <v>1</v>
      </c>
      <c r="AK162" s="26">
        <v>0</v>
      </c>
      <c r="AL162" s="29">
        <v>0</v>
      </c>
      <c r="AM162" s="30"/>
      <c r="AN162" s="30"/>
      <c r="AO162" s="30"/>
      <c r="AP162" s="1">
        <v>0</v>
      </c>
      <c r="AQ162" s="1"/>
      <c r="AR162" s="1"/>
      <c r="AS162" s="1"/>
      <c r="AT162" s="1">
        <v>0</v>
      </c>
      <c r="AU162" s="1">
        <v>0</v>
      </c>
      <c r="AV162" s="1">
        <v>1</v>
      </c>
      <c r="AZ162" s="1">
        <v>1</v>
      </c>
      <c r="BE162" s="1">
        <v>1</v>
      </c>
    </row>
    <row r="163" spans="1:58" x14ac:dyDescent="0.3">
      <c r="A163" s="2">
        <v>369</v>
      </c>
      <c r="B163" s="2">
        <v>1</v>
      </c>
      <c r="C163" s="2" t="s">
        <v>75</v>
      </c>
      <c r="D163" s="1">
        <v>9</v>
      </c>
      <c r="E163" s="2" t="str">
        <f t="shared" si="0"/>
        <v>9_Carcharhiniformes</v>
      </c>
      <c r="F163" s="2" t="s">
        <v>76</v>
      </c>
      <c r="G163" s="2" t="s">
        <v>1031</v>
      </c>
      <c r="H163" s="2" t="s">
        <v>1054</v>
      </c>
      <c r="I163" s="2" t="s">
        <v>1062</v>
      </c>
      <c r="J163" s="2" t="s">
        <v>1063</v>
      </c>
      <c r="K163" s="19" t="str">
        <f t="shared" si="1"/>
        <v>Cephaloscyllium hiscosellum</v>
      </c>
      <c r="L163" s="20">
        <f>VLOOKUP($K163,GlobSheetPaste!$H$3:$P$1269,2,FALSE)</f>
        <v>195422</v>
      </c>
      <c r="M163" s="20">
        <f>VLOOKUP($K163,GlobSheetPaste!$H$3:$P$1269,3,FALSE)</f>
        <v>68616108</v>
      </c>
      <c r="N163" s="20" t="str">
        <f>VLOOKUP($K163,GlobSheetPaste!$H$3:$P$1269,4,FALSE)</f>
        <v>published</v>
      </c>
      <c r="O163" s="20" t="str">
        <f>VLOOKUP($K163,GlobSheetPaste!$H$3:$P$1269,5,FALSE)</f>
        <v>LC</v>
      </c>
      <c r="P163" s="20">
        <f>VLOOKUP($K163,GlobSheetPaste!$H$3:$P$1269,6,FALSE)</f>
        <v>2010</v>
      </c>
      <c r="Q163" s="20" t="str">
        <f>VLOOKUP($K163,GlobSheetPaste!$H$3:$P$1269,7,FALSE)</f>
        <v>LC</v>
      </c>
      <c r="R163" s="20" t="str">
        <f>VLOOKUP($K163,GlobSheetPaste!$H$3:$P$1269,8,FALSE)</f>
        <v>NA</v>
      </c>
      <c r="S163" s="20" t="str">
        <f t="shared" ref="S163:S164" si="178">IF(O163=Q163,"NoChange","non-genuine change")</f>
        <v>NoChange</v>
      </c>
      <c r="T163" s="20" t="b">
        <f t="shared" si="3"/>
        <v>0</v>
      </c>
      <c r="U163" s="20">
        <f>VLOOKUP($K163,GlobSheetPaste!$H$3:$P$1269,9,FALSE)</f>
        <v>2015</v>
      </c>
      <c r="V163" s="19">
        <v>294</v>
      </c>
      <c r="W163" s="19">
        <v>420</v>
      </c>
      <c r="X163" s="2" t="b">
        <f t="shared" ref="X163:Y163" si="179">ISNUMBER(V163)</f>
        <v>1</v>
      </c>
      <c r="Y163" s="2" t="b">
        <f t="shared" si="179"/>
        <v>1</v>
      </c>
      <c r="Z163" s="2" t="s">
        <v>89</v>
      </c>
      <c r="AA163" s="2" t="s">
        <v>178</v>
      </c>
      <c r="AB163" s="24" t="str">
        <f ca="1">IFERROR(__xludf.DUMMYFUNCTION("SPLIT(AA163,""_"")"),"Deepwater")</f>
        <v>Deepwater</v>
      </c>
      <c r="AC163" s="24"/>
      <c r="AD163" s="24">
        <f>VLOOKUP(J163,rangearea210527!$B$2:$C$1159,2,TRUE)</f>
        <v>14252.07598</v>
      </c>
      <c r="AE163" s="26" t="s">
        <v>118</v>
      </c>
      <c r="AF163" s="26">
        <v>52</v>
      </c>
      <c r="AG163" s="26" t="s">
        <v>84</v>
      </c>
      <c r="AH163" s="26"/>
      <c r="AI163" s="26"/>
      <c r="AJ163" s="26">
        <v>1</v>
      </c>
      <c r="AK163" s="26">
        <v>0</v>
      </c>
      <c r="AL163" s="29">
        <v>0</v>
      </c>
      <c r="AM163" s="30"/>
      <c r="AN163" s="30"/>
      <c r="AO163" s="30"/>
      <c r="AP163" s="1">
        <v>0</v>
      </c>
      <c r="AQ163" s="1"/>
      <c r="AR163" s="1"/>
      <c r="AS163" s="1"/>
      <c r="AT163" s="1">
        <v>0</v>
      </c>
      <c r="AU163" s="1">
        <v>0</v>
      </c>
      <c r="AV163" s="1">
        <v>1</v>
      </c>
      <c r="AZ163" s="1">
        <v>1</v>
      </c>
      <c r="BE163" s="1">
        <v>1</v>
      </c>
    </row>
    <row r="164" spans="1:58" x14ac:dyDescent="0.3">
      <c r="A164" s="2">
        <v>370</v>
      </c>
      <c r="B164" s="2">
        <v>1</v>
      </c>
      <c r="C164" s="2" t="s">
        <v>75</v>
      </c>
      <c r="D164" s="1">
        <v>9</v>
      </c>
      <c r="E164" s="2" t="str">
        <f t="shared" si="0"/>
        <v>9_Carcharhiniformes</v>
      </c>
      <c r="F164" s="2" t="s">
        <v>76</v>
      </c>
      <c r="G164" s="2" t="s">
        <v>1031</v>
      </c>
      <c r="H164" s="2" t="s">
        <v>1054</v>
      </c>
      <c r="I164" s="2" t="s">
        <v>1064</v>
      </c>
      <c r="J164" s="2" t="s">
        <v>1065</v>
      </c>
      <c r="K164" s="19" t="str">
        <f t="shared" si="1"/>
        <v>Cephaloscyllium isabellum</v>
      </c>
      <c r="L164" s="20">
        <f>VLOOKUP($K164,GlobSheetPaste!$H$3:$P$1269,2,FALSE)</f>
        <v>41752</v>
      </c>
      <c r="M164" s="20">
        <f>VLOOKUP($K164,GlobSheetPaste!$H$3:$P$1269,3,FALSE)</f>
        <v>116736703</v>
      </c>
      <c r="N164" s="20" t="str">
        <f>VLOOKUP($K164,GlobSheetPaste!$H$3:$P$1269,4,FALSE)</f>
        <v>published</v>
      </c>
      <c r="O164" s="20" t="str">
        <f>VLOOKUP($K164,GlobSheetPaste!$H$3:$P$1269,5,FALSE)</f>
        <v>LC</v>
      </c>
      <c r="P164" s="20">
        <f>VLOOKUP($K164,GlobSheetPaste!$H$3:$P$1269,6,FALSE)</f>
        <v>2003</v>
      </c>
      <c r="Q164" s="20" t="str">
        <f>VLOOKUP($K164,GlobSheetPaste!$H$3:$P$1269,7,FALSE)</f>
        <v>LC</v>
      </c>
      <c r="R164" s="20" t="str">
        <f>VLOOKUP($K164,GlobSheetPaste!$H$3:$P$1269,8,FALSE)</f>
        <v>NA</v>
      </c>
      <c r="S164" s="20" t="str">
        <f t="shared" si="178"/>
        <v>NoChange</v>
      </c>
      <c r="T164" s="20" t="b">
        <f t="shared" si="3"/>
        <v>0</v>
      </c>
      <c r="U164" s="20">
        <f>VLOOKUP($K164,GlobSheetPaste!$H$3:$P$1269,9,FALSE)</f>
        <v>2017</v>
      </c>
      <c r="V164" s="19">
        <v>126</v>
      </c>
      <c r="W164" s="19">
        <v>673</v>
      </c>
      <c r="X164" s="2" t="b">
        <f t="shared" ref="X164:Y164" si="180">ISNUMBER(V164)</f>
        <v>1</v>
      </c>
      <c r="Y164" s="2" t="b">
        <f t="shared" si="180"/>
        <v>1</v>
      </c>
      <c r="Z164" s="2" t="s">
        <v>89</v>
      </c>
      <c r="AA164" s="2" t="s">
        <v>178</v>
      </c>
      <c r="AB164" s="24" t="str">
        <f ca="1">IFERROR(__xludf.DUMMYFUNCTION("SPLIT(AA164,""_"")"),"Deepwater")</f>
        <v>Deepwater</v>
      </c>
      <c r="AC164" s="24"/>
      <c r="AD164" s="24">
        <f>VLOOKUP(J164,rangearea210527!$B$2:$C$1159,2,TRUE)</f>
        <v>300186.42930000002</v>
      </c>
      <c r="AE164" s="26"/>
      <c r="AF164" s="26">
        <v>92</v>
      </c>
      <c r="AG164" s="26" t="s">
        <v>84</v>
      </c>
      <c r="AH164" s="26"/>
      <c r="AI164" s="26"/>
      <c r="AJ164" s="26">
        <v>1</v>
      </c>
      <c r="AK164" s="26">
        <v>0</v>
      </c>
      <c r="AL164" s="29">
        <v>0</v>
      </c>
      <c r="AM164" s="30"/>
      <c r="AN164" s="30"/>
      <c r="AO164" s="30"/>
      <c r="AP164" s="1">
        <v>0</v>
      </c>
      <c r="AQ164" s="1"/>
      <c r="AR164" s="1"/>
      <c r="AS164" s="1"/>
      <c r="AT164" s="1">
        <v>0</v>
      </c>
      <c r="AU164" s="1">
        <v>0</v>
      </c>
      <c r="AV164" s="1">
        <v>1</v>
      </c>
      <c r="AZ164" s="1">
        <v>1</v>
      </c>
    </row>
    <row r="165" spans="1:58" x14ac:dyDescent="0.3">
      <c r="A165" s="2">
        <v>372</v>
      </c>
      <c r="B165" s="2">
        <v>1</v>
      </c>
      <c r="C165" s="2" t="s">
        <v>75</v>
      </c>
      <c r="D165" s="1">
        <v>9</v>
      </c>
      <c r="E165" s="2" t="str">
        <f t="shared" si="0"/>
        <v>9_Carcharhiniformes</v>
      </c>
      <c r="F165" s="2" t="s">
        <v>76</v>
      </c>
      <c r="G165" s="2" t="s">
        <v>1031</v>
      </c>
      <c r="H165" s="2" t="s">
        <v>1054</v>
      </c>
      <c r="I165" s="2" t="s">
        <v>1069</v>
      </c>
      <c r="J165" s="2" t="s">
        <v>1070</v>
      </c>
      <c r="K165" s="19" t="str">
        <f t="shared" si="1"/>
        <v>Cephaloscyllium pictum</v>
      </c>
      <c r="L165" s="20">
        <f>VLOOKUP($K165,GlobSheetPaste!$H$3:$P$1269,2,FALSE)</f>
        <v>162215534</v>
      </c>
      <c r="M165" s="20">
        <f>VLOOKUP($K165,GlobSheetPaste!$H$3:$P$1269,3,FALSE)</f>
        <v>162215566</v>
      </c>
      <c r="N165" s="20" t="str">
        <f>VLOOKUP($K165,GlobSheetPaste!$H$3:$P$1269,4,FALSE)</f>
        <v>published</v>
      </c>
      <c r="O165" s="20" t="str">
        <f>VLOOKUP($K165,GlobSheetPaste!$H$3:$P$1269,5,FALSE)</f>
        <v>NE</v>
      </c>
      <c r="P165" s="20" t="str">
        <f>VLOOKUP($K165,GlobSheetPaste!$H$3:$P$1269,6,FALSE)</f>
        <v>NA</v>
      </c>
      <c r="Q165" s="20" t="str">
        <f>VLOOKUP($K165,GlobSheetPaste!$H$3:$P$1269,7,FALSE)</f>
        <v>DD</v>
      </c>
      <c r="R165" s="20" t="str">
        <f>VLOOKUP($K165,GlobSheetPaste!$H$3:$P$1269,8,FALSE)</f>
        <v>NA</v>
      </c>
      <c r="S165" s="1" t="s">
        <v>117</v>
      </c>
      <c r="T165" s="20" t="b">
        <f t="shared" si="3"/>
        <v>0</v>
      </c>
      <c r="U165" s="22">
        <f>VLOOKUP($K165,GlobSheetPaste!$H$3:$P$1269,9,FALSE)</f>
        <v>43891</v>
      </c>
      <c r="V165" s="23">
        <v>100</v>
      </c>
      <c r="W165" s="23">
        <v>500</v>
      </c>
      <c r="X165" s="2" t="b">
        <f t="shared" ref="X165:Y165" si="181">ISNUMBER(V165)</f>
        <v>1</v>
      </c>
      <c r="Y165" s="2" t="b">
        <f t="shared" si="181"/>
        <v>1</v>
      </c>
      <c r="Z165" s="1" t="s">
        <v>1071</v>
      </c>
      <c r="AA165" s="1" t="s">
        <v>178</v>
      </c>
      <c r="AB165" s="24" t="str">
        <f ca="1">IFERROR(__xludf.DUMMYFUNCTION("SPLIT(AA165,""_"")"),"Deepwater")</f>
        <v>Deepwater</v>
      </c>
      <c r="AC165" s="24"/>
      <c r="AD165" s="24">
        <f>VLOOKUP(J165,rangearea210527!$B$2:$C$1159,2,TRUE)</f>
        <v>4792.7847110000002</v>
      </c>
      <c r="AE165" s="26" t="s">
        <v>118</v>
      </c>
      <c r="AF165" s="26">
        <v>71.7</v>
      </c>
      <c r="AG165" s="26" t="s">
        <v>84</v>
      </c>
      <c r="AH165" s="26"/>
      <c r="AI165" s="26"/>
      <c r="AJ165" s="26">
        <v>1</v>
      </c>
      <c r="AK165" s="26">
        <v>0</v>
      </c>
      <c r="AL165" s="29">
        <v>0</v>
      </c>
      <c r="AM165" s="30"/>
      <c r="AN165" s="30"/>
      <c r="AO165" s="30"/>
      <c r="AP165" s="1">
        <v>1</v>
      </c>
      <c r="AQ165" s="1"/>
      <c r="AR165" s="1"/>
      <c r="AS165" s="1"/>
      <c r="AT165" s="1">
        <v>0</v>
      </c>
      <c r="AU165" s="1">
        <v>0</v>
      </c>
      <c r="AV165" s="1">
        <v>1</v>
      </c>
      <c r="AZ165" s="1">
        <v>1</v>
      </c>
      <c r="BD165" s="1">
        <v>1</v>
      </c>
      <c r="BE165" s="1">
        <v>1</v>
      </c>
      <c r="BF165" s="1"/>
    </row>
    <row r="166" spans="1:58" x14ac:dyDescent="0.3">
      <c r="A166" s="2">
        <v>374</v>
      </c>
      <c r="B166" s="2">
        <v>1</v>
      </c>
      <c r="C166" s="2" t="s">
        <v>75</v>
      </c>
      <c r="D166" s="1">
        <v>9</v>
      </c>
      <c r="E166" s="2" t="str">
        <f t="shared" si="0"/>
        <v>9_Carcharhiniformes</v>
      </c>
      <c r="F166" s="2" t="s">
        <v>76</v>
      </c>
      <c r="G166" s="2" t="s">
        <v>1031</v>
      </c>
      <c r="H166" s="2" t="s">
        <v>1054</v>
      </c>
      <c r="I166" s="2" t="s">
        <v>1074</v>
      </c>
      <c r="J166" s="2" t="s">
        <v>1075</v>
      </c>
      <c r="K166" s="19" t="str">
        <f t="shared" si="1"/>
        <v>Cephaloscyllium signourum</v>
      </c>
      <c r="L166" s="20">
        <f>VLOOKUP($K166,GlobSheetPaste!$H$3:$P$1269,2,FALSE)</f>
        <v>181361</v>
      </c>
      <c r="M166" s="20">
        <f>VLOOKUP($K166,GlobSheetPaste!$H$3:$P$1269,3,FALSE)</f>
        <v>68616304</v>
      </c>
      <c r="N166" s="20" t="str">
        <f>VLOOKUP($K166,GlobSheetPaste!$H$3:$P$1269,4,FALSE)</f>
        <v>published</v>
      </c>
      <c r="O166" s="20" t="str">
        <f>VLOOKUP($K166,GlobSheetPaste!$H$3:$P$1269,5,FALSE)</f>
        <v>DD</v>
      </c>
      <c r="P166" s="20">
        <f>VLOOKUP($K166,GlobSheetPaste!$H$3:$P$1269,6,FALSE)</f>
        <v>2010</v>
      </c>
      <c r="Q166" s="20" t="str">
        <f>VLOOKUP($K166,GlobSheetPaste!$H$3:$P$1269,7,FALSE)</f>
        <v>DD</v>
      </c>
      <c r="R166" s="20" t="str">
        <f>VLOOKUP($K166,GlobSheetPaste!$H$3:$P$1269,8,FALSE)</f>
        <v>NA</v>
      </c>
      <c r="S166" s="20" t="str">
        <f t="shared" ref="S166:S168" si="182">IF(O166=Q166,"NoChange","non-genuine change")</f>
        <v>NoChange</v>
      </c>
      <c r="T166" s="20" t="b">
        <f t="shared" si="3"/>
        <v>0</v>
      </c>
      <c r="U166" s="20">
        <f>VLOOKUP($K166,GlobSheetPaste!$H$3:$P$1269,9,FALSE)</f>
        <v>2015</v>
      </c>
      <c r="V166" s="19">
        <v>480</v>
      </c>
      <c r="W166" s="19">
        <v>700</v>
      </c>
      <c r="X166" s="2" t="b">
        <f t="shared" ref="X166:Y166" si="183">ISNUMBER(V166)</f>
        <v>1</v>
      </c>
      <c r="Y166" s="2" t="b">
        <f t="shared" si="183"/>
        <v>1</v>
      </c>
      <c r="Z166" s="2" t="s">
        <v>89</v>
      </c>
      <c r="AA166" s="2" t="s">
        <v>178</v>
      </c>
      <c r="AB166" s="24" t="str">
        <f ca="1">IFERROR(__xludf.DUMMYFUNCTION("SPLIT(AA166,""_"")"),"Deepwater")</f>
        <v>Deepwater</v>
      </c>
      <c r="AC166" s="24"/>
      <c r="AD166" s="24">
        <f>VLOOKUP(J166,rangearea210527!$B$2:$C$1159,2,TRUE)</f>
        <v>25732.321599999999</v>
      </c>
      <c r="AE166" s="26" t="s">
        <v>118</v>
      </c>
      <c r="AF166" s="26">
        <v>74</v>
      </c>
      <c r="AG166" s="26" t="s">
        <v>84</v>
      </c>
      <c r="AH166" s="26"/>
      <c r="AI166" s="26"/>
      <c r="AJ166" s="26">
        <v>1</v>
      </c>
      <c r="AK166" s="26">
        <v>0</v>
      </c>
      <c r="AL166" s="29">
        <v>0</v>
      </c>
      <c r="AM166" s="30"/>
      <c r="AN166" s="30"/>
      <c r="AO166" s="30"/>
      <c r="AP166" s="1">
        <v>0</v>
      </c>
      <c r="AQ166" s="1"/>
      <c r="AR166" s="1"/>
      <c r="AS166" s="1"/>
      <c r="AT166" s="1">
        <v>0</v>
      </c>
      <c r="AU166" s="1">
        <v>0</v>
      </c>
      <c r="AV166" s="1">
        <v>1</v>
      </c>
      <c r="AZ166" s="1">
        <v>1</v>
      </c>
      <c r="BD166" s="1">
        <v>1</v>
      </c>
      <c r="BE166" s="1">
        <v>1</v>
      </c>
      <c r="BF166" s="1"/>
    </row>
    <row r="167" spans="1:58" x14ac:dyDescent="0.3">
      <c r="A167" s="2">
        <v>375</v>
      </c>
      <c r="B167" s="2">
        <v>1</v>
      </c>
      <c r="C167" s="2" t="s">
        <v>75</v>
      </c>
      <c r="D167" s="1">
        <v>9</v>
      </c>
      <c r="E167" s="2" t="str">
        <f t="shared" si="0"/>
        <v>9_Carcharhiniformes</v>
      </c>
      <c r="F167" s="2" t="s">
        <v>76</v>
      </c>
      <c r="G167" s="2" t="s">
        <v>1031</v>
      </c>
      <c r="H167" s="2" t="s">
        <v>1054</v>
      </c>
      <c r="I167" s="2" t="s">
        <v>1076</v>
      </c>
      <c r="J167" s="2" t="s">
        <v>1077</v>
      </c>
      <c r="K167" s="19" t="str">
        <f t="shared" si="1"/>
        <v>Cephaloscyllium silasi</v>
      </c>
      <c r="L167" s="20">
        <f>VLOOKUP($K167,GlobSheetPaste!$H$3:$P$1269,2,FALSE)</f>
        <v>161591</v>
      </c>
      <c r="M167" s="20">
        <f>VLOOKUP($K167,GlobSheetPaste!$H$3:$P$1269,3,FALSE)</f>
        <v>124511862</v>
      </c>
      <c r="N167" s="20" t="str">
        <f>VLOOKUP($K167,GlobSheetPaste!$H$3:$P$1269,4,FALSE)</f>
        <v>published</v>
      </c>
      <c r="O167" s="20" t="str">
        <f>VLOOKUP($K167,GlobSheetPaste!$H$3:$P$1269,5,FALSE)</f>
        <v>DD</v>
      </c>
      <c r="P167" s="20">
        <f>VLOOKUP($K167,GlobSheetPaste!$H$3:$P$1269,6,FALSE)</f>
        <v>2008</v>
      </c>
      <c r="Q167" s="20" t="str">
        <f>VLOOKUP($K167,GlobSheetPaste!$H$3:$P$1269,7,FALSE)</f>
        <v>CR</v>
      </c>
      <c r="R167" s="20" t="str">
        <f>VLOOKUP($K167,GlobSheetPaste!$H$3:$P$1269,8,FALSE)</f>
        <v>A2bd</v>
      </c>
      <c r="S167" s="20" t="str">
        <f t="shared" si="182"/>
        <v>non-genuine change</v>
      </c>
      <c r="T167" s="20" t="b">
        <f t="shared" si="3"/>
        <v>0</v>
      </c>
      <c r="U167" s="22">
        <f>VLOOKUP($K167,GlobSheetPaste!$H$3:$P$1269,9,FALSE)</f>
        <v>43891</v>
      </c>
      <c r="V167" s="19">
        <v>200</v>
      </c>
      <c r="W167" s="19">
        <v>500</v>
      </c>
      <c r="X167" s="2" t="b">
        <f t="shared" ref="X167:Y167" si="184">ISNUMBER(V167)</f>
        <v>1</v>
      </c>
      <c r="Y167" s="2" t="b">
        <f t="shared" si="184"/>
        <v>1</v>
      </c>
      <c r="Z167" s="2" t="s">
        <v>89</v>
      </c>
      <c r="AA167" s="2" t="s">
        <v>178</v>
      </c>
      <c r="AB167" s="24" t="str">
        <f ca="1">IFERROR(__xludf.DUMMYFUNCTION("SPLIT(AA167,""_"")"),"Deepwater")</f>
        <v>Deepwater</v>
      </c>
      <c r="AC167" s="24"/>
      <c r="AD167" s="24">
        <f>VLOOKUP(J167,rangearea210527!$B$2:$C$1159,2,TRUE)</f>
        <v>22076.31365</v>
      </c>
      <c r="AE167" s="26" t="s">
        <v>118</v>
      </c>
      <c r="AF167" s="26">
        <v>49.5</v>
      </c>
      <c r="AG167" s="26" t="s">
        <v>84</v>
      </c>
      <c r="AH167" s="26"/>
      <c r="AI167" s="26">
        <v>15</v>
      </c>
      <c r="AJ167" s="26">
        <v>1</v>
      </c>
      <c r="AK167" s="26">
        <v>0</v>
      </c>
      <c r="AL167" s="29">
        <v>0</v>
      </c>
      <c r="AM167" s="30"/>
      <c r="AN167" s="30"/>
      <c r="AO167" s="30"/>
      <c r="AP167" s="1">
        <v>1</v>
      </c>
      <c r="AQ167" s="1"/>
      <c r="AR167" s="1"/>
      <c r="AS167" s="1"/>
      <c r="AT167" s="1">
        <v>0</v>
      </c>
      <c r="AU167" s="1">
        <v>0</v>
      </c>
      <c r="AV167" s="1">
        <v>1</v>
      </c>
      <c r="AW167" s="1">
        <v>1</v>
      </c>
      <c r="AZ167" s="1">
        <v>1</v>
      </c>
      <c r="BA167" s="1">
        <v>1</v>
      </c>
      <c r="BE167" s="1">
        <v>1</v>
      </c>
      <c r="BF167" s="1">
        <v>1</v>
      </c>
    </row>
    <row r="168" spans="1:58" x14ac:dyDescent="0.3">
      <c r="A168" s="2">
        <v>376</v>
      </c>
      <c r="B168" s="2">
        <v>1</v>
      </c>
      <c r="C168" s="2" t="s">
        <v>75</v>
      </c>
      <c r="D168" s="1">
        <v>9</v>
      </c>
      <c r="E168" s="2" t="str">
        <f t="shared" si="0"/>
        <v>9_Carcharhiniformes</v>
      </c>
      <c r="F168" s="2" t="s">
        <v>76</v>
      </c>
      <c r="G168" s="2" t="s">
        <v>1031</v>
      </c>
      <c r="H168" s="2" t="s">
        <v>1054</v>
      </c>
      <c r="I168" s="2" t="s">
        <v>1078</v>
      </c>
      <c r="J168" s="2" t="s">
        <v>1079</v>
      </c>
      <c r="K168" s="19" t="str">
        <f t="shared" si="1"/>
        <v>Cephaloscyllium speccum</v>
      </c>
      <c r="L168" s="20">
        <f>VLOOKUP($K168,GlobSheetPaste!$H$3:$P$1269,2,FALSE)</f>
        <v>42710</v>
      </c>
      <c r="M168" s="20">
        <f>VLOOKUP($K168,GlobSheetPaste!$H$3:$P$1269,3,FALSE)</f>
        <v>68616428</v>
      </c>
      <c r="N168" s="20" t="str">
        <f>VLOOKUP($K168,GlobSheetPaste!$H$3:$P$1269,4,FALSE)</f>
        <v>published</v>
      </c>
      <c r="O168" s="20" t="str">
        <f>VLOOKUP($K168,GlobSheetPaste!$H$3:$P$1269,5,FALSE)</f>
        <v>DD</v>
      </c>
      <c r="P168" s="20">
        <f>VLOOKUP($K168,GlobSheetPaste!$H$3:$P$1269,6,FALSE)</f>
        <v>2010</v>
      </c>
      <c r="Q168" s="20" t="str">
        <f>VLOOKUP($K168,GlobSheetPaste!$H$3:$P$1269,7,FALSE)</f>
        <v>DD</v>
      </c>
      <c r="R168" s="20" t="str">
        <f>VLOOKUP($K168,GlobSheetPaste!$H$3:$P$1269,8,FALSE)</f>
        <v>NA</v>
      </c>
      <c r="S168" s="20" t="str">
        <f t="shared" si="182"/>
        <v>NoChange</v>
      </c>
      <c r="T168" s="20" t="b">
        <f t="shared" si="3"/>
        <v>0</v>
      </c>
      <c r="U168" s="20">
        <f>VLOOKUP($K168,GlobSheetPaste!$H$3:$P$1269,9,FALSE)</f>
        <v>2015</v>
      </c>
      <c r="V168" s="19">
        <v>150</v>
      </c>
      <c r="W168" s="19">
        <v>455</v>
      </c>
      <c r="X168" s="2" t="b">
        <f t="shared" ref="X168:Y168" si="185">ISNUMBER(V168)</f>
        <v>1</v>
      </c>
      <c r="Y168" s="2" t="b">
        <f t="shared" si="185"/>
        <v>1</v>
      </c>
      <c r="Z168" s="2" t="s">
        <v>89</v>
      </c>
      <c r="AA168" s="2" t="s">
        <v>178</v>
      </c>
      <c r="AB168" s="24" t="str">
        <f ca="1">IFERROR(__xludf.DUMMYFUNCTION("SPLIT(AA168,""_"")"),"Deepwater")</f>
        <v>Deepwater</v>
      </c>
      <c r="AC168" s="24"/>
      <c r="AD168" s="24">
        <f>VLOOKUP(J168,rangearea210527!$B$2:$C$1159,2,TRUE)</f>
        <v>61650.249660000001</v>
      </c>
      <c r="AE168" s="26" t="s">
        <v>118</v>
      </c>
      <c r="AF168" s="26">
        <v>69</v>
      </c>
      <c r="AG168" s="26" t="s">
        <v>84</v>
      </c>
      <c r="AH168" s="26"/>
      <c r="AI168" s="26"/>
      <c r="AJ168" s="26">
        <v>1</v>
      </c>
      <c r="AK168" s="26">
        <v>0</v>
      </c>
      <c r="AL168" s="29">
        <v>0</v>
      </c>
      <c r="AM168" s="30"/>
      <c r="AN168" s="30"/>
      <c r="AO168" s="30"/>
      <c r="AP168" s="1">
        <v>0</v>
      </c>
      <c r="AQ168" s="1"/>
      <c r="AR168" s="1"/>
      <c r="AS168" s="1"/>
      <c r="AT168" s="1">
        <v>0</v>
      </c>
      <c r="AU168" s="1">
        <v>0</v>
      </c>
      <c r="AV168" s="1">
        <v>1</v>
      </c>
      <c r="AZ168" s="1">
        <v>1</v>
      </c>
      <c r="BD168" s="1">
        <v>1</v>
      </c>
      <c r="BE168" s="1">
        <v>1</v>
      </c>
      <c r="BF168" s="1"/>
    </row>
    <row r="169" spans="1:58" x14ac:dyDescent="0.3">
      <c r="A169" s="2">
        <v>377</v>
      </c>
      <c r="B169" s="2">
        <v>1</v>
      </c>
      <c r="C169" s="2" t="s">
        <v>75</v>
      </c>
      <c r="D169" s="1">
        <v>9</v>
      </c>
      <c r="E169" s="2" t="str">
        <f t="shared" si="0"/>
        <v>9_Carcharhiniformes</v>
      </c>
      <c r="F169" s="2" t="s">
        <v>76</v>
      </c>
      <c r="G169" s="2" t="s">
        <v>1031</v>
      </c>
      <c r="H169" s="2" t="s">
        <v>1054</v>
      </c>
      <c r="I169" s="2" t="s">
        <v>1080</v>
      </c>
      <c r="J169" s="2" t="s">
        <v>1081</v>
      </c>
      <c r="K169" s="19" t="str">
        <f t="shared" si="1"/>
        <v>Cephaloscyllium stevensi</v>
      </c>
      <c r="L169" s="20">
        <f>VLOOKUP($K169,GlobSheetPaste!$H$3:$P$1269,2,FALSE)</f>
        <v>162215596</v>
      </c>
      <c r="M169" s="20">
        <f>VLOOKUP($K169,GlobSheetPaste!$H$3:$P$1269,3,FALSE)</f>
        <v>162215618</v>
      </c>
      <c r="N169" s="20" t="str">
        <f>VLOOKUP($K169,GlobSheetPaste!$H$3:$P$1269,4,FALSE)</f>
        <v>published</v>
      </c>
      <c r="O169" s="20" t="str">
        <f>VLOOKUP($K169,GlobSheetPaste!$H$3:$P$1269,5,FALSE)</f>
        <v>NE</v>
      </c>
      <c r="P169" s="20" t="str">
        <f>VLOOKUP($K169,GlobSheetPaste!$H$3:$P$1269,6,FALSE)</f>
        <v>NA</v>
      </c>
      <c r="Q169" s="20" t="str">
        <f>VLOOKUP($K169,GlobSheetPaste!$H$3:$P$1269,7,FALSE)</f>
        <v>LC</v>
      </c>
      <c r="R169" s="20" t="str">
        <f>VLOOKUP($K169,GlobSheetPaste!$H$3:$P$1269,8,FALSE)</f>
        <v>NA</v>
      </c>
      <c r="S169" s="1" t="s">
        <v>117</v>
      </c>
      <c r="T169" s="20" t="b">
        <f t="shared" si="3"/>
        <v>0</v>
      </c>
      <c r="U169" s="22">
        <f>VLOOKUP($K169,GlobSheetPaste!$H$3:$P$1269,9,FALSE)</f>
        <v>43891</v>
      </c>
      <c r="V169" s="19">
        <v>240</v>
      </c>
      <c r="W169" s="19">
        <v>274</v>
      </c>
      <c r="X169" s="2" t="b">
        <f t="shared" ref="X169:Y169" si="186">ISNUMBER(V169)</f>
        <v>1</v>
      </c>
      <c r="Y169" s="2" t="b">
        <f t="shared" si="186"/>
        <v>1</v>
      </c>
      <c r="Z169" s="2" t="s">
        <v>89</v>
      </c>
      <c r="AA169" s="2" t="s">
        <v>178</v>
      </c>
      <c r="AB169" s="24" t="str">
        <f ca="1">IFERROR(__xludf.DUMMYFUNCTION("SPLIT(AA169,""_"")"),"Deepwater")</f>
        <v>Deepwater</v>
      </c>
      <c r="AC169" s="24"/>
      <c r="AD169" s="24">
        <f>VLOOKUP(J169,rangearea210527!$B$2:$C$1159,2,TRUE)</f>
        <v>98.960330080000006</v>
      </c>
      <c r="AE169" s="26" t="s">
        <v>118</v>
      </c>
      <c r="AF169" s="26">
        <v>66</v>
      </c>
      <c r="AG169" s="26" t="s">
        <v>84</v>
      </c>
      <c r="AH169" s="26"/>
      <c r="AI169" s="26"/>
      <c r="AJ169" s="26">
        <v>1</v>
      </c>
      <c r="AK169" s="26">
        <v>0</v>
      </c>
      <c r="AL169" s="29">
        <v>0</v>
      </c>
      <c r="AM169" s="30"/>
      <c r="AN169" s="30"/>
      <c r="AO169" s="30"/>
      <c r="AP169" s="1">
        <v>0</v>
      </c>
      <c r="AQ169" s="1"/>
      <c r="AR169" s="1"/>
      <c r="AS169" s="1"/>
      <c r="AT169" s="1">
        <v>0</v>
      </c>
      <c r="AU169" s="1">
        <v>0</v>
      </c>
      <c r="AV169" s="1">
        <v>1</v>
      </c>
      <c r="AZ169" s="1">
        <v>1</v>
      </c>
      <c r="BE169" s="1">
        <v>1</v>
      </c>
    </row>
    <row r="170" spans="1:58" x14ac:dyDescent="0.3">
      <c r="A170" s="2">
        <v>378</v>
      </c>
      <c r="B170" s="2">
        <v>1</v>
      </c>
      <c r="C170" s="2" t="s">
        <v>75</v>
      </c>
      <c r="D170" s="1">
        <v>9</v>
      </c>
      <c r="E170" s="2" t="str">
        <f t="shared" si="0"/>
        <v>9_Carcharhiniformes</v>
      </c>
      <c r="F170" s="2" t="s">
        <v>76</v>
      </c>
      <c r="G170" s="2" t="s">
        <v>1031</v>
      </c>
      <c r="H170" s="2" t="s">
        <v>1054</v>
      </c>
      <c r="I170" s="2" t="s">
        <v>1082</v>
      </c>
      <c r="J170" s="2" t="s">
        <v>1083</v>
      </c>
      <c r="K170" s="19" t="str">
        <f t="shared" si="1"/>
        <v>Cephaloscyllium sufflans</v>
      </c>
      <c r="L170" s="20">
        <f>VLOOKUP($K170,GlobSheetPaste!$H$3:$P$1269,2,FALSE)</f>
        <v>44606</v>
      </c>
      <c r="M170" s="20">
        <f>VLOOKUP($K170,GlobSheetPaste!$H$3:$P$1269,3,FALSE)</f>
        <v>124434871</v>
      </c>
      <c r="N170" s="20" t="str">
        <f>VLOOKUP($K170,GlobSheetPaste!$H$3:$P$1269,4,FALSE)</f>
        <v>published</v>
      </c>
      <c r="O170" s="20" t="str">
        <f>VLOOKUP($K170,GlobSheetPaste!$H$3:$P$1269,5,FALSE)</f>
        <v>LC</v>
      </c>
      <c r="P170" s="20">
        <f>VLOOKUP($K170,GlobSheetPaste!$H$3:$P$1269,6,FALSE)</f>
        <v>2004</v>
      </c>
      <c r="Q170" s="20" t="str">
        <f>VLOOKUP($K170,GlobSheetPaste!$H$3:$P$1269,7,FALSE)</f>
        <v>NT</v>
      </c>
      <c r="R170" s="20" t="str">
        <f>VLOOKUP($K170,GlobSheetPaste!$H$3:$P$1269,8,FALSE)</f>
        <v>A2d</v>
      </c>
      <c r="S170" s="20" t="str">
        <f t="shared" ref="S170:S174" si="187">IF(O170=Q170,"NoChange","non-genuine change")</f>
        <v>non-genuine change</v>
      </c>
      <c r="T170" s="20" t="b">
        <f t="shared" si="3"/>
        <v>0</v>
      </c>
      <c r="U170" s="22">
        <f>VLOOKUP($K170,GlobSheetPaste!$H$3:$P$1269,9,FALSE)</f>
        <v>43862</v>
      </c>
      <c r="V170" s="19">
        <v>40</v>
      </c>
      <c r="W170" s="19">
        <v>605</v>
      </c>
      <c r="X170" s="2" t="b">
        <f t="shared" ref="X170:Y170" si="188">ISNUMBER(V170)</f>
        <v>1</v>
      </c>
      <c r="Y170" s="2" t="b">
        <f t="shared" si="188"/>
        <v>1</v>
      </c>
      <c r="Z170" s="2" t="s">
        <v>89</v>
      </c>
      <c r="AA170" s="2" t="s">
        <v>178</v>
      </c>
      <c r="AB170" s="24" t="str">
        <f ca="1">IFERROR(__xludf.DUMMYFUNCTION("SPLIT(AA170,""_"")"),"Deepwater")</f>
        <v>Deepwater</v>
      </c>
      <c r="AC170" s="24"/>
      <c r="AD170" s="24">
        <f>VLOOKUP(J170,rangearea210527!$B$2:$C$1159,2,TRUE)</f>
        <v>51485.893340000002</v>
      </c>
      <c r="AE170" s="26" t="s">
        <v>118</v>
      </c>
      <c r="AF170" s="26">
        <v>110</v>
      </c>
      <c r="AG170" s="26" t="s">
        <v>84</v>
      </c>
      <c r="AH170" s="26"/>
      <c r="AI170" s="26">
        <v>25</v>
      </c>
      <c r="AJ170" s="26">
        <v>1</v>
      </c>
      <c r="AK170" s="26">
        <v>0</v>
      </c>
      <c r="AL170" s="29">
        <v>0</v>
      </c>
      <c r="AM170" s="30"/>
      <c r="AN170" s="30"/>
      <c r="AO170" s="30"/>
      <c r="AP170" s="1">
        <v>0</v>
      </c>
      <c r="AQ170" s="1"/>
      <c r="AR170" s="1"/>
      <c r="AS170" s="1"/>
      <c r="AT170" s="1">
        <v>0</v>
      </c>
      <c r="AU170" s="1">
        <v>0</v>
      </c>
      <c r="AV170" s="1">
        <v>1</v>
      </c>
      <c r="AZ170" s="1">
        <v>1</v>
      </c>
      <c r="BE170" s="1">
        <v>1</v>
      </c>
    </row>
    <row r="171" spans="1:58" x14ac:dyDescent="0.3">
      <c r="A171" s="2">
        <v>379</v>
      </c>
      <c r="B171" s="2">
        <v>1</v>
      </c>
      <c r="C171" s="2" t="s">
        <v>75</v>
      </c>
      <c r="D171" s="1">
        <v>9</v>
      </c>
      <c r="E171" s="2" t="str">
        <f t="shared" si="0"/>
        <v>9_Carcharhiniformes</v>
      </c>
      <c r="F171" s="2" t="s">
        <v>76</v>
      </c>
      <c r="G171" s="2" t="s">
        <v>1031</v>
      </c>
      <c r="H171" s="2" t="s">
        <v>1054</v>
      </c>
      <c r="I171" s="2" t="s">
        <v>1084</v>
      </c>
      <c r="J171" s="2" t="s">
        <v>1085</v>
      </c>
      <c r="K171" s="19" t="str">
        <f t="shared" si="1"/>
        <v>Cephaloscyllium umbratile</v>
      </c>
      <c r="L171" s="20">
        <f>VLOOKUP($K171,GlobSheetPaste!$H$3:$P$1269,2,FALSE)</f>
        <v>169232956</v>
      </c>
      <c r="M171" s="20">
        <f>VLOOKUP($K171,GlobSheetPaste!$H$3:$P$1269,3,FALSE)</f>
        <v>124533854</v>
      </c>
      <c r="N171" s="20" t="str">
        <f>VLOOKUP($K171,GlobSheetPaste!$H$3:$P$1269,4,FALSE)</f>
        <v>published</v>
      </c>
      <c r="O171" s="20" t="str">
        <f>VLOOKUP($K171,GlobSheetPaste!$H$3:$P$1269,5,FALSE)</f>
        <v>DD</v>
      </c>
      <c r="P171" s="20">
        <f>VLOOKUP($K171,GlobSheetPaste!$H$3:$P$1269,6,FALSE)</f>
        <v>2007</v>
      </c>
      <c r="Q171" s="20" t="str">
        <f>VLOOKUP($K171,GlobSheetPaste!$H$3:$P$1269,7,FALSE)</f>
        <v>NT</v>
      </c>
      <c r="R171" s="20" t="str">
        <f>VLOOKUP($K171,GlobSheetPaste!$H$3:$P$1269,8,FALSE)</f>
        <v>A2d</v>
      </c>
      <c r="S171" s="20" t="str">
        <f t="shared" si="187"/>
        <v>non-genuine change</v>
      </c>
      <c r="T171" s="20" t="b">
        <f t="shared" si="3"/>
        <v>0</v>
      </c>
      <c r="U171" s="22">
        <f>VLOOKUP($K171,GlobSheetPaste!$H$3:$P$1269,9,FALSE)</f>
        <v>44197</v>
      </c>
      <c r="V171" s="19">
        <v>90</v>
      </c>
      <c r="W171" s="19">
        <v>590</v>
      </c>
      <c r="X171" s="2" t="b">
        <f t="shared" ref="X171:Y171" si="189">ISNUMBER(V171)</f>
        <v>1</v>
      </c>
      <c r="Y171" s="2" t="b">
        <f t="shared" si="189"/>
        <v>1</v>
      </c>
      <c r="Z171" s="2" t="s">
        <v>89</v>
      </c>
      <c r="AA171" s="2" t="s">
        <v>178</v>
      </c>
      <c r="AB171" s="24" t="str">
        <f ca="1">IFERROR(__xludf.DUMMYFUNCTION("SPLIT(AA171,""_"")"),"Deepwater")</f>
        <v>Deepwater</v>
      </c>
      <c r="AC171" s="24"/>
      <c r="AD171" s="24">
        <f>VLOOKUP(J171,rangearea210527!$B$2:$C$1159,2,TRUE)</f>
        <v>573050.18149999995</v>
      </c>
      <c r="AE171" s="26"/>
      <c r="AF171" s="26">
        <v>115</v>
      </c>
      <c r="AG171" s="26" t="s">
        <v>84</v>
      </c>
      <c r="AH171" s="26"/>
      <c r="AI171" s="26">
        <v>15</v>
      </c>
      <c r="AJ171" s="26">
        <v>1</v>
      </c>
      <c r="AK171" s="26">
        <v>0</v>
      </c>
      <c r="AL171" s="29">
        <v>0</v>
      </c>
      <c r="AM171" s="30"/>
      <c r="AN171" s="30"/>
      <c r="AO171" s="30"/>
      <c r="AP171" s="1">
        <v>0</v>
      </c>
      <c r="AQ171" s="1"/>
      <c r="AR171" s="1"/>
      <c r="AS171" s="1"/>
      <c r="AT171" s="1">
        <v>0</v>
      </c>
      <c r="AU171" s="1">
        <v>0</v>
      </c>
      <c r="AV171" s="1">
        <v>1</v>
      </c>
      <c r="AZ171" s="1">
        <v>1</v>
      </c>
    </row>
    <row r="172" spans="1:58" x14ac:dyDescent="0.3">
      <c r="A172" s="2">
        <v>380</v>
      </c>
      <c r="B172" s="2">
        <v>1</v>
      </c>
      <c r="C172" s="2" t="s">
        <v>75</v>
      </c>
      <c r="D172" s="1">
        <v>9</v>
      </c>
      <c r="E172" s="2" t="str">
        <f t="shared" si="0"/>
        <v>9_Carcharhiniformes</v>
      </c>
      <c r="F172" s="2" t="s">
        <v>76</v>
      </c>
      <c r="G172" s="2" t="s">
        <v>1031</v>
      </c>
      <c r="H172" s="2" t="s">
        <v>1054</v>
      </c>
      <c r="I172" s="2" t="s">
        <v>1086</v>
      </c>
      <c r="J172" s="2" t="s">
        <v>1087</v>
      </c>
      <c r="K172" s="19" t="str">
        <f t="shared" si="1"/>
        <v>Cephaloscyllium variegatum</v>
      </c>
      <c r="L172" s="20">
        <f>VLOOKUP($K172,GlobSheetPaste!$H$3:$P$1269,2,FALSE)</f>
        <v>42707</v>
      </c>
      <c r="M172" s="20">
        <f>VLOOKUP($K172,GlobSheetPaste!$H$3:$P$1269,3,FALSE)</f>
        <v>68616530</v>
      </c>
      <c r="N172" s="20" t="str">
        <f>VLOOKUP($K172,GlobSheetPaste!$H$3:$P$1269,4,FALSE)</f>
        <v>published</v>
      </c>
      <c r="O172" s="20" t="str">
        <f>VLOOKUP($K172,GlobSheetPaste!$H$3:$P$1269,5,FALSE)</f>
        <v>NT</v>
      </c>
      <c r="P172" s="20">
        <f>VLOOKUP($K172,GlobSheetPaste!$H$3:$P$1269,6,FALSE)</f>
        <v>2010</v>
      </c>
      <c r="Q172" s="20" t="str">
        <f>VLOOKUP($K172,GlobSheetPaste!$H$3:$P$1269,7,FALSE)</f>
        <v>NT</v>
      </c>
      <c r="R172" s="20" t="str">
        <f>VLOOKUP($K172,GlobSheetPaste!$H$3:$P$1269,8,FALSE)</f>
        <v>A2bd</v>
      </c>
      <c r="S172" s="20" t="str">
        <f t="shared" si="187"/>
        <v>NoChange</v>
      </c>
      <c r="T172" s="20" t="b">
        <f t="shared" si="3"/>
        <v>0</v>
      </c>
      <c r="U172" s="20">
        <f>VLOOKUP($K172,GlobSheetPaste!$H$3:$P$1269,9,FALSE)</f>
        <v>2018</v>
      </c>
      <c r="V172" s="19">
        <v>114</v>
      </c>
      <c r="W172" s="19">
        <v>606</v>
      </c>
      <c r="X172" s="2" t="b">
        <f t="shared" ref="X172:Y172" si="190">ISNUMBER(V172)</f>
        <v>1</v>
      </c>
      <c r="Y172" s="2" t="b">
        <f t="shared" si="190"/>
        <v>1</v>
      </c>
      <c r="Z172" s="2" t="s">
        <v>89</v>
      </c>
      <c r="AA172" s="2" t="s">
        <v>178</v>
      </c>
      <c r="AB172" s="24" t="str">
        <f ca="1">IFERROR(__xludf.DUMMYFUNCTION("SPLIT(AA172,""_"")"),"Deepwater")</f>
        <v>Deepwater</v>
      </c>
      <c r="AC172" s="24"/>
      <c r="AD172" s="24">
        <f>VLOOKUP(J172,rangearea210527!$B$2:$C$1159,2,TRUE)</f>
        <v>97618.022469999996</v>
      </c>
      <c r="AE172" s="26" t="s">
        <v>118</v>
      </c>
      <c r="AF172" s="26">
        <v>74</v>
      </c>
      <c r="AG172" s="26" t="s">
        <v>84</v>
      </c>
      <c r="AH172" s="26"/>
      <c r="AI172" s="26">
        <v>15</v>
      </c>
      <c r="AJ172" s="26">
        <v>1</v>
      </c>
      <c r="AK172" s="26">
        <v>0</v>
      </c>
      <c r="AL172" s="29">
        <v>0</v>
      </c>
      <c r="AM172" s="30"/>
      <c r="AN172" s="30"/>
      <c r="AO172" s="30"/>
      <c r="AP172" s="1">
        <v>0</v>
      </c>
      <c r="AQ172" s="1"/>
      <c r="AR172" s="1"/>
      <c r="AS172" s="1"/>
      <c r="AT172" s="1">
        <v>0</v>
      </c>
      <c r="AU172" s="1">
        <v>0</v>
      </c>
      <c r="AV172" s="1">
        <v>1</v>
      </c>
      <c r="AZ172" s="1">
        <v>1</v>
      </c>
      <c r="BE172" s="1">
        <v>1</v>
      </c>
    </row>
    <row r="173" spans="1:58" x14ac:dyDescent="0.3">
      <c r="A173" s="2">
        <v>382</v>
      </c>
      <c r="B173" s="2">
        <v>1</v>
      </c>
      <c r="C173" s="2" t="s">
        <v>75</v>
      </c>
      <c r="D173" s="1">
        <v>9</v>
      </c>
      <c r="E173" s="2" t="str">
        <f t="shared" si="0"/>
        <v>9_Carcharhiniformes</v>
      </c>
      <c r="F173" s="2" t="s">
        <v>76</v>
      </c>
      <c r="G173" s="2" t="s">
        <v>1031</v>
      </c>
      <c r="H173" s="2" t="s">
        <v>1054</v>
      </c>
      <c r="I173" s="2" t="s">
        <v>1090</v>
      </c>
      <c r="J173" s="2" t="s">
        <v>1091</v>
      </c>
      <c r="K173" s="19" t="str">
        <f t="shared" si="1"/>
        <v>Cephaloscyllium zebrum</v>
      </c>
      <c r="L173" s="20">
        <f>VLOOKUP($K173,GlobSheetPaste!$H$3:$P$1269,2,FALSE)</f>
        <v>42709</v>
      </c>
      <c r="M173" s="20">
        <f>VLOOKUP($K173,GlobSheetPaste!$H$3:$P$1269,3,FALSE)</f>
        <v>68616652</v>
      </c>
      <c r="N173" s="20" t="str">
        <f>VLOOKUP($K173,GlobSheetPaste!$H$3:$P$1269,4,FALSE)</f>
        <v>published</v>
      </c>
      <c r="O173" s="20" t="str">
        <f>VLOOKUP($K173,GlobSheetPaste!$H$3:$P$1269,5,FALSE)</f>
        <v>DD</v>
      </c>
      <c r="P173" s="20">
        <f>VLOOKUP($K173,GlobSheetPaste!$H$3:$P$1269,6,FALSE)</f>
        <v>2003</v>
      </c>
      <c r="Q173" s="20" t="str">
        <f>VLOOKUP($K173,GlobSheetPaste!$H$3:$P$1269,7,FALSE)</f>
        <v>DD</v>
      </c>
      <c r="R173" s="20" t="str">
        <f>VLOOKUP($K173,GlobSheetPaste!$H$3:$P$1269,8,FALSE)</f>
        <v>NA</v>
      </c>
      <c r="S173" s="20" t="str">
        <f t="shared" si="187"/>
        <v>NoChange</v>
      </c>
      <c r="T173" s="20" t="b">
        <f t="shared" si="3"/>
        <v>0</v>
      </c>
      <c r="U173" s="20">
        <f>VLOOKUP($K173,GlobSheetPaste!$H$3:$P$1269,9,FALSE)</f>
        <v>2015</v>
      </c>
      <c r="V173" s="19">
        <v>444</v>
      </c>
      <c r="W173" s="19">
        <v>454</v>
      </c>
      <c r="X173" s="2" t="b">
        <f t="shared" ref="X173:Y173" si="191">ISNUMBER(V173)</f>
        <v>1</v>
      </c>
      <c r="Y173" s="2" t="b">
        <f t="shared" si="191"/>
        <v>1</v>
      </c>
      <c r="Z173" s="2" t="s">
        <v>89</v>
      </c>
      <c r="AA173" s="2" t="s">
        <v>178</v>
      </c>
      <c r="AB173" s="24" t="str">
        <f ca="1">IFERROR(__xludf.DUMMYFUNCTION("SPLIT(AA173,""_"")"),"Deepwater")</f>
        <v>Deepwater</v>
      </c>
      <c r="AC173" s="24"/>
      <c r="AD173" s="24" t="s">
        <v>267</v>
      </c>
      <c r="AE173" s="26"/>
      <c r="AF173" s="26">
        <v>45</v>
      </c>
      <c r="AG173" s="26" t="s">
        <v>84</v>
      </c>
      <c r="AH173" s="26"/>
      <c r="AI173" s="26"/>
      <c r="AJ173" s="26">
        <v>1</v>
      </c>
      <c r="AK173" s="26">
        <v>0</v>
      </c>
      <c r="AL173" s="29">
        <v>0</v>
      </c>
      <c r="AM173" s="30"/>
      <c r="AN173" s="30"/>
      <c r="AO173" s="30"/>
      <c r="AP173" s="1">
        <v>0</v>
      </c>
      <c r="AQ173" s="1"/>
      <c r="AR173" s="1"/>
      <c r="AS173" s="1"/>
      <c r="AT173" s="1">
        <v>0</v>
      </c>
      <c r="AU173" s="1">
        <v>0</v>
      </c>
      <c r="AV173" s="1">
        <v>1</v>
      </c>
      <c r="AZ173" s="1">
        <v>1</v>
      </c>
      <c r="BD173" s="1">
        <v>1</v>
      </c>
      <c r="BE173" s="1"/>
      <c r="BF173" s="1"/>
    </row>
    <row r="174" spans="1:58" x14ac:dyDescent="0.3">
      <c r="A174" s="2">
        <v>307</v>
      </c>
      <c r="B174" s="2">
        <v>1</v>
      </c>
      <c r="C174" s="2" t="s">
        <v>75</v>
      </c>
      <c r="D174" s="1">
        <v>9</v>
      </c>
      <c r="E174" s="2" t="str">
        <f t="shared" si="0"/>
        <v>9_Carcharhiniformes</v>
      </c>
      <c r="F174" s="2" t="s">
        <v>76</v>
      </c>
      <c r="G174" s="2" t="s">
        <v>800</v>
      </c>
      <c r="H174" s="2" t="s">
        <v>925</v>
      </c>
      <c r="I174" s="2" t="s">
        <v>926</v>
      </c>
      <c r="J174" s="2" t="s">
        <v>927</v>
      </c>
      <c r="K174" s="19" t="str">
        <f t="shared" si="1"/>
        <v>Cephalurus cephalus</v>
      </c>
      <c r="L174" s="20">
        <f>VLOOKUP($K174,GlobSheetPaste!$H$3:$P$1269,2,FALSE)</f>
        <v>161455</v>
      </c>
      <c r="M174" s="20">
        <f>VLOOKUP($K174,GlobSheetPaste!$H$3:$P$1269,3,FALSE)</f>
        <v>124488766</v>
      </c>
      <c r="N174" s="20" t="str">
        <f>VLOOKUP($K174,GlobSheetPaste!$H$3:$P$1269,4,FALSE)</f>
        <v>published</v>
      </c>
      <c r="O174" s="20" t="str">
        <f>VLOOKUP($K174,GlobSheetPaste!$H$3:$P$1269,5,FALSE)</f>
        <v>DD</v>
      </c>
      <c r="P174" s="20">
        <f>VLOOKUP($K174,GlobSheetPaste!$H$3:$P$1269,6,FALSE)</f>
        <v>2008</v>
      </c>
      <c r="Q174" s="20" t="str">
        <f>VLOOKUP($K174,GlobSheetPaste!$H$3:$P$1269,7,FALSE)</f>
        <v>LC</v>
      </c>
      <c r="R174" s="20" t="str">
        <f>VLOOKUP($K174,GlobSheetPaste!$H$3:$P$1269,8,FALSE)</f>
        <v>NA</v>
      </c>
      <c r="S174" s="20" t="str">
        <f t="shared" si="187"/>
        <v>non-genuine change</v>
      </c>
      <c r="T174" s="20" t="b">
        <f t="shared" si="3"/>
        <v>0</v>
      </c>
      <c r="U174" s="22">
        <f>VLOOKUP($K174,GlobSheetPaste!$H$3:$P$1269,9,FALSE)</f>
        <v>43891</v>
      </c>
      <c r="V174" s="19">
        <v>155</v>
      </c>
      <c r="W174" s="19">
        <v>927</v>
      </c>
      <c r="X174" s="2" t="b">
        <f t="shared" ref="X174:Y174" si="192">ISNUMBER(V174)</f>
        <v>1</v>
      </c>
      <c r="Y174" s="2" t="b">
        <f t="shared" si="192"/>
        <v>1</v>
      </c>
      <c r="Z174" s="2" t="s">
        <v>89</v>
      </c>
      <c r="AA174" s="2" t="s">
        <v>178</v>
      </c>
      <c r="AB174" s="24" t="str">
        <f ca="1">IFERROR(__xludf.DUMMYFUNCTION("SPLIT(AA174,""_"")"),"Deepwater")</f>
        <v>Deepwater</v>
      </c>
      <c r="AC174" s="24"/>
      <c r="AD174" s="24">
        <f>VLOOKUP(J174,rangearea210527!$B$2:$C$1159,2,TRUE)</f>
        <v>78293.493170000002</v>
      </c>
      <c r="AE174" s="26" t="s">
        <v>118</v>
      </c>
      <c r="AF174" s="26">
        <v>30</v>
      </c>
      <c r="AG174" s="26" t="s">
        <v>84</v>
      </c>
      <c r="AH174" s="26"/>
      <c r="AI174" s="26"/>
      <c r="AJ174" s="26">
        <v>1</v>
      </c>
      <c r="AK174" s="26">
        <v>0</v>
      </c>
      <c r="AL174" s="29">
        <v>0</v>
      </c>
      <c r="AM174" s="30"/>
      <c r="AN174" s="26">
        <v>1</v>
      </c>
      <c r="AO174" s="30"/>
      <c r="AP174" s="1">
        <v>0</v>
      </c>
      <c r="AQ174" s="1"/>
      <c r="AR174" s="1"/>
      <c r="AS174" s="1"/>
      <c r="AT174" s="1">
        <v>0</v>
      </c>
      <c r="AU174" s="1">
        <v>0</v>
      </c>
      <c r="AV174" s="1">
        <v>1</v>
      </c>
      <c r="AZ174" s="1">
        <v>1</v>
      </c>
      <c r="BE174" s="1">
        <v>1</v>
      </c>
    </row>
    <row r="175" spans="1:58" x14ac:dyDescent="0.3">
      <c r="A175" s="2">
        <v>209</v>
      </c>
      <c r="B175" s="2">
        <v>1</v>
      </c>
      <c r="C175" s="2" t="s">
        <v>75</v>
      </c>
      <c r="D175" s="1">
        <v>7</v>
      </c>
      <c r="E175" s="2" t="str">
        <f t="shared" si="0"/>
        <v>7_Orectolobiformes</v>
      </c>
      <c r="F175" s="2" t="s">
        <v>636</v>
      </c>
      <c r="G175" s="2" t="s">
        <v>691</v>
      </c>
      <c r="H175" s="2" t="s">
        <v>692</v>
      </c>
      <c r="I175" s="2" t="s">
        <v>697</v>
      </c>
      <c r="J175" s="2" t="s">
        <v>698</v>
      </c>
      <c r="K175" s="19" t="str">
        <f t="shared" si="1"/>
        <v>Chiloscyllium caeruleopunctatum</v>
      </c>
      <c r="L175" s="20">
        <f>VLOOKUP($K175,GlobSheetPaste!$H$3:$P$1269,2,FALSE)</f>
        <v>124552788</v>
      </c>
      <c r="M175" s="20">
        <f>VLOOKUP($K175,GlobSheetPaste!$H$3:$P$1269,3,FALSE)</f>
        <v>124552807</v>
      </c>
      <c r="N175" s="20" t="str">
        <f>VLOOKUP($K175,GlobSheetPaste!$H$3:$P$1269,4,FALSE)</f>
        <v>published</v>
      </c>
      <c r="O175" s="20" t="str">
        <f>VLOOKUP($K175,GlobSheetPaste!$H$3:$P$1269,5,FALSE)</f>
        <v>NE</v>
      </c>
      <c r="P175" s="20" t="str">
        <f>VLOOKUP($K175,GlobSheetPaste!$H$3:$P$1269,6,FALSE)</f>
        <v>NA</v>
      </c>
      <c r="Q175" s="20" t="str">
        <f>VLOOKUP($K175,GlobSheetPaste!$H$3:$P$1269,7,FALSE)</f>
        <v>DD</v>
      </c>
      <c r="R175" s="20" t="str">
        <f>VLOOKUP($K175,GlobSheetPaste!$H$3:$P$1269,8,FALSE)</f>
        <v>NA</v>
      </c>
      <c r="S175" s="1" t="s">
        <v>117</v>
      </c>
      <c r="T175" s="20" t="b">
        <f t="shared" si="3"/>
        <v>0</v>
      </c>
      <c r="U175" s="22">
        <f>VLOOKUP($K175,GlobSheetPaste!$H$3:$P$1269,9,FALSE)</f>
        <v>44197</v>
      </c>
      <c r="V175" s="23">
        <v>0</v>
      </c>
      <c r="W175" s="23">
        <v>50</v>
      </c>
      <c r="X175" s="2" t="b">
        <f t="shared" ref="X175:Y175" si="193">ISNUMBER(V175)</f>
        <v>1</v>
      </c>
      <c r="Y175" s="2" t="b">
        <f t="shared" si="193"/>
        <v>1</v>
      </c>
      <c r="Z175" s="39" t="s">
        <v>82</v>
      </c>
      <c r="AA175" s="1" t="s">
        <v>83</v>
      </c>
      <c r="AB175" s="24" t="str">
        <f ca="1">IFERROR(__xludf.DUMMYFUNCTION("SPLIT(AA175,""_"")"),"Coastal")</f>
        <v>Coastal</v>
      </c>
      <c r="AC175" s="24"/>
      <c r="AD175" s="24">
        <f>VLOOKUP(J175,rangearea210527!$B$2:$C$1159,2,TRUE)</f>
        <v>1736.0942950000001</v>
      </c>
      <c r="AE175" s="26" t="s">
        <v>118</v>
      </c>
      <c r="AF175" s="25">
        <v>67</v>
      </c>
      <c r="AG175" s="26" t="s">
        <v>84</v>
      </c>
      <c r="AH175" s="25"/>
      <c r="AI175" s="25">
        <v>6</v>
      </c>
      <c r="AJ175" s="26">
        <v>1</v>
      </c>
      <c r="AK175" s="26">
        <v>0</v>
      </c>
      <c r="AL175" s="29">
        <v>1</v>
      </c>
      <c r="AM175" s="30"/>
      <c r="AN175" s="30"/>
      <c r="AO175" s="30"/>
      <c r="AP175" s="1">
        <v>0</v>
      </c>
      <c r="AQ175" s="1"/>
      <c r="AR175" s="1"/>
      <c r="AS175" s="1"/>
      <c r="AT175" s="1">
        <v>1</v>
      </c>
      <c r="AU175" s="1">
        <v>1</v>
      </c>
      <c r="AV175" s="1">
        <v>1</v>
      </c>
      <c r="AX175" s="1">
        <v>1</v>
      </c>
      <c r="BD175" s="1">
        <v>1</v>
      </c>
      <c r="BE175" s="1">
        <v>1</v>
      </c>
      <c r="BF175" s="1"/>
    </row>
    <row r="176" spans="1:58" x14ac:dyDescent="0.3">
      <c r="A176" s="2">
        <v>1</v>
      </c>
      <c r="B176" s="2">
        <v>1</v>
      </c>
      <c r="C176" s="2" t="s">
        <v>75</v>
      </c>
      <c r="D176" s="1">
        <v>1</v>
      </c>
      <c r="E176" s="2" t="str">
        <f t="shared" si="0"/>
        <v>1_Hexanchiformes</v>
      </c>
      <c r="F176" s="2" t="s">
        <v>173</v>
      </c>
      <c r="G176" s="2" t="s">
        <v>174</v>
      </c>
      <c r="H176" s="2" t="s">
        <v>175</v>
      </c>
      <c r="I176" s="2" t="s">
        <v>176</v>
      </c>
      <c r="J176" s="2" t="s">
        <v>177</v>
      </c>
      <c r="K176" s="19" t="str">
        <f t="shared" si="1"/>
        <v>Chlamydoselachus africana</v>
      </c>
      <c r="L176" s="20">
        <f>VLOOKUP($K176,GlobSheetPaste!$H$3:$P$1269,2,FALSE)</f>
        <v>195489</v>
      </c>
      <c r="M176" s="20">
        <f>VLOOKUP($K176,GlobSheetPaste!$H$3:$P$1269,3,FALSE)</f>
        <v>139932679</v>
      </c>
      <c r="N176" s="20" t="str">
        <f>VLOOKUP($K176,GlobSheetPaste!$H$3:$P$1269,4,FALSE)</f>
        <v>published</v>
      </c>
      <c r="O176" s="20" t="str">
        <f>VLOOKUP($K176,GlobSheetPaste!$H$3:$P$1269,5,FALSE)</f>
        <v>DD</v>
      </c>
      <c r="P176" s="20">
        <f>VLOOKUP($K176,GlobSheetPaste!$H$3:$P$1269,6,FALSE)</f>
        <v>2004</v>
      </c>
      <c r="Q176" s="20" t="str">
        <f>VLOOKUP($K176,GlobSheetPaste!$H$3:$P$1269,7,FALSE)</f>
        <v>LC</v>
      </c>
      <c r="R176" s="20" t="str">
        <f>VLOOKUP($K176,GlobSheetPaste!$H$3:$P$1269,8,FALSE)</f>
        <v>NA</v>
      </c>
      <c r="S176" s="20" t="str">
        <f t="shared" ref="S176:S200" si="194">IF(O176=Q176,"NoChange","non-genuine change")</f>
        <v>non-genuine change</v>
      </c>
      <c r="T176" s="20" t="b">
        <f t="shared" si="3"/>
        <v>0</v>
      </c>
      <c r="U176" s="20">
        <f>VLOOKUP($K176,GlobSheetPaste!$H$3:$P$1269,9,FALSE)</f>
        <v>2018</v>
      </c>
      <c r="V176" s="19">
        <v>300</v>
      </c>
      <c r="W176" s="19">
        <v>1400</v>
      </c>
      <c r="X176" s="2" t="b">
        <f t="shared" ref="X176:Y176" si="195">ISNUMBER(V176)</f>
        <v>1</v>
      </c>
      <c r="Y176" s="2" t="b">
        <f t="shared" si="195"/>
        <v>1</v>
      </c>
      <c r="Z176" s="2" t="s">
        <v>89</v>
      </c>
      <c r="AA176" s="2" t="s">
        <v>178</v>
      </c>
      <c r="AB176" s="24" t="str">
        <f ca="1">IFERROR(__xludf.DUMMYFUNCTION("SPLIT(AA176,""_"")"),"Deepwater")</f>
        <v>Deepwater</v>
      </c>
      <c r="AC176" s="24"/>
      <c r="AD176" s="24">
        <f>VLOOKUP(J176,rangearea210527!$B$2:$C$1159,2,TRUE)</f>
        <v>199365.98310000001</v>
      </c>
      <c r="AE176" s="26"/>
      <c r="AF176" s="26">
        <v>117</v>
      </c>
      <c r="AG176" s="26" t="s">
        <v>84</v>
      </c>
      <c r="AH176" s="26"/>
      <c r="AI176" s="26"/>
      <c r="AJ176" s="26">
        <v>1</v>
      </c>
      <c r="AK176" s="26">
        <v>0</v>
      </c>
      <c r="AL176" s="29">
        <v>0</v>
      </c>
      <c r="AM176" s="30"/>
      <c r="AN176" s="30"/>
      <c r="AP176" s="1">
        <v>0</v>
      </c>
      <c r="AQ176" s="1"/>
      <c r="AR176" s="1"/>
      <c r="AS176" s="1"/>
      <c r="AT176" s="1">
        <v>0</v>
      </c>
      <c r="AU176" s="1">
        <v>0</v>
      </c>
      <c r="AV176" s="1">
        <v>1</v>
      </c>
      <c r="AZ176" s="1">
        <v>1</v>
      </c>
    </row>
    <row r="177" spans="1:58" x14ac:dyDescent="0.3">
      <c r="A177" s="2">
        <v>2</v>
      </c>
      <c r="B177" s="2">
        <v>1</v>
      </c>
      <c r="C177" s="2" t="s">
        <v>75</v>
      </c>
      <c r="D177" s="1">
        <v>1</v>
      </c>
      <c r="E177" s="2" t="str">
        <f t="shared" si="0"/>
        <v>1_Hexanchiformes</v>
      </c>
      <c r="F177" s="2" t="s">
        <v>173</v>
      </c>
      <c r="G177" s="2" t="s">
        <v>174</v>
      </c>
      <c r="H177" s="2" t="s">
        <v>175</v>
      </c>
      <c r="I177" s="2" t="s">
        <v>179</v>
      </c>
      <c r="J177" s="2" t="s">
        <v>180</v>
      </c>
      <c r="K177" s="19" t="str">
        <f t="shared" si="1"/>
        <v>Chlamydoselachus anguineus</v>
      </c>
      <c r="L177" s="20">
        <f>VLOOKUP($K177,GlobSheetPaste!$H$3:$P$1269,2,FALSE)</f>
        <v>41794</v>
      </c>
      <c r="M177" s="20">
        <f>VLOOKUP($K177,GlobSheetPaste!$H$3:$P$1269,3,FALSE)</f>
        <v>68617785</v>
      </c>
      <c r="N177" s="20" t="str">
        <f>VLOOKUP($K177,GlobSheetPaste!$H$3:$P$1269,4,FALSE)</f>
        <v>published</v>
      </c>
      <c r="O177" s="20" t="str">
        <f>VLOOKUP($K177,GlobSheetPaste!$H$3:$P$1269,5,FALSE)</f>
        <v>NT</v>
      </c>
      <c r="P177" s="20">
        <f>VLOOKUP($K177,GlobSheetPaste!$H$3:$P$1269,6,FALSE)</f>
        <v>2003</v>
      </c>
      <c r="Q177" s="20" t="str">
        <f>VLOOKUP($K177,GlobSheetPaste!$H$3:$P$1269,7,FALSE)</f>
        <v>LC</v>
      </c>
      <c r="R177" s="20" t="str">
        <f>VLOOKUP($K177,GlobSheetPaste!$H$3:$P$1269,8,FALSE)</f>
        <v>NA</v>
      </c>
      <c r="S177" s="20" t="str">
        <f t="shared" si="194"/>
        <v>non-genuine change</v>
      </c>
      <c r="T177" s="20" t="b">
        <f t="shared" si="3"/>
        <v>0</v>
      </c>
      <c r="U177" s="20">
        <f>VLOOKUP($K177,GlobSheetPaste!$H$3:$P$1269,9,FALSE)</f>
        <v>2015</v>
      </c>
      <c r="V177" s="19">
        <v>17</v>
      </c>
      <c r="W177" s="19">
        <v>1520</v>
      </c>
      <c r="X177" s="2" t="b">
        <f t="shared" ref="X177:Y177" si="196">ISNUMBER(V177)</f>
        <v>1</v>
      </c>
      <c r="Y177" s="2" t="b">
        <f t="shared" si="196"/>
        <v>1</v>
      </c>
      <c r="Z177" s="2" t="s">
        <v>89</v>
      </c>
      <c r="AA177" s="2" t="s">
        <v>178</v>
      </c>
      <c r="AB177" s="24" t="str">
        <f ca="1">IFERROR(__xludf.DUMMYFUNCTION("SPLIT(AA177,""_"")"),"Deepwater")</f>
        <v>Deepwater</v>
      </c>
      <c r="AC177" s="24"/>
      <c r="AD177" s="24">
        <f>VLOOKUP(J177,rangearea210527!$B$2:$C$1159,2,TRUE)</f>
        <v>2028893.3640000001</v>
      </c>
      <c r="AE177" s="26"/>
      <c r="AF177" s="26">
        <v>196</v>
      </c>
      <c r="AG177" s="26" t="s">
        <v>84</v>
      </c>
      <c r="AH177" s="26"/>
      <c r="AI177" s="26"/>
      <c r="AJ177" s="26">
        <v>1</v>
      </c>
      <c r="AK177" s="26">
        <v>0</v>
      </c>
      <c r="AL177" s="29">
        <v>0</v>
      </c>
      <c r="AM177" s="30"/>
      <c r="AN177" s="26">
        <v>1</v>
      </c>
      <c r="AO177" s="30"/>
      <c r="AP177" s="1">
        <v>0</v>
      </c>
      <c r="AQ177" s="1"/>
      <c r="AR177" s="1"/>
      <c r="AS177" s="1">
        <v>1</v>
      </c>
      <c r="AT177" s="1">
        <v>0</v>
      </c>
      <c r="AU177" s="1">
        <v>0</v>
      </c>
      <c r="AV177" s="1">
        <v>1</v>
      </c>
      <c r="AZ177" s="1">
        <v>1</v>
      </c>
    </row>
    <row r="178" spans="1:58" x14ac:dyDescent="0.3">
      <c r="A178" s="2">
        <v>10</v>
      </c>
      <c r="B178" s="2">
        <v>1</v>
      </c>
      <c r="C178" s="2" t="s">
        <v>75</v>
      </c>
      <c r="D178" s="1">
        <v>3</v>
      </c>
      <c r="E178" s="2" t="str">
        <f t="shared" si="0"/>
        <v>3_Squaliformes</v>
      </c>
      <c r="F178" s="2" t="s">
        <v>203</v>
      </c>
      <c r="G178" s="2" t="s">
        <v>204</v>
      </c>
      <c r="H178" s="2" t="s">
        <v>205</v>
      </c>
      <c r="I178" s="2" t="s">
        <v>206</v>
      </c>
      <c r="J178" s="2" t="s">
        <v>207</v>
      </c>
      <c r="K178" s="19" t="str">
        <f t="shared" si="1"/>
        <v>Cirrhigaleus asper</v>
      </c>
      <c r="L178" s="20">
        <f>VLOOKUP($K178,GlobSheetPaste!$H$3:$P$1269,2,FALSE)</f>
        <v>60209</v>
      </c>
      <c r="M178" s="20">
        <f>VLOOKUP($K178,GlobSheetPaste!$H$3:$P$1269,3,FALSE)</f>
        <v>3092852</v>
      </c>
      <c r="N178" s="20" t="str">
        <f>VLOOKUP($K178,GlobSheetPaste!$H$3:$P$1269,4,FALSE)</f>
        <v>published</v>
      </c>
      <c r="O178" s="20" t="str">
        <f>VLOOKUP($K178,GlobSheetPaste!$H$3:$P$1269,5,FALSE)</f>
        <v>DD</v>
      </c>
      <c r="P178" s="20">
        <f>VLOOKUP($K178,GlobSheetPaste!$H$3:$P$1269,6,FALSE)</f>
        <v>2006</v>
      </c>
      <c r="Q178" s="20" t="str">
        <f>VLOOKUP($K178,GlobSheetPaste!$H$3:$P$1269,7,FALSE)</f>
        <v>DD</v>
      </c>
      <c r="R178" s="20" t="str">
        <f>VLOOKUP($K178,GlobSheetPaste!$H$3:$P$1269,8,FALSE)</f>
        <v>NA</v>
      </c>
      <c r="S178" s="20" t="str">
        <f t="shared" si="194"/>
        <v>NoChange</v>
      </c>
      <c r="T178" s="20" t="b">
        <f t="shared" si="3"/>
        <v>0</v>
      </c>
      <c r="U178" s="22">
        <f>VLOOKUP($K178,GlobSheetPaste!$H$3:$P$1269,9,FALSE)</f>
        <v>43891</v>
      </c>
      <c r="V178" s="19">
        <v>73</v>
      </c>
      <c r="W178" s="19">
        <v>600</v>
      </c>
      <c r="X178" s="2" t="b">
        <f t="shared" ref="X178:Y178" si="197">ISNUMBER(V178)</f>
        <v>1</v>
      </c>
      <c r="Y178" s="2" t="b">
        <f t="shared" si="197"/>
        <v>1</v>
      </c>
      <c r="Z178" s="2" t="s">
        <v>89</v>
      </c>
      <c r="AA178" s="2" t="s">
        <v>178</v>
      </c>
      <c r="AB178" s="24" t="str">
        <f ca="1">IFERROR(__xludf.DUMMYFUNCTION("SPLIT(AA178,""_"")"),"Deepwater")</f>
        <v>Deepwater</v>
      </c>
      <c r="AC178" s="24"/>
      <c r="AD178" s="24">
        <f>VLOOKUP(J178,rangearea210527!$B$2:$C$1159,2,TRUE)</f>
        <v>457281.48710000003</v>
      </c>
      <c r="AE178" s="26"/>
      <c r="AF178" s="26">
        <v>123.5</v>
      </c>
      <c r="AG178" s="26" t="s">
        <v>84</v>
      </c>
      <c r="AH178" s="26"/>
      <c r="AI178" s="26"/>
      <c r="AJ178" s="26">
        <v>1</v>
      </c>
      <c r="AK178" s="26">
        <v>0</v>
      </c>
      <c r="AL178" s="29">
        <v>0</v>
      </c>
      <c r="AM178" s="30"/>
      <c r="AN178" s="26">
        <v>1</v>
      </c>
      <c r="AO178" s="30"/>
      <c r="AP178" s="1">
        <v>0</v>
      </c>
      <c r="AQ178" s="1"/>
      <c r="AR178" s="1"/>
      <c r="AS178" s="1"/>
      <c r="AT178" s="1">
        <v>0</v>
      </c>
      <c r="AU178" s="1">
        <v>0</v>
      </c>
      <c r="AV178" s="1">
        <v>1</v>
      </c>
      <c r="AZ178" s="1">
        <v>1</v>
      </c>
      <c r="BD178" s="1">
        <v>1</v>
      </c>
      <c r="BE178" s="1"/>
      <c r="BF178" s="1"/>
    </row>
    <row r="179" spans="1:58" x14ac:dyDescent="0.3">
      <c r="A179" s="2">
        <v>11</v>
      </c>
      <c r="B179" s="2">
        <v>1</v>
      </c>
      <c r="C179" s="2" t="s">
        <v>75</v>
      </c>
      <c r="D179" s="1">
        <v>3</v>
      </c>
      <c r="E179" s="2" t="str">
        <f t="shared" si="0"/>
        <v>3_Squaliformes</v>
      </c>
      <c r="F179" s="2" t="s">
        <v>203</v>
      </c>
      <c r="G179" s="2" t="s">
        <v>204</v>
      </c>
      <c r="H179" s="2" t="s">
        <v>205</v>
      </c>
      <c r="I179" s="2" t="s">
        <v>208</v>
      </c>
      <c r="J179" s="2" t="s">
        <v>209</v>
      </c>
      <c r="K179" s="19" t="str">
        <f t="shared" si="1"/>
        <v>Cirrhigaleus australis</v>
      </c>
      <c r="L179" s="20">
        <f>VLOOKUP($K179,GlobSheetPaste!$H$3:$P$1269,2,FALSE)</f>
        <v>161321</v>
      </c>
      <c r="M179" s="20">
        <f>VLOOKUP($K179,GlobSheetPaste!$H$3:$P$1269,3,FALSE)</f>
        <v>68617985</v>
      </c>
      <c r="N179" s="20" t="str">
        <f>VLOOKUP($K179,GlobSheetPaste!$H$3:$P$1269,4,FALSE)</f>
        <v>published</v>
      </c>
      <c r="O179" s="20" t="str">
        <f>VLOOKUP($K179,GlobSheetPaste!$H$3:$P$1269,5,FALSE)</f>
        <v>DD</v>
      </c>
      <c r="P179" s="20">
        <f>VLOOKUP($K179,GlobSheetPaste!$H$3:$P$1269,6,FALSE)</f>
        <v>2008</v>
      </c>
      <c r="Q179" s="20" t="str">
        <f>VLOOKUP($K179,GlobSheetPaste!$H$3:$P$1269,7,FALSE)</f>
        <v>DD</v>
      </c>
      <c r="R179" s="20" t="str">
        <f>VLOOKUP($K179,GlobSheetPaste!$H$3:$P$1269,8,FALSE)</f>
        <v>NA</v>
      </c>
      <c r="S179" s="20" t="str">
        <f t="shared" si="194"/>
        <v>NoChange</v>
      </c>
      <c r="T179" s="20" t="b">
        <f t="shared" si="3"/>
        <v>0</v>
      </c>
      <c r="U179" s="20">
        <f>VLOOKUP($K179,GlobSheetPaste!$H$3:$P$1269,9,FALSE)</f>
        <v>2016</v>
      </c>
      <c r="V179" s="19">
        <v>360</v>
      </c>
      <c r="W179" s="19">
        <v>640</v>
      </c>
      <c r="X179" s="2" t="b">
        <f t="shared" ref="X179:Y179" si="198">ISNUMBER(V179)</f>
        <v>1</v>
      </c>
      <c r="Y179" s="2" t="b">
        <f t="shared" si="198"/>
        <v>1</v>
      </c>
      <c r="Z179" s="2" t="s">
        <v>89</v>
      </c>
      <c r="AA179" s="2" t="s">
        <v>178</v>
      </c>
      <c r="AB179" s="24" t="str">
        <f ca="1">IFERROR(__xludf.DUMMYFUNCTION("SPLIT(AA179,""_"")"),"Deepwater")</f>
        <v>Deepwater</v>
      </c>
      <c r="AC179" s="24"/>
      <c r="AD179" s="24">
        <f>VLOOKUP(J179,rangearea210527!$B$2:$C$1159,2,TRUE)</f>
        <v>37867.803979999997</v>
      </c>
      <c r="AE179" s="26" t="s">
        <v>118</v>
      </c>
      <c r="AF179" s="26">
        <v>123</v>
      </c>
      <c r="AG179" s="26" t="s">
        <v>84</v>
      </c>
      <c r="AH179" s="26"/>
      <c r="AI179" s="26"/>
      <c r="AJ179" s="26">
        <v>1</v>
      </c>
      <c r="AK179" s="26">
        <v>0</v>
      </c>
      <c r="AL179" s="29">
        <v>0</v>
      </c>
      <c r="AM179" s="30"/>
      <c r="AN179" s="30"/>
      <c r="AO179" s="30"/>
      <c r="AP179" s="1">
        <v>0</v>
      </c>
      <c r="AQ179" s="1"/>
      <c r="AR179" s="1"/>
      <c r="AS179" s="1">
        <v>1</v>
      </c>
      <c r="AT179" s="1">
        <v>0</v>
      </c>
      <c r="AU179" s="1">
        <v>0</v>
      </c>
      <c r="AV179" s="1">
        <v>1</v>
      </c>
      <c r="AZ179" s="1">
        <v>1</v>
      </c>
      <c r="BD179" s="1">
        <v>1</v>
      </c>
      <c r="BE179" s="1">
        <v>1</v>
      </c>
      <c r="BF179" s="1"/>
    </row>
    <row r="180" spans="1:58" x14ac:dyDescent="0.3">
      <c r="A180" s="2">
        <v>12</v>
      </c>
      <c r="B180" s="2">
        <v>1</v>
      </c>
      <c r="C180" s="2" t="s">
        <v>75</v>
      </c>
      <c r="D180" s="1">
        <v>3</v>
      </c>
      <c r="E180" s="2" t="str">
        <f t="shared" si="0"/>
        <v>3_Squaliformes</v>
      </c>
      <c r="F180" s="2" t="s">
        <v>203</v>
      </c>
      <c r="G180" s="2" t="s">
        <v>204</v>
      </c>
      <c r="H180" s="2" t="s">
        <v>205</v>
      </c>
      <c r="I180" s="2" t="s">
        <v>210</v>
      </c>
      <c r="J180" s="2" t="s">
        <v>211</v>
      </c>
      <c r="K180" s="19" t="str">
        <f t="shared" si="1"/>
        <v>Cirrhigaleus barbifer</v>
      </c>
      <c r="L180" s="20">
        <f>VLOOKUP($K180,GlobSheetPaste!$H$3:$P$1269,2,FALSE)</f>
        <v>41795</v>
      </c>
      <c r="M180" s="20">
        <f>VLOOKUP($K180,GlobSheetPaste!$H$3:$P$1269,3,FALSE)</f>
        <v>124417203</v>
      </c>
      <c r="N180" s="20" t="str">
        <f>VLOOKUP($K180,GlobSheetPaste!$H$3:$P$1269,4,FALSE)</f>
        <v>published</v>
      </c>
      <c r="O180" s="20" t="str">
        <f>VLOOKUP($K180,GlobSheetPaste!$H$3:$P$1269,5,FALSE)</f>
        <v>DD</v>
      </c>
      <c r="P180" s="20">
        <f>VLOOKUP($K180,GlobSheetPaste!$H$3:$P$1269,6,FALSE)</f>
        <v>2007</v>
      </c>
      <c r="Q180" s="20" t="str">
        <f>VLOOKUP($K180,GlobSheetPaste!$H$3:$P$1269,7,FALSE)</f>
        <v>LC</v>
      </c>
      <c r="R180" s="20" t="str">
        <f>VLOOKUP($K180,GlobSheetPaste!$H$3:$P$1269,8,FALSE)</f>
        <v>NA</v>
      </c>
      <c r="S180" s="20" t="str">
        <f t="shared" si="194"/>
        <v>non-genuine change</v>
      </c>
      <c r="T180" s="20" t="b">
        <f t="shared" si="3"/>
        <v>0</v>
      </c>
      <c r="U180" s="22">
        <f>VLOOKUP($K180,GlobSheetPaste!$H$3:$P$1269,9,FALSE)</f>
        <v>43891</v>
      </c>
      <c r="V180" s="19">
        <v>146</v>
      </c>
      <c r="W180" s="19">
        <v>640</v>
      </c>
      <c r="X180" s="2" t="b">
        <f t="shared" ref="X180:Y180" si="199">ISNUMBER(V180)</f>
        <v>1</v>
      </c>
      <c r="Y180" s="2" t="b">
        <f t="shared" si="199"/>
        <v>1</v>
      </c>
      <c r="Z180" s="2" t="s">
        <v>89</v>
      </c>
      <c r="AA180" s="2" t="s">
        <v>178</v>
      </c>
      <c r="AB180" s="24" t="str">
        <f ca="1">IFERROR(__xludf.DUMMYFUNCTION("SPLIT(AA180,""_"")"),"Deepwater")</f>
        <v>Deepwater</v>
      </c>
      <c r="AC180" s="24"/>
      <c r="AD180" s="24">
        <f>VLOOKUP(J180,rangearea210527!$B$2:$C$1159,2,TRUE)</f>
        <v>38946.677000000003</v>
      </c>
      <c r="AE180" s="26" t="s">
        <v>118</v>
      </c>
      <c r="AF180" s="26">
        <v>126</v>
      </c>
      <c r="AG180" s="26" t="s">
        <v>84</v>
      </c>
      <c r="AH180" s="26"/>
      <c r="AI180" s="26"/>
      <c r="AJ180" s="26">
        <v>1</v>
      </c>
      <c r="AK180" s="26">
        <v>0</v>
      </c>
      <c r="AL180" s="29">
        <v>0</v>
      </c>
      <c r="AM180" s="30"/>
      <c r="AN180" s="30"/>
      <c r="AO180" s="30"/>
      <c r="AP180" s="1">
        <v>1</v>
      </c>
      <c r="AQ180" s="1"/>
      <c r="AR180" s="1"/>
      <c r="AS180" s="1"/>
      <c r="AT180" s="1">
        <v>0</v>
      </c>
      <c r="AU180" s="1">
        <v>0</v>
      </c>
      <c r="AV180" s="1">
        <v>1</v>
      </c>
      <c r="AZ180" s="1">
        <v>1</v>
      </c>
      <c r="BE180" s="1">
        <v>1</v>
      </c>
    </row>
    <row r="181" spans="1:58" x14ac:dyDescent="0.3">
      <c r="A181" s="2">
        <v>187</v>
      </c>
      <c r="B181" s="2">
        <v>1</v>
      </c>
      <c r="C181" s="2" t="s">
        <v>75</v>
      </c>
      <c r="D181" s="1">
        <v>7</v>
      </c>
      <c r="E181" s="2" t="str">
        <f t="shared" si="0"/>
        <v>7_Orectolobiformes</v>
      </c>
      <c r="F181" s="2" t="s">
        <v>636</v>
      </c>
      <c r="G181" s="2" t="s">
        <v>637</v>
      </c>
      <c r="H181" s="2" t="s">
        <v>638</v>
      </c>
      <c r="I181" s="2" t="s">
        <v>643</v>
      </c>
      <c r="J181" s="2" t="s">
        <v>644</v>
      </c>
      <c r="K181" s="19" t="str">
        <f t="shared" si="1"/>
        <v>Cirrhoscyllium japonicum</v>
      </c>
      <c r="L181" s="20">
        <f>VLOOKUP($K181,GlobSheetPaste!$H$3:$P$1269,2,FALSE)</f>
        <v>161606</v>
      </c>
      <c r="M181" s="20">
        <f>VLOOKUP($K181,GlobSheetPaste!$H$3:$P$1269,3,FALSE)</f>
        <v>124513884</v>
      </c>
      <c r="N181" s="20" t="str">
        <f>VLOOKUP($K181,GlobSheetPaste!$H$3:$P$1269,4,FALSE)</f>
        <v>published</v>
      </c>
      <c r="O181" s="20" t="str">
        <f>VLOOKUP($K181,GlobSheetPaste!$H$3:$P$1269,5,FALSE)</f>
        <v>DD</v>
      </c>
      <c r="P181" s="20">
        <f>VLOOKUP($K181,GlobSheetPaste!$H$3:$P$1269,6,FALSE)</f>
        <v>2007</v>
      </c>
      <c r="Q181" s="20" t="str">
        <f>VLOOKUP($K181,GlobSheetPaste!$H$3:$P$1269,7,FALSE)</f>
        <v>LC</v>
      </c>
      <c r="R181" s="20" t="str">
        <f>VLOOKUP($K181,GlobSheetPaste!$H$3:$P$1269,8,FALSE)</f>
        <v>NA</v>
      </c>
      <c r="S181" s="20" t="str">
        <f t="shared" si="194"/>
        <v>non-genuine change</v>
      </c>
      <c r="T181" s="20" t="b">
        <f t="shared" si="3"/>
        <v>0</v>
      </c>
      <c r="U181" s="22">
        <f>VLOOKUP($K181,GlobSheetPaste!$H$3:$P$1269,9,FALSE)</f>
        <v>44197</v>
      </c>
      <c r="V181" s="19">
        <v>250</v>
      </c>
      <c r="W181" s="19">
        <v>290</v>
      </c>
      <c r="X181" s="2" t="b">
        <f t="shared" ref="X181:Y181" si="200">ISNUMBER(V181)</f>
        <v>1</v>
      </c>
      <c r="Y181" s="2" t="b">
        <f t="shared" si="200"/>
        <v>1</v>
      </c>
      <c r="Z181" s="2" t="s">
        <v>89</v>
      </c>
      <c r="AA181" s="2" t="s">
        <v>178</v>
      </c>
      <c r="AB181" s="24" t="str">
        <f ca="1">IFERROR(__xludf.DUMMYFUNCTION("SPLIT(AA181,""_"")"),"Deepwater")</f>
        <v>Deepwater</v>
      </c>
      <c r="AC181" s="24"/>
      <c r="AD181" s="24">
        <f>VLOOKUP(J181,rangearea210527!$B$2:$C$1159,2,TRUE)</f>
        <v>3103.9169539999998</v>
      </c>
      <c r="AE181" s="26" t="s">
        <v>118</v>
      </c>
      <c r="AF181" s="26">
        <v>49</v>
      </c>
      <c r="AG181" s="26" t="s">
        <v>84</v>
      </c>
      <c r="AH181" s="26"/>
      <c r="AI181" s="26">
        <v>2.7</v>
      </c>
      <c r="AJ181" s="26">
        <v>1</v>
      </c>
      <c r="AK181" s="26">
        <v>0</v>
      </c>
      <c r="AL181" s="29">
        <v>0</v>
      </c>
      <c r="AM181" s="30"/>
      <c r="AN181" s="30"/>
      <c r="AO181" s="30"/>
      <c r="AP181" s="1">
        <v>0</v>
      </c>
      <c r="AQ181" s="1"/>
      <c r="AR181" s="1"/>
      <c r="AS181" s="1"/>
      <c r="AT181" s="1">
        <v>0</v>
      </c>
      <c r="AU181" s="1">
        <v>0</v>
      </c>
      <c r="AV181" s="1">
        <v>1</v>
      </c>
      <c r="AZ181" s="1">
        <v>1</v>
      </c>
      <c r="BE181" s="1">
        <v>1</v>
      </c>
    </row>
    <row r="182" spans="1:58" x14ac:dyDescent="0.3">
      <c r="A182" s="2">
        <v>925</v>
      </c>
      <c r="B182" s="2">
        <v>1</v>
      </c>
      <c r="C182" s="2" t="s">
        <v>1392</v>
      </c>
      <c r="D182" s="1">
        <v>12</v>
      </c>
      <c r="E182" s="2" t="str">
        <f t="shared" si="0"/>
        <v>12_Rajiformes</v>
      </c>
      <c r="F182" s="2" t="s">
        <v>1705</v>
      </c>
      <c r="G182" s="2" t="s">
        <v>2267</v>
      </c>
      <c r="H182" s="2" t="s">
        <v>2268</v>
      </c>
      <c r="I182" s="2" t="s">
        <v>2269</v>
      </c>
      <c r="J182" s="2" t="s">
        <v>2270</v>
      </c>
      <c r="K182" s="19" t="str">
        <f t="shared" si="1"/>
        <v>Cruriraja andamanica</v>
      </c>
      <c r="L182" s="20">
        <f>VLOOKUP($K182,GlobSheetPaste!$H$3:$P$1269,2,FALSE)</f>
        <v>161710</v>
      </c>
      <c r="M182" s="20">
        <f>VLOOKUP($K182,GlobSheetPaste!$H$3:$P$1269,3,FALSE)</f>
        <v>124531918</v>
      </c>
      <c r="N182" s="20" t="str">
        <f>VLOOKUP($K182,GlobSheetPaste!$H$3:$P$1269,4,FALSE)</f>
        <v>published</v>
      </c>
      <c r="O182" s="20" t="str">
        <f>VLOOKUP($K182,GlobSheetPaste!$H$3:$P$1269,5,FALSE)</f>
        <v>DD</v>
      </c>
      <c r="P182" s="20">
        <f>VLOOKUP($K182,GlobSheetPaste!$H$3:$P$1269,6,FALSE)</f>
        <v>2006</v>
      </c>
      <c r="Q182" s="20" t="str">
        <f>VLOOKUP($K182,GlobSheetPaste!$H$3:$P$1269,7,FALSE)</f>
        <v>DD</v>
      </c>
      <c r="R182" s="20" t="str">
        <f>VLOOKUP($K182,GlobSheetPaste!$H$3:$P$1269,8,FALSE)</f>
        <v>NA</v>
      </c>
      <c r="S182" s="20" t="str">
        <f t="shared" si="194"/>
        <v>NoChange</v>
      </c>
      <c r="T182" s="20" t="b">
        <f t="shared" si="3"/>
        <v>0</v>
      </c>
      <c r="U182" s="20">
        <f>VLOOKUP($K182,GlobSheetPaste!$H$3:$P$1269,9,FALSE)</f>
        <v>2018</v>
      </c>
      <c r="V182" s="19">
        <v>274</v>
      </c>
      <c r="W182" s="19">
        <v>525</v>
      </c>
      <c r="X182" s="2" t="b">
        <f t="shared" ref="X182:Y182" si="201">ISNUMBER(V182)</f>
        <v>1</v>
      </c>
      <c r="Y182" s="2" t="b">
        <f t="shared" si="201"/>
        <v>1</v>
      </c>
      <c r="Z182" s="2" t="s">
        <v>1960</v>
      </c>
      <c r="AA182" s="2" t="s">
        <v>178</v>
      </c>
      <c r="AB182" s="24" t="str">
        <f ca="1">IFERROR(__xludf.DUMMYFUNCTION("SPLIT(AA182,""_"")"),"Deepwater")</f>
        <v>Deepwater</v>
      </c>
      <c r="AC182" s="24"/>
      <c r="AD182" s="24">
        <f>VLOOKUP(J182,rangearea210527!$B$2:$C$1159,2,TRUE)</f>
        <v>2481.4925149999999</v>
      </c>
      <c r="AE182" s="26" t="s">
        <v>118</v>
      </c>
      <c r="AF182" s="26">
        <v>50</v>
      </c>
      <c r="AG182" s="26" t="s">
        <v>84</v>
      </c>
      <c r="AH182" s="26"/>
      <c r="AI182" s="26"/>
      <c r="AJ182" s="26">
        <v>1</v>
      </c>
      <c r="AK182" s="26">
        <v>0</v>
      </c>
      <c r="AL182" s="29">
        <v>0</v>
      </c>
      <c r="AM182" s="30"/>
      <c r="AN182" s="30"/>
      <c r="AO182" s="30"/>
      <c r="AP182" s="1">
        <v>1</v>
      </c>
      <c r="AR182" s="1"/>
      <c r="AS182" s="1"/>
      <c r="AT182" s="1">
        <v>0</v>
      </c>
      <c r="AU182" s="1">
        <v>0</v>
      </c>
      <c r="AV182" s="1">
        <v>1</v>
      </c>
      <c r="AZ182" s="1">
        <v>1</v>
      </c>
      <c r="BD182" s="1">
        <v>1</v>
      </c>
      <c r="BE182" s="1">
        <v>1</v>
      </c>
      <c r="BF182" s="1"/>
    </row>
    <row r="183" spans="1:58" x14ac:dyDescent="0.3">
      <c r="A183" s="2">
        <v>926</v>
      </c>
      <c r="B183" s="2">
        <v>1</v>
      </c>
      <c r="C183" s="2" t="s">
        <v>1392</v>
      </c>
      <c r="D183" s="1">
        <v>12</v>
      </c>
      <c r="E183" s="2" t="str">
        <f t="shared" si="0"/>
        <v>12_Rajiformes</v>
      </c>
      <c r="F183" s="2" t="s">
        <v>1705</v>
      </c>
      <c r="G183" s="2" t="s">
        <v>2267</v>
      </c>
      <c r="H183" s="2" t="s">
        <v>2268</v>
      </c>
      <c r="I183" s="2" t="s">
        <v>2271</v>
      </c>
      <c r="J183" s="2" t="s">
        <v>2272</v>
      </c>
      <c r="K183" s="19" t="str">
        <f t="shared" si="1"/>
        <v>Cruriraja atlantis</v>
      </c>
      <c r="L183" s="20">
        <f>VLOOKUP($K183,GlobSheetPaste!$H$3:$P$1269,2,FALSE)</f>
        <v>161712</v>
      </c>
      <c r="M183" s="20">
        <f>VLOOKUP($K183,GlobSheetPaste!$H$3:$P$1269,3,FALSE)</f>
        <v>124532309</v>
      </c>
      <c r="N183" s="20" t="str">
        <f>VLOOKUP($K183,GlobSheetPaste!$H$3:$P$1269,4,FALSE)</f>
        <v>published</v>
      </c>
      <c r="O183" s="20" t="str">
        <f>VLOOKUP($K183,GlobSheetPaste!$H$3:$P$1269,5,FALSE)</f>
        <v>DD</v>
      </c>
      <c r="P183" s="20">
        <f>VLOOKUP($K183,GlobSheetPaste!$H$3:$P$1269,6,FALSE)</f>
        <v>2006</v>
      </c>
      <c r="Q183" s="20" t="str">
        <f>VLOOKUP($K183,GlobSheetPaste!$H$3:$P$1269,7,FALSE)</f>
        <v>LC</v>
      </c>
      <c r="R183" s="20" t="str">
        <f>VLOOKUP($K183,GlobSheetPaste!$H$3:$P$1269,8,FALSE)</f>
        <v>NA</v>
      </c>
      <c r="S183" s="20" t="str">
        <f t="shared" si="194"/>
        <v>non-genuine change</v>
      </c>
      <c r="T183" s="20" t="b">
        <f t="shared" si="3"/>
        <v>0</v>
      </c>
      <c r="U183" s="22">
        <f>VLOOKUP($K183,GlobSheetPaste!$H$3:$P$1269,9,FALSE)</f>
        <v>43891</v>
      </c>
      <c r="V183" s="19">
        <v>510</v>
      </c>
      <c r="W183" s="19">
        <v>860</v>
      </c>
      <c r="X183" s="2" t="b">
        <f t="shared" ref="X183:Y183" si="202">ISNUMBER(V183)</f>
        <v>1</v>
      </c>
      <c r="Y183" s="2" t="b">
        <f t="shared" si="202"/>
        <v>1</v>
      </c>
      <c r="Z183" s="2" t="s">
        <v>1960</v>
      </c>
      <c r="AA183" s="2" t="s">
        <v>178</v>
      </c>
      <c r="AB183" s="24" t="str">
        <f ca="1">IFERROR(__xludf.DUMMYFUNCTION("SPLIT(AA183,""_"")"),"Deepwater")</f>
        <v>Deepwater</v>
      </c>
      <c r="AC183" s="24"/>
      <c r="AD183" s="24">
        <f>VLOOKUP(J183,rangearea210527!$B$2:$C$1159,2,TRUE)</f>
        <v>22395.077789999999</v>
      </c>
      <c r="AE183" s="26" t="s">
        <v>118</v>
      </c>
      <c r="AF183" s="26">
        <v>34</v>
      </c>
      <c r="AG183" s="26" t="s">
        <v>84</v>
      </c>
      <c r="AH183" s="26"/>
      <c r="AI183" s="26"/>
      <c r="AJ183" s="26">
        <v>1</v>
      </c>
      <c r="AK183" s="26">
        <v>0</v>
      </c>
      <c r="AL183" s="29">
        <v>0</v>
      </c>
      <c r="AM183" s="30"/>
      <c r="AN183" s="30"/>
      <c r="AO183" s="30"/>
      <c r="AP183" s="1">
        <v>0</v>
      </c>
      <c r="AR183" s="1"/>
      <c r="AS183" s="1">
        <v>1</v>
      </c>
      <c r="AT183" s="1">
        <v>0</v>
      </c>
      <c r="AU183" s="1">
        <v>0</v>
      </c>
      <c r="AV183" s="1">
        <v>1</v>
      </c>
      <c r="AZ183" s="1">
        <v>1</v>
      </c>
      <c r="BE183" s="1">
        <v>1</v>
      </c>
    </row>
    <row r="184" spans="1:58" x14ac:dyDescent="0.3">
      <c r="A184" s="2">
        <v>927</v>
      </c>
      <c r="B184" s="2">
        <v>1</v>
      </c>
      <c r="C184" s="2" t="s">
        <v>1392</v>
      </c>
      <c r="D184" s="1">
        <v>12</v>
      </c>
      <c r="E184" s="2" t="str">
        <f t="shared" si="0"/>
        <v>12_Rajiformes</v>
      </c>
      <c r="F184" s="2" t="s">
        <v>1705</v>
      </c>
      <c r="G184" s="2" t="s">
        <v>2267</v>
      </c>
      <c r="H184" s="2" t="s">
        <v>2268</v>
      </c>
      <c r="I184" s="2" t="s">
        <v>940</v>
      </c>
      <c r="J184" s="2" t="s">
        <v>2273</v>
      </c>
      <c r="K184" s="19" t="str">
        <f t="shared" si="1"/>
        <v>Cruriraja cadenati</v>
      </c>
      <c r="L184" s="20">
        <f>VLOOKUP($K184,GlobSheetPaste!$H$3:$P$1269,2,FALSE)</f>
        <v>161374</v>
      </c>
      <c r="M184" s="20">
        <f>VLOOKUP($K184,GlobSheetPaste!$H$3:$P$1269,3,FALSE)</f>
        <v>124473732</v>
      </c>
      <c r="N184" s="20" t="str">
        <f>VLOOKUP($K184,GlobSheetPaste!$H$3:$P$1269,4,FALSE)</f>
        <v>published</v>
      </c>
      <c r="O184" s="20" t="str">
        <f>VLOOKUP($K184,GlobSheetPaste!$H$3:$P$1269,5,FALSE)</f>
        <v>DD</v>
      </c>
      <c r="P184" s="20">
        <f>VLOOKUP($K184,GlobSheetPaste!$H$3:$P$1269,6,FALSE)</f>
        <v>2006</v>
      </c>
      <c r="Q184" s="20" t="str">
        <f>VLOOKUP($K184,GlobSheetPaste!$H$3:$P$1269,7,FALSE)</f>
        <v>LC</v>
      </c>
      <c r="R184" s="20" t="str">
        <f>VLOOKUP($K184,GlobSheetPaste!$H$3:$P$1269,8,FALSE)</f>
        <v>NA</v>
      </c>
      <c r="S184" s="20" t="str">
        <f t="shared" si="194"/>
        <v>non-genuine change</v>
      </c>
      <c r="T184" s="20" t="b">
        <f t="shared" si="3"/>
        <v>0</v>
      </c>
      <c r="U184" s="22">
        <f>VLOOKUP($K184,GlobSheetPaste!$H$3:$P$1269,9,FALSE)</f>
        <v>43891</v>
      </c>
      <c r="V184" s="19">
        <v>457</v>
      </c>
      <c r="W184" s="19">
        <v>896</v>
      </c>
      <c r="X184" s="2" t="b">
        <f t="shared" ref="X184:Y184" si="203">ISNUMBER(V184)</f>
        <v>1</v>
      </c>
      <c r="Y184" s="2" t="b">
        <f t="shared" si="203"/>
        <v>1</v>
      </c>
      <c r="Z184" s="2" t="s">
        <v>89</v>
      </c>
      <c r="AA184" s="2" t="s">
        <v>178</v>
      </c>
      <c r="AB184" s="24" t="str">
        <f ca="1">IFERROR(__xludf.DUMMYFUNCTION("SPLIT(AA184,""_"")"),"Deepwater")</f>
        <v>Deepwater</v>
      </c>
      <c r="AC184" s="24"/>
      <c r="AD184" s="24">
        <f>VLOOKUP(J184,rangearea210527!$B$2:$C$1159,2,TRUE)</f>
        <v>10865.85252</v>
      </c>
      <c r="AE184" s="26" t="s">
        <v>118</v>
      </c>
      <c r="AF184" s="26">
        <v>38</v>
      </c>
      <c r="AG184" s="26" t="s">
        <v>84</v>
      </c>
      <c r="AH184" s="26"/>
      <c r="AI184" s="26"/>
      <c r="AJ184" s="26">
        <v>1</v>
      </c>
      <c r="AK184" s="26">
        <v>0</v>
      </c>
      <c r="AL184" s="29">
        <v>0</v>
      </c>
      <c r="AM184" s="30"/>
      <c r="AN184" s="30"/>
      <c r="AO184" s="30"/>
      <c r="AP184" s="1">
        <v>0</v>
      </c>
      <c r="AR184" s="1"/>
      <c r="AS184" s="1"/>
      <c r="AT184" s="1">
        <v>0</v>
      </c>
      <c r="AU184" s="1">
        <v>0</v>
      </c>
      <c r="AV184" s="1">
        <v>1</v>
      </c>
      <c r="AZ184" s="1">
        <v>1</v>
      </c>
      <c r="BE184" s="1">
        <v>1</v>
      </c>
    </row>
    <row r="185" spans="1:58" x14ac:dyDescent="0.3">
      <c r="A185" s="2">
        <v>928</v>
      </c>
      <c r="B185" s="2">
        <v>1</v>
      </c>
      <c r="C185" s="2" t="s">
        <v>1392</v>
      </c>
      <c r="D185" s="1">
        <v>12</v>
      </c>
      <c r="E185" s="2" t="str">
        <f t="shared" si="0"/>
        <v>12_Rajiformes</v>
      </c>
      <c r="F185" s="2" t="s">
        <v>1705</v>
      </c>
      <c r="G185" s="2" t="s">
        <v>2267</v>
      </c>
      <c r="H185" s="2" t="s">
        <v>2268</v>
      </c>
      <c r="I185" s="2" t="s">
        <v>2274</v>
      </c>
      <c r="J185" s="2" t="s">
        <v>2275</v>
      </c>
      <c r="K185" s="19" t="str">
        <f t="shared" si="1"/>
        <v>Cruriraja durbanensis</v>
      </c>
      <c r="L185" s="20">
        <f>VLOOKUP($K185,GlobSheetPaste!$H$3:$P$1269,2,FALSE)</f>
        <v>161341</v>
      </c>
      <c r="M185" s="20">
        <f>VLOOKUP($K185,GlobSheetPaste!$H$3:$P$1269,3,FALSE)</f>
        <v>124468677</v>
      </c>
      <c r="N185" s="20" t="str">
        <f>VLOOKUP($K185,GlobSheetPaste!$H$3:$P$1269,4,FALSE)</f>
        <v>published</v>
      </c>
      <c r="O185" s="20" t="str">
        <f>VLOOKUP($K185,GlobSheetPaste!$H$3:$P$1269,5,FALSE)</f>
        <v>DD</v>
      </c>
      <c r="P185" s="20">
        <f>VLOOKUP($K185,GlobSheetPaste!$H$3:$P$1269,6,FALSE)</f>
        <v>2008</v>
      </c>
      <c r="Q185" s="20" t="str">
        <f>VLOOKUP($K185,GlobSheetPaste!$H$3:$P$1269,7,FALSE)</f>
        <v>DD</v>
      </c>
      <c r="R185" s="20" t="str">
        <f>VLOOKUP($K185,GlobSheetPaste!$H$3:$P$1269,8,FALSE)</f>
        <v>NA</v>
      </c>
      <c r="S185" s="20" t="str">
        <f t="shared" si="194"/>
        <v>NoChange</v>
      </c>
      <c r="T185" s="20" t="b">
        <f t="shared" si="3"/>
        <v>0</v>
      </c>
      <c r="U185" s="20">
        <f>VLOOKUP($K185,GlobSheetPaste!$H$3:$P$1269,9,FALSE)</f>
        <v>2018</v>
      </c>
      <c r="V185" s="19">
        <v>860</v>
      </c>
      <c r="W185" s="19">
        <v>860</v>
      </c>
      <c r="X185" s="2" t="b">
        <f t="shared" ref="X185:Y185" si="204">ISNUMBER(V185)</f>
        <v>1</v>
      </c>
      <c r="Y185" s="2" t="b">
        <f t="shared" si="204"/>
        <v>1</v>
      </c>
      <c r="Z185" s="2" t="s">
        <v>89</v>
      </c>
      <c r="AA185" s="2" t="s">
        <v>178</v>
      </c>
      <c r="AB185" s="24" t="str">
        <f ca="1">IFERROR(__xludf.DUMMYFUNCTION("SPLIT(AA185,""_"")"),"Deepwater")</f>
        <v>Deepwater</v>
      </c>
      <c r="AC185" s="24"/>
      <c r="AD185" s="24">
        <f>VLOOKUP(J185,rangearea210527!$B$2:$C$1159,2,TRUE)</f>
        <v>7.6068184690000002</v>
      </c>
      <c r="AE185" s="26" t="s">
        <v>118</v>
      </c>
      <c r="AF185" s="26">
        <v>31</v>
      </c>
      <c r="AG185" s="26" t="s">
        <v>84</v>
      </c>
      <c r="AH185" s="26"/>
      <c r="AI185" s="26"/>
      <c r="AJ185" s="26">
        <v>1</v>
      </c>
      <c r="AK185" s="26">
        <v>0</v>
      </c>
      <c r="AL185" s="29">
        <v>0</v>
      </c>
      <c r="AM185" s="30"/>
      <c r="AN185" s="30"/>
      <c r="AO185" s="30"/>
      <c r="AP185" s="1">
        <v>0</v>
      </c>
      <c r="AR185" s="1"/>
      <c r="AS185" s="1"/>
      <c r="AT185" s="1">
        <v>0</v>
      </c>
      <c r="AU185" s="1">
        <v>0</v>
      </c>
      <c r="AV185" s="1">
        <v>1</v>
      </c>
      <c r="AZ185" s="1">
        <v>1</v>
      </c>
      <c r="BD185" s="1">
        <v>1</v>
      </c>
      <c r="BE185" s="1">
        <v>1</v>
      </c>
      <c r="BF185" s="1"/>
    </row>
    <row r="186" spans="1:58" x14ac:dyDescent="0.3">
      <c r="A186" s="2">
        <v>929</v>
      </c>
      <c r="B186" s="2">
        <v>1</v>
      </c>
      <c r="C186" s="2" t="s">
        <v>1392</v>
      </c>
      <c r="D186" s="1">
        <v>12</v>
      </c>
      <c r="E186" s="2" t="str">
        <f t="shared" si="0"/>
        <v>12_Rajiformes</v>
      </c>
      <c r="F186" s="2" t="s">
        <v>1705</v>
      </c>
      <c r="G186" s="2" t="s">
        <v>2267</v>
      </c>
      <c r="H186" s="2" t="s">
        <v>2268</v>
      </c>
      <c r="I186" s="2" t="s">
        <v>2276</v>
      </c>
      <c r="J186" s="2" t="s">
        <v>2277</v>
      </c>
      <c r="K186" s="19" t="str">
        <f t="shared" si="1"/>
        <v>Cruriraja hulleyi</v>
      </c>
      <c r="L186" s="20">
        <f>VLOOKUP($K186,GlobSheetPaste!$H$3:$P$1269,2,FALSE)</f>
        <v>42568145</v>
      </c>
      <c r="M186" s="20">
        <f>VLOOKUP($K186,GlobSheetPaste!$H$3:$P$1269,3,FALSE)</f>
        <v>42568534</v>
      </c>
      <c r="N186" s="20" t="str">
        <f>VLOOKUP($K186,GlobSheetPaste!$H$3:$P$1269,4,FALSE)</f>
        <v>published</v>
      </c>
      <c r="O186" s="20" t="str">
        <f>VLOOKUP($K186,GlobSheetPaste!$H$3:$P$1269,5,FALSE)</f>
        <v>LC</v>
      </c>
      <c r="P186" s="20" t="str">
        <f>VLOOKUP($K186,GlobSheetPaste!$H$3:$P$1269,6,FALSE)</f>
        <v>NA</v>
      </c>
      <c r="Q186" s="20" t="str">
        <f>VLOOKUP($K186,GlobSheetPaste!$H$3:$P$1269,7,FALSE)</f>
        <v>LC</v>
      </c>
      <c r="R186" s="20" t="str">
        <f>VLOOKUP($K186,GlobSheetPaste!$H$3:$P$1269,8,FALSE)</f>
        <v>NA</v>
      </c>
      <c r="S186" s="20" t="str">
        <f t="shared" si="194"/>
        <v>NoChange</v>
      </c>
      <c r="T186" s="20" t="b">
        <f t="shared" si="3"/>
        <v>0</v>
      </c>
      <c r="U186" s="20">
        <f>VLOOKUP($K186,GlobSheetPaste!$H$3:$P$1269,9,FALSE)</f>
        <v>2018</v>
      </c>
      <c r="V186" s="19">
        <v>39</v>
      </c>
      <c r="W186" s="19">
        <v>545</v>
      </c>
      <c r="X186" s="2" t="b">
        <f t="shared" ref="X186:Y186" si="205">ISNUMBER(V186)</f>
        <v>1</v>
      </c>
      <c r="Y186" s="2" t="b">
        <f t="shared" si="205"/>
        <v>1</v>
      </c>
      <c r="Z186" s="2" t="s">
        <v>89</v>
      </c>
      <c r="AA186" s="2" t="s">
        <v>278</v>
      </c>
      <c r="AB186" s="24" t="str">
        <f ca="1">IFERROR(__xludf.DUMMYFUNCTION("SPLIT(AA186,""_"")"),"Deepwater")</f>
        <v>Deepwater</v>
      </c>
      <c r="AC186" s="24" t="str">
        <f ca="1">IFERROR(__xludf.DUMMYFUNCTION("""COMPUTED_VALUE"""),"Coastal")</f>
        <v>Coastal</v>
      </c>
      <c r="AD186" s="24">
        <f>VLOOKUP(J186,rangearea210527!$B$2:$C$1159,2,TRUE)</f>
        <v>222099.2806</v>
      </c>
      <c r="AE186" s="26"/>
      <c r="AF186" s="26">
        <v>59</v>
      </c>
      <c r="AG186" s="26" t="s">
        <v>84</v>
      </c>
      <c r="AH186" s="26"/>
      <c r="AI186" s="26"/>
      <c r="AJ186" s="26">
        <v>1</v>
      </c>
      <c r="AK186" s="26">
        <v>0</v>
      </c>
      <c r="AL186" s="29">
        <v>0</v>
      </c>
      <c r="AM186" s="30"/>
      <c r="AN186" s="30"/>
      <c r="AO186" s="30"/>
      <c r="AP186" s="1">
        <v>0</v>
      </c>
      <c r="AR186" s="1"/>
      <c r="AS186" s="1"/>
      <c r="AT186" s="1">
        <v>1</v>
      </c>
      <c r="AU186" s="1">
        <v>1</v>
      </c>
      <c r="AV186" s="1">
        <v>1</v>
      </c>
      <c r="AZ186" s="1">
        <v>1</v>
      </c>
    </row>
    <row r="187" spans="1:58" x14ac:dyDescent="0.3">
      <c r="A187" s="2">
        <v>930</v>
      </c>
      <c r="B187" s="2">
        <v>1</v>
      </c>
      <c r="C187" s="2" t="s">
        <v>1392</v>
      </c>
      <c r="D187" s="1">
        <v>12</v>
      </c>
      <c r="E187" s="2" t="str">
        <f t="shared" si="0"/>
        <v>12_Rajiformes</v>
      </c>
      <c r="F187" s="2" t="s">
        <v>1705</v>
      </c>
      <c r="G187" s="2" t="s">
        <v>2267</v>
      </c>
      <c r="H187" s="2" t="s">
        <v>2268</v>
      </c>
      <c r="I187" s="2" t="s">
        <v>2278</v>
      </c>
      <c r="J187" s="2" t="s">
        <v>2279</v>
      </c>
      <c r="K187" s="19" t="str">
        <f t="shared" si="1"/>
        <v>Cruriraja parcomaculata</v>
      </c>
      <c r="L187" s="20">
        <f>VLOOKUP($K187,GlobSheetPaste!$H$3:$P$1269,2,FALSE)</f>
        <v>161678</v>
      </c>
      <c r="M187" s="20">
        <f>VLOOKUP($K187,GlobSheetPaste!$H$3:$P$1269,3,FALSE)</f>
        <v>124527061</v>
      </c>
      <c r="N187" s="20" t="str">
        <f>VLOOKUP($K187,GlobSheetPaste!$H$3:$P$1269,4,FALSE)</f>
        <v>published</v>
      </c>
      <c r="O187" s="20" t="str">
        <f>VLOOKUP($K187,GlobSheetPaste!$H$3:$P$1269,5,FALSE)</f>
        <v>DD</v>
      </c>
      <c r="P187" s="20" t="str">
        <f>VLOOKUP($K187,GlobSheetPaste!$H$3:$P$1269,6,FALSE)</f>
        <v>NA</v>
      </c>
      <c r="Q187" s="20" t="str">
        <f>VLOOKUP($K187,GlobSheetPaste!$H$3:$P$1269,7,FALSE)</f>
        <v>LC</v>
      </c>
      <c r="R187" s="20" t="str">
        <f>VLOOKUP($K187,GlobSheetPaste!$H$3:$P$1269,8,FALSE)</f>
        <v>NA</v>
      </c>
      <c r="S187" s="20" t="str">
        <f t="shared" si="194"/>
        <v>non-genuine change</v>
      </c>
      <c r="T187" s="20" t="b">
        <f t="shared" si="3"/>
        <v>0</v>
      </c>
      <c r="U187" s="20">
        <f>VLOOKUP($K187,GlobSheetPaste!$H$3:$P$1269,9,FALSE)</f>
        <v>2018</v>
      </c>
      <c r="V187" s="19">
        <v>65</v>
      </c>
      <c r="W187" s="19">
        <v>680</v>
      </c>
      <c r="X187" s="2" t="b">
        <f t="shared" ref="X187:Y187" si="206">ISNUMBER(V187)</f>
        <v>1</v>
      </c>
      <c r="Y187" s="2" t="b">
        <f t="shared" si="206"/>
        <v>1</v>
      </c>
      <c r="Z187" s="2" t="s">
        <v>89</v>
      </c>
      <c r="AA187" s="2" t="s">
        <v>278</v>
      </c>
      <c r="AB187" s="24" t="str">
        <f ca="1">IFERROR(__xludf.DUMMYFUNCTION("SPLIT(AA187,""_"")"),"Deepwater")</f>
        <v>Deepwater</v>
      </c>
      <c r="AC187" s="24" t="str">
        <f ca="1">IFERROR(__xludf.DUMMYFUNCTION("""COMPUTED_VALUE"""),"Coastal")</f>
        <v>Coastal</v>
      </c>
      <c r="AD187" s="24">
        <f>VLOOKUP(J187,rangearea210527!$B$2:$C$1159,2,TRUE)</f>
        <v>55970.709069999997</v>
      </c>
      <c r="AE187" s="26" t="s">
        <v>118</v>
      </c>
      <c r="AF187" s="26">
        <v>43</v>
      </c>
      <c r="AG187" s="26" t="s">
        <v>84</v>
      </c>
      <c r="AH187" s="26"/>
      <c r="AI187" s="26"/>
      <c r="AJ187" s="26">
        <v>1</v>
      </c>
      <c r="AK187" s="26">
        <v>0</v>
      </c>
      <c r="AL187" s="29">
        <v>0</v>
      </c>
      <c r="AM187" s="30"/>
      <c r="AN187" s="30"/>
      <c r="AO187" s="30"/>
      <c r="AP187" s="1">
        <v>0</v>
      </c>
      <c r="AR187" s="1"/>
      <c r="AS187" s="1"/>
      <c r="AT187" s="1">
        <v>1</v>
      </c>
      <c r="AU187" s="1">
        <v>1</v>
      </c>
      <c r="AV187" s="1">
        <v>1</v>
      </c>
      <c r="AZ187" s="1">
        <v>1</v>
      </c>
      <c r="BE187" s="1">
        <v>1</v>
      </c>
    </row>
    <row r="188" spans="1:58" x14ac:dyDescent="0.3">
      <c r="A188" s="2">
        <v>931</v>
      </c>
      <c r="B188" s="2">
        <v>1</v>
      </c>
      <c r="C188" s="2" t="s">
        <v>1392</v>
      </c>
      <c r="D188" s="1">
        <v>12</v>
      </c>
      <c r="E188" s="2" t="str">
        <f t="shared" si="0"/>
        <v>12_Rajiformes</v>
      </c>
      <c r="F188" s="2" t="s">
        <v>1705</v>
      </c>
      <c r="G188" s="2" t="s">
        <v>2267</v>
      </c>
      <c r="H188" s="2" t="s">
        <v>2268</v>
      </c>
      <c r="I188" s="2" t="s">
        <v>2280</v>
      </c>
      <c r="J188" s="2" t="s">
        <v>2281</v>
      </c>
      <c r="K188" s="19" t="str">
        <f t="shared" si="1"/>
        <v>Cruriraja poeyi</v>
      </c>
      <c r="L188" s="20">
        <f>VLOOKUP($K188,GlobSheetPaste!$H$3:$P$1269,2,FALSE)</f>
        <v>161711</v>
      </c>
      <c r="M188" s="20">
        <f>VLOOKUP($K188,GlobSheetPaste!$H$3:$P$1269,3,FALSE)</f>
        <v>124532098</v>
      </c>
      <c r="N188" s="20" t="str">
        <f>VLOOKUP($K188,GlobSheetPaste!$H$3:$P$1269,4,FALSE)</f>
        <v>published</v>
      </c>
      <c r="O188" s="20" t="str">
        <f>VLOOKUP($K188,GlobSheetPaste!$H$3:$P$1269,5,FALSE)</f>
        <v>DD</v>
      </c>
      <c r="P188" s="20">
        <f>VLOOKUP($K188,GlobSheetPaste!$H$3:$P$1269,6,FALSE)</f>
        <v>2006</v>
      </c>
      <c r="Q188" s="20" t="str">
        <f>VLOOKUP($K188,GlobSheetPaste!$H$3:$P$1269,7,FALSE)</f>
        <v>LC</v>
      </c>
      <c r="R188" s="20" t="str">
        <f>VLOOKUP($K188,GlobSheetPaste!$H$3:$P$1269,8,FALSE)</f>
        <v>NA</v>
      </c>
      <c r="S188" s="20" t="str">
        <f t="shared" si="194"/>
        <v>non-genuine change</v>
      </c>
      <c r="T188" s="20" t="b">
        <f t="shared" si="3"/>
        <v>0</v>
      </c>
      <c r="U188" s="22">
        <f>VLOOKUP($K188,GlobSheetPaste!$H$3:$P$1269,9,FALSE)</f>
        <v>43891</v>
      </c>
      <c r="V188" s="19">
        <v>366</v>
      </c>
      <c r="W188" s="19">
        <v>870</v>
      </c>
      <c r="X188" s="2" t="b">
        <f t="shared" ref="X188:Y188" si="207">ISNUMBER(V188)</f>
        <v>1</v>
      </c>
      <c r="Y188" s="2" t="b">
        <f t="shared" si="207"/>
        <v>1</v>
      </c>
      <c r="Z188" s="2" t="s">
        <v>89</v>
      </c>
      <c r="AA188" s="2" t="s">
        <v>178</v>
      </c>
      <c r="AB188" s="24" t="str">
        <f ca="1">IFERROR(__xludf.DUMMYFUNCTION("SPLIT(AA188,""_"")"),"Deepwater")</f>
        <v>Deepwater</v>
      </c>
      <c r="AC188" s="24"/>
      <c r="AD188" s="24">
        <f>VLOOKUP(J188,rangearea210527!$B$2:$C$1159,2,TRUE)</f>
        <v>94855.254010000004</v>
      </c>
      <c r="AE188" s="26" t="s">
        <v>118</v>
      </c>
      <c r="AF188" s="26">
        <v>34</v>
      </c>
      <c r="AG188" s="26" t="s">
        <v>84</v>
      </c>
      <c r="AH188" s="26"/>
      <c r="AI188" s="26"/>
      <c r="AJ188" s="26">
        <v>1</v>
      </c>
      <c r="AK188" s="26">
        <v>0</v>
      </c>
      <c r="AL188" s="29">
        <v>0</v>
      </c>
      <c r="AM188" s="30"/>
      <c r="AN188" s="30"/>
      <c r="AO188" s="30"/>
      <c r="AP188" s="1">
        <v>0</v>
      </c>
      <c r="AR188" s="1"/>
      <c r="AS188" s="1"/>
      <c r="AT188" s="1">
        <v>0</v>
      </c>
      <c r="AU188" s="1">
        <v>0</v>
      </c>
      <c r="AV188" s="1">
        <v>1</v>
      </c>
      <c r="AZ188" s="1">
        <v>1</v>
      </c>
      <c r="BE188" s="1">
        <v>1</v>
      </c>
    </row>
    <row r="189" spans="1:58" x14ac:dyDescent="0.3">
      <c r="A189" s="2">
        <v>932</v>
      </c>
      <c r="B189" s="2">
        <v>1</v>
      </c>
      <c r="C189" s="2" t="s">
        <v>1392</v>
      </c>
      <c r="D189" s="1">
        <v>12</v>
      </c>
      <c r="E189" s="2" t="str">
        <f t="shared" si="0"/>
        <v>12_Rajiformes</v>
      </c>
      <c r="F189" s="2" t="s">
        <v>1705</v>
      </c>
      <c r="G189" s="2" t="s">
        <v>2267</v>
      </c>
      <c r="H189" s="2" t="s">
        <v>2268</v>
      </c>
      <c r="I189" s="2" t="s">
        <v>2282</v>
      </c>
      <c r="J189" s="2" t="s">
        <v>2283</v>
      </c>
      <c r="K189" s="19" t="str">
        <f t="shared" si="1"/>
        <v>Cruriraja rugosa</v>
      </c>
      <c r="L189" s="20">
        <f>VLOOKUP($K189,GlobSheetPaste!$H$3:$P$1269,2,FALSE)</f>
        <v>161682</v>
      </c>
      <c r="M189" s="20">
        <f>VLOOKUP($K189,GlobSheetPaste!$H$3:$P$1269,3,FALSE)</f>
        <v>893530</v>
      </c>
      <c r="N189" s="20" t="str">
        <f>VLOOKUP($K189,GlobSheetPaste!$H$3:$P$1269,4,FALSE)</f>
        <v>published</v>
      </c>
      <c r="O189" s="20" t="str">
        <f>VLOOKUP($K189,GlobSheetPaste!$H$3:$P$1269,5,FALSE)</f>
        <v>DD</v>
      </c>
      <c r="P189" s="20">
        <f>VLOOKUP($K189,GlobSheetPaste!$H$3:$P$1269,6,FALSE)</f>
        <v>2008</v>
      </c>
      <c r="Q189" s="20" t="str">
        <f>VLOOKUP($K189,GlobSheetPaste!$H$3:$P$1269,7,FALSE)</f>
        <v>LC</v>
      </c>
      <c r="R189" s="20" t="str">
        <f>VLOOKUP($K189,GlobSheetPaste!$H$3:$P$1269,8,FALSE)</f>
        <v>NA</v>
      </c>
      <c r="S189" s="20" t="str">
        <f t="shared" si="194"/>
        <v>non-genuine change</v>
      </c>
      <c r="T189" s="20" t="b">
        <f t="shared" si="3"/>
        <v>0</v>
      </c>
      <c r="U189" s="22">
        <f>VLOOKUP($K189,GlobSheetPaste!$H$3:$P$1269,9,FALSE)</f>
        <v>43891</v>
      </c>
      <c r="V189" s="19">
        <v>250</v>
      </c>
      <c r="W189" s="19">
        <v>1010</v>
      </c>
      <c r="X189" s="2" t="b">
        <f t="shared" ref="X189:Y189" si="208">ISNUMBER(V189)</f>
        <v>1</v>
      </c>
      <c r="Y189" s="2" t="b">
        <f t="shared" si="208"/>
        <v>1</v>
      </c>
      <c r="Z189" s="2" t="s">
        <v>2046</v>
      </c>
      <c r="AA189" s="2" t="s">
        <v>178</v>
      </c>
      <c r="AB189" s="24" t="str">
        <f ca="1">IFERROR(__xludf.DUMMYFUNCTION("SPLIT(AA189,""_"")"),"Deepwater")</f>
        <v>Deepwater</v>
      </c>
      <c r="AC189" s="24"/>
      <c r="AD189" s="24">
        <f>VLOOKUP(J189,rangearea210527!$B$2:$C$1159,2,TRUE)</f>
        <v>356099.68550000002</v>
      </c>
      <c r="AE189" s="26"/>
      <c r="AF189" s="26">
        <v>51</v>
      </c>
      <c r="AG189" s="26" t="s">
        <v>84</v>
      </c>
      <c r="AH189" s="26"/>
      <c r="AI189" s="26"/>
      <c r="AJ189" s="26">
        <v>1</v>
      </c>
      <c r="AK189" s="26">
        <v>0</v>
      </c>
      <c r="AL189" s="29">
        <v>0</v>
      </c>
      <c r="AM189" s="30"/>
      <c r="AN189" s="30"/>
      <c r="AO189" s="30"/>
      <c r="AP189" s="1">
        <v>0</v>
      </c>
      <c r="AR189" s="1">
        <v>1</v>
      </c>
      <c r="AS189" s="1"/>
      <c r="AT189" s="1">
        <v>0</v>
      </c>
      <c r="AU189" s="1">
        <v>0</v>
      </c>
      <c r="AV189" s="1">
        <v>1</v>
      </c>
      <c r="AZ189" s="1">
        <v>1</v>
      </c>
    </row>
    <row r="190" spans="1:58" x14ac:dyDescent="0.3">
      <c r="A190" s="2">
        <v>683</v>
      </c>
      <c r="B190" s="2">
        <v>1</v>
      </c>
      <c r="C190" s="2" t="s">
        <v>1392</v>
      </c>
      <c r="D190" s="1">
        <v>12</v>
      </c>
      <c r="E190" s="2" t="str">
        <f t="shared" si="0"/>
        <v>12_Rajiformes</v>
      </c>
      <c r="F190" s="2" t="s">
        <v>1705</v>
      </c>
      <c r="G190" s="2" t="s">
        <v>1706</v>
      </c>
      <c r="H190" s="2" t="s">
        <v>1754</v>
      </c>
      <c r="I190" s="2" t="s">
        <v>1755</v>
      </c>
      <c r="J190" s="2" t="s">
        <v>1756</v>
      </c>
      <c r="K190" s="19" t="str">
        <f t="shared" si="1"/>
        <v>Dactylobatus armatus</v>
      </c>
      <c r="L190" s="20">
        <f>VLOOKUP($K190,GlobSheetPaste!$H$3:$P$1269,2,FALSE)</f>
        <v>161556</v>
      </c>
      <c r="M190" s="20">
        <f>VLOOKUP($K190,GlobSheetPaste!$H$3:$P$1269,3,FALSE)</f>
        <v>124506056</v>
      </c>
      <c r="N190" s="20" t="str">
        <f>VLOOKUP($K190,GlobSheetPaste!$H$3:$P$1269,4,FALSE)</f>
        <v>published</v>
      </c>
      <c r="O190" s="20" t="str">
        <f>VLOOKUP($K190,GlobSheetPaste!$H$3:$P$1269,5,FALSE)</f>
        <v>DD</v>
      </c>
      <c r="P190" s="20">
        <f>VLOOKUP($K190,GlobSheetPaste!$H$3:$P$1269,6,FALSE)</f>
        <v>2008</v>
      </c>
      <c r="Q190" s="20" t="str">
        <f>VLOOKUP($K190,GlobSheetPaste!$H$3:$P$1269,7,FALSE)</f>
        <v>LC</v>
      </c>
      <c r="R190" s="20" t="str">
        <f>VLOOKUP($K190,GlobSheetPaste!$H$3:$P$1269,8,FALSE)</f>
        <v>NA</v>
      </c>
      <c r="S190" s="20" t="str">
        <f t="shared" si="194"/>
        <v>non-genuine change</v>
      </c>
      <c r="T190" s="20" t="b">
        <f t="shared" si="3"/>
        <v>0</v>
      </c>
      <c r="U190" s="22">
        <f>VLOOKUP($K190,GlobSheetPaste!$H$3:$P$1269,9,FALSE)</f>
        <v>43891</v>
      </c>
      <c r="V190" s="19">
        <v>338</v>
      </c>
      <c r="W190" s="19">
        <v>685</v>
      </c>
      <c r="X190" s="2" t="b">
        <f t="shared" ref="X190:Y190" si="209">ISNUMBER(V190)</f>
        <v>1</v>
      </c>
      <c r="Y190" s="2" t="b">
        <f t="shared" si="209"/>
        <v>1</v>
      </c>
      <c r="Z190" s="2" t="s">
        <v>89</v>
      </c>
      <c r="AA190" s="2" t="s">
        <v>178</v>
      </c>
      <c r="AB190" s="24" t="str">
        <f ca="1">IFERROR(__xludf.DUMMYFUNCTION("SPLIT(AA190,""_"")"),"Deepwater")</f>
        <v>Deepwater</v>
      </c>
      <c r="AC190" s="24"/>
      <c r="AD190" s="24">
        <f>VLOOKUP(J190,rangearea210527!$B$2:$C$1159,2,TRUE)</f>
        <v>32981.338049999998</v>
      </c>
      <c r="AE190" s="26" t="s">
        <v>118</v>
      </c>
      <c r="AF190" s="26">
        <v>32</v>
      </c>
      <c r="AG190" s="26" t="s">
        <v>84</v>
      </c>
      <c r="AH190" s="26"/>
      <c r="AI190" s="26"/>
      <c r="AJ190" s="26">
        <v>1</v>
      </c>
      <c r="AK190" s="26">
        <v>0</v>
      </c>
      <c r="AL190" s="29">
        <v>0</v>
      </c>
      <c r="AM190" s="30"/>
      <c r="AN190" s="30"/>
      <c r="AO190" s="30"/>
      <c r="AP190" s="1">
        <v>0</v>
      </c>
      <c r="AR190" s="1">
        <v>1</v>
      </c>
      <c r="AS190" s="1"/>
      <c r="AT190" s="1">
        <v>0</v>
      </c>
      <c r="AU190" s="1">
        <v>0</v>
      </c>
      <c r="AV190" s="1">
        <v>1</v>
      </c>
      <c r="AZ190" s="1">
        <v>1</v>
      </c>
      <c r="BE190" s="1">
        <v>1</v>
      </c>
    </row>
    <row r="191" spans="1:58" x14ac:dyDescent="0.3">
      <c r="A191" s="2">
        <v>684</v>
      </c>
      <c r="B191" s="2">
        <v>1</v>
      </c>
      <c r="C191" s="2" t="s">
        <v>1392</v>
      </c>
      <c r="D191" s="1">
        <v>12</v>
      </c>
      <c r="E191" s="2" t="str">
        <f t="shared" si="0"/>
        <v>12_Rajiformes</v>
      </c>
      <c r="F191" s="2" t="s">
        <v>1705</v>
      </c>
      <c r="G191" s="2" t="s">
        <v>1706</v>
      </c>
      <c r="H191" s="2" t="s">
        <v>1754</v>
      </c>
      <c r="I191" s="2" t="s">
        <v>1757</v>
      </c>
      <c r="J191" s="2" t="s">
        <v>1758</v>
      </c>
      <c r="K191" s="19" t="str">
        <f t="shared" si="1"/>
        <v>Dactylobatus clarkii</v>
      </c>
      <c r="L191" s="20">
        <f>VLOOKUP($K191,GlobSheetPaste!$H$3:$P$1269,2,FALSE)</f>
        <v>161331</v>
      </c>
      <c r="M191" s="20">
        <f>VLOOKUP($K191,GlobSheetPaste!$H$3:$P$1269,3,FALSE)</f>
        <v>886000</v>
      </c>
      <c r="N191" s="20" t="str">
        <f>VLOOKUP($K191,GlobSheetPaste!$H$3:$P$1269,4,FALSE)</f>
        <v>published</v>
      </c>
      <c r="O191" s="20" t="str">
        <f>VLOOKUP($K191,GlobSheetPaste!$H$3:$P$1269,5,FALSE)</f>
        <v>DD</v>
      </c>
      <c r="P191" s="20">
        <f>VLOOKUP($K191,GlobSheetPaste!$H$3:$P$1269,6,FALSE)</f>
        <v>2008</v>
      </c>
      <c r="Q191" s="20" t="str">
        <f>VLOOKUP($K191,GlobSheetPaste!$H$3:$P$1269,7,FALSE)</f>
        <v>LC</v>
      </c>
      <c r="R191" s="20" t="str">
        <f>VLOOKUP($K191,GlobSheetPaste!$H$3:$P$1269,8,FALSE)</f>
        <v>NA</v>
      </c>
      <c r="S191" s="20" t="str">
        <f t="shared" si="194"/>
        <v>non-genuine change</v>
      </c>
      <c r="T191" s="20" t="b">
        <f t="shared" si="3"/>
        <v>0</v>
      </c>
      <c r="U191" s="22">
        <f>VLOOKUP($K191,GlobSheetPaste!$H$3:$P$1269,9,FALSE)</f>
        <v>43891</v>
      </c>
      <c r="V191" s="19">
        <v>298</v>
      </c>
      <c r="W191" s="19">
        <v>1000</v>
      </c>
      <c r="X191" s="2" t="b">
        <f t="shared" ref="X191:Y191" si="210">ISNUMBER(V191)</f>
        <v>1</v>
      </c>
      <c r="Y191" s="2" t="b">
        <f t="shared" si="210"/>
        <v>1</v>
      </c>
      <c r="Z191" s="2" t="s">
        <v>89</v>
      </c>
      <c r="AA191" s="2" t="s">
        <v>178</v>
      </c>
      <c r="AB191" s="24" t="str">
        <f ca="1">IFERROR(__xludf.DUMMYFUNCTION("SPLIT(AA191,""_"")"),"Deepwater")</f>
        <v>Deepwater</v>
      </c>
      <c r="AC191" s="24"/>
      <c r="AD191" s="24">
        <f>VLOOKUP(J191,rangearea210527!$B$2:$C$1159,2,TRUE)</f>
        <v>145787.11910000001</v>
      </c>
      <c r="AE191" s="26" t="s">
        <v>118</v>
      </c>
      <c r="AF191" s="26">
        <v>75</v>
      </c>
      <c r="AG191" s="26" t="s">
        <v>84</v>
      </c>
      <c r="AH191" s="26"/>
      <c r="AI191" s="26"/>
      <c r="AJ191" s="26">
        <v>1</v>
      </c>
      <c r="AK191" s="26">
        <v>0</v>
      </c>
      <c r="AL191" s="29">
        <v>0</v>
      </c>
      <c r="AM191" s="30"/>
      <c r="AN191" s="30"/>
      <c r="AO191" s="30"/>
      <c r="AP191" s="1">
        <v>0</v>
      </c>
      <c r="AR191" s="1">
        <v>1</v>
      </c>
      <c r="AS191" s="1"/>
      <c r="AT191" s="1">
        <v>0</v>
      </c>
      <c r="AU191" s="1">
        <v>0</v>
      </c>
      <c r="AV191" s="1">
        <v>1</v>
      </c>
      <c r="AZ191" s="1">
        <v>1</v>
      </c>
      <c r="BE191" s="1">
        <v>1</v>
      </c>
    </row>
    <row r="192" spans="1:58" x14ac:dyDescent="0.3">
      <c r="A192" s="2">
        <v>136</v>
      </c>
      <c r="B192" s="2">
        <v>1</v>
      </c>
      <c r="C192" s="2" t="s">
        <v>75</v>
      </c>
      <c r="D192" s="1">
        <v>3</v>
      </c>
      <c r="E192" s="2" t="str">
        <f t="shared" si="0"/>
        <v>3_Squaliformes</v>
      </c>
      <c r="F192" s="2" t="s">
        <v>203</v>
      </c>
      <c r="G192" s="2" t="s">
        <v>512</v>
      </c>
      <c r="H192" s="2" t="s">
        <v>513</v>
      </c>
      <c r="I192" s="2" t="s">
        <v>514</v>
      </c>
      <c r="J192" s="2" t="s">
        <v>515</v>
      </c>
      <c r="K192" s="19" t="str">
        <f t="shared" si="1"/>
        <v>Dalatias licha</v>
      </c>
      <c r="L192" s="20">
        <f>VLOOKUP($K192,GlobSheetPaste!$H$3:$P$1269,2,FALSE)</f>
        <v>6229</v>
      </c>
      <c r="M192" s="20">
        <f>VLOOKUP($K192,GlobSheetPaste!$H$3:$P$1269,3,FALSE)</f>
        <v>3111662</v>
      </c>
      <c r="N192" s="20" t="str">
        <f>VLOOKUP($K192,GlobSheetPaste!$H$3:$P$1269,4,FALSE)</f>
        <v>published</v>
      </c>
      <c r="O192" s="20" t="str">
        <f>VLOOKUP($K192,GlobSheetPaste!$H$3:$P$1269,5,FALSE)</f>
        <v>NT</v>
      </c>
      <c r="P192" s="20">
        <f>VLOOKUP($K192,GlobSheetPaste!$H$3:$P$1269,6,FALSE)</f>
        <v>2006</v>
      </c>
      <c r="Q192" s="20" t="str">
        <f>VLOOKUP($K192,GlobSheetPaste!$H$3:$P$1269,7,FALSE)</f>
        <v>VU</v>
      </c>
      <c r="R192" s="20" t="str">
        <f>VLOOKUP($K192,GlobSheetPaste!$H$3:$P$1269,8,FALSE)</f>
        <v>A2bd+3d</v>
      </c>
      <c r="S192" s="20" t="str">
        <f t="shared" si="194"/>
        <v>non-genuine change</v>
      </c>
      <c r="T192" s="20" t="b">
        <f t="shared" si="3"/>
        <v>0</v>
      </c>
      <c r="U192" s="20">
        <f>VLOOKUP($K192,GlobSheetPaste!$H$3:$P$1269,9,FALSE)</f>
        <v>2017</v>
      </c>
      <c r="V192" s="19">
        <v>37</v>
      </c>
      <c r="W192" s="19">
        <v>1794</v>
      </c>
      <c r="X192" s="2" t="b">
        <f t="shared" ref="X192:Y192" si="211">ISNUMBER(V192)</f>
        <v>1</v>
      </c>
      <c r="Y192" s="2" t="b">
        <f t="shared" si="211"/>
        <v>1</v>
      </c>
      <c r="Z192" s="2" t="s">
        <v>89</v>
      </c>
      <c r="AA192" s="2" t="s">
        <v>178</v>
      </c>
      <c r="AB192" s="24" t="str">
        <f ca="1">IFERROR(__xludf.DUMMYFUNCTION("SPLIT(AA192,""_"")"),"Deepwater")</f>
        <v>Deepwater</v>
      </c>
      <c r="AC192" s="24"/>
      <c r="AD192" s="24">
        <f>VLOOKUP(J192,rangearea210527!$B$2:$C$1159,2,TRUE)</f>
        <v>3099847.5660000001</v>
      </c>
      <c r="AE192" s="26"/>
      <c r="AF192" s="26">
        <v>182</v>
      </c>
      <c r="AG192" s="26" t="s">
        <v>84</v>
      </c>
      <c r="AH192" s="26"/>
      <c r="AI192" s="26">
        <v>29</v>
      </c>
      <c r="AJ192" s="26">
        <v>1</v>
      </c>
      <c r="AK192" s="26">
        <v>0</v>
      </c>
      <c r="AL192" s="29">
        <v>0</v>
      </c>
      <c r="AM192" s="30"/>
      <c r="AN192" s="30"/>
      <c r="AO192" s="30"/>
      <c r="AP192" s="1">
        <v>1</v>
      </c>
      <c r="AQ192" s="1"/>
      <c r="AR192" s="1"/>
      <c r="AS192" s="1">
        <v>1</v>
      </c>
      <c r="AT192" s="1">
        <v>0</v>
      </c>
      <c r="AU192" s="1">
        <v>0</v>
      </c>
      <c r="AV192" s="1">
        <v>1</v>
      </c>
      <c r="AW192" s="1">
        <v>1</v>
      </c>
      <c r="AZ192" s="1">
        <v>1</v>
      </c>
      <c r="BA192" s="1">
        <v>1</v>
      </c>
    </row>
    <row r="193" spans="1:58" x14ac:dyDescent="0.3">
      <c r="A193" s="2">
        <v>61</v>
      </c>
      <c r="B193" s="2">
        <v>1</v>
      </c>
      <c r="C193" s="2" t="s">
        <v>75</v>
      </c>
      <c r="D193" s="1">
        <v>3</v>
      </c>
      <c r="E193" s="2" t="str">
        <f t="shared" si="0"/>
        <v>3_Squaliformes</v>
      </c>
      <c r="F193" s="2" t="s">
        <v>203</v>
      </c>
      <c r="G193" s="2" t="s">
        <v>298</v>
      </c>
      <c r="H193" s="2" t="s">
        <v>326</v>
      </c>
      <c r="I193" s="2" t="s">
        <v>327</v>
      </c>
      <c r="J193" s="2" t="s">
        <v>328</v>
      </c>
      <c r="K193" s="19" t="str">
        <f t="shared" si="1"/>
        <v>Deania calcea</v>
      </c>
      <c r="L193" s="20">
        <f>VLOOKUP($K193,GlobSheetPaste!$H$3:$P$1269,2,FALSE)</f>
        <v>41798</v>
      </c>
      <c r="M193" s="20">
        <f>VLOOKUP($K193,GlobSheetPaste!$H$3:$P$1269,3,FALSE)</f>
        <v>68619155</v>
      </c>
      <c r="N193" s="20" t="str">
        <f>VLOOKUP($K193,GlobSheetPaste!$H$3:$P$1269,4,FALSE)</f>
        <v>published</v>
      </c>
      <c r="O193" s="20" t="str">
        <f>VLOOKUP($K193,GlobSheetPaste!$H$3:$P$1269,5,FALSE)</f>
        <v>LC</v>
      </c>
      <c r="P193" s="20">
        <f>VLOOKUP($K193,GlobSheetPaste!$H$3:$P$1269,6,FALSE)</f>
        <v>2003</v>
      </c>
      <c r="Q193" s="20" t="str">
        <f>VLOOKUP($K193,GlobSheetPaste!$H$3:$P$1269,7,FALSE)</f>
        <v>NT</v>
      </c>
      <c r="R193" s="20" t="str">
        <f>VLOOKUP($K193,GlobSheetPaste!$H$3:$P$1269,8,FALSE)</f>
        <v>A2bd</v>
      </c>
      <c r="S193" s="20" t="str">
        <f t="shared" si="194"/>
        <v>non-genuine change</v>
      </c>
      <c r="T193" s="20" t="b">
        <f t="shared" si="3"/>
        <v>0</v>
      </c>
      <c r="U193" s="22">
        <f>VLOOKUP($K193,GlobSheetPaste!$H$3:$P$1269,9,FALSE)</f>
        <v>43891</v>
      </c>
      <c r="V193" s="19">
        <v>60</v>
      </c>
      <c r="W193" s="19">
        <v>1504</v>
      </c>
      <c r="X193" s="2" t="b">
        <f t="shared" ref="X193:Y193" si="212">ISNUMBER(V193)</f>
        <v>1</v>
      </c>
      <c r="Y193" s="2" t="b">
        <f t="shared" si="212"/>
        <v>1</v>
      </c>
      <c r="Z193" s="2" t="s">
        <v>89</v>
      </c>
      <c r="AA193" s="2" t="s">
        <v>178</v>
      </c>
      <c r="AB193" s="24" t="str">
        <f ca="1">IFERROR(__xludf.DUMMYFUNCTION("SPLIT(AA193,""_"")"),"Deepwater")</f>
        <v>Deepwater</v>
      </c>
      <c r="AC193" s="24"/>
      <c r="AD193" s="24">
        <f>VLOOKUP(J193,rangearea210527!$B$2:$C$1159,2,TRUE)</f>
        <v>3583275.2579999999</v>
      </c>
      <c r="AE193" s="26"/>
      <c r="AF193" s="26">
        <v>162</v>
      </c>
      <c r="AG193" s="26" t="s">
        <v>84</v>
      </c>
      <c r="AH193" s="26"/>
      <c r="AI193" s="26" t="s">
        <v>329</v>
      </c>
      <c r="AJ193" s="26">
        <v>1</v>
      </c>
      <c r="AK193" s="26">
        <v>0</v>
      </c>
      <c r="AL193" s="29">
        <v>0</v>
      </c>
      <c r="AM193" s="30"/>
      <c r="AN193" s="30"/>
      <c r="AO193" s="30"/>
      <c r="AP193" s="1">
        <v>1</v>
      </c>
      <c r="AQ193" s="1"/>
      <c r="AR193" s="1"/>
      <c r="AS193" s="1"/>
      <c r="AT193" s="1">
        <v>0</v>
      </c>
      <c r="AU193" s="1">
        <v>0</v>
      </c>
      <c r="AV193" s="1">
        <v>1</v>
      </c>
      <c r="AZ193" s="1">
        <v>1</v>
      </c>
    </row>
    <row r="194" spans="1:58" x14ac:dyDescent="0.3">
      <c r="A194" s="2">
        <v>62</v>
      </c>
      <c r="B194" s="2">
        <v>1</v>
      </c>
      <c r="C194" s="2" t="s">
        <v>75</v>
      </c>
      <c r="D194" s="1">
        <v>3</v>
      </c>
      <c r="E194" s="2" t="str">
        <f t="shared" si="0"/>
        <v>3_Squaliformes</v>
      </c>
      <c r="F194" s="2" t="s">
        <v>203</v>
      </c>
      <c r="G194" s="2" t="s">
        <v>298</v>
      </c>
      <c r="H194" s="2" t="s">
        <v>326</v>
      </c>
      <c r="I194" s="2" t="s">
        <v>330</v>
      </c>
      <c r="J194" s="2" t="s">
        <v>331</v>
      </c>
      <c r="K194" s="19" t="str">
        <f t="shared" si="1"/>
        <v>Deania profundorum</v>
      </c>
      <c r="L194" s="20">
        <f>VLOOKUP($K194,GlobSheetPaste!$H$3:$P$1269,2,FALSE)</f>
        <v>161551</v>
      </c>
      <c r="M194" s="20">
        <f>VLOOKUP($K194,GlobSheetPaste!$H$3:$P$1269,3,FALSE)</f>
        <v>44016720</v>
      </c>
      <c r="N194" s="20" t="str">
        <f>VLOOKUP($K194,GlobSheetPaste!$H$3:$P$1269,4,FALSE)</f>
        <v>published</v>
      </c>
      <c r="O194" s="20" t="str">
        <f>VLOOKUP($K194,GlobSheetPaste!$H$3:$P$1269,5,FALSE)</f>
        <v>LC</v>
      </c>
      <c r="P194" s="20">
        <f>VLOOKUP($K194,GlobSheetPaste!$H$3:$P$1269,6,FALSE)</f>
        <v>2008</v>
      </c>
      <c r="Q194" s="20" t="str">
        <f>VLOOKUP($K194,GlobSheetPaste!$H$3:$P$1269,7,FALSE)</f>
        <v>NT</v>
      </c>
      <c r="R194" s="20" t="str">
        <f>VLOOKUP($K194,GlobSheetPaste!$H$3:$P$1269,8,FALSE)</f>
        <v>A2d</v>
      </c>
      <c r="S194" s="20" t="str">
        <f t="shared" si="194"/>
        <v>non-genuine change</v>
      </c>
      <c r="T194" s="20" t="b">
        <f t="shared" si="3"/>
        <v>0</v>
      </c>
      <c r="U194" s="22">
        <f>VLOOKUP($K194,GlobSheetPaste!$H$3:$P$1269,9,FALSE)</f>
        <v>43891</v>
      </c>
      <c r="V194" s="19">
        <v>205</v>
      </c>
      <c r="W194" s="19">
        <v>1800</v>
      </c>
      <c r="X194" s="2" t="b">
        <f t="shared" ref="X194:Y194" si="213">ISNUMBER(V194)</f>
        <v>1</v>
      </c>
      <c r="Y194" s="2" t="b">
        <f t="shared" si="213"/>
        <v>1</v>
      </c>
      <c r="Z194" s="2" t="s">
        <v>89</v>
      </c>
      <c r="AA194" s="2" t="s">
        <v>178</v>
      </c>
      <c r="AB194" s="24" t="str">
        <f ca="1">IFERROR(__xludf.DUMMYFUNCTION("SPLIT(AA194,""_"")"),"Deepwater")</f>
        <v>Deepwater</v>
      </c>
      <c r="AC194" s="24"/>
      <c r="AD194" s="24">
        <f>VLOOKUP(J194,rangearea210527!$B$2:$C$1159,2,TRUE)</f>
        <v>774972.25049999997</v>
      </c>
      <c r="AE194" s="26"/>
      <c r="AF194" s="26">
        <v>97</v>
      </c>
      <c r="AG194" s="26" t="s">
        <v>84</v>
      </c>
      <c r="AH194" s="26"/>
      <c r="AI194" s="26">
        <v>30</v>
      </c>
      <c r="AJ194" s="26">
        <v>1</v>
      </c>
      <c r="AK194" s="26">
        <v>0</v>
      </c>
      <c r="AL194" s="29">
        <v>0</v>
      </c>
      <c r="AM194" s="30"/>
      <c r="AN194" s="30"/>
      <c r="AO194" s="30"/>
      <c r="AP194" s="1">
        <v>1</v>
      </c>
      <c r="AQ194" s="1"/>
      <c r="AR194" s="1"/>
      <c r="AS194" s="1">
        <v>1</v>
      </c>
      <c r="AT194" s="1">
        <v>0</v>
      </c>
      <c r="AU194" s="1">
        <v>0</v>
      </c>
      <c r="AV194" s="1">
        <v>1</v>
      </c>
      <c r="AZ194" s="1">
        <v>1</v>
      </c>
    </row>
    <row r="195" spans="1:58" x14ac:dyDescent="0.3">
      <c r="A195" s="2">
        <v>63</v>
      </c>
      <c r="B195" s="2">
        <v>1</v>
      </c>
      <c r="C195" s="2" t="s">
        <v>75</v>
      </c>
      <c r="D195" s="1">
        <v>3</v>
      </c>
      <c r="E195" s="2" t="str">
        <f t="shared" si="0"/>
        <v>3_Squaliformes</v>
      </c>
      <c r="F195" s="2" t="s">
        <v>203</v>
      </c>
      <c r="G195" s="2" t="s">
        <v>298</v>
      </c>
      <c r="H195" s="2" t="s">
        <v>326</v>
      </c>
      <c r="I195" s="2" t="s">
        <v>332</v>
      </c>
      <c r="J195" s="2" t="s">
        <v>333</v>
      </c>
      <c r="K195" s="19" t="str">
        <f t="shared" si="1"/>
        <v>Deania quadrispinosa</v>
      </c>
      <c r="L195" s="20">
        <f>VLOOKUP($K195,GlobSheetPaste!$H$3:$P$1269,2,FALSE)</f>
        <v>161635</v>
      </c>
      <c r="M195" s="20">
        <f>VLOOKUP($K195,GlobSheetPaste!$H$3:$P$1269,3,FALSE)</f>
        <v>68619468</v>
      </c>
      <c r="N195" s="20" t="str">
        <f>VLOOKUP($K195,GlobSheetPaste!$H$3:$P$1269,4,FALSE)</f>
        <v>published</v>
      </c>
      <c r="O195" s="20" t="str">
        <f>VLOOKUP($K195,GlobSheetPaste!$H$3:$P$1269,5,FALSE)</f>
        <v>NT</v>
      </c>
      <c r="P195" s="20">
        <f>VLOOKUP($K195,GlobSheetPaste!$H$3:$P$1269,6,FALSE)</f>
        <v>2008</v>
      </c>
      <c r="Q195" s="20" t="str">
        <f>VLOOKUP($K195,GlobSheetPaste!$H$3:$P$1269,7,FALSE)</f>
        <v>VU</v>
      </c>
      <c r="R195" s="20" t="str">
        <f>VLOOKUP($K195,GlobSheetPaste!$H$3:$P$1269,8,FALSE)</f>
        <v>A2bd</v>
      </c>
      <c r="S195" s="20" t="str">
        <f t="shared" si="194"/>
        <v>non-genuine change</v>
      </c>
      <c r="T195" s="20" t="b">
        <f t="shared" si="3"/>
        <v>0</v>
      </c>
      <c r="U195" s="22">
        <f>VLOOKUP($K195,GlobSheetPaste!$H$3:$P$1269,9,FALSE)</f>
        <v>43891</v>
      </c>
      <c r="V195" s="19">
        <v>150</v>
      </c>
      <c r="W195" s="19">
        <v>1360</v>
      </c>
      <c r="X195" s="2" t="b">
        <f t="shared" ref="X195:Y195" si="214">ISNUMBER(V195)</f>
        <v>1</v>
      </c>
      <c r="Y195" s="2" t="b">
        <f t="shared" si="214"/>
        <v>1</v>
      </c>
      <c r="Z195" s="2" t="s">
        <v>89</v>
      </c>
      <c r="AA195" s="2" t="s">
        <v>178</v>
      </c>
      <c r="AB195" s="24" t="str">
        <f ca="1">IFERROR(__xludf.DUMMYFUNCTION("SPLIT(AA195,""_"")"),"Deepwater")</f>
        <v>Deepwater</v>
      </c>
      <c r="AC195" s="24"/>
      <c r="AD195" s="24">
        <f>VLOOKUP(J195,rangearea210527!$B$2:$C$1159,2,TRUE)</f>
        <v>347473.1654</v>
      </c>
      <c r="AE195" s="26"/>
      <c r="AF195" s="26">
        <v>118</v>
      </c>
      <c r="AG195" s="26" t="s">
        <v>84</v>
      </c>
      <c r="AH195" s="26"/>
      <c r="AI195" s="26">
        <v>30</v>
      </c>
      <c r="AJ195" s="26">
        <v>1</v>
      </c>
      <c r="AK195" s="26">
        <v>0</v>
      </c>
      <c r="AL195" s="29">
        <v>0</v>
      </c>
      <c r="AM195" s="30"/>
      <c r="AN195" s="30"/>
      <c r="AO195" s="30"/>
      <c r="AP195" s="1">
        <v>0</v>
      </c>
      <c r="AQ195" s="1"/>
      <c r="AR195" s="1"/>
      <c r="AS195" s="1"/>
      <c r="AT195" s="1">
        <v>0</v>
      </c>
      <c r="AU195" s="1">
        <v>0</v>
      </c>
      <c r="AV195" s="1">
        <v>1</v>
      </c>
      <c r="AW195" s="1">
        <v>1</v>
      </c>
      <c r="AZ195" s="1">
        <v>1</v>
      </c>
      <c r="BA195" s="1">
        <v>1</v>
      </c>
    </row>
    <row r="196" spans="1:58" x14ac:dyDescent="0.3">
      <c r="A196" s="2">
        <v>686</v>
      </c>
      <c r="B196" s="2">
        <v>1</v>
      </c>
      <c r="C196" s="2" t="s">
        <v>1392</v>
      </c>
      <c r="D196" s="1">
        <v>12</v>
      </c>
      <c r="E196" s="2" t="str">
        <f t="shared" si="0"/>
        <v>12_Rajiformes</v>
      </c>
      <c r="F196" s="2" t="s">
        <v>1705</v>
      </c>
      <c r="G196" s="2" t="s">
        <v>1706</v>
      </c>
      <c r="H196" s="2" t="s">
        <v>1759</v>
      </c>
      <c r="I196" s="2" t="s">
        <v>1762</v>
      </c>
      <c r="J196" s="2" t="s">
        <v>1763</v>
      </c>
      <c r="K196" s="19" t="str">
        <f t="shared" si="1"/>
        <v>Dentiraja cerva</v>
      </c>
      <c r="L196" s="20">
        <f>VLOOKUP($K196,GlobSheetPaste!$H$3:$P$1269,2,FALSE)</f>
        <v>161329</v>
      </c>
      <c r="M196" s="20">
        <f>VLOOKUP($K196,GlobSheetPaste!$H$3:$P$1269,3,FALSE)</f>
        <v>68620560</v>
      </c>
      <c r="N196" s="20" t="str">
        <f>VLOOKUP($K196,GlobSheetPaste!$H$3:$P$1269,4,FALSE)</f>
        <v>draft</v>
      </c>
      <c r="O196" s="20" t="str">
        <f>VLOOKUP($K196,GlobSheetPaste!$H$3:$P$1269,5,FALSE)</f>
        <v>NT</v>
      </c>
      <c r="P196" s="20">
        <f>VLOOKUP($K196,GlobSheetPaste!$H$3:$P$1269,6,FALSE)</f>
        <v>2008</v>
      </c>
      <c r="Q196" s="20" t="str">
        <f>VLOOKUP($K196,GlobSheetPaste!$H$3:$P$1269,7,FALSE)</f>
        <v>NT</v>
      </c>
      <c r="R196" s="20" t="str">
        <f>VLOOKUP($K196,GlobSheetPaste!$H$3:$P$1269,8,FALSE)</f>
        <v>A2d</v>
      </c>
      <c r="S196" s="20" t="str">
        <f t="shared" si="194"/>
        <v>NoChange</v>
      </c>
      <c r="T196" s="20" t="b">
        <f t="shared" si="3"/>
        <v>0</v>
      </c>
      <c r="U196" s="22">
        <f>VLOOKUP($K196,GlobSheetPaste!$H$3:$P$1269,9,FALSE)</f>
        <v>44228</v>
      </c>
      <c r="V196" s="19">
        <v>60</v>
      </c>
      <c r="W196" s="19">
        <v>470</v>
      </c>
      <c r="X196" s="2" t="b">
        <f t="shared" ref="X196:Y196" si="215">ISNUMBER(V196)</f>
        <v>1</v>
      </c>
      <c r="Y196" s="2" t="b">
        <f t="shared" si="215"/>
        <v>1</v>
      </c>
      <c r="Z196" s="2" t="s">
        <v>1400</v>
      </c>
      <c r="AA196" s="2" t="s">
        <v>278</v>
      </c>
      <c r="AB196" s="24" t="str">
        <f ca="1">IFERROR(__xludf.DUMMYFUNCTION("SPLIT(AA196,""_"")"),"Deepwater")</f>
        <v>Deepwater</v>
      </c>
      <c r="AC196" s="24" t="str">
        <f ca="1">IFERROR(__xludf.DUMMYFUNCTION("""COMPUTED_VALUE"""),"Coastal")</f>
        <v>Coastal</v>
      </c>
      <c r="AD196" s="24">
        <f>VLOOKUP(J196,rangearea210527!$B$2:$C$1159,2,TRUE)</f>
        <v>255163.35310000001</v>
      </c>
      <c r="AE196" s="26"/>
      <c r="AF196" s="26">
        <v>66</v>
      </c>
      <c r="AG196" s="26" t="s">
        <v>84</v>
      </c>
      <c r="AH196" s="26"/>
      <c r="AI196" s="26">
        <v>7</v>
      </c>
      <c r="AJ196" s="26">
        <v>1</v>
      </c>
      <c r="AK196" s="26">
        <v>0</v>
      </c>
      <c r="AL196" s="29">
        <v>0</v>
      </c>
      <c r="AM196" s="30"/>
      <c r="AN196" s="30"/>
      <c r="AO196" s="30"/>
      <c r="AP196" s="1">
        <v>0</v>
      </c>
      <c r="AQ196" s="1"/>
      <c r="AR196" s="1"/>
      <c r="AS196" s="1"/>
      <c r="AT196" s="1">
        <v>1</v>
      </c>
      <c r="AU196" s="1">
        <v>1</v>
      </c>
      <c r="AV196" s="1">
        <v>1</v>
      </c>
      <c r="AZ196" s="1">
        <v>1</v>
      </c>
    </row>
    <row r="197" spans="1:58" x14ac:dyDescent="0.3">
      <c r="A197" s="2">
        <v>691</v>
      </c>
      <c r="B197" s="2">
        <v>1</v>
      </c>
      <c r="C197" s="2" t="s">
        <v>1392</v>
      </c>
      <c r="D197" s="1">
        <v>12</v>
      </c>
      <c r="E197" s="2" t="str">
        <f t="shared" si="0"/>
        <v>12_Rajiformes</v>
      </c>
      <c r="F197" s="2" t="s">
        <v>1705</v>
      </c>
      <c r="G197" s="2" t="s">
        <v>1706</v>
      </c>
      <c r="H197" s="2" t="s">
        <v>1759</v>
      </c>
      <c r="I197" s="2" t="s">
        <v>1772</v>
      </c>
      <c r="J197" s="2" t="s">
        <v>1773</v>
      </c>
      <c r="K197" s="19" t="str">
        <f t="shared" si="1"/>
        <v>Dentiraja healdi</v>
      </c>
      <c r="L197" s="20">
        <f>VLOOKUP($K197,GlobSheetPaste!$H$3:$P$1269,2,FALSE)</f>
        <v>195449</v>
      </c>
      <c r="M197" s="20">
        <f>VLOOKUP($K197,GlobSheetPaste!$H$3:$P$1269,3,FALSE)</f>
        <v>68621283</v>
      </c>
      <c r="N197" s="20" t="str">
        <f>VLOOKUP($K197,GlobSheetPaste!$H$3:$P$1269,4,FALSE)</f>
        <v>published</v>
      </c>
      <c r="O197" s="20" t="str">
        <f>VLOOKUP($K197,GlobSheetPaste!$H$3:$P$1269,5,FALSE)</f>
        <v>DD</v>
      </c>
      <c r="P197" s="20">
        <f>VLOOKUP($K197,GlobSheetPaste!$H$3:$P$1269,6,FALSE)</f>
        <v>2010</v>
      </c>
      <c r="Q197" s="20" t="str">
        <f>VLOOKUP($K197,GlobSheetPaste!$H$3:$P$1269,7,FALSE)</f>
        <v>LC</v>
      </c>
      <c r="R197" s="20" t="str">
        <f>VLOOKUP($K197,GlobSheetPaste!$H$3:$P$1269,8,FALSE)</f>
        <v>NA</v>
      </c>
      <c r="S197" s="20" t="str">
        <f t="shared" si="194"/>
        <v>non-genuine change</v>
      </c>
      <c r="T197" s="20" t="b">
        <f t="shared" si="3"/>
        <v>0</v>
      </c>
      <c r="U197" s="20">
        <f>VLOOKUP($K197,GlobSheetPaste!$H$3:$P$1269,9,FALSE)</f>
        <v>2015</v>
      </c>
      <c r="V197" s="19">
        <v>305</v>
      </c>
      <c r="W197" s="19">
        <v>520</v>
      </c>
      <c r="X197" s="2" t="b">
        <f t="shared" ref="X197:Y197" si="216">ISNUMBER(V197)</f>
        <v>1</v>
      </c>
      <c r="Y197" s="2" t="b">
        <f t="shared" si="216"/>
        <v>1</v>
      </c>
      <c r="Z197" s="2" t="s">
        <v>1400</v>
      </c>
      <c r="AA197" s="2" t="s">
        <v>178</v>
      </c>
      <c r="AB197" s="24" t="str">
        <f ca="1">IFERROR(__xludf.DUMMYFUNCTION("SPLIT(AA197,""_"")"),"Deepwater")</f>
        <v>Deepwater</v>
      </c>
      <c r="AC197" s="24"/>
      <c r="AD197" s="24">
        <f>VLOOKUP(J197,rangearea210527!$B$2:$C$1159,2,TRUE)</f>
        <v>13363.51916</v>
      </c>
      <c r="AE197" s="26" t="s">
        <v>118</v>
      </c>
      <c r="AF197" s="26">
        <v>72</v>
      </c>
      <c r="AG197" s="26" t="s">
        <v>84</v>
      </c>
      <c r="AH197" s="26"/>
      <c r="AI197" s="26"/>
      <c r="AJ197" s="26">
        <v>1</v>
      </c>
      <c r="AK197" s="26">
        <v>0</v>
      </c>
      <c r="AL197" s="29">
        <v>0</v>
      </c>
      <c r="AM197" s="30"/>
      <c r="AN197" s="30"/>
      <c r="AO197" s="30"/>
      <c r="AP197" s="1">
        <v>0</v>
      </c>
      <c r="AQ197" s="1"/>
      <c r="AR197" s="1"/>
      <c r="AS197" s="1"/>
      <c r="AT197" s="1">
        <v>0</v>
      </c>
      <c r="AU197" s="1">
        <v>0</v>
      </c>
      <c r="AV197" s="1">
        <v>1</v>
      </c>
      <c r="AZ197" s="1">
        <v>1</v>
      </c>
      <c r="BE197" s="1">
        <v>1</v>
      </c>
    </row>
    <row r="198" spans="1:58" x14ac:dyDescent="0.3">
      <c r="A198" s="2">
        <v>693</v>
      </c>
      <c r="B198" s="2">
        <v>1</v>
      </c>
      <c r="C198" s="2" t="s">
        <v>1392</v>
      </c>
      <c r="D198" s="1">
        <v>12</v>
      </c>
      <c r="E198" s="2" t="str">
        <f t="shared" si="0"/>
        <v>12_Rajiformes</v>
      </c>
      <c r="F198" s="2" t="s">
        <v>1705</v>
      </c>
      <c r="G198" s="2" t="s">
        <v>1706</v>
      </c>
      <c r="H198" s="2" t="s">
        <v>1759</v>
      </c>
      <c r="I198" s="1" t="s">
        <v>1776</v>
      </c>
      <c r="J198" s="1" t="s">
        <v>1777</v>
      </c>
      <c r="K198" s="19" t="str">
        <f t="shared" si="1"/>
        <v>Dentiraja oculus</v>
      </c>
      <c r="L198" s="20">
        <f>VLOOKUP($K198,GlobSheetPaste!$H$3:$P$1269,2,FALSE)</f>
        <v>195451</v>
      </c>
      <c r="M198" s="20">
        <f>VLOOKUP($K198,GlobSheetPaste!$H$3:$P$1269,3,FALSE)</f>
        <v>68621509</v>
      </c>
      <c r="N198" s="20" t="str">
        <f>VLOOKUP($K198,GlobSheetPaste!$H$3:$P$1269,4,FALSE)</f>
        <v>published</v>
      </c>
      <c r="O198" s="20" t="str">
        <f>VLOOKUP($K198,GlobSheetPaste!$H$3:$P$1269,5,FALSE)</f>
        <v>LC</v>
      </c>
      <c r="P198" s="20">
        <f>VLOOKUP($K198,GlobSheetPaste!$H$3:$P$1269,6,FALSE)</f>
        <v>2010</v>
      </c>
      <c r="Q198" s="20" t="str">
        <f>VLOOKUP($K198,GlobSheetPaste!$H$3:$P$1269,7,FALSE)</f>
        <v>LC</v>
      </c>
      <c r="R198" s="20" t="str">
        <f>VLOOKUP($K198,GlobSheetPaste!$H$3:$P$1269,8,FALSE)</f>
        <v>NA</v>
      </c>
      <c r="S198" s="20" t="str">
        <f t="shared" si="194"/>
        <v>NoChange</v>
      </c>
      <c r="T198" s="20" t="b">
        <f t="shared" si="3"/>
        <v>0</v>
      </c>
      <c r="U198" s="20">
        <f>VLOOKUP($K198,GlobSheetPaste!$H$3:$P$1269,9,FALSE)</f>
        <v>2015</v>
      </c>
      <c r="V198" s="19">
        <v>200</v>
      </c>
      <c r="W198" s="19">
        <v>390</v>
      </c>
      <c r="X198" s="2" t="b">
        <f t="shared" ref="X198:Y198" si="217">ISNUMBER(V198)</f>
        <v>1</v>
      </c>
      <c r="Y198" s="2" t="b">
        <f t="shared" si="217"/>
        <v>1</v>
      </c>
      <c r="Z198" s="2" t="s">
        <v>1778</v>
      </c>
      <c r="AA198" s="2" t="s">
        <v>178</v>
      </c>
      <c r="AB198" s="24" t="str">
        <f ca="1">IFERROR(__xludf.DUMMYFUNCTION("SPLIT(AA198,""_"")"),"Deepwater")</f>
        <v>Deepwater</v>
      </c>
      <c r="AC198" s="24"/>
      <c r="AD198" s="24">
        <f>VLOOKUP(J198,rangearea210527!$B$2:$C$1159,2,TRUE)</f>
        <v>5807.803457</v>
      </c>
      <c r="AE198" s="26" t="s">
        <v>118</v>
      </c>
      <c r="AF198" s="26">
        <v>55.7</v>
      </c>
      <c r="AG198" s="26" t="s">
        <v>84</v>
      </c>
      <c r="AH198" s="26"/>
      <c r="AI198" s="26"/>
      <c r="AJ198" s="26">
        <v>1</v>
      </c>
      <c r="AK198" s="26">
        <v>0</v>
      </c>
      <c r="AL198" s="29">
        <v>0</v>
      </c>
      <c r="AM198" s="30"/>
      <c r="AN198" s="30"/>
      <c r="AO198" s="30"/>
      <c r="AP198" s="1">
        <v>0</v>
      </c>
      <c r="AQ198" s="1"/>
      <c r="AR198" s="1"/>
      <c r="AS198" s="1"/>
      <c r="AT198" s="1">
        <v>0</v>
      </c>
      <c r="AU198" s="1">
        <v>0</v>
      </c>
      <c r="AV198" s="1">
        <v>1</v>
      </c>
      <c r="AZ198" s="1">
        <v>1</v>
      </c>
      <c r="BE198" s="1">
        <v>1</v>
      </c>
    </row>
    <row r="199" spans="1:58" x14ac:dyDescent="0.3">
      <c r="A199" s="2">
        <v>694</v>
      </c>
      <c r="B199" s="2">
        <v>1</v>
      </c>
      <c r="C199" s="2" t="s">
        <v>1392</v>
      </c>
      <c r="D199" s="1">
        <v>12</v>
      </c>
      <c r="E199" s="2" t="str">
        <f t="shared" si="0"/>
        <v>12_Rajiformes</v>
      </c>
      <c r="F199" s="2" t="s">
        <v>1705</v>
      </c>
      <c r="G199" s="2" t="s">
        <v>1706</v>
      </c>
      <c r="H199" s="2" t="s">
        <v>1759</v>
      </c>
      <c r="I199" s="2" t="s">
        <v>1779</v>
      </c>
      <c r="J199" s="2" t="s">
        <v>1780</v>
      </c>
      <c r="K199" s="19" t="str">
        <f t="shared" si="1"/>
        <v>Dentiraja polyommata</v>
      </c>
      <c r="L199" s="20">
        <f>VLOOKUP($K199,GlobSheetPaste!$H$3:$P$1269,2,FALSE)</f>
        <v>202053</v>
      </c>
      <c r="M199" s="20">
        <f>VLOOKUP($K199,GlobSheetPaste!$H$3:$P$1269,3,FALSE)</f>
        <v>68621618</v>
      </c>
      <c r="N199" s="20" t="str">
        <f>VLOOKUP($K199,GlobSheetPaste!$H$3:$P$1269,4,FALSE)</f>
        <v>published</v>
      </c>
      <c r="O199" s="20" t="str">
        <f>VLOOKUP($K199,GlobSheetPaste!$H$3:$P$1269,5,FALSE)</f>
        <v>LC</v>
      </c>
      <c r="P199" s="20">
        <f>VLOOKUP($K199,GlobSheetPaste!$H$3:$P$1269,6,FALSE)</f>
        <v>2011</v>
      </c>
      <c r="Q199" s="20" t="str">
        <f>VLOOKUP($K199,GlobSheetPaste!$H$3:$P$1269,7,FALSE)</f>
        <v>LC</v>
      </c>
      <c r="R199" s="20" t="str">
        <f>VLOOKUP($K199,GlobSheetPaste!$H$3:$P$1269,8,FALSE)</f>
        <v>NA</v>
      </c>
      <c r="S199" s="20" t="str">
        <f t="shared" si="194"/>
        <v>NoChange</v>
      </c>
      <c r="T199" s="20" t="b">
        <f t="shared" si="3"/>
        <v>0</v>
      </c>
      <c r="U199" s="20">
        <f>VLOOKUP($K199,GlobSheetPaste!$H$3:$P$1269,9,FALSE)</f>
        <v>2015</v>
      </c>
      <c r="V199" s="19">
        <v>135</v>
      </c>
      <c r="W199" s="19">
        <v>400</v>
      </c>
      <c r="X199" s="2" t="b">
        <f t="shared" ref="X199:Y199" si="218">ISNUMBER(V199)</f>
        <v>1</v>
      </c>
      <c r="Y199" s="2" t="b">
        <f t="shared" si="218"/>
        <v>1</v>
      </c>
      <c r="Z199" s="2" t="s">
        <v>1400</v>
      </c>
      <c r="AA199" s="2" t="s">
        <v>278</v>
      </c>
      <c r="AB199" s="24" t="str">
        <f ca="1">IFERROR(__xludf.DUMMYFUNCTION("SPLIT(AA199,""_"")"),"Deepwater")</f>
        <v>Deepwater</v>
      </c>
      <c r="AC199" s="24" t="str">
        <f ca="1">IFERROR(__xludf.DUMMYFUNCTION("""COMPUTED_VALUE"""),"Coastal")</f>
        <v>Coastal</v>
      </c>
      <c r="AD199" s="24">
        <f>VLOOKUP(J199,rangearea210527!$B$2:$C$1159,2,TRUE)</f>
        <v>39721.342420000001</v>
      </c>
      <c r="AE199" s="26" t="s">
        <v>118</v>
      </c>
      <c r="AF199" s="26">
        <v>38</v>
      </c>
      <c r="AG199" s="26" t="s">
        <v>84</v>
      </c>
      <c r="AH199" s="26"/>
      <c r="AI199" s="26">
        <v>7.5</v>
      </c>
      <c r="AJ199" s="26">
        <v>1</v>
      </c>
      <c r="AK199" s="26">
        <v>0</v>
      </c>
      <c r="AL199" s="29">
        <v>0</v>
      </c>
      <c r="AM199" s="30"/>
      <c r="AN199" s="30"/>
      <c r="AO199" s="30"/>
      <c r="AP199" s="1">
        <v>0</v>
      </c>
      <c r="AQ199" s="1"/>
      <c r="AR199" s="1"/>
      <c r="AS199" s="1"/>
      <c r="AT199" s="1">
        <v>1</v>
      </c>
      <c r="AU199" s="1">
        <v>1</v>
      </c>
      <c r="AV199" s="1">
        <v>1</v>
      </c>
      <c r="AZ199" s="1">
        <v>1</v>
      </c>
      <c r="BE199" s="1">
        <v>1</v>
      </c>
    </row>
    <row r="200" spans="1:58" x14ac:dyDescent="0.3">
      <c r="A200" s="2">
        <v>695</v>
      </c>
      <c r="B200" s="2">
        <v>1</v>
      </c>
      <c r="C200" s="2" t="s">
        <v>1392</v>
      </c>
      <c r="D200" s="1">
        <v>12</v>
      </c>
      <c r="E200" s="2" t="str">
        <f t="shared" si="0"/>
        <v>12_Rajiformes</v>
      </c>
      <c r="F200" s="2" t="s">
        <v>1705</v>
      </c>
      <c r="G200" s="2" t="s">
        <v>1706</v>
      </c>
      <c r="H200" s="2" t="s">
        <v>1781</v>
      </c>
      <c r="I200" s="2" t="s">
        <v>1782</v>
      </c>
      <c r="J200" s="2" t="s">
        <v>1783</v>
      </c>
      <c r="K200" s="19" t="str">
        <f t="shared" si="1"/>
        <v>Dipturus acrobelus</v>
      </c>
      <c r="L200" s="20">
        <f>VLOOKUP($K200,GlobSheetPaste!$H$3:$P$1269,2,FALSE)</f>
        <v>195444</v>
      </c>
      <c r="M200" s="20">
        <f>VLOOKUP($K200,GlobSheetPaste!$H$3:$P$1269,3,FALSE)</f>
        <v>68620069</v>
      </c>
      <c r="N200" s="20" t="str">
        <f>VLOOKUP($K200,GlobSheetPaste!$H$3:$P$1269,4,FALSE)</f>
        <v>published</v>
      </c>
      <c r="O200" s="20" t="str">
        <f>VLOOKUP($K200,GlobSheetPaste!$H$3:$P$1269,5,FALSE)</f>
        <v>LC</v>
      </c>
      <c r="P200" s="20">
        <f>VLOOKUP($K200,GlobSheetPaste!$H$3:$P$1269,6,FALSE)</f>
        <v>2010</v>
      </c>
      <c r="Q200" s="20" t="str">
        <f>VLOOKUP($K200,GlobSheetPaste!$H$3:$P$1269,7,FALSE)</f>
        <v>LC</v>
      </c>
      <c r="R200" s="20" t="str">
        <f>VLOOKUP($K200,GlobSheetPaste!$H$3:$P$1269,8,FALSE)</f>
        <v>NA</v>
      </c>
      <c r="S200" s="20" t="str">
        <f t="shared" si="194"/>
        <v>NoChange</v>
      </c>
      <c r="T200" s="20" t="b">
        <f t="shared" si="3"/>
        <v>0</v>
      </c>
      <c r="U200" s="20">
        <f>VLOOKUP($K200,GlobSheetPaste!$H$3:$P$1269,9,FALSE)</f>
        <v>2015</v>
      </c>
      <c r="V200" s="19">
        <v>446</v>
      </c>
      <c r="W200" s="19">
        <v>1328</v>
      </c>
      <c r="X200" s="2" t="b">
        <f t="shared" ref="X200:Y200" si="219">ISNUMBER(V200)</f>
        <v>1</v>
      </c>
      <c r="Y200" s="2" t="b">
        <f t="shared" si="219"/>
        <v>1</v>
      </c>
      <c r="Z200" s="2" t="s">
        <v>89</v>
      </c>
      <c r="AA200" s="2" t="s">
        <v>178</v>
      </c>
      <c r="AB200" s="24" t="str">
        <f ca="1">IFERROR(__xludf.DUMMYFUNCTION("SPLIT(AA200,""_"")"),"Deepwater")</f>
        <v>Deepwater</v>
      </c>
      <c r="AC200" s="24"/>
      <c r="AD200" s="24">
        <f>VLOOKUP(J200,rangearea210527!$B$2:$C$1159,2,TRUE)</f>
        <v>84377.204079999996</v>
      </c>
      <c r="AE200" s="26" t="s">
        <v>118</v>
      </c>
      <c r="AF200" s="26">
        <v>137</v>
      </c>
      <c r="AG200" s="26" t="s">
        <v>84</v>
      </c>
      <c r="AH200" s="26"/>
      <c r="AI200" s="26"/>
      <c r="AJ200" s="26">
        <v>1</v>
      </c>
      <c r="AK200" s="26">
        <v>0</v>
      </c>
      <c r="AL200" s="29">
        <v>0</v>
      </c>
      <c r="AM200" s="30"/>
      <c r="AN200" s="30"/>
      <c r="AO200" s="30"/>
      <c r="AP200" s="1">
        <v>0</v>
      </c>
      <c r="AQ200" s="1"/>
      <c r="AR200" s="1"/>
      <c r="AS200" s="1"/>
      <c r="AT200" s="1">
        <v>0</v>
      </c>
      <c r="AU200" s="1">
        <v>0</v>
      </c>
      <c r="AV200" s="1">
        <v>1</v>
      </c>
      <c r="AZ200" s="1">
        <v>1</v>
      </c>
      <c r="BE200" s="1">
        <v>1</v>
      </c>
    </row>
    <row r="201" spans="1:58" x14ac:dyDescent="0.3">
      <c r="A201" s="2">
        <v>696</v>
      </c>
      <c r="B201" s="2">
        <v>1</v>
      </c>
      <c r="C201" s="2" t="s">
        <v>1392</v>
      </c>
      <c r="D201" s="1">
        <v>12</v>
      </c>
      <c r="E201" s="2" t="str">
        <f t="shared" si="0"/>
        <v>12_Rajiformes</v>
      </c>
      <c r="F201" s="2" t="s">
        <v>1705</v>
      </c>
      <c r="G201" s="2" t="s">
        <v>1706</v>
      </c>
      <c r="H201" s="2" t="s">
        <v>1781</v>
      </c>
      <c r="I201" s="2" t="s">
        <v>1784</v>
      </c>
      <c r="J201" s="2" t="s">
        <v>1785</v>
      </c>
      <c r="K201" s="19" t="str">
        <f t="shared" si="1"/>
        <v>Dipturus amphispinus</v>
      </c>
      <c r="L201" s="20">
        <f>VLOOKUP($K201,GlobSheetPaste!$H$3:$P$1269,2,FALSE)</f>
        <v>162215803</v>
      </c>
      <c r="M201" s="20">
        <f>VLOOKUP($K201,GlobSheetPaste!$H$3:$P$1269,3,FALSE)</f>
        <v>162215808</v>
      </c>
      <c r="N201" s="20" t="str">
        <f>VLOOKUP($K201,GlobSheetPaste!$H$3:$P$1269,4,FALSE)</f>
        <v>published</v>
      </c>
      <c r="O201" s="20" t="str">
        <f>VLOOKUP($K201,GlobSheetPaste!$H$3:$P$1269,5,FALSE)</f>
        <v>NE</v>
      </c>
      <c r="P201" s="20" t="str">
        <f>VLOOKUP($K201,GlobSheetPaste!$H$3:$P$1269,6,FALSE)</f>
        <v>NA</v>
      </c>
      <c r="Q201" s="20" t="str">
        <f>VLOOKUP($K201,GlobSheetPaste!$H$3:$P$1269,7,FALSE)</f>
        <v>DD</v>
      </c>
      <c r="R201" s="20" t="str">
        <f>VLOOKUP($K201,GlobSheetPaste!$H$3:$P$1269,8,FALSE)</f>
        <v>NA</v>
      </c>
      <c r="S201" s="1" t="s">
        <v>117</v>
      </c>
      <c r="T201" s="20" t="b">
        <f t="shared" si="3"/>
        <v>0</v>
      </c>
      <c r="U201" s="22">
        <f>VLOOKUP($K201,GlobSheetPaste!$H$3:$P$1269,9,FALSE)</f>
        <v>43891</v>
      </c>
      <c r="V201" s="19" t="s">
        <v>267</v>
      </c>
      <c r="W201" s="19" t="s">
        <v>267</v>
      </c>
      <c r="X201" s="2" t="b">
        <f t="shared" ref="X201:Y201" si="220">ISNUMBER(V201)</f>
        <v>0</v>
      </c>
      <c r="Y201" s="2" t="b">
        <f t="shared" si="220"/>
        <v>0</v>
      </c>
      <c r="Z201" s="1" t="s">
        <v>1786</v>
      </c>
      <c r="AA201" s="1" t="s">
        <v>178</v>
      </c>
      <c r="AB201" s="24" t="str">
        <f ca="1">IFERROR(__xludf.DUMMYFUNCTION("SPLIT(AA201,""_"")"),"Deepwater")</f>
        <v>Deepwater</v>
      </c>
      <c r="AC201" s="24"/>
      <c r="AD201" s="24">
        <f>VLOOKUP(J201,rangearea210527!$B$2:$C$1159,2,TRUE)</f>
        <v>84377.204079999996</v>
      </c>
      <c r="AE201" s="26" t="s">
        <v>118</v>
      </c>
      <c r="AF201" s="26">
        <v>90</v>
      </c>
      <c r="AG201" s="26" t="s">
        <v>84</v>
      </c>
      <c r="AH201" s="26"/>
      <c r="AI201" s="26"/>
      <c r="AJ201" s="26">
        <v>1</v>
      </c>
      <c r="AK201" s="26">
        <v>0</v>
      </c>
      <c r="AL201" s="29">
        <v>0</v>
      </c>
      <c r="AM201" s="30"/>
      <c r="AN201" s="30"/>
      <c r="AO201" s="30"/>
      <c r="AP201" s="1">
        <v>1</v>
      </c>
      <c r="AQ201" s="1"/>
      <c r="AR201" s="1"/>
      <c r="AS201" s="1"/>
      <c r="AT201" s="1">
        <v>0</v>
      </c>
      <c r="AU201" s="1">
        <v>0</v>
      </c>
      <c r="AV201" s="1">
        <v>1</v>
      </c>
      <c r="AZ201" s="1">
        <v>1</v>
      </c>
      <c r="BD201" s="1">
        <v>1</v>
      </c>
      <c r="BE201" s="1">
        <v>1</v>
      </c>
      <c r="BF201" s="1"/>
    </row>
    <row r="202" spans="1:58" x14ac:dyDescent="0.3">
      <c r="A202" s="2">
        <v>697</v>
      </c>
      <c r="B202" s="2">
        <v>1</v>
      </c>
      <c r="C202" s="2" t="s">
        <v>1392</v>
      </c>
      <c r="D202" s="1">
        <v>12</v>
      </c>
      <c r="E202" s="2" t="str">
        <f t="shared" si="0"/>
        <v>12_Rajiformes</v>
      </c>
      <c r="F202" s="2" t="s">
        <v>1705</v>
      </c>
      <c r="G202" s="2" t="s">
        <v>1706</v>
      </c>
      <c r="H202" s="2" t="s">
        <v>1781</v>
      </c>
      <c r="I202" s="2" t="s">
        <v>1787</v>
      </c>
      <c r="J202" s="2" t="s">
        <v>1788</v>
      </c>
      <c r="K202" s="19" t="str">
        <f t="shared" si="1"/>
        <v>Dipturus apricus</v>
      </c>
      <c r="L202" s="20">
        <f>VLOOKUP($K202,GlobSheetPaste!$H$3:$P$1269,2,FALSE)</f>
        <v>195445</v>
      </c>
      <c r="M202" s="20">
        <f>VLOOKUP($K202,GlobSheetPaste!$H$3:$P$1269,3,FALSE)</f>
        <v>68620232</v>
      </c>
      <c r="N202" s="20" t="str">
        <f>VLOOKUP($K202,GlobSheetPaste!$H$3:$P$1269,4,FALSE)</f>
        <v>published</v>
      </c>
      <c r="O202" s="20" t="str">
        <f>VLOOKUP($K202,GlobSheetPaste!$H$3:$P$1269,5,FALSE)</f>
        <v>LC</v>
      </c>
      <c r="P202" s="20">
        <f>VLOOKUP($K202,GlobSheetPaste!$H$3:$P$1269,6,FALSE)</f>
        <v>2010</v>
      </c>
      <c r="Q202" s="20" t="str">
        <f>VLOOKUP($K202,GlobSheetPaste!$H$3:$P$1269,7,FALSE)</f>
        <v>LC</v>
      </c>
      <c r="R202" s="20" t="str">
        <f>VLOOKUP($K202,GlobSheetPaste!$H$3:$P$1269,8,FALSE)</f>
        <v>NA</v>
      </c>
      <c r="S202" s="20" t="str">
        <f>IF(O202=Q202,"NoChange","non-genuine change")</f>
        <v>NoChange</v>
      </c>
      <c r="T202" s="20" t="b">
        <f t="shared" si="3"/>
        <v>0</v>
      </c>
      <c r="U202" s="20">
        <f>VLOOKUP($K202,GlobSheetPaste!$H$3:$P$1269,9,FALSE)</f>
        <v>2015</v>
      </c>
      <c r="V202" s="19">
        <v>196</v>
      </c>
      <c r="W202" s="19">
        <v>606</v>
      </c>
      <c r="X202" s="2" t="b">
        <f t="shared" ref="X202:Y202" si="221">ISNUMBER(V202)</f>
        <v>1</v>
      </c>
      <c r="Y202" s="2" t="b">
        <f t="shared" si="221"/>
        <v>1</v>
      </c>
      <c r="Z202" s="2" t="s">
        <v>89</v>
      </c>
      <c r="AA202" s="2" t="s">
        <v>178</v>
      </c>
      <c r="AB202" s="24" t="str">
        <f ca="1">IFERROR(__xludf.DUMMYFUNCTION("SPLIT(AA202,""_"")"),"Deepwater")</f>
        <v>Deepwater</v>
      </c>
      <c r="AC202" s="24"/>
      <c r="AD202" s="24">
        <f>VLOOKUP(J202,rangearea210527!$B$2:$C$1159,2,TRUE)</f>
        <v>58863.778630000001</v>
      </c>
      <c r="AE202" s="26" t="s">
        <v>118</v>
      </c>
      <c r="AF202" s="26">
        <v>77</v>
      </c>
      <c r="AG202" s="26" t="s">
        <v>84</v>
      </c>
      <c r="AH202" s="26"/>
      <c r="AI202" s="26"/>
      <c r="AJ202" s="26">
        <v>1</v>
      </c>
      <c r="AK202" s="26">
        <v>0</v>
      </c>
      <c r="AL202" s="29">
        <v>0</v>
      </c>
      <c r="AM202" s="30"/>
      <c r="AN202" s="30"/>
      <c r="AO202" s="30"/>
      <c r="AP202" s="1">
        <v>0</v>
      </c>
      <c r="AQ202" s="1"/>
      <c r="AR202" s="1"/>
      <c r="AS202" s="1"/>
      <c r="AT202" s="1">
        <v>0</v>
      </c>
      <c r="AU202" s="1">
        <v>0</v>
      </c>
      <c r="AV202" s="1">
        <v>1</v>
      </c>
      <c r="AZ202" s="1">
        <v>1</v>
      </c>
      <c r="BE202" s="1">
        <v>1</v>
      </c>
    </row>
    <row r="203" spans="1:58" x14ac:dyDescent="0.3">
      <c r="A203" s="2">
        <v>701</v>
      </c>
      <c r="B203" s="2">
        <v>1</v>
      </c>
      <c r="C203" s="2" t="s">
        <v>1392</v>
      </c>
      <c r="D203" s="1">
        <v>12</v>
      </c>
      <c r="E203" s="2" t="str">
        <f t="shared" si="0"/>
        <v>12_Rajiformes</v>
      </c>
      <c r="F203" s="2" t="s">
        <v>1705</v>
      </c>
      <c r="G203" s="2" t="s">
        <v>1706</v>
      </c>
      <c r="H203" s="2" t="s">
        <v>1781</v>
      </c>
      <c r="I203" s="2" t="s">
        <v>1794</v>
      </c>
      <c r="J203" s="2" t="s">
        <v>1795</v>
      </c>
      <c r="K203" s="19" t="str">
        <f t="shared" si="1"/>
        <v>Dipturus brevicaudatus</v>
      </c>
      <c r="L203" s="20">
        <f>VLOOKUP($K203,GlobSheetPaste!$H$3:$P$1269,2,FALSE)</f>
        <v>144161826</v>
      </c>
      <c r="M203" s="20">
        <f>VLOOKUP($K203,GlobSheetPaste!$H$3:$P$1269,3,FALSE)</f>
        <v>144161921</v>
      </c>
      <c r="N203" s="20" t="str">
        <f>VLOOKUP($K203,GlobSheetPaste!$H$3:$P$1269,4,FALSE)</f>
        <v>published</v>
      </c>
      <c r="O203" s="20" t="str">
        <f>VLOOKUP($K203,GlobSheetPaste!$H$3:$P$1269,5,FALSE)</f>
        <v>NE</v>
      </c>
      <c r="P203" s="20" t="str">
        <f>VLOOKUP($K203,GlobSheetPaste!$H$3:$P$1269,6,FALSE)</f>
        <v>NA</v>
      </c>
      <c r="Q203" s="20" t="str">
        <f>VLOOKUP($K203,GlobSheetPaste!$H$3:$P$1269,7,FALSE)</f>
        <v>VU</v>
      </c>
      <c r="R203" s="20" t="str">
        <f>VLOOKUP($K203,GlobSheetPaste!$H$3:$P$1269,8,FALSE)</f>
        <v>A2d</v>
      </c>
      <c r="S203" s="1" t="s">
        <v>117</v>
      </c>
      <c r="T203" s="20" t="b">
        <f t="shared" si="3"/>
        <v>0</v>
      </c>
      <c r="U203" s="22">
        <f>VLOOKUP($K203,GlobSheetPaste!$H$3:$P$1269,9,FALSE)</f>
        <v>44197</v>
      </c>
      <c r="V203" s="19">
        <v>25</v>
      </c>
      <c r="W203" s="19">
        <v>350</v>
      </c>
      <c r="X203" s="2" t="b">
        <f t="shared" ref="X203:Y203" si="222">ISNUMBER(V203)</f>
        <v>1</v>
      </c>
      <c r="Y203" s="2" t="b">
        <f t="shared" si="222"/>
        <v>1</v>
      </c>
      <c r="Z203" s="2" t="s">
        <v>149</v>
      </c>
      <c r="AA203" s="2" t="s">
        <v>83</v>
      </c>
      <c r="AB203" s="24" t="str">
        <f ca="1">IFERROR(__xludf.DUMMYFUNCTION("SPLIT(AA203,""_"")"),"Coastal")</f>
        <v>Coastal</v>
      </c>
      <c r="AC203" s="24"/>
      <c r="AD203" s="24">
        <f>VLOOKUP(J203,rangearea210527!$B$2:$C$1159,2,TRUE)</f>
        <v>901438.44059999997</v>
      </c>
      <c r="AE203" s="26"/>
      <c r="AF203" s="26">
        <v>119</v>
      </c>
      <c r="AG203" s="26" t="s">
        <v>84</v>
      </c>
      <c r="AH203" s="26"/>
      <c r="AI203" s="26">
        <v>13</v>
      </c>
      <c r="AJ203" s="26">
        <v>1</v>
      </c>
      <c r="AK203" s="26">
        <v>0</v>
      </c>
      <c r="AL203" s="29">
        <v>0</v>
      </c>
      <c r="AM203" s="30"/>
      <c r="AN203" s="30"/>
      <c r="AO203" s="30"/>
      <c r="AP203" s="1">
        <v>0</v>
      </c>
      <c r="AR203" s="1">
        <v>1</v>
      </c>
      <c r="AS203" s="1"/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</row>
    <row r="204" spans="1:58" x14ac:dyDescent="0.3">
      <c r="A204" s="2">
        <v>700</v>
      </c>
      <c r="B204" s="2">
        <v>1</v>
      </c>
      <c r="C204" s="2" t="s">
        <v>1392</v>
      </c>
      <c r="D204" s="1">
        <v>12</v>
      </c>
      <c r="E204" s="2" t="str">
        <f t="shared" si="0"/>
        <v>12_Rajiformes</v>
      </c>
      <c r="F204" s="2" t="s">
        <v>1705</v>
      </c>
      <c r="G204" s="2" t="s">
        <v>1706</v>
      </c>
      <c r="H204" s="2" t="s">
        <v>1781</v>
      </c>
      <c r="I204" s="2" t="s">
        <v>370</v>
      </c>
      <c r="J204" s="2" t="s">
        <v>1793</v>
      </c>
      <c r="K204" s="19" t="str">
        <f t="shared" si="1"/>
        <v>Dipturus bullisi</v>
      </c>
      <c r="L204" s="20">
        <f>VLOOKUP($K204,GlobSheetPaste!$H$3:$P$1269,2,FALSE)</f>
        <v>161427</v>
      </c>
      <c r="M204" s="20">
        <f>VLOOKUP($K204,GlobSheetPaste!$H$3:$P$1269,3,FALSE)</f>
        <v>124483163</v>
      </c>
      <c r="N204" s="20" t="str">
        <f>VLOOKUP($K204,GlobSheetPaste!$H$3:$P$1269,4,FALSE)</f>
        <v>published</v>
      </c>
      <c r="O204" s="20" t="str">
        <f>VLOOKUP($K204,GlobSheetPaste!$H$3:$P$1269,5,FALSE)</f>
        <v>DD</v>
      </c>
      <c r="P204" s="20">
        <f>VLOOKUP($K204,GlobSheetPaste!$H$3:$P$1269,6,FALSE)</f>
        <v>2008</v>
      </c>
      <c r="Q204" s="20" t="str">
        <f>VLOOKUP($K204,GlobSheetPaste!$H$3:$P$1269,7,FALSE)</f>
        <v>LC</v>
      </c>
      <c r="R204" s="20" t="str">
        <f>VLOOKUP($K204,GlobSheetPaste!$H$3:$P$1269,8,FALSE)</f>
        <v>NA</v>
      </c>
      <c r="S204" s="20" t="str">
        <f t="shared" ref="S204:S205" si="223">IF(O204=Q204,"NoChange","non-genuine change")</f>
        <v>non-genuine change</v>
      </c>
      <c r="T204" s="20" t="b">
        <f t="shared" si="3"/>
        <v>0</v>
      </c>
      <c r="U204" s="22">
        <f>VLOOKUP($K204,GlobSheetPaste!$H$3:$P$1269,9,FALSE)</f>
        <v>43891</v>
      </c>
      <c r="V204" s="19">
        <v>185</v>
      </c>
      <c r="W204" s="19">
        <v>550</v>
      </c>
      <c r="X204" s="2" t="b">
        <f t="shared" ref="X204:Y204" si="224">ISNUMBER(V204)</f>
        <v>1</v>
      </c>
      <c r="Y204" s="2" t="b">
        <f t="shared" si="224"/>
        <v>1</v>
      </c>
      <c r="Z204" s="2" t="s">
        <v>1400</v>
      </c>
      <c r="AA204" s="2" t="s">
        <v>178</v>
      </c>
      <c r="AB204" s="24" t="str">
        <f ca="1">IFERROR(__xludf.DUMMYFUNCTION("SPLIT(AA204,""_"")"),"Deepwater")</f>
        <v>Deepwater</v>
      </c>
      <c r="AC204" s="24"/>
      <c r="AD204" s="24">
        <f>VLOOKUP(J204,rangearea210527!$B$2:$C$1159,2,TRUE)</f>
        <v>110456.76</v>
      </c>
      <c r="AE204" s="26" t="s">
        <v>118</v>
      </c>
      <c r="AF204" s="26">
        <v>77</v>
      </c>
      <c r="AG204" s="26" t="s">
        <v>84</v>
      </c>
      <c r="AH204" s="26"/>
      <c r="AI204" s="26"/>
      <c r="AJ204" s="26">
        <v>1</v>
      </c>
      <c r="AK204" s="26">
        <v>0</v>
      </c>
      <c r="AL204" s="29">
        <v>0</v>
      </c>
      <c r="AM204" s="30"/>
      <c r="AN204" s="30"/>
      <c r="AO204" s="30"/>
      <c r="AP204" s="1">
        <v>0</v>
      </c>
      <c r="AR204" s="1">
        <v>1</v>
      </c>
      <c r="AS204" s="1"/>
      <c r="AT204" s="1">
        <v>0</v>
      </c>
      <c r="AU204" s="1">
        <v>0</v>
      </c>
      <c r="AV204" s="1">
        <v>1</v>
      </c>
      <c r="AZ204" s="1">
        <v>1</v>
      </c>
      <c r="BE204" s="1">
        <v>1</v>
      </c>
    </row>
    <row r="205" spans="1:58" x14ac:dyDescent="0.3">
      <c r="A205" s="2">
        <v>702</v>
      </c>
      <c r="B205" s="2">
        <v>1</v>
      </c>
      <c r="C205" s="2" t="s">
        <v>1392</v>
      </c>
      <c r="D205" s="1">
        <v>12</v>
      </c>
      <c r="E205" s="2" t="str">
        <f t="shared" si="0"/>
        <v>12_Rajiformes</v>
      </c>
      <c r="F205" s="2" t="s">
        <v>1705</v>
      </c>
      <c r="G205" s="2" t="s">
        <v>1706</v>
      </c>
      <c r="H205" s="2" t="s">
        <v>1781</v>
      </c>
      <c r="I205" s="2" t="s">
        <v>1796</v>
      </c>
      <c r="J205" s="2" t="s">
        <v>1797</v>
      </c>
      <c r="K205" s="19" t="str">
        <f t="shared" si="1"/>
        <v>Dipturus campbelli</v>
      </c>
      <c r="L205" s="20">
        <f>VLOOKUP($K205,GlobSheetPaste!$H$3:$P$1269,2,FALSE)</f>
        <v>44607</v>
      </c>
      <c r="M205" s="20">
        <f>VLOOKUP($K205,GlobSheetPaste!$H$3:$P$1269,3,FALSE)</f>
        <v>124434963</v>
      </c>
      <c r="N205" s="20" t="str">
        <f>VLOOKUP($K205,GlobSheetPaste!$H$3:$P$1269,4,FALSE)</f>
        <v>published</v>
      </c>
      <c r="O205" s="20" t="str">
        <f>VLOOKUP($K205,GlobSheetPaste!$H$3:$P$1269,5,FALSE)</f>
        <v>NT</v>
      </c>
      <c r="P205" s="20">
        <f>VLOOKUP($K205,GlobSheetPaste!$H$3:$P$1269,6,FALSE)</f>
        <v>2004</v>
      </c>
      <c r="Q205" s="20" t="str">
        <f>VLOOKUP($K205,GlobSheetPaste!$H$3:$P$1269,7,FALSE)</f>
        <v>NT</v>
      </c>
      <c r="R205" s="20" t="str">
        <f>VLOOKUP($K205,GlobSheetPaste!$H$3:$P$1269,8,FALSE)</f>
        <v>A2d</v>
      </c>
      <c r="S205" s="20" t="str">
        <f t="shared" si="223"/>
        <v>NoChange</v>
      </c>
      <c r="T205" s="20" t="b">
        <f t="shared" si="3"/>
        <v>0</v>
      </c>
      <c r="U205" s="22">
        <f>VLOOKUP($K205,GlobSheetPaste!$H$3:$P$1269,9,FALSE)</f>
        <v>43862</v>
      </c>
      <c r="V205" s="19">
        <v>137</v>
      </c>
      <c r="W205" s="19">
        <v>403</v>
      </c>
      <c r="X205" s="2" t="b">
        <f t="shared" ref="X205:Y205" si="225">ISNUMBER(V205)</f>
        <v>1</v>
      </c>
      <c r="Y205" s="2" t="b">
        <f t="shared" si="225"/>
        <v>1</v>
      </c>
      <c r="Z205" s="2" t="s">
        <v>89</v>
      </c>
      <c r="AA205" s="2" t="s">
        <v>278</v>
      </c>
      <c r="AB205" s="24" t="str">
        <f ca="1">IFERROR(__xludf.DUMMYFUNCTION("SPLIT(AA205,""_"")"),"Deepwater")</f>
        <v>Deepwater</v>
      </c>
      <c r="AC205" s="24" t="str">
        <f ca="1">IFERROR(__xludf.DUMMYFUNCTION("""COMPUTED_VALUE"""),"Coastal")</f>
        <v>Coastal</v>
      </c>
      <c r="AD205" s="24">
        <f>VLOOKUP(J205,rangearea210527!$B$2:$C$1159,2,TRUE)</f>
        <v>12600.58605</v>
      </c>
      <c r="AE205" s="26" t="s">
        <v>118</v>
      </c>
      <c r="AF205" s="26">
        <v>66</v>
      </c>
      <c r="AG205" s="26" t="s">
        <v>84</v>
      </c>
      <c r="AH205" s="26"/>
      <c r="AI205" s="26">
        <v>7</v>
      </c>
      <c r="AJ205" s="26">
        <v>1</v>
      </c>
      <c r="AK205" s="26">
        <v>0</v>
      </c>
      <c r="AL205" s="29">
        <v>0</v>
      </c>
      <c r="AM205" s="30"/>
      <c r="AN205" s="30"/>
      <c r="AO205" s="30"/>
      <c r="AP205" s="1">
        <v>0</v>
      </c>
      <c r="AR205" s="1"/>
      <c r="AS205" s="1"/>
      <c r="AT205" s="1">
        <v>1</v>
      </c>
      <c r="AU205" s="1">
        <v>1</v>
      </c>
      <c r="AV205" s="1">
        <v>1</v>
      </c>
      <c r="AZ205" s="1">
        <v>1</v>
      </c>
      <c r="BE205" s="1">
        <v>1</v>
      </c>
    </row>
    <row r="206" spans="1:58" x14ac:dyDescent="0.3">
      <c r="A206" s="2">
        <v>703</v>
      </c>
      <c r="B206" s="2">
        <v>1</v>
      </c>
      <c r="C206" s="2" t="s">
        <v>1392</v>
      </c>
      <c r="D206" s="1">
        <v>12</v>
      </c>
      <c r="E206" s="2" t="str">
        <f t="shared" si="0"/>
        <v>12_Rajiformes</v>
      </c>
      <c r="F206" s="2" t="s">
        <v>1705</v>
      </c>
      <c r="G206" s="2" t="s">
        <v>1706</v>
      </c>
      <c r="H206" s="2" t="s">
        <v>1781</v>
      </c>
      <c r="I206" s="2" t="s">
        <v>814</v>
      </c>
      <c r="J206" s="2" t="s">
        <v>1798</v>
      </c>
      <c r="K206" s="19" t="str">
        <f t="shared" si="1"/>
        <v>Dipturus canutus</v>
      </c>
      <c r="L206" s="20">
        <f>VLOOKUP($K206,GlobSheetPaste!$H$3:$P$1269,2,FALSE)</f>
        <v>14134315</v>
      </c>
      <c r="M206" s="20">
        <f>VLOOKUP($K206,GlobSheetPaste!$H$3:$P$1269,3,FALSE)</f>
        <v>14134317</v>
      </c>
      <c r="N206" s="20" t="str">
        <f>VLOOKUP($K206,GlobSheetPaste!$H$3:$P$1269,4,FALSE)</f>
        <v>published</v>
      </c>
      <c r="O206" s="20" t="str">
        <f>VLOOKUP($K206,GlobSheetPaste!$H$3:$P$1269,5,FALSE)</f>
        <v>NE</v>
      </c>
      <c r="P206" s="20" t="str">
        <f>VLOOKUP($K206,GlobSheetPaste!$H$3:$P$1269,6,FALSE)</f>
        <v>NA</v>
      </c>
      <c r="Q206" s="20" t="str">
        <f>VLOOKUP($K206,GlobSheetPaste!$H$3:$P$1269,7,FALSE)</f>
        <v>EN</v>
      </c>
      <c r="R206" s="20" t="str">
        <f>VLOOKUP($K206,GlobSheetPaste!$H$3:$P$1269,8,FALSE)</f>
        <v>A2bd</v>
      </c>
      <c r="S206" s="1" t="s">
        <v>117</v>
      </c>
      <c r="T206" s="20" t="b">
        <f t="shared" si="3"/>
        <v>0</v>
      </c>
      <c r="U206" s="20">
        <f>VLOOKUP($K206,GlobSheetPaste!$H$3:$P$1269,9,FALSE)</f>
        <v>2015</v>
      </c>
      <c r="V206" s="19">
        <v>155</v>
      </c>
      <c r="W206" s="19">
        <v>1050</v>
      </c>
      <c r="X206" s="2" t="b">
        <f t="shared" ref="X206:Y206" si="226">ISNUMBER(V206)</f>
        <v>1</v>
      </c>
      <c r="Y206" s="2" t="b">
        <f t="shared" si="226"/>
        <v>1</v>
      </c>
      <c r="Z206" s="2" t="s">
        <v>1532</v>
      </c>
      <c r="AA206" s="2" t="s">
        <v>178</v>
      </c>
      <c r="AB206" s="24" t="str">
        <f ca="1">IFERROR(__xludf.DUMMYFUNCTION("SPLIT(AA206,""_"")"),"Deepwater")</f>
        <v>Deepwater</v>
      </c>
      <c r="AC206" s="24"/>
      <c r="AD206" s="24">
        <f>VLOOKUP(J206,rangearea210527!$B$2:$C$1159,2,TRUE)</f>
        <v>127052.7887</v>
      </c>
      <c r="AE206" s="26" t="s">
        <v>118</v>
      </c>
      <c r="AF206" s="26">
        <v>90</v>
      </c>
      <c r="AG206" s="26" t="s">
        <v>84</v>
      </c>
      <c r="AH206" s="26"/>
      <c r="AI206" s="26">
        <v>12</v>
      </c>
      <c r="AJ206" s="26">
        <v>1</v>
      </c>
      <c r="AK206" s="26">
        <v>0</v>
      </c>
      <c r="AL206" s="29">
        <v>0</v>
      </c>
      <c r="AM206" s="30"/>
      <c r="AN206" s="30"/>
      <c r="AO206" s="30"/>
      <c r="AP206" s="1">
        <v>0</v>
      </c>
      <c r="AR206" s="1"/>
      <c r="AS206" s="1"/>
      <c r="AT206" s="1">
        <v>0</v>
      </c>
      <c r="AU206" s="1">
        <v>0</v>
      </c>
      <c r="AV206" s="1">
        <v>1</v>
      </c>
      <c r="AW206" s="1">
        <v>1</v>
      </c>
      <c r="AZ206" s="1">
        <v>1</v>
      </c>
      <c r="BA206" s="1">
        <v>1</v>
      </c>
      <c r="BE206" s="1">
        <v>1</v>
      </c>
      <c r="BF206" s="1">
        <v>1</v>
      </c>
    </row>
    <row r="207" spans="1:58" x14ac:dyDescent="0.3">
      <c r="A207" s="2">
        <v>706</v>
      </c>
      <c r="B207" s="2">
        <v>1</v>
      </c>
      <c r="C207" s="2" t="s">
        <v>1392</v>
      </c>
      <c r="D207" s="1">
        <v>12</v>
      </c>
      <c r="E207" s="2" t="str">
        <f t="shared" si="0"/>
        <v>12_Rajiformes</v>
      </c>
      <c r="F207" s="2" t="s">
        <v>1705</v>
      </c>
      <c r="G207" s="2" t="s">
        <v>1706</v>
      </c>
      <c r="H207" s="2" t="s">
        <v>1781</v>
      </c>
      <c r="I207" s="2" t="s">
        <v>1802</v>
      </c>
      <c r="J207" s="2" t="s">
        <v>1803</v>
      </c>
      <c r="K207" s="19" t="str">
        <f t="shared" si="1"/>
        <v>Dipturus crosnieri</v>
      </c>
      <c r="L207" s="20">
        <f>VLOOKUP($K207,GlobSheetPaste!$H$3:$P$1269,2,FALSE)</f>
        <v>60118</v>
      </c>
      <c r="M207" s="20">
        <f>VLOOKUP($K207,GlobSheetPaste!$H$3:$P$1269,3,FALSE)</f>
        <v>124440461</v>
      </c>
      <c r="N207" s="20" t="str">
        <f>VLOOKUP($K207,GlobSheetPaste!$H$3:$P$1269,4,FALSE)</f>
        <v>published</v>
      </c>
      <c r="O207" s="20" t="str">
        <f>VLOOKUP($K207,GlobSheetPaste!$H$3:$P$1269,5,FALSE)</f>
        <v>VU</v>
      </c>
      <c r="P207" s="20">
        <f>VLOOKUP($K207,GlobSheetPaste!$H$3:$P$1269,6,FALSE)</f>
        <v>2006</v>
      </c>
      <c r="Q207" s="20" t="str">
        <f>VLOOKUP($K207,GlobSheetPaste!$H$3:$P$1269,7,FALSE)</f>
        <v>VU</v>
      </c>
      <c r="R207" s="20" t="str">
        <f>VLOOKUP($K207,GlobSheetPaste!$H$3:$P$1269,8,FALSE)</f>
        <v>A3d</v>
      </c>
      <c r="S207" s="20" t="str">
        <f t="shared" ref="S207:S213" si="227">IF(O207=Q207,"NoChange","non-genuine change")</f>
        <v>NoChange</v>
      </c>
      <c r="T207" s="20" t="b">
        <f t="shared" si="3"/>
        <v>0</v>
      </c>
      <c r="U207" s="20">
        <f>VLOOKUP($K207,GlobSheetPaste!$H$3:$P$1269,9,FALSE)</f>
        <v>2018</v>
      </c>
      <c r="V207" s="19">
        <v>300</v>
      </c>
      <c r="W207" s="19">
        <v>850</v>
      </c>
      <c r="X207" s="2" t="b">
        <f t="shared" ref="X207:Y207" si="228">ISNUMBER(V207)</f>
        <v>1</v>
      </c>
      <c r="Y207" s="2" t="b">
        <f t="shared" si="228"/>
        <v>1</v>
      </c>
      <c r="Z207" s="2" t="s">
        <v>89</v>
      </c>
      <c r="AA207" s="2" t="s">
        <v>178</v>
      </c>
      <c r="AB207" s="24" t="str">
        <f ca="1">IFERROR(__xludf.DUMMYFUNCTION("SPLIT(AA207,""_"")"),"Deepwater")</f>
        <v>Deepwater</v>
      </c>
      <c r="AC207" s="24"/>
      <c r="AD207" s="24">
        <f>VLOOKUP(J207,rangearea210527!$B$2:$C$1159,2,TRUE)</f>
        <v>747.56313780000005</v>
      </c>
      <c r="AE207" s="26" t="s">
        <v>118</v>
      </c>
      <c r="AF207" s="26">
        <v>61</v>
      </c>
      <c r="AG207" s="26" t="s">
        <v>84</v>
      </c>
      <c r="AH207" s="26"/>
      <c r="AI207" s="26">
        <v>7</v>
      </c>
      <c r="AJ207" s="26">
        <v>1</v>
      </c>
      <c r="AK207" s="26">
        <v>0</v>
      </c>
      <c r="AL207" s="29">
        <v>0</v>
      </c>
      <c r="AM207" s="30"/>
      <c r="AN207" s="30"/>
      <c r="AO207" s="30"/>
      <c r="AP207" s="1">
        <v>0</v>
      </c>
      <c r="AR207" s="1"/>
      <c r="AS207" s="1"/>
      <c r="AT207" s="1">
        <v>0</v>
      </c>
      <c r="AU207" s="1">
        <v>0</v>
      </c>
      <c r="AV207" s="1">
        <v>1</v>
      </c>
      <c r="AW207" s="1">
        <v>1</v>
      </c>
      <c r="AZ207" s="1">
        <v>1</v>
      </c>
      <c r="BA207" s="1">
        <v>1</v>
      </c>
      <c r="BE207" s="1">
        <v>1</v>
      </c>
      <c r="BF207" s="1">
        <v>1</v>
      </c>
    </row>
    <row r="208" spans="1:58" x14ac:dyDescent="0.3">
      <c r="A208" s="2">
        <v>707</v>
      </c>
      <c r="B208" s="2">
        <v>1</v>
      </c>
      <c r="C208" s="2" t="s">
        <v>1392</v>
      </c>
      <c r="D208" s="1">
        <v>12</v>
      </c>
      <c r="E208" s="2" t="str">
        <f t="shared" si="0"/>
        <v>12_Rajiformes</v>
      </c>
      <c r="F208" s="2" t="s">
        <v>1705</v>
      </c>
      <c r="G208" s="2" t="s">
        <v>1706</v>
      </c>
      <c r="H208" s="2" t="s">
        <v>1781</v>
      </c>
      <c r="I208" s="2" t="s">
        <v>1804</v>
      </c>
      <c r="J208" s="2" t="s">
        <v>1805</v>
      </c>
      <c r="K208" s="19" t="str">
        <f t="shared" si="1"/>
        <v>Dipturus doutrei</v>
      </c>
      <c r="L208" s="20">
        <f>VLOOKUP($K208,GlobSheetPaste!$H$3:$P$1269,2,FALSE)</f>
        <v>161601</v>
      </c>
      <c r="M208" s="20">
        <f>VLOOKUP($K208,GlobSheetPaste!$H$3:$P$1269,3,FALSE)</f>
        <v>124513187</v>
      </c>
      <c r="N208" s="20" t="str">
        <f>VLOOKUP($K208,GlobSheetPaste!$H$3:$P$1269,4,FALSE)</f>
        <v>submitted</v>
      </c>
      <c r="O208" s="20" t="str">
        <f>VLOOKUP($K208,GlobSheetPaste!$H$3:$P$1269,5,FALSE)</f>
        <v>DD</v>
      </c>
      <c r="P208" s="20">
        <f>VLOOKUP($K208,GlobSheetPaste!$H$3:$P$1269,6,FALSE)</f>
        <v>2008</v>
      </c>
      <c r="Q208" s="20" t="str">
        <f>VLOOKUP($K208,GlobSheetPaste!$H$3:$P$1269,7,FALSE)</f>
        <v>LC</v>
      </c>
      <c r="R208" s="20" t="str">
        <f>VLOOKUP($K208,GlobSheetPaste!$H$3:$P$1269,8,FALSE)</f>
        <v>NA</v>
      </c>
      <c r="S208" s="20" t="str">
        <f t="shared" si="227"/>
        <v>non-genuine change</v>
      </c>
      <c r="T208" s="20" t="b">
        <f t="shared" si="3"/>
        <v>0</v>
      </c>
      <c r="U208" s="22">
        <f>VLOOKUP($K208,GlobSheetPaste!$H$3:$P$1269,9,FALSE)</f>
        <v>44228</v>
      </c>
      <c r="V208" s="19">
        <v>163</v>
      </c>
      <c r="W208" s="19">
        <v>1200</v>
      </c>
      <c r="X208" s="2" t="b">
        <f t="shared" ref="X208:Y208" si="229">ISNUMBER(V208)</f>
        <v>1</v>
      </c>
      <c r="Y208" s="2" t="b">
        <f t="shared" si="229"/>
        <v>1</v>
      </c>
      <c r="Z208" s="2" t="s">
        <v>89</v>
      </c>
      <c r="AA208" s="2" t="s">
        <v>178</v>
      </c>
      <c r="AB208" s="24" t="str">
        <f ca="1">IFERROR(__xludf.DUMMYFUNCTION("SPLIT(AA208,""_"")"),"Deepwater")</f>
        <v>Deepwater</v>
      </c>
      <c r="AC208" s="24"/>
      <c r="AD208" s="24">
        <f>VLOOKUP(J208,rangearea210527!$B$2:$C$1159,2,TRUE)</f>
        <v>500862.2401</v>
      </c>
      <c r="AE208" s="26"/>
      <c r="AF208" s="26">
        <v>115</v>
      </c>
      <c r="AG208" s="26" t="s">
        <v>84</v>
      </c>
      <c r="AH208" s="26"/>
      <c r="AI208" s="26"/>
      <c r="AJ208" s="26">
        <v>1</v>
      </c>
      <c r="AK208" s="26">
        <v>0</v>
      </c>
      <c r="AL208" s="29">
        <v>0</v>
      </c>
      <c r="AM208" s="30"/>
      <c r="AN208" s="30"/>
      <c r="AO208" s="30"/>
      <c r="AP208" s="1">
        <v>0</v>
      </c>
      <c r="AR208" s="1"/>
      <c r="AS208" s="1"/>
      <c r="AT208" s="1">
        <v>0</v>
      </c>
      <c r="AU208" s="1">
        <v>0</v>
      </c>
      <c r="AV208" s="1">
        <v>1</v>
      </c>
      <c r="AZ208" s="1">
        <v>1</v>
      </c>
    </row>
    <row r="209" spans="1:58" x14ac:dyDescent="0.3">
      <c r="A209" s="2">
        <v>708</v>
      </c>
      <c r="B209" s="2">
        <v>1</v>
      </c>
      <c r="C209" s="2" t="s">
        <v>1392</v>
      </c>
      <c r="D209" s="1">
        <v>12</v>
      </c>
      <c r="E209" s="2" t="str">
        <f t="shared" si="0"/>
        <v>12_Rajiformes</v>
      </c>
      <c r="F209" s="2" t="s">
        <v>1705</v>
      </c>
      <c r="G209" s="2" t="s">
        <v>1706</v>
      </c>
      <c r="H209" s="2" t="s">
        <v>1781</v>
      </c>
      <c r="I209" s="2" t="s">
        <v>1806</v>
      </c>
      <c r="J209" s="2" t="s">
        <v>1807</v>
      </c>
      <c r="K209" s="19" t="str">
        <f t="shared" si="1"/>
        <v>Dipturus ecuadoriensis</v>
      </c>
      <c r="L209" s="20">
        <f>VLOOKUP($K209,GlobSheetPaste!$H$3:$P$1269,2,FALSE)</f>
        <v>63136</v>
      </c>
      <c r="M209" s="20">
        <f>VLOOKUP($K209,GlobSheetPaste!$H$3:$P$1269,3,FALSE)</f>
        <v>124462368</v>
      </c>
      <c r="N209" s="20" t="str">
        <f>VLOOKUP($K209,GlobSheetPaste!$H$3:$P$1269,4,FALSE)</f>
        <v>published</v>
      </c>
      <c r="O209" s="20" t="str">
        <f>VLOOKUP($K209,GlobSheetPaste!$H$3:$P$1269,5,FALSE)</f>
        <v>DD</v>
      </c>
      <c r="P209" s="20">
        <f>VLOOKUP($K209,GlobSheetPaste!$H$3:$P$1269,6,FALSE)</f>
        <v>2007</v>
      </c>
      <c r="Q209" s="20" t="str">
        <f>VLOOKUP($K209,GlobSheetPaste!$H$3:$P$1269,7,FALSE)</f>
        <v>DD</v>
      </c>
      <c r="R209" s="20" t="str">
        <f>VLOOKUP($K209,GlobSheetPaste!$H$3:$P$1269,8,FALSE)</f>
        <v>NA</v>
      </c>
      <c r="S209" s="20" t="str">
        <f t="shared" si="227"/>
        <v>NoChange</v>
      </c>
      <c r="T209" s="20" t="b">
        <f t="shared" si="3"/>
        <v>0</v>
      </c>
      <c r="U209" s="22">
        <f>VLOOKUP($K209,GlobSheetPaste!$H$3:$P$1269,9,FALSE)</f>
        <v>43891</v>
      </c>
      <c r="V209" s="19" t="s">
        <v>267</v>
      </c>
      <c r="W209" s="19" t="s">
        <v>267</v>
      </c>
      <c r="X209" s="2" t="b">
        <f t="shared" ref="X209:Y209" si="230">ISNUMBER(V209)</f>
        <v>0</v>
      </c>
      <c r="Y209" s="2" t="b">
        <f t="shared" si="230"/>
        <v>0</v>
      </c>
      <c r="Z209" s="48" t="s">
        <v>1808</v>
      </c>
      <c r="AA209" s="1" t="s">
        <v>1809</v>
      </c>
      <c r="AB209" s="24" t="str">
        <f ca="1">IFERROR(__xludf.DUMMYFUNCTION("SPLIT(AA209,""_"")"),"Deepwater")</f>
        <v>Deepwater</v>
      </c>
      <c r="AC209" s="24" t="str">
        <f ca="1">IFERROR(__xludf.DUMMYFUNCTION("""COMPUTED_VALUE"""),"coastal")</f>
        <v>coastal</v>
      </c>
      <c r="AD209" s="24">
        <f>VLOOKUP(J209,rangearea210527!$B$2:$C$1159,2,TRUE)</f>
        <v>500862.2401</v>
      </c>
      <c r="AE209" s="26"/>
      <c r="AF209" s="26">
        <v>39</v>
      </c>
      <c r="AG209" s="26" t="s">
        <v>84</v>
      </c>
      <c r="AH209" s="26" t="s">
        <v>468</v>
      </c>
      <c r="AI209" s="26"/>
      <c r="AJ209" s="26">
        <v>1</v>
      </c>
      <c r="AK209" s="26">
        <v>0</v>
      </c>
      <c r="AL209" s="29">
        <v>0</v>
      </c>
      <c r="AM209" s="30"/>
      <c r="AN209" s="30"/>
      <c r="AO209" s="30"/>
      <c r="AP209" s="1">
        <v>0</v>
      </c>
      <c r="AR209" s="1"/>
      <c r="AS209" s="1"/>
      <c r="AT209" s="1">
        <v>0</v>
      </c>
      <c r="AU209" s="1">
        <v>0</v>
      </c>
      <c r="AV209" s="1">
        <v>1</v>
      </c>
      <c r="AZ209" s="1">
        <v>1</v>
      </c>
      <c r="BD209" s="1">
        <v>1</v>
      </c>
      <c r="BE209" s="1"/>
      <c r="BF209" s="1"/>
    </row>
    <row r="210" spans="1:58" x14ac:dyDescent="0.3">
      <c r="A210" s="2">
        <v>709</v>
      </c>
      <c r="B210" s="2">
        <v>1</v>
      </c>
      <c r="C210" s="2" t="s">
        <v>1392</v>
      </c>
      <c r="D210" s="1">
        <v>12</v>
      </c>
      <c r="E210" s="2" t="str">
        <f t="shared" si="0"/>
        <v>12_Rajiformes</v>
      </c>
      <c r="F210" s="2" t="s">
        <v>1705</v>
      </c>
      <c r="G210" s="2" t="s">
        <v>1706</v>
      </c>
      <c r="H210" s="2" t="s">
        <v>1781</v>
      </c>
      <c r="I210" s="2" t="s">
        <v>464</v>
      </c>
      <c r="J210" s="2" t="s">
        <v>1810</v>
      </c>
      <c r="K210" s="19" t="str">
        <f t="shared" si="1"/>
        <v>Dipturus garricki</v>
      </c>
      <c r="L210" s="20">
        <f>VLOOKUP($K210,GlobSheetPaste!$H$3:$P$1269,2,FALSE)</f>
        <v>161565</v>
      </c>
      <c r="M210" s="20">
        <f>VLOOKUP($K210,GlobSheetPaste!$H$3:$P$1269,3,FALSE)</f>
        <v>124507607</v>
      </c>
      <c r="N210" s="20" t="str">
        <f>VLOOKUP($K210,GlobSheetPaste!$H$3:$P$1269,4,FALSE)</f>
        <v>published</v>
      </c>
      <c r="O210" s="20" t="str">
        <f>VLOOKUP($K210,GlobSheetPaste!$H$3:$P$1269,5,FALSE)</f>
        <v>DD</v>
      </c>
      <c r="P210" s="20">
        <f>VLOOKUP($K210,GlobSheetPaste!$H$3:$P$1269,6,FALSE)</f>
        <v>2008</v>
      </c>
      <c r="Q210" s="20" t="str">
        <f>VLOOKUP($K210,GlobSheetPaste!$H$3:$P$1269,7,FALSE)</f>
        <v>LC</v>
      </c>
      <c r="R210" s="20" t="str">
        <f>VLOOKUP($K210,GlobSheetPaste!$H$3:$P$1269,8,FALSE)</f>
        <v>NA</v>
      </c>
      <c r="S210" s="20" t="str">
        <f t="shared" si="227"/>
        <v>non-genuine change</v>
      </c>
      <c r="T210" s="20" t="b">
        <f t="shared" si="3"/>
        <v>0</v>
      </c>
      <c r="U210" s="22">
        <f>VLOOKUP($K210,GlobSheetPaste!$H$3:$P$1269,9,FALSE)</f>
        <v>43891</v>
      </c>
      <c r="V210" s="19">
        <v>275</v>
      </c>
      <c r="W210" s="19">
        <v>476</v>
      </c>
      <c r="X210" s="2" t="b">
        <f t="shared" ref="X210:Y210" si="231">ISNUMBER(V210)</f>
        <v>1</v>
      </c>
      <c r="Y210" s="2" t="b">
        <f t="shared" si="231"/>
        <v>1</v>
      </c>
      <c r="Z210" s="2" t="s">
        <v>89</v>
      </c>
      <c r="AA210" s="2" t="s">
        <v>178</v>
      </c>
      <c r="AB210" s="24" t="str">
        <f ca="1">IFERROR(__xludf.DUMMYFUNCTION("SPLIT(AA210,""_"")"),"Deepwater")</f>
        <v>Deepwater</v>
      </c>
      <c r="AC210" s="24"/>
      <c r="AD210" s="24">
        <f>VLOOKUP(J210,rangearea210527!$B$2:$C$1159,2,TRUE)</f>
        <v>45527.639739999999</v>
      </c>
      <c r="AE210" s="26" t="s">
        <v>118</v>
      </c>
      <c r="AF210" s="26">
        <v>107</v>
      </c>
      <c r="AG210" s="26" t="s">
        <v>84</v>
      </c>
      <c r="AH210" s="26"/>
      <c r="AI210" s="26"/>
      <c r="AJ210" s="26">
        <v>1</v>
      </c>
      <c r="AK210" s="26">
        <v>0</v>
      </c>
      <c r="AL210" s="29">
        <v>0</v>
      </c>
      <c r="AM210" s="30"/>
      <c r="AN210" s="30"/>
      <c r="AO210" s="30"/>
      <c r="AP210" s="1">
        <v>0</v>
      </c>
      <c r="AR210" s="1">
        <v>1</v>
      </c>
      <c r="AS210" s="1"/>
      <c r="AT210" s="1">
        <v>0</v>
      </c>
      <c r="AU210" s="1">
        <v>0</v>
      </c>
      <c r="AV210" s="1">
        <v>1</v>
      </c>
      <c r="AZ210" s="1">
        <v>1</v>
      </c>
      <c r="BE210" s="1">
        <v>1</v>
      </c>
    </row>
    <row r="211" spans="1:58" x14ac:dyDescent="0.3">
      <c r="A211" s="2">
        <v>710</v>
      </c>
      <c r="B211" s="2">
        <v>1</v>
      </c>
      <c r="C211" s="2" t="s">
        <v>1392</v>
      </c>
      <c r="D211" s="1">
        <v>12</v>
      </c>
      <c r="E211" s="2" t="str">
        <f t="shared" si="0"/>
        <v>12_Rajiformes</v>
      </c>
      <c r="F211" s="2" t="s">
        <v>1705</v>
      </c>
      <c r="G211" s="2" t="s">
        <v>1706</v>
      </c>
      <c r="H211" s="2" t="s">
        <v>1781</v>
      </c>
      <c r="I211" s="2" t="s">
        <v>1811</v>
      </c>
      <c r="J211" s="2" t="s">
        <v>1812</v>
      </c>
      <c r="K211" s="19" t="str">
        <f t="shared" si="1"/>
        <v>Dipturus gigas</v>
      </c>
      <c r="L211" s="20">
        <f>VLOOKUP($K211,GlobSheetPaste!$H$3:$P$1269,2,FALSE)</f>
        <v>161393</v>
      </c>
      <c r="M211" s="20">
        <f>VLOOKUP($K211,GlobSheetPaste!$H$3:$P$1269,3,FALSE)</f>
        <v>124476574</v>
      </c>
      <c r="N211" s="20" t="str">
        <f>VLOOKUP($K211,GlobSheetPaste!$H$3:$P$1269,4,FALSE)</f>
        <v>published</v>
      </c>
      <c r="O211" s="20" t="str">
        <f>VLOOKUP($K211,GlobSheetPaste!$H$3:$P$1269,5,FALSE)</f>
        <v>DD</v>
      </c>
      <c r="P211" s="20">
        <f>VLOOKUP($K211,GlobSheetPaste!$H$3:$P$1269,6,FALSE)</f>
        <v>2004</v>
      </c>
      <c r="Q211" s="20" t="str">
        <f>VLOOKUP($K211,GlobSheetPaste!$H$3:$P$1269,7,FALSE)</f>
        <v>NT</v>
      </c>
      <c r="R211" s="20" t="str">
        <f>VLOOKUP($K211,GlobSheetPaste!$H$3:$P$1269,8,FALSE)</f>
        <v>A2d</v>
      </c>
      <c r="S211" s="20" t="str">
        <f t="shared" si="227"/>
        <v>non-genuine change</v>
      </c>
      <c r="T211" s="20" t="b">
        <f t="shared" si="3"/>
        <v>0</v>
      </c>
      <c r="U211" s="22">
        <f>VLOOKUP($K211,GlobSheetPaste!$H$3:$P$1269,9,FALSE)</f>
        <v>44197</v>
      </c>
      <c r="V211" s="19">
        <v>300</v>
      </c>
      <c r="W211" s="19">
        <v>1000</v>
      </c>
      <c r="X211" s="2" t="b">
        <f t="shared" ref="X211:Y211" si="232">ISNUMBER(V211)</f>
        <v>1</v>
      </c>
      <c r="Y211" s="2" t="b">
        <f t="shared" si="232"/>
        <v>1</v>
      </c>
      <c r="Z211" s="2" t="s">
        <v>89</v>
      </c>
      <c r="AA211" s="2" t="s">
        <v>178</v>
      </c>
      <c r="AB211" s="24" t="str">
        <f ca="1">IFERROR(__xludf.DUMMYFUNCTION("SPLIT(AA211,""_"")"),"Deepwater")</f>
        <v>Deepwater</v>
      </c>
      <c r="AC211" s="24"/>
      <c r="AD211" s="24">
        <f>VLOOKUP(J211,rangearea210527!$B$2:$C$1159,2,TRUE)</f>
        <v>101232.0912</v>
      </c>
      <c r="AE211" s="26" t="s">
        <v>118</v>
      </c>
      <c r="AF211" s="26">
        <v>186</v>
      </c>
      <c r="AG211" s="26" t="s">
        <v>84</v>
      </c>
      <c r="AH211" s="26"/>
      <c r="AI211" s="26">
        <v>17</v>
      </c>
      <c r="AJ211" s="26">
        <v>1</v>
      </c>
      <c r="AK211" s="26">
        <v>0</v>
      </c>
      <c r="AL211" s="29">
        <v>0</v>
      </c>
      <c r="AM211" s="30"/>
      <c r="AN211" s="30"/>
      <c r="AO211" s="30"/>
      <c r="AP211" s="1">
        <v>1</v>
      </c>
      <c r="AR211" s="1"/>
      <c r="AS211" s="1"/>
      <c r="AT211" s="1">
        <v>0</v>
      </c>
      <c r="AU211" s="1">
        <v>0</v>
      </c>
      <c r="AV211" s="1">
        <v>1</v>
      </c>
      <c r="AZ211" s="1">
        <v>1</v>
      </c>
      <c r="BE211" s="1">
        <v>1</v>
      </c>
    </row>
    <row r="212" spans="1:58" x14ac:dyDescent="0.3">
      <c r="A212" s="2">
        <v>711</v>
      </c>
      <c r="B212" s="2">
        <v>1</v>
      </c>
      <c r="C212" s="2" t="s">
        <v>1392</v>
      </c>
      <c r="D212" s="1">
        <v>12</v>
      </c>
      <c r="E212" s="2" t="str">
        <f t="shared" si="0"/>
        <v>12_Rajiformes</v>
      </c>
      <c r="F212" s="2" t="s">
        <v>1705</v>
      </c>
      <c r="G212" s="2" t="s">
        <v>1706</v>
      </c>
      <c r="H212" s="1" t="s">
        <v>1781</v>
      </c>
      <c r="I212" s="2" t="s">
        <v>1813</v>
      </c>
      <c r="J212" s="1" t="s">
        <v>1814</v>
      </c>
      <c r="K212" s="19" t="str">
        <f t="shared" si="1"/>
        <v>Dipturus grahamorum</v>
      </c>
      <c r="L212" s="20">
        <f>VLOOKUP($K212,GlobSheetPaste!$H$3:$P$1269,2,FALSE)</f>
        <v>195448</v>
      </c>
      <c r="M212" s="20">
        <f>VLOOKUP($K212,GlobSheetPaste!$H$3:$P$1269,3,FALSE)</f>
        <v>68620997</v>
      </c>
      <c r="N212" s="20" t="str">
        <f>VLOOKUP($K212,GlobSheetPaste!$H$3:$P$1269,4,FALSE)</f>
        <v>published</v>
      </c>
      <c r="O212" s="20" t="str">
        <f>VLOOKUP($K212,GlobSheetPaste!$H$3:$P$1269,5,FALSE)</f>
        <v>LC</v>
      </c>
      <c r="P212" s="20">
        <f>VLOOKUP($K212,GlobSheetPaste!$H$3:$P$1269,6,FALSE)</f>
        <v>2011</v>
      </c>
      <c r="Q212" s="20" t="str">
        <f>VLOOKUP($K212,GlobSheetPaste!$H$3:$P$1269,7,FALSE)</f>
        <v>LC</v>
      </c>
      <c r="R212" s="20" t="str">
        <f>VLOOKUP($K212,GlobSheetPaste!$H$3:$P$1269,8,FALSE)</f>
        <v>NA</v>
      </c>
      <c r="S212" s="20" t="str">
        <f t="shared" si="227"/>
        <v>NoChange</v>
      </c>
      <c r="T212" s="20" t="b">
        <f t="shared" si="3"/>
        <v>0</v>
      </c>
      <c r="U212" s="20">
        <f>VLOOKUP($K212,GlobSheetPaste!$H$3:$P$1269,9,FALSE)</f>
        <v>2015</v>
      </c>
      <c r="V212" s="19">
        <v>146</v>
      </c>
      <c r="W212" s="19">
        <v>490</v>
      </c>
      <c r="X212" s="2" t="b">
        <f t="shared" ref="X212:Y212" si="233">ISNUMBER(V212)</f>
        <v>1</v>
      </c>
      <c r="Y212" s="2" t="b">
        <f t="shared" si="233"/>
        <v>1</v>
      </c>
      <c r="Z212" s="2" t="s">
        <v>1815</v>
      </c>
      <c r="AA212" s="2" t="s">
        <v>178</v>
      </c>
      <c r="AB212" s="24" t="str">
        <f ca="1">IFERROR(__xludf.DUMMYFUNCTION("SPLIT(AA212,""_"")"),"Deepwater")</f>
        <v>Deepwater</v>
      </c>
      <c r="AC212" s="24"/>
      <c r="AD212" s="24">
        <f>VLOOKUP(J212,rangearea210527!$B$2:$C$1159,2,TRUE)</f>
        <v>101232.0912</v>
      </c>
      <c r="AE212" s="26" t="s">
        <v>118</v>
      </c>
      <c r="AF212" s="26" t="s">
        <v>267</v>
      </c>
      <c r="AG212" s="26" t="s">
        <v>84</v>
      </c>
      <c r="AH212" s="26"/>
      <c r="AI212" s="26"/>
      <c r="AJ212" s="26">
        <v>1</v>
      </c>
      <c r="AK212" s="26">
        <v>0</v>
      </c>
      <c r="AL212" s="29">
        <v>0</v>
      </c>
      <c r="AM212" s="30"/>
      <c r="AN212" s="30"/>
      <c r="AO212" s="30"/>
      <c r="AP212" s="1">
        <v>0</v>
      </c>
      <c r="AR212" s="1"/>
      <c r="AS212" s="1"/>
      <c r="AT212" s="1">
        <v>0</v>
      </c>
      <c r="AU212" s="1">
        <v>0</v>
      </c>
      <c r="AV212" s="1">
        <v>1</v>
      </c>
      <c r="AZ212" s="1">
        <v>1</v>
      </c>
      <c r="BE212" s="1">
        <v>1</v>
      </c>
    </row>
    <row r="213" spans="1:58" x14ac:dyDescent="0.3">
      <c r="A213" s="2">
        <v>712</v>
      </c>
      <c r="B213" s="2">
        <v>1</v>
      </c>
      <c r="C213" s="2" t="s">
        <v>1392</v>
      </c>
      <c r="D213" s="1">
        <v>12</v>
      </c>
      <c r="E213" s="2" t="str">
        <f t="shared" si="0"/>
        <v>12_Rajiformes</v>
      </c>
      <c r="F213" s="2" t="s">
        <v>1705</v>
      </c>
      <c r="G213" s="2" t="s">
        <v>1706</v>
      </c>
      <c r="H213" s="2" t="s">
        <v>1781</v>
      </c>
      <c r="I213" s="2" t="s">
        <v>1816</v>
      </c>
      <c r="J213" s="2" t="s">
        <v>1817</v>
      </c>
      <c r="K213" s="19" t="str">
        <f t="shared" si="1"/>
        <v>Dipturus gudgeri</v>
      </c>
      <c r="L213" s="20">
        <f>VLOOKUP($K213,GlobSheetPaste!$H$3:$P$1269,2,FALSE)</f>
        <v>161535</v>
      </c>
      <c r="M213" s="20">
        <f>VLOOKUP($K213,GlobSheetPaste!$H$3:$P$1269,3,FALSE)</f>
        <v>68621107</v>
      </c>
      <c r="N213" s="20" t="str">
        <f>VLOOKUP($K213,GlobSheetPaste!$H$3:$P$1269,4,FALSE)</f>
        <v>published</v>
      </c>
      <c r="O213" s="20" t="str">
        <f>VLOOKUP($K213,GlobSheetPaste!$H$3:$P$1269,5,FALSE)</f>
        <v>NT</v>
      </c>
      <c r="P213" s="20">
        <f>VLOOKUP($K213,GlobSheetPaste!$H$3:$P$1269,6,FALSE)</f>
        <v>2008</v>
      </c>
      <c r="Q213" s="20" t="str">
        <f>VLOOKUP($K213,GlobSheetPaste!$H$3:$P$1269,7,FALSE)</f>
        <v>NT</v>
      </c>
      <c r="R213" s="20" t="str">
        <f>VLOOKUP($K213,GlobSheetPaste!$H$3:$P$1269,8,FALSE)</f>
        <v>A2bd+A4bd</v>
      </c>
      <c r="S213" s="20" t="str">
        <f t="shared" si="227"/>
        <v>NoChange</v>
      </c>
      <c r="T213" s="20" t="b">
        <f t="shared" si="3"/>
        <v>0</v>
      </c>
      <c r="U213" s="20">
        <f>VLOOKUP($K213,GlobSheetPaste!$H$3:$P$1269,9,FALSE)</f>
        <v>2015</v>
      </c>
      <c r="V213" s="19">
        <v>160</v>
      </c>
      <c r="W213" s="19">
        <v>765</v>
      </c>
      <c r="X213" s="2" t="b">
        <f t="shared" ref="X213:Y213" si="234">ISNUMBER(V213)</f>
        <v>1</v>
      </c>
      <c r="Y213" s="2" t="b">
        <f t="shared" si="234"/>
        <v>1</v>
      </c>
      <c r="Z213" s="2" t="s">
        <v>89</v>
      </c>
      <c r="AA213" s="2" t="s">
        <v>178</v>
      </c>
      <c r="AB213" s="24" t="str">
        <f ca="1">IFERROR(__xludf.DUMMYFUNCTION("SPLIT(AA213,""_"")"),"Deepwater")</f>
        <v>Deepwater</v>
      </c>
      <c r="AC213" s="24"/>
      <c r="AD213" s="24">
        <f>VLOOKUP(J213,rangearea210527!$B$2:$C$1159,2,TRUE)</f>
        <v>72193.006280000001</v>
      </c>
      <c r="AE213" s="26" t="s">
        <v>118</v>
      </c>
      <c r="AF213" s="26">
        <v>184</v>
      </c>
      <c r="AG213" s="26" t="s">
        <v>84</v>
      </c>
      <c r="AH213" s="26"/>
      <c r="AI213" s="26">
        <v>14.5</v>
      </c>
      <c r="AJ213" s="26">
        <v>1</v>
      </c>
      <c r="AK213" s="26">
        <v>0</v>
      </c>
      <c r="AL213" s="29">
        <v>0</v>
      </c>
      <c r="AM213" s="30"/>
      <c r="AN213" s="30"/>
      <c r="AO213" s="30"/>
      <c r="AP213" s="1">
        <v>0</v>
      </c>
      <c r="AR213" s="1"/>
      <c r="AS213" s="1"/>
      <c r="AT213" s="1">
        <v>0</v>
      </c>
      <c r="AU213" s="1">
        <v>0</v>
      </c>
      <c r="AV213" s="1">
        <v>1</v>
      </c>
      <c r="AZ213" s="1">
        <v>1</v>
      </c>
      <c r="BE213" s="1">
        <v>1</v>
      </c>
    </row>
    <row r="214" spans="1:58" x14ac:dyDescent="0.3">
      <c r="A214" s="2">
        <v>713</v>
      </c>
      <c r="B214" s="2">
        <v>1</v>
      </c>
      <c r="C214" s="2" t="s">
        <v>1392</v>
      </c>
      <c r="D214" s="1">
        <v>12</v>
      </c>
      <c r="E214" s="2" t="str">
        <f t="shared" si="0"/>
        <v>12_Rajiformes</v>
      </c>
      <c r="F214" s="2" t="s">
        <v>1705</v>
      </c>
      <c r="G214" s="2" t="s">
        <v>1706</v>
      </c>
      <c r="H214" s="2" t="s">
        <v>1781</v>
      </c>
      <c r="I214" s="2" t="s">
        <v>1818</v>
      </c>
      <c r="J214" s="2" t="s">
        <v>1819</v>
      </c>
      <c r="K214" s="19" t="str">
        <f t="shared" si="1"/>
        <v>Dipturus innominatus</v>
      </c>
      <c r="L214" s="20">
        <f>VLOOKUP($K214,GlobSheetPaste!$H$3:$P$1269,2,FALSE)</f>
        <v>41799</v>
      </c>
      <c r="M214" s="20">
        <f>VLOOKUP($K214,GlobSheetPaste!$H$3:$P$1269,3,FALSE)</f>
        <v>116736852</v>
      </c>
      <c r="N214" s="20" t="str">
        <f>VLOOKUP($K214,GlobSheetPaste!$H$3:$P$1269,4,FALSE)</f>
        <v>published</v>
      </c>
      <c r="O214" s="20" t="str">
        <f>VLOOKUP($K214,GlobSheetPaste!$H$3:$P$1269,5,FALSE)</f>
        <v>NT</v>
      </c>
      <c r="P214" s="20">
        <f>VLOOKUP($K214,GlobSheetPaste!$H$3:$P$1269,6,FALSE)</f>
        <v>2003</v>
      </c>
      <c r="Q214" s="20" t="str">
        <f>VLOOKUP($K214,GlobSheetPaste!$H$3:$P$1269,7,FALSE)</f>
        <v>LC</v>
      </c>
      <c r="R214" s="20" t="str">
        <f>VLOOKUP($K214,GlobSheetPaste!$H$3:$P$1269,8,FALSE)</f>
        <v>NA</v>
      </c>
      <c r="S214" s="1" t="s">
        <v>81</v>
      </c>
      <c r="T214" s="20" t="b">
        <f t="shared" si="3"/>
        <v>0</v>
      </c>
      <c r="U214" s="20">
        <f>VLOOKUP($K214,GlobSheetPaste!$H$3:$P$1269,9,FALSE)</f>
        <v>2017</v>
      </c>
      <c r="V214" s="19">
        <v>10</v>
      </c>
      <c r="W214" s="19">
        <v>1450</v>
      </c>
      <c r="X214" s="2" t="b">
        <f t="shared" ref="X214:Y214" si="235">ISNUMBER(V214)</f>
        <v>1</v>
      </c>
      <c r="Y214" s="2" t="b">
        <f t="shared" si="235"/>
        <v>1</v>
      </c>
      <c r="Z214" s="2" t="s">
        <v>89</v>
      </c>
      <c r="AA214" s="2" t="s">
        <v>178</v>
      </c>
      <c r="AB214" s="24" t="str">
        <f ca="1">IFERROR(__xludf.DUMMYFUNCTION("SPLIT(AA214,""_"")"),"Deepwater")</f>
        <v>Deepwater</v>
      </c>
      <c r="AC214" s="24"/>
      <c r="AD214" s="24">
        <f>VLOOKUP(J214,rangearea210527!$B$2:$C$1159,2,TRUE)</f>
        <v>525351.87</v>
      </c>
      <c r="AE214" s="26"/>
      <c r="AF214" s="26">
        <v>240</v>
      </c>
      <c r="AG214" s="26" t="s">
        <v>84</v>
      </c>
      <c r="AH214" s="26"/>
      <c r="AI214" s="26">
        <v>18.5</v>
      </c>
      <c r="AJ214" s="26">
        <v>1</v>
      </c>
      <c r="AK214" s="26">
        <v>0</v>
      </c>
      <c r="AL214" s="29">
        <v>0</v>
      </c>
      <c r="AM214" s="30"/>
      <c r="AN214" s="30"/>
      <c r="AO214" s="30"/>
      <c r="AP214" s="1">
        <v>0</v>
      </c>
      <c r="AR214" s="1"/>
      <c r="AS214" s="1"/>
      <c r="AT214" s="1">
        <v>0</v>
      </c>
      <c r="AU214" s="1">
        <v>0</v>
      </c>
      <c r="AV214" s="1">
        <v>1</v>
      </c>
      <c r="AZ214" s="1">
        <v>1</v>
      </c>
    </row>
    <row r="215" spans="1:58" x14ac:dyDescent="0.3">
      <c r="A215" s="2">
        <v>715</v>
      </c>
      <c r="B215" s="2">
        <v>1</v>
      </c>
      <c r="C215" s="2" t="s">
        <v>1392</v>
      </c>
      <c r="D215" s="1">
        <v>12</v>
      </c>
      <c r="E215" s="2" t="str">
        <f t="shared" si="0"/>
        <v>12_Rajiformes</v>
      </c>
      <c r="F215" s="2" t="s">
        <v>1705</v>
      </c>
      <c r="G215" s="2" t="s">
        <v>1706</v>
      </c>
      <c r="H215" s="2" t="s">
        <v>1781</v>
      </c>
      <c r="I215" s="2" t="s">
        <v>1822</v>
      </c>
      <c r="J215" s="2" t="s">
        <v>1823</v>
      </c>
      <c r="K215" s="19" t="str">
        <f t="shared" si="1"/>
        <v>Dipturus johannisdavisi</v>
      </c>
      <c r="L215" s="20">
        <f>VLOOKUP($K215,GlobSheetPaste!$H$3:$P$1269,2,FALSE)</f>
        <v>161617</v>
      </c>
      <c r="M215" s="20">
        <f>VLOOKUP($K215,GlobSheetPaste!$H$3:$P$1269,3,FALSE)</f>
        <v>140575512</v>
      </c>
      <c r="N215" s="20" t="str">
        <f>VLOOKUP($K215,GlobSheetPaste!$H$3:$P$1269,4,FALSE)</f>
        <v>published</v>
      </c>
      <c r="O215" s="20" t="str">
        <f>VLOOKUP($K215,GlobSheetPaste!$H$3:$P$1269,5,FALSE)</f>
        <v>DD</v>
      </c>
      <c r="P215" s="20">
        <f>VLOOKUP($K215,GlobSheetPaste!$H$3:$P$1269,6,FALSE)</f>
        <v>2006</v>
      </c>
      <c r="Q215" s="20" t="str">
        <f>VLOOKUP($K215,GlobSheetPaste!$H$3:$P$1269,7,FALSE)</f>
        <v>DD</v>
      </c>
      <c r="R215" s="20" t="str">
        <f>VLOOKUP($K215,GlobSheetPaste!$H$3:$P$1269,8,FALSE)</f>
        <v>NA</v>
      </c>
      <c r="S215" s="20" t="str">
        <f>IF(O215=Q215,"NoChange","non-genuine change")</f>
        <v>NoChange</v>
      </c>
      <c r="T215" s="20" t="b">
        <f t="shared" si="3"/>
        <v>0</v>
      </c>
      <c r="U215" s="20">
        <f>VLOOKUP($K215,GlobSheetPaste!$H$3:$P$1269,9,FALSE)</f>
        <v>2018</v>
      </c>
      <c r="V215" s="19">
        <v>10</v>
      </c>
      <c r="W215" s="19">
        <v>790</v>
      </c>
      <c r="X215" s="2" t="b">
        <f t="shared" ref="X215:Y215" si="236">ISNUMBER(V215)</f>
        <v>1</v>
      </c>
      <c r="Y215" s="2" t="b">
        <f t="shared" si="236"/>
        <v>1</v>
      </c>
      <c r="Z215" s="2" t="s">
        <v>1532</v>
      </c>
      <c r="AA215" s="2" t="s">
        <v>178</v>
      </c>
      <c r="AB215" s="24" t="str">
        <f ca="1">IFERROR(__xludf.DUMMYFUNCTION("SPLIT(AA215,""_"")"),"Deepwater")</f>
        <v>Deepwater</v>
      </c>
      <c r="AC215" s="24"/>
      <c r="AD215" s="24">
        <f>VLOOKUP(J215,rangearea210527!$B$2:$C$1159,2,TRUE)</f>
        <v>29403.539939999999</v>
      </c>
      <c r="AE215" s="26" t="s">
        <v>118</v>
      </c>
      <c r="AF215" s="26">
        <v>54</v>
      </c>
      <c r="AG215" s="26" t="s">
        <v>84</v>
      </c>
      <c r="AH215" s="26"/>
      <c r="AI215" s="26"/>
      <c r="AJ215" s="26">
        <v>1</v>
      </c>
      <c r="AK215" s="26">
        <v>0</v>
      </c>
      <c r="AL215" s="29">
        <v>0</v>
      </c>
      <c r="AM215" s="30"/>
      <c r="AN215" s="30"/>
      <c r="AO215" s="30"/>
      <c r="AP215" s="1">
        <v>1</v>
      </c>
      <c r="AR215" s="1"/>
      <c r="AS215" s="1"/>
      <c r="AT215" s="1">
        <v>0</v>
      </c>
      <c r="AU215" s="1">
        <v>0</v>
      </c>
      <c r="AV215" s="1">
        <v>1</v>
      </c>
      <c r="AZ215" s="1">
        <v>1</v>
      </c>
      <c r="BD215" s="1">
        <v>1</v>
      </c>
      <c r="BE215" s="1">
        <v>1</v>
      </c>
      <c r="BF215" s="1"/>
    </row>
    <row r="216" spans="1:58" x14ac:dyDescent="0.3">
      <c r="A216" s="2">
        <v>718</v>
      </c>
      <c r="B216" s="2">
        <v>1</v>
      </c>
      <c r="C216" s="2" t="s">
        <v>1392</v>
      </c>
      <c r="D216" s="1">
        <v>12</v>
      </c>
      <c r="E216" s="2" t="str">
        <f t="shared" si="0"/>
        <v>12_Rajiformes</v>
      </c>
      <c r="F216" s="2" t="s">
        <v>1705</v>
      </c>
      <c r="G216" s="2" t="s">
        <v>1706</v>
      </c>
      <c r="H216" s="2" t="s">
        <v>1781</v>
      </c>
      <c r="I216" s="2" t="s">
        <v>1827</v>
      </c>
      <c r="J216" s="2" t="s">
        <v>1828</v>
      </c>
      <c r="K216" s="19" t="str">
        <f t="shared" si="1"/>
        <v>Dipturus lamillai</v>
      </c>
      <c r="L216" s="20">
        <f>VLOOKUP($K216,GlobSheetPaste!$H$3:$P$1269,2,FALSE)</f>
        <v>177301951</v>
      </c>
      <c r="M216" s="20">
        <f>VLOOKUP($K216,GlobSheetPaste!$H$3:$P$1269,3,FALSE)</f>
        <v>177302177</v>
      </c>
      <c r="N216" s="20" t="str">
        <f>VLOOKUP($K216,GlobSheetPaste!$H$3:$P$1269,4,FALSE)</f>
        <v>published</v>
      </c>
      <c r="O216" s="20" t="str">
        <f>VLOOKUP($K216,GlobSheetPaste!$H$3:$P$1269,5,FALSE)</f>
        <v>NE</v>
      </c>
      <c r="P216" s="20" t="str">
        <f>VLOOKUP($K216,GlobSheetPaste!$H$3:$P$1269,6,FALSE)</f>
        <v>NA</v>
      </c>
      <c r="Q216" s="20" t="str">
        <f>VLOOKUP($K216,GlobSheetPaste!$H$3:$P$1269,7,FALSE)</f>
        <v>LC</v>
      </c>
      <c r="R216" s="20" t="str">
        <f>VLOOKUP($K216,GlobSheetPaste!$H$3:$P$1269,8,FALSE)</f>
        <v>NA</v>
      </c>
      <c r="S216" s="1" t="s">
        <v>117</v>
      </c>
      <c r="T216" s="20" t="b">
        <f t="shared" si="3"/>
        <v>0</v>
      </c>
      <c r="U216" s="22">
        <f>VLOOKUP($K216,GlobSheetPaste!$H$3:$P$1269,9,FALSE)</f>
        <v>43891</v>
      </c>
      <c r="V216" s="19">
        <v>101</v>
      </c>
      <c r="W216" s="19">
        <v>572</v>
      </c>
      <c r="X216" s="2" t="b">
        <f t="shared" ref="X216:Y216" si="237">ISNUMBER(V216)</f>
        <v>1</v>
      </c>
      <c r="Y216" s="2" t="b">
        <f t="shared" si="237"/>
        <v>1</v>
      </c>
      <c r="Z216" s="2" t="s">
        <v>149</v>
      </c>
      <c r="AA216" s="2" t="s">
        <v>278</v>
      </c>
      <c r="AB216" s="24" t="str">
        <f ca="1">IFERROR(__xludf.DUMMYFUNCTION("SPLIT(AA216,""_"")"),"Deepwater")</f>
        <v>Deepwater</v>
      </c>
      <c r="AC216" s="24" t="str">
        <f ca="1">IFERROR(__xludf.DUMMYFUNCTION("""COMPUTED_VALUE"""),"Coastal")</f>
        <v>Coastal</v>
      </c>
      <c r="AD216" s="24">
        <f>VLOOKUP(J216,rangearea210527!$B$2:$C$1159,2,TRUE)</f>
        <v>171703.427</v>
      </c>
      <c r="AE216" s="26"/>
      <c r="AF216" s="26">
        <v>155</v>
      </c>
      <c r="AG216" s="26" t="s">
        <v>84</v>
      </c>
      <c r="AH216" s="26"/>
      <c r="AI216" s="26">
        <v>17.5</v>
      </c>
      <c r="AJ216" s="26">
        <v>1</v>
      </c>
      <c r="AK216" s="26">
        <v>0</v>
      </c>
      <c r="AL216" s="29">
        <v>0</v>
      </c>
      <c r="AM216" s="30"/>
      <c r="AN216" s="30"/>
      <c r="AO216" s="30"/>
      <c r="AP216" s="1">
        <v>0</v>
      </c>
      <c r="AR216" s="1">
        <v>1</v>
      </c>
      <c r="AS216" s="1"/>
      <c r="AT216" s="1">
        <v>1</v>
      </c>
      <c r="AU216" s="1">
        <v>1</v>
      </c>
      <c r="AV216" s="1">
        <v>1</v>
      </c>
      <c r="AZ216" s="1">
        <v>1</v>
      </c>
    </row>
    <row r="217" spans="1:58" x14ac:dyDescent="0.3">
      <c r="A217" s="2">
        <v>719</v>
      </c>
      <c r="B217" s="2">
        <v>1</v>
      </c>
      <c r="C217" s="2" t="s">
        <v>1392</v>
      </c>
      <c r="D217" s="1">
        <v>12</v>
      </c>
      <c r="E217" s="2" t="str">
        <f t="shared" si="0"/>
        <v>12_Rajiformes</v>
      </c>
      <c r="F217" s="2" t="s">
        <v>1705</v>
      </c>
      <c r="G217" s="2" t="s">
        <v>1706</v>
      </c>
      <c r="H217" s="2" t="s">
        <v>1781</v>
      </c>
      <c r="I217" s="2" t="s">
        <v>1829</v>
      </c>
      <c r="J217" s="2" t="s">
        <v>1830</v>
      </c>
      <c r="K217" s="19" t="str">
        <f t="shared" si="1"/>
        <v>Dipturus lanceorostratus</v>
      </c>
      <c r="L217" s="20">
        <f>VLOOKUP($K217,GlobSheetPaste!$H$3:$P$1269,2,FALSE)</f>
        <v>44608</v>
      </c>
      <c r="M217" s="20">
        <f>VLOOKUP($K217,GlobSheetPaste!$H$3:$P$1269,3,FALSE)</f>
        <v>124435054</v>
      </c>
      <c r="N217" s="20" t="str">
        <f>VLOOKUP($K217,GlobSheetPaste!$H$3:$P$1269,4,FALSE)</f>
        <v>published</v>
      </c>
      <c r="O217" s="20" t="str">
        <f>VLOOKUP($K217,GlobSheetPaste!$H$3:$P$1269,5,FALSE)</f>
        <v>DD</v>
      </c>
      <c r="P217" s="20">
        <f>VLOOKUP($K217,GlobSheetPaste!$H$3:$P$1269,6,FALSE)</f>
        <v>2004</v>
      </c>
      <c r="Q217" s="20" t="str">
        <f>VLOOKUP($K217,GlobSheetPaste!$H$3:$P$1269,7,FALSE)</f>
        <v>DD</v>
      </c>
      <c r="R217" s="20" t="str">
        <f>VLOOKUP($K217,GlobSheetPaste!$H$3:$P$1269,8,FALSE)</f>
        <v>NA</v>
      </c>
      <c r="S217" s="20" t="str">
        <f t="shared" ref="S217:S239" si="238">IF(O217=Q217,"NoChange","non-genuine change")</f>
        <v>NoChange</v>
      </c>
      <c r="T217" s="20" t="b">
        <f t="shared" si="3"/>
        <v>0</v>
      </c>
      <c r="U217" s="20">
        <f>VLOOKUP($K217,GlobSheetPaste!$H$3:$P$1269,9,FALSE)</f>
        <v>2018</v>
      </c>
      <c r="V217" s="19">
        <v>430</v>
      </c>
      <c r="W217" s="19">
        <v>439</v>
      </c>
      <c r="X217" s="2" t="b">
        <f t="shared" ref="X217:Y217" si="239">ISNUMBER(V217)</f>
        <v>1</v>
      </c>
      <c r="Y217" s="2" t="b">
        <f t="shared" si="239"/>
        <v>1</v>
      </c>
      <c r="Z217" s="2" t="s">
        <v>89</v>
      </c>
      <c r="AA217" s="2" t="s">
        <v>178</v>
      </c>
      <c r="AB217" s="24" t="str">
        <f ca="1">IFERROR(__xludf.DUMMYFUNCTION("SPLIT(AA217,""_"")"),"Deepwater")</f>
        <v>Deepwater</v>
      </c>
      <c r="AC217" s="24"/>
      <c r="AD217" s="24">
        <f>VLOOKUP(J217,rangearea210527!$B$2:$C$1159,2,TRUE)</f>
        <v>346.56850650000001</v>
      </c>
      <c r="AE217" s="26" t="s">
        <v>118</v>
      </c>
      <c r="AF217" s="26">
        <v>82</v>
      </c>
      <c r="AG217" s="26" t="s">
        <v>84</v>
      </c>
      <c r="AH217" s="26"/>
      <c r="AI217" s="26"/>
      <c r="AJ217" s="26">
        <v>1</v>
      </c>
      <c r="AK217" s="26">
        <v>0</v>
      </c>
      <c r="AL217" s="29">
        <v>0</v>
      </c>
      <c r="AM217" s="30"/>
      <c r="AN217" s="30"/>
      <c r="AO217" s="30"/>
      <c r="AP217" s="1">
        <v>0</v>
      </c>
      <c r="AR217" s="1"/>
      <c r="AS217" s="1"/>
      <c r="AT217" s="1">
        <v>0</v>
      </c>
      <c r="AU217" s="1">
        <v>0</v>
      </c>
      <c r="AV217" s="1">
        <v>1</v>
      </c>
      <c r="AZ217" s="1">
        <v>1</v>
      </c>
      <c r="BD217" s="1">
        <v>1</v>
      </c>
      <c r="BE217" s="1">
        <v>1</v>
      </c>
      <c r="BF217" s="1"/>
    </row>
    <row r="218" spans="1:58" x14ac:dyDescent="0.3">
      <c r="A218" s="2">
        <v>720</v>
      </c>
      <c r="B218" s="2">
        <v>1</v>
      </c>
      <c r="C218" s="2" t="s">
        <v>1392</v>
      </c>
      <c r="D218" s="1">
        <v>12</v>
      </c>
      <c r="E218" s="2" t="str">
        <f t="shared" si="0"/>
        <v>12_Rajiformes</v>
      </c>
      <c r="F218" s="2" t="s">
        <v>1705</v>
      </c>
      <c r="G218" s="2" t="s">
        <v>1706</v>
      </c>
      <c r="H218" s="2" t="s">
        <v>1781</v>
      </c>
      <c r="I218" s="2" t="s">
        <v>1831</v>
      </c>
      <c r="J218" s="2" t="s">
        <v>1832</v>
      </c>
      <c r="K218" s="19" t="str">
        <f t="shared" si="1"/>
        <v>Dipturus leptocaudus</v>
      </c>
      <c r="L218" s="20">
        <f>VLOOKUP($K218,GlobSheetPaste!$H$3:$P$1269,2,FALSE)</f>
        <v>44644</v>
      </c>
      <c r="M218" s="20">
        <f>VLOOKUP($K218,GlobSheetPaste!$H$3:$P$1269,3,FALSE)</f>
        <v>2998902</v>
      </c>
      <c r="N218" s="20" t="str">
        <f>VLOOKUP($K218,GlobSheetPaste!$H$3:$P$1269,4,FALSE)</f>
        <v>published</v>
      </c>
      <c r="O218" s="20" t="str">
        <f>VLOOKUP($K218,GlobSheetPaste!$H$3:$P$1269,5,FALSE)</f>
        <v>DD</v>
      </c>
      <c r="P218" s="20">
        <f>VLOOKUP($K218,GlobSheetPaste!$H$3:$P$1269,6,FALSE)</f>
        <v>2004</v>
      </c>
      <c r="Q218" s="20" t="str">
        <f>VLOOKUP($K218,GlobSheetPaste!$H$3:$P$1269,7,FALSE)</f>
        <v>VU</v>
      </c>
      <c r="R218" s="20" t="str">
        <f>VLOOKUP($K218,GlobSheetPaste!$H$3:$P$1269,8,FALSE)</f>
        <v>A2d</v>
      </c>
      <c r="S218" s="20" t="str">
        <f t="shared" si="238"/>
        <v>non-genuine change</v>
      </c>
      <c r="T218" s="20" t="b">
        <f t="shared" si="3"/>
        <v>0</v>
      </c>
      <c r="U218" s="22">
        <f>VLOOKUP($K218,GlobSheetPaste!$H$3:$P$1269,9,FALSE)</f>
        <v>43891</v>
      </c>
      <c r="V218" s="19">
        <v>10</v>
      </c>
      <c r="W218" s="19">
        <v>550</v>
      </c>
      <c r="X218" s="2" t="b">
        <f t="shared" ref="X218:Y218" si="240">ISNUMBER(V218)</f>
        <v>1</v>
      </c>
      <c r="Y218" s="2" t="b">
        <f t="shared" si="240"/>
        <v>1</v>
      </c>
      <c r="Z218" s="2" t="s">
        <v>89</v>
      </c>
      <c r="AA218" s="2" t="s">
        <v>278</v>
      </c>
      <c r="AB218" s="24" t="str">
        <f ca="1">IFERROR(__xludf.DUMMYFUNCTION("SPLIT(AA218,""_"")"),"Deepwater")</f>
        <v>Deepwater</v>
      </c>
      <c r="AC218" s="24" t="str">
        <f ca="1">IFERROR(__xludf.DUMMYFUNCTION("""COMPUTED_VALUE"""),"Coastal")</f>
        <v>Coastal</v>
      </c>
      <c r="AD218" s="24">
        <f>VLOOKUP(J218,rangearea210527!$B$2:$C$1159,2,TRUE)</f>
        <v>216483.91740000001</v>
      </c>
      <c r="AE218" s="26"/>
      <c r="AF218" s="26">
        <v>88</v>
      </c>
      <c r="AG218" s="26" t="s">
        <v>84</v>
      </c>
      <c r="AH218" s="26"/>
      <c r="AI218" s="26">
        <v>7</v>
      </c>
      <c r="AJ218" s="26">
        <v>1</v>
      </c>
      <c r="AK218" s="26">
        <v>0</v>
      </c>
      <c r="AL218" s="29">
        <v>0</v>
      </c>
      <c r="AM218" s="30"/>
      <c r="AN218" s="30"/>
      <c r="AO218" s="30"/>
      <c r="AP218" s="1">
        <v>0</v>
      </c>
      <c r="AR218" s="1">
        <v>1</v>
      </c>
      <c r="AS218" s="1"/>
      <c r="AT218" s="1">
        <v>1</v>
      </c>
      <c r="AU218" s="1">
        <v>1</v>
      </c>
      <c r="AV218" s="1">
        <v>1</v>
      </c>
      <c r="AW218" s="1">
        <v>1</v>
      </c>
      <c r="AZ218" s="1">
        <v>1</v>
      </c>
      <c r="BA218" s="1">
        <v>1</v>
      </c>
    </row>
    <row r="219" spans="1:58" x14ac:dyDescent="0.3">
      <c r="A219" s="2">
        <v>721</v>
      </c>
      <c r="B219" s="2">
        <v>1</v>
      </c>
      <c r="C219" s="2" t="s">
        <v>1392</v>
      </c>
      <c r="D219" s="1">
        <v>12</v>
      </c>
      <c r="E219" s="2" t="str">
        <f t="shared" si="0"/>
        <v>12_Rajiformes</v>
      </c>
      <c r="F219" s="2" t="s">
        <v>1705</v>
      </c>
      <c r="G219" s="2" t="s">
        <v>1706</v>
      </c>
      <c r="H219" s="2" t="s">
        <v>1781</v>
      </c>
      <c r="I219" s="2" t="s">
        <v>1833</v>
      </c>
      <c r="J219" s="2" t="s">
        <v>1834</v>
      </c>
      <c r="K219" s="19" t="str">
        <f t="shared" si="1"/>
        <v>Dipturus macrocauda</v>
      </c>
      <c r="L219" s="20">
        <f>VLOOKUP($K219,GlobSheetPaste!$H$3:$P$1269,2,FALSE)</f>
        <v>161738</v>
      </c>
      <c r="M219" s="20">
        <f>VLOOKUP($K219,GlobSheetPaste!$H$3:$P$1269,3,FALSE)</f>
        <v>124536099</v>
      </c>
      <c r="N219" s="20" t="str">
        <f>VLOOKUP($K219,GlobSheetPaste!$H$3:$P$1269,4,FALSE)</f>
        <v>published</v>
      </c>
      <c r="O219" s="20" t="str">
        <f>VLOOKUP($K219,GlobSheetPaste!$H$3:$P$1269,5,FALSE)</f>
        <v>DD</v>
      </c>
      <c r="P219" s="20">
        <f>VLOOKUP($K219,GlobSheetPaste!$H$3:$P$1269,6,FALSE)</f>
        <v>2007</v>
      </c>
      <c r="Q219" s="20" t="str">
        <f>VLOOKUP($K219,GlobSheetPaste!$H$3:$P$1269,7,FALSE)</f>
        <v>NT</v>
      </c>
      <c r="R219" s="20" t="str">
        <f>VLOOKUP($K219,GlobSheetPaste!$H$3:$P$1269,8,FALSE)</f>
        <v>A2d</v>
      </c>
      <c r="S219" s="20" t="str">
        <f t="shared" si="238"/>
        <v>non-genuine change</v>
      </c>
      <c r="T219" s="20" t="b">
        <f t="shared" si="3"/>
        <v>0</v>
      </c>
      <c r="U219" s="22">
        <f>VLOOKUP($K219,GlobSheetPaste!$H$3:$P$1269,9,FALSE)</f>
        <v>44197</v>
      </c>
      <c r="V219" s="19">
        <v>300</v>
      </c>
      <c r="W219" s="19">
        <v>800</v>
      </c>
      <c r="X219" s="2" t="b">
        <f t="shared" ref="X219:Y219" si="241">ISNUMBER(V219)</f>
        <v>1</v>
      </c>
      <c r="Y219" s="2" t="b">
        <f t="shared" si="241"/>
        <v>1</v>
      </c>
      <c r="Z219" s="2" t="s">
        <v>1835</v>
      </c>
      <c r="AA219" s="2" t="s">
        <v>178</v>
      </c>
      <c r="AB219" s="24" t="str">
        <f ca="1">IFERROR(__xludf.DUMMYFUNCTION("SPLIT(AA219,""_"")"),"Deepwater")</f>
        <v>Deepwater</v>
      </c>
      <c r="AC219" s="24"/>
      <c r="AD219" s="24">
        <f>VLOOKUP(J219,rangearea210527!$B$2:$C$1159,2,TRUE)</f>
        <v>124680.7598</v>
      </c>
      <c r="AE219" s="26" t="s">
        <v>118</v>
      </c>
      <c r="AF219" s="26">
        <v>130</v>
      </c>
      <c r="AG219" s="26" t="s">
        <v>84</v>
      </c>
      <c r="AH219" s="26"/>
      <c r="AI219" s="26">
        <v>17</v>
      </c>
      <c r="AJ219" s="26">
        <v>1</v>
      </c>
      <c r="AK219" s="26">
        <v>0</v>
      </c>
      <c r="AL219" s="29">
        <v>0</v>
      </c>
      <c r="AM219" s="30"/>
      <c r="AN219" s="30"/>
      <c r="AO219" s="30"/>
      <c r="AP219" s="1">
        <v>0</v>
      </c>
      <c r="AR219" s="1"/>
      <c r="AS219" s="1"/>
      <c r="AT219" s="1">
        <v>0</v>
      </c>
      <c r="AU219" s="1">
        <v>0</v>
      </c>
      <c r="AV219" s="1">
        <v>1</v>
      </c>
      <c r="AZ219" s="1">
        <v>1</v>
      </c>
      <c r="BE219" s="1">
        <v>1</v>
      </c>
    </row>
    <row r="220" spans="1:58" x14ac:dyDescent="0.3">
      <c r="A220" s="2">
        <v>723</v>
      </c>
      <c r="B220" s="2">
        <v>1</v>
      </c>
      <c r="C220" s="2" t="s">
        <v>1392</v>
      </c>
      <c r="D220" s="1">
        <v>12</v>
      </c>
      <c r="E220" s="2" t="str">
        <f t="shared" si="0"/>
        <v>12_Rajiformes</v>
      </c>
      <c r="F220" s="2" t="s">
        <v>1705</v>
      </c>
      <c r="G220" s="2" t="s">
        <v>1706</v>
      </c>
      <c r="H220" s="2" t="s">
        <v>1781</v>
      </c>
      <c r="I220" s="2" t="s">
        <v>1839</v>
      </c>
      <c r="J220" s="2" t="s">
        <v>1840</v>
      </c>
      <c r="K220" s="19" t="str">
        <f t="shared" si="1"/>
        <v>Dipturus melanospilus</v>
      </c>
      <c r="L220" s="20">
        <f>VLOOKUP($K220,GlobSheetPaste!$H$3:$P$1269,2,FALSE)</f>
        <v>195450</v>
      </c>
      <c r="M220" s="20">
        <f>VLOOKUP($K220,GlobSheetPaste!$H$3:$P$1269,3,FALSE)</f>
        <v>68621398</v>
      </c>
      <c r="N220" s="20" t="str">
        <f>VLOOKUP($K220,GlobSheetPaste!$H$3:$P$1269,4,FALSE)</f>
        <v>published</v>
      </c>
      <c r="O220" s="20" t="str">
        <f>VLOOKUP($K220,GlobSheetPaste!$H$3:$P$1269,5,FALSE)</f>
        <v>DD</v>
      </c>
      <c r="P220" s="20">
        <f>VLOOKUP($K220,GlobSheetPaste!$H$3:$P$1269,6,FALSE)</f>
        <v>2010</v>
      </c>
      <c r="Q220" s="20" t="str">
        <f>VLOOKUP($K220,GlobSheetPaste!$H$3:$P$1269,7,FALSE)</f>
        <v>DD</v>
      </c>
      <c r="R220" s="20" t="str">
        <f>VLOOKUP($K220,GlobSheetPaste!$H$3:$P$1269,8,FALSE)</f>
        <v>NA</v>
      </c>
      <c r="S220" s="20" t="str">
        <f t="shared" si="238"/>
        <v>NoChange</v>
      </c>
      <c r="T220" s="20" t="b">
        <f t="shared" si="3"/>
        <v>0</v>
      </c>
      <c r="U220" s="20">
        <f>VLOOKUP($K220,GlobSheetPaste!$H$3:$P$1269,9,FALSE)</f>
        <v>2015</v>
      </c>
      <c r="V220" s="19">
        <v>239</v>
      </c>
      <c r="W220" s="19">
        <v>695</v>
      </c>
      <c r="X220" s="2" t="b">
        <f t="shared" ref="X220:Y220" si="242">ISNUMBER(V220)</f>
        <v>1</v>
      </c>
      <c r="Y220" s="2" t="b">
        <f t="shared" si="242"/>
        <v>1</v>
      </c>
      <c r="Z220" s="2" t="s">
        <v>89</v>
      </c>
      <c r="AA220" s="2" t="s">
        <v>178</v>
      </c>
      <c r="AB220" s="24" t="str">
        <f ca="1">IFERROR(__xludf.DUMMYFUNCTION("SPLIT(AA220,""_"")"),"Deepwater")</f>
        <v>Deepwater</v>
      </c>
      <c r="AC220" s="24"/>
      <c r="AD220" s="24">
        <f>VLOOKUP(J220,rangearea210527!$B$2:$C$1159,2,TRUE)</f>
        <v>80255.283249999993</v>
      </c>
      <c r="AE220" s="26" t="s">
        <v>118</v>
      </c>
      <c r="AF220" s="26">
        <v>78</v>
      </c>
      <c r="AG220" s="26" t="s">
        <v>84</v>
      </c>
      <c r="AH220" s="26"/>
      <c r="AI220" s="26"/>
      <c r="AJ220" s="26">
        <v>1</v>
      </c>
      <c r="AK220" s="26">
        <v>0</v>
      </c>
      <c r="AL220" s="29">
        <v>0</v>
      </c>
      <c r="AM220" s="30"/>
      <c r="AN220" s="30"/>
      <c r="AO220" s="30"/>
      <c r="AP220" s="1">
        <v>0</v>
      </c>
      <c r="AR220" s="1"/>
      <c r="AS220" s="1"/>
      <c r="AT220" s="1">
        <v>0</v>
      </c>
      <c r="AU220" s="1">
        <v>0</v>
      </c>
      <c r="AV220" s="1">
        <v>1</v>
      </c>
      <c r="AZ220" s="1">
        <v>1</v>
      </c>
      <c r="BD220" s="1">
        <v>1</v>
      </c>
      <c r="BE220" s="1">
        <v>1</v>
      </c>
      <c r="BF220" s="1"/>
    </row>
    <row r="221" spans="1:58" x14ac:dyDescent="0.3">
      <c r="A221" s="2">
        <v>724</v>
      </c>
      <c r="B221" s="2">
        <v>1</v>
      </c>
      <c r="C221" s="2" t="s">
        <v>1392</v>
      </c>
      <c r="D221" s="1">
        <v>12</v>
      </c>
      <c r="E221" s="2" t="str">
        <f t="shared" si="0"/>
        <v>12_Rajiformes</v>
      </c>
      <c r="F221" s="2" t="s">
        <v>1705</v>
      </c>
      <c r="G221" s="2" t="s">
        <v>1706</v>
      </c>
      <c r="H221" s="2" t="s">
        <v>1781</v>
      </c>
      <c r="I221" s="2" t="s">
        <v>1841</v>
      </c>
      <c r="J221" s="2" t="s">
        <v>1842</v>
      </c>
      <c r="K221" s="19" t="str">
        <f t="shared" si="1"/>
        <v>Dipturus mennii</v>
      </c>
      <c r="L221" s="20">
        <f>VLOOKUP($K221,GlobSheetPaste!$H$3:$P$1269,2,FALSE)</f>
        <v>63124</v>
      </c>
      <c r="M221" s="20">
        <f>VLOOKUP($K221,GlobSheetPaste!$H$3:$P$1269,3,FALSE)</f>
        <v>3120930</v>
      </c>
      <c r="N221" s="20" t="str">
        <f>VLOOKUP($K221,GlobSheetPaste!$H$3:$P$1269,4,FALSE)</f>
        <v>published</v>
      </c>
      <c r="O221" s="20" t="str">
        <f>VLOOKUP($K221,GlobSheetPaste!$H$3:$P$1269,5,FALSE)</f>
        <v>VU</v>
      </c>
      <c r="P221" s="20">
        <f>VLOOKUP($K221,GlobSheetPaste!$H$3:$P$1269,6,FALSE)</f>
        <v>2007</v>
      </c>
      <c r="Q221" s="20" t="str">
        <f>VLOOKUP($K221,GlobSheetPaste!$H$3:$P$1269,7,FALSE)</f>
        <v>CR</v>
      </c>
      <c r="R221" s="20" t="str">
        <f>VLOOKUP($K221,GlobSheetPaste!$H$3:$P$1269,8,FALSE)</f>
        <v>A2d</v>
      </c>
      <c r="S221" s="20" t="str">
        <f t="shared" si="238"/>
        <v>non-genuine change</v>
      </c>
      <c r="T221" s="20" t="b">
        <f t="shared" si="3"/>
        <v>0</v>
      </c>
      <c r="U221" s="22">
        <f>VLOOKUP($K221,GlobSheetPaste!$H$3:$P$1269,9,FALSE)</f>
        <v>43891</v>
      </c>
      <c r="V221" s="19">
        <v>133</v>
      </c>
      <c r="W221" s="19">
        <v>550</v>
      </c>
      <c r="X221" s="2" t="b">
        <f t="shared" ref="X221:Y221" si="243">ISNUMBER(V221)</f>
        <v>1</v>
      </c>
      <c r="Y221" s="2" t="b">
        <f t="shared" si="243"/>
        <v>1</v>
      </c>
      <c r="Z221" s="2" t="s">
        <v>89</v>
      </c>
      <c r="AA221" s="2" t="s">
        <v>278</v>
      </c>
      <c r="AB221" s="24" t="str">
        <f ca="1">IFERROR(__xludf.DUMMYFUNCTION("SPLIT(AA221,""_"")"),"Deepwater")</f>
        <v>Deepwater</v>
      </c>
      <c r="AC221" s="24" t="str">
        <f ca="1">IFERROR(__xludf.DUMMYFUNCTION("""COMPUTED_VALUE"""),"Coastal")</f>
        <v>Coastal</v>
      </c>
      <c r="AD221" s="24">
        <f>VLOOKUP(J221,rangearea210527!$B$2:$C$1159,2,TRUE)</f>
        <v>51435.513140000003</v>
      </c>
      <c r="AE221" s="26" t="s">
        <v>118</v>
      </c>
      <c r="AF221" s="26">
        <v>167</v>
      </c>
      <c r="AG221" s="26" t="s">
        <v>84</v>
      </c>
      <c r="AH221" s="26"/>
      <c r="AI221" s="26">
        <v>11.5</v>
      </c>
      <c r="AJ221" s="26">
        <v>1</v>
      </c>
      <c r="AK221" s="26">
        <v>0</v>
      </c>
      <c r="AL221" s="29">
        <v>0</v>
      </c>
      <c r="AM221" s="30"/>
      <c r="AN221" s="30"/>
      <c r="AO221" s="30"/>
      <c r="AP221" s="1">
        <v>0</v>
      </c>
      <c r="AR221" s="1">
        <v>1</v>
      </c>
      <c r="AS221" s="1"/>
      <c r="AT221" s="1">
        <v>1</v>
      </c>
      <c r="AU221" s="1">
        <v>1</v>
      </c>
      <c r="AV221" s="1">
        <v>1</v>
      </c>
      <c r="AW221" s="1">
        <v>1</v>
      </c>
      <c r="AZ221" s="1">
        <v>1</v>
      </c>
      <c r="BA221" s="1">
        <v>1</v>
      </c>
      <c r="BE221" s="1">
        <v>1</v>
      </c>
      <c r="BF221" s="1">
        <v>1</v>
      </c>
    </row>
    <row r="222" spans="1:58" x14ac:dyDescent="0.3">
      <c r="A222" s="2">
        <v>725</v>
      </c>
      <c r="B222" s="2">
        <v>1</v>
      </c>
      <c r="C222" s="2" t="s">
        <v>1392</v>
      </c>
      <c r="D222" s="1">
        <v>12</v>
      </c>
      <c r="E222" s="2" t="str">
        <f t="shared" si="0"/>
        <v>12_Rajiformes</v>
      </c>
      <c r="F222" s="2" t="s">
        <v>1705</v>
      </c>
      <c r="G222" s="2" t="s">
        <v>1706</v>
      </c>
      <c r="H222" s="2" t="s">
        <v>1781</v>
      </c>
      <c r="I222" s="2" t="s">
        <v>286</v>
      </c>
      <c r="J222" s="2" t="s">
        <v>1843</v>
      </c>
      <c r="K222" s="19" t="str">
        <f t="shared" si="1"/>
        <v>Dipturus nasutus</v>
      </c>
      <c r="L222" s="20">
        <f>VLOOKUP($K222,GlobSheetPaste!$H$3:$P$1269,2,FALSE)</f>
        <v>41800</v>
      </c>
      <c r="M222" s="20">
        <f>VLOOKUP($K222,GlobSheetPaste!$H$3:$P$1269,3,FALSE)</f>
        <v>116736924</v>
      </c>
      <c r="N222" s="20" t="str">
        <f>VLOOKUP($K222,GlobSheetPaste!$H$3:$P$1269,4,FALSE)</f>
        <v>published</v>
      </c>
      <c r="O222" s="20" t="str">
        <f>VLOOKUP($K222,GlobSheetPaste!$H$3:$P$1269,5,FALSE)</f>
        <v>LC</v>
      </c>
      <c r="P222" s="20">
        <f>VLOOKUP($K222,GlobSheetPaste!$H$3:$P$1269,6,FALSE)</f>
        <v>2003</v>
      </c>
      <c r="Q222" s="20" t="str">
        <f>VLOOKUP($K222,GlobSheetPaste!$H$3:$P$1269,7,FALSE)</f>
        <v>LC</v>
      </c>
      <c r="R222" s="20" t="str">
        <f>VLOOKUP($K222,GlobSheetPaste!$H$3:$P$1269,8,FALSE)</f>
        <v>NA</v>
      </c>
      <c r="S222" s="20" t="str">
        <f t="shared" si="238"/>
        <v>NoChange</v>
      </c>
      <c r="T222" s="20" t="b">
        <f t="shared" si="3"/>
        <v>0</v>
      </c>
      <c r="U222" s="20">
        <f>VLOOKUP($K222,GlobSheetPaste!$H$3:$P$1269,9,FALSE)</f>
        <v>2017</v>
      </c>
      <c r="V222" s="19">
        <v>10</v>
      </c>
      <c r="W222" s="19">
        <v>1500</v>
      </c>
      <c r="X222" s="2" t="b">
        <f t="shared" ref="X222:Y222" si="244">ISNUMBER(V222)</f>
        <v>1</v>
      </c>
      <c r="Y222" s="2" t="b">
        <f t="shared" si="244"/>
        <v>1</v>
      </c>
      <c r="Z222" s="2" t="s">
        <v>1844</v>
      </c>
      <c r="AA222" s="2" t="s">
        <v>278</v>
      </c>
      <c r="AB222" s="24" t="str">
        <f ca="1">IFERROR(__xludf.DUMMYFUNCTION("SPLIT(AA222,""_"")"),"Deepwater")</f>
        <v>Deepwater</v>
      </c>
      <c r="AC222" s="24" t="str">
        <f ca="1">IFERROR(__xludf.DUMMYFUNCTION("""COMPUTED_VALUE"""),"Coastal")</f>
        <v>Coastal</v>
      </c>
      <c r="AD222" s="24">
        <f>VLOOKUP(J222,rangearea210527!$B$2:$C$1159,2,TRUE)</f>
        <v>646322.01379999996</v>
      </c>
      <c r="AE222" s="26"/>
      <c r="AF222" s="26">
        <v>90</v>
      </c>
      <c r="AG222" s="26" t="s">
        <v>84</v>
      </c>
      <c r="AH222" s="26"/>
      <c r="AI222" s="26">
        <v>7.5</v>
      </c>
      <c r="AJ222" s="26">
        <v>1</v>
      </c>
      <c r="AK222" s="26">
        <v>0</v>
      </c>
      <c r="AL222" s="29">
        <v>0</v>
      </c>
      <c r="AM222" s="30"/>
      <c r="AN222" s="30"/>
      <c r="AO222" s="30"/>
      <c r="AP222" s="1">
        <v>0</v>
      </c>
      <c r="AR222" s="1"/>
      <c r="AS222" s="1"/>
      <c r="AT222" s="1">
        <v>1</v>
      </c>
      <c r="AU222" s="1">
        <v>1</v>
      </c>
      <c r="AV222" s="1">
        <v>1</v>
      </c>
      <c r="AZ222" s="1">
        <v>1</v>
      </c>
    </row>
    <row r="223" spans="1:58" x14ac:dyDescent="0.3">
      <c r="A223" s="2">
        <v>726</v>
      </c>
      <c r="B223" s="2">
        <v>1</v>
      </c>
      <c r="C223" s="2" t="s">
        <v>1392</v>
      </c>
      <c r="D223" s="1">
        <v>12</v>
      </c>
      <c r="E223" s="2" t="str">
        <f t="shared" si="0"/>
        <v>12_Rajiformes</v>
      </c>
      <c r="F223" s="2" t="s">
        <v>1705</v>
      </c>
      <c r="G223" s="2" t="s">
        <v>1706</v>
      </c>
      <c r="H223" s="2" t="s">
        <v>1781</v>
      </c>
      <c r="I223" s="2" t="s">
        <v>1845</v>
      </c>
      <c r="J223" s="2" t="s">
        <v>1846</v>
      </c>
      <c r="K223" s="19" t="str">
        <f t="shared" si="1"/>
        <v>Dipturus nidarosiensis</v>
      </c>
      <c r="L223" s="20">
        <f>VLOOKUP($K223,GlobSheetPaste!$H$3:$P$1269,2,FALSE)</f>
        <v>161729</v>
      </c>
      <c r="M223" s="20">
        <f>VLOOKUP($K223,GlobSheetPaste!$H$3:$P$1269,3,FALSE)</f>
        <v>48927468</v>
      </c>
      <c r="N223" s="20" t="str">
        <f>VLOOKUP($K223,GlobSheetPaste!$H$3:$P$1269,4,FALSE)</f>
        <v>published</v>
      </c>
      <c r="O223" s="20" t="str">
        <f>VLOOKUP($K223,GlobSheetPaste!$H$3:$P$1269,5,FALSE)</f>
        <v>NT</v>
      </c>
      <c r="P223" s="20">
        <f>VLOOKUP($K223,GlobSheetPaste!$H$3:$P$1269,6,FALSE)</f>
        <v>2007</v>
      </c>
      <c r="Q223" s="20" t="str">
        <f>VLOOKUP($K223,GlobSheetPaste!$H$3:$P$1269,7,FALSE)</f>
        <v>NT</v>
      </c>
      <c r="R223" s="20" t="str">
        <f>VLOOKUP($K223,GlobSheetPaste!$H$3:$P$1269,8,FALSE)</f>
        <v>A2d</v>
      </c>
      <c r="S223" s="20" t="str">
        <f t="shared" si="238"/>
        <v>NoChange</v>
      </c>
      <c r="T223" s="20" t="b">
        <f t="shared" si="3"/>
        <v>0</v>
      </c>
      <c r="U223" s="20">
        <f>VLOOKUP($K223,GlobSheetPaste!$H$3:$P$1269,9,FALSE)</f>
        <v>2014</v>
      </c>
      <c r="V223" s="19">
        <v>124</v>
      </c>
      <c r="W223" s="19">
        <v>1420</v>
      </c>
      <c r="X223" s="2" t="b">
        <f t="shared" ref="X223:Y223" si="245">ISNUMBER(V223)</f>
        <v>1</v>
      </c>
      <c r="Y223" s="2" t="b">
        <f t="shared" si="245"/>
        <v>1</v>
      </c>
      <c r="Z223" s="2" t="s">
        <v>89</v>
      </c>
      <c r="AA223" s="2" t="s">
        <v>178</v>
      </c>
      <c r="AB223" s="24" t="str">
        <f ca="1">IFERROR(__xludf.DUMMYFUNCTION("SPLIT(AA223,""_"")"),"Deepwater")</f>
        <v>Deepwater</v>
      </c>
      <c r="AC223" s="24"/>
      <c r="AD223" s="24">
        <f>VLOOKUP(J223,rangearea210527!$B$2:$C$1159,2,TRUE)</f>
        <v>698275.13410000002</v>
      </c>
      <c r="AE223" s="26"/>
      <c r="AF223" s="26">
        <v>230</v>
      </c>
      <c r="AG223" s="26" t="s">
        <v>84</v>
      </c>
      <c r="AH223" s="26"/>
      <c r="AI223" s="26">
        <v>10</v>
      </c>
      <c r="AJ223" s="26">
        <v>1</v>
      </c>
      <c r="AK223" s="26">
        <v>0</v>
      </c>
      <c r="AL223" s="29">
        <v>0</v>
      </c>
      <c r="AM223" s="30"/>
      <c r="AN223" s="30"/>
      <c r="AO223" s="30"/>
      <c r="AP223" s="1">
        <v>0</v>
      </c>
      <c r="AR223" s="1"/>
      <c r="AS223" s="1"/>
      <c r="AT223" s="1">
        <v>0</v>
      </c>
      <c r="AU223" s="1">
        <v>0</v>
      </c>
      <c r="AV223" s="1">
        <v>1</v>
      </c>
      <c r="AZ223" s="1">
        <v>1</v>
      </c>
    </row>
    <row r="224" spans="1:58" x14ac:dyDescent="0.3">
      <c r="A224" s="2">
        <v>728</v>
      </c>
      <c r="B224" s="2">
        <v>1</v>
      </c>
      <c r="C224" s="2" t="s">
        <v>1392</v>
      </c>
      <c r="D224" s="1">
        <v>12</v>
      </c>
      <c r="E224" s="2" t="str">
        <f t="shared" si="0"/>
        <v>12_Rajiformes</v>
      </c>
      <c r="F224" s="2" t="s">
        <v>1705</v>
      </c>
      <c r="G224" s="2" t="s">
        <v>1706</v>
      </c>
      <c r="H224" s="2" t="s">
        <v>1781</v>
      </c>
      <c r="I224" s="2" t="s">
        <v>1849</v>
      </c>
      <c r="J224" s="2" t="s">
        <v>1850</v>
      </c>
      <c r="K224" s="19" t="str">
        <f t="shared" si="1"/>
        <v>Dipturus oregoni</v>
      </c>
      <c r="L224" s="20">
        <f>VLOOKUP($K224,GlobSheetPaste!$H$3:$P$1269,2,FALSE)</f>
        <v>161514</v>
      </c>
      <c r="M224" s="20">
        <f>VLOOKUP($K224,GlobSheetPaste!$H$3:$P$1269,3,FALSE)</f>
        <v>889779</v>
      </c>
      <c r="N224" s="20" t="str">
        <f>VLOOKUP($K224,GlobSheetPaste!$H$3:$P$1269,4,FALSE)</f>
        <v>published</v>
      </c>
      <c r="O224" s="20" t="str">
        <f>VLOOKUP($K224,GlobSheetPaste!$H$3:$P$1269,5,FALSE)</f>
        <v>DD</v>
      </c>
      <c r="P224" s="20">
        <f>VLOOKUP($K224,GlobSheetPaste!$H$3:$P$1269,6,FALSE)</f>
        <v>2008</v>
      </c>
      <c r="Q224" s="20" t="str">
        <f>VLOOKUP($K224,GlobSheetPaste!$H$3:$P$1269,7,FALSE)</f>
        <v>LC</v>
      </c>
      <c r="R224" s="20" t="str">
        <f>VLOOKUP($K224,GlobSheetPaste!$H$3:$P$1269,8,FALSE)</f>
        <v>NA</v>
      </c>
      <c r="S224" s="20" t="str">
        <f t="shared" si="238"/>
        <v>non-genuine change</v>
      </c>
      <c r="T224" s="20" t="b">
        <f t="shared" si="3"/>
        <v>0</v>
      </c>
      <c r="U224" s="22">
        <f>VLOOKUP($K224,GlobSheetPaste!$H$3:$P$1269,9,FALSE)</f>
        <v>43891</v>
      </c>
      <c r="V224" s="19">
        <v>475</v>
      </c>
      <c r="W224" s="19">
        <v>1079</v>
      </c>
      <c r="X224" s="2" t="b">
        <f t="shared" ref="X224:Y224" si="246">ISNUMBER(V224)</f>
        <v>1</v>
      </c>
      <c r="Y224" s="2" t="b">
        <f t="shared" si="246"/>
        <v>1</v>
      </c>
      <c r="Z224" s="2" t="s">
        <v>89</v>
      </c>
      <c r="AA224" s="2" t="s">
        <v>178</v>
      </c>
      <c r="AB224" s="24" t="str">
        <f ca="1">IFERROR(__xludf.DUMMYFUNCTION("SPLIT(AA224,""_"")"),"Deepwater")</f>
        <v>Deepwater</v>
      </c>
      <c r="AC224" s="24"/>
      <c r="AD224" s="24">
        <f>VLOOKUP(J224,rangearea210527!$B$2:$C$1159,2,TRUE)</f>
        <v>31578.974750000001</v>
      </c>
      <c r="AE224" s="26" t="s">
        <v>118</v>
      </c>
      <c r="AF224" s="26">
        <v>144</v>
      </c>
      <c r="AG224" s="26" t="s">
        <v>84</v>
      </c>
      <c r="AH224" s="26"/>
      <c r="AI224" s="26"/>
      <c r="AJ224" s="26">
        <v>1</v>
      </c>
      <c r="AK224" s="26">
        <v>0</v>
      </c>
      <c r="AL224" s="29">
        <v>0</v>
      </c>
      <c r="AM224" s="30"/>
      <c r="AN224" s="30"/>
      <c r="AO224" s="30"/>
      <c r="AP224" s="1">
        <v>0</v>
      </c>
      <c r="AR224" s="1"/>
      <c r="AS224" s="1"/>
      <c r="AT224" s="1">
        <v>0</v>
      </c>
      <c r="AU224" s="1">
        <v>0</v>
      </c>
      <c r="AV224" s="1">
        <v>1</v>
      </c>
      <c r="AZ224" s="1">
        <v>1</v>
      </c>
      <c r="BE224" s="1">
        <v>1</v>
      </c>
    </row>
    <row r="225" spans="1:58" x14ac:dyDescent="0.3">
      <c r="A225" s="2">
        <v>729</v>
      </c>
      <c r="B225" s="2">
        <v>1</v>
      </c>
      <c r="C225" s="2" t="s">
        <v>1392</v>
      </c>
      <c r="D225" s="1">
        <v>12</v>
      </c>
      <c r="E225" s="2" t="str">
        <f t="shared" si="0"/>
        <v>12_Rajiformes</v>
      </c>
      <c r="F225" s="2" t="s">
        <v>1705</v>
      </c>
      <c r="G225" s="2" t="s">
        <v>1706</v>
      </c>
      <c r="H225" s="2" t="s">
        <v>1781</v>
      </c>
      <c r="I225" s="2" t="s">
        <v>788</v>
      </c>
      <c r="J225" s="2" t="s">
        <v>1851</v>
      </c>
      <c r="K225" s="19" t="str">
        <f t="shared" si="1"/>
        <v>Dipturus oxyrinchus</v>
      </c>
      <c r="L225" s="20">
        <f>VLOOKUP($K225,GlobSheetPaste!$H$3:$P$1269,2,FALSE)</f>
        <v>63100</v>
      </c>
      <c r="M225" s="20">
        <f>VLOOKUP($K225,GlobSheetPaste!$H$3:$P$1269,3,FALSE)</f>
        <v>48908629</v>
      </c>
      <c r="N225" s="20" t="str">
        <f>VLOOKUP($K225,GlobSheetPaste!$H$3:$P$1269,4,FALSE)</f>
        <v>published</v>
      </c>
      <c r="O225" s="20" t="str">
        <f>VLOOKUP($K225,GlobSheetPaste!$H$3:$P$1269,5,FALSE)</f>
        <v>NT</v>
      </c>
      <c r="P225" s="20">
        <f>VLOOKUP($K225,GlobSheetPaste!$H$3:$P$1269,6,FALSE)</f>
        <v>2007</v>
      </c>
      <c r="Q225" s="20" t="str">
        <f>VLOOKUP($K225,GlobSheetPaste!$H$3:$P$1269,7,FALSE)</f>
        <v>NT</v>
      </c>
      <c r="R225" s="20" t="str">
        <f>VLOOKUP($K225,GlobSheetPaste!$H$3:$P$1269,8,FALSE)</f>
        <v>A2bd</v>
      </c>
      <c r="S225" s="20" t="str">
        <f t="shared" si="238"/>
        <v>NoChange</v>
      </c>
      <c r="T225" s="20" t="b">
        <f t="shared" si="3"/>
        <v>0</v>
      </c>
      <c r="U225" s="20">
        <f>VLOOKUP($K225,GlobSheetPaste!$H$3:$P$1269,9,FALSE)</f>
        <v>2014</v>
      </c>
      <c r="V225" s="19">
        <v>70</v>
      </c>
      <c r="W225" s="19">
        <v>1230</v>
      </c>
      <c r="X225" s="2" t="b">
        <f t="shared" ref="X225:Y225" si="247">ISNUMBER(V225)</f>
        <v>1</v>
      </c>
      <c r="Y225" s="2" t="b">
        <f t="shared" si="247"/>
        <v>1</v>
      </c>
      <c r="Z225" s="2" t="s">
        <v>89</v>
      </c>
      <c r="AA225" s="2" t="s">
        <v>178</v>
      </c>
      <c r="AB225" s="24" t="str">
        <f ca="1">IFERROR(__xludf.DUMMYFUNCTION("SPLIT(AA225,""_"")"),"Deepwater")</f>
        <v>Deepwater</v>
      </c>
      <c r="AC225" s="24"/>
      <c r="AD225" s="24">
        <f>VLOOKUP(J225,rangearea210527!$B$2:$C$1159,2,TRUE)</f>
        <v>802641.44850000006</v>
      </c>
      <c r="AE225" s="26"/>
      <c r="AF225" s="26">
        <v>150</v>
      </c>
      <c r="AG225" s="26" t="s">
        <v>84</v>
      </c>
      <c r="AH225" s="26"/>
      <c r="AI225" s="26">
        <v>10</v>
      </c>
      <c r="AJ225" s="26">
        <v>1</v>
      </c>
      <c r="AK225" s="26">
        <v>0</v>
      </c>
      <c r="AL225" s="29">
        <v>0</v>
      </c>
      <c r="AM225" s="30"/>
      <c r="AN225" s="30"/>
      <c r="AO225" s="30"/>
      <c r="AP225" s="1">
        <v>0</v>
      </c>
      <c r="AR225" s="1"/>
      <c r="AS225" s="1"/>
      <c r="AT225" s="1">
        <v>0</v>
      </c>
      <c r="AU225" s="1">
        <v>0</v>
      </c>
      <c r="AV225" s="1">
        <v>1</v>
      </c>
      <c r="AZ225" s="1">
        <v>1</v>
      </c>
    </row>
    <row r="226" spans="1:58" x14ac:dyDescent="0.3">
      <c r="A226" s="2">
        <v>730</v>
      </c>
      <c r="B226" s="2">
        <v>1</v>
      </c>
      <c r="C226" s="2" t="s">
        <v>1392</v>
      </c>
      <c r="D226" s="1">
        <v>12</v>
      </c>
      <c r="E226" s="2" t="str">
        <f t="shared" si="0"/>
        <v>12_Rajiformes</v>
      </c>
      <c r="F226" s="2" t="s">
        <v>1705</v>
      </c>
      <c r="G226" s="2" t="s">
        <v>1706</v>
      </c>
      <c r="H226" s="2" t="s">
        <v>1781</v>
      </c>
      <c r="I226" s="2" t="s">
        <v>1852</v>
      </c>
      <c r="J226" s="2" t="s">
        <v>1853</v>
      </c>
      <c r="K226" s="19" t="str">
        <f t="shared" si="1"/>
        <v>Dipturus pullopunctatus</v>
      </c>
      <c r="L226" s="20">
        <f>VLOOKUP($K226,GlobSheetPaste!$H$3:$P$1269,2,FALSE)</f>
        <v>44609</v>
      </c>
      <c r="M226" s="20">
        <f>VLOOKUP($K226,GlobSheetPaste!$H$3:$P$1269,3,FALSE)</f>
        <v>124435129</v>
      </c>
      <c r="N226" s="20" t="str">
        <f>VLOOKUP($K226,GlobSheetPaste!$H$3:$P$1269,4,FALSE)</f>
        <v>published</v>
      </c>
      <c r="O226" s="20" t="str">
        <f>VLOOKUP($K226,GlobSheetPaste!$H$3:$P$1269,5,FALSE)</f>
        <v>LC</v>
      </c>
      <c r="P226" s="20">
        <f>VLOOKUP($K226,GlobSheetPaste!$H$3:$P$1269,6,FALSE)</f>
        <v>2004</v>
      </c>
      <c r="Q226" s="20" t="str">
        <f>VLOOKUP($K226,GlobSheetPaste!$H$3:$P$1269,7,FALSE)</f>
        <v>LC</v>
      </c>
      <c r="R226" s="20" t="str">
        <f>VLOOKUP($K226,GlobSheetPaste!$H$3:$P$1269,8,FALSE)</f>
        <v>NA</v>
      </c>
      <c r="S226" s="20" t="str">
        <f t="shared" si="238"/>
        <v>NoChange</v>
      </c>
      <c r="T226" s="20" t="b">
        <f t="shared" si="3"/>
        <v>0</v>
      </c>
      <c r="U226" s="22">
        <f>VLOOKUP($K226,GlobSheetPaste!$H$3:$P$1269,9,FALSE)</f>
        <v>43862</v>
      </c>
      <c r="V226" s="19">
        <v>15</v>
      </c>
      <c r="W226" s="19">
        <v>457</v>
      </c>
      <c r="X226" s="2" t="b">
        <f t="shared" ref="X226:Y226" si="248">ISNUMBER(V226)</f>
        <v>1</v>
      </c>
      <c r="Y226" s="2" t="b">
        <f t="shared" si="248"/>
        <v>1</v>
      </c>
      <c r="Z226" s="2" t="s">
        <v>89</v>
      </c>
      <c r="AA226" s="2" t="s">
        <v>278</v>
      </c>
      <c r="AB226" s="24" t="str">
        <f ca="1">IFERROR(__xludf.DUMMYFUNCTION("SPLIT(AA226,""_"")"),"Deepwater")</f>
        <v>Deepwater</v>
      </c>
      <c r="AC226" s="24" t="str">
        <f ca="1">IFERROR(__xludf.DUMMYFUNCTION("""COMPUTED_VALUE"""),"Coastal")</f>
        <v>Coastal</v>
      </c>
      <c r="AD226" s="24">
        <f>VLOOKUP(J226,rangearea210527!$B$2:$C$1159,2,TRUE)</f>
        <v>226715.66690000001</v>
      </c>
      <c r="AE226" s="26"/>
      <c r="AF226" s="26">
        <v>130</v>
      </c>
      <c r="AG226" s="26" t="s">
        <v>84</v>
      </c>
      <c r="AH226" s="26"/>
      <c r="AI226" s="26">
        <v>11.5</v>
      </c>
      <c r="AJ226" s="26">
        <v>1</v>
      </c>
      <c r="AK226" s="26">
        <v>0</v>
      </c>
      <c r="AL226" s="29">
        <v>0</v>
      </c>
      <c r="AM226" s="30"/>
      <c r="AN226" s="30"/>
      <c r="AO226" s="30"/>
      <c r="AP226" s="1">
        <v>0</v>
      </c>
      <c r="AR226" s="1"/>
      <c r="AS226" s="1"/>
      <c r="AT226" s="1">
        <v>1</v>
      </c>
      <c r="AU226" s="1">
        <v>1</v>
      </c>
      <c r="AV226" s="1">
        <v>1</v>
      </c>
      <c r="AZ226" s="1">
        <v>1</v>
      </c>
    </row>
    <row r="227" spans="1:58" x14ac:dyDescent="0.3">
      <c r="A227" s="2">
        <v>731</v>
      </c>
      <c r="B227" s="2">
        <v>1</v>
      </c>
      <c r="C227" s="2" t="s">
        <v>1392</v>
      </c>
      <c r="D227" s="1">
        <v>12</v>
      </c>
      <c r="E227" s="2" t="str">
        <f t="shared" si="0"/>
        <v>12_Rajiformes</v>
      </c>
      <c r="F227" s="2" t="s">
        <v>1705</v>
      </c>
      <c r="G227" s="2" t="s">
        <v>1706</v>
      </c>
      <c r="H227" s="2" t="s">
        <v>1781</v>
      </c>
      <c r="I227" s="2" t="s">
        <v>1854</v>
      </c>
      <c r="J227" s="2" t="s">
        <v>1855</v>
      </c>
      <c r="K227" s="19" t="str">
        <f t="shared" si="1"/>
        <v>Dipturus queenslandicus</v>
      </c>
      <c r="L227" s="20">
        <f>VLOOKUP($K227,GlobSheetPaste!$H$3:$P$1269,2,FALSE)</f>
        <v>195452</v>
      </c>
      <c r="M227" s="20">
        <f>VLOOKUP($K227,GlobSheetPaste!$H$3:$P$1269,3,FALSE)</f>
        <v>68621739</v>
      </c>
      <c r="N227" s="20" t="str">
        <f>VLOOKUP($K227,GlobSheetPaste!$H$3:$P$1269,4,FALSE)</f>
        <v>published</v>
      </c>
      <c r="O227" s="20" t="str">
        <f>VLOOKUP($K227,GlobSheetPaste!$H$3:$P$1269,5,FALSE)</f>
        <v>DD</v>
      </c>
      <c r="P227" s="20">
        <f>VLOOKUP($K227,GlobSheetPaste!$H$3:$P$1269,6,FALSE)</f>
        <v>2010</v>
      </c>
      <c r="Q227" s="20" t="str">
        <f>VLOOKUP($K227,GlobSheetPaste!$H$3:$P$1269,7,FALSE)</f>
        <v>DD</v>
      </c>
      <c r="R227" s="20" t="str">
        <f>VLOOKUP($K227,GlobSheetPaste!$H$3:$P$1269,8,FALSE)</f>
        <v>NA</v>
      </c>
      <c r="S227" s="20" t="str">
        <f t="shared" si="238"/>
        <v>NoChange</v>
      </c>
      <c r="T227" s="20" t="b">
        <f t="shared" si="3"/>
        <v>0</v>
      </c>
      <c r="U227" s="20">
        <f>VLOOKUP($K227,GlobSheetPaste!$H$3:$P$1269,9,FALSE)</f>
        <v>2015</v>
      </c>
      <c r="V227" s="19">
        <v>399</v>
      </c>
      <c r="W227" s="19">
        <v>606</v>
      </c>
      <c r="X227" s="2" t="b">
        <f t="shared" ref="X227:Y227" si="249">ISNUMBER(V227)</f>
        <v>1</v>
      </c>
      <c r="Y227" s="2" t="b">
        <f t="shared" si="249"/>
        <v>1</v>
      </c>
      <c r="Z227" s="2" t="s">
        <v>89</v>
      </c>
      <c r="AA227" s="2" t="s">
        <v>178</v>
      </c>
      <c r="AB227" s="24" t="str">
        <f ca="1">IFERROR(__xludf.DUMMYFUNCTION("SPLIT(AA227,""_"")"),"Deepwater")</f>
        <v>Deepwater</v>
      </c>
      <c r="AC227" s="24"/>
      <c r="AD227" s="24">
        <f>VLOOKUP(J227,rangearea210527!$B$2:$C$1159,2,TRUE)</f>
        <v>3522.1125510000002</v>
      </c>
      <c r="AE227" s="26" t="s">
        <v>118</v>
      </c>
      <c r="AF227" s="26">
        <v>76</v>
      </c>
      <c r="AG227" s="26" t="s">
        <v>84</v>
      </c>
      <c r="AH227" s="26"/>
      <c r="AI227" s="26"/>
      <c r="AJ227" s="26">
        <v>1</v>
      </c>
      <c r="AK227" s="26">
        <v>0</v>
      </c>
      <c r="AL227" s="29">
        <v>0</v>
      </c>
      <c r="AM227" s="30"/>
      <c r="AN227" s="30"/>
      <c r="AO227" s="30"/>
      <c r="AP227" s="1">
        <v>0</v>
      </c>
      <c r="AR227" s="1"/>
      <c r="AS227" s="1"/>
      <c r="AT227" s="1">
        <v>0</v>
      </c>
      <c r="AU227" s="1">
        <v>0</v>
      </c>
      <c r="AV227" s="1">
        <v>1</v>
      </c>
      <c r="AZ227" s="1">
        <v>1</v>
      </c>
      <c r="BD227" s="1">
        <v>1</v>
      </c>
      <c r="BE227" s="1">
        <v>1</v>
      </c>
      <c r="BF227" s="1"/>
    </row>
    <row r="228" spans="1:58" x14ac:dyDescent="0.3">
      <c r="A228" s="2">
        <v>732</v>
      </c>
      <c r="B228" s="2">
        <v>1</v>
      </c>
      <c r="C228" s="2" t="s">
        <v>1392</v>
      </c>
      <c r="D228" s="1">
        <v>12</v>
      </c>
      <c r="E228" s="2" t="str">
        <f t="shared" si="0"/>
        <v>12_Rajiformes</v>
      </c>
      <c r="F228" s="2" t="s">
        <v>1705</v>
      </c>
      <c r="G228" s="2" t="s">
        <v>1706</v>
      </c>
      <c r="H228" s="2" t="s">
        <v>1781</v>
      </c>
      <c r="I228" s="2" t="s">
        <v>967</v>
      </c>
      <c r="J228" s="2" t="s">
        <v>1856</v>
      </c>
      <c r="K228" s="19" t="str">
        <f t="shared" si="1"/>
        <v>Dipturus springeri</v>
      </c>
      <c r="L228" s="20">
        <f>VLOOKUP($K228,GlobSheetPaste!$H$3:$P$1269,2,FALSE)</f>
        <v>161653</v>
      </c>
      <c r="M228" s="20">
        <f>VLOOKUP($K228,GlobSheetPaste!$H$3:$P$1269,3,FALSE)</f>
        <v>140767604</v>
      </c>
      <c r="N228" s="20" t="str">
        <f>VLOOKUP($K228,GlobSheetPaste!$H$3:$P$1269,4,FALSE)</f>
        <v>published</v>
      </c>
      <c r="O228" s="20" t="str">
        <f>VLOOKUP($K228,GlobSheetPaste!$H$3:$P$1269,5,FALSE)</f>
        <v>DD</v>
      </c>
      <c r="P228" s="20">
        <f>VLOOKUP($K228,GlobSheetPaste!$H$3:$P$1269,6,FALSE)</f>
        <v>2008</v>
      </c>
      <c r="Q228" s="20" t="str">
        <f>VLOOKUP($K228,GlobSheetPaste!$H$3:$P$1269,7,FALSE)</f>
        <v>LC</v>
      </c>
      <c r="R228" s="20" t="str">
        <f>VLOOKUP($K228,GlobSheetPaste!$H$3:$P$1269,8,FALSE)</f>
        <v>NA</v>
      </c>
      <c r="S228" s="20" t="str">
        <f t="shared" si="238"/>
        <v>non-genuine change</v>
      </c>
      <c r="T228" s="20" t="b">
        <f t="shared" si="3"/>
        <v>0</v>
      </c>
      <c r="U228" s="20">
        <f>VLOOKUP($K228,GlobSheetPaste!$H$3:$P$1269,9,FALSE)</f>
        <v>2018</v>
      </c>
      <c r="V228" s="19">
        <v>50</v>
      </c>
      <c r="W228" s="19">
        <v>970</v>
      </c>
      <c r="X228" s="2" t="b">
        <f t="shared" ref="X228:Y228" si="250">ISNUMBER(V228)</f>
        <v>1</v>
      </c>
      <c r="Y228" s="2" t="b">
        <f t="shared" si="250"/>
        <v>1</v>
      </c>
      <c r="Z228" s="2" t="s">
        <v>89</v>
      </c>
      <c r="AA228" s="2" t="s">
        <v>278</v>
      </c>
      <c r="AB228" s="24" t="str">
        <f ca="1">IFERROR(__xludf.DUMMYFUNCTION("SPLIT(AA228,""_"")"),"Deepwater")</f>
        <v>Deepwater</v>
      </c>
      <c r="AC228" s="24" t="str">
        <f ca="1">IFERROR(__xludf.DUMMYFUNCTION("""COMPUTED_VALUE"""),"Coastal")</f>
        <v>Coastal</v>
      </c>
      <c r="AD228" s="24">
        <f>VLOOKUP(J228,rangearea210527!$B$2:$C$1159,2,TRUE)</f>
        <v>492769.70569999999</v>
      </c>
      <c r="AE228" s="26"/>
      <c r="AF228" s="26">
        <v>192</v>
      </c>
      <c r="AG228" s="26" t="s">
        <v>84</v>
      </c>
      <c r="AH228" s="26"/>
      <c r="AI228" s="26"/>
      <c r="AJ228" s="26">
        <v>1</v>
      </c>
      <c r="AK228" s="26">
        <v>0</v>
      </c>
      <c r="AL228" s="29">
        <v>0</v>
      </c>
      <c r="AM228" s="30"/>
      <c r="AN228" s="30"/>
      <c r="AO228" s="30"/>
      <c r="AP228" s="1">
        <v>0</v>
      </c>
      <c r="AR228" s="1"/>
      <c r="AS228" s="1"/>
      <c r="AT228" s="1">
        <v>1</v>
      </c>
      <c r="AU228" s="1">
        <v>1</v>
      </c>
      <c r="AV228" s="1">
        <v>1</v>
      </c>
      <c r="AZ228" s="1">
        <v>1</v>
      </c>
    </row>
    <row r="229" spans="1:58" x14ac:dyDescent="0.3">
      <c r="A229" s="2">
        <v>733</v>
      </c>
      <c r="B229" s="2">
        <v>1</v>
      </c>
      <c r="C229" s="2" t="s">
        <v>1392</v>
      </c>
      <c r="D229" s="1">
        <v>12</v>
      </c>
      <c r="E229" s="2" t="str">
        <f t="shared" si="0"/>
        <v>12_Rajiformes</v>
      </c>
      <c r="F229" s="2" t="s">
        <v>1705</v>
      </c>
      <c r="G229" s="2" t="s">
        <v>1706</v>
      </c>
      <c r="H229" s="2" t="s">
        <v>1781</v>
      </c>
      <c r="I229" s="2" t="s">
        <v>1857</v>
      </c>
      <c r="J229" s="2" t="s">
        <v>1858</v>
      </c>
      <c r="K229" s="19" t="str">
        <f t="shared" si="1"/>
        <v>Dipturus stenorhynchus</v>
      </c>
      <c r="L229" s="20">
        <f>VLOOKUP($K229,GlobSheetPaste!$H$3:$P$1269,2,FALSE)</f>
        <v>44610</v>
      </c>
      <c r="M229" s="20">
        <f>VLOOKUP($K229,GlobSheetPaste!$H$3:$P$1269,3,FALSE)</f>
        <v>124435207</v>
      </c>
      <c r="N229" s="20" t="str">
        <f>VLOOKUP($K229,GlobSheetPaste!$H$3:$P$1269,4,FALSE)</f>
        <v>published</v>
      </c>
      <c r="O229" s="20" t="str">
        <f>VLOOKUP($K229,GlobSheetPaste!$H$3:$P$1269,5,FALSE)</f>
        <v>DD</v>
      </c>
      <c r="P229" s="20">
        <f>VLOOKUP($K229,GlobSheetPaste!$H$3:$P$1269,6,FALSE)</f>
        <v>2004</v>
      </c>
      <c r="Q229" s="20" t="str">
        <f>VLOOKUP($K229,GlobSheetPaste!$H$3:$P$1269,7,FALSE)</f>
        <v>DD</v>
      </c>
      <c r="R229" s="20" t="str">
        <f>VLOOKUP($K229,GlobSheetPaste!$H$3:$P$1269,8,FALSE)</f>
        <v>NA</v>
      </c>
      <c r="S229" s="20" t="str">
        <f t="shared" si="238"/>
        <v>NoChange</v>
      </c>
      <c r="T229" s="20" t="b">
        <f t="shared" si="3"/>
        <v>0</v>
      </c>
      <c r="U229" s="20">
        <f>VLOOKUP($K229,GlobSheetPaste!$H$3:$P$1269,9,FALSE)</f>
        <v>2018</v>
      </c>
      <c r="V229" s="19">
        <v>253</v>
      </c>
      <c r="W229" s="19">
        <v>761</v>
      </c>
      <c r="X229" s="2" t="b">
        <f t="shared" ref="X229:Y229" si="251">ISNUMBER(V229)</f>
        <v>1</v>
      </c>
      <c r="Y229" s="2" t="b">
        <f t="shared" si="251"/>
        <v>1</v>
      </c>
      <c r="Z229" s="2" t="s">
        <v>89</v>
      </c>
      <c r="AA229" s="2" t="s">
        <v>178</v>
      </c>
      <c r="AB229" s="24" t="str">
        <f ca="1">IFERROR(__xludf.DUMMYFUNCTION("SPLIT(AA229,""_"")"),"Deepwater")</f>
        <v>Deepwater</v>
      </c>
      <c r="AC229" s="24"/>
      <c r="AD229" s="24">
        <f>VLOOKUP(J229,rangearea210527!$B$2:$C$1159,2,TRUE)</f>
        <v>5419.7296109999997</v>
      </c>
      <c r="AE229" s="26" t="s">
        <v>118</v>
      </c>
      <c r="AF229" s="26">
        <v>101</v>
      </c>
      <c r="AG229" s="26" t="s">
        <v>84</v>
      </c>
      <c r="AH229" s="26"/>
      <c r="AI229" s="26"/>
      <c r="AJ229" s="26">
        <v>1</v>
      </c>
      <c r="AK229" s="26">
        <v>0</v>
      </c>
      <c r="AL229" s="29">
        <v>0</v>
      </c>
      <c r="AM229" s="30"/>
      <c r="AN229" s="30"/>
      <c r="AO229" s="30"/>
      <c r="AP229" s="1">
        <v>0</v>
      </c>
      <c r="AR229" s="1"/>
      <c r="AS229" s="1"/>
      <c r="AT229" s="1">
        <v>0</v>
      </c>
      <c r="AU229" s="1">
        <v>0</v>
      </c>
      <c r="AV229" s="1">
        <v>1</v>
      </c>
      <c r="AZ229" s="1">
        <v>1</v>
      </c>
      <c r="BD229" s="1">
        <v>1</v>
      </c>
      <c r="BE229" s="1">
        <v>1</v>
      </c>
      <c r="BF229" s="1"/>
    </row>
    <row r="230" spans="1:58" x14ac:dyDescent="0.3">
      <c r="A230" s="2">
        <v>734</v>
      </c>
      <c r="B230" s="2">
        <v>1</v>
      </c>
      <c r="C230" s="2" t="s">
        <v>1392</v>
      </c>
      <c r="D230" s="1">
        <v>12</v>
      </c>
      <c r="E230" s="2" t="str">
        <f t="shared" si="0"/>
        <v>12_Rajiformes</v>
      </c>
      <c r="F230" s="2" t="s">
        <v>1705</v>
      </c>
      <c r="G230" s="2" t="s">
        <v>1706</v>
      </c>
      <c r="H230" s="2" t="s">
        <v>1781</v>
      </c>
      <c r="I230" s="2" t="s">
        <v>1859</v>
      </c>
      <c r="J230" s="2" t="s">
        <v>1860</v>
      </c>
      <c r="K230" s="19" t="str">
        <f t="shared" si="1"/>
        <v>Dipturus teevani</v>
      </c>
      <c r="L230" s="20">
        <f>VLOOKUP($K230,GlobSheetPaste!$H$3:$P$1269,2,FALSE)</f>
        <v>161610</v>
      </c>
      <c r="M230" s="20">
        <f>VLOOKUP($K230,GlobSheetPaste!$H$3:$P$1269,3,FALSE)</f>
        <v>892763</v>
      </c>
      <c r="N230" s="20" t="str">
        <f>VLOOKUP($K230,GlobSheetPaste!$H$3:$P$1269,4,FALSE)</f>
        <v>published</v>
      </c>
      <c r="O230" s="20" t="str">
        <f>VLOOKUP($K230,GlobSheetPaste!$H$3:$P$1269,5,FALSE)</f>
        <v>DD</v>
      </c>
      <c r="P230" s="20">
        <f>VLOOKUP($K230,GlobSheetPaste!$H$3:$P$1269,6,FALSE)</f>
        <v>2008</v>
      </c>
      <c r="Q230" s="20" t="str">
        <f>VLOOKUP($K230,GlobSheetPaste!$H$3:$P$1269,7,FALSE)</f>
        <v>LC</v>
      </c>
      <c r="R230" s="20" t="str">
        <f>VLOOKUP($K230,GlobSheetPaste!$H$3:$P$1269,8,FALSE)</f>
        <v>NA</v>
      </c>
      <c r="S230" s="20" t="str">
        <f t="shared" si="238"/>
        <v>non-genuine change</v>
      </c>
      <c r="T230" s="20" t="b">
        <f t="shared" si="3"/>
        <v>0</v>
      </c>
      <c r="U230" s="22">
        <f>VLOOKUP($K230,GlobSheetPaste!$H$3:$P$1269,9,FALSE)</f>
        <v>43891</v>
      </c>
      <c r="V230" s="19">
        <v>311</v>
      </c>
      <c r="W230" s="19">
        <v>940</v>
      </c>
      <c r="X230" s="2" t="b">
        <f t="shared" ref="X230:Y230" si="252">ISNUMBER(V230)</f>
        <v>1</v>
      </c>
      <c r="Y230" s="2" t="b">
        <f t="shared" si="252"/>
        <v>1</v>
      </c>
      <c r="Z230" s="2" t="s">
        <v>89</v>
      </c>
      <c r="AA230" s="2" t="s">
        <v>178</v>
      </c>
      <c r="AB230" s="24" t="str">
        <f ca="1">IFERROR(__xludf.DUMMYFUNCTION("SPLIT(AA230,""_"")"),"Deepwater")</f>
        <v>Deepwater</v>
      </c>
      <c r="AC230" s="24"/>
      <c r="AD230" s="24">
        <f>VLOOKUP(J230,rangearea210527!$B$2:$C$1159,2,TRUE)</f>
        <v>310877.29269999999</v>
      </c>
      <c r="AE230" s="26"/>
      <c r="AF230" s="26">
        <v>84</v>
      </c>
      <c r="AG230" s="26" t="s">
        <v>84</v>
      </c>
      <c r="AH230" s="26"/>
      <c r="AI230" s="26"/>
      <c r="AJ230" s="26">
        <v>1</v>
      </c>
      <c r="AK230" s="26">
        <v>0</v>
      </c>
      <c r="AL230" s="29">
        <v>0</v>
      </c>
      <c r="AM230" s="30"/>
      <c r="AN230" s="30"/>
      <c r="AO230" s="30"/>
      <c r="AP230" s="1">
        <v>0</v>
      </c>
      <c r="AR230" s="1">
        <v>1</v>
      </c>
      <c r="AS230" s="1"/>
      <c r="AT230" s="1">
        <v>0</v>
      </c>
      <c r="AU230" s="1">
        <v>0</v>
      </c>
      <c r="AV230" s="1">
        <v>1</v>
      </c>
      <c r="AZ230" s="1">
        <v>1</v>
      </c>
    </row>
    <row r="231" spans="1:58" x14ac:dyDescent="0.3">
      <c r="A231" s="2">
        <v>735</v>
      </c>
      <c r="B231" s="2">
        <v>1</v>
      </c>
      <c r="C231" s="2" t="s">
        <v>1392</v>
      </c>
      <c r="D231" s="1">
        <v>12</v>
      </c>
      <c r="E231" s="2" t="str">
        <f t="shared" si="0"/>
        <v>12_Rajiformes</v>
      </c>
      <c r="F231" s="2" t="s">
        <v>1705</v>
      </c>
      <c r="G231" s="2" t="s">
        <v>1706</v>
      </c>
      <c r="H231" s="2" t="s">
        <v>1781</v>
      </c>
      <c r="I231" s="2" t="s">
        <v>1861</v>
      </c>
      <c r="J231" s="2" t="s">
        <v>1862</v>
      </c>
      <c r="K231" s="19" t="str">
        <f t="shared" si="1"/>
        <v>Dipturus tengu</v>
      </c>
      <c r="L231" s="20">
        <f>VLOOKUP($K231,GlobSheetPaste!$H$3:$P$1269,2,FALSE)</f>
        <v>161354</v>
      </c>
      <c r="M231" s="20">
        <f>VLOOKUP($K231,GlobSheetPaste!$H$3:$P$1269,3,FALSE)</f>
        <v>124470688</v>
      </c>
      <c r="N231" s="20" t="str">
        <f>VLOOKUP($K231,GlobSheetPaste!$H$3:$P$1269,4,FALSE)</f>
        <v>published</v>
      </c>
      <c r="O231" s="20" t="str">
        <f>VLOOKUP($K231,GlobSheetPaste!$H$3:$P$1269,5,FALSE)</f>
        <v>DD</v>
      </c>
      <c r="P231" s="20">
        <f>VLOOKUP($K231,GlobSheetPaste!$H$3:$P$1269,6,FALSE)</f>
        <v>2007</v>
      </c>
      <c r="Q231" s="20" t="str">
        <f>VLOOKUP($K231,GlobSheetPaste!$H$3:$P$1269,7,FALSE)</f>
        <v>NT</v>
      </c>
      <c r="R231" s="20" t="str">
        <f>VLOOKUP($K231,GlobSheetPaste!$H$3:$P$1269,8,FALSE)</f>
        <v>A2d</v>
      </c>
      <c r="S231" s="20" t="str">
        <f t="shared" si="238"/>
        <v>non-genuine change</v>
      </c>
      <c r="T231" s="20" t="b">
        <f t="shared" si="3"/>
        <v>0</v>
      </c>
      <c r="U231" s="22">
        <f>VLOOKUP($K231,GlobSheetPaste!$H$3:$P$1269,9,FALSE)</f>
        <v>44197</v>
      </c>
      <c r="V231" s="19">
        <v>45</v>
      </c>
      <c r="W231" s="19">
        <v>400</v>
      </c>
      <c r="X231" s="2" t="b">
        <f t="shared" ref="X231:Y231" si="253">ISNUMBER(V231)</f>
        <v>1</v>
      </c>
      <c r="Y231" s="2" t="b">
        <f t="shared" si="253"/>
        <v>1</v>
      </c>
      <c r="Z231" s="2" t="s">
        <v>89</v>
      </c>
      <c r="AA231" s="2" t="s">
        <v>278</v>
      </c>
      <c r="AB231" s="24" t="str">
        <f ca="1">IFERROR(__xludf.DUMMYFUNCTION("SPLIT(AA231,""_"")"),"Deepwater")</f>
        <v>Deepwater</v>
      </c>
      <c r="AC231" s="24" t="str">
        <f ca="1">IFERROR(__xludf.DUMMYFUNCTION("""COMPUTED_VALUE"""),"Coastal")</f>
        <v>Coastal</v>
      </c>
      <c r="AD231" s="24">
        <f>VLOOKUP(J231,rangearea210527!$B$2:$C$1159,2,TRUE)</f>
        <v>377424.79369999998</v>
      </c>
      <c r="AE231" s="26"/>
      <c r="AF231" s="26">
        <v>113</v>
      </c>
      <c r="AG231" s="26" t="s">
        <v>84</v>
      </c>
      <c r="AH231" s="26"/>
      <c r="AI231" s="26">
        <v>13</v>
      </c>
      <c r="AJ231" s="26">
        <v>1</v>
      </c>
      <c r="AK231" s="26">
        <v>0</v>
      </c>
      <c r="AL231" s="29">
        <v>0</v>
      </c>
      <c r="AM231" s="30"/>
      <c r="AN231" s="30"/>
      <c r="AO231" s="30"/>
      <c r="AP231" s="1">
        <v>1</v>
      </c>
      <c r="AR231" s="1"/>
      <c r="AS231" s="1"/>
      <c r="AT231" s="1">
        <v>1</v>
      </c>
      <c r="AU231" s="1">
        <v>1</v>
      </c>
      <c r="AV231" s="1">
        <v>1</v>
      </c>
      <c r="AZ231" s="1">
        <v>1</v>
      </c>
    </row>
    <row r="232" spans="1:58" x14ac:dyDescent="0.3">
      <c r="A232" s="2">
        <v>736</v>
      </c>
      <c r="B232" s="2">
        <v>1</v>
      </c>
      <c r="C232" s="2" t="s">
        <v>1392</v>
      </c>
      <c r="D232" s="1">
        <v>12</v>
      </c>
      <c r="E232" s="2" t="str">
        <f t="shared" si="0"/>
        <v>12_Rajiformes</v>
      </c>
      <c r="F232" s="2" t="s">
        <v>1705</v>
      </c>
      <c r="G232" s="2" t="s">
        <v>1706</v>
      </c>
      <c r="H232" s="2" t="s">
        <v>1781</v>
      </c>
      <c r="I232" s="2" t="s">
        <v>1863</v>
      </c>
      <c r="J232" s="2" t="s">
        <v>1864</v>
      </c>
      <c r="K232" s="19" t="str">
        <f t="shared" si="1"/>
        <v>Dipturus trachydermus</v>
      </c>
      <c r="L232" s="20">
        <f>VLOOKUP($K232,GlobSheetPaste!$H$3:$P$1269,2,FALSE)</f>
        <v>63116</v>
      </c>
      <c r="M232" s="20">
        <f>VLOOKUP($K232,GlobSheetPaste!$H$3:$P$1269,3,FALSE)</f>
        <v>3119790</v>
      </c>
      <c r="N232" s="20" t="str">
        <f>VLOOKUP($K232,GlobSheetPaste!$H$3:$P$1269,4,FALSE)</f>
        <v>published</v>
      </c>
      <c r="O232" s="20" t="str">
        <f>VLOOKUP($K232,GlobSheetPaste!$H$3:$P$1269,5,FALSE)</f>
        <v>VU</v>
      </c>
      <c r="P232" s="20">
        <f>VLOOKUP($K232,GlobSheetPaste!$H$3:$P$1269,6,FALSE)</f>
        <v>2007</v>
      </c>
      <c r="Q232" s="20" t="str">
        <f>VLOOKUP($K232,GlobSheetPaste!$H$3:$P$1269,7,FALSE)</f>
        <v>EN</v>
      </c>
      <c r="R232" s="20" t="str">
        <f>VLOOKUP($K232,GlobSheetPaste!$H$3:$P$1269,8,FALSE)</f>
        <v>A2bd</v>
      </c>
      <c r="S232" s="20" t="str">
        <f t="shared" si="238"/>
        <v>non-genuine change</v>
      </c>
      <c r="T232" s="20" t="b">
        <f t="shared" si="3"/>
        <v>0</v>
      </c>
      <c r="U232" s="22">
        <f>VLOOKUP($K232,GlobSheetPaste!$H$3:$P$1269,9,FALSE)</f>
        <v>43891</v>
      </c>
      <c r="V232" s="19">
        <v>20</v>
      </c>
      <c r="W232" s="19">
        <v>500</v>
      </c>
      <c r="X232" s="2" t="b">
        <f t="shared" ref="X232:Y232" si="254">ISNUMBER(V232)</f>
        <v>1</v>
      </c>
      <c r="Y232" s="2" t="b">
        <f t="shared" si="254"/>
        <v>1</v>
      </c>
      <c r="Z232" s="2" t="s">
        <v>89</v>
      </c>
      <c r="AA232" s="2" t="s">
        <v>278</v>
      </c>
      <c r="AB232" s="24" t="str">
        <f ca="1">IFERROR(__xludf.DUMMYFUNCTION("SPLIT(AA232,""_"")"),"Deepwater")</f>
        <v>Deepwater</v>
      </c>
      <c r="AC232" s="24" t="str">
        <f ca="1">IFERROR(__xludf.DUMMYFUNCTION("""COMPUTED_VALUE"""),"Coastal")</f>
        <v>Coastal</v>
      </c>
      <c r="AD232" s="24">
        <f>VLOOKUP(J232,rangearea210527!$B$2:$C$1159,2,TRUE)</f>
        <v>1176618.905</v>
      </c>
      <c r="AE232" s="26"/>
      <c r="AF232" s="26">
        <v>264</v>
      </c>
      <c r="AG232" s="26" t="s">
        <v>84</v>
      </c>
      <c r="AH232" s="26"/>
      <c r="AI232" s="26">
        <v>21.5</v>
      </c>
      <c r="AJ232" s="26">
        <v>1</v>
      </c>
      <c r="AK232" s="26">
        <v>0</v>
      </c>
      <c r="AL232" s="29">
        <v>0</v>
      </c>
      <c r="AM232" s="30"/>
      <c r="AN232" s="30"/>
      <c r="AO232" s="30"/>
      <c r="AP232" s="1">
        <v>0</v>
      </c>
      <c r="AR232" s="1">
        <v>1</v>
      </c>
      <c r="AS232" s="1"/>
      <c r="AT232" s="1">
        <v>1</v>
      </c>
      <c r="AU232" s="1">
        <v>1</v>
      </c>
      <c r="AV232" s="1">
        <v>1</v>
      </c>
      <c r="AW232" s="1">
        <v>1</v>
      </c>
      <c r="AZ232" s="1">
        <v>1</v>
      </c>
      <c r="BA232" s="1">
        <v>1</v>
      </c>
    </row>
    <row r="233" spans="1:58" x14ac:dyDescent="0.3">
      <c r="A233" s="2">
        <v>737</v>
      </c>
      <c r="B233" s="2">
        <v>1</v>
      </c>
      <c r="C233" s="2" t="s">
        <v>1392</v>
      </c>
      <c r="D233" s="1">
        <v>12</v>
      </c>
      <c r="E233" s="2" t="str">
        <f t="shared" si="0"/>
        <v>12_Rajiformes</v>
      </c>
      <c r="F233" s="2" t="s">
        <v>1705</v>
      </c>
      <c r="G233" s="2" t="s">
        <v>1706</v>
      </c>
      <c r="H233" s="2" t="s">
        <v>1781</v>
      </c>
      <c r="I233" s="2" t="s">
        <v>1865</v>
      </c>
      <c r="J233" s="2" t="s">
        <v>1866</v>
      </c>
      <c r="K233" s="19" t="str">
        <f t="shared" si="1"/>
        <v>Dipturus wengi</v>
      </c>
      <c r="L233" s="20">
        <f>VLOOKUP($K233,GlobSheetPaste!$H$3:$P$1269,2,FALSE)</f>
        <v>195453</v>
      </c>
      <c r="M233" s="20">
        <f>VLOOKUP($K233,GlobSheetPaste!$H$3:$P$1269,3,FALSE)</f>
        <v>68621850</v>
      </c>
      <c r="N233" s="20" t="str">
        <f>VLOOKUP($K233,GlobSheetPaste!$H$3:$P$1269,4,FALSE)</f>
        <v>published</v>
      </c>
      <c r="O233" s="20" t="str">
        <f>VLOOKUP($K233,GlobSheetPaste!$H$3:$P$1269,5,FALSE)</f>
        <v>LC</v>
      </c>
      <c r="P233" s="20">
        <f>VLOOKUP($K233,GlobSheetPaste!$H$3:$P$1269,6,FALSE)</f>
        <v>2010</v>
      </c>
      <c r="Q233" s="20" t="str">
        <f>VLOOKUP($K233,GlobSheetPaste!$H$3:$P$1269,7,FALSE)</f>
        <v>LC</v>
      </c>
      <c r="R233" s="20" t="str">
        <f>VLOOKUP($K233,GlobSheetPaste!$H$3:$P$1269,8,FALSE)</f>
        <v>NA</v>
      </c>
      <c r="S233" s="20" t="str">
        <f t="shared" si="238"/>
        <v>NoChange</v>
      </c>
      <c r="T233" s="20" t="b">
        <f t="shared" si="3"/>
        <v>0</v>
      </c>
      <c r="U233" s="20">
        <f>VLOOKUP($K233,GlobSheetPaste!$H$3:$P$1269,9,FALSE)</f>
        <v>2015</v>
      </c>
      <c r="V233" s="19">
        <v>486</v>
      </c>
      <c r="W233" s="19">
        <v>1165</v>
      </c>
      <c r="X233" s="2" t="b">
        <f t="shared" ref="X233:Y233" si="255">ISNUMBER(V233)</f>
        <v>1</v>
      </c>
      <c r="Y233" s="2" t="b">
        <f t="shared" si="255"/>
        <v>1</v>
      </c>
      <c r="Z233" s="2" t="s">
        <v>89</v>
      </c>
      <c r="AA233" s="2" t="s">
        <v>178</v>
      </c>
      <c r="AB233" s="24" t="str">
        <f ca="1">IFERROR(__xludf.DUMMYFUNCTION("SPLIT(AA233,""_"")"),"Deepwater")</f>
        <v>Deepwater</v>
      </c>
      <c r="AC233" s="24"/>
      <c r="AD233" s="24">
        <f>VLOOKUP(J233,rangearea210527!$B$2:$C$1159,2,TRUE)</f>
        <v>93453.480030000006</v>
      </c>
      <c r="AE233" s="26" t="s">
        <v>118</v>
      </c>
      <c r="AF233" s="26">
        <v>128</v>
      </c>
      <c r="AG233" s="26" t="s">
        <v>84</v>
      </c>
      <c r="AH233" s="26"/>
      <c r="AI233" s="26"/>
      <c r="AJ233" s="26">
        <v>1</v>
      </c>
      <c r="AK233" s="26">
        <v>0</v>
      </c>
      <c r="AL233" s="29">
        <v>0</v>
      </c>
      <c r="AM233" s="30"/>
      <c r="AN233" s="30"/>
      <c r="AO233" s="30"/>
      <c r="AP233" s="1">
        <v>0</v>
      </c>
      <c r="AR233" s="1"/>
      <c r="AS233" s="1"/>
      <c r="AT233" s="1">
        <v>0</v>
      </c>
      <c r="AU233" s="1">
        <v>0</v>
      </c>
      <c r="AV233" s="1">
        <v>1</v>
      </c>
      <c r="AZ233" s="1">
        <v>1</v>
      </c>
      <c r="BE233" s="1">
        <v>1</v>
      </c>
    </row>
    <row r="234" spans="1:58" x14ac:dyDescent="0.3">
      <c r="A234" s="2">
        <v>738</v>
      </c>
      <c r="B234" s="2">
        <v>1</v>
      </c>
      <c r="C234" s="2" t="s">
        <v>1392</v>
      </c>
      <c r="D234" s="1">
        <v>12</v>
      </c>
      <c r="E234" s="2" t="str">
        <f t="shared" si="0"/>
        <v>12_Rajiformes</v>
      </c>
      <c r="F234" s="2" t="s">
        <v>1705</v>
      </c>
      <c r="G234" s="2" t="s">
        <v>1706</v>
      </c>
      <c r="H234" s="2" t="s">
        <v>1781</v>
      </c>
      <c r="I234" s="2" t="s">
        <v>1867</v>
      </c>
      <c r="J234" s="2" t="s">
        <v>1868</v>
      </c>
      <c r="K234" s="19" t="str">
        <f t="shared" si="1"/>
        <v>Dipturus wuhanlingi</v>
      </c>
      <c r="L234" s="20">
        <f>VLOOKUP($K234,GlobSheetPaste!$H$3:$P$1269,2,FALSE)</f>
        <v>195454</v>
      </c>
      <c r="M234" s="20">
        <f>VLOOKUP($K234,GlobSheetPaste!$H$3:$P$1269,3,FALSE)</f>
        <v>124544662</v>
      </c>
      <c r="N234" s="20" t="str">
        <f>VLOOKUP($K234,GlobSheetPaste!$H$3:$P$1269,4,FALSE)</f>
        <v>published</v>
      </c>
      <c r="O234" s="20" t="str">
        <f>VLOOKUP($K234,GlobSheetPaste!$H$3:$P$1269,5,FALSE)</f>
        <v>DD</v>
      </c>
      <c r="P234" s="20">
        <f>VLOOKUP($K234,GlobSheetPaste!$H$3:$P$1269,6,FALSE)</f>
        <v>2010</v>
      </c>
      <c r="Q234" s="20" t="str">
        <f>VLOOKUP($K234,GlobSheetPaste!$H$3:$P$1269,7,FALSE)</f>
        <v>DD</v>
      </c>
      <c r="R234" s="20" t="str">
        <f>VLOOKUP($K234,GlobSheetPaste!$H$3:$P$1269,8,FALSE)</f>
        <v>NA</v>
      </c>
      <c r="S234" s="20" t="str">
        <f t="shared" si="238"/>
        <v>NoChange</v>
      </c>
      <c r="T234" s="20" t="b">
        <f t="shared" si="3"/>
        <v>0</v>
      </c>
      <c r="U234" s="22">
        <f>VLOOKUP($K234,GlobSheetPaste!$H$3:$P$1269,9,FALSE)</f>
        <v>43891</v>
      </c>
      <c r="V234" s="19" t="s">
        <v>267</v>
      </c>
      <c r="W234" s="19" t="s">
        <v>267</v>
      </c>
      <c r="X234" s="2" t="b">
        <f t="shared" ref="X234:Y234" si="256">ISNUMBER(V234)</f>
        <v>0</v>
      </c>
      <c r="Y234" s="2" t="b">
        <f t="shared" si="256"/>
        <v>0</v>
      </c>
      <c r="Z234" s="1" t="s">
        <v>1869</v>
      </c>
      <c r="AA234" s="1" t="s">
        <v>178</v>
      </c>
      <c r="AB234" s="24" t="str">
        <f ca="1">IFERROR(__xludf.DUMMYFUNCTION("SPLIT(AA234,""_"")"),"Deepwater")</f>
        <v>Deepwater</v>
      </c>
      <c r="AC234" s="24"/>
      <c r="AD234" s="24">
        <f>VLOOKUP(J234,rangearea210527!$B$2:$C$1159,2,TRUE)</f>
        <v>210699.709</v>
      </c>
      <c r="AE234" s="26"/>
      <c r="AF234" s="26">
        <v>100</v>
      </c>
      <c r="AG234" s="26" t="s">
        <v>84</v>
      </c>
      <c r="AH234" s="26"/>
      <c r="AI234" s="26"/>
      <c r="AJ234" s="26">
        <v>1</v>
      </c>
      <c r="AK234" s="26">
        <v>0</v>
      </c>
      <c r="AL234" s="29">
        <v>0</v>
      </c>
      <c r="AM234" s="30"/>
      <c r="AN234" s="30"/>
      <c r="AO234" s="30"/>
      <c r="AP234" s="1">
        <v>0</v>
      </c>
      <c r="AR234" s="1"/>
      <c r="AS234" s="1"/>
      <c r="AT234" s="1">
        <v>0</v>
      </c>
      <c r="AU234" s="1">
        <v>0</v>
      </c>
      <c r="AV234" s="1">
        <v>1</v>
      </c>
      <c r="AZ234" s="1">
        <v>1</v>
      </c>
      <c r="BD234" s="1">
        <v>1</v>
      </c>
      <c r="BE234" s="1"/>
      <c r="BF234" s="1"/>
    </row>
    <row r="235" spans="1:58" x14ac:dyDescent="0.3">
      <c r="A235" s="2">
        <v>8</v>
      </c>
      <c r="B235" s="2">
        <v>1</v>
      </c>
      <c r="C235" s="2" t="s">
        <v>75</v>
      </c>
      <c r="D235" s="1">
        <v>2</v>
      </c>
      <c r="E235" s="2" t="str">
        <f t="shared" si="0"/>
        <v>2_Echinorhiniformes</v>
      </c>
      <c r="F235" s="2" t="s">
        <v>196</v>
      </c>
      <c r="G235" s="2" t="s">
        <v>197</v>
      </c>
      <c r="H235" s="2" t="s">
        <v>198</v>
      </c>
      <c r="I235" s="2" t="s">
        <v>199</v>
      </c>
      <c r="J235" s="2" t="s">
        <v>200</v>
      </c>
      <c r="K235" s="19" t="str">
        <f t="shared" si="1"/>
        <v>Echinorhinus brucus</v>
      </c>
      <c r="L235" s="20">
        <f>VLOOKUP($K235,GlobSheetPaste!$H$3:$P$1269,2,FALSE)</f>
        <v>41801</v>
      </c>
      <c r="M235" s="20">
        <f>VLOOKUP($K235,GlobSheetPaste!$H$3:$P$1269,3,FALSE)</f>
        <v>2956075</v>
      </c>
      <c r="N235" s="20" t="str">
        <f>VLOOKUP($K235,GlobSheetPaste!$H$3:$P$1269,4,FALSE)</f>
        <v>published</v>
      </c>
      <c r="O235" s="20" t="str">
        <f>VLOOKUP($K235,GlobSheetPaste!$H$3:$P$1269,5,FALSE)</f>
        <v>DD</v>
      </c>
      <c r="P235" s="20">
        <f>VLOOKUP($K235,GlobSheetPaste!$H$3:$P$1269,6,FALSE)</f>
        <v>2003</v>
      </c>
      <c r="Q235" s="20" t="str">
        <f>VLOOKUP($K235,GlobSheetPaste!$H$3:$P$1269,7,FALSE)</f>
        <v>EN</v>
      </c>
      <c r="R235" s="20" t="str">
        <f>VLOOKUP($K235,GlobSheetPaste!$H$3:$P$1269,8,FALSE)</f>
        <v>A2bd</v>
      </c>
      <c r="S235" s="20" t="str">
        <f t="shared" si="238"/>
        <v>non-genuine change</v>
      </c>
      <c r="T235" s="20" t="b">
        <f t="shared" si="3"/>
        <v>0</v>
      </c>
      <c r="U235" s="22">
        <f>VLOOKUP($K235,GlobSheetPaste!$H$3:$P$1269,9,FALSE)</f>
        <v>43891</v>
      </c>
      <c r="V235" s="19">
        <v>10</v>
      </c>
      <c r="W235" s="19">
        <v>900</v>
      </c>
      <c r="X235" s="2" t="b">
        <f t="shared" ref="X235:Y235" si="257">ISNUMBER(V235)</f>
        <v>1</v>
      </c>
      <c r="Y235" s="2" t="b">
        <f t="shared" si="257"/>
        <v>1</v>
      </c>
      <c r="Z235" s="2" t="s">
        <v>89</v>
      </c>
      <c r="AA235" s="2" t="s">
        <v>178</v>
      </c>
      <c r="AB235" s="24" t="str">
        <f ca="1">IFERROR(__xludf.DUMMYFUNCTION("SPLIT(AA235,""_"")"),"Deepwater")</f>
        <v>Deepwater</v>
      </c>
      <c r="AC235" s="24"/>
      <c r="AD235" s="24">
        <f>VLOOKUP(J235,rangearea210527!$B$2:$C$1159,2,TRUE)</f>
        <v>4527328.3890000004</v>
      </c>
      <c r="AE235" s="26"/>
      <c r="AF235" s="26">
        <v>394</v>
      </c>
      <c r="AG235" s="26" t="s">
        <v>84</v>
      </c>
      <c r="AH235" s="26"/>
      <c r="AI235" s="26">
        <v>16</v>
      </c>
      <c r="AJ235" s="26">
        <v>1</v>
      </c>
      <c r="AK235" s="26">
        <v>0</v>
      </c>
      <c r="AL235" s="29">
        <v>0</v>
      </c>
      <c r="AM235" s="30"/>
      <c r="AN235" s="30"/>
      <c r="AO235" s="30"/>
      <c r="AP235" s="1">
        <v>1</v>
      </c>
      <c r="AQ235" s="1"/>
      <c r="AR235" s="1"/>
      <c r="AS235" s="1"/>
      <c r="AT235" s="1">
        <v>0</v>
      </c>
      <c r="AU235" s="1">
        <v>0</v>
      </c>
      <c r="AV235" s="1">
        <v>1</v>
      </c>
      <c r="AW235" s="1">
        <v>1</v>
      </c>
      <c r="AZ235" s="1">
        <v>1</v>
      </c>
      <c r="BA235" s="1">
        <v>1</v>
      </c>
    </row>
    <row r="236" spans="1:58" x14ac:dyDescent="0.3">
      <c r="A236" s="2">
        <v>9</v>
      </c>
      <c r="B236" s="2">
        <v>1</v>
      </c>
      <c r="C236" s="2" t="s">
        <v>75</v>
      </c>
      <c r="D236" s="1">
        <v>2</v>
      </c>
      <c r="E236" s="2" t="str">
        <f t="shared" si="0"/>
        <v>2_Echinorhiniformes</v>
      </c>
      <c r="F236" s="2" t="s">
        <v>196</v>
      </c>
      <c r="G236" s="2" t="s">
        <v>197</v>
      </c>
      <c r="H236" s="2" t="s">
        <v>198</v>
      </c>
      <c r="I236" s="2" t="s">
        <v>201</v>
      </c>
      <c r="J236" s="2" t="s">
        <v>202</v>
      </c>
      <c r="K236" s="19" t="str">
        <f t="shared" si="1"/>
        <v>Echinorhinus cookei</v>
      </c>
      <c r="L236" s="20">
        <f>VLOOKUP($K236,GlobSheetPaste!$H$3:$P$1269,2,FALSE)</f>
        <v>41802</v>
      </c>
      <c r="M236" s="20">
        <f>VLOOKUP($K236,GlobSheetPaste!$H$3:$P$1269,3,FALSE)</f>
        <v>68622003</v>
      </c>
      <c r="N236" s="20" t="str">
        <f>VLOOKUP($K236,GlobSheetPaste!$H$3:$P$1269,4,FALSE)</f>
        <v>published</v>
      </c>
      <c r="O236" s="20" t="str">
        <f>VLOOKUP($K236,GlobSheetPaste!$H$3:$P$1269,5,FALSE)</f>
        <v>NT</v>
      </c>
      <c r="P236" s="20">
        <f>VLOOKUP($K236,GlobSheetPaste!$H$3:$P$1269,6,FALSE)</f>
        <v>2003</v>
      </c>
      <c r="Q236" s="20" t="str">
        <f>VLOOKUP($K236,GlobSheetPaste!$H$3:$P$1269,7,FALSE)</f>
        <v>DD</v>
      </c>
      <c r="R236" s="20" t="str">
        <f>VLOOKUP($K236,GlobSheetPaste!$H$3:$P$1269,8,FALSE)</f>
        <v>NA</v>
      </c>
      <c r="S236" s="20" t="str">
        <f t="shared" si="238"/>
        <v>non-genuine change</v>
      </c>
      <c r="T236" s="20" t="b">
        <f t="shared" si="3"/>
        <v>0</v>
      </c>
      <c r="U236" s="20">
        <f>VLOOKUP($K236,GlobSheetPaste!$H$3:$P$1269,9,FALSE)</f>
        <v>2017</v>
      </c>
      <c r="V236" s="19">
        <v>4</v>
      </c>
      <c r="W236" s="19">
        <v>1100</v>
      </c>
      <c r="X236" s="2" t="b">
        <f t="shared" ref="X236:Y236" si="258">ISNUMBER(V236)</f>
        <v>1</v>
      </c>
      <c r="Y236" s="2" t="b">
        <f t="shared" si="258"/>
        <v>1</v>
      </c>
      <c r="Z236" s="2" t="s">
        <v>89</v>
      </c>
      <c r="AA236" s="2" t="s">
        <v>178</v>
      </c>
      <c r="AB236" s="24" t="str">
        <f ca="1">IFERROR(__xludf.DUMMYFUNCTION("SPLIT(AA236,""_"")"),"Deepwater")</f>
        <v>Deepwater</v>
      </c>
      <c r="AC236" s="24"/>
      <c r="AD236" s="24">
        <f>VLOOKUP(J236,rangearea210527!$B$2:$C$1159,2,TRUE)</f>
        <v>973490.72649999999</v>
      </c>
      <c r="AE236" s="26"/>
      <c r="AF236" s="26">
        <v>450</v>
      </c>
      <c r="AG236" s="26" t="s">
        <v>84</v>
      </c>
      <c r="AH236" s="26"/>
      <c r="AI236" s="26"/>
      <c r="AJ236" s="26">
        <v>1</v>
      </c>
      <c r="AK236" s="26">
        <v>0</v>
      </c>
      <c r="AL236" s="29">
        <v>0</v>
      </c>
      <c r="AM236" s="30"/>
      <c r="AN236" s="26">
        <v>1</v>
      </c>
      <c r="AO236" s="30"/>
      <c r="AP236" s="1">
        <v>0</v>
      </c>
      <c r="AQ236" s="1"/>
      <c r="AR236" s="1"/>
      <c r="AS236" s="1"/>
      <c r="AT236" s="1">
        <v>0</v>
      </c>
      <c r="AU236" s="1">
        <v>0</v>
      </c>
      <c r="AV236" s="1">
        <v>1</v>
      </c>
      <c r="AZ236" s="1">
        <v>1</v>
      </c>
      <c r="BD236" s="1">
        <v>1</v>
      </c>
      <c r="BE236" s="1"/>
      <c r="BF236" s="1"/>
    </row>
    <row r="237" spans="1:58" x14ac:dyDescent="0.3">
      <c r="A237" s="2">
        <v>407</v>
      </c>
      <c r="B237" s="2">
        <v>1</v>
      </c>
      <c r="C237" s="2" t="s">
        <v>75</v>
      </c>
      <c r="D237" s="1">
        <v>9</v>
      </c>
      <c r="E237" s="2" t="str">
        <f t="shared" si="0"/>
        <v>9_Carcharhiniformes</v>
      </c>
      <c r="F237" s="2" t="s">
        <v>76</v>
      </c>
      <c r="G237" s="2" t="s">
        <v>1147</v>
      </c>
      <c r="H237" s="2" t="s">
        <v>1151</v>
      </c>
      <c r="I237" s="2" t="s">
        <v>1152</v>
      </c>
      <c r="J237" s="2" t="s">
        <v>1153</v>
      </c>
      <c r="K237" s="19" t="str">
        <f t="shared" si="1"/>
        <v>Eridacnis barbouri</v>
      </c>
      <c r="L237" s="20">
        <f>VLOOKUP($K237,GlobSheetPaste!$H$3:$P$1269,2,FALSE)</f>
        <v>161330</v>
      </c>
      <c r="M237" s="20">
        <f>VLOOKUP($K237,GlobSheetPaste!$H$3:$P$1269,3,FALSE)</f>
        <v>124466912</v>
      </c>
      <c r="N237" s="20" t="str">
        <f>VLOOKUP($K237,GlobSheetPaste!$H$3:$P$1269,4,FALSE)</f>
        <v>published</v>
      </c>
      <c r="O237" s="20" t="str">
        <f>VLOOKUP($K237,GlobSheetPaste!$H$3:$P$1269,5,FALSE)</f>
        <v>DD</v>
      </c>
      <c r="P237" s="20">
        <f>VLOOKUP($K237,GlobSheetPaste!$H$3:$P$1269,6,FALSE)</f>
        <v>2004</v>
      </c>
      <c r="Q237" s="20" t="str">
        <f>VLOOKUP($K237,GlobSheetPaste!$H$3:$P$1269,7,FALSE)</f>
        <v>LC</v>
      </c>
      <c r="R237" s="20" t="str">
        <f>VLOOKUP($K237,GlobSheetPaste!$H$3:$P$1269,8,FALSE)</f>
        <v>NA</v>
      </c>
      <c r="S237" s="20" t="str">
        <f t="shared" si="238"/>
        <v>non-genuine change</v>
      </c>
      <c r="T237" s="20" t="b">
        <f t="shared" si="3"/>
        <v>0</v>
      </c>
      <c r="U237" s="22">
        <f>VLOOKUP($K237,GlobSheetPaste!$H$3:$P$1269,9,FALSE)</f>
        <v>43891</v>
      </c>
      <c r="V237" s="19">
        <v>430</v>
      </c>
      <c r="W237" s="19">
        <v>613</v>
      </c>
      <c r="X237" s="2" t="b">
        <f t="shared" ref="X237:Y237" si="259">ISNUMBER(V237)</f>
        <v>1</v>
      </c>
      <c r="Y237" s="2" t="b">
        <f t="shared" si="259"/>
        <v>1</v>
      </c>
      <c r="Z237" s="2" t="s">
        <v>89</v>
      </c>
      <c r="AA237" s="2" t="s">
        <v>178</v>
      </c>
      <c r="AB237" s="24" t="str">
        <f ca="1">IFERROR(__xludf.DUMMYFUNCTION("SPLIT(AA237,""_"")"),"Deepwater")</f>
        <v>Deepwater</v>
      </c>
      <c r="AC237" s="24"/>
      <c r="AD237" s="24">
        <f>VLOOKUP(J237,rangearea210527!$B$2:$C$1159,2,TRUE)</f>
        <v>18316.29005</v>
      </c>
      <c r="AE237" s="26" t="s">
        <v>118</v>
      </c>
      <c r="AF237" s="26">
        <v>34</v>
      </c>
      <c r="AG237" s="26" t="s">
        <v>84</v>
      </c>
      <c r="AH237" s="26"/>
      <c r="AI237" s="26"/>
      <c r="AJ237" s="26">
        <v>1</v>
      </c>
      <c r="AK237" s="26">
        <v>0</v>
      </c>
      <c r="AL237" s="29">
        <v>0</v>
      </c>
      <c r="AM237" s="30"/>
      <c r="AN237" s="30"/>
      <c r="AO237" s="30"/>
      <c r="AP237" s="1">
        <v>0</v>
      </c>
      <c r="AQ237" s="1"/>
      <c r="AR237" s="1"/>
      <c r="AS237" s="1">
        <v>1</v>
      </c>
      <c r="AT237" s="1">
        <v>0</v>
      </c>
      <c r="AU237" s="1">
        <v>0</v>
      </c>
      <c r="AV237" s="1">
        <v>1</v>
      </c>
      <c r="AZ237" s="1">
        <v>1</v>
      </c>
      <c r="BE237" s="1">
        <v>1</v>
      </c>
    </row>
    <row r="238" spans="1:58" x14ac:dyDescent="0.3">
      <c r="A238" s="2">
        <v>408</v>
      </c>
      <c r="B238" s="2">
        <v>1</v>
      </c>
      <c r="C238" s="2" t="s">
        <v>75</v>
      </c>
      <c r="D238" s="1">
        <v>9</v>
      </c>
      <c r="E238" s="2" t="str">
        <f t="shared" si="0"/>
        <v>9_Carcharhiniformes</v>
      </c>
      <c r="F238" s="2" t="s">
        <v>76</v>
      </c>
      <c r="G238" s="2" t="s">
        <v>1147</v>
      </c>
      <c r="H238" s="2" t="s">
        <v>1151</v>
      </c>
      <c r="I238" s="2" t="s">
        <v>1154</v>
      </c>
      <c r="J238" s="2" t="s">
        <v>1155</v>
      </c>
      <c r="K238" s="19" t="str">
        <f t="shared" si="1"/>
        <v>Eridacnis radcliffei</v>
      </c>
      <c r="L238" s="20">
        <f>VLOOKUP($K238,GlobSheetPaste!$H$3:$P$1269,2,FALSE)</f>
        <v>161468</v>
      </c>
      <c r="M238" s="20">
        <f>VLOOKUP($K238,GlobSheetPaste!$H$3:$P$1269,3,FALSE)</f>
        <v>140358808</v>
      </c>
      <c r="N238" s="20" t="str">
        <f>VLOOKUP($K238,GlobSheetPaste!$H$3:$P$1269,4,FALSE)</f>
        <v>published</v>
      </c>
      <c r="O238" s="20" t="str">
        <f>VLOOKUP($K238,GlobSheetPaste!$H$3:$P$1269,5,FALSE)</f>
        <v>LC</v>
      </c>
      <c r="P238" s="20">
        <f>VLOOKUP($K238,GlobSheetPaste!$H$3:$P$1269,6,FALSE)</f>
        <v>2008</v>
      </c>
      <c r="Q238" s="20" t="str">
        <f>VLOOKUP($K238,GlobSheetPaste!$H$3:$P$1269,7,FALSE)</f>
        <v>LC</v>
      </c>
      <c r="R238" s="20" t="str">
        <f>VLOOKUP($K238,GlobSheetPaste!$H$3:$P$1269,8,FALSE)</f>
        <v>NA</v>
      </c>
      <c r="S238" s="20" t="str">
        <f t="shared" si="238"/>
        <v>NoChange</v>
      </c>
      <c r="T238" s="20" t="b">
        <f t="shared" si="3"/>
        <v>0</v>
      </c>
      <c r="U238" s="20">
        <f>VLOOKUP($K238,GlobSheetPaste!$H$3:$P$1269,9,FALSE)</f>
        <v>2018</v>
      </c>
      <c r="V238" s="19">
        <v>71</v>
      </c>
      <c r="W238" s="19">
        <v>766</v>
      </c>
      <c r="X238" s="2" t="b">
        <f t="shared" ref="X238:Y238" si="260">ISNUMBER(V238)</f>
        <v>1</v>
      </c>
      <c r="Y238" s="2" t="b">
        <f t="shared" si="260"/>
        <v>1</v>
      </c>
      <c r="Z238" s="2" t="s">
        <v>89</v>
      </c>
      <c r="AA238" s="2" t="s">
        <v>178</v>
      </c>
      <c r="AB238" s="24" t="str">
        <f ca="1">IFERROR(__xludf.DUMMYFUNCTION("SPLIT(AA238,""_"")"),"Deepwater")</f>
        <v>Deepwater</v>
      </c>
      <c r="AC238" s="24"/>
      <c r="AD238" s="24">
        <f>VLOOKUP(J238,rangearea210527!$B$2:$C$1159,2,TRUE)</f>
        <v>545008.90709999995</v>
      </c>
      <c r="AE238" s="26"/>
      <c r="AF238" s="26">
        <v>24</v>
      </c>
      <c r="AG238" s="26" t="s">
        <v>84</v>
      </c>
      <c r="AH238" s="26"/>
      <c r="AI238" s="26"/>
      <c r="AJ238" s="26">
        <v>1</v>
      </c>
      <c r="AK238" s="26">
        <v>0</v>
      </c>
      <c r="AL238" s="29">
        <v>0</v>
      </c>
      <c r="AM238" s="30"/>
      <c r="AN238" s="30"/>
      <c r="AO238" s="30"/>
      <c r="AP238" s="1">
        <v>1</v>
      </c>
      <c r="AQ238" s="1"/>
      <c r="AR238" s="1"/>
      <c r="AS238" s="1"/>
      <c r="AT238" s="1">
        <v>0</v>
      </c>
      <c r="AU238" s="1">
        <v>0</v>
      </c>
      <c r="AV238" s="1">
        <v>1</v>
      </c>
      <c r="AZ238" s="1">
        <v>1</v>
      </c>
    </row>
    <row r="239" spans="1:58" x14ac:dyDescent="0.3">
      <c r="A239" s="2">
        <v>409</v>
      </c>
      <c r="B239" s="2">
        <v>1</v>
      </c>
      <c r="C239" s="2" t="s">
        <v>75</v>
      </c>
      <c r="D239" s="1">
        <v>9</v>
      </c>
      <c r="E239" s="2" t="str">
        <f t="shared" si="0"/>
        <v>9_Carcharhiniformes</v>
      </c>
      <c r="F239" s="2" t="s">
        <v>76</v>
      </c>
      <c r="G239" s="2" t="s">
        <v>1147</v>
      </c>
      <c r="H239" s="2" t="s">
        <v>1151</v>
      </c>
      <c r="I239" s="2" t="s">
        <v>1156</v>
      </c>
      <c r="J239" s="2" t="s">
        <v>1157</v>
      </c>
      <c r="K239" s="19" t="str">
        <f t="shared" si="1"/>
        <v>Eridacnis sinuans</v>
      </c>
      <c r="L239" s="20">
        <f>VLOOKUP($K239,GlobSheetPaste!$H$3:$P$1269,2,FALSE)</f>
        <v>44611</v>
      </c>
      <c r="M239" s="20">
        <f>VLOOKUP($K239,GlobSheetPaste!$H$3:$P$1269,3,FALSE)</f>
        <v>124435295</v>
      </c>
      <c r="N239" s="20" t="str">
        <f>VLOOKUP($K239,GlobSheetPaste!$H$3:$P$1269,4,FALSE)</f>
        <v>published</v>
      </c>
      <c r="O239" s="20" t="str">
        <f>VLOOKUP($K239,GlobSheetPaste!$H$3:$P$1269,5,FALSE)</f>
        <v>LC</v>
      </c>
      <c r="P239" s="20">
        <f>VLOOKUP($K239,GlobSheetPaste!$H$3:$P$1269,6,FALSE)</f>
        <v>2004</v>
      </c>
      <c r="Q239" s="20" t="str">
        <f>VLOOKUP($K239,GlobSheetPaste!$H$3:$P$1269,7,FALSE)</f>
        <v>LC</v>
      </c>
      <c r="R239" s="20" t="str">
        <f>VLOOKUP($K239,GlobSheetPaste!$H$3:$P$1269,8,FALSE)</f>
        <v>NA</v>
      </c>
      <c r="S239" s="20" t="str">
        <f t="shared" si="238"/>
        <v>NoChange</v>
      </c>
      <c r="T239" s="20" t="b">
        <f t="shared" si="3"/>
        <v>0</v>
      </c>
      <c r="U239" s="20">
        <f>VLOOKUP($K239,GlobSheetPaste!$H$3:$P$1269,9,FALSE)</f>
        <v>2018</v>
      </c>
      <c r="V239" s="19">
        <v>180</v>
      </c>
      <c r="W239" s="19">
        <v>480</v>
      </c>
      <c r="X239" s="2" t="b">
        <f t="shared" ref="X239:Y239" si="261">ISNUMBER(V239)</f>
        <v>1</v>
      </c>
      <c r="Y239" s="2" t="b">
        <f t="shared" si="261"/>
        <v>1</v>
      </c>
      <c r="Z239" s="2" t="s">
        <v>89</v>
      </c>
      <c r="AA239" s="2" t="s">
        <v>178</v>
      </c>
      <c r="AB239" s="24" t="str">
        <f ca="1">IFERROR(__xludf.DUMMYFUNCTION("SPLIT(AA239,""_"")"),"Deepwater")</f>
        <v>Deepwater</v>
      </c>
      <c r="AC239" s="24"/>
      <c r="AD239" s="24">
        <f>VLOOKUP(J239,rangearea210527!$B$2:$C$1159,2,TRUE)</f>
        <v>19317.912540000001</v>
      </c>
      <c r="AE239" s="26" t="s">
        <v>118</v>
      </c>
      <c r="AF239" s="26">
        <v>37</v>
      </c>
      <c r="AG239" s="26" t="s">
        <v>84</v>
      </c>
      <c r="AH239" s="26"/>
      <c r="AI239" s="26"/>
      <c r="AJ239" s="26">
        <v>1</v>
      </c>
      <c r="AK239" s="26">
        <v>0</v>
      </c>
      <c r="AL239" s="29">
        <v>0</v>
      </c>
      <c r="AM239" s="30"/>
      <c r="AN239" s="30"/>
      <c r="AO239" s="30"/>
      <c r="AP239" s="1">
        <v>0</v>
      </c>
      <c r="AQ239" s="1"/>
      <c r="AR239" s="1"/>
      <c r="AS239" s="1"/>
      <c r="AT239" s="1">
        <v>0</v>
      </c>
      <c r="AU239" s="1">
        <v>0</v>
      </c>
      <c r="AV239" s="1">
        <v>1</v>
      </c>
      <c r="AZ239" s="1">
        <v>1</v>
      </c>
      <c r="BE239" s="1">
        <v>1</v>
      </c>
    </row>
    <row r="240" spans="1:58" x14ac:dyDescent="0.3">
      <c r="A240" s="2">
        <v>72</v>
      </c>
      <c r="B240" s="2">
        <v>1</v>
      </c>
      <c r="C240" s="2" t="s">
        <v>75</v>
      </c>
      <c r="D240" s="1">
        <v>3</v>
      </c>
      <c r="E240" s="2" t="str">
        <f t="shared" si="0"/>
        <v>3_Squaliformes</v>
      </c>
      <c r="F240" s="2" t="s">
        <v>203</v>
      </c>
      <c r="G240" s="2" t="s">
        <v>334</v>
      </c>
      <c r="H240" s="2" t="s">
        <v>354</v>
      </c>
      <c r="I240" s="2" t="s">
        <v>355</v>
      </c>
      <c r="J240" s="2" t="s">
        <v>356</v>
      </c>
      <c r="K240" s="19" t="str">
        <f t="shared" si="1"/>
        <v>Etmopterus alphus</v>
      </c>
      <c r="L240" s="20">
        <f>VLOOKUP($K240,GlobSheetPaste!$H$3:$P$1269,2,FALSE)</f>
        <v>124357224</v>
      </c>
      <c r="M240" s="20">
        <f>VLOOKUP($K240,GlobSheetPaste!$H$3:$P$1269,3,FALSE)</f>
        <v>124550254</v>
      </c>
      <c r="N240" s="20" t="str">
        <f>VLOOKUP($K240,GlobSheetPaste!$H$3:$P$1269,4,FALSE)</f>
        <v>published</v>
      </c>
      <c r="O240" s="20" t="str">
        <f>VLOOKUP($K240,GlobSheetPaste!$H$3:$P$1269,5,FALSE)</f>
        <v>NE</v>
      </c>
      <c r="P240" s="20" t="str">
        <f>VLOOKUP($K240,GlobSheetPaste!$H$3:$P$1269,6,FALSE)</f>
        <v>NA</v>
      </c>
      <c r="Q240" s="20" t="str">
        <f>VLOOKUP($K240,GlobSheetPaste!$H$3:$P$1269,7,FALSE)</f>
        <v>LC</v>
      </c>
      <c r="R240" s="20" t="str">
        <f>VLOOKUP($K240,GlobSheetPaste!$H$3:$P$1269,8,FALSE)</f>
        <v>NA</v>
      </c>
      <c r="S240" s="1" t="s">
        <v>117</v>
      </c>
      <c r="T240" s="20" t="b">
        <f t="shared" si="3"/>
        <v>0</v>
      </c>
      <c r="U240" s="20">
        <f>VLOOKUP($K240,GlobSheetPaste!$H$3:$P$1269,9,FALSE)</f>
        <v>2018</v>
      </c>
      <c r="V240" s="19">
        <v>472</v>
      </c>
      <c r="W240" s="19">
        <v>792</v>
      </c>
      <c r="X240" s="2" t="b">
        <f t="shared" ref="X240:Y240" si="262">ISNUMBER(V240)</f>
        <v>1</v>
      </c>
      <c r="Y240" s="2" t="b">
        <f t="shared" si="262"/>
        <v>1</v>
      </c>
      <c r="Z240" s="2" t="s">
        <v>357</v>
      </c>
      <c r="AA240" s="2" t="s">
        <v>178</v>
      </c>
      <c r="AB240" s="24" t="str">
        <f ca="1">IFERROR(__xludf.DUMMYFUNCTION("SPLIT(AA240,""_"")"),"Deepwater")</f>
        <v>Deepwater</v>
      </c>
      <c r="AC240" s="24"/>
      <c r="AD240" s="24">
        <f>VLOOKUP(J240,rangearea210527!$B$2:$C$1159,2,TRUE)</f>
        <v>4732.7839489999997</v>
      </c>
      <c r="AE240" s="26" t="s">
        <v>118</v>
      </c>
      <c r="AF240" s="26">
        <v>39</v>
      </c>
      <c r="AG240" s="26" t="s">
        <v>84</v>
      </c>
      <c r="AH240" s="26"/>
      <c r="AI240" s="26"/>
      <c r="AJ240" s="26">
        <v>1</v>
      </c>
      <c r="AK240" s="26">
        <v>0</v>
      </c>
      <c r="AL240" s="29">
        <v>0</v>
      </c>
      <c r="AM240" s="30"/>
      <c r="AN240" s="30"/>
      <c r="AO240" s="30"/>
      <c r="AP240" s="1">
        <v>0</v>
      </c>
      <c r="AQ240" s="1"/>
      <c r="AR240" s="1"/>
      <c r="AS240" s="1"/>
      <c r="AT240" s="1">
        <v>0</v>
      </c>
      <c r="AU240" s="1">
        <v>0</v>
      </c>
      <c r="AV240" s="1">
        <v>1</v>
      </c>
      <c r="AZ240" s="1">
        <v>1</v>
      </c>
      <c r="BE240" s="1">
        <v>1</v>
      </c>
    </row>
    <row r="241" spans="1:58" x14ac:dyDescent="0.3">
      <c r="A241" s="2">
        <v>73</v>
      </c>
      <c r="B241" s="2">
        <v>1</v>
      </c>
      <c r="C241" s="2" t="s">
        <v>75</v>
      </c>
      <c r="D241" s="1">
        <v>3</v>
      </c>
      <c r="E241" s="2" t="str">
        <f t="shared" si="0"/>
        <v>3_Squaliformes</v>
      </c>
      <c r="F241" s="2" t="s">
        <v>203</v>
      </c>
      <c r="G241" s="2" t="s">
        <v>334</v>
      </c>
      <c r="H241" s="2" t="s">
        <v>354</v>
      </c>
      <c r="I241" s="2" t="s">
        <v>358</v>
      </c>
      <c r="J241" s="2" t="s">
        <v>359</v>
      </c>
      <c r="K241" s="19" t="str">
        <f t="shared" si="1"/>
        <v>Etmopterus benchleyi</v>
      </c>
      <c r="L241" s="20">
        <f>VLOOKUP($K241,GlobSheetPaste!$H$3:$P$1269,2,FALSE)</f>
        <v>144135467</v>
      </c>
      <c r="M241" s="20">
        <f>VLOOKUP($K241,GlobSheetPaste!$H$3:$P$1269,3,FALSE)</f>
        <v>144136436</v>
      </c>
      <c r="N241" s="20" t="str">
        <f>VLOOKUP($K241,GlobSheetPaste!$H$3:$P$1269,4,FALSE)</f>
        <v>published</v>
      </c>
      <c r="O241" s="20" t="str">
        <f>VLOOKUP($K241,GlobSheetPaste!$H$3:$P$1269,5,FALSE)</f>
        <v>NE</v>
      </c>
      <c r="P241" s="20" t="str">
        <f>VLOOKUP($K241,GlobSheetPaste!$H$3:$P$1269,6,FALSE)</f>
        <v>NA</v>
      </c>
      <c r="Q241" s="20" t="str">
        <f>VLOOKUP($K241,GlobSheetPaste!$H$3:$P$1269,7,FALSE)</f>
        <v>LC</v>
      </c>
      <c r="R241" s="20" t="str">
        <f>VLOOKUP($K241,GlobSheetPaste!$H$3:$P$1269,8,FALSE)</f>
        <v>NA</v>
      </c>
      <c r="S241" s="1" t="s">
        <v>117</v>
      </c>
      <c r="T241" s="20" t="b">
        <f t="shared" si="3"/>
        <v>0</v>
      </c>
      <c r="U241" s="22">
        <f>VLOOKUP($K241,GlobSheetPaste!$H$3:$P$1269,9,FALSE)</f>
        <v>43891</v>
      </c>
      <c r="V241" s="19">
        <v>836</v>
      </c>
      <c r="W241" s="19">
        <v>1443</v>
      </c>
      <c r="X241" s="2" t="b">
        <f t="shared" ref="X241:Y241" si="263">ISNUMBER(V241)</f>
        <v>1</v>
      </c>
      <c r="Y241" s="2" t="b">
        <f t="shared" si="263"/>
        <v>1</v>
      </c>
      <c r="Z241" s="2" t="s">
        <v>360</v>
      </c>
      <c r="AA241" s="2" t="s">
        <v>178</v>
      </c>
      <c r="AB241" s="24" t="str">
        <f ca="1">IFERROR(__xludf.DUMMYFUNCTION("SPLIT(AA241,""_"")"),"Deepwater")</f>
        <v>Deepwater</v>
      </c>
      <c r="AC241" s="24"/>
      <c r="AD241" s="24">
        <f>VLOOKUP(J241,rangearea210527!$B$2:$C$1159,2,TRUE)</f>
        <v>5563.2618389999998</v>
      </c>
      <c r="AE241" s="26" t="s">
        <v>118</v>
      </c>
      <c r="AF241" s="26">
        <v>52</v>
      </c>
      <c r="AG241" s="26" t="s">
        <v>84</v>
      </c>
      <c r="AH241" s="26"/>
      <c r="AI241" s="26"/>
      <c r="AJ241" s="26">
        <v>1</v>
      </c>
      <c r="AK241" s="26">
        <v>0</v>
      </c>
      <c r="AL241" s="29">
        <v>0</v>
      </c>
      <c r="AM241" s="30"/>
      <c r="AN241" s="30"/>
      <c r="AO241" s="30"/>
      <c r="AP241" s="1">
        <v>0</v>
      </c>
      <c r="AQ241" s="1"/>
      <c r="AR241" s="1"/>
      <c r="AS241" s="1"/>
      <c r="AT241" s="1">
        <v>0</v>
      </c>
      <c r="AU241" s="1">
        <v>0</v>
      </c>
      <c r="AV241" s="1">
        <v>1</v>
      </c>
      <c r="AZ241" s="1">
        <v>1</v>
      </c>
      <c r="BE241" s="1">
        <v>1</v>
      </c>
    </row>
    <row r="242" spans="1:58" x14ac:dyDescent="0.3">
      <c r="A242" s="2">
        <v>74</v>
      </c>
      <c r="B242" s="2">
        <v>1</v>
      </c>
      <c r="C242" s="2" t="s">
        <v>75</v>
      </c>
      <c r="D242" s="1">
        <v>3</v>
      </c>
      <c r="E242" s="2" t="str">
        <f t="shared" si="0"/>
        <v>3_Squaliformes</v>
      </c>
      <c r="F242" s="2" t="s">
        <v>203</v>
      </c>
      <c r="G242" s="2" t="s">
        <v>334</v>
      </c>
      <c r="H242" s="2" t="s">
        <v>354</v>
      </c>
      <c r="I242" s="2" t="s">
        <v>361</v>
      </c>
      <c r="J242" s="2" t="s">
        <v>362</v>
      </c>
      <c r="K242" s="19" t="str">
        <f t="shared" si="1"/>
        <v>Etmopterus bigelowi</v>
      </c>
      <c r="L242" s="20">
        <f>VLOOKUP($K242,GlobSheetPaste!$H$3:$P$1269,2,FALSE)</f>
        <v>60236</v>
      </c>
      <c r="M242" s="20">
        <f>VLOOKUP($K242,GlobSheetPaste!$H$3:$P$1269,3,FALSE)</f>
        <v>3096618</v>
      </c>
      <c r="N242" s="20" t="str">
        <f>VLOOKUP($K242,GlobSheetPaste!$H$3:$P$1269,4,FALSE)</f>
        <v>published</v>
      </c>
      <c r="O242" s="20" t="str">
        <f>VLOOKUP($K242,GlobSheetPaste!$H$3:$P$1269,5,FALSE)</f>
        <v>LC</v>
      </c>
      <c r="P242" s="20">
        <f>VLOOKUP($K242,GlobSheetPaste!$H$3:$P$1269,6,FALSE)</f>
        <v>2006</v>
      </c>
      <c r="Q242" s="20" t="str">
        <f>VLOOKUP($K242,GlobSheetPaste!$H$3:$P$1269,7,FALSE)</f>
        <v>LC</v>
      </c>
      <c r="R242" s="20" t="str">
        <f>VLOOKUP($K242,GlobSheetPaste!$H$3:$P$1269,8,FALSE)</f>
        <v>NA</v>
      </c>
      <c r="S242" s="20" t="str">
        <f t="shared" ref="S242:S247" si="264">IF(O242=Q242,"NoChange","non-genuine change")</f>
        <v>NoChange</v>
      </c>
      <c r="T242" s="20" t="b">
        <f t="shared" si="3"/>
        <v>0</v>
      </c>
      <c r="U242" s="22">
        <f>VLOOKUP($K242,GlobSheetPaste!$H$3:$P$1269,9,FALSE)</f>
        <v>43891</v>
      </c>
      <c r="V242" s="19">
        <v>0</v>
      </c>
      <c r="W242" s="19">
        <v>1000</v>
      </c>
      <c r="X242" s="2" t="b">
        <f t="shared" ref="X242:Y242" si="265">ISNUMBER(V242)</f>
        <v>1</v>
      </c>
      <c r="Y242" s="2" t="b">
        <f t="shared" si="265"/>
        <v>1</v>
      </c>
      <c r="Z242" s="2" t="s">
        <v>89</v>
      </c>
      <c r="AA242" s="2" t="s">
        <v>178</v>
      </c>
      <c r="AB242" s="24" t="str">
        <f ca="1">IFERROR(__xludf.DUMMYFUNCTION("SPLIT(AA242,""_"")"),"Deepwater")</f>
        <v>Deepwater</v>
      </c>
      <c r="AC242" s="24"/>
      <c r="AD242" s="24">
        <f>VLOOKUP(J242,rangearea210527!$B$2:$C$1159,2,TRUE)</f>
        <v>3268196.267</v>
      </c>
      <c r="AE242" s="26"/>
      <c r="AF242" s="26">
        <v>73</v>
      </c>
      <c r="AG242" s="26" t="s">
        <v>84</v>
      </c>
      <c r="AH242" s="26"/>
      <c r="AI242" s="26"/>
      <c r="AJ242" s="26">
        <v>1</v>
      </c>
      <c r="AK242" s="26">
        <v>0</v>
      </c>
      <c r="AL242" s="29">
        <v>0</v>
      </c>
      <c r="AM242" s="30"/>
      <c r="AN242" s="30"/>
      <c r="AO242" s="30"/>
      <c r="AP242" s="1">
        <v>1</v>
      </c>
      <c r="AQ242" s="1"/>
      <c r="AR242" s="1"/>
      <c r="AS242" s="1">
        <v>1</v>
      </c>
      <c r="AT242" s="1">
        <v>0</v>
      </c>
      <c r="AU242" s="1">
        <v>0</v>
      </c>
      <c r="AV242" s="1">
        <v>1</v>
      </c>
      <c r="AZ242" s="1">
        <v>1</v>
      </c>
    </row>
    <row r="243" spans="1:58" x14ac:dyDescent="0.3">
      <c r="A243" s="2">
        <v>75</v>
      </c>
      <c r="B243" s="2">
        <v>1</v>
      </c>
      <c r="C243" s="2" t="s">
        <v>75</v>
      </c>
      <c r="D243" s="1">
        <v>3</v>
      </c>
      <c r="E243" s="2" t="str">
        <f t="shared" si="0"/>
        <v>3_Squaliformes</v>
      </c>
      <c r="F243" s="2" t="s">
        <v>203</v>
      </c>
      <c r="G243" s="2" t="s">
        <v>334</v>
      </c>
      <c r="H243" s="2" t="s">
        <v>354</v>
      </c>
      <c r="I243" s="2" t="s">
        <v>108</v>
      </c>
      <c r="J243" s="2" t="s">
        <v>363</v>
      </c>
      <c r="K243" s="19" t="str">
        <f t="shared" si="1"/>
        <v>Etmopterus brachyurus</v>
      </c>
      <c r="L243" s="20">
        <f>VLOOKUP($K243,GlobSheetPaste!$H$3:$P$1269,2,FALSE)</f>
        <v>161649</v>
      </c>
      <c r="M243" s="20">
        <f>VLOOKUP($K243,GlobSheetPaste!$H$3:$P$1269,3,FALSE)</f>
        <v>68622235</v>
      </c>
      <c r="N243" s="20" t="str">
        <f>VLOOKUP($K243,GlobSheetPaste!$H$3:$P$1269,4,FALSE)</f>
        <v>published</v>
      </c>
      <c r="O243" s="20" t="str">
        <f>VLOOKUP($K243,GlobSheetPaste!$H$3:$P$1269,5,FALSE)</f>
        <v>DD</v>
      </c>
      <c r="P243" s="20">
        <f>VLOOKUP($K243,GlobSheetPaste!$H$3:$P$1269,6,FALSE)</f>
        <v>2008</v>
      </c>
      <c r="Q243" s="20" t="str">
        <f>VLOOKUP($K243,GlobSheetPaste!$H$3:$P$1269,7,FALSE)</f>
        <v>DD</v>
      </c>
      <c r="R243" s="20" t="str">
        <f>VLOOKUP($K243,GlobSheetPaste!$H$3:$P$1269,8,FALSE)</f>
        <v>NA</v>
      </c>
      <c r="S243" s="20" t="str">
        <f t="shared" si="264"/>
        <v>NoChange</v>
      </c>
      <c r="T243" s="20" t="b">
        <f t="shared" si="3"/>
        <v>0</v>
      </c>
      <c r="U243" s="20">
        <f>VLOOKUP($K243,GlobSheetPaste!$H$3:$P$1269,9,FALSE)</f>
        <v>2015</v>
      </c>
      <c r="V243" s="19">
        <v>100</v>
      </c>
      <c r="W243" s="19">
        <v>696</v>
      </c>
      <c r="X243" s="2" t="b">
        <f t="shared" ref="X243:Y243" si="266">ISNUMBER(V243)</f>
        <v>1</v>
      </c>
      <c r="Y243" s="2" t="b">
        <f t="shared" si="266"/>
        <v>1</v>
      </c>
      <c r="Z243" s="2" t="s">
        <v>89</v>
      </c>
      <c r="AA243" s="2" t="s">
        <v>178</v>
      </c>
      <c r="AB243" s="24" t="str">
        <f ca="1">IFERROR(__xludf.DUMMYFUNCTION("SPLIT(AA243,""_"")"),"Deepwater")</f>
        <v>Deepwater</v>
      </c>
      <c r="AC243" s="24"/>
      <c r="AD243" s="24">
        <f>VLOOKUP(J243,rangearea210527!$B$2:$C$1159,2,TRUE)</f>
        <v>263405.31319999998</v>
      </c>
      <c r="AE243" s="26"/>
      <c r="AF243" s="26">
        <v>50</v>
      </c>
      <c r="AG243" s="26" t="s">
        <v>84</v>
      </c>
      <c r="AH243" s="26"/>
      <c r="AI243" s="26"/>
      <c r="AJ243" s="26">
        <v>1</v>
      </c>
      <c r="AK243" s="26">
        <v>0</v>
      </c>
      <c r="AL243" s="29">
        <v>0</v>
      </c>
      <c r="AM243" s="30"/>
      <c r="AN243" s="30"/>
      <c r="AO243" s="30"/>
      <c r="AP243" s="1">
        <v>1</v>
      </c>
      <c r="AQ243" s="1"/>
      <c r="AR243" s="1"/>
      <c r="AS243" s="1"/>
      <c r="AT243" s="1">
        <v>0</v>
      </c>
      <c r="AU243" s="1">
        <v>0</v>
      </c>
      <c r="AV243" s="1">
        <v>1</v>
      </c>
      <c r="AZ243" s="1">
        <v>1</v>
      </c>
      <c r="BD243" s="1">
        <v>1</v>
      </c>
      <c r="BE243" s="1"/>
      <c r="BF243" s="1"/>
    </row>
    <row r="244" spans="1:58" x14ac:dyDescent="0.3">
      <c r="A244" s="2">
        <v>76</v>
      </c>
      <c r="B244" s="2">
        <v>1</v>
      </c>
      <c r="C244" s="2" t="s">
        <v>75</v>
      </c>
      <c r="D244" s="1">
        <v>3</v>
      </c>
      <c r="E244" s="2" t="str">
        <f t="shared" si="0"/>
        <v>3_Squaliformes</v>
      </c>
      <c r="F244" s="2" t="s">
        <v>203</v>
      </c>
      <c r="G244" s="2" t="s">
        <v>334</v>
      </c>
      <c r="H244" s="2" t="s">
        <v>354</v>
      </c>
      <c r="I244" s="2" t="s">
        <v>370</v>
      </c>
      <c r="J244" s="2" t="s">
        <v>371</v>
      </c>
      <c r="K244" s="19" t="str">
        <f t="shared" si="1"/>
        <v>Etmopterus bullisi</v>
      </c>
      <c r="L244" s="20">
        <f>VLOOKUP($K244,GlobSheetPaste!$H$3:$P$1269,2,FALSE)</f>
        <v>60237</v>
      </c>
      <c r="M244" s="20">
        <f>VLOOKUP($K244,GlobSheetPaste!$H$3:$P$1269,3,FALSE)</f>
        <v>124454813</v>
      </c>
      <c r="N244" s="20" t="str">
        <f>VLOOKUP($K244,GlobSheetPaste!$H$3:$P$1269,4,FALSE)</f>
        <v>published</v>
      </c>
      <c r="O244" s="20" t="str">
        <f>VLOOKUP($K244,GlobSheetPaste!$H$3:$P$1269,5,FALSE)</f>
        <v>DD</v>
      </c>
      <c r="P244" s="20">
        <f>VLOOKUP($K244,GlobSheetPaste!$H$3:$P$1269,6,FALSE)</f>
        <v>2006</v>
      </c>
      <c r="Q244" s="20" t="str">
        <f>VLOOKUP($K244,GlobSheetPaste!$H$3:$P$1269,7,FALSE)</f>
        <v>LC</v>
      </c>
      <c r="R244" s="20" t="str">
        <f>VLOOKUP($K244,GlobSheetPaste!$H$3:$P$1269,8,FALSE)</f>
        <v>NA</v>
      </c>
      <c r="S244" s="20" t="str">
        <f t="shared" si="264"/>
        <v>non-genuine change</v>
      </c>
      <c r="T244" s="20" t="b">
        <f t="shared" si="3"/>
        <v>0</v>
      </c>
      <c r="U244" s="22">
        <f>VLOOKUP($K244,GlobSheetPaste!$H$3:$P$1269,9,FALSE)</f>
        <v>43891</v>
      </c>
      <c r="V244" s="19">
        <v>275</v>
      </c>
      <c r="W244" s="19">
        <v>824</v>
      </c>
      <c r="X244" s="2" t="b">
        <f t="shared" ref="X244:Y244" si="267">ISNUMBER(V244)</f>
        <v>1</v>
      </c>
      <c r="Y244" s="2" t="b">
        <f t="shared" si="267"/>
        <v>1</v>
      </c>
      <c r="Z244" s="2" t="s">
        <v>89</v>
      </c>
      <c r="AA244" s="2" t="s">
        <v>178</v>
      </c>
      <c r="AB244" s="24" t="str">
        <f ca="1">IFERROR(__xludf.DUMMYFUNCTION("SPLIT(AA244,""_"")"),"Deepwater")</f>
        <v>Deepwater</v>
      </c>
      <c r="AC244" s="24"/>
      <c r="AD244" s="24">
        <f>VLOOKUP(J244,rangearea210527!$B$2:$C$1159,2,TRUE)</f>
        <v>192203.1949</v>
      </c>
      <c r="AE244" s="26"/>
      <c r="AF244" s="26">
        <v>30</v>
      </c>
      <c r="AG244" s="26" t="s">
        <v>84</v>
      </c>
      <c r="AH244" s="26"/>
      <c r="AI244" s="26"/>
      <c r="AJ244" s="26">
        <v>1</v>
      </c>
      <c r="AK244" s="26">
        <v>0</v>
      </c>
      <c r="AL244" s="29">
        <v>0</v>
      </c>
      <c r="AM244" s="30"/>
      <c r="AN244" s="30"/>
      <c r="AO244" s="30"/>
      <c r="AP244" s="1">
        <v>0</v>
      </c>
      <c r="AQ244" s="1"/>
      <c r="AR244" s="1"/>
      <c r="AS244" s="1">
        <v>1</v>
      </c>
      <c r="AT244" s="1">
        <v>0</v>
      </c>
      <c r="AU244" s="1">
        <v>0</v>
      </c>
      <c r="AV244" s="1">
        <v>1</v>
      </c>
      <c r="AZ244" s="1">
        <v>1</v>
      </c>
    </row>
    <row r="245" spans="1:58" x14ac:dyDescent="0.3">
      <c r="A245" s="2">
        <v>77</v>
      </c>
      <c r="B245" s="2">
        <v>1</v>
      </c>
      <c r="C245" s="2" t="s">
        <v>75</v>
      </c>
      <c r="D245" s="1">
        <v>3</v>
      </c>
      <c r="E245" s="2" t="str">
        <f t="shared" si="0"/>
        <v>3_Squaliformes</v>
      </c>
      <c r="F245" s="2" t="s">
        <v>203</v>
      </c>
      <c r="G245" s="2" t="s">
        <v>334</v>
      </c>
      <c r="H245" s="2" t="s">
        <v>354</v>
      </c>
      <c r="I245" s="2" t="s">
        <v>372</v>
      </c>
      <c r="J245" s="2" t="s">
        <v>373</v>
      </c>
      <c r="K245" s="19" t="str">
        <f t="shared" si="1"/>
        <v>Etmopterus burgessi</v>
      </c>
      <c r="L245" s="20">
        <f>VLOOKUP($K245,GlobSheetPaste!$H$3:$P$1269,2,FALSE)</f>
        <v>161327</v>
      </c>
      <c r="M245" s="20">
        <f>VLOOKUP($K245,GlobSheetPaste!$H$3:$P$1269,3,FALSE)</f>
        <v>124466141</v>
      </c>
      <c r="N245" s="20" t="str">
        <f>VLOOKUP($K245,GlobSheetPaste!$H$3:$P$1269,4,FALSE)</f>
        <v>published</v>
      </c>
      <c r="O245" s="20" t="str">
        <f>VLOOKUP($K245,GlobSheetPaste!$H$3:$P$1269,5,FALSE)</f>
        <v>DD</v>
      </c>
      <c r="P245" s="20">
        <f>VLOOKUP($K245,GlobSheetPaste!$H$3:$P$1269,6,FALSE)</f>
        <v>2008</v>
      </c>
      <c r="Q245" s="20" t="str">
        <f>VLOOKUP($K245,GlobSheetPaste!$H$3:$P$1269,7,FALSE)</f>
        <v>LC</v>
      </c>
      <c r="R245" s="20" t="str">
        <f>VLOOKUP($K245,GlobSheetPaste!$H$3:$P$1269,8,FALSE)</f>
        <v>NA</v>
      </c>
      <c r="S245" s="20" t="str">
        <f t="shared" si="264"/>
        <v>non-genuine change</v>
      </c>
      <c r="T245" s="20" t="b">
        <f t="shared" si="3"/>
        <v>0</v>
      </c>
      <c r="U245" s="22">
        <f>VLOOKUP($K245,GlobSheetPaste!$H$3:$P$1269,9,FALSE)</f>
        <v>43891</v>
      </c>
      <c r="V245" s="19">
        <v>300</v>
      </c>
      <c r="W245" s="19">
        <v>600</v>
      </c>
      <c r="X245" s="2" t="b">
        <f t="shared" ref="X245:Y245" si="268">ISNUMBER(V245)</f>
        <v>1</v>
      </c>
      <c r="Y245" s="2" t="b">
        <f t="shared" si="268"/>
        <v>1</v>
      </c>
      <c r="Z245" s="2" t="s">
        <v>89</v>
      </c>
      <c r="AA245" s="2" t="s">
        <v>178</v>
      </c>
      <c r="AB245" s="24" t="str">
        <f ca="1">IFERROR(__xludf.DUMMYFUNCTION("SPLIT(AA245,""_"")"),"Deepwater")</f>
        <v>Deepwater</v>
      </c>
      <c r="AC245" s="24"/>
      <c r="AD245" s="24">
        <f>VLOOKUP(J245,rangearea210527!$B$2:$C$1159,2,TRUE)</f>
        <v>4831.7408789999999</v>
      </c>
      <c r="AE245" s="26" t="s">
        <v>118</v>
      </c>
      <c r="AF245" s="26">
        <v>40.6</v>
      </c>
      <c r="AG245" s="26" t="s">
        <v>84</v>
      </c>
      <c r="AH245" s="26"/>
      <c r="AI245" s="26"/>
      <c r="AJ245" s="26">
        <v>1</v>
      </c>
      <c r="AK245" s="26">
        <v>0</v>
      </c>
      <c r="AL245" s="29">
        <v>0</v>
      </c>
      <c r="AM245" s="30"/>
      <c r="AN245" s="30"/>
      <c r="AO245" s="30"/>
      <c r="AP245" s="1">
        <v>0</v>
      </c>
      <c r="AQ245" s="1"/>
      <c r="AR245" s="1"/>
      <c r="AS245" s="1"/>
      <c r="AT245" s="1">
        <v>0</v>
      </c>
      <c r="AU245" s="1">
        <v>0</v>
      </c>
      <c r="AV245" s="1">
        <v>1</v>
      </c>
      <c r="AZ245" s="1">
        <v>1</v>
      </c>
      <c r="BE245" s="1">
        <v>1</v>
      </c>
    </row>
    <row r="246" spans="1:58" x14ac:dyDescent="0.3">
      <c r="A246" s="2">
        <v>78</v>
      </c>
      <c r="B246" s="2">
        <v>1</v>
      </c>
      <c r="C246" s="2" t="s">
        <v>75</v>
      </c>
      <c r="D246" s="1">
        <v>3</v>
      </c>
      <c r="E246" s="2" t="str">
        <f t="shared" si="0"/>
        <v>3_Squaliformes</v>
      </c>
      <c r="F246" s="2" t="s">
        <v>203</v>
      </c>
      <c r="G246" s="2" t="s">
        <v>334</v>
      </c>
      <c r="H246" s="2" t="s">
        <v>354</v>
      </c>
      <c r="I246" s="2" t="s">
        <v>374</v>
      </c>
      <c r="J246" s="2" t="s">
        <v>375</v>
      </c>
      <c r="K246" s="19" t="str">
        <f t="shared" si="1"/>
        <v>Etmopterus carteri</v>
      </c>
      <c r="L246" s="20">
        <f>VLOOKUP($K246,GlobSheetPaste!$H$3:$P$1269,2,FALSE)</f>
        <v>60238</v>
      </c>
      <c r="M246" s="20">
        <f>VLOOKUP($K246,GlobSheetPaste!$H$3:$P$1269,3,FALSE)</f>
        <v>124454988</v>
      </c>
      <c r="N246" s="20" t="str">
        <f>VLOOKUP($K246,GlobSheetPaste!$H$3:$P$1269,4,FALSE)</f>
        <v>published</v>
      </c>
      <c r="O246" s="20" t="str">
        <f>VLOOKUP($K246,GlobSheetPaste!$H$3:$P$1269,5,FALSE)</f>
        <v>DD</v>
      </c>
      <c r="P246" s="20">
        <f>VLOOKUP($K246,GlobSheetPaste!$H$3:$P$1269,6,FALSE)</f>
        <v>2006</v>
      </c>
      <c r="Q246" s="20" t="str">
        <f>VLOOKUP($K246,GlobSheetPaste!$H$3:$P$1269,7,FALSE)</f>
        <v>LC</v>
      </c>
      <c r="R246" s="20" t="str">
        <f>VLOOKUP($K246,GlobSheetPaste!$H$3:$P$1269,8,FALSE)</f>
        <v>NA</v>
      </c>
      <c r="S246" s="20" t="str">
        <f t="shared" si="264"/>
        <v>non-genuine change</v>
      </c>
      <c r="T246" s="20" t="b">
        <f t="shared" si="3"/>
        <v>0</v>
      </c>
      <c r="U246" s="22">
        <f>VLOOKUP($K246,GlobSheetPaste!$H$3:$P$1269,9,FALSE)</f>
        <v>43891</v>
      </c>
      <c r="V246" s="19">
        <v>283</v>
      </c>
      <c r="W246" s="19">
        <v>596</v>
      </c>
      <c r="X246" s="2" t="b">
        <f t="shared" ref="X246:Y246" si="269">ISNUMBER(V246)</f>
        <v>1</v>
      </c>
      <c r="Y246" s="2" t="b">
        <f t="shared" si="269"/>
        <v>1</v>
      </c>
      <c r="Z246" s="2" t="s">
        <v>376</v>
      </c>
      <c r="AA246" s="2" t="s">
        <v>178</v>
      </c>
      <c r="AB246" s="24" t="str">
        <f ca="1">IFERROR(__xludf.DUMMYFUNCTION("SPLIT(AA246,""_"")"),"Deepwater")</f>
        <v>Deepwater</v>
      </c>
      <c r="AC246" s="24"/>
      <c r="AD246" s="24">
        <f>VLOOKUP(J246,rangearea210527!$B$2:$C$1159,2,TRUE)</f>
        <v>258.9257121</v>
      </c>
      <c r="AE246" s="26" t="s">
        <v>118</v>
      </c>
      <c r="AF246" s="26">
        <v>21</v>
      </c>
      <c r="AG246" s="26" t="s">
        <v>84</v>
      </c>
      <c r="AH246" s="26"/>
      <c r="AI246" s="26"/>
      <c r="AJ246" s="26">
        <v>1</v>
      </c>
      <c r="AK246" s="26">
        <v>0</v>
      </c>
      <c r="AL246" s="29">
        <v>0</v>
      </c>
      <c r="AM246" s="30"/>
      <c r="AN246" s="30"/>
      <c r="AO246" s="30"/>
      <c r="AP246" s="1">
        <v>0</v>
      </c>
      <c r="AQ246" s="1"/>
      <c r="AR246" s="1">
        <v>1</v>
      </c>
      <c r="AS246" s="1">
        <v>1</v>
      </c>
      <c r="AT246" s="1">
        <v>0</v>
      </c>
      <c r="AU246" s="1">
        <v>0</v>
      </c>
      <c r="AV246" s="1">
        <v>1</v>
      </c>
      <c r="AZ246" s="1">
        <v>1</v>
      </c>
      <c r="BE246" s="1">
        <v>1</v>
      </c>
    </row>
    <row r="247" spans="1:58" x14ac:dyDescent="0.3">
      <c r="A247" s="2">
        <v>79</v>
      </c>
      <c r="B247" s="2">
        <v>1</v>
      </c>
      <c r="C247" s="2" t="s">
        <v>75</v>
      </c>
      <c r="D247" s="1">
        <v>3</v>
      </c>
      <c r="E247" s="2" t="str">
        <f t="shared" si="0"/>
        <v>3_Squaliformes</v>
      </c>
      <c r="F247" s="2" t="s">
        <v>203</v>
      </c>
      <c r="G247" s="2" t="s">
        <v>334</v>
      </c>
      <c r="H247" s="2" t="s">
        <v>354</v>
      </c>
      <c r="I247" s="2" t="s">
        <v>378</v>
      </c>
      <c r="J247" s="2" t="s">
        <v>379</v>
      </c>
      <c r="K247" s="19" t="str">
        <f t="shared" si="1"/>
        <v>Etmopterus caudistigmus</v>
      </c>
      <c r="L247" s="20">
        <f>VLOOKUP($K247,GlobSheetPaste!$H$3:$P$1269,2,FALSE)</f>
        <v>41804</v>
      </c>
      <c r="M247" s="20">
        <f>VLOOKUP($K247,GlobSheetPaste!$H$3:$P$1269,3,FALSE)</f>
        <v>116737019</v>
      </c>
      <c r="N247" s="20" t="str">
        <f>VLOOKUP($K247,GlobSheetPaste!$H$3:$P$1269,4,FALSE)</f>
        <v>published</v>
      </c>
      <c r="O247" s="20" t="str">
        <f>VLOOKUP($K247,GlobSheetPaste!$H$3:$P$1269,5,FALSE)</f>
        <v>LC</v>
      </c>
      <c r="P247" s="20">
        <f>VLOOKUP($K247,GlobSheetPaste!$H$3:$P$1269,6,FALSE)</f>
        <v>2003</v>
      </c>
      <c r="Q247" s="20" t="str">
        <f>VLOOKUP($K247,GlobSheetPaste!$H$3:$P$1269,7,FALSE)</f>
        <v>LC</v>
      </c>
      <c r="R247" s="20" t="str">
        <f>VLOOKUP($K247,GlobSheetPaste!$H$3:$P$1269,8,FALSE)</f>
        <v>NA</v>
      </c>
      <c r="S247" s="20" t="str">
        <f t="shared" si="264"/>
        <v>NoChange</v>
      </c>
      <c r="T247" s="20" t="b">
        <f t="shared" si="3"/>
        <v>0</v>
      </c>
      <c r="U247" s="20">
        <f>VLOOKUP($K247,GlobSheetPaste!$H$3:$P$1269,9,FALSE)</f>
        <v>2017</v>
      </c>
      <c r="V247" s="19">
        <v>638</v>
      </c>
      <c r="W247" s="19">
        <v>793</v>
      </c>
      <c r="X247" s="2" t="b">
        <f t="shared" ref="X247:Y247" si="270">ISNUMBER(V247)</f>
        <v>1</v>
      </c>
      <c r="Y247" s="2" t="b">
        <f t="shared" si="270"/>
        <v>1</v>
      </c>
      <c r="Z247" s="2" t="s">
        <v>89</v>
      </c>
      <c r="AA247" s="2" t="s">
        <v>178</v>
      </c>
      <c r="AB247" s="24" t="str">
        <f ca="1">IFERROR(__xludf.DUMMYFUNCTION("SPLIT(AA247,""_"")"),"Deepwater")</f>
        <v>Deepwater</v>
      </c>
      <c r="AC247" s="24"/>
      <c r="AD247" s="24">
        <f>VLOOKUP(J247,rangearea210527!$B$2:$C$1159,2,TRUE)</f>
        <v>1987.306364</v>
      </c>
      <c r="AE247" s="26" t="s">
        <v>118</v>
      </c>
      <c r="AF247" s="26">
        <v>34</v>
      </c>
      <c r="AG247" s="26" t="s">
        <v>84</v>
      </c>
      <c r="AH247" s="26"/>
      <c r="AI247" s="26"/>
      <c r="AJ247" s="26">
        <v>1</v>
      </c>
      <c r="AK247" s="26">
        <v>0</v>
      </c>
      <c r="AL247" s="29">
        <v>0</v>
      </c>
      <c r="AM247" s="30"/>
      <c r="AN247" s="30"/>
      <c r="AO247" s="30"/>
      <c r="AP247" s="1">
        <v>0</v>
      </c>
      <c r="AQ247" s="1"/>
      <c r="AR247" s="1"/>
      <c r="AS247" s="1"/>
      <c r="AT247" s="1">
        <v>0</v>
      </c>
      <c r="AU247" s="1">
        <v>0</v>
      </c>
      <c r="AV247" s="1">
        <v>1</v>
      </c>
      <c r="AZ247" s="1">
        <v>1</v>
      </c>
      <c r="BE247" s="1">
        <v>1</v>
      </c>
    </row>
    <row r="248" spans="1:58" x14ac:dyDescent="0.3">
      <c r="A248" s="2">
        <v>80</v>
      </c>
      <c r="B248" s="2">
        <v>1</v>
      </c>
      <c r="C248" s="2" t="s">
        <v>75</v>
      </c>
      <c r="D248" s="1">
        <v>3</v>
      </c>
      <c r="E248" s="2" t="str">
        <f t="shared" si="0"/>
        <v>3_Squaliformes</v>
      </c>
      <c r="F248" s="2" t="s">
        <v>203</v>
      </c>
      <c r="G248" s="2" t="s">
        <v>334</v>
      </c>
      <c r="H248" s="2" t="s">
        <v>354</v>
      </c>
      <c r="I248" s="2" t="s">
        <v>380</v>
      </c>
      <c r="J248" s="2" t="s">
        <v>381</v>
      </c>
      <c r="K248" s="19" t="str">
        <f t="shared" si="1"/>
        <v>Etmopterus compagnoi</v>
      </c>
      <c r="L248" s="20">
        <f>VLOOKUP($K248,GlobSheetPaste!$H$3:$P$1269,2,FALSE)</f>
        <v>124357844</v>
      </c>
      <c r="M248" s="20">
        <f>VLOOKUP($K248,GlobSheetPaste!$H$3:$P$1269,3,FALSE)</f>
        <v>124552522</v>
      </c>
      <c r="N248" s="20" t="str">
        <f>VLOOKUP($K248,GlobSheetPaste!$H$3:$P$1269,4,FALSE)</f>
        <v>published</v>
      </c>
      <c r="O248" s="20" t="str">
        <f>VLOOKUP($K248,GlobSheetPaste!$H$3:$P$1269,5,FALSE)</f>
        <v>NE</v>
      </c>
      <c r="P248" s="20" t="str">
        <f>VLOOKUP($K248,GlobSheetPaste!$H$3:$P$1269,6,FALSE)</f>
        <v>NA</v>
      </c>
      <c r="Q248" s="20" t="str">
        <f>VLOOKUP($K248,GlobSheetPaste!$H$3:$P$1269,7,FALSE)</f>
        <v>LC</v>
      </c>
      <c r="R248" s="20" t="str">
        <f>VLOOKUP($K248,GlobSheetPaste!$H$3:$P$1269,8,FALSE)</f>
        <v>NA</v>
      </c>
      <c r="S248" s="1" t="s">
        <v>117</v>
      </c>
      <c r="T248" s="20" t="b">
        <f t="shared" si="3"/>
        <v>0</v>
      </c>
      <c r="U248" s="20">
        <f>VLOOKUP($K248,GlobSheetPaste!$H$3:$P$1269,9,FALSE)</f>
        <v>2018</v>
      </c>
      <c r="V248" s="19">
        <v>383</v>
      </c>
      <c r="W248" s="19">
        <v>1300</v>
      </c>
      <c r="X248" s="2" t="b">
        <f t="shared" ref="X248:Y248" si="271">ISNUMBER(V248)</f>
        <v>1</v>
      </c>
      <c r="Y248" s="2" t="b">
        <f t="shared" si="271"/>
        <v>1</v>
      </c>
      <c r="Z248" s="2" t="s">
        <v>89</v>
      </c>
      <c r="AA248" s="2" t="s">
        <v>178</v>
      </c>
      <c r="AB248" s="24" t="str">
        <f ca="1">IFERROR(__xludf.DUMMYFUNCTION("SPLIT(AA248,""_"")"),"Deepwater")</f>
        <v>Deepwater</v>
      </c>
      <c r="AC248" s="24"/>
      <c r="AD248" s="24">
        <f>VLOOKUP(J248,rangearea210527!$B$2:$C$1159,2,TRUE)</f>
        <v>135414.2513</v>
      </c>
      <c r="AE248" s="26" t="s">
        <v>118</v>
      </c>
      <c r="AF248" s="26">
        <v>67</v>
      </c>
      <c r="AG248" s="26" t="s">
        <v>84</v>
      </c>
      <c r="AH248" s="26"/>
      <c r="AI248" s="26"/>
      <c r="AJ248" s="26">
        <v>1</v>
      </c>
      <c r="AK248" s="26">
        <v>0</v>
      </c>
      <c r="AL248" s="29">
        <v>0</v>
      </c>
      <c r="AM248" s="30"/>
      <c r="AN248" s="30"/>
      <c r="AO248" s="30"/>
      <c r="AP248" s="1">
        <v>0</v>
      </c>
      <c r="AQ248" s="1"/>
      <c r="AR248" s="1"/>
      <c r="AS248" s="1"/>
      <c r="AT248" s="1">
        <v>0</v>
      </c>
      <c r="AU248" s="1">
        <v>0</v>
      </c>
      <c r="AV248" s="1">
        <v>1</v>
      </c>
      <c r="AZ248" s="1">
        <v>1</v>
      </c>
      <c r="BE248" s="1">
        <v>1</v>
      </c>
    </row>
    <row r="249" spans="1:58" x14ac:dyDescent="0.3">
      <c r="A249" s="2">
        <v>81</v>
      </c>
      <c r="B249" s="2">
        <v>1</v>
      </c>
      <c r="C249" s="2" t="s">
        <v>75</v>
      </c>
      <c r="D249" s="1">
        <v>3</v>
      </c>
      <c r="E249" s="2" t="str">
        <f t="shared" si="0"/>
        <v>3_Squaliformes</v>
      </c>
      <c r="F249" s="2" t="s">
        <v>203</v>
      </c>
      <c r="G249" s="2" t="s">
        <v>334</v>
      </c>
      <c r="H249" s="2" t="s">
        <v>354</v>
      </c>
      <c r="I249" s="2" t="s">
        <v>382</v>
      </c>
      <c r="J249" s="2" t="s">
        <v>383</v>
      </c>
      <c r="K249" s="19" t="str">
        <f t="shared" si="1"/>
        <v>Etmopterus decacuspidatus</v>
      </c>
      <c r="L249" s="20">
        <f>VLOOKUP($K249,GlobSheetPaste!$H$3:$P$1269,2,FALSE)</f>
        <v>161585</v>
      </c>
      <c r="M249" s="20">
        <f>VLOOKUP($K249,GlobSheetPaste!$H$3:$P$1269,3,FALSE)</f>
        <v>124510830</v>
      </c>
      <c r="N249" s="20" t="str">
        <f>VLOOKUP($K249,GlobSheetPaste!$H$3:$P$1269,4,FALSE)</f>
        <v>published</v>
      </c>
      <c r="O249" s="20" t="str">
        <f>VLOOKUP($K249,GlobSheetPaste!$H$3:$P$1269,5,FALSE)</f>
        <v>DD</v>
      </c>
      <c r="P249" s="20">
        <f>VLOOKUP($K249,GlobSheetPaste!$H$3:$P$1269,6,FALSE)</f>
        <v>2008</v>
      </c>
      <c r="Q249" s="20" t="str">
        <f>VLOOKUP($K249,GlobSheetPaste!$H$3:$P$1269,7,FALSE)</f>
        <v>LC</v>
      </c>
      <c r="R249" s="20" t="str">
        <f>VLOOKUP($K249,GlobSheetPaste!$H$3:$P$1269,8,FALSE)</f>
        <v>NA</v>
      </c>
      <c r="S249" s="20" t="str">
        <f t="shared" ref="S249:S254" si="272">IF(O249=Q249,"NoChange","non-genuine change")</f>
        <v>non-genuine change</v>
      </c>
      <c r="T249" s="20" t="b">
        <f t="shared" si="3"/>
        <v>0</v>
      </c>
      <c r="U249" s="22">
        <f>VLOOKUP($K249,GlobSheetPaste!$H$3:$P$1269,9,FALSE)</f>
        <v>43891</v>
      </c>
      <c r="V249" s="19">
        <v>512</v>
      </c>
      <c r="W249" s="19">
        <v>692</v>
      </c>
      <c r="X249" s="2" t="b">
        <f t="shared" ref="X249:Y249" si="273">ISNUMBER(V249)</f>
        <v>1</v>
      </c>
      <c r="Y249" s="2" t="b">
        <f t="shared" si="273"/>
        <v>1</v>
      </c>
      <c r="Z249" s="2" t="s">
        <v>89</v>
      </c>
      <c r="AA249" s="2" t="s">
        <v>178</v>
      </c>
      <c r="AB249" s="24" t="str">
        <f ca="1">IFERROR(__xludf.DUMMYFUNCTION("SPLIT(AA249,""_"")"),"Deepwater")</f>
        <v>Deepwater</v>
      </c>
      <c r="AC249" s="24"/>
      <c r="AD249" s="24">
        <f>VLOOKUP(J249,rangearea210527!$B$2:$C$1159,2,TRUE)</f>
        <v>816.04862419999995</v>
      </c>
      <c r="AE249" s="26" t="s">
        <v>118</v>
      </c>
      <c r="AF249" s="26">
        <v>29.2</v>
      </c>
      <c r="AG249" s="26" t="s">
        <v>84</v>
      </c>
      <c r="AH249" s="26"/>
      <c r="AI249" s="26"/>
      <c r="AJ249" s="26">
        <v>1</v>
      </c>
      <c r="AK249" s="26">
        <v>0</v>
      </c>
      <c r="AL249" s="29">
        <v>0</v>
      </c>
      <c r="AM249" s="30"/>
      <c r="AN249" s="30"/>
      <c r="AO249" s="30"/>
      <c r="AP249" s="1">
        <v>0</v>
      </c>
      <c r="AQ249" s="1"/>
      <c r="AR249" s="1"/>
      <c r="AS249" s="1"/>
      <c r="AT249" s="1">
        <v>0</v>
      </c>
      <c r="AU249" s="1">
        <v>0</v>
      </c>
      <c r="AV249" s="1">
        <v>1</v>
      </c>
      <c r="AZ249" s="1">
        <v>1</v>
      </c>
      <c r="BE249" s="1">
        <v>1</v>
      </c>
    </row>
    <row r="250" spans="1:58" x14ac:dyDescent="0.3">
      <c r="A250" s="2">
        <v>82</v>
      </c>
      <c r="B250" s="2">
        <v>1</v>
      </c>
      <c r="C250" s="2" t="s">
        <v>75</v>
      </c>
      <c r="D250" s="1">
        <v>3</v>
      </c>
      <c r="E250" s="2" t="str">
        <f t="shared" si="0"/>
        <v>3_Squaliformes</v>
      </c>
      <c r="F250" s="2" t="s">
        <v>203</v>
      </c>
      <c r="G250" s="2" t="s">
        <v>334</v>
      </c>
      <c r="H250" s="2" t="s">
        <v>354</v>
      </c>
      <c r="I250" s="2" t="s">
        <v>384</v>
      </c>
      <c r="J250" s="2" t="s">
        <v>385</v>
      </c>
      <c r="K250" s="19" t="str">
        <f t="shared" si="1"/>
        <v>Etmopterus dianthus</v>
      </c>
      <c r="L250" s="20">
        <f>VLOOKUP($K250,GlobSheetPaste!$H$3:$P$1269,2,FALSE)</f>
        <v>41805</v>
      </c>
      <c r="M250" s="20">
        <f>VLOOKUP($K250,GlobSheetPaste!$H$3:$P$1269,3,FALSE)</f>
        <v>68622429</v>
      </c>
      <c r="N250" s="20" t="str">
        <f>VLOOKUP($K250,GlobSheetPaste!$H$3:$P$1269,4,FALSE)</f>
        <v>published</v>
      </c>
      <c r="O250" s="20" t="str">
        <f>VLOOKUP($K250,GlobSheetPaste!$H$3:$P$1269,5,FALSE)</f>
        <v>LC</v>
      </c>
      <c r="P250" s="20">
        <f>VLOOKUP($K250,GlobSheetPaste!$H$3:$P$1269,6,FALSE)</f>
        <v>2003</v>
      </c>
      <c r="Q250" s="20" t="str">
        <f>VLOOKUP($K250,GlobSheetPaste!$H$3:$P$1269,7,FALSE)</f>
        <v>LC</v>
      </c>
      <c r="R250" s="20" t="str">
        <f>VLOOKUP($K250,GlobSheetPaste!$H$3:$P$1269,8,FALSE)</f>
        <v>NA</v>
      </c>
      <c r="S250" s="20" t="str">
        <f t="shared" si="272"/>
        <v>NoChange</v>
      </c>
      <c r="T250" s="20" t="b">
        <f t="shared" si="3"/>
        <v>0</v>
      </c>
      <c r="U250" s="20">
        <f>VLOOKUP($K250,GlobSheetPaste!$H$3:$P$1269,9,FALSE)</f>
        <v>2015</v>
      </c>
      <c r="V250" s="19">
        <v>200</v>
      </c>
      <c r="W250" s="19">
        <v>880</v>
      </c>
      <c r="X250" s="2" t="b">
        <f t="shared" ref="X250:Y250" si="274">ISNUMBER(V250)</f>
        <v>1</v>
      </c>
      <c r="Y250" s="2" t="b">
        <f t="shared" si="274"/>
        <v>1</v>
      </c>
      <c r="Z250" s="2" t="s">
        <v>89</v>
      </c>
      <c r="AA250" s="2" t="s">
        <v>178</v>
      </c>
      <c r="AB250" s="24" t="str">
        <f ca="1">IFERROR(__xludf.DUMMYFUNCTION("SPLIT(AA250,""_"")"),"Deepwater")</f>
        <v>Deepwater</v>
      </c>
      <c r="AC250" s="24"/>
      <c r="AD250" s="24">
        <f>VLOOKUP(J250,rangearea210527!$B$2:$C$1159,2,TRUE)</f>
        <v>4037.672994</v>
      </c>
      <c r="AE250" s="26" t="s">
        <v>118</v>
      </c>
      <c r="AF250" s="26">
        <v>41</v>
      </c>
      <c r="AG250" s="26" t="s">
        <v>84</v>
      </c>
      <c r="AH250" s="26"/>
      <c r="AI250" s="26"/>
      <c r="AJ250" s="26">
        <v>1</v>
      </c>
      <c r="AK250" s="26">
        <v>0</v>
      </c>
      <c r="AL250" s="29">
        <v>0</v>
      </c>
      <c r="AM250" s="30"/>
      <c r="AN250" s="30"/>
      <c r="AO250" s="30"/>
      <c r="AP250" s="1">
        <v>0</v>
      </c>
      <c r="AQ250" s="1"/>
      <c r="AR250" s="1"/>
      <c r="AS250" s="1"/>
      <c r="AT250" s="1">
        <v>0</v>
      </c>
      <c r="AU250" s="1">
        <v>0</v>
      </c>
      <c r="AV250" s="1">
        <v>1</v>
      </c>
      <c r="AZ250" s="1">
        <v>1</v>
      </c>
      <c r="BE250" s="1">
        <v>1</v>
      </c>
    </row>
    <row r="251" spans="1:58" x14ac:dyDescent="0.3">
      <c r="A251" s="2">
        <v>83</v>
      </c>
      <c r="B251" s="2">
        <v>1</v>
      </c>
      <c r="C251" s="2" t="s">
        <v>75</v>
      </c>
      <c r="D251" s="1">
        <v>3</v>
      </c>
      <c r="E251" s="2" t="str">
        <f t="shared" si="0"/>
        <v>3_Squaliformes</v>
      </c>
      <c r="F251" s="2" t="s">
        <v>203</v>
      </c>
      <c r="G251" s="2" t="s">
        <v>334</v>
      </c>
      <c r="H251" s="2" t="s">
        <v>354</v>
      </c>
      <c r="I251" s="2" t="s">
        <v>386</v>
      </c>
      <c r="J251" s="2" t="s">
        <v>387</v>
      </c>
      <c r="K251" s="19" t="str">
        <f t="shared" si="1"/>
        <v>Etmopterus dislineatus</v>
      </c>
      <c r="L251" s="20">
        <f>VLOOKUP($K251,GlobSheetPaste!$H$3:$P$1269,2,FALSE)</f>
        <v>41806</v>
      </c>
      <c r="M251" s="20">
        <f>VLOOKUP($K251,GlobSheetPaste!$H$3:$P$1269,3,FALSE)</f>
        <v>68622497</v>
      </c>
      <c r="N251" s="20" t="str">
        <f>VLOOKUP($K251,GlobSheetPaste!$H$3:$P$1269,4,FALSE)</f>
        <v>published</v>
      </c>
      <c r="O251" s="20" t="str">
        <f>VLOOKUP($K251,GlobSheetPaste!$H$3:$P$1269,5,FALSE)</f>
        <v>LC</v>
      </c>
      <c r="P251" s="20">
        <f>VLOOKUP($K251,GlobSheetPaste!$H$3:$P$1269,6,FALSE)</f>
        <v>2003</v>
      </c>
      <c r="Q251" s="20" t="str">
        <f>VLOOKUP($K251,GlobSheetPaste!$H$3:$P$1269,7,FALSE)</f>
        <v>LC</v>
      </c>
      <c r="R251" s="20" t="str">
        <f>VLOOKUP($K251,GlobSheetPaste!$H$3:$P$1269,8,FALSE)</f>
        <v>NA</v>
      </c>
      <c r="S251" s="20" t="str">
        <f t="shared" si="272"/>
        <v>NoChange</v>
      </c>
      <c r="T251" s="20" t="b">
        <f t="shared" si="3"/>
        <v>0</v>
      </c>
      <c r="U251" s="20">
        <f>VLOOKUP($K251,GlobSheetPaste!$H$3:$P$1269,9,FALSE)</f>
        <v>2015</v>
      </c>
      <c r="V251" s="19">
        <v>590</v>
      </c>
      <c r="W251" s="19">
        <v>802</v>
      </c>
      <c r="X251" s="2" t="b">
        <f t="shared" ref="X251:Y251" si="275">ISNUMBER(V251)</f>
        <v>1</v>
      </c>
      <c r="Y251" s="2" t="b">
        <f t="shared" si="275"/>
        <v>1</v>
      </c>
      <c r="Z251" s="2" t="s">
        <v>89</v>
      </c>
      <c r="AA251" s="2" t="s">
        <v>178</v>
      </c>
      <c r="AB251" s="24" t="str">
        <f ca="1">IFERROR(__xludf.DUMMYFUNCTION("SPLIT(AA251,""_"")"),"Deepwater")</f>
        <v>Deepwater</v>
      </c>
      <c r="AC251" s="24"/>
      <c r="AD251" s="24">
        <f>VLOOKUP(J251,rangearea210527!$B$2:$C$1159,2,TRUE)</f>
        <v>23625.873800000001</v>
      </c>
      <c r="AE251" s="26" t="s">
        <v>118</v>
      </c>
      <c r="AF251" s="26">
        <v>45</v>
      </c>
      <c r="AG251" s="26" t="s">
        <v>84</v>
      </c>
      <c r="AH251" s="26"/>
      <c r="AI251" s="26"/>
      <c r="AJ251" s="26">
        <v>1</v>
      </c>
      <c r="AK251" s="26">
        <v>0</v>
      </c>
      <c r="AL251" s="29">
        <v>0</v>
      </c>
      <c r="AM251" s="30"/>
      <c r="AN251" s="30"/>
      <c r="AO251" s="30"/>
      <c r="AP251" s="1">
        <v>0</v>
      </c>
      <c r="AQ251" s="1"/>
      <c r="AR251" s="1"/>
      <c r="AS251" s="1"/>
      <c r="AT251" s="1">
        <v>0</v>
      </c>
      <c r="AU251" s="1">
        <v>0</v>
      </c>
      <c r="AV251" s="1">
        <v>1</v>
      </c>
      <c r="AZ251" s="1">
        <v>1</v>
      </c>
      <c r="BE251" s="1">
        <v>1</v>
      </c>
    </row>
    <row r="252" spans="1:58" x14ac:dyDescent="0.3">
      <c r="A252" s="2">
        <v>84</v>
      </c>
      <c r="B252" s="2">
        <v>1</v>
      </c>
      <c r="C252" s="2" t="s">
        <v>75</v>
      </c>
      <c r="D252" s="1">
        <v>3</v>
      </c>
      <c r="E252" s="2" t="str">
        <f t="shared" si="0"/>
        <v>3_Squaliformes</v>
      </c>
      <c r="F252" s="2" t="s">
        <v>203</v>
      </c>
      <c r="G252" s="2" t="s">
        <v>334</v>
      </c>
      <c r="H252" s="2" t="s">
        <v>354</v>
      </c>
      <c r="I252" s="2" t="s">
        <v>388</v>
      </c>
      <c r="J252" s="2" t="s">
        <v>389</v>
      </c>
      <c r="K252" s="19" t="str">
        <f t="shared" si="1"/>
        <v>Etmopterus evansi</v>
      </c>
      <c r="L252" s="20">
        <f>VLOOKUP($K252,GlobSheetPaste!$H$3:$P$1269,2,FALSE)</f>
        <v>41807</v>
      </c>
      <c r="M252" s="20">
        <f>VLOOKUP($K252,GlobSheetPaste!$H$3:$P$1269,3,FALSE)</f>
        <v>68622556</v>
      </c>
      <c r="N252" s="20" t="str">
        <f>VLOOKUP($K252,GlobSheetPaste!$H$3:$P$1269,4,FALSE)</f>
        <v>published</v>
      </c>
      <c r="O252" s="20" t="str">
        <f>VLOOKUP($K252,GlobSheetPaste!$H$3:$P$1269,5,FALSE)</f>
        <v>LC</v>
      </c>
      <c r="P252" s="20">
        <f>VLOOKUP($K252,GlobSheetPaste!$H$3:$P$1269,6,FALSE)</f>
        <v>2003</v>
      </c>
      <c r="Q252" s="20" t="str">
        <f>VLOOKUP($K252,GlobSheetPaste!$H$3:$P$1269,7,FALSE)</f>
        <v>LC</v>
      </c>
      <c r="R252" s="20" t="str">
        <f>VLOOKUP($K252,GlobSheetPaste!$H$3:$P$1269,8,FALSE)</f>
        <v>NA</v>
      </c>
      <c r="S252" s="20" t="str">
        <f t="shared" si="272"/>
        <v>NoChange</v>
      </c>
      <c r="T252" s="20" t="b">
        <f t="shared" si="3"/>
        <v>0</v>
      </c>
      <c r="U252" s="20">
        <f>VLOOKUP($K252,GlobSheetPaste!$H$3:$P$1269,9,FALSE)</f>
        <v>2015</v>
      </c>
      <c r="V252" s="19">
        <v>430</v>
      </c>
      <c r="W252" s="19">
        <v>550</v>
      </c>
      <c r="X252" s="2" t="b">
        <f t="shared" ref="X252:Y252" si="276">ISNUMBER(V252)</f>
        <v>1</v>
      </c>
      <c r="Y252" s="2" t="b">
        <f t="shared" si="276"/>
        <v>1</v>
      </c>
      <c r="Z252" s="2" t="s">
        <v>89</v>
      </c>
      <c r="AA252" s="2" t="s">
        <v>178</v>
      </c>
      <c r="AB252" s="24" t="str">
        <f ca="1">IFERROR(__xludf.DUMMYFUNCTION("SPLIT(AA252,""_"")"),"Deepwater")</f>
        <v>Deepwater</v>
      </c>
      <c r="AC252" s="24"/>
      <c r="AD252" s="24">
        <f>VLOOKUP(J252,rangearea210527!$B$2:$C$1159,2,TRUE)</f>
        <v>20284.590960000001</v>
      </c>
      <c r="AE252" s="26" t="s">
        <v>118</v>
      </c>
      <c r="AF252" s="26">
        <v>30</v>
      </c>
      <c r="AG252" s="26" t="s">
        <v>84</v>
      </c>
      <c r="AH252" s="26"/>
      <c r="AI252" s="26"/>
      <c r="AJ252" s="26">
        <v>1</v>
      </c>
      <c r="AK252" s="26">
        <v>0</v>
      </c>
      <c r="AL252" s="29">
        <v>0</v>
      </c>
      <c r="AM252" s="30"/>
      <c r="AN252" s="30"/>
      <c r="AO252" s="30"/>
      <c r="AP252" s="1">
        <v>1</v>
      </c>
      <c r="AQ252" s="1"/>
      <c r="AR252" s="1"/>
      <c r="AS252" s="1"/>
      <c r="AT252" s="1">
        <v>0</v>
      </c>
      <c r="AU252" s="1">
        <v>0</v>
      </c>
      <c r="AV252" s="1">
        <v>1</v>
      </c>
      <c r="AZ252" s="1">
        <v>1</v>
      </c>
      <c r="BE252" s="1">
        <v>1</v>
      </c>
    </row>
    <row r="253" spans="1:58" x14ac:dyDescent="0.3">
      <c r="A253" s="2">
        <v>85</v>
      </c>
      <c r="B253" s="2">
        <v>1</v>
      </c>
      <c r="C253" s="2" t="s">
        <v>75</v>
      </c>
      <c r="D253" s="1">
        <v>3</v>
      </c>
      <c r="E253" s="2" t="str">
        <f t="shared" si="0"/>
        <v>3_Squaliformes</v>
      </c>
      <c r="F253" s="2" t="s">
        <v>203</v>
      </c>
      <c r="G253" s="2" t="s">
        <v>334</v>
      </c>
      <c r="H253" s="2" t="s">
        <v>354</v>
      </c>
      <c r="I253" s="2" t="s">
        <v>390</v>
      </c>
      <c r="J253" s="2" t="s">
        <v>391</v>
      </c>
      <c r="K253" s="19" t="str">
        <f t="shared" si="1"/>
        <v>Etmopterus fusus</v>
      </c>
      <c r="L253" s="20">
        <f>VLOOKUP($K253,GlobSheetPaste!$H$3:$P$1269,2,FALSE)</f>
        <v>41808</v>
      </c>
      <c r="M253" s="20">
        <f>VLOOKUP($K253,GlobSheetPaste!$H$3:$P$1269,3,FALSE)</f>
        <v>68622624</v>
      </c>
      <c r="N253" s="20" t="str">
        <f>VLOOKUP($K253,GlobSheetPaste!$H$3:$P$1269,4,FALSE)</f>
        <v>published</v>
      </c>
      <c r="O253" s="20" t="str">
        <f>VLOOKUP($K253,GlobSheetPaste!$H$3:$P$1269,5,FALSE)</f>
        <v>LC</v>
      </c>
      <c r="P253" s="20">
        <f>VLOOKUP($K253,GlobSheetPaste!$H$3:$P$1269,6,FALSE)</f>
        <v>2003</v>
      </c>
      <c r="Q253" s="20" t="str">
        <f>VLOOKUP($K253,GlobSheetPaste!$H$3:$P$1269,7,FALSE)</f>
        <v>LC</v>
      </c>
      <c r="R253" s="20" t="str">
        <f>VLOOKUP($K253,GlobSheetPaste!$H$3:$P$1269,8,FALSE)</f>
        <v>NA</v>
      </c>
      <c r="S253" s="20" t="str">
        <f t="shared" si="272"/>
        <v>NoChange</v>
      </c>
      <c r="T253" s="20" t="b">
        <f t="shared" si="3"/>
        <v>0</v>
      </c>
      <c r="U253" s="20">
        <f>VLOOKUP($K253,GlobSheetPaste!$H$3:$P$1269,9,FALSE)</f>
        <v>2015</v>
      </c>
      <c r="V253" s="19">
        <v>430</v>
      </c>
      <c r="W253" s="19">
        <v>550</v>
      </c>
      <c r="X253" s="2" t="b">
        <f t="shared" ref="X253:Y253" si="277">ISNUMBER(V253)</f>
        <v>1</v>
      </c>
      <c r="Y253" s="2" t="b">
        <f t="shared" si="277"/>
        <v>1</v>
      </c>
      <c r="Z253" s="2" t="s">
        <v>89</v>
      </c>
      <c r="AA253" s="2" t="s">
        <v>178</v>
      </c>
      <c r="AB253" s="24" t="str">
        <f ca="1">IFERROR(__xludf.DUMMYFUNCTION("SPLIT(AA253,""_"")"),"Deepwater")</f>
        <v>Deepwater</v>
      </c>
      <c r="AC253" s="24"/>
      <c r="AD253" s="24">
        <f>VLOOKUP(J253,rangearea210527!$B$2:$C$1159,2,TRUE)</f>
        <v>3966.7432979999999</v>
      </c>
      <c r="AE253" s="26" t="s">
        <v>118</v>
      </c>
      <c r="AF253" s="26">
        <v>29</v>
      </c>
      <c r="AG253" s="26" t="s">
        <v>84</v>
      </c>
      <c r="AH253" s="26"/>
      <c r="AI253" s="26"/>
      <c r="AJ253" s="26">
        <v>1</v>
      </c>
      <c r="AK253" s="26">
        <v>0</v>
      </c>
      <c r="AL253" s="29">
        <v>0</v>
      </c>
      <c r="AM253" s="30"/>
      <c r="AN253" s="30"/>
      <c r="AO253" s="30"/>
      <c r="AP253" s="1">
        <v>1</v>
      </c>
      <c r="AQ253" s="1"/>
      <c r="AR253" s="1"/>
      <c r="AS253" s="1"/>
      <c r="AT253" s="1">
        <v>0</v>
      </c>
      <c r="AU253" s="1">
        <v>0</v>
      </c>
      <c r="AV253" s="1">
        <v>1</v>
      </c>
      <c r="AZ253" s="1">
        <v>1</v>
      </c>
      <c r="BE253" s="1">
        <v>1</v>
      </c>
    </row>
    <row r="254" spans="1:58" x14ac:dyDescent="0.3">
      <c r="A254" s="2">
        <v>86</v>
      </c>
      <c r="B254" s="2">
        <v>1</v>
      </c>
      <c r="C254" s="2" t="s">
        <v>75</v>
      </c>
      <c r="D254" s="1">
        <v>3</v>
      </c>
      <c r="E254" s="2" t="str">
        <f t="shared" si="0"/>
        <v>3_Squaliformes</v>
      </c>
      <c r="F254" s="2" t="s">
        <v>203</v>
      </c>
      <c r="G254" s="2" t="s">
        <v>334</v>
      </c>
      <c r="H254" s="2" t="s">
        <v>354</v>
      </c>
      <c r="I254" s="2" t="s">
        <v>392</v>
      </c>
      <c r="J254" s="2" t="s">
        <v>393</v>
      </c>
      <c r="K254" s="19" t="str">
        <f t="shared" si="1"/>
        <v>Etmopterus gracilispinis</v>
      </c>
      <c r="L254" s="20">
        <f>VLOOKUP($K254,GlobSheetPaste!$H$3:$P$1269,2,FALSE)</f>
        <v>63108</v>
      </c>
      <c r="M254" s="20">
        <f>VLOOKUP($K254,GlobSheetPaste!$H$3:$P$1269,3,FALSE)</f>
        <v>3118179</v>
      </c>
      <c r="N254" s="20" t="str">
        <f>VLOOKUP($K254,GlobSheetPaste!$H$3:$P$1269,4,FALSE)</f>
        <v>published</v>
      </c>
      <c r="O254" s="20" t="str">
        <f>VLOOKUP($K254,GlobSheetPaste!$H$3:$P$1269,5,FALSE)</f>
        <v>LC</v>
      </c>
      <c r="P254" s="20">
        <f>VLOOKUP($K254,GlobSheetPaste!$H$3:$P$1269,6,FALSE)</f>
        <v>2007</v>
      </c>
      <c r="Q254" s="20" t="str">
        <f>VLOOKUP($K254,GlobSheetPaste!$H$3:$P$1269,7,FALSE)</f>
        <v>LC</v>
      </c>
      <c r="R254" s="20" t="str">
        <f>VLOOKUP($K254,GlobSheetPaste!$H$3:$P$1269,8,FALSE)</f>
        <v>NA</v>
      </c>
      <c r="S254" s="20" t="str">
        <f t="shared" si="272"/>
        <v>NoChange</v>
      </c>
      <c r="T254" s="20" t="b">
        <f t="shared" si="3"/>
        <v>0</v>
      </c>
      <c r="U254" s="22">
        <f>VLOOKUP($K254,GlobSheetPaste!$H$3:$P$1269,9,FALSE)</f>
        <v>43891</v>
      </c>
      <c r="V254" s="19">
        <v>25</v>
      </c>
      <c r="W254" s="19">
        <v>1200</v>
      </c>
      <c r="X254" s="2" t="b">
        <f t="shared" ref="X254:Y254" si="278">ISNUMBER(V254)</f>
        <v>1</v>
      </c>
      <c r="Y254" s="2" t="b">
        <f t="shared" si="278"/>
        <v>1</v>
      </c>
      <c r="Z254" s="2" t="s">
        <v>89</v>
      </c>
      <c r="AA254" s="2" t="s">
        <v>178</v>
      </c>
      <c r="AB254" s="24" t="str">
        <f ca="1">IFERROR(__xludf.DUMMYFUNCTION("SPLIT(AA254,""_"")"),"Deepwater")</f>
        <v>Deepwater</v>
      </c>
      <c r="AC254" s="24"/>
      <c r="AD254" s="24">
        <f>VLOOKUP(J254,rangearea210527!$B$2:$C$1159,2,TRUE)</f>
        <v>3599484.8089999999</v>
      </c>
      <c r="AE254" s="26"/>
      <c r="AF254" s="26">
        <v>33</v>
      </c>
      <c r="AG254" s="26" t="s">
        <v>84</v>
      </c>
      <c r="AH254" s="26"/>
      <c r="AI254" s="26"/>
      <c r="AJ254" s="26">
        <v>1</v>
      </c>
      <c r="AK254" s="26">
        <v>0</v>
      </c>
      <c r="AL254" s="29">
        <v>0</v>
      </c>
      <c r="AM254" s="30"/>
      <c r="AN254" s="30"/>
      <c r="AO254" s="30"/>
      <c r="AP254" s="1">
        <v>0</v>
      </c>
      <c r="AQ254" s="1"/>
      <c r="AR254" s="1">
        <v>1</v>
      </c>
      <c r="AS254" s="1">
        <v>1</v>
      </c>
      <c r="AT254" s="1">
        <v>0</v>
      </c>
      <c r="AU254" s="1">
        <v>0</v>
      </c>
      <c r="AV254" s="1">
        <v>1</v>
      </c>
      <c r="AZ254" s="1">
        <v>1</v>
      </c>
    </row>
    <row r="255" spans="1:58" x14ac:dyDescent="0.3">
      <c r="A255" s="2">
        <v>87</v>
      </c>
      <c r="B255" s="2">
        <v>1</v>
      </c>
      <c r="C255" s="2" t="s">
        <v>75</v>
      </c>
      <c r="D255" s="1">
        <v>3</v>
      </c>
      <c r="E255" s="2" t="str">
        <f t="shared" si="0"/>
        <v>3_Squaliformes</v>
      </c>
      <c r="F255" s="2" t="s">
        <v>203</v>
      </c>
      <c r="G255" s="2" t="s">
        <v>334</v>
      </c>
      <c r="H255" s="2" t="s">
        <v>354</v>
      </c>
      <c r="I255" s="2" t="s">
        <v>302</v>
      </c>
      <c r="J255" s="2" t="s">
        <v>394</v>
      </c>
      <c r="K255" s="19" t="str">
        <f t="shared" si="1"/>
        <v>Etmopterus granulosus</v>
      </c>
      <c r="L255" s="20">
        <f>VLOOKUP($K255,GlobSheetPaste!$H$3:$P$1269,2,FALSE)</f>
        <v>116856245</v>
      </c>
      <c r="M255" s="20">
        <f>VLOOKUP($K255,GlobSheetPaste!$H$3:$P$1269,3,FALSE)</f>
        <v>3120311</v>
      </c>
      <c r="N255" s="20" t="str">
        <f>VLOOKUP($K255,GlobSheetPaste!$H$3:$P$1269,4,FALSE)</f>
        <v>published</v>
      </c>
      <c r="O255" s="20" t="str">
        <f>VLOOKUP($K255,GlobSheetPaste!$H$3:$P$1269,5,FALSE)</f>
        <v>NE</v>
      </c>
      <c r="P255" s="20" t="str">
        <f>VLOOKUP($K255,GlobSheetPaste!$H$3:$P$1269,6,FALSE)</f>
        <v>NA</v>
      </c>
      <c r="Q255" s="20" t="str">
        <f>VLOOKUP($K255,GlobSheetPaste!$H$3:$P$1269,7,FALSE)</f>
        <v>LC</v>
      </c>
      <c r="R255" s="20" t="str">
        <f>VLOOKUP($K255,GlobSheetPaste!$H$3:$P$1269,8,FALSE)</f>
        <v>NA</v>
      </c>
      <c r="S255" s="1" t="s">
        <v>117</v>
      </c>
      <c r="T255" s="20" t="b">
        <f t="shared" si="3"/>
        <v>0</v>
      </c>
      <c r="U255" s="20">
        <f>VLOOKUP($K255,GlobSheetPaste!$H$3:$P$1269,9,FALSE)</f>
        <v>2017</v>
      </c>
      <c r="V255" s="19">
        <v>220</v>
      </c>
      <c r="W255" s="19">
        <v>1500</v>
      </c>
      <c r="X255" s="2" t="b">
        <f t="shared" ref="X255:Y255" si="279">ISNUMBER(V255)</f>
        <v>1</v>
      </c>
      <c r="Y255" s="2" t="b">
        <f t="shared" si="279"/>
        <v>1</v>
      </c>
      <c r="Z255" s="2" t="s">
        <v>89</v>
      </c>
      <c r="AA255" s="2" t="s">
        <v>178</v>
      </c>
      <c r="AB255" s="24" t="str">
        <f ca="1">IFERROR(__xludf.DUMMYFUNCTION("SPLIT(AA255,""_"")"),"Deepwater")</f>
        <v>Deepwater</v>
      </c>
      <c r="AC255" s="24"/>
      <c r="AD255" s="24">
        <f>VLOOKUP(J255,rangearea210527!$B$2:$C$1159,2,TRUE)</f>
        <v>3599484.8089999999</v>
      </c>
      <c r="AE255" s="26"/>
      <c r="AF255" s="26">
        <v>88</v>
      </c>
      <c r="AG255" s="26" t="s">
        <v>84</v>
      </c>
      <c r="AH255" s="26"/>
      <c r="AI255" s="26"/>
      <c r="AJ255" s="26">
        <v>1</v>
      </c>
      <c r="AK255" s="26">
        <v>0</v>
      </c>
      <c r="AL255" s="29">
        <v>0</v>
      </c>
      <c r="AM255" s="30"/>
      <c r="AN255" s="30"/>
      <c r="AO255" s="30"/>
      <c r="AP255" s="1">
        <v>0</v>
      </c>
      <c r="AQ255" s="1"/>
      <c r="AR255" s="1"/>
      <c r="AS255" s="1"/>
      <c r="AT255" s="1">
        <v>0</v>
      </c>
      <c r="AU255" s="1">
        <v>0</v>
      </c>
      <c r="AV255" s="1">
        <v>1</v>
      </c>
      <c r="AZ255" s="1">
        <v>1</v>
      </c>
    </row>
    <row r="256" spans="1:58" x14ac:dyDescent="0.3">
      <c r="A256" s="2">
        <v>88</v>
      </c>
      <c r="B256" s="2">
        <v>1</v>
      </c>
      <c r="C256" s="2" t="s">
        <v>75</v>
      </c>
      <c r="D256" s="1">
        <v>3</v>
      </c>
      <c r="E256" s="2" t="str">
        <f t="shared" si="0"/>
        <v>3_Squaliformes</v>
      </c>
      <c r="F256" s="2" t="s">
        <v>203</v>
      </c>
      <c r="G256" s="2" t="s">
        <v>334</v>
      </c>
      <c r="H256" s="2" t="s">
        <v>354</v>
      </c>
      <c r="I256" s="2" t="s">
        <v>395</v>
      </c>
      <c r="J256" s="2" t="s">
        <v>396</v>
      </c>
      <c r="K256" s="19" t="str">
        <f t="shared" si="1"/>
        <v>Etmopterus hillianus</v>
      </c>
      <c r="L256" s="20">
        <f>VLOOKUP($K256,GlobSheetPaste!$H$3:$P$1269,2,FALSE)</f>
        <v>60239</v>
      </c>
      <c r="M256" s="20">
        <f>VLOOKUP($K256,GlobSheetPaste!$H$3:$P$1269,3,FALSE)</f>
        <v>3097165</v>
      </c>
      <c r="N256" s="20" t="str">
        <f>VLOOKUP($K256,GlobSheetPaste!$H$3:$P$1269,4,FALSE)</f>
        <v>published</v>
      </c>
      <c r="O256" s="20" t="str">
        <f>VLOOKUP($K256,GlobSheetPaste!$H$3:$P$1269,5,FALSE)</f>
        <v>LC</v>
      </c>
      <c r="P256" s="20">
        <f>VLOOKUP($K256,GlobSheetPaste!$H$3:$P$1269,6,FALSE)</f>
        <v>2006</v>
      </c>
      <c r="Q256" s="20" t="str">
        <f>VLOOKUP($K256,GlobSheetPaste!$H$3:$P$1269,7,FALSE)</f>
        <v>LC</v>
      </c>
      <c r="R256" s="20" t="str">
        <f>VLOOKUP($K256,GlobSheetPaste!$H$3:$P$1269,8,FALSE)</f>
        <v>NA</v>
      </c>
      <c r="S256" s="20" t="str">
        <f>IF(O256=Q256,"NoChange","non-genuine change")</f>
        <v>NoChange</v>
      </c>
      <c r="T256" s="20" t="b">
        <f t="shared" si="3"/>
        <v>0</v>
      </c>
      <c r="U256" s="22">
        <f>VLOOKUP($K256,GlobSheetPaste!$H$3:$P$1269,9,FALSE)</f>
        <v>43891</v>
      </c>
      <c r="V256" s="19">
        <v>180</v>
      </c>
      <c r="W256" s="19">
        <v>717</v>
      </c>
      <c r="X256" s="2" t="b">
        <f t="shared" ref="X256:Y256" si="280">ISNUMBER(V256)</f>
        <v>1</v>
      </c>
      <c r="Y256" s="2" t="b">
        <f t="shared" si="280"/>
        <v>1</v>
      </c>
      <c r="Z256" s="2" t="s">
        <v>89</v>
      </c>
      <c r="AA256" s="2" t="s">
        <v>178</v>
      </c>
      <c r="AB256" s="24" t="str">
        <f ca="1">IFERROR(__xludf.DUMMYFUNCTION("SPLIT(AA256,""_"")"),"Deepwater")</f>
        <v>Deepwater</v>
      </c>
      <c r="AC256" s="24"/>
      <c r="AD256" s="24">
        <f>VLOOKUP(J256,rangearea210527!$B$2:$C$1159,2,TRUE)</f>
        <v>182831.77189999999</v>
      </c>
      <c r="AE256" s="26"/>
      <c r="AF256" s="26">
        <v>30</v>
      </c>
      <c r="AG256" s="26" t="s">
        <v>84</v>
      </c>
      <c r="AH256" s="26"/>
      <c r="AI256" s="26"/>
      <c r="AJ256" s="26">
        <v>1</v>
      </c>
      <c r="AK256" s="26">
        <v>0</v>
      </c>
      <c r="AL256" s="29">
        <v>0</v>
      </c>
      <c r="AM256" s="30"/>
      <c r="AN256" s="30"/>
      <c r="AO256" s="30"/>
      <c r="AP256" s="1">
        <v>0</v>
      </c>
      <c r="AQ256" s="1"/>
      <c r="AR256" s="1"/>
      <c r="AS256" s="1">
        <v>1</v>
      </c>
      <c r="AT256" s="1">
        <v>0</v>
      </c>
      <c r="AU256" s="1">
        <v>0</v>
      </c>
      <c r="AV256" s="1">
        <v>1</v>
      </c>
      <c r="AZ256" s="1">
        <v>1</v>
      </c>
    </row>
    <row r="257" spans="1:58" x14ac:dyDescent="0.3">
      <c r="A257" s="2">
        <v>89</v>
      </c>
      <c r="B257" s="2">
        <v>1</v>
      </c>
      <c r="C257" s="2" t="s">
        <v>75</v>
      </c>
      <c r="D257" s="1">
        <v>3</v>
      </c>
      <c r="E257" s="2" t="str">
        <f t="shared" ref="E257:E511" si="281">CONCATENATE(D257,"_",F257)</f>
        <v>3_Squaliformes</v>
      </c>
      <c r="F257" s="2" t="s">
        <v>203</v>
      </c>
      <c r="G257" s="2" t="s">
        <v>334</v>
      </c>
      <c r="H257" s="2" t="s">
        <v>354</v>
      </c>
      <c r="I257" s="2" t="s">
        <v>397</v>
      </c>
      <c r="J257" s="2" t="s">
        <v>398</v>
      </c>
      <c r="K257" s="19" t="str">
        <f t="shared" ref="K257:K511" si="282">CONCATENATE(H257," ",I257)</f>
        <v>Etmopterus joungi</v>
      </c>
      <c r="L257" s="20">
        <f>VLOOKUP($K257,GlobSheetPaste!$H$3:$P$1269,2,FALSE)</f>
        <v>169231349</v>
      </c>
      <c r="M257" s="20">
        <f>VLOOKUP($K257,GlobSheetPaste!$H$3:$P$1269,3,FALSE)</f>
        <v>169231615</v>
      </c>
      <c r="N257" s="20" t="str">
        <f>VLOOKUP($K257,GlobSheetPaste!$H$3:$P$1269,4,FALSE)</f>
        <v>published</v>
      </c>
      <c r="O257" s="20" t="str">
        <f>VLOOKUP($K257,GlobSheetPaste!$H$3:$P$1269,5,FALSE)</f>
        <v>NE</v>
      </c>
      <c r="P257" s="20" t="str">
        <f>VLOOKUP($K257,GlobSheetPaste!$H$3:$P$1269,6,FALSE)</f>
        <v>NA</v>
      </c>
      <c r="Q257" s="20" t="str">
        <f>VLOOKUP($K257,GlobSheetPaste!$H$3:$P$1269,7,FALSE)</f>
        <v>LC</v>
      </c>
      <c r="R257" s="20" t="str">
        <f>VLOOKUP($K257,GlobSheetPaste!$H$3:$P$1269,8,FALSE)</f>
        <v>NA</v>
      </c>
      <c r="S257" s="1" t="s">
        <v>117</v>
      </c>
      <c r="T257" s="20" t="b">
        <f t="shared" ref="T257:T511" si="283">Q257=S257</f>
        <v>0</v>
      </c>
      <c r="U257" s="22">
        <f>VLOOKUP($K257,GlobSheetPaste!$H$3:$P$1269,9,FALSE)</f>
        <v>43891</v>
      </c>
      <c r="V257" s="23">
        <v>300</v>
      </c>
      <c r="W257" s="23">
        <v>1000</v>
      </c>
      <c r="X257" s="2" t="b">
        <f t="shared" ref="X257:Y257" si="284">ISNUMBER(V257)</f>
        <v>1</v>
      </c>
      <c r="Y257" s="2" t="b">
        <f t="shared" si="284"/>
        <v>1</v>
      </c>
      <c r="Z257" s="1" t="s">
        <v>399</v>
      </c>
      <c r="AA257" s="2" t="s">
        <v>178</v>
      </c>
      <c r="AB257" s="24" t="str">
        <f ca="1">IFERROR(__xludf.DUMMYFUNCTION("SPLIT(AA257,""_"")"),"Deepwater")</f>
        <v>Deepwater</v>
      </c>
      <c r="AC257" s="24"/>
      <c r="AD257" s="24">
        <f>VLOOKUP(J257,rangearea210527!$B$2:$C$1159,2,TRUE)</f>
        <v>6041.3040890000002</v>
      </c>
      <c r="AE257" s="26" t="s">
        <v>118</v>
      </c>
      <c r="AF257" s="26">
        <v>45.6</v>
      </c>
      <c r="AG257" s="26" t="s">
        <v>84</v>
      </c>
      <c r="AH257" s="26"/>
      <c r="AI257" s="26"/>
      <c r="AJ257" s="26">
        <v>1</v>
      </c>
      <c r="AK257" s="26">
        <v>0</v>
      </c>
      <c r="AL257" s="29">
        <v>0</v>
      </c>
      <c r="AM257" s="30"/>
      <c r="AN257" s="30"/>
      <c r="AO257" s="30"/>
      <c r="AP257" s="1">
        <v>0</v>
      </c>
      <c r="AQ257" s="1"/>
      <c r="AR257" s="1"/>
      <c r="AS257" s="1"/>
      <c r="AT257" s="1">
        <v>0</v>
      </c>
      <c r="AU257" s="1">
        <v>0</v>
      </c>
      <c r="AV257" s="1">
        <v>1</v>
      </c>
      <c r="AZ257" s="1">
        <v>1</v>
      </c>
      <c r="BE257" s="1">
        <v>1</v>
      </c>
    </row>
    <row r="258" spans="1:58" x14ac:dyDescent="0.3">
      <c r="A258" s="2">
        <v>90</v>
      </c>
      <c r="B258" s="2">
        <v>1</v>
      </c>
      <c r="C258" s="2" t="s">
        <v>75</v>
      </c>
      <c r="D258" s="1">
        <v>3</v>
      </c>
      <c r="E258" s="2" t="str">
        <f t="shared" si="281"/>
        <v>3_Squaliformes</v>
      </c>
      <c r="F258" s="2" t="s">
        <v>203</v>
      </c>
      <c r="G258" s="2" t="s">
        <v>334</v>
      </c>
      <c r="H258" s="2" t="s">
        <v>354</v>
      </c>
      <c r="I258" s="2" t="s">
        <v>400</v>
      </c>
      <c r="J258" s="2" t="s">
        <v>401</v>
      </c>
      <c r="K258" s="19" t="str">
        <f t="shared" si="282"/>
        <v>Etmopterus lailae</v>
      </c>
      <c r="L258" s="20">
        <f>VLOOKUP($K258,GlobSheetPaste!$H$3:$P$1269,2,FALSE)</f>
        <v>162209137</v>
      </c>
      <c r="M258" s="20">
        <f>VLOOKUP($K258,GlobSheetPaste!$H$3:$P$1269,3,FALSE)</f>
        <v>162209190</v>
      </c>
      <c r="N258" s="20" t="str">
        <f>VLOOKUP($K258,GlobSheetPaste!$H$3:$P$1269,4,FALSE)</f>
        <v>published</v>
      </c>
      <c r="O258" s="20" t="str">
        <f>VLOOKUP($K258,GlobSheetPaste!$H$3:$P$1269,5,FALSE)</f>
        <v>NE</v>
      </c>
      <c r="P258" s="20" t="str">
        <f>VLOOKUP($K258,GlobSheetPaste!$H$3:$P$1269,6,FALSE)</f>
        <v>NA</v>
      </c>
      <c r="Q258" s="20" t="str">
        <f>VLOOKUP($K258,GlobSheetPaste!$H$3:$P$1269,7,FALSE)</f>
        <v>DD</v>
      </c>
      <c r="R258" s="20" t="str">
        <f>VLOOKUP($K258,GlobSheetPaste!$H$3:$P$1269,8,FALSE)</f>
        <v>NA</v>
      </c>
      <c r="S258" s="1" t="s">
        <v>117</v>
      </c>
      <c r="T258" s="20" t="b">
        <f t="shared" si="283"/>
        <v>0</v>
      </c>
      <c r="U258" s="22">
        <f>VLOOKUP($K258,GlobSheetPaste!$H$3:$P$1269,9,FALSE)</f>
        <v>43891</v>
      </c>
      <c r="V258" s="19">
        <v>314</v>
      </c>
      <c r="W258" s="19">
        <v>384</v>
      </c>
      <c r="X258" s="2" t="b">
        <f t="shared" ref="X258:Y258" si="285">ISNUMBER(V258)</f>
        <v>1</v>
      </c>
      <c r="Y258" s="2" t="b">
        <f t="shared" si="285"/>
        <v>1</v>
      </c>
      <c r="Z258" s="2" t="s">
        <v>402</v>
      </c>
      <c r="AA258" s="2" t="s">
        <v>178</v>
      </c>
      <c r="AB258" s="24" t="str">
        <f ca="1">IFERROR(__xludf.DUMMYFUNCTION("SPLIT(AA258,""_"")"),"Deepwater")</f>
        <v>Deepwater</v>
      </c>
      <c r="AC258" s="24"/>
      <c r="AD258" s="24">
        <f>VLOOKUP(J258,rangearea210527!$B$2:$C$1159,2,TRUE)</f>
        <v>1160.9639360000001</v>
      </c>
      <c r="AE258" s="26" t="s">
        <v>118</v>
      </c>
      <c r="AF258" s="26">
        <v>36.799999999999997</v>
      </c>
      <c r="AG258" s="26" t="s">
        <v>84</v>
      </c>
      <c r="AH258" s="26"/>
      <c r="AI258" s="26"/>
      <c r="AJ258" s="26">
        <v>1</v>
      </c>
      <c r="AK258" s="26">
        <v>0</v>
      </c>
      <c r="AL258" s="29">
        <v>0</v>
      </c>
      <c r="AM258" s="30"/>
      <c r="AN258" s="26">
        <v>1</v>
      </c>
      <c r="AO258" s="30"/>
      <c r="AP258" s="1">
        <v>0</v>
      </c>
      <c r="AQ258" s="1"/>
      <c r="AR258" s="1"/>
      <c r="AS258" s="1"/>
      <c r="AT258" s="1">
        <v>0</v>
      </c>
      <c r="AU258" s="1">
        <v>0</v>
      </c>
      <c r="AV258" s="1">
        <v>1</v>
      </c>
      <c r="AZ258" s="1">
        <v>1</v>
      </c>
      <c r="BD258" s="1">
        <v>1</v>
      </c>
      <c r="BE258" s="1">
        <v>1</v>
      </c>
      <c r="BF258" s="1"/>
    </row>
    <row r="259" spans="1:58" x14ac:dyDescent="0.3">
      <c r="A259" s="2">
        <v>91</v>
      </c>
      <c r="B259" s="2">
        <v>1</v>
      </c>
      <c r="C259" s="2" t="s">
        <v>75</v>
      </c>
      <c r="D259" s="1">
        <v>3</v>
      </c>
      <c r="E259" s="2" t="str">
        <f t="shared" si="281"/>
        <v>3_Squaliformes</v>
      </c>
      <c r="F259" s="2" t="s">
        <v>203</v>
      </c>
      <c r="G259" s="2" t="s">
        <v>334</v>
      </c>
      <c r="H259" s="2" t="s">
        <v>354</v>
      </c>
      <c r="I259" s="2" t="s">
        <v>403</v>
      </c>
      <c r="J259" s="2" t="s">
        <v>404</v>
      </c>
      <c r="K259" s="19" t="str">
        <f t="shared" si="282"/>
        <v>Etmopterus litvinovi</v>
      </c>
      <c r="L259" s="20">
        <f>VLOOKUP($K259,GlobSheetPaste!$H$3:$P$1269,2,FALSE)</f>
        <v>63159</v>
      </c>
      <c r="M259" s="20">
        <f>VLOOKUP($K259,GlobSheetPaste!$H$3:$P$1269,3,FALSE)</f>
        <v>124463835</v>
      </c>
      <c r="N259" s="20" t="str">
        <f>VLOOKUP($K259,GlobSheetPaste!$H$3:$P$1269,4,FALSE)</f>
        <v>published</v>
      </c>
      <c r="O259" s="20" t="str">
        <f>VLOOKUP($K259,GlobSheetPaste!$H$3:$P$1269,5,FALSE)</f>
        <v>DD</v>
      </c>
      <c r="P259" s="20">
        <f>VLOOKUP($K259,GlobSheetPaste!$H$3:$P$1269,6,FALSE)</f>
        <v>2007</v>
      </c>
      <c r="Q259" s="20" t="str">
        <f>VLOOKUP($K259,GlobSheetPaste!$H$3:$P$1269,7,FALSE)</f>
        <v>LC</v>
      </c>
      <c r="R259" s="20" t="str">
        <f>VLOOKUP($K259,GlobSheetPaste!$H$3:$P$1269,8,FALSE)</f>
        <v>NA</v>
      </c>
      <c r="S259" s="20" t="str">
        <f t="shared" ref="S259:S260" si="286">IF(O259=Q259,"NoChange","non-genuine change")</f>
        <v>non-genuine change</v>
      </c>
      <c r="T259" s="20" t="b">
        <f t="shared" si="283"/>
        <v>0</v>
      </c>
      <c r="U259" s="22">
        <f>VLOOKUP($K259,GlobSheetPaste!$H$3:$P$1269,9,FALSE)</f>
        <v>43891</v>
      </c>
      <c r="V259" s="19">
        <v>630</v>
      </c>
      <c r="W259" s="19">
        <v>1100</v>
      </c>
      <c r="X259" s="2" t="b">
        <f t="shared" ref="X259:Y259" si="287">ISNUMBER(V259)</f>
        <v>1</v>
      </c>
      <c r="Y259" s="2" t="b">
        <f t="shared" si="287"/>
        <v>1</v>
      </c>
      <c r="Z259" s="2" t="s">
        <v>89</v>
      </c>
      <c r="AA259" s="2" t="s">
        <v>178</v>
      </c>
      <c r="AB259" s="24" t="str">
        <f ca="1">IFERROR(__xludf.DUMMYFUNCTION("SPLIT(AA259,""_"")"),"Deepwater")</f>
        <v>Deepwater</v>
      </c>
      <c r="AC259" s="24"/>
      <c r="AD259" s="24">
        <f>VLOOKUP(J259,rangearea210527!$B$2:$C$1159,2,TRUE)</f>
        <v>2902.4548239999999</v>
      </c>
      <c r="AE259" s="26" t="s">
        <v>118</v>
      </c>
      <c r="AF259" s="26">
        <v>61</v>
      </c>
      <c r="AG259" s="26" t="s">
        <v>84</v>
      </c>
      <c r="AH259" s="26"/>
      <c r="AI259" s="26"/>
      <c r="AJ259" s="26">
        <v>1</v>
      </c>
      <c r="AK259" s="26">
        <v>0</v>
      </c>
      <c r="AL259" s="29">
        <v>0</v>
      </c>
      <c r="AM259" s="30"/>
      <c r="AN259" s="30"/>
      <c r="AO259" s="30"/>
      <c r="AP259" s="1">
        <v>0</v>
      </c>
      <c r="AQ259" s="1"/>
      <c r="AR259" s="1"/>
      <c r="AS259" s="1"/>
      <c r="AT259" s="1">
        <v>0</v>
      </c>
      <c r="AU259" s="1">
        <v>0</v>
      </c>
      <c r="AV259" s="1">
        <v>1</v>
      </c>
      <c r="AZ259" s="1">
        <v>1</v>
      </c>
      <c r="BE259" s="1">
        <v>1</v>
      </c>
    </row>
    <row r="260" spans="1:58" x14ac:dyDescent="0.3">
      <c r="A260" s="2">
        <v>92</v>
      </c>
      <c r="B260" s="2">
        <v>1</v>
      </c>
      <c r="C260" s="2" t="s">
        <v>75</v>
      </c>
      <c r="D260" s="1">
        <v>3</v>
      </c>
      <c r="E260" s="2" t="str">
        <f t="shared" si="281"/>
        <v>3_Squaliformes</v>
      </c>
      <c r="F260" s="2" t="s">
        <v>203</v>
      </c>
      <c r="G260" s="2" t="s">
        <v>334</v>
      </c>
      <c r="H260" s="2" t="s">
        <v>354</v>
      </c>
      <c r="I260" s="2" t="s">
        <v>405</v>
      </c>
      <c r="J260" s="2" t="s">
        <v>406</v>
      </c>
      <c r="K260" s="19" t="str">
        <f t="shared" si="282"/>
        <v>Etmopterus lucifer</v>
      </c>
      <c r="L260" s="20">
        <f>VLOOKUP($K260,GlobSheetPaste!$H$3:$P$1269,2,FALSE)</f>
        <v>161517</v>
      </c>
      <c r="M260" s="20">
        <f>VLOOKUP($K260,GlobSheetPaste!$H$3:$P$1269,3,FALSE)</f>
        <v>889953</v>
      </c>
      <c r="N260" s="20" t="str">
        <f>VLOOKUP($K260,GlobSheetPaste!$H$3:$P$1269,4,FALSE)</f>
        <v>published</v>
      </c>
      <c r="O260" s="20" t="str">
        <f>VLOOKUP($K260,GlobSheetPaste!$H$3:$P$1269,5,FALSE)</f>
        <v>LC</v>
      </c>
      <c r="P260" s="20">
        <f>VLOOKUP($K260,GlobSheetPaste!$H$3:$P$1269,6,FALSE)</f>
        <v>2003</v>
      </c>
      <c r="Q260" s="20" t="str">
        <f>VLOOKUP($K260,GlobSheetPaste!$H$3:$P$1269,7,FALSE)</f>
        <v>LC</v>
      </c>
      <c r="R260" s="20" t="str">
        <f>VLOOKUP($K260,GlobSheetPaste!$H$3:$P$1269,8,FALSE)</f>
        <v>NA</v>
      </c>
      <c r="S260" s="20" t="str">
        <f t="shared" si="286"/>
        <v>NoChange</v>
      </c>
      <c r="T260" s="20" t="b">
        <f t="shared" si="283"/>
        <v>0</v>
      </c>
      <c r="U260" s="20">
        <f>VLOOKUP($K260,GlobSheetPaste!$H$3:$P$1269,9,FALSE)</f>
        <v>2017</v>
      </c>
      <c r="V260" s="19">
        <v>158</v>
      </c>
      <c r="W260" s="19">
        <v>1357</v>
      </c>
      <c r="X260" s="2" t="b">
        <f t="shared" ref="X260:Y260" si="288">ISNUMBER(V260)</f>
        <v>1</v>
      </c>
      <c r="Y260" s="2" t="b">
        <f t="shared" si="288"/>
        <v>1</v>
      </c>
      <c r="Z260" s="2" t="s">
        <v>89</v>
      </c>
      <c r="AA260" s="2" t="s">
        <v>178</v>
      </c>
      <c r="AB260" s="24" t="str">
        <f ca="1">IFERROR(__xludf.DUMMYFUNCTION("SPLIT(AA260,""_"")"),"Deepwater")</f>
        <v>Deepwater</v>
      </c>
      <c r="AC260" s="24"/>
      <c r="AD260" s="24">
        <f>VLOOKUP(J260,rangearea210527!$B$2:$C$1159,2,TRUE)</f>
        <v>2485437.361</v>
      </c>
      <c r="AE260" s="26"/>
      <c r="AF260" s="26">
        <v>47</v>
      </c>
      <c r="AG260" s="26" t="s">
        <v>84</v>
      </c>
      <c r="AH260" s="26"/>
      <c r="AI260" s="26"/>
      <c r="AJ260" s="26">
        <v>1</v>
      </c>
      <c r="AK260" s="26">
        <v>0</v>
      </c>
      <c r="AL260" s="29">
        <v>0</v>
      </c>
      <c r="AM260" s="30"/>
      <c r="AN260" s="30"/>
      <c r="AO260" s="30"/>
      <c r="AP260" s="1">
        <v>0</v>
      </c>
      <c r="AQ260" s="1"/>
      <c r="AR260" s="1"/>
      <c r="AS260" s="1"/>
      <c r="AT260" s="1">
        <v>0</v>
      </c>
      <c r="AU260" s="1">
        <v>0</v>
      </c>
      <c r="AV260" s="1">
        <v>1</v>
      </c>
      <c r="AZ260" s="1">
        <v>1</v>
      </c>
    </row>
    <row r="261" spans="1:58" x14ac:dyDescent="0.3">
      <c r="A261" s="2">
        <v>93</v>
      </c>
      <c r="B261" s="2">
        <v>1</v>
      </c>
      <c r="C261" s="2" t="s">
        <v>75</v>
      </c>
      <c r="D261" s="1">
        <v>3</v>
      </c>
      <c r="E261" s="2" t="str">
        <f t="shared" si="281"/>
        <v>3_Squaliformes</v>
      </c>
      <c r="F261" s="2" t="s">
        <v>203</v>
      </c>
      <c r="G261" s="2" t="s">
        <v>334</v>
      </c>
      <c r="H261" s="2" t="s">
        <v>354</v>
      </c>
      <c r="I261" s="2" t="s">
        <v>407</v>
      </c>
      <c r="J261" s="2" t="s">
        <v>408</v>
      </c>
      <c r="K261" s="19" t="str">
        <f t="shared" si="282"/>
        <v>Etmopterus marshae</v>
      </c>
      <c r="L261" s="20">
        <f>VLOOKUP($K261,GlobSheetPaste!$H$3:$P$1269,2,FALSE)</f>
        <v>162209242</v>
      </c>
      <c r="M261" s="20">
        <f>VLOOKUP($K261,GlobSheetPaste!$H$3:$P$1269,3,FALSE)</f>
        <v>162209305</v>
      </c>
      <c r="N261" s="20" t="str">
        <f>VLOOKUP($K261,GlobSheetPaste!$H$3:$P$1269,4,FALSE)</f>
        <v>published</v>
      </c>
      <c r="O261" s="20" t="str">
        <f>VLOOKUP($K261,GlobSheetPaste!$H$3:$P$1269,5,FALSE)</f>
        <v>NE</v>
      </c>
      <c r="P261" s="20" t="str">
        <f>VLOOKUP($K261,GlobSheetPaste!$H$3:$P$1269,6,FALSE)</f>
        <v>NA</v>
      </c>
      <c r="Q261" s="20" t="str">
        <f>VLOOKUP($K261,GlobSheetPaste!$H$3:$P$1269,7,FALSE)</f>
        <v>LC</v>
      </c>
      <c r="R261" s="20" t="str">
        <f>VLOOKUP($K261,GlobSheetPaste!$H$3:$P$1269,8,FALSE)</f>
        <v>NA</v>
      </c>
      <c r="S261" s="1" t="s">
        <v>117</v>
      </c>
      <c r="T261" s="20" t="b">
        <f t="shared" si="283"/>
        <v>0</v>
      </c>
      <c r="U261" s="22">
        <f>VLOOKUP($K261,GlobSheetPaste!$H$3:$P$1269,9,FALSE)</f>
        <v>43891</v>
      </c>
      <c r="V261" s="19">
        <v>322</v>
      </c>
      <c r="W261" s="19">
        <v>337</v>
      </c>
      <c r="X261" s="2" t="b">
        <f t="shared" ref="X261:Y261" si="289">ISNUMBER(V261)</f>
        <v>1</v>
      </c>
      <c r="Y261" s="2" t="b">
        <f t="shared" si="289"/>
        <v>1</v>
      </c>
      <c r="Z261" s="2" t="s">
        <v>409</v>
      </c>
      <c r="AA261" s="2" t="s">
        <v>178</v>
      </c>
      <c r="AB261" s="24" t="str">
        <f ca="1">IFERROR(__xludf.DUMMYFUNCTION("SPLIT(AA261,""_"")"),"Deepwater")</f>
        <v>Deepwater</v>
      </c>
      <c r="AC261" s="24"/>
      <c r="AD261" s="24">
        <f>VLOOKUP(J261,rangearea210527!$B$2:$C$1159,2,TRUE)</f>
        <v>51.142143900000001</v>
      </c>
      <c r="AE261" s="26" t="s">
        <v>118</v>
      </c>
      <c r="AF261" s="26">
        <v>23.4</v>
      </c>
      <c r="AG261" s="26" t="s">
        <v>84</v>
      </c>
      <c r="AH261" s="26"/>
      <c r="AI261" s="26"/>
      <c r="AJ261" s="26">
        <v>1</v>
      </c>
      <c r="AK261" s="26">
        <v>0</v>
      </c>
      <c r="AL261" s="29">
        <v>0</v>
      </c>
      <c r="AM261" s="30"/>
      <c r="AN261" s="30"/>
      <c r="AO261" s="30"/>
      <c r="AP261" s="1">
        <v>1</v>
      </c>
      <c r="AQ261" s="1"/>
      <c r="AR261" s="1"/>
      <c r="AS261" s="1"/>
      <c r="AT261" s="1">
        <v>0</v>
      </c>
      <c r="AU261" s="1">
        <v>0</v>
      </c>
      <c r="AV261" s="1">
        <v>1</v>
      </c>
      <c r="AZ261" s="1">
        <v>1</v>
      </c>
      <c r="BE261" s="1">
        <v>1</v>
      </c>
    </row>
    <row r="262" spans="1:58" x14ac:dyDescent="0.3">
      <c r="A262" s="2">
        <v>94</v>
      </c>
      <c r="B262" s="2">
        <v>1</v>
      </c>
      <c r="C262" s="2" t="s">
        <v>75</v>
      </c>
      <c r="D262" s="1">
        <v>3</v>
      </c>
      <c r="E262" s="2" t="str">
        <f t="shared" si="281"/>
        <v>3_Squaliformes</v>
      </c>
      <c r="F262" s="2" t="s">
        <v>203</v>
      </c>
      <c r="G262" s="2" t="s">
        <v>334</v>
      </c>
      <c r="H262" s="2" t="s">
        <v>354</v>
      </c>
      <c r="I262" s="2" t="s">
        <v>410</v>
      </c>
      <c r="J262" s="2" t="s">
        <v>411</v>
      </c>
      <c r="K262" s="19" t="str">
        <f t="shared" si="282"/>
        <v>Etmopterus molleri</v>
      </c>
      <c r="L262" s="20">
        <f>VLOOKUP($K262,GlobSheetPaste!$H$3:$P$1269,2,FALSE)</f>
        <v>161407</v>
      </c>
      <c r="M262" s="20">
        <f>VLOOKUP($K262,GlobSheetPaste!$H$3:$P$1269,3,FALSE)</f>
        <v>68622705</v>
      </c>
      <c r="N262" s="20" t="str">
        <f>VLOOKUP($K262,GlobSheetPaste!$H$3:$P$1269,4,FALSE)</f>
        <v>published</v>
      </c>
      <c r="O262" s="20" t="str">
        <f>VLOOKUP($K262,GlobSheetPaste!$H$3:$P$1269,5,FALSE)</f>
        <v>LC</v>
      </c>
      <c r="P262" s="20">
        <f>VLOOKUP($K262,GlobSheetPaste!$H$3:$P$1269,6,FALSE)</f>
        <v>2008</v>
      </c>
      <c r="Q262" s="20" t="str">
        <f>VLOOKUP($K262,GlobSheetPaste!$H$3:$P$1269,7,FALSE)</f>
        <v>DD</v>
      </c>
      <c r="R262" s="20" t="str">
        <f>VLOOKUP($K262,GlobSheetPaste!$H$3:$P$1269,8,FALSE)</f>
        <v>NA</v>
      </c>
      <c r="S262" s="20" t="str">
        <f t="shared" ref="S262:S269" si="290">IF(O262=Q262,"NoChange","non-genuine change")</f>
        <v>non-genuine change</v>
      </c>
      <c r="T262" s="20" t="b">
        <f t="shared" si="283"/>
        <v>0</v>
      </c>
      <c r="U262" s="20">
        <f>VLOOKUP($K262,GlobSheetPaste!$H$3:$P$1269,9,FALSE)</f>
        <v>2015</v>
      </c>
      <c r="V262" s="19">
        <v>238</v>
      </c>
      <c r="W262" s="19">
        <v>655</v>
      </c>
      <c r="X262" s="2" t="b">
        <f t="shared" ref="X262:Y262" si="291">ISNUMBER(V262)</f>
        <v>1</v>
      </c>
      <c r="Y262" s="2" t="b">
        <f t="shared" si="291"/>
        <v>1</v>
      </c>
      <c r="Z262" s="2" t="s">
        <v>89</v>
      </c>
      <c r="AA262" s="2" t="s">
        <v>178</v>
      </c>
      <c r="AB262" s="24" t="str">
        <f ca="1">IFERROR(__xludf.DUMMYFUNCTION("SPLIT(AA262,""_"")"),"Deepwater")</f>
        <v>Deepwater</v>
      </c>
      <c r="AC262" s="24"/>
      <c r="AD262" s="24">
        <f>VLOOKUP(J262,rangearea210527!$B$2:$C$1159,2,TRUE)</f>
        <v>658223.87800000003</v>
      </c>
      <c r="AE262" s="26"/>
      <c r="AF262" s="26">
        <v>46</v>
      </c>
      <c r="AG262" s="26" t="s">
        <v>84</v>
      </c>
      <c r="AH262" s="26"/>
      <c r="AI262" s="26"/>
      <c r="AJ262" s="26">
        <v>1</v>
      </c>
      <c r="AK262" s="26">
        <v>0</v>
      </c>
      <c r="AL262" s="29">
        <v>0</v>
      </c>
      <c r="AM262" s="30"/>
      <c r="AN262" s="30"/>
      <c r="AO262" s="30"/>
      <c r="AP262" s="1">
        <v>0</v>
      </c>
      <c r="AQ262" s="1"/>
      <c r="AR262" s="1"/>
      <c r="AS262" s="1"/>
      <c r="AT262" s="1">
        <v>0</v>
      </c>
      <c r="AU262" s="1">
        <v>0</v>
      </c>
      <c r="AV262" s="1">
        <v>1</v>
      </c>
      <c r="AZ262" s="1">
        <v>1</v>
      </c>
      <c r="BD262" s="1">
        <v>1</v>
      </c>
      <c r="BE262" s="1"/>
      <c r="BF262" s="1"/>
    </row>
    <row r="263" spans="1:58" x14ac:dyDescent="0.3">
      <c r="A263" s="2">
        <v>95</v>
      </c>
      <c r="B263" s="2">
        <v>1</v>
      </c>
      <c r="C263" s="2" t="s">
        <v>75</v>
      </c>
      <c r="D263" s="1">
        <v>3</v>
      </c>
      <c r="E263" s="2" t="str">
        <f t="shared" si="281"/>
        <v>3_Squaliformes</v>
      </c>
      <c r="F263" s="2" t="s">
        <v>203</v>
      </c>
      <c r="G263" s="2" t="s">
        <v>334</v>
      </c>
      <c r="H263" s="2" t="s">
        <v>354</v>
      </c>
      <c r="I263" s="2" t="s">
        <v>412</v>
      </c>
      <c r="J263" s="2" t="s">
        <v>413</v>
      </c>
      <c r="K263" s="19" t="str">
        <f t="shared" si="282"/>
        <v>Etmopterus perryi</v>
      </c>
      <c r="L263" s="20">
        <f>VLOOKUP($K263,GlobSheetPaste!$H$3:$P$1269,2,FALSE)</f>
        <v>60240</v>
      </c>
      <c r="M263" s="20">
        <f>VLOOKUP($K263,GlobSheetPaste!$H$3:$P$1269,3,FALSE)</f>
        <v>124455061</v>
      </c>
      <c r="N263" s="20" t="str">
        <f>VLOOKUP($K263,GlobSheetPaste!$H$3:$P$1269,4,FALSE)</f>
        <v>published</v>
      </c>
      <c r="O263" s="20" t="str">
        <f>VLOOKUP($K263,GlobSheetPaste!$H$3:$P$1269,5,FALSE)</f>
        <v>DD</v>
      </c>
      <c r="P263" s="20">
        <f>VLOOKUP($K263,GlobSheetPaste!$H$3:$P$1269,6,FALSE)</f>
        <v>2006</v>
      </c>
      <c r="Q263" s="20" t="str">
        <f>VLOOKUP($K263,GlobSheetPaste!$H$3:$P$1269,7,FALSE)</f>
        <v>LC</v>
      </c>
      <c r="R263" s="20" t="str">
        <f>VLOOKUP($K263,GlobSheetPaste!$H$3:$P$1269,8,FALSE)</f>
        <v>NA</v>
      </c>
      <c r="S263" s="20" t="str">
        <f t="shared" si="290"/>
        <v>non-genuine change</v>
      </c>
      <c r="T263" s="20" t="b">
        <f t="shared" si="283"/>
        <v>0</v>
      </c>
      <c r="U263" s="22">
        <f>VLOOKUP($K263,GlobSheetPaste!$H$3:$P$1269,9,FALSE)</f>
        <v>43891</v>
      </c>
      <c r="V263" s="19">
        <v>189</v>
      </c>
      <c r="W263" s="19">
        <v>598</v>
      </c>
      <c r="X263" s="2" t="b">
        <f t="shared" ref="X263:Y263" si="292">ISNUMBER(V263)</f>
        <v>1</v>
      </c>
      <c r="Y263" s="2" t="b">
        <f t="shared" si="292"/>
        <v>1</v>
      </c>
      <c r="Z263" s="2" t="s">
        <v>414</v>
      </c>
      <c r="AA263" s="2" t="s">
        <v>178</v>
      </c>
      <c r="AB263" s="24" t="str">
        <f ca="1">IFERROR(__xludf.DUMMYFUNCTION("SPLIT(AA263,""_"")"),"Deepwater")</f>
        <v>Deepwater</v>
      </c>
      <c r="AC263" s="24"/>
      <c r="AD263" s="24">
        <f>VLOOKUP(J263,rangearea210527!$B$2:$C$1159,2,TRUE)</f>
        <v>2962.625908</v>
      </c>
      <c r="AE263" s="26" t="s">
        <v>118</v>
      </c>
      <c r="AF263" s="26">
        <v>21</v>
      </c>
      <c r="AG263" s="26" t="s">
        <v>84</v>
      </c>
      <c r="AH263" s="26"/>
      <c r="AI263" s="26"/>
      <c r="AJ263" s="26">
        <v>1</v>
      </c>
      <c r="AK263" s="26">
        <v>0</v>
      </c>
      <c r="AL263" s="29">
        <v>0</v>
      </c>
      <c r="AM263" s="30"/>
      <c r="AN263" s="30"/>
      <c r="AO263" s="30"/>
      <c r="AP263" s="1">
        <v>0</v>
      </c>
      <c r="AQ263" s="1"/>
      <c r="AR263" s="1">
        <v>1</v>
      </c>
      <c r="AS263" s="1">
        <v>1</v>
      </c>
      <c r="AT263" s="1">
        <v>0</v>
      </c>
      <c r="AU263" s="1">
        <v>0</v>
      </c>
      <c r="AV263" s="1">
        <v>1</v>
      </c>
      <c r="AZ263" s="1">
        <v>1</v>
      </c>
      <c r="BE263" s="1">
        <v>1</v>
      </c>
    </row>
    <row r="264" spans="1:58" x14ac:dyDescent="0.3">
      <c r="A264" s="2">
        <v>96</v>
      </c>
      <c r="B264" s="2">
        <v>1</v>
      </c>
      <c r="C264" s="2" t="s">
        <v>75</v>
      </c>
      <c r="D264" s="1">
        <v>3</v>
      </c>
      <c r="E264" s="2" t="str">
        <f t="shared" si="281"/>
        <v>3_Squaliformes</v>
      </c>
      <c r="F264" s="2" t="s">
        <v>203</v>
      </c>
      <c r="G264" s="2" t="s">
        <v>334</v>
      </c>
      <c r="H264" s="2" t="s">
        <v>354</v>
      </c>
      <c r="I264" s="2" t="s">
        <v>415</v>
      </c>
      <c r="J264" s="2" t="s">
        <v>416</v>
      </c>
      <c r="K264" s="19" t="str">
        <f t="shared" si="282"/>
        <v>Etmopterus polli</v>
      </c>
      <c r="L264" s="20">
        <f>VLOOKUP($K264,GlobSheetPaste!$H$3:$P$1269,2,FALSE)</f>
        <v>60241</v>
      </c>
      <c r="M264" s="20">
        <f>VLOOKUP($K264,GlobSheetPaste!$H$3:$P$1269,3,FALSE)</f>
        <v>124455147</v>
      </c>
      <c r="N264" s="20" t="str">
        <f>VLOOKUP($K264,GlobSheetPaste!$H$3:$P$1269,4,FALSE)</f>
        <v>submitted</v>
      </c>
      <c r="O264" s="20" t="str">
        <f>VLOOKUP($K264,GlobSheetPaste!$H$3:$P$1269,5,FALSE)</f>
        <v>DD</v>
      </c>
      <c r="P264" s="20">
        <f>VLOOKUP($K264,GlobSheetPaste!$H$3:$P$1269,6,FALSE)</f>
        <v>2006</v>
      </c>
      <c r="Q264" s="20" t="str">
        <f>VLOOKUP($K264,GlobSheetPaste!$H$3:$P$1269,7,FALSE)</f>
        <v>LC</v>
      </c>
      <c r="R264" s="20" t="str">
        <f>VLOOKUP($K264,GlobSheetPaste!$H$3:$P$1269,8,FALSE)</f>
        <v>NA</v>
      </c>
      <c r="S264" s="20" t="str">
        <f t="shared" si="290"/>
        <v>non-genuine change</v>
      </c>
      <c r="T264" s="20" t="b">
        <f t="shared" si="283"/>
        <v>0</v>
      </c>
      <c r="U264" s="22">
        <f>VLOOKUP($K264,GlobSheetPaste!$H$3:$P$1269,9,FALSE)</f>
        <v>44228</v>
      </c>
      <c r="V264" s="19">
        <v>300</v>
      </c>
      <c r="W264" s="19">
        <v>1000</v>
      </c>
      <c r="X264" s="2" t="b">
        <f t="shared" ref="X264:Y264" si="293">ISNUMBER(V264)</f>
        <v>1</v>
      </c>
      <c r="Y264" s="2" t="b">
        <f t="shared" si="293"/>
        <v>1</v>
      </c>
      <c r="Z264" s="2" t="s">
        <v>89</v>
      </c>
      <c r="AA264" s="2" t="s">
        <v>178</v>
      </c>
      <c r="AB264" s="24" t="str">
        <f ca="1">IFERROR(__xludf.DUMMYFUNCTION("SPLIT(AA264,""_"")"),"Deepwater")</f>
        <v>Deepwater</v>
      </c>
      <c r="AC264" s="24"/>
      <c r="AD264" s="24">
        <f>VLOOKUP(J264,rangearea210527!$B$2:$C$1159,2,TRUE)</f>
        <v>137730.87330000001</v>
      </c>
      <c r="AE264" s="26" t="s">
        <v>118</v>
      </c>
      <c r="AF264" s="26">
        <v>24.1</v>
      </c>
      <c r="AG264" s="26" t="s">
        <v>84</v>
      </c>
      <c r="AH264" s="26"/>
      <c r="AI264" s="26"/>
      <c r="AJ264" s="26">
        <v>1</v>
      </c>
      <c r="AK264" s="26">
        <v>0</v>
      </c>
      <c r="AL264" s="29">
        <v>0</v>
      </c>
      <c r="AM264" s="30"/>
      <c r="AN264" s="30"/>
      <c r="AO264" s="30"/>
      <c r="AP264" s="1">
        <v>0</v>
      </c>
      <c r="AQ264" s="1"/>
      <c r="AR264" s="1"/>
      <c r="AS264" s="1"/>
      <c r="AT264" s="1">
        <v>0</v>
      </c>
      <c r="AU264" s="1">
        <v>0</v>
      </c>
      <c r="AV264" s="1">
        <v>1</v>
      </c>
      <c r="AZ264" s="1">
        <v>1</v>
      </c>
      <c r="BE264" s="1">
        <v>1</v>
      </c>
    </row>
    <row r="265" spans="1:58" x14ac:dyDescent="0.3">
      <c r="A265" s="2">
        <v>97</v>
      </c>
      <c r="B265" s="2">
        <v>1</v>
      </c>
      <c r="C265" s="2" t="s">
        <v>75</v>
      </c>
      <c r="D265" s="1">
        <v>3</v>
      </c>
      <c r="E265" s="2" t="str">
        <f t="shared" si="281"/>
        <v>3_Squaliformes</v>
      </c>
      <c r="F265" s="2" t="s">
        <v>203</v>
      </c>
      <c r="G265" s="2" t="s">
        <v>334</v>
      </c>
      <c r="H265" s="2" t="s">
        <v>354</v>
      </c>
      <c r="I265" s="2" t="s">
        <v>417</v>
      </c>
      <c r="J265" s="2" t="s">
        <v>418</v>
      </c>
      <c r="K265" s="19" t="str">
        <f t="shared" si="282"/>
        <v>Etmopterus princeps</v>
      </c>
      <c r="L265" s="20">
        <f>VLOOKUP($K265,GlobSheetPaste!$H$3:$P$1269,2,FALSE)</f>
        <v>60242</v>
      </c>
      <c r="M265" s="20">
        <f>VLOOKUP($K265,GlobSheetPaste!$H$3:$P$1269,3,FALSE)</f>
        <v>124455321</v>
      </c>
      <c r="N265" s="20" t="str">
        <f>VLOOKUP($K265,GlobSheetPaste!$H$3:$P$1269,4,FALSE)</f>
        <v>published</v>
      </c>
      <c r="O265" s="20" t="str">
        <f>VLOOKUP($K265,GlobSheetPaste!$H$3:$P$1269,5,FALSE)</f>
        <v>DD</v>
      </c>
      <c r="P265" s="20">
        <f>VLOOKUP($K265,GlobSheetPaste!$H$3:$P$1269,6,FALSE)</f>
        <v>2006</v>
      </c>
      <c r="Q265" s="20" t="str">
        <f>VLOOKUP($K265,GlobSheetPaste!$H$3:$P$1269,7,FALSE)</f>
        <v>LC</v>
      </c>
      <c r="R265" s="20" t="str">
        <f>VLOOKUP($K265,GlobSheetPaste!$H$3:$P$1269,8,FALSE)</f>
        <v>NA</v>
      </c>
      <c r="S265" s="20" t="str">
        <f t="shared" si="290"/>
        <v>non-genuine change</v>
      </c>
      <c r="T265" s="20" t="b">
        <f t="shared" si="283"/>
        <v>0</v>
      </c>
      <c r="U265" s="22">
        <f>VLOOKUP($K265,GlobSheetPaste!$H$3:$P$1269,9,FALSE)</f>
        <v>43891</v>
      </c>
      <c r="V265" s="19">
        <v>350</v>
      </c>
      <c r="W265" s="19">
        <v>2213</v>
      </c>
      <c r="X265" s="2" t="b">
        <f t="shared" ref="X265:Y265" si="294">ISNUMBER(V265)</f>
        <v>1</v>
      </c>
      <c r="Y265" s="2" t="b">
        <f t="shared" si="294"/>
        <v>1</v>
      </c>
      <c r="Z265" s="2" t="s">
        <v>89</v>
      </c>
      <c r="AA265" s="2" t="s">
        <v>178</v>
      </c>
      <c r="AB265" s="24" t="str">
        <f ca="1">IFERROR(__xludf.DUMMYFUNCTION("SPLIT(AA265,""_"")"),"Deepwater")</f>
        <v>Deepwater</v>
      </c>
      <c r="AC265" s="24"/>
      <c r="AD265" s="24">
        <f>VLOOKUP(J265,rangearea210527!$B$2:$C$1159,2,TRUE)</f>
        <v>2101541.21</v>
      </c>
      <c r="AE265" s="26"/>
      <c r="AF265" s="26">
        <v>96</v>
      </c>
      <c r="AG265" s="26" t="s">
        <v>84</v>
      </c>
      <c r="AH265" s="26"/>
      <c r="AI265" s="26">
        <v>21</v>
      </c>
      <c r="AJ265" s="26">
        <v>1</v>
      </c>
      <c r="AK265" s="26">
        <v>0</v>
      </c>
      <c r="AL265" s="29">
        <v>0</v>
      </c>
      <c r="AM265" s="30"/>
      <c r="AN265" s="30"/>
      <c r="AO265" s="30"/>
      <c r="AP265" s="1">
        <v>0</v>
      </c>
      <c r="AQ265" s="1"/>
      <c r="AR265" s="1"/>
      <c r="AS265" s="1"/>
      <c r="AT265" s="1">
        <v>0</v>
      </c>
      <c r="AU265" s="1">
        <v>0</v>
      </c>
      <c r="AV265" s="1">
        <v>1</v>
      </c>
      <c r="AZ265" s="1">
        <v>1</v>
      </c>
    </row>
    <row r="266" spans="1:58" x14ac:dyDescent="0.3">
      <c r="A266" s="2">
        <v>98</v>
      </c>
      <c r="B266" s="2">
        <v>1</v>
      </c>
      <c r="C266" s="2" t="s">
        <v>75</v>
      </c>
      <c r="D266" s="1">
        <v>3</v>
      </c>
      <c r="E266" s="2" t="str">
        <f t="shared" si="281"/>
        <v>3_Squaliformes</v>
      </c>
      <c r="F266" s="2" t="s">
        <v>203</v>
      </c>
      <c r="G266" s="2" t="s">
        <v>334</v>
      </c>
      <c r="H266" s="2" t="s">
        <v>354</v>
      </c>
      <c r="I266" s="2" t="s">
        <v>419</v>
      </c>
      <c r="J266" s="2" t="s">
        <v>420</v>
      </c>
      <c r="K266" s="19" t="str">
        <f t="shared" si="282"/>
        <v>Etmopterus pseudosqualiolus</v>
      </c>
      <c r="L266" s="20">
        <f>VLOOKUP($K266,GlobSheetPaste!$H$3:$P$1269,2,FALSE)</f>
        <v>41809</v>
      </c>
      <c r="M266" s="20">
        <f>VLOOKUP($K266,GlobSheetPaste!$H$3:$P$1269,3,FALSE)</f>
        <v>116737093</v>
      </c>
      <c r="N266" s="20" t="str">
        <f>VLOOKUP($K266,GlobSheetPaste!$H$3:$P$1269,4,FALSE)</f>
        <v>published</v>
      </c>
      <c r="O266" s="20" t="str">
        <f>VLOOKUP($K266,GlobSheetPaste!$H$3:$P$1269,5,FALSE)</f>
        <v>LC</v>
      </c>
      <c r="P266" s="20">
        <f>VLOOKUP($K266,GlobSheetPaste!$H$3:$P$1269,6,FALSE)</f>
        <v>2003</v>
      </c>
      <c r="Q266" s="20" t="str">
        <f>VLOOKUP($K266,GlobSheetPaste!$H$3:$P$1269,7,FALSE)</f>
        <v>LC</v>
      </c>
      <c r="R266" s="20" t="str">
        <f>VLOOKUP($K266,GlobSheetPaste!$H$3:$P$1269,8,FALSE)</f>
        <v>NA</v>
      </c>
      <c r="S266" s="20" t="str">
        <f t="shared" si="290"/>
        <v>NoChange</v>
      </c>
      <c r="T266" s="20" t="b">
        <f t="shared" si="283"/>
        <v>0</v>
      </c>
      <c r="U266" s="20">
        <f>VLOOKUP($K266,GlobSheetPaste!$H$3:$P$1269,9,FALSE)</f>
        <v>2017</v>
      </c>
      <c r="V266" s="19">
        <v>668</v>
      </c>
      <c r="W266" s="19">
        <v>1170</v>
      </c>
      <c r="X266" s="2" t="b">
        <f t="shared" ref="X266:Y266" si="295">ISNUMBER(V266)</f>
        <v>1</v>
      </c>
      <c r="Y266" s="2" t="b">
        <f t="shared" si="295"/>
        <v>1</v>
      </c>
      <c r="Z266" s="2" t="s">
        <v>89</v>
      </c>
      <c r="AA266" s="2" t="s">
        <v>178</v>
      </c>
      <c r="AB266" s="24" t="str">
        <f ca="1">IFERROR(__xludf.DUMMYFUNCTION("SPLIT(AA266,""_"")"),"Deepwater")</f>
        <v>Deepwater</v>
      </c>
      <c r="AC266" s="24"/>
      <c r="AD266" s="24">
        <f>VLOOKUP(J266,rangearea210527!$B$2:$C$1159,2,TRUE)</f>
        <v>5685.650243</v>
      </c>
      <c r="AE266" s="26" t="s">
        <v>118</v>
      </c>
      <c r="AF266" s="26">
        <v>45</v>
      </c>
      <c r="AG266" s="26" t="s">
        <v>84</v>
      </c>
      <c r="AH266" s="26"/>
      <c r="AI266" s="26"/>
      <c r="AJ266" s="26">
        <v>1</v>
      </c>
      <c r="AK266" s="26">
        <v>0</v>
      </c>
      <c r="AL266" s="29">
        <v>0</v>
      </c>
      <c r="AM266" s="30"/>
      <c r="AN266" s="30"/>
      <c r="AO266" s="30"/>
      <c r="AP266" s="1">
        <v>0</v>
      </c>
      <c r="AQ266" s="1"/>
      <c r="AR266" s="1"/>
      <c r="AS266" s="1"/>
      <c r="AT266" s="1">
        <v>0</v>
      </c>
      <c r="AU266" s="1">
        <v>0</v>
      </c>
      <c r="AV266" s="1">
        <v>1</v>
      </c>
      <c r="AZ266" s="1">
        <v>1</v>
      </c>
      <c r="BE266" s="1">
        <v>1</v>
      </c>
    </row>
    <row r="267" spans="1:58" x14ac:dyDescent="0.3">
      <c r="A267" s="2">
        <v>99</v>
      </c>
      <c r="B267" s="2">
        <v>1</v>
      </c>
      <c r="C267" s="2" t="s">
        <v>75</v>
      </c>
      <c r="D267" s="1">
        <v>3</v>
      </c>
      <c r="E267" s="2" t="str">
        <f t="shared" si="281"/>
        <v>3_Squaliformes</v>
      </c>
      <c r="F267" s="2" t="s">
        <v>203</v>
      </c>
      <c r="G267" s="2" t="s">
        <v>334</v>
      </c>
      <c r="H267" s="2" t="s">
        <v>354</v>
      </c>
      <c r="I267" s="2" t="s">
        <v>421</v>
      </c>
      <c r="J267" s="2" t="s">
        <v>422</v>
      </c>
      <c r="K267" s="19" t="str">
        <f t="shared" si="282"/>
        <v>Etmopterus pusillus</v>
      </c>
      <c r="L267" s="20">
        <f>VLOOKUP($K267,GlobSheetPaste!$H$3:$P$1269,2,FALSE)</f>
        <v>161443</v>
      </c>
      <c r="M267" s="20">
        <f>VLOOKUP($K267,GlobSheetPaste!$H$3:$P$1269,3,FALSE)</f>
        <v>888910</v>
      </c>
      <c r="N267" s="20" t="str">
        <f>VLOOKUP($K267,GlobSheetPaste!$H$3:$P$1269,4,FALSE)</f>
        <v>published</v>
      </c>
      <c r="O267" s="20" t="str">
        <f>VLOOKUP($K267,GlobSheetPaste!$H$3:$P$1269,5,FALSE)</f>
        <v>LC</v>
      </c>
      <c r="P267" s="20">
        <f>VLOOKUP($K267,GlobSheetPaste!$H$3:$P$1269,6,FALSE)</f>
        <v>2008</v>
      </c>
      <c r="Q267" s="20" t="str">
        <f>VLOOKUP($K267,GlobSheetPaste!$H$3:$P$1269,7,FALSE)</f>
        <v>LC</v>
      </c>
      <c r="R267" s="20" t="str">
        <f>VLOOKUP($K267,GlobSheetPaste!$H$3:$P$1269,8,FALSE)</f>
        <v>NA</v>
      </c>
      <c r="S267" s="20" t="str">
        <f t="shared" si="290"/>
        <v>NoChange</v>
      </c>
      <c r="T267" s="20" t="b">
        <f t="shared" si="283"/>
        <v>0</v>
      </c>
      <c r="U267" s="22">
        <f>VLOOKUP($K267,GlobSheetPaste!$H$3:$P$1269,9,FALSE)</f>
        <v>43891</v>
      </c>
      <c r="V267" s="19">
        <v>0</v>
      </c>
      <c r="W267" s="19">
        <v>1120</v>
      </c>
      <c r="X267" s="2" t="b">
        <f t="shared" ref="X267:Y267" si="296">ISNUMBER(V267)</f>
        <v>1</v>
      </c>
      <c r="Y267" s="2" t="b">
        <f t="shared" si="296"/>
        <v>1</v>
      </c>
      <c r="Z267" s="2" t="s">
        <v>89</v>
      </c>
      <c r="AA267" s="2" t="s">
        <v>178</v>
      </c>
      <c r="AB267" s="24" t="str">
        <f ca="1">IFERROR(__xludf.DUMMYFUNCTION("SPLIT(AA267,""_"")"),"Deepwater")</f>
        <v>Deepwater</v>
      </c>
      <c r="AC267" s="24"/>
      <c r="AD267" s="24">
        <f>VLOOKUP(J267,rangearea210527!$B$2:$C$1159,2,TRUE)</f>
        <v>5295077.0039999997</v>
      </c>
      <c r="AE267" s="26"/>
      <c r="AF267" s="26">
        <v>50.2</v>
      </c>
      <c r="AG267" s="26" t="s">
        <v>84</v>
      </c>
      <c r="AH267" s="26"/>
      <c r="AI267" s="26"/>
      <c r="AJ267" s="26">
        <v>1</v>
      </c>
      <c r="AK267" s="26">
        <v>0</v>
      </c>
      <c r="AL267" s="29">
        <v>0</v>
      </c>
      <c r="AM267" s="30"/>
      <c r="AN267" s="30"/>
      <c r="AO267" s="30"/>
      <c r="AP267" s="1">
        <v>0</v>
      </c>
      <c r="AQ267" s="1"/>
      <c r="AR267" s="1"/>
      <c r="AS267" s="1">
        <v>1</v>
      </c>
      <c r="AT267" s="1">
        <v>0</v>
      </c>
      <c r="AU267" s="1">
        <v>0</v>
      </c>
      <c r="AV267" s="1">
        <v>1</v>
      </c>
      <c r="AZ267" s="1">
        <v>1</v>
      </c>
    </row>
    <row r="268" spans="1:58" x14ac:dyDescent="0.3">
      <c r="A268" s="2">
        <v>100</v>
      </c>
      <c r="B268" s="2">
        <v>1</v>
      </c>
      <c r="C268" s="2" t="s">
        <v>75</v>
      </c>
      <c r="D268" s="1">
        <v>3</v>
      </c>
      <c r="E268" s="2" t="str">
        <f t="shared" si="281"/>
        <v>3_Squaliformes</v>
      </c>
      <c r="F268" s="2" t="s">
        <v>203</v>
      </c>
      <c r="G268" s="2" t="s">
        <v>334</v>
      </c>
      <c r="H268" s="2" t="s">
        <v>354</v>
      </c>
      <c r="I268" s="2" t="s">
        <v>423</v>
      </c>
      <c r="J268" s="2" t="s">
        <v>424</v>
      </c>
      <c r="K268" s="19" t="str">
        <f t="shared" si="282"/>
        <v>Etmopterus pycnolepis</v>
      </c>
      <c r="L268" s="20">
        <f>VLOOKUP($K268,GlobSheetPaste!$H$3:$P$1269,2,FALSE)</f>
        <v>63160</v>
      </c>
      <c r="M268" s="20">
        <f>VLOOKUP($K268,GlobSheetPaste!$H$3:$P$1269,3,FALSE)</f>
        <v>124463919</v>
      </c>
      <c r="N268" s="20" t="str">
        <f>VLOOKUP($K268,GlobSheetPaste!$H$3:$P$1269,4,FALSE)</f>
        <v>published</v>
      </c>
      <c r="O268" s="20" t="str">
        <f>VLOOKUP($K268,GlobSheetPaste!$H$3:$P$1269,5,FALSE)</f>
        <v>DD</v>
      </c>
      <c r="P268" s="20">
        <f>VLOOKUP($K268,GlobSheetPaste!$H$3:$P$1269,6,FALSE)</f>
        <v>2007</v>
      </c>
      <c r="Q268" s="20" t="str">
        <f>VLOOKUP($K268,GlobSheetPaste!$H$3:$P$1269,7,FALSE)</f>
        <v>LC</v>
      </c>
      <c r="R268" s="20" t="str">
        <f>VLOOKUP($K268,GlobSheetPaste!$H$3:$P$1269,8,FALSE)</f>
        <v>NA</v>
      </c>
      <c r="S268" s="20" t="str">
        <f t="shared" si="290"/>
        <v>non-genuine change</v>
      </c>
      <c r="T268" s="20" t="b">
        <f t="shared" si="283"/>
        <v>0</v>
      </c>
      <c r="U268" s="22">
        <f>VLOOKUP($K268,GlobSheetPaste!$H$3:$P$1269,9,FALSE)</f>
        <v>43891</v>
      </c>
      <c r="V268" s="19">
        <v>330</v>
      </c>
      <c r="W268" s="19">
        <v>763</v>
      </c>
      <c r="X268" s="2" t="b">
        <f t="shared" ref="X268:Y268" si="297">ISNUMBER(V268)</f>
        <v>1</v>
      </c>
      <c r="Y268" s="2" t="b">
        <f t="shared" si="297"/>
        <v>1</v>
      </c>
      <c r="Z268" s="2" t="s">
        <v>89</v>
      </c>
      <c r="AA268" s="2" t="s">
        <v>178</v>
      </c>
      <c r="AB268" s="24" t="str">
        <f ca="1">IFERROR(__xludf.DUMMYFUNCTION("SPLIT(AA268,""_"")"),"Deepwater")</f>
        <v>Deepwater</v>
      </c>
      <c r="AC268" s="24"/>
      <c r="AD268" s="24">
        <f>VLOOKUP(J268,rangearea210527!$B$2:$C$1159,2,TRUE)</f>
        <v>3313.960673</v>
      </c>
      <c r="AE268" s="26" t="s">
        <v>118</v>
      </c>
      <c r="AF268" s="26">
        <v>45</v>
      </c>
      <c r="AG268" s="26" t="s">
        <v>84</v>
      </c>
      <c r="AH268" s="26"/>
      <c r="AI268" s="26"/>
      <c r="AJ268" s="26">
        <v>1</v>
      </c>
      <c r="AK268" s="26">
        <v>0</v>
      </c>
      <c r="AL268" s="29">
        <v>0</v>
      </c>
      <c r="AM268" s="30"/>
      <c r="AN268" s="30"/>
      <c r="AO268" s="30"/>
      <c r="AP268" s="1">
        <v>0</v>
      </c>
      <c r="AQ268" s="1"/>
      <c r="AR268" s="1"/>
      <c r="AS268" s="1"/>
      <c r="AT268" s="1">
        <v>0</v>
      </c>
      <c r="AU268" s="1">
        <v>0</v>
      </c>
      <c r="AV268" s="1">
        <v>1</v>
      </c>
      <c r="AZ268" s="1">
        <v>1</v>
      </c>
      <c r="BE268" s="1">
        <v>1</v>
      </c>
    </row>
    <row r="269" spans="1:58" x14ac:dyDescent="0.3">
      <c r="A269" s="2">
        <v>101</v>
      </c>
      <c r="B269" s="2">
        <v>1</v>
      </c>
      <c r="C269" s="2" t="s">
        <v>75</v>
      </c>
      <c r="D269" s="1">
        <v>3</v>
      </c>
      <c r="E269" s="2" t="str">
        <f t="shared" si="281"/>
        <v>3_Squaliformes</v>
      </c>
      <c r="F269" s="2" t="s">
        <v>203</v>
      </c>
      <c r="G269" s="2" t="s">
        <v>334</v>
      </c>
      <c r="H269" s="2" t="s">
        <v>354</v>
      </c>
      <c r="I269" s="2" t="s">
        <v>425</v>
      </c>
      <c r="J269" s="2" t="s">
        <v>426</v>
      </c>
      <c r="K269" s="19" t="str">
        <f t="shared" si="282"/>
        <v>Etmopterus robinsi</v>
      </c>
      <c r="L269" s="20">
        <f>VLOOKUP($K269,GlobSheetPaste!$H$3:$P$1269,2,FALSE)</f>
        <v>60243</v>
      </c>
      <c r="M269" s="20">
        <f>VLOOKUP($K269,GlobSheetPaste!$H$3:$P$1269,3,FALSE)</f>
        <v>124455529</v>
      </c>
      <c r="N269" s="20" t="str">
        <f>VLOOKUP($K269,GlobSheetPaste!$H$3:$P$1269,4,FALSE)</f>
        <v>published</v>
      </c>
      <c r="O269" s="20" t="str">
        <f>VLOOKUP($K269,GlobSheetPaste!$H$3:$P$1269,5,FALSE)</f>
        <v>LC</v>
      </c>
      <c r="P269" s="20">
        <f>VLOOKUP($K269,GlobSheetPaste!$H$3:$P$1269,6,FALSE)</f>
        <v>2006</v>
      </c>
      <c r="Q269" s="20" t="str">
        <f>VLOOKUP($K269,GlobSheetPaste!$H$3:$P$1269,7,FALSE)</f>
        <v>LC</v>
      </c>
      <c r="R269" s="20" t="str">
        <f>VLOOKUP($K269,GlobSheetPaste!$H$3:$P$1269,8,FALSE)</f>
        <v>NA</v>
      </c>
      <c r="S269" s="20" t="str">
        <f t="shared" si="290"/>
        <v>NoChange</v>
      </c>
      <c r="T269" s="20" t="b">
        <f t="shared" si="283"/>
        <v>0</v>
      </c>
      <c r="U269" s="22">
        <f>VLOOKUP($K269,GlobSheetPaste!$H$3:$P$1269,9,FALSE)</f>
        <v>43891</v>
      </c>
      <c r="V269" s="19">
        <v>411</v>
      </c>
      <c r="W269" s="19">
        <v>786</v>
      </c>
      <c r="X269" s="2" t="b">
        <f t="shared" ref="X269:Y269" si="298">ISNUMBER(V269)</f>
        <v>1</v>
      </c>
      <c r="Y269" s="2" t="b">
        <f t="shared" si="298"/>
        <v>1</v>
      </c>
      <c r="Z269" s="2" t="s">
        <v>89</v>
      </c>
      <c r="AA269" s="2" t="s">
        <v>178</v>
      </c>
      <c r="AB269" s="24" t="str">
        <f ca="1">IFERROR(__xludf.DUMMYFUNCTION("SPLIT(AA269,""_"")"),"Deepwater")</f>
        <v>Deepwater</v>
      </c>
      <c r="AC269" s="24"/>
      <c r="AD269" s="24">
        <f>VLOOKUP(J269,rangearea210527!$B$2:$C$1159,2,TRUE)</f>
        <v>39502.783080000001</v>
      </c>
      <c r="AE269" s="26" t="s">
        <v>118</v>
      </c>
      <c r="AF269" s="26">
        <v>34</v>
      </c>
      <c r="AG269" s="26" t="s">
        <v>84</v>
      </c>
      <c r="AH269" s="26"/>
      <c r="AI269" s="26"/>
      <c r="AJ269" s="26">
        <v>1</v>
      </c>
      <c r="AK269" s="26">
        <v>0</v>
      </c>
      <c r="AL269" s="29">
        <v>0</v>
      </c>
      <c r="AM269" s="30"/>
      <c r="AN269" s="30"/>
      <c r="AO269" s="30"/>
      <c r="AP269" s="1">
        <v>0</v>
      </c>
      <c r="AQ269" s="1"/>
      <c r="AR269" s="1"/>
      <c r="AS269" s="1">
        <v>1</v>
      </c>
      <c r="AT269" s="1">
        <v>0</v>
      </c>
      <c r="AU269" s="1">
        <v>0</v>
      </c>
      <c r="AV269" s="1">
        <v>1</v>
      </c>
      <c r="AZ269" s="1">
        <v>1</v>
      </c>
      <c r="BE269" s="1">
        <v>1</v>
      </c>
    </row>
    <row r="270" spans="1:58" x14ac:dyDescent="0.3">
      <c r="A270" s="2">
        <v>102</v>
      </c>
      <c r="B270" s="2">
        <v>1</v>
      </c>
      <c r="C270" s="2" t="s">
        <v>75</v>
      </c>
      <c r="D270" s="1">
        <v>3</v>
      </c>
      <c r="E270" s="2" t="str">
        <f t="shared" si="281"/>
        <v>3_Squaliformes</v>
      </c>
      <c r="F270" s="2" t="s">
        <v>203</v>
      </c>
      <c r="G270" s="2" t="s">
        <v>334</v>
      </c>
      <c r="H270" s="2" t="s">
        <v>354</v>
      </c>
      <c r="I270" s="2" t="s">
        <v>427</v>
      </c>
      <c r="J270" s="2" t="s">
        <v>428</v>
      </c>
      <c r="K270" s="19" t="str">
        <f t="shared" si="282"/>
        <v>Etmopterus samadiae</v>
      </c>
      <c r="L270" s="20">
        <f>VLOOKUP($K270,GlobSheetPaste!$H$3:$P$1269,2,FALSE)</f>
        <v>162209351</v>
      </c>
      <c r="M270" s="20">
        <f>VLOOKUP($K270,GlobSheetPaste!$H$3:$P$1269,3,FALSE)</f>
        <v>162209370</v>
      </c>
      <c r="N270" s="20" t="str">
        <f>VLOOKUP($K270,GlobSheetPaste!$H$3:$P$1269,4,FALSE)</f>
        <v>published</v>
      </c>
      <c r="O270" s="20" t="str">
        <f>VLOOKUP($K270,GlobSheetPaste!$H$3:$P$1269,5,FALSE)</f>
        <v>NE</v>
      </c>
      <c r="P270" s="20" t="str">
        <f>VLOOKUP($K270,GlobSheetPaste!$H$3:$P$1269,6,FALSE)</f>
        <v>NA</v>
      </c>
      <c r="Q270" s="20" t="str">
        <f>VLOOKUP($K270,GlobSheetPaste!$H$3:$P$1269,7,FALSE)</f>
        <v>LC</v>
      </c>
      <c r="R270" s="20" t="str">
        <f>VLOOKUP($K270,GlobSheetPaste!$H$3:$P$1269,8,FALSE)</f>
        <v>NA</v>
      </c>
      <c r="S270" s="1" t="s">
        <v>117</v>
      </c>
      <c r="T270" s="20" t="b">
        <f t="shared" si="283"/>
        <v>0</v>
      </c>
      <c r="U270" s="22">
        <f>VLOOKUP($K270,GlobSheetPaste!$H$3:$P$1269,9,FALSE)</f>
        <v>43891</v>
      </c>
      <c r="V270" s="19">
        <v>340</v>
      </c>
      <c r="W270" s="19">
        <v>785</v>
      </c>
      <c r="X270" s="2" t="b">
        <f t="shared" ref="X270:Y270" si="299">ISNUMBER(V270)</f>
        <v>1</v>
      </c>
      <c r="Y270" s="2" t="b">
        <f t="shared" si="299"/>
        <v>1</v>
      </c>
      <c r="Z270" s="2" t="s">
        <v>309</v>
      </c>
      <c r="AA270" s="2" t="s">
        <v>178</v>
      </c>
      <c r="AB270" s="24" t="str">
        <f ca="1">IFERROR(__xludf.DUMMYFUNCTION("SPLIT(AA270,""_"")"),"Deepwater")</f>
        <v>Deepwater</v>
      </c>
      <c r="AC270" s="24"/>
      <c r="AD270" s="24">
        <f>VLOOKUP(J270,rangearea210527!$B$2:$C$1159,2,TRUE)</f>
        <v>778.8484479</v>
      </c>
      <c r="AE270" s="26" t="s">
        <v>118</v>
      </c>
      <c r="AF270" s="26">
        <v>27.7</v>
      </c>
      <c r="AG270" s="26" t="s">
        <v>84</v>
      </c>
      <c r="AH270" s="26"/>
      <c r="AI270" s="26"/>
      <c r="AJ270" s="26">
        <v>1</v>
      </c>
      <c r="AK270" s="26">
        <v>0</v>
      </c>
      <c r="AL270" s="29">
        <v>0</v>
      </c>
      <c r="AM270" s="30"/>
      <c r="AN270" s="30"/>
      <c r="AO270" s="30"/>
      <c r="AP270" s="1">
        <v>0</v>
      </c>
      <c r="AQ270" s="1"/>
      <c r="AR270" s="1"/>
      <c r="AS270" s="1"/>
      <c r="AT270" s="1">
        <v>0</v>
      </c>
      <c r="AU270" s="1">
        <v>0</v>
      </c>
      <c r="AV270" s="1">
        <v>1</v>
      </c>
      <c r="AZ270" s="1">
        <v>1</v>
      </c>
      <c r="BE270" s="1">
        <v>1</v>
      </c>
    </row>
    <row r="271" spans="1:58" x14ac:dyDescent="0.3">
      <c r="A271" s="2">
        <v>103</v>
      </c>
      <c r="B271" s="2">
        <v>1</v>
      </c>
      <c r="C271" s="2" t="s">
        <v>75</v>
      </c>
      <c r="D271" s="1">
        <v>3</v>
      </c>
      <c r="E271" s="2" t="str">
        <f t="shared" si="281"/>
        <v>3_Squaliformes</v>
      </c>
      <c r="F271" s="2" t="s">
        <v>203</v>
      </c>
      <c r="G271" s="2" t="s">
        <v>334</v>
      </c>
      <c r="H271" s="2" t="s">
        <v>354</v>
      </c>
      <c r="I271" s="2" t="s">
        <v>429</v>
      </c>
      <c r="J271" s="2" t="s">
        <v>430</v>
      </c>
      <c r="K271" s="19" t="str">
        <f t="shared" si="282"/>
        <v>Etmopterus schultzi</v>
      </c>
      <c r="L271" s="20">
        <f>VLOOKUP($K271,GlobSheetPaste!$H$3:$P$1269,2,FALSE)</f>
        <v>60246</v>
      </c>
      <c r="M271" s="20">
        <f>VLOOKUP($K271,GlobSheetPaste!$H$3:$P$1269,3,FALSE)</f>
        <v>198818101</v>
      </c>
      <c r="N271" s="20" t="str">
        <f>VLOOKUP($K271,GlobSheetPaste!$H$3:$P$1269,4,FALSE)</f>
        <v>published</v>
      </c>
      <c r="O271" s="20" t="str">
        <f>VLOOKUP($K271,GlobSheetPaste!$H$3:$P$1269,5,FALSE)</f>
        <v>LC</v>
      </c>
      <c r="P271" s="20">
        <f>VLOOKUP($K271,GlobSheetPaste!$H$3:$P$1269,6,FALSE)</f>
        <v>2006</v>
      </c>
      <c r="Q271" s="20" t="str">
        <f>VLOOKUP($K271,GlobSheetPaste!$H$3:$P$1269,7,FALSE)</f>
        <v>LC</v>
      </c>
      <c r="R271" s="20" t="str">
        <f>VLOOKUP($K271,GlobSheetPaste!$H$3:$P$1269,8,FALSE)</f>
        <v>NA</v>
      </c>
      <c r="S271" s="20" t="str">
        <f>IF(O271=Q271,"NoChange","non-genuine change")</f>
        <v>NoChange</v>
      </c>
      <c r="T271" s="20" t="b">
        <f t="shared" si="283"/>
        <v>0</v>
      </c>
      <c r="U271" s="22">
        <f>VLOOKUP($K271,GlobSheetPaste!$H$3:$P$1269,9,FALSE)</f>
        <v>43891</v>
      </c>
      <c r="V271" s="19">
        <v>220</v>
      </c>
      <c r="W271" s="19">
        <v>915</v>
      </c>
      <c r="X271" s="2" t="b">
        <f t="shared" ref="X271:Y271" si="300">ISNUMBER(V271)</f>
        <v>1</v>
      </c>
      <c r="Y271" s="2" t="b">
        <f t="shared" si="300"/>
        <v>1</v>
      </c>
      <c r="Z271" s="2" t="s">
        <v>89</v>
      </c>
      <c r="AA271" s="2" t="s">
        <v>178</v>
      </c>
      <c r="AB271" s="24" t="str">
        <f ca="1">IFERROR(__xludf.DUMMYFUNCTION("SPLIT(AA271,""_"")"),"Deepwater")</f>
        <v>Deepwater</v>
      </c>
      <c r="AC271" s="24"/>
      <c r="AD271" s="24">
        <f>VLOOKUP(J271,rangearea210527!$B$2:$C$1159,2,TRUE)</f>
        <v>206097.77679999999</v>
      </c>
      <c r="AE271" s="26"/>
      <c r="AF271" s="26">
        <v>30</v>
      </c>
      <c r="AG271" s="26" t="s">
        <v>84</v>
      </c>
      <c r="AH271" s="26"/>
      <c r="AI271" s="26"/>
      <c r="AJ271" s="26">
        <v>1</v>
      </c>
      <c r="AK271" s="26">
        <v>0</v>
      </c>
      <c r="AL271" s="29">
        <v>0</v>
      </c>
      <c r="AM271" s="30"/>
      <c r="AN271" s="30"/>
      <c r="AO271" s="30"/>
      <c r="AP271" s="1">
        <v>0</v>
      </c>
      <c r="AQ271" s="1"/>
      <c r="AR271" s="1">
        <v>1</v>
      </c>
      <c r="AS271" s="1">
        <v>1</v>
      </c>
      <c r="AT271" s="1">
        <v>0</v>
      </c>
      <c r="AU271" s="1">
        <v>0</v>
      </c>
      <c r="AV271" s="1">
        <v>1</v>
      </c>
      <c r="AZ271" s="1">
        <v>1</v>
      </c>
    </row>
    <row r="272" spans="1:58" x14ac:dyDescent="0.3">
      <c r="A272" s="2">
        <v>104</v>
      </c>
      <c r="B272" s="2">
        <v>1</v>
      </c>
      <c r="C272" s="2" t="s">
        <v>75</v>
      </c>
      <c r="D272" s="1">
        <v>3</v>
      </c>
      <c r="E272" s="2" t="str">
        <f t="shared" si="281"/>
        <v>3_Squaliformes</v>
      </c>
      <c r="F272" s="2" t="s">
        <v>203</v>
      </c>
      <c r="G272" s="2" t="s">
        <v>334</v>
      </c>
      <c r="H272" s="2" t="s">
        <v>354</v>
      </c>
      <c r="I272" s="2" t="s">
        <v>431</v>
      </c>
      <c r="J272" s="2" t="s">
        <v>432</v>
      </c>
      <c r="K272" s="19" t="str">
        <f t="shared" si="282"/>
        <v>Etmopterus sculptus</v>
      </c>
      <c r="L272" s="20">
        <f>VLOOKUP($K272,GlobSheetPaste!$H$3:$P$1269,2,FALSE)</f>
        <v>124357891</v>
      </c>
      <c r="M272" s="20">
        <f>VLOOKUP($K272,GlobSheetPaste!$H$3:$P$1269,3,FALSE)</f>
        <v>124552527</v>
      </c>
      <c r="N272" s="20" t="str">
        <f>VLOOKUP($K272,GlobSheetPaste!$H$3:$P$1269,4,FALSE)</f>
        <v>published</v>
      </c>
      <c r="O272" s="20" t="str">
        <f>VLOOKUP($K272,GlobSheetPaste!$H$3:$P$1269,5,FALSE)</f>
        <v>NE</v>
      </c>
      <c r="P272" s="20" t="str">
        <f>VLOOKUP($K272,GlobSheetPaste!$H$3:$P$1269,6,FALSE)</f>
        <v>NA</v>
      </c>
      <c r="Q272" s="20" t="str">
        <f>VLOOKUP($K272,GlobSheetPaste!$H$3:$P$1269,7,FALSE)</f>
        <v>LC</v>
      </c>
      <c r="R272" s="20" t="str">
        <f>VLOOKUP($K272,GlobSheetPaste!$H$3:$P$1269,8,FALSE)</f>
        <v>NA</v>
      </c>
      <c r="S272" s="1" t="s">
        <v>117</v>
      </c>
      <c r="T272" s="20" t="b">
        <f t="shared" si="283"/>
        <v>0</v>
      </c>
      <c r="U272" s="20">
        <f>VLOOKUP($K272,GlobSheetPaste!$H$3:$P$1269,9,FALSE)</f>
        <v>2018</v>
      </c>
      <c r="V272" s="19">
        <v>240</v>
      </c>
      <c r="W272" s="19">
        <v>1023</v>
      </c>
      <c r="X272" s="2" t="b">
        <f t="shared" ref="X272:Y272" si="301">ISNUMBER(V272)</f>
        <v>1</v>
      </c>
      <c r="Y272" s="2" t="b">
        <f t="shared" si="301"/>
        <v>1</v>
      </c>
      <c r="Z272" s="2" t="s">
        <v>89</v>
      </c>
      <c r="AA272" s="2" t="s">
        <v>178</v>
      </c>
      <c r="AB272" s="24" t="str">
        <f ca="1">IFERROR(__xludf.DUMMYFUNCTION("SPLIT(AA272,""_"")"),"Deepwater")</f>
        <v>Deepwater</v>
      </c>
      <c r="AC272" s="24"/>
      <c r="AD272" s="24">
        <f>VLOOKUP(J272,rangearea210527!$B$2:$C$1159,2,TRUE)</f>
        <v>210800.00580000001</v>
      </c>
      <c r="AE272" s="26"/>
      <c r="AF272" s="26">
        <v>53</v>
      </c>
      <c r="AG272" s="26" t="s">
        <v>84</v>
      </c>
      <c r="AH272" s="26"/>
      <c r="AI272" s="26"/>
      <c r="AJ272" s="26">
        <v>1</v>
      </c>
      <c r="AK272" s="26">
        <v>0</v>
      </c>
      <c r="AL272" s="29">
        <v>0</v>
      </c>
      <c r="AM272" s="30"/>
      <c r="AN272" s="30"/>
      <c r="AO272" s="30"/>
      <c r="AP272" s="1">
        <v>0</v>
      </c>
      <c r="AQ272" s="1"/>
      <c r="AR272" s="1"/>
      <c r="AS272" s="1"/>
      <c r="AT272" s="1">
        <v>0</v>
      </c>
      <c r="AU272" s="1">
        <v>0</v>
      </c>
      <c r="AV272" s="1">
        <v>1</v>
      </c>
      <c r="AZ272" s="1">
        <v>1</v>
      </c>
    </row>
    <row r="273" spans="1:58" x14ac:dyDescent="0.3">
      <c r="A273" s="2">
        <v>105</v>
      </c>
      <c r="B273" s="2">
        <v>1</v>
      </c>
      <c r="C273" s="2" t="s">
        <v>75</v>
      </c>
      <c r="D273" s="1">
        <v>3</v>
      </c>
      <c r="E273" s="2" t="str">
        <f t="shared" si="281"/>
        <v>3_Squaliformes</v>
      </c>
      <c r="F273" s="2" t="s">
        <v>203</v>
      </c>
      <c r="G273" s="2" t="s">
        <v>334</v>
      </c>
      <c r="H273" s="2" t="s">
        <v>354</v>
      </c>
      <c r="I273" s="2" t="s">
        <v>433</v>
      </c>
      <c r="J273" s="2" t="s">
        <v>434</v>
      </c>
      <c r="K273" s="19" t="str">
        <f t="shared" si="282"/>
        <v>Etmopterus sentosus</v>
      </c>
      <c r="L273" s="20">
        <f>VLOOKUP($K273,GlobSheetPaste!$H$3:$P$1269,2,FALSE)</f>
        <v>60244</v>
      </c>
      <c r="M273" s="20">
        <f>VLOOKUP($K273,GlobSheetPaste!$H$3:$P$1269,3,FALSE)</f>
        <v>124455674</v>
      </c>
      <c r="N273" s="20" t="str">
        <f>VLOOKUP($K273,GlobSheetPaste!$H$3:$P$1269,4,FALSE)</f>
        <v>published</v>
      </c>
      <c r="O273" s="20" t="str">
        <f>VLOOKUP($K273,GlobSheetPaste!$H$3:$P$1269,5,FALSE)</f>
        <v>LC</v>
      </c>
      <c r="P273" s="20">
        <f>VLOOKUP($K273,GlobSheetPaste!$H$3:$P$1269,6,FALSE)</f>
        <v>2006</v>
      </c>
      <c r="Q273" s="20" t="str">
        <f>VLOOKUP($K273,GlobSheetPaste!$H$3:$P$1269,7,FALSE)</f>
        <v>LC</v>
      </c>
      <c r="R273" s="20" t="str">
        <f>VLOOKUP($K273,GlobSheetPaste!$H$3:$P$1269,8,FALSE)</f>
        <v>NA</v>
      </c>
      <c r="S273" s="20" t="str">
        <f t="shared" ref="S273:S276" si="302">IF(O273=Q273,"NoChange","non-genuine change")</f>
        <v>NoChange</v>
      </c>
      <c r="T273" s="20" t="b">
        <f t="shared" si="283"/>
        <v>0</v>
      </c>
      <c r="U273" s="20">
        <f>VLOOKUP($K273,GlobSheetPaste!$H$3:$P$1269,9,FALSE)</f>
        <v>2018</v>
      </c>
      <c r="V273" s="19">
        <v>200</v>
      </c>
      <c r="W273" s="19">
        <v>500</v>
      </c>
      <c r="X273" s="2" t="b">
        <f t="shared" ref="X273:Y273" si="303">ISNUMBER(V273)</f>
        <v>1</v>
      </c>
      <c r="Y273" s="2" t="b">
        <f t="shared" si="303"/>
        <v>1</v>
      </c>
      <c r="Z273" s="2" t="s">
        <v>89</v>
      </c>
      <c r="AA273" s="2" t="s">
        <v>178</v>
      </c>
      <c r="AB273" s="24" t="str">
        <f ca="1">IFERROR(__xludf.DUMMYFUNCTION("SPLIT(AA273,""_"")"),"Deepwater")</f>
        <v>Deepwater</v>
      </c>
      <c r="AC273" s="24"/>
      <c r="AD273" s="24">
        <f>VLOOKUP(J273,rangearea210527!$B$2:$C$1159,2,TRUE)</f>
        <v>24898.948359999999</v>
      </c>
      <c r="AE273" s="26" t="s">
        <v>118</v>
      </c>
      <c r="AF273" s="26">
        <v>27</v>
      </c>
      <c r="AG273" s="26" t="s">
        <v>84</v>
      </c>
      <c r="AH273" s="26"/>
      <c r="AI273" s="26"/>
      <c r="AJ273" s="26">
        <v>1</v>
      </c>
      <c r="AK273" s="26">
        <v>0</v>
      </c>
      <c r="AL273" s="29">
        <v>0</v>
      </c>
      <c r="AM273" s="30"/>
      <c r="AN273" s="30"/>
      <c r="AO273" s="30"/>
      <c r="AP273" s="1">
        <v>0</v>
      </c>
      <c r="AQ273" s="1"/>
      <c r="AR273" s="1"/>
      <c r="AS273" s="1"/>
      <c r="AT273" s="1">
        <v>0</v>
      </c>
      <c r="AU273" s="1">
        <v>0</v>
      </c>
      <c r="AV273" s="1">
        <v>1</v>
      </c>
      <c r="AZ273" s="1">
        <v>1</v>
      </c>
      <c r="BE273" s="1">
        <v>1</v>
      </c>
    </row>
    <row r="274" spans="1:58" x14ac:dyDescent="0.3">
      <c r="A274" s="2">
        <v>106</v>
      </c>
      <c r="B274" s="2">
        <v>1</v>
      </c>
      <c r="C274" s="2" t="s">
        <v>75</v>
      </c>
      <c r="D274" s="1">
        <v>3</v>
      </c>
      <c r="E274" s="2" t="str">
        <f t="shared" si="281"/>
        <v>3_Squaliformes</v>
      </c>
      <c r="F274" s="2" t="s">
        <v>203</v>
      </c>
      <c r="G274" s="2" t="s">
        <v>334</v>
      </c>
      <c r="H274" s="2" t="s">
        <v>354</v>
      </c>
      <c r="I274" s="2" t="s">
        <v>435</v>
      </c>
      <c r="J274" s="2" t="s">
        <v>436</v>
      </c>
      <c r="K274" s="19" t="str">
        <f t="shared" si="282"/>
        <v>Etmopterus sheikoi</v>
      </c>
      <c r="L274" s="20">
        <f>VLOOKUP($K274,GlobSheetPaste!$H$3:$P$1269,2,FALSE)</f>
        <v>44564</v>
      </c>
      <c r="M274" s="20">
        <f>VLOOKUP($K274,GlobSheetPaste!$H$3:$P$1269,3,FALSE)</f>
        <v>124432563</v>
      </c>
      <c r="N274" s="20" t="str">
        <f>VLOOKUP($K274,GlobSheetPaste!$H$3:$P$1269,4,FALSE)</f>
        <v>published</v>
      </c>
      <c r="O274" s="20" t="str">
        <f>VLOOKUP($K274,GlobSheetPaste!$H$3:$P$1269,5,FALSE)</f>
        <v>DD</v>
      </c>
      <c r="P274" s="20">
        <f>VLOOKUP($K274,GlobSheetPaste!$H$3:$P$1269,6,FALSE)</f>
        <v>2004</v>
      </c>
      <c r="Q274" s="20" t="str">
        <f>VLOOKUP($K274,GlobSheetPaste!$H$3:$P$1269,7,FALSE)</f>
        <v>LC</v>
      </c>
      <c r="R274" s="20" t="str">
        <f>VLOOKUP($K274,GlobSheetPaste!$H$3:$P$1269,8,FALSE)</f>
        <v>NA</v>
      </c>
      <c r="S274" s="20" t="str">
        <f t="shared" si="302"/>
        <v>non-genuine change</v>
      </c>
      <c r="T274" s="20" t="b">
        <f t="shared" si="283"/>
        <v>0</v>
      </c>
      <c r="U274" s="22">
        <f>VLOOKUP($K274,GlobSheetPaste!$H$3:$P$1269,9,FALSE)</f>
        <v>43891</v>
      </c>
      <c r="V274" s="19">
        <v>340</v>
      </c>
      <c r="W274" s="19">
        <v>370</v>
      </c>
      <c r="X274" s="2" t="b">
        <f t="shared" ref="X274:Y274" si="304">ISNUMBER(V274)</f>
        <v>1</v>
      </c>
      <c r="Y274" s="2" t="b">
        <f t="shared" si="304"/>
        <v>1</v>
      </c>
      <c r="Z274" s="2" t="s">
        <v>89</v>
      </c>
      <c r="AA274" s="2" t="s">
        <v>178</v>
      </c>
      <c r="AB274" s="24" t="str">
        <f ca="1">IFERROR(__xludf.DUMMYFUNCTION("SPLIT(AA274,""_"")"),"Deepwater")</f>
        <v>Deepwater</v>
      </c>
      <c r="AC274" s="24"/>
      <c r="AD274" s="24">
        <f>VLOOKUP(J274,rangearea210527!$B$2:$C$1159,2,TRUE)</f>
        <v>217.94246509999999</v>
      </c>
      <c r="AE274" s="26" t="s">
        <v>118</v>
      </c>
      <c r="AF274" s="26">
        <v>43.2</v>
      </c>
      <c r="AG274" s="26" t="s">
        <v>84</v>
      </c>
      <c r="AH274" s="26"/>
      <c r="AI274" s="26"/>
      <c r="AJ274" s="26">
        <v>1</v>
      </c>
      <c r="AK274" s="26">
        <v>0</v>
      </c>
      <c r="AL274" s="29">
        <v>0</v>
      </c>
      <c r="AM274" s="30"/>
      <c r="AN274" s="30"/>
      <c r="AO274" s="30"/>
      <c r="AP274" s="1">
        <v>0</v>
      </c>
      <c r="AQ274" s="1"/>
      <c r="AR274" s="1"/>
      <c r="AS274" s="1"/>
      <c r="AT274" s="1">
        <v>0</v>
      </c>
      <c r="AU274" s="1">
        <v>0</v>
      </c>
      <c r="AV274" s="1">
        <v>1</v>
      </c>
      <c r="AZ274" s="1">
        <v>1</v>
      </c>
      <c r="BE274" s="1">
        <v>1</v>
      </c>
    </row>
    <row r="275" spans="1:58" x14ac:dyDescent="0.3">
      <c r="A275" s="2">
        <v>107</v>
      </c>
      <c r="B275" s="2">
        <v>1</v>
      </c>
      <c r="C275" s="2" t="s">
        <v>75</v>
      </c>
      <c r="D275" s="1">
        <v>3</v>
      </c>
      <c r="E275" s="2" t="str">
        <f t="shared" si="281"/>
        <v>3_Squaliformes</v>
      </c>
      <c r="F275" s="2" t="s">
        <v>203</v>
      </c>
      <c r="G275" s="2" t="s">
        <v>334</v>
      </c>
      <c r="H275" s="2" t="s">
        <v>354</v>
      </c>
      <c r="I275" s="2" t="s">
        <v>437</v>
      </c>
      <c r="J275" s="2" t="s">
        <v>438</v>
      </c>
      <c r="K275" s="19" t="str">
        <f t="shared" si="282"/>
        <v>Etmopterus spinax</v>
      </c>
      <c r="L275" s="20">
        <f>VLOOKUP($K275,GlobSheetPaste!$H$3:$P$1269,2,FALSE)</f>
        <v>161388</v>
      </c>
      <c r="M275" s="20">
        <f>VLOOKUP($K275,GlobSheetPaste!$H$3:$P$1269,3,FALSE)</f>
        <v>124475610</v>
      </c>
      <c r="N275" s="20" t="str">
        <f>VLOOKUP($K275,GlobSheetPaste!$H$3:$P$1269,4,FALSE)</f>
        <v>submitted</v>
      </c>
      <c r="O275" s="20" t="str">
        <f>VLOOKUP($K275,GlobSheetPaste!$H$3:$P$1269,5,FALSE)</f>
        <v>LC</v>
      </c>
      <c r="P275" s="20">
        <f>VLOOKUP($K275,GlobSheetPaste!$H$3:$P$1269,6,FALSE)</f>
        <v>2008</v>
      </c>
      <c r="Q275" s="20" t="str">
        <f>VLOOKUP($K275,GlobSheetPaste!$H$3:$P$1269,7,FALSE)</f>
        <v>VU</v>
      </c>
      <c r="R275" s="20" t="str">
        <f>VLOOKUP($K275,GlobSheetPaste!$H$3:$P$1269,8,FALSE)</f>
        <v>A2d</v>
      </c>
      <c r="S275" s="20" t="str">
        <f t="shared" si="302"/>
        <v>non-genuine change</v>
      </c>
      <c r="T275" s="20" t="b">
        <f t="shared" si="283"/>
        <v>0</v>
      </c>
      <c r="U275" s="22">
        <f>VLOOKUP($K275,GlobSheetPaste!$H$3:$P$1269,9,FALSE)</f>
        <v>44228</v>
      </c>
      <c r="V275" s="19">
        <v>70</v>
      </c>
      <c r="W275" s="19">
        <v>2490</v>
      </c>
      <c r="X275" s="2" t="b">
        <f t="shared" ref="X275:Y275" si="305">ISNUMBER(V275)</f>
        <v>1</v>
      </c>
      <c r="Y275" s="2" t="b">
        <f t="shared" si="305"/>
        <v>1</v>
      </c>
      <c r="Z275" s="2" t="s">
        <v>89</v>
      </c>
      <c r="AA275" s="2" t="s">
        <v>178</v>
      </c>
      <c r="AB275" s="24" t="str">
        <f ca="1">IFERROR(__xludf.DUMMYFUNCTION("SPLIT(AA275,""_"")"),"Deepwater")</f>
        <v>Deepwater</v>
      </c>
      <c r="AC275" s="24"/>
      <c r="AD275" s="24">
        <f>VLOOKUP(J275,rangearea210527!$B$2:$C$1159,2,TRUE)</f>
        <v>2097342.9019999998</v>
      </c>
      <c r="AE275" s="26"/>
      <c r="AF275" s="26">
        <v>55</v>
      </c>
      <c r="AG275" s="26" t="s">
        <v>84</v>
      </c>
      <c r="AH275" s="26"/>
      <c r="AI275" s="26">
        <v>7.8</v>
      </c>
      <c r="AJ275" s="26">
        <v>1</v>
      </c>
      <c r="AK275" s="26">
        <v>0</v>
      </c>
      <c r="AL275" s="29">
        <v>0</v>
      </c>
      <c r="AM275" s="30"/>
      <c r="AN275" s="30"/>
      <c r="AO275" s="30"/>
      <c r="AP275" s="1">
        <v>0</v>
      </c>
      <c r="AQ275" s="1"/>
      <c r="AR275" s="1"/>
      <c r="AS275" s="1"/>
      <c r="AT275" s="1">
        <v>0</v>
      </c>
      <c r="AU275" s="1">
        <v>0</v>
      </c>
      <c r="AV275" s="1">
        <v>1</v>
      </c>
      <c r="AW275" s="1">
        <v>1</v>
      </c>
      <c r="AZ275" s="1">
        <v>1</v>
      </c>
      <c r="BA275" s="1">
        <v>1</v>
      </c>
    </row>
    <row r="276" spans="1:58" x14ac:dyDescent="0.3">
      <c r="A276" s="2">
        <v>108</v>
      </c>
      <c r="B276" s="2">
        <v>1</v>
      </c>
      <c r="C276" s="2" t="s">
        <v>75</v>
      </c>
      <c r="D276" s="1">
        <v>3</v>
      </c>
      <c r="E276" s="2" t="str">
        <f t="shared" si="281"/>
        <v>3_Squaliformes</v>
      </c>
      <c r="F276" s="2" t="s">
        <v>203</v>
      </c>
      <c r="G276" s="2" t="s">
        <v>334</v>
      </c>
      <c r="H276" s="2" t="s">
        <v>354</v>
      </c>
      <c r="I276" s="2" t="s">
        <v>439</v>
      </c>
      <c r="J276" s="2" t="s">
        <v>440</v>
      </c>
      <c r="K276" s="19" t="str">
        <f t="shared" si="282"/>
        <v>Etmopterus splendidus</v>
      </c>
      <c r="L276" s="20">
        <f>VLOOKUP($K276,GlobSheetPaste!$H$3:$P$1269,2,FALSE)</f>
        <v>161448</v>
      </c>
      <c r="M276" s="20">
        <f>VLOOKUP($K276,GlobSheetPaste!$H$3:$P$1269,3,FALSE)</f>
        <v>124487132</v>
      </c>
      <c r="N276" s="20" t="str">
        <f>VLOOKUP($K276,GlobSheetPaste!$H$3:$P$1269,4,FALSE)</f>
        <v>published</v>
      </c>
      <c r="O276" s="20" t="str">
        <f>VLOOKUP($K276,GlobSheetPaste!$H$3:$P$1269,5,FALSE)</f>
        <v>DD</v>
      </c>
      <c r="P276" s="20">
        <f>VLOOKUP($K276,GlobSheetPaste!$H$3:$P$1269,6,FALSE)</f>
        <v>2008</v>
      </c>
      <c r="Q276" s="20" t="str">
        <f>VLOOKUP($K276,GlobSheetPaste!$H$3:$P$1269,7,FALSE)</f>
        <v>LC</v>
      </c>
      <c r="R276" s="20" t="str">
        <f>VLOOKUP($K276,GlobSheetPaste!$H$3:$P$1269,8,FALSE)</f>
        <v>NA</v>
      </c>
      <c r="S276" s="20" t="str">
        <f t="shared" si="302"/>
        <v>non-genuine change</v>
      </c>
      <c r="T276" s="20" t="b">
        <f t="shared" si="283"/>
        <v>0</v>
      </c>
      <c r="U276" s="22">
        <f>VLOOKUP($K276,GlobSheetPaste!$H$3:$P$1269,9,FALSE)</f>
        <v>43891</v>
      </c>
      <c r="V276" s="19">
        <v>100</v>
      </c>
      <c r="W276" s="19">
        <v>300</v>
      </c>
      <c r="X276" s="2" t="b">
        <f t="shared" ref="X276:Y276" si="306">ISNUMBER(V276)</f>
        <v>1</v>
      </c>
      <c r="Y276" s="2" t="b">
        <f t="shared" si="306"/>
        <v>1</v>
      </c>
      <c r="Z276" s="2" t="s">
        <v>89</v>
      </c>
      <c r="AA276" s="2" t="s">
        <v>178</v>
      </c>
      <c r="AB276" s="24" t="str">
        <f ca="1">IFERROR(__xludf.DUMMYFUNCTION("SPLIT(AA276,""_"")"),"Deepwater")</f>
        <v>Deepwater</v>
      </c>
      <c r="AC276" s="24"/>
      <c r="AD276" s="24">
        <f>VLOOKUP(J276,rangearea210527!$B$2:$C$1159,2,TRUE)</f>
        <v>50356.623119999997</v>
      </c>
      <c r="AE276" s="26" t="s">
        <v>118</v>
      </c>
      <c r="AF276" s="26">
        <v>30.7</v>
      </c>
      <c r="AG276" s="26" t="s">
        <v>84</v>
      </c>
      <c r="AH276" s="26"/>
      <c r="AI276" s="26"/>
      <c r="AJ276" s="26">
        <v>1</v>
      </c>
      <c r="AK276" s="26">
        <v>0</v>
      </c>
      <c r="AL276" s="29">
        <v>0</v>
      </c>
      <c r="AM276" s="30"/>
      <c r="AN276" s="30"/>
      <c r="AO276" s="30"/>
      <c r="AP276" s="1">
        <v>0</v>
      </c>
      <c r="AQ276" s="1"/>
      <c r="AR276" s="1"/>
      <c r="AS276" s="1"/>
      <c r="AT276" s="1">
        <v>0</v>
      </c>
      <c r="AU276" s="1">
        <v>0</v>
      </c>
      <c r="AV276" s="1">
        <v>1</v>
      </c>
      <c r="AZ276" s="1">
        <v>1</v>
      </c>
      <c r="BE276" s="1">
        <v>1</v>
      </c>
    </row>
    <row r="277" spans="1:58" x14ac:dyDescent="0.3">
      <c r="A277" s="2">
        <v>109</v>
      </c>
      <c r="B277" s="2">
        <v>1</v>
      </c>
      <c r="C277" s="2" t="s">
        <v>75</v>
      </c>
      <c r="D277" s="1">
        <v>3</v>
      </c>
      <c r="E277" s="2" t="str">
        <f t="shared" si="281"/>
        <v>3_Squaliformes</v>
      </c>
      <c r="F277" s="2" t="s">
        <v>203</v>
      </c>
      <c r="G277" s="2" t="s">
        <v>334</v>
      </c>
      <c r="H277" s="2" t="s">
        <v>354</v>
      </c>
      <c r="I277" s="2" t="s">
        <v>441</v>
      </c>
      <c r="J277" s="2" t="s">
        <v>442</v>
      </c>
      <c r="K277" s="19" t="str">
        <f t="shared" si="282"/>
        <v>Etmopterus unicolor</v>
      </c>
      <c r="L277" s="20">
        <f>VLOOKUP($K277,GlobSheetPaste!$H$3:$P$1269,2,FALSE)</f>
        <v>124696811</v>
      </c>
      <c r="M277" s="20">
        <f>VLOOKUP($K277,GlobSheetPaste!$H$3:$P$1269,3,FALSE)</f>
        <v>68622840</v>
      </c>
      <c r="N277" s="20" t="str">
        <f>VLOOKUP($K277,GlobSheetPaste!$H$3:$P$1269,4,FALSE)</f>
        <v>published</v>
      </c>
      <c r="O277" s="20" t="str">
        <f>VLOOKUP($K277,GlobSheetPaste!$H$3:$P$1269,5,FALSE)</f>
        <v>NE</v>
      </c>
      <c r="P277" s="20" t="str">
        <f>VLOOKUP($K277,GlobSheetPaste!$H$3:$P$1269,6,FALSE)</f>
        <v>NA</v>
      </c>
      <c r="Q277" s="20" t="str">
        <f>VLOOKUP($K277,GlobSheetPaste!$H$3:$P$1269,7,FALSE)</f>
        <v>DD</v>
      </c>
      <c r="R277" s="20" t="str">
        <f>VLOOKUP($K277,GlobSheetPaste!$H$3:$P$1269,8,FALSE)</f>
        <v>NA</v>
      </c>
      <c r="S277" s="1" t="s">
        <v>117</v>
      </c>
      <c r="T277" s="20" t="b">
        <f t="shared" si="283"/>
        <v>0</v>
      </c>
      <c r="U277" s="20">
        <f>VLOOKUP($K277,GlobSheetPaste!$H$3:$P$1269,9,FALSE)</f>
        <v>2017</v>
      </c>
      <c r="V277" s="19">
        <v>120</v>
      </c>
      <c r="W277" s="19">
        <v>1500</v>
      </c>
      <c r="X277" s="2" t="b">
        <f t="shared" ref="X277:Y277" si="307">ISNUMBER(V277)</f>
        <v>1</v>
      </c>
      <c r="Y277" s="2" t="b">
        <f t="shared" si="307"/>
        <v>1</v>
      </c>
      <c r="Z277" s="2" t="s">
        <v>89</v>
      </c>
      <c r="AA277" s="2" t="s">
        <v>178</v>
      </c>
      <c r="AB277" s="24" t="str">
        <f ca="1">IFERROR(__xludf.DUMMYFUNCTION("SPLIT(AA277,""_"")"),"Deepwater")</f>
        <v>Deepwater</v>
      </c>
      <c r="AC277" s="24"/>
      <c r="AD277" s="24">
        <f>VLOOKUP(J277,rangearea210527!$B$2:$C$1159,2,TRUE)</f>
        <v>502903.48859999998</v>
      </c>
      <c r="AE277" s="26"/>
      <c r="AF277" s="26">
        <v>79</v>
      </c>
      <c r="AG277" s="26" t="s">
        <v>84</v>
      </c>
      <c r="AH277" s="26"/>
      <c r="AI277" s="26"/>
      <c r="AJ277" s="26">
        <v>1</v>
      </c>
      <c r="AK277" s="26">
        <v>0</v>
      </c>
      <c r="AL277" s="29">
        <v>0</v>
      </c>
      <c r="AM277" s="30"/>
      <c r="AN277" s="30"/>
      <c r="AO277" s="30"/>
      <c r="AP277" s="1">
        <v>0</v>
      </c>
      <c r="AQ277" s="1"/>
      <c r="AR277" s="1"/>
      <c r="AS277" s="1"/>
      <c r="AT277" s="1">
        <v>0</v>
      </c>
      <c r="AU277" s="1">
        <v>0</v>
      </c>
      <c r="AV277" s="1">
        <v>1</v>
      </c>
      <c r="AZ277" s="1">
        <v>1</v>
      </c>
      <c r="BD277" s="1">
        <v>1</v>
      </c>
      <c r="BE277" s="1"/>
      <c r="BF277" s="1"/>
    </row>
    <row r="278" spans="1:58" x14ac:dyDescent="0.3">
      <c r="A278" s="2">
        <v>110</v>
      </c>
      <c r="B278" s="2">
        <v>1</v>
      </c>
      <c r="C278" s="2" t="s">
        <v>75</v>
      </c>
      <c r="D278" s="1">
        <v>3</v>
      </c>
      <c r="E278" s="2" t="str">
        <f t="shared" si="281"/>
        <v>3_Squaliformes</v>
      </c>
      <c r="F278" s="2" t="s">
        <v>203</v>
      </c>
      <c r="G278" s="2" t="s">
        <v>334</v>
      </c>
      <c r="H278" s="2" t="s">
        <v>354</v>
      </c>
      <c r="I278" s="2" t="s">
        <v>443</v>
      </c>
      <c r="J278" s="2" t="s">
        <v>444</v>
      </c>
      <c r="K278" s="19" t="str">
        <f t="shared" si="282"/>
        <v>Etmopterus viator</v>
      </c>
      <c r="L278" s="20">
        <f>VLOOKUP($K278,GlobSheetPaste!$H$3:$P$1269,2,FALSE)</f>
        <v>116878630</v>
      </c>
      <c r="M278" s="20">
        <f>VLOOKUP($K278,GlobSheetPaste!$H$3:$P$1269,3,FALSE)</f>
        <v>116878685</v>
      </c>
      <c r="N278" s="20" t="str">
        <f>VLOOKUP($K278,GlobSheetPaste!$H$3:$P$1269,4,FALSE)</f>
        <v>published</v>
      </c>
      <c r="O278" s="20" t="str">
        <f>VLOOKUP($K278,GlobSheetPaste!$H$3:$P$1269,5,FALSE)</f>
        <v>NE</v>
      </c>
      <c r="P278" s="20" t="str">
        <f>VLOOKUP($K278,GlobSheetPaste!$H$3:$P$1269,6,FALSE)</f>
        <v>NA</v>
      </c>
      <c r="Q278" s="20" t="str">
        <f>VLOOKUP($K278,GlobSheetPaste!$H$3:$P$1269,7,FALSE)</f>
        <v>LC</v>
      </c>
      <c r="R278" s="20" t="str">
        <f>VLOOKUP($K278,GlobSheetPaste!$H$3:$P$1269,8,FALSE)</f>
        <v>NA</v>
      </c>
      <c r="S278" s="1" t="s">
        <v>117</v>
      </c>
      <c r="T278" s="20" t="b">
        <f t="shared" si="283"/>
        <v>0</v>
      </c>
      <c r="U278" s="20">
        <f>VLOOKUP($K278,GlobSheetPaste!$H$3:$P$1269,9,FALSE)</f>
        <v>2017</v>
      </c>
      <c r="V278" s="19">
        <v>830</v>
      </c>
      <c r="W278" s="19">
        <v>1610</v>
      </c>
      <c r="X278" s="2" t="b">
        <f t="shared" ref="X278:Y278" si="308">ISNUMBER(V278)</f>
        <v>1</v>
      </c>
      <c r="Y278" s="2" t="b">
        <f t="shared" si="308"/>
        <v>1</v>
      </c>
      <c r="Z278" s="2" t="s">
        <v>89</v>
      </c>
      <c r="AA278" s="2" t="s">
        <v>178</v>
      </c>
      <c r="AB278" s="24" t="str">
        <f ca="1">IFERROR(__xludf.DUMMYFUNCTION("SPLIT(AA278,""_"")"),"Deepwater")</f>
        <v>Deepwater</v>
      </c>
      <c r="AC278" s="24"/>
      <c r="AD278" s="24">
        <f>VLOOKUP(J278,rangearea210527!$B$2:$C$1159,2,TRUE)</f>
        <v>133550.87299999999</v>
      </c>
      <c r="AE278" s="26" t="s">
        <v>118</v>
      </c>
      <c r="AF278" s="26">
        <v>58</v>
      </c>
      <c r="AG278" s="26" t="s">
        <v>84</v>
      </c>
      <c r="AH278" s="26"/>
      <c r="AI278" s="26"/>
      <c r="AJ278" s="26">
        <v>1</v>
      </c>
      <c r="AK278" s="26">
        <v>0</v>
      </c>
      <c r="AL278" s="29">
        <v>0</v>
      </c>
      <c r="AM278" s="30"/>
      <c r="AN278" s="30"/>
      <c r="AO278" s="30"/>
      <c r="AP278" s="1">
        <v>0</v>
      </c>
      <c r="AQ278" s="1"/>
      <c r="AR278" s="1"/>
      <c r="AS278" s="1"/>
      <c r="AT278" s="1">
        <v>0</v>
      </c>
      <c r="AU278" s="1">
        <v>0</v>
      </c>
      <c r="AV278" s="1">
        <v>1</v>
      </c>
      <c r="AZ278" s="1">
        <v>1</v>
      </c>
      <c r="BE278" s="1">
        <v>1</v>
      </c>
    </row>
    <row r="279" spans="1:58" x14ac:dyDescent="0.3">
      <c r="A279" s="2">
        <v>111</v>
      </c>
      <c r="B279" s="2">
        <v>1</v>
      </c>
      <c r="C279" s="2" t="s">
        <v>75</v>
      </c>
      <c r="D279" s="1">
        <v>3</v>
      </c>
      <c r="E279" s="2" t="str">
        <f t="shared" si="281"/>
        <v>3_Squaliformes</v>
      </c>
      <c r="F279" s="2" t="s">
        <v>203</v>
      </c>
      <c r="G279" s="2" t="s">
        <v>334</v>
      </c>
      <c r="H279" s="2" t="s">
        <v>354</v>
      </c>
      <c r="I279" s="2" t="s">
        <v>445</v>
      </c>
      <c r="J279" s="2" t="s">
        <v>446</v>
      </c>
      <c r="K279" s="19" t="str">
        <f t="shared" si="282"/>
        <v>Etmopterus villosus</v>
      </c>
      <c r="L279" s="20">
        <f>VLOOKUP($K279,GlobSheetPaste!$H$3:$P$1269,2,FALSE)</f>
        <v>161441</v>
      </c>
      <c r="M279" s="20">
        <f>VLOOKUP($K279,GlobSheetPaste!$H$3:$P$1269,3,FALSE)</f>
        <v>124486127</v>
      </c>
      <c r="N279" s="20" t="str">
        <f>VLOOKUP($K279,GlobSheetPaste!$H$3:$P$1269,4,FALSE)</f>
        <v>published</v>
      </c>
      <c r="O279" s="20" t="str">
        <f>VLOOKUP($K279,GlobSheetPaste!$H$3:$P$1269,5,FALSE)</f>
        <v>LC</v>
      </c>
      <c r="P279" s="20">
        <f>VLOOKUP($K279,GlobSheetPaste!$H$3:$P$1269,6,FALSE)</f>
        <v>2008</v>
      </c>
      <c r="Q279" s="20" t="str">
        <f>VLOOKUP($K279,GlobSheetPaste!$H$3:$P$1269,7,FALSE)</f>
        <v>LC</v>
      </c>
      <c r="R279" s="20" t="str">
        <f>VLOOKUP($K279,GlobSheetPaste!$H$3:$P$1269,8,FALSE)</f>
        <v>NA</v>
      </c>
      <c r="S279" s="20" t="str">
        <f t="shared" ref="S279:S296" si="309">IF(O279=Q279,"NoChange","non-genuine change")</f>
        <v>NoChange</v>
      </c>
      <c r="T279" s="20" t="b">
        <f t="shared" si="283"/>
        <v>0</v>
      </c>
      <c r="U279" s="22">
        <f>VLOOKUP($K279,GlobSheetPaste!$H$3:$P$1269,9,FALSE)</f>
        <v>43891</v>
      </c>
      <c r="V279" s="19">
        <v>406</v>
      </c>
      <c r="W279" s="19">
        <v>911</v>
      </c>
      <c r="X279" s="2" t="b">
        <f t="shared" ref="X279:Y279" si="310">ISNUMBER(V279)</f>
        <v>1</v>
      </c>
      <c r="Y279" s="2" t="b">
        <f t="shared" si="310"/>
        <v>1</v>
      </c>
      <c r="Z279" s="2" t="s">
        <v>89</v>
      </c>
      <c r="AA279" s="2" t="s">
        <v>178</v>
      </c>
      <c r="AB279" s="24" t="str">
        <f ca="1">IFERROR(__xludf.DUMMYFUNCTION("SPLIT(AA279,""_"")"),"Deepwater")</f>
        <v>Deepwater</v>
      </c>
      <c r="AC279" s="24"/>
      <c r="AD279" s="24">
        <f>VLOOKUP(J279,rangearea210527!$B$2:$C$1159,2,TRUE)</f>
        <v>12561.448829999999</v>
      </c>
      <c r="AE279" s="26" t="s">
        <v>118</v>
      </c>
      <c r="AF279" s="26">
        <v>65.2</v>
      </c>
      <c r="AG279" s="26" t="s">
        <v>84</v>
      </c>
      <c r="AH279" s="26"/>
      <c r="AI279" s="26"/>
      <c r="AJ279" s="26">
        <v>1</v>
      </c>
      <c r="AK279" s="26">
        <v>0</v>
      </c>
      <c r="AL279" s="29">
        <v>0</v>
      </c>
      <c r="AM279" s="30"/>
      <c r="AN279" s="26">
        <v>1</v>
      </c>
      <c r="AO279" s="30"/>
      <c r="AP279" s="1">
        <v>0</v>
      </c>
      <c r="AQ279" s="1"/>
      <c r="AR279" s="1"/>
      <c r="AS279" s="1"/>
      <c r="AT279" s="1">
        <v>0</v>
      </c>
      <c r="AU279" s="1">
        <v>0</v>
      </c>
      <c r="AV279" s="1">
        <v>1</v>
      </c>
      <c r="AZ279" s="1">
        <v>1</v>
      </c>
      <c r="BE279" s="1">
        <v>1</v>
      </c>
    </row>
    <row r="280" spans="1:58" x14ac:dyDescent="0.3">
      <c r="A280" s="2">
        <v>112</v>
      </c>
      <c r="B280" s="2">
        <v>1</v>
      </c>
      <c r="C280" s="2" t="s">
        <v>75</v>
      </c>
      <c r="D280" s="1">
        <v>3</v>
      </c>
      <c r="E280" s="2" t="str">
        <f t="shared" si="281"/>
        <v>3_Squaliformes</v>
      </c>
      <c r="F280" s="2" t="s">
        <v>203</v>
      </c>
      <c r="G280" s="2" t="s">
        <v>334</v>
      </c>
      <c r="H280" s="2" t="s">
        <v>354</v>
      </c>
      <c r="I280" s="2" t="s">
        <v>447</v>
      </c>
      <c r="J280" s="2" t="s">
        <v>448</v>
      </c>
      <c r="K280" s="19" t="str">
        <f t="shared" si="282"/>
        <v>Etmopterus virens</v>
      </c>
      <c r="L280" s="20">
        <f>VLOOKUP($K280,GlobSheetPaste!$H$3:$P$1269,2,FALSE)</f>
        <v>60245</v>
      </c>
      <c r="M280" s="20">
        <f>VLOOKUP($K280,GlobSheetPaste!$H$3:$P$1269,3,FALSE)</f>
        <v>124455793</v>
      </c>
      <c r="N280" s="20" t="str">
        <f>VLOOKUP($K280,GlobSheetPaste!$H$3:$P$1269,4,FALSE)</f>
        <v>published</v>
      </c>
      <c r="O280" s="20" t="str">
        <f>VLOOKUP($K280,GlobSheetPaste!$H$3:$P$1269,5,FALSE)</f>
        <v>LC</v>
      </c>
      <c r="P280" s="20">
        <f>VLOOKUP($K280,GlobSheetPaste!$H$3:$P$1269,6,FALSE)</f>
        <v>2006</v>
      </c>
      <c r="Q280" s="20" t="str">
        <f>VLOOKUP($K280,GlobSheetPaste!$H$3:$P$1269,7,FALSE)</f>
        <v>LC</v>
      </c>
      <c r="R280" s="20" t="str">
        <f>VLOOKUP($K280,GlobSheetPaste!$H$3:$P$1269,8,FALSE)</f>
        <v>NA</v>
      </c>
      <c r="S280" s="20" t="str">
        <f t="shared" si="309"/>
        <v>NoChange</v>
      </c>
      <c r="T280" s="20" t="b">
        <f t="shared" si="283"/>
        <v>0</v>
      </c>
      <c r="U280" s="22">
        <f>VLOOKUP($K280,GlobSheetPaste!$H$3:$P$1269,9,FALSE)</f>
        <v>43891</v>
      </c>
      <c r="V280" s="19">
        <v>196</v>
      </c>
      <c r="W280" s="19">
        <v>915</v>
      </c>
      <c r="X280" s="2" t="b">
        <f t="shared" ref="X280:Y280" si="311">ISNUMBER(V280)</f>
        <v>1</v>
      </c>
      <c r="Y280" s="2" t="b">
        <f t="shared" si="311"/>
        <v>1</v>
      </c>
      <c r="Z280" s="2" t="s">
        <v>89</v>
      </c>
      <c r="AA280" s="2" t="s">
        <v>178</v>
      </c>
      <c r="AB280" s="24" t="str">
        <f ca="1">IFERROR(__xludf.DUMMYFUNCTION("SPLIT(AA280,""_"")"),"Deepwater")</f>
        <v>Deepwater</v>
      </c>
      <c r="AC280" s="24"/>
      <c r="AD280" s="24">
        <f>VLOOKUP(J280,rangearea210527!$B$2:$C$1159,2,TRUE)</f>
        <v>555450.87560000003</v>
      </c>
      <c r="AE280" s="26"/>
      <c r="AF280" s="26">
        <v>26</v>
      </c>
      <c r="AG280" s="26" t="s">
        <v>84</v>
      </c>
      <c r="AH280" s="26"/>
      <c r="AI280" s="26"/>
      <c r="AJ280" s="26">
        <v>1</v>
      </c>
      <c r="AK280" s="26">
        <v>0</v>
      </c>
      <c r="AL280" s="29">
        <v>0</v>
      </c>
      <c r="AM280" s="30"/>
      <c r="AN280" s="30"/>
      <c r="AO280" s="30"/>
      <c r="AP280" s="1">
        <v>0</v>
      </c>
      <c r="AQ280" s="1"/>
      <c r="AR280" s="1">
        <v>1</v>
      </c>
      <c r="AS280" s="1">
        <v>1</v>
      </c>
      <c r="AT280" s="1">
        <v>0</v>
      </c>
      <c r="AU280" s="1">
        <v>0</v>
      </c>
      <c r="AV280" s="1">
        <v>1</v>
      </c>
      <c r="AZ280" s="1">
        <v>1</v>
      </c>
    </row>
    <row r="281" spans="1:58" x14ac:dyDescent="0.3">
      <c r="A281" s="2">
        <v>137</v>
      </c>
      <c r="B281" s="2">
        <v>1</v>
      </c>
      <c r="C281" s="2" t="s">
        <v>75</v>
      </c>
      <c r="D281" s="1">
        <v>3</v>
      </c>
      <c r="E281" s="2" t="str">
        <f t="shared" si="281"/>
        <v>3_Squaliformes</v>
      </c>
      <c r="F281" s="2" t="s">
        <v>203</v>
      </c>
      <c r="G281" s="2" t="s">
        <v>512</v>
      </c>
      <c r="H281" s="2" t="s">
        <v>516</v>
      </c>
      <c r="I281" s="2" t="s">
        <v>517</v>
      </c>
      <c r="J281" s="2" t="s">
        <v>518</v>
      </c>
      <c r="K281" s="19" t="str">
        <f t="shared" si="282"/>
        <v>Euprotomicroides zantedeschia</v>
      </c>
      <c r="L281" s="20">
        <f>VLOOKUP($K281,GlobSheetPaste!$H$3:$P$1269,2,FALSE)</f>
        <v>44603</v>
      </c>
      <c r="M281" s="20">
        <f>VLOOKUP($K281,GlobSheetPaste!$H$3:$P$1269,3,FALSE)</f>
        <v>2998283</v>
      </c>
      <c r="N281" s="20" t="str">
        <f>VLOOKUP($K281,GlobSheetPaste!$H$3:$P$1269,4,FALSE)</f>
        <v>published</v>
      </c>
      <c r="O281" s="20" t="str">
        <f>VLOOKUP($K281,GlobSheetPaste!$H$3:$P$1269,5,FALSE)</f>
        <v>DD</v>
      </c>
      <c r="P281" s="20">
        <f>VLOOKUP($K281,GlobSheetPaste!$H$3:$P$1269,6,FALSE)</f>
        <v>2008</v>
      </c>
      <c r="Q281" s="20" t="str">
        <f>VLOOKUP($K281,GlobSheetPaste!$H$3:$P$1269,7,FALSE)</f>
        <v>LC</v>
      </c>
      <c r="R281" s="20" t="str">
        <f>VLOOKUP($K281,GlobSheetPaste!$H$3:$P$1269,8,FALSE)</f>
        <v>NA</v>
      </c>
      <c r="S281" s="20" t="str">
        <f t="shared" si="309"/>
        <v>non-genuine change</v>
      </c>
      <c r="T281" s="20" t="b">
        <f t="shared" si="283"/>
        <v>0</v>
      </c>
      <c r="U281" s="20">
        <f>VLOOKUP($K281,GlobSheetPaste!$H$3:$P$1269,9,FALSE)</f>
        <v>2018</v>
      </c>
      <c r="V281" s="19">
        <v>0</v>
      </c>
      <c r="W281" s="19">
        <v>641</v>
      </c>
      <c r="X281" s="2" t="b">
        <f t="shared" ref="X281:Y281" si="312">ISNUMBER(V281)</f>
        <v>1</v>
      </c>
      <c r="Y281" s="2" t="b">
        <f t="shared" si="312"/>
        <v>1</v>
      </c>
      <c r="Z281" s="2" t="s">
        <v>89</v>
      </c>
      <c r="AA281" s="2" t="s">
        <v>178</v>
      </c>
      <c r="AB281" s="24" t="str">
        <f ca="1">IFERROR(__xludf.DUMMYFUNCTION("SPLIT(AA281,""_"")"),"Deepwater")</f>
        <v>Deepwater</v>
      </c>
      <c r="AC281" s="24"/>
      <c r="AD281" s="24">
        <f>VLOOKUP(J281,rangearea210527!$B$2:$C$1159,2,TRUE)</f>
        <v>233557.04380000001</v>
      </c>
      <c r="AE281" s="26"/>
      <c r="AF281" s="26">
        <v>41.35</v>
      </c>
      <c r="AG281" s="26" t="s">
        <v>84</v>
      </c>
      <c r="AH281" s="26"/>
      <c r="AI281" s="26"/>
      <c r="AJ281" s="26">
        <v>1</v>
      </c>
      <c r="AK281" s="26">
        <v>0</v>
      </c>
      <c r="AL281" s="29">
        <v>0</v>
      </c>
      <c r="AM281" s="30"/>
      <c r="AN281" s="30"/>
      <c r="AO281" s="30"/>
      <c r="AP281" s="1">
        <v>0</v>
      </c>
      <c r="AQ281" s="1"/>
      <c r="AR281" s="1"/>
      <c r="AS281" s="1"/>
      <c r="AT281" s="1">
        <v>0</v>
      </c>
      <c r="AU281" s="1">
        <v>0</v>
      </c>
      <c r="AV281" s="1">
        <v>1</v>
      </c>
      <c r="AZ281" s="1">
        <v>1</v>
      </c>
    </row>
    <row r="282" spans="1:58" x14ac:dyDescent="0.3">
      <c r="A282" s="2">
        <v>138</v>
      </c>
      <c r="B282" s="2">
        <v>1</v>
      </c>
      <c r="C282" s="2" t="s">
        <v>75</v>
      </c>
      <c r="D282" s="1">
        <v>3</v>
      </c>
      <c r="E282" s="2" t="str">
        <f t="shared" si="281"/>
        <v>3_Squaliformes</v>
      </c>
      <c r="F282" s="2" t="s">
        <v>203</v>
      </c>
      <c r="G282" s="2" t="s">
        <v>512</v>
      </c>
      <c r="H282" s="2" t="s">
        <v>519</v>
      </c>
      <c r="I282" s="2" t="s">
        <v>520</v>
      </c>
      <c r="J282" s="2" t="s">
        <v>521</v>
      </c>
      <c r="K282" s="19" t="str">
        <f t="shared" si="282"/>
        <v>Euprotomicrus bispinatus</v>
      </c>
      <c r="L282" s="20">
        <f>VLOOKUP($K282,GlobSheetPaste!$H$3:$P$1269,2,FALSE)</f>
        <v>60210</v>
      </c>
      <c r="M282" s="20">
        <f>VLOOKUP($K282,GlobSheetPaste!$H$3:$P$1269,3,FALSE)</f>
        <v>3093076</v>
      </c>
      <c r="N282" s="20" t="str">
        <f>VLOOKUP($K282,GlobSheetPaste!$H$3:$P$1269,4,FALSE)</f>
        <v>published</v>
      </c>
      <c r="O282" s="20" t="str">
        <f>VLOOKUP($K282,GlobSheetPaste!$H$3:$P$1269,5,FALSE)</f>
        <v>LC</v>
      </c>
      <c r="P282" s="20">
        <f>VLOOKUP($K282,GlobSheetPaste!$H$3:$P$1269,6,FALSE)</f>
        <v>2006</v>
      </c>
      <c r="Q282" s="20" t="str">
        <f>VLOOKUP($K282,GlobSheetPaste!$H$3:$P$1269,7,FALSE)</f>
        <v>LC</v>
      </c>
      <c r="R282" s="20" t="str">
        <f>VLOOKUP($K282,GlobSheetPaste!$H$3:$P$1269,8,FALSE)</f>
        <v>NA</v>
      </c>
      <c r="S282" s="20" t="str">
        <f t="shared" si="309"/>
        <v>NoChange</v>
      </c>
      <c r="T282" s="20" t="b">
        <f t="shared" si="283"/>
        <v>0</v>
      </c>
      <c r="U282" s="20">
        <f>VLOOKUP($K282,GlobSheetPaste!$H$3:$P$1269,9,FALSE)</f>
        <v>2015</v>
      </c>
      <c r="V282" s="19">
        <v>0</v>
      </c>
      <c r="W282" s="19">
        <v>1800</v>
      </c>
      <c r="X282" s="2" t="b">
        <f t="shared" ref="X282:Y282" si="313">ISNUMBER(V282)</f>
        <v>1</v>
      </c>
      <c r="Y282" s="2" t="b">
        <f t="shared" si="313"/>
        <v>1</v>
      </c>
      <c r="Z282" s="2" t="s">
        <v>89</v>
      </c>
      <c r="AA282" s="2" t="s">
        <v>178</v>
      </c>
      <c r="AB282" s="24" t="str">
        <f ca="1">IFERROR(__xludf.DUMMYFUNCTION("SPLIT(AA282,""_"")"),"Deepwater")</f>
        <v>Deepwater</v>
      </c>
      <c r="AC282" s="24"/>
      <c r="AD282" s="24">
        <f>VLOOKUP(J282,rangearea210527!$B$2:$C$1159,2,TRUE)</f>
        <v>25950243.140000001</v>
      </c>
      <c r="AE282" s="26"/>
      <c r="AF282" s="26">
        <v>27</v>
      </c>
      <c r="AG282" s="26" t="s">
        <v>84</v>
      </c>
      <c r="AH282" s="26"/>
      <c r="AI282" s="26"/>
      <c r="AJ282" s="26">
        <v>1</v>
      </c>
      <c r="AK282" s="26">
        <v>0</v>
      </c>
      <c r="AL282" s="29">
        <v>0</v>
      </c>
      <c r="AM282" s="30"/>
      <c r="AN282" s="26">
        <v>1</v>
      </c>
      <c r="AO282" s="30"/>
      <c r="AP282" s="1">
        <v>1</v>
      </c>
      <c r="AQ282" s="1"/>
      <c r="AR282" s="1"/>
      <c r="AS282" s="1"/>
      <c r="AT282" s="1">
        <v>0</v>
      </c>
      <c r="AU282" s="1">
        <v>0</v>
      </c>
      <c r="AV282" s="1">
        <v>1</v>
      </c>
      <c r="AZ282" s="1">
        <v>1</v>
      </c>
    </row>
    <row r="283" spans="1:58" x14ac:dyDescent="0.3">
      <c r="A283" s="2">
        <v>933</v>
      </c>
      <c r="B283" s="2">
        <v>1</v>
      </c>
      <c r="C283" s="2" t="s">
        <v>1392</v>
      </c>
      <c r="D283" s="1">
        <v>12</v>
      </c>
      <c r="E283" s="2" t="str">
        <f t="shared" si="281"/>
        <v>12_Rajiformes</v>
      </c>
      <c r="F283" s="2" t="s">
        <v>1705</v>
      </c>
      <c r="G283" s="2" t="s">
        <v>2267</v>
      </c>
      <c r="H283" s="2" t="s">
        <v>2284</v>
      </c>
      <c r="I283" s="2" t="s">
        <v>2285</v>
      </c>
      <c r="J283" s="2" t="s">
        <v>2286</v>
      </c>
      <c r="K283" s="19" t="str">
        <f t="shared" si="282"/>
        <v>Fenestraja atripinna</v>
      </c>
      <c r="L283" s="20">
        <f>VLOOKUP($K283,GlobSheetPaste!$H$3:$P$1269,2,FALSE)</f>
        <v>161584</v>
      </c>
      <c r="M283" s="20">
        <f>VLOOKUP($K283,GlobSheetPaste!$H$3:$P$1269,3,FALSE)</f>
        <v>124510673</v>
      </c>
      <c r="N283" s="20" t="str">
        <f>VLOOKUP($K283,GlobSheetPaste!$H$3:$P$1269,4,FALSE)</f>
        <v>published</v>
      </c>
      <c r="O283" s="20" t="str">
        <f>VLOOKUP($K283,GlobSheetPaste!$H$3:$P$1269,5,FALSE)</f>
        <v>DD</v>
      </c>
      <c r="P283" s="20">
        <f>VLOOKUP($K283,GlobSheetPaste!$H$3:$P$1269,6,FALSE)</f>
        <v>2008</v>
      </c>
      <c r="Q283" s="20" t="str">
        <f>VLOOKUP($K283,GlobSheetPaste!$H$3:$P$1269,7,FALSE)</f>
        <v>LC</v>
      </c>
      <c r="R283" s="20" t="str">
        <f>VLOOKUP($K283,GlobSheetPaste!$H$3:$P$1269,8,FALSE)</f>
        <v>NA</v>
      </c>
      <c r="S283" s="20" t="str">
        <f t="shared" si="309"/>
        <v>non-genuine change</v>
      </c>
      <c r="T283" s="20" t="b">
        <f t="shared" si="283"/>
        <v>0</v>
      </c>
      <c r="U283" s="22">
        <f>VLOOKUP($K283,GlobSheetPaste!$H$3:$P$1269,9,FALSE)</f>
        <v>43891</v>
      </c>
      <c r="V283" s="19">
        <v>366</v>
      </c>
      <c r="W283" s="19">
        <v>951</v>
      </c>
      <c r="X283" s="2" t="b">
        <f t="shared" ref="X283:Y283" si="314">ISNUMBER(V283)</f>
        <v>1</v>
      </c>
      <c r="Y283" s="2" t="b">
        <f t="shared" si="314"/>
        <v>1</v>
      </c>
      <c r="Z283" s="2" t="s">
        <v>89</v>
      </c>
      <c r="AA283" s="2" t="s">
        <v>178</v>
      </c>
      <c r="AB283" s="24" t="str">
        <f ca="1">IFERROR(__xludf.DUMMYFUNCTION("SPLIT(AA283,""_"")"),"Deepwater")</f>
        <v>Deepwater</v>
      </c>
      <c r="AC283" s="24"/>
      <c r="AD283" s="24">
        <f>VLOOKUP(J283,rangearea210527!$B$2:$C$1159,2,TRUE)</f>
        <v>46659.714260000001</v>
      </c>
      <c r="AE283" s="26" t="s">
        <v>118</v>
      </c>
      <c r="AF283" s="26">
        <v>29</v>
      </c>
      <c r="AG283" s="26" t="s">
        <v>84</v>
      </c>
      <c r="AH283" s="26"/>
      <c r="AI283" s="26"/>
      <c r="AJ283" s="26">
        <v>1</v>
      </c>
      <c r="AK283" s="26">
        <v>0</v>
      </c>
      <c r="AL283" s="29">
        <v>0</v>
      </c>
      <c r="AM283" s="30"/>
      <c r="AN283" s="30"/>
      <c r="AO283" s="30"/>
      <c r="AP283" s="1">
        <v>0</v>
      </c>
      <c r="AR283" s="1"/>
      <c r="AS283" s="1"/>
      <c r="AT283" s="1">
        <v>0</v>
      </c>
      <c r="AU283" s="1">
        <v>0</v>
      </c>
      <c r="AV283" s="1">
        <v>1</v>
      </c>
      <c r="AZ283" s="1">
        <v>1</v>
      </c>
      <c r="BE283" s="1">
        <v>1</v>
      </c>
    </row>
    <row r="284" spans="1:58" x14ac:dyDescent="0.3">
      <c r="A284" s="2">
        <v>934</v>
      </c>
      <c r="B284" s="2">
        <v>1</v>
      </c>
      <c r="C284" s="2" t="s">
        <v>1392</v>
      </c>
      <c r="D284" s="1">
        <v>12</v>
      </c>
      <c r="E284" s="2" t="str">
        <f t="shared" si="281"/>
        <v>12_Rajiformes</v>
      </c>
      <c r="F284" s="2" t="s">
        <v>1705</v>
      </c>
      <c r="G284" s="2" t="s">
        <v>2267</v>
      </c>
      <c r="H284" s="2" t="s">
        <v>2284</v>
      </c>
      <c r="I284" s="2" t="s">
        <v>246</v>
      </c>
      <c r="J284" s="2" t="s">
        <v>2287</v>
      </c>
      <c r="K284" s="19" t="str">
        <f t="shared" si="282"/>
        <v>Fenestraja cubensis</v>
      </c>
      <c r="L284" s="20">
        <f>VLOOKUP($K284,GlobSheetPaste!$H$3:$P$1269,2,FALSE)</f>
        <v>161693</v>
      </c>
      <c r="M284" s="20">
        <f>VLOOKUP($K284,GlobSheetPaste!$H$3:$P$1269,3,FALSE)</f>
        <v>124529334</v>
      </c>
      <c r="N284" s="20" t="str">
        <f>VLOOKUP($K284,GlobSheetPaste!$H$3:$P$1269,4,FALSE)</f>
        <v>published</v>
      </c>
      <c r="O284" s="20" t="str">
        <f>VLOOKUP($K284,GlobSheetPaste!$H$3:$P$1269,5,FALSE)</f>
        <v>DD</v>
      </c>
      <c r="P284" s="20">
        <f>VLOOKUP($K284,GlobSheetPaste!$H$3:$P$1269,6,FALSE)</f>
        <v>2008</v>
      </c>
      <c r="Q284" s="20" t="str">
        <f>VLOOKUP($K284,GlobSheetPaste!$H$3:$P$1269,7,FALSE)</f>
        <v>LC</v>
      </c>
      <c r="R284" s="20" t="str">
        <f>VLOOKUP($K284,GlobSheetPaste!$H$3:$P$1269,8,FALSE)</f>
        <v>NA</v>
      </c>
      <c r="S284" s="20" t="str">
        <f t="shared" si="309"/>
        <v>non-genuine change</v>
      </c>
      <c r="T284" s="20" t="b">
        <f t="shared" si="283"/>
        <v>0</v>
      </c>
      <c r="U284" s="22">
        <f>VLOOKUP($K284,GlobSheetPaste!$H$3:$P$1269,9,FALSE)</f>
        <v>43891</v>
      </c>
      <c r="V284" s="19">
        <v>310</v>
      </c>
      <c r="W284" s="19">
        <v>870</v>
      </c>
      <c r="X284" s="2" t="b">
        <f t="shared" ref="X284:Y284" si="315">ISNUMBER(V284)</f>
        <v>1</v>
      </c>
      <c r="Y284" s="2" t="b">
        <f t="shared" si="315"/>
        <v>1</v>
      </c>
      <c r="Z284" s="2" t="s">
        <v>2046</v>
      </c>
      <c r="AA284" s="2" t="s">
        <v>178</v>
      </c>
      <c r="AB284" s="24" t="str">
        <f ca="1">IFERROR(__xludf.DUMMYFUNCTION("SPLIT(AA284,""_"")"),"Deepwater")</f>
        <v>Deepwater</v>
      </c>
      <c r="AC284" s="24"/>
      <c r="AD284" s="24">
        <f>VLOOKUP(J284,rangearea210527!$B$2:$C$1159,2,TRUE)</f>
        <v>67073.784929999994</v>
      </c>
      <c r="AE284" s="26" t="s">
        <v>118</v>
      </c>
      <c r="AF284" s="26">
        <v>30</v>
      </c>
      <c r="AG284" s="26" t="s">
        <v>84</v>
      </c>
      <c r="AH284" s="26"/>
      <c r="AI284" s="26"/>
      <c r="AJ284" s="26">
        <v>1</v>
      </c>
      <c r="AK284" s="26">
        <v>0</v>
      </c>
      <c r="AL284" s="29">
        <v>0</v>
      </c>
      <c r="AM284" s="30"/>
      <c r="AN284" s="30"/>
      <c r="AO284" s="30"/>
      <c r="AP284" s="1">
        <v>0</v>
      </c>
      <c r="AR284" s="1"/>
      <c r="AS284" s="1"/>
      <c r="AT284" s="1">
        <v>0</v>
      </c>
      <c r="AU284" s="1">
        <v>0</v>
      </c>
      <c r="AV284" s="1">
        <v>1</v>
      </c>
      <c r="AZ284" s="1">
        <v>1</v>
      </c>
      <c r="BE284" s="1">
        <v>1</v>
      </c>
    </row>
    <row r="285" spans="1:58" x14ac:dyDescent="0.3">
      <c r="A285" s="2">
        <v>935</v>
      </c>
      <c r="B285" s="2">
        <v>1</v>
      </c>
      <c r="C285" s="2" t="s">
        <v>1392</v>
      </c>
      <c r="D285" s="1">
        <v>12</v>
      </c>
      <c r="E285" s="2" t="str">
        <f t="shared" si="281"/>
        <v>12_Rajiformes</v>
      </c>
      <c r="F285" s="2" t="s">
        <v>1705</v>
      </c>
      <c r="G285" s="2" t="s">
        <v>2267</v>
      </c>
      <c r="H285" s="2" t="s">
        <v>2284</v>
      </c>
      <c r="I285" s="2" t="s">
        <v>2288</v>
      </c>
      <c r="J285" s="2" t="s">
        <v>2289</v>
      </c>
      <c r="K285" s="19" t="str">
        <f t="shared" si="282"/>
        <v>Fenestraja ishiyamai</v>
      </c>
      <c r="L285" s="20">
        <f>VLOOKUP($K285,GlobSheetPaste!$H$3:$P$1269,2,FALSE)</f>
        <v>161359</v>
      </c>
      <c r="M285" s="20">
        <f>VLOOKUP($K285,GlobSheetPaste!$H$3:$P$1269,3,FALSE)</f>
        <v>124471620</v>
      </c>
      <c r="N285" s="20" t="str">
        <f>VLOOKUP($K285,GlobSheetPaste!$H$3:$P$1269,4,FALSE)</f>
        <v>published</v>
      </c>
      <c r="O285" s="20" t="str">
        <f>VLOOKUP($K285,GlobSheetPaste!$H$3:$P$1269,5,FALSE)</f>
        <v>DD</v>
      </c>
      <c r="P285" s="20">
        <f>VLOOKUP($K285,GlobSheetPaste!$H$3:$P$1269,6,FALSE)</f>
        <v>2008</v>
      </c>
      <c r="Q285" s="20" t="str">
        <f>VLOOKUP($K285,GlobSheetPaste!$H$3:$P$1269,7,FALSE)</f>
        <v>LC</v>
      </c>
      <c r="R285" s="20" t="str">
        <f>VLOOKUP($K285,GlobSheetPaste!$H$3:$P$1269,8,FALSE)</f>
        <v>NA</v>
      </c>
      <c r="S285" s="20" t="str">
        <f t="shared" si="309"/>
        <v>non-genuine change</v>
      </c>
      <c r="T285" s="20" t="b">
        <f t="shared" si="283"/>
        <v>0</v>
      </c>
      <c r="U285" s="22">
        <f>VLOOKUP($K285,GlobSheetPaste!$H$3:$P$1269,9,FALSE)</f>
        <v>43891</v>
      </c>
      <c r="V285" s="19">
        <v>503</v>
      </c>
      <c r="W285" s="19">
        <v>950</v>
      </c>
      <c r="X285" s="2" t="b">
        <f t="shared" ref="X285:Y285" si="316">ISNUMBER(V285)</f>
        <v>1</v>
      </c>
      <c r="Y285" s="2" t="b">
        <f t="shared" si="316"/>
        <v>1</v>
      </c>
      <c r="Z285" s="2" t="s">
        <v>89</v>
      </c>
      <c r="AA285" s="2" t="s">
        <v>178</v>
      </c>
      <c r="AB285" s="24" t="str">
        <f ca="1">IFERROR(__xludf.DUMMYFUNCTION("SPLIT(AA285,""_"")"),"Deepwater")</f>
        <v>Deepwater</v>
      </c>
      <c r="AC285" s="24"/>
      <c r="AD285" s="24">
        <f>VLOOKUP(J285,rangearea210527!$B$2:$C$1159,2,TRUE)</f>
        <v>44724.440410000003</v>
      </c>
      <c r="AE285" s="26" t="s">
        <v>118</v>
      </c>
      <c r="AF285" s="26">
        <v>36</v>
      </c>
      <c r="AG285" s="26" t="s">
        <v>84</v>
      </c>
      <c r="AH285" s="26"/>
      <c r="AI285" s="26"/>
      <c r="AJ285" s="26">
        <v>1</v>
      </c>
      <c r="AK285" s="26">
        <v>0</v>
      </c>
      <c r="AL285" s="29">
        <v>0</v>
      </c>
      <c r="AM285" s="30"/>
      <c r="AN285" s="30"/>
      <c r="AO285" s="30"/>
      <c r="AP285" s="1">
        <v>0</v>
      </c>
      <c r="AR285" s="1"/>
      <c r="AS285" s="1"/>
      <c r="AT285" s="1">
        <v>0</v>
      </c>
      <c r="AU285" s="1">
        <v>0</v>
      </c>
      <c r="AV285" s="1">
        <v>1</v>
      </c>
      <c r="AZ285" s="1">
        <v>1</v>
      </c>
      <c r="BE285" s="1">
        <v>1</v>
      </c>
    </row>
    <row r="286" spans="1:58" x14ac:dyDescent="0.3">
      <c r="A286" s="2">
        <v>936</v>
      </c>
      <c r="B286" s="2">
        <v>1</v>
      </c>
      <c r="C286" s="2" t="s">
        <v>1392</v>
      </c>
      <c r="D286" s="1">
        <v>12</v>
      </c>
      <c r="E286" s="2" t="str">
        <f t="shared" si="281"/>
        <v>12_Rajiformes</v>
      </c>
      <c r="F286" s="2" t="s">
        <v>1705</v>
      </c>
      <c r="G286" s="2" t="s">
        <v>2267</v>
      </c>
      <c r="H286" s="2" t="s">
        <v>2284</v>
      </c>
      <c r="I286" s="2" t="s">
        <v>2290</v>
      </c>
      <c r="J286" s="2" t="s">
        <v>2291</v>
      </c>
      <c r="K286" s="19" t="str">
        <f t="shared" si="282"/>
        <v>Fenestraja maceachrani</v>
      </c>
      <c r="L286" s="20">
        <f>VLOOKUP($K286,GlobSheetPaste!$H$3:$P$1269,2,FALSE)</f>
        <v>161502</v>
      </c>
      <c r="M286" s="20">
        <f>VLOOKUP($K286,GlobSheetPaste!$H$3:$P$1269,3,FALSE)</f>
        <v>124496207</v>
      </c>
      <c r="N286" s="20" t="str">
        <f>VLOOKUP($K286,GlobSheetPaste!$H$3:$P$1269,4,FALSE)</f>
        <v>published</v>
      </c>
      <c r="O286" s="20" t="str">
        <f>VLOOKUP($K286,GlobSheetPaste!$H$3:$P$1269,5,FALSE)</f>
        <v>DD</v>
      </c>
      <c r="P286" s="20">
        <f>VLOOKUP($K286,GlobSheetPaste!$H$3:$P$1269,6,FALSE)</f>
        <v>2008</v>
      </c>
      <c r="Q286" s="20" t="str">
        <f>VLOOKUP($K286,GlobSheetPaste!$H$3:$P$1269,7,FALSE)</f>
        <v>DD</v>
      </c>
      <c r="R286" s="20" t="str">
        <f>VLOOKUP($K286,GlobSheetPaste!$H$3:$P$1269,8,FALSE)</f>
        <v>NA</v>
      </c>
      <c r="S286" s="20" t="str">
        <f t="shared" si="309"/>
        <v>NoChange</v>
      </c>
      <c r="T286" s="20" t="b">
        <f t="shared" si="283"/>
        <v>0</v>
      </c>
      <c r="U286" s="20">
        <f>VLOOKUP($K286,GlobSheetPaste!$H$3:$P$1269,9,FALSE)</f>
        <v>2018</v>
      </c>
      <c r="V286" s="19">
        <v>600</v>
      </c>
      <c r="W286" s="19">
        <v>765</v>
      </c>
      <c r="X286" s="2" t="b">
        <f t="shared" ref="X286:Y286" si="317">ISNUMBER(V286)</f>
        <v>1</v>
      </c>
      <c r="Y286" s="2" t="b">
        <f t="shared" si="317"/>
        <v>1</v>
      </c>
      <c r="Z286" s="2" t="s">
        <v>89</v>
      </c>
      <c r="AA286" s="2" t="s">
        <v>178</v>
      </c>
      <c r="AB286" s="24" t="str">
        <f ca="1">IFERROR(__xludf.DUMMYFUNCTION("SPLIT(AA286,""_"")"),"Deepwater")</f>
        <v>Deepwater</v>
      </c>
      <c r="AC286" s="24"/>
      <c r="AD286" s="24">
        <f>VLOOKUP(J286,rangearea210527!$B$2:$C$1159,2,TRUE)</f>
        <v>174.7490736</v>
      </c>
      <c r="AE286" s="26" t="s">
        <v>118</v>
      </c>
      <c r="AF286" s="26">
        <v>42</v>
      </c>
      <c r="AG286" s="26" t="s">
        <v>84</v>
      </c>
      <c r="AH286" s="26"/>
      <c r="AI286" s="26"/>
      <c r="AJ286" s="26">
        <v>1</v>
      </c>
      <c r="AK286" s="26">
        <v>0</v>
      </c>
      <c r="AL286" s="29">
        <v>0</v>
      </c>
      <c r="AM286" s="30"/>
      <c r="AN286" s="30"/>
      <c r="AO286" s="30"/>
      <c r="AP286" s="1">
        <v>0</v>
      </c>
      <c r="AR286" s="1"/>
      <c r="AS286" s="1"/>
      <c r="AT286" s="1">
        <v>0</v>
      </c>
      <c r="AU286" s="1">
        <v>0</v>
      </c>
      <c r="AV286" s="1">
        <v>1</v>
      </c>
      <c r="AZ286" s="1">
        <v>1</v>
      </c>
      <c r="BD286" s="1">
        <v>1</v>
      </c>
      <c r="BE286" s="1">
        <v>1</v>
      </c>
      <c r="BF286" s="1"/>
    </row>
    <row r="287" spans="1:58" x14ac:dyDescent="0.3">
      <c r="A287" s="2">
        <v>937</v>
      </c>
      <c r="B287" s="2">
        <v>1</v>
      </c>
      <c r="C287" s="2" t="s">
        <v>1392</v>
      </c>
      <c r="D287" s="1">
        <v>12</v>
      </c>
      <c r="E287" s="2" t="str">
        <f t="shared" si="281"/>
        <v>12_Rajiformes</v>
      </c>
      <c r="F287" s="2" t="s">
        <v>1705</v>
      </c>
      <c r="G287" s="2" t="s">
        <v>2267</v>
      </c>
      <c r="H287" s="2" t="s">
        <v>2284</v>
      </c>
      <c r="I287" s="2" t="s">
        <v>2292</v>
      </c>
      <c r="J287" s="2" t="s">
        <v>2293</v>
      </c>
      <c r="K287" s="19" t="str">
        <f t="shared" si="282"/>
        <v>Fenestraja mamillidens</v>
      </c>
      <c r="L287" s="20">
        <f>VLOOKUP($K287,GlobSheetPaste!$H$3:$P$1269,2,FALSE)</f>
        <v>161592</v>
      </c>
      <c r="M287" s="20">
        <f>VLOOKUP($K287,GlobSheetPaste!$H$3:$P$1269,3,FALSE)</f>
        <v>124511991</v>
      </c>
      <c r="N287" s="20" t="str">
        <f>VLOOKUP($K287,GlobSheetPaste!$H$3:$P$1269,4,FALSE)</f>
        <v>published</v>
      </c>
      <c r="O287" s="20" t="str">
        <f>VLOOKUP($K287,GlobSheetPaste!$H$3:$P$1269,5,FALSE)</f>
        <v>DD</v>
      </c>
      <c r="P287" s="20">
        <f>VLOOKUP($K287,GlobSheetPaste!$H$3:$P$1269,6,FALSE)</f>
        <v>2007</v>
      </c>
      <c r="Q287" s="20" t="str">
        <f>VLOOKUP($K287,GlobSheetPaste!$H$3:$P$1269,7,FALSE)</f>
        <v>LC</v>
      </c>
      <c r="R287" s="20" t="str">
        <f>VLOOKUP($K287,GlobSheetPaste!$H$3:$P$1269,8,FALSE)</f>
        <v>NA</v>
      </c>
      <c r="S287" s="20" t="str">
        <f t="shared" si="309"/>
        <v>non-genuine change</v>
      </c>
      <c r="T287" s="20" t="b">
        <f t="shared" si="283"/>
        <v>0</v>
      </c>
      <c r="U287" s="22">
        <f>VLOOKUP($K287,GlobSheetPaste!$H$3:$P$1269,9,FALSE)</f>
        <v>43891</v>
      </c>
      <c r="V287" s="19">
        <v>1090</v>
      </c>
      <c r="W287" s="19">
        <v>1092</v>
      </c>
      <c r="X287" s="2" t="b">
        <f t="shared" ref="X287:Y287" si="318">ISNUMBER(V287)</f>
        <v>1</v>
      </c>
      <c r="Y287" s="2" t="b">
        <f t="shared" si="318"/>
        <v>1</v>
      </c>
      <c r="Z287" s="2" t="s">
        <v>1960</v>
      </c>
      <c r="AA287" s="2" t="s">
        <v>178</v>
      </c>
      <c r="AB287" s="24" t="str">
        <f ca="1">IFERROR(__xludf.DUMMYFUNCTION("SPLIT(AA287,""_"")"),"Deepwater")</f>
        <v>Deepwater</v>
      </c>
      <c r="AC287" s="24"/>
      <c r="AD287" s="24">
        <f>VLOOKUP(J287,rangearea210527!$B$2:$C$1159,2,TRUE)</f>
        <v>9.5659161370000003</v>
      </c>
      <c r="AE287" s="26" t="s">
        <v>118</v>
      </c>
      <c r="AF287" s="26">
        <v>29.2</v>
      </c>
      <c r="AG287" s="26" t="s">
        <v>84</v>
      </c>
      <c r="AH287" s="26"/>
      <c r="AI287" s="26"/>
      <c r="AJ287" s="26">
        <v>1</v>
      </c>
      <c r="AK287" s="26">
        <v>0</v>
      </c>
      <c r="AL287" s="29">
        <v>0</v>
      </c>
      <c r="AM287" s="30"/>
      <c r="AN287" s="30"/>
      <c r="AO287" s="30"/>
      <c r="AP287" s="1">
        <v>1</v>
      </c>
      <c r="AR287" s="1"/>
      <c r="AS287" s="1"/>
      <c r="AT287" s="1">
        <v>0</v>
      </c>
      <c r="AU287" s="1">
        <v>0</v>
      </c>
      <c r="AV287" s="1">
        <v>1</v>
      </c>
      <c r="AZ287" s="1">
        <v>1</v>
      </c>
      <c r="BE287" s="1">
        <v>1</v>
      </c>
    </row>
    <row r="288" spans="1:58" x14ac:dyDescent="0.3">
      <c r="A288" s="2">
        <v>938</v>
      </c>
      <c r="B288" s="2">
        <v>1</v>
      </c>
      <c r="C288" s="2" t="s">
        <v>1392</v>
      </c>
      <c r="D288" s="1">
        <v>12</v>
      </c>
      <c r="E288" s="2" t="str">
        <f t="shared" si="281"/>
        <v>12_Rajiformes</v>
      </c>
      <c r="F288" s="2" t="s">
        <v>1705</v>
      </c>
      <c r="G288" s="2" t="s">
        <v>2267</v>
      </c>
      <c r="H288" s="2" t="s">
        <v>2284</v>
      </c>
      <c r="I288" s="2" t="s">
        <v>2294</v>
      </c>
      <c r="J288" s="2" t="s">
        <v>2295</v>
      </c>
      <c r="K288" s="19" t="str">
        <f t="shared" si="282"/>
        <v>Fenestraja plutonia</v>
      </c>
      <c r="L288" s="20">
        <f>VLOOKUP($K288,GlobSheetPaste!$H$3:$P$1269,2,FALSE)</f>
        <v>161642</v>
      </c>
      <c r="M288" s="20">
        <f>VLOOKUP($K288,GlobSheetPaste!$H$3:$P$1269,3,FALSE)</f>
        <v>124520072</v>
      </c>
      <c r="N288" s="20" t="str">
        <f>VLOOKUP($K288,GlobSheetPaste!$H$3:$P$1269,4,FALSE)</f>
        <v>published</v>
      </c>
      <c r="O288" s="20" t="str">
        <f>VLOOKUP($K288,GlobSheetPaste!$H$3:$P$1269,5,FALSE)</f>
        <v>DD</v>
      </c>
      <c r="P288" s="20">
        <f>VLOOKUP($K288,GlobSheetPaste!$H$3:$P$1269,6,FALSE)</f>
        <v>2007</v>
      </c>
      <c r="Q288" s="20" t="str">
        <f>VLOOKUP($K288,GlobSheetPaste!$H$3:$P$1269,7,FALSE)</f>
        <v>LC</v>
      </c>
      <c r="R288" s="20" t="str">
        <f>VLOOKUP($K288,GlobSheetPaste!$H$3:$P$1269,8,FALSE)</f>
        <v>NA</v>
      </c>
      <c r="S288" s="20" t="str">
        <f t="shared" si="309"/>
        <v>non-genuine change</v>
      </c>
      <c r="T288" s="20" t="b">
        <f t="shared" si="283"/>
        <v>0</v>
      </c>
      <c r="U288" s="22">
        <f>VLOOKUP($K288,GlobSheetPaste!$H$3:$P$1269,9,FALSE)</f>
        <v>43891</v>
      </c>
      <c r="V288" s="19">
        <v>293</v>
      </c>
      <c r="W288" s="19">
        <v>1024</v>
      </c>
      <c r="X288" s="2" t="b">
        <f t="shared" ref="X288:Y288" si="319">ISNUMBER(V288)</f>
        <v>1</v>
      </c>
      <c r="Y288" s="2" t="b">
        <f t="shared" si="319"/>
        <v>1</v>
      </c>
      <c r="Z288" s="2" t="s">
        <v>89</v>
      </c>
      <c r="AA288" s="2" t="s">
        <v>178</v>
      </c>
      <c r="AB288" s="24" t="str">
        <f ca="1">IFERROR(__xludf.DUMMYFUNCTION("SPLIT(AA288,""_"")"),"Deepwater")</f>
        <v>Deepwater</v>
      </c>
      <c r="AC288" s="24"/>
      <c r="AD288" s="24">
        <f>VLOOKUP(J288,rangearea210527!$B$2:$C$1159,2,TRUE)</f>
        <v>98060.261320000005</v>
      </c>
      <c r="AE288" s="26" t="s">
        <v>118</v>
      </c>
      <c r="AF288" s="26">
        <v>27</v>
      </c>
      <c r="AG288" s="26" t="s">
        <v>84</v>
      </c>
      <c r="AH288" s="26"/>
      <c r="AI288" s="26"/>
      <c r="AJ288" s="26">
        <v>1</v>
      </c>
      <c r="AK288" s="26">
        <v>0</v>
      </c>
      <c r="AL288" s="29">
        <v>0</v>
      </c>
      <c r="AM288" s="30"/>
      <c r="AN288" s="30"/>
      <c r="AO288" s="30"/>
      <c r="AP288" s="1">
        <v>0</v>
      </c>
      <c r="AR288" s="1">
        <v>1</v>
      </c>
      <c r="AS288" s="1"/>
      <c r="AT288" s="1">
        <v>0</v>
      </c>
      <c r="AU288" s="1">
        <v>0</v>
      </c>
      <c r="AV288" s="1">
        <v>1</v>
      </c>
      <c r="AZ288" s="1">
        <v>1</v>
      </c>
      <c r="BE288" s="1">
        <v>1</v>
      </c>
    </row>
    <row r="289" spans="1:58" x14ac:dyDescent="0.3">
      <c r="A289" s="2">
        <v>939</v>
      </c>
      <c r="B289" s="2">
        <v>1</v>
      </c>
      <c r="C289" s="2" t="s">
        <v>1392</v>
      </c>
      <c r="D289" s="1">
        <v>12</v>
      </c>
      <c r="E289" s="2" t="str">
        <f t="shared" si="281"/>
        <v>12_Rajiformes</v>
      </c>
      <c r="F289" s="2" t="s">
        <v>1705</v>
      </c>
      <c r="G289" s="2" t="s">
        <v>2267</v>
      </c>
      <c r="H289" s="2" t="s">
        <v>2284</v>
      </c>
      <c r="I289" s="2" t="s">
        <v>864</v>
      </c>
      <c r="J289" s="2" t="s">
        <v>2296</v>
      </c>
      <c r="K289" s="19" t="str">
        <f t="shared" si="282"/>
        <v>Fenestraja sibogae</v>
      </c>
      <c r="L289" s="20">
        <f>VLOOKUP($K289,GlobSheetPaste!$H$3:$P$1269,2,FALSE)</f>
        <v>161348</v>
      </c>
      <c r="M289" s="20">
        <f>VLOOKUP($K289,GlobSheetPaste!$H$3:$P$1269,3,FALSE)</f>
        <v>124470016</v>
      </c>
      <c r="N289" s="20" t="str">
        <f>VLOOKUP($K289,GlobSheetPaste!$H$3:$P$1269,4,FALSE)</f>
        <v>published</v>
      </c>
      <c r="O289" s="20" t="str">
        <f>VLOOKUP($K289,GlobSheetPaste!$H$3:$P$1269,5,FALSE)</f>
        <v>DD</v>
      </c>
      <c r="P289" s="20">
        <f>VLOOKUP($K289,GlobSheetPaste!$H$3:$P$1269,6,FALSE)</f>
        <v>2007</v>
      </c>
      <c r="Q289" s="20" t="str">
        <f>VLOOKUP($K289,GlobSheetPaste!$H$3:$P$1269,7,FALSE)</f>
        <v>DD</v>
      </c>
      <c r="R289" s="20" t="str">
        <f>VLOOKUP($K289,GlobSheetPaste!$H$3:$P$1269,8,FALSE)</f>
        <v>NA</v>
      </c>
      <c r="S289" s="20" t="str">
        <f t="shared" si="309"/>
        <v>NoChange</v>
      </c>
      <c r="T289" s="20" t="b">
        <f t="shared" si="283"/>
        <v>0</v>
      </c>
      <c r="U289" s="22">
        <f>VLOOKUP($K289,GlobSheetPaste!$H$3:$P$1269,9,FALSE)</f>
        <v>43891</v>
      </c>
      <c r="V289" s="19">
        <v>289</v>
      </c>
      <c r="W289" s="19">
        <v>290</v>
      </c>
      <c r="X289" s="2" t="b">
        <f t="shared" ref="X289:Y289" si="320">ISNUMBER(V289)</f>
        <v>1</v>
      </c>
      <c r="Y289" s="2" t="b">
        <f t="shared" si="320"/>
        <v>1</v>
      </c>
      <c r="Z289" s="2" t="s">
        <v>1960</v>
      </c>
      <c r="AA289" s="2" t="s">
        <v>178</v>
      </c>
      <c r="AB289" s="24" t="str">
        <f ca="1">IFERROR(__xludf.DUMMYFUNCTION("SPLIT(AA289,""_"")"),"Deepwater")</f>
        <v>Deepwater</v>
      </c>
      <c r="AC289" s="24"/>
      <c r="AD289" s="24">
        <f>VLOOKUP(J289,rangearea210527!$B$2:$C$1159,2,TRUE)</f>
        <v>13.665594029999999</v>
      </c>
      <c r="AE289" s="26" t="s">
        <v>118</v>
      </c>
      <c r="AF289" s="26">
        <v>31.4</v>
      </c>
      <c r="AG289" s="26" t="s">
        <v>84</v>
      </c>
      <c r="AH289" s="26"/>
      <c r="AI289" s="26"/>
      <c r="AJ289" s="26">
        <v>1</v>
      </c>
      <c r="AK289" s="26">
        <v>0</v>
      </c>
      <c r="AL289" s="29">
        <v>0</v>
      </c>
      <c r="AM289" s="30"/>
      <c r="AN289" s="30"/>
      <c r="AO289" s="30"/>
      <c r="AP289" s="1">
        <v>1</v>
      </c>
      <c r="AR289" s="1"/>
      <c r="AS289" s="1"/>
      <c r="AT289" s="1">
        <v>0</v>
      </c>
      <c r="AU289" s="1">
        <v>0</v>
      </c>
      <c r="AV289" s="1">
        <v>1</v>
      </c>
      <c r="AZ289" s="1">
        <v>1</v>
      </c>
      <c r="BD289" s="1">
        <v>1</v>
      </c>
      <c r="BE289" s="1">
        <v>1</v>
      </c>
      <c r="BF289" s="1"/>
    </row>
    <row r="290" spans="1:58" x14ac:dyDescent="0.3">
      <c r="A290" s="2">
        <v>940</v>
      </c>
      <c r="B290" s="2">
        <v>1</v>
      </c>
      <c r="C290" s="2" t="s">
        <v>1392</v>
      </c>
      <c r="D290" s="1">
        <v>12</v>
      </c>
      <c r="E290" s="2" t="str">
        <f t="shared" si="281"/>
        <v>12_Rajiformes</v>
      </c>
      <c r="F290" s="2" t="s">
        <v>1705</v>
      </c>
      <c r="G290" s="2" t="s">
        <v>2267</v>
      </c>
      <c r="H290" s="2" t="s">
        <v>2284</v>
      </c>
      <c r="I290" s="2" t="s">
        <v>1267</v>
      </c>
      <c r="J290" s="2" t="s">
        <v>2297</v>
      </c>
      <c r="K290" s="19" t="str">
        <f t="shared" si="282"/>
        <v>Fenestraja sinusmexicanus</v>
      </c>
      <c r="L290" s="20">
        <f>VLOOKUP($K290,GlobSheetPaste!$H$3:$P$1269,2,FALSE)</f>
        <v>161656</v>
      </c>
      <c r="M290" s="20">
        <f>VLOOKUP($K290,GlobSheetPaste!$H$3:$P$1269,3,FALSE)</f>
        <v>124522841</v>
      </c>
      <c r="N290" s="20" t="str">
        <f>VLOOKUP($K290,GlobSheetPaste!$H$3:$P$1269,4,FALSE)</f>
        <v>published</v>
      </c>
      <c r="O290" s="20" t="str">
        <f>VLOOKUP($K290,GlobSheetPaste!$H$3:$P$1269,5,FALSE)</f>
        <v>DD</v>
      </c>
      <c r="P290" s="20">
        <f>VLOOKUP($K290,GlobSheetPaste!$H$3:$P$1269,6,FALSE)</f>
        <v>2008</v>
      </c>
      <c r="Q290" s="20" t="str">
        <f>VLOOKUP($K290,GlobSheetPaste!$H$3:$P$1269,7,FALSE)</f>
        <v>LC</v>
      </c>
      <c r="R290" s="20" t="str">
        <f>VLOOKUP($K290,GlobSheetPaste!$H$3:$P$1269,8,FALSE)</f>
        <v>NA</v>
      </c>
      <c r="S290" s="20" t="str">
        <f t="shared" si="309"/>
        <v>non-genuine change</v>
      </c>
      <c r="T290" s="20" t="b">
        <f t="shared" si="283"/>
        <v>0</v>
      </c>
      <c r="U290" s="22">
        <f>VLOOKUP($K290,GlobSheetPaste!$H$3:$P$1269,9,FALSE)</f>
        <v>43891</v>
      </c>
      <c r="V290" s="19">
        <v>56</v>
      </c>
      <c r="W290" s="19">
        <v>1096</v>
      </c>
      <c r="X290" s="2" t="b">
        <f t="shared" ref="X290:Y290" si="321">ISNUMBER(V290)</f>
        <v>1</v>
      </c>
      <c r="Y290" s="2" t="b">
        <f t="shared" si="321"/>
        <v>1</v>
      </c>
      <c r="Z290" s="2" t="s">
        <v>89</v>
      </c>
      <c r="AA290" s="2" t="s">
        <v>178</v>
      </c>
      <c r="AB290" s="24" t="str">
        <f ca="1">IFERROR(__xludf.DUMMYFUNCTION("SPLIT(AA290,""_"")"),"Deepwater")</f>
        <v>Deepwater</v>
      </c>
      <c r="AC290" s="24"/>
      <c r="AD290" s="24">
        <f>VLOOKUP(J290,rangearea210527!$B$2:$C$1159,2,TRUE)</f>
        <v>238760.34049999999</v>
      </c>
      <c r="AE290" s="26"/>
      <c r="AF290" s="26">
        <v>36</v>
      </c>
      <c r="AG290" s="26" t="s">
        <v>84</v>
      </c>
      <c r="AH290" s="26"/>
      <c r="AI290" s="26"/>
      <c r="AJ290" s="26">
        <v>1</v>
      </c>
      <c r="AK290" s="26">
        <v>0</v>
      </c>
      <c r="AL290" s="29">
        <v>0</v>
      </c>
      <c r="AM290" s="30"/>
      <c r="AN290" s="30"/>
      <c r="AO290" s="30"/>
      <c r="AP290" s="1">
        <v>0</v>
      </c>
      <c r="AR290" s="1">
        <v>1</v>
      </c>
      <c r="AS290" s="1"/>
      <c r="AT290" s="1">
        <v>0</v>
      </c>
      <c r="AU290" s="1">
        <v>0</v>
      </c>
      <c r="AV290" s="1">
        <v>1</v>
      </c>
      <c r="AZ290" s="1">
        <v>1</v>
      </c>
    </row>
    <row r="291" spans="1:58" x14ac:dyDescent="0.3">
      <c r="A291" s="2">
        <v>308</v>
      </c>
      <c r="B291" s="2">
        <v>1</v>
      </c>
      <c r="C291" s="2" t="s">
        <v>75</v>
      </c>
      <c r="D291" s="1">
        <v>9</v>
      </c>
      <c r="E291" s="2" t="str">
        <f t="shared" si="281"/>
        <v>9_Carcharhiniformes</v>
      </c>
      <c r="F291" s="2" t="s">
        <v>76</v>
      </c>
      <c r="G291" s="2" t="s">
        <v>800</v>
      </c>
      <c r="H291" s="2" t="s">
        <v>928</v>
      </c>
      <c r="I291" s="2" t="s">
        <v>929</v>
      </c>
      <c r="J291" s="2" t="s">
        <v>930</v>
      </c>
      <c r="K291" s="19" t="str">
        <f t="shared" si="282"/>
        <v>Figaro boardmani</v>
      </c>
      <c r="L291" s="20">
        <f>VLOOKUP($K291,GlobSheetPaste!$H$3:$P$1269,2,FALSE)</f>
        <v>41811</v>
      </c>
      <c r="M291" s="20">
        <f>VLOOKUP($K291,GlobSheetPaste!$H$3:$P$1269,3,FALSE)</f>
        <v>68623349</v>
      </c>
      <c r="N291" s="20" t="str">
        <f>VLOOKUP($K291,GlobSheetPaste!$H$3:$P$1269,4,FALSE)</f>
        <v>published</v>
      </c>
      <c r="O291" s="20" t="str">
        <f>VLOOKUP($K291,GlobSheetPaste!$H$3:$P$1269,5,FALSE)</f>
        <v>LC</v>
      </c>
      <c r="P291" s="20">
        <f>VLOOKUP($K291,GlobSheetPaste!$H$3:$P$1269,6,FALSE)</f>
        <v>2003</v>
      </c>
      <c r="Q291" s="20" t="str">
        <f>VLOOKUP($K291,GlobSheetPaste!$H$3:$P$1269,7,FALSE)</f>
        <v>LC</v>
      </c>
      <c r="R291" s="20" t="str">
        <f>VLOOKUP($K291,GlobSheetPaste!$H$3:$P$1269,8,FALSE)</f>
        <v>NA</v>
      </c>
      <c r="S291" s="20" t="str">
        <f t="shared" si="309"/>
        <v>NoChange</v>
      </c>
      <c r="T291" s="20" t="b">
        <f t="shared" si="283"/>
        <v>0</v>
      </c>
      <c r="U291" s="20">
        <f>VLOOKUP($K291,GlobSheetPaste!$H$3:$P$1269,9,FALSE)</f>
        <v>2015</v>
      </c>
      <c r="V291" s="19">
        <v>128</v>
      </c>
      <c r="W291" s="19">
        <v>823</v>
      </c>
      <c r="X291" s="2" t="b">
        <f t="shared" ref="X291:Y291" si="322">ISNUMBER(V291)</f>
        <v>1</v>
      </c>
      <c r="Y291" s="2" t="b">
        <f t="shared" si="322"/>
        <v>1</v>
      </c>
      <c r="Z291" s="2" t="s">
        <v>89</v>
      </c>
      <c r="AA291" s="2" t="s">
        <v>178</v>
      </c>
      <c r="AB291" s="24" t="str">
        <f ca="1">IFERROR(__xludf.DUMMYFUNCTION("SPLIT(AA291,""_"")"),"Deepwater")</f>
        <v>Deepwater</v>
      </c>
      <c r="AC291" s="24"/>
      <c r="AD291" s="24">
        <f>VLOOKUP(J291,rangearea210527!$B$2:$C$1159,2,TRUE)</f>
        <v>188655.2034</v>
      </c>
      <c r="AE291" s="26"/>
      <c r="AF291" s="26">
        <v>61</v>
      </c>
      <c r="AG291" s="26" t="s">
        <v>84</v>
      </c>
      <c r="AH291" s="26"/>
      <c r="AI291" s="26"/>
      <c r="AJ291" s="26">
        <v>1</v>
      </c>
      <c r="AK291" s="26">
        <v>0</v>
      </c>
      <c r="AL291" s="29">
        <v>0</v>
      </c>
      <c r="AM291" s="30"/>
      <c r="AN291" s="30"/>
      <c r="AO291" s="30"/>
      <c r="AP291" s="1">
        <v>0</v>
      </c>
      <c r="AQ291" s="1"/>
      <c r="AR291" s="1"/>
      <c r="AS291" s="1"/>
      <c r="AT291" s="1">
        <v>0</v>
      </c>
      <c r="AU291" s="1">
        <v>0</v>
      </c>
      <c r="AV291" s="1">
        <v>1</v>
      </c>
      <c r="AZ291" s="1">
        <v>1</v>
      </c>
    </row>
    <row r="292" spans="1:58" x14ac:dyDescent="0.3">
      <c r="A292" s="2">
        <v>309</v>
      </c>
      <c r="B292" s="2">
        <v>1</v>
      </c>
      <c r="C292" s="2" t="s">
        <v>75</v>
      </c>
      <c r="D292" s="1">
        <v>9</v>
      </c>
      <c r="E292" s="2" t="str">
        <f t="shared" si="281"/>
        <v>9_Carcharhiniformes</v>
      </c>
      <c r="F292" s="2" t="s">
        <v>76</v>
      </c>
      <c r="G292" s="2" t="s">
        <v>800</v>
      </c>
      <c r="H292" s="2" t="s">
        <v>928</v>
      </c>
      <c r="I292" s="2" t="s">
        <v>931</v>
      </c>
      <c r="J292" s="2" t="s">
        <v>932</v>
      </c>
      <c r="K292" s="19" t="str">
        <f t="shared" si="282"/>
        <v>Figaro striatus</v>
      </c>
      <c r="L292" s="20">
        <f>VLOOKUP($K292,GlobSheetPaste!$H$3:$P$1269,2,FALSE)</f>
        <v>42711</v>
      </c>
      <c r="M292" s="20">
        <f>VLOOKUP($K292,GlobSheetPaste!$H$3:$P$1269,3,FALSE)</f>
        <v>68623469</v>
      </c>
      <c r="N292" s="20" t="str">
        <f>VLOOKUP($K292,GlobSheetPaste!$H$3:$P$1269,4,FALSE)</f>
        <v>published</v>
      </c>
      <c r="O292" s="20" t="str">
        <f>VLOOKUP($K292,GlobSheetPaste!$H$3:$P$1269,5,FALSE)</f>
        <v>DD</v>
      </c>
      <c r="P292" s="20">
        <f>VLOOKUP($K292,GlobSheetPaste!$H$3:$P$1269,6,FALSE)</f>
        <v>2003</v>
      </c>
      <c r="Q292" s="20" t="str">
        <f>VLOOKUP($K292,GlobSheetPaste!$H$3:$P$1269,7,FALSE)</f>
        <v>DD</v>
      </c>
      <c r="R292" s="20" t="str">
        <f>VLOOKUP($K292,GlobSheetPaste!$H$3:$P$1269,8,FALSE)</f>
        <v>NA</v>
      </c>
      <c r="S292" s="20" t="str">
        <f t="shared" si="309"/>
        <v>NoChange</v>
      </c>
      <c r="T292" s="20" t="b">
        <f t="shared" si="283"/>
        <v>0</v>
      </c>
      <c r="U292" s="20">
        <f>VLOOKUP($K292,GlobSheetPaste!$H$3:$P$1269,9,FALSE)</f>
        <v>2015</v>
      </c>
      <c r="V292" s="19">
        <v>239</v>
      </c>
      <c r="W292" s="19">
        <v>590</v>
      </c>
      <c r="X292" s="2" t="b">
        <f t="shared" ref="X292:Y292" si="323">ISNUMBER(V292)</f>
        <v>1</v>
      </c>
      <c r="Y292" s="2" t="b">
        <f t="shared" si="323"/>
        <v>1</v>
      </c>
      <c r="Z292" s="2" t="s">
        <v>89</v>
      </c>
      <c r="AA292" s="2" t="s">
        <v>178</v>
      </c>
      <c r="AB292" s="24" t="str">
        <f ca="1">IFERROR(__xludf.DUMMYFUNCTION("SPLIT(AA292,""_"")"),"Deepwater")</f>
        <v>Deepwater</v>
      </c>
      <c r="AC292" s="24"/>
      <c r="AD292" s="24">
        <f>VLOOKUP(J292,rangearea210527!$B$2:$C$1159,2,TRUE)</f>
        <v>68970.688840000003</v>
      </c>
      <c r="AE292" s="26" t="s">
        <v>118</v>
      </c>
      <c r="AF292" s="26">
        <v>42</v>
      </c>
      <c r="AG292" s="26" t="s">
        <v>84</v>
      </c>
      <c r="AH292" s="26"/>
      <c r="AI292" s="26"/>
      <c r="AJ292" s="26">
        <v>1</v>
      </c>
      <c r="AK292" s="26">
        <v>0</v>
      </c>
      <c r="AL292" s="29">
        <v>0</v>
      </c>
      <c r="AM292" s="30"/>
      <c r="AN292" s="30"/>
      <c r="AO292" s="30"/>
      <c r="AP292" s="1">
        <v>0</v>
      </c>
      <c r="AQ292" s="1"/>
      <c r="AR292" s="1"/>
      <c r="AS292" s="1"/>
      <c r="AT292" s="1">
        <v>0</v>
      </c>
      <c r="AU292" s="1">
        <v>0</v>
      </c>
      <c r="AV292" s="1">
        <v>1</v>
      </c>
      <c r="AZ292" s="1">
        <v>1</v>
      </c>
      <c r="BD292" s="1">
        <v>1</v>
      </c>
      <c r="BE292" s="1">
        <v>1</v>
      </c>
      <c r="BF292" s="1"/>
    </row>
    <row r="293" spans="1:58" x14ac:dyDescent="0.3">
      <c r="A293" s="2">
        <v>310</v>
      </c>
      <c r="B293" s="2">
        <v>1</v>
      </c>
      <c r="C293" s="2" t="s">
        <v>75</v>
      </c>
      <c r="D293" s="1">
        <v>9</v>
      </c>
      <c r="E293" s="2" t="str">
        <f t="shared" si="281"/>
        <v>9_Carcharhiniformes</v>
      </c>
      <c r="F293" s="2" t="s">
        <v>76</v>
      </c>
      <c r="G293" s="2" t="s">
        <v>800</v>
      </c>
      <c r="H293" s="2" t="s">
        <v>933</v>
      </c>
      <c r="I293" s="2" t="s">
        <v>934</v>
      </c>
      <c r="J293" s="2" t="s">
        <v>935</v>
      </c>
      <c r="K293" s="19" t="str">
        <f t="shared" si="282"/>
        <v>Galeus antillensis</v>
      </c>
      <c r="L293" s="20">
        <f>VLOOKUP($K293,GlobSheetPaste!$H$3:$P$1269,2,FALSE)</f>
        <v>161732</v>
      </c>
      <c r="M293" s="20">
        <f>VLOOKUP($K293,GlobSheetPaste!$H$3:$P$1269,3,FALSE)</f>
        <v>124535030</v>
      </c>
      <c r="N293" s="20" t="str">
        <f>VLOOKUP($K293,GlobSheetPaste!$H$3:$P$1269,4,FALSE)</f>
        <v>published</v>
      </c>
      <c r="O293" s="20" t="str">
        <f>VLOOKUP($K293,GlobSheetPaste!$H$3:$P$1269,5,FALSE)</f>
        <v>DD</v>
      </c>
      <c r="P293" s="20">
        <f>VLOOKUP($K293,GlobSheetPaste!$H$3:$P$1269,6,FALSE)</f>
        <v>2004</v>
      </c>
      <c r="Q293" s="20" t="str">
        <f>VLOOKUP($K293,GlobSheetPaste!$H$3:$P$1269,7,FALSE)</f>
        <v>LC</v>
      </c>
      <c r="R293" s="20" t="str">
        <f>VLOOKUP($K293,GlobSheetPaste!$H$3:$P$1269,8,FALSE)</f>
        <v>NA</v>
      </c>
      <c r="S293" s="20" t="str">
        <f t="shared" si="309"/>
        <v>non-genuine change</v>
      </c>
      <c r="T293" s="20" t="b">
        <f t="shared" si="283"/>
        <v>0</v>
      </c>
      <c r="U293" s="22">
        <f>VLOOKUP($K293,GlobSheetPaste!$H$3:$P$1269,9,FALSE)</f>
        <v>43891</v>
      </c>
      <c r="V293" s="19">
        <v>293</v>
      </c>
      <c r="W293" s="19">
        <v>695</v>
      </c>
      <c r="X293" s="2" t="b">
        <f t="shared" ref="X293:Y293" si="324">ISNUMBER(V293)</f>
        <v>1</v>
      </c>
      <c r="Y293" s="2" t="b">
        <f t="shared" si="324"/>
        <v>1</v>
      </c>
      <c r="Z293" s="2" t="s">
        <v>89</v>
      </c>
      <c r="AA293" s="2" t="s">
        <v>178</v>
      </c>
      <c r="AB293" s="24" t="str">
        <f ca="1">IFERROR(__xludf.DUMMYFUNCTION("SPLIT(AA293,""_"")"),"Deepwater")</f>
        <v>Deepwater</v>
      </c>
      <c r="AC293" s="24"/>
      <c r="AD293" s="24">
        <f>VLOOKUP(J293,rangearea210527!$B$2:$C$1159,2,TRUE)</f>
        <v>39741.726569999999</v>
      </c>
      <c r="AE293" s="26" t="s">
        <v>118</v>
      </c>
      <c r="AF293" s="26">
        <v>46</v>
      </c>
      <c r="AG293" s="26" t="s">
        <v>84</v>
      </c>
      <c r="AH293" s="26"/>
      <c r="AI293" s="26"/>
      <c r="AJ293" s="26">
        <v>1</v>
      </c>
      <c r="AK293" s="26">
        <v>0</v>
      </c>
      <c r="AL293" s="29">
        <v>0</v>
      </c>
      <c r="AM293" s="30"/>
      <c r="AN293" s="30"/>
      <c r="AO293" s="30"/>
      <c r="AP293" s="1">
        <v>0</v>
      </c>
      <c r="AQ293" s="1"/>
      <c r="AR293" s="1"/>
      <c r="AS293" s="1">
        <v>1</v>
      </c>
      <c r="AT293" s="1">
        <v>0</v>
      </c>
      <c r="AU293" s="1">
        <v>0</v>
      </c>
      <c r="AV293" s="1">
        <v>1</v>
      </c>
      <c r="AZ293" s="1">
        <v>1</v>
      </c>
      <c r="BE293" s="1">
        <v>1</v>
      </c>
    </row>
    <row r="294" spans="1:58" x14ac:dyDescent="0.3">
      <c r="A294" s="2">
        <v>311</v>
      </c>
      <c r="B294" s="2">
        <v>1</v>
      </c>
      <c r="C294" s="2" t="s">
        <v>75</v>
      </c>
      <c r="D294" s="1">
        <v>9</v>
      </c>
      <c r="E294" s="2" t="str">
        <f t="shared" si="281"/>
        <v>9_Carcharhiniformes</v>
      </c>
      <c r="F294" s="2" t="s">
        <v>76</v>
      </c>
      <c r="G294" s="2" t="s">
        <v>800</v>
      </c>
      <c r="H294" s="2" t="s">
        <v>933</v>
      </c>
      <c r="I294" s="2" t="s">
        <v>936</v>
      </c>
      <c r="J294" s="2" t="s">
        <v>937</v>
      </c>
      <c r="K294" s="19" t="str">
        <f t="shared" si="282"/>
        <v>Galeus arae</v>
      </c>
      <c r="L294" s="20">
        <f>VLOOKUP($K294,GlobSheetPaste!$H$3:$P$1269,2,FALSE)</f>
        <v>161479</v>
      </c>
      <c r="M294" s="20">
        <f>VLOOKUP($K294,GlobSheetPaste!$H$3:$P$1269,3,FALSE)</f>
        <v>124492417</v>
      </c>
      <c r="N294" s="20" t="str">
        <f>VLOOKUP($K294,GlobSheetPaste!$H$3:$P$1269,4,FALSE)</f>
        <v>published</v>
      </c>
      <c r="O294" s="20" t="str">
        <f>VLOOKUP($K294,GlobSheetPaste!$H$3:$P$1269,5,FALSE)</f>
        <v>LC</v>
      </c>
      <c r="P294" s="20">
        <f>VLOOKUP($K294,GlobSheetPaste!$H$3:$P$1269,6,FALSE)</f>
        <v>2004</v>
      </c>
      <c r="Q294" s="20" t="str">
        <f>VLOOKUP($K294,GlobSheetPaste!$H$3:$P$1269,7,FALSE)</f>
        <v>LC</v>
      </c>
      <c r="R294" s="20" t="str">
        <f>VLOOKUP($K294,GlobSheetPaste!$H$3:$P$1269,8,FALSE)</f>
        <v>NA</v>
      </c>
      <c r="S294" s="20" t="str">
        <f t="shared" si="309"/>
        <v>NoChange</v>
      </c>
      <c r="T294" s="20" t="b">
        <f t="shared" si="283"/>
        <v>0</v>
      </c>
      <c r="U294" s="22">
        <f>VLOOKUP($K294,GlobSheetPaste!$H$3:$P$1269,9,FALSE)</f>
        <v>43891</v>
      </c>
      <c r="V294" s="19">
        <v>292</v>
      </c>
      <c r="W294" s="19">
        <v>732</v>
      </c>
      <c r="X294" s="2" t="b">
        <f t="shared" ref="X294:Y294" si="325">ISNUMBER(V294)</f>
        <v>1</v>
      </c>
      <c r="Y294" s="2" t="b">
        <f t="shared" si="325"/>
        <v>1</v>
      </c>
      <c r="Z294" s="2" t="s">
        <v>89</v>
      </c>
      <c r="AA294" s="2" t="s">
        <v>178</v>
      </c>
      <c r="AB294" s="24" t="str">
        <f ca="1">IFERROR(__xludf.DUMMYFUNCTION("SPLIT(AA294,""_"")"),"Deepwater")</f>
        <v>Deepwater</v>
      </c>
      <c r="AC294" s="24"/>
      <c r="AD294" s="24">
        <f>VLOOKUP(J294,rangearea210527!$B$2:$C$1159,2,TRUE)</f>
        <v>171082.56469999999</v>
      </c>
      <c r="AE294" s="26"/>
      <c r="AF294" s="26">
        <v>33</v>
      </c>
      <c r="AG294" s="26" t="s">
        <v>84</v>
      </c>
      <c r="AH294" s="26"/>
      <c r="AI294" s="26"/>
      <c r="AJ294" s="26">
        <v>1</v>
      </c>
      <c r="AK294" s="26">
        <v>0</v>
      </c>
      <c r="AL294" s="29">
        <v>0</v>
      </c>
      <c r="AM294" s="30"/>
      <c r="AN294" s="30"/>
      <c r="AO294" s="30"/>
      <c r="AP294" s="1">
        <v>0</v>
      </c>
      <c r="AQ294" s="1"/>
      <c r="AR294" s="1"/>
      <c r="AS294" s="1">
        <v>1</v>
      </c>
      <c r="AT294" s="1">
        <v>0</v>
      </c>
      <c r="AU294" s="1">
        <v>0</v>
      </c>
      <c r="AV294" s="1">
        <v>1</v>
      </c>
      <c r="AZ294" s="1">
        <v>1</v>
      </c>
    </row>
    <row r="295" spans="1:58" x14ac:dyDescent="0.3">
      <c r="A295" s="2">
        <v>312</v>
      </c>
      <c r="B295" s="2">
        <v>1</v>
      </c>
      <c r="C295" s="2" t="s">
        <v>75</v>
      </c>
      <c r="D295" s="1">
        <v>9</v>
      </c>
      <c r="E295" s="2" t="str">
        <f t="shared" si="281"/>
        <v>9_Carcharhiniformes</v>
      </c>
      <c r="F295" s="2" t="s">
        <v>76</v>
      </c>
      <c r="G295" s="2" t="s">
        <v>800</v>
      </c>
      <c r="H295" s="2" t="s">
        <v>933</v>
      </c>
      <c r="I295" s="2" t="s">
        <v>938</v>
      </c>
      <c r="J295" s="2" t="s">
        <v>939</v>
      </c>
      <c r="K295" s="19" t="str">
        <f t="shared" si="282"/>
        <v>Galeus atlanticus</v>
      </c>
      <c r="L295" s="20">
        <f>VLOOKUP($K295,GlobSheetPaste!$H$3:$P$1269,2,FALSE)</f>
        <v>63149</v>
      </c>
      <c r="M295" s="20">
        <f>VLOOKUP($K295,GlobSheetPaste!$H$3:$P$1269,3,FALSE)</f>
        <v>124463343</v>
      </c>
      <c r="N295" s="20" t="str">
        <f>VLOOKUP($K295,GlobSheetPaste!$H$3:$P$1269,4,FALSE)</f>
        <v>submitted</v>
      </c>
      <c r="O295" s="20" t="str">
        <f>VLOOKUP($K295,GlobSheetPaste!$H$3:$P$1269,5,FALSE)</f>
        <v>NT</v>
      </c>
      <c r="P295" s="20">
        <f>VLOOKUP($K295,GlobSheetPaste!$H$3:$P$1269,6,FALSE)</f>
        <v>2007</v>
      </c>
      <c r="Q295" s="20" t="str">
        <f>VLOOKUP($K295,GlobSheetPaste!$H$3:$P$1269,7,FALSE)</f>
        <v>NT</v>
      </c>
      <c r="R295" s="20" t="str">
        <f>VLOOKUP($K295,GlobSheetPaste!$H$3:$P$1269,8,FALSE)</f>
        <v>A2bd</v>
      </c>
      <c r="S295" s="20" t="str">
        <f t="shared" si="309"/>
        <v>NoChange</v>
      </c>
      <c r="T295" s="20" t="b">
        <f t="shared" si="283"/>
        <v>0</v>
      </c>
      <c r="U295" s="22">
        <f>VLOOKUP($K295,GlobSheetPaste!$H$3:$P$1269,9,FALSE)</f>
        <v>44228</v>
      </c>
      <c r="V295" s="19">
        <v>328</v>
      </c>
      <c r="W295" s="19">
        <v>790</v>
      </c>
      <c r="X295" s="2" t="b">
        <f t="shared" ref="X295:Y295" si="326">ISNUMBER(V295)</f>
        <v>1</v>
      </c>
      <c r="Y295" s="2" t="b">
        <f t="shared" si="326"/>
        <v>1</v>
      </c>
      <c r="Z295" s="2" t="s">
        <v>89</v>
      </c>
      <c r="AA295" s="2" t="s">
        <v>178</v>
      </c>
      <c r="AB295" s="24" t="str">
        <f ca="1">IFERROR(__xludf.DUMMYFUNCTION("SPLIT(AA295,""_"")"),"Deepwater")</f>
        <v>Deepwater</v>
      </c>
      <c r="AC295" s="24"/>
      <c r="AD295" s="24">
        <f>VLOOKUP(J295,rangearea210527!$B$2:$C$1159,2,TRUE)</f>
        <v>44777.848830000003</v>
      </c>
      <c r="AE295" s="26" t="s">
        <v>118</v>
      </c>
      <c r="AF295" s="26">
        <v>46</v>
      </c>
      <c r="AG295" s="26" t="s">
        <v>84</v>
      </c>
      <c r="AH295" s="26"/>
      <c r="AI295" s="26">
        <v>15</v>
      </c>
      <c r="AJ295" s="26">
        <v>1</v>
      </c>
      <c r="AK295" s="26">
        <v>0</v>
      </c>
      <c r="AL295" s="29">
        <v>0</v>
      </c>
      <c r="AM295" s="30"/>
      <c r="AN295" s="30"/>
      <c r="AO295" s="30"/>
      <c r="AP295" s="1">
        <v>0</v>
      </c>
      <c r="AQ295" s="1"/>
      <c r="AR295" s="1"/>
      <c r="AS295" s="1"/>
      <c r="AT295" s="1">
        <v>0</v>
      </c>
      <c r="AU295" s="1">
        <v>0</v>
      </c>
      <c r="AV295" s="1">
        <v>1</v>
      </c>
      <c r="AZ295" s="1">
        <v>1</v>
      </c>
      <c r="BE295" s="1">
        <v>1</v>
      </c>
    </row>
    <row r="296" spans="1:58" x14ac:dyDescent="0.3">
      <c r="A296" s="2">
        <v>313</v>
      </c>
      <c r="B296" s="2">
        <v>1</v>
      </c>
      <c r="C296" s="2" t="s">
        <v>75</v>
      </c>
      <c r="D296" s="1">
        <v>9</v>
      </c>
      <c r="E296" s="2" t="str">
        <f t="shared" si="281"/>
        <v>9_Carcharhiniformes</v>
      </c>
      <c r="F296" s="2" t="s">
        <v>76</v>
      </c>
      <c r="G296" s="2" t="s">
        <v>800</v>
      </c>
      <c r="H296" s="2" t="s">
        <v>933</v>
      </c>
      <c r="I296" s="2" t="s">
        <v>940</v>
      </c>
      <c r="J296" s="2" t="s">
        <v>941</v>
      </c>
      <c r="K296" s="19" t="str">
        <f t="shared" si="282"/>
        <v>Galeus cadenati</v>
      </c>
      <c r="L296" s="20">
        <f>VLOOKUP($K296,GlobSheetPaste!$H$3:$P$1269,2,FALSE)</f>
        <v>161460</v>
      </c>
      <c r="M296" s="20">
        <f>VLOOKUP($K296,GlobSheetPaste!$H$3:$P$1269,3,FALSE)</f>
        <v>124489424</v>
      </c>
      <c r="N296" s="20" t="str">
        <f>VLOOKUP($K296,GlobSheetPaste!$H$3:$P$1269,4,FALSE)</f>
        <v>published</v>
      </c>
      <c r="O296" s="20" t="str">
        <f>VLOOKUP($K296,GlobSheetPaste!$H$3:$P$1269,5,FALSE)</f>
        <v>DD</v>
      </c>
      <c r="P296" s="20">
        <f>VLOOKUP($K296,GlobSheetPaste!$H$3:$P$1269,6,FALSE)</f>
        <v>2004</v>
      </c>
      <c r="Q296" s="20" t="str">
        <f>VLOOKUP($K296,GlobSheetPaste!$H$3:$P$1269,7,FALSE)</f>
        <v>LC</v>
      </c>
      <c r="R296" s="20" t="str">
        <f>VLOOKUP($K296,GlobSheetPaste!$H$3:$P$1269,8,FALSE)</f>
        <v>NA</v>
      </c>
      <c r="S296" s="20" t="str">
        <f t="shared" si="309"/>
        <v>non-genuine change</v>
      </c>
      <c r="T296" s="20" t="b">
        <f t="shared" si="283"/>
        <v>0</v>
      </c>
      <c r="U296" s="22">
        <f>VLOOKUP($K296,GlobSheetPaste!$H$3:$P$1269,9,FALSE)</f>
        <v>43891</v>
      </c>
      <c r="V296" s="19">
        <v>262</v>
      </c>
      <c r="W296" s="19">
        <v>549</v>
      </c>
      <c r="X296" s="2" t="b">
        <f t="shared" ref="X296:Y296" si="327">ISNUMBER(V296)</f>
        <v>1</v>
      </c>
      <c r="Y296" s="2" t="b">
        <f t="shared" si="327"/>
        <v>1</v>
      </c>
      <c r="Z296" s="2" t="s">
        <v>89</v>
      </c>
      <c r="AA296" s="2" t="s">
        <v>178</v>
      </c>
      <c r="AB296" s="24" t="str">
        <f ca="1">IFERROR(__xludf.DUMMYFUNCTION("SPLIT(AA296,""_"")"),"Deepwater")</f>
        <v>Deepwater</v>
      </c>
      <c r="AC296" s="24"/>
      <c r="AD296" s="24">
        <f>VLOOKUP(J296,rangearea210527!$B$2:$C$1159,2,TRUE)</f>
        <v>182.9909634</v>
      </c>
      <c r="AE296" s="26" t="s">
        <v>118</v>
      </c>
      <c r="AF296" s="26">
        <v>35</v>
      </c>
      <c r="AG296" s="26" t="s">
        <v>84</v>
      </c>
      <c r="AH296" s="26"/>
      <c r="AI296" s="26"/>
      <c r="AJ296" s="26">
        <v>1</v>
      </c>
      <c r="AK296" s="26">
        <v>0</v>
      </c>
      <c r="AL296" s="29">
        <v>0</v>
      </c>
      <c r="AM296" s="30"/>
      <c r="AN296" s="30"/>
      <c r="AO296" s="30"/>
      <c r="AP296" s="1">
        <v>0</v>
      </c>
      <c r="AQ296" s="1"/>
      <c r="AR296" s="1">
        <v>1</v>
      </c>
      <c r="AS296" s="1">
        <v>1</v>
      </c>
      <c r="AT296" s="1">
        <v>0</v>
      </c>
      <c r="AU296" s="1">
        <v>0</v>
      </c>
      <c r="AV296" s="1">
        <v>1</v>
      </c>
      <c r="AZ296" s="1">
        <v>1</v>
      </c>
      <c r="BE296" s="1">
        <v>1</v>
      </c>
    </row>
    <row r="297" spans="1:58" x14ac:dyDescent="0.3">
      <c r="A297" s="2">
        <v>314</v>
      </c>
      <c r="B297" s="2">
        <v>1</v>
      </c>
      <c r="C297" s="2" t="s">
        <v>75</v>
      </c>
      <c r="D297" s="1">
        <v>9</v>
      </c>
      <c r="E297" s="2" t="str">
        <f t="shared" si="281"/>
        <v>9_Carcharhiniformes</v>
      </c>
      <c r="F297" s="2" t="s">
        <v>76</v>
      </c>
      <c r="G297" s="2" t="s">
        <v>800</v>
      </c>
      <c r="H297" s="2" t="s">
        <v>933</v>
      </c>
      <c r="I297" s="2" t="s">
        <v>942</v>
      </c>
      <c r="J297" s="2" t="s">
        <v>943</v>
      </c>
      <c r="K297" s="19" t="str">
        <f t="shared" si="282"/>
        <v>Galeus corriganae</v>
      </c>
      <c r="L297" s="20">
        <f>VLOOKUP($K297,GlobSheetPaste!$H$3:$P$1269,2,FALSE)</f>
        <v>162209990</v>
      </c>
      <c r="M297" s="20">
        <f>VLOOKUP($K297,GlobSheetPaste!$H$3:$P$1269,3,FALSE)</f>
        <v>162210017</v>
      </c>
      <c r="N297" s="20" t="str">
        <f>VLOOKUP($K297,GlobSheetPaste!$H$3:$P$1269,4,FALSE)</f>
        <v>published</v>
      </c>
      <c r="O297" s="20" t="str">
        <f>VLOOKUP($K297,GlobSheetPaste!$H$3:$P$1269,5,FALSE)</f>
        <v>NE</v>
      </c>
      <c r="P297" s="20" t="str">
        <f>VLOOKUP($K297,GlobSheetPaste!$H$3:$P$1269,6,FALSE)</f>
        <v>NA</v>
      </c>
      <c r="Q297" s="20" t="str">
        <f>VLOOKUP($K297,GlobSheetPaste!$H$3:$P$1269,7,FALSE)</f>
        <v>LC</v>
      </c>
      <c r="R297" s="20" t="str">
        <f>VLOOKUP($K297,GlobSheetPaste!$H$3:$P$1269,8,FALSE)</f>
        <v>NA</v>
      </c>
      <c r="S297" s="1" t="s">
        <v>117</v>
      </c>
      <c r="T297" s="20" t="b">
        <f t="shared" si="283"/>
        <v>0</v>
      </c>
      <c r="U297" s="22">
        <f>VLOOKUP($K297,GlobSheetPaste!$H$3:$P$1269,9,FALSE)</f>
        <v>43891</v>
      </c>
      <c r="V297" s="19">
        <v>500</v>
      </c>
      <c r="W297" s="19">
        <v>743</v>
      </c>
      <c r="X297" s="2" t="b">
        <f t="shared" ref="X297:Y297" si="328">ISNUMBER(V297)</f>
        <v>1</v>
      </c>
      <c r="Y297" s="2" t="b">
        <f t="shared" si="328"/>
        <v>1</v>
      </c>
      <c r="Z297" s="2" t="s">
        <v>944</v>
      </c>
      <c r="AA297" s="2" t="s">
        <v>178</v>
      </c>
      <c r="AB297" s="24" t="str">
        <f ca="1">IFERROR(__xludf.DUMMYFUNCTION("SPLIT(AA297,""_"")"),"Deepwater")</f>
        <v>Deepwater</v>
      </c>
      <c r="AC297" s="24"/>
      <c r="AD297" s="24">
        <f>VLOOKUP(J297,rangearea210527!$B$2:$C$1159,2,TRUE)</f>
        <v>228.79165850000001</v>
      </c>
      <c r="AE297" s="26" t="s">
        <v>118</v>
      </c>
      <c r="AF297" s="26">
        <v>37.200000000000003</v>
      </c>
      <c r="AG297" s="26" t="s">
        <v>84</v>
      </c>
      <c r="AH297" s="26"/>
      <c r="AI297" s="26"/>
      <c r="AJ297" s="26">
        <v>1</v>
      </c>
      <c r="AK297" s="26">
        <v>0</v>
      </c>
      <c r="AL297" s="29">
        <v>0</v>
      </c>
      <c r="AM297" s="30"/>
      <c r="AN297" s="30"/>
      <c r="AO297" s="30"/>
      <c r="AP297" s="1">
        <v>0</v>
      </c>
      <c r="AQ297" s="1"/>
      <c r="AR297" s="1"/>
      <c r="AS297" s="1"/>
      <c r="AT297" s="1">
        <v>0</v>
      </c>
      <c r="AU297" s="1">
        <v>0</v>
      </c>
      <c r="AV297" s="1">
        <v>1</v>
      </c>
      <c r="AZ297" s="1">
        <v>1</v>
      </c>
      <c r="BE297" s="1">
        <v>1</v>
      </c>
    </row>
    <row r="298" spans="1:58" x14ac:dyDescent="0.3">
      <c r="A298" s="2">
        <v>315</v>
      </c>
      <c r="B298" s="2">
        <v>1</v>
      </c>
      <c r="C298" s="2" t="s">
        <v>75</v>
      </c>
      <c r="D298" s="1">
        <v>9</v>
      </c>
      <c r="E298" s="2" t="str">
        <f t="shared" si="281"/>
        <v>9_Carcharhiniformes</v>
      </c>
      <c r="F298" s="2" t="s">
        <v>76</v>
      </c>
      <c r="G298" s="2" t="s">
        <v>800</v>
      </c>
      <c r="H298" s="2" t="s">
        <v>933</v>
      </c>
      <c r="I298" s="2" t="s">
        <v>945</v>
      </c>
      <c r="J298" s="2" t="s">
        <v>946</v>
      </c>
      <c r="K298" s="19" t="str">
        <f t="shared" si="282"/>
        <v>Galeus eastmani</v>
      </c>
      <c r="L298" s="20">
        <f>VLOOKUP($K298,GlobSheetPaste!$H$3:$P$1269,2,FALSE)</f>
        <v>161364</v>
      </c>
      <c r="M298" s="20">
        <f>VLOOKUP($K298,GlobSheetPaste!$H$3:$P$1269,3,FALSE)</f>
        <v>124472336</v>
      </c>
      <c r="N298" s="20" t="str">
        <f>VLOOKUP($K298,GlobSheetPaste!$H$3:$P$1269,4,FALSE)</f>
        <v>published</v>
      </c>
      <c r="O298" s="20" t="str">
        <f>VLOOKUP($K298,GlobSheetPaste!$H$3:$P$1269,5,FALSE)</f>
        <v>LC</v>
      </c>
      <c r="P298" s="20">
        <f>VLOOKUP($K298,GlobSheetPaste!$H$3:$P$1269,6,FALSE)</f>
        <v>2007</v>
      </c>
      <c r="Q298" s="20" t="str">
        <f>VLOOKUP($K298,GlobSheetPaste!$H$3:$P$1269,7,FALSE)</f>
        <v>LC</v>
      </c>
      <c r="R298" s="20" t="str">
        <f>VLOOKUP($K298,GlobSheetPaste!$H$3:$P$1269,8,FALSE)</f>
        <v>NA</v>
      </c>
      <c r="S298" s="20" t="str">
        <f t="shared" ref="S298:S310" si="329">IF(O298=Q298,"NoChange","non-genuine change")</f>
        <v>NoChange</v>
      </c>
      <c r="T298" s="20" t="b">
        <f t="shared" si="283"/>
        <v>0</v>
      </c>
      <c r="U298" s="22">
        <f>VLOOKUP($K298,GlobSheetPaste!$H$3:$P$1269,9,FALSE)</f>
        <v>43891</v>
      </c>
      <c r="V298" s="19">
        <v>100</v>
      </c>
      <c r="W298" s="19">
        <v>900</v>
      </c>
      <c r="X298" s="2" t="b">
        <f t="shared" ref="X298:Y298" si="330">ISNUMBER(V298)</f>
        <v>1</v>
      </c>
      <c r="Y298" s="2" t="b">
        <f t="shared" si="330"/>
        <v>1</v>
      </c>
      <c r="Z298" s="2" t="s">
        <v>89</v>
      </c>
      <c r="AA298" s="2" t="s">
        <v>178</v>
      </c>
      <c r="AB298" s="24" t="str">
        <f ca="1">IFERROR(__xludf.DUMMYFUNCTION("SPLIT(AA298,""_"")"),"Deepwater")</f>
        <v>Deepwater</v>
      </c>
      <c r="AC298" s="24"/>
      <c r="AD298" s="24">
        <f>VLOOKUP(J298,rangearea210527!$B$2:$C$1159,2,TRUE)</f>
        <v>265423.1912</v>
      </c>
      <c r="AE298" s="26"/>
      <c r="AF298" s="26">
        <v>65</v>
      </c>
      <c r="AG298" s="26" t="s">
        <v>84</v>
      </c>
      <c r="AH298" s="26"/>
      <c r="AI298" s="26"/>
      <c r="AJ298" s="26">
        <v>1</v>
      </c>
      <c r="AK298" s="26">
        <v>0</v>
      </c>
      <c r="AL298" s="29">
        <v>0</v>
      </c>
      <c r="AM298" s="30"/>
      <c r="AN298" s="30"/>
      <c r="AO298" s="30"/>
      <c r="AP298" s="1">
        <v>1</v>
      </c>
      <c r="AQ298" s="1"/>
      <c r="AR298" s="1"/>
      <c r="AS298" s="1"/>
      <c r="AT298" s="1">
        <v>0</v>
      </c>
      <c r="AU298" s="1">
        <v>0</v>
      </c>
      <c r="AV298" s="1">
        <v>1</v>
      </c>
      <c r="AZ298" s="1">
        <v>1</v>
      </c>
    </row>
    <row r="299" spans="1:58" x14ac:dyDescent="0.3">
      <c r="A299" s="2">
        <v>316</v>
      </c>
      <c r="B299" s="2">
        <v>1</v>
      </c>
      <c r="C299" s="2" t="s">
        <v>75</v>
      </c>
      <c r="D299" s="1">
        <v>9</v>
      </c>
      <c r="E299" s="2" t="str">
        <f t="shared" si="281"/>
        <v>9_Carcharhiniformes</v>
      </c>
      <c r="F299" s="2" t="s">
        <v>76</v>
      </c>
      <c r="G299" s="2" t="s">
        <v>800</v>
      </c>
      <c r="H299" s="2" t="s">
        <v>933</v>
      </c>
      <c r="I299" s="2" t="s">
        <v>947</v>
      </c>
      <c r="J299" s="2" t="s">
        <v>948</v>
      </c>
      <c r="K299" s="19" t="str">
        <f t="shared" si="282"/>
        <v>Galeus gracilis</v>
      </c>
      <c r="L299" s="20">
        <f>VLOOKUP($K299,GlobSheetPaste!$H$3:$P$1269,2,FALSE)</f>
        <v>41812</v>
      </c>
      <c r="M299" s="20">
        <f>VLOOKUP($K299,GlobSheetPaste!$H$3:$P$1269,3,FALSE)</f>
        <v>68623691</v>
      </c>
      <c r="N299" s="20" t="str">
        <f>VLOOKUP($K299,GlobSheetPaste!$H$3:$P$1269,4,FALSE)</f>
        <v>published</v>
      </c>
      <c r="O299" s="20" t="str">
        <f>VLOOKUP($K299,GlobSheetPaste!$H$3:$P$1269,5,FALSE)</f>
        <v>DD</v>
      </c>
      <c r="P299" s="20">
        <f>VLOOKUP($K299,GlobSheetPaste!$H$3:$P$1269,6,FALSE)</f>
        <v>2003</v>
      </c>
      <c r="Q299" s="20" t="str">
        <f>VLOOKUP($K299,GlobSheetPaste!$H$3:$P$1269,7,FALSE)</f>
        <v>DD</v>
      </c>
      <c r="R299" s="20" t="str">
        <f>VLOOKUP($K299,GlobSheetPaste!$H$3:$P$1269,8,FALSE)</f>
        <v>NA</v>
      </c>
      <c r="S299" s="20" t="str">
        <f t="shared" si="329"/>
        <v>NoChange</v>
      </c>
      <c r="T299" s="20" t="b">
        <f t="shared" si="283"/>
        <v>0</v>
      </c>
      <c r="U299" s="20">
        <f>VLOOKUP($K299,GlobSheetPaste!$H$3:$P$1269,9,FALSE)</f>
        <v>2015</v>
      </c>
      <c r="V299" s="19">
        <v>290</v>
      </c>
      <c r="W299" s="19">
        <v>470</v>
      </c>
      <c r="X299" s="2" t="b">
        <f t="shared" ref="X299:Y299" si="331">ISNUMBER(V299)</f>
        <v>1</v>
      </c>
      <c r="Y299" s="2" t="b">
        <f t="shared" si="331"/>
        <v>1</v>
      </c>
      <c r="Z299" s="2" t="s">
        <v>89</v>
      </c>
      <c r="AA299" s="2" t="s">
        <v>178</v>
      </c>
      <c r="AB299" s="24" t="str">
        <f ca="1">IFERROR(__xludf.DUMMYFUNCTION("SPLIT(AA299,""_"")"),"Deepwater")</f>
        <v>Deepwater</v>
      </c>
      <c r="AC299" s="24"/>
      <c r="AD299" s="24">
        <f>VLOOKUP(J299,rangearea210527!$B$2:$C$1159,2,TRUE)</f>
        <v>20517.93246</v>
      </c>
      <c r="AE299" s="26" t="s">
        <v>118</v>
      </c>
      <c r="AF299" s="26">
        <v>34</v>
      </c>
      <c r="AG299" s="26" t="s">
        <v>84</v>
      </c>
      <c r="AH299" s="26"/>
      <c r="AI299" s="26"/>
      <c r="AJ299" s="26">
        <v>1</v>
      </c>
      <c r="AK299" s="26">
        <v>0</v>
      </c>
      <c r="AL299" s="29">
        <v>0</v>
      </c>
      <c r="AM299" s="30"/>
      <c r="AN299" s="30"/>
      <c r="AO299" s="30"/>
      <c r="AP299" s="1">
        <v>1</v>
      </c>
      <c r="AQ299" s="1"/>
      <c r="AR299" s="1"/>
      <c r="AS299" s="1"/>
      <c r="AT299" s="1">
        <v>0</v>
      </c>
      <c r="AU299" s="1">
        <v>0</v>
      </c>
      <c r="AV299" s="1">
        <v>1</v>
      </c>
      <c r="AZ299" s="1">
        <v>1</v>
      </c>
      <c r="BD299" s="1">
        <v>1</v>
      </c>
      <c r="BE299" s="1">
        <v>1</v>
      </c>
      <c r="BF299" s="1"/>
    </row>
    <row r="300" spans="1:58" x14ac:dyDescent="0.3">
      <c r="A300" s="2">
        <v>317</v>
      </c>
      <c r="B300" s="2">
        <v>1</v>
      </c>
      <c r="C300" s="2" t="s">
        <v>75</v>
      </c>
      <c r="D300" s="1">
        <v>9</v>
      </c>
      <c r="E300" s="2" t="str">
        <f t="shared" si="281"/>
        <v>9_Carcharhiniformes</v>
      </c>
      <c r="F300" s="2" t="s">
        <v>76</v>
      </c>
      <c r="G300" s="2" t="s">
        <v>800</v>
      </c>
      <c r="H300" s="2" t="s">
        <v>933</v>
      </c>
      <c r="I300" s="2" t="s">
        <v>949</v>
      </c>
      <c r="J300" s="2" t="s">
        <v>950</v>
      </c>
      <c r="K300" s="19" t="str">
        <f t="shared" si="282"/>
        <v>Galeus longirostris</v>
      </c>
      <c r="L300" s="20">
        <f>VLOOKUP($K300,GlobSheetPaste!$H$3:$P$1269,2,FALSE)</f>
        <v>161473</v>
      </c>
      <c r="M300" s="20">
        <f>VLOOKUP($K300,GlobSheetPaste!$H$3:$P$1269,3,FALSE)</f>
        <v>124491550</v>
      </c>
      <c r="N300" s="20" t="str">
        <f>VLOOKUP($K300,GlobSheetPaste!$H$3:$P$1269,4,FALSE)</f>
        <v>published</v>
      </c>
      <c r="O300" s="20" t="str">
        <f>VLOOKUP($K300,GlobSheetPaste!$H$3:$P$1269,5,FALSE)</f>
        <v>DD</v>
      </c>
      <c r="P300" s="20">
        <f>VLOOKUP($K300,GlobSheetPaste!$H$3:$P$1269,6,FALSE)</f>
        <v>2007</v>
      </c>
      <c r="Q300" s="20" t="str">
        <f>VLOOKUP($K300,GlobSheetPaste!$H$3:$P$1269,7,FALSE)</f>
        <v>LC</v>
      </c>
      <c r="R300" s="20" t="str">
        <f>VLOOKUP($K300,GlobSheetPaste!$H$3:$P$1269,8,FALSE)</f>
        <v>NA</v>
      </c>
      <c r="S300" s="20" t="str">
        <f t="shared" si="329"/>
        <v>non-genuine change</v>
      </c>
      <c r="T300" s="20" t="b">
        <f t="shared" si="283"/>
        <v>0</v>
      </c>
      <c r="U300" s="22">
        <f>VLOOKUP($K300,GlobSheetPaste!$H$3:$P$1269,9,FALSE)</f>
        <v>44197</v>
      </c>
      <c r="V300" s="19">
        <v>330</v>
      </c>
      <c r="W300" s="19">
        <v>550</v>
      </c>
      <c r="X300" s="2" t="b">
        <f t="shared" ref="X300:Y300" si="332">ISNUMBER(V300)</f>
        <v>1</v>
      </c>
      <c r="Y300" s="2" t="b">
        <f t="shared" si="332"/>
        <v>1</v>
      </c>
      <c r="Z300" s="2" t="s">
        <v>89</v>
      </c>
      <c r="AA300" s="2" t="s">
        <v>178</v>
      </c>
      <c r="AB300" s="24" t="str">
        <f ca="1">IFERROR(__xludf.DUMMYFUNCTION("SPLIT(AA300,""_"")"),"Deepwater")</f>
        <v>Deepwater</v>
      </c>
      <c r="AC300" s="24"/>
      <c r="AD300" s="24">
        <f>VLOOKUP(J300,rangearea210527!$B$2:$C$1159,2,TRUE)</f>
        <v>14711.910550000001</v>
      </c>
      <c r="AE300" s="26" t="s">
        <v>118</v>
      </c>
      <c r="AF300" s="26">
        <v>80.599999999999994</v>
      </c>
      <c r="AG300" s="26" t="s">
        <v>84</v>
      </c>
      <c r="AH300" s="26"/>
      <c r="AI300" s="26"/>
      <c r="AJ300" s="26">
        <v>1</v>
      </c>
      <c r="AK300" s="26">
        <v>0</v>
      </c>
      <c r="AL300" s="29">
        <v>0</v>
      </c>
      <c r="AM300" s="30"/>
      <c r="AN300" s="30"/>
      <c r="AO300" s="30"/>
      <c r="AP300" s="1">
        <v>0</v>
      </c>
      <c r="AQ300" s="1"/>
      <c r="AR300" s="1"/>
      <c r="AS300" s="1"/>
      <c r="AT300" s="1">
        <v>0</v>
      </c>
      <c r="AU300" s="1">
        <v>0</v>
      </c>
      <c r="AV300" s="1">
        <v>1</v>
      </c>
      <c r="AZ300" s="1">
        <v>1</v>
      </c>
      <c r="BE300" s="1">
        <v>1</v>
      </c>
    </row>
    <row r="301" spans="1:58" x14ac:dyDescent="0.3">
      <c r="A301" s="2">
        <v>318</v>
      </c>
      <c r="B301" s="2">
        <v>1</v>
      </c>
      <c r="C301" s="2" t="s">
        <v>75</v>
      </c>
      <c r="D301" s="1">
        <v>9</v>
      </c>
      <c r="E301" s="2" t="str">
        <f t="shared" si="281"/>
        <v>9_Carcharhiniformes</v>
      </c>
      <c r="F301" s="2" t="s">
        <v>76</v>
      </c>
      <c r="G301" s="2" t="s">
        <v>800</v>
      </c>
      <c r="H301" s="2" t="s">
        <v>933</v>
      </c>
      <c r="I301" s="2" t="s">
        <v>951</v>
      </c>
      <c r="J301" s="2" t="s">
        <v>952</v>
      </c>
      <c r="K301" s="19" t="str">
        <f t="shared" si="282"/>
        <v>Galeus melastomus</v>
      </c>
      <c r="L301" s="20">
        <f>VLOOKUP($K301,GlobSheetPaste!$H$3:$P$1269,2,FALSE)</f>
        <v>161398</v>
      </c>
      <c r="M301" s="20">
        <f>VLOOKUP($K301,GlobSheetPaste!$H$3:$P$1269,3,FALSE)</f>
        <v>124477972</v>
      </c>
      <c r="N301" s="20" t="str">
        <f>VLOOKUP($K301,GlobSheetPaste!$H$3:$P$1269,4,FALSE)</f>
        <v>submitted</v>
      </c>
      <c r="O301" s="20" t="str">
        <f>VLOOKUP($K301,GlobSheetPaste!$H$3:$P$1269,5,FALSE)</f>
        <v>LC</v>
      </c>
      <c r="P301" s="20">
        <f>VLOOKUP($K301,GlobSheetPaste!$H$3:$P$1269,6,FALSE)</f>
        <v>2003</v>
      </c>
      <c r="Q301" s="20" t="str">
        <f>VLOOKUP($K301,GlobSheetPaste!$H$3:$P$1269,7,FALSE)</f>
        <v>LC</v>
      </c>
      <c r="R301" s="20" t="str">
        <f>VLOOKUP($K301,GlobSheetPaste!$H$3:$P$1269,8,FALSE)</f>
        <v>NA</v>
      </c>
      <c r="S301" s="20" t="str">
        <f t="shared" si="329"/>
        <v>NoChange</v>
      </c>
      <c r="T301" s="20" t="b">
        <f t="shared" si="283"/>
        <v>0</v>
      </c>
      <c r="U301" s="22">
        <f>VLOOKUP($K301,GlobSheetPaste!$H$3:$P$1269,9,FALSE)</f>
        <v>44228</v>
      </c>
      <c r="V301" s="19">
        <v>55</v>
      </c>
      <c r="W301" s="19">
        <v>2000</v>
      </c>
      <c r="X301" s="2" t="b">
        <f t="shared" ref="X301:Y301" si="333">ISNUMBER(V301)</f>
        <v>1</v>
      </c>
      <c r="Y301" s="2" t="b">
        <f t="shared" si="333"/>
        <v>1</v>
      </c>
      <c r="Z301" s="2" t="s">
        <v>89</v>
      </c>
      <c r="AA301" s="2" t="s">
        <v>178</v>
      </c>
      <c r="AB301" s="24" t="str">
        <f ca="1">IFERROR(__xludf.DUMMYFUNCTION("SPLIT(AA301,""_"")"),"Deepwater")</f>
        <v>Deepwater</v>
      </c>
      <c r="AC301" s="24"/>
      <c r="AD301" s="24">
        <f>VLOOKUP(J301,rangearea210527!$B$2:$C$1159,2,TRUE)</f>
        <v>2791092.963</v>
      </c>
      <c r="AE301" s="26"/>
      <c r="AF301" s="26">
        <v>90</v>
      </c>
      <c r="AG301" s="26" t="s">
        <v>84</v>
      </c>
      <c r="AH301" s="26"/>
      <c r="AI301" s="26">
        <v>15</v>
      </c>
      <c r="AJ301" s="26">
        <v>1</v>
      </c>
      <c r="AK301" s="26">
        <v>0</v>
      </c>
      <c r="AL301" s="29">
        <v>0</v>
      </c>
      <c r="AM301" s="30"/>
      <c r="AN301" s="30"/>
      <c r="AO301" s="30"/>
      <c r="AP301" s="1">
        <v>0</v>
      </c>
      <c r="AQ301" s="1"/>
      <c r="AR301" s="1"/>
      <c r="AS301" s="1"/>
      <c r="AT301" s="1">
        <v>0</v>
      </c>
      <c r="AU301" s="1">
        <v>0</v>
      </c>
      <c r="AV301" s="1">
        <v>1</v>
      </c>
      <c r="AZ301" s="1">
        <v>1</v>
      </c>
    </row>
    <row r="302" spans="1:58" x14ac:dyDescent="0.3">
      <c r="A302" s="2">
        <v>319</v>
      </c>
      <c r="B302" s="2">
        <v>1</v>
      </c>
      <c r="C302" s="2" t="s">
        <v>75</v>
      </c>
      <c r="D302" s="1">
        <v>9</v>
      </c>
      <c r="E302" s="2" t="str">
        <f t="shared" si="281"/>
        <v>9_Carcharhiniformes</v>
      </c>
      <c r="F302" s="2" t="s">
        <v>76</v>
      </c>
      <c r="G302" s="2" t="s">
        <v>800</v>
      </c>
      <c r="H302" s="2" t="s">
        <v>933</v>
      </c>
      <c r="I302" s="2" t="s">
        <v>953</v>
      </c>
      <c r="J302" s="2" t="s">
        <v>954</v>
      </c>
      <c r="K302" s="19" t="str">
        <f t="shared" si="282"/>
        <v>Galeus mincaronei</v>
      </c>
      <c r="L302" s="20">
        <f>VLOOKUP($K302,GlobSheetPaste!$H$3:$P$1269,2,FALSE)</f>
        <v>44578</v>
      </c>
      <c r="M302" s="20">
        <f>VLOOKUP($K302,GlobSheetPaste!$H$3:$P$1269,3,FALSE)</f>
        <v>2995648</v>
      </c>
      <c r="N302" s="20" t="str">
        <f>VLOOKUP($K302,GlobSheetPaste!$H$3:$P$1269,4,FALSE)</f>
        <v>published</v>
      </c>
      <c r="O302" s="20" t="str">
        <f>VLOOKUP($K302,GlobSheetPaste!$H$3:$P$1269,5,FALSE)</f>
        <v>VU</v>
      </c>
      <c r="P302" s="20">
        <f>VLOOKUP($K302,GlobSheetPaste!$H$3:$P$1269,6,FALSE)</f>
        <v>2004</v>
      </c>
      <c r="Q302" s="20" t="str">
        <f>VLOOKUP($K302,GlobSheetPaste!$H$3:$P$1269,7,FALSE)</f>
        <v>VU</v>
      </c>
      <c r="R302" s="20" t="str">
        <f>VLOOKUP($K302,GlobSheetPaste!$H$3:$P$1269,8,FALSE)</f>
        <v>A2d</v>
      </c>
      <c r="S302" s="20" t="str">
        <f t="shared" si="329"/>
        <v>NoChange</v>
      </c>
      <c r="T302" s="20" t="b">
        <f t="shared" si="283"/>
        <v>0</v>
      </c>
      <c r="U302" s="22">
        <f>VLOOKUP($K302,GlobSheetPaste!$H$3:$P$1269,9,FALSE)</f>
        <v>43891</v>
      </c>
      <c r="V302" s="19">
        <v>130</v>
      </c>
      <c r="W302" s="19">
        <v>600</v>
      </c>
      <c r="X302" s="2" t="b">
        <f t="shared" ref="X302:Y302" si="334">ISNUMBER(V302)</f>
        <v>1</v>
      </c>
      <c r="Y302" s="2" t="b">
        <f t="shared" si="334"/>
        <v>1</v>
      </c>
      <c r="Z302" s="2" t="s">
        <v>89</v>
      </c>
      <c r="AA302" s="2" t="s">
        <v>178</v>
      </c>
      <c r="AB302" s="24" t="str">
        <f ca="1">IFERROR(__xludf.DUMMYFUNCTION("SPLIT(AA302,""_"")"),"Deepwater")</f>
        <v>Deepwater</v>
      </c>
      <c r="AC302" s="24"/>
      <c r="AD302" s="24">
        <f>VLOOKUP(J302,rangearea210527!$B$2:$C$1159,2,TRUE)</f>
        <v>34525.918250000002</v>
      </c>
      <c r="AE302" s="26" t="s">
        <v>118</v>
      </c>
      <c r="AF302" s="26">
        <v>43</v>
      </c>
      <c r="AG302" s="26" t="s">
        <v>84</v>
      </c>
      <c r="AH302" s="26"/>
      <c r="AI302" s="26">
        <v>15</v>
      </c>
      <c r="AJ302" s="26">
        <v>1</v>
      </c>
      <c r="AK302" s="26">
        <v>0</v>
      </c>
      <c r="AL302" s="29">
        <v>0</v>
      </c>
      <c r="AM302" s="30"/>
      <c r="AN302" s="30"/>
      <c r="AO302" s="30"/>
      <c r="AP302" s="1">
        <v>0</v>
      </c>
      <c r="AQ302" s="1"/>
      <c r="AR302" s="1">
        <v>1</v>
      </c>
      <c r="AS302" s="1"/>
      <c r="AT302" s="1">
        <v>0</v>
      </c>
      <c r="AU302" s="1">
        <v>0</v>
      </c>
      <c r="AV302" s="1">
        <v>1</v>
      </c>
      <c r="AW302" s="1">
        <v>1</v>
      </c>
      <c r="AZ302" s="1">
        <v>1</v>
      </c>
      <c r="BA302" s="1">
        <v>1</v>
      </c>
      <c r="BE302" s="1">
        <v>1</v>
      </c>
      <c r="BF302" s="1">
        <v>1</v>
      </c>
    </row>
    <row r="303" spans="1:58" x14ac:dyDescent="0.3">
      <c r="A303" s="2">
        <v>320</v>
      </c>
      <c r="B303" s="2">
        <v>1</v>
      </c>
      <c r="C303" s="2" t="s">
        <v>75</v>
      </c>
      <c r="D303" s="1">
        <v>9</v>
      </c>
      <c r="E303" s="2" t="str">
        <f t="shared" si="281"/>
        <v>9_Carcharhiniformes</v>
      </c>
      <c r="F303" s="2" t="s">
        <v>76</v>
      </c>
      <c r="G303" s="2" t="s">
        <v>800</v>
      </c>
      <c r="H303" s="2" t="s">
        <v>933</v>
      </c>
      <c r="I303" s="2" t="s">
        <v>955</v>
      </c>
      <c r="J303" s="2" t="s">
        <v>956</v>
      </c>
      <c r="K303" s="19" t="str">
        <f t="shared" si="282"/>
        <v>Galeus murinus</v>
      </c>
      <c r="L303" s="20">
        <f>VLOOKUP($K303,GlobSheetPaste!$H$3:$P$1269,2,FALSE)</f>
        <v>161705</v>
      </c>
      <c r="M303" s="20">
        <f>VLOOKUP($K303,GlobSheetPaste!$H$3:$P$1269,3,FALSE)</f>
        <v>48941031</v>
      </c>
      <c r="N303" s="20" t="str">
        <f>VLOOKUP($K303,GlobSheetPaste!$H$3:$P$1269,4,FALSE)</f>
        <v>published</v>
      </c>
      <c r="O303" s="20" t="str">
        <f>VLOOKUP($K303,GlobSheetPaste!$H$3:$P$1269,5,FALSE)</f>
        <v>LC</v>
      </c>
      <c r="P303" s="20">
        <f>VLOOKUP($K303,GlobSheetPaste!$H$3:$P$1269,6,FALSE)</f>
        <v>2008</v>
      </c>
      <c r="Q303" s="20" t="str">
        <f>VLOOKUP($K303,GlobSheetPaste!$H$3:$P$1269,7,FALSE)</f>
        <v>LC</v>
      </c>
      <c r="R303" s="20" t="str">
        <f>VLOOKUP($K303,GlobSheetPaste!$H$3:$P$1269,8,FALSE)</f>
        <v>NA</v>
      </c>
      <c r="S303" s="20" t="str">
        <f t="shared" si="329"/>
        <v>NoChange</v>
      </c>
      <c r="T303" s="20" t="b">
        <f t="shared" si="283"/>
        <v>0</v>
      </c>
      <c r="U303" s="20">
        <f>VLOOKUP($K303,GlobSheetPaste!$H$3:$P$1269,9,FALSE)</f>
        <v>2014</v>
      </c>
      <c r="V303" s="19">
        <v>380</v>
      </c>
      <c r="W303" s="19">
        <v>1300</v>
      </c>
      <c r="X303" s="2" t="b">
        <f t="shared" ref="X303:Y303" si="335">ISNUMBER(V303)</f>
        <v>1</v>
      </c>
      <c r="Y303" s="2" t="b">
        <f t="shared" si="335"/>
        <v>1</v>
      </c>
      <c r="Z303" s="2" t="s">
        <v>89</v>
      </c>
      <c r="AA303" s="2" t="s">
        <v>178</v>
      </c>
      <c r="AB303" s="24" t="str">
        <f ca="1">IFERROR(__xludf.DUMMYFUNCTION("SPLIT(AA303,""_"")"),"Deepwater")</f>
        <v>Deepwater</v>
      </c>
      <c r="AC303" s="24"/>
      <c r="AD303" s="24">
        <f>VLOOKUP(J303,rangearea210527!$B$2:$C$1159,2,TRUE)</f>
        <v>462227.18640000001</v>
      </c>
      <c r="AE303" s="26"/>
      <c r="AF303" s="26">
        <v>63</v>
      </c>
      <c r="AG303" s="26" t="s">
        <v>84</v>
      </c>
      <c r="AH303" s="26"/>
      <c r="AI303" s="26"/>
      <c r="AJ303" s="26">
        <v>1</v>
      </c>
      <c r="AK303" s="26">
        <v>0</v>
      </c>
      <c r="AL303" s="29">
        <v>0</v>
      </c>
      <c r="AM303" s="30"/>
      <c r="AN303" s="30"/>
      <c r="AO303" s="30"/>
      <c r="AP303" s="1">
        <v>0</v>
      </c>
      <c r="AQ303" s="1"/>
      <c r="AR303" s="1"/>
      <c r="AS303" s="1"/>
      <c r="AT303" s="1">
        <v>0</v>
      </c>
      <c r="AU303" s="1">
        <v>0</v>
      </c>
      <c r="AV303" s="1">
        <v>1</v>
      </c>
      <c r="AZ303" s="1">
        <v>1</v>
      </c>
    </row>
    <row r="304" spans="1:58" x14ac:dyDescent="0.3">
      <c r="A304" s="2">
        <v>321</v>
      </c>
      <c r="B304" s="2">
        <v>1</v>
      </c>
      <c r="C304" s="2" t="s">
        <v>75</v>
      </c>
      <c r="D304" s="1">
        <v>9</v>
      </c>
      <c r="E304" s="2" t="str">
        <f t="shared" si="281"/>
        <v>9_Carcharhiniformes</v>
      </c>
      <c r="F304" s="2" t="s">
        <v>76</v>
      </c>
      <c r="G304" s="2" t="s">
        <v>800</v>
      </c>
      <c r="H304" s="2" t="s">
        <v>933</v>
      </c>
      <c r="I304" s="2" t="s">
        <v>957</v>
      </c>
      <c r="J304" s="2" t="s">
        <v>958</v>
      </c>
      <c r="K304" s="19" t="str">
        <f t="shared" si="282"/>
        <v>Galeus nipponensis</v>
      </c>
      <c r="L304" s="20">
        <f>VLOOKUP($K304,GlobSheetPaste!$H$3:$P$1269,2,FALSE)</f>
        <v>161567</v>
      </c>
      <c r="M304" s="20">
        <f>VLOOKUP($K304,GlobSheetPaste!$H$3:$P$1269,3,FALSE)</f>
        <v>124508145</v>
      </c>
      <c r="N304" s="20" t="str">
        <f>VLOOKUP($K304,GlobSheetPaste!$H$3:$P$1269,4,FALSE)</f>
        <v>published</v>
      </c>
      <c r="O304" s="20" t="str">
        <f>VLOOKUP($K304,GlobSheetPaste!$H$3:$P$1269,5,FALSE)</f>
        <v>DD</v>
      </c>
      <c r="P304" s="20">
        <f>VLOOKUP($K304,GlobSheetPaste!$H$3:$P$1269,6,FALSE)</f>
        <v>2008</v>
      </c>
      <c r="Q304" s="20" t="str">
        <f>VLOOKUP($K304,GlobSheetPaste!$H$3:$P$1269,7,FALSE)</f>
        <v>LC</v>
      </c>
      <c r="R304" s="20" t="str">
        <f>VLOOKUP($K304,GlobSheetPaste!$H$3:$P$1269,8,FALSE)</f>
        <v>NA</v>
      </c>
      <c r="S304" s="20" t="str">
        <f t="shared" si="329"/>
        <v>non-genuine change</v>
      </c>
      <c r="T304" s="20" t="b">
        <f t="shared" si="283"/>
        <v>0</v>
      </c>
      <c r="U304" s="22">
        <f>VLOOKUP($K304,GlobSheetPaste!$H$3:$P$1269,9,FALSE)</f>
        <v>44197</v>
      </c>
      <c r="V304" s="19">
        <v>150</v>
      </c>
      <c r="W304" s="19">
        <v>540</v>
      </c>
      <c r="X304" s="2" t="b">
        <f t="shared" ref="X304:Y304" si="336">ISNUMBER(V304)</f>
        <v>1</v>
      </c>
      <c r="Y304" s="2" t="b">
        <f t="shared" si="336"/>
        <v>1</v>
      </c>
      <c r="Z304" s="2" t="s">
        <v>89</v>
      </c>
      <c r="AA304" s="2" t="s">
        <v>178</v>
      </c>
      <c r="AB304" s="24" t="str">
        <f ca="1">IFERROR(__xludf.DUMMYFUNCTION("SPLIT(AA304,""_"")"),"Deepwater")</f>
        <v>Deepwater</v>
      </c>
      <c r="AC304" s="24"/>
      <c r="AD304" s="24">
        <f>VLOOKUP(J304,rangearea210527!$B$2:$C$1159,2,TRUE)</f>
        <v>143324.06789999999</v>
      </c>
      <c r="AE304" s="26" t="s">
        <v>118</v>
      </c>
      <c r="AF304" s="26">
        <v>80</v>
      </c>
      <c r="AG304" s="26" t="s">
        <v>84</v>
      </c>
      <c r="AH304" s="26"/>
      <c r="AI304" s="26"/>
      <c r="AJ304" s="26">
        <v>1</v>
      </c>
      <c r="AK304" s="26">
        <v>0</v>
      </c>
      <c r="AL304" s="29">
        <v>0</v>
      </c>
      <c r="AM304" s="30"/>
      <c r="AN304" s="30"/>
      <c r="AO304" s="30"/>
      <c r="AP304" s="1">
        <v>0</v>
      </c>
      <c r="AQ304" s="1"/>
      <c r="AR304" s="1"/>
      <c r="AS304" s="1"/>
      <c r="AT304" s="1">
        <v>0</v>
      </c>
      <c r="AU304" s="1">
        <v>0</v>
      </c>
      <c r="AV304" s="1">
        <v>1</v>
      </c>
      <c r="AZ304" s="1">
        <v>1</v>
      </c>
      <c r="BE304" s="1">
        <v>1</v>
      </c>
    </row>
    <row r="305" spans="1:58" x14ac:dyDescent="0.3">
      <c r="A305" s="2">
        <v>322</v>
      </c>
      <c r="B305" s="2">
        <v>1</v>
      </c>
      <c r="C305" s="2" t="s">
        <v>75</v>
      </c>
      <c r="D305" s="1">
        <v>9</v>
      </c>
      <c r="E305" s="2" t="str">
        <f t="shared" si="281"/>
        <v>9_Carcharhiniformes</v>
      </c>
      <c r="F305" s="2" t="s">
        <v>76</v>
      </c>
      <c r="G305" s="2" t="s">
        <v>800</v>
      </c>
      <c r="H305" s="2" t="s">
        <v>933</v>
      </c>
      <c r="I305" s="2" t="s">
        <v>959</v>
      </c>
      <c r="J305" s="2" t="s">
        <v>960</v>
      </c>
      <c r="K305" s="19" t="str">
        <f t="shared" si="282"/>
        <v>Galeus piperatus</v>
      </c>
      <c r="L305" s="20">
        <f>VLOOKUP($K305,GlobSheetPaste!$H$3:$P$1269,2,FALSE)</f>
        <v>60228</v>
      </c>
      <c r="M305" s="20">
        <f>VLOOKUP($K305,GlobSheetPaste!$H$3:$P$1269,3,FALSE)</f>
        <v>200321910</v>
      </c>
      <c r="N305" s="20" t="str">
        <f>VLOOKUP($K305,GlobSheetPaste!$H$3:$P$1269,4,FALSE)</f>
        <v>published</v>
      </c>
      <c r="O305" s="20" t="str">
        <f>VLOOKUP($K305,GlobSheetPaste!$H$3:$P$1269,5,FALSE)</f>
        <v>LC</v>
      </c>
      <c r="P305" s="20">
        <f>VLOOKUP($K305,GlobSheetPaste!$H$3:$P$1269,6,FALSE)</f>
        <v>2006</v>
      </c>
      <c r="Q305" s="20" t="str">
        <f>VLOOKUP($K305,GlobSheetPaste!$H$3:$P$1269,7,FALSE)</f>
        <v>LC</v>
      </c>
      <c r="R305" s="20" t="str">
        <f>VLOOKUP($K305,GlobSheetPaste!$H$3:$P$1269,8,FALSE)</f>
        <v>NA</v>
      </c>
      <c r="S305" s="20" t="str">
        <f t="shared" si="329"/>
        <v>NoChange</v>
      </c>
      <c r="T305" s="20" t="b">
        <f t="shared" si="283"/>
        <v>0</v>
      </c>
      <c r="U305" s="22">
        <f>VLOOKUP($K305,GlobSheetPaste!$H$3:$P$1269,9,FALSE)</f>
        <v>43891</v>
      </c>
      <c r="V305" s="19">
        <v>130</v>
      </c>
      <c r="W305" s="19">
        <v>1326</v>
      </c>
      <c r="X305" s="2" t="b">
        <f t="shared" ref="X305:Y305" si="337">ISNUMBER(V305)</f>
        <v>1</v>
      </c>
      <c r="Y305" s="2" t="b">
        <f t="shared" si="337"/>
        <v>1</v>
      </c>
      <c r="Z305" s="2" t="s">
        <v>89</v>
      </c>
      <c r="AA305" s="2" t="s">
        <v>178</v>
      </c>
      <c r="AB305" s="24" t="str">
        <f ca="1">IFERROR(__xludf.DUMMYFUNCTION("SPLIT(AA305,""_"")"),"Deepwater")</f>
        <v>Deepwater</v>
      </c>
      <c r="AC305" s="24"/>
      <c r="AD305" s="24">
        <f>VLOOKUP(J305,rangearea210527!$B$2:$C$1159,2,TRUE)</f>
        <v>36319.243369999997</v>
      </c>
      <c r="AE305" s="26" t="s">
        <v>118</v>
      </c>
      <c r="AF305" s="26">
        <v>37</v>
      </c>
      <c r="AG305" s="26" t="s">
        <v>84</v>
      </c>
      <c r="AH305" s="26"/>
      <c r="AI305" s="26"/>
      <c r="AJ305" s="26">
        <v>1</v>
      </c>
      <c r="AK305" s="26">
        <v>0</v>
      </c>
      <c r="AL305" s="29">
        <v>0</v>
      </c>
      <c r="AM305" s="30"/>
      <c r="AN305" s="26">
        <v>1</v>
      </c>
      <c r="AO305" s="30"/>
      <c r="AP305" s="1">
        <v>0</v>
      </c>
      <c r="AQ305" s="1"/>
      <c r="AR305" s="1"/>
      <c r="AS305" s="1"/>
      <c r="AT305" s="1">
        <v>0</v>
      </c>
      <c r="AU305" s="1">
        <v>0</v>
      </c>
      <c r="AV305" s="1">
        <v>1</v>
      </c>
      <c r="AZ305" s="1">
        <v>1</v>
      </c>
      <c r="BE305" s="1">
        <v>1</v>
      </c>
    </row>
    <row r="306" spans="1:58" x14ac:dyDescent="0.3">
      <c r="A306" s="2">
        <v>323</v>
      </c>
      <c r="B306" s="2">
        <v>1</v>
      </c>
      <c r="C306" s="2" t="s">
        <v>75</v>
      </c>
      <c r="D306" s="1">
        <v>9</v>
      </c>
      <c r="E306" s="2" t="str">
        <f t="shared" si="281"/>
        <v>9_Carcharhiniformes</v>
      </c>
      <c r="F306" s="2" t="s">
        <v>76</v>
      </c>
      <c r="G306" s="2" t="s">
        <v>800</v>
      </c>
      <c r="H306" s="2" t="s">
        <v>933</v>
      </c>
      <c r="I306" s="2" t="s">
        <v>415</v>
      </c>
      <c r="J306" s="2" t="s">
        <v>961</v>
      </c>
      <c r="K306" s="19" t="str">
        <f t="shared" si="282"/>
        <v>Galeus polli</v>
      </c>
      <c r="L306" s="20">
        <f>VLOOKUP($K306,GlobSheetPaste!$H$3:$P$1269,2,FALSE)</f>
        <v>44649</v>
      </c>
      <c r="M306" s="20">
        <f>VLOOKUP($K306,GlobSheetPaste!$H$3:$P$1269,3,FALSE)</f>
        <v>124436806</v>
      </c>
      <c r="N306" s="20" t="str">
        <f>VLOOKUP($K306,GlobSheetPaste!$H$3:$P$1269,4,FALSE)</f>
        <v>submitted</v>
      </c>
      <c r="O306" s="20" t="str">
        <f>VLOOKUP($K306,GlobSheetPaste!$H$3:$P$1269,5,FALSE)</f>
        <v>LC</v>
      </c>
      <c r="P306" s="20">
        <f>VLOOKUP($K306,GlobSheetPaste!$H$3:$P$1269,6,FALSE)</f>
        <v>2004</v>
      </c>
      <c r="Q306" s="20" t="str">
        <f>VLOOKUP($K306,GlobSheetPaste!$H$3:$P$1269,7,FALSE)</f>
        <v>VU</v>
      </c>
      <c r="R306" s="20" t="str">
        <f>VLOOKUP($K306,GlobSheetPaste!$H$3:$P$1269,8,FALSE)</f>
        <v>A2d</v>
      </c>
      <c r="S306" s="20" t="str">
        <f t="shared" si="329"/>
        <v>non-genuine change</v>
      </c>
      <c r="T306" s="20" t="b">
        <f t="shared" si="283"/>
        <v>0</v>
      </c>
      <c r="U306" s="22">
        <f>VLOOKUP($K306,GlobSheetPaste!$H$3:$P$1269,9,FALSE)</f>
        <v>44228</v>
      </c>
      <c r="V306" s="19">
        <v>159</v>
      </c>
      <c r="W306" s="19">
        <v>720</v>
      </c>
      <c r="X306" s="2" t="b">
        <f t="shared" ref="X306:Y306" si="338">ISNUMBER(V306)</f>
        <v>1</v>
      </c>
      <c r="Y306" s="2" t="b">
        <f t="shared" si="338"/>
        <v>1</v>
      </c>
      <c r="Z306" s="2" t="s">
        <v>89</v>
      </c>
      <c r="AA306" s="2" t="s">
        <v>178</v>
      </c>
      <c r="AB306" s="24" t="str">
        <f ca="1">IFERROR(__xludf.DUMMYFUNCTION("SPLIT(AA306,""_"")"),"Deepwater")</f>
        <v>Deepwater</v>
      </c>
      <c r="AC306" s="24"/>
      <c r="AD306" s="24">
        <f>VLOOKUP(J306,rangearea210527!$B$2:$C$1159,2,TRUE)</f>
        <v>330049.49579999998</v>
      </c>
      <c r="AE306" s="26"/>
      <c r="AF306" s="26">
        <v>43</v>
      </c>
      <c r="AG306" s="26" t="s">
        <v>84</v>
      </c>
      <c r="AH306" s="26"/>
      <c r="AI306" s="26">
        <v>15</v>
      </c>
      <c r="AJ306" s="26">
        <v>1</v>
      </c>
      <c r="AK306" s="26">
        <v>0</v>
      </c>
      <c r="AL306" s="29">
        <v>0</v>
      </c>
      <c r="AM306" s="30"/>
      <c r="AN306" s="30"/>
      <c r="AO306" s="30"/>
      <c r="AP306" s="1">
        <v>0</v>
      </c>
      <c r="AQ306" s="1"/>
      <c r="AR306" s="1"/>
      <c r="AS306" s="1"/>
      <c r="AT306" s="1">
        <v>0</v>
      </c>
      <c r="AU306" s="1">
        <v>0</v>
      </c>
      <c r="AV306" s="1">
        <v>1</v>
      </c>
      <c r="AW306" s="1">
        <v>1</v>
      </c>
      <c r="AZ306" s="1">
        <v>1</v>
      </c>
      <c r="BA306" s="1">
        <v>1</v>
      </c>
    </row>
    <row r="307" spans="1:58" x14ac:dyDescent="0.3">
      <c r="A307" s="2">
        <v>324</v>
      </c>
      <c r="B307" s="2">
        <v>1</v>
      </c>
      <c r="C307" s="2" t="s">
        <v>75</v>
      </c>
      <c r="D307" s="1">
        <v>9</v>
      </c>
      <c r="E307" s="2" t="str">
        <f t="shared" si="281"/>
        <v>9_Carcharhiniformes</v>
      </c>
      <c r="F307" s="2" t="s">
        <v>76</v>
      </c>
      <c r="G307" s="2" t="s">
        <v>800</v>
      </c>
      <c r="H307" s="2" t="s">
        <v>933</v>
      </c>
      <c r="I307" s="2" t="s">
        <v>962</v>
      </c>
      <c r="J307" s="2" t="s">
        <v>963</v>
      </c>
      <c r="K307" s="19" t="str">
        <f t="shared" si="282"/>
        <v>Galeus priapus</v>
      </c>
      <c r="L307" s="20">
        <f>VLOOKUP($K307,GlobSheetPaste!$H$3:$P$1269,2,FALSE)</f>
        <v>195425</v>
      </c>
      <c r="M307" s="20">
        <f>VLOOKUP($K307,GlobSheetPaste!$H$3:$P$1269,3,FALSE)</f>
        <v>116740228</v>
      </c>
      <c r="N307" s="20" t="str">
        <f>VLOOKUP($K307,GlobSheetPaste!$H$3:$P$1269,4,FALSE)</f>
        <v>published</v>
      </c>
      <c r="O307" s="20" t="str">
        <f>VLOOKUP($K307,GlobSheetPaste!$H$3:$P$1269,5,FALSE)</f>
        <v>LC</v>
      </c>
      <c r="P307" s="20">
        <f>VLOOKUP($K307,GlobSheetPaste!$H$3:$P$1269,6,FALSE)</f>
        <v>2010</v>
      </c>
      <c r="Q307" s="20" t="str">
        <f>VLOOKUP($K307,GlobSheetPaste!$H$3:$P$1269,7,FALSE)</f>
        <v>LC</v>
      </c>
      <c r="R307" s="20" t="str">
        <f>VLOOKUP($K307,GlobSheetPaste!$H$3:$P$1269,8,FALSE)</f>
        <v>NA</v>
      </c>
      <c r="S307" s="20" t="str">
        <f t="shared" si="329"/>
        <v>NoChange</v>
      </c>
      <c r="T307" s="20" t="b">
        <f t="shared" si="283"/>
        <v>0</v>
      </c>
      <c r="U307" s="20">
        <f>VLOOKUP($K307,GlobSheetPaste!$H$3:$P$1269,9,FALSE)</f>
        <v>2017</v>
      </c>
      <c r="V307" s="19">
        <v>262</v>
      </c>
      <c r="W307" s="19">
        <v>830</v>
      </c>
      <c r="X307" s="2" t="b">
        <f t="shared" ref="X307:Y307" si="339">ISNUMBER(V307)</f>
        <v>1</v>
      </c>
      <c r="Y307" s="2" t="b">
        <f t="shared" si="339"/>
        <v>1</v>
      </c>
      <c r="Z307" s="2" t="s">
        <v>89</v>
      </c>
      <c r="AA307" s="2" t="s">
        <v>178</v>
      </c>
      <c r="AB307" s="24" t="str">
        <f ca="1">IFERROR(__xludf.DUMMYFUNCTION("SPLIT(AA307,""_"")"),"Deepwater")</f>
        <v>Deepwater</v>
      </c>
      <c r="AC307" s="24"/>
      <c r="AD307" s="24">
        <f>VLOOKUP(J307,rangearea210527!$B$2:$C$1159,2,TRUE)</f>
        <v>7738.0634909999999</v>
      </c>
      <c r="AE307" s="26" t="s">
        <v>118</v>
      </c>
      <c r="AF307" s="26">
        <v>45.5</v>
      </c>
      <c r="AG307" s="26" t="s">
        <v>84</v>
      </c>
      <c r="AH307" s="26"/>
      <c r="AI307" s="26"/>
      <c r="AJ307" s="26">
        <v>1</v>
      </c>
      <c r="AK307" s="26">
        <v>0</v>
      </c>
      <c r="AL307" s="29">
        <v>0</v>
      </c>
      <c r="AM307" s="30"/>
      <c r="AN307" s="30"/>
      <c r="AO307" s="30"/>
      <c r="AP307" s="1">
        <v>0</v>
      </c>
      <c r="AQ307" s="1"/>
      <c r="AR307" s="1"/>
      <c r="AS307" s="1"/>
      <c r="AT307" s="1">
        <v>0</v>
      </c>
      <c r="AU307" s="1">
        <v>0</v>
      </c>
      <c r="AV307" s="1">
        <v>1</v>
      </c>
      <c r="AZ307" s="1">
        <v>1</v>
      </c>
      <c r="BE307" s="1">
        <v>1</v>
      </c>
    </row>
    <row r="308" spans="1:58" x14ac:dyDescent="0.3">
      <c r="A308" s="2">
        <v>326</v>
      </c>
      <c r="B308" s="2">
        <v>1</v>
      </c>
      <c r="C308" s="2" t="s">
        <v>75</v>
      </c>
      <c r="D308" s="1">
        <v>9</v>
      </c>
      <c r="E308" s="2" t="str">
        <f t="shared" si="281"/>
        <v>9_Carcharhiniformes</v>
      </c>
      <c r="F308" s="2" t="s">
        <v>76</v>
      </c>
      <c r="G308" s="2" t="s">
        <v>800</v>
      </c>
      <c r="H308" s="2" t="s">
        <v>933</v>
      </c>
      <c r="I308" s="2" t="s">
        <v>429</v>
      </c>
      <c r="J308" s="2" t="s">
        <v>966</v>
      </c>
      <c r="K308" s="19" t="str">
        <f t="shared" si="282"/>
        <v>Galeus schultzi</v>
      </c>
      <c r="L308" s="20">
        <f>VLOOKUP($K308,GlobSheetPaste!$H$3:$P$1269,2,FALSE)</f>
        <v>161333</v>
      </c>
      <c r="M308" s="20">
        <f>VLOOKUP($K308,GlobSheetPaste!$H$3:$P$1269,3,FALSE)</f>
        <v>124467078</v>
      </c>
      <c r="N308" s="20" t="str">
        <f>VLOOKUP($K308,GlobSheetPaste!$H$3:$P$1269,4,FALSE)</f>
        <v>published</v>
      </c>
      <c r="O308" s="20" t="str">
        <f>VLOOKUP($K308,GlobSheetPaste!$H$3:$P$1269,5,FALSE)</f>
        <v>DD</v>
      </c>
      <c r="P308" s="20">
        <f>VLOOKUP($K308,GlobSheetPaste!$H$3:$P$1269,6,FALSE)</f>
        <v>2007</v>
      </c>
      <c r="Q308" s="20" t="str">
        <f>VLOOKUP($K308,GlobSheetPaste!$H$3:$P$1269,7,FALSE)</f>
        <v>LC</v>
      </c>
      <c r="R308" s="20" t="str">
        <f>VLOOKUP($K308,GlobSheetPaste!$H$3:$P$1269,8,FALSE)</f>
        <v>NA</v>
      </c>
      <c r="S308" s="20" t="str">
        <f t="shared" si="329"/>
        <v>non-genuine change</v>
      </c>
      <c r="T308" s="20" t="b">
        <f t="shared" si="283"/>
        <v>0</v>
      </c>
      <c r="U308" s="22">
        <f>VLOOKUP($K308,GlobSheetPaste!$H$3:$P$1269,9,FALSE)</f>
        <v>43891</v>
      </c>
      <c r="V308" s="19">
        <v>50</v>
      </c>
      <c r="W308" s="19">
        <v>431</v>
      </c>
      <c r="X308" s="2" t="b">
        <f t="shared" ref="X308:Y308" si="340">ISNUMBER(V308)</f>
        <v>1</v>
      </c>
      <c r="Y308" s="2" t="b">
        <f t="shared" si="340"/>
        <v>1</v>
      </c>
      <c r="Z308" s="2" t="s">
        <v>89</v>
      </c>
      <c r="AA308" s="2" t="s">
        <v>178</v>
      </c>
      <c r="AB308" s="24" t="str">
        <f ca="1">IFERROR(__xludf.DUMMYFUNCTION("SPLIT(AA308,""_"")"),"Deepwater")</f>
        <v>Deepwater</v>
      </c>
      <c r="AC308" s="24"/>
      <c r="AD308" s="24">
        <f>VLOOKUP(J308,rangearea210527!$B$2:$C$1159,2,TRUE)</f>
        <v>58600.068249999997</v>
      </c>
      <c r="AE308" s="26" t="s">
        <v>118</v>
      </c>
      <c r="AF308" s="26">
        <v>29.7</v>
      </c>
      <c r="AG308" s="26" t="s">
        <v>84</v>
      </c>
      <c r="AH308" s="26"/>
      <c r="AI308" s="26"/>
      <c r="AJ308" s="26">
        <v>1</v>
      </c>
      <c r="AK308" s="26">
        <v>0</v>
      </c>
      <c r="AL308" s="29">
        <v>0</v>
      </c>
      <c r="AM308" s="30"/>
      <c r="AN308" s="30"/>
      <c r="AO308" s="30"/>
      <c r="AP308" s="1">
        <v>1</v>
      </c>
      <c r="AQ308" s="1"/>
      <c r="AR308" s="1"/>
      <c r="AS308" s="1"/>
      <c r="AT308" s="1">
        <v>0</v>
      </c>
      <c r="AU308" s="1">
        <v>0</v>
      </c>
      <c r="AV308" s="1">
        <v>1</v>
      </c>
      <c r="AZ308" s="1">
        <v>1</v>
      </c>
      <c r="BE308" s="1">
        <v>1</v>
      </c>
    </row>
    <row r="309" spans="1:58" x14ac:dyDescent="0.3">
      <c r="A309" s="2">
        <v>327</v>
      </c>
      <c r="B309" s="2">
        <v>1</v>
      </c>
      <c r="C309" s="2" t="s">
        <v>75</v>
      </c>
      <c r="D309" s="1">
        <v>9</v>
      </c>
      <c r="E309" s="2" t="str">
        <f t="shared" si="281"/>
        <v>9_Carcharhiniformes</v>
      </c>
      <c r="F309" s="2" t="s">
        <v>76</v>
      </c>
      <c r="G309" s="2" t="s">
        <v>800</v>
      </c>
      <c r="H309" s="2" t="s">
        <v>933</v>
      </c>
      <c r="I309" s="2" t="s">
        <v>967</v>
      </c>
      <c r="J309" s="2" t="s">
        <v>968</v>
      </c>
      <c r="K309" s="19" t="str">
        <f t="shared" si="282"/>
        <v>Galeus springeri</v>
      </c>
      <c r="L309" s="20">
        <f>VLOOKUP($K309,GlobSheetPaste!$H$3:$P$1269,2,FALSE)</f>
        <v>161498</v>
      </c>
      <c r="M309" s="20">
        <f>VLOOKUP($K309,GlobSheetPaste!$H$3:$P$1269,3,FALSE)</f>
        <v>124495755</v>
      </c>
      <c r="N309" s="20" t="str">
        <f>VLOOKUP($K309,GlobSheetPaste!$H$3:$P$1269,4,FALSE)</f>
        <v>published</v>
      </c>
      <c r="O309" s="20" t="str">
        <f>VLOOKUP($K309,GlobSheetPaste!$H$3:$P$1269,5,FALSE)</f>
        <v>DD</v>
      </c>
      <c r="P309" s="20">
        <f>VLOOKUP($K309,GlobSheetPaste!$H$3:$P$1269,6,FALSE)</f>
        <v>2004</v>
      </c>
      <c r="Q309" s="20" t="str">
        <f>VLOOKUP($K309,GlobSheetPaste!$H$3:$P$1269,7,FALSE)</f>
        <v>LC</v>
      </c>
      <c r="R309" s="20" t="str">
        <f>VLOOKUP($K309,GlobSheetPaste!$H$3:$P$1269,8,FALSE)</f>
        <v>NA</v>
      </c>
      <c r="S309" s="20" t="str">
        <f t="shared" si="329"/>
        <v>non-genuine change</v>
      </c>
      <c r="T309" s="20" t="b">
        <f t="shared" si="283"/>
        <v>0</v>
      </c>
      <c r="U309" s="22">
        <f>VLOOKUP($K309,GlobSheetPaste!$H$3:$P$1269,9,FALSE)</f>
        <v>43891</v>
      </c>
      <c r="V309" s="19">
        <v>457</v>
      </c>
      <c r="W309" s="19">
        <v>824</v>
      </c>
      <c r="X309" s="2" t="b">
        <f t="shared" ref="X309:Y309" si="341">ISNUMBER(V309)</f>
        <v>1</v>
      </c>
      <c r="Y309" s="2" t="b">
        <f t="shared" si="341"/>
        <v>1</v>
      </c>
      <c r="Z309" s="2" t="s">
        <v>89</v>
      </c>
      <c r="AA309" s="2" t="s">
        <v>178</v>
      </c>
      <c r="AB309" s="24" t="str">
        <f ca="1">IFERROR(__xludf.DUMMYFUNCTION("SPLIT(AA309,""_"")"),"Deepwater")</f>
        <v>Deepwater</v>
      </c>
      <c r="AC309" s="24"/>
      <c r="AD309" s="24">
        <f>VLOOKUP(J309,rangearea210527!$B$2:$C$1159,2,TRUE)</f>
        <v>22619.43549</v>
      </c>
      <c r="AE309" s="26" t="s">
        <v>118</v>
      </c>
      <c r="AF309" s="26">
        <v>44</v>
      </c>
      <c r="AG309" s="26" t="s">
        <v>84</v>
      </c>
      <c r="AH309" s="26"/>
      <c r="AI309" s="26"/>
      <c r="AJ309" s="26">
        <v>1</v>
      </c>
      <c r="AK309" s="26">
        <v>0</v>
      </c>
      <c r="AL309" s="29">
        <v>0</v>
      </c>
      <c r="AM309" s="30"/>
      <c r="AN309" s="30"/>
      <c r="AO309" s="30"/>
      <c r="AP309" s="1">
        <v>0</v>
      </c>
      <c r="AQ309" s="1"/>
      <c r="AR309" s="1"/>
      <c r="AS309" s="1">
        <v>1</v>
      </c>
      <c r="AT309" s="1">
        <v>0</v>
      </c>
      <c r="AU309" s="1">
        <v>0</v>
      </c>
      <c r="AV309" s="1">
        <v>1</v>
      </c>
      <c r="AZ309" s="1">
        <v>1</v>
      </c>
      <c r="BE309" s="1">
        <v>1</v>
      </c>
    </row>
    <row r="310" spans="1:58" x14ac:dyDescent="0.3">
      <c r="A310" s="2">
        <v>412</v>
      </c>
      <c r="B310" s="2">
        <v>1</v>
      </c>
      <c r="C310" s="2" t="s">
        <v>75</v>
      </c>
      <c r="D310" s="1">
        <v>9</v>
      </c>
      <c r="E310" s="2" t="str">
        <f t="shared" si="281"/>
        <v>9_Carcharhiniformes</v>
      </c>
      <c r="F310" s="2" t="s">
        <v>76</v>
      </c>
      <c r="G310" s="2" t="s">
        <v>1163</v>
      </c>
      <c r="H310" s="2" t="s">
        <v>1164</v>
      </c>
      <c r="I310" s="2" t="s">
        <v>1165</v>
      </c>
      <c r="J310" s="2" t="s">
        <v>1166</v>
      </c>
      <c r="K310" s="19" t="str">
        <f t="shared" si="282"/>
        <v>Gollum attenuatus</v>
      </c>
      <c r="L310" s="20">
        <f>VLOOKUP($K310,GlobSheetPaste!$H$3:$P$1269,2,FALSE)</f>
        <v>41814</v>
      </c>
      <c r="M310" s="20">
        <f>VLOOKUP($K310,GlobSheetPaste!$H$3:$P$1269,3,FALSE)</f>
        <v>116737164</v>
      </c>
      <c r="N310" s="20" t="str">
        <f>VLOOKUP($K310,GlobSheetPaste!$H$3:$P$1269,4,FALSE)</f>
        <v>published</v>
      </c>
      <c r="O310" s="20" t="str">
        <f>VLOOKUP($K310,GlobSheetPaste!$H$3:$P$1269,5,FALSE)</f>
        <v>LC</v>
      </c>
      <c r="P310" s="20">
        <f>VLOOKUP($K310,GlobSheetPaste!$H$3:$P$1269,6,FALSE)</f>
        <v>2003</v>
      </c>
      <c r="Q310" s="20" t="str">
        <f>VLOOKUP($K310,GlobSheetPaste!$H$3:$P$1269,7,FALSE)</f>
        <v>LC</v>
      </c>
      <c r="R310" s="20" t="str">
        <f>VLOOKUP($K310,GlobSheetPaste!$H$3:$P$1269,8,FALSE)</f>
        <v>NA</v>
      </c>
      <c r="S310" s="20" t="str">
        <f t="shared" si="329"/>
        <v>NoChange</v>
      </c>
      <c r="T310" s="20" t="b">
        <f t="shared" si="283"/>
        <v>0</v>
      </c>
      <c r="U310" s="20">
        <f>VLOOKUP($K310,GlobSheetPaste!$H$3:$P$1269,9,FALSE)</f>
        <v>2017</v>
      </c>
      <c r="V310" s="19">
        <v>129</v>
      </c>
      <c r="W310" s="19">
        <v>724</v>
      </c>
      <c r="X310" s="2" t="b">
        <f t="shared" ref="X310:Y310" si="342">ISNUMBER(V310)</f>
        <v>1</v>
      </c>
      <c r="Y310" s="2" t="b">
        <f t="shared" si="342"/>
        <v>1</v>
      </c>
      <c r="Z310" s="2" t="s">
        <v>89</v>
      </c>
      <c r="AA310" s="2" t="s">
        <v>178</v>
      </c>
      <c r="AB310" s="24" t="str">
        <f ca="1">IFERROR(__xludf.DUMMYFUNCTION("SPLIT(AA310,""_"")"),"Deepwater")</f>
        <v>Deepwater</v>
      </c>
      <c r="AC310" s="24"/>
      <c r="AD310" s="24">
        <f>VLOOKUP(J310,rangearea210527!$B$2:$C$1159,2,TRUE)</f>
        <v>155114.1513</v>
      </c>
      <c r="AE310" s="26"/>
      <c r="AF310" s="26">
        <v>110</v>
      </c>
      <c r="AG310" s="26" t="s">
        <v>84</v>
      </c>
      <c r="AH310" s="26"/>
      <c r="AI310" s="26"/>
      <c r="AJ310" s="26">
        <v>1</v>
      </c>
      <c r="AK310" s="26">
        <v>0</v>
      </c>
      <c r="AL310" s="29">
        <v>0</v>
      </c>
      <c r="AM310" s="30"/>
      <c r="AN310" s="30"/>
      <c r="AO310" s="30"/>
      <c r="AP310" s="1">
        <v>0</v>
      </c>
      <c r="AQ310" s="1"/>
      <c r="AR310" s="1"/>
      <c r="AS310" s="1"/>
      <c r="AT310" s="1">
        <v>0</v>
      </c>
      <c r="AU310" s="1">
        <v>0</v>
      </c>
      <c r="AV310" s="1">
        <v>1</v>
      </c>
      <c r="AZ310" s="1">
        <v>1</v>
      </c>
    </row>
    <row r="311" spans="1:58" x14ac:dyDescent="0.3">
      <c r="A311" s="2">
        <v>413</v>
      </c>
      <c r="B311" s="2">
        <v>1</v>
      </c>
      <c r="C311" s="2" t="s">
        <v>75</v>
      </c>
      <c r="D311" s="1">
        <v>9</v>
      </c>
      <c r="E311" s="2" t="str">
        <f t="shared" si="281"/>
        <v>9_Carcharhiniformes</v>
      </c>
      <c r="F311" s="2" t="s">
        <v>76</v>
      </c>
      <c r="G311" s="2" t="s">
        <v>1163</v>
      </c>
      <c r="H311" s="2" t="s">
        <v>1164</v>
      </c>
      <c r="I311" s="2" t="s">
        <v>1167</v>
      </c>
      <c r="J311" s="2" t="s">
        <v>1168</v>
      </c>
      <c r="K311" s="19" t="str">
        <f t="shared" si="282"/>
        <v>Gollum suluensis</v>
      </c>
      <c r="L311" s="20">
        <f>VLOOKUP($K311,GlobSheetPaste!$H$3:$P$1269,2,FALSE)</f>
        <v>162215695</v>
      </c>
      <c r="M311" s="20">
        <f>VLOOKUP($K311,GlobSheetPaste!$H$3:$P$1269,3,FALSE)</f>
        <v>162215709</v>
      </c>
      <c r="N311" s="20" t="str">
        <f>VLOOKUP($K311,GlobSheetPaste!$H$3:$P$1269,4,FALSE)</f>
        <v>published</v>
      </c>
      <c r="O311" s="20" t="str">
        <f>VLOOKUP($K311,GlobSheetPaste!$H$3:$P$1269,5,FALSE)</f>
        <v>NE</v>
      </c>
      <c r="P311" s="20" t="str">
        <f>VLOOKUP($K311,GlobSheetPaste!$H$3:$P$1269,6,FALSE)</f>
        <v>NA</v>
      </c>
      <c r="Q311" s="20" t="str">
        <f>VLOOKUP($K311,GlobSheetPaste!$H$3:$P$1269,7,FALSE)</f>
        <v>LC</v>
      </c>
      <c r="R311" s="20" t="str">
        <f>VLOOKUP($K311,GlobSheetPaste!$H$3:$P$1269,8,FALSE)</f>
        <v>NA</v>
      </c>
      <c r="S311" s="1" t="s">
        <v>117</v>
      </c>
      <c r="T311" s="20" t="b">
        <f t="shared" si="283"/>
        <v>0</v>
      </c>
      <c r="U311" s="22">
        <f>VLOOKUP($K311,GlobSheetPaste!$H$3:$P$1269,9,FALSE)</f>
        <v>43891</v>
      </c>
      <c r="V311" s="19">
        <v>730</v>
      </c>
      <c r="W311" s="19">
        <v>730</v>
      </c>
      <c r="X311" s="2" t="b">
        <f t="shared" ref="X311:Y311" si="343">ISNUMBER(V311)</f>
        <v>1</v>
      </c>
      <c r="Y311" s="2" t="b">
        <f t="shared" si="343"/>
        <v>1</v>
      </c>
      <c r="Z311" s="2" t="s">
        <v>89</v>
      </c>
      <c r="AA311" s="2" t="s">
        <v>178</v>
      </c>
      <c r="AB311" s="24" t="str">
        <f ca="1">IFERROR(__xludf.DUMMYFUNCTION("SPLIT(AA311,""_"")"),"Deepwater")</f>
        <v>Deepwater</v>
      </c>
      <c r="AC311" s="24"/>
      <c r="AD311" s="24">
        <f>VLOOKUP(J311,rangearea210527!$B$2:$C$1159,2,TRUE)</f>
        <v>155114.1513</v>
      </c>
      <c r="AE311" s="26"/>
      <c r="AF311" s="26">
        <v>65.2</v>
      </c>
      <c r="AG311" s="26" t="s">
        <v>84</v>
      </c>
      <c r="AH311" s="26"/>
      <c r="AI311" s="26"/>
      <c r="AJ311" s="26">
        <v>1</v>
      </c>
      <c r="AK311" s="26">
        <v>0</v>
      </c>
      <c r="AL311" s="29">
        <v>0</v>
      </c>
      <c r="AM311" s="30"/>
      <c r="AN311" s="30"/>
      <c r="AO311" s="30"/>
      <c r="AP311" s="1">
        <v>1</v>
      </c>
      <c r="AQ311" s="1"/>
      <c r="AR311" s="1"/>
      <c r="AS311" s="1"/>
      <c r="AT311" s="1">
        <v>0</v>
      </c>
      <c r="AU311" s="1">
        <v>0</v>
      </c>
      <c r="AV311" s="1">
        <v>1</v>
      </c>
      <c r="AZ311" s="1">
        <v>1</v>
      </c>
    </row>
    <row r="312" spans="1:58" x14ac:dyDescent="0.3">
      <c r="A312" s="2">
        <v>941</v>
      </c>
      <c r="B312" s="2">
        <v>1</v>
      </c>
      <c r="C312" s="2" t="s">
        <v>1392</v>
      </c>
      <c r="D312" s="1">
        <v>12</v>
      </c>
      <c r="E312" s="2" t="str">
        <f t="shared" si="281"/>
        <v>12_Rajiformes</v>
      </c>
      <c r="F312" s="2" t="s">
        <v>1705</v>
      </c>
      <c r="G312" s="2" t="s">
        <v>2267</v>
      </c>
      <c r="H312" s="2" t="s">
        <v>2298</v>
      </c>
      <c r="I312" s="2" t="s">
        <v>2299</v>
      </c>
      <c r="J312" s="2" t="s">
        <v>2300</v>
      </c>
      <c r="K312" s="19" t="str">
        <f t="shared" si="282"/>
        <v>Gurgesiella atlantica</v>
      </c>
      <c r="L312" s="20">
        <f>VLOOKUP($K312,GlobSheetPaste!$H$3:$P$1269,2,FALSE)</f>
        <v>63161</v>
      </c>
      <c r="M312" s="20">
        <f>VLOOKUP($K312,GlobSheetPaste!$H$3:$P$1269,3,FALSE)</f>
        <v>3124285</v>
      </c>
      <c r="N312" s="20" t="str">
        <f>VLOOKUP($K312,GlobSheetPaste!$H$3:$P$1269,4,FALSE)</f>
        <v>published</v>
      </c>
      <c r="O312" s="20" t="str">
        <f>VLOOKUP($K312,GlobSheetPaste!$H$3:$P$1269,5,FALSE)</f>
        <v>DD</v>
      </c>
      <c r="P312" s="20">
        <f>VLOOKUP($K312,GlobSheetPaste!$H$3:$P$1269,6,FALSE)</f>
        <v>2007</v>
      </c>
      <c r="Q312" s="20" t="str">
        <f>VLOOKUP($K312,GlobSheetPaste!$H$3:$P$1269,7,FALSE)</f>
        <v>LC</v>
      </c>
      <c r="R312" s="20" t="str">
        <f>VLOOKUP($K312,GlobSheetPaste!$H$3:$P$1269,8,FALSE)</f>
        <v>NA</v>
      </c>
      <c r="S312" s="20" t="str">
        <f t="shared" ref="S312:S314" si="344">IF(O312=Q312,"NoChange","non-genuine change")</f>
        <v>non-genuine change</v>
      </c>
      <c r="T312" s="20" t="b">
        <f t="shared" si="283"/>
        <v>0</v>
      </c>
      <c r="U312" s="22">
        <f>VLOOKUP($K312,GlobSheetPaste!$H$3:$P$1269,9,FALSE)</f>
        <v>43891</v>
      </c>
      <c r="V312" s="19">
        <v>247</v>
      </c>
      <c r="W312" s="19">
        <v>960</v>
      </c>
      <c r="X312" s="2" t="b">
        <f t="shared" ref="X312:Y312" si="345">ISNUMBER(V312)</f>
        <v>1</v>
      </c>
      <c r="Y312" s="2" t="b">
        <f t="shared" si="345"/>
        <v>1</v>
      </c>
      <c r="Z312" s="2" t="s">
        <v>89</v>
      </c>
      <c r="AA312" s="2" t="s">
        <v>178</v>
      </c>
      <c r="AB312" s="24" t="str">
        <f ca="1">IFERROR(__xludf.DUMMYFUNCTION("SPLIT(AA312,""_"")"),"Deepwater")</f>
        <v>Deepwater</v>
      </c>
      <c r="AC312" s="24"/>
      <c r="AD312" s="24">
        <f>VLOOKUP(J312,rangearea210527!$B$2:$C$1159,2,TRUE)</f>
        <v>105725.3947</v>
      </c>
      <c r="AE312" s="26" t="s">
        <v>118</v>
      </c>
      <c r="AF312" s="26">
        <v>52</v>
      </c>
      <c r="AG312" s="26" t="s">
        <v>84</v>
      </c>
      <c r="AH312" s="26"/>
      <c r="AI312" s="26"/>
      <c r="AJ312" s="26">
        <v>1</v>
      </c>
      <c r="AK312" s="26">
        <v>0</v>
      </c>
      <c r="AL312" s="29">
        <v>0</v>
      </c>
      <c r="AM312" s="30"/>
      <c r="AN312" s="30"/>
      <c r="AO312" s="30"/>
      <c r="AP312" s="1">
        <v>0</v>
      </c>
      <c r="AR312" s="1">
        <v>1</v>
      </c>
      <c r="AS312" s="1"/>
      <c r="AT312" s="1">
        <v>0</v>
      </c>
      <c r="AU312" s="1">
        <v>0</v>
      </c>
      <c r="AV312" s="1">
        <v>1</v>
      </c>
      <c r="AZ312" s="1">
        <v>1</v>
      </c>
      <c r="BE312" s="1">
        <v>1</v>
      </c>
    </row>
    <row r="313" spans="1:58" x14ac:dyDescent="0.3">
      <c r="A313" s="2">
        <v>942</v>
      </c>
      <c r="B313" s="2">
        <v>1</v>
      </c>
      <c r="C313" s="2" t="s">
        <v>1392</v>
      </c>
      <c r="D313" s="1">
        <v>12</v>
      </c>
      <c r="E313" s="2" t="str">
        <f t="shared" si="281"/>
        <v>12_Rajiformes</v>
      </c>
      <c r="F313" s="2" t="s">
        <v>1705</v>
      </c>
      <c r="G313" s="2" t="s">
        <v>2267</v>
      </c>
      <c r="H313" s="2" t="s">
        <v>2298</v>
      </c>
      <c r="I313" s="2" t="s">
        <v>2301</v>
      </c>
      <c r="J313" s="2" t="s">
        <v>2302</v>
      </c>
      <c r="K313" s="19" t="str">
        <f t="shared" si="282"/>
        <v>Gurgesiella dorsalifera</v>
      </c>
      <c r="L313" s="20">
        <f>VLOOKUP($K313,GlobSheetPaste!$H$3:$P$1269,2,FALSE)</f>
        <v>44656</v>
      </c>
      <c r="M313" s="20">
        <f>VLOOKUP($K313,GlobSheetPaste!$H$3:$P$1269,3,FALSE)</f>
        <v>2999132</v>
      </c>
      <c r="N313" s="20" t="str">
        <f>VLOOKUP($K313,GlobSheetPaste!$H$3:$P$1269,4,FALSE)</f>
        <v>published</v>
      </c>
      <c r="O313" s="20" t="str">
        <f>VLOOKUP($K313,GlobSheetPaste!$H$3:$P$1269,5,FALSE)</f>
        <v>VU</v>
      </c>
      <c r="P313" s="20">
        <f>VLOOKUP($K313,GlobSheetPaste!$H$3:$P$1269,6,FALSE)</f>
        <v>2004</v>
      </c>
      <c r="Q313" s="20" t="str">
        <f>VLOOKUP($K313,GlobSheetPaste!$H$3:$P$1269,7,FALSE)</f>
        <v>VU</v>
      </c>
      <c r="R313" s="20" t="str">
        <f>VLOOKUP($K313,GlobSheetPaste!$H$3:$P$1269,8,FALSE)</f>
        <v>A2d</v>
      </c>
      <c r="S313" s="20" t="str">
        <f t="shared" si="344"/>
        <v>NoChange</v>
      </c>
      <c r="T313" s="20" t="b">
        <f t="shared" si="283"/>
        <v>0</v>
      </c>
      <c r="U313" s="22">
        <f>VLOOKUP($K313,GlobSheetPaste!$H$3:$P$1269,9,FALSE)</f>
        <v>43891</v>
      </c>
      <c r="V313" s="19">
        <v>400</v>
      </c>
      <c r="W313" s="19">
        <v>800</v>
      </c>
      <c r="X313" s="2" t="b">
        <f t="shared" ref="X313:Y313" si="346">ISNUMBER(V313)</f>
        <v>1</v>
      </c>
      <c r="Y313" s="2" t="b">
        <f t="shared" si="346"/>
        <v>1</v>
      </c>
      <c r="Z313" s="2" t="s">
        <v>89</v>
      </c>
      <c r="AA313" s="2" t="s">
        <v>178</v>
      </c>
      <c r="AB313" s="24" t="str">
        <f ca="1">IFERROR(__xludf.DUMMYFUNCTION("SPLIT(AA313,""_"")"),"Deepwater")</f>
        <v>Deepwater</v>
      </c>
      <c r="AC313" s="24"/>
      <c r="AD313" s="24">
        <f>VLOOKUP(J313,rangearea210527!$B$2:$C$1159,2,TRUE)</f>
        <v>22592.291509999999</v>
      </c>
      <c r="AE313" s="26" t="s">
        <v>118</v>
      </c>
      <c r="AF313" s="26">
        <v>53</v>
      </c>
      <c r="AG313" s="26" t="s">
        <v>84</v>
      </c>
      <c r="AH313" s="26"/>
      <c r="AI313" s="26">
        <v>7</v>
      </c>
      <c r="AJ313" s="26">
        <v>1</v>
      </c>
      <c r="AK313" s="26">
        <v>0</v>
      </c>
      <c r="AL313" s="29">
        <v>0</v>
      </c>
      <c r="AM313" s="30"/>
      <c r="AN313" s="30"/>
      <c r="AO313" s="30"/>
      <c r="AP313" s="1">
        <v>0</v>
      </c>
      <c r="AR313" s="1">
        <v>1</v>
      </c>
      <c r="AS313" s="1"/>
      <c r="AT313" s="1">
        <v>0</v>
      </c>
      <c r="AU313" s="1">
        <v>0</v>
      </c>
      <c r="AV313" s="1">
        <v>1</v>
      </c>
      <c r="AW313" s="1">
        <v>1</v>
      </c>
      <c r="AZ313" s="1">
        <v>1</v>
      </c>
      <c r="BA313" s="1">
        <v>1</v>
      </c>
      <c r="BE313" s="1">
        <v>1</v>
      </c>
      <c r="BF313" s="1">
        <v>1</v>
      </c>
    </row>
    <row r="314" spans="1:58" x14ac:dyDescent="0.3">
      <c r="A314" s="2">
        <v>943</v>
      </c>
      <c r="B314" s="2">
        <v>1</v>
      </c>
      <c r="C314" s="2" t="s">
        <v>1392</v>
      </c>
      <c r="D314" s="1">
        <v>12</v>
      </c>
      <c r="E314" s="2" t="str">
        <f t="shared" si="281"/>
        <v>12_Rajiformes</v>
      </c>
      <c r="F314" s="2" t="s">
        <v>1705</v>
      </c>
      <c r="G314" s="2" t="s">
        <v>2267</v>
      </c>
      <c r="H314" s="2" t="s">
        <v>2298</v>
      </c>
      <c r="I314" s="2" t="s">
        <v>2303</v>
      </c>
      <c r="J314" s="2" t="s">
        <v>2304</v>
      </c>
      <c r="K314" s="19" t="str">
        <f t="shared" si="282"/>
        <v>Gurgesiella furvescens</v>
      </c>
      <c r="L314" s="20">
        <f>VLOOKUP($K314,GlobSheetPaste!$H$3:$P$1269,2,FALSE)</f>
        <v>44654</v>
      </c>
      <c r="M314" s="20">
        <f>VLOOKUP($K314,GlobSheetPaste!$H$3:$P$1269,3,FALSE)</f>
        <v>124437462</v>
      </c>
      <c r="N314" s="20" t="str">
        <f>VLOOKUP($K314,GlobSheetPaste!$H$3:$P$1269,4,FALSE)</f>
        <v>published</v>
      </c>
      <c r="O314" s="20" t="str">
        <f>VLOOKUP($K314,GlobSheetPaste!$H$3:$P$1269,5,FALSE)</f>
        <v>LC</v>
      </c>
      <c r="P314" s="20">
        <f>VLOOKUP($K314,GlobSheetPaste!$H$3:$P$1269,6,FALSE)</f>
        <v>2004</v>
      </c>
      <c r="Q314" s="20" t="str">
        <f>VLOOKUP($K314,GlobSheetPaste!$H$3:$P$1269,7,FALSE)</f>
        <v>LC</v>
      </c>
      <c r="R314" s="20" t="str">
        <f>VLOOKUP($K314,GlobSheetPaste!$H$3:$P$1269,8,FALSE)</f>
        <v>NA</v>
      </c>
      <c r="S314" s="20" t="str">
        <f t="shared" si="344"/>
        <v>NoChange</v>
      </c>
      <c r="T314" s="20" t="b">
        <f t="shared" si="283"/>
        <v>0</v>
      </c>
      <c r="U314" s="22">
        <f>VLOOKUP($K314,GlobSheetPaste!$H$3:$P$1269,9,FALSE)</f>
        <v>43891</v>
      </c>
      <c r="V314" s="19">
        <v>300</v>
      </c>
      <c r="W314" s="19">
        <v>960</v>
      </c>
      <c r="X314" s="2" t="b">
        <f t="shared" ref="X314:Y314" si="347">ISNUMBER(V314)</f>
        <v>1</v>
      </c>
      <c r="Y314" s="2" t="b">
        <f t="shared" si="347"/>
        <v>1</v>
      </c>
      <c r="Z314" s="2" t="s">
        <v>89</v>
      </c>
      <c r="AA314" s="2" t="s">
        <v>178</v>
      </c>
      <c r="AB314" s="24" t="str">
        <f ca="1">IFERROR(__xludf.DUMMYFUNCTION("SPLIT(AA314,""_"")"),"Deepwater")</f>
        <v>Deepwater</v>
      </c>
      <c r="AC314" s="24"/>
      <c r="AD314" s="24">
        <f>VLOOKUP(J314,rangearea210527!$B$2:$C$1159,2,TRUE)</f>
        <v>67883.445380000005</v>
      </c>
      <c r="AE314" s="26" t="s">
        <v>118</v>
      </c>
      <c r="AF314" s="26">
        <v>63</v>
      </c>
      <c r="AG314" s="26" t="s">
        <v>84</v>
      </c>
      <c r="AH314" s="26"/>
      <c r="AI314" s="26"/>
      <c r="AJ314" s="26">
        <v>1</v>
      </c>
      <c r="AK314" s="26">
        <v>0</v>
      </c>
      <c r="AL314" s="29">
        <v>0</v>
      </c>
      <c r="AM314" s="30"/>
      <c r="AN314" s="30"/>
      <c r="AO314" s="30"/>
      <c r="AP314" s="1">
        <v>0</v>
      </c>
      <c r="AR314" s="1"/>
      <c r="AS314" s="1"/>
      <c r="AT314" s="1">
        <v>0</v>
      </c>
      <c r="AU314" s="1">
        <v>0</v>
      </c>
      <c r="AV314" s="1">
        <v>1</v>
      </c>
      <c r="AZ314" s="1">
        <v>1</v>
      </c>
      <c r="BE314" s="1">
        <v>1</v>
      </c>
    </row>
    <row r="315" spans="1:58" x14ac:dyDescent="0.3">
      <c r="A315" s="2">
        <v>1109</v>
      </c>
      <c r="B315" s="2">
        <v>1</v>
      </c>
      <c r="C315" s="2" t="s">
        <v>1392</v>
      </c>
      <c r="D315" s="1">
        <v>13</v>
      </c>
      <c r="E315" s="2" t="str">
        <f t="shared" si="281"/>
        <v>13_Myliobatiformes</v>
      </c>
      <c r="F315" s="2" t="s">
        <v>2338</v>
      </c>
      <c r="G315" s="2" t="s">
        <v>2677</v>
      </c>
      <c r="H315" s="2" t="s">
        <v>2678</v>
      </c>
      <c r="I315" s="2" t="s">
        <v>2685</v>
      </c>
      <c r="J315" s="2" t="s">
        <v>2686</v>
      </c>
      <c r="K315" s="19" t="str">
        <f t="shared" si="282"/>
        <v>Gymnura lessae</v>
      </c>
      <c r="L315" s="20">
        <f>VLOOKUP($K315,GlobSheetPaste!$H$3:$P$1269,2,FALSE)</f>
        <v>152784569</v>
      </c>
      <c r="M315" s="20">
        <f>VLOOKUP($K315,GlobSheetPaste!$H$3:$P$1269,3,FALSE)</f>
        <v>152784737</v>
      </c>
      <c r="N315" s="20" t="str">
        <f>VLOOKUP($K315,GlobSheetPaste!$H$3:$P$1269,4,FALSE)</f>
        <v>published</v>
      </c>
      <c r="O315" s="20" t="str">
        <f>VLOOKUP($K315,GlobSheetPaste!$H$3:$P$1269,5,FALSE)</f>
        <v>NE</v>
      </c>
      <c r="P315" s="20" t="str">
        <f>VLOOKUP($K315,GlobSheetPaste!$H$3:$P$1269,6,FALSE)</f>
        <v>NA</v>
      </c>
      <c r="Q315" s="20" t="str">
        <f>VLOOKUP($K315,GlobSheetPaste!$H$3:$P$1269,7,FALSE)</f>
        <v>LC</v>
      </c>
      <c r="R315" s="20" t="str">
        <f>VLOOKUP($K315,GlobSheetPaste!$H$3:$P$1269,8,FALSE)</f>
        <v>NA</v>
      </c>
      <c r="S315" s="1" t="s">
        <v>117</v>
      </c>
      <c r="T315" s="20" t="b">
        <f t="shared" si="283"/>
        <v>0</v>
      </c>
      <c r="U315" s="22">
        <f>VLOOKUP($K315,GlobSheetPaste!$H$3:$P$1269,9,FALSE)</f>
        <v>44197</v>
      </c>
      <c r="V315" s="23">
        <v>0</v>
      </c>
      <c r="W315" s="23">
        <v>60</v>
      </c>
      <c r="X315" s="2" t="b">
        <f t="shared" ref="X315:Y315" si="348">ISNUMBER(V315)</f>
        <v>1</v>
      </c>
      <c r="Y315" s="2" t="b">
        <f t="shared" si="348"/>
        <v>1</v>
      </c>
      <c r="Z315" s="1" t="s">
        <v>2687</v>
      </c>
      <c r="AA315" s="1" t="s">
        <v>83</v>
      </c>
      <c r="AB315" s="24" t="str">
        <f ca="1">IFERROR(__xludf.DUMMYFUNCTION("SPLIT(AA315,""_"")"),"Coastal")</f>
        <v>Coastal</v>
      </c>
      <c r="AC315" s="24"/>
      <c r="AD315" s="24">
        <f>VLOOKUP(J315,rangearea210527!$B$2:$C$1159,2,TRUE)</f>
        <v>569770.42119999998</v>
      </c>
      <c r="AE315" s="26"/>
      <c r="AF315" s="26">
        <v>89.9</v>
      </c>
      <c r="AG315" s="52" t="s">
        <v>2355</v>
      </c>
      <c r="AH315" s="26"/>
      <c r="AI315" s="26">
        <v>7</v>
      </c>
      <c r="AJ315" s="26">
        <v>1</v>
      </c>
      <c r="AK315" s="26">
        <v>0</v>
      </c>
      <c r="AL315" s="29">
        <v>0</v>
      </c>
      <c r="AM315" s="30"/>
      <c r="AN315" s="30"/>
      <c r="AO315" s="30"/>
      <c r="AP315" s="1">
        <v>0</v>
      </c>
      <c r="AR315" s="1"/>
      <c r="AS315" s="1"/>
      <c r="AT315" s="1">
        <v>1</v>
      </c>
      <c r="AU315" s="1">
        <v>1</v>
      </c>
      <c r="AV315" s="1">
        <v>1</v>
      </c>
      <c r="AX315" s="1">
        <v>1</v>
      </c>
    </row>
    <row r="316" spans="1:58" x14ac:dyDescent="0.3">
      <c r="A316" s="2">
        <v>1114</v>
      </c>
      <c r="B316" s="2">
        <v>1</v>
      </c>
      <c r="C316" s="2" t="s">
        <v>1392</v>
      </c>
      <c r="D316" s="1">
        <v>13</v>
      </c>
      <c r="E316" s="2" t="str">
        <f t="shared" si="281"/>
        <v>13_Myliobatiformes</v>
      </c>
      <c r="F316" s="2" t="s">
        <v>2338</v>
      </c>
      <c r="G316" s="2" t="s">
        <v>2677</v>
      </c>
      <c r="H316" s="2" t="s">
        <v>2678</v>
      </c>
      <c r="I316" s="2" t="s">
        <v>2212</v>
      </c>
      <c r="J316" s="2" t="s">
        <v>2694</v>
      </c>
      <c r="K316" s="19" t="str">
        <f t="shared" si="282"/>
        <v>Gymnura sereti</v>
      </c>
      <c r="L316" s="20">
        <f>VLOOKUP($K316,GlobSheetPaste!$H$3:$P$1269,2,FALSE)</f>
        <v>180502386</v>
      </c>
      <c r="M316" s="20">
        <f>VLOOKUP($K316,GlobSheetPaste!$H$3:$P$1269,3,FALSE)</f>
        <v>180503121</v>
      </c>
      <c r="N316" s="20" t="str">
        <f>VLOOKUP($K316,GlobSheetPaste!$H$3:$P$1269,4,FALSE)</f>
        <v>published</v>
      </c>
      <c r="O316" s="20" t="str">
        <f>VLOOKUP($K316,GlobSheetPaste!$H$3:$P$1269,5,FALSE)</f>
        <v>NE</v>
      </c>
      <c r="P316" s="20" t="str">
        <f>VLOOKUP($K316,GlobSheetPaste!$H$3:$P$1269,6,FALSE)</f>
        <v>NA</v>
      </c>
      <c r="Q316" s="20" t="str">
        <f>VLOOKUP($K316,GlobSheetPaste!$H$3:$P$1269,7,FALSE)</f>
        <v>EN</v>
      </c>
      <c r="R316" s="20" t="str">
        <f>VLOOKUP($K316,GlobSheetPaste!$H$3:$P$1269,8,FALSE)</f>
        <v>A2d</v>
      </c>
      <c r="S316" s="1" t="s">
        <v>117</v>
      </c>
      <c r="T316" s="20" t="b">
        <f t="shared" si="283"/>
        <v>0</v>
      </c>
      <c r="U316" s="22">
        <f>VLOOKUP($K316,GlobSheetPaste!$H$3:$P$1269,9,FALSE)</f>
        <v>44197</v>
      </c>
      <c r="V316" s="23">
        <v>0</v>
      </c>
      <c r="W316" s="23">
        <v>60</v>
      </c>
      <c r="X316" s="2" t="b">
        <f t="shared" ref="X316:Y316" si="349">ISNUMBER(V316)</f>
        <v>1</v>
      </c>
      <c r="Y316" s="2" t="b">
        <f t="shared" si="349"/>
        <v>1</v>
      </c>
      <c r="Z316" s="1" t="s">
        <v>2687</v>
      </c>
      <c r="AA316" s="1" t="s">
        <v>83</v>
      </c>
      <c r="AB316" s="24" t="str">
        <f ca="1">IFERROR(__xludf.DUMMYFUNCTION("SPLIT(AA316,""_"")"),"Coastal")</f>
        <v>Coastal</v>
      </c>
      <c r="AC316" s="24"/>
      <c r="AD316" s="24">
        <f>VLOOKUP(J316,rangearea210527!$B$2:$C$1159,2,TRUE)</f>
        <v>201235.44</v>
      </c>
      <c r="AE316" s="26"/>
      <c r="AF316" s="26">
        <v>75</v>
      </c>
      <c r="AG316" s="52" t="s">
        <v>2355</v>
      </c>
      <c r="AH316" s="26"/>
      <c r="AI316" s="26">
        <v>7</v>
      </c>
      <c r="AJ316" s="26">
        <v>1</v>
      </c>
      <c r="AK316" s="26">
        <v>0</v>
      </c>
      <c r="AL316" s="29">
        <v>0</v>
      </c>
      <c r="AM316" s="30"/>
      <c r="AN316" s="30"/>
      <c r="AO316" s="30"/>
      <c r="AP316" s="1">
        <v>0</v>
      </c>
      <c r="AR316" s="1"/>
      <c r="AS316" s="1"/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</row>
    <row r="317" spans="1:58" x14ac:dyDescent="0.3">
      <c r="A317" s="2">
        <v>421</v>
      </c>
      <c r="B317" s="2">
        <v>1</v>
      </c>
      <c r="C317" s="2" t="s">
        <v>75</v>
      </c>
      <c r="D317" s="1">
        <v>9</v>
      </c>
      <c r="E317" s="2" t="str">
        <f t="shared" si="281"/>
        <v>9_Carcharhiniformes</v>
      </c>
      <c r="F317" s="2" t="s">
        <v>76</v>
      </c>
      <c r="G317" s="2" t="s">
        <v>1181</v>
      </c>
      <c r="H317" s="2" t="s">
        <v>1191</v>
      </c>
      <c r="I317" s="2" t="s">
        <v>1192</v>
      </c>
      <c r="J317" s="2" t="s">
        <v>1193</v>
      </c>
      <c r="K317" s="19" t="str">
        <f t="shared" si="282"/>
        <v>Hemitriakis abdita</v>
      </c>
      <c r="L317" s="20">
        <f>VLOOKUP($K317,GlobSheetPaste!$H$3:$P$1269,2,FALSE)</f>
        <v>41821</v>
      </c>
      <c r="M317" s="20">
        <f>VLOOKUP($K317,GlobSheetPaste!$H$3:$P$1269,3,FALSE)</f>
        <v>68625507</v>
      </c>
      <c r="N317" s="20" t="str">
        <f>VLOOKUP($K317,GlobSheetPaste!$H$3:$P$1269,4,FALSE)</f>
        <v>published</v>
      </c>
      <c r="O317" s="20" t="str">
        <f>VLOOKUP($K317,GlobSheetPaste!$H$3:$P$1269,5,FALSE)</f>
        <v>DD</v>
      </c>
      <c r="P317" s="20">
        <f>VLOOKUP($K317,GlobSheetPaste!$H$3:$P$1269,6,FALSE)</f>
        <v>2003</v>
      </c>
      <c r="Q317" s="20" t="str">
        <f>VLOOKUP($K317,GlobSheetPaste!$H$3:$P$1269,7,FALSE)</f>
        <v>DD</v>
      </c>
      <c r="R317" s="20" t="str">
        <f>VLOOKUP($K317,GlobSheetPaste!$H$3:$P$1269,8,FALSE)</f>
        <v>NA</v>
      </c>
      <c r="S317" s="20" t="str">
        <f t="shared" ref="S317:S322" si="350">IF(O317=Q317,"NoChange","non-genuine change")</f>
        <v>NoChange</v>
      </c>
      <c r="T317" s="20" t="b">
        <f t="shared" si="283"/>
        <v>0</v>
      </c>
      <c r="U317" s="20">
        <f>VLOOKUP($K317,GlobSheetPaste!$H$3:$P$1269,9,FALSE)</f>
        <v>2015</v>
      </c>
      <c r="V317" s="19">
        <v>224</v>
      </c>
      <c r="W317" s="19">
        <v>402</v>
      </c>
      <c r="X317" s="2" t="b">
        <f t="shared" ref="X317:Y317" si="351">ISNUMBER(V317)</f>
        <v>1</v>
      </c>
      <c r="Y317" s="2" t="b">
        <f t="shared" si="351"/>
        <v>1</v>
      </c>
      <c r="Z317" s="2" t="s">
        <v>89</v>
      </c>
      <c r="AA317" s="2" t="s">
        <v>178</v>
      </c>
      <c r="AB317" s="24" t="str">
        <f ca="1">IFERROR(__xludf.DUMMYFUNCTION("SPLIT(AA317,""_"")"),"Deepwater")</f>
        <v>Deepwater</v>
      </c>
      <c r="AC317" s="24"/>
      <c r="AD317" s="24">
        <f>VLOOKUP(J317,rangearea210527!$B$2:$C$1159,2,TRUE)</f>
        <v>8549.6477290000003</v>
      </c>
      <c r="AE317" s="26" t="s">
        <v>118</v>
      </c>
      <c r="AF317" s="26">
        <v>60</v>
      </c>
      <c r="AG317" s="26" t="s">
        <v>84</v>
      </c>
      <c r="AH317" s="26"/>
      <c r="AI317" s="26"/>
      <c r="AJ317" s="26">
        <v>1</v>
      </c>
      <c r="AK317" s="26">
        <v>0</v>
      </c>
      <c r="AL317" s="29">
        <v>0</v>
      </c>
      <c r="AM317" s="30"/>
      <c r="AN317" s="30"/>
      <c r="AO317" s="30"/>
      <c r="AP317" s="1">
        <v>0</v>
      </c>
      <c r="AQ317" s="1"/>
      <c r="AR317" s="1"/>
      <c r="AS317" s="1"/>
      <c r="AT317" s="1">
        <v>0</v>
      </c>
      <c r="AU317" s="1">
        <v>0</v>
      </c>
      <c r="AV317" s="1">
        <v>1</v>
      </c>
      <c r="AZ317" s="1">
        <v>1</v>
      </c>
      <c r="BD317" s="1">
        <v>1</v>
      </c>
      <c r="BE317" s="1">
        <v>1</v>
      </c>
      <c r="BF317" s="1"/>
    </row>
    <row r="318" spans="1:58" x14ac:dyDescent="0.3">
      <c r="A318" s="2">
        <v>3</v>
      </c>
      <c r="B318" s="2">
        <v>1</v>
      </c>
      <c r="C318" s="2" t="s">
        <v>75</v>
      </c>
      <c r="D318" s="1">
        <v>1</v>
      </c>
      <c r="E318" s="2" t="str">
        <f t="shared" si="281"/>
        <v>1_Hexanchiformes</v>
      </c>
      <c r="F318" s="2" t="s">
        <v>173</v>
      </c>
      <c r="G318" s="2" t="s">
        <v>181</v>
      </c>
      <c r="H318" s="2" t="s">
        <v>182</v>
      </c>
      <c r="I318" s="2" t="s">
        <v>183</v>
      </c>
      <c r="J318" s="2" t="s">
        <v>184</v>
      </c>
      <c r="K318" s="19" t="str">
        <f t="shared" si="282"/>
        <v>Heptranchias perlo</v>
      </c>
      <c r="L318" s="20">
        <f>VLOOKUP($K318,GlobSheetPaste!$H$3:$P$1269,2,FALSE)</f>
        <v>41823</v>
      </c>
      <c r="M318" s="20">
        <f>VLOOKUP($K318,GlobSheetPaste!$H$3:$P$1269,3,FALSE)</f>
        <v>2956343</v>
      </c>
      <c r="N318" s="20" t="str">
        <f>VLOOKUP($K318,GlobSheetPaste!$H$3:$P$1269,4,FALSE)</f>
        <v>published</v>
      </c>
      <c r="O318" s="20" t="str">
        <f>VLOOKUP($K318,GlobSheetPaste!$H$3:$P$1269,5,FALSE)</f>
        <v>NT</v>
      </c>
      <c r="P318" s="20">
        <f>VLOOKUP($K318,GlobSheetPaste!$H$3:$P$1269,6,FALSE)</f>
        <v>2003</v>
      </c>
      <c r="Q318" s="20" t="str">
        <f>VLOOKUP($K318,GlobSheetPaste!$H$3:$P$1269,7,FALSE)</f>
        <v>NT</v>
      </c>
      <c r="R318" s="20" t="str">
        <f>VLOOKUP($K318,GlobSheetPaste!$H$3:$P$1269,8,FALSE)</f>
        <v>A2d</v>
      </c>
      <c r="S318" s="20" t="str">
        <f t="shared" si="350"/>
        <v>NoChange</v>
      </c>
      <c r="T318" s="20" t="b">
        <f t="shared" si="283"/>
        <v>0</v>
      </c>
      <c r="U318" s="22">
        <f>VLOOKUP($K318,GlobSheetPaste!$H$3:$P$1269,9,FALSE)</f>
        <v>43891</v>
      </c>
      <c r="V318" s="19">
        <v>0</v>
      </c>
      <c r="W318" s="19">
        <v>1000</v>
      </c>
      <c r="X318" s="2" t="b">
        <f t="shared" ref="X318:Y318" si="352">ISNUMBER(V318)</f>
        <v>1</v>
      </c>
      <c r="Y318" s="2" t="b">
        <f t="shared" si="352"/>
        <v>1</v>
      </c>
      <c r="Z318" s="2" t="s">
        <v>89</v>
      </c>
      <c r="AA318" s="2" t="s">
        <v>178</v>
      </c>
      <c r="AB318" s="24" t="str">
        <f ca="1">IFERROR(__xludf.DUMMYFUNCTION("SPLIT(AA318,""_"")"),"Deepwater")</f>
        <v>Deepwater</v>
      </c>
      <c r="AC318" s="24"/>
      <c r="AD318" s="24">
        <f>VLOOKUP(J318,rangearea210527!$B$2:$C$1159,2,TRUE)</f>
        <v>10589515.65</v>
      </c>
      <c r="AE318" s="26"/>
      <c r="AF318" s="26">
        <v>140</v>
      </c>
      <c r="AG318" s="26" t="s">
        <v>84</v>
      </c>
      <c r="AH318" s="26"/>
      <c r="AI318" s="26">
        <v>13.5</v>
      </c>
      <c r="AJ318" s="26">
        <v>1</v>
      </c>
      <c r="AK318" s="26">
        <v>0</v>
      </c>
      <c r="AL318" s="29">
        <v>0</v>
      </c>
      <c r="AM318" s="30"/>
      <c r="AN318" s="30"/>
      <c r="AO318" s="30"/>
      <c r="AP318" s="1">
        <v>1</v>
      </c>
      <c r="AQ318" s="1"/>
      <c r="AR318" s="1"/>
      <c r="AS318" s="1">
        <v>1</v>
      </c>
      <c r="AT318" s="1">
        <v>0</v>
      </c>
      <c r="AU318" s="1">
        <v>0</v>
      </c>
      <c r="AV318" s="1">
        <v>1</v>
      </c>
      <c r="AZ318" s="1">
        <v>1</v>
      </c>
    </row>
    <row r="319" spans="1:58" x14ac:dyDescent="0.3">
      <c r="A319" s="2">
        <v>575</v>
      </c>
      <c r="B319" s="2">
        <v>1</v>
      </c>
      <c r="C319" s="2" t="s">
        <v>1392</v>
      </c>
      <c r="D319" s="1">
        <v>10</v>
      </c>
      <c r="E319" s="2" t="str">
        <f t="shared" si="281"/>
        <v>10_Torpediniformes</v>
      </c>
      <c r="F319" s="2" t="s">
        <v>1393</v>
      </c>
      <c r="G319" s="2" t="s">
        <v>1478</v>
      </c>
      <c r="H319" s="2" t="s">
        <v>1482</v>
      </c>
      <c r="I319" s="2" t="s">
        <v>1127</v>
      </c>
      <c r="J319" s="2" t="s">
        <v>1485</v>
      </c>
      <c r="K319" s="19" t="str">
        <f t="shared" si="282"/>
        <v>Heteronarce garmani</v>
      </c>
      <c r="L319" s="20">
        <f>VLOOKUP($K319,GlobSheetPaste!$H$3:$P$1269,2,FALSE)</f>
        <v>161746</v>
      </c>
      <c r="M319" s="20">
        <f>VLOOKUP($K319,GlobSheetPaste!$H$3:$P$1269,3,FALSE)</f>
        <v>124537558</v>
      </c>
      <c r="N319" s="20" t="str">
        <f>VLOOKUP($K319,GlobSheetPaste!$H$3:$P$1269,4,FALSE)</f>
        <v>published</v>
      </c>
      <c r="O319" s="20" t="str">
        <f>VLOOKUP($K319,GlobSheetPaste!$H$3:$P$1269,5,FALSE)</f>
        <v>VU</v>
      </c>
      <c r="P319" s="20">
        <f>VLOOKUP($K319,GlobSheetPaste!$H$3:$P$1269,6,FALSE)</f>
        <v>2007</v>
      </c>
      <c r="Q319" s="20" t="str">
        <f>VLOOKUP($K319,GlobSheetPaste!$H$3:$P$1269,7,FALSE)</f>
        <v>NT</v>
      </c>
      <c r="R319" s="20" t="str">
        <f>VLOOKUP($K319,GlobSheetPaste!$H$3:$P$1269,8,FALSE)</f>
        <v>A2d</v>
      </c>
      <c r="S319" s="20" t="str">
        <f t="shared" si="350"/>
        <v>non-genuine change</v>
      </c>
      <c r="T319" s="20" t="b">
        <f t="shared" si="283"/>
        <v>0</v>
      </c>
      <c r="U319" s="22">
        <f>VLOOKUP($K319,GlobSheetPaste!$H$3:$P$1269,9,FALSE)</f>
        <v>43862</v>
      </c>
      <c r="V319" s="19">
        <v>73</v>
      </c>
      <c r="W319" s="19">
        <v>329</v>
      </c>
      <c r="X319" s="2" t="b">
        <f t="shared" ref="X319:Y319" si="353">ISNUMBER(V319)</f>
        <v>1</v>
      </c>
      <c r="Y319" s="2" t="b">
        <f t="shared" si="353"/>
        <v>1</v>
      </c>
      <c r="Z319" s="2" t="s">
        <v>89</v>
      </c>
      <c r="AA319" s="2" t="s">
        <v>278</v>
      </c>
      <c r="AB319" s="24" t="str">
        <f ca="1">IFERROR(__xludf.DUMMYFUNCTION("SPLIT(AA319,""_"")"),"Deepwater")</f>
        <v>Deepwater</v>
      </c>
      <c r="AC319" s="24" t="str">
        <f ca="1">IFERROR(__xludf.DUMMYFUNCTION("""COMPUTED_VALUE"""),"Coastal")</f>
        <v>Coastal</v>
      </c>
      <c r="AD319" s="24">
        <f>VLOOKUP(J319,rangearea210527!$B$2:$C$1159,2,TRUE)</f>
        <v>21497.646530000002</v>
      </c>
      <c r="AE319" s="26" t="s">
        <v>118</v>
      </c>
      <c r="AF319" s="26">
        <v>30</v>
      </c>
      <c r="AG319" s="26" t="s">
        <v>84</v>
      </c>
      <c r="AH319" s="26"/>
      <c r="AI319" s="26">
        <v>5</v>
      </c>
      <c r="AJ319" s="26">
        <v>1</v>
      </c>
      <c r="AK319" s="26">
        <v>0</v>
      </c>
      <c r="AL319" s="29">
        <v>0</v>
      </c>
      <c r="AM319" s="30"/>
      <c r="AN319" s="30"/>
      <c r="AO319" s="30"/>
      <c r="AP319" s="1">
        <v>0</v>
      </c>
      <c r="AQ319" s="1"/>
      <c r="AR319" s="1"/>
      <c r="AS319" s="1"/>
      <c r="AT319" s="1">
        <v>1</v>
      </c>
      <c r="AU319" s="1">
        <v>1</v>
      </c>
      <c r="AV319" s="1">
        <v>1</v>
      </c>
      <c r="AZ319" s="1">
        <v>1</v>
      </c>
      <c r="BE319" s="1">
        <v>1</v>
      </c>
    </row>
    <row r="320" spans="1:58" x14ac:dyDescent="0.3">
      <c r="A320" s="2">
        <v>576</v>
      </c>
      <c r="B320" s="2">
        <v>1</v>
      </c>
      <c r="C320" s="2" t="s">
        <v>1392</v>
      </c>
      <c r="D320" s="1">
        <v>10</v>
      </c>
      <c r="E320" s="2" t="str">
        <f t="shared" si="281"/>
        <v>10_Torpediniformes</v>
      </c>
      <c r="F320" s="2" t="s">
        <v>1393</v>
      </c>
      <c r="G320" s="2" t="s">
        <v>1478</v>
      </c>
      <c r="H320" s="2" t="s">
        <v>1482</v>
      </c>
      <c r="I320" s="2" t="s">
        <v>1486</v>
      </c>
      <c r="J320" s="2" t="s">
        <v>1487</v>
      </c>
      <c r="K320" s="19" t="str">
        <f t="shared" si="282"/>
        <v>Heteronarce mollis</v>
      </c>
      <c r="L320" s="20">
        <f>VLOOKUP($K320,GlobSheetPaste!$H$3:$P$1269,2,FALSE)</f>
        <v>161663</v>
      </c>
      <c r="M320" s="20">
        <f>VLOOKUP($K320,GlobSheetPaste!$H$3:$P$1269,3,FALSE)</f>
        <v>109914005</v>
      </c>
      <c r="N320" s="20" t="str">
        <f>VLOOKUP($K320,GlobSheetPaste!$H$3:$P$1269,4,FALSE)</f>
        <v>published</v>
      </c>
      <c r="O320" s="20" t="str">
        <f>VLOOKUP($K320,GlobSheetPaste!$H$3:$P$1269,5,FALSE)</f>
        <v>DD</v>
      </c>
      <c r="P320" s="20">
        <f>VLOOKUP($K320,GlobSheetPaste!$H$3:$P$1269,6,FALSE)</f>
        <v>2005</v>
      </c>
      <c r="Q320" s="20" t="str">
        <f>VLOOKUP($K320,GlobSheetPaste!$H$3:$P$1269,7,FALSE)</f>
        <v>DD</v>
      </c>
      <c r="R320" s="20" t="str">
        <f>VLOOKUP($K320,GlobSheetPaste!$H$3:$P$1269,8,FALSE)</f>
        <v>NA</v>
      </c>
      <c r="S320" s="20" t="str">
        <f t="shared" si="350"/>
        <v>NoChange</v>
      </c>
      <c r="T320" s="20" t="b">
        <f t="shared" si="283"/>
        <v>0</v>
      </c>
      <c r="U320" s="20">
        <f>VLOOKUP($K320,GlobSheetPaste!$H$3:$P$1269,9,FALSE)</f>
        <v>2017</v>
      </c>
      <c r="V320" s="19">
        <v>73</v>
      </c>
      <c r="W320" s="19">
        <v>346</v>
      </c>
      <c r="X320" s="2" t="b">
        <f t="shared" ref="X320:Y320" si="354">ISNUMBER(V320)</f>
        <v>1</v>
      </c>
      <c r="Y320" s="2" t="b">
        <f t="shared" si="354"/>
        <v>1</v>
      </c>
      <c r="Z320" s="2" t="s">
        <v>89</v>
      </c>
      <c r="AA320" s="2" t="s">
        <v>278</v>
      </c>
      <c r="AB320" s="24" t="str">
        <f ca="1">IFERROR(__xludf.DUMMYFUNCTION("SPLIT(AA320,""_"")"),"Deepwater")</f>
        <v>Deepwater</v>
      </c>
      <c r="AC320" s="24" t="str">
        <f ca="1">IFERROR(__xludf.DUMMYFUNCTION("""COMPUTED_VALUE"""),"Coastal")</f>
        <v>Coastal</v>
      </c>
      <c r="AD320" s="24">
        <f>VLOOKUP(J320,rangearea210527!$B$2:$C$1159,2,TRUE)</f>
        <v>27517.94946</v>
      </c>
      <c r="AE320" s="26" t="s">
        <v>118</v>
      </c>
      <c r="AF320" s="26">
        <v>25.5</v>
      </c>
      <c r="AG320" s="26" t="s">
        <v>84</v>
      </c>
      <c r="AH320" s="26"/>
      <c r="AI320" s="26"/>
      <c r="AJ320" s="26">
        <v>1</v>
      </c>
      <c r="AK320" s="26">
        <v>0</v>
      </c>
      <c r="AL320" s="29">
        <v>0</v>
      </c>
      <c r="AM320" s="30"/>
      <c r="AN320" s="30"/>
      <c r="AO320" s="30"/>
      <c r="AP320" s="1">
        <v>0</v>
      </c>
      <c r="AQ320" s="1"/>
      <c r="AR320" s="1"/>
      <c r="AS320" s="1"/>
      <c r="AT320" s="1">
        <v>1</v>
      </c>
      <c r="AU320" s="1">
        <v>1</v>
      </c>
      <c r="AV320" s="1">
        <v>1</v>
      </c>
      <c r="AZ320" s="1">
        <v>1</v>
      </c>
      <c r="BD320" s="1">
        <v>1</v>
      </c>
      <c r="BE320" s="1">
        <v>1</v>
      </c>
      <c r="BF320" s="1"/>
    </row>
    <row r="321" spans="1:58" x14ac:dyDescent="0.3">
      <c r="A321" s="2">
        <v>4</v>
      </c>
      <c r="B321" s="2">
        <v>1</v>
      </c>
      <c r="C321" s="2" t="s">
        <v>75</v>
      </c>
      <c r="D321" s="1">
        <v>1</v>
      </c>
      <c r="E321" s="2" t="str">
        <f t="shared" si="281"/>
        <v>1_Hexanchiformes</v>
      </c>
      <c r="F321" s="2" t="s">
        <v>173</v>
      </c>
      <c r="G321" s="2" t="s">
        <v>181</v>
      </c>
      <c r="H321" s="2" t="s">
        <v>185</v>
      </c>
      <c r="I321" s="2" t="s">
        <v>186</v>
      </c>
      <c r="J321" s="2" t="s">
        <v>187</v>
      </c>
      <c r="K321" s="19" t="str">
        <f t="shared" si="282"/>
        <v>Hexanchus griseus</v>
      </c>
      <c r="L321" s="20">
        <f>VLOOKUP($K321,GlobSheetPaste!$H$3:$P$1269,2,FALSE)</f>
        <v>10030</v>
      </c>
      <c r="M321" s="20">
        <f>VLOOKUP($K321,GlobSheetPaste!$H$3:$P$1269,3,FALSE)</f>
        <v>495630</v>
      </c>
      <c r="N321" s="20" t="str">
        <f>VLOOKUP($K321,GlobSheetPaste!$H$3:$P$1269,4,FALSE)</f>
        <v>published</v>
      </c>
      <c r="O321" s="20" t="str">
        <f>VLOOKUP($K321,GlobSheetPaste!$H$3:$P$1269,5,FALSE)</f>
        <v>NT</v>
      </c>
      <c r="P321" s="20">
        <f>VLOOKUP($K321,GlobSheetPaste!$H$3:$P$1269,6,FALSE)</f>
        <v>2005</v>
      </c>
      <c r="Q321" s="20" t="str">
        <f>VLOOKUP($K321,GlobSheetPaste!$H$3:$P$1269,7,FALSE)</f>
        <v>NT</v>
      </c>
      <c r="R321" s="20" t="str">
        <f>VLOOKUP($K321,GlobSheetPaste!$H$3:$P$1269,8,FALSE)</f>
        <v>A2d</v>
      </c>
      <c r="S321" s="20" t="str">
        <f t="shared" si="350"/>
        <v>NoChange</v>
      </c>
      <c r="T321" s="20" t="b">
        <f t="shared" si="283"/>
        <v>0</v>
      </c>
      <c r="U321" s="22">
        <f>VLOOKUP($K321,GlobSheetPaste!$H$3:$P$1269,9,FALSE)</f>
        <v>43891</v>
      </c>
      <c r="V321" s="19">
        <v>0</v>
      </c>
      <c r="W321" s="19">
        <v>2490</v>
      </c>
      <c r="X321" s="2" t="b">
        <f t="shared" ref="X321:Y321" si="355">ISNUMBER(V321)</f>
        <v>1</v>
      </c>
      <c r="Y321" s="2" t="b">
        <f t="shared" si="355"/>
        <v>1</v>
      </c>
      <c r="Z321" s="2" t="s">
        <v>89</v>
      </c>
      <c r="AA321" s="2" t="s">
        <v>178</v>
      </c>
      <c r="AB321" s="24" t="str">
        <f ca="1">IFERROR(__xludf.DUMMYFUNCTION("SPLIT(AA321,""_"")"),"Deepwater")</f>
        <v>Deepwater</v>
      </c>
      <c r="AC321" s="24"/>
      <c r="AD321" s="24">
        <f>VLOOKUP(J321,rangearea210527!$B$2:$C$1159,2,TRUE)</f>
        <v>9871430.0979999993</v>
      </c>
      <c r="AE321" s="26"/>
      <c r="AF321" s="26">
        <v>550</v>
      </c>
      <c r="AG321" s="26" t="s">
        <v>84</v>
      </c>
      <c r="AH321" s="26"/>
      <c r="AI321" s="26">
        <v>53</v>
      </c>
      <c r="AJ321" s="26">
        <v>1</v>
      </c>
      <c r="AK321" s="26">
        <v>0</v>
      </c>
      <c r="AL321" s="29">
        <v>0</v>
      </c>
      <c r="AM321" s="30"/>
      <c r="AN321" s="26">
        <v>1</v>
      </c>
      <c r="AO321" s="30"/>
      <c r="AP321" s="1">
        <v>1</v>
      </c>
      <c r="AQ321" s="1"/>
      <c r="AR321" s="1"/>
      <c r="AS321" s="1">
        <v>1</v>
      </c>
      <c r="AT321" s="1">
        <v>0</v>
      </c>
      <c r="AU321" s="1">
        <v>0</v>
      </c>
      <c r="AV321" s="1">
        <v>1</v>
      </c>
      <c r="AZ321" s="1">
        <v>1</v>
      </c>
    </row>
    <row r="322" spans="1:58" x14ac:dyDescent="0.3">
      <c r="A322" s="2">
        <v>5</v>
      </c>
      <c r="B322" s="2">
        <v>1</v>
      </c>
      <c r="C322" s="2" t="s">
        <v>75</v>
      </c>
      <c r="D322" s="1">
        <v>1</v>
      </c>
      <c r="E322" s="2" t="str">
        <f t="shared" si="281"/>
        <v>1_Hexanchiformes</v>
      </c>
      <c r="F322" s="2" t="s">
        <v>173</v>
      </c>
      <c r="G322" s="2" t="s">
        <v>181</v>
      </c>
      <c r="H322" s="2" t="s">
        <v>185</v>
      </c>
      <c r="I322" s="2" t="s">
        <v>188</v>
      </c>
      <c r="J322" s="2" t="s">
        <v>189</v>
      </c>
      <c r="K322" s="19" t="str">
        <f t="shared" si="282"/>
        <v>Hexanchus nakamurai</v>
      </c>
      <c r="L322" s="20">
        <f>VLOOKUP($K322,GlobSheetPaste!$H$3:$P$1269,2,FALSE)</f>
        <v>152781341</v>
      </c>
      <c r="M322" s="20">
        <f>VLOOKUP($K322,GlobSheetPaste!$H$3:$P$1269,3,FALSE)</f>
        <v>68626047</v>
      </c>
      <c r="N322" s="20" t="str">
        <f>VLOOKUP($K322,GlobSheetPaste!$H$3:$P$1269,4,FALSE)</f>
        <v>published</v>
      </c>
      <c r="O322" s="20" t="str">
        <f>VLOOKUP($K322,GlobSheetPaste!$H$3:$P$1269,5,FALSE)</f>
        <v>DD</v>
      </c>
      <c r="P322" s="20">
        <f>VLOOKUP($K322,GlobSheetPaste!$H$3:$P$1269,6,FALSE)</f>
        <v>2008</v>
      </c>
      <c r="Q322" s="20" t="str">
        <f>VLOOKUP($K322,GlobSheetPaste!$H$3:$P$1269,7,FALSE)</f>
        <v>NT</v>
      </c>
      <c r="R322" s="20" t="str">
        <f>VLOOKUP($K322,GlobSheetPaste!$H$3:$P$1269,8,FALSE)</f>
        <v>A2d</v>
      </c>
      <c r="S322" s="20" t="str">
        <f t="shared" si="350"/>
        <v>non-genuine change</v>
      </c>
      <c r="T322" s="20" t="b">
        <f t="shared" si="283"/>
        <v>0</v>
      </c>
      <c r="U322" s="22">
        <f>VLOOKUP($K322,GlobSheetPaste!$H$3:$P$1269,9,FALSE)</f>
        <v>43891</v>
      </c>
      <c r="V322" s="19">
        <v>0</v>
      </c>
      <c r="W322" s="19">
        <v>702</v>
      </c>
      <c r="X322" s="2" t="b">
        <f t="shared" ref="X322:Y322" si="356">ISNUMBER(V322)</f>
        <v>1</v>
      </c>
      <c r="Y322" s="2" t="b">
        <f t="shared" si="356"/>
        <v>1</v>
      </c>
      <c r="Z322" s="2" t="s">
        <v>89</v>
      </c>
      <c r="AA322" s="2" t="s">
        <v>178</v>
      </c>
      <c r="AB322" s="24" t="str">
        <f ca="1">IFERROR(__xludf.DUMMYFUNCTION("SPLIT(AA322,""_"")"),"Deepwater")</f>
        <v>Deepwater</v>
      </c>
      <c r="AC322" s="24"/>
      <c r="AD322" s="24">
        <f>VLOOKUP(J322,rangearea210527!$B$2:$C$1159,2,TRUE)</f>
        <v>1800573.673</v>
      </c>
      <c r="AE322" s="26"/>
      <c r="AF322" s="26">
        <v>177.8</v>
      </c>
      <c r="AG322" s="26" t="s">
        <v>84</v>
      </c>
      <c r="AH322" s="26"/>
      <c r="AI322" s="26">
        <v>17</v>
      </c>
      <c r="AJ322" s="26">
        <v>1</v>
      </c>
      <c r="AK322" s="26">
        <v>0</v>
      </c>
      <c r="AL322" s="29">
        <v>0</v>
      </c>
      <c r="AM322" s="30"/>
      <c r="AN322" s="30"/>
      <c r="AO322" s="30"/>
      <c r="AP322" s="1">
        <v>1</v>
      </c>
      <c r="AQ322" s="1"/>
      <c r="AR322" s="1"/>
      <c r="AS322" s="1"/>
      <c r="AT322" s="1">
        <v>0</v>
      </c>
      <c r="AU322" s="1">
        <v>0</v>
      </c>
      <c r="AV322" s="1">
        <v>1</v>
      </c>
      <c r="AZ322" s="1">
        <v>1</v>
      </c>
    </row>
    <row r="323" spans="1:58" x14ac:dyDescent="0.3">
      <c r="A323" s="2">
        <v>6</v>
      </c>
      <c r="B323" s="2">
        <v>1</v>
      </c>
      <c r="C323" s="2" t="s">
        <v>75</v>
      </c>
      <c r="D323" s="1">
        <v>1</v>
      </c>
      <c r="E323" s="2" t="str">
        <f t="shared" si="281"/>
        <v>1_Hexanchiformes</v>
      </c>
      <c r="F323" s="2" t="s">
        <v>173</v>
      </c>
      <c r="G323" s="2" t="s">
        <v>181</v>
      </c>
      <c r="H323" s="2" t="s">
        <v>185</v>
      </c>
      <c r="I323" s="2" t="s">
        <v>190</v>
      </c>
      <c r="J323" s="2" t="s">
        <v>191</v>
      </c>
      <c r="K323" s="19" t="str">
        <f t="shared" si="282"/>
        <v>Hexanchus vitulus</v>
      </c>
      <c r="L323" s="20">
        <f>VLOOKUP($K323,GlobSheetPaste!$H$3:$P$1269,2,FALSE)</f>
        <v>152781715</v>
      </c>
      <c r="M323" s="20">
        <f>VLOOKUP($K323,GlobSheetPaste!$H$3:$P$1269,3,FALSE)</f>
        <v>152781768</v>
      </c>
      <c r="N323" s="20" t="str">
        <f>VLOOKUP($K323,GlobSheetPaste!$H$3:$P$1269,4,FALSE)</f>
        <v>published</v>
      </c>
      <c r="O323" s="20" t="str">
        <f>VLOOKUP($K323,GlobSheetPaste!$H$3:$P$1269,5,FALSE)</f>
        <v>NE</v>
      </c>
      <c r="P323" s="20" t="str">
        <f>VLOOKUP($K323,GlobSheetPaste!$H$3:$P$1269,6,FALSE)</f>
        <v>NA</v>
      </c>
      <c r="Q323" s="20" t="str">
        <f>VLOOKUP($K323,GlobSheetPaste!$H$3:$P$1269,7,FALSE)</f>
        <v>LC</v>
      </c>
      <c r="R323" s="20" t="str">
        <f>VLOOKUP($K323,GlobSheetPaste!$H$3:$P$1269,8,FALSE)</f>
        <v>NA</v>
      </c>
      <c r="S323" s="1" t="s">
        <v>117</v>
      </c>
      <c r="T323" s="20" t="b">
        <f t="shared" si="283"/>
        <v>0</v>
      </c>
      <c r="U323" s="22">
        <f>VLOOKUP($K323,GlobSheetPaste!$H$3:$P$1269,9,FALSE)</f>
        <v>43891</v>
      </c>
      <c r="V323" s="19">
        <v>90</v>
      </c>
      <c r="W323" s="19">
        <v>701</v>
      </c>
      <c r="X323" s="2" t="b">
        <f t="shared" ref="X323:Y323" si="357">ISNUMBER(V323)</f>
        <v>1</v>
      </c>
      <c r="Y323" s="2" t="b">
        <f t="shared" si="357"/>
        <v>1</v>
      </c>
      <c r="Z323" s="2" t="s">
        <v>192</v>
      </c>
      <c r="AA323" s="2" t="s">
        <v>178</v>
      </c>
      <c r="AB323" s="24" t="str">
        <f ca="1">IFERROR(__xludf.DUMMYFUNCTION("SPLIT(AA323,""_"")"),"Deepwater")</f>
        <v>Deepwater</v>
      </c>
      <c r="AC323" s="24"/>
      <c r="AD323" s="24">
        <f>VLOOKUP(J323,rangearea210527!$B$2:$C$1159,2,TRUE)</f>
        <v>467611.01250000001</v>
      </c>
      <c r="AE323" s="26"/>
      <c r="AF323" s="26">
        <v>180</v>
      </c>
      <c r="AG323" s="26" t="s">
        <v>84</v>
      </c>
      <c r="AH323" s="26"/>
      <c r="AI323" s="26"/>
      <c r="AJ323" s="26">
        <v>1</v>
      </c>
      <c r="AK323" s="26">
        <v>0</v>
      </c>
      <c r="AL323" s="29">
        <v>0</v>
      </c>
      <c r="AM323" s="30"/>
      <c r="AN323" s="30"/>
      <c r="AO323" s="30"/>
      <c r="AP323" s="1">
        <v>0</v>
      </c>
      <c r="AQ323" s="1"/>
      <c r="AR323" s="1"/>
      <c r="AS323" s="1">
        <v>1</v>
      </c>
      <c r="AT323" s="1">
        <v>0</v>
      </c>
      <c r="AU323" s="1">
        <v>0</v>
      </c>
      <c r="AV323" s="1">
        <v>1</v>
      </c>
      <c r="AZ323" s="1">
        <v>1</v>
      </c>
    </row>
    <row r="324" spans="1:58" x14ac:dyDescent="0.3">
      <c r="A324" s="2">
        <v>960</v>
      </c>
      <c r="B324" s="2">
        <v>1</v>
      </c>
      <c r="C324" s="2" t="s">
        <v>1392</v>
      </c>
      <c r="D324" s="1">
        <v>13</v>
      </c>
      <c r="E324" s="2" t="str">
        <f t="shared" si="281"/>
        <v>13_Myliobatiformes</v>
      </c>
      <c r="F324" s="2" t="s">
        <v>2338</v>
      </c>
      <c r="G324" s="2" t="s">
        <v>2346</v>
      </c>
      <c r="H324" s="2" t="s">
        <v>2347</v>
      </c>
      <c r="I324" s="2" t="s">
        <v>2348</v>
      </c>
      <c r="J324" s="2" t="s">
        <v>2349</v>
      </c>
      <c r="K324" s="19" t="str">
        <f t="shared" si="282"/>
        <v>Hexatrygon bickelli</v>
      </c>
      <c r="L324" s="20">
        <f>VLOOKUP($K324,GlobSheetPaste!$H$3:$P$1269,2,FALSE)</f>
        <v>161674</v>
      </c>
      <c r="M324" s="20">
        <f>VLOOKUP($K324,GlobSheetPaste!$H$3:$P$1269,3,FALSE)</f>
        <v>68626659</v>
      </c>
      <c r="N324" s="20" t="str">
        <f>VLOOKUP($K324,GlobSheetPaste!$H$3:$P$1269,4,FALSE)</f>
        <v>published</v>
      </c>
      <c r="O324" s="20" t="str">
        <f>VLOOKUP($K324,GlobSheetPaste!$H$3:$P$1269,5,FALSE)</f>
        <v>LC</v>
      </c>
      <c r="P324" s="20">
        <f>VLOOKUP($K324,GlobSheetPaste!$H$3:$P$1269,6,FALSE)</f>
        <v>2007</v>
      </c>
      <c r="Q324" s="20" t="str">
        <f>VLOOKUP($K324,GlobSheetPaste!$H$3:$P$1269,7,FALSE)</f>
        <v>LC</v>
      </c>
      <c r="R324" s="20" t="str">
        <f>VLOOKUP($K324,GlobSheetPaste!$H$3:$P$1269,8,FALSE)</f>
        <v>NA</v>
      </c>
      <c r="S324" s="20" t="str">
        <f t="shared" ref="S324:S335" si="358">IF(O324=Q324,"NoChange","non-genuine change")</f>
        <v>NoChange</v>
      </c>
      <c r="T324" s="20" t="b">
        <f t="shared" si="283"/>
        <v>0</v>
      </c>
      <c r="U324" s="20">
        <f>VLOOKUP($K324,GlobSheetPaste!$H$3:$P$1269,9,FALSE)</f>
        <v>2015</v>
      </c>
      <c r="V324" s="19">
        <v>300</v>
      </c>
      <c r="W324" s="19">
        <v>1636</v>
      </c>
      <c r="X324" s="2" t="b">
        <f t="shared" ref="X324:Y324" si="359">ISNUMBER(V324)</f>
        <v>1</v>
      </c>
      <c r="Y324" s="2" t="b">
        <f t="shared" si="359"/>
        <v>1</v>
      </c>
      <c r="Z324" s="2" t="s">
        <v>89</v>
      </c>
      <c r="AA324" s="2" t="s">
        <v>178</v>
      </c>
      <c r="AB324" s="24" t="str">
        <f ca="1">IFERROR(__xludf.DUMMYFUNCTION("SPLIT(AA324,""_"")"),"Deepwater")</f>
        <v>Deepwater</v>
      </c>
      <c r="AC324" s="24"/>
      <c r="AD324" s="24">
        <f>VLOOKUP(J324,rangearea210527!$B$2:$C$1159,2,TRUE)</f>
        <v>659461.51950000005</v>
      </c>
      <c r="AE324" s="26"/>
      <c r="AF324" s="26">
        <v>168</v>
      </c>
      <c r="AG324" s="26" t="s">
        <v>84</v>
      </c>
      <c r="AH324" s="26"/>
      <c r="AI324" s="26"/>
      <c r="AJ324" s="26">
        <v>1</v>
      </c>
      <c r="AK324" s="26">
        <v>0</v>
      </c>
      <c r="AL324" s="29">
        <v>0</v>
      </c>
      <c r="AM324" s="30"/>
      <c r="AN324" s="26">
        <v>1</v>
      </c>
      <c r="AO324" s="30"/>
      <c r="AP324" s="1">
        <v>1</v>
      </c>
      <c r="AR324" s="1"/>
      <c r="AS324" s="1"/>
      <c r="AT324" s="1">
        <v>0</v>
      </c>
      <c r="AU324" s="1">
        <v>0</v>
      </c>
      <c r="AV324" s="1">
        <v>1</v>
      </c>
      <c r="AZ324" s="1">
        <v>1</v>
      </c>
      <c r="BD324" s="1">
        <v>1</v>
      </c>
      <c r="BE324" s="1"/>
      <c r="BF324" s="1"/>
    </row>
    <row r="325" spans="1:58" x14ac:dyDescent="0.3">
      <c r="A325" s="2">
        <v>339</v>
      </c>
      <c r="B325" s="2">
        <v>1</v>
      </c>
      <c r="C325" s="2" t="s">
        <v>75</v>
      </c>
      <c r="D325" s="1">
        <v>9</v>
      </c>
      <c r="E325" s="2" t="str">
        <f t="shared" si="281"/>
        <v>9_Carcharhiniformes</v>
      </c>
      <c r="F325" s="2" t="s">
        <v>76</v>
      </c>
      <c r="G325" s="2" t="s">
        <v>800</v>
      </c>
      <c r="H325" s="2" t="s">
        <v>993</v>
      </c>
      <c r="I325" s="2" t="s">
        <v>994</v>
      </c>
      <c r="J325" s="2" t="s">
        <v>995</v>
      </c>
      <c r="K325" s="19" t="str">
        <f t="shared" si="282"/>
        <v>Holohalaelurus favus</v>
      </c>
      <c r="L325" s="20">
        <f>VLOOKUP($K325,GlobSheetPaste!$H$3:$P$1269,2,FALSE)</f>
        <v>161652</v>
      </c>
      <c r="M325" s="20">
        <f>VLOOKUP($K325,GlobSheetPaste!$H$3:$P$1269,3,FALSE)</f>
        <v>124522141</v>
      </c>
      <c r="N325" s="20" t="str">
        <f>VLOOKUP($K325,GlobSheetPaste!$H$3:$P$1269,4,FALSE)</f>
        <v>published</v>
      </c>
      <c r="O325" s="20" t="str">
        <f>VLOOKUP($K325,GlobSheetPaste!$H$3:$P$1269,5,FALSE)</f>
        <v>EN</v>
      </c>
      <c r="P325" s="20">
        <f>VLOOKUP($K325,GlobSheetPaste!$H$3:$P$1269,6,FALSE)</f>
        <v>2008</v>
      </c>
      <c r="Q325" s="20" t="str">
        <f>VLOOKUP($K325,GlobSheetPaste!$H$3:$P$1269,7,FALSE)</f>
        <v>EN</v>
      </c>
      <c r="R325" s="20" t="str">
        <f>VLOOKUP($K325,GlobSheetPaste!$H$3:$P$1269,8,FALSE)</f>
        <v>A2d</v>
      </c>
      <c r="S325" s="20" t="str">
        <f t="shared" si="358"/>
        <v>NoChange</v>
      </c>
      <c r="T325" s="20" t="b">
        <f t="shared" si="283"/>
        <v>0</v>
      </c>
      <c r="U325" s="22">
        <f>VLOOKUP($K325,GlobSheetPaste!$H$3:$P$1269,9,FALSE)</f>
        <v>43862</v>
      </c>
      <c r="V325" s="19">
        <v>200</v>
      </c>
      <c r="W325" s="19">
        <v>1000</v>
      </c>
      <c r="X325" s="2" t="b">
        <f t="shared" ref="X325:Y325" si="360">ISNUMBER(V325)</f>
        <v>1</v>
      </c>
      <c r="Y325" s="2" t="b">
        <f t="shared" si="360"/>
        <v>1</v>
      </c>
      <c r="Z325" s="2" t="s">
        <v>89</v>
      </c>
      <c r="AA325" s="2" t="s">
        <v>178</v>
      </c>
      <c r="AB325" s="24" t="str">
        <f ca="1">IFERROR(__xludf.DUMMYFUNCTION("SPLIT(AA325,""_"")"),"Deepwater")</f>
        <v>Deepwater</v>
      </c>
      <c r="AC325" s="24"/>
      <c r="AD325" s="24">
        <f>VLOOKUP(J325,rangearea210527!$B$2:$C$1159,2,TRUE)</f>
        <v>45368.178440000003</v>
      </c>
      <c r="AE325" s="26" t="s">
        <v>118</v>
      </c>
      <c r="AF325" s="26">
        <v>51.5</v>
      </c>
      <c r="AG325" s="26" t="s">
        <v>84</v>
      </c>
      <c r="AH325" s="26"/>
      <c r="AI325" s="26">
        <v>15</v>
      </c>
      <c r="AJ325" s="26">
        <v>1</v>
      </c>
      <c r="AK325" s="26">
        <v>0</v>
      </c>
      <c r="AL325" s="29">
        <v>0</v>
      </c>
      <c r="AM325" s="30"/>
      <c r="AN325" s="30"/>
      <c r="AO325" s="30"/>
      <c r="AP325" s="1">
        <v>0</v>
      </c>
      <c r="AQ325" s="1"/>
      <c r="AR325" s="1"/>
      <c r="AS325" s="1"/>
      <c r="AT325" s="1">
        <v>0</v>
      </c>
      <c r="AU325" s="1">
        <v>0</v>
      </c>
      <c r="AV325" s="1">
        <v>1</v>
      </c>
      <c r="AW325" s="1">
        <v>1</v>
      </c>
      <c r="AX325" s="1"/>
      <c r="AY325" s="1"/>
      <c r="AZ325" s="1">
        <v>1</v>
      </c>
      <c r="BA325" s="1">
        <v>1</v>
      </c>
      <c r="BE325" s="1">
        <v>1</v>
      </c>
      <c r="BF325" s="1">
        <v>1</v>
      </c>
    </row>
    <row r="326" spans="1:58" x14ac:dyDescent="0.3">
      <c r="A326" s="2">
        <v>340</v>
      </c>
      <c r="B326" s="2">
        <v>1</v>
      </c>
      <c r="C326" s="2" t="s">
        <v>75</v>
      </c>
      <c r="D326" s="1">
        <v>9</v>
      </c>
      <c r="E326" s="2" t="str">
        <f t="shared" si="281"/>
        <v>9_Carcharhiniformes</v>
      </c>
      <c r="F326" s="2" t="s">
        <v>76</v>
      </c>
      <c r="G326" s="2" t="s">
        <v>800</v>
      </c>
      <c r="H326" s="2" t="s">
        <v>993</v>
      </c>
      <c r="I326" s="2" t="s">
        <v>996</v>
      </c>
      <c r="J326" s="2" t="s">
        <v>997</v>
      </c>
      <c r="K326" s="19" t="str">
        <f t="shared" si="282"/>
        <v>Holohalaelurus grennian</v>
      </c>
      <c r="L326" s="20">
        <f>VLOOKUP($K326,GlobSheetPaste!$H$3:$P$1269,2,FALSE)</f>
        <v>161531</v>
      </c>
      <c r="M326" s="20">
        <f>VLOOKUP($K326,GlobSheetPaste!$H$3:$P$1269,3,FALSE)</f>
        <v>124501309</v>
      </c>
      <c r="N326" s="20" t="str">
        <f>VLOOKUP($K326,GlobSheetPaste!$H$3:$P$1269,4,FALSE)</f>
        <v>published</v>
      </c>
      <c r="O326" s="20" t="str">
        <f>VLOOKUP($K326,GlobSheetPaste!$H$3:$P$1269,5,FALSE)</f>
        <v>DD</v>
      </c>
      <c r="P326" s="20">
        <f>VLOOKUP($K326,GlobSheetPaste!$H$3:$P$1269,6,FALSE)</f>
        <v>2008</v>
      </c>
      <c r="Q326" s="20" t="str">
        <f>VLOOKUP($K326,GlobSheetPaste!$H$3:$P$1269,7,FALSE)</f>
        <v>DD</v>
      </c>
      <c r="R326" s="20" t="str">
        <f>VLOOKUP($K326,GlobSheetPaste!$H$3:$P$1269,8,FALSE)</f>
        <v>NA</v>
      </c>
      <c r="S326" s="20" t="str">
        <f t="shared" si="358"/>
        <v>NoChange</v>
      </c>
      <c r="T326" s="20" t="b">
        <f t="shared" si="283"/>
        <v>0</v>
      </c>
      <c r="U326" s="20">
        <f>VLOOKUP($K326,GlobSheetPaste!$H$3:$P$1269,9,FALSE)</f>
        <v>2018</v>
      </c>
      <c r="V326" s="19">
        <v>238</v>
      </c>
      <c r="W326" s="19">
        <v>353</v>
      </c>
      <c r="X326" s="2" t="b">
        <f t="shared" ref="X326:Y326" si="361">ISNUMBER(V326)</f>
        <v>1</v>
      </c>
      <c r="Y326" s="2" t="b">
        <f t="shared" si="361"/>
        <v>1</v>
      </c>
      <c r="Z326" s="2" t="s">
        <v>89</v>
      </c>
      <c r="AA326" s="2" t="s">
        <v>178</v>
      </c>
      <c r="AB326" s="24" t="str">
        <f ca="1">IFERROR(__xludf.DUMMYFUNCTION("SPLIT(AA326,""_"")"),"Deepwater")</f>
        <v>Deepwater</v>
      </c>
      <c r="AC326" s="24"/>
      <c r="AD326" s="24">
        <f>VLOOKUP(J326,rangearea210527!$B$2:$C$1159,2,TRUE)</f>
        <v>4451.2530029999998</v>
      </c>
      <c r="AE326" s="26" t="s">
        <v>118</v>
      </c>
      <c r="AF326" s="26">
        <v>27</v>
      </c>
      <c r="AG326" s="26" t="s">
        <v>84</v>
      </c>
      <c r="AH326" s="26"/>
      <c r="AI326" s="26"/>
      <c r="AJ326" s="26">
        <v>1</v>
      </c>
      <c r="AK326" s="26">
        <v>0</v>
      </c>
      <c r="AL326" s="29">
        <v>0</v>
      </c>
      <c r="AM326" s="30"/>
      <c r="AN326" s="30"/>
      <c r="AO326" s="30"/>
      <c r="AP326" s="1">
        <v>0</v>
      </c>
      <c r="AQ326" s="1"/>
      <c r="AR326" s="1"/>
      <c r="AS326" s="1"/>
      <c r="AT326" s="1">
        <v>0</v>
      </c>
      <c r="AU326" s="1">
        <v>0</v>
      </c>
      <c r="AV326" s="1">
        <v>1</v>
      </c>
      <c r="AZ326" s="1">
        <v>1</v>
      </c>
      <c r="BD326" s="1">
        <v>1</v>
      </c>
      <c r="BE326" s="1">
        <v>1</v>
      </c>
      <c r="BF326" s="1"/>
    </row>
    <row r="327" spans="1:58" x14ac:dyDescent="0.3">
      <c r="A327" s="2">
        <v>341</v>
      </c>
      <c r="B327" s="2">
        <v>1</v>
      </c>
      <c r="C327" s="2" t="s">
        <v>75</v>
      </c>
      <c r="D327" s="1">
        <v>9</v>
      </c>
      <c r="E327" s="2" t="str">
        <f t="shared" si="281"/>
        <v>9_Carcharhiniformes</v>
      </c>
      <c r="F327" s="2" t="s">
        <v>76</v>
      </c>
      <c r="G327" s="2" t="s">
        <v>800</v>
      </c>
      <c r="H327" s="2" t="s">
        <v>993</v>
      </c>
      <c r="I327" s="2" t="s">
        <v>998</v>
      </c>
      <c r="J327" s="2" t="s">
        <v>999</v>
      </c>
      <c r="K327" s="19" t="str">
        <f t="shared" si="282"/>
        <v>Holohalaelurus melanostigma</v>
      </c>
      <c r="L327" s="20">
        <f>VLOOKUP($K327,GlobSheetPaste!$H$3:$P$1269,2,FALSE)</f>
        <v>60229</v>
      </c>
      <c r="M327" s="20">
        <f>VLOOKUP($K327,GlobSheetPaste!$H$3:$P$1269,3,FALSE)</f>
        <v>124453873</v>
      </c>
      <c r="N327" s="20" t="str">
        <f>VLOOKUP($K327,GlobSheetPaste!$H$3:$P$1269,4,FALSE)</f>
        <v>published</v>
      </c>
      <c r="O327" s="20" t="str">
        <f>VLOOKUP($K327,GlobSheetPaste!$H$3:$P$1269,5,FALSE)</f>
        <v>DD</v>
      </c>
      <c r="P327" s="20">
        <f>VLOOKUP($K327,GlobSheetPaste!$H$3:$P$1269,6,FALSE)</f>
        <v>2006</v>
      </c>
      <c r="Q327" s="20" t="str">
        <f>VLOOKUP($K327,GlobSheetPaste!$H$3:$P$1269,7,FALSE)</f>
        <v>LC</v>
      </c>
      <c r="R327" s="20" t="str">
        <f>VLOOKUP($K327,GlobSheetPaste!$H$3:$P$1269,8,FALSE)</f>
        <v>NA</v>
      </c>
      <c r="S327" s="20" t="str">
        <f t="shared" si="358"/>
        <v>non-genuine change</v>
      </c>
      <c r="T327" s="20" t="b">
        <f t="shared" si="283"/>
        <v>0</v>
      </c>
      <c r="U327" s="20">
        <f>VLOOKUP($K327,GlobSheetPaste!$H$3:$P$1269,9,FALSE)</f>
        <v>2018</v>
      </c>
      <c r="V327" s="19">
        <v>607</v>
      </c>
      <c r="W327" s="19">
        <v>658</v>
      </c>
      <c r="X327" s="2" t="b">
        <f t="shared" ref="X327:Y327" si="362">ISNUMBER(V327)</f>
        <v>1</v>
      </c>
      <c r="Y327" s="2" t="b">
        <f t="shared" si="362"/>
        <v>1</v>
      </c>
      <c r="Z327" s="2" t="s">
        <v>89</v>
      </c>
      <c r="AA327" s="2" t="s">
        <v>178</v>
      </c>
      <c r="AB327" s="24" t="str">
        <f ca="1">IFERROR(__xludf.DUMMYFUNCTION("SPLIT(AA327,""_"")"),"Deepwater")</f>
        <v>Deepwater</v>
      </c>
      <c r="AC327" s="24"/>
      <c r="AD327" s="24">
        <f>VLOOKUP(J327,rangearea210527!$B$2:$C$1159,2,TRUE)</f>
        <v>338.1704593</v>
      </c>
      <c r="AE327" s="26" t="s">
        <v>118</v>
      </c>
      <c r="AF327" s="26">
        <v>38</v>
      </c>
      <c r="AG327" s="26" t="s">
        <v>84</v>
      </c>
      <c r="AH327" s="26"/>
      <c r="AI327" s="26"/>
      <c r="AJ327" s="26">
        <v>1</v>
      </c>
      <c r="AK327" s="26">
        <v>0</v>
      </c>
      <c r="AL327" s="29">
        <v>0</v>
      </c>
      <c r="AM327" s="30"/>
      <c r="AN327" s="30"/>
      <c r="AO327" s="30"/>
      <c r="AP327" s="1">
        <v>0</v>
      </c>
      <c r="AQ327" s="1"/>
      <c r="AR327" s="1"/>
      <c r="AS327" s="1"/>
      <c r="AT327" s="1">
        <v>0</v>
      </c>
      <c r="AU327" s="1">
        <v>0</v>
      </c>
      <c r="AV327" s="1">
        <v>1</v>
      </c>
      <c r="AZ327" s="1">
        <v>1</v>
      </c>
      <c r="BE327" s="1">
        <v>1</v>
      </c>
    </row>
    <row r="328" spans="1:58" x14ac:dyDescent="0.3">
      <c r="A328" s="2">
        <v>342</v>
      </c>
      <c r="B328" s="2">
        <v>1</v>
      </c>
      <c r="C328" s="2" t="s">
        <v>75</v>
      </c>
      <c r="D328" s="1">
        <v>9</v>
      </c>
      <c r="E328" s="2" t="str">
        <f t="shared" si="281"/>
        <v>9_Carcharhiniformes</v>
      </c>
      <c r="F328" s="2" t="s">
        <v>76</v>
      </c>
      <c r="G328" s="2" t="s">
        <v>800</v>
      </c>
      <c r="H328" s="2" t="s">
        <v>993</v>
      </c>
      <c r="I328" s="2" t="s">
        <v>1000</v>
      </c>
      <c r="J328" s="2" t="s">
        <v>1001</v>
      </c>
      <c r="K328" s="19" t="str">
        <f t="shared" si="282"/>
        <v>Holohalaelurus punctatus</v>
      </c>
      <c r="L328" s="20">
        <f>VLOOKUP($K328,GlobSheetPaste!$H$3:$P$1269,2,FALSE)</f>
        <v>161675</v>
      </c>
      <c r="M328" s="20">
        <f>VLOOKUP($K328,GlobSheetPaste!$H$3:$P$1269,3,FALSE)</f>
        <v>124526498</v>
      </c>
      <c r="N328" s="20" t="str">
        <f>VLOOKUP($K328,GlobSheetPaste!$H$3:$P$1269,4,FALSE)</f>
        <v>published</v>
      </c>
      <c r="O328" s="20" t="str">
        <f>VLOOKUP($K328,GlobSheetPaste!$H$3:$P$1269,5,FALSE)</f>
        <v>EN</v>
      </c>
      <c r="P328" s="20">
        <f>VLOOKUP($K328,GlobSheetPaste!$H$3:$P$1269,6,FALSE)</f>
        <v>2008</v>
      </c>
      <c r="Q328" s="20" t="str">
        <f>VLOOKUP($K328,GlobSheetPaste!$H$3:$P$1269,7,FALSE)</f>
        <v>EN</v>
      </c>
      <c r="R328" s="20" t="str">
        <f>VLOOKUP($K328,GlobSheetPaste!$H$3:$P$1269,8,FALSE)</f>
        <v>A2d</v>
      </c>
      <c r="S328" s="20" t="str">
        <f t="shared" si="358"/>
        <v>NoChange</v>
      </c>
      <c r="T328" s="20" t="b">
        <f t="shared" si="283"/>
        <v>0</v>
      </c>
      <c r="U328" s="22">
        <f>VLOOKUP($K328,GlobSheetPaste!$H$3:$P$1269,9,FALSE)</f>
        <v>43862</v>
      </c>
      <c r="V328" s="19">
        <v>220</v>
      </c>
      <c r="W328" s="19">
        <v>420</v>
      </c>
      <c r="X328" s="2" t="b">
        <f t="shared" ref="X328:Y328" si="363">ISNUMBER(V328)</f>
        <v>1</v>
      </c>
      <c r="Y328" s="2" t="b">
        <f t="shared" si="363"/>
        <v>1</v>
      </c>
      <c r="Z328" s="2" t="s">
        <v>89</v>
      </c>
      <c r="AA328" s="2" t="s">
        <v>178</v>
      </c>
      <c r="AB328" s="24" t="str">
        <f ca="1">IFERROR(__xludf.DUMMYFUNCTION("SPLIT(AA328,""_"")"),"Deepwater")</f>
        <v>Deepwater</v>
      </c>
      <c r="AC328" s="24"/>
      <c r="AD328" s="24">
        <f>VLOOKUP(J328,rangearea210527!$B$2:$C$1159,2,TRUE)</f>
        <v>19921.63089</v>
      </c>
      <c r="AE328" s="26" t="s">
        <v>118</v>
      </c>
      <c r="AF328" s="26">
        <v>34</v>
      </c>
      <c r="AG328" s="26" t="s">
        <v>84</v>
      </c>
      <c r="AH328" s="26"/>
      <c r="AI328" s="26">
        <v>10</v>
      </c>
      <c r="AJ328" s="26">
        <v>1</v>
      </c>
      <c r="AK328" s="26">
        <v>0</v>
      </c>
      <c r="AL328" s="29">
        <v>0</v>
      </c>
      <c r="AM328" s="30"/>
      <c r="AN328" s="30"/>
      <c r="AO328" s="30"/>
      <c r="AP328" s="1">
        <v>0</v>
      </c>
      <c r="AQ328" s="1"/>
      <c r="AR328" s="1"/>
      <c r="AS328" s="1"/>
      <c r="AT328" s="1">
        <v>0</v>
      </c>
      <c r="AU328" s="1">
        <v>0</v>
      </c>
      <c r="AV328" s="1">
        <v>1</v>
      </c>
      <c r="AW328" s="1">
        <v>1</v>
      </c>
      <c r="AX328" s="1"/>
      <c r="AY328" s="1"/>
      <c r="AZ328" s="1">
        <v>1</v>
      </c>
      <c r="BA328" s="1">
        <v>1</v>
      </c>
      <c r="BE328" s="1">
        <v>1</v>
      </c>
      <c r="BF328" s="1">
        <v>1</v>
      </c>
    </row>
    <row r="329" spans="1:58" x14ac:dyDescent="0.3">
      <c r="A329" s="2">
        <v>343</v>
      </c>
      <c r="B329" s="2">
        <v>1</v>
      </c>
      <c r="C329" s="2" t="s">
        <v>75</v>
      </c>
      <c r="D329" s="1">
        <v>9</v>
      </c>
      <c r="E329" s="2" t="str">
        <f t="shared" si="281"/>
        <v>9_Carcharhiniformes</v>
      </c>
      <c r="F329" s="2" t="s">
        <v>76</v>
      </c>
      <c r="G329" s="2" t="s">
        <v>800</v>
      </c>
      <c r="H329" s="2" t="s">
        <v>993</v>
      </c>
      <c r="I329" s="2" t="s">
        <v>1002</v>
      </c>
      <c r="J329" s="2" t="s">
        <v>1003</v>
      </c>
      <c r="K329" s="19" t="str">
        <f t="shared" si="282"/>
        <v>Holohalaelurus regani</v>
      </c>
      <c r="L329" s="20">
        <f>VLOOKUP($K329,GlobSheetPaste!$H$3:$P$1269,2,FALSE)</f>
        <v>161574</v>
      </c>
      <c r="M329" s="20">
        <f>VLOOKUP($K329,GlobSheetPaste!$H$3:$P$1269,3,FALSE)</f>
        <v>124509426</v>
      </c>
      <c r="N329" s="20" t="str">
        <f>VLOOKUP($K329,GlobSheetPaste!$H$3:$P$1269,4,FALSE)</f>
        <v>published</v>
      </c>
      <c r="O329" s="20" t="str">
        <f>VLOOKUP($K329,GlobSheetPaste!$H$3:$P$1269,5,FALSE)</f>
        <v>LC</v>
      </c>
      <c r="P329" s="20">
        <f>VLOOKUP($K329,GlobSheetPaste!$H$3:$P$1269,6,FALSE)</f>
        <v>2007</v>
      </c>
      <c r="Q329" s="20" t="str">
        <f>VLOOKUP($K329,GlobSheetPaste!$H$3:$P$1269,7,FALSE)</f>
        <v>LC</v>
      </c>
      <c r="R329" s="20" t="str">
        <f>VLOOKUP($K329,GlobSheetPaste!$H$3:$P$1269,8,FALSE)</f>
        <v>NA</v>
      </c>
      <c r="S329" s="20" t="str">
        <f t="shared" si="358"/>
        <v>NoChange</v>
      </c>
      <c r="T329" s="20" t="b">
        <f t="shared" si="283"/>
        <v>0</v>
      </c>
      <c r="U329" s="22">
        <f>VLOOKUP($K329,GlobSheetPaste!$H$3:$P$1269,9,FALSE)</f>
        <v>43862</v>
      </c>
      <c r="V329" s="19">
        <v>15</v>
      </c>
      <c r="W329" s="19">
        <v>1075</v>
      </c>
      <c r="X329" s="2" t="b">
        <f t="shared" ref="X329:Y329" si="364">ISNUMBER(V329)</f>
        <v>1</v>
      </c>
      <c r="Y329" s="2" t="b">
        <f t="shared" si="364"/>
        <v>1</v>
      </c>
      <c r="Z329" s="2" t="s">
        <v>89</v>
      </c>
      <c r="AA329" s="2" t="s">
        <v>178</v>
      </c>
      <c r="AB329" s="24" t="str">
        <f ca="1">IFERROR(__xludf.DUMMYFUNCTION("SPLIT(AA329,""_"")"),"Deepwater")</f>
        <v>Deepwater</v>
      </c>
      <c r="AC329" s="24"/>
      <c r="AD329" s="24">
        <f>VLOOKUP(J329,rangearea210527!$B$2:$C$1159,2,TRUE)</f>
        <v>322238.63880000002</v>
      </c>
      <c r="AE329" s="26"/>
      <c r="AF329" s="26">
        <v>69</v>
      </c>
      <c r="AG329" s="26" t="s">
        <v>84</v>
      </c>
      <c r="AH329" s="26"/>
      <c r="AI329" s="26">
        <v>15</v>
      </c>
      <c r="AJ329" s="26">
        <v>1</v>
      </c>
      <c r="AK329" s="26">
        <v>0</v>
      </c>
      <c r="AL329" s="29">
        <v>0</v>
      </c>
      <c r="AM329" s="30"/>
      <c r="AN329" s="30"/>
      <c r="AO329" s="30"/>
      <c r="AP329" s="1">
        <v>0</v>
      </c>
      <c r="AQ329" s="1"/>
      <c r="AR329" s="1"/>
      <c r="AS329" s="1"/>
      <c r="AT329" s="1">
        <v>0</v>
      </c>
      <c r="AU329" s="1">
        <v>0</v>
      </c>
      <c r="AV329" s="1">
        <v>1</v>
      </c>
      <c r="AZ329" s="1">
        <v>1</v>
      </c>
    </row>
    <row r="330" spans="1:58" x14ac:dyDescent="0.3">
      <c r="A330" s="2">
        <v>428</v>
      </c>
      <c r="B330" s="2">
        <v>1</v>
      </c>
      <c r="C330" s="2" t="s">
        <v>75</v>
      </c>
      <c r="D330" s="1">
        <v>9</v>
      </c>
      <c r="E330" s="2" t="str">
        <f t="shared" si="281"/>
        <v>9_Carcharhiniformes</v>
      </c>
      <c r="F330" s="2" t="s">
        <v>76</v>
      </c>
      <c r="G330" s="2" t="s">
        <v>1181</v>
      </c>
      <c r="H330" s="2" t="s">
        <v>1208</v>
      </c>
      <c r="I330" s="2" t="s">
        <v>464</v>
      </c>
      <c r="J330" s="2" t="s">
        <v>1209</v>
      </c>
      <c r="K330" s="19" t="str">
        <f t="shared" si="282"/>
        <v>Iago garricki</v>
      </c>
      <c r="L330" s="20">
        <f>VLOOKUP($K330,GlobSheetPaste!$H$3:$P$1269,2,FALSE)</f>
        <v>41829</v>
      </c>
      <c r="M330" s="20">
        <f>VLOOKUP($K330,GlobSheetPaste!$H$3:$P$1269,3,FALSE)</f>
        <v>68630492</v>
      </c>
      <c r="N330" s="20" t="str">
        <f>VLOOKUP($K330,GlobSheetPaste!$H$3:$P$1269,4,FALSE)</f>
        <v>published</v>
      </c>
      <c r="O330" s="20" t="str">
        <f>VLOOKUP($K330,GlobSheetPaste!$H$3:$P$1269,5,FALSE)</f>
        <v>LC</v>
      </c>
      <c r="P330" s="20">
        <f>VLOOKUP($K330,GlobSheetPaste!$H$3:$P$1269,6,FALSE)</f>
        <v>2003</v>
      </c>
      <c r="Q330" s="20" t="str">
        <f>VLOOKUP($K330,GlobSheetPaste!$H$3:$P$1269,7,FALSE)</f>
        <v>LC</v>
      </c>
      <c r="R330" s="20" t="str">
        <f>VLOOKUP($K330,GlobSheetPaste!$H$3:$P$1269,8,FALSE)</f>
        <v>NA</v>
      </c>
      <c r="S330" s="20" t="str">
        <f t="shared" si="358"/>
        <v>NoChange</v>
      </c>
      <c r="T330" s="20" t="b">
        <f t="shared" si="283"/>
        <v>0</v>
      </c>
      <c r="U330" s="20">
        <f>VLOOKUP($K330,GlobSheetPaste!$H$3:$P$1269,9,FALSE)</f>
        <v>2015</v>
      </c>
      <c r="V330" s="19">
        <v>250</v>
      </c>
      <c r="W330" s="19">
        <v>477</v>
      </c>
      <c r="X330" s="2" t="b">
        <f t="shared" ref="X330:Y330" si="365">ISNUMBER(V330)</f>
        <v>1</v>
      </c>
      <c r="Y330" s="2" t="b">
        <f t="shared" si="365"/>
        <v>1</v>
      </c>
      <c r="Z330" s="2" t="s">
        <v>89</v>
      </c>
      <c r="AA330" s="2" t="s">
        <v>178</v>
      </c>
      <c r="AB330" s="24" t="str">
        <f ca="1">IFERROR(__xludf.DUMMYFUNCTION("SPLIT(AA330,""_"")"),"Deepwater")</f>
        <v>Deepwater</v>
      </c>
      <c r="AC330" s="24"/>
      <c r="AD330" s="24">
        <f>VLOOKUP(J330,rangearea210527!$B$2:$C$1159,2,TRUE)</f>
        <v>130248.8818</v>
      </c>
      <c r="AE330" s="26" t="s">
        <v>118</v>
      </c>
      <c r="AF330" s="26">
        <v>75</v>
      </c>
      <c r="AG330" s="26" t="s">
        <v>84</v>
      </c>
      <c r="AH330" s="26"/>
      <c r="AI330" s="26"/>
      <c r="AJ330" s="26">
        <v>1</v>
      </c>
      <c r="AK330" s="26">
        <v>0</v>
      </c>
      <c r="AL330" s="29">
        <v>0</v>
      </c>
      <c r="AM330" s="30"/>
      <c r="AN330" s="30"/>
      <c r="AO330" s="30"/>
      <c r="AP330" s="1">
        <v>1</v>
      </c>
      <c r="AQ330" s="1"/>
      <c r="AR330" s="1"/>
      <c r="AS330" s="1"/>
      <c r="AT330" s="1">
        <v>0</v>
      </c>
      <c r="AU330" s="1">
        <v>0</v>
      </c>
      <c r="AV330" s="1">
        <v>1</v>
      </c>
      <c r="AZ330" s="1">
        <v>1</v>
      </c>
      <c r="BE330" s="1">
        <v>1</v>
      </c>
    </row>
    <row r="331" spans="1:58" x14ac:dyDescent="0.3">
      <c r="A331" s="2">
        <v>429</v>
      </c>
      <c r="B331" s="2">
        <v>1</v>
      </c>
      <c r="C331" s="2" t="s">
        <v>75</v>
      </c>
      <c r="D331" s="1">
        <v>9</v>
      </c>
      <c r="E331" s="2" t="str">
        <f t="shared" si="281"/>
        <v>9_Carcharhiniformes</v>
      </c>
      <c r="F331" s="2" t="s">
        <v>76</v>
      </c>
      <c r="G331" s="2" t="s">
        <v>1181</v>
      </c>
      <c r="H331" s="2" t="s">
        <v>1208</v>
      </c>
      <c r="I331" s="2" t="s">
        <v>626</v>
      </c>
      <c r="J331" s="2" t="s">
        <v>1210</v>
      </c>
      <c r="K331" s="19" t="str">
        <f t="shared" si="282"/>
        <v>Iago omanensis</v>
      </c>
      <c r="L331" s="20">
        <f>VLOOKUP($K331,GlobSheetPaste!$H$3:$P$1269,2,FALSE)</f>
        <v>161501</v>
      </c>
      <c r="M331" s="20">
        <f>VLOOKUP($K331,GlobSheetPaste!$H$3:$P$1269,3,FALSE)</f>
        <v>173438349</v>
      </c>
      <c r="N331" s="20" t="str">
        <f>VLOOKUP($K331,GlobSheetPaste!$H$3:$P$1269,4,FALSE)</f>
        <v>submitted</v>
      </c>
      <c r="O331" s="20" t="str">
        <f>VLOOKUP($K331,GlobSheetPaste!$H$3:$P$1269,5,FALSE)</f>
        <v>LC</v>
      </c>
      <c r="P331" s="20">
        <f>VLOOKUP($K331,GlobSheetPaste!$H$3:$P$1269,6,FALSE)</f>
        <v>2008</v>
      </c>
      <c r="Q331" s="20" t="str">
        <f>VLOOKUP($K331,GlobSheetPaste!$H$3:$P$1269,7,FALSE)</f>
        <v>LC</v>
      </c>
      <c r="R331" s="20" t="str">
        <f>VLOOKUP($K331,GlobSheetPaste!$H$3:$P$1269,8,FALSE)</f>
        <v>NA</v>
      </c>
      <c r="S331" s="20" t="str">
        <f t="shared" si="358"/>
        <v>NoChange</v>
      </c>
      <c r="T331" s="20" t="b">
        <f t="shared" si="283"/>
        <v>0</v>
      </c>
      <c r="U331" s="20" t="str">
        <f>VLOOKUP($K331,GlobSheetPaste!$H$3:$P$1269,9,FALSE)</f>
        <v>Submitted 201218</v>
      </c>
      <c r="V331" s="19">
        <v>92</v>
      </c>
      <c r="W331" s="19">
        <v>2195</v>
      </c>
      <c r="X331" s="2" t="b">
        <f t="shared" ref="X331:Y331" si="366">ISNUMBER(V331)</f>
        <v>1</v>
      </c>
      <c r="Y331" s="2" t="b">
        <f t="shared" si="366"/>
        <v>1</v>
      </c>
      <c r="Z331" s="2" t="s">
        <v>89</v>
      </c>
      <c r="AA331" s="2" t="s">
        <v>178</v>
      </c>
      <c r="AB331" s="24" t="str">
        <f ca="1">IFERROR(__xludf.DUMMYFUNCTION("SPLIT(AA331,""_"")"),"Deepwater")</f>
        <v>Deepwater</v>
      </c>
      <c r="AC331" s="24"/>
      <c r="AD331" s="24">
        <f>VLOOKUP(J331,rangearea210527!$B$2:$C$1159,2,TRUE)</f>
        <v>499063.72820000001</v>
      </c>
      <c r="AE331" s="26"/>
      <c r="AF331" s="26">
        <v>89</v>
      </c>
      <c r="AG331" s="26" t="s">
        <v>84</v>
      </c>
      <c r="AH331" s="26"/>
      <c r="AI331" s="26"/>
      <c r="AJ331" s="26">
        <v>1</v>
      </c>
      <c r="AK331" s="26">
        <v>0</v>
      </c>
      <c r="AL331" s="29">
        <v>0</v>
      </c>
      <c r="AM331" s="30"/>
      <c r="AN331" s="30"/>
      <c r="AO331" s="30"/>
      <c r="AP331" s="1">
        <v>1</v>
      </c>
      <c r="AQ331" s="1"/>
      <c r="AR331" s="1"/>
      <c r="AS331" s="1"/>
      <c r="AT331" s="1">
        <v>0</v>
      </c>
      <c r="AU331" s="1">
        <v>0</v>
      </c>
      <c r="AV331" s="1">
        <v>1</v>
      </c>
      <c r="AZ331" s="1">
        <v>1</v>
      </c>
    </row>
    <row r="332" spans="1:58" x14ac:dyDescent="0.3">
      <c r="A332" s="2">
        <v>945</v>
      </c>
      <c r="B332" s="2">
        <v>1</v>
      </c>
      <c r="C332" s="2" t="s">
        <v>1392</v>
      </c>
      <c r="D332" s="1">
        <v>12</v>
      </c>
      <c r="E332" s="2" t="str">
        <f t="shared" si="281"/>
        <v>12_Rajiformes</v>
      </c>
      <c r="F332" s="2" t="s">
        <v>1705</v>
      </c>
      <c r="G332" s="2" t="s">
        <v>2305</v>
      </c>
      <c r="H332" s="2" t="s">
        <v>2308</v>
      </c>
      <c r="I332" s="2" t="s">
        <v>2309</v>
      </c>
      <c r="J332" s="2" t="s">
        <v>2310</v>
      </c>
      <c r="K332" s="19" t="str">
        <f t="shared" si="282"/>
        <v>Indobatis ori</v>
      </c>
      <c r="L332" s="20">
        <f>VLOOKUP($K332,GlobSheetPaste!$H$3:$P$1269,2,FALSE)</f>
        <v>44601</v>
      </c>
      <c r="M332" s="20">
        <f>VLOOKUP($K332,GlobSheetPaste!$H$3:$P$1269,3,FALSE)</f>
        <v>124434540</v>
      </c>
      <c r="N332" s="20" t="str">
        <f>VLOOKUP($K332,GlobSheetPaste!$H$3:$P$1269,4,FALSE)</f>
        <v>published</v>
      </c>
      <c r="O332" s="20" t="str">
        <f>VLOOKUP($K332,GlobSheetPaste!$H$3:$P$1269,5,FALSE)</f>
        <v>DD</v>
      </c>
      <c r="P332" s="20">
        <f>VLOOKUP($K332,GlobSheetPaste!$H$3:$P$1269,6,FALSE)</f>
        <v>2004</v>
      </c>
      <c r="Q332" s="20" t="str">
        <f>VLOOKUP($K332,GlobSheetPaste!$H$3:$P$1269,7,FALSE)</f>
        <v>LC</v>
      </c>
      <c r="R332" s="20" t="str">
        <f>VLOOKUP($K332,GlobSheetPaste!$H$3:$P$1269,8,FALSE)</f>
        <v>NA</v>
      </c>
      <c r="S332" s="20" t="str">
        <f t="shared" si="358"/>
        <v>non-genuine change</v>
      </c>
      <c r="T332" s="20" t="b">
        <f t="shared" si="283"/>
        <v>0</v>
      </c>
      <c r="U332" s="20">
        <f>VLOOKUP($K332,GlobSheetPaste!$H$3:$P$1269,9,FALSE)</f>
        <v>2018</v>
      </c>
      <c r="V332" s="19">
        <v>1000</v>
      </c>
      <c r="W332" s="19">
        <v>1725</v>
      </c>
      <c r="X332" s="2" t="b">
        <f t="shared" ref="X332:Y332" si="367">ISNUMBER(V332)</f>
        <v>1</v>
      </c>
      <c r="Y332" s="2" t="b">
        <f t="shared" si="367"/>
        <v>1</v>
      </c>
      <c r="Z332" s="2" t="s">
        <v>89</v>
      </c>
      <c r="AA332" s="2" t="s">
        <v>178</v>
      </c>
      <c r="AB332" s="24" t="str">
        <f ca="1">IFERROR(__xludf.DUMMYFUNCTION("SPLIT(AA332,""_"")"),"Deepwater")</f>
        <v>Deepwater</v>
      </c>
      <c r="AC332" s="24"/>
      <c r="AD332" s="24">
        <f>VLOOKUP(J332,rangearea210527!$B$2:$C$1159,2,TRUE)</f>
        <v>7597.1715709999999</v>
      </c>
      <c r="AE332" s="26" t="s">
        <v>118</v>
      </c>
      <c r="AF332" s="26">
        <v>43</v>
      </c>
      <c r="AG332" s="26" t="s">
        <v>84</v>
      </c>
      <c r="AH332" s="26"/>
      <c r="AI332" s="26"/>
      <c r="AJ332" s="26">
        <v>1</v>
      </c>
      <c r="AK332" s="26">
        <v>0</v>
      </c>
      <c r="AL332" s="29">
        <v>0</v>
      </c>
      <c r="AM332" s="30"/>
      <c r="AN332" s="30"/>
      <c r="AO332" s="30"/>
      <c r="AP332" s="1">
        <v>0</v>
      </c>
      <c r="AR332" s="1"/>
      <c r="AS332" s="1"/>
      <c r="AT332" s="1">
        <v>0</v>
      </c>
      <c r="AU332" s="1">
        <v>0</v>
      </c>
      <c r="AV332" s="1">
        <v>1</v>
      </c>
      <c r="AZ332" s="1">
        <v>1</v>
      </c>
      <c r="BE332" s="1">
        <v>1</v>
      </c>
    </row>
    <row r="333" spans="1:58" x14ac:dyDescent="0.3">
      <c r="A333" s="2">
        <v>885</v>
      </c>
      <c r="B333" s="2">
        <v>1</v>
      </c>
      <c r="C333" s="2" t="s">
        <v>1392</v>
      </c>
      <c r="D333" s="1">
        <v>12</v>
      </c>
      <c r="E333" s="2" t="str">
        <f t="shared" si="281"/>
        <v>12_Rajiformes</v>
      </c>
      <c r="F333" s="2" t="s">
        <v>1705</v>
      </c>
      <c r="G333" s="2" t="s">
        <v>2038</v>
      </c>
      <c r="H333" s="2" t="s">
        <v>2177</v>
      </c>
      <c r="I333" s="2" t="s">
        <v>2178</v>
      </c>
      <c r="J333" s="2" t="s">
        <v>2179</v>
      </c>
      <c r="K333" s="19" t="str">
        <f t="shared" si="282"/>
        <v>Insentiraja laxipella</v>
      </c>
      <c r="L333" s="20">
        <f>VLOOKUP($K333,GlobSheetPaste!$H$3:$P$1269,2,FALSE)</f>
        <v>161390</v>
      </c>
      <c r="M333" s="20">
        <f>VLOOKUP($K333,GlobSheetPaste!$H$3:$P$1269,3,FALSE)</f>
        <v>68630579</v>
      </c>
      <c r="N333" s="20" t="str">
        <f>VLOOKUP($K333,GlobSheetPaste!$H$3:$P$1269,4,FALSE)</f>
        <v>published</v>
      </c>
      <c r="O333" s="20" t="str">
        <f>VLOOKUP($K333,GlobSheetPaste!$H$3:$P$1269,5,FALSE)</f>
        <v>DD</v>
      </c>
      <c r="P333" s="20">
        <f>VLOOKUP($K333,GlobSheetPaste!$H$3:$P$1269,6,FALSE)</f>
        <v>2008</v>
      </c>
      <c r="Q333" s="20" t="str">
        <f>VLOOKUP($K333,GlobSheetPaste!$H$3:$P$1269,7,FALSE)</f>
        <v>DD</v>
      </c>
      <c r="R333" s="20" t="str">
        <f>VLOOKUP($K333,GlobSheetPaste!$H$3:$P$1269,8,FALSE)</f>
        <v>NA</v>
      </c>
      <c r="S333" s="20" t="str">
        <f t="shared" si="358"/>
        <v>NoChange</v>
      </c>
      <c r="T333" s="20" t="b">
        <f t="shared" si="283"/>
        <v>0</v>
      </c>
      <c r="U333" s="20">
        <f>VLOOKUP($K333,GlobSheetPaste!$H$3:$P$1269,9,FALSE)</f>
        <v>2015</v>
      </c>
      <c r="V333" s="19">
        <v>802</v>
      </c>
      <c r="W333" s="19">
        <v>880</v>
      </c>
      <c r="X333" s="2" t="b">
        <f t="shared" ref="X333:Y333" si="368">ISNUMBER(V333)</f>
        <v>1</v>
      </c>
      <c r="Y333" s="2" t="b">
        <f t="shared" si="368"/>
        <v>1</v>
      </c>
      <c r="Z333" s="2" t="s">
        <v>89</v>
      </c>
      <c r="AA333" s="2" t="s">
        <v>178</v>
      </c>
      <c r="AB333" s="24" t="str">
        <f ca="1">IFERROR(__xludf.DUMMYFUNCTION("SPLIT(AA333,""_"")"),"Deepwater")</f>
        <v>Deepwater</v>
      </c>
      <c r="AC333" s="24"/>
      <c r="AD333" s="24" t="s">
        <v>267</v>
      </c>
      <c r="AE333" s="26"/>
      <c r="AF333" s="26">
        <v>57</v>
      </c>
      <c r="AG333" s="26" t="s">
        <v>84</v>
      </c>
      <c r="AH333" s="26"/>
      <c r="AI333" s="26"/>
      <c r="AJ333" s="26">
        <v>1</v>
      </c>
      <c r="AK333" s="26">
        <v>0</v>
      </c>
      <c r="AL333" s="29">
        <v>0</v>
      </c>
      <c r="AM333" s="30"/>
      <c r="AN333" s="30"/>
      <c r="AO333" s="30"/>
      <c r="AP333" s="1">
        <v>0</v>
      </c>
      <c r="AR333" s="1"/>
      <c r="AS333" s="1"/>
      <c r="AT333" s="1">
        <v>0</v>
      </c>
      <c r="AU333" s="1">
        <v>0</v>
      </c>
      <c r="AV333" s="1">
        <v>1</v>
      </c>
      <c r="AZ333" s="1">
        <v>1</v>
      </c>
      <c r="BD333" s="1">
        <v>1</v>
      </c>
      <c r="BE333" s="1"/>
      <c r="BF333" s="1"/>
    </row>
    <row r="334" spans="1:58" x14ac:dyDescent="0.3">
      <c r="A334" s="2">
        <v>886</v>
      </c>
      <c r="B334" s="2">
        <v>1</v>
      </c>
      <c r="C334" s="2" t="s">
        <v>1392</v>
      </c>
      <c r="D334" s="1">
        <v>12</v>
      </c>
      <c r="E334" s="2" t="str">
        <f t="shared" si="281"/>
        <v>12_Rajiformes</v>
      </c>
      <c r="F334" s="2" t="s">
        <v>1705</v>
      </c>
      <c r="G334" s="2" t="s">
        <v>2038</v>
      </c>
      <c r="H334" s="2" t="s">
        <v>2177</v>
      </c>
      <c r="I334" s="2" t="s">
        <v>2180</v>
      </c>
      <c r="J334" s="2" t="s">
        <v>2181</v>
      </c>
      <c r="K334" s="19" t="str">
        <f t="shared" si="282"/>
        <v>Insentiraja subtilispinosa</v>
      </c>
      <c r="L334" s="20">
        <f>VLOOKUP($K334,GlobSheetPaste!$H$3:$P$1269,2,FALSE)</f>
        <v>161553</v>
      </c>
      <c r="M334" s="20">
        <f>VLOOKUP($K334,GlobSheetPaste!$H$3:$P$1269,3,FALSE)</f>
        <v>68630712</v>
      </c>
      <c r="N334" s="20" t="str">
        <f>VLOOKUP($K334,GlobSheetPaste!$H$3:$P$1269,4,FALSE)</f>
        <v>published</v>
      </c>
      <c r="O334" s="20" t="str">
        <f>VLOOKUP($K334,GlobSheetPaste!$H$3:$P$1269,5,FALSE)</f>
        <v>LC</v>
      </c>
      <c r="P334" s="20">
        <f>VLOOKUP($K334,GlobSheetPaste!$H$3:$P$1269,6,FALSE)</f>
        <v>2008</v>
      </c>
      <c r="Q334" s="20" t="str">
        <f>VLOOKUP($K334,GlobSheetPaste!$H$3:$P$1269,7,FALSE)</f>
        <v>LC</v>
      </c>
      <c r="R334" s="20" t="str">
        <f>VLOOKUP($K334,GlobSheetPaste!$H$3:$P$1269,8,FALSE)</f>
        <v>NA</v>
      </c>
      <c r="S334" s="20" t="str">
        <f t="shared" si="358"/>
        <v>NoChange</v>
      </c>
      <c r="T334" s="20" t="b">
        <f t="shared" si="283"/>
        <v>0</v>
      </c>
      <c r="U334" s="20">
        <f>VLOOKUP($K334,GlobSheetPaste!$H$3:$P$1269,9,FALSE)</f>
        <v>2015</v>
      </c>
      <c r="V334" s="19">
        <v>320</v>
      </c>
      <c r="W334" s="19">
        <v>1460</v>
      </c>
      <c r="X334" s="2" t="b">
        <f t="shared" ref="X334:Y334" si="369">ISNUMBER(V334)</f>
        <v>1</v>
      </c>
      <c r="Y334" s="2" t="b">
        <f t="shared" si="369"/>
        <v>1</v>
      </c>
      <c r="Z334" s="2" t="s">
        <v>89</v>
      </c>
      <c r="AA334" s="2" t="s">
        <v>178</v>
      </c>
      <c r="AB334" s="24" t="str">
        <f ca="1">IFERROR(__xludf.DUMMYFUNCTION("SPLIT(AA334,""_"")"),"Deepwater")</f>
        <v>Deepwater</v>
      </c>
      <c r="AC334" s="24"/>
      <c r="AD334" s="24">
        <f>VLOOKUP(J334,rangearea210527!$B$2:$C$1159,2,TRUE)</f>
        <v>79657.270300000004</v>
      </c>
      <c r="AE334" s="26" t="s">
        <v>118</v>
      </c>
      <c r="AF334" s="26">
        <v>57</v>
      </c>
      <c r="AG334" s="26" t="s">
        <v>84</v>
      </c>
      <c r="AH334" s="26"/>
      <c r="AI334" s="26"/>
      <c r="AJ334" s="26">
        <v>1</v>
      </c>
      <c r="AK334" s="26">
        <v>0</v>
      </c>
      <c r="AL334" s="29">
        <v>0</v>
      </c>
      <c r="AM334" s="30"/>
      <c r="AN334" s="30"/>
      <c r="AO334" s="30"/>
      <c r="AP334" s="1">
        <v>1</v>
      </c>
      <c r="AR334" s="1"/>
      <c r="AS334" s="1"/>
      <c r="AT334" s="1">
        <v>0</v>
      </c>
      <c r="AU334" s="1">
        <v>0</v>
      </c>
      <c r="AV334" s="1">
        <v>1</v>
      </c>
      <c r="AZ334" s="1">
        <v>1</v>
      </c>
      <c r="BE334" s="1">
        <v>1</v>
      </c>
    </row>
    <row r="335" spans="1:58" x14ac:dyDescent="0.3">
      <c r="A335" s="2">
        <v>140</v>
      </c>
      <c r="B335" s="2">
        <v>1</v>
      </c>
      <c r="C335" s="2" t="s">
        <v>75</v>
      </c>
      <c r="D335" s="1">
        <v>3</v>
      </c>
      <c r="E335" s="2" t="str">
        <f t="shared" si="281"/>
        <v>3_Squaliformes</v>
      </c>
      <c r="F335" s="2" t="s">
        <v>203</v>
      </c>
      <c r="G335" s="2" t="s">
        <v>512</v>
      </c>
      <c r="H335" s="2" t="s">
        <v>525</v>
      </c>
      <c r="I335" s="2" t="s">
        <v>526</v>
      </c>
      <c r="J335" s="2" t="s">
        <v>527</v>
      </c>
      <c r="K335" s="19" t="str">
        <f t="shared" si="282"/>
        <v>Isistius brasiliensis</v>
      </c>
      <c r="L335" s="20">
        <f>VLOOKUP($K335,GlobSheetPaste!$H$3:$P$1269,2,FALSE)</f>
        <v>41830</v>
      </c>
      <c r="M335" s="20">
        <f>VLOOKUP($K335,GlobSheetPaste!$H$3:$P$1269,3,FALSE)</f>
        <v>2956761</v>
      </c>
      <c r="N335" s="20" t="str">
        <f>VLOOKUP($K335,GlobSheetPaste!$H$3:$P$1269,4,FALSE)</f>
        <v>published</v>
      </c>
      <c r="O335" s="20" t="str">
        <f>VLOOKUP($K335,GlobSheetPaste!$H$3:$P$1269,5,FALSE)</f>
        <v>LC</v>
      </c>
      <c r="P335" s="20">
        <f>VLOOKUP($K335,GlobSheetPaste!$H$3:$P$1269,6,FALSE)</f>
        <v>2003</v>
      </c>
      <c r="Q335" s="20" t="str">
        <f>VLOOKUP($K335,GlobSheetPaste!$H$3:$P$1269,7,FALSE)</f>
        <v>LC</v>
      </c>
      <c r="R335" s="20" t="str">
        <f>VLOOKUP($K335,GlobSheetPaste!$H$3:$P$1269,8,FALSE)</f>
        <v>NA</v>
      </c>
      <c r="S335" s="20" t="str">
        <f t="shared" si="358"/>
        <v>NoChange</v>
      </c>
      <c r="T335" s="20" t="b">
        <f t="shared" si="283"/>
        <v>0</v>
      </c>
      <c r="U335" s="20">
        <f>VLOOKUP($K335,GlobSheetPaste!$H$3:$P$1269,9,FALSE)</f>
        <v>2017</v>
      </c>
      <c r="V335" s="19">
        <v>0</v>
      </c>
      <c r="W335" s="19">
        <v>3700</v>
      </c>
      <c r="X335" s="2" t="b">
        <f t="shared" ref="X335:Y335" si="370">ISNUMBER(V335)</f>
        <v>1</v>
      </c>
      <c r="Y335" s="2" t="b">
        <f t="shared" si="370"/>
        <v>1</v>
      </c>
      <c r="Z335" s="2" t="s">
        <v>89</v>
      </c>
      <c r="AA335" s="2" t="s">
        <v>178</v>
      </c>
      <c r="AB335" s="24" t="str">
        <f ca="1">IFERROR(__xludf.DUMMYFUNCTION("SPLIT(AA335,""_"")"),"Deepwater")</f>
        <v>Deepwater</v>
      </c>
      <c r="AC335" s="24"/>
      <c r="AD335" s="24">
        <f>VLOOKUP(J335,rangearea210527!$B$2:$C$1159,2,TRUE)</f>
        <v>1463957.642</v>
      </c>
      <c r="AE335" s="26"/>
      <c r="AF335" s="26">
        <v>56</v>
      </c>
      <c r="AG335" s="26" t="s">
        <v>84</v>
      </c>
      <c r="AH335" s="26"/>
      <c r="AI335" s="26"/>
      <c r="AJ335" s="26">
        <v>1</v>
      </c>
      <c r="AK335" s="26">
        <v>0</v>
      </c>
      <c r="AL335" s="29">
        <v>0</v>
      </c>
      <c r="AM335" s="30"/>
      <c r="AN335" s="26">
        <v>1</v>
      </c>
      <c r="AO335" s="30"/>
      <c r="AP335" s="1">
        <v>1</v>
      </c>
      <c r="AQ335" s="1"/>
      <c r="AR335" s="1"/>
      <c r="AS335" s="1">
        <v>1</v>
      </c>
      <c r="AT335" s="1">
        <v>0</v>
      </c>
      <c r="AU335" s="1">
        <v>0</v>
      </c>
      <c r="AV335" s="1">
        <v>1</v>
      </c>
      <c r="AZ335" s="1">
        <v>1</v>
      </c>
    </row>
    <row r="336" spans="1:58" x14ac:dyDescent="0.3">
      <c r="A336" s="2">
        <v>513</v>
      </c>
      <c r="B336" s="2">
        <v>1</v>
      </c>
      <c r="C336" s="2" t="s">
        <v>75</v>
      </c>
      <c r="D336" s="1">
        <v>9</v>
      </c>
      <c r="E336" s="2" t="str">
        <f t="shared" si="281"/>
        <v>9_Carcharhiniformes</v>
      </c>
      <c r="F336" s="2" t="s">
        <v>76</v>
      </c>
      <c r="G336" s="2" t="s">
        <v>77</v>
      </c>
      <c r="H336" s="2" t="s">
        <v>1325</v>
      </c>
      <c r="I336" s="2" t="s">
        <v>1329</v>
      </c>
      <c r="J336" s="2" t="s">
        <v>1330</v>
      </c>
      <c r="K336" s="19" t="str">
        <f t="shared" si="282"/>
        <v>Lamiopsis tephrodes</v>
      </c>
      <c r="L336" s="20">
        <f>VLOOKUP($K336,GlobSheetPaste!$H$3:$P$1269,2,FALSE)</f>
        <v>169755340</v>
      </c>
      <c r="M336" s="20">
        <f>VLOOKUP($K336,GlobSheetPaste!$H$3:$P$1269,3,FALSE)</f>
        <v>169766323</v>
      </c>
      <c r="N336" s="20" t="str">
        <f>VLOOKUP($K336,GlobSheetPaste!$H$3:$P$1269,4,FALSE)</f>
        <v>submitted</v>
      </c>
      <c r="O336" s="20" t="str">
        <f>VLOOKUP($K336,GlobSheetPaste!$H$3:$P$1269,5,FALSE)</f>
        <v>NE</v>
      </c>
      <c r="P336" s="20" t="str">
        <f>VLOOKUP($K336,GlobSheetPaste!$H$3:$P$1269,6,FALSE)</f>
        <v>NA</v>
      </c>
      <c r="Q336" s="20" t="str">
        <f>VLOOKUP($K336,GlobSheetPaste!$H$3:$P$1269,7,FALSE)</f>
        <v>EN</v>
      </c>
      <c r="R336" s="20" t="str">
        <f>VLOOKUP($K336,GlobSheetPaste!$H$3:$P$1269,8,FALSE)</f>
        <v>A2d</v>
      </c>
      <c r="S336" s="1" t="s">
        <v>117</v>
      </c>
      <c r="T336" s="20" t="b">
        <f t="shared" si="283"/>
        <v>0</v>
      </c>
      <c r="U336" s="20" t="str">
        <f>VLOOKUP($K336,GlobSheetPaste!$H$3:$P$1269,9,FALSE)</f>
        <v>Submitted 201218</v>
      </c>
      <c r="V336" s="23">
        <v>0</v>
      </c>
      <c r="W336" s="23">
        <v>50</v>
      </c>
      <c r="X336" s="2" t="b">
        <f t="shared" ref="X336:Y336" si="371">ISNUMBER(V336)</f>
        <v>1</v>
      </c>
      <c r="Y336" s="2" t="b">
        <f t="shared" si="371"/>
        <v>1</v>
      </c>
      <c r="Z336" s="39" t="s">
        <v>1331</v>
      </c>
      <c r="AA336" s="1" t="s">
        <v>83</v>
      </c>
      <c r="AB336" s="24" t="str">
        <f ca="1">IFERROR(__xludf.DUMMYFUNCTION("SPLIT(AA336,""_"")"),"Coastal")</f>
        <v>Coastal</v>
      </c>
      <c r="AC336" s="24"/>
      <c r="AD336" s="24">
        <f>VLOOKUP(J336,rangearea210527!$B$2:$C$1159,2,TRUE)</f>
        <v>1187563.656</v>
      </c>
      <c r="AE336" s="26"/>
      <c r="AF336" s="26">
        <v>157</v>
      </c>
      <c r="AG336" s="26" t="s">
        <v>84</v>
      </c>
      <c r="AH336" s="26"/>
      <c r="AI336" s="26">
        <v>6.5</v>
      </c>
      <c r="AJ336" s="26">
        <v>1</v>
      </c>
      <c r="AK336" s="26">
        <v>0</v>
      </c>
      <c r="AL336" s="29">
        <v>0</v>
      </c>
      <c r="AM336" s="30"/>
      <c r="AN336" s="30"/>
      <c r="AO336" s="30"/>
      <c r="AP336" s="1">
        <v>1</v>
      </c>
      <c r="AQ336" s="1"/>
      <c r="AR336" s="1"/>
      <c r="AS336" s="1"/>
      <c r="AT336" s="1">
        <v>0</v>
      </c>
      <c r="AU336" s="1">
        <v>0</v>
      </c>
      <c r="AV336" s="1">
        <v>1</v>
      </c>
      <c r="AW336" s="1">
        <v>1</v>
      </c>
      <c r="AX336" s="1">
        <v>1</v>
      </c>
      <c r="AY336" s="1">
        <v>1</v>
      </c>
    </row>
    <row r="337" spans="1:58" x14ac:dyDescent="0.3">
      <c r="A337" s="2">
        <v>741</v>
      </c>
      <c r="B337" s="2">
        <v>1</v>
      </c>
      <c r="C337" s="2" t="s">
        <v>1392</v>
      </c>
      <c r="D337" s="1">
        <v>12</v>
      </c>
      <c r="E337" s="2" t="str">
        <f t="shared" si="281"/>
        <v>12_Rajiformes</v>
      </c>
      <c r="F337" s="2" t="s">
        <v>1705</v>
      </c>
      <c r="G337" s="2" t="s">
        <v>1706</v>
      </c>
      <c r="H337" s="2" t="s">
        <v>1872</v>
      </c>
      <c r="I337" s="2" t="s">
        <v>380</v>
      </c>
      <c r="J337" s="2" t="s">
        <v>1875</v>
      </c>
      <c r="K337" s="19" t="str">
        <f t="shared" si="282"/>
        <v>Leucoraja compagnoi</v>
      </c>
      <c r="L337" s="20">
        <f>VLOOKUP($K337,GlobSheetPaste!$H$3:$P$1269,2,FALSE)</f>
        <v>161704</v>
      </c>
      <c r="M337" s="20">
        <f>VLOOKUP($K337,GlobSheetPaste!$H$3:$P$1269,3,FALSE)</f>
        <v>124530743</v>
      </c>
      <c r="N337" s="20" t="str">
        <f>VLOOKUP($K337,GlobSheetPaste!$H$3:$P$1269,4,FALSE)</f>
        <v>published</v>
      </c>
      <c r="O337" s="20" t="str">
        <f>VLOOKUP($K337,GlobSheetPaste!$H$3:$P$1269,5,FALSE)</f>
        <v>DD</v>
      </c>
      <c r="P337" s="20">
        <f>VLOOKUP($K337,GlobSheetPaste!$H$3:$P$1269,6,FALSE)</f>
        <v>2004</v>
      </c>
      <c r="Q337" s="20" t="str">
        <f>VLOOKUP($K337,GlobSheetPaste!$H$3:$P$1269,7,FALSE)</f>
        <v>DD</v>
      </c>
      <c r="R337" s="20" t="str">
        <f>VLOOKUP($K337,GlobSheetPaste!$H$3:$P$1269,8,FALSE)</f>
        <v>NA</v>
      </c>
      <c r="S337" s="20" t="str">
        <f>IF(O337=Q337,"NoChange","non-genuine change")</f>
        <v>NoChange</v>
      </c>
      <c r="T337" s="20" t="b">
        <f t="shared" si="283"/>
        <v>0</v>
      </c>
      <c r="U337" s="20">
        <f>VLOOKUP($K337,GlobSheetPaste!$H$3:$P$1269,9,FALSE)</f>
        <v>2018</v>
      </c>
      <c r="V337" s="19">
        <v>480</v>
      </c>
      <c r="W337" s="19">
        <v>625</v>
      </c>
      <c r="X337" s="2" t="b">
        <f t="shared" ref="X337:Y337" si="372">ISNUMBER(V337)</f>
        <v>1</v>
      </c>
      <c r="Y337" s="2" t="b">
        <f t="shared" si="372"/>
        <v>1</v>
      </c>
      <c r="Z337" s="2" t="s">
        <v>89</v>
      </c>
      <c r="AA337" s="2" t="s">
        <v>178</v>
      </c>
      <c r="AB337" s="24" t="str">
        <f ca="1">IFERROR(__xludf.DUMMYFUNCTION("SPLIT(AA337,""_"")"),"Deepwater")</f>
        <v>Deepwater</v>
      </c>
      <c r="AC337" s="24"/>
      <c r="AD337" s="24">
        <f>VLOOKUP(J337,rangearea210527!$B$2:$C$1159,2,TRUE)</f>
        <v>3975.3266020000001</v>
      </c>
      <c r="AE337" s="26" t="s">
        <v>118</v>
      </c>
      <c r="AF337" s="26">
        <v>51.7</v>
      </c>
      <c r="AG337" s="26" t="s">
        <v>84</v>
      </c>
      <c r="AH337" s="26"/>
      <c r="AI337" s="26"/>
      <c r="AJ337" s="26">
        <v>1</v>
      </c>
      <c r="AK337" s="26">
        <v>0</v>
      </c>
      <c r="AL337" s="29">
        <v>0</v>
      </c>
      <c r="AM337" s="30"/>
      <c r="AN337" s="30"/>
      <c r="AO337" s="30"/>
      <c r="AP337" s="1">
        <v>0</v>
      </c>
      <c r="AR337" s="1"/>
      <c r="AS337" s="1"/>
      <c r="AT337" s="1">
        <v>0</v>
      </c>
      <c r="AU337" s="1">
        <v>0</v>
      </c>
      <c r="AV337" s="1">
        <v>1</v>
      </c>
      <c r="AZ337" s="1">
        <v>1</v>
      </c>
      <c r="BD337" s="1">
        <v>1</v>
      </c>
      <c r="BE337" s="1">
        <v>1</v>
      </c>
      <c r="BF337" s="1"/>
    </row>
    <row r="338" spans="1:58" x14ac:dyDescent="0.3">
      <c r="A338" s="2">
        <v>742</v>
      </c>
      <c r="B338" s="2">
        <v>1</v>
      </c>
      <c r="C338" s="2" t="s">
        <v>1392</v>
      </c>
      <c r="D338" s="1">
        <v>12</v>
      </c>
      <c r="E338" s="2" t="str">
        <f t="shared" si="281"/>
        <v>12_Rajiformes</v>
      </c>
      <c r="F338" s="2" t="s">
        <v>1705</v>
      </c>
      <c r="G338" s="2" t="s">
        <v>1706</v>
      </c>
      <c r="H338" s="2" t="s">
        <v>1872</v>
      </c>
      <c r="I338" s="2" t="s">
        <v>1876</v>
      </c>
      <c r="J338" s="2" t="s">
        <v>1877</v>
      </c>
      <c r="K338" s="19" t="str">
        <f t="shared" si="282"/>
        <v>Leucoraja elaineae</v>
      </c>
      <c r="L338" s="20">
        <f>VLOOKUP($K338,GlobSheetPaste!$H$3:$P$1269,2,FALSE)</f>
        <v>197258416</v>
      </c>
      <c r="M338" s="20">
        <f>VLOOKUP($K338,GlobSheetPaste!$H$3:$P$1269,3,FALSE)</f>
        <v>197258455</v>
      </c>
      <c r="N338" s="20" t="str">
        <f>VLOOKUP($K338,GlobSheetPaste!$H$3:$P$1269,4,FALSE)</f>
        <v>draft</v>
      </c>
      <c r="O338" s="20" t="str">
        <f>VLOOKUP($K338,GlobSheetPaste!$H$3:$P$1269,5,FALSE)</f>
        <v>NE</v>
      </c>
      <c r="P338" s="20" t="str">
        <f>VLOOKUP($K338,GlobSheetPaste!$H$3:$P$1269,6,FALSE)</f>
        <v>NA</v>
      </c>
      <c r="Q338" s="20" t="str">
        <f>VLOOKUP($K338,GlobSheetPaste!$H$3:$P$1269,7,FALSE)</f>
        <v>DD</v>
      </c>
      <c r="R338" s="20" t="str">
        <f>VLOOKUP($K338,GlobSheetPaste!$H$3:$P$1269,8,FALSE)</f>
        <v>NA</v>
      </c>
      <c r="S338" s="1" t="s">
        <v>117</v>
      </c>
      <c r="T338" s="20" t="b">
        <f t="shared" si="283"/>
        <v>0</v>
      </c>
      <c r="U338" s="20" t="str">
        <f>VLOOKUP($K338,GlobSheetPaste!$H$3:$P$1269,9,FALSE)</f>
        <v>Submitted 210427</v>
      </c>
      <c r="V338" s="19">
        <v>484</v>
      </c>
      <c r="W338" s="19">
        <v>484</v>
      </c>
      <c r="X338" s="2" t="b">
        <f t="shared" ref="X338:Y338" si="373">ISNUMBER(V338)</f>
        <v>1</v>
      </c>
      <c r="Y338" s="2" t="b">
        <f t="shared" si="373"/>
        <v>1</v>
      </c>
      <c r="Z338" s="2" t="s">
        <v>1878</v>
      </c>
      <c r="AA338" s="2" t="s">
        <v>178</v>
      </c>
      <c r="AB338" s="24" t="str">
        <f ca="1">IFERROR(__xludf.DUMMYFUNCTION("SPLIT(AA338,""_"")"),"Deepwater")</f>
        <v>Deepwater</v>
      </c>
      <c r="AC338" s="24"/>
      <c r="AD338" s="24">
        <f>VLOOKUP(J338,rangearea210527!$B$2:$C$1159,2,TRUE)</f>
        <v>3975.3266020000001</v>
      </c>
      <c r="AE338" s="26" t="s">
        <v>118</v>
      </c>
      <c r="AF338" s="26">
        <v>33</v>
      </c>
      <c r="AG338" s="26" t="s">
        <v>84</v>
      </c>
      <c r="AH338" s="26"/>
      <c r="AI338" s="26"/>
      <c r="AJ338" s="26">
        <v>1</v>
      </c>
      <c r="AK338" s="26">
        <v>0</v>
      </c>
      <c r="AL338" s="29">
        <v>0</v>
      </c>
      <c r="AM338" s="30"/>
      <c r="AN338" s="30"/>
      <c r="AO338" s="30"/>
      <c r="AP338" s="1">
        <v>0</v>
      </c>
      <c r="AR338" s="1"/>
      <c r="AS338" s="1"/>
      <c r="AT338" s="1">
        <v>0</v>
      </c>
      <c r="AU338" s="1">
        <v>0</v>
      </c>
      <c r="AV338" s="1">
        <v>1</v>
      </c>
      <c r="AZ338" s="1">
        <v>1</v>
      </c>
      <c r="BD338" s="1">
        <v>1</v>
      </c>
      <c r="BE338" s="1">
        <v>1</v>
      </c>
      <c r="BF338" s="1"/>
    </row>
    <row r="339" spans="1:58" x14ac:dyDescent="0.3">
      <c r="A339" s="2">
        <v>744</v>
      </c>
      <c r="B339" s="2">
        <v>1</v>
      </c>
      <c r="C339" s="2" t="s">
        <v>1392</v>
      </c>
      <c r="D339" s="1">
        <v>12</v>
      </c>
      <c r="E339" s="2" t="str">
        <f t="shared" si="281"/>
        <v>12_Rajiformes</v>
      </c>
      <c r="F339" s="2" t="s">
        <v>1705</v>
      </c>
      <c r="G339" s="2" t="s">
        <v>1706</v>
      </c>
      <c r="H339" s="2" t="s">
        <v>1872</v>
      </c>
      <c r="I339" s="2" t="s">
        <v>1881</v>
      </c>
      <c r="J339" s="2" t="s">
        <v>1882</v>
      </c>
      <c r="K339" s="19" t="str">
        <f t="shared" si="282"/>
        <v>Leucoraja fullonica</v>
      </c>
      <c r="L339" s="20">
        <f>VLOOKUP($K339,GlobSheetPaste!$H$3:$P$1269,2,FALSE)</f>
        <v>161461</v>
      </c>
      <c r="M339" s="20">
        <f>VLOOKUP($K339,GlobSheetPaste!$H$3:$P$1269,3,FALSE)</f>
        <v>48938639</v>
      </c>
      <c r="N339" s="20" t="str">
        <f>VLOOKUP($K339,GlobSheetPaste!$H$3:$P$1269,4,FALSE)</f>
        <v>published</v>
      </c>
      <c r="O339" s="20" t="str">
        <f>VLOOKUP($K339,GlobSheetPaste!$H$3:$P$1269,5,FALSE)</f>
        <v>NT</v>
      </c>
      <c r="P339" s="20">
        <f>VLOOKUP($K339,GlobSheetPaste!$H$3:$P$1269,6,FALSE)</f>
        <v>2006</v>
      </c>
      <c r="Q339" s="20" t="str">
        <f>VLOOKUP($K339,GlobSheetPaste!$H$3:$P$1269,7,FALSE)</f>
        <v>VU</v>
      </c>
      <c r="R339" s="20" t="str">
        <f>VLOOKUP($K339,GlobSheetPaste!$H$3:$P$1269,8,FALSE)</f>
        <v>A2bd</v>
      </c>
      <c r="S339" s="20" t="str">
        <f t="shared" ref="S339:S348" si="374">IF(O339=Q339,"NoChange","non-genuine change")</f>
        <v>non-genuine change</v>
      </c>
      <c r="T339" s="20" t="b">
        <f t="shared" si="283"/>
        <v>0</v>
      </c>
      <c r="U339" s="20">
        <f>VLOOKUP($K339,GlobSheetPaste!$H$3:$P$1269,9,FALSE)</f>
        <v>2014</v>
      </c>
      <c r="V339" s="19">
        <v>30</v>
      </c>
      <c r="W339" s="19">
        <v>600</v>
      </c>
      <c r="X339" s="2" t="b">
        <f t="shared" ref="X339:Y339" si="375">ISNUMBER(V339)</f>
        <v>1</v>
      </c>
      <c r="Y339" s="2" t="b">
        <f t="shared" si="375"/>
        <v>1</v>
      </c>
      <c r="Z339" s="2" t="s">
        <v>89</v>
      </c>
      <c r="AA339" s="2" t="s">
        <v>278</v>
      </c>
      <c r="AB339" s="24" t="str">
        <f ca="1">IFERROR(__xludf.DUMMYFUNCTION("SPLIT(AA339,""_"")"),"Deepwater")</f>
        <v>Deepwater</v>
      </c>
      <c r="AC339" s="24" t="str">
        <f ca="1">IFERROR(__xludf.DUMMYFUNCTION("""COMPUTED_VALUE"""),"Coastal")</f>
        <v>Coastal</v>
      </c>
      <c r="AD339" s="24">
        <f>VLOOKUP(J339,rangearea210527!$B$2:$C$1159,2,TRUE)</f>
        <v>1272939.517</v>
      </c>
      <c r="AE339" s="26"/>
      <c r="AF339" s="26">
        <v>120</v>
      </c>
      <c r="AG339" s="26" t="s">
        <v>84</v>
      </c>
      <c r="AH339" s="26"/>
      <c r="AI339" s="26">
        <v>9.6999999999999993</v>
      </c>
      <c r="AJ339" s="26">
        <v>1</v>
      </c>
      <c r="AK339" s="26">
        <v>0</v>
      </c>
      <c r="AL339" s="29">
        <v>0</v>
      </c>
      <c r="AM339" s="30"/>
      <c r="AN339" s="30"/>
      <c r="AO339" s="30"/>
      <c r="AP339" s="1">
        <v>0</v>
      </c>
      <c r="AR339" s="1"/>
      <c r="AS339" s="1"/>
      <c r="AT339" s="1">
        <v>1</v>
      </c>
      <c r="AU339" s="1">
        <v>1</v>
      </c>
      <c r="AV339" s="1">
        <v>1</v>
      </c>
      <c r="AW339" s="1">
        <v>1</v>
      </c>
      <c r="AX339" s="1"/>
      <c r="AY339" s="1"/>
      <c r="AZ339" s="1">
        <v>1</v>
      </c>
      <c r="BA339" s="1">
        <v>1</v>
      </c>
    </row>
    <row r="340" spans="1:58" x14ac:dyDescent="0.3">
      <c r="A340" s="2">
        <v>745</v>
      </c>
      <c r="B340" s="2">
        <v>1</v>
      </c>
      <c r="C340" s="2" t="s">
        <v>1392</v>
      </c>
      <c r="D340" s="1">
        <v>12</v>
      </c>
      <c r="E340" s="2" t="str">
        <f t="shared" si="281"/>
        <v>12_Rajiformes</v>
      </c>
      <c r="F340" s="2" t="s">
        <v>1705</v>
      </c>
      <c r="G340" s="2" t="s">
        <v>1706</v>
      </c>
      <c r="H340" s="2" t="s">
        <v>1872</v>
      </c>
      <c r="I340" s="2" t="s">
        <v>1127</v>
      </c>
      <c r="J340" s="2" t="s">
        <v>1883</v>
      </c>
      <c r="K340" s="19" t="str">
        <f t="shared" si="282"/>
        <v>Leucoraja garmani</v>
      </c>
      <c r="L340" s="20">
        <f>VLOOKUP($K340,GlobSheetPaste!$H$3:$P$1269,2,FALSE)</f>
        <v>161419</v>
      </c>
      <c r="M340" s="20">
        <f>VLOOKUP($K340,GlobSheetPaste!$H$3:$P$1269,3,FALSE)</f>
        <v>124481644</v>
      </c>
      <c r="N340" s="20" t="str">
        <f>VLOOKUP($K340,GlobSheetPaste!$H$3:$P$1269,4,FALSE)</f>
        <v>published</v>
      </c>
      <c r="O340" s="20" t="str">
        <f>VLOOKUP($K340,GlobSheetPaste!$H$3:$P$1269,5,FALSE)</f>
        <v>LC</v>
      </c>
      <c r="P340" s="20">
        <f>VLOOKUP($K340,GlobSheetPaste!$H$3:$P$1269,6,FALSE)</f>
        <v>2008</v>
      </c>
      <c r="Q340" s="20" t="str">
        <f>VLOOKUP($K340,GlobSheetPaste!$H$3:$P$1269,7,FALSE)</f>
        <v>LC</v>
      </c>
      <c r="R340" s="20" t="str">
        <f>VLOOKUP($K340,GlobSheetPaste!$H$3:$P$1269,8,FALSE)</f>
        <v>NA</v>
      </c>
      <c r="S340" s="20" t="str">
        <f t="shared" si="374"/>
        <v>NoChange</v>
      </c>
      <c r="T340" s="20" t="b">
        <f t="shared" si="283"/>
        <v>0</v>
      </c>
      <c r="U340" s="22">
        <f>VLOOKUP($K340,GlobSheetPaste!$H$3:$P$1269,9,FALSE)</f>
        <v>43891</v>
      </c>
      <c r="V340" s="19">
        <v>33</v>
      </c>
      <c r="W340" s="19">
        <v>530</v>
      </c>
      <c r="X340" s="2" t="b">
        <f t="shared" ref="X340:Y340" si="376">ISNUMBER(V340)</f>
        <v>1</v>
      </c>
      <c r="Y340" s="2" t="b">
        <f t="shared" si="376"/>
        <v>1</v>
      </c>
      <c r="Z340" s="2" t="s">
        <v>89</v>
      </c>
      <c r="AA340" s="2" t="s">
        <v>278</v>
      </c>
      <c r="AB340" s="24" t="str">
        <f ca="1">IFERROR(__xludf.DUMMYFUNCTION("SPLIT(AA340,""_"")"),"Deepwater")</f>
        <v>Deepwater</v>
      </c>
      <c r="AC340" s="24" t="str">
        <f ca="1">IFERROR(__xludf.DUMMYFUNCTION("""COMPUTED_VALUE"""),"Coastal")</f>
        <v>Coastal</v>
      </c>
      <c r="AD340" s="24">
        <f>VLOOKUP(J340,rangearea210527!$B$2:$C$1159,2,TRUE)</f>
        <v>314555.0919</v>
      </c>
      <c r="AE340" s="26"/>
      <c r="AF340" s="26">
        <v>57</v>
      </c>
      <c r="AG340" s="26" t="s">
        <v>84</v>
      </c>
      <c r="AH340" s="26"/>
      <c r="AI340" s="26">
        <v>11</v>
      </c>
      <c r="AJ340" s="26">
        <v>1</v>
      </c>
      <c r="AK340" s="26">
        <v>0</v>
      </c>
      <c r="AL340" s="29">
        <v>0</v>
      </c>
      <c r="AM340" s="30"/>
      <c r="AN340" s="30"/>
      <c r="AO340" s="30"/>
      <c r="AP340" s="1">
        <v>0</v>
      </c>
      <c r="AR340" s="1"/>
      <c r="AS340" s="1"/>
      <c r="AT340" s="1">
        <v>1</v>
      </c>
      <c r="AU340" s="1">
        <v>1</v>
      </c>
      <c r="AV340" s="1">
        <v>1</v>
      </c>
      <c r="AZ340" s="1">
        <v>1</v>
      </c>
    </row>
    <row r="341" spans="1:58" x14ac:dyDescent="0.3">
      <c r="A341" s="2">
        <v>746</v>
      </c>
      <c r="B341" s="2">
        <v>1</v>
      </c>
      <c r="C341" s="2" t="s">
        <v>1392</v>
      </c>
      <c r="D341" s="1">
        <v>12</v>
      </c>
      <c r="E341" s="2" t="str">
        <f t="shared" si="281"/>
        <v>12_Rajiformes</v>
      </c>
      <c r="F341" s="2" t="s">
        <v>1705</v>
      </c>
      <c r="G341" s="2" t="s">
        <v>1706</v>
      </c>
      <c r="H341" s="2" t="s">
        <v>1872</v>
      </c>
      <c r="I341" s="2" t="s">
        <v>1884</v>
      </c>
      <c r="J341" s="2" t="s">
        <v>1885</v>
      </c>
      <c r="K341" s="19" t="str">
        <f t="shared" si="282"/>
        <v>Leucoraja lentiginosa</v>
      </c>
      <c r="L341" s="20">
        <f>VLOOKUP($K341,GlobSheetPaste!$H$3:$P$1269,2,FALSE)</f>
        <v>161318</v>
      </c>
      <c r="M341" s="20">
        <f>VLOOKUP($K341,GlobSheetPaste!$H$3:$P$1269,3,FALSE)</f>
        <v>885767</v>
      </c>
      <c r="N341" s="20" t="str">
        <f>VLOOKUP($K341,GlobSheetPaste!$H$3:$P$1269,4,FALSE)</f>
        <v>published</v>
      </c>
      <c r="O341" s="20" t="str">
        <f>VLOOKUP($K341,GlobSheetPaste!$H$3:$P$1269,5,FALSE)</f>
        <v>DD</v>
      </c>
      <c r="P341" s="20">
        <f>VLOOKUP($K341,GlobSheetPaste!$H$3:$P$1269,6,FALSE)</f>
        <v>2008</v>
      </c>
      <c r="Q341" s="20" t="str">
        <f>VLOOKUP($K341,GlobSheetPaste!$H$3:$P$1269,7,FALSE)</f>
        <v>LC</v>
      </c>
      <c r="R341" s="20" t="str">
        <f>VLOOKUP($K341,GlobSheetPaste!$H$3:$P$1269,8,FALSE)</f>
        <v>NA</v>
      </c>
      <c r="S341" s="20" t="str">
        <f t="shared" si="374"/>
        <v>non-genuine change</v>
      </c>
      <c r="T341" s="20" t="b">
        <f t="shared" si="283"/>
        <v>0</v>
      </c>
      <c r="U341" s="22">
        <f>VLOOKUP($K341,GlobSheetPaste!$H$3:$P$1269,9,FALSE)</f>
        <v>43891</v>
      </c>
      <c r="V341" s="19">
        <v>53</v>
      </c>
      <c r="W341" s="19">
        <v>588</v>
      </c>
      <c r="X341" s="2" t="b">
        <f t="shared" ref="X341:Y341" si="377">ISNUMBER(V341)</f>
        <v>1</v>
      </c>
      <c r="Y341" s="2" t="b">
        <f t="shared" si="377"/>
        <v>1</v>
      </c>
      <c r="Z341" s="2" t="s">
        <v>89</v>
      </c>
      <c r="AA341" s="2" t="s">
        <v>278</v>
      </c>
      <c r="AB341" s="24" t="str">
        <f ca="1">IFERROR(__xludf.DUMMYFUNCTION("SPLIT(AA341,""_"")"),"Deepwater")</f>
        <v>Deepwater</v>
      </c>
      <c r="AC341" s="24" t="str">
        <f ca="1">IFERROR(__xludf.DUMMYFUNCTION("""COMPUTED_VALUE"""),"Coastal")</f>
        <v>Coastal</v>
      </c>
      <c r="AD341" s="24">
        <f>VLOOKUP(J341,rangearea210527!$B$2:$C$1159,2,TRUE)</f>
        <v>123536.33560000001</v>
      </c>
      <c r="AE341" s="26" t="s">
        <v>118</v>
      </c>
      <c r="AF341" s="26">
        <v>44</v>
      </c>
      <c r="AG341" s="26" t="s">
        <v>84</v>
      </c>
      <c r="AH341" s="26"/>
      <c r="AI341" s="26"/>
      <c r="AJ341" s="26">
        <v>1</v>
      </c>
      <c r="AK341" s="26">
        <v>0</v>
      </c>
      <c r="AL341" s="29">
        <v>0</v>
      </c>
      <c r="AM341" s="30"/>
      <c r="AN341" s="30"/>
      <c r="AO341" s="30"/>
      <c r="AP341" s="1">
        <v>0</v>
      </c>
      <c r="AR341" s="1"/>
      <c r="AS341" s="1"/>
      <c r="AT341" s="1">
        <v>1</v>
      </c>
      <c r="AU341" s="1">
        <v>1</v>
      </c>
      <c r="AV341" s="1">
        <v>1</v>
      </c>
      <c r="AZ341" s="1">
        <v>1</v>
      </c>
      <c r="BE341" s="1">
        <v>1</v>
      </c>
    </row>
    <row r="342" spans="1:58" x14ac:dyDescent="0.3">
      <c r="A342" s="2">
        <v>747</v>
      </c>
      <c r="B342" s="2">
        <v>1</v>
      </c>
      <c r="C342" s="2" t="s">
        <v>1392</v>
      </c>
      <c r="D342" s="1">
        <v>12</v>
      </c>
      <c r="E342" s="2" t="str">
        <f t="shared" si="281"/>
        <v>12_Rajiformes</v>
      </c>
      <c r="F342" s="2" t="s">
        <v>1705</v>
      </c>
      <c r="G342" s="2" t="s">
        <v>1706</v>
      </c>
      <c r="H342" s="2" t="s">
        <v>1872</v>
      </c>
      <c r="I342" s="2" t="s">
        <v>1886</v>
      </c>
      <c r="J342" s="2" t="s">
        <v>1887</v>
      </c>
      <c r="K342" s="19" t="str">
        <f t="shared" si="282"/>
        <v>Leucoraja leucosticta</v>
      </c>
      <c r="L342" s="20">
        <f>VLOOKUP($K342,GlobSheetPaste!$H$3:$P$1269,2,FALSE)</f>
        <v>161685</v>
      </c>
      <c r="M342" s="20">
        <f>VLOOKUP($K342,GlobSheetPaste!$H$3:$P$1269,3,FALSE)</f>
        <v>124528025</v>
      </c>
      <c r="N342" s="20" t="str">
        <f>VLOOKUP($K342,GlobSheetPaste!$H$3:$P$1269,4,FALSE)</f>
        <v>submitted</v>
      </c>
      <c r="O342" s="20" t="str">
        <f>VLOOKUP($K342,GlobSheetPaste!$H$3:$P$1269,5,FALSE)</f>
        <v>DD</v>
      </c>
      <c r="P342" s="20">
        <f>VLOOKUP($K342,GlobSheetPaste!$H$3:$P$1269,6,FALSE)</f>
        <v>2008</v>
      </c>
      <c r="Q342" s="20" t="str">
        <f>VLOOKUP($K342,GlobSheetPaste!$H$3:$P$1269,7,FALSE)</f>
        <v>NT</v>
      </c>
      <c r="R342" s="20" t="str">
        <f>VLOOKUP($K342,GlobSheetPaste!$H$3:$P$1269,8,FALSE)</f>
        <v>A2d</v>
      </c>
      <c r="S342" s="20" t="str">
        <f t="shared" si="374"/>
        <v>non-genuine change</v>
      </c>
      <c r="T342" s="20" t="b">
        <f t="shared" si="283"/>
        <v>0</v>
      </c>
      <c r="U342" s="20" t="str">
        <f>VLOOKUP($K342,GlobSheetPaste!$H$3:$P$1269,9,FALSE)</f>
        <v>Looks good to submit 201220</v>
      </c>
      <c r="V342" s="19">
        <v>70</v>
      </c>
      <c r="W342" s="19">
        <v>704</v>
      </c>
      <c r="X342" s="2" t="b">
        <f t="shared" ref="X342:Y342" si="378">ISNUMBER(V342)</f>
        <v>1</v>
      </c>
      <c r="Y342" s="2" t="b">
        <f t="shared" si="378"/>
        <v>1</v>
      </c>
      <c r="Z342" s="2" t="s">
        <v>89</v>
      </c>
      <c r="AA342" s="2" t="s">
        <v>278</v>
      </c>
      <c r="AB342" s="24" t="str">
        <f ca="1">IFERROR(__xludf.DUMMYFUNCTION("SPLIT(AA342,""_"")"),"Deepwater")</f>
        <v>Deepwater</v>
      </c>
      <c r="AC342" s="24" t="str">
        <f ca="1">IFERROR(__xludf.DUMMYFUNCTION("""COMPUTED_VALUE"""),"Coastal")</f>
        <v>Coastal</v>
      </c>
      <c r="AD342" s="24">
        <f>VLOOKUP(J342,rangearea210527!$B$2:$C$1159,2,TRUE)</f>
        <v>172117.4932</v>
      </c>
      <c r="AE342" s="26"/>
      <c r="AF342" s="26">
        <v>80</v>
      </c>
      <c r="AG342" s="26" t="s">
        <v>84</v>
      </c>
      <c r="AH342" s="26"/>
      <c r="AI342" s="26">
        <v>6</v>
      </c>
      <c r="AJ342" s="26">
        <v>1</v>
      </c>
      <c r="AK342" s="26">
        <v>0</v>
      </c>
      <c r="AL342" s="29">
        <v>0</v>
      </c>
      <c r="AM342" s="30"/>
      <c r="AN342" s="30"/>
      <c r="AO342" s="30"/>
      <c r="AP342" s="1">
        <v>0</v>
      </c>
      <c r="AR342" s="1"/>
      <c r="AS342" s="1"/>
      <c r="AT342" s="1">
        <v>1</v>
      </c>
      <c r="AU342" s="1">
        <v>1</v>
      </c>
      <c r="AV342" s="1">
        <v>1</v>
      </c>
      <c r="AZ342" s="1">
        <v>1</v>
      </c>
    </row>
    <row r="343" spans="1:58" x14ac:dyDescent="0.3">
      <c r="A343" s="2">
        <v>748</v>
      </c>
      <c r="B343" s="2">
        <v>1</v>
      </c>
      <c r="C343" s="2" t="s">
        <v>1392</v>
      </c>
      <c r="D343" s="1">
        <v>12</v>
      </c>
      <c r="E343" s="2" t="str">
        <f t="shared" si="281"/>
        <v>12_Rajiformes</v>
      </c>
      <c r="F343" s="2" t="s">
        <v>1705</v>
      </c>
      <c r="G343" s="2" t="s">
        <v>1706</v>
      </c>
      <c r="H343" s="2" t="s">
        <v>1872</v>
      </c>
      <c r="I343" s="2" t="s">
        <v>1888</v>
      </c>
      <c r="J343" s="2" t="s">
        <v>1889</v>
      </c>
      <c r="K343" s="19" t="str">
        <f t="shared" si="282"/>
        <v>Leucoraja melitensis</v>
      </c>
      <c r="L343" s="20">
        <f>VLOOKUP($K343,GlobSheetPaste!$H$3:$P$1269,2,FALSE)</f>
        <v>61405</v>
      </c>
      <c r="M343" s="20">
        <f>VLOOKUP($K343,GlobSheetPaste!$H$3:$P$1269,3,FALSE)</f>
        <v>48954483</v>
      </c>
      <c r="N343" s="20" t="str">
        <f>VLOOKUP($K343,GlobSheetPaste!$H$3:$P$1269,4,FALSE)</f>
        <v>published</v>
      </c>
      <c r="O343" s="20" t="str">
        <f>VLOOKUP($K343,GlobSheetPaste!$H$3:$P$1269,5,FALSE)</f>
        <v>CR</v>
      </c>
      <c r="P343" s="20">
        <f>VLOOKUP($K343,GlobSheetPaste!$H$3:$P$1269,6,FALSE)</f>
        <v>2006</v>
      </c>
      <c r="Q343" s="20" t="str">
        <f>VLOOKUP($K343,GlobSheetPaste!$H$3:$P$1269,7,FALSE)</f>
        <v>CR</v>
      </c>
      <c r="R343" s="20" t="str">
        <f>VLOOKUP($K343,GlobSheetPaste!$H$3:$P$1269,8,FALSE)</f>
        <v>A2bcd+3bcd</v>
      </c>
      <c r="S343" s="20" t="str">
        <f t="shared" si="374"/>
        <v>NoChange</v>
      </c>
      <c r="T343" s="20" t="b">
        <f t="shared" si="283"/>
        <v>0</v>
      </c>
      <c r="U343" s="20">
        <f>VLOOKUP($K343,GlobSheetPaste!$H$3:$P$1269,9,FALSE)</f>
        <v>2014</v>
      </c>
      <c r="V343" s="19">
        <v>60</v>
      </c>
      <c r="W343" s="19">
        <v>800</v>
      </c>
      <c r="X343" s="2" t="b">
        <f t="shared" ref="X343:Y343" si="379">ISNUMBER(V343)</f>
        <v>1</v>
      </c>
      <c r="Y343" s="2" t="b">
        <f t="shared" si="379"/>
        <v>1</v>
      </c>
      <c r="Z343" s="2" t="s">
        <v>89</v>
      </c>
      <c r="AA343" s="2" t="s">
        <v>278</v>
      </c>
      <c r="AB343" s="24" t="str">
        <f ca="1">IFERROR(__xludf.DUMMYFUNCTION("SPLIT(AA343,""_"")"),"Deepwater")</f>
        <v>Deepwater</v>
      </c>
      <c r="AC343" s="24" t="str">
        <f ca="1">IFERROR(__xludf.DUMMYFUNCTION("""COMPUTED_VALUE"""),"Coastal")</f>
        <v>Coastal</v>
      </c>
      <c r="AD343" s="24">
        <f>VLOOKUP(J343,rangearea210527!$B$2:$C$1159,2,TRUE)</f>
        <v>142311.41029999999</v>
      </c>
      <c r="AE343" s="26" t="s">
        <v>118</v>
      </c>
      <c r="AF343" s="26">
        <v>50</v>
      </c>
      <c r="AG343" s="26" t="s">
        <v>84</v>
      </c>
      <c r="AH343" s="26"/>
      <c r="AI343" s="26">
        <v>4.5</v>
      </c>
      <c r="AJ343" s="26">
        <v>1</v>
      </c>
      <c r="AK343" s="26">
        <v>0</v>
      </c>
      <c r="AL343" s="29">
        <v>0</v>
      </c>
      <c r="AM343" s="30"/>
      <c r="AN343" s="30"/>
      <c r="AO343" s="30"/>
      <c r="AP343" s="1">
        <v>0</v>
      </c>
      <c r="AR343" s="1"/>
      <c r="AS343" s="1"/>
      <c r="AT343" s="1">
        <v>1</v>
      </c>
      <c r="AU343" s="1">
        <v>1</v>
      </c>
      <c r="AV343" s="1">
        <v>1</v>
      </c>
      <c r="AW343" s="1">
        <v>1</v>
      </c>
      <c r="AX343" s="1"/>
      <c r="AY343" s="1"/>
      <c r="AZ343" s="1">
        <v>1</v>
      </c>
      <c r="BA343" s="1">
        <v>1</v>
      </c>
      <c r="BE343" s="1">
        <v>1</v>
      </c>
      <c r="BF343" s="1">
        <v>1</v>
      </c>
    </row>
    <row r="344" spans="1:58" x14ac:dyDescent="0.3">
      <c r="A344" s="2">
        <v>751</v>
      </c>
      <c r="B344" s="2">
        <v>1</v>
      </c>
      <c r="C344" s="2" t="s">
        <v>1392</v>
      </c>
      <c r="D344" s="1">
        <v>12</v>
      </c>
      <c r="E344" s="2" t="str">
        <f t="shared" si="281"/>
        <v>12_Rajiformes</v>
      </c>
      <c r="F344" s="2" t="s">
        <v>1705</v>
      </c>
      <c r="G344" s="2" t="s">
        <v>1706</v>
      </c>
      <c r="H344" s="2" t="s">
        <v>1872</v>
      </c>
      <c r="I344" s="2" t="s">
        <v>1894</v>
      </c>
      <c r="J344" s="2" t="s">
        <v>1895</v>
      </c>
      <c r="K344" s="19" t="str">
        <f t="shared" si="282"/>
        <v>Leucoraja pristispina</v>
      </c>
      <c r="L344" s="20">
        <f>VLOOKUP($K344,GlobSheetPaste!$H$3:$P$1269,2,FALSE)</f>
        <v>195458</v>
      </c>
      <c r="M344" s="20">
        <f>VLOOKUP($K344,GlobSheetPaste!$H$3:$P$1269,3,FALSE)</f>
        <v>68631857</v>
      </c>
      <c r="N344" s="20" t="str">
        <f>VLOOKUP($K344,GlobSheetPaste!$H$3:$P$1269,4,FALSE)</f>
        <v>published</v>
      </c>
      <c r="O344" s="20" t="str">
        <f>VLOOKUP($K344,GlobSheetPaste!$H$3:$P$1269,5,FALSE)</f>
        <v>LC</v>
      </c>
      <c r="P344" s="20">
        <f>VLOOKUP($K344,GlobSheetPaste!$H$3:$P$1269,6,FALSE)</f>
        <v>2010</v>
      </c>
      <c r="Q344" s="20" t="str">
        <f>VLOOKUP($K344,GlobSheetPaste!$H$3:$P$1269,7,FALSE)</f>
        <v>LC</v>
      </c>
      <c r="R344" s="20" t="str">
        <f>VLOOKUP($K344,GlobSheetPaste!$H$3:$P$1269,8,FALSE)</f>
        <v>NA</v>
      </c>
      <c r="S344" s="20" t="str">
        <f t="shared" si="374"/>
        <v>NoChange</v>
      </c>
      <c r="T344" s="20" t="b">
        <f t="shared" si="283"/>
        <v>0</v>
      </c>
      <c r="U344" s="20">
        <f>VLOOKUP($K344,GlobSheetPaste!$H$3:$P$1269,9,FALSE)</f>
        <v>2015</v>
      </c>
      <c r="V344" s="19">
        <v>202</v>
      </c>
      <c r="W344" s="19">
        <v>504</v>
      </c>
      <c r="X344" s="2" t="b">
        <f t="shared" ref="X344:Y344" si="380">ISNUMBER(V344)</f>
        <v>1</v>
      </c>
      <c r="Y344" s="2" t="b">
        <f t="shared" si="380"/>
        <v>1</v>
      </c>
      <c r="Z344" s="2" t="s">
        <v>89</v>
      </c>
      <c r="AA344" s="2" t="s">
        <v>178</v>
      </c>
      <c r="AB344" s="24" t="str">
        <f ca="1">IFERROR(__xludf.DUMMYFUNCTION("SPLIT(AA344,""_"")"),"Deepwater")</f>
        <v>Deepwater</v>
      </c>
      <c r="AC344" s="24"/>
      <c r="AD344" s="24">
        <f>VLOOKUP(J344,rangearea210527!$B$2:$C$1159,2,TRUE)</f>
        <v>88549.380910000007</v>
      </c>
      <c r="AE344" s="26" t="s">
        <v>118</v>
      </c>
      <c r="AF344" s="26">
        <v>40</v>
      </c>
      <c r="AG344" s="26" t="s">
        <v>84</v>
      </c>
      <c r="AH344" s="26"/>
      <c r="AI344" s="26"/>
      <c r="AJ344" s="26">
        <v>1</v>
      </c>
      <c r="AK344" s="26">
        <v>0</v>
      </c>
      <c r="AL344" s="29">
        <v>0</v>
      </c>
      <c r="AM344" s="30"/>
      <c r="AN344" s="30"/>
      <c r="AO344" s="30"/>
      <c r="AP344" s="1">
        <v>0</v>
      </c>
      <c r="AR344" s="1"/>
      <c r="AS344" s="1"/>
      <c r="AT344" s="1">
        <v>0</v>
      </c>
      <c r="AU344" s="1">
        <v>0</v>
      </c>
      <c r="AV344" s="1">
        <v>1</v>
      </c>
      <c r="AZ344" s="1">
        <v>1</v>
      </c>
      <c r="BE344" s="1">
        <v>1</v>
      </c>
    </row>
    <row r="345" spans="1:58" x14ac:dyDescent="0.3">
      <c r="A345" s="2">
        <v>752</v>
      </c>
      <c r="B345" s="2">
        <v>1</v>
      </c>
      <c r="C345" s="2" t="s">
        <v>1392</v>
      </c>
      <c r="D345" s="1">
        <v>12</v>
      </c>
      <c r="E345" s="2" t="str">
        <f t="shared" si="281"/>
        <v>12_Rajiformes</v>
      </c>
      <c r="F345" s="2" t="s">
        <v>1705</v>
      </c>
      <c r="G345" s="2" t="s">
        <v>1706</v>
      </c>
      <c r="H345" s="2" t="s">
        <v>1872</v>
      </c>
      <c r="I345" s="2" t="s">
        <v>1896</v>
      </c>
      <c r="J345" s="2" t="s">
        <v>1897</v>
      </c>
      <c r="K345" s="19" t="str">
        <f t="shared" si="282"/>
        <v>Leucoraja wallacei</v>
      </c>
      <c r="L345" s="20">
        <f>VLOOKUP($K345,GlobSheetPaste!$H$3:$P$1269,2,FALSE)</f>
        <v>161492</v>
      </c>
      <c r="M345" s="20">
        <f>VLOOKUP($K345,GlobSheetPaste!$H$3:$P$1269,3,FALSE)</f>
        <v>124495127</v>
      </c>
      <c r="N345" s="20" t="str">
        <f>VLOOKUP($K345,GlobSheetPaste!$H$3:$P$1269,4,FALSE)</f>
        <v>published</v>
      </c>
      <c r="O345" s="20" t="str">
        <f>VLOOKUP($K345,GlobSheetPaste!$H$3:$P$1269,5,FALSE)</f>
        <v>LC</v>
      </c>
      <c r="P345" s="20">
        <f>VLOOKUP($K345,GlobSheetPaste!$H$3:$P$1269,6,FALSE)</f>
        <v>2008</v>
      </c>
      <c r="Q345" s="20" t="str">
        <f>VLOOKUP($K345,GlobSheetPaste!$H$3:$P$1269,7,FALSE)</f>
        <v>VU</v>
      </c>
      <c r="R345" s="20" t="str">
        <f>VLOOKUP($K345,GlobSheetPaste!$H$3:$P$1269,8,FALSE)</f>
        <v>A2bd</v>
      </c>
      <c r="S345" s="20" t="str">
        <f t="shared" si="374"/>
        <v>non-genuine change</v>
      </c>
      <c r="T345" s="20" t="b">
        <f t="shared" si="283"/>
        <v>0</v>
      </c>
      <c r="U345" s="22">
        <f>VLOOKUP($K345,GlobSheetPaste!$H$3:$P$1269,9,FALSE)</f>
        <v>43862</v>
      </c>
      <c r="V345" s="19">
        <v>73</v>
      </c>
      <c r="W345" s="19">
        <v>517</v>
      </c>
      <c r="X345" s="2" t="b">
        <f t="shared" ref="X345:Y345" si="381">ISNUMBER(V345)</f>
        <v>1</v>
      </c>
      <c r="Y345" s="2" t="b">
        <f t="shared" si="381"/>
        <v>1</v>
      </c>
      <c r="Z345" s="2" t="s">
        <v>89</v>
      </c>
      <c r="AA345" s="2" t="s">
        <v>278</v>
      </c>
      <c r="AB345" s="24" t="str">
        <f ca="1">IFERROR(__xludf.DUMMYFUNCTION("SPLIT(AA345,""_"")"),"Deepwater")</f>
        <v>Deepwater</v>
      </c>
      <c r="AC345" s="24" t="str">
        <f ca="1">IFERROR(__xludf.DUMMYFUNCTION("""COMPUTED_VALUE"""),"Coastal")</f>
        <v>Coastal</v>
      </c>
      <c r="AD345" s="24">
        <f>VLOOKUP(J345,rangearea210527!$B$2:$C$1159,2,TRUE)</f>
        <v>242769.0189</v>
      </c>
      <c r="AE345" s="26"/>
      <c r="AF345" s="26">
        <v>96</v>
      </c>
      <c r="AG345" s="26" t="s">
        <v>84</v>
      </c>
      <c r="AH345" s="26"/>
      <c r="AI345" s="26">
        <v>12</v>
      </c>
      <c r="AJ345" s="26">
        <v>1</v>
      </c>
      <c r="AK345" s="26">
        <v>0</v>
      </c>
      <c r="AL345" s="29">
        <v>0</v>
      </c>
      <c r="AM345" s="30"/>
      <c r="AN345" s="30"/>
      <c r="AO345" s="30"/>
      <c r="AP345" s="1">
        <v>0</v>
      </c>
      <c r="AR345" s="1"/>
      <c r="AS345" s="1"/>
      <c r="AT345" s="1">
        <v>1</v>
      </c>
      <c r="AU345" s="1">
        <v>1</v>
      </c>
      <c r="AV345" s="1">
        <v>1</v>
      </c>
      <c r="AW345" s="1">
        <v>1</v>
      </c>
      <c r="AX345" s="1"/>
      <c r="AY345" s="1"/>
      <c r="AZ345" s="1">
        <v>1</v>
      </c>
      <c r="BA345" s="1">
        <v>1</v>
      </c>
    </row>
    <row r="346" spans="1:58" x14ac:dyDescent="0.3">
      <c r="A346" s="2">
        <v>753</v>
      </c>
      <c r="B346" s="2">
        <v>1</v>
      </c>
      <c r="C346" s="2" t="s">
        <v>1392</v>
      </c>
      <c r="D346" s="1">
        <v>12</v>
      </c>
      <c r="E346" s="2" t="str">
        <f t="shared" si="281"/>
        <v>12_Rajiformes</v>
      </c>
      <c r="F346" s="2" t="s">
        <v>1705</v>
      </c>
      <c r="G346" s="2" t="s">
        <v>1706</v>
      </c>
      <c r="H346" s="2" t="s">
        <v>1872</v>
      </c>
      <c r="I346" s="2" t="s">
        <v>1898</v>
      </c>
      <c r="J346" s="2" t="s">
        <v>1899</v>
      </c>
      <c r="K346" s="19" t="str">
        <f t="shared" si="282"/>
        <v>Leucoraja yucatanensis</v>
      </c>
      <c r="L346" s="20">
        <f>VLOOKUP($K346,GlobSheetPaste!$H$3:$P$1269,2,FALSE)</f>
        <v>161604</v>
      </c>
      <c r="M346" s="20">
        <f>VLOOKUP($K346,GlobSheetPaste!$H$3:$P$1269,3,FALSE)</f>
        <v>124513481</v>
      </c>
      <c r="N346" s="20" t="str">
        <f>VLOOKUP($K346,GlobSheetPaste!$H$3:$P$1269,4,FALSE)</f>
        <v>published</v>
      </c>
      <c r="O346" s="20" t="str">
        <f>VLOOKUP($K346,GlobSheetPaste!$H$3:$P$1269,5,FALSE)</f>
        <v>DD</v>
      </c>
      <c r="P346" s="20">
        <f>VLOOKUP($K346,GlobSheetPaste!$H$3:$P$1269,6,FALSE)</f>
        <v>2006</v>
      </c>
      <c r="Q346" s="20" t="str">
        <f>VLOOKUP($K346,GlobSheetPaste!$H$3:$P$1269,7,FALSE)</f>
        <v>LC</v>
      </c>
      <c r="R346" s="20" t="str">
        <f>VLOOKUP($K346,GlobSheetPaste!$H$3:$P$1269,8,FALSE)</f>
        <v>NA</v>
      </c>
      <c r="S346" s="20" t="str">
        <f t="shared" si="374"/>
        <v>non-genuine change</v>
      </c>
      <c r="T346" s="20" t="b">
        <f t="shared" si="283"/>
        <v>0</v>
      </c>
      <c r="U346" s="22">
        <f>VLOOKUP($K346,GlobSheetPaste!$H$3:$P$1269,9,FALSE)</f>
        <v>43891</v>
      </c>
      <c r="V346" s="19">
        <v>192</v>
      </c>
      <c r="W346" s="19">
        <v>457</v>
      </c>
      <c r="X346" s="2" t="b">
        <f t="shared" ref="X346:Y346" si="382">ISNUMBER(V346)</f>
        <v>1</v>
      </c>
      <c r="Y346" s="2" t="b">
        <f t="shared" si="382"/>
        <v>1</v>
      </c>
      <c r="Z346" s="2" t="s">
        <v>89</v>
      </c>
      <c r="AA346" s="2" t="s">
        <v>178</v>
      </c>
      <c r="AB346" s="24" t="str">
        <f ca="1">IFERROR(__xludf.DUMMYFUNCTION("SPLIT(AA346,""_"")"),"Deepwater")</f>
        <v>Deepwater</v>
      </c>
      <c r="AC346" s="24"/>
      <c r="AD346" s="24">
        <f>VLOOKUP(J346,rangearea210527!$B$2:$C$1159,2,TRUE)</f>
        <v>3232.6025060000002</v>
      </c>
      <c r="AE346" s="26" t="s">
        <v>118</v>
      </c>
      <c r="AF346" s="26">
        <v>30</v>
      </c>
      <c r="AG346" s="26" t="s">
        <v>84</v>
      </c>
      <c r="AH346" s="26"/>
      <c r="AI346" s="26"/>
      <c r="AJ346" s="26">
        <v>1</v>
      </c>
      <c r="AK346" s="26">
        <v>0</v>
      </c>
      <c r="AL346" s="29">
        <v>0</v>
      </c>
      <c r="AM346" s="30"/>
      <c r="AN346" s="30"/>
      <c r="AO346" s="30"/>
      <c r="AP346" s="1">
        <v>0</v>
      </c>
      <c r="AR346" s="1"/>
      <c r="AS346" s="1"/>
      <c r="AT346" s="1">
        <v>0</v>
      </c>
      <c r="AU346" s="1">
        <v>0</v>
      </c>
      <c r="AV346" s="1">
        <v>1</v>
      </c>
      <c r="AZ346" s="1">
        <v>1</v>
      </c>
      <c r="BE346" s="1">
        <v>1</v>
      </c>
    </row>
    <row r="347" spans="1:58" x14ac:dyDescent="0.3">
      <c r="A347" s="2">
        <v>754</v>
      </c>
      <c r="B347" s="2">
        <v>1</v>
      </c>
      <c r="C347" s="2" t="s">
        <v>1392</v>
      </c>
      <c r="D347" s="1">
        <v>12</v>
      </c>
      <c r="E347" s="2" t="str">
        <f t="shared" si="281"/>
        <v>12_Rajiformes</v>
      </c>
      <c r="F347" s="2" t="s">
        <v>1705</v>
      </c>
      <c r="G347" s="2" t="s">
        <v>1706</v>
      </c>
      <c r="H347" s="2" t="s">
        <v>1900</v>
      </c>
      <c r="I347" s="2" t="s">
        <v>1412</v>
      </c>
      <c r="J347" s="2" t="s">
        <v>1901</v>
      </c>
      <c r="K347" s="19" t="str">
        <f t="shared" si="282"/>
        <v>Malacoraja kreffti</v>
      </c>
      <c r="L347" s="20">
        <f>VLOOKUP($K347,GlobSheetPaste!$H$3:$P$1269,2,FALSE)</f>
        <v>63125</v>
      </c>
      <c r="M347" s="20">
        <f>VLOOKUP($K347,GlobSheetPaste!$H$3:$P$1269,3,FALSE)</f>
        <v>48917872</v>
      </c>
      <c r="N347" s="20" t="str">
        <f>VLOOKUP($K347,GlobSheetPaste!$H$3:$P$1269,4,FALSE)</f>
        <v>published</v>
      </c>
      <c r="O347" s="20" t="str">
        <f>VLOOKUP($K347,GlobSheetPaste!$H$3:$P$1269,5,FALSE)</f>
        <v>LC</v>
      </c>
      <c r="P347" s="20">
        <f>VLOOKUP($K347,GlobSheetPaste!$H$3:$P$1269,6,FALSE)</f>
        <v>2007</v>
      </c>
      <c r="Q347" s="20" t="str">
        <f>VLOOKUP($K347,GlobSheetPaste!$H$3:$P$1269,7,FALSE)</f>
        <v>LC</v>
      </c>
      <c r="R347" s="20" t="str">
        <f>VLOOKUP($K347,GlobSheetPaste!$H$3:$P$1269,8,FALSE)</f>
        <v>NA</v>
      </c>
      <c r="S347" s="20" t="str">
        <f t="shared" si="374"/>
        <v>NoChange</v>
      </c>
      <c r="T347" s="20" t="b">
        <f t="shared" si="283"/>
        <v>0</v>
      </c>
      <c r="U347" s="20">
        <f>VLOOKUP($K347,GlobSheetPaste!$H$3:$P$1269,9,FALSE)</f>
        <v>2014</v>
      </c>
      <c r="V347" s="19">
        <v>1000</v>
      </c>
      <c r="W347" s="19">
        <v>1500</v>
      </c>
      <c r="X347" s="2" t="b">
        <f t="shared" ref="X347:Y347" si="383">ISNUMBER(V347)</f>
        <v>1</v>
      </c>
      <c r="Y347" s="2" t="b">
        <f t="shared" si="383"/>
        <v>1</v>
      </c>
      <c r="Z347" s="2" t="s">
        <v>89</v>
      </c>
      <c r="AA347" s="2" t="s">
        <v>178</v>
      </c>
      <c r="AB347" s="24" t="str">
        <f ca="1">IFERROR(__xludf.DUMMYFUNCTION("SPLIT(AA347,""_"")"),"Deepwater")</f>
        <v>Deepwater</v>
      </c>
      <c r="AC347" s="24"/>
      <c r="AD347" s="24">
        <f>VLOOKUP(J347,rangearea210527!$B$2:$C$1159,2,TRUE)</f>
        <v>40232.55659</v>
      </c>
      <c r="AE347" s="26" t="s">
        <v>118</v>
      </c>
      <c r="AF347" s="26">
        <v>57</v>
      </c>
      <c r="AG347" s="26" t="s">
        <v>84</v>
      </c>
      <c r="AH347" s="26"/>
      <c r="AI347" s="26"/>
      <c r="AJ347" s="26">
        <v>1</v>
      </c>
      <c r="AK347" s="26">
        <v>0</v>
      </c>
      <c r="AL347" s="29">
        <v>0</v>
      </c>
      <c r="AM347" s="30"/>
      <c r="AN347" s="30"/>
      <c r="AO347" s="30"/>
      <c r="AP347" s="1">
        <v>0</v>
      </c>
      <c r="AR347" s="1"/>
      <c r="AS347" s="1"/>
      <c r="AT347" s="1">
        <v>0</v>
      </c>
      <c r="AU347" s="1">
        <v>0</v>
      </c>
      <c r="AV347" s="1">
        <v>1</v>
      </c>
      <c r="AZ347" s="1">
        <v>1</v>
      </c>
      <c r="BE347" s="1">
        <v>1</v>
      </c>
    </row>
    <row r="348" spans="1:58" x14ac:dyDescent="0.3">
      <c r="A348" s="2">
        <v>755</v>
      </c>
      <c r="B348" s="2">
        <v>1</v>
      </c>
      <c r="C348" s="2" t="s">
        <v>1392</v>
      </c>
      <c r="D348" s="1">
        <v>12</v>
      </c>
      <c r="E348" s="2" t="str">
        <f t="shared" si="281"/>
        <v>12_Rajiformes</v>
      </c>
      <c r="F348" s="2" t="s">
        <v>1705</v>
      </c>
      <c r="G348" s="2" t="s">
        <v>1706</v>
      </c>
      <c r="H348" s="2" t="s">
        <v>1900</v>
      </c>
      <c r="I348" s="2" t="s">
        <v>1902</v>
      </c>
      <c r="J348" s="2" t="s">
        <v>1903</v>
      </c>
      <c r="K348" s="19" t="str">
        <f t="shared" si="282"/>
        <v>Malacoraja obscura</v>
      </c>
      <c r="L348" s="20">
        <f>VLOOKUP($K348,GlobSheetPaste!$H$3:$P$1269,2,FALSE)</f>
        <v>63133</v>
      </c>
      <c r="M348" s="20">
        <f>VLOOKUP($K348,GlobSheetPaste!$H$3:$P$1269,3,FALSE)</f>
        <v>3121233</v>
      </c>
      <c r="N348" s="20" t="str">
        <f>VLOOKUP($K348,GlobSheetPaste!$H$3:$P$1269,4,FALSE)</f>
        <v>published</v>
      </c>
      <c r="O348" s="20" t="str">
        <f>VLOOKUP($K348,GlobSheetPaste!$H$3:$P$1269,5,FALSE)</f>
        <v>DD</v>
      </c>
      <c r="P348" s="20">
        <f>VLOOKUP($K348,GlobSheetPaste!$H$3:$P$1269,6,FALSE)</f>
        <v>2007</v>
      </c>
      <c r="Q348" s="20" t="str">
        <f>VLOOKUP($K348,GlobSheetPaste!$H$3:$P$1269,7,FALSE)</f>
        <v>LC</v>
      </c>
      <c r="R348" s="20" t="str">
        <f>VLOOKUP($K348,GlobSheetPaste!$H$3:$P$1269,8,FALSE)</f>
        <v>NA</v>
      </c>
      <c r="S348" s="20" t="str">
        <f t="shared" si="374"/>
        <v>non-genuine change</v>
      </c>
      <c r="T348" s="20" t="b">
        <f t="shared" si="283"/>
        <v>0</v>
      </c>
      <c r="U348" s="22">
        <f>VLOOKUP($K348,GlobSheetPaste!$H$3:$P$1269,9,FALSE)</f>
        <v>43891</v>
      </c>
      <c r="V348" s="19">
        <v>808</v>
      </c>
      <c r="W348" s="19">
        <v>1105</v>
      </c>
      <c r="X348" s="2" t="b">
        <f t="shared" ref="X348:Y348" si="384">ISNUMBER(V348)</f>
        <v>1</v>
      </c>
      <c r="Y348" s="2" t="b">
        <f t="shared" si="384"/>
        <v>1</v>
      </c>
      <c r="Z348" s="2" t="s">
        <v>89</v>
      </c>
      <c r="AA348" s="2" t="s">
        <v>178</v>
      </c>
      <c r="AB348" s="24" t="str">
        <f ca="1">IFERROR(__xludf.DUMMYFUNCTION("SPLIT(AA348,""_"")"),"Deepwater")</f>
        <v>Deepwater</v>
      </c>
      <c r="AC348" s="24"/>
      <c r="AD348" s="24">
        <f>VLOOKUP(J348,rangearea210527!$B$2:$C$1159,2,TRUE)</f>
        <v>2453.2152420000002</v>
      </c>
      <c r="AE348" s="26" t="s">
        <v>118</v>
      </c>
      <c r="AF348" s="26">
        <v>68</v>
      </c>
      <c r="AG348" s="26" t="s">
        <v>84</v>
      </c>
      <c r="AH348" s="26"/>
      <c r="AI348" s="26"/>
      <c r="AJ348" s="26">
        <v>1</v>
      </c>
      <c r="AK348" s="26">
        <v>0</v>
      </c>
      <c r="AL348" s="29">
        <v>0</v>
      </c>
      <c r="AM348" s="30"/>
      <c r="AN348" s="30"/>
      <c r="AO348" s="30"/>
      <c r="AP348" s="1">
        <v>0</v>
      </c>
      <c r="AR348" s="1">
        <v>1</v>
      </c>
      <c r="AS348" s="1"/>
      <c r="AT348" s="1">
        <v>0</v>
      </c>
      <c r="AU348" s="1">
        <v>0</v>
      </c>
      <c r="AV348" s="1">
        <v>1</v>
      </c>
      <c r="AZ348" s="1">
        <v>1</v>
      </c>
      <c r="BE348" s="1">
        <v>1</v>
      </c>
    </row>
    <row r="349" spans="1:58" x14ac:dyDescent="0.3">
      <c r="A349" s="2">
        <v>756</v>
      </c>
      <c r="B349" s="2">
        <v>1</v>
      </c>
      <c r="C349" s="2" t="s">
        <v>1392</v>
      </c>
      <c r="D349" s="1">
        <v>12</v>
      </c>
      <c r="E349" s="2" t="str">
        <f t="shared" si="281"/>
        <v>12_Rajiformes</v>
      </c>
      <c r="F349" s="2" t="s">
        <v>1705</v>
      </c>
      <c r="G349" s="2" t="s">
        <v>1706</v>
      </c>
      <c r="H349" s="2" t="s">
        <v>1900</v>
      </c>
      <c r="I349" s="2" t="s">
        <v>1904</v>
      </c>
      <c r="J349" s="2" t="s">
        <v>1905</v>
      </c>
      <c r="K349" s="19" t="str">
        <f t="shared" si="282"/>
        <v>Malacoraja senta</v>
      </c>
      <c r="L349" s="20">
        <f>VLOOKUP($K349,GlobSheetPaste!$H$3:$P$1269,2,FALSE)</f>
        <v>161477</v>
      </c>
      <c r="M349" s="20">
        <f>VLOOKUP($K349,GlobSheetPaste!$H$3:$P$1269,3,FALSE)</f>
        <v>124492029</v>
      </c>
      <c r="N349" s="20" t="str">
        <f>VLOOKUP($K349,GlobSheetPaste!$H$3:$P$1269,4,FALSE)</f>
        <v>published</v>
      </c>
      <c r="O349" s="20" t="str">
        <f>VLOOKUP($K349,GlobSheetPaste!$H$3:$P$1269,5,FALSE)</f>
        <v>EN</v>
      </c>
      <c r="P349" s="20">
        <f>VLOOKUP($K349,GlobSheetPaste!$H$3:$P$1269,6,FALSE)</f>
        <v>2004</v>
      </c>
      <c r="Q349" s="20" t="str">
        <f>VLOOKUP($K349,GlobSheetPaste!$H$3:$P$1269,7,FALSE)</f>
        <v>VU</v>
      </c>
      <c r="R349" s="20" t="str">
        <f>VLOOKUP($K349,GlobSheetPaste!$H$3:$P$1269,8,FALSE)</f>
        <v>A2bd</v>
      </c>
      <c r="S349" s="1" t="s">
        <v>81</v>
      </c>
      <c r="T349" s="20" t="b">
        <f t="shared" si="283"/>
        <v>0</v>
      </c>
      <c r="U349" s="22">
        <f>VLOOKUP($K349,GlobSheetPaste!$H$3:$P$1269,9,FALSE)</f>
        <v>43891</v>
      </c>
      <c r="V349" s="19">
        <v>25</v>
      </c>
      <c r="W349" s="19">
        <v>1436</v>
      </c>
      <c r="X349" s="2" t="b">
        <f t="shared" ref="X349:Y349" si="385">ISNUMBER(V349)</f>
        <v>1</v>
      </c>
      <c r="Y349" s="2" t="b">
        <f t="shared" si="385"/>
        <v>1</v>
      </c>
      <c r="Z349" s="2" t="s">
        <v>89</v>
      </c>
      <c r="AA349" s="2" t="s">
        <v>278</v>
      </c>
      <c r="AB349" s="24" t="str">
        <f ca="1">IFERROR(__xludf.DUMMYFUNCTION("SPLIT(AA349,""_"")"),"Deepwater")</f>
        <v>Deepwater</v>
      </c>
      <c r="AC349" s="24" t="str">
        <f ca="1">IFERROR(__xludf.DUMMYFUNCTION("""COMPUTED_VALUE"""),"Coastal")</f>
        <v>Coastal</v>
      </c>
      <c r="AD349" s="24">
        <f>VLOOKUP(J349,rangearea210527!$B$2:$C$1159,2,TRUE)</f>
        <v>1385643.892</v>
      </c>
      <c r="AE349" s="26"/>
      <c r="AF349" s="26">
        <v>71</v>
      </c>
      <c r="AG349" s="26" t="s">
        <v>84</v>
      </c>
      <c r="AH349" s="26"/>
      <c r="AI349" s="26">
        <v>16</v>
      </c>
      <c r="AJ349" s="26">
        <v>1</v>
      </c>
      <c r="AK349" s="26">
        <v>0</v>
      </c>
      <c r="AL349" s="29">
        <v>0</v>
      </c>
      <c r="AM349" s="30"/>
      <c r="AN349" s="30"/>
      <c r="AO349" s="30"/>
      <c r="AP349" s="1">
        <v>0</v>
      </c>
      <c r="AR349" s="1"/>
      <c r="AS349" s="1"/>
      <c r="AT349" s="1">
        <v>1</v>
      </c>
      <c r="AU349" s="1">
        <v>1</v>
      </c>
      <c r="AV349" s="1">
        <v>1</v>
      </c>
      <c r="AW349" s="1">
        <v>1</v>
      </c>
      <c r="AX349" s="1"/>
      <c r="AY349" s="1"/>
      <c r="AZ349" s="1">
        <v>1</v>
      </c>
      <c r="BA349" s="1">
        <v>1</v>
      </c>
    </row>
    <row r="350" spans="1:58" x14ac:dyDescent="0.3">
      <c r="A350" s="2">
        <v>757</v>
      </c>
      <c r="B350" s="2">
        <v>1</v>
      </c>
      <c r="C350" s="2" t="s">
        <v>1392</v>
      </c>
      <c r="D350" s="1">
        <v>12</v>
      </c>
      <c r="E350" s="2" t="str">
        <f t="shared" si="281"/>
        <v>12_Rajiformes</v>
      </c>
      <c r="F350" s="2" t="s">
        <v>1705</v>
      </c>
      <c r="G350" s="2" t="s">
        <v>1706</v>
      </c>
      <c r="H350" s="2" t="s">
        <v>1900</v>
      </c>
      <c r="I350" s="2" t="s">
        <v>1906</v>
      </c>
      <c r="J350" s="2" t="s">
        <v>1907</v>
      </c>
      <c r="K350" s="19" t="str">
        <f t="shared" si="282"/>
        <v>Malacoraja spinacidermis</v>
      </c>
      <c r="L350" s="20">
        <f>VLOOKUP($K350,GlobSheetPaste!$H$3:$P$1269,2,FALSE)</f>
        <v>63126</v>
      </c>
      <c r="M350" s="20">
        <f>VLOOKUP($K350,GlobSheetPaste!$H$3:$P$1269,3,FALSE)</f>
        <v>124461102</v>
      </c>
      <c r="N350" s="20" t="str">
        <f>VLOOKUP($K350,GlobSheetPaste!$H$3:$P$1269,4,FALSE)</f>
        <v>published</v>
      </c>
      <c r="O350" s="20" t="str">
        <f>VLOOKUP($K350,GlobSheetPaste!$H$3:$P$1269,5,FALSE)</f>
        <v>LC</v>
      </c>
      <c r="P350" s="20">
        <f>VLOOKUP($K350,GlobSheetPaste!$H$3:$P$1269,6,FALSE)</f>
        <v>2007</v>
      </c>
      <c r="Q350" s="20" t="str">
        <f>VLOOKUP($K350,GlobSheetPaste!$H$3:$P$1269,7,FALSE)</f>
        <v>LC</v>
      </c>
      <c r="R350" s="20" t="str">
        <f>VLOOKUP($K350,GlobSheetPaste!$H$3:$P$1269,8,FALSE)</f>
        <v>NA</v>
      </c>
      <c r="S350" s="20" t="str">
        <f t="shared" ref="S350:S359" si="386">IF(O350=Q350,"NoChange","non-genuine change")</f>
        <v>NoChange</v>
      </c>
      <c r="T350" s="20" t="b">
        <f t="shared" si="283"/>
        <v>0</v>
      </c>
      <c r="U350" s="22">
        <f>VLOOKUP($K350,GlobSheetPaste!$H$3:$P$1269,9,FALSE)</f>
        <v>43891</v>
      </c>
      <c r="V350" s="19">
        <v>450</v>
      </c>
      <c r="W350" s="19">
        <v>1568</v>
      </c>
      <c r="X350" s="2" t="b">
        <f t="shared" ref="X350:Y350" si="387">ISNUMBER(V350)</f>
        <v>1</v>
      </c>
      <c r="Y350" s="2" t="b">
        <f t="shared" si="387"/>
        <v>1</v>
      </c>
      <c r="Z350" s="2" t="s">
        <v>89</v>
      </c>
      <c r="AA350" s="2" t="s">
        <v>178</v>
      </c>
      <c r="AB350" s="24" t="str">
        <f ca="1">IFERROR(__xludf.DUMMYFUNCTION("SPLIT(AA350,""_"")"),"Deepwater")</f>
        <v>Deepwater</v>
      </c>
      <c r="AC350" s="24"/>
      <c r="AD350" s="24">
        <f>VLOOKUP(J350,rangearea210527!$B$2:$C$1159,2,TRUE)</f>
        <v>1133248.466</v>
      </c>
      <c r="AE350" s="26"/>
      <c r="AF350" s="26">
        <v>64</v>
      </c>
      <c r="AG350" s="26" t="s">
        <v>84</v>
      </c>
      <c r="AH350" s="26"/>
      <c r="AI350" s="26"/>
      <c r="AJ350" s="26">
        <v>1</v>
      </c>
      <c r="AK350" s="26">
        <v>0</v>
      </c>
      <c r="AL350" s="29">
        <v>0</v>
      </c>
      <c r="AM350" s="30"/>
      <c r="AN350" s="30"/>
      <c r="AO350" s="30"/>
      <c r="AP350" s="1">
        <v>0</v>
      </c>
      <c r="AR350" s="1"/>
      <c r="AS350" s="1"/>
      <c r="AT350" s="1">
        <v>0</v>
      </c>
      <c r="AU350" s="1">
        <v>0</v>
      </c>
      <c r="AV350" s="1">
        <v>1</v>
      </c>
      <c r="AZ350" s="1">
        <v>1</v>
      </c>
    </row>
    <row r="351" spans="1:58" x14ac:dyDescent="0.3">
      <c r="A351" s="2">
        <v>565</v>
      </c>
      <c r="B351" s="2">
        <v>1</v>
      </c>
      <c r="C351" s="2" t="s">
        <v>1392</v>
      </c>
      <c r="D351" s="1">
        <v>10</v>
      </c>
      <c r="E351" s="2" t="str">
        <f t="shared" si="281"/>
        <v>10_Torpediniformes</v>
      </c>
      <c r="F351" s="2" t="s">
        <v>1393</v>
      </c>
      <c r="G351" s="2" t="s">
        <v>1410</v>
      </c>
      <c r="H351" s="2" t="s">
        <v>1433</v>
      </c>
      <c r="I351" s="2" t="s">
        <v>1457</v>
      </c>
      <c r="J351" s="2" t="s">
        <v>1458</v>
      </c>
      <c r="K351" s="19" t="str">
        <f t="shared" si="282"/>
        <v>Narcine rierai</v>
      </c>
      <c r="L351" s="20">
        <f>VLOOKUP($K351,GlobSheetPaste!$H$3:$P$1269,2,FALSE)</f>
        <v>161646</v>
      </c>
      <c r="M351" s="20">
        <f>VLOOKUP($K351,GlobSheetPaste!$H$3:$P$1269,3,FALSE)</f>
        <v>124520916</v>
      </c>
      <c r="N351" s="20" t="str">
        <f>VLOOKUP($K351,GlobSheetPaste!$H$3:$P$1269,4,FALSE)</f>
        <v>published</v>
      </c>
      <c r="O351" s="20" t="str">
        <f>VLOOKUP($K351,GlobSheetPaste!$H$3:$P$1269,5,FALSE)</f>
        <v>DD</v>
      </c>
      <c r="P351" s="20">
        <f>VLOOKUP($K351,GlobSheetPaste!$H$3:$P$1269,6,FALSE)</f>
        <v>2007</v>
      </c>
      <c r="Q351" s="20" t="str">
        <f>VLOOKUP($K351,GlobSheetPaste!$H$3:$P$1269,7,FALSE)</f>
        <v>DD</v>
      </c>
      <c r="R351" s="20" t="str">
        <f>VLOOKUP($K351,GlobSheetPaste!$H$3:$P$1269,8,FALSE)</f>
        <v>NA</v>
      </c>
      <c r="S351" s="20" t="str">
        <f t="shared" si="386"/>
        <v>NoChange</v>
      </c>
      <c r="T351" s="20" t="b">
        <f t="shared" si="283"/>
        <v>0</v>
      </c>
      <c r="U351" s="20">
        <f>VLOOKUP($K351,GlobSheetPaste!$H$3:$P$1269,9,FALSE)</f>
        <v>2018</v>
      </c>
      <c r="V351" s="19">
        <v>169</v>
      </c>
      <c r="W351" s="19">
        <v>500</v>
      </c>
      <c r="X351" s="2" t="b">
        <f t="shared" ref="X351:Y351" si="388">ISNUMBER(V351)</f>
        <v>1</v>
      </c>
      <c r="Y351" s="2" t="b">
        <f t="shared" si="388"/>
        <v>1</v>
      </c>
      <c r="Z351" s="2" t="s">
        <v>89</v>
      </c>
      <c r="AA351" s="2" t="s">
        <v>178</v>
      </c>
      <c r="AB351" s="24" t="str">
        <f ca="1">IFERROR(__xludf.DUMMYFUNCTION("SPLIT(AA351,""_"")"),"Deepwater")</f>
        <v>Deepwater</v>
      </c>
      <c r="AC351" s="24"/>
      <c r="AD351" s="24">
        <f>VLOOKUP(J351,rangearea210527!$B$2:$C$1159,2,TRUE)</f>
        <v>31580.09777</v>
      </c>
      <c r="AE351" s="26" t="s">
        <v>118</v>
      </c>
      <c r="AF351" s="26">
        <v>30</v>
      </c>
      <c r="AG351" s="26" t="s">
        <v>84</v>
      </c>
      <c r="AH351" s="26"/>
      <c r="AI351" s="26"/>
      <c r="AJ351" s="26">
        <v>1</v>
      </c>
      <c r="AK351" s="26">
        <v>0</v>
      </c>
      <c r="AL351" s="29">
        <v>0</v>
      </c>
      <c r="AM351" s="30"/>
      <c r="AN351" s="30"/>
      <c r="AO351" s="30"/>
      <c r="AP351" s="1">
        <v>0</v>
      </c>
      <c r="AQ351" s="1"/>
      <c r="AR351" s="1"/>
      <c r="AS351" s="1"/>
      <c r="AT351" s="1">
        <v>0</v>
      </c>
      <c r="AU351" s="1">
        <v>0</v>
      </c>
      <c r="AV351" s="1">
        <v>1</v>
      </c>
      <c r="AZ351" s="1">
        <v>1</v>
      </c>
      <c r="BD351" s="1">
        <v>1</v>
      </c>
      <c r="BE351" s="1">
        <v>1</v>
      </c>
      <c r="BF351" s="1"/>
    </row>
    <row r="352" spans="1:58" x14ac:dyDescent="0.3">
      <c r="A352" s="2">
        <v>568</v>
      </c>
      <c r="B352" s="2">
        <v>1</v>
      </c>
      <c r="C352" s="2" t="s">
        <v>1392</v>
      </c>
      <c r="D352" s="1">
        <v>10</v>
      </c>
      <c r="E352" s="2" t="str">
        <f t="shared" si="281"/>
        <v>10_Torpediniformes</v>
      </c>
      <c r="F352" s="2" t="s">
        <v>1393</v>
      </c>
      <c r="G352" s="2" t="s">
        <v>1410</v>
      </c>
      <c r="H352" s="2" t="s">
        <v>1463</v>
      </c>
      <c r="I352" s="2" t="s">
        <v>1464</v>
      </c>
      <c r="J352" s="2" t="s">
        <v>1465</v>
      </c>
      <c r="K352" s="19" t="str">
        <f t="shared" si="282"/>
        <v>Narcinops lasti</v>
      </c>
      <c r="L352" s="20">
        <f>VLOOKUP($K352,GlobSheetPaste!$H$3:$P$1269,2,FALSE)</f>
        <v>161700</v>
      </c>
      <c r="M352" s="20">
        <f>VLOOKUP($K352,GlobSheetPaste!$H$3:$P$1269,3,FALSE)</f>
        <v>68634807</v>
      </c>
      <c r="N352" s="20" t="str">
        <f>VLOOKUP($K352,GlobSheetPaste!$H$3:$P$1269,4,FALSE)</f>
        <v>published</v>
      </c>
      <c r="O352" s="20" t="str">
        <f>VLOOKUP($K352,GlobSheetPaste!$H$3:$P$1269,5,FALSE)</f>
        <v>LC</v>
      </c>
      <c r="P352" s="20">
        <f>VLOOKUP($K352,GlobSheetPaste!$H$3:$P$1269,6,FALSE)</f>
        <v>2008</v>
      </c>
      <c r="Q352" s="20" t="str">
        <f>VLOOKUP($K352,GlobSheetPaste!$H$3:$P$1269,7,FALSE)</f>
        <v>LC</v>
      </c>
      <c r="R352" s="20" t="str">
        <f>VLOOKUP($K352,GlobSheetPaste!$H$3:$P$1269,8,FALSE)</f>
        <v>NA</v>
      </c>
      <c r="S352" s="20" t="str">
        <f t="shared" si="386"/>
        <v>NoChange</v>
      </c>
      <c r="T352" s="20" t="b">
        <f t="shared" si="283"/>
        <v>0</v>
      </c>
      <c r="U352" s="20">
        <f>VLOOKUP($K352,GlobSheetPaste!$H$3:$P$1269,9,FALSE)</f>
        <v>2015</v>
      </c>
      <c r="V352" s="19">
        <v>178</v>
      </c>
      <c r="W352" s="19">
        <v>333</v>
      </c>
      <c r="X352" s="2" t="b">
        <f t="shared" ref="X352:Y352" si="389">ISNUMBER(V352)</f>
        <v>1</v>
      </c>
      <c r="Y352" s="2" t="b">
        <f t="shared" si="389"/>
        <v>1</v>
      </c>
      <c r="Z352" s="2" t="s">
        <v>1466</v>
      </c>
      <c r="AA352" s="2" t="s">
        <v>178</v>
      </c>
      <c r="AB352" s="24" t="str">
        <f ca="1">IFERROR(__xludf.DUMMYFUNCTION("SPLIT(AA352,""_"")"),"Deepwater")</f>
        <v>Deepwater</v>
      </c>
      <c r="AC352" s="24"/>
      <c r="AD352" s="24">
        <f>VLOOKUP(J352,rangearea210527!$B$2:$C$1159,2,TRUE)</f>
        <v>52574.059090000002</v>
      </c>
      <c r="AE352" s="26" t="s">
        <v>118</v>
      </c>
      <c r="AF352" s="26">
        <v>37</v>
      </c>
      <c r="AG352" s="26" t="s">
        <v>84</v>
      </c>
      <c r="AH352" s="26"/>
      <c r="AI352" s="26"/>
      <c r="AJ352" s="26">
        <v>1</v>
      </c>
      <c r="AK352" s="26">
        <v>0</v>
      </c>
      <c r="AL352" s="29">
        <v>0</v>
      </c>
      <c r="AM352" s="30"/>
      <c r="AN352" s="30"/>
      <c r="AO352" s="30"/>
      <c r="AP352" s="1">
        <v>0</v>
      </c>
      <c r="AQ352" s="1"/>
      <c r="AR352" s="1"/>
      <c r="AS352" s="1"/>
      <c r="AT352" s="1">
        <v>0</v>
      </c>
      <c r="AU352" s="1">
        <v>0</v>
      </c>
      <c r="AV352" s="1">
        <v>1</v>
      </c>
      <c r="AZ352" s="1">
        <v>1</v>
      </c>
      <c r="BE352" s="1">
        <v>1</v>
      </c>
    </row>
    <row r="353" spans="1:58" x14ac:dyDescent="0.3">
      <c r="A353" s="2">
        <v>569</v>
      </c>
      <c r="B353" s="2">
        <v>1</v>
      </c>
      <c r="C353" s="2" t="s">
        <v>1392</v>
      </c>
      <c r="D353" s="1">
        <v>10</v>
      </c>
      <c r="E353" s="2" t="str">
        <f t="shared" si="281"/>
        <v>10_Torpediniformes</v>
      </c>
      <c r="F353" s="2" t="s">
        <v>1393</v>
      </c>
      <c r="G353" s="2" t="s">
        <v>1410</v>
      </c>
      <c r="H353" s="2" t="s">
        <v>1463</v>
      </c>
      <c r="I353" s="2" t="s">
        <v>1467</v>
      </c>
      <c r="J353" s="2" t="s">
        <v>1468</v>
      </c>
      <c r="K353" s="19" t="str">
        <f t="shared" si="282"/>
        <v>Narcinops nelsoni</v>
      </c>
      <c r="L353" s="20">
        <f>VLOOKUP($K353,GlobSheetPaste!$H$3:$P$1269,2,FALSE)</f>
        <v>195460</v>
      </c>
      <c r="M353" s="20">
        <f>VLOOKUP($K353,GlobSheetPaste!$H$3:$P$1269,3,FALSE)</f>
        <v>68635060</v>
      </c>
      <c r="N353" s="20" t="str">
        <f>VLOOKUP($K353,GlobSheetPaste!$H$3:$P$1269,4,FALSE)</f>
        <v>published</v>
      </c>
      <c r="O353" s="20" t="str">
        <f>VLOOKUP($K353,GlobSheetPaste!$H$3:$P$1269,5,FALSE)</f>
        <v>LC</v>
      </c>
      <c r="P353" s="20">
        <f>VLOOKUP($K353,GlobSheetPaste!$H$3:$P$1269,6,FALSE)</f>
        <v>2010</v>
      </c>
      <c r="Q353" s="20" t="str">
        <f>VLOOKUP($K353,GlobSheetPaste!$H$3:$P$1269,7,FALSE)</f>
        <v>LC</v>
      </c>
      <c r="R353" s="20" t="str">
        <f>VLOOKUP($K353,GlobSheetPaste!$H$3:$P$1269,8,FALSE)</f>
        <v>NA</v>
      </c>
      <c r="S353" s="20" t="str">
        <f t="shared" si="386"/>
        <v>NoChange</v>
      </c>
      <c r="T353" s="20" t="b">
        <f t="shared" si="283"/>
        <v>0</v>
      </c>
      <c r="U353" s="20">
        <f>VLOOKUP($K353,GlobSheetPaste!$H$3:$P$1269,9,FALSE)</f>
        <v>2015</v>
      </c>
      <c r="V353" s="19">
        <v>140</v>
      </c>
      <c r="W353" s="19">
        <v>540</v>
      </c>
      <c r="X353" s="2" t="b">
        <f t="shared" ref="X353:Y353" si="390">ISNUMBER(V353)</f>
        <v>1</v>
      </c>
      <c r="Y353" s="2" t="b">
        <f t="shared" si="390"/>
        <v>1</v>
      </c>
      <c r="Z353" s="2" t="s">
        <v>1469</v>
      </c>
      <c r="AA353" s="2" t="s">
        <v>278</v>
      </c>
      <c r="AB353" s="24" t="str">
        <f ca="1">IFERROR(__xludf.DUMMYFUNCTION("SPLIT(AA353,""_"")"),"Deepwater")</f>
        <v>Deepwater</v>
      </c>
      <c r="AC353" s="24" t="str">
        <f ca="1">IFERROR(__xludf.DUMMYFUNCTION("""COMPUTED_VALUE"""),"Coastal")</f>
        <v>Coastal</v>
      </c>
      <c r="AD353" s="24">
        <f>VLOOKUP(J353,rangearea210527!$B$2:$C$1159,2,TRUE)</f>
        <v>92718.481520000001</v>
      </c>
      <c r="AE353" s="26" t="s">
        <v>118</v>
      </c>
      <c r="AF353" s="26">
        <v>35</v>
      </c>
      <c r="AG353" s="26" t="s">
        <v>84</v>
      </c>
      <c r="AH353" s="26"/>
      <c r="AI353" s="26"/>
      <c r="AJ353" s="26">
        <v>1</v>
      </c>
      <c r="AK353" s="26">
        <v>0</v>
      </c>
      <c r="AL353" s="29">
        <v>0</v>
      </c>
      <c r="AM353" s="30"/>
      <c r="AN353" s="30"/>
      <c r="AO353" s="30"/>
      <c r="AP353" s="1">
        <v>0</v>
      </c>
      <c r="AQ353" s="1"/>
      <c r="AR353" s="1"/>
      <c r="AS353" s="1"/>
      <c r="AT353" s="1">
        <v>1</v>
      </c>
      <c r="AU353" s="1">
        <v>1</v>
      </c>
      <c r="AV353" s="1">
        <v>1</v>
      </c>
      <c r="AZ353" s="1">
        <v>1</v>
      </c>
      <c r="BE353" s="1">
        <v>1</v>
      </c>
    </row>
    <row r="354" spans="1:58" x14ac:dyDescent="0.3">
      <c r="A354" s="2">
        <v>571</v>
      </c>
      <c r="B354" s="2">
        <v>1</v>
      </c>
      <c r="C354" s="2" t="s">
        <v>1392</v>
      </c>
      <c r="D354" s="1">
        <v>10</v>
      </c>
      <c r="E354" s="2" t="str">
        <f t="shared" si="281"/>
        <v>10_Torpediniformes</v>
      </c>
      <c r="F354" s="2" t="s">
        <v>1393</v>
      </c>
      <c r="G354" s="2" t="s">
        <v>1410</v>
      </c>
      <c r="H354" s="2" t="s">
        <v>1463</v>
      </c>
      <c r="I354" s="2" t="s">
        <v>1473</v>
      </c>
      <c r="J354" s="2" t="s">
        <v>1474</v>
      </c>
      <c r="K354" s="19" t="str">
        <f t="shared" si="282"/>
        <v>Narcinops tasmaniensis</v>
      </c>
      <c r="L354" s="20">
        <f>VLOOKUP($K354,GlobSheetPaste!$H$3:$P$1269,2,FALSE)</f>
        <v>161628</v>
      </c>
      <c r="M354" s="20">
        <f>VLOOKUP($K354,GlobSheetPaste!$H$3:$P$1269,3,FALSE)</f>
        <v>68635314</v>
      </c>
      <c r="N354" s="20" t="str">
        <f>VLOOKUP($K354,GlobSheetPaste!$H$3:$P$1269,4,FALSE)</f>
        <v>published</v>
      </c>
      <c r="O354" s="20" t="str">
        <f>VLOOKUP($K354,GlobSheetPaste!$H$3:$P$1269,5,FALSE)</f>
        <v>LC</v>
      </c>
      <c r="P354" s="20">
        <f>VLOOKUP($K354,GlobSheetPaste!$H$3:$P$1269,6,FALSE)</f>
        <v>2008</v>
      </c>
      <c r="Q354" s="20" t="str">
        <f>VLOOKUP($K354,GlobSheetPaste!$H$3:$P$1269,7,FALSE)</f>
        <v>LC</v>
      </c>
      <c r="R354" s="20" t="str">
        <f>VLOOKUP($K354,GlobSheetPaste!$H$3:$P$1269,8,FALSE)</f>
        <v>NA</v>
      </c>
      <c r="S354" s="20" t="str">
        <f t="shared" si="386"/>
        <v>NoChange</v>
      </c>
      <c r="T354" s="20" t="b">
        <f t="shared" si="283"/>
        <v>0</v>
      </c>
      <c r="U354" s="20">
        <f>VLOOKUP($K354,GlobSheetPaste!$H$3:$P$1269,9,FALSE)</f>
        <v>2015</v>
      </c>
      <c r="V354" s="19">
        <v>1</v>
      </c>
      <c r="W354" s="19">
        <v>640</v>
      </c>
      <c r="X354" s="2" t="b">
        <f t="shared" ref="X354:Y354" si="391">ISNUMBER(V354)</f>
        <v>1</v>
      </c>
      <c r="Y354" s="2" t="b">
        <f t="shared" si="391"/>
        <v>1</v>
      </c>
      <c r="Z354" s="2" t="s">
        <v>1475</v>
      </c>
      <c r="AA354" s="2" t="s">
        <v>278</v>
      </c>
      <c r="AB354" s="24" t="str">
        <f ca="1">IFERROR(__xludf.DUMMYFUNCTION("SPLIT(AA354,""_"")"),"Deepwater")</f>
        <v>Deepwater</v>
      </c>
      <c r="AC354" s="24" t="str">
        <f ca="1">IFERROR(__xludf.DUMMYFUNCTION("""COMPUTED_VALUE"""),"Coastal")</f>
        <v>Coastal</v>
      </c>
      <c r="AD354" s="24">
        <f>VLOOKUP(J354,rangearea210527!$B$2:$C$1159,2,TRUE)</f>
        <v>463163.64150000003</v>
      </c>
      <c r="AE354" s="26"/>
      <c r="AF354" s="26">
        <v>47</v>
      </c>
      <c r="AG354" s="26" t="s">
        <v>84</v>
      </c>
      <c r="AH354" s="26"/>
      <c r="AI354" s="26"/>
      <c r="AJ354" s="26">
        <v>1</v>
      </c>
      <c r="AK354" s="26">
        <v>0</v>
      </c>
      <c r="AL354" s="29">
        <v>0</v>
      </c>
      <c r="AM354" s="30"/>
      <c r="AN354" s="30"/>
      <c r="AO354" s="30"/>
      <c r="AP354" s="1">
        <v>0</v>
      </c>
      <c r="AQ354" s="1"/>
      <c r="AR354" s="1"/>
      <c r="AS354" s="1"/>
      <c r="AT354" s="1">
        <v>1</v>
      </c>
      <c r="AU354" s="1">
        <v>1</v>
      </c>
      <c r="AV354" s="1">
        <v>1</v>
      </c>
      <c r="AZ354" s="1">
        <v>1</v>
      </c>
    </row>
    <row r="355" spans="1:58" x14ac:dyDescent="0.3">
      <c r="A355" s="2">
        <v>758</v>
      </c>
      <c r="B355" s="2">
        <v>1</v>
      </c>
      <c r="C355" s="2" t="s">
        <v>1392</v>
      </c>
      <c r="D355" s="1">
        <v>12</v>
      </c>
      <c r="E355" s="2" t="str">
        <f t="shared" si="281"/>
        <v>12_Rajiformes</v>
      </c>
      <c r="F355" s="2" t="s">
        <v>1705</v>
      </c>
      <c r="G355" s="2" t="s">
        <v>1706</v>
      </c>
      <c r="H355" s="2" t="s">
        <v>1908</v>
      </c>
      <c r="I355" s="2" t="s">
        <v>176</v>
      </c>
      <c r="J355" s="2" t="s">
        <v>1909</v>
      </c>
      <c r="K355" s="19" t="str">
        <f t="shared" si="282"/>
        <v>Neoraja africana</v>
      </c>
      <c r="L355" s="20">
        <f>VLOOKUP($K355,GlobSheetPaste!$H$3:$P$1269,2,FALSE)</f>
        <v>161347</v>
      </c>
      <c r="M355" s="20">
        <f>VLOOKUP($K355,GlobSheetPaste!$H$3:$P$1269,3,FALSE)</f>
        <v>124469850</v>
      </c>
      <c r="N355" s="20" t="str">
        <f>VLOOKUP($K355,GlobSheetPaste!$H$3:$P$1269,4,FALSE)</f>
        <v>submitted</v>
      </c>
      <c r="O355" s="20" t="str">
        <f>VLOOKUP($K355,GlobSheetPaste!$H$3:$P$1269,5,FALSE)</f>
        <v>DD</v>
      </c>
      <c r="P355" s="20">
        <f>VLOOKUP($K355,GlobSheetPaste!$H$3:$P$1269,6,FALSE)</f>
        <v>2006</v>
      </c>
      <c r="Q355" s="20" t="str">
        <f>VLOOKUP($K355,GlobSheetPaste!$H$3:$P$1269,7,FALSE)</f>
        <v>LC</v>
      </c>
      <c r="R355" s="20" t="str">
        <f>VLOOKUP($K355,GlobSheetPaste!$H$3:$P$1269,8,FALSE)</f>
        <v>NA</v>
      </c>
      <c r="S355" s="20" t="str">
        <f t="shared" si="386"/>
        <v>non-genuine change</v>
      </c>
      <c r="T355" s="20" t="b">
        <f t="shared" si="283"/>
        <v>0</v>
      </c>
      <c r="U355" s="20" t="str">
        <f>VLOOKUP($K355,GlobSheetPaste!$H$3:$P$1269,9,FALSE)</f>
        <v>Submitted 201103</v>
      </c>
      <c r="V355" s="19">
        <v>900</v>
      </c>
      <c r="W355" s="19">
        <v>1550</v>
      </c>
      <c r="X355" s="2" t="b">
        <f t="shared" ref="X355:Y355" si="392">ISNUMBER(V355)</f>
        <v>1</v>
      </c>
      <c r="Y355" s="2" t="b">
        <f t="shared" si="392"/>
        <v>1</v>
      </c>
      <c r="Z355" s="2" t="s">
        <v>89</v>
      </c>
      <c r="AA355" s="2" t="s">
        <v>178</v>
      </c>
      <c r="AB355" s="24" t="str">
        <f ca="1">IFERROR(__xludf.DUMMYFUNCTION("SPLIT(AA355,""_"")"),"Deepwater")</f>
        <v>Deepwater</v>
      </c>
      <c r="AC355" s="24"/>
      <c r="AD355" s="24">
        <f>VLOOKUP(J355,rangearea210527!$B$2:$C$1159,2,TRUE)</f>
        <v>17166.158240000001</v>
      </c>
      <c r="AE355" s="26" t="s">
        <v>118</v>
      </c>
      <c r="AF355" s="26">
        <v>30.4</v>
      </c>
      <c r="AG355" s="26" t="s">
        <v>84</v>
      </c>
      <c r="AH355" s="26"/>
      <c r="AI355" s="26"/>
      <c r="AJ355" s="26">
        <v>1</v>
      </c>
      <c r="AK355" s="26">
        <v>0</v>
      </c>
      <c r="AL355" s="29">
        <v>0</v>
      </c>
      <c r="AM355" s="30"/>
      <c r="AN355" s="30"/>
      <c r="AO355" s="30"/>
      <c r="AP355" s="1">
        <v>0</v>
      </c>
      <c r="AR355" s="1"/>
      <c r="AS355" s="1"/>
      <c r="AT355" s="1">
        <v>0</v>
      </c>
      <c r="AU355" s="1">
        <v>0</v>
      </c>
      <c r="AV355" s="1">
        <v>1</v>
      </c>
      <c r="AZ355" s="1">
        <v>1</v>
      </c>
      <c r="BE355" s="1">
        <v>1</v>
      </c>
    </row>
    <row r="356" spans="1:58" x14ac:dyDescent="0.3">
      <c r="A356" s="2">
        <v>759</v>
      </c>
      <c r="B356" s="2">
        <v>1</v>
      </c>
      <c r="C356" s="2" t="s">
        <v>1392</v>
      </c>
      <c r="D356" s="1">
        <v>12</v>
      </c>
      <c r="E356" s="2" t="str">
        <f t="shared" si="281"/>
        <v>12_Rajiformes</v>
      </c>
      <c r="F356" s="2" t="s">
        <v>1705</v>
      </c>
      <c r="G356" s="2" t="s">
        <v>1706</v>
      </c>
      <c r="H356" s="2" t="s">
        <v>1908</v>
      </c>
      <c r="I356" s="2" t="s">
        <v>1910</v>
      </c>
      <c r="J356" s="2" t="s">
        <v>1911</v>
      </c>
      <c r="K356" s="19" t="str">
        <f t="shared" si="282"/>
        <v>Neoraja caerulea</v>
      </c>
      <c r="L356" s="20">
        <f>VLOOKUP($K356,GlobSheetPaste!$H$3:$P$1269,2,FALSE)</f>
        <v>161666</v>
      </c>
      <c r="M356" s="20">
        <f>VLOOKUP($K356,GlobSheetPaste!$H$3:$P$1269,3,FALSE)</f>
        <v>48908962</v>
      </c>
      <c r="N356" s="20" t="str">
        <f>VLOOKUP($K356,GlobSheetPaste!$H$3:$P$1269,4,FALSE)</f>
        <v>published</v>
      </c>
      <c r="O356" s="20" t="str">
        <f>VLOOKUP($K356,GlobSheetPaste!$H$3:$P$1269,5,FALSE)</f>
        <v>DD</v>
      </c>
      <c r="P356" s="20">
        <f>VLOOKUP($K356,GlobSheetPaste!$H$3:$P$1269,6,FALSE)</f>
        <v>2004</v>
      </c>
      <c r="Q356" s="20" t="str">
        <f>VLOOKUP($K356,GlobSheetPaste!$H$3:$P$1269,7,FALSE)</f>
        <v>LC</v>
      </c>
      <c r="R356" s="20" t="str">
        <f>VLOOKUP($K356,GlobSheetPaste!$H$3:$P$1269,8,FALSE)</f>
        <v>NA</v>
      </c>
      <c r="S356" s="20" t="str">
        <f t="shared" si="386"/>
        <v>non-genuine change</v>
      </c>
      <c r="T356" s="20" t="b">
        <f t="shared" si="283"/>
        <v>0</v>
      </c>
      <c r="U356" s="20">
        <f>VLOOKUP($K356,GlobSheetPaste!$H$3:$P$1269,9,FALSE)</f>
        <v>2014</v>
      </c>
      <c r="V356" s="19">
        <v>600</v>
      </c>
      <c r="W356" s="19">
        <v>1540</v>
      </c>
      <c r="X356" s="2" t="b">
        <f t="shared" ref="X356:Y356" si="393">ISNUMBER(V356)</f>
        <v>1</v>
      </c>
      <c r="Y356" s="2" t="b">
        <f t="shared" si="393"/>
        <v>1</v>
      </c>
      <c r="Z356" s="2" t="s">
        <v>89</v>
      </c>
      <c r="AA356" s="2" t="s">
        <v>178</v>
      </c>
      <c r="AB356" s="24" t="str">
        <f ca="1">IFERROR(__xludf.DUMMYFUNCTION("SPLIT(AA356,""_"")"),"Deepwater")</f>
        <v>Deepwater</v>
      </c>
      <c r="AC356" s="24"/>
      <c r="AD356" s="24">
        <f>VLOOKUP(J356,rangearea210527!$B$2:$C$1159,2,TRUE)</f>
        <v>99491.865099999995</v>
      </c>
      <c r="AE356" s="26" t="s">
        <v>118</v>
      </c>
      <c r="AF356" s="26">
        <v>32</v>
      </c>
      <c r="AG356" s="26" t="s">
        <v>84</v>
      </c>
      <c r="AH356" s="26"/>
      <c r="AI356" s="26"/>
      <c r="AJ356" s="26">
        <v>1</v>
      </c>
      <c r="AK356" s="26">
        <v>0</v>
      </c>
      <c r="AL356" s="29">
        <v>0</v>
      </c>
      <c r="AM356" s="30"/>
      <c r="AN356" s="30"/>
      <c r="AO356" s="30"/>
      <c r="AP356" s="1">
        <v>0</v>
      </c>
      <c r="AR356" s="1"/>
      <c r="AS356" s="1"/>
      <c r="AT356" s="1">
        <v>0</v>
      </c>
      <c r="AU356" s="1">
        <v>0</v>
      </c>
      <c r="AV356" s="1">
        <v>1</v>
      </c>
      <c r="AZ356" s="1">
        <v>1</v>
      </c>
      <c r="BE356" s="1">
        <v>1</v>
      </c>
    </row>
    <row r="357" spans="1:58" x14ac:dyDescent="0.3">
      <c r="A357" s="2">
        <v>760</v>
      </c>
      <c r="B357" s="2">
        <v>1</v>
      </c>
      <c r="C357" s="2" t="s">
        <v>1392</v>
      </c>
      <c r="D357" s="1">
        <v>12</v>
      </c>
      <c r="E357" s="2" t="str">
        <f t="shared" si="281"/>
        <v>12_Rajiformes</v>
      </c>
      <c r="F357" s="2" t="s">
        <v>1705</v>
      </c>
      <c r="G357" s="2" t="s">
        <v>1706</v>
      </c>
      <c r="H357" s="2" t="s">
        <v>1908</v>
      </c>
      <c r="I357" s="2" t="s">
        <v>1912</v>
      </c>
      <c r="J357" s="2" t="s">
        <v>1913</v>
      </c>
      <c r="K357" s="19" t="str">
        <f t="shared" si="282"/>
        <v>Neoraja carolinensis</v>
      </c>
      <c r="L357" s="20">
        <f>VLOOKUP($K357,GlobSheetPaste!$H$3:$P$1269,2,FALSE)</f>
        <v>161522</v>
      </c>
      <c r="M357" s="20">
        <f>VLOOKUP($K357,GlobSheetPaste!$H$3:$P$1269,3,FALSE)</f>
        <v>124499503</v>
      </c>
      <c r="N357" s="20" t="str">
        <f>VLOOKUP($K357,GlobSheetPaste!$H$3:$P$1269,4,FALSE)</f>
        <v>published</v>
      </c>
      <c r="O357" s="20" t="str">
        <f>VLOOKUP($K357,GlobSheetPaste!$H$3:$P$1269,5,FALSE)</f>
        <v>DD</v>
      </c>
      <c r="P357" s="20">
        <f>VLOOKUP($K357,GlobSheetPaste!$H$3:$P$1269,6,FALSE)</f>
        <v>2007</v>
      </c>
      <c r="Q357" s="20" t="str">
        <f>VLOOKUP($K357,GlobSheetPaste!$H$3:$P$1269,7,FALSE)</f>
        <v>LC</v>
      </c>
      <c r="R357" s="20" t="str">
        <f>VLOOKUP($K357,GlobSheetPaste!$H$3:$P$1269,8,FALSE)</f>
        <v>NA</v>
      </c>
      <c r="S357" s="20" t="str">
        <f t="shared" si="386"/>
        <v>non-genuine change</v>
      </c>
      <c r="T357" s="20" t="b">
        <f t="shared" si="283"/>
        <v>0</v>
      </c>
      <c r="U357" s="22">
        <f>VLOOKUP($K357,GlobSheetPaste!$H$3:$P$1269,9,FALSE)</f>
        <v>43891</v>
      </c>
      <c r="V357" s="19">
        <v>695</v>
      </c>
      <c r="W357" s="19">
        <v>1010</v>
      </c>
      <c r="X357" s="2" t="b">
        <f t="shared" ref="X357:Y357" si="394">ISNUMBER(V357)</f>
        <v>1</v>
      </c>
      <c r="Y357" s="2" t="b">
        <f t="shared" si="394"/>
        <v>1</v>
      </c>
      <c r="Z357" s="2" t="s">
        <v>89</v>
      </c>
      <c r="AA357" s="2" t="s">
        <v>178</v>
      </c>
      <c r="AB357" s="24" t="str">
        <f ca="1">IFERROR(__xludf.DUMMYFUNCTION("SPLIT(AA357,""_"")"),"Deepwater")</f>
        <v>Deepwater</v>
      </c>
      <c r="AC357" s="24"/>
      <c r="AD357" s="24">
        <f>VLOOKUP(J357,rangearea210527!$B$2:$C$1159,2,TRUE)</f>
        <v>99491.865099999995</v>
      </c>
      <c r="AE357" s="26" t="s">
        <v>118</v>
      </c>
      <c r="AF357" s="26">
        <v>29</v>
      </c>
      <c r="AG357" s="26" t="s">
        <v>84</v>
      </c>
      <c r="AH357" s="26"/>
      <c r="AI357" s="26"/>
      <c r="AJ357" s="26">
        <v>1</v>
      </c>
      <c r="AK357" s="26">
        <v>0</v>
      </c>
      <c r="AL357" s="29">
        <v>0</v>
      </c>
      <c r="AM357" s="30"/>
      <c r="AN357" s="30"/>
      <c r="AO357" s="30"/>
      <c r="AP357" s="1">
        <v>0</v>
      </c>
      <c r="AR357" s="1"/>
      <c r="AS357" s="1"/>
      <c r="AT357" s="1">
        <v>0</v>
      </c>
      <c r="AU357" s="1">
        <v>0</v>
      </c>
      <c r="AV357" s="1">
        <v>1</v>
      </c>
      <c r="AZ357" s="1">
        <v>1</v>
      </c>
      <c r="BE357" s="1">
        <v>1</v>
      </c>
    </row>
    <row r="358" spans="1:58" x14ac:dyDescent="0.3">
      <c r="A358" s="2">
        <v>761</v>
      </c>
      <c r="B358" s="2">
        <v>1</v>
      </c>
      <c r="C358" s="2" t="s">
        <v>1392</v>
      </c>
      <c r="D358" s="1">
        <v>12</v>
      </c>
      <c r="E358" s="2" t="str">
        <f t="shared" si="281"/>
        <v>12_Rajiformes</v>
      </c>
      <c r="F358" s="2" t="s">
        <v>1705</v>
      </c>
      <c r="G358" s="2" t="s">
        <v>1706</v>
      </c>
      <c r="H358" s="2" t="s">
        <v>1908</v>
      </c>
      <c r="I358" s="2" t="s">
        <v>1914</v>
      </c>
      <c r="J358" s="2" t="s">
        <v>1915</v>
      </c>
      <c r="K358" s="19" t="str">
        <f t="shared" si="282"/>
        <v>Neoraja iberica</v>
      </c>
      <c r="L358" s="20">
        <f>VLOOKUP($K358,GlobSheetPaste!$H$3:$P$1269,2,FALSE)</f>
        <v>161383</v>
      </c>
      <c r="M358" s="20">
        <f>VLOOKUP($K358,GlobSheetPaste!$H$3:$P$1269,3,FALSE)</f>
        <v>48912976</v>
      </c>
      <c r="N358" s="20" t="str">
        <f>VLOOKUP($K358,GlobSheetPaste!$H$3:$P$1269,4,FALSE)</f>
        <v>published</v>
      </c>
      <c r="O358" s="20" t="str">
        <f>VLOOKUP($K358,GlobSheetPaste!$H$3:$P$1269,5,FALSE)</f>
        <v>DD</v>
      </c>
      <c r="P358" s="20">
        <f>VLOOKUP($K358,GlobSheetPaste!$H$3:$P$1269,6,FALSE)</f>
        <v>2008</v>
      </c>
      <c r="Q358" s="20" t="str">
        <f>VLOOKUP($K358,GlobSheetPaste!$H$3:$P$1269,7,FALSE)</f>
        <v>LC</v>
      </c>
      <c r="R358" s="20" t="str">
        <f>VLOOKUP($K358,GlobSheetPaste!$H$3:$P$1269,8,FALSE)</f>
        <v>NA</v>
      </c>
      <c r="S358" s="20" t="str">
        <f t="shared" si="386"/>
        <v>non-genuine change</v>
      </c>
      <c r="T358" s="20" t="b">
        <f t="shared" si="283"/>
        <v>0</v>
      </c>
      <c r="U358" s="20">
        <f>VLOOKUP($K358,GlobSheetPaste!$H$3:$P$1269,9,FALSE)</f>
        <v>2014</v>
      </c>
      <c r="V358" s="19">
        <v>270</v>
      </c>
      <c r="W358" s="19">
        <v>784</v>
      </c>
      <c r="X358" s="2" t="b">
        <f t="shared" ref="X358:Y358" si="395">ISNUMBER(V358)</f>
        <v>1</v>
      </c>
      <c r="Y358" s="2" t="b">
        <f t="shared" si="395"/>
        <v>1</v>
      </c>
      <c r="Z358" s="2" t="s">
        <v>89</v>
      </c>
      <c r="AA358" s="2" t="s">
        <v>178</v>
      </c>
      <c r="AB358" s="24" t="str">
        <f ca="1">IFERROR(__xludf.DUMMYFUNCTION("SPLIT(AA358,""_"")"),"Deepwater")</f>
        <v>Deepwater</v>
      </c>
      <c r="AC358" s="24"/>
      <c r="AD358" s="24">
        <f>VLOOKUP(J358,rangearea210527!$B$2:$C$1159,2,TRUE)</f>
        <v>27569.0952</v>
      </c>
      <c r="AE358" s="26" t="s">
        <v>118</v>
      </c>
      <c r="AF358" s="26">
        <v>32.700000000000003</v>
      </c>
      <c r="AG358" s="26" t="s">
        <v>84</v>
      </c>
      <c r="AH358" s="26"/>
      <c r="AI358" s="26"/>
      <c r="AJ358" s="26">
        <v>1</v>
      </c>
      <c r="AK358" s="26">
        <v>0</v>
      </c>
      <c r="AL358" s="29">
        <v>0</v>
      </c>
      <c r="AM358" s="30"/>
      <c r="AN358" s="30"/>
      <c r="AO358" s="30"/>
      <c r="AP358" s="1">
        <v>0</v>
      </c>
      <c r="AR358" s="1"/>
      <c r="AS358" s="1"/>
      <c r="AT358" s="1">
        <v>0</v>
      </c>
      <c r="AU358" s="1">
        <v>0</v>
      </c>
      <c r="AV358" s="1">
        <v>1</v>
      </c>
      <c r="AZ358" s="1">
        <v>1</v>
      </c>
      <c r="BE358" s="1">
        <v>1</v>
      </c>
    </row>
    <row r="359" spans="1:58" x14ac:dyDescent="0.3">
      <c r="A359" s="2">
        <v>762</v>
      </c>
      <c r="B359" s="2">
        <v>1</v>
      </c>
      <c r="C359" s="2" t="s">
        <v>1392</v>
      </c>
      <c r="D359" s="1">
        <v>12</v>
      </c>
      <c r="E359" s="2" t="str">
        <f t="shared" si="281"/>
        <v>12_Rajiformes</v>
      </c>
      <c r="F359" s="2" t="s">
        <v>1705</v>
      </c>
      <c r="G359" s="2" t="s">
        <v>1706</v>
      </c>
      <c r="H359" s="2" t="s">
        <v>1908</v>
      </c>
      <c r="I359" s="2" t="s">
        <v>1916</v>
      </c>
      <c r="J359" s="2" t="s">
        <v>1917</v>
      </c>
      <c r="K359" s="19" t="str">
        <f t="shared" si="282"/>
        <v>Neoraja stehmanni</v>
      </c>
      <c r="L359" s="20">
        <f>VLOOKUP($K359,GlobSheetPaste!$H$3:$P$1269,2,FALSE)</f>
        <v>44615</v>
      </c>
      <c r="M359" s="20">
        <f>VLOOKUP($K359,GlobSheetPaste!$H$3:$P$1269,3,FALSE)</f>
        <v>124435680</v>
      </c>
      <c r="N359" s="20" t="str">
        <f>VLOOKUP($K359,GlobSheetPaste!$H$3:$P$1269,4,FALSE)</f>
        <v>published</v>
      </c>
      <c r="O359" s="20" t="str">
        <f>VLOOKUP($K359,GlobSheetPaste!$H$3:$P$1269,5,FALSE)</f>
        <v>DD</v>
      </c>
      <c r="P359" s="20">
        <f>VLOOKUP($K359,GlobSheetPaste!$H$3:$P$1269,6,FALSE)</f>
        <v>2004</v>
      </c>
      <c r="Q359" s="20" t="str">
        <f>VLOOKUP($K359,GlobSheetPaste!$H$3:$P$1269,7,FALSE)</f>
        <v>LC</v>
      </c>
      <c r="R359" s="20" t="str">
        <f>VLOOKUP($K359,GlobSheetPaste!$H$3:$P$1269,8,FALSE)</f>
        <v>NA</v>
      </c>
      <c r="S359" s="20" t="str">
        <f t="shared" si="386"/>
        <v>non-genuine change</v>
      </c>
      <c r="T359" s="20" t="b">
        <f t="shared" si="283"/>
        <v>0</v>
      </c>
      <c r="U359" s="20">
        <f>VLOOKUP($K359,GlobSheetPaste!$H$3:$P$1269,9,FALSE)</f>
        <v>2018</v>
      </c>
      <c r="V359" s="19">
        <v>102</v>
      </c>
      <c r="W359" s="19">
        <v>1025</v>
      </c>
      <c r="X359" s="2" t="b">
        <f t="shared" ref="X359:Y359" si="396">ISNUMBER(V359)</f>
        <v>1</v>
      </c>
      <c r="Y359" s="2" t="b">
        <f t="shared" si="396"/>
        <v>1</v>
      </c>
      <c r="Z359" s="2" t="s">
        <v>89</v>
      </c>
      <c r="AA359" s="2" t="s">
        <v>178</v>
      </c>
      <c r="AB359" s="24" t="str">
        <f ca="1">IFERROR(__xludf.DUMMYFUNCTION("SPLIT(AA359,""_"")"),"Deepwater")</f>
        <v>Deepwater</v>
      </c>
      <c r="AC359" s="24"/>
      <c r="AD359" s="24">
        <f>VLOOKUP(J359,rangearea210527!$B$2:$C$1159,2,TRUE)</f>
        <v>111685.9624</v>
      </c>
      <c r="AE359" s="26" t="s">
        <v>118</v>
      </c>
      <c r="AF359" s="26">
        <v>38</v>
      </c>
      <c r="AG359" s="26" t="s">
        <v>84</v>
      </c>
      <c r="AH359" s="26"/>
      <c r="AI359" s="26"/>
      <c r="AJ359" s="26">
        <v>1</v>
      </c>
      <c r="AK359" s="26">
        <v>0</v>
      </c>
      <c r="AL359" s="29">
        <v>0</v>
      </c>
      <c r="AM359" s="30"/>
      <c r="AN359" s="30"/>
      <c r="AO359" s="30"/>
      <c r="AP359" s="1">
        <v>0</v>
      </c>
      <c r="AR359" s="1"/>
      <c r="AS359" s="1"/>
      <c r="AT359" s="1">
        <v>0</v>
      </c>
      <c r="AU359" s="1">
        <v>0</v>
      </c>
      <c r="AV359" s="1">
        <v>1</v>
      </c>
      <c r="AZ359" s="1">
        <v>1</v>
      </c>
      <c r="BE359" s="1">
        <v>1</v>
      </c>
    </row>
    <row r="360" spans="1:58" x14ac:dyDescent="0.3">
      <c r="A360" s="2">
        <v>889</v>
      </c>
      <c r="B360" s="2">
        <v>1</v>
      </c>
      <c r="C360" s="2" t="s">
        <v>1392</v>
      </c>
      <c r="D360" s="1">
        <v>12</v>
      </c>
      <c r="E360" s="2" t="str">
        <f t="shared" si="281"/>
        <v>12_Rajiformes</v>
      </c>
      <c r="F360" s="2" t="s">
        <v>1705</v>
      </c>
      <c r="G360" s="2" t="s">
        <v>2038</v>
      </c>
      <c r="H360" s="2" t="s">
        <v>2186</v>
      </c>
      <c r="I360" s="2" t="s">
        <v>2187</v>
      </c>
      <c r="J360" s="2" t="s">
        <v>2188</v>
      </c>
      <c r="K360" s="19" t="str">
        <f t="shared" si="282"/>
        <v>Notoraja alisae</v>
      </c>
      <c r="L360" s="20">
        <f>VLOOKUP($K360,GlobSheetPaste!$H$3:$P$1269,2,FALSE)</f>
        <v>116878521</v>
      </c>
      <c r="M360" s="20">
        <f>VLOOKUP($K360,GlobSheetPaste!$H$3:$P$1269,3,FALSE)</f>
        <v>116878528</v>
      </c>
      <c r="N360" s="20" t="str">
        <f>VLOOKUP($K360,GlobSheetPaste!$H$3:$P$1269,4,FALSE)</f>
        <v>published</v>
      </c>
      <c r="O360" s="20" t="str">
        <f>VLOOKUP($K360,GlobSheetPaste!$H$3:$P$1269,5,FALSE)</f>
        <v>NE</v>
      </c>
      <c r="P360" s="20" t="str">
        <f>VLOOKUP($K360,GlobSheetPaste!$H$3:$P$1269,6,FALSE)</f>
        <v>NA</v>
      </c>
      <c r="Q360" s="20" t="str">
        <f>VLOOKUP($K360,GlobSheetPaste!$H$3:$P$1269,7,FALSE)</f>
        <v>LC</v>
      </c>
      <c r="R360" s="20" t="str">
        <f>VLOOKUP($K360,GlobSheetPaste!$H$3:$P$1269,8,FALSE)</f>
        <v>NA</v>
      </c>
      <c r="S360" s="1" t="s">
        <v>117</v>
      </c>
      <c r="T360" s="20" t="b">
        <f t="shared" si="283"/>
        <v>0</v>
      </c>
      <c r="U360" s="20">
        <f>VLOOKUP($K360,GlobSheetPaste!$H$3:$P$1269,9,FALSE)</f>
        <v>2017</v>
      </c>
      <c r="V360" s="19">
        <v>870</v>
      </c>
      <c r="W360" s="19">
        <v>1049</v>
      </c>
      <c r="X360" s="2" t="b">
        <f t="shared" ref="X360:Y360" si="397">ISNUMBER(V360)</f>
        <v>1</v>
      </c>
      <c r="Y360" s="2" t="b">
        <f t="shared" si="397"/>
        <v>1</v>
      </c>
      <c r="Z360" s="2" t="s">
        <v>89</v>
      </c>
      <c r="AA360" s="2" t="s">
        <v>178</v>
      </c>
      <c r="AB360" s="24" t="str">
        <f ca="1">IFERROR(__xludf.DUMMYFUNCTION("SPLIT(AA360,""_"")"),"Deepwater")</f>
        <v>Deepwater</v>
      </c>
      <c r="AC360" s="24"/>
      <c r="AD360" s="24">
        <f>VLOOKUP(J360,rangearea210527!$B$2:$C$1159,2,TRUE)</f>
        <v>25343.075680000002</v>
      </c>
      <c r="AE360" s="26" t="s">
        <v>118</v>
      </c>
      <c r="AF360" s="26">
        <v>84</v>
      </c>
      <c r="AG360" s="26" t="s">
        <v>84</v>
      </c>
      <c r="AH360" s="26"/>
      <c r="AI360" s="26"/>
      <c r="AJ360" s="26">
        <v>1</v>
      </c>
      <c r="AK360" s="26">
        <v>0</v>
      </c>
      <c r="AL360" s="29">
        <v>0</v>
      </c>
      <c r="AM360" s="30"/>
      <c r="AN360" s="30"/>
      <c r="AO360" s="30"/>
      <c r="AP360" s="1">
        <v>0</v>
      </c>
      <c r="AR360" s="1"/>
      <c r="AS360" s="1"/>
      <c r="AT360" s="1">
        <v>0</v>
      </c>
      <c r="AU360" s="1">
        <v>0</v>
      </c>
      <c r="AV360" s="1">
        <v>1</v>
      </c>
      <c r="AZ360" s="1">
        <v>1</v>
      </c>
      <c r="BE360" s="1">
        <v>1</v>
      </c>
    </row>
    <row r="361" spans="1:58" x14ac:dyDescent="0.3">
      <c r="A361" s="2">
        <v>890</v>
      </c>
      <c r="B361" s="2">
        <v>1</v>
      </c>
      <c r="C361" s="2" t="s">
        <v>1392</v>
      </c>
      <c r="D361" s="1">
        <v>12</v>
      </c>
      <c r="E361" s="2" t="str">
        <f t="shared" si="281"/>
        <v>12_Rajiformes</v>
      </c>
      <c r="F361" s="2" t="s">
        <v>1705</v>
      </c>
      <c r="G361" s="2" t="s">
        <v>2038</v>
      </c>
      <c r="H361" s="2" t="s">
        <v>2186</v>
      </c>
      <c r="I361" s="2" t="s">
        <v>2189</v>
      </c>
      <c r="J361" s="2" t="s">
        <v>2190</v>
      </c>
      <c r="K361" s="19" t="str">
        <f t="shared" si="282"/>
        <v>Notoraja azurea</v>
      </c>
      <c r="L361" s="20">
        <f>VLOOKUP($K361,GlobSheetPaste!$H$3:$P$1269,2,FALSE)</f>
        <v>195465</v>
      </c>
      <c r="M361" s="20">
        <f>VLOOKUP($K361,GlobSheetPaste!$H$3:$P$1269,3,FALSE)</f>
        <v>68637112</v>
      </c>
      <c r="N361" s="20" t="str">
        <f>VLOOKUP($K361,GlobSheetPaste!$H$3:$P$1269,4,FALSE)</f>
        <v>published</v>
      </c>
      <c r="O361" s="20" t="str">
        <f>VLOOKUP($K361,GlobSheetPaste!$H$3:$P$1269,5,FALSE)</f>
        <v>LC</v>
      </c>
      <c r="P361" s="20">
        <f>VLOOKUP($K361,GlobSheetPaste!$H$3:$P$1269,6,FALSE)</f>
        <v>2010</v>
      </c>
      <c r="Q361" s="20" t="str">
        <f>VLOOKUP($K361,GlobSheetPaste!$H$3:$P$1269,7,FALSE)</f>
        <v>LC</v>
      </c>
      <c r="R361" s="20" t="str">
        <f>VLOOKUP($K361,GlobSheetPaste!$H$3:$P$1269,8,FALSE)</f>
        <v>NA</v>
      </c>
      <c r="S361" s="20" t="str">
        <f>IF(O361=Q361,"NoChange","non-genuine change")</f>
        <v>NoChange</v>
      </c>
      <c r="T361" s="20" t="b">
        <f t="shared" si="283"/>
        <v>0</v>
      </c>
      <c r="U361" s="20">
        <f>VLOOKUP($K361,GlobSheetPaste!$H$3:$P$1269,9,FALSE)</f>
        <v>2015</v>
      </c>
      <c r="V361" s="19">
        <v>765</v>
      </c>
      <c r="W361" s="19">
        <v>1440</v>
      </c>
      <c r="X361" s="2" t="b">
        <f t="shared" ref="X361:Y361" si="398">ISNUMBER(V361)</f>
        <v>1</v>
      </c>
      <c r="Y361" s="2" t="b">
        <f t="shared" si="398"/>
        <v>1</v>
      </c>
      <c r="Z361" s="2" t="s">
        <v>89</v>
      </c>
      <c r="AA361" s="2" t="s">
        <v>178</v>
      </c>
      <c r="AB361" s="24" t="str">
        <f ca="1">IFERROR(__xludf.DUMMYFUNCTION("SPLIT(AA361,""_"")"),"Deepwater")</f>
        <v>Deepwater</v>
      </c>
      <c r="AC361" s="24"/>
      <c r="AD361" s="24">
        <f>VLOOKUP(J361,rangearea210527!$B$2:$C$1159,2,TRUE)</f>
        <v>90015.435960000003</v>
      </c>
      <c r="AE361" s="26" t="s">
        <v>118</v>
      </c>
      <c r="AF361" s="26">
        <v>64.5</v>
      </c>
      <c r="AG361" s="26" t="s">
        <v>84</v>
      </c>
      <c r="AH361" s="26"/>
      <c r="AI361" s="26"/>
      <c r="AJ361" s="26">
        <v>1</v>
      </c>
      <c r="AK361" s="26">
        <v>0</v>
      </c>
      <c r="AL361" s="29">
        <v>0</v>
      </c>
      <c r="AM361" s="30"/>
      <c r="AN361" s="30"/>
      <c r="AO361" s="30"/>
      <c r="AP361" s="1">
        <v>0</v>
      </c>
      <c r="AR361" s="1"/>
      <c r="AS361" s="1"/>
      <c r="AT361" s="1">
        <v>0</v>
      </c>
      <c r="AU361" s="1">
        <v>0</v>
      </c>
      <c r="AV361" s="1">
        <v>1</v>
      </c>
      <c r="AZ361" s="1">
        <v>1</v>
      </c>
      <c r="BE361" s="1">
        <v>1</v>
      </c>
    </row>
    <row r="362" spans="1:58" x14ac:dyDescent="0.3">
      <c r="A362" s="2">
        <v>891</v>
      </c>
      <c r="B362" s="2">
        <v>1</v>
      </c>
      <c r="C362" s="2" t="s">
        <v>1392</v>
      </c>
      <c r="D362" s="1">
        <v>12</v>
      </c>
      <c r="E362" s="2" t="str">
        <f t="shared" si="281"/>
        <v>12_Rajiformes</v>
      </c>
      <c r="F362" s="2" t="s">
        <v>1705</v>
      </c>
      <c r="G362" s="2" t="s">
        <v>2038</v>
      </c>
      <c r="H362" s="2" t="s">
        <v>2186</v>
      </c>
      <c r="I362" s="2" t="s">
        <v>2191</v>
      </c>
      <c r="J362" s="2" t="s">
        <v>2192</v>
      </c>
      <c r="K362" s="19" t="str">
        <f t="shared" si="282"/>
        <v>Notoraja fijiensis</v>
      </c>
      <c r="L362" s="20">
        <f>VLOOKUP($K362,GlobSheetPaste!$H$3:$P$1269,2,FALSE)</f>
        <v>116878536</v>
      </c>
      <c r="M362" s="20">
        <f>VLOOKUP($K362,GlobSheetPaste!$H$3:$P$1269,3,FALSE)</f>
        <v>116878542</v>
      </c>
      <c r="N362" s="20" t="str">
        <f>VLOOKUP($K362,GlobSheetPaste!$H$3:$P$1269,4,FALSE)</f>
        <v>published</v>
      </c>
      <c r="O362" s="20" t="str">
        <f>VLOOKUP($K362,GlobSheetPaste!$H$3:$P$1269,5,FALSE)</f>
        <v>NE</v>
      </c>
      <c r="P362" s="20" t="str">
        <f>VLOOKUP($K362,GlobSheetPaste!$H$3:$P$1269,6,FALSE)</f>
        <v>NA</v>
      </c>
      <c r="Q362" s="20" t="str">
        <f>VLOOKUP($K362,GlobSheetPaste!$H$3:$P$1269,7,FALSE)</f>
        <v>LC</v>
      </c>
      <c r="R362" s="20" t="str">
        <f>VLOOKUP($K362,GlobSheetPaste!$H$3:$P$1269,8,FALSE)</f>
        <v>NA</v>
      </c>
      <c r="S362" s="1" t="s">
        <v>117</v>
      </c>
      <c r="T362" s="20" t="b">
        <f t="shared" si="283"/>
        <v>0</v>
      </c>
      <c r="U362" s="20">
        <f>VLOOKUP($K362,GlobSheetPaste!$H$3:$P$1269,9,FALSE)</f>
        <v>2017</v>
      </c>
      <c r="V362" s="19">
        <v>567</v>
      </c>
      <c r="W362" s="19">
        <v>699</v>
      </c>
      <c r="X362" s="2" t="b">
        <f t="shared" ref="X362:Y362" si="399">ISNUMBER(V362)</f>
        <v>1</v>
      </c>
      <c r="Y362" s="2" t="b">
        <f t="shared" si="399"/>
        <v>1</v>
      </c>
      <c r="Z362" s="2" t="s">
        <v>89</v>
      </c>
      <c r="AA362" s="2" t="s">
        <v>178</v>
      </c>
      <c r="AB362" s="24" t="str">
        <f ca="1">IFERROR(__xludf.DUMMYFUNCTION("SPLIT(AA362,""_"")"),"Deepwater")</f>
        <v>Deepwater</v>
      </c>
      <c r="AC362" s="24"/>
      <c r="AD362" s="24">
        <f>VLOOKUP(J362,rangearea210527!$B$2:$C$1159,2,TRUE)</f>
        <v>1091.5313140000001</v>
      </c>
      <c r="AE362" s="26" t="s">
        <v>118</v>
      </c>
      <c r="AF362" s="26">
        <v>39</v>
      </c>
      <c r="AG362" s="26" t="s">
        <v>84</v>
      </c>
      <c r="AH362" s="26"/>
      <c r="AI362" s="26"/>
      <c r="AJ362" s="26">
        <v>1</v>
      </c>
      <c r="AK362" s="26">
        <v>0</v>
      </c>
      <c r="AL362" s="29">
        <v>0</v>
      </c>
      <c r="AM362" s="30"/>
      <c r="AN362" s="30"/>
      <c r="AO362" s="30"/>
      <c r="AP362" s="1">
        <v>0</v>
      </c>
      <c r="AR362" s="1"/>
      <c r="AS362" s="1"/>
      <c r="AT362" s="1">
        <v>0</v>
      </c>
      <c r="AU362" s="1">
        <v>0</v>
      </c>
      <c r="AV362" s="1">
        <v>1</v>
      </c>
      <c r="AZ362" s="1">
        <v>1</v>
      </c>
      <c r="BE362" s="1">
        <v>1</v>
      </c>
    </row>
    <row r="363" spans="1:58" x14ac:dyDescent="0.3">
      <c r="A363" s="2">
        <v>892</v>
      </c>
      <c r="B363" s="2">
        <v>1</v>
      </c>
      <c r="C363" s="2" t="s">
        <v>1392</v>
      </c>
      <c r="D363" s="1">
        <v>12</v>
      </c>
      <c r="E363" s="2" t="str">
        <f t="shared" si="281"/>
        <v>12_Rajiformes</v>
      </c>
      <c r="F363" s="2" t="s">
        <v>1705</v>
      </c>
      <c r="G363" s="2" t="s">
        <v>2038</v>
      </c>
      <c r="H363" s="2" t="s">
        <v>2186</v>
      </c>
      <c r="I363" s="2" t="s">
        <v>2197</v>
      </c>
      <c r="J363" s="2" t="s">
        <v>2198</v>
      </c>
      <c r="K363" s="19" t="str">
        <f t="shared" si="282"/>
        <v>Notoraja hirticauda</v>
      </c>
      <c r="L363" s="20">
        <f>VLOOKUP($K363,GlobSheetPaste!$H$3:$P$1269,2,FALSE)</f>
        <v>161647</v>
      </c>
      <c r="M363" s="20">
        <f>VLOOKUP($K363,GlobSheetPaste!$H$3:$P$1269,3,FALSE)</f>
        <v>68637248</v>
      </c>
      <c r="N363" s="20" t="str">
        <f>VLOOKUP($K363,GlobSheetPaste!$H$3:$P$1269,4,FALSE)</f>
        <v>published</v>
      </c>
      <c r="O363" s="20" t="str">
        <f>VLOOKUP($K363,GlobSheetPaste!$H$3:$P$1269,5,FALSE)</f>
        <v>DD</v>
      </c>
      <c r="P363" s="20">
        <f>VLOOKUP($K363,GlobSheetPaste!$H$3:$P$1269,6,FALSE)</f>
        <v>2004</v>
      </c>
      <c r="Q363" s="20" t="str">
        <f>VLOOKUP($K363,GlobSheetPaste!$H$3:$P$1269,7,FALSE)</f>
        <v>DD</v>
      </c>
      <c r="R363" s="20" t="str">
        <f>VLOOKUP($K363,GlobSheetPaste!$H$3:$P$1269,8,FALSE)</f>
        <v>NA</v>
      </c>
      <c r="S363" s="20" t="str">
        <f>IF(O363=Q363,"NoChange","non-genuine change")</f>
        <v>NoChange</v>
      </c>
      <c r="T363" s="20" t="b">
        <f t="shared" si="283"/>
        <v>0</v>
      </c>
      <c r="U363" s="20">
        <f>VLOOKUP($K363,GlobSheetPaste!$H$3:$P$1269,9,FALSE)</f>
        <v>2015</v>
      </c>
      <c r="V363" s="19">
        <v>500</v>
      </c>
      <c r="W363" s="19">
        <v>760</v>
      </c>
      <c r="X363" s="2" t="b">
        <f t="shared" ref="X363:Y363" si="400">ISNUMBER(V363)</f>
        <v>1</v>
      </c>
      <c r="Y363" s="2" t="b">
        <f t="shared" si="400"/>
        <v>1</v>
      </c>
      <c r="Z363" s="2" t="s">
        <v>89</v>
      </c>
      <c r="AA363" s="2" t="s">
        <v>178</v>
      </c>
      <c r="AB363" s="24" t="str">
        <f ca="1">IFERROR(__xludf.DUMMYFUNCTION("SPLIT(AA363,""_"")"),"Deepwater")</f>
        <v>Deepwater</v>
      </c>
      <c r="AC363" s="24"/>
      <c r="AD363" s="24">
        <f>VLOOKUP(J363,rangearea210527!$B$2:$C$1159,2,TRUE)</f>
        <v>9296.1395840000005</v>
      </c>
      <c r="AE363" s="26" t="s">
        <v>118</v>
      </c>
      <c r="AF363" s="26">
        <v>44.8</v>
      </c>
      <c r="AG363" s="26" t="s">
        <v>84</v>
      </c>
      <c r="AH363" s="26"/>
      <c r="AI363" s="26"/>
      <c r="AJ363" s="26">
        <v>1</v>
      </c>
      <c r="AK363" s="26">
        <v>0</v>
      </c>
      <c r="AL363" s="29">
        <v>0</v>
      </c>
      <c r="AM363" s="30"/>
      <c r="AN363" s="30"/>
      <c r="AO363" s="30"/>
      <c r="AP363" s="1">
        <v>0</v>
      </c>
      <c r="AR363" s="1"/>
      <c r="AS363" s="1"/>
      <c r="AT363" s="1">
        <v>0</v>
      </c>
      <c r="AU363" s="1">
        <v>0</v>
      </c>
      <c r="AV363" s="1">
        <v>1</v>
      </c>
      <c r="AZ363" s="1">
        <v>1</v>
      </c>
      <c r="BD363" s="1">
        <v>1</v>
      </c>
      <c r="BE363" s="1">
        <v>1</v>
      </c>
      <c r="BF363" s="1"/>
    </row>
    <row r="364" spans="1:58" x14ac:dyDescent="0.3">
      <c r="A364" s="2">
        <v>893</v>
      </c>
      <c r="B364" s="2">
        <v>1</v>
      </c>
      <c r="C364" s="2" t="s">
        <v>1392</v>
      </c>
      <c r="D364" s="1">
        <v>12</v>
      </c>
      <c r="E364" s="2" t="str">
        <f t="shared" si="281"/>
        <v>12_Rajiformes</v>
      </c>
      <c r="F364" s="2" t="s">
        <v>1705</v>
      </c>
      <c r="G364" s="2" t="s">
        <v>2038</v>
      </c>
      <c r="H364" s="2" t="s">
        <v>2186</v>
      </c>
      <c r="I364" s="2" t="s">
        <v>2199</v>
      </c>
      <c r="J364" s="2" t="s">
        <v>2200</v>
      </c>
      <c r="K364" s="19" t="str">
        <f t="shared" si="282"/>
        <v>Notoraja inusitata</v>
      </c>
      <c r="L364" s="20">
        <f>VLOOKUP($K364,GlobSheetPaste!$H$3:$P$1269,2,FALSE)</f>
        <v>116878550</v>
      </c>
      <c r="M364" s="20">
        <f>VLOOKUP($K364,GlobSheetPaste!$H$3:$P$1269,3,FALSE)</f>
        <v>116878556</v>
      </c>
      <c r="N364" s="20" t="str">
        <f>VLOOKUP($K364,GlobSheetPaste!$H$3:$P$1269,4,FALSE)</f>
        <v>published</v>
      </c>
      <c r="O364" s="20" t="str">
        <f>VLOOKUP($K364,GlobSheetPaste!$H$3:$P$1269,5,FALSE)</f>
        <v>NE</v>
      </c>
      <c r="P364" s="20" t="str">
        <f>VLOOKUP($K364,GlobSheetPaste!$H$3:$P$1269,6,FALSE)</f>
        <v>NA</v>
      </c>
      <c r="Q364" s="20" t="str">
        <f>VLOOKUP($K364,GlobSheetPaste!$H$3:$P$1269,7,FALSE)</f>
        <v>LC</v>
      </c>
      <c r="R364" s="20" t="str">
        <f>VLOOKUP($K364,GlobSheetPaste!$H$3:$P$1269,8,FALSE)</f>
        <v>NA</v>
      </c>
      <c r="S364" s="1" t="s">
        <v>117</v>
      </c>
      <c r="T364" s="20" t="b">
        <f t="shared" si="283"/>
        <v>0</v>
      </c>
      <c r="U364" s="20">
        <f>VLOOKUP($K364,GlobSheetPaste!$H$3:$P$1269,9,FALSE)</f>
        <v>2017</v>
      </c>
      <c r="V364" s="19">
        <v>807</v>
      </c>
      <c r="W364" s="19">
        <v>844</v>
      </c>
      <c r="X364" s="2" t="b">
        <f t="shared" ref="X364:Y364" si="401">ISNUMBER(V364)</f>
        <v>1</v>
      </c>
      <c r="Y364" s="2" t="b">
        <f t="shared" si="401"/>
        <v>1</v>
      </c>
      <c r="Z364" s="2" t="s">
        <v>89</v>
      </c>
      <c r="AA364" s="2" t="s">
        <v>178</v>
      </c>
      <c r="AB364" s="24" t="str">
        <f ca="1">IFERROR(__xludf.DUMMYFUNCTION("SPLIT(AA364,""_"")"),"Deepwater")</f>
        <v>Deepwater</v>
      </c>
      <c r="AC364" s="24"/>
      <c r="AD364" s="24">
        <f>VLOOKUP(J364,rangearea210527!$B$2:$C$1159,2,TRUE)</f>
        <v>671.06686939999997</v>
      </c>
      <c r="AE364" s="26" t="s">
        <v>118</v>
      </c>
      <c r="AF364" s="26">
        <v>44</v>
      </c>
      <c r="AG364" s="26" t="s">
        <v>84</v>
      </c>
      <c r="AH364" s="26"/>
      <c r="AI364" s="26"/>
      <c r="AJ364" s="26">
        <v>1</v>
      </c>
      <c r="AK364" s="26">
        <v>0</v>
      </c>
      <c r="AL364" s="29">
        <v>0</v>
      </c>
      <c r="AM364" s="30"/>
      <c r="AN364" s="30"/>
      <c r="AO364" s="30"/>
      <c r="AP364" s="1">
        <v>0</v>
      </c>
      <c r="AR364" s="1"/>
      <c r="AS364" s="1"/>
      <c r="AT364" s="1">
        <v>0</v>
      </c>
      <c r="AU364" s="1">
        <v>0</v>
      </c>
      <c r="AV364" s="1">
        <v>1</v>
      </c>
      <c r="AZ364" s="1">
        <v>1</v>
      </c>
      <c r="BE364" s="1">
        <v>1</v>
      </c>
    </row>
    <row r="365" spans="1:58" x14ac:dyDescent="0.3">
      <c r="A365" s="2">
        <v>894</v>
      </c>
      <c r="B365" s="2">
        <v>1</v>
      </c>
      <c r="C365" s="2" t="s">
        <v>1392</v>
      </c>
      <c r="D365" s="1">
        <v>12</v>
      </c>
      <c r="E365" s="2" t="str">
        <f t="shared" si="281"/>
        <v>12_Rajiformes</v>
      </c>
      <c r="F365" s="2" t="s">
        <v>1705</v>
      </c>
      <c r="G365" s="2" t="s">
        <v>2038</v>
      </c>
      <c r="H365" s="2" t="s">
        <v>2186</v>
      </c>
      <c r="I365" s="2" t="s">
        <v>2201</v>
      </c>
      <c r="J365" s="2" t="s">
        <v>2202</v>
      </c>
      <c r="K365" s="19" t="str">
        <f t="shared" si="282"/>
        <v>Notoraja lira</v>
      </c>
      <c r="L365" s="20">
        <f>VLOOKUP($K365,GlobSheetPaste!$H$3:$P$1269,2,FALSE)</f>
        <v>195466</v>
      </c>
      <c r="M365" s="20">
        <f>VLOOKUP($K365,GlobSheetPaste!$H$3:$P$1269,3,FALSE)</f>
        <v>116740327</v>
      </c>
      <c r="N365" s="20" t="str">
        <f>VLOOKUP($K365,GlobSheetPaste!$H$3:$P$1269,4,FALSE)</f>
        <v>published</v>
      </c>
      <c r="O365" s="20" t="str">
        <f>VLOOKUP($K365,GlobSheetPaste!$H$3:$P$1269,5,FALSE)</f>
        <v>LC</v>
      </c>
      <c r="P365" s="20">
        <f>VLOOKUP($K365,GlobSheetPaste!$H$3:$P$1269,6,FALSE)</f>
        <v>2010</v>
      </c>
      <c r="Q365" s="20" t="str">
        <f>VLOOKUP($K365,GlobSheetPaste!$H$3:$P$1269,7,FALSE)</f>
        <v>DD</v>
      </c>
      <c r="R365" s="20" t="str">
        <f>VLOOKUP($K365,GlobSheetPaste!$H$3:$P$1269,8,FALSE)</f>
        <v>NA</v>
      </c>
      <c r="S365" s="20" t="str">
        <f>IF(O365=Q365,"NoChange","non-genuine change")</f>
        <v>non-genuine change</v>
      </c>
      <c r="T365" s="20" t="b">
        <f t="shared" si="283"/>
        <v>0</v>
      </c>
      <c r="U365" s="20">
        <f>VLOOKUP($K365,GlobSheetPaste!$H$3:$P$1269,9,FALSE)</f>
        <v>2017</v>
      </c>
      <c r="V365" s="19">
        <v>1050</v>
      </c>
      <c r="W365" s="19">
        <v>1050</v>
      </c>
      <c r="X365" s="2" t="b">
        <f t="shared" ref="X365:Y365" si="402">ISNUMBER(V365)</f>
        <v>1</v>
      </c>
      <c r="Y365" s="2" t="b">
        <f t="shared" si="402"/>
        <v>1</v>
      </c>
      <c r="Z365" s="2" t="s">
        <v>89</v>
      </c>
      <c r="AA365" s="2" t="s">
        <v>178</v>
      </c>
      <c r="AB365" s="24" t="str">
        <f ca="1">IFERROR(__xludf.DUMMYFUNCTION("SPLIT(AA365,""_"")"),"Deepwater")</f>
        <v>Deepwater</v>
      </c>
      <c r="AC365" s="24"/>
      <c r="AD365" s="24">
        <f>VLOOKUP(J365,rangearea210527!$B$2:$C$1159,2,TRUE)</f>
        <v>71.269475900000003</v>
      </c>
      <c r="AE365" s="26" t="s">
        <v>118</v>
      </c>
      <c r="AF365" s="26">
        <v>41.5</v>
      </c>
      <c r="AG365" s="26" t="s">
        <v>84</v>
      </c>
      <c r="AH365" s="26" t="s">
        <v>468</v>
      </c>
      <c r="AI365" s="26"/>
      <c r="AJ365" s="26">
        <v>1</v>
      </c>
      <c r="AK365" s="26">
        <v>0</v>
      </c>
      <c r="AL365" s="29">
        <v>0</v>
      </c>
      <c r="AM365" s="30"/>
      <c r="AN365" s="30"/>
      <c r="AO365" s="30"/>
      <c r="AP365" s="1">
        <v>0</v>
      </c>
      <c r="AR365" s="1"/>
      <c r="AS365" s="1"/>
      <c r="AT365" s="1">
        <v>0</v>
      </c>
      <c r="AU365" s="1">
        <v>0</v>
      </c>
      <c r="AV365" s="1">
        <v>1</v>
      </c>
      <c r="AZ365" s="1">
        <v>1</v>
      </c>
      <c r="BD365" s="1">
        <v>1</v>
      </c>
      <c r="BE365" s="1">
        <v>1</v>
      </c>
      <c r="BF365" s="1"/>
    </row>
    <row r="366" spans="1:58" x14ac:dyDescent="0.3">
      <c r="A366" s="2">
        <v>895</v>
      </c>
      <c r="B366" s="2">
        <v>1</v>
      </c>
      <c r="C366" s="2" t="s">
        <v>1392</v>
      </c>
      <c r="D366" s="1">
        <v>12</v>
      </c>
      <c r="E366" s="2" t="str">
        <f t="shared" si="281"/>
        <v>12_Rajiformes</v>
      </c>
      <c r="F366" s="2" t="s">
        <v>1705</v>
      </c>
      <c r="G366" s="2" t="s">
        <v>2038</v>
      </c>
      <c r="H366" s="2" t="s">
        <v>2186</v>
      </c>
      <c r="I366" s="2" t="s">
        <v>2203</v>
      </c>
      <c r="J366" s="2" t="s">
        <v>2204</v>
      </c>
      <c r="K366" s="19" t="str">
        <f t="shared" si="282"/>
        <v>Notoraja longiventralis</v>
      </c>
      <c r="L366" s="20">
        <f>VLOOKUP($K366,GlobSheetPaste!$H$3:$P$1269,2,FALSE)</f>
        <v>116878564</v>
      </c>
      <c r="M366" s="20">
        <f>VLOOKUP($K366,GlobSheetPaste!$H$3:$P$1269,3,FALSE)</f>
        <v>116878588</v>
      </c>
      <c r="N366" s="20" t="str">
        <f>VLOOKUP($K366,GlobSheetPaste!$H$3:$P$1269,4,FALSE)</f>
        <v>published</v>
      </c>
      <c r="O366" s="20" t="str">
        <f>VLOOKUP($K366,GlobSheetPaste!$H$3:$P$1269,5,FALSE)</f>
        <v>NE</v>
      </c>
      <c r="P366" s="20" t="str">
        <f>VLOOKUP($K366,GlobSheetPaste!$H$3:$P$1269,6,FALSE)</f>
        <v>NA</v>
      </c>
      <c r="Q366" s="20" t="str">
        <f>VLOOKUP($K366,GlobSheetPaste!$H$3:$P$1269,7,FALSE)</f>
        <v>LC</v>
      </c>
      <c r="R366" s="20" t="str">
        <f>VLOOKUP($K366,GlobSheetPaste!$H$3:$P$1269,8,FALSE)</f>
        <v>NA</v>
      </c>
      <c r="S366" s="1" t="s">
        <v>117</v>
      </c>
      <c r="T366" s="20" t="b">
        <f t="shared" si="283"/>
        <v>0</v>
      </c>
      <c r="U366" s="20">
        <f>VLOOKUP($K366,GlobSheetPaste!$H$3:$P$1269,9,FALSE)</f>
        <v>2017</v>
      </c>
      <c r="V366" s="19">
        <v>660</v>
      </c>
      <c r="W366" s="19">
        <v>953</v>
      </c>
      <c r="X366" s="2" t="b">
        <f t="shared" ref="X366:Y366" si="403">ISNUMBER(V366)</f>
        <v>1</v>
      </c>
      <c r="Y366" s="2" t="b">
        <f t="shared" si="403"/>
        <v>1</v>
      </c>
      <c r="Z366" s="2" t="s">
        <v>89</v>
      </c>
      <c r="AA366" s="2" t="s">
        <v>178</v>
      </c>
      <c r="AB366" s="24" t="str">
        <f ca="1">IFERROR(__xludf.DUMMYFUNCTION("SPLIT(AA366,""_"")"),"Deepwater")</f>
        <v>Deepwater</v>
      </c>
      <c r="AC366" s="24"/>
      <c r="AD366" s="24">
        <f>VLOOKUP(J366,rangearea210527!$B$2:$C$1159,2,TRUE)</f>
        <v>6454.568037</v>
      </c>
      <c r="AE366" s="26" t="s">
        <v>118</v>
      </c>
      <c r="AF366" s="26">
        <v>43</v>
      </c>
      <c r="AG366" s="26" t="s">
        <v>84</v>
      </c>
      <c r="AH366" s="26"/>
      <c r="AI366" s="26"/>
      <c r="AJ366" s="26">
        <v>1</v>
      </c>
      <c r="AK366" s="26">
        <v>0</v>
      </c>
      <c r="AL366" s="29">
        <v>0</v>
      </c>
      <c r="AM366" s="30"/>
      <c r="AN366" s="30"/>
      <c r="AO366" s="30"/>
      <c r="AP366" s="1">
        <v>0</v>
      </c>
      <c r="AR366" s="1"/>
      <c r="AS366" s="1"/>
      <c r="AT366" s="1">
        <v>0</v>
      </c>
      <c r="AU366" s="1">
        <v>0</v>
      </c>
      <c r="AV366" s="1">
        <v>1</v>
      </c>
      <c r="AZ366" s="1">
        <v>1</v>
      </c>
      <c r="BE366" s="1">
        <v>1</v>
      </c>
    </row>
    <row r="367" spans="1:58" x14ac:dyDescent="0.3">
      <c r="A367" s="2">
        <v>896</v>
      </c>
      <c r="B367" s="2">
        <v>1</v>
      </c>
      <c r="C367" s="2" t="s">
        <v>1392</v>
      </c>
      <c r="D367" s="1">
        <v>12</v>
      </c>
      <c r="E367" s="2" t="str">
        <f t="shared" si="281"/>
        <v>12_Rajiformes</v>
      </c>
      <c r="F367" s="2" t="s">
        <v>1705</v>
      </c>
      <c r="G367" s="2" t="s">
        <v>2038</v>
      </c>
      <c r="H367" s="2" t="s">
        <v>2186</v>
      </c>
      <c r="I367" s="2" t="s">
        <v>2205</v>
      </c>
      <c r="J367" s="2" t="s">
        <v>2206</v>
      </c>
      <c r="K367" s="19" t="str">
        <f t="shared" si="282"/>
        <v>Notoraja martinezi</v>
      </c>
      <c r="L367" s="20">
        <f>VLOOKUP($K367,GlobSheetPaste!$H$3:$P$1269,2,FALSE)</f>
        <v>144153067</v>
      </c>
      <c r="M367" s="20">
        <f>VLOOKUP($K367,GlobSheetPaste!$H$3:$P$1269,3,FALSE)</f>
        <v>144153610</v>
      </c>
      <c r="N367" s="20" t="str">
        <f>VLOOKUP($K367,GlobSheetPaste!$H$3:$P$1269,4,FALSE)</f>
        <v>published</v>
      </c>
      <c r="O367" s="20" t="str">
        <f>VLOOKUP($K367,GlobSheetPaste!$H$3:$P$1269,5,FALSE)</f>
        <v>NE</v>
      </c>
      <c r="P367" s="20" t="str">
        <f>VLOOKUP($K367,GlobSheetPaste!$H$3:$P$1269,6,FALSE)</f>
        <v>NA</v>
      </c>
      <c r="Q367" s="20" t="str">
        <f>VLOOKUP($K367,GlobSheetPaste!$H$3:$P$1269,7,FALSE)</f>
        <v>LC</v>
      </c>
      <c r="R367" s="20" t="str">
        <f>VLOOKUP($K367,GlobSheetPaste!$H$3:$P$1269,8,FALSE)</f>
        <v>NA</v>
      </c>
      <c r="S367" s="1" t="s">
        <v>117</v>
      </c>
      <c r="T367" s="20" t="b">
        <f t="shared" si="283"/>
        <v>0</v>
      </c>
      <c r="U367" s="22">
        <f>VLOOKUP($K367,GlobSheetPaste!$H$3:$P$1269,9,FALSE)</f>
        <v>43891</v>
      </c>
      <c r="V367" s="23">
        <v>1256</v>
      </c>
      <c r="W367" s="23">
        <v>1472</v>
      </c>
      <c r="X367" s="2" t="b">
        <f t="shared" ref="X367:Y367" si="404">ISNUMBER(V367)</f>
        <v>1</v>
      </c>
      <c r="Y367" s="2" t="b">
        <f t="shared" si="404"/>
        <v>1</v>
      </c>
      <c r="Z367" s="39" t="s">
        <v>2207</v>
      </c>
      <c r="AA367" s="1" t="s">
        <v>178</v>
      </c>
      <c r="AB367" s="24" t="str">
        <f ca="1">IFERROR(__xludf.DUMMYFUNCTION("SPLIT(AA367,""_"")"),"Deepwater")</f>
        <v>Deepwater</v>
      </c>
      <c r="AC367" s="24"/>
      <c r="AD367" s="24">
        <f>VLOOKUP(J367,rangearea210527!$B$2:$C$1159,2,TRUE)</f>
        <v>12332.07388</v>
      </c>
      <c r="AE367" s="26" t="s">
        <v>118</v>
      </c>
      <c r="AF367" s="26">
        <v>48</v>
      </c>
      <c r="AG367" s="26" t="s">
        <v>84</v>
      </c>
      <c r="AH367" s="26"/>
      <c r="AI367" s="26"/>
      <c r="AJ367" s="26">
        <v>1</v>
      </c>
      <c r="AK367" s="26">
        <v>0</v>
      </c>
      <c r="AL367" s="29">
        <v>0</v>
      </c>
      <c r="AM367" s="30"/>
      <c r="AN367" s="30"/>
      <c r="AO367" s="30"/>
      <c r="AP367" s="1">
        <v>0</v>
      </c>
      <c r="AR367" s="1"/>
      <c r="AS367" s="1"/>
      <c r="AT367" s="1">
        <v>0</v>
      </c>
      <c r="AU367" s="1">
        <v>0</v>
      </c>
      <c r="AV367" s="1">
        <v>1</v>
      </c>
      <c r="AZ367" s="1">
        <v>1</v>
      </c>
      <c r="BE367" s="1">
        <v>1</v>
      </c>
    </row>
    <row r="368" spans="1:58" x14ac:dyDescent="0.3">
      <c r="A368" s="2">
        <v>897</v>
      </c>
      <c r="B368" s="2">
        <v>1</v>
      </c>
      <c r="C368" s="2" t="s">
        <v>1392</v>
      </c>
      <c r="D368" s="1">
        <v>12</v>
      </c>
      <c r="E368" s="2" t="str">
        <f t="shared" si="281"/>
        <v>12_Rajiformes</v>
      </c>
      <c r="F368" s="2" t="s">
        <v>1705</v>
      </c>
      <c r="G368" s="2" t="s">
        <v>2038</v>
      </c>
      <c r="H368" s="2" t="s">
        <v>2186</v>
      </c>
      <c r="I368" s="2" t="s">
        <v>2208</v>
      </c>
      <c r="J368" s="2" t="s">
        <v>2209</v>
      </c>
      <c r="K368" s="19" t="str">
        <f t="shared" si="282"/>
        <v>Notoraja ochroderma</v>
      </c>
      <c r="L368" s="20">
        <f>VLOOKUP($K368,GlobSheetPaste!$H$3:$P$1269,2,FALSE)</f>
        <v>161559</v>
      </c>
      <c r="M368" s="20">
        <f>VLOOKUP($K368,GlobSheetPaste!$H$3:$P$1269,3,FALSE)</f>
        <v>68637419</v>
      </c>
      <c r="N368" s="20" t="str">
        <f>VLOOKUP($K368,GlobSheetPaste!$H$3:$P$1269,4,FALSE)</f>
        <v>published</v>
      </c>
      <c r="O368" s="20" t="str">
        <f>VLOOKUP($K368,GlobSheetPaste!$H$3:$P$1269,5,FALSE)</f>
        <v>DD</v>
      </c>
      <c r="P368" s="20">
        <f>VLOOKUP($K368,GlobSheetPaste!$H$3:$P$1269,6,FALSE)</f>
        <v>2008</v>
      </c>
      <c r="Q368" s="20" t="str">
        <f>VLOOKUP($K368,GlobSheetPaste!$H$3:$P$1269,7,FALSE)</f>
        <v>DD</v>
      </c>
      <c r="R368" s="20" t="str">
        <f>VLOOKUP($K368,GlobSheetPaste!$H$3:$P$1269,8,FALSE)</f>
        <v>NA</v>
      </c>
      <c r="S368" s="20" t="str">
        <f t="shared" ref="S368:S369" si="405">IF(O368=Q368,"NoChange","non-genuine change")</f>
        <v>NoChange</v>
      </c>
      <c r="T368" s="20" t="b">
        <f t="shared" si="283"/>
        <v>0</v>
      </c>
      <c r="U368" s="20">
        <f>VLOOKUP($K368,GlobSheetPaste!$H$3:$P$1269,9,FALSE)</f>
        <v>2015</v>
      </c>
      <c r="V368" s="19">
        <v>348</v>
      </c>
      <c r="W368" s="19">
        <v>465</v>
      </c>
      <c r="X368" s="2" t="b">
        <f t="shared" ref="X368:Y368" si="406">ISNUMBER(V368)</f>
        <v>1</v>
      </c>
      <c r="Y368" s="2" t="b">
        <f t="shared" si="406"/>
        <v>1</v>
      </c>
      <c r="Z368" s="2" t="s">
        <v>89</v>
      </c>
      <c r="AA368" s="2" t="s">
        <v>178</v>
      </c>
      <c r="AB368" s="24" t="str">
        <f ca="1">IFERROR(__xludf.DUMMYFUNCTION("SPLIT(AA368,""_"")"),"Deepwater")</f>
        <v>Deepwater</v>
      </c>
      <c r="AC368" s="24"/>
      <c r="AD368" s="24">
        <f>VLOOKUP(J368,rangearea210527!$B$2:$C$1159,2,TRUE)</f>
        <v>149.2912359</v>
      </c>
      <c r="AE368" s="26" t="s">
        <v>118</v>
      </c>
      <c r="AF368" s="26">
        <v>37</v>
      </c>
      <c r="AG368" s="26" t="s">
        <v>84</v>
      </c>
      <c r="AH368" s="26"/>
      <c r="AI368" s="26"/>
      <c r="AJ368" s="26">
        <v>1</v>
      </c>
      <c r="AK368" s="26">
        <v>0</v>
      </c>
      <c r="AL368" s="29">
        <v>0</v>
      </c>
      <c r="AM368" s="30"/>
      <c r="AN368" s="30"/>
      <c r="AO368" s="30"/>
      <c r="AP368" s="1">
        <v>0</v>
      </c>
      <c r="AR368" s="1"/>
      <c r="AS368" s="1"/>
      <c r="AT368" s="1">
        <v>0</v>
      </c>
      <c r="AU368" s="1">
        <v>0</v>
      </c>
      <c r="AV368" s="1">
        <v>1</v>
      </c>
      <c r="AZ368" s="1">
        <v>1</v>
      </c>
      <c r="BD368" s="1">
        <v>1</v>
      </c>
      <c r="BE368" s="1">
        <v>1</v>
      </c>
      <c r="BF368" s="1"/>
    </row>
    <row r="369" spans="1:58" x14ac:dyDescent="0.3">
      <c r="A369" s="2">
        <v>898</v>
      </c>
      <c r="B369" s="2">
        <v>1</v>
      </c>
      <c r="C369" s="2" t="s">
        <v>1392</v>
      </c>
      <c r="D369" s="1">
        <v>12</v>
      </c>
      <c r="E369" s="2" t="str">
        <f t="shared" si="281"/>
        <v>12_Rajiformes</v>
      </c>
      <c r="F369" s="2" t="s">
        <v>1705</v>
      </c>
      <c r="G369" s="2" t="s">
        <v>2038</v>
      </c>
      <c r="H369" s="2" t="s">
        <v>2186</v>
      </c>
      <c r="I369" s="2" t="s">
        <v>2210</v>
      </c>
      <c r="J369" s="2" t="s">
        <v>2211</v>
      </c>
      <c r="K369" s="19" t="str">
        <f t="shared" si="282"/>
        <v>Notoraja sapphira</v>
      </c>
      <c r="L369" s="20">
        <f>VLOOKUP($K369,GlobSheetPaste!$H$3:$P$1269,2,FALSE)</f>
        <v>195467</v>
      </c>
      <c r="M369" s="20">
        <f>VLOOKUP($K369,GlobSheetPaste!$H$3:$P$1269,3,FALSE)</f>
        <v>116740427</v>
      </c>
      <c r="N369" s="20" t="str">
        <f>VLOOKUP($K369,GlobSheetPaste!$H$3:$P$1269,4,FALSE)</f>
        <v>published</v>
      </c>
      <c r="O369" s="20" t="str">
        <f>VLOOKUP($K369,GlobSheetPaste!$H$3:$P$1269,5,FALSE)</f>
        <v>DD</v>
      </c>
      <c r="P369" s="20">
        <f>VLOOKUP($K369,GlobSheetPaste!$H$3:$P$1269,6,FALSE)</f>
        <v>2010</v>
      </c>
      <c r="Q369" s="20" t="str">
        <f>VLOOKUP($K369,GlobSheetPaste!$H$3:$P$1269,7,FALSE)</f>
        <v>DD</v>
      </c>
      <c r="R369" s="20" t="str">
        <f>VLOOKUP($K369,GlobSheetPaste!$H$3:$P$1269,8,FALSE)</f>
        <v>NA</v>
      </c>
      <c r="S369" s="20" t="str">
        <f t="shared" si="405"/>
        <v>NoChange</v>
      </c>
      <c r="T369" s="20" t="b">
        <f t="shared" si="283"/>
        <v>0</v>
      </c>
      <c r="U369" s="20">
        <f>VLOOKUP($K369,GlobSheetPaste!$H$3:$P$1269,9,FALSE)</f>
        <v>2017</v>
      </c>
      <c r="V369" s="19">
        <v>1195</v>
      </c>
      <c r="W369" s="19">
        <v>1313</v>
      </c>
      <c r="X369" s="2" t="b">
        <f t="shared" ref="X369:Y369" si="407">ISNUMBER(V369)</f>
        <v>1</v>
      </c>
      <c r="Y369" s="2" t="b">
        <f t="shared" si="407"/>
        <v>1</v>
      </c>
      <c r="Z369" s="2" t="s">
        <v>89</v>
      </c>
      <c r="AA369" s="2" t="s">
        <v>178</v>
      </c>
      <c r="AB369" s="24" t="str">
        <f ca="1">IFERROR(__xludf.DUMMYFUNCTION("SPLIT(AA369,""_"")"),"Deepwater")</f>
        <v>Deepwater</v>
      </c>
      <c r="AC369" s="24"/>
      <c r="AD369" s="24">
        <f>VLOOKUP(J369,rangearea210527!$B$2:$C$1159,2,TRUE)</f>
        <v>5733.2010250000003</v>
      </c>
      <c r="AE369" s="26" t="s">
        <v>118</v>
      </c>
      <c r="AF369" s="26">
        <v>41.3</v>
      </c>
      <c r="AG369" s="26" t="s">
        <v>84</v>
      </c>
      <c r="AH369" s="26"/>
      <c r="AI369" s="26"/>
      <c r="AJ369" s="26">
        <v>1</v>
      </c>
      <c r="AK369" s="26">
        <v>0</v>
      </c>
      <c r="AL369" s="29">
        <v>0</v>
      </c>
      <c r="AM369" s="30"/>
      <c r="AN369" s="30"/>
      <c r="AO369" s="30"/>
      <c r="AP369" s="1">
        <v>0</v>
      </c>
      <c r="AR369" s="1"/>
      <c r="AS369" s="1"/>
      <c r="AT369" s="1">
        <v>0</v>
      </c>
      <c r="AU369" s="1">
        <v>0</v>
      </c>
      <c r="AV369" s="1">
        <v>1</v>
      </c>
      <c r="AZ369" s="1">
        <v>1</v>
      </c>
      <c r="BD369" s="1">
        <v>1</v>
      </c>
      <c r="BE369" s="1">
        <v>1</v>
      </c>
      <c r="BF369" s="1"/>
    </row>
    <row r="370" spans="1:58" x14ac:dyDescent="0.3">
      <c r="A370" s="2">
        <v>899</v>
      </c>
      <c r="B370" s="2">
        <v>1</v>
      </c>
      <c r="C370" s="2" t="s">
        <v>1392</v>
      </c>
      <c r="D370" s="1">
        <v>12</v>
      </c>
      <c r="E370" s="2" t="str">
        <f t="shared" si="281"/>
        <v>12_Rajiformes</v>
      </c>
      <c r="F370" s="2" t="s">
        <v>1705</v>
      </c>
      <c r="G370" s="2" t="s">
        <v>2038</v>
      </c>
      <c r="H370" s="2" t="s">
        <v>2186</v>
      </c>
      <c r="I370" s="2" t="s">
        <v>2212</v>
      </c>
      <c r="J370" s="2" t="s">
        <v>2213</v>
      </c>
      <c r="K370" s="19" t="str">
        <f t="shared" si="282"/>
        <v>Notoraja sereti</v>
      </c>
      <c r="L370" s="20">
        <f>VLOOKUP($K370,GlobSheetPaste!$H$3:$P$1269,2,FALSE)</f>
        <v>162215826</v>
      </c>
      <c r="M370" s="20">
        <f>VLOOKUP($K370,GlobSheetPaste!$H$3:$P$1269,3,FALSE)</f>
        <v>162215848</v>
      </c>
      <c r="N370" s="20" t="str">
        <f>VLOOKUP($K370,GlobSheetPaste!$H$3:$P$1269,4,FALSE)</f>
        <v>published</v>
      </c>
      <c r="O370" s="20" t="str">
        <f>VLOOKUP($K370,GlobSheetPaste!$H$3:$P$1269,5,FALSE)</f>
        <v>NE</v>
      </c>
      <c r="P370" s="20" t="str">
        <f>VLOOKUP($K370,GlobSheetPaste!$H$3:$P$1269,6,FALSE)</f>
        <v>NA</v>
      </c>
      <c r="Q370" s="20" t="str">
        <f>VLOOKUP($K370,GlobSheetPaste!$H$3:$P$1269,7,FALSE)</f>
        <v>LC</v>
      </c>
      <c r="R370" s="20" t="str">
        <f>VLOOKUP($K370,GlobSheetPaste!$H$3:$P$1269,8,FALSE)</f>
        <v>NA</v>
      </c>
      <c r="S370" s="1" t="s">
        <v>117</v>
      </c>
      <c r="T370" s="20" t="b">
        <f t="shared" si="283"/>
        <v>0</v>
      </c>
      <c r="U370" s="22">
        <f>VLOOKUP($K370,GlobSheetPaste!$H$3:$P$1269,9,FALSE)</f>
        <v>43891</v>
      </c>
      <c r="V370" s="23">
        <v>800</v>
      </c>
      <c r="W370" s="23">
        <v>980</v>
      </c>
      <c r="X370" s="2" t="b">
        <f t="shared" ref="X370:Y370" si="408">ISNUMBER(V370)</f>
        <v>1</v>
      </c>
      <c r="Y370" s="2" t="b">
        <f t="shared" si="408"/>
        <v>1</v>
      </c>
      <c r="Z370" s="39" t="s">
        <v>309</v>
      </c>
      <c r="AA370" s="1" t="s">
        <v>178</v>
      </c>
      <c r="AB370" s="24" t="str">
        <f ca="1">IFERROR(__xludf.DUMMYFUNCTION("SPLIT(AA370,""_"")"),"Deepwater")</f>
        <v>Deepwater</v>
      </c>
      <c r="AC370" s="24"/>
      <c r="AD370" s="24">
        <f>VLOOKUP(J370,rangearea210527!$B$2:$C$1159,2,TRUE)</f>
        <v>104.7979235</v>
      </c>
      <c r="AE370" s="26" t="s">
        <v>118</v>
      </c>
      <c r="AF370" s="26">
        <v>45.9</v>
      </c>
      <c r="AG370" s="26" t="s">
        <v>84</v>
      </c>
      <c r="AH370" s="26"/>
      <c r="AI370" s="26"/>
      <c r="AJ370" s="26">
        <v>1</v>
      </c>
      <c r="AK370" s="26">
        <v>0</v>
      </c>
      <c r="AL370" s="29">
        <v>0</v>
      </c>
      <c r="AM370" s="30"/>
      <c r="AN370" s="30"/>
      <c r="AO370" s="30"/>
      <c r="AP370" s="1">
        <v>0</v>
      </c>
      <c r="AR370" s="1"/>
      <c r="AS370" s="1"/>
      <c r="AT370" s="1">
        <v>0</v>
      </c>
      <c r="AU370" s="1">
        <v>0</v>
      </c>
      <c r="AV370" s="1">
        <v>1</v>
      </c>
      <c r="AZ370" s="1">
        <v>1</v>
      </c>
      <c r="BE370" s="1">
        <v>1</v>
      </c>
    </row>
    <row r="371" spans="1:58" x14ac:dyDescent="0.3">
      <c r="A371" s="2">
        <v>900</v>
      </c>
      <c r="B371" s="2">
        <v>1</v>
      </c>
      <c r="C371" s="2" t="s">
        <v>1392</v>
      </c>
      <c r="D371" s="1">
        <v>12</v>
      </c>
      <c r="E371" s="2" t="str">
        <f t="shared" si="281"/>
        <v>12_Rajiformes</v>
      </c>
      <c r="F371" s="2" t="s">
        <v>1705</v>
      </c>
      <c r="G371" s="2" t="s">
        <v>2038</v>
      </c>
      <c r="H371" s="2" t="s">
        <v>2186</v>
      </c>
      <c r="I371" s="2" t="s">
        <v>2214</v>
      </c>
      <c r="J371" s="2" t="s">
        <v>2215</v>
      </c>
      <c r="K371" s="19" t="str">
        <f t="shared" si="282"/>
        <v>Notoraja sticta</v>
      </c>
      <c r="L371" s="20">
        <f>VLOOKUP($K371,GlobSheetPaste!$H$3:$P$1269,2,FALSE)</f>
        <v>195468</v>
      </c>
      <c r="M371" s="20">
        <f>VLOOKUP($K371,GlobSheetPaste!$H$3:$P$1269,3,FALSE)</f>
        <v>68637552</v>
      </c>
      <c r="N371" s="20" t="str">
        <f>VLOOKUP($K371,GlobSheetPaste!$H$3:$P$1269,4,FALSE)</f>
        <v>published</v>
      </c>
      <c r="O371" s="20" t="str">
        <f>VLOOKUP($K371,GlobSheetPaste!$H$3:$P$1269,5,FALSE)</f>
        <v>LC</v>
      </c>
      <c r="P371" s="20">
        <f>VLOOKUP($K371,GlobSheetPaste!$H$3:$P$1269,6,FALSE)</f>
        <v>2010</v>
      </c>
      <c r="Q371" s="20" t="str">
        <f>VLOOKUP($K371,GlobSheetPaste!$H$3:$P$1269,7,FALSE)</f>
        <v>LC</v>
      </c>
      <c r="R371" s="20" t="str">
        <f>VLOOKUP($K371,GlobSheetPaste!$H$3:$P$1269,8,FALSE)</f>
        <v>NA</v>
      </c>
      <c r="S371" s="20" t="str">
        <f t="shared" ref="S371:S377" si="409">IF(O371=Q371,"NoChange","non-genuine change")</f>
        <v>NoChange</v>
      </c>
      <c r="T371" s="20" t="b">
        <f t="shared" si="283"/>
        <v>0</v>
      </c>
      <c r="U371" s="20">
        <f>VLOOKUP($K371,GlobSheetPaste!$H$3:$P$1269,9,FALSE)</f>
        <v>2015</v>
      </c>
      <c r="V371" s="19">
        <v>820</v>
      </c>
      <c r="W371" s="19">
        <v>1200</v>
      </c>
      <c r="X371" s="2" t="b">
        <f t="shared" ref="X371:Y371" si="410">ISNUMBER(V371)</f>
        <v>1</v>
      </c>
      <c r="Y371" s="2" t="b">
        <f t="shared" si="410"/>
        <v>1</v>
      </c>
      <c r="Z371" s="2" t="s">
        <v>89</v>
      </c>
      <c r="AA371" s="2" t="s">
        <v>178</v>
      </c>
      <c r="AB371" s="24" t="str">
        <f ca="1">IFERROR(__xludf.DUMMYFUNCTION("SPLIT(AA371,""_"")"),"Deepwater")</f>
        <v>Deepwater</v>
      </c>
      <c r="AC371" s="24"/>
      <c r="AD371" s="24">
        <f>VLOOKUP(J371,rangearea210527!$B$2:$C$1159,2,TRUE)</f>
        <v>16061.83581</v>
      </c>
      <c r="AE371" s="26" t="s">
        <v>118</v>
      </c>
      <c r="AF371" s="26">
        <v>63</v>
      </c>
      <c r="AG371" s="26" t="s">
        <v>84</v>
      </c>
      <c r="AH371" s="26"/>
      <c r="AI371" s="26"/>
      <c r="AJ371" s="26">
        <v>1</v>
      </c>
      <c r="AK371" s="26">
        <v>0</v>
      </c>
      <c r="AL371" s="29">
        <v>0</v>
      </c>
      <c r="AM371" s="30"/>
      <c r="AN371" s="30"/>
      <c r="AO371" s="30"/>
      <c r="AP371" s="1">
        <v>0</v>
      </c>
      <c r="AR371" s="1"/>
      <c r="AS371" s="1"/>
      <c r="AT371" s="1">
        <v>0</v>
      </c>
      <c r="AU371" s="1">
        <v>0</v>
      </c>
      <c r="AV371" s="1">
        <v>1</v>
      </c>
      <c r="AZ371" s="1">
        <v>1</v>
      </c>
      <c r="BE371" s="1">
        <v>1</v>
      </c>
    </row>
    <row r="372" spans="1:58" x14ac:dyDescent="0.3">
      <c r="A372" s="2">
        <v>901</v>
      </c>
      <c r="B372" s="2">
        <v>1</v>
      </c>
      <c r="C372" s="2" t="s">
        <v>1392</v>
      </c>
      <c r="D372" s="1">
        <v>12</v>
      </c>
      <c r="E372" s="2" t="str">
        <f t="shared" si="281"/>
        <v>12_Rajiformes</v>
      </c>
      <c r="F372" s="2" t="s">
        <v>1705</v>
      </c>
      <c r="G372" s="2" t="s">
        <v>2038</v>
      </c>
      <c r="H372" s="2" t="s">
        <v>2186</v>
      </c>
      <c r="I372" s="2" t="s">
        <v>2216</v>
      </c>
      <c r="J372" s="2" t="s">
        <v>2217</v>
      </c>
      <c r="K372" s="19" t="str">
        <f t="shared" si="282"/>
        <v>Notoraja tobitukai</v>
      </c>
      <c r="L372" s="20">
        <f>VLOOKUP($K372,GlobSheetPaste!$H$3:$P$1269,2,FALSE)</f>
        <v>161605</v>
      </c>
      <c r="M372" s="20">
        <f>VLOOKUP($K372,GlobSheetPaste!$H$3:$P$1269,3,FALSE)</f>
        <v>124513660</v>
      </c>
      <c r="N372" s="20" t="str">
        <f>VLOOKUP($K372,GlobSheetPaste!$H$3:$P$1269,4,FALSE)</f>
        <v>published</v>
      </c>
      <c r="O372" s="20" t="str">
        <f>VLOOKUP($K372,GlobSheetPaste!$H$3:$P$1269,5,FALSE)</f>
        <v>DD</v>
      </c>
      <c r="P372" s="20">
        <f>VLOOKUP($K372,GlobSheetPaste!$H$3:$P$1269,6,FALSE)</f>
        <v>2004</v>
      </c>
      <c r="Q372" s="20" t="str">
        <f>VLOOKUP($K372,GlobSheetPaste!$H$3:$P$1269,7,FALSE)</f>
        <v>LC</v>
      </c>
      <c r="R372" s="20" t="str">
        <f>VLOOKUP($K372,GlobSheetPaste!$H$3:$P$1269,8,FALSE)</f>
        <v>NA</v>
      </c>
      <c r="S372" s="20" t="str">
        <f t="shared" si="409"/>
        <v>non-genuine change</v>
      </c>
      <c r="T372" s="20" t="b">
        <f t="shared" si="283"/>
        <v>0</v>
      </c>
      <c r="U372" s="22">
        <f>VLOOKUP($K372,GlobSheetPaste!$H$3:$P$1269,9,FALSE)</f>
        <v>43891</v>
      </c>
      <c r="V372" s="19">
        <v>60</v>
      </c>
      <c r="W372" s="19">
        <v>1017</v>
      </c>
      <c r="X372" s="2" t="b">
        <f t="shared" ref="X372:Y372" si="411">ISNUMBER(V372)</f>
        <v>1</v>
      </c>
      <c r="Y372" s="2" t="b">
        <f t="shared" si="411"/>
        <v>1</v>
      </c>
      <c r="Z372" s="2" t="s">
        <v>89</v>
      </c>
      <c r="AA372" s="2" t="s">
        <v>178</v>
      </c>
      <c r="AB372" s="24" t="str">
        <f ca="1">IFERROR(__xludf.DUMMYFUNCTION("SPLIT(AA372,""_"")"),"Deepwater")</f>
        <v>Deepwater</v>
      </c>
      <c r="AC372" s="24"/>
      <c r="AD372" s="24">
        <f>VLOOKUP(J372,rangearea210527!$B$2:$C$1159,2,TRUE)</f>
        <v>120078.6903</v>
      </c>
      <c r="AE372" s="26" t="s">
        <v>118</v>
      </c>
      <c r="AF372" s="26">
        <v>51</v>
      </c>
      <c r="AG372" s="26" t="s">
        <v>84</v>
      </c>
      <c r="AH372" s="26"/>
      <c r="AI372" s="26"/>
      <c r="AJ372" s="26">
        <v>1</v>
      </c>
      <c r="AK372" s="26">
        <v>0</v>
      </c>
      <c r="AL372" s="29">
        <v>0</v>
      </c>
      <c r="AM372" s="30"/>
      <c r="AN372" s="30"/>
      <c r="AO372" s="30"/>
      <c r="AP372" s="1">
        <v>0</v>
      </c>
      <c r="AR372" s="1"/>
      <c r="AS372" s="1"/>
      <c r="AT372" s="1">
        <v>0</v>
      </c>
      <c r="AU372" s="1">
        <v>0</v>
      </c>
      <c r="AV372" s="1">
        <v>1</v>
      </c>
      <c r="AZ372" s="1">
        <v>1</v>
      </c>
      <c r="BE372" s="1">
        <v>1</v>
      </c>
    </row>
    <row r="373" spans="1:58" x14ac:dyDescent="0.3">
      <c r="A373" s="2">
        <v>231</v>
      </c>
      <c r="B373" s="2">
        <v>1</v>
      </c>
      <c r="C373" s="2" t="s">
        <v>75</v>
      </c>
      <c r="D373" s="1">
        <v>8</v>
      </c>
      <c r="E373" s="2" t="str">
        <f t="shared" si="281"/>
        <v>8_Lamniformes</v>
      </c>
      <c r="F373" s="2" t="s">
        <v>750</v>
      </c>
      <c r="G373" s="2" t="s">
        <v>751</v>
      </c>
      <c r="H373" s="2" t="s">
        <v>755</v>
      </c>
      <c r="I373" s="2" t="s">
        <v>756</v>
      </c>
      <c r="J373" s="2" t="s">
        <v>757</v>
      </c>
      <c r="K373" s="19" t="str">
        <f t="shared" si="282"/>
        <v>Odontaspis ferox</v>
      </c>
      <c r="L373" s="20">
        <f>VLOOKUP($K373,GlobSheetPaste!$H$3:$P$1269,2,FALSE)</f>
        <v>41876</v>
      </c>
      <c r="M373" s="20">
        <f>VLOOKUP($K373,GlobSheetPaste!$H$3:$P$1269,3,FALSE)</f>
        <v>103433002</v>
      </c>
      <c r="N373" s="20" t="str">
        <f>VLOOKUP($K373,GlobSheetPaste!$H$3:$P$1269,4,FALSE)</f>
        <v>published</v>
      </c>
      <c r="O373" s="20" t="str">
        <f>VLOOKUP($K373,GlobSheetPaste!$H$3:$P$1269,5,FALSE)</f>
        <v>VU</v>
      </c>
      <c r="P373" s="20">
        <f>VLOOKUP($K373,GlobSheetPaste!$H$3:$P$1269,6,FALSE)</f>
        <v>2007</v>
      </c>
      <c r="Q373" s="20" t="str">
        <f>VLOOKUP($K373,GlobSheetPaste!$H$3:$P$1269,7,FALSE)</f>
        <v>VU</v>
      </c>
      <c r="R373" s="20" t="str">
        <f>VLOOKUP($K373,GlobSheetPaste!$H$3:$P$1269,8,FALSE)</f>
        <v>A2bd</v>
      </c>
      <c r="S373" s="20" t="str">
        <f t="shared" si="409"/>
        <v>NoChange</v>
      </c>
      <c r="T373" s="20" t="b">
        <f t="shared" si="283"/>
        <v>0</v>
      </c>
      <c r="U373" s="20">
        <f>VLOOKUP($K373,GlobSheetPaste!$H$3:$P$1269,9,FALSE)</f>
        <v>2015</v>
      </c>
      <c r="V373" s="19">
        <v>10</v>
      </c>
      <c r="W373" s="19">
        <v>1015</v>
      </c>
      <c r="X373" s="2" t="b">
        <f t="shared" ref="X373:Y373" si="412">ISNUMBER(V373)</f>
        <v>1</v>
      </c>
      <c r="Y373" s="2" t="b">
        <f t="shared" si="412"/>
        <v>1</v>
      </c>
      <c r="Z373" s="2" t="s">
        <v>89</v>
      </c>
      <c r="AA373" s="2" t="s">
        <v>178</v>
      </c>
      <c r="AB373" s="24" t="str">
        <f ca="1">IFERROR(__xludf.DUMMYFUNCTION("SPLIT(AA373,""_"")"),"Deepwater")</f>
        <v>Deepwater</v>
      </c>
      <c r="AC373" s="24"/>
      <c r="AD373" s="24">
        <f>VLOOKUP(J373,rangearea210527!$B$2:$C$1159,2,TRUE)</f>
        <v>3653813.7969999998</v>
      </c>
      <c r="AE373" s="26"/>
      <c r="AF373" s="26">
        <v>450</v>
      </c>
      <c r="AG373" s="26" t="s">
        <v>84</v>
      </c>
      <c r="AH373" s="26"/>
      <c r="AI373" s="26">
        <v>20.5</v>
      </c>
      <c r="AJ373" s="26">
        <v>1</v>
      </c>
      <c r="AK373" s="26">
        <v>0</v>
      </c>
      <c r="AL373" s="29">
        <v>0</v>
      </c>
      <c r="AM373" s="30"/>
      <c r="AN373" s="26">
        <v>1</v>
      </c>
      <c r="AO373" s="30"/>
      <c r="AP373" s="1">
        <v>1</v>
      </c>
      <c r="AQ373" s="1"/>
      <c r="AR373" s="1"/>
      <c r="AS373" s="1"/>
      <c r="AT373" s="1">
        <v>0</v>
      </c>
      <c r="AU373" s="1">
        <v>0</v>
      </c>
      <c r="AV373" s="1">
        <v>1</v>
      </c>
      <c r="AW373" s="1">
        <v>1</v>
      </c>
      <c r="AX373" s="1"/>
      <c r="AY373" s="1"/>
      <c r="AZ373" s="1">
        <v>1</v>
      </c>
      <c r="BA373" s="1">
        <v>1</v>
      </c>
    </row>
    <row r="374" spans="1:58" x14ac:dyDescent="0.3">
      <c r="A374" s="2">
        <v>232</v>
      </c>
      <c r="B374" s="2">
        <v>1</v>
      </c>
      <c r="C374" s="2" t="s">
        <v>75</v>
      </c>
      <c r="D374" s="1">
        <v>8</v>
      </c>
      <c r="E374" s="2" t="str">
        <f t="shared" si="281"/>
        <v>8_Lamniformes</v>
      </c>
      <c r="F374" s="2" t="s">
        <v>750</v>
      </c>
      <c r="G374" s="2" t="s">
        <v>751</v>
      </c>
      <c r="H374" s="2" t="s">
        <v>755</v>
      </c>
      <c r="I374" s="2" t="s">
        <v>758</v>
      </c>
      <c r="J374" s="2" t="s">
        <v>759</v>
      </c>
      <c r="K374" s="19" t="str">
        <f t="shared" si="282"/>
        <v>Odontaspis noronhai</v>
      </c>
      <c r="L374" s="20">
        <f>VLOOKUP($K374,GlobSheetPaste!$H$3:$P$1269,2,FALSE)</f>
        <v>39336</v>
      </c>
      <c r="M374" s="20">
        <f>VLOOKUP($K374,GlobSheetPaste!$H$3:$P$1269,3,FALSE)</f>
        <v>2899894</v>
      </c>
      <c r="N374" s="20" t="str">
        <f>VLOOKUP($K374,GlobSheetPaste!$H$3:$P$1269,4,FALSE)</f>
        <v>published</v>
      </c>
      <c r="O374" s="20" t="str">
        <f>VLOOKUP($K374,GlobSheetPaste!$H$3:$P$1269,5,FALSE)</f>
        <v>DD</v>
      </c>
      <c r="P374" s="20">
        <f>VLOOKUP($K374,GlobSheetPaste!$H$3:$P$1269,6,FALSE)</f>
        <v>2005</v>
      </c>
      <c r="Q374" s="20" t="str">
        <f>VLOOKUP($K374,GlobSheetPaste!$H$3:$P$1269,7,FALSE)</f>
        <v>LC</v>
      </c>
      <c r="R374" s="20" t="str">
        <f>VLOOKUP($K374,GlobSheetPaste!$H$3:$P$1269,8,FALSE)</f>
        <v>NA</v>
      </c>
      <c r="S374" s="20" t="str">
        <f t="shared" si="409"/>
        <v>non-genuine change</v>
      </c>
      <c r="T374" s="20" t="b">
        <f t="shared" si="283"/>
        <v>0</v>
      </c>
      <c r="U374" s="20">
        <f>VLOOKUP($K374,GlobSheetPaste!$H$3:$P$1269,9,FALSE)</f>
        <v>2018</v>
      </c>
      <c r="V374" s="19">
        <v>35</v>
      </c>
      <c r="W374" s="23">
        <v>1000</v>
      </c>
      <c r="X374" s="2" t="b">
        <f t="shared" ref="X374:Y374" si="413">ISNUMBER(V374)</f>
        <v>1</v>
      </c>
      <c r="Y374" s="2" t="b">
        <f t="shared" si="413"/>
        <v>1</v>
      </c>
      <c r="Z374" s="2" t="s">
        <v>89</v>
      </c>
      <c r="AA374" s="2" t="s">
        <v>178</v>
      </c>
      <c r="AB374" s="24" t="str">
        <f ca="1">IFERROR(__xludf.DUMMYFUNCTION("SPLIT(AA374,""_"")"),"Deepwater")</f>
        <v>Deepwater</v>
      </c>
      <c r="AC374" s="24"/>
      <c r="AD374" s="24">
        <f>VLOOKUP(J374,rangearea210527!$B$2:$C$1159,2,TRUE)</f>
        <v>4358122.7410000004</v>
      </c>
      <c r="AE374" s="26"/>
      <c r="AF374" s="26">
        <v>427</v>
      </c>
      <c r="AG374" s="26" t="s">
        <v>84</v>
      </c>
      <c r="AH374" s="26"/>
      <c r="AI374" s="26"/>
      <c r="AJ374" s="26">
        <v>1</v>
      </c>
      <c r="AK374" s="26">
        <v>0</v>
      </c>
      <c r="AL374" s="29">
        <v>0</v>
      </c>
      <c r="AM374" s="29">
        <v>1</v>
      </c>
      <c r="AN374" s="26">
        <v>1</v>
      </c>
      <c r="AO374" s="30"/>
      <c r="AP374" s="1">
        <v>1</v>
      </c>
      <c r="AQ374" s="1"/>
      <c r="AR374" s="1"/>
      <c r="AS374" s="1"/>
      <c r="AT374" s="1">
        <v>0</v>
      </c>
      <c r="AU374" s="1">
        <v>0</v>
      </c>
      <c r="AV374" s="1">
        <v>1</v>
      </c>
      <c r="AZ374" s="1">
        <v>1</v>
      </c>
    </row>
    <row r="375" spans="1:58" x14ac:dyDescent="0.3">
      <c r="A375" s="2">
        <v>767</v>
      </c>
      <c r="B375" s="2">
        <v>1</v>
      </c>
      <c r="C375" s="2" t="s">
        <v>1392</v>
      </c>
      <c r="D375" s="1">
        <v>12</v>
      </c>
      <c r="E375" s="2" t="str">
        <f t="shared" si="281"/>
        <v>12_Rajiformes</v>
      </c>
      <c r="F375" s="2" t="s">
        <v>1705</v>
      </c>
      <c r="G375" s="2" t="s">
        <v>1706</v>
      </c>
      <c r="H375" s="2" t="s">
        <v>1918</v>
      </c>
      <c r="I375" s="2" t="s">
        <v>1926</v>
      </c>
      <c r="J375" s="2" t="s">
        <v>1927</v>
      </c>
      <c r="K375" s="19" t="str">
        <f t="shared" si="282"/>
        <v>Okamejei heemstrai</v>
      </c>
      <c r="L375" s="20">
        <f>VLOOKUP($K375,GlobSheetPaste!$H$3:$P$1269,2,FALSE)</f>
        <v>161421</v>
      </c>
      <c r="M375" s="20">
        <f>VLOOKUP($K375,GlobSheetPaste!$H$3:$P$1269,3,FALSE)</f>
        <v>124481853</v>
      </c>
      <c r="N375" s="20" t="str">
        <f>VLOOKUP($K375,GlobSheetPaste!$H$3:$P$1269,4,FALSE)</f>
        <v>published</v>
      </c>
      <c r="O375" s="20" t="str">
        <f>VLOOKUP($K375,GlobSheetPaste!$H$3:$P$1269,5,FALSE)</f>
        <v>DD</v>
      </c>
      <c r="P375" s="20">
        <f>VLOOKUP($K375,GlobSheetPaste!$H$3:$P$1269,6,FALSE)</f>
        <v>2004</v>
      </c>
      <c r="Q375" s="20" t="str">
        <f>VLOOKUP($K375,GlobSheetPaste!$H$3:$P$1269,7,FALSE)</f>
        <v>LC</v>
      </c>
      <c r="R375" s="20" t="str">
        <f>VLOOKUP($K375,GlobSheetPaste!$H$3:$P$1269,8,FALSE)</f>
        <v>NA</v>
      </c>
      <c r="S375" s="20" t="str">
        <f t="shared" si="409"/>
        <v>non-genuine change</v>
      </c>
      <c r="T375" s="20" t="b">
        <f t="shared" si="283"/>
        <v>0</v>
      </c>
      <c r="U375" s="20">
        <f>VLOOKUP($K375,GlobSheetPaste!$H$3:$P$1269,9,FALSE)</f>
        <v>2018</v>
      </c>
      <c r="V375" s="19">
        <v>200</v>
      </c>
      <c r="W375" s="19">
        <v>500</v>
      </c>
      <c r="X375" s="2" t="b">
        <f t="shared" ref="X375:Y375" si="414">ISNUMBER(V375)</f>
        <v>1</v>
      </c>
      <c r="Y375" s="2" t="b">
        <f t="shared" si="414"/>
        <v>1</v>
      </c>
      <c r="Z375" s="2" t="s">
        <v>89</v>
      </c>
      <c r="AA375" s="2" t="s">
        <v>178</v>
      </c>
      <c r="AB375" s="24" t="str">
        <f ca="1">IFERROR(__xludf.DUMMYFUNCTION("SPLIT(AA375,""_"")"),"Deepwater")</f>
        <v>Deepwater</v>
      </c>
      <c r="AC375" s="24"/>
      <c r="AD375" s="24">
        <f>VLOOKUP(J375,rangearea210527!$B$2:$C$1159,2,TRUE)</f>
        <v>8342.8943980000004</v>
      </c>
      <c r="AE375" s="26" t="s">
        <v>118</v>
      </c>
      <c r="AF375" s="26">
        <v>61</v>
      </c>
      <c r="AG375" s="26" t="s">
        <v>84</v>
      </c>
      <c r="AH375" s="26"/>
      <c r="AI375" s="26"/>
      <c r="AJ375" s="26">
        <v>1</v>
      </c>
      <c r="AK375" s="26">
        <v>0</v>
      </c>
      <c r="AL375" s="29">
        <v>0</v>
      </c>
      <c r="AM375" s="30"/>
      <c r="AN375" s="30"/>
      <c r="AO375" s="30"/>
      <c r="AP375" s="1">
        <v>0</v>
      </c>
      <c r="AR375" s="1"/>
      <c r="AS375" s="1"/>
      <c r="AT375" s="1">
        <v>0</v>
      </c>
      <c r="AU375" s="1">
        <v>0</v>
      </c>
      <c r="AV375" s="1">
        <v>1</v>
      </c>
      <c r="AZ375" s="1">
        <v>1</v>
      </c>
      <c r="BE375" s="1">
        <v>1</v>
      </c>
    </row>
    <row r="376" spans="1:58" x14ac:dyDescent="0.3">
      <c r="A376" s="2">
        <v>770</v>
      </c>
      <c r="B376" s="2">
        <v>1</v>
      </c>
      <c r="C376" s="2" t="s">
        <v>1392</v>
      </c>
      <c r="D376" s="1">
        <v>12</v>
      </c>
      <c r="E376" s="2" t="str">
        <f t="shared" si="281"/>
        <v>12_Rajiformes</v>
      </c>
      <c r="F376" s="2" t="s">
        <v>1705</v>
      </c>
      <c r="G376" s="2" t="s">
        <v>1706</v>
      </c>
      <c r="H376" s="2" t="s">
        <v>1918</v>
      </c>
      <c r="I376" s="2" t="s">
        <v>1932</v>
      </c>
      <c r="J376" s="2" t="s">
        <v>1933</v>
      </c>
      <c r="K376" s="19" t="str">
        <f t="shared" si="282"/>
        <v>Okamejei leptoura</v>
      </c>
      <c r="L376" s="20">
        <f>VLOOKUP($K376,GlobSheetPaste!$H$3:$P$1269,2,FALSE)</f>
        <v>195470</v>
      </c>
      <c r="M376" s="20">
        <f>VLOOKUP($K376,GlobSheetPaste!$H$3:$P$1269,3,FALSE)</f>
        <v>68637880</v>
      </c>
      <c r="N376" s="20" t="str">
        <f>VLOOKUP($K376,GlobSheetPaste!$H$3:$P$1269,4,FALSE)</f>
        <v>published</v>
      </c>
      <c r="O376" s="20" t="str">
        <f>VLOOKUP($K376,GlobSheetPaste!$H$3:$P$1269,5,FALSE)</f>
        <v>LC</v>
      </c>
      <c r="P376" s="20">
        <f>VLOOKUP($K376,GlobSheetPaste!$H$3:$P$1269,6,FALSE)</f>
        <v>2011</v>
      </c>
      <c r="Q376" s="20" t="str">
        <f>VLOOKUP($K376,GlobSheetPaste!$H$3:$P$1269,7,FALSE)</f>
        <v>LC</v>
      </c>
      <c r="R376" s="20" t="str">
        <f>VLOOKUP($K376,GlobSheetPaste!$H$3:$P$1269,8,FALSE)</f>
        <v>NA</v>
      </c>
      <c r="S376" s="20" t="str">
        <f t="shared" si="409"/>
        <v>NoChange</v>
      </c>
      <c r="T376" s="20" t="b">
        <f t="shared" si="283"/>
        <v>0</v>
      </c>
      <c r="U376" s="20">
        <f>VLOOKUP($K376,GlobSheetPaste!$H$3:$P$1269,9,FALSE)</f>
        <v>2015</v>
      </c>
      <c r="V376" s="19">
        <v>202</v>
      </c>
      <c r="W376" s="19">
        <v>735</v>
      </c>
      <c r="X376" s="2" t="b">
        <f t="shared" ref="X376:Y376" si="415">ISNUMBER(V376)</f>
        <v>1</v>
      </c>
      <c r="Y376" s="2" t="b">
        <f t="shared" si="415"/>
        <v>1</v>
      </c>
      <c r="Z376" s="2" t="s">
        <v>89</v>
      </c>
      <c r="AA376" s="2" t="s">
        <v>178</v>
      </c>
      <c r="AB376" s="24" t="str">
        <f ca="1">IFERROR(__xludf.DUMMYFUNCTION("SPLIT(AA376,""_"")"),"Deepwater")</f>
        <v>Deepwater</v>
      </c>
      <c r="AC376" s="24"/>
      <c r="AD376" s="24">
        <f>VLOOKUP(J376,rangearea210527!$B$2:$C$1159,2,TRUE)</f>
        <v>134593.53159999999</v>
      </c>
      <c r="AE376" s="26" t="s">
        <v>118</v>
      </c>
      <c r="AF376" s="26">
        <v>55.5</v>
      </c>
      <c r="AG376" s="26" t="s">
        <v>84</v>
      </c>
      <c r="AH376" s="26"/>
      <c r="AI376" s="26"/>
      <c r="AJ376" s="26">
        <v>1</v>
      </c>
      <c r="AK376" s="26">
        <v>0</v>
      </c>
      <c r="AL376" s="29">
        <v>0</v>
      </c>
      <c r="AM376" s="30"/>
      <c r="AN376" s="30"/>
      <c r="AO376" s="30"/>
      <c r="AP376" s="1">
        <v>1</v>
      </c>
      <c r="AR376" s="1"/>
      <c r="AS376" s="1"/>
      <c r="AT376" s="1">
        <v>0</v>
      </c>
      <c r="AU376" s="1">
        <v>0</v>
      </c>
      <c r="AV376" s="1">
        <v>1</v>
      </c>
      <c r="AZ376" s="1">
        <v>1</v>
      </c>
      <c r="BE376" s="1">
        <v>1</v>
      </c>
    </row>
    <row r="377" spans="1:58" x14ac:dyDescent="0.3">
      <c r="A377" s="2">
        <v>772</v>
      </c>
      <c r="B377" s="2">
        <v>1</v>
      </c>
      <c r="C377" s="2" t="s">
        <v>1392</v>
      </c>
      <c r="D377" s="1">
        <v>12</v>
      </c>
      <c r="E377" s="2" t="str">
        <f t="shared" si="281"/>
        <v>12_Rajiformes</v>
      </c>
      <c r="F377" s="2" t="s">
        <v>1705</v>
      </c>
      <c r="G377" s="2" t="s">
        <v>1706</v>
      </c>
      <c r="H377" s="2" t="s">
        <v>1918</v>
      </c>
      <c r="I377" s="2" t="s">
        <v>1936</v>
      </c>
      <c r="J377" s="2" t="s">
        <v>1937</v>
      </c>
      <c r="K377" s="19" t="str">
        <f t="shared" si="282"/>
        <v>Okamejei mengae</v>
      </c>
      <c r="L377" s="20">
        <f>VLOOKUP($K377,GlobSheetPaste!$H$3:$P$1269,2,FALSE)</f>
        <v>161537</v>
      </c>
      <c r="M377" s="20">
        <f>VLOOKUP($K377,GlobSheetPaste!$H$3:$P$1269,3,FALSE)</f>
        <v>124502655</v>
      </c>
      <c r="N377" s="20" t="str">
        <f>VLOOKUP($K377,GlobSheetPaste!$H$3:$P$1269,4,FALSE)</f>
        <v>published</v>
      </c>
      <c r="O377" s="20" t="str">
        <f>VLOOKUP($K377,GlobSheetPaste!$H$3:$P$1269,5,FALSE)</f>
        <v>DD</v>
      </c>
      <c r="P377" s="20">
        <f>VLOOKUP($K377,GlobSheetPaste!$H$3:$P$1269,6,FALSE)</f>
        <v>2008</v>
      </c>
      <c r="Q377" s="20" t="str">
        <f>VLOOKUP($K377,GlobSheetPaste!$H$3:$P$1269,7,FALSE)</f>
        <v>DD</v>
      </c>
      <c r="R377" s="20" t="str">
        <f>VLOOKUP($K377,GlobSheetPaste!$H$3:$P$1269,8,FALSE)</f>
        <v>NA</v>
      </c>
      <c r="S377" s="20" t="str">
        <f t="shared" si="409"/>
        <v>NoChange</v>
      </c>
      <c r="T377" s="20" t="b">
        <f t="shared" si="283"/>
        <v>0</v>
      </c>
      <c r="U377" s="22">
        <f>VLOOKUP($K377,GlobSheetPaste!$H$3:$P$1269,9,FALSE)</f>
        <v>43891</v>
      </c>
      <c r="V377" s="19" t="s">
        <v>267</v>
      </c>
      <c r="W377" s="19" t="s">
        <v>267</v>
      </c>
      <c r="X377" s="2" t="b">
        <f t="shared" ref="X377:Y377" si="416">ISNUMBER(V377)</f>
        <v>0</v>
      </c>
      <c r="Y377" s="2" t="b">
        <f t="shared" si="416"/>
        <v>0</v>
      </c>
      <c r="Z377" s="1" t="s">
        <v>1938</v>
      </c>
      <c r="AA377" s="1" t="s">
        <v>83</v>
      </c>
      <c r="AB377" s="24" t="str">
        <f ca="1">IFERROR(__xludf.DUMMYFUNCTION("SPLIT(AA377,""_"")"),"Coastal")</f>
        <v>Coastal</v>
      </c>
      <c r="AC377" s="24"/>
      <c r="AD377" s="24">
        <f>VLOOKUP(J377,rangearea210527!$B$2:$C$1159,2,TRUE)</f>
        <v>420.11723019999999</v>
      </c>
      <c r="AE377" s="26" t="s">
        <v>118</v>
      </c>
      <c r="AF377" s="26">
        <v>30</v>
      </c>
      <c r="AG377" s="26" t="s">
        <v>84</v>
      </c>
      <c r="AH377" s="26" t="s">
        <v>468</v>
      </c>
      <c r="AI377" s="26"/>
      <c r="AJ377" s="26">
        <v>1</v>
      </c>
      <c r="AK377" s="26">
        <v>0</v>
      </c>
      <c r="AL377" s="29">
        <v>0</v>
      </c>
      <c r="AM377" s="30"/>
      <c r="AN377" s="30"/>
      <c r="AO377" s="30"/>
      <c r="AP377" s="1">
        <v>0</v>
      </c>
      <c r="AR377" s="1"/>
      <c r="AS377" s="1"/>
      <c r="AT377" s="1">
        <v>0</v>
      </c>
      <c r="AU377" s="1">
        <v>0</v>
      </c>
      <c r="AV377" s="1">
        <v>1</v>
      </c>
      <c r="AX377" s="1">
        <v>1</v>
      </c>
      <c r="BD377" s="1">
        <v>1</v>
      </c>
      <c r="BE377" s="1">
        <v>1</v>
      </c>
      <c r="BF377" s="1"/>
    </row>
    <row r="378" spans="1:58" x14ac:dyDescent="0.3">
      <c r="A378" s="2">
        <v>773</v>
      </c>
      <c r="B378" s="2">
        <v>1</v>
      </c>
      <c r="C378" s="2" t="s">
        <v>1392</v>
      </c>
      <c r="D378" s="1">
        <v>12</v>
      </c>
      <c r="E378" s="2" t="str">
        <f t="shared" si="281"/>
        <v>12_Rajiformes</v>
      </c>
      <c r="F378" s="2" t="s">
        <v>1705</v>
      </c>
      <c r="G378" s="2" t="s">
        <v>1706</v>
      </c>
      <c r="H378" s="2" t="s">
        <v>1918</v>
      </c>
      <c r="I378" s="2" t="s">
        <v>1470</v>
      </c>
      <c r="J378" s="2" t="s">
        <v>1939</v>
      </c>
      <c r="K378" s="19" t="str">
        <f t="shared" si="282"/>
        <v>Okamejei ornata</v>
      </c>
      <c r="L378" s="20">
        <f>VLOOKUP($K378,GlobSheetPaste!$H$3:$P$1269,2,FALSE)</f>
        <v>107604828</v>
      </c>
      <c r="M378" s="20">
        <f>VLOOKUP($K378,GlobSheetPaste!$H$3:$P$1269,3,FALSE)</f>
        <v>109922504</v>
      </c>
      <c r="N378" s="20" t="str">
        <f>VLOOKUP($K378,GlobSheetPaste!$H$3:$P$1269,4,FALSE)</f>
        <v>published</v>
      </c>
      <c r="O378" s="20" t="str">
        <f>VLOOKUP($K378,GlobSheetPaste!$H$3:$P$1269,5,FALSE)</f>
        <v>NE</v>
      </c>
      <c r="P378" s="20" t="str">
        <f>VLOOKUP($K378,GlobSheetPaste!$H$3:$P$1269,6,FALSE)</f>
        <v>NA</v>
      </c>
      <c r="Q378" s="20" t="str">
        <f>VLOOKUP($K378,GlobSheetPaste!$H$3:$P$1269,7,FALSE)</f>
        <v>LC</v>
      </c>
      <c r="R378" s="20" t="str">
        <f>VLOOKUP($K378,GlobSheetPaste!$H$3:$P$1269,8,FALSE)</f>
        <v>NA</v>
      </c>
      <c r="S378" s="1" t="s">
        <v>117</v>
      </c>
      <c r="T378" s="20" t="b">
        <f t="shared" si="283"/>
        <v>0</v>
      </c>
      <c r="U378" s="20">
        <f>VLOOKUP($K378,GlobSheetPaste!$H$3:$P$1269,9,FALSE)</f>
        <v>2017</v>
      </c>
      <c r="V378" s="19">
        <v>375</v>
      </c>
      <c r="W378" s="19">
        <v>390</v>
      </c>
      <c r="X378" s="2" t="b">
        <f t="shared" ref="X378:Y378" si="417">ISNUMBER(V378)</f>
        <v>1</v>
      </c>
      <c r="Y378" s="2" t="b">
        <f t="shared" si="417"/>
        <v>1</v>
      </c>
      <c r="Z378" s="2" t="s">
        <v>89</v>
      </c>
      <c r="AA378" s="2" t="s">
        <v>178</v>
      </c>
      <c r="AB378" s="24" t="str">
        <f ca="1">IFERROR(__xludf.DUMMYFUNCTION("SPLIT(AA378,""_"")"),"Deepwater")</f>
        <v>Deepwater</v>
      </c>
      <c r="AC378" s="24"/>
      <c r="AD378" s="24">
        <f>VLOOKUP(J378,rangearea210527!$B$2:$C$1159,2,TRUE)</f>
        <v>607.69734289999997</v>
      </c>
      <c r="AE378" s="26" t="s">
        <v>118</v>
      </c>
      <c r="AF378" s="26">
        <v>51</v>
      </c>
      <c r="AG378" s="26" t="s">
        <v>84</v>
      </c>
      <c r="AH378" s="26"/>
      <c r="AI378" s="26"/>
      <c r="AJ378" s="26">
        <v>1</v>
      </c>
      <c r="AK378" s="26">
        <v>0</v>
      </c>
      <c r="AL378" s="29">
        <v>0</v>
      </c>
      <c r="AM378" s="30"/>
      <c r="AN378" s="30"/>
      <c r="AO378" s="30"/>
      <c r="AP378" s="1">
        <v>0</v>
      </c>
      <c r="AR378" s="1"/>
      <c r="AS378" s="1"/>
      <c r="AT378" s="1">
        <v>0</v>
      </c>
      <c r="AU378" s="1">
        <v>0</v>
      </c>
      <c r="AV378" s="1">
        <v>1</v>
      </c>
      <c r="AZ378" s="1">
        <v>1</v>
      </c>
      <c r="BE378" s="1">
        <v>1</v>
      </c>
    </row>
    <row r="379" spans="1:58" x14ac:dyDescent="0.3">
      <c r="A379" s="2">
        <v>776</v>
      </c>
      <c r="B379" s="2">
        <v>1</v>
      </c>
      <c r="C379" s="2" t="s">
        <v>1392</v>
      </c>
      <c r="D379" s="1">
        <v>12</v>
      </c>
      <c r="E379" s="2" t="str">
        <f t="shared" si="281"/>
        <v>12_Rajiformes</v>
      </c>
      <c r="F379" s="2" t="s">
        <v>1705</v>
      </c>
      <c r="G379" s="2" t="s">
        <v>1706</v>
      </c>
      <c r="H379" s="2" t="s">
        <v>1942</v>
      </c>
      <c r="I379" s="2" t="s">
        <v>1946</v>
      </c>
      <c r="J379" s="2" t="s">
        <v>1947</v>
      </c>
      <c r="K379" s="19" t="str">
        <f t="shared" si="282"/>
        <v>Orbiraja philipi</v>
      </c>
      <c r="L379" s="20">
        <f>VLOOKUP($K379,GlobSheetPaste!$H$3:$P$1269,2,FALSE)</f>
        <v>161493</v>
      </c>
      <c r="M379" s="20">
        <f>VLOOKUP($K379,GlobSheetPaste!$H$3:$P$1269,3,FALSE)</f>
        <v>124495259</v>
      </c>
      <c r="N379" s="20" t="str">
        <f>VLOOKUP($K379,GlobSheetPaste!$H$3:$P$1269,4,FALSE)</f>
        <v>published</v>
      </c>
      <c r="O379" s="20" t="str">
        <f>VLOOKUP($K379,GlobSheetPaste!$H$3:$P$1269,5,FALSE)</f>
        <v>DD</v>
      </c>
      <c r="P379" s="20">
        <f>VLOOKUP($K379,GlobSheetPaste!$H$3:$P$1269,6,FALSE)</f>
        <v>2008</v>
      </c>
      <c r="Q379" s="20" t="str">
        <f>VLOOKUP($K379,GlobSheetPaste!$H$3:$P$1269,7,FALSE)</f>
        <v>DD</v>
      </c>
      <c r="R379" s="20" t="str">
        <f>VLOOKUP($K379,GlobSheetPaste!$H$3:$P$1269,8,FALSE)</f>
        <v>NA</v>
      </c>
      <c r="S379" s="20" t="str">
        <f t="shared" ref="S379:S387" si="418">IF(O379=Q379,"NoChange","non-genuine change")</f>
        <v>NoChange</v>
      </c>
      <c r="T379" s="20" t="b">
        <f t="shared" si="283"/>
        <v>0</v>
      </c>
      <c r="U379" s="22">
        <f>VLOOKUP($K379,GlobSheetPaste!$H$3:$P$1269,9,FALSE)</f>
        <v>44197</v>
      </c>
      <c r="V379" s="19">
        <v>238</v>
      </c>
      <c r="W379" s="19">
        <v>238</v>
      </c>
      <c r="X379" s="2" t="b">
        <f t="shared" ref="X379:Y379" si="419">ISNUMBER(V379)</f>
        <v>1</v>
      </c>
      <c r="Y379" s="2" t="b">
        <f t="shared" si="419"/>
        <v>1</v>
      </c>
      <c r="Z379" s="2" t="s">
        <v>1948</v>
      </c>
      <c r="AA379" s="2" t="s">
        <v>178</v>
      </c>
      <c r="AB379" s="24" t="str">
        <f ca="1">IFERROR(__xludf.DUMMYFUNCTION("SPLIT(AA379,""_"")"),"Deepwater")</f>
        <v>Deepwater</v>
      </c>
      <c r="AC379" s="24"/>
      <c r="AD379" s="24">
        <f>VLOOKUP(J379,rangearea210527!$B$2:$C$1159,2,TRUE)</f>
        <v>519.76347310000006</v>
      </c>
      <c r="AE379" s="26" t="s">
        <v>118</v>
      </c>
      <c r="AF379" s="26">
        <v>36</v>
      </c>
      <c r="AG379" s="26" t="s">
        <v>84</v>
      </c>
      <c r="AH379" s="26" t="s">
        <v>468</v>
      </c>
      <c r="AI379" s="26"/>
      <c r="AJ379" s="26">
        <v>1</v>
      </c>
      <c r="AK379" s="26">
        <v>0</v>
      </c>
      <c r="AL379" s="29">
        <v>0</v>
      </c>
      <c r="AM379" s="30"/>
      <c r="AN379" s="30"/>
      <c r="AO379" s="30"/>
      <c r="AP379" s="1">
        <v>0</v>
      </c>
      <c r="AR379" s="1"/>
      <c r="AS379" s="1"/>
      <c r="AT379" s="1">
        <v>0</v>
      </c>
      <c r="AU379" s="1">
        <v>0</v>
      </c>
      <c r="AV379" s="1">
        <v>1</v>
      </c>
      <c r="AZ379" s="1">
        <v>1</v>
      </c>
      <c r="BD379" s="1">
        <v>1</v>
      </c>
      <c r="BE379" s="1">
        <v>1</v>
      </c>
      <c r="BF379" s="1"/>
    </row>
    <row r="380" spans="1:58" x14ac:dyDescent="0.3">
      <c r="A380" s="2">
        <v>131</v>
      </c>
      <c r="B380" s="2">
        <v>1</v>
      </c>
      <c r="C380" s="2" t="s">
        <v>75</v>
      </c>
      <c r="D380" s="1">
        <v>3</v>
      </c>
      <c r="E380" s="2" t="str">
        <f t="shared" si="281"/>
        <v>3_Squaliformes</v>
      </c>
      <c r="F380" s="2" t="s">
        <v>203</v>
      </c>
      <c r="G380" s="2" t="s">
        <v>500</v>
      </c>
      <c r="H380" s="2" t="s">
        <v>501</v>
      </c>
      <c r="I380" s="2" t="s">
        <v>502</v>
      </c>
      <c r="J380" s="2" t="s">
        <v>503</v>
      </c>
      <c r="K380" s="19" t="str">
        <f t="shared" si="282"/>
        <v>Oxynotus bruniensis</v>
      </c>
      <c r="L380" s="20">
        <f>VLOOKUP($K380,GlobSheetPaste!$H$3:$P$1269,2,FALSE)</f>
        <v>41840</v>
      </c>
      <c r="M380" s="20">
        <f>VLOOKUP($K380,GlobSheetPaste!$H$3:$P$1269,3,FALSE)</f>
        <v>68639645</v>
      </c>
      <c r="N380" s="20" t="str">
        <f>VLOOKUP($K380,GlobSheetPaste!$H$3:$P$1269,4,FALSE)</f>
        <v>published</v>
      </c>
      <c r="O380" s="20" t="str">
        <f>VLOOKUP($K380,GlobSheetPaste!$H$3:$P$1269,5,FALSE)</f>
        <v>DD</v>
      </c>
      <c r="P380" s="20">
        <f>VLOOKUP($K380,GlobSheetPaste!$H$3:$P$1269,6,FALSE)</f>
        <v>2003</v>
      </c>
      <c r="Q380" s="20" t="str">
        <f>VLOOKUP($K380,GlobSheetPaste!$H$3:$P$1269,7,FALSE)</f>
        <v>NT</v>
      </c>
      <c r="R380" s="20" t="str">
        <f>VLOOKUP($K380,GlobSheetPaste!$H$3:$P$1269,8,FALSE)</f>
        <v>A2d</v>
      </c>
      <c r="S380" s="20" t="str">
        <f t="shared" si="418"/>
        <v>non-genuine change</v>
      </c>
      <c r="T380" s="20" t="b">
        <f t="shared" si="283"/>
        <v>0</v>
      </c>
      <c r="U380" s="20">
        <f>VLOOKUP($K380,GlobSheetPaste!$H$3:$P$1269,9,FALSE)</f>
        <v>2017</v>
      </c>
      <c r="V380" s="19">
        <v>46</v>
      </c>
      <c r="W380" s="19">
        <v>1067</v>
      </c>
      <c r="X380" s="2" t="b">
        <f t="shared" ref="X380:Y380" si="420">ISNUMBER(V380)</f>
        <v>1</v>
      </c>
      <c r="Y380" s="2" t="b">
        <f t="shared" si="420"/>
        <v>1</v>
      </c>
      <c r="Z380" s="2" t="s">
        <v>89</v>
      </c>
      <c r="AA380" s="2" t="s">
        <v>178</v>
      </c>
      <c r="AB380" s="24" t="str">
        <f ca="1">IFERROR(__xludf.DUMMYFUNCTION("SPLIT(AA380,""_"")"),"Deepwater")</f>
        <v>Deepwater</v>
      </c>
      <c r="AC380" s="24"/>
      <c r="AD380" s="24">
        <f>VLOOKUP(J380,rangearea210527!$B$2:$C$1159,2,TRUE)</f>
        <v>478712.61930000002</v>
      </c>
      <c r="AE380" s="26"/>
      <c r="AF380" s="26">
        <v>76</v>
      </c>
      <c r="AG380" s="26" t="s">
        <v>84</v>
      </c>
      <c r="AH380" s="26"/>
      <c r="AI380" s="26">
        <v>20</v>
      </c>
      <c r="AJ380" s="26">
        <v>1</v>
      </c>
      <c r="AK380" s="26">
        <v>0</v>
      </c>
      <c r="AL380" s="29">
        <v>0</v>
      </c>
      <c r="AM380" s="30"/>
      <c r="AN380" s="30"/>
      <c r="AO380" s="30"/>
      <c r="AP380" s="1">
        <v>0</v>
      </c>
      <c r="AQ380" s="1"/>
      <c r="AR380" s="1"/>
      <c r="AS380" s="1"/>
      <c r="AT380" s="1">
        <v>0</v>
      </c>
      <c r="AU380" s="1">
        <v>0</v>
      </c>
      <c r="AV380" s="1">
        <v>1</v>
      </c>
      <c r="AZ380" s="1">
        <v>1</v>
      </c>
    </row>
    <row r="381" spans="1:58" x14ac:dyDescent="0.3">
      <c r="A381" s="2">
        <v>132</v>
      </c>
      <c r="B381" s="2">
        <v>1</v>
      </c>
      <c r="C381" s="2" t="s">
        <v>75</v>
      </c>
      <c r="D381" s="1">
        <v>3</v>
      </c>
      <c r="E381" s="2" t="str">
        <f t="shared" si="281"/>
        <v>3_Squaliformes</v>
      </c>
      <c r="F381" s="2" t="s">
        <v>203</v>
      </c>
      <c r="G381" s="2" t="s">
        <v>500</v>
      </c>
      <c r="H381" s="2" t="s">
        <v>501</v>
      </c>
      <c r="I381" s="2" t="s">
        <v>504</v>
      </c>
      <c r="J381" s="2" t="s">
        <v>505</v>
      </c>
      <c r="K381" s="19" t="str">
        <f t="shared" si="282"/>
        <v>Oxynotus caribbaeus</v>
      </c>
      <c r="L381" s="20">
        <f>VLOOKUP($K381,GlobSheetPaste!$H$3:$P$1269,2,FALSE)</f>
        <v>44568</v>
      </c>
      <c r="M381" s="20">
        <f>VLOOKUP($K381,GlobSheetPaste!$H$3:$P$1269,3,FALSE)</f>
        <v>124433035</v>
      </c>
      <c r="N381" s="20" t="str">
        <f>VLOOKUP($K381,GlobSheetPaste!$H$3:$P$1269,4,FALSE)</f>
        <v>published</v>
      </c>
      <c r="O381" s="20" t="str">
        <f>VLOOKUP($K381,GlobSheetPaste!$H$3:$P$1269,5,FALSE)</f>
        <v>DD</v>
      </c>
      <c r="P381" s="20">
        <f>VLOOKUP($K381,GlobSheetPaste!$H$3:$P$1269,6,FALSE)</f>
        <v>2004</v>
      </c>
      <c r="Q381" s="20" t="str">
        <f>VLOOKUP($K381,GlobSheetPaste!$H$3:$P$1269,7,FALSE)</f>
        <v>LC</v>
      </c>
      <c r="R381" s="20" t="str">
        <f>VLOOKUP($K381,GlobSheetPaste!$H$3:$P$1269,8,FALSE)</f>
        <v>NA</v>
      </c>
      <c r="S381" s="20" t="str">
        <f t="shared" si="418"/>
        <v>non-genuine change</v>
      </c>
      <c r="T381" s="20" t="b">
        <f t="shared" si="283"/>
        <v>0</v>
      </c>
      <c r="U381" s="22">
        <f>VLOOKUP($K381,GlobSheetPaste!$H$3:$P$1269,9,FALSE)</f>
        <v>43891</v>
      </c>
      <c r="V381" s="19">
        <v>218</v>
      </c>
      <c r="W381" s="19">
        <v>579</v>
      </c>
      <c r="X381" s="2" t="b">
        <f t="shared" ref="X381:Y381" si="421">ISNUMBER(V381)</f>
        <v>1</v>
      </c>
      <c r="Y381" s="2" t="b">
        <f t="shared" si="421"/>
        <v>1</v>
      </c>
      <c r="Z381" s="2" t="s">
        <v>89</v>
      </c>
      <c r="AA381" s="2" t="s">
        <v>178</v>
      </c>
      <c r="AB381" s="24" t="str">
        <f ca="1">IFERROR(__xludf.DUMMYFUNCTION("SPLIT(AA381,""_"")"),"Deepwater")</f>
        <v>Deepwater</v>
      </c>
      <c r="AC381" s="24"/>
      <c r="AD381" s="24">
        <f>VLOOKUP(J381,rangearea210527!$B$2:$C$1159,2,TRUE)</f>
        <v>129231.08779999999</v>
      </c>
      <c r="AE381" s="26" t="s">
        <v>118</v>
      </c>
      <c r="AF381" s="26">
        <v>49</v>
      </c>
      <c r="AG381" s="26" t="s">
        <v>84</v>
      </c>
      <c r="AH381" s="26"/>
      <c r="AI381" s="26"/>
      <c r="AJ381" s="26">
        <v>1</v>
      </c>
      <c r="AK381" s="26">
        <v>0</v>
      </c>
      <c r="AL381" s="29">
        <v>0</v>
      </c>
      <c r="AM381" s="30"/>
      <c r="AN381" s="30"/>
      <c r="AO381" s="30"/>
      <c r="AP381" s="1">
        <v>0</v>
      </c>
      <c r="AQ381" s="1"/>
      <c r="AR381" s="1"/>
      <c r="AS381" s="1"/>
      <c r="AT381" s="1">
        <v>0</v>
      </c>
      <c r="AU381" s="1">
        <v>0</v>
      </c>
      <c r="AV381" s="1">
        <v>1</v>
      </c>
      <c r="AZ381" s="1">
        <v>1</v>
      </c>
      <c r="BE381" s="1">
        <v>1</v>
      </c>
    </row>
    <row r="382" spans="1:58" x14ac:dyDescent="0.3">
      <c r="A382" s="2">
        <v>133</v>
      </c>
      <c r="B382" s="2">
        <v>1</v>
      </c>
      <c r="C382" s="2" t="s">
        <v>75</v>
      </c>
      <c r="D382" s="1">
        <v>3</v>
      </c>
      <c r="E382" s="2" t="str">
        <f t="shared" si="281"/>
        <v>3_Squaliformes</v>
      </c>
      <c r="F382" s="2" t="s">
        <v>203</v>
      </c>
      <c r="G382" s="2" t="s">
        <v>500</v>
      </c>
      <c r="H382" s="2" t="s">
        <v>501</v>
      </c>
      <c r="I382" s="2" t="s">
        <v>506</v>
      </c>
      <c r="J382" s="2" t="s">
        <v>507</v>
      </c>
      <c r="K382" s="19" t="str">
        <f t="shared" si="282"/>
        <v>Oxynotus centrina</v>
      </c>
      <c r="L382" s="20">
        <f>VLOOKUP($K382,GlobSheetPaste!$H$3:$P$1269,2,FALSE)</f>
        <v>63141</v>
      </c>
      <c r="M382" s="20">
        <f>VLOOKUP($K382,GlobSheetPaste!$H$3:$P$1269,3,FALSE)</f>
        <v>124462573</v>
      </c>
      <c r="N382" s="20" t="str">
        <f>VLOOKUP($K382,GlobSheetPaste!$H$3:$P$1269,4,FALSE)</f>
        <v>submitted</v>
      </c>
      <c r="O382" s="20" t="str">
        <f>VLOOKUP($K382,GlobSheetPaste!$H$3:$P$1269,5,FALSE)</f>
        <v>VU</v>
      </c>
      <c r="P382" s="20">
        <f>VLOOKUP($K382,GlobSheetPaste!$H$3:$P$1269,6,FALSE)</f>
        <v>2007</v>
      </c>
      <c r="Q382" s="20" t="str">
        <f>VLOOKUP($K382,GlobSheetPaste!$H$3:$P$1269,7,FALSE)</f>
        <v>EN</v>
      </c>
      <c r="R382" s="20" t="str">
        <f>VLOOKUP($K382,GlobSheetPaste!$H$3:$P$1269,8,FALSE)</f>
        <v>A2d</v>
      </c>
      <c r="S382" s="20" t="str">
        <f t="shared" si="418"/>
        <v>non-genuine change</v>
      </c>
      <c r="T382" s="20" t="b">
        <f t="shared" si="283"/>
        <v>0</v>
      </c>
      <c r="U382" s="20" t="str">
        <f>VLOOKUP($K382,GlobSheetPaste!$H$3:$P$1269,9,FALSE)</f>
        <v>Submitted 201103</v>
      </c>
      <c r="V382" s="19">
        <v>35</v>
      </c>
      <c r="W382" s="19">
        <v>805</v>
      </c>
      <c r="X382" s="2" t="b">
        <f t="shared" ref="X382:Y382" si="422">ISNUMBER(V382)</f>
        <v>1</v>
      </c>
      <c r="Y382" s="2" t="b">
        <f t="shared" si="422"/>
        <v>1</v>
      </c>
      <c r="Z382" s="2" t="s">
        <v>89</v>
      </c>
      <c r="AA382" s="2" t="s">
        <v>178</v>
      </c>
      <c r="AB382" s="24" t="str">
        <f ca="1">IFERROR(__xludf.DUMMYFUNCTION("SPLIT(AA382,""_"")"),"Deepwater")</f>
        <v>Deepwater</v>
      </c>
      <c r="AC382" s="24"/>
      <c r="AD382" s="24">
        <f>VLOOKUP(J382,rangearea210527!$B$2:$C$1159,2,TRUE)</f>
        <v>2218890.6690000002</v>
      </c>
      <c r="AE382" s="26"/>
      <c r="AF382" s="26">
        <v>150</v>
      </c>
      <c r="AG382" s="26" t="s">
        <v>84</v>
      </c>
      <c r="AH382" s="26"/>
      <c r="AI382" s="26">
        <v>20</v>
      </c>
      <c r="AJ382" s="26">
        <v>1</v>
      </c>
      <c r="AK382" s="26">
        <v>0</v>
      </c>
      <c r="AL382" s="29">
        <v>0</v>
      </c>
      <c r="AM382" s="30"/>
      <c r="AN382" s="30"/>
      <c r="AO382" s="30"/>
      <c r="AP382" s="1">
        <v>0</v>
      </c>
      <c r="AQ382" s="1"/>
      <c r="AR382" s="1"/>
      <c r="AS382" s="1"/>
      <c r="AT382" s="1">
        <v>0</v>
      </c>
      <c r="AU382" s="1">
        <v>0</v>
      </c>
      <c r="AV382" s="1">
        <v>1</v>
      </c>
      <c r="AW382" s="1">
        <v>1</v>
      </c>
      <c r="AX382" s="1"/>
      <c r="AY382" s="1"/>
      <c r="AZ382" s="1">
        <v>1</v>
      </c>
      <c r="BA382" s="1">
        <v>1</v>
      </c>
    </row>
    <row r="383" spans="1:58" x14ac:dyDescent="0.3">
      <c r="A383" s="2">
        <v>134</v>
      </c>
      <c r="B383" s="2">
        <v>1</v>
      </c>
      <c r="C383" s="2" t="s">
        <v>75</v>
      </c>
      <c r="D383" s="1">
        <v>3</v>
      </c>
      <c r="E383" s="2" t="str">
        <f t="shared" si="281"/>
        <v>3_Squaliformes</v>
      </c>
      <c r="F383" s="2" t="s">
        <v>203</v>
      </c>
      <c r="G383" s="2" t="s">
        <v>500</v>
      </c>
      <c r="H383" s="2" t="s">
        <v>501</v>
      </c>
      <c r="I383" s="2" t="s">
        <v>263</v>
      </c>
      <c r="J383" s="2" t="s">
        <v>508</v>
      </c>
      <c r="K383" s="19" t="str">
        <f t="shared" si="282"/>
        <v>Oxynotus japonicus</v>
      </c>
      <c r="L383" s="20">
        <f>VLOOKUP($K383,GlobSheetPaste!$H$3:$P$1269,2,FALSE)</f>
        <v>44206</v>
      </c>
      <c r="M383" s="20">
        <f>VLOOKUP($K383,GlobSheetPaste!$H$3:$P$1269,3,FALSE)</f>
        <v>124429948</v>
      </c>
      <c r="N383" s="20" t="str">
        <f>VLOOKUP($K383,GlobSheetPaste!$H$3:$P$1269,4,FALSE)</f>
        <v>published</v>
      </c>
      <c r="O383" s="20" t="str">
        <f>VLOOKUP($K383,GlobSheetPaste!$H$3:$P$1269,5,FALSE)</f>
        <v>DD</v>
      </c>
      <c r="P383" s="20">
        <f>VLOOKUP($K383,GlobSheetPaste!$H$3:$P$1269,6,FALSE)</f>
        <v>2004</v>
      </c>
      <c r="Q383" s="20" t="str">
        <f>VLOOKUP($K383,GlobSheetPaste!$H$3:$P$1269,7,FALSE)</f>
        <v>VU</v>
      </c>
      <c r="R383" s="20" t="str">
        <f>VLOOKUP($K383,GlobSheetPaste!$H$3:$P$1269,8,FALSE)</f>
        <v>A2d</v>
      </c>
      <c r="S383" s="20" t="str">
        <f t="shared" si="418"/>
        <v>non-genuine change</v>
      </c>
      <c r="T383" s="20" t="b">
        <f t="shared" si="283"/>
        <v>0</v>
      </c>
      <c r="U383" s="22">
        <f>VLOOKUP($K383,GlobSheetPaste!$H$3:$P$1269,9,FALSE)</f>
        <v>44197</v>
      </c>
      <c r="V383" s="19">
        <v>150</v>
      </c>
      <c r="W383" s="19">
        <v>350</v>
      </c>
      <c r="X383" s="2" t="b">
        <f t="shared" ref="X383:Y383" si="423">ISNUMBER(V383)</f>
        <v>1</v>
      </c>
      <c r="Y383" s="2" t="b">
        <f t="shared" si="423"/>
        <v>1</v>
      </c>
      <c r="Z383" s="2" t="s">
        <v>89</v>
      </c>
      <c r="AA383" s="2" t="s">
        <v>178</v>
      </c>
      <c r="AB383" s="24" t="str">
        <f ca="1">IFERROR(__xludf.DUMMYFUNCTION("SPLIT(AA383,""_"")"),"Deepwater")</f>
        <v>Deepwater</v>
      </c>
      <c r="AC383" s="24"/>
      <c r="AD383" s="24">
        <f>VLOOKUP(J383,rangearea210527!$B$2:$C$1159,2,TRUE)</f>
        <v>6312.2196860000004</v>
      </c>
      <c r="AE383" s="26" t="s">
        <v>118</v>
      </c>
      <c r="AF383" s="26">
        <v>65</v>
      </c>
      <c r="AG383" s="26" t="s">
        <v>84</v>
      </c>
      <c r="AH383" s="26"/>
      <c r="AI383" s="26">
        <v>20</v>
      </c>
      <c r="AJ383" s="26">
        <v>1</v>
      </c>
      <c r="AK383" s="26">
        <v>0</v>
      </c>
      <c r="AL383" s="29">
        <v>0</v>
      </c>
      <c r="AM383" s="30"/>
      <c r="AN383" s="30"/>
      <c r="AO383" s="30"/>
      <c r="AP383" s="1">
        <v>1</v>
      </c>
      <c r="AQ383" s="1"/>
      <c r="AR383" s="1"/>
      <c r="AS383" s="1"/>
      <c r="AT383" s="1">
        <v>0</v>
      </c>
      <c r="AU383" s="1">
        <v>0</v>
      </c>
      <c r="AV383" s="1">
        <v>1</v>
      </c>
      <c r="AW383" s="1">
        <v>1</v>
      </c>
      <c r="AX383" s="1"/>
      <c r="AY383" s="1"/>
      <c r="AZ383" s="1">
        <v>1</v>
      </c>
      <c r="BA383" s="1">
        <v>1</v>
      </c>
      <c r="BE383" s="1">
        <v>1</v>
      </c>
      <c r="BF383" s="1">
        <v>1</v>
      </c>
    </row>
    <row r="384" spans="1:58" x14ac:dyDescent="0.3">
      <c r="A384" s="2">
        <v>135</v>
      </c>
      <c r="B384" s="2">
        <v>1</v>
      </c>
      <c r="C384" s="2" t="s">
        <v>75</v>
      </c>
      <c r="D384" s="1">
        <v>3</v>
      </c>
      <c r="E384" s="2" t="str">
        <f t="shared" si="281"/>
        <v>3_Squaliformes</v>
      </c>
      <c r="F384" s="2" t="s">
        <v>203</v>
      </c>
      <c r="G384" s="2" t="s">
        <v>500</v>
      </c>
      <c r="H384" s="2" t="s">
        <v>501</v>
      </c>
      <c r="I384" s="2" t="s">
        <v>509</v>
      </c>
      <c r="J384" s="2" t="s">
        <v>510</v>
      </c>
      <c r="K384" s="19" t="str">
        <f t="shared" si="282"/>
        <v>Oxynotus paradoxus</v>
      </c>
      <c r="L384" s="20">
        <f>VLOOKUP($K384,GlobSheetPaste!$H$3:$P$1269,2,FALSE)</f>
        <v>161361</v>
      </c>
      <c r="M384" s="20">
        <f>VLOOKUP($K384,GlobSheetPaste!$H$3:$P$1269,3,FALSE)</f>
        <v>124471790</v>
      </c>
      <c r="N384" s="20" t="str">
        <f>VLOOKUP($K384,GlobSheetPaste!$H$3:$P$1269,4,FALSE)</f>
        <v>submitted</v>
      </c>
      <c r="O384" s="20" t="str">
        <f>VLOOKUP($K384,GlobSheetPaste!$H$3:$P$1269,5,FALSE)</f>
        <v>DD</v>
      </c>
      <c r="P384" s="20">
        <f>VLOOKUP($K384,GlobSheetPaste!$H$3:$P$1269,6,FALSE)</f>
        <v>2008</v>
      </c>
      <c r="Q384" s="20" t="str">
        <f>VLOOKUP($K384,GlobSheetPaste!$H$3:$P$1269,7,FALSE)</f>
        <v>VU</v>
      </c>
      <c r="R384" s="20" t="str">
        <f>VLOOKUP($K384,GlobSheetPaste!$H$3:$P$1269,8,FALSE)</f>
        <v>A2d</v>
      </c>
      <c r="S384" s="20" t="str">
        <f t="shared" si="418"/>
        <v>non-genuine change</v>
      </c>
      <c r="T384" s="20" t="b">
        <f t="shared" si="283"/>
        <v>0</v>
      </c>
      <c r="U384" s="20" t="str">
        <f>VLOOKUP($K384,GlobSheetPaste!$H$3:$P$1269,9,FALSE)</f>
        <v>Submitted 201103</v>
      </c>
      <c r="V384" s="19">
        <v>267</v>
      </c>
      <c r="W384" s="19">
        <v>1104</v>
      </c>
      <c r="X384" s="2" t="b">
        <f t="shared" ref="X384:Y384" si="424">ISNUMBER(V384)</f>
        <v>1</v>
      </c>
      <c r="Y384" s="2" t="b">
        <f t="shared" si="424"/>
        <v>1</v>
      </c>
      <c r="Z384" s="2" t="s">
        <v>511</v>
      </c>
      <c r="AA384" s="2" t="s">
        <v>178</v>
      </c>
      <c r="AB384" s="24" t="str">
        <f ca="1">IFERROR(__xludf.DUMMYFUNCTION("SPLIT(AA384,""_"")"),"Deepwater")</f>
        <v>Deepwater</v>
      </c>
      <c r="AC384" s="24"/>
      <c r="AD384" s="24">
        <f>VLOOKUP(J384,rangearea210527!$B$2:$C$1159,2,TRUE)</f>
        <v>261042.7095</v>
      </c>
      <c r="AE384" s="26"/>
      <c r="AF384" s="26">
        <v>118</v>
      </c>
      <c r="AG384" s="26" t="s">
        <v>84</v>
      </c>
      <c r="AH384" s="26"/>
      <c r="AI384" s="26">
        <v>20</v>
      </c>
      <c r="AJ384" s="26">
        <v>1</v>
      </c>
      <c r="AK384" s="26">
        <v>0</v>
      </c>
      <c r="AL384" s="29">
        <v>0</v>
      </c>
      <c r="AM384" s="30"/>
      <c r="AN384" s="30"/>
      <c r="AO384" s="30"/>
      <c r="AP384" s="1">
        <v>0</v>
      </c>
      <c r="AQ384" s="1"/>
      <c r="AR384" s="1"/>
      <c r="AS384" s="1"/>
      <c r="AT384" s="1">
        <v>0</v>
      </c>
      <c r="AU384" s="1">
        <v>0</v>
      </c>
      <c r="AV384" s="1">
        <v>1</v>
      </c>
      <c r="AW384" s="1">
        <v>1</v>
      </c>
      <c r="AX384" s="1"/>
      <c r="AY384" s="1"/>
      <c r="AZ384" s="1">
        <v>1</v>
      </c>
      <c r="BA384" s="1">
        <v>1</v>
      </c>
    </row>
    <row r="385" spans="1:58" x14ac:dyDescent="0.3">
      <c r="A385" s="2">
        <v>191</v>
      </c>
      <c r="B385" s="2">
        <v>1</v>
      </c>
      <c r="C385" s="2" t="s">
        <v>75</v>
      </c>
      <c r="D385" s="1">
        <v>7</v>
      </c>
      <c r="E385" s="2" t="str">
        <f t="shared" si="281"/>
        <v>7_Orectolobiformes</v>
      </c>
      <c r="F385" s="2" t="s">
        <v>636</v>
      </c>
      <c r="G385" s="2" t="s">
        <v>637</v>
      </c>
      <c r="H385" s="2" t="s">
        <v>645</v>
      </c>
      <c r="I385" s="2" t="s">
        <v>652</v>
      </c>
      <c r="J385" s="2" t="s">
        <v>653</v>
      </c>
      <c r="K385" s="19" t="str">
        <f t="shared" si="282"/>
        <v>Parascyllium sparsimaculatum</v>
      </c>
      <c r="L385" s="20">
        <f>VLOOKUP($K385,GlobSheetPaste!$H$3:$P$1269,2,FALSE)</f>
        <v>41843</v>
      </c>
      <c r="M385" s="20">
        <f>VLOOKUP($K385,GlobSheetPaste!$H$3:$P$1269,3,FALSE)</f>
        <v>68640026</v>
      </c>
      <c r="N385" s="20" t="str">
        <f>VLOOKUP($K385,GlobSheetPaste!$H$3:$P$1269,4,FALSE)</f>
        <v>published</v>
      </c>
      <c r="O385" s="20" t="str">
        <f>VLOOKUP($K385,GlobSheetPaste!$H$3:$P$1269,5,FALSE)</f>
        <v>DD</v>
      </c>
      <c r="P385" s="20">
        <f>VLOOKUP($K385,GlobSheetPaste!$H$3:$P$1269,6,FALSE)</f>
        <v>2003</v>
      </c>
      <c r="Q385" s="20" t="str">
        <f>VLOOKUP($K385,GlobSheetPaste!$H$3:$P$1269,7,FALSE)</f>
        <v>DD</v>
      </c>
      <c r="R385" s="20" t="str">
        <f>VLOOKUP($K385,GlobSheetPaste!$H$3:$P$1269,8,FALSE)</f>
        <v>NA</v>
      </c>
      <c r="S385" s="20" t="str">
        <f t="shared" si="418"/>
        <v>NoChange</v>
      </c>
      <c r="T385" s="20" t="b">
        <f t="shared" si="283"/>
        <v>0</v>
      </c>
      <c r="U385" s="20">
        <f>VLOOKUP($K385,GlobSheetPaste!$H$3:$P$1269,9,FALSE)</f>
        <v>2015</v>
      </c>
      <c r="V385" s="19">
        <v>205</v>
      </c>
      <c r="W385" s="19">
        <v>245</v>
      </c>
      <c r="X385" s="2" t="b">
        <f t="shared" ref="X385:Y385" si="425">ISNUMBER(V385)</f>
        <v>1</v>
      </c>
      <c r="Y385" s="2" t="b">
        <f t="shared" si="425"/>
        <v>1</v>
      </c>
      <c r="Z385" s="2" t="s">
        <v>89</v>
      </c>
      <c r="AA385" s="2" t="s">
        <v>178</v>
      </c>
      <c r="AB385" s="24" t="str">
        <f ca="1">IFERROR(__xludf.DUMMYFUNCTION("SPLIT(AA385,""_"")"),"Deepwater")</f>
        <v>Deepwater</v>
      </c>
      <c r="AC385" s="24"/>
      <c r="AD385" s="24">
        <f>VLOOKUP(J385,rangearea210527!$B$2:$C$1159,2,TRUE)</f>
        <v>374.92227020000001</v>
      </c>
      <c r="AE385" s="26" t="s">
        <v>118</v>
      </c>
      <c r="AF385" s="26">
        <v>78.099999999999994</v>
      </c>
      <c r="AG385" s="26" t="s">
        <v>84</v>
      </c>
      <c r="AH385" s="26"/>
      <c r="AI385" s="26"/>
      <c r="AJ385" s="26">
        <v>1</v>
      </c>
      <c r="AK385" s="26">
        <v>0</v>
      </c>
      <c r="AL385" s="29">
        <v>0</v>
      </c>
      <c r="AM385" s="30"/>
      <c r="AN385" s="30"/>
      <c r="AO385" s="30"/>
      <c r="AP385" s="1">
        <v>0</v>
      </c>
      <c r="AQ385" s="1"/>
      <c r="AR385" s="1"/>
      <c r="AS385" s="1"/>
      <c r="AT385" s="1">
        <v>0</v>
      </c>
      <c r="AU385" s="1">
        <v>0</v>
      </c>
      <c r="AV385" s="1">
        <v>1</v>
      </c>
      <c r="AZ385" s="1">
        <v>1</v>
      </c>
      <c r="BD385" s="1">
        <v>1</v>
      </c>
      <c r="BE385" s="1">
        <v>1</v>
      </c>
      <c r="BF385" s="1"/>
    </row>
    <row r="386" spans="1:58" x14ac:dyDescent="0.3">
      <c r="A386" s="2">
        <v>344</v>
      </c>
      <c r="B386" s="2">
        <v>1</v>
      </c>
      <c r="C386" s="2" t="s">
        <v>75</v>
      </c>
      <c r="D386" s="1">
        <v>9</v>
      </c>
      <c r="E386" s="2" t="str">
        <f t="shared" si="281"/>
        <v>9_Carcharhiniformes</v>
      </c>
      <c r="F386" s="2" t="s">
        <v>76</v>
      </c>
      <c r="G386" s="2" t="s">
        <v>800</v>
      </c>
      <c r="H386" s="2" t="s">
        <v>1004</v>
      </c>
      <c r="I386" s="2" t="s">
        <v>87</v>
      </c>
      <c r="J386" s="2" t="s">
        <v>1005</v>
      </c>
      <c r="K386" s="19" t="str">
        <f t="shared" si="282"/>
        <v>Parmaturus albimarginatus</v>
      </c>
      <c r="L386" s="20">
        <f>VLOOKUP($K386,GlobSheetPaste!$H$3:$P$1269,2,FALSE)</f>
        <v>161509</v>
      </c>
      <c r="M386" s="20">
        <f>VLOOKUP($K386,GlobSheetPaste!$H$3:$P$1269,3,FALSE)</f>
        <v>116738609</v>
      </c>
      <c r="N386" s="20" t="str">
        <f>VLOOKUP($K386,GlobSheetPaste!$H$3:$P$1269,4,FALSE)</f>
        <v>published</v>
      </c>
      <c r="O386" s="20" t="str">
        <f>VLOOKUP($K386,GlobSheetPaste!$H$3:$P$1269,5,FALSE)</f>
        <v>DD</v>
      </c>
      <c r="P386" s="20">
        <f>VLOOKUP($K386,GlobSheetPaste!$H$3:$P$1269,6,FALSE)</f>
        <v>2008</v>
      </c>
      <c r="Q386" s="20" t="str">
        <f>VLOOKUP($K386,GlobSheetPaste!$H$3:$P$1269,7,FALSE)</f>
        <v>LC</v>
      </c>
      <c r="R386" s="20" t="str">
        <f>VLOOKUP($K386,GlobSheetPaste!$H$3:$P$1269,8,FALSE)</f>
        <v>NA</v>
      </c>
      <c r="S386" s="20" t="str">
        <f t="shared" si="418"/>
        <v>non-genuine change</v>
      </c>
      <c r="T386" s="20" t="b">
        <f t="shared" si="283"/>
        <v>0</v>
      </c>
      <c r="U386" s="20">
        <f>VLOOKUP($K386,GlobSheetPaste!$H$3:$P$1269,9,FALSE)</f>
        <v>2017</v>
      </c>
      <c r="V386" s="19">
        <v>590</v>
      </c>
      <c r="W386" s="19">
        <v>732</v>
      </c>
      <c r="X386" s="2" t="b">
        <f t="shared" ref="X386:Y386" si="426">ISNUMBER(V386)</f>
        <v>1</v>
      </c>
      <c r="Y386" s="2" t="b">
        <f t="shared" si="426"/>
        <v>1</v>
      </c>
      <c r="Z386" s="2" t="s">
        <v>89</v>
      </c>
      <c r="AA386" s="2" t="s">
        <v>178</v>
      </c>
      <c r="AB386" s="24" t="str">
        <f ca="1">IFERROR(__xludf.DUMMYFUNCTION("SPLIT(AA386,""_"")"),"Deepwater")</f>
        <v>Deepwater</v>
      </c>
      <c r="AC386" s="24"/>
      <c r="AD386" s="24">
        <f>VLOOKUP(J386,rangearea210527!$B$2:$C$1159,2,TRUE)</f>
        <v>1254.9845740000001</v>
      </c>
      <c r="AE386" s="26" t="s">
        <v>118</v>
      </c>
      <c r="AF386" s="26">
        <v>57.7</v>
      </c>
      <c r="AG386" s="26" t="s">
        <v>84</v>
      </c>
      <c r="AH386" s="26"/>
      <c r="AI386" s="26"/>
      <c r="AJ386" s="26">
        <v>1</v>
      </c>
      <c r="AK386" s="26">
        <v>0</v>
      </c>
      <c r="AL386" s="29">
        <v>0</v>
      </c>
      <c r="AM386" s="30"/>
      <c r="AN386" s="30"/>
      <c r="AO386" s="30"/>
      <c r="AP386" s="1">
        <v>0</v>
      </c>
      <c r="AQ386" s="1"/>
      <c r="AR386" s="1"/>
      <c r="AS386" s="1"/>
      <c r="AT386" s="1">
        <v>0</v>
      </c>
      <c r="AU386" s="1">
        <v>0</v>
      </c>
      <c r="AV386" s="1">
        <v>1</v>
      </c>
      <c r="AZ386" s="1">
        <v>1</v>
      </c>
      <c r="BE386" s="1">
        <v>1</v>
      </c>
    </row>
    <row r="387" spans="1:58" x14ac:dyDescent="0.3">
      <c r="A387" s="2">
        <v>345</v>
      </c>
      <c r="B387" s="2">
        <v>1</v>
      </c>
      <c r="C387" s="2" t="s">
        <v>75</v>
      </c>
      <c r="D387" s="1">
        <v>9</v>
      </c>
      <c r="E387" s="2" t="str">
        <f t="shared" si="281"/>
        <v>9_Carcharhiniformes</v>
      </c>
      <c r="F387" s="2" t="s">
        <v>76</v>
      </c>
      <c r="G387" s="2" t="s">
        <v>800</v>
      </c>
      <c r="H387" s="2" t="s">
        <v>1004</v>
      </c>
      <c r="I387" s="2" t="s">
        <v>1006</v>
      </c>
      <c r="J387" s="2" t="s">
        <v>1007</v>
      </c>
      <c r="K387" s="19" t="str">
        <f t="shared" si="282"/>
        <v>Parmaturus albipenis</v>
      </c>
      <c r="L387" s="20">
        <f>VLOOKUP($K387,GlobSheetPaste!$H$3:$P$1269,2,FALSE)</f>
        <v>161726</v>
      </c>
      <c r="M387" s="20">
        <f>VLOOKUP($K387,GlobSheetPaste!$H$3:$P$1269,3,FALSE)</f>
        <v>116740015</v>
      </c>
      <c r="N387" s="20" t="str">
        <f>VLOOKUP($K387,GlobSheetPaste!$H$3:$P$1269,4,FALSE)</f>
        <v>published</v>
      </c>
      <c r="O387" s="20" t="str">
        <f>VLOOKUP($K387,GlobSheetPaste!$H$3:$P$1269,5,FALSE)</f>
        <v>DD</v>
      </c>
      <c r="P387" s="20">
        <f>VLOOKUP($K387,GlobSheetPaste!$H$3:$P$1269,6,FALSE)</f>
        <v>2008</v>
      </c>
      <c r="Q387" s="20" t="str">
        <f>VLOOKUP($K387,GlobSheetPaste!$H$3:$P$1269,7,FALSE)</f>
        <v>LC</v>
      </c>
      <c r="R387" s="20" t="str">
        <f>VLOOKUP($K387,GlobSheetPaste!$H$3:$P$1269,8,FALSE)</f>
        <v>NA</v>
      </c>
      <c r="S387" s="20" t="str">
        <f t="shared" si="418"/>
        <v>non-genuine change</v>
      </c>
      <c r="T387" s="20" t="b">
        <f t="shared" si="283"/>
        <v>0</v>
      </c>
      <c r="U387" s="20">
        <f>VLOOKUP($K387,GlobSheetPaste!$H$3:$P$1269,9,FALSE)</f>
        <v>2017</v>
      </c>
      <c r="V387" s="19">
        <v>688</v>
      </c>
      <c r="W387" s="19">
        <v>732</v>
      </c>
      <c r="X387" s="2" t="b">
        <f t="shared" ref="X387:Y387" si="427">ISNUMBER(V387)</f>
        <v>1</v>
      </c>
      <c r="Y387" s="2" t="b">
        <f t="shared" si="427"/>
        <v>1</v>
      </c>
      <c r="Z387" s="2" t="s">
        <v>89</v>
      </c>
      <c r="AA387" s="2" t="s">
        <v>178</v>
      </c>
      <c r="AB387" s="24" t="str">
        <f ca="1">IFERROR(__xludf.DUMMYFUNCTION("SPLIT(AA387,""_"")"),"Deepwater")</f>
        <v>Deepwater</v>
      </c>
      <c r="AC387" s="24"/>
      <c r="AD387" s="24">
        <f>VLOOKUP(J387,rangearea210527!$B$2:$C$1159,2,TRUE)</f>
        <v>280.51094130000001</v>
      </c>
      <c r="AE387" s="26" t="s">
        <v>118</v>
      </c>
      <c r="AF387" s="26">
        <v>41.5</v>
      </c>
      <c r="AG387" s="26" t="s">
        <v>84</v>
      </c>
      <c r="AH387" s="26"/>
      <c r="AI387" s="26"/>
      <c r="AJ387" s="26">
        <v>1</v>
      </c>
      <c r="AK387" s="26">
        <v>0</v>
      </c>
      <c r="AL387" s="29">
        <v>0</v>
      </c>
      <c r="AM387" s="30"/>
      <c r="AN387" s="30"/>
      <c r="AO387" s="30"/>
      <c r="AP387" s="1">
        <v>0</v>
      </c>
      <c r="AQ387" s="1"/>
      <c r="AR387" s="1"/>
      <c r="AS387" s="1"/>
      <c r="AT387" s="1">
        <v>0</v>
      </c>
      <c r="AU387" s="1">
        <v>0</v>
      </c>
      <c r="AV387" s="1">
        <v>1</v>
      </c>
      <c r="AZ387" s="1">
        <v>1</v>
      </c>
      <c r="BE387" s="1">
        <v>1</v>
      </c>
    </row>
    <row r="388" spans="1:58" x14ac:dyDescent="0.3">
      <c r="A388" s="2">
        <v>346</v>
      </c>
      <c r="B388" s="2">
        <v>1</v>
      </c>
      <c r="C388" s="2" t="s">
        <v>75</v>
      </c>
      <c r="D388" s="1">
        <v>9</v>
      </c>
      <c r="E388" s="2" t="str">
        <f t="shared" si="281"/>
        <v>9_Carcharhiniformes</v>
      </c>
      <c r="F388" s="2" t="s">
        <v>76</v>
      </c>
      <c r="G388" s="2" t="s">
        <v>800</v>
      </c>
      <c r="H388" s="2" t="s">
        <v>1004</v>
      </c>
      <c r="I388" s="2" t="s">
        <v>1008</v>
      </c>
      <c r="J388" s="2" t="s">
        <v>1009</v>
      </c>
      <c r="K388" s="19" t="str">
        <f t="shared" si="282"/>
        <v>Parmaturus angelae</v>
      </c>
      <c r="L388" s="20">
        <f>VLOOKUP($K388,GlobSheetPaste!$H$3:$P$1269,2,FALSE)</f>
        <v>152501278</v>
      </c>
      <c r="M388" s="20">
        <f>VLOOKUP($K388,GlobSheetPaste!$H$3:$P$1269,3,FALSE)</f>
        <v>152501317</v>
      </c>
      <c r="N388" s="20" t="str">
        <f>VLOOKUP($K388,GlobSheetPaste!$H$3:$P$1269,4,FALSE)</f>
        <v>published</v>
      </c>
      <c r="O388" s="20" t="str">
        <f>VLOOKUP($K388,GlobSheetPaste!$H$3:$P$1269,5,FALSE)</f>
        <v>NE</v>
      </c>
      <c r="P388" s="20" t="str">
        <f>VLOOKUP($K388,GlobSheetPaste!$H$3:$P$1269,6,FALSE)</f>
        <v>NA</v>
      </c>
      <c r="Q388" s="20" t="str">
        <f>VLOOKUP($K388,GlobSheetPaste!$H$3:$P$1269,7,FALSE)</f>
        <v>VU</v>
      </c>
      <c r="R388" s="20" t="str">
        <f>VLOOKUP($K388,GlobSheetPaste!$H$3:$P$1269,8,FALSE)</f>
        <v>A2d</v>
      </c>
      <c r="S388" s="1" t="s">
        <v>117</v>
      </c>
      <c r="T388" s="20" t="b">
        <f t="shared" si="283"/>
        <v>0</v>
      </c>
      <c r="U388" s="22">
        <f>VLOOKUP($K388,GlobSheetPaste!$H$3:$P$1269,9,FALSE)</f>
        <v>43891</v>
      </c>
      <c r="V388" s="19">
        <v>500</v>
      </c>
      <c r="W388" s="19">
        <v>600</v>
      </c>
      <c r="X388" s="2" t="b">
        <f t="shared" ref="X388:Y388" si="428">ISNUMBER(V388)</f>
        <v>1</v>
      </c>
      <c r="Y388" s="2" t="b">
        <f t="shared" si="428"/>
        <v>1</v>
      </c>
      <c r="Z388" s="2" t="s">
        <v>1010</v>
      </c>
      <c r="AA388" s="2" t="s">
        <v>178</v>
      </c>
      <c r="AB388" s="24" t="str">
        <f ca="1">IFERROR(__xludf.DUMMYFUNCTION("SPLIT(AA388,""_"")"),"Deepwater")</f>
        <v>Deepwater</v>
      </c>
      <c r="AC388" s="24"/>
      <c r="AD388" s="24">
        <f>VLOOKUP(J388,rangearea210527!$B$2:$C$1159,2,TRUE)</f>
        <v>2182.7132569999999</v>
      </c>
      <c r="AE388" s="26" t="s">
        <v>118</v>
      </c>
      <c r="AF388" s="26">
        <v>42.5</v>
      </c>
      <c r="AG388" s="26" t="s">
        <v>84</v>
      </c>
      <c r="AH388" s="26"/>
      <c r="AI388" s="26">
        <v>15</v>
      </c>
      <c r="AJ388" s="26">
        <v>1</v>
      </c>
      <c r="AK388" s="26">
        <v>0</v>
      </c>
      <c r="AL388" s="29">
        <v>0</v>
      </c>
      <c r="AM388" s="30"/>
      <c r="AN388" s="30"/>
      <c r="AO388" s="30"/>
      <c r="AP388" s="1">
        <v>0</v>
      </c>
      <c r="AQ388" s="1"/>
      <c r="AR388" s="1">
        <v>1</v>
      </c>
      <c r="AS388" s="1"/>
      <c r="AT388" s="1">
        <v>0</v>
      </c>
      <c r="AU388" s="1">
        <v>0</v>
      </c>
      <c r="AV388" s="1">
        <v>1</v>
      </c>
      <c r="AW388" s="1">
        <v>1</v>
      </c>
      <c r="AX388" s="1"/>
      <c r="AY388" s="1"/>
      <c r="AZ388" s="1">
        <v>1</v>
      </c>
      <c r="BA388" s="1">
        <v>1</v>
      </c>
      <c r="BE388" s="1">
        <v>1</v>
      </c>
      <c r="BF388" s="1">
        <v>1</v>
      </c>
    </row>
    <row r="389" spans="1:58" x14ac:dyDescent="0.3">
      <c r="A389" s="2">
        <v>347</v>
      </c>
      <c r="B389" s="2">
        <v>1</v>
      </c>
      <c r="C389" s="2" t="s">
        <v>75</v>
      </c>
      <c r="D389" s="1">
        <v>9</v>
      </c>
      <c r="E389" s="2" t="str">
        <f t="shared" si="281"/>
        <v>9_Carcharhiniformes</v>
      </c>
      <c r="F389" s="2" t="s">
        <v>76</v>
      </c>
      <c r="G389" s="2" t="s">
        <v>800</v>
      </c>
      <c r="H389" s="2" t="s">
        <v>1004</v>
      </c>
      <c r="I389" s="2" t="s">
        <v>1011</v>
      </c>
      <c r="J389" s="2" t="s">
        <v>1012</v>
      </c>
      <c r="K389" s="19" t="str">
        <f t="shared" si="282"/>
        <v>Parmaturus bigus</v>
      </c>
      <c r="L389" s="20">
        <f>VLOOKUP($K389,GlobSheetPaste!$H$3:$P$1269,2,FALSE)</f>
        <v>42718</v>
      </c>
      <c r="M389" s="20">
        <f>VLOOKUP($K389,GlobSheetPaste!$H$3:$P$1269,3,FALSE)</f>
        <v>70709684</v>
      </c>
      <c r="N389" s="20" t="str">
        <f>VLOOKUP($K389,GlobSheetPaste!$H$3:$P$1269,4,FALSE)</f>
        <v>published</v>
      </c>
      <c r="O389" s="20" t="str">
        <f>VLOOKUP($K389,GlobSheetPaste!$H$3:$P$1269,5,FALSE)</f>
        <v>DD</v>
      </c>
      <c r="P389" s="20">
        <f>VLOOKUP($K389,GlobSheetPaste!$H$3:$P$1269,6,FALSE)</f>
        <v>2008</v>
      </c>
      <c r="Q389" s="20" t="str">
        <f>VLOOKUP($K389,GlobSheetPaste!$H$3:$P$1269,7,FALSE)</f>
        <v>DD</v>
      </c>
      <c r="R389" s="20" t="str">
        <f>VLOOKUP($K389,GlobSheetPaste!$H$3:$P$1269,8,FALSE)</f>
        <v>NA</v>
      </c>
      <c r="S389" s="20" t="str">
        <f t="shared" ref="S389:S400" si="429">IF(O389=Q389,"NoChange","non-genuine change")</f>
        <v>NoChange</v>
      </c>
      <c r="T389" s="20" t="b">
        <f t="shared" si="283"/>
        <v>0</v>
      </c>
      <c r="U389" s="20">
        <f>VLOOKUP($K389,GlobSheetPaste!$H$3:$P$1269,9,FALSE)</f>
        <v>2015</v>
      </c>
      <c r="V389" s="19">
        <v>590</v>
      </c>
      <c r="W389" s="19">
        <v>6060</v>
      </c>
      <c r="X389" s="2" t="b">
        <f t="shared" ref="X389:Y389" si="430">ISNUMBER(V389)</f>
        <v>1</v>
      </c>
      <c r="Y389" s="2" t="b">
        <f t="shared" si="430"/>
        <v>1</v>
      </c>
      <c r="Z389" s="2" t="s">
        <v>89</v>
      </c>
      <c r="AA389" s="2" t="s">
        <v>178</v>
      </c>
      <c r="AB389" s="24" t="str">
        <f ca="1">IFERROR(__xludf.DUMMYFUNCTION("SPLIT(AA389,""_"")"),"Deepwater")</f>
        <v>Deepwater</v>
      </c>
      <c r="AC389" s="24"/>
      <c r="AD389" s="24">
        <f>VLOOKUP(J389,rangearea210527!$B$2:$C$1159,2,TRUE)</f>
        <v>6064.409369</v>
      </c>
      <c r="AE389" s="26" t="s">
        <v>118</v>
      </c>
      <c r="AF389" s="26">
        <v>71</v>
      </c>
      <c r="AG389" s="26" t="s">
        <v>84</v>
      </c>
      <c r="AH389" s="26"/>
      <c r="AI389" s="26"/>
      <c r="AJ389" s="26">
        <v>1</v>
      </c>
      <c r="AK389" s="26">
        <v>0</v>
      </c>
      <c r="AL389" s="29">
        <v>0</v>
      </c>
      <c r="AM389" s="30"/>
      <c r="AN389" s="30"/>
      <c r="AO389" s="30"/>
      <c r="AP389" s="1">
        <v>0</v>
      </c>
      <c r="AQ389" s="1"/>
      <c r="AR389" s="1"/>
      <c r="AS389" s="1"/>
      <c r="AT389" s="1">
        <v>0</v>
      </c>
      <c r="AU389" s="1">
        <v>0</v>
      </c>
      <c r="AV389" s="1">
        <v>1</v>
      </c>
      <c r="AZ389" s="1">
        <v>1</v>
      </c>
      <c r="BD389" s="1">
        <v>1</v>
      </c>
      <c r="BE389" s="1">
        <v>1</v>
      </c>
      <c r="BF389" s="1"/>
    </row>
    <row r="390" spans="1:58" x14ac:dyDescent="0.3">
      <c r="A390" s="2">
        <v>348</v>
      </c>
      <c r="B390" s="2">
        <v>1</v>
      </c>
      <c r="C390" s="2" t="s">
        <v>75</v>
      </c>
      <c r="D390" s="1">
        <v>9</v>
      </c>
      <c r="E390" s="2" t="str">
        <f t="shared" si="281"/>
        <v>9_Carcharhiniformes</v>
      </c>
      <c r="F390" s="2" t="s">
        <v>76</v>
      </c>
      <c r="G390" s="2" t="s">
        <v>800</v>
      </c>
      <c r="H390" s="2" t="s">
        <v>1004</v>
      </c>
      <c r="I390" s="2" t="s">
        <v>1013</v>
      </c>
      <c r="J390" s="2" t="s">
        <v>1014</v>
      </c>
      <c r="K390" s="19" t="str">
        <f t="shared" si="282"/>
        <v>Parmaturus campechiensis</v>
      </c>
      <c r="L390" s="20">
        <f>VLOOKUP($K390,GlobSheetPaste!$H$3:$P$1269,2,FALSE)</f>
        <v>60230</v>
      </c>
      <c r="M390" s="20">
        <f>VLOOKUP($K390,GlobSheetPaste!$H$3:$P$1269,3,FALSE)</f>
        <v>3096513</v>
      </c>
      <c r="N390" s="20" t="str">
        <f>VLOOKUP($K390,GlobSheetPaste!$H$3:$P$1269,4,FALSE)</f>
        <v>published</v>
      </c>
      <c r="O390" s="20" t="str">
        <f>VLOOKUP($K390,GlobSheetPaste!$H$3:$P$1269,5,FALSE)</f>
        <v>DD</v>
      </c>
      <c r="P390" s="20">
        <f>VLOOKUP($K390,GlobSheetPaste!$H$3:$P$1269,6,FALSE)</f>
        <v>2006</v>
      </c>
      <c r="Q390" s="20" t="str">
        <f>VLOOKUP($K390,GlobSheetPaste!$H$3:$P$1269,7,FALSE)</f>
        <v>LC</v>
      </c>
      <c r="R390" s="20" t="str">
        <f>VLOOKUP($K390,GlobSheetPaste!$H$3:$P$1269,8,FALSE)</f>
        <v>NA</v>
      </c>
      <c r="S390" s="20" t="str">
        <f t="shared" si="429"/>
        <v>non-genuine change</v>
      </c>
      <c r="T390" s="20" t="b">
        <f t="shared" si="283"/>
        <v>0</v>
      </c>
      <c r="U390" s="22">
        <f>VLOOKUP($K390,GlobSheetPaste!$H$3:$P$1269,9,FALSE)</f>
        <v>43891</v>
      </c>
      <c r="V390" s="19">
        <v>1097</v>
      </c>
      <c r="W390" s="19">
        <v>1097</v>
      </c>
      <c r="X390" s="2" t="b">
        <f t="shared" ref="X390:Y390" si="431">ISNUMBER(V390)</f>
        <v>1</v>
      </c>
      <c r="Y390" s="2" t="b">
        <f t="shared" si="431"/>
        <v>1</v>
      </c>
      <c r="Z390" s="2" t="s">
        <v>89</v>
      </c>
      <c r="AA390" s="2" t="s">
        <v>178</v>
      </c>
      <c r="AB390" s="24" t="str">
        <f ca="1">IFERROR(__xludf.DUMMYFUNCTION("SPLIT(AA390,""_"")"),"Deepwater")</f>
        <v>Deepwater</v>
      </c>
      <c r="AC390" s="24"/>
      <c r="AD390" s="24">
        <f>VLOOKUP(J390,rangearea210527!$B$2:$C$1159,2,TRUE)</f>
        <v>6064.409369</v>
      </c>
      <c r="AE390" s="26" t="s">
        <v>118</v>
      </c>
      <c r="AF390" s="26">
        <v>15.7</v>
      </c>
      <c r="AG390" s="26" t="s">
        <v>84</v>
      </c>
      <c r="AH390" s="26"/>
      <c r="AI390" s="26"/>
      <c r="AJ390" s="26">
        <v>1</v>
      </c>
      <c r="AK390" s="26">
        <v>0</v>
      </c>
      <c r="AL390" s="29">
        <v>0</v>
      </c>
      <c r="AM390" s="30"/>
      <c r="AN390" s="30"/>
      <c r="AO390" s="30"/>
      <c r="AP390" s="1">
        <v>0</v>
      </c>
      <c r="AQ390" s="1"/>
      <c r="AR390" s="1"/>
      <c r="AS390" s="1"/>
      <c r="AT390" s="1">
        <v>0</v>
      </c>
      <c r="AU390" s="1">
        <v>0</v>
      </c>
      <c r="AV390" s="1">
        <v>1</v>
      </c>
      <c r="AZ390" s="1">
        <v>1</v>
      </c>
      <c r="BE390" s="1">
        <v>1</v>
      </c>
    </row>
    <row r="391" spans="1:58" x14ac:dyDescent="0.3">
      <c r="A391" s="2">
        <v>349</v>
      </c>
      <c r="B391" s="2">
        <v>1</v>
      </c>
      <c r="C391" s="2" t="s">
        <v>75</v>
      </c>
      <c r="D391" s="1">
        <v>9</v>
      </c>
      <c r="E391" s="2" t="str">
        <f t="shared" si="281"/>
        <v>9_Carcharhiniformes</v>
      </c>
      <c r="F391" s="2" t="s">
        <v>76</v>
      </c>
      <c r="G391" s="2" t="s">
        <v>800</v>
      </c>
      <c r="H391" s="2" t="s">
        <v>1004</v>
      </c>
      <c r="I391" s="2" t="s">
        <v>1015</v>
      </c>
      <c r="J391" s="2" t="s">
        <v>1016</v>
      </c>
      <c r="K391" s="19" t="str">
        <f t="shared" si="282"/>
        <v>Parmaturus lanatus</v>
      </c>
      <c r="L391" s="20">
        <f>VLOOKUP($K391,GlobSheetPaste!$H$3:$P$1269,2,FALSE)</f>
        <v>161450</v>
      </c>
      <c r="M391" s="20">
        <f>VLOOKUP($K391,GlobSheetPaste!$H$3:$P$1269,3,FALSE)</f>
        <v>124487481</v>
      </c>
      <c r="N391" s="20" t="str">
        <f>VLOOKUP($K391,GlobSheetPaste!$H$3:$P$1269,4,FALSE)</f>
        <v>published</v>
      </c>
      <c r="O391" s="20" t="str">
        <f>VLOOKUP($K391,GlobSheetPaste!$H$3:$P$1269,5,FALSE)</f>
        <v>DD</v>
      </c>
      <c r="P391" s="20">
        <f>VLOOKUP($K391,GlobSheetPaste!$H$3:$P$1269,6,FALSE)</f>
        <v>2008</v>
      </c>
      <c r="Q391" s="20" t="str">
        <f>VLOOKUP($K391,GlobSheetPaste!$H$3:$P$1269,7,FALSE)</f>
        <v>LC</v>
      </c>
      <c r="R391" s="20" t="str">
        <f>VLOOKUP($K391,GlobSheetPaste!$H$3:$P$1269,8,FALSE)</f>
        <v>NA</v>
      </c>
      <c r="S391" s="20" t="str">
        <f t="shared" si="429"/>
        <v>non-genuine change</v>
      </c>
      <c r="T391" s="20" t="b">
        <f t="shared" si="283"/>
        <v>0</v>
      </c>
      <c r="U391" s="22">
        <f>VLOOKUP($K391,GlobSheetPaste!$H$3:$P$1269,9,FALSE)</f>
        <v>43891</v>
      </c>
      <c r="V391" s="19">
        <v>840</v>
      </c>
      <c r="W391" s="19">
        <v>855</v>
      </c>
      <c r="X391" s="2" t="b">
        <f t="shared" ref="X391:Y391" si="432">ISNUMBER(V391)</f>
        <v>1</v>
      </c>
      <c r="Y391" s="2" t="b">
        <f t="shared" si="432"/>
        <v>1</v>
      </c>
      <c r="Z391" s="2" t="s">
        <v>89</v>
      </c>
      <c r="AA391" s="2" t="s">
        <v>178</v>
      </c>
      <c r="AB391" s="24" t="str">
        <f ca="1">IFERROR(__xludf.DUMMYFUNCTION("SPLIT(AA391,""_"")"),"Deepwater")</f>
        <v>Deepwater</v>
      </c>
      <c r="AC391" s="24"/>
      <c r="AD391" s="24">
        <f>VLOOKUP(J391,rangearea210527!$B$2:$C$1159,2,TRUE)</f>
        <v>337.30551919999999</v>
      </c>
      <c r="AE391" s="26" t="s">
        <v>118</v>
      </c>
      <c r="AF391" s="26">
        <v>36</v>
      </c>
      <c r="AG391" s="26" t="s">
        <v>84</v>
      </c>
      <c r="AH391" s="26"/>
      <c r="AI391" s="26"/>
      <c r="AJ391" s="26">
        <v>1</v>
      </c>
      <c r="AK391" s="26">
        <v>0</v>
      </c>
      <c r="AL391" s="29">
        <v>0</v>
      </c>
      <c r="AM391" s="30"/>
      <c r="AN391" s="30"/>
      <c r="AO391" s="30"/>
      <c r="AP391" s="1">
        <v>1</v>
      </c>
      <c r="AQ391" s="1"/>
      <c r="AR391" s="1"/>
      <c r="AS391" s="1"/>
      <c r="AT391" s="1">
        <v>0</v>
      </c>
      <c r="AU391" s="1">
        <v>0</v>
      </c>
      <c r="AV391" s="1">
        <v>1</v>
      </c>
      <c r="AZ391" s="1">
        <v>1</v>
      </c>
      <c r="BE391" s="1">
        <v>1</v>
      </c>
    </row>
    <row r="392" spans="1:58" x14ac:dyDescent="0.3">
      <c r="A392" s="2">
        <v>350</v>
      </c>
      <c r="B392" s="2">
        <v>1</v>
      </c>
      <c r="C392" s="2" t="s">
        <v>75</v>
      </c>
      <c r="D392" s="1">
        <v>9</v>
      </c>
      <c r="E392" s="2" t="str">
        <f t="shared" si="281"/>
        <v>9_Carcharhiniformes</v>
      </c>
      <c r="F392" s="2" t="s">
        <v>76</v>
      </c>
      <c r="G392" s="2" t="s">
        <v>800</v>
      </c>
      <c r="H392" s="2" t="s">
        <v>1004</v>
      </c>
      <c r="I392" s="2" t="s">
        <v>1017</v>
      </c>
      <c r="J392" s="2" t="s">
        <v>1018</v>
      </c>
      <c r="K392" s="19" t="str">
        <f t="shared" si="282"/>
        <v>Parmaturus macmillani</v>
      </c>
      <c r="L392" s="20">
        <f>VLOOKUP($K392,GlobSheetPaste!$H$3:$P$1269,2,FALSE)</f>
        <v>41845</v>
      </c>
      <c r="M392" s="20">
        <f>VLOOKUP($K392,GlobSheetPaste!$H$3:$P$1269,3,FALSE)</f>
        <v>116737374</v>
      </c>
      <c r="N392" s="20" t="str">
        <f>VLOOKUP($K392,GlobSheetPaste!$H$3:$P$1269,4,FALSE)</f>
        <v>published</v>
      </c>
      <c r="O392" s="20" t="str">
        <f>VLOOKUP($K392,GlobSheetPaste!$H$3:$P$1269,5,FALSE)</f>
        <v>DD</v>
      </c>
      <c r="P392" s="20">
        <f>VLOOKUP($K392,GlobSheetPaste!$H$3:$P$1269,6,FALSE)</f>
        <v>2003</v>
      </c>
      <c r="Q392" s="20" t="str">
        <f>VLOOKUP($K392,GlobSheetPaste!$H$3:$P$1269,7,FALSE)</f>
        <v>DD</v>
      </c>
      <c r="R392" s="20" t="str">
        <f>VLOOKUP($K392,GlobSheetPaste!$H$3:$P$1269,8,FALSE)</f>
        <v>NA</v>
      </c>
      <c r="S392" s="20" t="str">
        <f t="shared" si="429"/>
        <v>NoChange</v>
      </c>
      <c r="T392" s="20" t="b">
        <f t="shared" si="283"/>
        <v>0</v>
      </c>
      <c r="U392" s="20">
        <f>VLOOKUP($K392,GlobSheetPaste!$H$3:$P$1269,9,FALSE)</f>
        <v>2017</v>
      </c>
      <c r="V392" s="19">
        <v>950</v>
      </c>
      <c r="W392" s="19">
        <v>1003</v>
      </c>
      <c r="X392" s="2" t="b">
        <f t="shared" ref="X392:Y392" si="433">ISNUMBER(V392)</f>
        <v>1</v>
      </c>
      <c r="Y392" s="2" t="b">
        <f t="shared" si="433"/>
        <v>1</v>
      </c>
      <c r="Z392" s="2" t="s">
        <v>89</v>
      </c>
      <c r="AA392" s="2" t="s">
        <v>178</v>
      </c>
      <c r="AB392" s="24" t="str">
        <f ca="1">IFERROR(__xludf.DUMMYFUNCTION("SPLIT(AA392,""_"")"),"Deepwater")</f>
        <v>Deepwater</v>
      </c>
      <c r="AC392" s="24"/>
      <c r="AD392" s="24">
        <f>VLOOKUP(J392,rangearea210527!$B$2:$C$1159,2,TRUE)</f>
        <v>2113.5124500000002</v>
      </c>
      <c r="AE392" s="26" t="s">
        <v>118</v>
      </c>
      <c r="AF392" s="26">
        <v>47</v>
      </c>
      <c r="AG392" s="26" t="s">
        <v>84</v>
      </c>
      <c r="AH392" s="26"/>
      <c r="AI392" s="26"/>
      <c r="AJ392" s="26">
        <v>1</v>
      </c>
      <c r="AK392" s="26">
        <v>0</v>
      </c>
      <c r="AL392" s="29">
        <v>0</v>
      </c>
      <c r="AM392" s="30"/>
      <c r="AN392" s="30"/>
      <c r="AO392" s="30"/>
      <c r="AP392" s="1">
        <v>0</v>
      </c>
      <c r="AQ392" s="1"/>
      <c r="AR392" s="1"/>
      <c r="AS392" s="1"/>
      <c r="AT392" s="1">
        <v>0</v>
      </c>
      <c r="AU392" s="1">
        <v>0</v>
      </c>
      <c r="AV392" s="1">
        <v>1</v>
      </c>
      <c r="AZ392" s="1">
        <v>1</v>
      </c>
      <c r="BD392" s="1">
        <v>1</v>
      </c>
      <c r="BE392" s="1">
        <v>1</v>
      </c>
      <c r="BF392" s="1"/>
    </row>
    <row r="393" spans="1:58" x14ac:dyDescent="0.3">
      <c r="A393" s="2">
        <v>351</v>
      </c>
      <c r="B393" s="2">
        <v>1</v>
      </c>
      <c r="C393" s="2" t="s">
        <v>75</v>
      </c>
      <c r="D393" s="1">
        <v>9</v>
      </c>
      <c r="E393" s="2" t="str">
        <f t="shared" si="281"/>
        <v>9_Carcharhiniformes</v>
      </c>
      <c r="F393" s="2" t="s">
        <v>76</v>
      </c>
      <c r="G393" s="2" t="s">
        <v>800</v>
      </c>
      <c r="H393" s="2" t="s">
        <v>1004</v>
      </c>
      <c r="I393" s="2" t="s">
        <v>1019</v>
      </c>
      <c r="J393" s="2" t="s">
        <v>1020</v>
      </c>
      <c r="K393" s="19" t="str">
        <f t="shared" si="282"/>
        <v>Parmaturus melanobranchus</v>
      </c>
      <c r="L393" s="20">
        <f>VLOOKUP($K393,GlobSheetPaste!$H$3:$P$1269,2,FALSE)</f>
        <v>161497</v>
      </c>
      <c r="M393" s="20">
        <f>VLOOKUP($K393,GlobSheetPaste!$H$3:$P$1269,3,FALSE)</f>
        <v>124495582</v>
      </c>
      <c r="N393" s="20" t="str">
        <f>VLOOKUP($K393,GlobSheetPaste!$H$3:$P$1269,4,FALSE)</f>
        <v>published</v>
      </c>
      <c r="O393" s="20" t="str">
        <f>VLOOKUP($K393,GlobSheetPaste!$H$3:$P$1269,5,FALSE)</f>
        <v>DD</v>
      </c>
      <c r="P393" s="20">
        <f>VLOOKUP($K393,GlobSheetPaste!$H$3:$P$1269,6,FALSE)</f>
        <v>2008</v>
      </c>
      <c r="Q393" s="20" t="str">
        <f>VLOOKUP($K393,GlobSheetPaste!$H$3:$P$1269,7,FALSE)</f>
        <v>LC</v>
      </c>
      <c r="R393" s="20" t="str">
        <f>VLOOKUP($K393,GlobSheetPaste!$H$3:$P$1269,8,FALSE)</f>
        <v>NA</v>
      </c>
      <c r="S393" s="20" t="str">
        <f t="shared" si="429"/>
        <v>non-genuine change</v>
      </c>
      <c r="T393" s="20" t="b">
        <f t="shared" si="283"/>
        <v>0</v>
      </c>
      <c r="U393" s="22">
        <f>VLOOKUP($K393,GlobSheetPaste!$H$3:$P$1269,9,FALSE)</f>
        <v>43891</v>
      </c>
      <c r="V393" s="19">
        <v>448</v>
      </c>
      <c r="W393" s="19">
        <v>1110</v>
      </c>
      <c r="X393" s="2" t="b">
        <f t="shared" ref="X393:Y393" si="434">ISNUMBER(V393)</f>
        <v>1</v>
      </c>
      <c r="Y393" s="2" t="b">
        <f t="shared" si="434"/>
        <v>1</v>
      </c>
      <c r="Z393" s="2" t="s">
        <v>89</v>
      </c>
      <c r="AA393" s="2" t="s">
        <v>178</v>
      </c>
      <c r="AB393" s="24" t="str">
        <f ca="1">IFERROR(__xludf.DUMMYFUNCTION("SPLIT(AA393,""_"")"),"Deepwater")</f>
        <v>Deepwater</v>
      </c>
      <c r="AC393" s="24"/>
      <c r="AD393" s="24">
        <f>VLOOKUP(J393,rangearea210527!$B$2:$C$1159,2,TRUE)</f>
        <v>42678.383390000003</v>
      </c>
      <c r="AE393" s="26" t="s">
        <v>118</v>
      </c>
      <c r="AF393" s="26">
        <v>85</v>
      </c>
      <c r="AG393" s="26" t="s">
        <v>84</v>
      </c>
      <c r="AH393" s="26"/>
      <c r="AI393" s="26"/>
      <c r="AJ393" s="26">
        <v>1</v>
      </c>
      <c r="AK393" s="26">
        <v>0</v>
      </c>
      <c r="AL393" s="29">
        <v>0</v>
      </c>
      <c r="AM393" s="30"/>
      <c r="AN393" s="30"/>
      <c r="AO393" s="30"/>
      <c r="AP393" s="1">
        <v>0</v>
      </c>
      <c r="AQ393" s="1"/>
      <c r="AR393" s="1"/>
      <c r="AS393" s="1"/>
      <c r="AT393" s="1">
        <v>0</v>
      </c>
      <c r="AU393" s="1">
        <v>0</v>
      </c>
      <c r="AV393" s="1">
        <v>1</v>
      </c>
      <c r="AZ393" s="1">
        <v>1</v>
      </c>
      <c r="BE393" s="1">
        <v>1</v>
      </c>
    </row>
    <row r="394" spans="1:58" x14ac:dyDescent="0.3">
      <c r="A394" s="2">
        <v>353</v>
      </c>
      <c r="B394" s="2">
        <v>1</v>
      </c>
      <c r="C394" s="2" t="s">
        <v>75</v>
      </c>
      <c r="D394" s="1">
        <v>9</v>
      </c>
      <c r="E394" s="2" t="str">
        <f t="shared" si="281"/>
        <v>9_Carcharhiniformes</v>
      </c>
      <c r="F394" s="2" t="s">
        <v>76</v>
      </c>
      <c r="G394" s="2" t="s">
        <v>800</v>
      </c>
      <c r="H394" s="2" t="s">
        <v>1004</v>
      </c>
      <c r="I394" s="2" t="s">
        <v>1024</v>
      </c>
      <c r="J394" s="2" t="s">
        <v>1025</v>
      </c>
      <c r="K394" s="19" t="str">
        <f t="shared" si="282"/>
        <v>Parmaturus pilosus</v>
      </c>
      <c r="L394" s="20">
        <f>VLOOKUP($K394,GlobSheetPaste!$H$3:$P$1269,2,FALSE)</f>
        <v>161581</v>
      </c>
      <c r="M394" s="20">
        <f>VLOOKUP($K394,GlobSheetPaste!$H$3:$P$1269,3,FALSE)</f>
        <v>124510063</v>
      </c>
      <c r="N394" s="20" t="str">
        <f>VLOOKUP($K394,GlobSheetPaste!$H$3:$P$1269,4,FALSE)</f>
        <v>published</v>
      </c>
      <c r="O394" s="20" t="str">
        <f>VLOOKUP($K394,GlobSheetPaste!$H$3:$P$1269,5,FALSE)</f>
        <v>DD</v>
      </c>
      <c r="P394" s="20">
        <f>VLOOKUP($K394,GlobSheetPaste!$H$3:$P$1269,6,FALSE)</f>
        <v>2008</v>
      </c>
      <c r="Q394" s="20" t="str">
        <f>VLOOKUP($K394,GlobSheetPaste!$H$3:$P$1269,7,FALSE)</f>
        <v>LC</v>
      </c>
      <c r="R394" s="20" t="str">
        <f>VLOOKUP($K394,GlobSheetPaste!$H$3:$P$1269,8,FALSE)</f>
        <v>NA</v>
      </c>
      <c r="S394" s="20" t="str">
        <f t="shared" si="429"/>
        <v>non-genuine change</v>
      </c>
      <c r="T394" s="20" t="b">
        <f t="shared" si="283"/>
        <v>0</v>
      </c>
      <c r="U394" s="22">
        <f>VLOOKUP($K394,GlobSheetPaste!$H$3:$P$1269,9,FALSE)</f>
        <v>44197</v>
      </c>
      <c r="V394" s="19">
        <v>358</v>
      </c>
      <c r="W394" s="19">
        <v>1177</v>
      </c>
      <c r="X394" s="2" t="b">
        <f t="shared" ref="X394:Y394" si="435">ISNUMBER(V394)</f>
        <v>1</v>
      </c>
      <c r="Y394" s="2" t="b">
        <f t="shared" si="435"/>
        <v>1</v>
      </c>
      <c r="Z394" s="2" t="s">
        <v>89</v>
      </c>
      <c r="AA394" s="2" t="s">
        <v>178</v>
      </c>
      <c r="AB394" s="24" t="str">
        <f ca="1">IFERROR(__xludf.DUMMYFUNCTION("SPLIT(AA394,""_"")"),"Deepwater")</f>
        <v>Deepwater</v>
      </c>
      <c r="AC394" s="24"/>
      <c r="AD394" s="24">
        <f>VLOOKUP(J394,rangearea210527!$B$2:$C$1159,2,TRUE)</f>
        <v>214679.86240000001</v>
      </c>
      <c r="AE394" s="26"/>
      <c r="AF394" s="26">
        <v>64</v>
      </c>
      <c r="AG394" s="26" t="s">
        <v>84</v>
      </c>
      <c r="AH394" s="26"/>
      <c r="AI394" s="26"/>
      <c r="AJ394" s="26">
        <v>1</v>
      </c>
      <c r="AK394" s="26">
        <v>0</v>
      </c>
      <c r="AL394" s="29">
        <v>0</v>
      </c>
      <c r="AM394" s="30"/>
      <c r="AN394" s="30"/>
      <c r="AO394" s="30"/>
      <c r="AP394" s="1">
        <v>0</v>
      </c>
      <c r="AQ394" s="1"/>
      <c r="AR394" s="1"/>
      <c r="AS394" s="1"/>
      <c r="AT394" s="1">
        <v>0</v>
      </c>
      <c r="AU394" s="1">
        <v>0</v>
      </c>
      <c r="AV394" s="1">
        <v>1</v>
      </c>
      <c r="AZ394" s="1">
        <v>1</v>
      </c>
    </row>
    <row r="395" spans="1:58" x14ac:dyDescent="0.3">
      <c r="A395" s="2">
        <v>354</v>
      </c>
      <c r="B395" s="2">
        <v>1</v>
      </c>
      <c r="C395" s="2" t="s">
        <v>75</v>
      </c>
      <c r="D395" s="1">
        <v>9</v>
      </c>
      <c r="E395" s="2" t="str">
        <f t="shared" si="281"/>
        <v>9_Carcharhiniformes</v>
      </c>
      <c r="F395" s="2" t="s">
        <v>76</v>
      </c>
      <c r="G395" s="2" t="s">
        <v>800</v>
      </c>
      <c r="H395" s="2" t="s">
        <v>1004</v>
      </c>
      <c r="I395" s="2" t="s">
        <v>1026</v>
      </c>
      <c r="J395" s="2" t="s">
        <v>1027</v>
      </c>
      <c r="K395" s="19" t="str">
        <f t="shared" si="282"/>
        <v>Parmaturus xaniurus</v>
      </c>
      <c r="L395" s="20">
        <f>VLOOKUP($K395,GlobSheetPaste!$H$3:$P$1269,2,FALSE)</f>
        <v>60231</v>
      </c>
      <c r="M395" s="20">
        <f>VLOOKUP($K395,GlobSheetPaste!$H$3:$P$1269,3,FALSE)</f>
        <v>80671960</v>
      </c>
      <c r="N395" s="20" t="str">
        <f>VLOOKUP($K395,GlobSheetPaste!$H$3:$P$1269,4,FALSE)</f>
        <v>published</v>
      </c>
      <c r="O395" s="20" t="str">
        <f>VLOOKUP($K395,GlobSheetPaste!$H$3:$P$1269,5,FALSE)</f>
        <v>DD</v>
      </c>
      <c r="P395" s="20">
        <f>VLOOKUP($K395,GlobSheetPaste!$H$3:$P$1269,6,FALSE)</f>
        <v>2006</v>
      </c>
      <c r="Q395" s="20" t="str">
        <f>VLOOKUP($K395,GlobSheetPaste!$H$3:$P$1269,7,FALSE)</f>
        <v>LC</v>
      </c>
      <c r="R395" s="20" t="str">
        <f>VLOOKUP($K395,GlobSheetPaste!$H$3:$P$1269,8,FALSE)</f>
        <v>NA</v>
      </c>
      <c r="S395" s="20" t="str">
        <f t="shared" si="429"/>
        <v>non-genuine change</v>
      </c>
      <c r="T395" s="20" t="b">
        <f t="shared" si="283"/>
        <v>0</v>
      </c>
      <c r="U395" s="20">
        <f>VLOOKUP($K395,GlobSheetPaste!$H$3:$P$1269,9,FALSE)</f>
        <v>2014</v>
      </c>
      <c r="V395" s="19">
        <v>91</v>
      </c>
      <c r="W395" s="19">
        <v>1251</v>
      </c>
      <c r="X395" s="2" t="b">
        <f t="shared" ref="X395:Y395" si="436">ISNUMBER(V395)</f>
        <v>1</v>
      </c>
      <c r="Y395" s="2" t="b">
        <f t="shared" si="436"/>
        <v>1</v>
      </c>
      <c r="Z395" s="2" t="s">
        <v>89</v>
      </c>
      <c r="AA395" s="2" t="s">
        <v>178</v>
      </c>
      <c r="AB395" s="24" t="str">
        <f ca="1">IFERROR(__xludf.DUMMYFUNCTION("SPLIT(AA395,""_"")"),"Deepwater")</f>
        <v>Deepwater</v>
      </c>
      <c r="AC395" s="24"/>
      <c r="AD395" s="24">
        <f>VLOOKUP(J395,rangearea210527!$B$2:$C$1159,2,TRUE)</f>
        <v>282256.2635</v>
      </c>
      <c r="AE395" s="26"/>
      <c r="AF395" s="26">
        <v>61</v>
      </c>
      <c r="AG395" s="26" t="s">
        <v>84</v>
      </c>
      <c r="AH395" s="26"/>
      <c r="AI395" s="26"/>
      <c r="AJ395" s="26">
        <v>1</v>
      </c>
      <c r="AK395" s="26">
        <v>0</v>
      </c>
      <c r="AL395" s="29">
        <v>0</v>
      </c>
      <c r="AM395" s="30"/>
      <c r="AN395" s="26">
        <v>1</v>
      </c>
      <c r="AO395" s="30"/>
      <c r="AP395" s="1">
        <v>0</v>
      </c>
      <c r="AQ395" s="1"/>
      <c r="AR395" s="1"/>
      <c r="AS395" s="1"/>
      <c r="AT395" s="1">
        <v>0</v>
      </c>
      <c r="AU395" s="1">
        <v>0</v>
      </c>
      <c r="AV395" s="1">
        <v>1</v>
      </c>
      <c r="AZ395" s="1">
        <v>1</v>
      </c>
    </row>
    <row r="396" spans="1:58" x14ac:dyDescent="0.3">
      <c r="A396" s="2">
        <v>902</v>
      </c>
      <c r="B396" s="2">
        <v>1</v>
      </c>
      <c r="C396" s="2" t="s">
        <v>1392</v>
      </c>
      <c r="D396" s="1">
        <v>12</v>
      </c>
      <c r="E396" s="2" t="str">
        <f t="shared" si="281"/>
        <v>12_Rajiformes</v>
      </c>
      <c r="F396" s="2" t="s">
        <v>1705</v>
      </c>
      <c r="G396" s="2" t="s">
        <v>2038</v>
      </c>
      <c r="H396" s="2" t="s">
        <v>2218</v>
      </c>
      <c r="I396" s="2" t="s">
        <v>2219</v>
      </c>
      <c r="J396" s="2" t="s">
        <v>2220</v>
      </c>
      <c r="K396" s="19" t="str">
        <f t="shared" si="282"/>
        <v>Pavoraja alleni</v>
      </c>
      <c r="L396" s="20">
        <f>VLOOKUP($K396,GlobSheetPaste!$H$3:$P$1269,2,FALSE)</f>
        <v>161337</v>
      </c>
      <c r="M396" s="20">
        <f>VLOOKUP($K396,GlobSheetPaste!$H$3:$P$1269,3,FALSE)</f>
        <v>68640180</v>
      </c>
      <c r="N396" s="20" t="str">
        <f>VLOOKUP($K396,GlobSheetPaste!$H$3:$P$1269,4,FALSE)</f>
        <v>published</v>
      </c>
      <c r="O396" s="20" t="str">
        <f>VLOOKUP($K396,GlobSheetPaste!$H$3:$P$1269,5,FALSE)</f>
        <v>LC</v>
      </c>
      <c r="P396" s="20">
        <f>VLOOKUP($K396,GlobSheetPaste!$H$3:$P$1269,6,FALSE)</f>
        <v>2010</v>
      </c>
      <c r="Q396" s="20" t="str">
        <f>VLOOKUP($K396,GlobSheetPaste!$H$3:$P$1269,7,FALSE)</f>
        <v>LC</v>
      </c>
      <c r="R396" s="20" t="str">
        <f>VLOOKUP($K396,GlobSheetPaste!$H$3:$P$1269,8,FALSE)</f>
        <v>NA</v>
      </c>
      <c r="S396" s="20" t="str">
        <f t="shared" si="429"/>
        <v>NoChange</v>
      </c>
      <c r="T396" s="20" t="b">
        <f t="shared" si="283"/>
        <v>0</v>
      </c>
      <c r="U396" s="20">
        <f>VLOOKUP($K396,GlobSheetPaste!$H$3:$P$1269,9,FALSE)</f>
        <v>2015</v>
      </c>
      <c r="V396" s="19">
        <v>304</v>
      </c>
      <c r="W396" s="19">
        <v>458</v>
      </c>
      <c r="X396" s="2" t="b">
        <f t="shared" ref="X396:Y396" si="437">ISNUMBER(V396)</f>
        <v>1</v>
      </c>
      <c r="Y396" s="2" t="b">
        <f t="shared" si="437"/>
        <v>1</v>
      </c>
      <c r="Z396" s="2" t="s">
        <v>89</v>
      </c>
      <c r="AA396" s="2" t="s">
        <v>178</v>
      </c>
      <c r="AB396" s="24" t="str">
        <f ca="1">IFERROR(__xludf.DUMMYFUNCTION("SPLIT(AA396,""_"")"),"Deepwater")</f>
        <v>Deepwater</v>
      </c>
      <c r="AC396" s="24"/>
      <c r="AD396" s="24">
        <f>VLOOKUP(J396,rangearea210527!$B$2:$C$1159,2,TRUE)</f>
        <v>9253.9151779999993</v>
      </c>
      <c r="AE396" s="26" t="s">
        <v>118</v>
      </c>
      <c r="AF396" s="26">
        <v>34.9</v>
      </c>
      <c r="AG396" s="26" t="s">
        <v>84</v>
      </c>
      <c r="AH396" s="26"/>
      <c r="AI396" s="26"/>
      <c r="AJ396" s="26">
        <v>1</v>
      </c>
      <c r="AK396" s="26">
        <v>0</v>
      </c>
      <c r="AL396" s="29">
        <v>0</v>
      </c>
      <c r="AM396" s="30"/>
      <c r="AN396" s="30"/>
      <c r="AO396" s="30"/>
      <c r="AP396" s="1">
        <v>0</v>
      </c>
      <c r="AR396" s="1"/>
      <c r="AS396" s="1"/>
      <c r="AT396" s="1">
        <v>0</v>
      </c>
      <c r="AU396" s="1">
        <v>0</v>
      </c>
      <c r="AV396" s="1">
        <v>1</v>
      </c>
      <c r="AZ396" s="1">
        <v>1</v>
      </c>
      <c r="BE396" s="1">
        <v>1</v>
      </c>
    </row>
    <row r="397" spans="1:58" x14ac:dyDescent="0.3">
      <c r="A397" s="2">
        <v>903</v>
      </c>
      <c r="B397" s="2">
        <v>1</v>
      </c>
      <c r="C397" s="2" t="s">
        <v>1392</v>
      </c>
      <c r="D397" s="1">
        <v>12</v>
      </c>
      <c r="E397" s="2" t="str">
        <f t="shared" si="281"/>
        <v>12_Rajiformes</v>
      </c>
      <c r="F397" s="2" t="s">
        <v>1705</v>
      </c>
      <c r="G397" s="2" t="s">
        <v>2038</v>
      </c>
      <c r="H397" s="2" t="s">
        <v>2218</v>
      </c>
      <c r="I397" s="2" t="s">
        <v>2221</v>
      </c>
      <c r="J397" s="2" t="s">
        <v>2222</v>
      </c>
      <c r="K397" s="19" t="str">
        <f t="shared" si="282"/>
        <v>Pavoraja arenaria</v>
      </c>
      <c r="L397" s="20">
        <f>VLOOKUP($K397,GlobSheetPaste!$H$3:$P$1269,2,FALSE)</f>
        <v>195471</v>
      </c>
      <c r="M397" s="20">
        <f>VLOOKUP($K397,GlobSheetPaste!$H$3:$P$1269,3,FALSE)</f>
        <v>68640323</v>
      </c>
      <c r="N397" s="20" t="str">
        <f>VLOOKUP($K397,GlobSheetPaste!$H$3:$P$1269,4,FALSE)</f>
        <v>published</v>
      </c>
      <c r="O397" s="20" t="str">
        <f>VLOOKUP($K397,GlobSheetPaste!$H$3:$P$1269,5,FALSE)</f>
        <v>DD</v>
      </c>
      <c r="P397" s="20">
        <f>VLOOKUP($K397,GlobSheetPaste!$H$3:$P$1269,6,FALSE)</f>
        <v>2010</v>
      </c>
      <c r="Q397" s="20" t="str">
        <f>VLOOKUP($K397,GlobSheetPaste!$H$3:$P$1269,7,FALSE)</f>
        <v>DD</v>
      </c>
      <c r="R397" s="20" t="str">
        <f>VLOOKUP($K397,GlobSheetPaste!$H$3:$P$1269,8,FALSE)</f>
        <v>NA</v>
      </c>
      <c r="S397" s="20" t="str">
        <f t="shared" si="429"/>
        <v>NoChange</v>
      </c>
      <c r="T397" s="20" t="b">
        <f t="shared" si="283"/>
        <v>0</v>
      </c>
      <c r="U397" s="20">
        <f>VLOOKUP($K397,GlobSheetPaste!$H$3:$P$1269,9,FALSE)</f>
        <v>2015</v>
      </c>
      <c r="V397" s="19">
        <v>192</v>
      </c>
      <c r="W397" s="19">
        <v>712</v>
      </c>
      <c r="X397" s="2" t="b">
        <f t="shared" ref="X397:Y397" si="438">ISNUMBER(V397)</f>
        <v>1</v>
      </c>
      <c r="Y397" s="2" t="b">
        <f t="shared" si="438"/>
        <v>1</v>
      </c>
      <c r="Z397" s="2" t="s">
        <v>89</v>
      </c>
      <c r="AA397" s="2" t="s">
        <v>178</v>
      </c>
      <c r="AB397" s="24" t="str">
        <f ca="1">IFERROR(__xludf.DUMMYFUNCTION("SPLIT(AA397,""_"")"),"Deepwater")</f>
        <v>Deepwater</v>
      </c>
      <c r="AC397" s="24"/>
      <c r="AD397" s="24">
        <f>VLOOKUP(J397,rangearea210527!$B$2:$C$1159,2,TRUE)</f>
        <v>27805.050630000002</v>
      </c>
      <c r="AE397" s="26" t="s">
        <v>118</v>
      </c>
      <c r="AF397" s="26">
        <v>34.299999999999997</v>
      </c>
      <c r="AG397" s="26" t="s">
        <v>84</v>
      </c>
      <c r="AH397" s="26"/>
      <c r="AI397" s="26"/>
      <c r="AJ397" s="26">
        <v>1</v>
      </c>
      <c r="AK397" s="26">
        <v>0</v>
      </c>
      <c r="AL397" s="29">
        <v>0</v>
      </c>
      <c r="AM397" s="30"/>
      <c r="AN397" s="30"/>
      <c r="AO397" s="30"/>
      <c r="AP397" s="1">
        <v>0</v>
      </c>
      <c r="AR397" s="1"/>
      <c r="AS397" s="1"/>
      <c r="AT397" s="1">
        <v>0</v>
      </c>
      <c r="AU397" s="1">
        <v>0</v>
      </c>
      <c r="AV397" s="1">
        <v>1</v>
      </c>
      <c r="AZ397" s="1">
        <v>1</v>
      </c>
      <c r="BD397" s="1">
        <v>1</v>
      </c>
      <c r="BE397" s="1">
        <v>1</v>
      </c>
      <c r="BF397" s="1"/>
    </row>
    <row r="398" spans="1:58" x14ac:dyDescent="0.3">
      <c r="A398" s="2">
        <v>904</v>
      </c>
      <c r="B398" s="2">
        <v>1</v>
      </c>
      <c r="C398" s="2" t="s">
        <v>1392</v>
      </c>
      <c r="D398" s="1">
        <v>12</v>
      </c>
      <c r="E398" s="2" t="str">
        <f t="shared" si="281"/>
        <v>12_Rajiformes</v>
      </c>
      <c r="F398" s="2" t="s">
        <v>1705</v>
      </c>
      <c r="G398" s="2" t="s">
        <v>2038</v>
      </c>
      <c r="H398" s="2" t="s">
        <v>2218</v>
      </c>
      <c r="I398" s="2" t="s">
        <v>2223</v>
      </c>
      <c r="J398" s="2" t="s">
        <v>2224</v>
      </c>
      <c r="K398" s="19" t="str">
        <f t="shared" si="282"/>
        <v>Pavoraja mosaica</v>
      </c>
      <c r="L398" s="20">
        <f>VLOOKUP($K398,GlobSheetPaste!$H$3:$P$1269,2,FALSE)</f>
        <v>195472</v>
      </c>
      <c r="M398" s="20">
        <f>VLOOKUP($K398,GlobSheetPaste!$H$3:$P$1269,3,FALSE)</f>
        <v>68640455</v>
      </c>
      <c r="N398" s="20" t="str">
        <f>VLOOKUP($K398,GlobSheetPaste!$H$3:$P$1269,4,FALSE)</f>
        <v>published</v>
      </c>
      <c r="O398" s="20" t="str">
        <f>VLOOKUP($K398,GlobSheetPaste!$H$3:$P$1269,5,FALSE)</f>
        <v>LC</v>
      </c>
      <c r="P398" s="20">
        <f>VLOOKUP($K398,GlobSheetPaste!$H$3:$P$1269,6,FALSE)</f>
        <v>2010</v>
      </c>
      <c r="Q398" s="20" t="str">
        <f>VLOOKUP($K398,GlobSheetPaste!$H$3:$P$1269,7,FALSE)</f>
        <v>LC</v>
      </c>
      <c r="R398" s="20" t="str">
        <f>VLOOKUP($K398,GlobSheetPaste!$H$3:$P$1269,8,FALSE)</f>
        <v>NA</v>
      </c>
      <c r="S398" s="20" t="str">
        <f t="shared" si="429"/>
        <v>NoChange</v>
      </c>
      <c r="T398" s="20" t="b">
        <f t="shared" si="283"/>
        <v>0</v>
      </c>
      <c r="U398" s="20">
        <f>VLOOKUP($K398,GlobSheetPaste!$H$3:$P$1269,9,FALSE)</f>
        <v>2015</v>
      </c>
      <c r="V398" s="19">
        <v>300</v>
      </c>
      <c r="W398" s="19">
        <v>492</v>
      </c>
      <c r="X398" s="2" t="b">
        <f t="shared" ref="X398:Y398" si="439">ISNUMBER(V398)</f>
        <v>1</v>
      </c>
      <c r="Y398" s="2" t="b">
        <f t="shared" si="439"/>
        <v>1</v>
      </c>
      <c r="Z398" s="2" t="s">
        <v>89</v>
      </c>
      <c r="AA398" s="2" t="s">
        <v>178</v>
      </c>
      <c r="AB398" s="24" t="str">
        <f ca="1">IFERROR(__xludf.DUMMYFUNCTION("SPLIT(AA398,""_"")"),"Deepwater")</f>
        <v>Deepwater</v>
      </c>
      <c r="AC398" s="24"/>
      <c r="AD398" s="24">
        <f>VLOOKUP(J398,rangearea210527!$B$2:$C$1159,2,TRUE)</f>
        <v>32371.264039999998</v>
      </c>
      <c r="AE398" s="26" t="s">
        <v>118</v>
      </c>
      <c r="AF398" s="26">
        <v>28</v>
      </c>
      <c r="AG398" s="26" t="s">
        <v>84</v>
      </c>
      <c r="AH398" s="26"/>
      <c r="AI398" s="26"/>
      <c r="AJ398" s="26">
        <v>1</v>
      </c>
      <c r="AK398" s="26">
        <v>0</v>
      </c>
      <c r="AL398" s="29">
        <v>0</v>
      </c>
      <c r="AM398" s="30"/>
      <c r="AN398" s="30"/>
      <c r="AO398" s="30"/>
      <c r="AP398" s="1">
        <v>0</v>
      </c>
      <c r="AR398" s="1"/>
      <c r="AS398" s="1"/>
      <c r="AT398" s="1">
        <v>0</v>
      </c>
      <c r="AU398" s="1">
        <v>0</v>
      </c>
      <c r="AV398" s="1">
        <v>1</v>
      </c>
      <c r="AZ398" s="1">
        <v>1</v>
      </c>
      <c r="BE398" s="1">
        <v>1</v>
      </c>
    </row>
    <row r="399" spans="1:58" x14ac:dyDescent="0.3">
      <c r="A399" s="2">
        <v>905</v>
      </c>
      <c r="B399" s="2">
        <v>1</v>
      </c>
      <c r="C399" s="2" t="s">
        <v>1392</v>
      </c>
      <c r="D399" s="1">
        <v>12</v>
      </c>
      <c r="E399" s="2" t="str">
        <f t="shared" si="281"/>
        <v>12_Rajiformes</v>
      </c>
      <c r="F399" s="2" t="s">
        <v>1705</v>
      </c>
      <c r="G399" s="2" t="s">
        <v>2038</v>
      </c>
      <c r="H399" s="2" t="s">
        <v>2218</v>
      </c>
      <c r="I399" s="2" t="s">
        <v>2225</v>
      </c>
      <c r="J399" s="2" t="s">
        <v>2226</v>
      </c>
      <c r="K399" s="19" t="str">
        <f t="shared" si="282"/>
        <v>Pavoraja nitida</v>
      </c>
      <c r="L399" s="20">
        <f>VLOOKUP($K399,GlobSheetPaste!$H$3:$P$1269,2,FALSE)</f>
        <v>161370</v>
      </c>
      <c r="M399" s="20">
        <f>VLOOKUP($K399,GlobSheetPaste!$H$3:$P$1269,3,FALSE)</f>
        <v>68640573</v>
      </c>
      <c r="N399" s="20" t="str">
        <f>VLOOKUP($K399,GlobSheetPaste!$H$3:$P$1269,4,FALSE)</f>
        <v>published</v>
      </c>
      <c r="O399" s="20" t="str">
        <f>VLOOKUP($K399,GlobSheetPaste!$H$3:$P$1269,5,FALSE)</f>
        <v>NT</v>
      </c>
      <c r="P399" s="20">
        <f>VLOOKUP($K399,GlobSheetPaste!$H$3:$P$1269,6,FALSE)</f>
        <v>2010</v>
      </c>
      <c r="Q399" s="20" t="str">
        <f>VLOOKUP($K399,GlobSheetPaste!$H$3:$P$1269,7,FALSE)</f>
        <v>LC</v>
      </c>
      <c r="R399" s="20" t="str">
        <f>VLOOKUP($K399,GlobSheetPaste!$H$3:$P$1269,8,FALSE)</f>
        <v>NA</v>
      </c>
      <c r="S399" s="20" t="str">
        <f t="shared" si="429"/>
        <v>non-genuine change</v>
      </c>
      <c r="T399" s="20" t="b">
        <f t="shared" si="283"/>
        <v>0</v>
      </c>
      <c r="U399" s="20">
        <f>VLOOKUP($K399,GlobSheetPaste!$H$3:$P$1269,9,FALSE)</f>
        <v>2015</v>
      </c>
      <c r="V399" s="19">
        <v>30</v>
      </c>
      <c r="W399" s="19">
        <v>450</v>
      </c>
      <c r="X399" s="2" t="b">
        <f t="shared" ref="X399:Y399" si="440">ISNUMBER(V399)</f>
        <v>1</v>
      </c>
      <c r="Y399" s="2" t="b">
        <f t="shared" si="440"/>
        <v>1</v>
      </c>
      <c r="Z399" s="2" t="s">
        <v>89</v>
      </c>
      <c r="AA399" s="2" t="s">
        <v>278</v>
      </c>
      <c r="AB399" s="24" t="str">
        <f ca="1">IFERROR(__xludf.DUMMYFUNCTION("SPLIT(AA399,""_"")"),"Deepwater")</f>
        <v>Deepwater</v>
      </c>
      <c r="AC399" s="24" t="str">
        <f ca="1">IFERROR(__xludf.DUMMYFUNCTION("""COMPUTED_VALUE"""),"Coastal")</f>
        <v>Coastal</v>
      </c>
      <c r="AD399" s="24">
        <f>VLOOKUP(J399,rangearea210527!$B$2:$C$1159,2,TRUE)</f>
        <v>384707.14909999998</v>
      </c>
      <c r="AE399" s="26"/>
      <c r="AF399" s="26">
        <v>36.799999999999997</v>
      </c>
      <c r="AG399" s="26" t="s">
        <v>84</v>
      </c>
      <c r="AH399" s="26"/>
      <c r="AI399" s="26"/>
      <c r="AJ399" s="26">
        <v>1</v>
      </c>
      <c r="AK399" s="26">
        <v>0</v>
      </c>
      <c r="AL399" s="29">
        <v>0</v>
      </c>
      <c r="AM399" s="30"/>
      <c r="AN399" s="30"/>
      <c r="AO399" s="30"/>
      <c r="AP399" s="1">
        <v>0</v>
      </c>
      <c r="AR399" s="1"/>
      <c r="AS399" s="1"/>
      <c r="AT399" s="1">
        <v>1</v>
      </c>
      <c r="AU399" s="1">
        <v>1</v>
      </c>
      <c r="AV399" s="1">
        <v>1</v>
      </c>
      <c r="AZ399" s="1">
        <v>1</v>
      </c>
    </row>
    <row r="400" spans="1:58" x14ac:dyDescent="0.3">
      <c r="A400" s="2">
        <v>906</v>
      </c>
      <c r="B400" s="2">
        <v>1</v>
      </c>
      <c r="C400" s="2" t="s">
        <v>1392</v>
      </c>
      <c r="D400" s="1">
        <v>12</v>
      </c>
      <c r="E400" s="2" t="str">
        <f t="shared" si="281"/>
        <v>12_Rajiformes</v>
      </c>
      <c r="F400" s="2" t="s">
        <v>1705</v>
      </c>
      <c r="G400" s="2" t="s">
        <v>2038</v>
      </c>
      <c r="H400" s="2" t="s">
        <v>2218</v>
      </c>
      <c r="I400" s="2" t="s">
        <v>2227</v>
      </c>
      <c r="J400" s="2" t="s">
        <v>2228</v>
      </c>
      <c r="K400" s="19" t="str">
        <f t="shared" si="282"/>
        <v>Pavoraja pseudonitida</v>
      </c>
      <c r="L400" s="20">
        <f>VLOOKUP($K400,GlobSheetPaste!$H$3:$P$1269,2,FALSE)</f>
        <v>195473</v>
      </c>
      <c r="M400" s="20">
        <f>VLOOKUP($K400,GlobSheetPaste!$H$3:$P$1269,3,FALSE)</f>
        <v>68640697</v>
      </c>
      <c r="N400" s="20" t="str">
        <f>VLOOKUP($K400,GlobSheetPaste!$H$3:$P$1269,4,FALSE)</f>
        <v>published</v>
      </c>
      <c r="O400" s="20" t="str">
        <f>VLOOKUP($K400,GlobSheetPaste!$H$3:$P$1269,5,FALSE)</f>
        <v>LC</v>
      </c>
      <c r="P400" s="20">
        <f>VLOOKUP($K400,GlobSheetPaste!$H$3:$P$1269,6,FALSE)</f>
        <v>2010</v>
      </c>
      <c r="Q400" s="20" t="str">
        <f>VLOOKUP($K400,GlobSheetPaste!$H$3:$P$1269,7,FALSE)</f>
        <v>LC</v>
      </c>
      <c r="R400" s="20" t="str">
        <f>VLOOKUP($K400,GlobSheetPaste!$H$3:$P$1269,8,FALSE)</f>
        <v>NA</v>
      </c>
      <c r="S400" s="20" t="str">
        <f t="shared" si="429"/>
        <v>NoChange</v>
      </c>
      <c r="T400" s="20" t="b">
        <f t="shared" si="283"/>
        <v>0</v>
      </c>
      <c r="U400" s="20">
        <f>VLOOKUP($K400,GlobSheetPaste!$H$3:$P$1269,9,FALSE)</f>
        <v>2015</v>
      </c>
      <c r="V400" s="19">
        <v>212</v>
      </c>
      <c r="W400" s="19">
        <v>512</v>
      </c>
      <c r="X400" s="2" t="b">
        <f t="shared" ref="X400:Y400" si="441">ISNUMBER(V400)</f>
        <v>1</v>
      </c>
      <c r="Y400" s="2" t="b">
        <f t="shared" si="441"/>
        <v>1</v>
      </c>
      <c r="Z400" s="2" t="s">
        <v>89</v>
      </c>
      <c r="AA400" s="2" t="s">
        <v>178</v>
      </c>
      <c r="AB400" s="24" t="str">
        <f ca="1">IFERROR(__xludf.DUMMYFUNCTION("SPLIT(AA400,""_"")"),"Deepwater")</f>
        <v>Deepwater</v>
      </c>
      <c r="AC400" s="24"/>
      <c r="AD400" s="24">
        <f>VLOOKUP(J400,rangearea210527!$B$2:$C$1159,2,TRUE)</f>
        <v>43488.15683</v>
      </c>
      <c r="AE400" s="26" t="s">
        <v>118</v>
      </c>
      <c r="AF400" s="26">
        <v>37</v>
      </c>
      <c r="AG400" s="26" t="s">
        <v>84</v>
      </c>
      <c r="AH400" s="26"/>
      <c r="AI400" s="26"/>
      <c r="AJ400" s="26">
        <v>1</v>
      </c>
      <c r="AK400" s="26">
        <v>0</v>
      </c>
      <c r="AL400" s="29">
        <v>0</v>
      </c>
      <c r="AM400" s="30"/>
      <c r="AN400" s="30"/>
      <c r="AO400" s="30"/>
      <c r="AP400" s="1">
        <v>0</v>
      </c>
      <c r="AR400" s="1"/>
      <c r="AS400" s="1"/>
      <c r="AT400" s="1">
        <v>0</v>
      </c>
      <c r="AU400" s="1">
        <v>0</v>
      </c>
      <c r="AV400" s="1">
        <v>1</v>
      </c>
      <c r="AZ400" s="1">
        <v>1</v>
      </c>
      <c r="BE400" s="1">
        <v>1</v>
      </c>
    </row>
    <row r="401" spans="1:58" x14ac:dyDescent="0.3">
      <c r="A401" s="2">
        <v>907</v>
      </c>
      <c r="B401" s="2">
        <v>1</v>
      </c>
      <c r="C401" s="2" t="s">
        <v>1392</v>
      </c>
      <c r="D401" s="1">
        <v>12</v>
      </c>
      <c r="E401" s="2" t="str">
        <f t="shared" si="281"/>
        <v>12_Rajiformes</v>
      </c>
      <c r="F401" s="2" t="s">
        <v>1705</v>
      </c>
      <c r="G401" s="2" t="s">
        <v>2038</v>
      </c>
      <c r="H401" s="2" t="s">
        <v>2218</v>
      </c>
      <c r="I401" s="2" t="s">
        <v>2229</v>
      </c>
      <c r="J401" s="2" t="s">
        <v>2230</v>
      </c>
      <c r="K401" s="19" t="str">
        <f t="shared" si="282"/>
        <v>Pavoraja umbrosa</v>
      </c>
      <c r="L401" s="20">
        <f>VLOOKUP($K401,GlobSheetPaste!$H$3:$P$1269,2,FALSE)</f>
        <v>70681387</v>
      </c>
      <c r="M401" s="20">
        <f>VLOOKUP($K401,GlobSheetPaste!$H$3:$P$1269,3,FALSE)</f>
        <v>70681738</v>
      </c>
      <c r="N401" s="20" t="str">
        <f>VLOOKUP($K401,GlobSheetPaste!$H$3:$P$1269,4,FALSE)</f>
        <v>published</v>
      </c>
      <c r="O401" s="20" t="str">
        <f>VLOOKUP($K401,GlobSheetPaste!$H$3:$P$1269,5,FALSE)</f>
        <v>NE</v>
      </c>
      <c r="P401" s="20" t="str">
        <f>VLOOKUP($K401,GlobSheetPaste!$H$3:$P$1269,6,FALSE)</f>
        <v>NA</v>
      </c>
      <c r="Q401" s="20" t="str">
        <f>VLOOKUP($K401,GlobSheetPaste!$H$3:$P$1269,7,FALSE)</f>
        <v>LC</v>
      </c>
      <c r="R401" s="20" t="str">
        <f>VLOOKUP($K401,GlobSheetPaste!$H$3:$P$1269,8,FALSE)</f>
        <v>NA</v>
      </c>
      <c r="S401" s="1" t="s">
        <v>117</v>
      </c>
      <c r="T401" s="20" t="b">
        <f t="shared" si="283"/>
        <v>0</v>
      </c>
      <c r="U401" s="20">
        <f>VLOOKUP($K401,GlobSheetPaste!$H$3:$P$1269,9,FALSE)</f>
        <v>2015</v>
      </c>
      <c r="V401" s="19">
        <v>360</v>
      </c>
      <c r="W401" s="19">
        <v>731</v>
      </c>
      <c r="X401" s="2" t="b">
        <f t="shared" ref="X401:Y401" si="442">ISNUMBER(V401)</f>
        <v>1</v>
      </c>
      <c r="Y401" s="2" t="b">
        <f t="shared" si="442"/>
        <v>1</v>
      </c>
      <c r="Z401" s="2" t="s">
        <v>89</v>
      </c>
      <c r="AA401" s="2" t="s">
        <v>178</v>
      </c>
      <c r="AB401" s="24" t="str">
        <f ca="1">IFERROR(__xludf.DUMMYFUNCTION("SPLIT(AA401,""_"")"),"Deepwater")</f>
        <v>Deepwater</v>
      </c>
      <c r="AC401" s="24"/>
      <c r="AD401" s="24">
        <f>VLOOKUP(J401,rangearea210527!$B$2:$C$1159,2,TRUE)</f>
        <v>906.83938680000006</v>
      </c>
      <c r="AE401" s="26" t="s">
        <v>118</v>
      </c>
      <c r="AF401" s="26">
        <v>36.9</v>
      </c>
      <c r="AG401" s="26" t="s">
        <v>84</v>
      </c>
      <c r="AH401" s="26"/>
      <c r="AI401" s="26"/>
      <c r="AJ401" s="26">
        <v>1</v>
      </c>
      <c r="AK401" s="26">
        <v>0</v>
      </c>
      <c r="AL401" s="29">
        <v>0</v>
      </c>
      <c r="AM401" s="30"/>
      <c r="AN401" s="30"/>
      <c r="AO401" s="30"/>
      <c r="AP401" s="1">
        <v>0</v>
      </c>
      <c r="AR401" s="1"/>
      <c r="AS401" s="1"/>
      <c r="AT401" s="1">
        <v>0</v>
      </c>
      <c r="AU401" s="1">
        <v>0</v>
      </c>
      <c r="AV401" s="1">
        <v>1</v>
      </c>
      <c r="AZ401" s="1">
        <v>1</v>
      </c>
      <c r="BE401" s="1">
        <v>1</v>
      </c>
    </row>
    <row r="402" spans="1:58" x14ac:dyDescent="0.3">
      <c r="A402" s="2">
        <v>355</v>
      </c>
      <c r="B402" s="2">
        <v>1</v>
      </c>
      <c r="C402" s="2" t="s">
        <v>75</v>
      </c>
      <c r="D402" s="1">
        <v>9</v>
      </c>
      <c r="E402" s="2" t="str">
        <f t="shared" si="281"/>
        <v>9_Carcharhiniformes</v>
      </c>
      <c r="F402" s="2" t="s">
        <v>76</v>
      </c>
      <c r="G402" s="2" t="s">
        <v>800</v>
      </c>
      <c r="H402" s="2" t="s">
        <v>1028</v>
      </c>
      <c r="I402" s="2" t="s">
        <v>1029</v>
      </c>
      <c r="J402" s="2" t="s">
        <v>1030</v>
      </c>
      <c r="K402" s="19" t="str">
        <f t="shared" si="282"/>
        <v>Pentanchus profundicolus</v>
      </c>
      <c r="L402" s="20">
        <f>VLOOKUP($K402,GlobSheetPaste!$H$3:$P$1269,2,FALSE)</f>
        <v>161437</v>
      </c>
      <c r="M402" s="20">
        <f>VLOOKUP($K402,GlobSheetPaste!$H$3:$P$1269,3,FALSE)</f>
        <v>124485297</v>
      </c>
      <c r="N402" s="20" t="str">
        <f>VLOOKUP($K402,GlobSheetPaste!$H$3:$P$1269,4,FALSE)</f>
        <v>published</v>
      </c>
      <c r="O402" s="20" t="str">
        <f>VLOOKUP($K402,GlobSheetPaste!$H$3:$P$1269,5,FALSE)</f>
        <v>DD</v>
      </c>
      <c r="P402" s="20">
        <f>VLOOKUP($K402,GlobSheetPaste!$H$3:$P$1269,6,FALSE)</f>
        <v>2008</v>
      </c>
      <c r="Q402" s="20" t="str">
        <f>VLOOKUP($K402,GlobSheetPaste!$H$3:$P$1269,7,FALSE)</f>
        <v>LC</v>
      </c>
      <c r="R402" s="20" t="str">
        <f>VLOOKUP($K402,GlobSheetPaste!$H$3:$P$1269,8,FALSE)</f>
        <v>NA</v>
      </c>
      <c r="S402" s="20" t="str">
        <f>IF(O402=Q402,"NoChange","non-genuine change")</f>
        <v>non-genuine change</v>
      </c>
      <c r="T402" s="20" t="b">
        <f t="shared" si="283"/>
        <v>0</v>
      </c>
      <c r="U402" s="22">
        <f>VLOOKUP($K402,GlobSheetPaste!$H$3:$P$1269,9,FALSE)</f>
        <v>43891</v>
      </c>
      <c r="V402" s="19">
        <v>673</v>
      </c>
      <c r="W402" s="19">
        <v>1069</v>
      </c>
      <c r="X402" s="2" t="b">
        <f t="shared" ref="X402:Y402" si="443">ISNUMBER(V402)</f>
        <v>1</v>
      </c>
      <c r="Y402" s="2" t="b">
        <f t="shared" si="443"/>
        <v>1</v>
      </c>
      <c r="Z402" s="2" t="s">
        <v>89</v>
      </c>
      <c r="AA402" s="2" t="s">
        <v>178</v>
      </c>
      <c r="AB402" s="24" t="str">
        <f ca="1">IFERROR(__xludf.DUMMYFUNCTION("SPLIT(AA402,""_"")"),"Deepwater")</f>
        <v>Deepwater</v>
      </c>
      <c r="AC402" s="24"/>
      <c r="AD402" s="24">
        <f>VLOOKUP(J402,rangearea210527!$B$2:$C$1159,2,TRUE)</f>
        <v>1313.6911680000001</v>
      </c>
      <c r="AE402" s="26" t="s">
        <v>118</v>
      </c>
      <c r="AF402" s="26">
        <v>50.8</v>
      </c>
      <c r="AG402" s="26" t="s">
        <v>84</v>
      </c>
      <c r="AH402" s="26"/>
      <c r="AI402" s="26"/>
      <c r="AJ402" s="26">
        <v>1</v>
      </c>
      <c r="AK402" s="26">
        <v>0</v>
      </c>
      <c r="AL402" s="29">
        <v>0</v>
      </c>
      <c r="AM402" s="30"/>
      <c r="AN402" s="30"/>
      <c r="AO402" s="30"/>
      <c r="AP402" s="1">
        <v>1</v>
      </c>
      <c r="AQ402" s="1"/>
      <c r="AR402" s="1"/>
      <c r="AS402" s="1"/>
      <c r="AT402" s="1">
        <v>0</v>
      </c>
      <c r="AU402" s="1">
        <v>0</v>
      </c>
      <c r="AV402" s="1">
        <v>1</v>
      </c>
      <c r="AZ402" s="1">
        <v>1</v>
      </c>
      <c r="BE402" s="1">
        <v>1</v>
      </c>
    </row>
    <row r="403" spans="1:58" x14ac:dyDescent="0.3">
      <c r="A403" s="2">
        <v>415</v>
      </c>
      <c r="B403" s="2">
        <v>1</v>
      </c>
      <c r="C403" s="2" t="s">
        <v>75</v>
      </c>
      <c r="D403" s="1">
        <v>9</v>
      </c>
      <c r="E403" s="2" t="str">
        <f t="shared" si="281"/>
        <v>9_Carcharhiniformes</v>
      </c>
      <c r="F403" s="2" t="s">
        <v>76</v>
      </c>
      <c r="G403" s="2" t="s">
        <v>1163</v>
      </c>
      <c r="H403" s="2" t="s">
        <v>1169</v>
      </c>
      <c r="I403" s="2" t="s">
        <v>825</v>
      </c>
      <c r="J403" s="2" t="s">
        <v>1171</v>
      </c>
      <c r="K403" s="19" t="str">
        <f t="shared" si="282"/>
        <v>Planonasus indicus</v>
      </c>
      <c r="L403" s="20">
        <f>VLOOKUP($K403,GlobSheetPaste!$H$3:$P$1269,2,FALSE)</f>
        <v>162215720</v>
      </c>
      <c r="M403" s="20">
        <f>VLOOKUP($K403,GlobSheetPaste!$H$3:$P$1269,3,FALSE)</f>
        <v>162215757</v>
      </c>
      <c r="N403" s="20" t="str">
        <f>VLOOKUP($K403,GlobSheetPaste!$H$3:$P$1269,4,FALSE)</f>
        <v>published</v>
      </c>
      <c r="O403" s="20" t="str">
        <f>VLOOKUP($K403,GlobSheetPaste!$H$3:$P$1269,5,FALSE)</f>
        <v>NE</v>
      </c>
      <c r="P403" s="20" t="str">
        <f>VLOOKUP($K403,GlobSheetPaste!$H$3:$P$1269,6,FALSE)</f>
        <v>NA</v>
      </c>
      <c r="Q403" s="20" t="str">
        <f>VLOOKUP($K403,GlobSheetPaste!$H$3:$P$1269,7,FALSE)</f>
        <v>DD</v>
      </c>
      <c r="R403" s="20" t="str">
        <f>VLOOKUP($K403,GlobSheetPaste!$H$3:$P$1269,8,FALSE)</f>
        <v>NA</v>
      </c>
      <c r="S403" s="1" t="s">
        <v>117</v>
      </c>
      <c r="T403" s="20" t="b">
        <f t="shared" si="283"/>
        <v>0</v>
      </c>
      <c r="U403" s="22">
        <f>VLOOKUP($K403,GlobSheetPaste!$H$3:$P$1269,9,FALSE)</f>
        <v>43891</v>
      </c>
      <c r="V403" s="23">
        <v>200</v>
      </c>
      <c r="W403" s="23">
        <v>1000</v>
      </c>
      <c r="X403" s="2" t="b">
        <f t="shared" ref="X403:Y403" si="444">ISNUMBER(V403)</f>
        <v>1</v>
      </c>
      <c r="Y403" s="2" t="b">
        <f t="shared" si="444"/>
        <v>1</v>
      </c>
      <c r="Z403" s="1" t="s">
        <v>1172</v>
      </c>
      <c r="AA403" s="1" t="s">
        <v>178</v>
      </c>
      <c r="AB403" s="24" t="str">
        <f ca="1">IFERROR(__xludf.DUMMYFUNCTION("SPLIT(AA403,""_"")"),"Deepwater")</f>
        <v>Deepwater</v>
      </c>
      <c r="AC403" s="24"/>
      <c r="AD403" s="24">
        <f>VLOOKUP(J403,rangearea210527!$B$2:$C$1159,2,TRUE)</f>
        <v>3092.1356540000002</v>
      </c>
      <c r="AE403" s="26" t="s">
        <v>118</v>
      </c>
      <c r="AF403" s="26">
        <v>64</v>
      </c>
      <c r="AG403" s="26" t="s">
        <v>84</v>
      </c>
      <c r="AH403" s="26"/>
      <c r="AI403" s="26"/>
      <c r="AJ403" s="26">
        <v>1</v>
      </c>
      <c r="AK403" s="26">
        <v>0</v>
      </c>
      <c r="AL403" s="29">
        <v>0</v>
      </c>
      <c r="AM403" s="30"/>
      <c r="AN403" s="30"/>
      <c r="AO403" s="30"/>
      <c r="AP403" s="1">
        <v>1</v>
      </c>
      <c r="AQ403" s="1"/>
      <c r="AR403" s="1"/>
      <c r="AS403" s="1"/>
      <c r="AT403" s="1">
        <v>0</v>
      </c>
      <c r="AU403" s="1">
        <v>0</v>
      </c>
      <c r="AV403" s="1">
        <v>1</v>
      </c>
      <c r="AZ403" s="1">
        <v>1</v>
      </c>
      <c r="BD403" s="1">
        <v>1</v>
      </c>
      <c r="BE403" s="1">
        <v>1</v>
      </c>
      <c r="BF403" s="1"/>
    </row>
    <row r="404" spans="1:58" x14ac:dyDescent="0.3">
      <c r="A404" s="2">
        <v>414</v>
      </c>
      <c r="B404" s="2">
        <v>1</v>
      </c>
      <c r="C404" s="2" t="s">
        <v>75</v>
      </c>
      <c r="D404" s="1">
        <v>9</v>
      </c>
      <c r="E404" s="2" t="str">
        <f t="shared" si="281"/>
        <v>9_Carcharhiniformes</v>
      </c>
      <c r="F404" s="2" t="s">
        <v>76</v>
      </c>
      <c r="G404" s="2" t="s">
        <v>1163</v>
      </c>
      <c r="H404" s="2" t="s">
        <v>1169</v>
      </c>
      <c r="I404" s="2" t="s">
        <v>534</v>
      </c>
      <c r="J404" s="2" t="s">
        <v>1170</v>
      </c>
      <c r="K404" s="19" t="str">
        <f t="shared" si="282"/>
        <v>Planonasus parini</v>
      </c>
      <c r="L404" s="20">
        <f>VLOOKUP($K404,GlobSheetPaste!$H$3:$P$1269,2,FALSE)</f>
        <v>103055306</v>
      </c>
      <c r="M404" s="20">
        <f>VLOOKUP($K404,GlobSheetPaste!$H$3:$P$1269,3,FALSE)</f>
        <v>109922484</v>
      </c>
      <c r="N404" s="20" t="str">
        <f>VLOOKUP($K404,GlobSheetPaste!$H$3:$P$1269,4,FALSE)</f>
        <v>published</v>
      </c>
      <c r="O404" s="20" t="str">
        <f>VLOOKUP($K404,GlobSheetPaste!$H$3:$P$1269,5,FALSE)</f>
        <v>NE</v>
      </c>
      <c r="P404" s="20" t="str">
        <f>VLOOKUP($K404,GlobSheetPaste!$H$3:$P$1269,6,FALSE)</f>
        <v>NA</v>
      </c>
      <c r="Q404" s="20" t="str">
        <f>VLOOKUP($K404,GlobSheetPaste!$H$3:$P$1269,7,FALSE)</f>
        <v>LC</v>
      </c>
      <c r="R404" s="20" t="str">
        <f>VLOOKUP($K404,GlobSheetPaste!$H$3:$P$1269,8,FALSE)</f>
        <v>NA</v>
      </c>
      <c r="S404" s="1" t="s">
        <v>117</v>
      </c>
      <c r="T404" s="20" t="b">
        <f t="shared" si="283"/>
        <v>0</v>
      </c>
      <c r="U404" s="20">
        <f>VLOOKUP($K404,GlobSheetPaste!$H$3:$P$1269,9,FALSE)</f>
        <v>2017</v>
      </c>
      <c r="V404" s="19">
        <v>560</v>
      </c>
      <c r="W404" s="19">
        <v>1120</v>
      </c>
      <c r="X404" s="2" t="b">
        <f t="shared" ref="X404:Y404" si="445">ISNUMBER(V404)</f>
        <v>1</v>
      </c>
      <c r="Y404" s="2" t="b">
        <f t="shared" si="445"/>
        <v>1</v>
      </c>
      <c r="Z404" s="2" t="s">
        <v>89</v>
      </c>
      <c r="AA404" s="2" t="s">
        <v>178</v>
      </c>
      <c r="AB404" s="24" t="str">
        <f ca="1">IFERROR(__xludf.DUMMYFUNCTION("SPLIT(AA404,""_"")"),"Deepwater")</f>
        <v>Deepwater</v>
      </c>
      <c r="AC404" s="24"/>
      <c r="AD404" s="24">
        <f>VLOOKUP(J404,rangearea210527!$B$2:$C$1159,2,TRUE)</f>
        <v>13594.92985</v>
      </c>
      <c r="AE404" s="26" t="s">
        <v>118</v>
      </c>
      <c r="AF404" s="26">
        <v>53</v>
      </c>
      <c r="AG404" s="26" t="s">
        <v>84</v>
      </c>
      <c r="AH404" s="26"/>
      <c r="AI404" s="26"/>
      <c r="AJ404" s="26">
        <v>1</v>
      </c>
      <c r="AK404" s="26">
        <v>0</v>
      </c>
      <c r="AL404" s="29">
        <v>0</v>
      </c>
      <c r="AM404" s="30"/>
      <c r="AN404" s="30"/>
      <c r="AO404" s="30"/>
      <c r="AP404" s="1">
        <v>0</v>
      </c>
      <c r="AQ404" s="1"/>
      <c r="AR404" s="1"/>
      <c r="AS404" s="1"/>
      <c r="AT404" s="1">
        <v>0</v>
      </c>
      <c r="AU404" s="1">
        <v>0</v>
      </c>
      <c r="AV404" s="1">
        <v>1</v>
      </c>
      <c r="AZ404" s="1">
        <v>1</v>
      </c>
      <c r="BE404" s="1">
        <v>1</v>
      </c>
    </row>
    <row r="405" spans="1:58" x14ac:dyDescent="0.3">
      <c r="A405" s="2">
        <v>1117</v>
      </c>
      <c r="B405" s="2">
        <v>1</v>
      </c>
      <c r="C405" s="2" t="s">
        <v>1392</v>
      </c>
      <c r="D405" s="1">
        <v>13</v>
      </c>
      <c r="E405" s="2" t="str">
        <f t="shared" si="281"/>
        <v>13_Myliobatiformes</v>
      </c>
      <c r="F405" s="2" t="s">
        <v>2338</v>
      </c>
      <c r="G405" s="2" t="s">
        <v>2699</v>
      </c>
      <c r="H405" s="2" t="s">
        <v>2700</v>
      </c>
      <c r="I405" s="2" t="s">
        <v>2701</v>
      </c>
      <c r="J405" s="2" t="s">
        <v>2702</v>
      </c>
      <c r="K405" s="19" t="str">
        <f t="shared" si="282"/>
        <v>Plesiobatis daviesi</v>
      </c>
      <c r="L405" s="20">
        <f>VLOOKUP($K405,GlobSheetPaste!$H$3:$P$1269,2,FALSE)</f>
        <v>60111</v>
      </c>
      <c r="M405" s="20">
        <f>VLOOKUP($K405,GlobSheetPaste!$H$3:$P$1269,3,FALSE)</f>
        <v>68640813</v>
      </c>
      <c r="N405" s="20" t="str">
        <f>VLOOKUP($K405,GlobSheetPaste!$H$3:$P$1269,4,FALSE)</f>
        <v>published</v>
      </c>
      <c r="O405" s="20" t="str">
        <f>VLOOKUP($K405,GlobSheetPaste!$H$3:$P$1269,5,FALSE)</f>
        <v>LC</v>
      </c>
      <c r="P405" s="20">
        <f>VLOOKUP($K405,GlobSheetPaste!$H$3:$P$1269,6,FALSE)</f>
        <v>2006</v>
      </c>
      <c r="Q405" s="20" t="str">
        <f>VLOOKUP($K405,GlobSheetPaste!$H$3:$P$1269,7,FALSE)</f>
        <v>LC</v>
      </c>
      <c r="R405" s="20" t="str">
        <f>VLOOKUP($K405,GlobSheetPaste!$H$3:$P$1269,8,FALSE)</f>
        <v>NA</v>
      </c>
      <c r="S405" s="20" t="str">
        <f>IF(O405=Q405,"NoChange","non-genuine change")</f>
        <v>NoChange</v>
      </c>
      <c r="T405" s="20" t="b">
        <f t="shared" si="283"/>
        <v>0</v>
      </c>
      <c r="U405" s="20">
        <f>VLOOKUP($K405,GlobSheetPaste!$H$3:$P$1269,9,FALSE)</f>
        <v>2015</v>
      </c>
      <c r="V405" s="19">
        <v>44</v>
      </c>
      <c r="W405" s="19">
        <v>901</v>
      </c>
      <c r="X405" s="2" t="b">
        <f t="shared" ref="X405:Y405" si="446">ISNUMBER(V405)</f>
        <v>1</v>
      </c>
      <c r="Y405" s="2" t="b">
        <f t="shared" si="446"/>
        <v>1</v>
      </c>
      <c r="Z405" s="2" t="s">
        <v>89</v>
      </c>
      <c r="AA405" s="2" t="s">
        <v>178</v>
      </c>
      <c r="AB405" s="24" t="str">
        <f ca="1">IFERROR(__xludf.DUMMYFUNCTION("SPLIT(AA405,""_"")"),"Deepwater")</f>
        <v>Deepwater</v>
      </c>
      <c r="AC405" s="24"/>
      <c r="AD405" s="24">
        <f>VLOOKUP(J405,rangearea210527!$B$2:$C$1159,2,TRUE)</f>
        <v>341010.42340000003</v>
      </c>
      <c r="AE405" s="26"/>
      <c r="AF405" s="26">
        <v>270</v>
      </c>
      <c r="AG405" s="26" t="s">
        <v>84</v>
      </c>
      <c r="AH405" s="26"/>
      <c r="AI405" s="26"/>
      <c r="AJ405" s="26">
        <v>1</v>
      </c>
      <c r="AK405" s="26">
        <v>0</v>
      </c>
      <c r="AL405" s="29">
        <v>0</v>
      </c>
      <c r="AM405" s="30"/>
      <c r="AN405" s="26">
        <v>1</v>
      </c>
      <c r="AO405" s="30"/>
      <c r="AP405" s="1">
        <v>1</v>
      </c>
      <c r="AR405" s="1"/>
      <c r="AS405" s="1"/>
      <c r="AT405" s="1">
        <v>0</v>
      </c>
      <c r="AU405" s="1">
        <v>0</v>
      </c>
      <c r="AV405" s="1">
        <v>1</v>
      </c>
      <c r="AZ405" s="1">
        <v>1</v>
      </c>
    </row>
    <row r="406" spans="1:58" x14ac:dyDescent="0.3">
      <c r="A406" s="2">
        <v>145.5</v>
      </c>
      <c r="B406" s="2">
        <v>1</v>
      </c>
      <c r="C406" s="2" t="s">
        <v>75</v>
      </c>
      <c r="D406" s="1">
        <v>4</v>
      </c>
      <c r="E406" s="2" t="str">
        <f t="shared" si="281"/>
        <v>4_Pristiophoriformes</v>
      </c>
      <c r="F406" s="2" t="s">
        <v>541</v>
      </c>
      <c r="G406" s="2" t="s">
        <v>542</v>
      </c>
      <c r="H406" s="2" t="s">
        <v>543</v>
      </c>
      <c r="I406" s="2" t="s">
        <v>544</v>
      </c>
      <c r="J406" s="2" t="s">
        <v>545</v>
      </c>
      <c r="K406" s="19" t="str">
        <f t="shared" si="282"/>
        <v>Pliotrema annae</v>
      </c>
      <c r="L406" s="20">
        <f>VLOOKUP($K406,GlobSheetPaste!$H$3:$P$1269,2,FALSE)</f>
        <v>171729462</v>
      </c>
      <c r="M406" s="20">
        <f>VLOOKUP($K406,GlobSheetPaste!$H$3:$P$1269,3,FALSE)</f>
        <v>171729471</v>
      </c>
      <c r="N406" s="20" t="str">
        <f>VLOOKUP($K406,GlobSheetPaste!$H$3:$P$1269,4,FALSE)</f>
        <v>published</v>
      </c>
      <c r="O406" s="20" t="str">
        <f>VLOOKUP($K406,GlobSheetPaste!$H$3:$P$1269,5,FALSE)</f>
        <v>NE</v>
      </c>
      <c r="P406" s="20" t="str">
        <f>VLOOKUP($K406,GlobSheetPaste!$H$3:$P$1269,6,FALSE)</f>
        <v>NA</v>
      </c>
      <c r="Q406" s="20" t="str">
        <f>VLOOKUP($K406,GlobSheetPaste!$H$3:$P$1269,7,FALSE)</f>
        <v>DD</v>
      </c>
      <c r="R406" s="20" t="str">
        <f>VLOOKUP($K406,GlobSheetPaste!$H$3:$P$1269,8,FALSE)</f>
        <v>NA</v>
      </c>
      <c r="S406" s="1" t="s">
        <v>117</v>
      </c>
      <c r="T406" s="20" t="b">
        <f t="shared" si="283"/>
        <v>0</v>
      </c>
      <c r="U406" s="22">
        <f>VLOOKUP($K406,GlobSheetPaste!$H$3:$P$1269,9,FALSE)</f>
        <v>43891</v>
      </c>
      <c r="V406" s="23">
        <v>20</v>
      </c>
      <c r="W406" s="23">
        <v>35</v>
      </c>
      <c r="X406" s="2" t="b">
        <f t="shared" ref="X406:Y406" si="447">ISNUMBER(V406)</f>
        <v>1</v>
      </c>
      <c r="Y406" s="2" t="b">
        <f t="shared" si="447"/>
        <v>1</v>
      </c>
      <c r="Z406" s="1" t="s">
        <v>546</v>
      </c>
      <c r="AA406" s="1" t="s">
        <v>83</v>
      </c>
      <c r="AB406" s="24" t="str">
        <f ca="1">IFERROR(__xludf.DUMMYFUNCTION("SPLIT(AA406,""_"")"),"Coastal")</f>
        <v>Coastal</v>
      </c>
      <c r="AC406" s="24"/>
      <c r="AD406" s="24">
        <f>VLOOKUP(J406,rangearea210527!$B$2:$C$1159,2,TRUE)</f>
        <v>67.083704819999994</v>
      </c>
      <c r="AE406" s="26" t="s">
        <v>118</v>
      </c>
      <c r="AF406" s="26">
        <v>98</v>
      </c>
      <c r="AG406" s="26" t="s">
        <v>84</v>
      </c>
      <c r="AH406" s="26"/>
      <c r="AI406" s="26"/>
      <c r="AJ406" s="26">
        <v>1</v>
      </c>
      <c r="AK406" s="26">
        <v>0</v>
      </c>
      <c r="AL406" s="29">
        <v>0</v>
      </c>
      <c r="AM406" s="30"/>
      <c r="AN406" s="30"/>
      <c r="AO406" s="30"/>
      <c r="AP406" s="1">
        <v>0</v>
      </c>
      <c r="AQ406" s="1"/>
      <c r="AR406" s="1"/>
      <c r="AS406" s="1"/>
      <c r="AT406" s="1">
        <v>1</v>
      </c>
      <c r="AU406" s="1">
        <v>1</v>
      </c>
      <c r="AV406" s="1">
        <v>1</v>
      </c>
      <c r="AX406" s="1">
        <v>1</v>
      </c>
      <c r="BD406" s="1">
        <v>1</v>
      </c>
      <c r="BE406" s="1">
        <v>1</v>
      </c>
      <c r="BF406" s="1"/>
    </row>
    <row r="407" spans="1:58" x14ac:dyDescent="0.3">
      <c r="A407" s="2">
        <v>145.5</v>
      </c>
      <c r="B407" s="2">
        <v>1</v>
      </c>
      <c r="C407" s="2" t="s">
        <v>75</v>
      </c>
      <c r="D407" s="1">
        <v>4</v>
      </c>
      <c r="E407" s="2" t="str">
        <f t="shared" si="281"/>
        <v>4_Pristiophoriformes</v>
      </c>
      <c r="F407" s="2" t="s">
        <v>541</v>
      </c>
      <c r="G407" s="2" t="s">
        <v>542</v>
      </c>
      <c r="H407" s="2" t="s">
        <v>543</v>
      </c>
      <c r="I407" s="2" t="s">
        <v>547</v>
      </c>
      <c r="J407" s="2" t="s">
        <v>548</v>
      </c>
      <c r="K407" s="19" t="str">
        <f t="shared" si="282"/>
        <v>Pliotrema kajae</v>
      </c>
      <c r="L407" s="20">
        <f>VLOOKUP($K407,GlobSheetPaste!$H$3:$P$1269,2,FALSE)</f>
        <v>171729431</v>
      </c>
      <c r="M407" s="20">
        <f>VLOOKUP($K407,GlobSheetPaste!$H$3:$P$1269,3,FALSE)</f>
        <v>171729482</v>
      </c>
      <c r="N407" s="20" t="str">
        <f>VLOOKUP($K407,GlobSheetPaste!$H$3:$P$1269,4,FALSE)</f>
        <v>published</v>
      </c>
      <c r="O407" s="20" t="str">
        <f>VLOOKUP($K407,GlobSheetPaste!$H$3:$P$1269,5,FALSE)</f>
        <v>NE</v>
      </c>
      <c r="P407" s="20" t="str">
        <f>VLOOKUP($K407,GlobSheetPaste!$H$3:$P$1269,6,FALSE)</f>
        <v>NA</v>
      </c>
      <c r="Q407" s="20" t="str">
        <f>VLOOKUP($K407,GlobSheetPaste!$H$3:$P$1269,7,FALSE)</f>
        <v>DD</v>
      </c>
      <c r="R407" s="20" t="str">
        <f>VLOOKUP($K407,GlobSheetPaste!$H$3:$P$1269,8,FALSE)</f>
        <v>NA</v>
      </c>
      <c r="S407" s="1" t="s">
        <v>117</v>
      </c>
      <c r="T407" s="20" t="b">
        <f t="shared" si="283"/>
        <v>0</v>
      </c>
      <c r="U407" s="22">
        <f>VLOOKUP($K407,GlobSheetPaste!$H$3:$P$1269,9,FALSE)</f>
        <v>43891</v>
      </c>
      <c r="V407" s="19">
        <v>214</v>
      </c>
      <c r="W407" s="19">
        <v>320</v>
      </c>
      <c r="X407" s="2" t="b">
        <f t="shared" ref="X407:Y407" si="448">ISNUMBER(V407)</f>
        <v>1</v>
      </c>
      <c r="Y407" s="2" t="b">
        <f t="shared" si="448"/>
        <v>1</v>
      </c>
      <c r="Z407" s="2" t="s">
        <v>549</v>
      </c>
      <c r="AA407" s="2" t="s">
        <v>178</v>
      </c>
      <c r="AB407" s="24" t="str">
        <f ca="1">IFERROR(__xludf.DUMMYFUNCTION("SPLIT(AA407,""_"")"),"Deepwater")</f>
        <v>Deepwater</v>
      </c>
      <c r="AC407" s="24"/>
      <c r="AD407" s="24">
        <f>VLOOKUP(J407,rangearea210527!$B$2:$C$1159,2,TRUE)</f>
        <v>12076.683419999999</v>
      </c>
      <c r="AE407" s="26" t="s">
        <v>118</v>
      </c>
      <c r="AF407" s="26">
        <v>143</v>
      </c>
      <c r="AG407" s="26" t="s">
        <v>84</v>
      </c>
      <c r="AH407" s="26"/>
      <c r="AI407" s="26"/>
      <c r="AJ407" s="26">
        <v>1</v>
      </c>
      <c r="AK407" s="26">
        <v>0</v>
      </c>
      <c r="AL407" s="29">
        <v>0</v>
      </c>
      <c r="AM407" s="30"/>
      <c r="AN407" s="30"/>
      <c r="AO407" s="30"/>
      <c r="AP407" s="1">
        <v>0</v>
      </c>
      <c r="AQ407" s="1"/>
      <c r="AR407" s="1"/>
      <c r="AS407" s="1"/>
      <c r="AT407" s="1">
        <v>0</v>
      </c>
      <c r="AU407" s="1">
        <v>0</v>
      </c>
      <c r="AV407" s="1">
        <v>1</v>
      </c>
      <c r="AZ407" s="1">
        <v>1</v>
      </c>
      <c r="BD407" s="1">
        <v>1</v>
      </c>
      <c r="BE407" s="1">
        <v>1</v>
      </c>
      <c r="BF407" s="1"/>
    </row>
    <row r="408" spans="1:58" x14ac:dyDescent="0.3">
      <c r="A408" s="2">
        <v>146</v>
      </c>
      <c r="B408" s="2">
        <v>1</v>
      </c>
      <c r="C408" s="2" t="s">
        <v>75</v>
      </c>
      <c r="D408" s="1">
        <v>4</v>
      </c>
      <c r="E408" s="2" t="str">
        <f t="shared" si="281"/>
        <v>4_Pristiophoriformes</v>
      </c>
      <c r="F408" s="2" t="s">
        <v>541</v>
      </c>
      <c r="G408" s="2" t="s">
        <v>542</v>
      </c>
      <c r="H408" s="2" t="s">
        <v>543</v>
      </c>
      <c r="I408" s="2" t="s">
        <v>550</v>
      </c>
      <c r="J408" s="2" t="s">
        <v>551</v>
      </c>
      <c r="K408" s="19" t="str">
        <f t="shared" si="282"/>
        <v>Pliotrema warreni</v>
      </c>
      <c r="L408" s="20">
        <f>VLOOKUP($K408,GlobSheetPaste!$H$3:$P$1269,2,FALSE)</f>
        <v>171728748</v>
      </c>
      <c r="M408" s="20">
        <f>VLOOKUP($K408,GlobSheetPaste!$H$3:$P$1269,3,FALSE)</f>
        <v>124432293</v>
      </c>
      <c r="N408" s="20" t="str">
        <f>VLOOKUP($K408,GlobSheetPaste!$H$3:$P$1269,4,FALSE)</f>
        <v>published</v>
      </c>
      <c r="O408" s="20" t="str">
        <f>VLOOKUP($K408,GlobSheetPaste!$H$3:$P$1269,5,FALSE)</f>
        <v>NT</v>
      </c>
      <c r="P408" s="20">
        <f>VLOOKUP($K408,GlobSheetPaste!$H$3:$P$1269,6,FALSE)</f>
        <v>2004</v>
      </c>
      <c r="Q408" s="20" t="str">
        <f>VLOOKUP($K408,GlobSheetPaste!$H$3:$P$1269,7,FALSE)</f>
        <v>LC</v>
      </c>
      <c r="R408" s="20" t="str">
        <f>VLOOKUP($K408,GlobSheetPaste!$H$3:$P$1269,8,FALSE)</f>
        <v>NA</v>
      </c>
      <c r="S408" s="20" t="str">
        <f t="shared" ref="S408:S410" si="449">IF(O408=Q408,"NoChange","non-genuine change")</f>
        <v>non-genuine change</v>
      </c>
      <c r="T408" s="20" t="b">
        <f t="shared" si="283"/>
        <v>0</v>
      </c>
      <c r="U408" s="22">
        <f>VLOOKUP($K408,GlobSheetPaste!$H$3:$P$1269,9,FALSE)</f>
        <v>43891</v>
      </c>
      <c r="V408" s="19">
        <v>10</v>
      </c>
      <c r="W408" s="19">
        <v>915</v>
      </c>
      <c r="X408" s="2" t="b">
        <f t="shared" ref="X408:Y408" si="450">ISNUMBER(V408)</f>
        <v>1</v>
      </c>
      <c r="Y408" s="2" t="b">
        <f t="shared" si="450"/>
        <v>1</v>
      </c>
      <c r="Z408" s="2" t="s">
        <v>549</v>
      </c>
      <c r="AA408" s="2" t="s">
        <v>178</v>
      </c>
      <c r="AB408" s="24" t="str">
        <f ca="1">IFERROR(__xludf.DUMMYFUNCTION("SPLIT(AA408,""_"")"),"Deepwater")</f>
        <v>Deepwater</v>
      </c>
      <c r="AC408" s="24"/>
      <c r="AD408" s="24">
        <f>VLOOKUP(J408,rangearea210527!$B$2:$C$1159,2,TRUE)</f>
        <v>146815.93659999999</v>
      </c>
      <c r="AE408" s="26" t="s">
        <v>118</v>
      </c>
      <c r="AF408" s="26">
        <v>136</v>
      </c>
      <c r="AG408" s="26" t="s">
        <v>84</v>
      </c>
      <c r="AH408" s="26"/>
      <c r="AI408" s="26">
        <v>11</v>
      </c>
      <c r="AJ408" s="26">
        <v>1</v>
      </c>
      <c r="AK408" s="26">
        <v>0</v>
      </c>
      <c r="AL408" s="29">
        <v>0</v>
      </c>
      <c r="AM408" s="30"/>
      <c r="AN408" s="30"/>
      <c r="AO408" s="30"/>
      <c r="AP408" s="1">
        <v>0</v>
      </c>
      <c r="AQ408" s="1"/>
      <c r="AR408" s="1"/>
      <c r="AS408" s="1"/>
      <c r="AT408" s="1">
        <v>0</v>
      </c>
      <c r="AU408" s="1">
        <v>0</v>
      </c>
      <c r="AV408" s="1">
        <v>1</v>
      </c>
      <c r="AZ408" s="1">
        <v>1</v>
      </c>
      <c r="BE408" s="1">
        <v>1</v>
      </c>
    </row>
    <row r="409" spans="1:58" x14ac:dyDescent="0.3">
      <c r="A409" s="2">
        <v>148</v>
      </c>
      <c r="B409" s="2">
        <v>1</v>
      </c>
      <c r="C409" s="2" t="s">
        <v>75</v>
      </c>
      <c r="D409" s="1">
        <v>4</v>
      </c>
      <c r="E409" s="2" t="str">
        <f t="shared" si="281"/>
        <v>4_Pristiophoriformes</v>
      </c>
      <c r="F409" s="2" t="s">
        <v>541</v>
      </c>
      <c r="G409" s="2" t="s">
        <v>542</v>
      </c>
      <c r="H409" s="2" t="s">
        <v>552</v>
      </c>
      <c r="I409" s="2" t="s">
        <v>555</v>
      </c>
      <c r="J409" s="2" t="s">
        <v>556</v>
      </c>
      <c r="K409" s="19" t="str">
        <f t="shared" si="282"/>
        <v>Pristiophorus delicatus</v>
      </c>
      <c r="L409" s="20">
        <f>VLOOKUP($K409,GlobSheetPaste!$H$3:$P$1269,2,FALSE)</f>
        <v>42720</v>
      </c>
      <c r="M409" s="20">
        <f>VLOOKUP($K409,GlobSheetPaste!$H$3:$P$1269,3,FALSE)</f>
        <v>68641067</v>
      </c>
      <c r="N409" s="20" t="str">
        <f>VLOOKUP($K409,GlobSheetPaste!$H$3:$P$1269,4,FALSE)</f>
        <v>published</v>
      </c>
      <c r="O409" s="20" t="str">
        <f>VLOOKUP($K409,GlobSheetPaste!$H$3:$P$1269,5,FALSE)</f>
        <v>LC</v>
      </c>
      <c r="P409" s="20">
        <f>VLOOKUP($K409,GlobSheetPaste!$H$3:$P$1269,6,FALSE)</f>
        <v>2003</v>
      </c>
      <c r="Q409" s="20" t="str">
        <f>VLOOKUP($K409,GlobSheetPaste!$H$3:$P$1269,7,FALSE)</f>
        <v>LC</v>
      </c>
      <c r="R409" s="20" t="str">
        <f>VLOOKUP($K409,GlobSheetPaste!$H$3:$P$1269,8,FALSE)</f>
        <v>NA</v>
      </c>
      <c r="S409" s="20" t="str">
        <f t="shared" si="449"/>
        <v>NoChange</v>
      </c>
      <c r="T409" s="20" t="b">
        <f t="shared" si="283"/>
        <v>0</v>
      </c>
      <c r="U409" s="20">
        <f>VLOOKUP($K409,GlobSheetPaste!$H$3:$P$1269,9,FALSE)</f>
        <v>2015</v>
      </c>
      <c r="V409" s="19">
        <v>239</v>
      </c>
      <c r="W409" s="19">
        <v>511</v>
      </c>
      <c r="X409" s="2" t="b">
        <f t="shared" ref="X409:Y409" si="451">ISNUMBER(V409)</f>
        <v>1</v>
      </c>
      <c r="Y409" s="2" t="b">
        <f t="shared" si="451"/>
        <v>1</v>
      </c>
      <c r="Z409" s="2" t="s">
        <v>89</v>
      </c>
      <c r="AA409" s="2" t="s">
        <v>178</v>
      </c>
      <c r="AB409" s="24" t="str">
        <f ca="1">IFERROR(__xludf.DUMMYFUNCTION("SPLIT(AA409,""_"")"),"Deepwater")</f>
        <v>Deepwater</v>
      </c>
      <c r="AC409" s="24"/>
      <c r="AD409" s="24">
        <f>VLOOKUP(J409,rangearea210527!$B$2:$C$1159,2,TRUE)</f>
        <v>54854.232230000001</v>
      </c>
      <c r="AE409" s="26" t="s">
        <v>118</v>
      </c>
      <c r="AF409" s="26">
        <v>95</v>
      </c>
      <c r="AG409" s="26" t="s">
        <v>84</v>
      </c>
      <c r="AH409" s="26"/>
      <c r="AI409" s="26"/>
      <c r="AJ409" s="26">
        <v>1</v>
      </c>
      <c r="AK409" s="26">
        <v>0</v>
      </c>
      <c r="AL409" s="29">
        <v>0</v>
      </c>
      <c r="AM409" s="30"/>
      <c r="AN409" s="30"/>
      <c r="AO409" s="30"/>
      <c r="AP409" s="1">
        <v>0</v>
      </c>
      <c r="AQ409" s="1"/>
      <c r="AR409" s="1"/>
      <c r="AS409" s="1"/>
      <c r="AT409" s="1">
        <v>0</v>
      </c>
      <c r="AU409" s="1">
        <v>0</v>
      </c>
      <c r="AV409" s="1">
        <v>1</v>
      </c>
      <c r="AZ409" s="1">
        <v>1</v>
      </c>
      <c r="BE409" s="1">
        <v>1</v>
      </c>
    </row>
    <row r="410" spans="1:58" x14ac:dyDescent="0.3">
      <c r="A410" s="2">
        <v>149</v>
      </c>
      <c r="B410" s="2">
        <v>1</v>
      </c>
      <c r="C410" s="2" t="s">
        <v>75</v>
      </c>
      <c r="D410" s="1">
        <v>4</v>
      </c>
      <c r="E410" s="2" t="str">
        <f t="shared" si="281"/>
        <v>4_Pristiophoriformes</v>
      </c>
      <c r="F410" s="2" t="s">
        <v>541</v>
      </c>
      <c r="G410" s="2" t="s">
        <v>542</v>
      </c>
      <c r="H410" s="2" t="s">
        <v>552</v>
      </c>
      <c r="I410" s="2" t="s">
        <v>263</v>
      </c>
      <c r="J410" s="2" t="s">
        <v>557</v>
      </c>
      <c r="K410" s="19" t="str">
        <f t="shared" si="282"/>
        <v>Pristiophorus japonicus</v>
      </c>
      <c r="L410" s="20">
        <f>VLOOKUP($K410,GlobSheetPaste!$H$3:$P$1269,2,FALSE)</f>
        <v>161634</v>
      </c>
      <c r="M410" s="20">
        <f>VLOOKUP($K410,GlobSheetPaste!$H$3:$P$1269,3,FALSE)</f>
        <v>124518986</v>
      </c>
      <c r="N410" s="20" t="str">
        <f>VLOOKUP($K410,GlobSheetPaste!$H$3:$P$1269,4,FALSE)</f>
        <v>published</v>
      </c>
      <c r="O410" s="20" t="str">
        <f>VLOOKUP($K410,GlobSheetPaste!$H$3:$P$1269,5,FALSE)</f>
        <v>DD</v>
      </c>
      <c r="P410" s="20">
        <f>VLOOKUP($K410,GlobSheetPaste!$H$3:$P$1269,6,FALSE)</f>
        <v>2008</v>
      </c>
      <c r="Q410" s="20" t="str">
        <f>VLOOKUP($K410,GlobSheetPaste!$H$3:$P$1269,7,FALSE)</f>
        <v>LC</v>
      </c>
      <c r="R410" s="20" t="str">
        <f>VLOOKUP($K410,GlobSheetPaste!$H$3:$P$1269,8,FALSE)</f>
        <v>NA</v>
      </c>
      <c r="S410" s="20" t="str">
        <f t="shared" si="449"/>
        <v>non-genuine change</v>
      </c>
      <c r="T410" s="20" t="b">
        <f t="shared" si="283"/>
        <v>0</v>
      </c>
      <c r="U410" s="22">
        <f>VLOOKUP($K410,GlobSheetPaste!$H$3:$P$1269,9,FALSE)</f>
        <v>44197</v>
      </c>
      <c r="V410" s="19">
        <v>50</v>
      </c>
      <c r="W410" s="19">
        <v>1240</v>
      </c>
      <c r="X410" s="2" t="b">
        <f t="shared" ref="X410:Y410" si="452">ISNUMBER(V410)</f>
        <v>1</v>
      </c>
      <c r="Y410" s="2" t="b">
        <f t="shared" si="452"/>
        <v>1</v>
      </c>
      <c r="Z410" s="2" t="s">
        <v>89</v>
      </c>
      <c r="AA410" s="2" t="s">
        <v>178</v>
      </c>
      <c r="AB410" s="24" t="str">
        <f ca="1">IFERROR(__xludf.DUMMYFUNCTION("SPLIT(AA410,""_"")"),"Deepwater")</f>
        <v>Deepwater</v>
      </c>
      <c r="AC410" s="24"/>
      <c r="AD410" s="24">
        <f>VLOOKUP(J410,rangearea210527!$B$2:$C$1159,2,TRUE)</f>
        <v>1526594.3149999999</v>
      </c>
      <c r="AE410" s="26"/>
      <c r="AF410" s="26">
        <v>153</v>
      </c>
      <c r="AG410" s="26" t="s">
        <v>84</v>
      </c>
      <c r="AH410" s="26"/>
      <c r="AI410" s="26"/>
      <c r="AJ410" s="26">
        <v>1</v>
      </c>
      <c r="AK410" s="26">
        <v>0</v>
      </c>
      <c r="AL410" s="29">
        <v>0</v>
      </c>
      <c r="AM410" s="30"/>
      <c r="AN410" s="30"/>
      <c r="AO410" s="30"/>
      <c r="AP410" s="1">
        <v>0</v>
      </c>
      <c r="AQ410" s="1"/>
      <c r="AR410" s="1"/>
      <c r="AS410" s="1"/>
      <c r="AT410" s="1">
        <v>0</v>
      </c>
      <c r="AU410" s="1">
        <v>0</v>
      </c>
      <c r="AV410" s="1">
        <v>1</v>
      </c>
      <c r="AZ410" s="1">
        <v>1</v>
      </c>
    </row>
    <row r="411" spans="1:58" x14ac:dyDescent="0.3">
      <c r="A411" s="2">
        <v>150</v>
      </c>
      <c r="B411" s="2">
        <v>1</v>
      </c>
      <c r="C411" s="2" t="s">
        <v>75</v>
      </c>
      <c r="D411" s="1">
        <v>4</v>
      </c>
      <c r="E411" s="2" t="str">
        <f t="shared" si="281"/>
        <v>4_Pristiophoriformes</v>
      </c>
      <c r="F411" s="2" t="s">
        <v>541</v>
      </c>
      <c r="G411" s="2" t="s">
        <v>542</v>
      </c>
      <c r="H411" s="2" t="s">
        <v>552</v>
      </c>
      <c r="I411" s="2" t="s">
        <v>558</v>
      </c>
      <c r="J411" s="2" t="s">
        <v>559</v>
      </c>
      <c r="K411" s="19" t="str">
        <f t="shared" si="282"/>
        <v>Pristiophorus lanae</v>
      </c>
      <c r="L411" s="20">
        <f>VLOOKUP($K411,GlobSheetPaste!$H$3:$P$1269,2,FALSE)</f>
        <v>162209834</v>
      </c>
      <c r="M411" s="20">
        <f>VLOOKUP($K411,GlobSheetPaste!$H$3:$P$1269,3,FALSE)</f>
        <v>162209852</v>
      </c>
      <c r="N411" s="20" t="str">
        <f>VLOOKUP($K411,GlobSheetPaste!$H$3:$P$1269,4,FALSE)</f>
        <v>published</v>
      </c>
      <c r="O411" s="20" t="str">
        <f>VLOOKUP($K411,GlobSheetPaste!$H$3:$P$1269,5,FALSE)</f>
        <v>NE</v>
      </c>
      <c r="P411" s="20" t="str">
        <f>VLOOKUP($K411,GlobSheetPaste!$H$3:$P$1269,6,FALSE)</f>
        <v>NA</v>
      </c>
      <c r="Q411" s="20" t="str">
        <f>VLOOKUP($K411,GlobSheetPaste!$H$3:$P$1269,7,FALSE)</f>
        <v>NT</v>
      </c>
      <c r="R411" s="20" t="str">
        <f>VLOOKUP($K411,GlobSheetPaste!$H$3:$P$1269,8,FALSE)</f>
        <v>A2d</v>
      </c>
      <c r="S411" s="1" t="s">
        <v>117</v>
      </c>
      <c r="T411" s="20" t="b">
        <f t="shared" si="283"/>
        <v>0</v>
      </c>
      <c r="U411" s="22">
        <f>VLOOKUP($K411,GlobSheetPaste!$H$3:$P$1269,9,FALSE)</f>
        <v>43891</v>
      </c>
      <c r="V411" s="19">
        <v>229</v>
      </c>
      <c r="W411" s="19">
        <v>593</v>
      </c>
      <c r="X411" s="2" t="b">
        <f t="shared" ref="X411:Y411" si="453">ISNUMBER(V411)</f>
        <v>1</v>
      </c>
      <c r="Y411" s="2" t="b">
        <f t="shared" si="453"/>
        <v>1</v>
      </c>
      <c r="Z411" s="2" t="s">
        <v>89</v>
      </c>
      <c r="AA411" s="2" t="s">
        <v>178</v>
      </c>
      <c r="AB411" s="24" t="str">
        <f ca="1">IFERROR(__xludf.DUMMYFUNCTION("SPLIT(AA411,""_"")"),"Deepwater")</f>
        <v>Deepwater</v>
      </c>
      <c r="AC411" s="24"/>
      <c r="AD411" s="24">
        <f>VLOOKUP(J411,rangearea210527!$B$2:$C$1159,2,TRUE)</f>
        <v>512.92299219999995</v>
      </c>
      <c r="AE411" s="26" t="s">
        <v>118</v>
      </c>
      <c r="AF411" s="26">
        <v>89.5</v>
      </c>
      <c r="AG411" s="26" t="s">
        <v>84</v>
      </c>
      <c r="AH411" s="26"/>
      <c r="AI411" s="26">
        <v>7</v>
      </c>
      <c r="AJ411" s="26">
        <v>1</v>
      </c>
      <c r="AK411" s="26">
        <v>0</v>
      </c>
      <c r="AL411" s="29">
        <v>0</v>
      </c>
      <c r="AM411" s="30"/>
      <c r="AN411" s="30"/>
      <c r="AO411" s="30"/>
      <c r="AP411" s="1">
        <v>1</v>
      </c>
      <c r="AQ411" s="1"/>
      <c r="AR411" s="1"/>
      <c r="AS411" s="1"/>
      <c r="AT411" s="1">
        <v>0</v>
      </c>
      <c r="AU411" s="1">
        <v>0</v>
      </c>
      <c r="AV411" s="1">
        <v>1</v>
      </c>
      <c r="AZ411" s="1">
        <v>1</v>
      </c>
      <c r="BE411" s="1">
        <v>1</v>
      </c>
    </row>
    <row r="412" spans="1:58" x14ac:dyDescent="0.3">
      <c r="A412" s="2">
        <v>151</v>
      </c>
      <c r="B412" s="2">
        <v>1</v>
      </c>
      <c r="C412" s="2" t="s">
        <v>75</v>
      </c>
      <c r="D412" s="1">
        <v>4</v>
      </c>
      <c r="E412" s="2" t="str">
        <f t="shared" si="281"/>
        <v>4_Pristiophoriformes</v>
      </c>
      <c r="F412" s="2" t="s">
        <v>541</v>
      </c>
      <c r="G412" s="2" t="s">
        <v>542</v>
      </c>
      <c r="H412" s="2" t="s">
        <v>552</v>
      </c>
      <c r="I412" s="2" t="s">
        <v>560</v>
      </c>
      <c r="J412" s="2" t="s">
        <v>561</v>
      </c>
      <c r="K412" s="19" t="str">
        <f t="shared" si="282"/>
        <v>Pristiophorus nancyae</v>
      </c>
      <c r="L412" s="20">
        <f>VLOOKUP($K412,GlobSheetPaste!$H$3:$P$1269,2,FALSE)</f>
        <v>103054942</v>
      </c>
      <c r="M412" s="20">
        <f>VLOOKUP($K412,GlobSheetPaste!$H$3:$P$1269,3,FALSE)</f>
        <v>140357898</v>
      </c>
      <c r="N412" s="20" t="str">
        <f>VLOOKUP($K412,GlobSheetPaste!$H$3:$P$1269,4,FALSE)</f>
        <v>published</v>
      </c>
      <c r="O412" s="20" t="str">
        <f>VLOOKUP($K412,GlobSheetPaste!$H$3:$P$1269,5,FALSE)</f>
        <v>NE</v>
      </c>
      <c r="P412" s="20" t="str">
        <f>VLOOKUP($K412,GlobSheetPaste!$H$3:$P$1269,6,FALSE)</f>
        <v>NA</v>
      </c>
      <c r="Q412" s="20" t="str">
        <f>VLOOKUP($K412,GlobSheetPaste!$H$3:$P$1269,7,FALSE)</f>
        <v>LC</v>
      </c>
      <c r="R412" s="20" t="str">
        <f>VLOOKUP($K412,GlobSheetPaste!$H$3:$P$1269,8,FALSE)</f>
        <v>NA</v>
      </c>
      <c r="S412" s="1" t="s">
        <v>117</v>
      </c>
      <c r="T412" s="20" t="b">
        <f t="shared" si="283"/>
        <v>0</v>
      </c>
      <c r="U412" s="20">
        <f>VLOOKUP($K412,GlobSheetPaste!$H$3:$P$1269,9,FALSE)</f>
        <v>2018</v>
      </c>
      <c r="V412" s="19">
        <v>286</v>
      </c>
      <c r="W412" s="19">
        <v>570</v>
      </c>
      <c r="X412" s="2" t="b">
        <f t="shared" ref="X412:Y412" si="454">ISNUMBER(V412)</f>
        <v>1</v>
      </c>
      <c r="Y412" s="2" t="b">
        <f t="shared" si="454"/>
        <v>1</v>
      </c>
      <c r="Z412" s="2" t="s">
        <v>89</v>
      </c>
      <c r="AA412" s="2" t="s">
        <v>178</v>
      </c>
      <c r="AB412" s="24" t="str">
        <f ca="1">IFERROR(__xludf.DUMMYFUNCTION("SPLIT(AA412,""_"")"),"Deepwater")</f>
        <v>Deepwater</v>
      </c>
      <c r="AC412" s="24"/>
      <c r="AD412" s="24">
        <f>VLOOKUP(J412,rangearea210527!$B$2:$C$1159,2,TRUE)</f>
        <v>20289.6636</v>
      </c>
      <c r="AE412" s="26" t="s">
        <v>118</v>
      </c>
      <c r="AF412" s="26">
        <v>62</v>
      </c>
      <c r="AG412" s="26" t="s">
        <v>84</v>
      </c>
      <c r="AH412" s="26"/>
      <c r="AI412" s="26"/>
      <c r="AJ412" s="26">
        <v>1</v>
      </c>
      <c r="AK412" s="26">
        <v>0</v>
      </c>
      <c r="AL412" s="29">
        <v>0</v>
      </c>
      <c r="AM412" s="30"/>
      <c r="AN412" s="30"/>
      <c r="AO412" s="30"/>
      <c r="AP412" s="1">
        <v>0</v>
      </c>
      <c r="AQ412" s="1"/>
      <c r="AR412" s="1"/>
      <c r="AS412" s="1"/>
      <c r="AT412" s="1">
        <v>0</v>
      </c>
      <c r="AU412" s="1">
        <v>0</v>
      </c>
      <c r="AV412" s="1">
        <v>1</v>
      </c>
      <c r="AZ412" s="1">
        <v>1</v>
      </c>
      <c r="BE412" s="1">
        <v>1</v>
      </c>
    </row>
    <row r="413" spans="1:58" x14ac:dyDescent="0.3">
      <c r="A413" s="2">
        <v>153</v>
      </c>
      <c r="B413" s="2">
        <v>1</v>
      </c>
      <c r="C413" s="2" t="s">
        <v>75</v>
      </c>
      <c r="D413" s="1">
        <v>4</v>
      </c>
      <c r="E413" s="2" t="str">
        <f t="shared" si="281"/>
        <v>4_Pristiophoriformes</v>
      </c>
      <c r="F413" s="2" t="s">
        <v>541</v>
      </c>
      <c r="G413" s="2" t="s">
        <v>542</v>
      </c>
      <c r="H413" s="2" t="s">
        <v>552</v>
      </c>
      <c r="I413" s="2" t="s">
        <v>564</v>
      </c>
      <c r="J413" s="2" t="s">
        <v>565</v>
      </c>
      <c r="K413" s="19" t="str">
        <f t="shared" si="282"/>
        <v>Pristiophorus schroederi</v>
      </c>
      <c r="L413" s="20">
        <f>VLOOKUP($K413,GlobSheetPaste!$H$3:$P$1269,2,FALSE)</f>
        <v>60226</v>
      </c>
      <c r="M413" s="20">
        <f>VLOOKUP($K413,GlobSheetPaste!$H$3:$P$1269,3,FALSE)</f>
        <v>124453528</v>
      </c>
      <c r="N413" s="20" t="str">
        <f>VLOOKUP($K413,GlobSheetPaste!$H$3:$P$1269,4,FALSE)</f>
        <v>published</v>
      </c>
      <c r="O413" s="20" t="str">
        <f>VLOOKUP($K413,GlobSheetPaste!$H$3:$P$1269,5,FALSE)</f>
        <v>DD</v>
      </c>
      <c r="P413" s="20">
        <f>VLOOKUP($K413,GlobSheetPaste!$H$3:$P$1269,6,FALSE)</f>
        <v>2006</v>
      </c>
      <c r="Q413" s="20" t="str">
        <f>VLOOKUP($K413,GlobSheetPaste!$H$3:$P$1269,7,FALSE)</f>
        <v>LC</v>
      </c>
      <c r="R413" s="20" t="str">
        <f>VLOOKUP($K413,GlobSheetPaste!$H$3:$P$1269,8,FALSE)</f>
        <v>NA</v>
      </c>
      <c r="S413" s="20" t="str">
        <f t="shared" ref="S413:S414" si="455">IF(O413=Q413,"NoChange","non-genuine change")</f>
        <v>non-genuine change</v>
      </c>
      <c r="T413" s="20" t="b">
        <f t="shared" si="283"/>
        <v>0</v>
      </c>
      <c r="U413" s="22">
        <f>VLOOKUP($K413,GlobSheetPaste!$H$3:$P$1269,9,FALSE)</f>
        <v>43891</v>
      </c>
      <c r="V413" s="19">
        <v>438</v>
      </c>
      <c r="W413" s="19">
        <v>952</v>
      </c>
      <c r="X413" s="2" t="b">
        <f t="shared" ref="X413:Y413" si="456">ISNUMBER(V413)</f>
        <v>1</v>
      </c>
      <c r="Y413" s="2" t="b">
        <f t="shared" si="456"/>
        <v>1</v>
      </c>
      <c r="Z413" s="2" t="s">
        <v>89</v>
      </c>
      <c r="AA413" s="2" t="s">
        <v>178</v>
      </c>
      <c r="AB413" s="24" t="str">
        <f ca="1">IFERROR(__xludf.DUMMYFUNCTION("SPLIT(AA413,""_"")"),"Deepwater")</f>
        <v>Deepwater</v>
      </c>
      <c r="AC413" s="24"/>
      <c r="AD413" s="24">
        <f>VLOOKUP(J413,rangearea210527!$B$2:$C$1159,2,TRUE)</f>
        <v>20796.489310000001</v>
      </c>
      <c r="AE413" s="26" t="s">
        <v>118</v>
      </c>
      <c r="AF413" s="26">
        <v>81</v>
      </c>
      <c r="AG413" s="26" t="s">
        <v>84</v>
      </c>
      <c r="AH413" s="26"/>
      <c r="AI413" s="26"/>
      <c r="AJ413" s="26">
        <v>1</v>
      </c>
      <c r="AK413" s="26">
        <v>0</v>
      </c>
      <c r="AL413" s="29">
        <v>0</v>
      </c>
      <c r="AM413" s="30"/>
      <c r="AN413" s="30"/>
      <c r="AO413" s="30"/>
      <c r="AP413" s="1">
        <v>0</v>
      </c>
      <c r="AQ413" s="1"/>
      <c r="AR413" s="1"/>
      <c r="AS413" s="1"/>
      <c r="AT413" s="1">
        <v>0</v>
      </c>
      <c r="AU413" s="1">
        <v>0</v>
      </c>
      <c r="AV413" s="1">
        <v>1</v>
      </c>
      <c r="AZ413" s="1">
        <v>1</v>
      </c>
      <c r="BE413" s="1">
        <v>1</v>
      </c>
    </row>
    <row r="414" spans="1:58" x14ac:dyDescent="0.3">
      <c r="A414" s="2">
        <v>915</v>
      </c>
      <c r="B414" s="2">
        <v>1</v>
      </c>
      <c r="C414" s="2" t="s">
        <v>1392</v>
      </c>
      <c r="D414" s="1">
        <v>12</v>
      </c>
      <c r="E414" s="2" t="str">
        <f t="shared" si="281"/>
        <v>12_Rajiformes</v>
      </c>
      <c r="F414" s="2" t="s">
        <v>1705</v>
      </c>
      <c r="G414" s="2" t="s">
        <v>2038</v>
      </c>
      <c r="H414" s="2" t="s">
        <v>2231</v>
      </c>
      <c r="I414" s="2" t="s">
        <v>2244</v>
      </c>
      <c r="J414" s="2" t="s">
        <v>2245</v>
      </c>
      <c r="K414" s="19" t="str">
        <f t="shared" si="282"/>
        <v>Psammobatis scobina</v>
      </c>
      <c r="L414" s="20">
        <f>VLOOKUP($K414,GlobSheetPaste!$H$3:$P$1269,2,FALSE)</f>
        <v>63140</v>
      </c>
      <c r="M414" s="20">
        <f>VLOOKUP($K414,GlobSheetPaste!$H$3:$P$1269,3,FALSE)</f>
        <v>124462480</v>
      </c>
      <c r="N414" s="20" t="str">
        <f>VLOOKUP($K414,GlobSheetPaste!$H$3:$P$1269,4,FALSE)</f>
        <v>published</v>
      </c>
      <c r="O414" s="20" t="str">
        <f>VLOOKUP($K414,GlobSheetPaste!$H$3:$P$1269,5,FALSE)</f>
        <v>DD</v>
      </c>
      <c r="P414" s="20">
        <f>VLOOKUP($K414,GlobSheetPaste!$H$3:$P$1269,6,FALSE)</f>
        <v>2007</v>
      </c>
      <c r="Q414" s="20" t="str">
        <f>VLOOKUP($K414,GlobSheetPaste!$H$3:$P$1269,7,FALSE)</f>
        <v>LC</v>
      </c>
      <c r="R414" s="20" t="str">
        <f>VLOOKUP($K414,GlobSheetPaste!$H$3:$P$1269,8,FALSE)</f>
        <v>NA</v>
      </c>
      <c r="S414" s="20" t="str">
        <f t="shared" si="455"/>
        <v>non-genuine change</v>
      </c>
      <c r="T414" s="20" t="b">
        <f t="shared" si="283"/>
        <v>0</v>
      </c>
      <c r="U414" s="22">
        <f>VLOOKUP($K414,GlobSheetPaste!$H$3:$P$1269,9,FALSE)</f>
        <v>43891</v>
      </c>
      <c r="V414" s="19">
        <v>30</v>
      </c>
      <c r="W414" s="19">
        <v>450</v>
      </c>
      <c r="X414" s="2" t="b">
        <f t="shared" ref="X414:Y414" si="457">ISNUMBER(V414)</f>
        <v>1</v>
      </c>
      <c r="Y414" s="2" t="b">
        <f t="shared" si="457"/>
        <v>1</v>
      </c>
      <c r="Z414" s="2" t="s">
        <v>89</v>
      </c>
      <c r="AA414" s="2" t="s">
        <v>278</v>
      </c>
      <c r="AB414" s="24" t="str">
        <f ca="1">IFERROR(__xludf.DUMMYFUNCTION("SPLIT(AA414,""_"")"),"Deepwater")</f>
        <v>Deepwater</v>
      </c>
      <c r="AC414" s="24" t="str">
        <f ca="1">IFERROR(__xludf.DUMMYFUNCTION("""COMPUTED_VALUE"""),"Coastal")</f>
        <v>Coastal</v>
      </c>
      <c r="AD414" s="24">
        <f>VLOOKUP(J414,rangearea210527!$B$2:$C$1159,2,TRUE)</f>
        <v>102110.0361</v>
      </c>
      <c r="AE414" s="26" t="s">
        <v>118</v>
      </c>
      <c r="AF414" s="26">
        <v>50</v>
      </c>
      <c r="AG414" s="26" t="s">
        <v>84</v>
      </c>
      <c r="AH414" s="26"/>
      <c r="AI414" s="26"/>
      <c r="AJ414" s="26">
        <v>1</v>
      </c>
      <c r="AK414" s="26">
        <v>0</v>
      </c>
      <c r="AL414" s="29">
        <v>0</v>
      </c>
      <c r="AM414" s="30"/>
      <c r="AN414" s="30"/>
      <c r="AO414" s="30"/>
      <c r="AP414" s="1">
        <v>0</v>
      </c>
      <c r="AR414" s="1"/>
      <c r="AS414" s="1"/>
      <c r="AT414" s="1">
        <v>1</v>
      </c>
      <c r="AU414" s="1">
        <v>1</v>
      </c>
      <c r="AV414" s="1">
        <v>1</v>
      </c>
      <c r="AZ414" s="1">
        <v>1</v>
      </c>
      <c r="BE414" s="1">
        <v>1</v>
      </c>
    </row>
    <row r="415" spans="1:58" x14ac:dyDescent="0.3">
      <c r="A415" s="2">
        <v>637</v>
      </c>
      <c r="B415" s="2">
        <v>1</v>
      </c>
      <c r="C415" s="2" t="s">
        <v>1392</v>
      </c>
      <c r="D415" s="1">
        <v>11</v>
      </c>
      <c r="E415" s="2" t="str">
        <f t="shared" si="281"/>
        <v>11_Rhinopristiformes</v>
      </c>
      <c r="F415" s="2" t="s">
        <v>1548</v>
      </c>
      <c r="G415" s="2" t="s">
        <v>1620</v>
      </c>
      <c r="H415" s="2" t="s">
        <v>1636</v>
      </c>
      <c r="I415" s="2" t="s">
        <v>1637</v>
      </c>
      <c r="J415" s="2" t="s">
        <v>1638</v>
      </c>
      <c r="K415" s="19" t="str">
        <f t="shared" si="282"/>
        <v>Pseudobatos buthi</v>
      </c>
      <c r="L415" s="20">
        <f>VLOOKUP($K415,GlobSheetPaste!$H$3:$P$1269,2,FALSE)</f>
        <v>157877009</v>
      </c>
      <c r="M415" s="20">
        <f>VLOOKUP($K415,GlobSheetPaste!$H$3:$P$1269,3,FALSE)</f>
        <v>196522247</v>
      </c>
      <c r="N415" s="20" t="str">
        <f>VLOOKUP($K415,GlobSheetPaste!$H$3:$P$1269,4,FALSE)</f>
        <v>draft</v>
      </c>
      <c r="O415" s="20" t="str">
        <f>VLOOKUP($K415,GlobSheetPaste!$H$3:$P$1269,5,FALSE)</f>
        <v>NE</v>
      </c>
      <c r="P415" s="20" t="str">
        <f>VLOOKUP($K415,GlobSheetPaste!$H$3:$P$1269,6,FALSE)</f>
        <v>NA</v>
      </c>
      <c r="Q415" s="20" t="str">
        <f>VLOOKUP($K415,GlobSheetPaste!$H$3:$P$1269,7,FALSE)</f>
        <v>VU</v>
      </c>
      <c r="R415" s="20" t="str">
        <f>VLOOKUP($K415,GlobSheetPaste!$H$3:$P$1269,8,FALSE)</f>
        <v>A2d</v>
      </c>
      <c r="S415" s="1" t="s">
        <v>117</v>
      </c>
      <c r="T415" s="20" t="b">
        <f t="shared" si="283"/>
        <v>0</v>
      </c>
      <c r="U415" s="22">
        <f>VLOOKUP($K415,GlobSheetPaste!$H$3:$P$1269,9,FALSE)</f>
        <v>44228</v>
      </c>
      <c r="V415" s="23">
        <v>0</v>
      </c>
      <c r="W415" s="23">
        <v>10</v>
      </c>
      <c r="X415" s="2" t="b">
        <f t="shared" ref="X415:Y415" si="458">ISNUMBER(V415)</f>
        <v>1</v>
      </c>
      <c r="Y415" s="2" t="b">
        <f t="shared" si="458"/>
        <v>1</v>
      </c>
      <c r="Z415" s="1" t="s">
        <v>1639</v>
      </c>
      <c r="AA415" s="1" t="s">
        <v>83</v>
      </c>
      <c r="AB415" s="24" t="str">
        <f ca="1">IFERROR(__xludf.DUMMYFUNCTION("SPLIT(AA415,""_"")"),"Coastal")</f>
        <v>Coastal</v>
      </c>
      <c r="AC415" s="24"/>
      <c r="AD415" s="24">
        <f>VLOOKUP(J415,rangearea210527!$B$2:$C$1159,2,TRUE)</f>
        <v>5303.1143140000004</v>
      </c>
      <c r="AE415" s="26" t="s">
        <v>118</v>
      </c>
      <c r="AF415" s="26">
        <v>68.5</v>
      </c>
      <c r="AG415" s="26" t="s">
        <v>84</v>
      </c>
      <c r="AH415" s="26"/>
      <c r="AI415" s="26">
        <v>9</v>
      </c>
      <c r="AJ415" s="26">
        <v>1</v>
      </c>
      <c r="AK415" s="26">
        <v>0</v>
      </c>
      <c r="AL415" s="29">
        <v>0</v>
      </c>
      <c r="AM415" s="30"/>
      <c r="AN415" s="30"/>
      <c r="AO415" s="30"/>
      <c r="AP415" s="1">
        <v>0</v>
      </c>
      <c r="AQ415" s="1"/>
      <c r="AR415" s="1"/>
      <c r="AS415" s="1"/>
      <c r="AT415" s="1">
        <v>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BE415" s="1">
        <v>1</v>
      </c>
      <c r="BF415" s="1">
        <v>1</v>
      </c>
    </row>
    <row r="416" spans="1:58" x14ac:dyDescent="0.3">
      <c r="A416" s="2">
        <v>916</v>
      </c>
      <c r="B416" s="2">
        <v>1</v>
      </c>
      <c r="C416" s="2" t="s">
        <v>1392</v>
      </c>
      <c r="D416" s="1">
        <v>12</v>
      </c>
      <c r="E416" s="2" t="str">
        <f t="shared" si="281"/>
        <v>12_Rajiformes</v>
      </c>
      <c r="F416" s="2" t="s">
        <v>1705</v>
      </c>
      <c r="G416" s="2" t="s">
        <v>2038</v>
      </c>
      <c r="H416" s="2" t="s">
        <v>2246</v>
      </c>
      <c r="I416" s="2" t="s">
        <v>2247</v>
      </c>
      <c r="J416" s="2" t="s">
        <v>2248</v>
      </c>
      <c r="K416" s="19" t="str">
        <f t="shared" si="282"/>
        <v>Pseudoraja fischeri</v>
      </c>
      <c r="L416" s="20">
        <f>VLOOKUP($K416,GlobSheetPaste!$H$3:$P$1269,2,FALSE)</f>
        <v>161440</v>
      </c>
      <c r="M416" s="20">
        <f>VLOOKUP($K416,GlobSheetPaste!$H$3:$P$1269,3,FALSE)</f>
        <v>124485912</v>
      </c>
      <c r="N416" s="20" t="str">
        <f>VLOOKUP($K416,GlobSheetPaste!$H$3:$P$1269,4,FALSE)</f>
        <v>published</v>
      </c>
      <c r="O416" s="20" t="str">
        <f>VLOOKUP($K416,GlobSheetPaste!$H$3:$P$1269,5,FALSE)</f>
        <v>DD</v>
      </c>
      <c r="P416" s="20">
        <f>VLOOKUP($K416,GlobSheetPaste!$H$3:$P$1269,6,FALSE)</f>
        <v>2008</v>
      </c>
      <c r="Q416" s="20" t="str">
        <f>VLOOKUP($K416,GlobSheetPaste!$H$3:$P$1269,7,FALSE)</f>
        <v>LC</v>
      </c>
      <c r="R416" s="20" t="str">
        <f>VLOOKUP($K416,GlobSheetPaste!$H$3:$P$1269,8,FALSE)</f>
        <v>NA</v>
      </c>
      <c r="S416" s="20" t="str">
        <f t="shared" ref="S416:S423" si="459">IF(O416=Q416,"NoChange","non-genuine change")</f>
        <v>non-genuine change</v>
      </c>
      <c r="T416" s="20" t="b">
        <f t="shared" si="283"/>
        <v>0</v>
      </c>
      <c r="U416" s="22">
        <f>VLOOKUP($K416,GlobSheetPaste!$H$3:$P$1269,9,FALSE)</f>
        <v>43891</v>
      </c>
      <c r="V416" s="19">
        <v>410</v>
      </c>
      <c r="W416" s="19">
        <v>576</v>
      </c>
      <c r="X416" s="2" t="b">
        <f t="shared" ref="X416:Y416" si="460">ISNUMBER(V416)</f>
        <v>1</v>
      </c>
      <c r="Y416" s="2" t="b">
        <f t="shared" si="460"/>
        <v>1</v>
      </c>
      <c r="Z416" s="2" t="s">
        <v>1960</v>
      </c>
      <c r="AA416" s="2" t="s">
        <v>178</v>
      </c>
      <c r="AB416" s="24" t="str">
        <f ca="1">IFERROR(__xludf.DUMMYFUNCTION("SPLIT(AA416,""_"")"),"Deepwater")</f>
        <v>Deepwater</v>
      </c>
      <c r="AC416" s="24"/>
      <c r="AD416" s="24">
        <f>VLOOKUP(J416,rangearea210527!$B$2:$C$1159,2,TRUE)</f>
        <v>4899.1143949999996</v>
      </c>
      <c r="AE416" s="26" t="s">
        <v>118</v>
      </c>
      <c r="AF416" s="26">
        <v>58</v>
      </c>
      <c r="AG416" s="26" t="s">
        <v>84</v>
      </c>
      <c r="AH416" s="26"/>
      <c r="AI416" s="26"/>
      <c r="AJ416" s="26">
        <v>1</v>
      </c>
      <c r="AK416" s="26">
        <v>0</v>
      </c>
      <c r="AL416" s="29">
        <v>0</v>
      </c>
      <c r="AM416" s="30"/>
      <c r="AN416" s="30"/>
      <c r="AO416" s="30"/>
      <c r="AP416" s="1">
        <v>0</v>
      </c>
      <c r="AR416" s="1"/>
      <c r="AS416" s="1"/>
      <c r="AT416" s="1">
        <v>0</v>
      </c>
      <c r="AU416" s="1">
        <v>0</v>
      </c>
      <c r="AV416" s="1">
        <v>1</v>
      </c>
      <c r="AZ416" s="1">
        <v>1</v>
      </c>
      <c r="BE416" s="1">
        <v>1</v>
      </c>
    </row>
    <row r="417" spans="1:57" x14ac:dyDescent="0.3">
      <c r="A417" s="2">
        <v>416</v>
      </c>
      <c r="B417" s="2">
        <v>1</v>
      </c>
      <c r="C417" s="2" t="s">
        <v>75</v>
      </c>
      <c r="D417" s="1">
        <v>9</v>
      </c>
      <c r="E417" s="2" t="str">
        <f t="shared" si="281"/>
        <v>9_Carcharhiniformes</v>
      </c>
      <c r="F417" s="2" t="s">
        <v>76</v>
      </c>
      <c r="G417" s="2" t="s">
        <v>1163</v>
      </c>
      <c r="H417" s="2" t="s">
        <v>1173</v>
      </c>
      <c r="I417" s="2" t="s">
        <v>1174</v>
      </c>
      <c r="J417" s="2" t="s">
        <v>1175</v>
      </c>
      <c r="K417" s="19" t="str">
        <f t="shared" si="282"/>
        <v>Pseudotriakis microdon</v>
      </c>
      <c r="L417" s="20">
        <f>VLOOKUP($K417,GlobSheetPaste!$H$3:$P$1269,2,FALSE)</f>
        <v>44566</v>
      </c>
      <c r="M417" s="20">
        <f>VLOOKUP($K417,GlobSheetPaste!$H$3:$P$1269,3,FALSE)</f>
        <v>2995045</v>
      </c>
      <c r="N417" s="20" t="str">
        <f>VLOOKUP($K417,GlobSheetPaste!$H$3:$P$1269,4,FALSE)</f>
        <v>published</v>
      </c>
      <c r="O417" s="20" t="str">
        <f>VLOOKUP($K417,GlobSheetPaste!$H$3:$P$1269,5,FALSE)</f>
        <v>DD</v>
      </c>
      <c r="P417" s="20">
        <f>VLOOKUP($K417,GlobSheetPaste!$H$3:$P$1269,6,FALSE)</f>
        <v>2004</v>
      </c>
      <c r="Q417" s="20" t="str">
        <f>VLOOKUP($K417,GlobSheetPaste!$H$3:$P$1269,7,FALSE)</f>
        <v>LC</v>
      </c>
      <c r="R417" s="20" t="str">
        <f>VLOOKUP($K417,GlobSheetPaste!$H$3:$P$1269,8,FALSE)</f>
        <v>NA</v>
      </c>
      <c r="S417" s="20" t="str">
        <f t="shared" si="459"/>
        <v>non-genuine change</v>
      </c>
      <c r="T417" s="20" t="b">
        <f t="shared" si="283"/>
        <v>0</v>
      </c>
      <c r="U417" s="20">
        <f>VLOOKUP($K417,GlobSheetPaste!$H$3:$P$1269,9,FALSE)</f>
        <v>2015</v>
      </c>
      <c r="V417" s="19">
        <v>100</v>
      </c>
      <c r="W417" s="19">
        <v>2430</v>
      </c>
      <c r="X417" s="2" t="b">
        <f t="shared" ref="X417:Y417" si="461">ISNUMBER(V417)</f>
        <v>1</v>
      </c>
      <c r="Y417" s="2" t="b">
        <f t="shared" si="461"/>
        <v>1</v>
      </c>
      <c r="Z417" s="2" t="s">
        <v>89</v>
      </c>
      <c r="AA417" s="2" t="s">
        <v>178</v>
      </c>
      <c r="AB417" s="24" t="str">
        <f ca="1">IFERROR(__xludf.DUMMYFUNCTION("SPLIT(AA417,""_"")"),"Deepwater")</f>
        <v>Deepwater</v>
      </c>
      <c r="AC417" s="24"/>
      <c r="AD417" s="24">
        <f>VLOOKUP(J417,rangearea210527!$B$2:$C$1159,2,TRUE)</f>
        <v>2585123.1779999998</v>
      </c>
      <c r="AE417" s="26"/>
      <c r="AF417" s="26">
        <v>296</v>
      </c>
      <c r="AG417" s="26" t="s">
        <v>84</v>
      </c>
      <c r="AH417" s="26"/>
      <c r="AI417" s="26"/>
      <c r="AJ417" s="26">
        <v>1</v>
      </c>
      <c r="AK417" s="26">
        <v>0</v>
      </c>
      <c r="AL417" s="29">
        <v>0</v>
      </c>
      <c r="AM417" s="30"/>
      <c r="AN417" s="26">
        <v>1</v>
      </c>
      <c r="AO417" s="30"/>
      <c r="AP417" s="1">
        <v>1</v>
      </c>
      <c r="AQ417" s="1"/>
      <c r="AR417" s="1"/>
      <c r="AS417" s="1"/>
      <c r="AT417" s="1">
        <v>0</v>
      </c>
      <c r="AU417" s="1">
        <v>0</v>
      </c>
      <c r="AV417" s="1">
        <v>1</v>
      </c>
      <c r="AZ417" s="1">
        <v>1</v>
      </c>
    </row>
    <row r="418" spans="1:57" x14ac:dyDescent="0.3">
      <c r="A418" s="2">
        <v>790</v>
      </c>
      <c r="B418" s="2">
        <v>1</v>
      </c>
      <c r="C418" s="2" t="s">
        <v>1392</v>
      </c>
      <c r="D418" s="1">
        <v>12</v>
      </c>
      <c r="E418" s="2" t="str">
        <f t="shared" si="281"/>
        <v>12_Rajiformes</v>
      </c>
      <c r="F418" s="2" t="s">
        <v>1705</v>
      </c>
      <c r="G418" s="2" t="s">
        <v>1706</v>
      </c>
      <c r="H418" s="2" t="s">
        <v>1952</v>
      </c>
      <c r="I418" s="2" t="s">
        <v>1975</v>
      </c>
      <c r="J418" s="2" t="s">
        <v>1976</v>
      </c>
      <c r="K418" s="19" t="str">
        <f t="shared" si="282"/>
        <v>Raja polystigma</v>
      </c>
      <c r="L418" s="20">
        <f>VLOOKUP($K418,GlobSheetPaste!$H$3:$P$1269,2,FALSE)</f>
        <v>161673</v>
      </c>
      <c r="M418" s="20">
        <f>VLOOKUP($K418,GlobSheetPaste!$H$3:$P$1269,3,FALSE)</f>
        <v>48910425</v>
      </c>
      <c r="N418" s="20" t="str">
        <f>VLOOKUP($K418,GlobSheetPaste!$H$3:$P$1269,4,FALSE)</f>
        <v>published</v>
      </c>
      <c r="O418" s="20" t="str">
        <f>VLOOKUP($K418,GlobSheetPaste!$H$3:$P$1269,5,FALSE)</f>
        <v>NT</v>
      </c>
      <c r="P418" s="20">
        <f>VLOOKUP($K418,GlobSheetPaste!$H$3:$P$1269,6,FALSE)</f>
        <v>2003</v>
      </c>
      <c r="Q418" s="20" t="str">
        <f>VLOOKUP($K418,GlobSheetPaste!$H$3:$P$1269,7,FALSE)</f>
        <v>LC</v>
      </c>
      <c r="R418" s="20" t="str">
        <f>VLOOKUP($K418,GlobSheetPaste!$H$3:$P$1269,8,FALSE)</f>
        <v>NA</v>
      </c>
      <c r="S418" s="20" t="str">
        <f t="shared" si="459"/>
        <v>non-genuine change</v>
      </c>
      <c r="T418" s="20" t="b">
        <f t="shared" si="283"/>
        <v>0</v>
      </c>
      <c r="U418" s="20">
        <f>VLOOKUP($K418,GlobSheetPaste!$H$3:$P$1269,9,FALSE)</f>
        <v>2014</v>
      </c>
      <c r="V418" s="19">
        <v>10</v>
      </c>
      <c r="W418" s="19">
        <v>635</v>
      </c>
      <c r="X418" s="2" t="b">
        <f t="shared" ref="X418:Y418" si="462">ISNUMBER(V418)</f>
        <v>1</v>
      </c>
      <c r="Y418" s="2" t="b">
        <f t="shared" si="462"/>
        <v>1</v>
      </c>
      <c r="Z418" s="2" t="s">
        <v>89</v>
      </c>
      <c r="AA418" s="2" t="s">
        <v>278</v>
      </c>
      <c r="AB418" s="24" t="str">
        <f ca="1">IFERROR(__xludf.DUMMYFUNCTION("SPLIT(AA418,""_"")"),"Deepwater")</f>
        <v>Deepwater</v>
      </c>
      <c r="AC418" s="24" t="str">
        <f ca="1">IFERROR(__xludf.DUMMYFUNCTION("""COMPUTED_VALUE"""),"Coastal")</f>
        <v>Coastal</v>
      </c>
      <c r="AD418" s="24">
        <f>VLOOKUP(J418,rangearea210527!$B$2:$C$1159,2,TRUE)</f>
        <v>371830.67560000002</v>
      </c>
      <c r="AE418" s="26"/>
      <c r="AF418" s="26">
        <v>60</v>
      </c>
      <c r="AG418" s="26" t="s">
        <v>84</v>
      </c>
      <c r="AH418" s="26"/>
      <c r="AI418" s="26"/>
      <c r="AJ418" s="26">
        <v>1</v>
      </c>
      <c r="AK418" s="26">
        <v>0</v>
      </c>
      <c r="AL418" s="29">
        <v>0</v>
      </c>
      <c r="AM418" s="30"/>
      <c r="AN418" s="30"/>
      <c r="AO418" s="30"/>
      <c r="AP418" s="1">
        <v>0</v>
      </c>
      <c r="AR418" s="1"/>
      <c r="AS418" s="1"/>
      <c r="AT418" s="1">
        <v>1</v>
      </c>
      <c r="AU418" s="1">
        <v>1</v>
      </c>
      <c r="AV418" s="1">
        <v>1</v>
      </c>
      <c r="AZ418" s="1">
        <v>1</v>
      </c>
    </row>
    <row r="419" spans="1:57" x14ac:dyDescent="0.3">
      <c r="A419" s="2">
        <v>794</v>
      </c>
      <c r="B419" s="2">
        <v>1</v>
      </c>
      <c r="C419" s="2" t="s">
        <v>1392</v>
      </c>
      <c r="D419" s="1">
        <v>12</v>
      </c>
      <c r="E419" s="2" t="str">
        <f t="shared" si="281"/>
        <v>12_Rajiformes</v>
      </c>
      <c r="F419" s="2" t="s">
        <v>1705</v>
      </c>
      <c r="G419" s="2" t="s">
        <v>1706</v>
      </c>
      <c r="H419" s="2" t="s">
        <v>1984</v>
      </c>
      <c r="I419" s="2" t="s">
        <v>1667</v>
      </c>
      <c r="J419" s="2" t="s">
        <v>1985</v>
      </c>
      <c r="K419" s="19" t="str">
        <f t="shared" si="282"/>
        <v>Rajella annandalei</v>
      </c>
      <c r="L419" s="20">
        <f>VLOOKUP($K419,GlobSheetPaste!$H$3:$P$1269,2,FALSE)</f>
        <v>161721</v>
      </c>
      <c r="M419" s="20">
        <f>VLOOKUP($K419,GlobSheetPaste!$H$3:$P$1269,3,FALSE)</f>
        <v>124533446</v>
      </c>
      <c r="N419" s="20" t="str">
        <f>VLOOKUP($K419,GlobSheetPaste!$H$3:$P$1269,4,FALSE)</f>
        <v>published</v>
      </c>
      <c r="O419" s="20" t="str">
        <f>VLOOKUP($K419,GlobSheetPaste!$H$3:$P$1269,5,FALSE)</f>
        <v>DD</v>
      </c>
      <c r="P419" s="20">
        <f>VLOOKUP($K419,GlobSheetPaste!$H$3:$P$1269,6,FALSE)</f>
        <v>2007</v>
      </c>
      <c r="Q419" s="20" t="str">
        <f>VLOOKUP($K419,GlobSheetPaste!$H$3:$P$1269,7,FALSE)</f>
        <v>LC</v>
      </c>
      <c r="R419" s="20" t="str">
        <f>VLOOKUP($K419,GlobSheetPaste!$H$3:$P$1269,8,FALSE)</f>
        <v>NA</v>
      </c>
      <c r="S419" s="20" t="str">
        <f t="shared" si="459"/>
        <v>non-genuine change</v>
      </c>
      <c r="T419" s="20" t="b">
        <f t="shared" si="283"/>
        <v>0</v>
      </c>
      <c r="U419" s="22">
        <f>VLOOKUP($K419,GlobSheetPaste!$H$3:$P$1269,9,FALSE)</f>
        <v>43891</v>
      </c>
      <c r="V419" s="19">
        <v>397</v>
      </c>
      <c r="W419" s="19">
        <v>830</v>
      </c>
      <c r="X419" s="2" t="b">
        <f t="shared" ref="X419:Y419" si="463">ISNUMBER(V419)</f>
        <v>1</v>
      </c>
      <c r="Y419" s="2" t="b">
        <f t="shared" si="463"/>
        <v>1</v>
      </c>
      <c r="Z419" s="2" t="s">
        <v>1960</v>
      </c>
      <c r="AA419" s="2" t="s">
        <v>178</v>
      </c>
      <c r="AB419" s="24" t="str">
        <f ca="1">IFERROR(__xludf.DUMMYFUNCTION("SPLIT(AA419,""_"")"),"Deepwater")</f>
        <v>Deepwater</v>
      </c>
      <c r="AC419" s="24"/>
      <c r="AD419" s="24">
        <f>VLOOKUP(J419,rangearea210527!$B$2:$C$1159,2,TRUE)</f>
        <v>2191.1799120000001</v>
      </c>
      <c r="AE419" s="26" t="s">
        <v>118</v>
      </c>
      <c r="AF419" s="26">
        <v>32.700000000000003</v>
      </c>
      <c r="AG419" s="26" t="s">
        <v>84</v>
      </c>
      <c r="AH419" s="26"/>
      <c r="AI419" s="26"/>
      <c r="AJ419" s="26">
        <v>1</v>
      </c>
      <c r="AK419" s="26">
        <v>0</v>
      </c>
      <c r="AL419" s="29">
        <v>0</v>
      </c>
      <c r="AM419" s="30"/>
      <c r="AN419" s="30"/>
      <c r="AO419" s="30"/>
      <c r="AP419" s="1">
        <v>1</v>
      </c>
      <c r="AR419" s="1"/>
      <c r="AS419" s="1"/>
      <c r="AT419" s="1">
        <v>0</v>
      </c>
      <c r="AU419" s="1">
        <v>0</v>
      </c>
      <c r="AV419" s="1">
        <v>1</v>
      </c>
      <c r="AZ419" s="1">
        <v>1</v>
      </c>
      <c r="BE419" s="1">
        <v>1</v>
      </c>
    </row>
    <row r="420" spans="1:57" x14ac:dyDescent="0.3">
      <c r="A420" s="2">
        <v>795</v>
      </c>
      <c r="B420" s="2">
        <v>1</v>
      </c>
      <c r="C420" s="2" t="s">
        <v>1392</v>
      </c>
      <c r="D420" s="1">
        <v>12</v>
      </c>
      <c r="E420" s="2" t="str">
        <f t="shared" si="281"/>
        <v>12_Rajiformes</v>
      </c>
      <c r="F420" s="2" t="s">
        <v>1705</v>
      </c>
      <c r="G420" s="2" t="s">
        <v>1706</v>
      </c>
      <c r="H420" s="2" t="s">
        <v>1984</v>
      </c>
      <c r="I420" s="2" t="s">
        <v>1986</v>
      </c>
      <c r="J420" s="2" t="s">
        <v>1987</v>
      </c>
      <c r="K420" s="19" t="str">
        <f t="shared" si="282"/>
        <v>Rajella barnardi</v>
      </c>
      <c r="L420" s="20">
        <f>VLOOKUP($K420,GlobSheetPaste!$H$3:$P$1269,2,FALSE)</f>
        <v>44650</v>
      </c>
      <c r="M420" s="20">
        <f>VLOOKUP($K420,GlobSheetPaste!$H$3:$P$1269,3,FALSE)</f>
        <v>124436992</v>
      </c>
      <c r="N420" s="20" t="str">
        <f>VLOOKUP($K420,GlobSheetPaste!$H$3:$P$1269,4,FALSE)</f>
        <v>submitted</v>
      </c>
      <c r="O420" s="20" t="str">
        <f>VLOOKUP($K420,GlobSheetPaste!$H$3:$P$1269,5,FALSE)</f>
        <v>LC</v>
      </c>
      <c r="P420" s="20">
        <f>VLOOKUP($K420,GlobSheetPaste!$H$3:$P$1269,6,FALSE)</f>
        <v>2004</v>
      </c>
      <c r="Q420" s="20" t="str">
        <f>VLOOKUP($K420,GlobSheetPaste!$H$3:$P$1269,7,FALSE)</f>
        <v>LC</v>
      </c>
      <c r="R420" s="20" t="str">
        <f>VLOOKUP($K420,GlobSheetPaste!$H$3:$P$1269,8,FALSE)</f>
        <v>NA</v>
      </c>
      <c r="S420" s="20" t="str">
        <f t="shared" si="459"/>
        <v>NoChange</v>
      </c>
      <c r="T420" s="20" t="b">
        <f t="shared" si="283"/>
        <v>0</v>
      </c>
      <c r="U420" s="22">
        <f>VLOOKUP($K420,GlobSheetPaste!$H$3:$P$1269,9,FALSE)</f>
        <v>44228</v>
      </c>
      <c r="V420" s="19">
        <v>100</v>
      </c>
      <c r="W420" s="19">
        <v>1700</v>
      </c>
      <c r="X420" s="2" t="b">
        <f t="shared" ref="X420:Y420" si="464">ISNUMBER(V420)</f>
        <v>1</v>
      </c>
      <c r="Y420" s="2" t="b">
        <f t="shared" si="464"/>
        <v>1</v>
      </c>
      <c r="Z420" s="2" t="s">
        <v>1960</v>
      </c>
      <c r="AA420" s="2" t="s">
        <v>178</v>
      </c>
      <c r="AB420" s="24" t="str">
        <f ca="1">IFERROR(__xludf.DUMMYFUNCTION("SPLIT(AA420,""_"")"),"Deepwater")</f>
        <v>Deepwater</v>
      </c>
      <c r="AC420" s="24"/>
      <c r="AD420" s="24">
        <f>VLOOKUP(J420,rangearea210527!$B$2:$C$1159,2,TRUE)</f>
        <v>897719.13150000002</v>
      </c>
      <c r="AE420" s="26"/>
      <c r="AF420" s="26">
        <v>75</v>
      </c>
      <c r="AG420" s="26" t="s">
        <v>84</v>
      </c>
      <c r="AH420" s="26"/>
      <c r="AI420" s="26"/>
      <c r="AJ420" s="26">
        <v>1</v>
      </c>
      <c r="AK420" s="26">
        <v>0</v>
      </c>
      <c r="AL420" s="29">
        <v>0</v>
      </c>
      <c r="AM420" s="30"/>
      <c r="AN420" s="30"/>
      <c r="AO420" s="30"/>
      <c r="AP420" s="1">
        <v>0</v>
      </c>
      <c r="AR420" s="1"/>
      <c r="AS420" s="1"/>
      <c r="AT420" s="1">
        <v>0</v>
      </c>
      <c r="AU420" s="1">
        <v>0</v>
      </c>
      <c r="AV420" s="1">
        <v>1</v>
      </c>
      <c r="AZ420" s="1">
        <v>1</v>
      </c>
    </row>
    <row r="421" spans="1:57" x14ac:dyDescent="0.3">
      <c r="A421" s="2">
        <v>796</v>
      </c>
      <c r="B421" s="2">
        <v>1</v>
      </c>
      <c r="C421" s="2" t="s">
        <v>1392</v>
      </c>
      <c r="D421" s="1">
        <v>12</v>
      </c>
      <c r="E421" s="2" t="str">
        <f t="shared" si="281"/>
        <v>12_Rajiformes</v>
      </c>
      <c r="F421" s="2" t="s">
        <v>1705</v>
      </c>
      <c r="G421" s="2" t="s">
        <v>1706</v>
      </c>
      <c r="H421" s="2" t="s">
        <v>1984</v>
      </c>
      <c r="I421" s="2" t="s">
        <v>1988</v>
      </c>
      <c r="J421" s="2" t="s">
        <v>1989</v>
      </c>
      <c r="K421" s="19" t="str">
        <f t="shared" si="282"/>
        <v>Rajella bathyphila</v>
      </c>
      <c r="L421" s="20">
        <f>VLOOKUP($K421,GlobSheetPaste!$H$3:$P$1269,2,FALSE)</f>
        <v>161345</v>
      </c>
      <c r="M421" s="20">
        <f>VLOOKUP($K421,GlobSheetPaste!$H$3:$P$1269,3,FALSE)</f>
        <v>124469469</v>
      </c>
      <c r="N421" s="20" t="str">
        <f>VLOOKUP($K421,GlobSheetPaste!$H$3:$P$1269,4,FALSE)</f>
        <v>published</v>
      </c>
      <c r="O421" s="20" t="str">
        <f>VLOOKUP($K421,GlobSheetPaste!$H$3:$P$1269,5,FALSE)</f>
        <v>LC</v>
      </c>
      <c r="P421" s="20">
        <f>VLOOKUP($K421,GlobSheetPaste!$H$3:$P$1269,6,FALSE)</f>
        <v>2008</v>
      </c>
      <c r="Q421" s="20" t="str">
        <f>VLOOKUP($K421,GlobSheetPaste!$H$3:$P$1269,7,FALSE)</f>
        <v>LC</v>
      </c>
      <c r="R421" s="20" t="str">
        <f>VLOOKUP($K421,GlobSheetPaste!$H$3:$P$1269,8,FALSE)</f>
        <v>NA</v>
      </c>
      <c r="S421" s="20" t="str">
        <f t="shared" si="459"/>
        <v>NoChange</v>
      </c>
      <c r="T421" s="20" t="b">
        <f t="shared" si="283"/>
        <v>0</v>
      </c>
      <c r="U421" s="22">
        <f>VLOOKUP($K421,GlobSheetPaste!$H$3:$P$1269,9,FALSE)</f>
        <v>43891</v>
      </c>
      <c r="V421" s="19">
        <v>600</v>
      </c>
      <c r="W421" s="19">
        <v>2300</v>
      </c>
      <c r="X421" s="2" t="b">
        <f t="shared" ref="X421:Y421" si="465">ISNUMBER(V421)</f>
        <v>1</v>
      </c>
      <c r="Y421" s="2" t="b">
        <f t="shared" si="465"/>
        <v>1</v>
      </c>
      <c r="Z421" s="2" t="s">
        <v>89</v>
      </c>
      <c r="AA421" s="2" t="s">
        <v>178</v>
      </c>
      <c r="AB421" s="24" t="str">
        <f ca="1">IFERROR(__xludf.DUMMYFUNCTION("SPLIT(AA421,""_"")"),"Deepwater")</f>
        <v>Deepwater</v>
      </c>
      <c r="AC421" s="24"/>
      <c r="AD421" s="24">
        <f>VLOOKUP(J421,rangearea210527!$B$2:$C$1159,2,TRUE)</f>
        <v>1437572.1259999999</v>
      </c>
      <c r="AE421" s="26"/>
      <c r="AF421" s="26">
        <v>95</v>
      </c>
      <c r="AG421" s="26" t="s">
        <v>84</v>
      </c>
      <c r="AH421" s="26"/>
      <c r="AI421" s="26">
        <v>13.5</v>
      </c>
      <c r="AJ421" s="26">
        <v>1</v>
      </c>
      <c r="AK421" s="26">
        <v>0</v>
      </c>
      <c r="AL421" s="29">
        <v>0</v>
      </c>
      <c r="AM421" s="30"/>
      <c r="AN421" s="30"/>
      <c r="AO421" s="30"/>
      <c r="AP421" s="1">
        <v>0</v>
      </c>
      <c r="AR421" s="1"/>
      <c r="AS421" s="1"/>
      <c r="AT421" s="1">
        <v>0</v>
      </c>
      <c r="AU421" s="1">
        <v>0</v>
      </c>
      <c r="AV421" s="1">
        <v>1</v>
      </c>
      <c r="AZ421" s="1">
        <v>1</v>
      </c>
    </row>
    <row r="422" spans="1:57" x14ac:dyDescent="0.3">
      <c r="A422" s="2">
        <v>797</v>
      </c>
      <c r="B422" s="2">
        <v>1</v>
      </c>
      <c r="C422" s="2" t="s">
        <v>1392</v>
      </c>
      <c r="D422" s="1">
        <v>12</v>
      </c>
      <c r="E422" s="2" t="str">
        <f t="shared" si="281"/>
        <v>12_Rajiformes</v>
      </c>
      <c r="F422" s="2" t="s">
        <v>1705</v>
      </c>
      <c r="G422" s="2" t="s">
        <v>1706</v>
      </c>
      <c r="H422" s="2" t="s">
        <v>1984</v>
      </c>
      <c r="I422" s="2" t="s">
        <v>361</v>
      </c>
      <c r="J422" s="2" t="s">
        <v>1990</v>
      </c>
      <c r="K422" s="19" t="str">
        <f t="shared" si="282"/>
        <v>Rajella bigelowi</v>
      </c>
      <c r="L422" s="20">
        <f>VLOOKUP($K422,GlobSheetPaste!$H$3:$P$1269,2,FALSE)</f>
        <v>161371</v>
      </c>
      <c r="M422" s="20">
        <f>VLOOKUP($K422,GlobSheetPaste!$H$3:$P$1269,3,FALSE)</f>
        <v>124473309</v>
      </c>
      <c r="N422" s="20" t="str">
        <f>VLOOKUP($K422,GlobSheetPaste!$H$3:$P$1269,4,FALSE)</f>
        <v>published</v>
      </c>
      <c r="O422" s="20" t="str">
        <f>VLOOKUP($K422,GlobSheetPaste!$H$3:$P$1269,5,FALSE)</f>
        <v>LC</v>
      </c>
      <c r="P422" s="20">
        <f>VLOOKUP($K422,GlobSheetPaste!$H$3:$P$1269,6,FALSE)</f>
        <v>2008</v>
      </c>
      <c r="Q422" s="20" t="str">
        <f>VLOOKUP($K422,GlobSheetPaste!$H$3:$P$1269,7,FALSE)</f>
        <v>LC</v>
      </c>
      <c r="R422" s="20" t="str">
        <f>VLOOKUP($K422,GlobSheetPaste!$H$3:$P$1269,8,FALSE)</f>
        <v>NA</v>
      </c>
      <c r="S422" s="20" t="str">
        <f t="shared" si="459"/>
        <v>NoChange</v>
      </c>
      <c r="T422" s="20" t="b">
        <f t="shared" si="283"/>
        <v>0</v>
      </c>
      <c r="U422" s="22">
        <f>VLOOKUP($K422,GlobSheetPaste!$H$3:$P$1269,9,FALSE)</f>
        <v>43891</v>
      </c>
      <c r="V422" s="19">
        <v>625</v>
      </c>
      <c r="W422" s="19">
        <v>4156</v>
      </c>
      <c r="X422" s="2" t="b">
        <f t="shared" ref="X422:Y422" si="466">ISNUMBER(V422)</f>
        <v>1</v>
      </c>
      <c r="Y422" s="2" t="b">
        <f t="shared" si="466"/>
        <v>1</v>
      </c>
      <c r="Z422" s="2" t="s">
        <v>89</v>
      </c>
      <c r="AA422" s="2" t="s">
        <v>178</v>
      </c>
      <c r="AB422" s="24" t="str">
        <f ca="1">IFERROR(__xludf.DUMMYFUNCTION("SPLIT(AA422,""_"")"),"Deepwater")</f>
        <v>Deepwater</v>
      </c>
      <c r="AC422" s="24"/>
      <c r="AD422" s="24">
        <f>VLOOKUP(J422,rangearea210527!$B$2:$C$1159,2,TRUE)</f>
        <v>2214013.4410000001</v>
      </c>
      <c r="AE422" s="26"/>
      <c r="AF422" s="26">
        <v>55</v>
      </c>
      <c r="AG422" s="26" t="s">
        <v>84</v>
      </c>
      <c r="AH422" s="26"/>
      <c r="AI422" s="26"/>
      <c r="AJ422" s="26">
        <v>1</v>
      </c>
      <c r="AK422" s="26">
        <v>0</v>
      </c>
      <c r="AL422" s="29">
        <v>0</v>
      </c>
      <c r="AM422" s="30"/>
      <c r="AN422" s="30"/>
      <c r="AO422" s="30"/>
      <c r="AP422" s="1">
        <v>0</v>
      </c>
      <c r="AR422" s="1"/>
      <c r="AS422" s="1"/>
      <c r="AT422" s="1">
        <v>0</v>
      </c>
      <c r="AU422" s="1">
        <v>0</v>
      </c>
      <c r="AV422" s="1">
        <v>1</v>
      </c>
      <c r="AZ422" s="1">
        <v>1</v>
      </c>
    </row>
    <row r="423" spans="1:57" x14ac:dyDescent="0.3">
      <c r="A423" s="2">
        <v>798</v>
      </c>
      <c r="B423" s="2">
        <v>1</v>
      </c>
      <c r="C423" s="2" t="s">
        <v>1392</v>
      </c>
      <c r="D423" s="1">
        <v>12</v>
      </c>
      <c r="E423" s="2" t="str">
        <f t="shared" si="281"/>
        <v>12_Rajiformes</v>
      </c>
      <c r="F423" s="2" t="s">
        <v>1705</v>
      </c>
      <c r="G423" s="2" t="s">
        <v>1706</v>
      </c>
      <c r="H423" s="2" t="s">
        <v>1984</v>
      </c>
      <c r="I423" s="2" t="s">
        <v>1991</v>
      </c>
      <c r="J423" s="2" t="s">
        <v>1992</v>
      </c>
      <c r="K423" s="19" t="str">
        <f t="shared" si="282"/>
        <v>Rajella caudaspinosa</v>
      </c>
      <c r="L423" s="20">
        <f>VLOOKUP($K423,GlobSheetPaste!$H$3:$P$1269,2,FALSE)</f>
        <v>44618</v>
      </c>
      <c r="M423" s="20">
        <f>VLOOKUP($K423,GlobSheetPaste!$H$3:$P$1269,3,FALSE)</f>
        <v>124435873</v>
      </c>
      <c r="N423" s="20" t="str">
        <f>VLOOKUP($K423,GlobSheetPaste!$H$3:$P$1269,4,FALSE)</f>
        <v>published</v>
      </c>
      <c r="O423" s="20" t="str">
        <f>VLOOKUP($K423,GlobSheetPaste!$H$3:$P$1269,5,FALSE)</f>
        <v>NT</v>
      </c>
      <c r="P423" s="20">
        <f>VLOOKUP($K423,GlobSheetPaste!$H$3:$P$1269,6,FALSE)</f>
        <v>2004</v>
      </c>
      <c r="Q423" s="20" t="str">
        <f>VLOOKUP($K423,GlobSheetPaste!$H$3:$P$1269,7,FALSE)</f>
        <v>LC</v>
      </c>
      <c r="R423" s="20" t="str">
        <f>VLOOKUP($K423,GlobSheetPaste!$H$3:$P$1269,8,FALSE)</f>
        <v>NA</v>
      </c>
      <c r="S423" s="20" t="str">
        <f t="shared" si="459"/>
        <v>non-genuine change</v>
      </c>
      <c r="T423" s="20" t="b">
        <f t="shared" si="283"/>
        <v>0</v>
      </c>
      <c r="U423" s="20">
        <f>VLOOKUP($K423,GlobSheetPaste!$H$3:$P$1269,9,FALSE)</f>
        <v>2018</v>
      </c>
      <c r="V423" s="19">
        <v>102</v>
      </c>
      <c r="W423" s="19">
        <v>1098</v>
      </c>
      <c r="X423" s="2" t="b">
        <f t="shared" ref="X423:Y423" si="467">ISNUMBER(V423)</f>
        <v>1</v>
      </c>
      <c r="Y423" s="2" t="b">
        <f t="shared" si="467"/>
        <v>1</v>
      </c>
      <c r="Z423" s="2" t="s">
        <v>89</v>
      </c>
      <c r="AA423" s="2" t="s">
        <v>178</v>
      </c>
      <c r="AB423" s="24" t="str">
        <f ca="1">IFERROR(__xludf.DUMMYFUNCTION("SPLIT(AA423,""_"")"),"Deepwater")</f>
        <v>Deepwater</v>
      </c>
      <c r="AC423" s="24"/>
      <c r="AD423" s="24">
        <f>VLOOKUP(J423,rangearea210527!$B$2:$C$1159,2,TRUE)</f>
        <v>246404.6164</v>
      </c>
      <c r="AE423" s="26"/>
      <c r="AF423" s="26">
        <v>65</v>
      </c>
      <c r="AG423" s="26" t="s">
        <v>84</v>
      </c>
      <c r="AH423" s="26"/>
      <c r="AI423" s="26"/>
      <c r="AJ423" s="26">
        <v>1</v>
      </c>
      <c r="AK423" s="26">
        <v>0</v>
      </c>
      <c r="AL423" s="29">
        <v>0</v>
      </c>
      <c r="AM423" s="30"/>
      <c r="AN423" s="30"/>
      <c r="AO423" s="30"/>
      <c r="AP423" s="1">
        <v>0</v>
      </c>
      <c r="AR423" s="1"/>
      <c r="AS423" s="1"/>
      <c r="AT423" s="1">
        <v>0</v>
      </c>
      <c r="AU423" s="1">
        <v>0</v>
      </c>
      <c r="AV423" s="1">
        <v>1</v>
      </c>
      <c r="AZ423" s="1">
        <v>1</v>
      </c>
    </row>
    <row r="424" spans="1:57" x14ac:dyDescent="0.3">
      <c r="A424" s="2">
        <v>799</v>
      </c>
      <c r="B424" s="2">
        <v>1</v>
      </c>
      <c r="C424" s="2" t="s">
        <v>1392</v>
      </c>
      <c r="D424" s="1">
        <v>12</v>
      </c>
      <c r="E424" s="2" t="str">
        <f t="shared" si="281"/>
        <v>12_Rajiformes</v>
      </c>
      <c r="F424" s="2" t="s">
        <v>1705</v>
      </c>
      <c r="G424" s="2" t="s">
        <v>1706</v>
      </c>
      <c r="H424" s="2" t="s">
        <v>1984</v>
      </c>
      <c r="I424" s="2" t="s">
        <v>1993</v>
      </c>
      <c r="J424" s="2" t="s">
        <v>1994</v>
      </c>
      <c r="K424" s="19" t="str">
        <f t="shared" si="282"/>
        <v>Rajella challengeri</v>
      </c>
      <c r="L424" s="20">
        <f>VLOOKUP($K424,GlobSheetPaste!$H$3:$P$1269,2,FALSE)</f>
        <v>70688333</v>
      </c>
      <c r="M424" s="20">
        <f>VLOOKUP($K424,GlobSheetPaste!$H$3:$P$1269,3,FALSE)</f>
        <v>70688363</v>
      </c>
      <c r="N424" s="20" t="str">
        <f>VLOOKUP($K424,GlobSheetPaste!$H$3:$P$1269,4,FALSE)</f>
        <v>published</v>
      </c>
      <c r="O424" s="20" t="str">
        <f>VLOOKUP($K424,GlobSheetPaste!$H$3:$P$1269,5,FALSE)</f>
        <v>NE</v>
      </c>
      <c r="P424" s="20" t="str">
        <f>VLOOKUP($K424,GlobSheetPaste!$H$3:$P$1269,6,FALSE)</f>
        <v>NA</v>
      </c>
      <c r="Q424" s="20" t="str">
        <f>VLOOKUP($K424,GlobSheetPaste!$H$3:$P$1269,7,FALSE)</f>
        <v>LC</v>
      </c>
      <c r="R424" s="20" t="str">
        <f>VLOOKUP($K424,GlobSheetPaste!$H$3:$P$1269,8,FALSE)</f>
        <v>NA</v>
      </c>
      <c r="S424" s="1" t="s">
        <v>117</v>
      </c>
      <c r="T424" s="20" t="b">
        <f t="shared" si="283"/>
        <v>0</v>
      </c>
      <c r="U424" s="20">
        <f>VLOOKUP($K424,GlobSheetPaste!$H$3:$P$1269,9,FALSE)</f>
        <v>2015</v>
      </c>
      <c r="V424" s="19">
        <v>860</v>
      </c>
      <c r="W424" s="19">
        <v>1500</v>
      </c>
      <c r="X424" s="2" t="b">
        <f t="shared" ref="X424:Y424" si="468">ISNUMBER(V424)</f>
        <v>1</v>
      </c>
      <c r="Y424" s="2" t="b">
        <f t="shared" si="468"/>
        <v>1</v>
      </c>
      <c r="Z424" s="2" t="s">
        <v>89</v>
      </c>
      <c r="AA424" s="2" t="s">
        <v>178</v>
      </c>
      <c r="AB424" s="24" t="str">
        <f ca="1">IFERROR(__xludf.DUMMYFUNCTION("SPLIT(AA424,""_"")"),"Deepwater")</f>
        <v>Deepwater</v>
      </c>
      <c r="AC424" s="24"/>
      <c r="AD424" s="24">
        <f>VLOOKUP(J424,rangearea210527!$B$2:$C$1159,2,TRUE)</f>
        <v>41845.568460000002</v>
      </c>
      <c r="AE424" s="26" t="s">
        <v>118</v>
      </c>
      <c r="AF424" s="26">
        <v>56</v>
      </c>
      <c r="AG424" s="26" t="s">
        <v>84</v>
      </c>
      <c r="AH424" s="26"/>
      <c r="AI424" s="26"/>
      <c r="AJ424" s="26">
        <v>1</v>
      </c>
      <c r="AK424" s="26">
        <v>0</v>
      </c>
      <c r="AL424" s="29">
        <v>0</v>
      </c>
      <c r="AM424" s="30"/>
      <c r="AN424" s="30"/>
      <c r="AO424" s="30"/>
      <c r="AP424" s="1">
        <v>0</v>
      </c>
      <c r="AR424" s="1"/>
      <c r="AS424" s="1"/>
      <c r="AT424" s="1">
        <v>0</v>
      </c>
      <c r="AU424" s="1">
        <v>0</v>
      </c>
      <c r="AV424" s="1">
        <v>1</v>
      </c>
      <c r="AZ424" s="1">
        <v>1</v>
      </c>
      <c r="BE424" s="1">
        <v>1</v>
      </c>
    </row>
    <row r="425" spans="1:57" x14ac:dyDescent="0.3">
      <c r="A425" s="2">
        <v>800</v>
      </c>
      <c r="B425" s="2">
        <v>1</v>
      </c>
      <c r="C425" s="2" t="s">
        <v>1392</v>
      </c>
      <c r="D425" s="1">
        <v>12</v>
      </c>
      <c r="E425" s="2" t="str">
        <f t="shared" si="281"/>
        <v>12_Rajiformes</v>
      </c>
      <c r="F425" s="2" t="s">
        <v>1705</v>
      </c>
      <c r="G425" s="2" t="s">
        <v>1706</v>
      </c>
      <c r="H425" s="2" t="s">
        <v>1984</v>
      </c>
      <c r="I425" s="2" t="s">
        <v>1995</v>
      </c>
      <c r="J425" s="2" t="s">
        <v>1996</v>
      </c>
      <c r="K425" s="19" t="str">
        <f t="shared" si="282"/>
        <v>Rajella dissimilis</v>
      </c>
      <c r="L425" s="20">
        <f>VLOOKUP($K425,GlobSheetPaste!$H$3:$P$1269,2,FALSE)</f>
        <v>44651</v>
      </c>
      <c r="M425" s="20">
        <f>VLOOKUP($K425,GlobSheetPaste!$H$3:$P$1269,3,FALSE)</f>
        <v>124437170</v>
      </c>
      <c r="N425" s="20" t="str">
        <f>VLOOKUP($K425,GlobSheetPaste!$H$3:$P$1269,4,FALSE)</f>
        <v>submitted</v>
      </c>
      <c r="O425" s="20" t="str">
        <f>VLOOKUP($K425,GlobSheetPaste!$H$3:$P$1269,5,FALSE)</f>
        <v>LC</v>
      </c>
      <c r="P425" s="20">
        <f>VLOOKUP($K425,GlobSheetPaste!$H$3:$P$1269,6,FALSE)</f>
        <v>2004</v>
      </c>
      <c r="Q425" s="20" t="str">
        <f>VLOOKUP($K425,GlobSheetPaste!$H$3:$P$1269,7,FALSE)</f>
        <v>LC</v>
      </c>
      <c r="R425" s="20" t="str">
        <f>VLOOKUP($K425,GlobSheetPaste!$H$3:$P$1269,8,FALSE)</f>
        <v>NA</v>
      </c>
      <c r="S425" s="20" t="str">
        <f t="shared" ref="S425:S432" si="469">IF(O425=Q425,"NoChange","non-genuine change")</f>
        <v>NoChange</v>
      </c>
      <c r="T425" s="20" t="b">
        <f t="shared" si="283"/>
        <v>0</v>
      </c>
      <c r="U425" s="22">
        <f>VLOOKUP($K425,GlobSheetPaste!$H$3:$P$1269,9,FALSE)</f>
        <v>44228</v>
      </c>
      <c r="V425" s="19">
        <v>400</v>
      </c>
      <c r="W425" s="19">
        <v>1640</v>
      </c>
      <c r="X425" s="2" t="b">
        <f t="shared" ref="X425:Y425" si="470">ISNUMBER(V425)</f>
        <v>1</v>
      </c>
      <c r="Y425" s="2" t="b">
        <f t="shared" si="470"/>
        <v>1</v>
      </c>
      <c r="Z425" s="2" t="s">
        <v>89</v>
      </c>
      <c r="AA425" s="2" t="s">
        <v>178</v>
      </c>
      <c r="AB425" s="24" t="str">
        <f ca="1">IFERROR(__xludf.DUMMYFUNCTION("SPLIT(AA425,""_"")"),"Deepwater")</f>
        <v>Deepwater</v>
      </c>
      <c r="AC425" s="24"/>
      <c r="AD425" s="24">
        <f>VLOOKUP(J425,rangearea210527!$B$2:$C$1159,2,TRUE)</f>
        <v>555561.67379999999</v>
      </c>
      <c r="AE425" s="26"/>
      <c r="AF425" s="26">
        <v>82</v>
      </c>
      <c r="AG425" s="26" t="s">
        <v>84</v>
      </c>
      <c r="AH425" s="26"/>
      <c r="AI425" s="26"/>
      <c r="AJ425" s="26">
        <v>1</v>
      </c>
      <c r="AK425" s="26">
        <v>0</v>
      </c>
      <c r="AL425" s="29">
        <v>0</v>
      </c>
      <c r="AM425" s="30"/>
      <c r="AN425" s="30"/>
      <c r="AO425" s="30"/>
      <c r="AP425" s="1">
        <v>0</v>
      </c>
      <c r="AR425" s="1"/>
      <c r="AS425" s="1"/>
      <c r="AT425" s="1">
        <v>0</v>
      </c>
      <c r="AU425" s="1">
        <v>0</v>
      </c>
      <c r="AV425" s="1">
        <v>1</v>
      </c>
      <c r="AZ425" s="1">
        <v>1</v>
      </c>
    </row>
    <row r="426" spans="1:57" x14ac:dyDescent="0.3">
      <c r="A426" s="2">
        <v>801</v>
      </c>
      <c r="B426" s="2">
        <v>1</v>
      </c>
      <c r="C426" s="2" t="s">
        <v>1392</v>
      </c>
      <c r="D426" s="1">
        <v>12</v>
      </c>
      <c r="E426" s="2" t="str">
        <f t="shared" si="281"/>
        <v>12_Rajiformes</v>
      </c>
      <c r="F426" s="2" t="s">
        <v>1705</v>
      </c>
      <c r="G426" s="2" t="s">
        <v>1706</v>
      </c>
      <c r="H426" s="2" t="s">
        <v>1984</v>
      </c>
      <c r="I426" s="2" t="s">
        <v>1997</v>
      </c>
      <c r="J426" s="2" t="s">
        <v>1998</v>
      </c>
      <c r="K426" s="19" t="str">
        <f t="shared" si="282"/>
        <v>Rajella eisenhardti</v>
      </c>
      <c r="L426" s="20">
        <f>VLOOKUP($K426,GlobSheetPaste!$H$3:$P$1269,2,FALSE)</f>
        <v>63162</v>
      </c>
      <c r="M426" s="20">
        <f>VLOOKUP($K426,GlobSheetPaste!$H$3:$P$1269,3,FALSE)</f>
        <v>124464003</v>
      </c>
      <c r="N426" s="20" t="str">
        <f>VLOOKUP($K426,GlobSheetPaste!$H$3:$P$1269,4,FALSE)</f>
        <v>published</v>
      </c>
      <c r="O426" s="20" t="str">
        <f>VLOOKUP($K426,GlobSheetPaste!$H$3:$P$1269,5,FALSE)</f>
        <v>DD</v>
      </c>
      <c r="P426" s="20">
        <f>VLOOKUP($K426,GlobSheetPaste!$H$3:$P$1269,6,FALSE)</f>
        <v>2007</v>
      </c>
      <c r="Q426" s="20" t="str">
        <f>VLOOKUP($K426,GlobSheetPaste!$H$3:$P$1269,7,FALSE)</f>
        <v>LC</v>
      </c>
      <c r="R426" s="20" t="str">
        <f>VLOOKUP($K426,GlobSheetPaste!$H$3:$P$1269,8,FALSE)</f>
        <v>NA</v>
      </c>
      <c r="S426" s="20" t="str">
        <f t="shared" si="469"/>
        <v>non-genuine change</v>
      </c>
      <c r="T426" s="20" t="b">
        <f t="shared" si="283"/>
        <v>0</v>
      </c>
      <c r="U426" s="22">
        <f>VLOOKUP($K426,GlobSheetPaste!$H$3:$P$1269,9,FALSE)</f>
        <v>43891</v>
      </c>
      <c r="V426" s="19">
        <v>757</v>
      </c>
      <c r="W426" s="19">
        <v>907</v>
      </c>
      <c r="X426" s="2" t="b">
        <f t="shared" ref="X426:Y426" si="471">ISNUMBER(V426)</f>
        <v>1</v>
      </c>
      <c r="Y426" s="2" t="b">
        <f t="shared" si="471"/>
        <v>1</v>
      </c>
      <c r="Z426" s="2" t="s">
        <v>89</v>
      </c>
      <c r="AA426" s="2" t="s">
        <v>178</v>
      </c>
      <c r="AB426" s="24" t="str">
        <f ca="1">IFERROR(__xludf.DUMMYFUNCTION("SPLIT(AA426,""_"")"),"Deepwater")</f>
        <v>Deepwater</v>
      </c>
      <c r="AC426" s="24"/>
      <c r="AD426" s="24">
        <f>VLOOKUP(J426,rangearea210527!$B$2:$C$1159,2,TRUE)</f>
        <v>44.752247150000002</v>
      </c>
      <c r="AE426" s="26" t="s">
        <v>118</v>
      </c>
      <c r="AF426" s="26">
        <v>38.5</v>
      </c>
      <c r="AG426" s="26" t="s">
        <v>84</v>
      </c>
      <c r="AH426" s="26" t="s">
        <v>468</v>
      </c>
      <c r="AI426" s="26"/>
      <c r="AJ426" s="26">
        <v>1</v>
      </c>
      <c r="AK426" s="26">
        <v>0</v>
      </c>
      <c r="AL426" s="29">
        <v>0</v>
      </c>
      <c r="AM426" s="30"/>
      <c r="AN426" s="30"/>
      <c r="AO426" s="30"/>
      <c r="AP426" s="1">
        <v>0</v>
      </c>
      <c r="AR426" s="1"/>
      <c r="AS426" s="1"/>
      <c r="AT426" s="1">
        <v>0</v>
      </c>
      <c r="AU426" s="1">
        <v>0</v>
      </c>
      <c r="AV426" s="1">
        <v>1</v>
      </c>
      <c r="AZ426" s="1">
        <v>1</v>
      </c>
      <c r="BE426" s="1">
        <v>1</v>
      </c>
    </row>
    <row r="427" spans="1:57" x14ac:dyDescent="0.3">
      <c r="A427" s="2">
        <v>802</v>
      </c>
      <c r="B427" s="2">
        <v>1</v>
      </c>
      <c r="C427" s="2" t="s">
        <v>1392</v>
      </c>
      <c r="D427" s="1">
        <v>12</v>
      </c>
      <c r="E427" s="2" t="str">
        <f t="shared" si="281"/>
        <v>12_Rajiformes</v>
      </c>
      <c r="F427" s="2" t="s">
        <v>1705</v>
      </c>
      <c r="G427" s="2" t="s">
        <v>1706</v>
      </c>
      <c r="H427" s="2" t="s">
        <v>1984</v>
      </c>
      <c r="I427" s="2" t="s">
        <v>1999</v>
      </c>
      <c r="J427" s="2" t="s">
        <v>2000</v>
      </c>
      <c r="K427" s="19" t="str">
        <f t="shared" si="282"/>
        <v>Rajella fuliginea</v>
      </c>
      <c r="L427" s="20">
        <f>VLOOKUP($K427,GlobSheetPaste!$H$3:$P$1269,2,FALSE)</f>
        <v>161512</v>
      </c>
      <c r="M427" s="20">
        <f>VLOOKUP($K427,GlobSheetPaste!$H$3:$P$1269,3,FALSE)</f>
        <v>124497418</v>
      </c>
      <c r="N427" s="20" t="str">
        <f>VLOOKUP($K427,GlobSheetPaste!$H$3:$P$1269,4,FALSE)</f>
        <v>published</v>
      </c>
      <c r="O427" s="20" t="str">
        <f>VLOOKUP($K427,GlobSheetPaste!$H$3:$P$1269,5,FALSE)</f>
        <v>LC</v>
      </c>
      <c r="P427" s="20">
        <f>VLOOKUP($K427,GlobSheetPaste!$H$3:$P$1269,6,FALSE)</f>
        <v>2008</v>
      </c>
      <c r="Q427" s="20" t="str">
        <f>VLOOKUP($K427,GlobSheetPaste!$H$3:$P$1269,7,FALSE)</f>
        <v>LC</v>
      </c>
      <c r="R427" s="20" t="str">
        <f>VLOOKUP($K427,GlobSheetPaste!$H$3:$P$1269,8,FALSE)</f>
        <v>NA</v>
      </c>
      <c r="S427" s="20" t="str">
        <f t="shared" si="469"/>
        <v>NoChange</v>
      </c>
      <c r="T427" s="20" t="b">
        <f t="shared" si="283"/>
        <v>0</v>
      </c>
      <c r="U427" s="22">
        <f>VLOOKUP($K427,GlobSheetPaste!$H$3:$P$1269,9,FALSE)</f>
        <v>43891</v>
      </c>
      <c r="V427" s="19">
        <v>731</v>
      </c>
      <c r="W427" s="19">
        <v>1280</v>
      </c>
      <c r="X427" s="2" t="b">
        <f t="shared" ref="X427:Y427" si="472">ISNUMBER(V427)</f>
        <v>1</v>
      </c>
      <c r="Y427" s="2" t="b">
        <f t="shared" si="472"/>
        <v>1</v>
      </c>
      <c r="Z427" s="2" t="s">
        <v>89</v>
      </c>
      <c r="AA427" s="2" t="s">
        <v>178</v>
      </c>
      <c r="AB427" s="24" t="str">
        <f ca="1">IFERROR(__xludf.DUMMYFUNCTION("SPLIT(AA427,""_"")"),"Deepwater")</f>
        <v>Deepwater</v>
      </c>
      <c r="AC427" s="24"/>
      <c r="AD427" s="24">
        <f>VLOOKUP(J427,rangearea210527!$B$2:$C$1159,2,TRUE)</f>
        <v>411069.24609999999</v>
      </c>
      <c r="AE427" s="26"/>
      <c r="AF427" s="26">
        <v>45</v>
      </c>
      <c r="AG427" s="26" t="s">
        <v>84</v>
      </c>
      <c r="AH427" s="26"/>
      <c r="AI427" s="26"/>
      <c r="AJ427" s="26">
        <v>1</v>
      </c>
      <c r="AK427" s="26">
        <v>0</v>
      </c>
      <c r="AL427" s="29">
        <v>0</v>
      </c>
      <c r="AM427" s="30"/>
      <c r="AN427" s="30"/>
      <c r="AO427" s="30"/>
      <c r="AP427" s="1">
        <v>0</v>
      </c>
      <c r="AR427" s="1">
        <v>1</v>
      </c>
      <c r="AS427" s="1"/>
      <c r="AT427" s="1">
        <v>0</v>
      </c>
      <c r="AU427" s="1">
        <v>0</v>
      </c>
      <c r="AV427" s="1">
        <v>1</v>
      </c>
      <c r="AZ427" s="1">
        <v>1</v>
      </c>
    </row>
    <row r="428" spans="1:57" x14ac:dyDescent="0.3">
      <c r="A428" s="2">
        <v>803</v>
      </c>
      <c r="B428" s="2">
        <v>1</v>
      </c>
      <c r="C428" s="2" t="s">
        <v>1392</v>
      </c>
      <c r="D428" s="1">
        <v>12</v>
      </c>
      <c r="E428" s="2" t="str">
        <f t="shared" si="281"/>
        <v>12_Rajiformes</v>
      </c>
      <c r="F428" s="2" t="s">
        <v>1705</v>
      </c>
      <c r="G428" s="2" t="s">
        <v>1706</v>
      </c>
      <c r="H428" s="2" t="s">
        <v>1984</v>
      </c>
      <c r="I428" s="2" t="s">
        <v>2001</v>
      </c>
      <c r="J428" s="2" t="s">
        <v>2002</v>
      </c>
      <c r="K428" s="19" t="str">
        <f t="shared" si="282"/>
        <v>Rajella fyllae</v>
      </c>
      <c r="L428" s="20">
        <f>VLOOKUP($K428,GlobSheetPaste!$H$3:$P$1269,2,FALSE)</f>
        <v>197086</v>
      </c>
      <c r="M428" s="20">
        <f>VLOOKUP($K428,GlobSheetPaste!$H$3:$P$1269,3,FALSE)</f>
        <v>22515038</v>
      </c>
      <c r="N428" s="20" t="str">
        <f>VLOOKUP($K428,GlobSheetPaste!$H$3:$P$1269,4,FALSE)</f>
        <v>published</v>
      </c>
      <c r="O428" s="20" t="str">
        <f>VLOOKUP($K428,GlobSheetPaste!$H$3:$P$1269,5,FALSE)</f>
        <v>LC</v>
      </c>
      <c r="P428" s="20">
        <f>VLOOKUP($K428,GlobSheetPaste!$H$3:$P$1269,6,FALSE)</f>
        <v>2008</v>
      </c>
      <c r="Q428" s="20" t="str">
        <f>VLOOKUP($K428,GlobSheetPaste!$H$3:$P$1269,7,FALSE)</f>
        <v>LC</v>
      </c>
      <c r="R428" s="20" t="str">
        <f>VLOOKUP($K428,GlobSheetPaste!$H$3:$P$1269,8,FALSE)</f>
        <v>NA</v>
      </c>
      <c r="S428" s="20" t="str">
        <f t="shared" si="469"/>
        <v>NoChange</v>
      </c>
      <c r="T428" s="20" t="b">
        <f t="shared" si="283"/>
        <v>0</v>
      </c>
      <c r="U428" s="22">
        <f>VLOOKUP($K428,GlobSheetPaste!$H$3:$P$1269,9,FALSE)</f>
        <v>43891</v>
      </c>
      <c r="V428" s="19">
        <v>147</v>
      </c>
      <c r="W428" s="19">
        <v>2055</v>
      </c>
      <c r="X428" s="2" t="b">
        <f t="shared" ref="X428:Y428" si="473">ISNUMBER(V428)</f>
        <v>1</v>
      </c>
      <c r="Y428" s="2" t="b">
        <f t="shared" si="473"/>
        <v>1</v>
      </c>
      <c r="Z428" s="2" t="s">
        <v>89</v>
      </c>
      <c r="AA428" s="2" t="s">
        <v>178</v>
      </c>
      <c r="AB428" s="24" t="str">
        <f ca="1">IFERROR(__xludf.DUMMYFUNCTION("SPLIT(AA428,""_"")"),"Deepwater")</f>
        <v>Deepwater</v>
      </c>
      <c r="AC428" s="24"/>
      <c r="AD428" s="24">
        <f>VLOOKUP(J428,rangearea210527!$B$2:$C$1159,2,TRUE)</f>
        <v>4534397.6960000005</v>
      </c>
      <c r="AE428" s="26"/>
      <c r="AF428" s="26">
        <v>56</v>
      </c>
      <c r="AG428" s="26" t="s">
        <v>84</v>
      </c>
      <c r="AH428" s="26"/>
      <c r="AI428" s="26">
        <v>11.5</v>
      </c>
      <c r="AJ428" s="26">
        <v>1</v>
      </c>
      <c r="AK428" s="26">
        <v>0</v>
      </c>
      <c r="AL428" s="29">
        <v>0</v>
      </c>
      <c r="AM428" s="30"/>
      <c r="AN428" s="30"/>
      <c r="AO428" s="30"/>
      <c r="AP428" s="1">
        <v>0</v>
      </c>
      <c r="AR428" s="1"/>
      <c r="AS428" s="1"/>
      <c r="AT428" s="1">
        <v>0</v>
      </c>
      <c r="AU428" s="1">
        <v>0</v>
      </c>
      <c r="AV428" s="1">
        <v>1</v>
      </c>
      <c r="AZ428" s="1">
        <v>1</v>
      </c>
    </row>
    <row r="429" spans="1:57" x14ac:dyDescent="0.3">
      <c r="A429" s="2">
        <v>804</v>
      </c>
      <c r="B429" s="2">
        <v>1</v>
      </c>
      <c r="C429" s="2" t="s">
        <v>1392</v>
      </c>
      <c r="D429" s="1">
        <v>12</v>
      </c>
      <c r="E429" s="2" t="str">
        <f t="shared" si="281"/>
        <v>12_Rajiformes</v>
      </c>
      <c r="F429" s="2" t="s">
        <v>1705</v>
      </c>
      <c r="G429" s="2" t="s">
        <v>1706</v>
      </c>
      <c r="H429" s="2" t="s">
        <v>1984</v>
      </c>
      <c r="I429" s="2" t="s">
        <v>2003</v>
      </c>
      <c r="J429" s="2" t="s">
        <v>2004</v>
      </c>
      <c r="K429" s="19" t="str">
        <f t="shared" si="282"/>
        <v>Rajella kukujevi</v>
      </c>
      <c r="L429" s="20">
        <f>VLOOKUP($K429,GlobSheetPaste!$H$3:$P$1269,2,FALSE)</f>
        <v>161622</v>
      </c>
      <c r="M429" s="20">
        <f>VLOOKUP($K429,GlobSheetPaste!$H$3:$P$1269,3,FALSE)</f>
        <v>48953087</v>
      </c>
      <c r="N429" s="20" t="str">
        <f>VLOOKUP($K429,GlobSheetPaste!$H$3:$P$1269,4,FALSE)</f>
        <v>published</v>
      </c>
      <c r="O429" s="20" t="str">
        <f>VLOOKUP($K429,GlobSheetPaste!$H$3:$P$1269,5,FALSE)</f>
        <v>DD</v>
      </c>
      <c r="P429" s="20">
        <f>VLOOKUP($K429,GlobSheetPaste!$H$3:$P$1269,6,FALSE)</f>
        <v>2008</v>
      </c>
      <c r="Q429" s="20" t="str">
        <f>VLOOKUP($K429,GlobSheetPaste!$H$3:$P$1269,7,FALSE)</f>
        <v>LC</v>
      </c>
      <c r="R429" s="20" t="str">
        <f>VLOOKUP($K429,GlobSheetPaste!$H$3:$P$1269,8,FALSE)</f>
        <v>NA</v>
      </c>
      <c r="S429" s="20" t="str">
        <f t="shared" si="469"/>
        <v>non-genuine change</v>
      </c>
      <c r="T429" s="20" t="b">
        <f t="shared" si="283"/>
        <v>0</v>
      </c>
      <c r="U429" s="20">
        <f>VLOOKUP($K429,GlobSheetPaste!$H$3:$P$1269,9,FALSE)</f>
        <v>2014</v>
      </c>
      <c r="V429" s="19">
        <v>750</v>
      </c>
      <c r="W429" s="19">
        <v>2191</v>
      </c>
      <c r="X429" s="2" t="b">
        <f t="shared" ref="X429:Y429" si="474">ISNUMBER(V429)</f>
        <v>1</v>
      </c>
      <c r="Y429" s="2" t="b">
        <f t="shared" si="474"/>
        <v>1</v>
      </c>
      <c r="Z429" s="2" t="s">
        <v>89</v>
      </c>
      <c r="AA429" s="2" t="s">
        <v>178</v>
      </c>
      <c r="AB429" s="24" t="str">
        <f ca="1">IFERROR(__xludf.DUMMYFUNCTION("SPLIT(AA429,""_"")"),"Deepwater")</f>
        <v>Deepwater</v>
      </c>
      <c r="AC429" s="24"/>
      <c r="AD429" s="24">
        <f>VLOOKUP(J429,rangearea210527!$B$2:$C$1159,2,TRUE)</f>
        <v>196588.0404</v>
      </c>
      <c r="AE429" s="26"/>
      <c r="AF429" s="26">
        <v>83</v>
      </c>
      <c r="AG429" s="26" t="s">
        <v>84</v>
      </c>
      <c r="AH429" s="26"/>
      <c r="AI429" s="26"/>
      <c r="AJ429" s="26">
        <v>1</v>
      </c>
      <c r="AK429" s="26">
        <v>0</v>
      </c>
      <c r="AL429" s="29">
        <v>0</v>
      </c>
      <c r="AM429" s="30"/>
      <c r="AN429" s="30"/>
      <c r="AO429" s="30"/>
      <c r="AP429" s="1">
        <v>0</v>
      </c>
      <c r="AR429" s="1"/>
      <c r="AS429" s="1"/>
      <c r="AT429" s="1">
        <v>0</v>
      </c>
      <c r="AU429" s="1">
        <v>0</v>
      </c>
      <c r="AV429" s="1">
        <v>1</v>
      </c>
      <c r="AZ429" s="1">
        <v>1</v>
      </c>
    </row>
    <row r="430" spans="1:57" x14ac:dyDescent="0.3">
      <c r="A430" s="2">
        <v>805</v>
      </c>
      <c r="B430" s="2">
        <v>1</v>
      </c>
      <c r="C430" s="2" t="s">
        <v>1392</v>
      </c>
      <c r="D430" s="1">
        <v>12</v>
      </c>
      <c r="E430" s="2" t="str">
        <f t="shared" si="281"/>
        <v>12_Rajiformes</v>
      </c>
      <c r="F430" s="2" t="s">
        <v>1705</v>
      </c>
      <c r="G430" s="2" t="s">
        <v>1706</v>
      </c>
      <c r="H430" s="2" t="s">
        <v>1984</v>
      </c>
      <c r="I430" s="2" t="s">
        <v>1447</v>
      </c>
      <c r="J430" s="2" t="s">
        <v>2005</v>
      </c>
      <c r="K430" s="19" t="str">
        <f t="shared" si="282"/>
        <v>Rajella leoparda</v>
      </c>
      <c r="L430" s="20">
        <f>VLOOKUP($K430,GlobSheetPaste!$H$3:$P$1269,2,FALSE)</f>
        <v>44619</v>
      </c>
      <c r="M430" s="20">
        <f>VLOOKUP($K430,GlobSheetPaste!$H$3:$P$1269,3,FALSE)</f>
        <v>124435956</v>
      </c>
      <c r="N430" s="20" t="str">
        <f>VLOOKUP($K430,GlobSheetPaste!$H$3:$P$1269,4,FALSE)</f>
        <v>submitted</v>
      </c>
      <c r="O430" s="20" t="str">
        <f>VLOOKUP($K430,GlobSheetPaste!$H$3:$P$1269,5,FALSE)</f>
        <v>LC</v>
      </c>
      <c r="P430" s="20">
        <f>VLOOKUP($K430,GlobSheetPaste!$H$3:$P$1269,6,FALSE)</f>
        <v>2004</v>
      </c>
      <c r="Q430" s="20" t="str">
        <f>VLOOKUP($K430,GlobSheetPaste!$H$3:$P$1269,7,FALSE)</f>
        <v>LC</v>
      </c>
      <c r="R430" s="20" t="str">
        <f>VLOOKUP($K430,GlobSheetPaste!$H$3:$P$1269,8,FALSE)</f>
        <v>NA</v>
      </c>
      <c r="S430" s="20" t="str">
        <f t="shared" si="469"/>
        <v>NoChange</v>
      </c>
      <c r="T430" s="20" t="b">
        <f t="shared" si="283"/>
        <v>0</v>
      </c>
      <c r="U430" s="22">
        <f>VLOOKUP($K430,GlobSheetPaste!$H$3:$P$1269,9,FALSE)</f>
        <v>44228</v>
      </c>
      <c r="V430" s="19">
        <v>130</v>
      </c>
      <c r="W430" s="19">
        <v>1920</v>
      </c>
      <c r="X430" s="2" t="b">
        <f t="shared" ref="X430:Y430" si="475">ISNUMBER(V430)</f>
        <v>1</v>
      </c>
      <c r="Y430" s="2" t="b">
        <f t="shared" si="475"/>
        <v>1</v>
      </c>
      <c r="Z430" s="2" t="s">
        <v>2006</v>
      </c>
      <c r="AA430" s="2" t="s">
        <v>178</v>
      </c>
      <c r="AB430" s="24" t="str">
        <f ca="1">IFERROR(__xludf.DUMMYFUNCTION("SPLIT(AA430,""_"")"),"Deepwater")</f>
        <v>Deepwater</v>
      </c>
      <c r="AC430" s="24"/>
      <c r="AD430" s="24">
        <f>VLOOKUP(J430,rangearea210527!$B$2:$C$1159,2,TRUE)</f>
        <v>880884.14210000006</v>
      </c>
      <c r="AE430" s="26"/>
      <c r="AF430" s="26">
        <v>95</v>
      </c>
      <c r="AG430" s="26" t="s">
        <v>84</v>
      </c>
      <c r="AH430" s="26"/>
      <c r="AI430" s="26"/>
      <c r="AJ430" s="26">
        <v>1</v>
      </c>
      <c r="AK430" s="26">
        <v>0</v>
      </c>
      <c r="AL430" s="29">
        <v>0</v>
      </c>
      <c r="AM430" s="30"/>
      <c r="AN430" s="30"/>
      <c r="AO430" s="30"/>
      <c r="AP430" s="1">
        <v>0</v>
      </c>
      <c r="AR430" s="1"/>
      <c r="AS430" s="1"/>
      <c r="AT430" s="1">
        <v>0</v>
      </c>
      <c r="AU430" s="1">
        <v>0</v>
      </c>
      <c r="AV430" s="1">
        <v>1</v>
      </c>
      <c r="AZ430" s="1">
        <v>1</v>
      </c>
    </row>
    <row r="431" spans="1:57" x14ac:dyDescent="0.3">
      <c r="A431" s="2">
        <v>806</v>
      </c>
      <c r="B431" s="2">
        <v>1</v>
      </c>
      <c r="C431" s="2" t="s">
        <v>1392</v>
      </c>
      <c r="D431" s="1">
        <v>12</v>
      </c>
      <c r="E431" s="2" t="str">
        <f t="shared" si="281"/>
        <v>12_Rajiformes</v>
      </c>
      <c r="F431" s="2" t="s">
        <v>1705</v>
      </c>
      <c r="G431" s="2" t="s">
        <v>1706</v>
      </c>
      <c r="H431" s="2" t="s">
        <v>1984</v>
      </c>
      <c r="I431" s="2" t="s">
        <v>2007</v>
      </c>
      <c r="J431" s="2" t="s">
        <v>2008</v>
      </c>
      <c r="K431" s="19" t="str">
        <f t="shared" si="282"/>
        <v>Rajella lintea</v>
      </c>
      <c r="L431" s="20">
        <f>VLOOKUP($K431,GlobSheetPaste!$H$3:$P$1269,2,FALSE)</f>
        <v>161377</v>
      </c>
      <c r="M431" s="20">
        <f>VLOOKUP($K431,GlobSheetPaste!$H$3:$P$1269,3,FALSE)</f>
        <v>124474154</v>
      </c>
      <c r="N431" s="20" t="str">
        <f>VLOOKUP($K431,GlobSheetPaste!$H$3:$P$1269,4,FALSE)</f>
        <v>published</v>
      </c>
      <c r="O431" s="20" t="str">
        <f>VLOOKUP($K431,GlobSheetPaste!$H$3:$P$1269,5,FALSE)</f>
        <v>LC</v>
      </c>
      <c r="P431" s="20">
        <f>VLOOKUP($K431,GlobSheetPaste!$H$3:$P$1269,6,FALSE)</f>
        <v>2006</v>
      </c>
      <c r="Q431" s="20" t="str">
        <f>VLOOKUP($K431,GlobSheetPaste!$H$3:$P$1269,7,FALSE)</f>
        <v>LC</v>
      </c>
      <c r="R431" s="20" t="str">
        <f>VLOOKUP($K431,GlobSheetPaste!$H$3:$P$1269,8,FALSE)</f>
        <v>NA</v>
      </c>
      <c r="S431" s="20" t="str">
        <f t="shared" si="469"/>
        <v>NoChange</v>
      </c>
      <c r="T431" s="20" t="b">
        <f t="shared" si="283"/>
        <v>0</v>
      </c>
      <c r="U431" s="22">
        <f>VLOOKUP($K431,GlobSheetPaste!$H$3:$P$1269,9,FALSE)</f>
        <v>43891</v>
      </c>
      <c r="V431" s="19">
        <v>150</v>
      </c>
      <c r="W431" s="19">
        <v>1500</v>
      </c>
      <c r="X431" s="2" t="b">
        <f t="shared" ref="X431:Y431" si="476">ISNUMBER(V431)</f>
        <v>1</v>
      </c>
      <c r="Y431" s="2" t="b">
        <f t="shared" si="476"/>
        <v>1</v>
      </c>
      <c r="Z431" s="2" t="s">
        <v>89</v>
      </c>
      <c r="AA431" s="2" t="s">
        <v>178</v>
      </c>
      <c r="AB431" s="24" t="str">
        <f ca="1">IFERROR(__xludf.DUMMYFUNCTION("SPLIT(AA431,""_"")"),"Deepwater")</f>
        <v>Deepwater</v>
      </c>
      <c r="AC431" s="24"/>
      <c r="AD431" s="24">
        <f>VLOOKUP(J431,rangearea210527!$B$2:$C$1159,2,TRUE)</f>
        <v>1754543.064</v>
      </c>
      <c r="AE431" s="26"/>
      <c r="AF431" s="26">
        <v>125</v>
      </c>
      <c r="AG431" s="26" t="s">
        <v>84</v>
      </c>
      <c r="AH431" s="26"/>
      <c r="AI431" s="26"/>
      <c r="AJ431" s="26">
        <v>1</v>
      </c>
      <c r="AK431" s="26">
        <v>0</v>
      </c>
      <c r="AL431" s="29">
        <v>0</v>
      </c>
      <c r="AM431" s="30"/>
      <c r="AN431" s="30"/>
      <c r="AO431" s="30"/>
      <c r="AP431" s="1">
        <v>0</v>
      </c>
      <c r="AR431" s="1"/>
      <c r="AS431" s="1"/>
      <c r="AT431" s="1">
        <v>0</v>
      </c>
      <c r="AU431" s="1">
        <v>0</v>
      </c>
      <c r="AV431" s="1">
        <v>1</v>
      </c>
      <c r="AZ431" s="1">
        <v>1</v>
      </c>
    </row>
    <row r="432" spans="1:57" x14ac:dyDescent="0.3">
      <c r="A432" s="2">
        <v>807</v>
      </c>
      <c r="B432" s="2">
        <v>1</v>
      </c>
      <c r="C432" s="2" t="s">
        <v>1392</v>
      </c>
      <c r="D432" s="1">
        <v>12</v>
      </c>
      <c r="E432" s="2" t="str">
        <f t="shared" si="281"/>
        <v>12_Rajiformes</v>
      </c>
      <c r="F432" s="2" t="s">
        <v>1705</v>
      </c>
      <c r="G432" s="2" t="s">
        <v>1706</v>
      </c>
      <c r="H432" s="2" t="s">
        <v>1984</v>
      </c>
      <c r="I432" s="2" t="s">
        <v>2009</v>
      </c>
      <c r="J432" s="2" t="s">
        <v>2010</v>
      </c>
      <c r="K432" s="19" t="str">
        <f t="shared" si="282"/>
        <v>Rajella nigerrima</v>
      </c>
      <c r="L432" s="20">
        <f>VLOOKUP($K432,GlobSheetPaste!$H$3:$P$1269,2,FALSE)</f>
        <v>44655</v>
      </c>
      <c r="M432" s="20">
        <f>VLOOKUP($K432,GlobSheetPaste!$H$3:$P$1269,3,FALSE)</f>
        <v>124437551</v>
      </c>
      <c r="N432" s="20" t="str">
        <f>VLOOKUP($K432,GlobSheetPaste!$H$3:$P$1269,4,FALSE)</f>
        <v>published</v>
      </c>
      <c r="O432" s="20" t="str">
        <f>VLOOKUP($K432,GlobSheetPaste!$H$3:$P$1269,5,FALSE)</f>
        <v>LC</v>
      </c>
      <c r="P432" s="20">
        <f>VLOOKUP($K432,GlobSheetPaste!$H$3:$P$1269,6,FALSE)</f>
        <v>2004</v>
      </c>
      <c r="Q432" s="20" t="str">
        <f>VLOOKUP($K432,GlobSheetPaste!$H$3:$P$1269,7,FALSE)</f>
        <v>LC</v>
      </c>
      <c r="R432" s="20" t="str">
        <f>VLOOKUP($K432,GlobSheetPaste!$H$3:$P$1269,8,FALSE)</f>
        <v>NA</v>
      </c>
      <c r="S432" s="20" t="str">
        <f t="shared" si="469"/>
        <v>NoChange</v>
      </c>
      <c r="T432" s="20" t="b">
        <f t="shared" si="283"/>
        <v>0</v>
      </c>
      <c r="U432" s="22">
        <f>VLOOKUP($K432,GlobSheetPaste!$H$3:$P$1269,9,FALSE)</f>
        <v>43891</v>
      </c>
      <c r="V432" s="19">
        <v>590</v>
      </c>
      <c r="W432" s="19">
        <v>1000</v>
      </c>
      <c r="X432" s="2" t="b">
        <f t="shared" ref="X432:Y432" si="477">ISNUMBER(V432)</f>
        <v>1</v>
      </c>
      <c r="Y432" s="2" t="b">
        <f t="shared" si="477"/>
        <v>1</v>
      </c>
      <c r="Z432" s="2" t="s">
        <v>89</v>
      </c>
      <c r="AA432" s="2" t="s">
        <v>178</v>
      </c>
      <c r="AB432" s="24" t="str">
        <f ca="1">IFERROR(__xludf.DUMMYFUNCTION("SPLIT(AA432,""_"")"),"Deepwater")</f>
        <v>Deepwater</v>
      </c>
      <c r="AC432" s="24"/>
      <c r="AD432" s="24">
        <f>VLOOKUP(J432,rangearea210527!$B$2:$C$1159,2,TRUE)</f>
        <v>48291.146500000003</v>
      </c>
      <c r="AE432" s="26" t="s">
        <v>118</v>
      </c>
      <c r="AF432" s="26">
        <v>46</v>
      </c>
      <c r="AG432" s="26" t="s">
        <v>84</v>
      </c>
      <c r="AH432" s="26" t="s">
        <v>468</v>
      </c>
      <c r="AI432" s="26"/>
      <c r="AJ432" s="26">
        <v>1</v>
      </c>
      <c r="AK432" s="26">
        <v>0</v>
      </c>
      <c r="AL432" s="29">
        <v>0</v>
      </c>
      <c r="AM432" s="30"/>
      <c r="AN432" s="30"/>
      <c r="AO432" s="30"/>
      <c r="AP432" s="1">
        <v>0</v>
      </c>
      <c r="AR432" s="1"/>
      <c r="AS432" s="1"/>
      <c r="AT432" s="1">
        <v>0</v>
      </c>
      <c r="AU432" s="1">
        <v>0</v>
      </c>
      <c r="AV432" s="1">
        <v>1</v>
      </c>
      <c r="AZ432" s="1">
        <v>1</v>
      </c>
      <c r="BE432" s="1">
        <v>1</v>
      </c>
    </row>
    <row r="433" spans="1:58" x14ac:dyDescent="0.3">
      <c r="A433" s="2">
        <v>808</v>
      </c>
      <c r="B433" s="2">
        <v>1</v>
      </c>
      <c r="C433" s="2" t="s">
        <v>1392</v>
      </c>
      <c r="D433" s="1">
        <v>12</v>
      </c>
      <c r="E433" s="2" t="str">
        <f t="shared" si="281"/>
        <v>12_Rajiformes</v>
      </c>
      <c r="F433" s="2" t="s">
        <v>1705</v>
      </c>
      <c r="G433" s="2" t="s">
        <v>1706</v>
      </c>
      <c r="H433" s="2" t="s">
        <v>1984</v>
      </c>
      <c r="I433" s="2" t="s">
        <v>2011</v>
      </c>
      <c r="J433" s="2" t="s">
        <v>2012</v>
      </c>
      <c r="K433" s="19" t="str">
        <f t="shared" si="282"/>
        <v>Rajella paucispinosa</v>
      </c>
      <c r="L433" s="20">
        <f>VLOOKUP($K433,GlobSheetPaste!$H$3:$P$1269,2,FALSE)</f>
        <v>124397220</v>
      </c>
      <c r="M433" s="20">
        <f>VLOOKUP($K433,GlobSheetPaste!$H$3:$P$1269,3,FALSE)</f>
        <v>124552552</v>
      </c>
      <c r="N433" s="20" t="str">
        <f>VLOOKUP($K433,GlobSheetPaste!$H$3:$P$1269,4,FALSE)</f>
        <v>published</v>
      </c>
      <c r="O433" s="20" t="str">
        <f>VLOOKUP($K433,GlobSheetPaste!$H$3:$P$1269,5,FALSE)</f>
        <v>NE</v>
      </c>
      <c r="P433" s="20" t="str">
        <f>VLOOKUP($K433,GlobSheetPaste!$H$3:$P$1269,6,FALSE)</f>
        <v>NA</v>
      </c>
      <c r="Q433" s="20" t="str">
        <f>VLOOKUP($K433,GlobSheetPaste!$H$3:$P$1269,7,FALSE)</f>
        <v>LC</v>
      </c>
      <c r="R433" s="20" t="str">
        <f>VLOOKUP($K433,GlobSheetPaste!$H$3:$P$1269,8,FALSE)</f>
        <v>NA</v>
      </c>
      <c r="S433" s="1" t="s">
        <v>117</v>
      </c>
      <c r="T433" s="20" t="b">
        <f t="shared" si="283"/>
        <v>0</v>
      </c>
      <c r="U433" s="20">
        <f>VLOOKUP($K433,GlobSheetPaste!$H$3:$P$1269,9,FALSE)</f>
        <v>2018</v>
      </c>
      <c r="V433" s="19">
        <v>1230</v>
      </c>
      <c r="W433" s="19">
        <v>1260</v>
      </c>
      <c r="X433" s="2" t="b">
        <f t="shared" ref="X433:Y433" si="478">ISNUMBER(V433)</f>
        <v>1</v>
      </c>
      <c r="Y433" s="2" t="b">
        <f t="shared" si="478"/>
        <v>1</v>
      </c>
      <c r="Z433" s="2" t="s">
        <v>89</v>
      </c>
      <c r="AA433" s="2" t="s">
        <v>178</v>
      </c>
      <c r="AB433" s="24" t="str">
        <f ca="1">IFERROR(__xludf.DUMMYFUNCTION("SPLIT(AA433,""_"")"),"Deepwater")</f>
        <v>Deepwater</v>
      </c>
      <c r="AC433" s="24"/>
      <c r="AD433" s="24">
        <f>VLOOKUP(J433,rangearea210527!$B$2:$C$1159,2,TRUE)</f>
        <v>3.707691751</v>
      </c>
      <c r="AE433" s="26" t="s">
        <v>118</v>
      </c>
      <c r="AF433" s="26">
        <v>50</v>
      </c>
      <c r="AG433" s="26" t="s">
        <v>84</v>
      </c>
      <c r="AH433" s="26"/>
      <c r="AI433" s="26"/>
      <c r="AJ433" s="26">
        <v>1</v>
      </c>
      <c r="AK433" s="26">
        <v>0</v>
      </c>
      <c r="AL433" s="29">
        <v>0</v>
      </c>
      <c r="AM433" s="30"/>
      <c r="AN433" s="30"/>
      <c r="AO433" s="30"/>
      <c r="AP433" s="1">
        <v>0</v>
      </c>
      <c r="AR433" s="1"/>
      <c r="AS433" s="1"/>
      <c r="AT433" s="1">
        <v>0</v>
      </c>
      <c r="AU433" s="1">
        <v>0</v>
      </c>
      <c r="AV433" s="1">
        <v>1</v>
      </c>
      <c r="AZ433" s="1">
        <v>1</v>
      </c>
      <c r="BE433" s="1">
        <v>1</v>
      </c>
    </row>
    <row r="434" spans="1:58" x14ac:dyDescent="0.3">
      <c r="A434" s="2">
        <v>809</v>
      </c>
      <c r="B434" s="2">
        <v>1</v>
      </c>
      <c r="C434" s="2" t="s">
        <v>1392</v>
      </c>
      <c r="D434" s="1">
        <v>12</v>
      </c>
      <c r="E434" s="2" t="str">
        <f t="shared" si="281"/>
        <v>12_Rajiformes</v>
      </c>
      <c r="F434" s="2" t="s">
        <v>1705</v>
      </c>
      <c r="G434" s="2" t="s">
        <v>1706</v>
      </c>
      <c r="H434" s="2" t="s">
        <v>1984</v>
      </c>
      <c r="I434" s="2" t="s">
        <v>2013</v>
      </c>
      <c r="J434" s="2" t="s">
        <v>2014</v>
      </c>
      <c r="K434" s="19" t="str">
        <f t="shared" si="282"/>
        <v>Rajella purpuriventralis</v>
      </c>
      <c r="L434" s="20">
        <f>VLOOKUP($K434,GlobSheetPaste!$H$3:$P$1269,2,FALSE)</f>
        <v>161702</v>
      </c>
      <c r="M434" s="20">
        <f>VLOOKUP($K434,GlobSheetPaste!$H$3:$P$1269,3,FALSE)</f>
        <v>895848</v>
      </c>
      <c r="N434" s="20" t="str">
        <f>VLOOKUP($K434,GlobSheetPaste!$H$3:$P$1269,4,FALSE)</f>
        <v>published</v>
      </c>
      <c r="O434" s="20" t="str">
        <f>VLOOKUP($K434,GlobSheetPaste!$H$3:$P$1269,5,FALSE)</f>
        <v>LC</v>
      </c>
      <c r="P434" s="20">
        <f>VLOOKUP($K434,GlobSheetPaste!$H$3:$P$1269,6,FALSE)</f>
        <v>2007</v>
      </c>
      <c r="Q434" s="20" t="str">
        <f>VLOOKUP($K434,GlobSheetPaste!$H$3:$P$1269,7,FALSE)</f>
        <v>LC</v>
      </c>
      <c r="R434" s="20" t="str">
        <f>VLOOKUP($K434,GlobSheetPaste!$H$3:$P$1269,8,FALSE)</f>
        <v>NA</v>
      </c>
      <c r="S434" s="20" t="str">
        <f t="shared" ref="S434:S436" si="479">IF(O434=Q434,"NoChange","non-genuine change")</f>
        <v>NoChange</v>
      </c>
      <c r="T434" s="20" t="b">
        <f t="shared" si="283"/>
        <v>0</v>
      </c>
      <c r="U434" s="22">
        <f>VLOOKUP($K434,GlobSheetPaste!$H$3:$P$1269,9,FALSE)</f>
        <v>43891</v>
      </c>
      <c r="V434" s="19">
        <v>730</v>
      </c>
      <c r="W434" s="19">
        <v>2010</v>
      </c>
      <c r="X434" s="2" t="b">
        <f t="shared" ref="X434:Y434" si="480">ISNUMBER(V434)</f>
        <v>1</v>
      </c>
      <c r="Y434" s="2" t="b">
        <f t="shared" si="480"/>
        <v>1</v>
      </c>
      <c r="Z434" s="2" t="s">
        <v>1400</v>
      </c>
      <c r="AA434" s="2" t="s">
        <v>178</v>
      </c>
      <c r="AB434" s="24" t="str">
        <f ca="1">IFERROR(__xludf.DUMMYFUNCTION("SPLIT(AA434,""_"")"),"Deepwater")</f>
        <v>Deepwater</v>
      </c>
      <c r="AC434" s="24"/>
      <c r="AD434" s="24">
        <f>VLOOKUP(J434,rangearea210527!$B$2:$C$1159,2,TRUE)</f>
        <v>20474.272130000001</v>
      </c>
      <c r="AE434" s="26" t="s">
        <v>118</v>
      </c>
      <c r="AF434" s="26">
        <v>65</v>
      </c>
      <c r="AG434" s="26" t="s">
        <v>84</v>
      </c>
      <c r="AH434" s="26"/>
      <c r="AI434" s="26"/>
      <c r="AJ434" s="26">
        <v>1</v>
      </c>
      <c r="AK434" s="26">
        <v>0</v>
      </c>
      <c r="AL434" s="29">
        <v>0</v>
      </c>
      <c r="AM434" s="30"/>
      <c r="AN434" s="30"/>
      <c r="AO434" s="30"/>
      <c r="AP434" s="1">
        <v>0</v>
      </c>
      <c r="AR434" s="1">
        <v>1</v>
      </c>
      <c r="AS434" s="1"/>
      <c r="AT434" s="1">
        <v>0</v>
      </c>
      <c r="AU434" s="1">
        <v>0</v>
      </c>
      <c r="AV434" s="1">
        <v>1</v>
      </c>
      <c r="AZ434" s="1">
        <v>1</v>
      </c>
      <c r="BE434" s="1">
        <v>1</v>
      </c>
    </row>
    <row r="435" spans="1:58" x14ac:dyDescent="0.3">
      <c r="A435" s="2">
        <v>810</v>
      </c>
      <c r="B435" s="2">
        <v>1</v>
      </c>
      <c r="C435" s="2" t="s">
        <v>1392</v>
      </c>
      <c r="D435" s="1">
        <v>12</v>
      </c>
      <c r="E435" s="2" t="str">
        <f t="shared" si="281"/>
        <v>12_Rajiformes</v>
      </c>
      <c r="F435" s="2" t="s">
        <v>1705</v>
      </c>
      <c r="G435" s="2" t="s">
        <v>1706</v>
      </c>
      <c r="H435" s="2" t="s">
        <v>1984</v>
      </c>
      <c r="I435" s="2" t="s">
        <v>2015</v>
      </c>
      <c r="J435" s="2" t="s">
        <v>2016</v>
      </c>
      <c r="K435" s="19" t="str">
        <f t="shared" si="282"/>
        <v>Rajella ravidula</v>
      </c>
      <c r="L435" s="20">
        <f>VLOOKUP($K435,GlobSheetPaste!$H$3:$P$1269,2,FALSE)</f>
        <v>44620</v>
      </c>
      <c r="M435" s="20">
        <f>VLOOKUP($K435,GlobSheetPaste!$H$3:$P$1269,3,FALSE)</f>
        <v>124436042</v>
      </c>
      <c r="N435" s="20" t="str">
        <f>VLOOKUP($K435,GlobSheetPaste!$H$3:$P$1269,4,FALSE)</f>
        <v>published</v>
      </c>
      <c r="O435" s="20" t="str">
        <f>VLOOKUP($K435,GlobSheetPaste!$H$3:$P$1269,5,FALSE)</f>
        <v>LC</v>
      </c>
      <c r="P435" s="20">
        <f>VLOOKUP($K435,GlobSheetPaste!$H$3:$P$1269,6,FALSE)</f>
        <v>2004</v>
      </c>
      <c r="Q435" s="20" t="str">
        <f>VLOOKUP($K435,GlobSheetPaste!$H$3:$P$1269,7,FALSE)</f>
        <v>LC</v>
      </c>
      <c r="R435" s="20" t="str">
        <f>VLOOKUP($K435,GlobSheetPaste!$H$3:$P$1269,8,FALSE)</f>
        <v>NA</v>
      </c>
      <c r="S435" s="20" t="str">
        <f t="shared" si="479"/>
        <v>NoChange</v>
      </c>
      <c r="T435" s="20" t="b">
        <f t="shared" si="283"/>
        <v>0</v>
      </c>
      <c r="U435" s="20">
        <f>VLOOKUP($K435,GlobSheetPaste!$H$3:$P$1269,9,FALSE)</f>
        <v>2018</v>
      </c>
      <c r="V435" s="19">
        <v>496</v>
      </c>
      <c r="W435" s="19">
        <v>1477</v>
      </c>
      <c r="X435" s="2" t="b">
        <f t="shared" ref="X435:Y435" si="481">ISNUMBER(V435)</f>
        <v>1</v>
      </c>
      <c r="Y435" s="2" t="b">
        <f t="shared" si="481"/>
        <v>1</v>
      </c>
      <c r="Z435" s="2" t="s">
        <v>89</v>
      </c>
      <c r="AA435" s="2" t="s">
        <v>178</v>
      </c>
      <c r="AB435" s="24" t="str">
        <f ca="1">IFERROR(__xludf.DUMMYFUNCTION("SPLIT(AA435,""_"")"),"Deepwater")</f>
        <v>Deepwater</v>
      </c>
      <c r="AC435" s="24"/>
      <c r="AD435" s="24">
        <f>VLOOKUP(J435,rangearea210527!$B$2:$C$1159,2,TRUE)</f>
        <v>143850.649</v>
      </c>
      <c r="AE435" s="26" t="s">
        <v>118</v>
      </c>
      <c r="AF435" s="26">
        <v>79</v>
      </c>
      <c r="AG435" s="26" t="s">
        <v>84</v>
      </c>
      <c r="AH435" s="26"/>
      <c r="AI435" s="26"/>
      <c r="AJ435" s="26">
        <v>1</v>
      </c>
      <c r="AK435" s="26">
        <v>0</v>
      </c>
      <c r="AL435" s="29">
        <v>0</v>
      </c>
      <c r="AM435" s="30"/>
      <c r="AN435" s="30"/>
      <c r="AO435" s="30"/>
      <c r="AP435" s="1">
        <v>0</v>
      </c>
      <c r="AR435" s="1"/>
      <c r="AS435" s="1"/>
      <c r="AT435" s="1">
        <v>0</v>
      </c>
      <c r="AU435" s="1">
        <v>0</v>
      </c>
      <c r="AV435" s="1">
        <v>1</v>
      </c>
      <c r="AZ435" s="1">
        <v>1</v>
      </c>
      <c r="BE435" s="1">
        <v>1</v>
      </c>
    </row>
    <row r="436" spans="1:58" x14ac:dyDescent="0.3">
      <c r="A436" s="2">
        <v>811</v>
      </c>
      <c r="B436" s="2">
        <v>1</v>
      </c>
      <c r="C436" s="2" t="s">
        <v>1392</v>
      </c>
      <c r="D436" s="1">
        <v>12</v>
      </c>
      <c r="E436" s="2" t="str">
        <f t="shared" si="281"/>
        <v>12_Rajiformes</v>
      </c>
      <c r="F436" s="2" t="s">
        <v>1705</v>
      </c>
      <c r="G436" s="2" t="s">
        <v>1706</v>
      </c>
      <c r="H436" s="2" t="s">
        <v>1984</v>
      </c>
      <c r="I436" s="2" t="s">
        <v>2017</v>
      </c>
      <c r="J436" s="2" t="s">
        <v>2018</v>
      </c>
      <c r="K436" s="19" t="str">
        <f t="shared" si="282"/>
        <v>Rajella sadowskii</v>
      </c>
      <c r="L436" s="20">
        <f>VLOOKUP($K436,GlobSheetPaste!$H$3:$P$1269,2,FALSE)</f>
        <v>44645</v>
      </c>
      <c r="M436" s="20">
        <f>VLOOKUP($K436,GlobSheetPaste!$H$3:$P$1269,3,FALSE)</f>
        <v>2999023</v>
      </c>
      <c r="N436" s="20" t="str">
        <f>VLOOKUP($K436,GlobSheetPaste!$H$3:$P$1269,4,FALSE)</f>
        <v>submitted</v>
      </c>
      <c r="O436" s="20" t="str">
        <f>VLOOKUP($K436,GlobSheetPaste!$H$3:$P$1269,5,FALSE)</f>
        <v>DD</v>
      </c>
      <c r="P436" s="20">
        <f>VLOOKUP($K436,GlobSheetPaste!$H$3:$P$1269,6,FALSE)</f>
        <v>2004</v>
      </c>
      <c r="Q436" s="20" t="str">
        <f>VLOOKUP($K436,GlobSheetPaste!$H$3:$P$1269,7,FALSE)</f>
        <v>LC</v>
      </c>
      <c r="R436" s="20" t="str">
        <f>VLOOKUP($K436,GlobSheetPaste!$H$3:$P$1269,8,FALSE)</f>
        <v>NA</v>
      </c>
      <c r="S436" s="20" t="str">
        <f t="shared" si="479"/>
        <v>non-genuine change</v>
      </c>
      <c r="T436" s="20" t="b">
        <f t="shared" si="283"/>
        <v>0</v>
      </c>
      <c r="U436" s="22">
        <f>VLOOKUP($K436,GlobSheetPaste!$H$3:$P$1269,9,FALSE)</f>
        <v>44228</v>
      </c>
      <c r="V436" s="19">
        <v>800</v>
      </c>
      <c r="W436" s="19">
        <v>1360</v>
      </c>
      <c r="X436" s="2" t="b">
        <f t="shared" ref="X436:Y436" si="482">ISNUMBER(V436)</f>
        <v>1</v>
      </c>
      <c r="Y436" s="2" t="b">
        <f t="shared" si="482"/>
        <v>1</v>
      </c>
      <c r="Z436" s="2" t="s">
        <v>89</v>
      </c>
      <c r="AA436" s="2" t="s">
        <v>178</v>
      </c>
      <c r="AB436" s="24" t="str">
        <f ca="1">IFERROR(__xludf.DUMMYFUNCTION("SPLIT(AA436,""_"")"),"Deepwater")</f>
        <v>Deepwater</v>
      </c>
      <c r="AC436" s="24"/>
      <c r="AD436" s="24">
        <f>VLOOKUP(J436,rangearea210527!$B$2:$C$1159,2,TRUE)</f>
        <v>25734.877380000002</v>
      </c>
      <c r="AE436" s="26" t="s">
        <v>118</v>
      </c>
      <c r="AF436" s="26">
        <v>75</v>
      </c>
      <c r="AG436" s="26" t="s">
        <v>84</v>
      </c>
      <c r="AH436" s="26"/>
      <c r="AI436" s="26"/>
      <c r="AJ436" s="26">
        <v>1</v>
      </c>
      <c r="AK436" s="26">
        <v>0</v>
      </c>
      <c r="AL436" s="29">
        <v>0</v>
      </c>
      <c r="AM436" s="30"/>
      <c r="AN436" s="30"/>
      <c r="AO436" s="30"/>
      <c r="AP436" s="1">
        <v>0</v>
      </c>
      <c r="AR436" s="1">
        <v>1</v>
      </c>
      <c r="AS436" s="1"/>
      <c r="AT436" s="1">
        <v>0</v>
      </c>
      <c r="AU436" s="1">
        <v>0</v>
      </c>
      <c r="AV436" s="1">
        <v>1</v>
      </c>
      <c r="AZ436" s="1">
        <v>1</v>
      </c>
      <c r="BE436" s="1">
        <v>1</v>
      </c>
    </row>
    <row r="437" spans="1:58" x14ac:dyDescent="0.3">
      <c r="A437" s="2">
        <v>648</v>
      </c>
      <c r="B437" s="2">
        <v>1</v>
      </c>
      <c r="C437" s="2" t="s">
        <v>1392</v>
      </c>
      <c r="D437" s="1">
        <v>11</v>
      </c>
      <c r="E437" s="2" t="str">
        <f t="shared" si="281"/>
        <v>11_Rhinopristiformes</v>
      </c>
      <c r="F437" s="2" t="s">
        <v>1548</v>
      </c>
      <c r="G437" s="2" t="s">
        <v>1620</v>
      </c>
      <c r="H437" s="2" t="s">
        <v>1663</v>
      </c>
      <c r="I437" s="2" t="s">
        <v>1669</v>
      </c>
      <c r="J437" s="2" t="s">
        <v>1670</v>
      </c>
      <c r="K437" s="19" t="str">
        <f t="shared" si="282"/>
        <v>Rhinobatos austini</v>
      </c>
      <c r="L437" s="20">
        <f>VLOOKUP($K437,GlobSheetPaste!$H$3:$P$1269,2,FALSE)</f>
        <v>124396530</v>
      </c>
      <c r="M437" s="20">
        <f>VLOOKUP($K437,GlobSheetPaste!$H$3:$P$1269,3,FALSE)</f>
        <v>124552542</v>
      </c>
      <c r="N437" s="20" t="str">
        <f>VLOOKUP($K437,GlobSheetPaste!$H$3:$P$1269,4,FALSE)</f>
        <v>published</v>
      </c>
      <c r="O437" s="20" t="str">
        <f>VLOOKUP($K437,GlobSheetPaste!$H$3:$P$1269,5,FALSE)</f>
        <v>NE</v>
      </c>
      <c r="P437" s="20" t="str">
        <f>VLOOKUP($K437,GlobSheetPaste!$H$3:$P$1269,6,FALSE)</f>
        <v>NA</v>
      </c>
      <c r="Q437" s="20" t="str">
        <f>VLOOKUP($K437,GlobSheetPaste!$H$3:$P$1269,7,FALSE)</f>
        <v>DD</v>
      </c>
      <c r="R437" s="20" t="str">
        <f>VLOOKUP($K437,GlobSheetPaste!$H$3:$P$1269,8,FALSE)</f>
        <v>NA</v>
      </c>
      <c r="S437" s="1" t="s">
        <v>117</v>
      </c>
      <c r="T437" s="20" t="b">
        <f t="shared" si="283"/>
        <v>0</v>
      </c>
      <c r="U437" s="20">
        <f>VLOOKUP($K437,GlobSheetPaste!$H$3:$P$1269,9,FALSE)</f>
        <v>2018</v>
      </c>
      <c r="V437" s="23">
        <v>0</v>
      </c>
      <c r="W437" s="23">
        <v>107</v>
      </c>
      <c r="X437" s="2" t="b">
        <f t="shared" ref="X437:Y437" si="483">ISNUMBER(V437)</f>
        <v>1</v>
      </c>
      <c r="Y437" s="2" t="b">
        <f t="shared" si="483"/>
        <v>1</v>
      </c>
      <c r="Z437" s="1" t="s">
        <v>1071</v>
      </c>
      <c r="AA437" s="1" t="s">
        <v>83</v>
      </c>
      <c r="AB437" s="24" t="str">
        <f ca="1">IFERROR(__xludf.DUMMYFUNCTION("SPLIT(AA437,""_"")"),"Coastal")</f>
        <v>Coastal</v>
      </c>
      <c r="AC437" s="24"/>
      <c r="AD437" s="24">
        <f>VLOOKUP(J437,rangearea210527!$B$2:$C$1159,2,TRUE)</f>
        <v>28657.359540000001</v>
      </c>
      <c r="AE437" s="26" t="s">
        <v>118</v>
      </c>
      <c r="AF437" s="26">
        <v>115</v>
      </c>
      <c r="AG437" s="26" t="s">
        <v>84</v>
      </c>
      <c r="AH437" s="26"/>
      <c r="AI437" s="26"/>
      <c r="AJ437" s="26">
        <v>1</v>
      </c>
      <c r="AK437" s="26">
        <v>0</v>
      </c>
      <c r="AL437" s="29">
        <v>0</v>
      </c>
      <c r="AM437" s="30"/>
      <c r="AN437" s="30"/>
      <c r="AO437" s="30"/>
      <c r="AP437" s="1">
        <v>0</v>
      </c>
      <c r="AQ437" s="1"/>
      <c r="AR437" s="1"/>
      <c r="AS437" s="1"/>
      <c r="AT437" s="1">
        <v>1</v>
      </c>
      <c r="AU437" s="1">
        <v>1</v>
      </c>
      <c r="AV437" s="1">
        <v>1</v>
      </c>
      <c r="AX437" s="1">
        <v>1</v>
      </c>
      <c r="BD437" s="1">
        <v>1</v>
      </c>
      <c r="BE437" s="1">
        <v>1</v>
      </c>
      <c r="BF437" s="1"/>
    </row>
    <row r="438" spans="1:58" x14ac:dyDescent="0.3">
      <c r="A438" s="2">
        <v>917</v>
      </c>
      <c r="B438" s="2">
        <v>1</v>
      </c>
      <c r="C438" s="2" t="s">
        <v>1392</v>
      </c>
      <c r="D438" s="1">
        <v>12</v>
      </c>
      <c r="E438" s="2" t="str">
        <f t="shared" si="281"/>
        <v>12_Rajiformes</v>
      </c>
      <c r="F438" s="2" t="s">
        <v>1705</v>
      </c>
      <c r="G438" s="2" t="s">
        <v>2038</v>
      </c>
      <c r="H438" s="2" t="s">
        <v>2249</v>
      </c>
      <c r="I438" s="2" t="s">
        <v>2250</v>
      </c>
      <c r="J438" s="2" t="s">
        <v>2251</v>
      </c>
      <c r="K438" s="19" t="str">
        <f t="shared" si="282"/>
        <v>Rhinoraja kujiensis</v>
      </c>
      <c r="L438" s="20">
        <f>VLOOKUP($K438,GlobSheetPaste!$H$3:$P$1269,2,FALSE)</f>
        <v>161534</v>
      </c>
      <c r="M438" s="20">
        <f>VLOOKUP($K438,GlobSheetPaste!$H$3:$P$1269,3,FALSE)</f>
        <v>124501763</v>
      </c>
      <c r="N438" s="20" t="str">
        <f>VLOOKUP($K438,GlobSheetPaste!$H$3:$P$1269,4,FALSE)</f>
        <v>published</v>
      </c>
      <c r="O438" s="20" t="str">
        <f>VLOOKUP($K438,GlobSheetPaste!$H$3:$P$1269,5,FALSE)</f>
        <v>LC</v>
      </c>
      <c r="P438" s="20">
        <f>VLOOKUP($K438,GlobSheetPaste!$H$3:$P$1269,6,FALSE)</f>
        <v>2007</v>
      </c>
      <c r="Q438" s="20" t="str">
        <f>VLOOKUP($K438,GlobSheetPaste!$H$3:$P$1269,7,FALSE)</f>
        <v>LC</v>
      </c>
      <c r="R438" s="20" t="str">
        <f>VLOOKUP($K438,GlobSheetPaste!$H$3:$P$1269,8,FALSE)</f>
        <v>NA</v>
      </c>
      <c r="S438" s="20" t="str">
        <f t="shared" ref="S438:S446" si="484">IF(O438=Q438,"NoChange","non-genuine change")</f>
        <v>NoChange</v>
      </c>
      <c r="T438" s="20" t="b">
        <f t="shared" si="283"/>
        <v>0</v>
      </c>
      <c r="U438" s="22">
        <f>VLOOKUP($K438,GlobSheetPaste!$H$3:$P$1269,9,FALSE)</f>
        <v>43891</v>
      </c>
      <c r="V438" s="19">
        <v>450</v>
      </c>
      <c r="W438" s="19">
        <v>1000</v>
      </c>
      <c r="X438" s="2" t="b">
        <f t="shared" ref="X438:Y438" si="485">ISNUMBER(V438)</f>
        <v>1</v>
      </c>
      <c r="Y438" s="2" t="b">
        <f t="shared" si="485"/>
        <v>1</v>
      </c>
      <c r="Z438" s="2" t="s">
        <v>89</v>
      </c>
      <c r="AA438" s="2" t="s">
        <v>178</v>
      </c>
      <c r="AB438" s="24" t="str">
        <f ca="1">IFERROR(__xludf.DUMMYFUNCTION("SPLIT(AA438,""_"")"),"Deepwater")</f>
        <v>Deepwater</v>
      </c>
      <c r="AC438" s="24"/>
      <c r="AD438" s="24">
        <f>VLOOKUP(J438,rangearea210527!$B$2:$C$1159,2,TRUE)</f>
        <v>98144.180999999997</v>
      </c>
      <c r="AE438" s="26" t="s">
        <v>118</v>
      </c>
      <c r="AF438" s="26">
        <v>104</v>
      </c>
      <c r="AG438" s="26" t="s">
        <v>84</v>
      </c>
      <c r="AH438" s="26"/>
      <c r="AI438" s="26">
        <v>7.4</v>
      </c>
      <c r="AJ438" s="26">
        <v>1</v>
      </c>
      <c r="AK438" s="26">
        <v>0</v>
      </c>
      <c r="AL438" s="29">
        <v>0</v>
      </c>
      <c r="AM438" s="30"/>
      <c r="AN438" s="30"/>
      <c r="AO438" s="30"/>
      <c r="AP438" s="1">
        <v>0</v>
      </c>
      <c r="AR438" s="1"/>
      <c r="AS438" s="1"/>
      <c r="AT438" s="1">
        <v>0</v>
      </c>
      <c r="AU438" s="1">
        <v>0</v>
      </c>
      <c r="AV438" s="1">
        <v>1</v>
      </c>
      <c r="AZ438" s="1">
        <v>1</v>
      </c>
      <c r="BE438" s="1">
        <v>1</v>
      </c>
    </row>
    <row r="439" spans="1:58" x14ac:dyDescent="0.3">
      <c r="A439" s="2">
        <v>918</v>
      </c>
      <c r="B439" s="2">
        <v>1</v>
      </c>
      <c r="C439" s="2" t="s">
        <v>1392</v>
      </c>
      <c r="D439" s="1">
        <v>12</v>
      </c>
      <c r="E439" s="2" t="str">
        <f t="shared" si="281"/>
        <v>12_Rajiformes</v>
      </c>
      <c r="F439" s="2" t="s">
        <v>1705</v>
      </c>
      <c r="G439" s="2" t="s">
        <v>2038</v>
      </c>
      <c r="H439" s="2" t="s">
        <v>2249</v>
      </c>
      <c r="I439" s="2" t="s">
        <v>2098</v>
      </c>
      <c r="J439" s="2" t="s">
        <v>2252</v>
      </c>
      <c r="K439" s="19" t="str">
        <f t="shared" si="282"/>
        <v>Rhinoraja longicauda</v>
      </c>
      <c r="L439" s="20">
        <f>VLOOKUP($K439,GlobSheetPaste!$H$3:$P$1269,2,FALSE)</f>
        <v>161575</v>
      </c>
      <c r="M439" s="20">
        <f>VLOOKUP($K439,GlobSheetPaste!$H$3:$P$1269,3,FALSE)</f>
        <v>124509549</v>
      </c>
      <c r="N439" s="20" t="str">
        <f>VLOOKUP($K439,GlobSheetPaste!$H$3:$P$1269,4,FALSE)</f>
        <v>published</v>
      </c>
      <c r="O439" s="20" t="str">
        <f>VLOOKUP($K439,GlobSheetPaste!$H$3:$P$1269,5,FALSE)</f>
        <v>LC</v>
      </c>
      <c r="P439" s="20">
        <f>VLOOKUP($K439,GlobSheetPaste!$H$3:$P$1269,6,FALSE)</f>
        <v>2004</v>
      </c>
      <c r="Q439" s="20" t="str">
        <f>VLOOKUP($K439,GlobSheetPaste!$H$3:$P$1269,7,FALSE)</f>
        <v>NT</v>
      </c>
      <c r="R439" s="20" t="str">
        <f>VLOOKUP($K439,GlobSheetPaste!$H$3:$P$1269,8,FALSE)</f>
        <v>A2d</v>
      </c>
      <c r="S439" s="20" t="str">
        <f t="shared" si="484"/>
        <v>non-genuine change</v>
      </c>
      <c r="T439" s="20" t="b">
        <f t="shared" si="283"/>
        <v>0</v>
      </c>
      <c r="U439" s="22">
        <f>VLOOKUP($K439,GlobSheetPaste!$H$3:$P$1269,9,FALSE)</f>
        <v>43891</v>
      </c>
      <c r="V439" s="19">
        <v>300</v>
      </c>
      <c r="W439" s="19">
        <v>1000</v>
      </c>
      <c r="X439" s="2" t="b">
        <f t="shared" ref="X439:Y439" si="486">ISNUMBER(V439)</f>
        <v>1</v>
      </c>
      <c r="Y439" s="2" t="b">
        <f t="shared" si="486"/>
        <v>1</v>
      </c>
      <c r="Z439" s="2" t="s">
        <v>89</v>
      </c>
      <c r="AA439" s="2" t="s">
        <v>178</v>
      </c>
      <c r="AB439" s="24" t="str">
        <f ca="1">IFERROR(__xludf.DUMMYFUNCTION("SPLIT(AA439,""_"")"),"Deepwater")</f>
        <v>Deepwater</v>
      </c>
      <c r="AC439" s="24"/>
      <c r="AD439" s="24">
        <f>VLOOKUP(J439,rangearea210527!$B$2:$C$1159,2,TRUE)</f>
        <v>7138.3982980000001</v>
      </c>
      <c r="AE439" s="26" t="s">
        <v>118</v>
      </c>
      <c r="AF439" s="26">
        <v>69</v>
      </c>
      <c r="AG439" s="26" t="s">
        <v>84</v>
      </c>
      <c r="AH439" s="26"/>
      <c r="AI439" s="26" t="s">
        <v>267</v>
      </c>
      <c r="AJ439" s="26">
        <v>1</v>
      </c>
      <c r="AK439" s="26">
        <v>0</v>
      </c>
      <c r="AL439" s="29">
        <v>0</v>
      </c>
      <c r="AM439" s="30"/>
      <c r="AN439" s="30"/>
      <c r="AO439" s="30"/>
      <c r="AP439" s="1">
        <v>0</v>
      </c>
      <c r="AR439" s="1"/>
      <c r="AS439" s="1"/>
      <c r="AT439" s="1">
        <v>0</v>
      </c>
      <c r="AU439" s="1">
        <v>0</v>
      </c>
      <c r="AV439" s="1">
        <v>1</v>
      </c>
      <c r="AZ439" s="1">
        <v>1</v>
      </c>
      <c r="BE439" s="1">
        <v>1</v>
      </c>
    </row>
    <row r="440" spans="1:58" x14ac:dyDescent="0.3">
      <c r="A440" s="2">
        <v>919</v>
      </c>
      <c r="B440" s="2">
        <v>1</v>
      </c>
      <c r="C440" s="2" t="s">
        <v>1392</v>
      </c>
      <c r="D440" s="1">
        <v>12</v>
      </c>
      <c r="E440" s="2" t="str">
        <f t="shared" si="281"/>
        <v>12_Rajiformes</v>
      </c>
      <c r="F440" s="2" t="s">
        <v>1705</v>
      </c>
      <c r="G440" s="2" t="s">
        <v>2038</v>
      </c>
      <c r="H440" s="2" t="s">
        <v>2249</v>
      </c>
      <c r="I440" s="2" t="s">
        <v>2253</v>
      </c>
      <c r="J440" s="2" t="s">
        <v>2254</v>
      </c>
      <c r="K440" s="19" t="str">
        <f t="shared" si="282"/>
        <v>Rhinoraja odai</v>
      </c>
      <c r="L440" s="20">
        <f>VLOOKUP($K440,GlobSheetPaste!$H$3:$P$1269,2,FALSE)</f>
        <v>161742</v>
      </c>
      <c r="M440" s="20">
        <f>VLOOKUP($K440,GlobSheetPaste!$H$3:$P$1269,3,FALSE)</f>
        <v>124536777</v>
      </c>
      <c r="N440" s="20" t="str">
        <f>VLOOKUP($K440,GlobSheetPaste!$H$3:$P$1269,4,FALSE)</f>
        <v>published</v>
      </c>
      <c r="O440" s="20" t="str">
        <f>VLOOKUP($K440,GlobSheetPaste!$H$3:$P$1269,5,FALSE)</f>
        <v>LC</v>
      </c>
      <c r="P440" s="20">
        <f>VLOOKUP($K440,GlobSheetPaste!$H$3:$P$1269,6,FALSE)</f>
        <v>2004</v>
      </c>
      <c r="Q440" s="20" t="str">
        <f>VLOOKUP($K440,GlobSheetPaste!$H$3:$P$1269,7,FALSE)</f>
        <v>LC</v>
      </c>
      <c r="R440" s="20" t="str">
        <f>VLOOKUP($K440,GlobSheetPaste!$H$3:$P$1269,8,FALSE)</f>
        <v>NA</v>
      </c>
      <c r="S440" s="20" t="str">
        <f t="shared" si="484"/>
        <v>NoChange</v>
      </c>
      <c r="T440" s="20" t="b">
        <f t="shared" si="283"/>
        <v>0</v>
      </c>
      <c r="U440" s="22">
        <f>VLOOKUP($K440,GlobSheetPaste!$H$3:$P$1269,9,FALSE)</f>
        <v>43891</v>
      </c>
      <c r="V440" s="19">
        <v>300</v>
      </c>
      <c r="W440" s="19">
        <v>870</v>
      </c>
      <c r="X440" s="2" t="b">
        <f t="shared" ref="X440:Y440" si="487">ISNUMBER(V440)</f>
        <v>1</v>
      </c>
      <c r="Y440" s="2" t="b">
        <f t="shared" si="487"/>
        <v>1</v>
      </c>
      <c r="Z440" s="2" t="s">
        <v>89</v>
      </c>
      <c r="AA440" s="2" t="s">
        <v>178</v>
      </c>
      <c r="AB440" s="24" t="str">
        <f ca="1">IFERROR(__xludf.DUMMYFUNCTION("SPLIT(AA440,""_"")"),"Deepwater")</f>
        <v>Deepwater</v>
      </c>
      <c r="AC440" s="24"/>
      <c r="AD440" s="24">
        <f>VLOOKUP(J440,rangearea210527!$B$2:$C$1159,2,TRUE)</f>
        <v>18850.80415</v>
      </c>
      <c r="AE440" s="26" t="s">
        <v>118</v>
      </c>
      <c r="AF440" s="26">
        <v>60</v>
      </c>
      <c r="AG440" s="26" t="s">
        <v>84</v>
      </c>
      <c r="AH440" s="26"/>
      <c r="AI440" s="26"/>
      <c r="AJ440" s="26">
        <v>1</v>
      </c>
      <c r="AK440" s="26">
        <v>0</v>
      </c>
      <c r="AL440" s="29">
        <v>0</v>
      </c>
      <c r="AM440" s="30"/>
      <c r="AN440" s="30"/>
      <c r="AO440" s="30"/>
      <c r="AP440" s="1">
        <v>0</v>
      </c>
      <c r="AR440" s="1"/>
      <c r="AS440" s="1"/>
      <c r="AT440" s="1">
        <v>0</v>
      </c>
      <c r="AU440" s="1">
        <v>0</v>
      </c>
      <c r="AV440" s="1">
        <v>1</v>
      </c>
      <c r="AZ440" s="1">
        <v>1</v>
      </c>
      <c r="BE440" s="1">
        <v>1</v>
      </c>
    </row>
    <row r="441" spans="1:58" x14ac:dyDescent="0.3">
      <c r="A441" s="2">
        <v>814</v>
      </c>
      <c r="B441" s="2">
        <v>1</v>
      </c>
      <c r="C441" s="2" t="s">
        <v>1392</v>
      </c>
      <c r="D441" s="1">
        <v>12</v>
      </c>
      <c r="E441" s="2" t="str">
        <f t="shared" si="281"/>
        <v>12_Rajiformes</v>
      </c>
      <c r="F441" s="2" t="s">
        <v>1705</v>
      </c>
      <c r="G441" s="2" t="s">
        <v>1706</v>
      </c>
      <c r="H441" s="2" t="s">
        <v>2019</v>
      </c>
      <c r="I441" s="2" t="s">
        <v>2024</v>
      </c>
      <c r="J441" s="2" t="s">
        <v>2025</v>
      </c>
      <c r="K441" s="19" t="str">
        <f t="shared" si="282"/>
        <v>Rostroraja bahamensis</v>
      </c>
      <c r="L441" s="20">
        <f>VLOOKUP($K441,GlobSheetPaste!$H$3:$P$1269,2,FALSE)</f>
        <v>161528</v>
      </c>
      <c r="M441" s="20">
        <f>VLOOKUP($K441,GlobSheetPaste!$H$3:$P$1269,3,FALSE)</f>
        <v>124500765</v>
      </c>
      <c r="N441" s="20" t="str">
        <f>VLOOKUP($K441,GlobSheetPaste!$H$3:$P$1269,4,FALSE)</f>
        <v>published</v>
      </c>
      <c r="O441" s="20" t="str">
        <f>VLOOKUP($K441,GlobSheetPaste!$H$3:$P$1269,5,FALSE)</f>
        <v>DD</v>
      </c>
      <c r="P441" s="20">
        <f>VLOOKUP($K441,GlobSheetPaste!$H$3:$P$1269,6,FALSE)</f>
        <v>2007</v>
      </c>
      <c r="Q441" s="20" t="str">
        <f>VLOOKUP($K441,GlobSheetPaste!$H$3:$P$1269,7,FALSE)</f>
        <v>LC</v>
      </c>
      <c r="R441" s="20" t="str">
        <f>VLOOKUP($K441,GlobSheetPaste!$H$3:$P$1269,8,FALSE)</f>
        <v>NA</v>
      </c>
      <c r="S441" s="20" t="str">
        <f t="shared" si="484"/>
        <v>non-genuine change</v>
      </c>
      <c r="T441" s="20" t="b">
        <f t="shared" si="283"/>
        <v>0</v>
      </c>
      <c r="U441" s="22">
        <f>VLOOKUP($K441,GlobSheetPaste!$H$3:$P$1269,9,FALSE)</f>
        <v>43891</v>
      </c>
      <c r="V441" s="19">
        <v>365</v>
      </c>
      <c r="W441" s="19">
        <v>410</v>
      </c>
      <c r="X441" s="2" t="b">
        <f t="shared" ref="X441:Y441" si="488">ISNUMBER(V441)</f>
        <v>1</v>
      </c>
      <c r="Y441" s="2" t="b">
        <f t="shared" si="488"/>
        <v>1</v>
      </c>
      <c r="Z441" s="2" t="s">
        <v>1400</v>
      </c>
      <c r="AA441" s="2" t="s">
        <v>178</v>
      </c>
      <c r="AB441" s="24" t="str">
        <f ca="1">IFERROR(__xludf.DUMMYFUNCTION("SPLIT(AA441,""_"")"),"Deepwater")</f>
        <v>Deepwater</v>
      </c>
      <c r="AC441" s="24"/>
      <c r="AD441" s="24">
        <f>VLOOKUP(J441,rangearea210527!$B$2:$C$1159,2,TRUE)</f>
        <v>73.820346860000001</v>
      </c>
      <c r="AE441" s="26" t="s">
        <v>118</v>
      </c>
      <c r="AF441" s="26">
        <v>54</v>
      </c>
      <c r="AG441" s="26" t="s">
        <v>84</v>
      </c>
      <c r="AH441" s="26"/>
      <c r="AI441" s="26"/>
      <c r="AJ441" s="26">
        <v>1</v>
      </c>
      <c r="AK441" s="26">
        <v>0</v>
      </c>
      <c r="AL441" s="29">
        <v>0</v>
      </c>
      <c r="AM441" s="30"/>
      <c r="AN441" s="30"/>
      <c r="AO441" s="30"/>
      <c r="AP441" s="1">
        <v>0</v>
      </c>
      <c r="AR441" s="1"/>
      <c r="AS441" s="1"/>
      <c r="AT441" s="1">
        <v>0</v>
      </c>
      <c r="AU441" s="1">
        <v>0</v>
      </c>
      <c r="AV441" s="1">
        <v>1</v>
      </c>
      <c r="AZ441" s="1">
        <v>1</v>
      </c>
      <c r="BE441" s="1">
        <v>1</v>
      </c>
    </row>
    <row r="442" spans="1:58" x14ac:dyDescent="0.3">
      <c r="A442" s="2">
        <v>387</v>
      </c>
      <c r="B442" s="2">
        <v>1</v>
      </c>
      <c r="C442" s="2" t="s">
        <v>75</v>
      </c>
      <c r="D442" s="1">
        <v>9</v>
      </c>
      <c r="E442" s="2" t="str">
        <f t="shared" si="281"/>
        <v>9_Carcharhiniformes</v>
      </c>
      <c r="F442" s="2" t="s">
        <v>76</v>
      </c>
      <c r="G442" s="2" t="s">
        <v>1031</v>
      </c>
      <c r="H442" s="2" t="s">
        <v>1097</v>
      </c>
      <c r="I442" s="2" t="s">
        <v>678</v>
      </c>
      <c r="J442" s="2" t="s">
        <v>1102</v>
      </c>
      <c r="K442" s="19" t="str">
        <f t="shared" si="282"/>
        <v>Schroederichthys maculatus</v>
      </c>
      <c r="L442" s="20">
        <f>VLOOKUP($K442,GlobSheetPaste!$H$3:$P$1269,2,FALSE)</f>
        <v>161544</v>
      </c>
      <c r="M442" s="20">
        <f>VLOOKUP($K442,GlobSheetPaste!$H$3:$P$1269,3,FALSE)</f>
        <v>124504476</v>
      </c>
      <c r="N442" s="20" t="str">
        <f>VLOOKUP($K442,GlobSheetPaste!$H$3:$P$1269,4,FALSE)</f>
        <v>published</v>
      </c>
      <c r="O442" s="20" t="str">
        <f>VLOOKUP($K442,GlobSheetPaste!$H$3:$P$1269,5,FALSE)</f>
        <v>LC</v>
      </c>
      <c r="P442" s="20">
        <f>VLOOKUP($K442,GlobSheetPaste!$H$3:$P$1269,6,FALSE)</f>
        <v>2004</v>
      </c>
      <c r="Q442" s="20" t="str">
        <f>VLOOKUP($K442,GlobSheetPaste!$H$3:$P$1269,7,FALSE)</f>
        <v>LC</v>
      </c>
      <c r="R442" s="20" t="str">
        <f>VLOOKUP($K442,GlobSheetPaste!$H$3:$P$1269,8,FALSE)</f>
        <v>NA</v>
      </c>
      <c r="S442" s="20" t="str">
        <f t="shared" si="484"/>
        <v>NoChange</v>
      </c>
      <c r="T442" s="20" t="b">
        <f t="shared" si="283"/>
        <v>0</v>
      </c>
      <c r="U442" s="22">
        <f>VLOOKUP($K442,GlobSheetPaste!$H$3:$P$1269,9,FALSE)</f>
        <v>43891</v>
      </c>
      <c r="V442" s="19">
        <v>190</v>
      </c>
      <c r="W442" s="19">
        <v>412</v>
      </c>
      <c r="X442" s="2" t="b">
        <f t="shared" ref="X442:Y442" si="489">ISNUMBER(V442)</f>
        <v>1</v>
      </c>
      <c r="Y442" s="2" t="b">
        <f t="shared" si="489"/>
        <v>1</v>
      </c>
      <c r="Z442" s="2" t="s">
        <v>89</v>
      </c>
      <c r="AA442" s="2" t="s">
        <v>178</v>
      </c>
      <c r="AB442" s="24" t="str">
        <f ca="1">IFERROR(__xludf.DUMMYFUNCTION("SPLIT(AA442,""_"")"),"Deepwater")</f>
        <v>Deepwater</v>
      </c>
      <c r="AC442" s="24"/>
      <c r="AD442" s="24">
        <f>VLOOKUP(J442,rangearea210527!$B$2:$C$1159,2,TRUE)</f>
        <v>13029.68893</v>
      </c>
      <c r="AE442" s="26" t="s">
        <v>118</v>
      </c>
      <c r="AF442" s="26">
        <v>35</v>
      </c>
      <c r="AG442" s="26" t="s">
        <v>84</v>
      </c>
      <c r="AH442" s="26"/>
      <c r="AI442" s="26"/>
      <c r="AJ442" s="26">
        <v>1</v>
      </c>
      <c r="AK442" s="26">
        <v>0</v>
      </c>
      <c r="AL442" s="29">
        <v>0</v>
      </c>
      <c r="AM442" s="30"/>
      <c r="AN442" s="30"/>
      <c r="AO442" s="30"/>
      <c r="AP442" s="1">
        <v>0</v>
      </c>
      <c r="AQ442" s="1"/>
      <c r="AR442" s="1">
        <v>1</v>
      </c>
      <c r="AS442" s="1"/>
      <c r="AT442" s="1">
        <v>0</v>
      </c>
      <c r="AU442" s="1">
        <v>0</v>
      </c>
      <c r="AV442" s="1">
        <v>1</v>
      </c>
      <c r="AZ442" s="1">
        <v>1</v>
      </c>
      <c r="BE442" s="1">
        <v>1</v>
      </c>
    </row>
    <row r="443" spans="1:58" x14ac:dyDescent="0.3">
      <c r="A443" s="2">
        <v>388</v>
      </c>
      <c r="B443" s="2">
        <v>1</v>
      </c>
      <c r="C443" s="2" t="s">
        <v>75</v>
      </c>
      <c r="D443" s="1">
        <v>9</v>
      </c>
      <c r="E443" s="2" t="str">
        <f t="shared" si="281"/>
        <v>9_Carcharhiniformes</v>
      </c>
      <c r="F443" s="2" t="s">
        <v>76</v>
      </c>
      <c r="G443" s="2" t="s">
        <v>1031</v>
      </c>
      <c r="H443" s="2" t="s">
        <v>1097</v>
      </c>
      <c r="I443" s="2" t="s">
        <v>1103</v>
      </c>
      <c r="J443" s="2" t="s">
        <v>1104</v>
      </c>
      <c r="K443" s="19" t="str">
        <f t="shared" si="282"/>
        <v>Schroederichthys saurisqualus</v>
      </c>
      <c r="L443" s="20">
        <f>VLOOKUP($K443,GlobSheetPaste!$H$3:$P$1269,2,FALSE)</f>
        <v>44586</v>
      </c>
      <c r="M443" s="20">
        <f>VLOOKUP($K443,GlobSheetPaste!$H$3:$P$1269,3,FALSE)</f>
        <v>2996520</v>
      </c>
      <c r="N443" s="20" t="str">
        <f>VLOOKUP($K443,GlobSheetPaste!$H$3:$P$1269,4,FALSE)</f>
        <v>published</v>
      </c>
      <c r="O443" s="20" t="str">
        <f>VLOOKUP($K443,GlobSheetPaste!$H$3:$P$1269,5,FALSE)</f>
        <v>VU</v>
      </c>
      <c r="P443" s="20">
        <f>VLOOKUP($K443,GlobSheetPaste!$H$3:$P$1269,6,FALSE)</f>
        <v>2004</v>
      </c>
      <c r="Q443" s="20" t="str">
        <f>VLOOKUP($K443,GlobSheetPaste!$H$3:$P$1269,7,FALSE)</f>
        <v>VU</v>
      </c>
      <c r="R443" s="20" t="str">
        <f>VLOOKUP($K443,GlobSheetPaste!$H$3:$P$1269,8,FALSE)</f>
        <v>A2cd</v>
      </c>
      <c r="S443" s="20" t="str">
        <f t="shared" si="484"/>
        <v>NoChange</v>
      </c>
      <c r="T443" s="20" t="b">
        <f t="shared" si="283"/>
        <v>0</v>
      </c>
      <c r="U443" s="22">
        <f>VLOOKUP($K443,GlobSheetPaste!$H$3:$P$1269,9,FALSE)</f>
        <v>43891</v>
      </c>
      <c r="V443" s="19">
        <v>122</v>
      </c>
      <c r="W443" s="19">
        <v>500</v>
      </c>
      <c r="X443" s="2" t="b">
        <f t="shared" ref="X443:Y443" si="490">ISNUMBER(V443)</f>
        <v>1</v>
      </c>
      <c r="Y443" s="2" t="b">
        <f t="shared" si="490"/>
        <v>1</v>
      </c>
      <c r="Z443" s="2" t="s">
        <v>89</v>
      </c>
      <c r="AA443" s="2" t="s">
        <v>178</v>
      </c>
      <c r="AB443" s="24" t="str">
        <f ca="1">IFERROR(__xludf.DUMMYFUNCTION("SPLIT(AA443,""_"")"),"Deepwater")</f>
        <v>Deepwater</v>
      </c>
      <c r="AC443" s="24"/>
      <c r="AD443" s="24">
        <f>VLOOKUP(J443,rangearea210527!$B$2:$C$1159,2,TRUE)</f>
        <v>70910.57316</v>
      </c>
      <c r="AE443" s="26" t="s">
        <v>118</v>
      </c>
      <c r="AF443" s="26">
        <v>70</v>
      </c>
      <c r="AG443" s="26" t="s">
        <v>84</v>
      </c>
      <c r="AH443" s="26"/>
      <c r="AI443" s="26">
        <v>21</v>
      </c>
      <c r="AJ443" s="26">
        <v>1</v>
      </c>
      <c r="AK443" s="26">
        <v>0</v>
      </c>
      <c r="AL443" s="29">
        <v>0</v>
      </c>
      <c r="AM443" s="30"/>
      <c r="AN443" s="30"/>
      <c r="AO443" s="30"/>
      <c r="AP443" s="1">
        <v>0</v>
      </c>
      <c r="AQ443" s="1"/>
      <c r="AR443" s="1">
        <v>1</v>
      </c>
      <c r="AS443" s="1"/>
      <c r="AT443" s="1">
        <v>0</v>
      </c>
      <c r="AU443" s="1">
        <v>0</v>
      </c>
      <c r="AV443" s="1">
        <v>1</v>
      </c>
      <c r="AW443" s="1">
        <v>1</v>
      </c>
      <c r="AX443" s="1"/>
      <c r="AY443" s="1"/>
      <c r="AZ443" s="1">
        <v>1</v>
      </c>
      <c r="BA443" s="1">
        <v>1</v>
      </c>
      <c r="BE443" s="1">
        <v>1</v>
      </c>
      <c r="BF443" s="1">
        <v>1</v>
      </c>
    </row>
    <row r="444" spans="1:58" x14ac:dyDescent="0.3">
      <c r="A444" s="2">
        <v>389</v>
      </c>
      <c r="B444" s="2">
        <v>1</v>
      </c>
      <c r="C444" s="2" t="s">
        <v>75</v>
      </c>
      <c r="D444" s="1">
        <v>9</v>
      </c>
      <c r="E444" s="2" t="str">
        <f t="shared" si="281"/>
        <v>9_Carcharhiniformes</v>
      </c>
      <c r="F444" s="2" t="s">
        <v>76</v>
      </c>
      <c r="G444" s="2" t="s">
        <v>1031</v>
      </c>
      <c r="H444" s="2" t="s">
        <v>1097</v>
      </c>
      <c r="I444" s="2" t="s">
        <v>1105</v>
      </c>
      <c r="J444" s="2" t="s">
        <v>1106</v>
      </c>
      <c r="K444" s="19" t="str">
        <f t="shared" si="282"/>
        <v>Schroederichthys tenuis</v>
      </c>
      <c r="L444" s="20">
        <f>VLOOKUP($K444,GlobSheetPaste!$H$3:$P$1269,2,FALSE)</f>
        <v>44587</v>
      </c>
      <c r="M444" s="20">
        <f>VLOOKUP($K444,GlobSheetPaste!$H$3:$P$1269,3,FALSE)</f>
        <v>2996626</v>
      </c>
      <c r="N444" s="20" t="str">
        <f>VLOOKUP($K444,GlobSheetPaste!$H$3:$P$1269,4,FALSE)</f>
        <v>published</v>
      </c>
      <c r="O444" s="20" t="str">
        <f>VLOOKUP($K444,GlobSheetPaste!$H$3:$P$1269,5,FALSE)</f>
        <v>DD</v>
      </c>
      <c r="P444" s="20">
        <f>VLOOKUP($K444,GlobSheetPaste!$H$3:$P$1269,6,FALSE)</f>
        <v>2004</v>
      </c>
      <c r="Q444" s="20" t="str">
        <f>VLOOKUP($K444,GlobSheetPaste!$H$3:$P$1269,7,FALSE)</f>
        <v>LC</v>
      </c>
      <c r="R444" s="20" t="str">
        <f>VLOOKUP($K444,GlobSheetPaste!$H$3:$P$1269,8,FALSE)</f>
        <v>NA</v>
      </c>
      <c r="S444" s="20" t="str">
        <f t="shared" si="484"/>
        <v>non-genuine change</v>
      </c>
      <c r="T444" s="20" t="b">
        <f t="shared" si="283"/>
        <v>0</v>
      </c>
      <c r="U444" s="22">
        <f>VLOOKUP($K444,GlobSheetPaste!$H$3:$P$1269,9,FALSE)</f>
        <v>43891</v>
      </c>
      <c r="V444" s="19">
        <v>72</v>
      </c>
      <c r="W444" s="19">
        <v>450</v>
      </c>
      <c r="X444" s="2" t="b">
        <f t="shared" ref="X444:Y444" si="491">ISNUMBER(V444)</f>
        <v>1</v>
      </c>
      <c r="Y444" s="2" t="b">
        <f t="shared" si="491"/>
        <v>1</v>
      </c>
      <c r="Z444" s="2" t="s">
        <v>89</v>
      </c>
      <c r="AA444" s="2" t="s">
        <v>178</v>
      </c>
      <c r="AB444" s="24" t="str">
        <f ca="1">IFERROR(__xludf.DUMMYFUNCTION("SPLIT(AA444,""_"")"),"Deepwater")</f>
        <v>Deepwater</v>
      </c>
      <c r="AC444" s="24"/>
      <c r="AD444" s="24">
        <f>VLOOKUP(J444,rangearea210527!$B$2:$C$1159,2,TRUE)</f>
        <v>89716.327579999997</v>
      </c>
      <c r="AE444" s="26" t="s">
        <v>118</v>
      </c>
      <c r="AF444" s="26">
        <v>47</v>
      </c>
      <c r="AG444" s="26" t="s">
        <v>84</v>
      </c>
      <c r="AH444" s="26"/>
      <c r="AI444" s="26"/>
      <c r="AJ444" s="26">
        <v>1</v>
      </c>
      <c r="AK444" s="26">
        <v>0</v>
      </c>
      <c r="AL444" s="29">
        <v>0</v>
      </c>
      <c r="AM444" s="30"/>
      <c r="AN444" s="30"/>
      <c r="AO444" s="30"/>
      <c r="AP444" s="1">
        <v>0</v>
      </c>
      <c r="AQ444" s="1"/>
      <c r="AR444" s="1">
        <v>1</v>
      </c>
      <c r="AS444" s="1"/>
      <c r="AT444" s="1">
        <v>0</v>
      </c>
      <c r="AU444" s="1">
        <v>0</v>
      </c>
      <c r="AV444" s="1">
        <v>1</v>
      </c>
      <c r="AZ444" s="1">
        <v>1</v>
      </c>
      <c r="BE444" s="1">
        <v>1</v>
      </c>
    </row>
    <row r="445" spans="1:58" x14ac:dyDescent="0.3">
      <c r="A445" s="2">
        <v>946</v>
      </c>
      <c r="B445" s="2">
        <v>1</v>
      </c>
      <c r="C445" s="2" t="s">
        <v>1392</v>
      </c>
      <c r="D445" s="1">
        <v>12</v>
      </c>
      <c r="E445" s="2" t="str">
        <f t="shared" si="281"/>
        <v>12_Rajiformes</v>
      </c>
      <c r="F445" s="2" t="s">
        <v>1705</v>
      </c>
      <c r="G445" s="2" t="s">
        <v>2305</v>
      </c>
      <c r="H445" s="2" t="s">
        <v>2311</v>
      </c>
      <c r="I445" s="2" t="s">
        <v>2312</v>
      </c>
      <c r="J445" s="2" t="s">
        <v>2313</v>
      </c>
      <c r="K445" s="19" t="str">
        <f t="shared" si="282"/>
        <v>Schroederobatis americana</v>
      </c>
      <c r="L445" s="20">
        <f>VLOOKUP($K445,GlobSheetPaste!$H$3:$P$1269,2,FALSE)</f>
        <v>161481</v>
      </c>
      <c r="M445" s="20">
        <f>VLOOKUP($K445,GlobSheetPaste!$H$3:$P$1269,3,FALSE)</f>
        <v>124492952</v>
      </c>
      <c r="N445" s="20" t="str">
        <f>VLOOKUP($K445,GlobSheetPaste!$H$3:$P$1269,4,FALSE)</f>
        <v>published</v>
      </c>
      <c r="O445" s="20" t="str">
        <f>VLOOKUP($K445,GlobSheetPaste!$H$3:$P$1269,5,FALSE)</f>
        <v>DD</v>
      </c>
      <c r="P445" s="20">
        <f>VLOOKUP($K445,GlobSheetPaste!$H$3:$P$1269,6,FALSE)</f>
        <v>2008</v>
      </c>
      <c r="Q445" s="20" t="str">
        <f>VLOOKUP($K445,GlobSheetPaste!$H$3:$P$1269,7,FALSE)</f>
        <v>LC</v>
      </c>
      <c r="R445" s="20" t="str">
        <f>VLOOKUP($K445,GlobSheetPaste!$H$3:$P$1269,8,FALSE)</f>
        <v>NA</v>
      </c>
      <c r="S445" s="20" t="str">
        <f t="shared" si="484"/>
        <v>non-genuine change</v>
      </c>
      <c r="T445" s="20" t="b">
        <f t="shared" si="283"/>
        <v>0</v>
      </c>
      <c r="U445" s="22">
        <f>VLOOKUP($K445,GlobSheetPaste!$H$3:$P$1269,9,FALSE)</f>
        <v>43891</v>
      </c>
      <c r="V445" s="19">
        <v>183</v>
      </c>
      <c r="W445" s="19">
        <v>915</v>
      </c>
      <c r="X445" s="2" t="b">
        <f t="shared" ref="X445:Y445" si="492">ISNUMBER(V445)</f>
        <v>1</v>
      </c>
      <c r="Y445" s="2" t="b">
        <f t="shared" si="492"/>
        <v>1</v>
      </c>
      <c r="Z445" s="2" t="s">
        <v>2314</v>
      </c>
      <c r="AA445" s="2" t="s">
        <v>178</v>
      </c>
      <c r="AB445" s="24" t="str">
        <f ca="1">IFERROR(__xludf.DUMMYFUNCTION("SPLIT(AA445,""_"")"),"Deepwater")</f>
        <v>Deepwater</v>
      </c>
      <c r="AC445" s="24"/>
      <c r="AD445" s="24">
        <f>VLOOKUP(J445,rangearea210527!$B$2:$C$1159,2,TRUE)</f>
        <v>132348.31039999999</v>
      </c>
      <c r="AE445" s="26" t="s">
        <v>118</v>
      </c>
      <c r="AF445" s="26">
        <v>38</v>
      </c>
      <c r="AG445" s="26" t="s">
        <v>84</v>
      </c>
      <c r="AH445" s="26"/>
      <c r="AI445" s="26"/>
      <c r="AJ445" s="26">
        <v>1</v>
      </c>
      <c r="AK445" s="26">
        <v>0</v>
      </c>
      <c r="AL445" s="29">
        <v>0</v>
      </c>
      <c r="AM445" s="30"/>
      <c r="AN445" s="30"/>
      <c r="AO445" s="30"/>
      <c r="AP445" s="1">
        <v>0</v>
      </c>
      <c r="AR445" s="1">
        <v>1</v>
      </c>
      <c r="AS445" s="1"/>
      <c r="AT445" s="1">
        <v>0</v>
      </c>
      <c r="AU445" s="1">
        <v>0</v>
      </c>
      <c r="AV445" s="1">
        <v>1</v>
      </c>
      <c r="AZ445" s="1">
        <v>1</v>
      </c>
      <c r="BE445" s="1">
        <v>1</v>
      </c>
    </row>
    <row r="446" spans="1:58" x14ac:dyDescent="0.3">
      <c r="A446" s="2">
        <v>390</v>
      </c>
      <c r="B446" s="2">
        <v>1</v>
      </c>
      <c r="C446" s="2" t="s">
        <v>75</v>
      </c>
      <c r="D446" s="1">
        <v>9</v>
      </c>
      <c r="E446" s="2" t="str">
        <f t="shared" si="281"/>
        <v>9_Carcharhiniformes</v>
      </c>
      <c r="F446" s="2" t="s">
        <v>76</v>
      </c>
      <c r="G446" s="2" t="s">
        <v>1031</v>
      </c>
      <c r="H446" s="2" t="s">
        <v>1107</v>
      </c>
      <c r="I446" s="2" t="s">
        <v>1108</v>
      </c>
      <c r="J446" s="2" t="s">
        <v>1109</v>
      </c>
      <c r="K446" s="19" t="str">
        <f t="shared" si="282"/>
        <v>Scyliorhinus boa</v>
      </c>
      <c r="L446" s="20">
        <f>VLOOKUP($K446,GlobSheetPaste!$H$3:$P$1269,2,FALSE)</f>
        <v>161336</v>
      </c>
      <c r="M446" s="20">
        <f>VLOOKUP($K446,GlobSheetPaste!$H$3:$P$1269,3,FALSE)</f>
        <v>124467774</v>
      </c>
      <c r="N446" s="20" t="str">
        <f>VLOOKUP($K446,GlobSheetPaste!$H$3:$P$1269,4,FALSE)</f>
        <v>published</v>
      </c>
      <c r="O446" s="20" t="str">
        <f>VLOOKUP($K446,GlobSheetPaste!$H$3:$P$1269,5,FALSE)</f>
        <v>LC</v>
      </c>
      <c r="P446" s="20">
        <f>VLOOKUP($K446,GlobSheetPaste!$H$3:$P$1269,6,FALSE)</f>
        <v>2004</v>
      </c>
      <c r="Q446" s="20" t="str">
        <f>VLOOKUP($K446,GlobSheetPaste!$H$3:$P$1269,7,FALSE)</f>
        <v>LC</v>
      </c>
      <c r="R446" s="20" t="str">
        <f>VLOOKUP($K446,GlobSheetPaste!$H$3:$P$1269,8,FALSE)</f>
        <v>NA</v>
      </c>
      <c r="S446" s="20" t="str">
        <f t="shared" si="484"/>
        <v>NoChange</v>
      </c>
      <c r="T446" s="20" t="b">
        <f t="shared" si="283"/>
        <v>0</v>
      </c>
      <c r="U446" s="22">
        <f>VLOOKUP($K446,GlobSheetPaste!$H$3:$P$1269,9,FALSE)</f>
        <v>43891</v>
      </c>
      <c r="V446" s="19">
        <v>200</v>
      </c>
      <c r="W446" s="19">
        <v>700</v>
      </c>
      <c r="X446" s="2" t="b">
        <f t="shared" ref="X446:Y446" si="493">ISNUMBER(V446)</f>
        <v>1</v>
      </c>
      <c r="Y446" s="2" t="b">
        <f t="shared" si="493"/>
        <v>1</v>
      </c>
      <c r="Z446" s="2" t="s">
        <v>89</v>
      </c>
      <c r="AA446" s="2" t="s">
        <v>178</v>
      </c>
      <c r="AB446" s="24" t="str">
        <f ca="1">IFERROR(__xludf.DUMMYFUNCTION("SPLIT(AA446,""_"")"),"Deepwater")</f>
        <v>Deepwater</v>
      </c>
      <c r="AC446" s="24"/>
      <c r="AD446" s="24">
        <f>VLOOKUP(J446,rangearea210527!$B$2:$C$1159,2,TRUE)</f>
        <v>94328.796539999996</v>
      </c>
      <c r="AE446" s="26" t="s">
        <v>118</v>
      </c>
      <c r="AF446" s="26">
        <v>54</v>
      </c>
      <c r="AG446" s="26" t="s">
        <v>84</v>
      </c>
      <c r="AH446" s="26"/>
      <c r="AI446" s="26"/>
      <c r="AJ446" s="26">
        <v>1</v>
      </c>
      <c r="AK446" s="26">
        <v>0</v>
      </c>
      <c r="AL446" s="29">
        <v>0</v>
      </c>
      <c r="AM446" s="30"/>
      <c r="AN446" s="30"/>
      <c r="AO446" s="30"/>
      <c r="AP446" s="1">
        <v>0</v>
      </c>
      <c r="AQ446" s="1"/>
      <c r="AR446" s="1">
        <v>1</v>
      </c>
      <c r="AS446" s="1"/>
      <c r="AT446" s="1">
        <v>0</v>
      </c>
      <c r="AU446" s="1">
        <v>0</v>
      </c>
      <c r="AV446" s="1">
        <v>1</v>
      </c>
      <c r="AZ446" s="1">
        <v>1</v>
      </c>
      <c r="BE446" s="1">
        <v>1</v>
      </c>
    </row>
    <row r="447" spans="1:58" x14ac:dyDescent="0.3">
      <c r="A447" s="2">
        <v>391</v>
      </c>
      <c r="B447" s="2">
        <v>1</v>
      </c>
      <c r="C447" s="2" t="s">
        <v>75</v>
      </c>
      <c r="D447" s="1">
        <v>9</v>
      </c>
      <c r="E447" s="2" t="str">
        <f t="shared" si="281"/>
        <v>9_Carcharhiniformes</v>
      </c>
      <c r="F447" s="2" t="s">
        <v>76</v>
      </c>
      <c r="G447" s="2" t="s">
        <v>1031</v>
      </c>
      <c r="H447" s="2" t="s">
        <v>1107</v>
      </c>
      <c r="I447" s="2" t="s">
        <v>1110</v>
      </c>
      <c r="J447" s="2" t="s">
        <v>1111</v>
      </c>
      <c r="K447" s="19" t="str">
        <f t="shared" si="282"/>
        <v>Scyliorhinus cabofriensis</v>
      </c>
      <c r="L447" s="20">
        <f>VLOOKUP($K447,GlobSheetPaste!$H$3:$P$1269,2,FALSE)</f>
        <v>129495825</v>
      </c>
      <c r="M447" s="20">
        <f>VLOOKUP($K447,GlobSheetPaste!$H$3:$P$1269,3,FALSE)</f>
        <v>129495847</v>
      </c>
      <c r="N447" s="20" t="str">
        <f>VLOOKUP($K447,GlobSheetPaste!$H$3:$P$1269,4,FALSE)</f>
        <v>published</v>
      </c>
      <c r="O447" s="20" t="str">
        <f>VLOOKUP($K447,GlobSheetPaste!$H$3:$P$1269,5,FALSE)</f>
        <v>NE</v>
      </c>
      <c r="P447" s="20" t="str">
        <f>VLOOKUP($K447,GlobSheetPaste!$H$3:$P$1269,6,FALSE)</f>
        <v>NA</v>
      </c>
      <c r="Q447" s="20" t="str">
        <f>VLOOKUP($K447,GlobSheetPaste!$H$3:$P$1269,7,FALSE)</f>
        <v>LC</v>
      </c>
      <c r="R447" s="20" t="str">
        <f>VLOOKUP($K447,GlobSheetPaste!$H$3:$P$1269,8,FALSE)</f>
        <v>NA</v>
      </c>
      <c r="S447" s="1" t="s">
        <v>117</v>
      </c>
      <c r="T447" s="20" t="b">
        <f t="shared" si="283"/>
        <v>0</v>
      </c>
      <c r="U447" s="22">
        <f>VLOOKUP($K447,GlobSheetPaste!$H$3:$P$1269,9,FALSE)</f>
        <v>43891</v>
      </c>
      <c r="V447" s="23">
        <v>200</v>
      </c>
      <c r="W447" s="19" t="s">
        <v>1112</v>
      </c>
      <c r="X447" s="2" t="b">
        <f t="shared" ref="X447:Y447" si="494">ISNUMBER(V447)</f>
        <v>1</v>
      </c>
      <c r="Y447" s="2" t="b">
        <f t="shared" si="494"/>
        <v>0</v>
      </c>
      <c r="Z447" s="1" t="s">
        <v>1113</v>
      </c>
      <c r="AA447" s="2" t="s">
        <v>178</v>
      </c>
      <c r="AB447" s="24" t="str">
        <f ca="1">IFERROR(__xludf.DUMMYFUNCTION("SPLIT(AA447,""_"")"),"Deepwater")</f>
        <v>Deepwater</v>
      </c>
      <c r="AC447" s="24"/>
      <c r="AD447" s="24">
        <f>VLOOKUP(J447,rangearea210527!$B$2:$C$1159,2,TRUE)</f>
        <v>23266.758979999999</v>
      </c>
      <c r="AE447" s="26" t="s">
        <v>118</v>
      </c>
      <c r="AF447" s="26">
        <v>47</v>
      </c>
      <c r="AG447" s="26" t="s">
        <v>84</v>
      </c>
      <c r="AH447" s="26"/>
      <c r="AI447" s="26"/>
      <c r="AJ447" s="26">
        <v>1</v>
      </c>
      <c r="AK447" s="26">
        <v>0</v>
      </c>
      <c r="AL447" s="29">
        <v>0</v>
      </c>
      <c r="AM447" s="30"/>
      <c r="AN447" s="30"/>
      <c r="AO447" s="30"/>
      <c r="AP447" s="1">
        <v>0</v>
      </c>
      <c r="AQ447" s="1"/>
      <c r="AR447" s="1">
        <v>1</v>
      </c>
      <c r="AS447" s="1"/>
      <c r="AT447" s="1">
        <v>0</v>
      </c>
      <c r="AU447" s="1">
        <v>0</v>
      </c>
      <c r="AV447" s="1">
        <v>1</v>
      </c>
      <c r="AZ447" s="1">
        <v>1</v>
      </c>
      <c r="BE447" s="1">
        <v>1</v>
      </c>
    </row>
    <row r="448" spans="1:58" x14ac:dyDescent="0.3">
      <c r="A448" s="2">
        <v>393</v>
      </c>
      <c r="B448" s="2">
        <v>1</v>
      </c>
      <c r="C448" s="2" t="s">
        <v>75</v>
      </c>
      <c r="D448" s="1">
        <v>9</v>
      </c>
      <c r="E448" s="2" t="str">
        <f t="shared" si="281"/>
        <v>9_Carcharhiniformes</v>
      </c>
      <c r="F448" s="2" t="s">
        <v>76</v>
      </c>
      <c r="G448" s="2" t="s">
        <v>1031</v>
      </c>
      <c r="H448" s="2" t="s">
        <v>1107</v>
      </c>
      <c r="I448" s="2" t="s">
        <v>1116</v>
      </c>
      <c r="J448" s="2" t="s">
        <v>1117</v>
      </c>
      <c r="K448" s="19" t="str">
        <f t="shared" si="282"/>
        <v>Scyliorhinus capensis</v>
      </c>
      <c r="L448" s="20">
        <f>VLOOKUP($K448,GlobSheetPaste!$H$3:$P$1269,2,FALSE)</f>
        <v>39349</v>
      </c>
      <c r="M448" s="20">
        <f>VLOOKUP($K448,GlobSheetPaste!$H$3:$P$1269,3,FALSE)</f>
        <v>124404210</v>
      </c>
      <c r="N448" s="20" t="str">
        <f>VLOOKUP($K448,GlobSheetPaste!$H$3:$P$1269,4,FALSE)</f>
        <v>published</v>
      </c>
      <c r="O448" s="20" t="str">
        <f>VLOOKUP($K448,GlobSheetPaste!$H$3:$P$1269,5,FALSE)</f>
        <v>NT</v>
      </c>
      <c r="P448" s="20">
        <f>VLOOKUP($K448,GlobSheetPaste!$H$3:$P$1269,6,FALSE)</f>
        <v>2004</v>
      </c>
      <c r="Q448" s="20" t="str">
        <f>VLOOKUP($K448,GlobSheetPaste!$H$3:$P$1269,7,FALSE)</f>
        <v>NT</v>
      </c>
      <c r="R448" s="20" t="str">
        <f>VLOOKUP($K448,GlobSheetPaste!$H$3:$P$1269,8,FALSE)</f>
        <v>A2bd</v>
      </c>
      <c r="S448" s="20" t="str">
        <f t="shared" ref="S448:S457" si="495">IF(O448=Q448,"NoChange","non-genuine change")</f>
        <v>NoChange</v>
      </c>
      <c r="T448" s="20" t="b">
        <f t="shared" si="283"/>
        <v>0</v>
      </c>
      <c r="U448" s="22">
        <f>VLOOKUP($K448,GlobSheetPaste!$H$3:$P$1269,9,FALSE)</f>
        <v>43862</v>
      </c>
      <c r="V448" s="19">
        <v>26</v>
      </c>
      <c r="W448" s="19">
        <v>695</v>
      </c>
      <c r="X448" s="2" t="b">
        <f t="shared" ref="X448:Y448" si="496">ISNUMBER(V448)</f>
        <v>1</v>
      </c>
      <c r="Y448" s="2" t="b">
        <f t="shared" si="496"/>
        <v>1</v>
      </c>
      <c r="Z448" s="2" t="s">
        <v>89</v>
      </c>
      <c r="AA448" s="2" t="s">
        <v>278</v>
      </c>
      <c r="AB448" s="24" t="str">
        <f ca="1">IFERROR(__xludf.DUMMYFUNCTION("SPLIT(AA448,""_"")"),"Deepwater")</f>
        <v>Deepwater</v>
      </c>
      <c r="AC448" s="24" t="str">
        <f ca="1">IFERROR(__xludf.DUMMYFUNCTION("""COMPUTED_VALUE"""),"Coastal")</f>
        <v>Coastal</v>
      </c>
      <c r="AD448" s="24">
        <f>VLOOKUP(J448,rangearea210527!$B$2:$C$1159,2,TRUE)</f>
        <v>298192.00579999998</v>
      </c>
      <c r="AE448" s="26"/>
      <c r="AF448" s="26">
        <v>112</v>
      </c>
      <c r="AG448" s="26" t="s">
        <v>84</v>
      </c>
      <c r="AH448" s="26"/>
      <c r="AI448" s="26">
        <v>25</v>
      </c>
      <c r="AJ448" s="26">
        <v>1</v>
      </c>
      <c r="AK448" s="26">
        <v>0</v>
      </c>
      <c r="AL448" s="29">
        <v>0</v>
      </c>
      <c r="AM448" s="30"/>
      <c r="AN448" s="30"/>
      <c r="AO448" s="30"/>
      <c r="AP448" s="1">
        <v>0</v>
      </c>
      <c r="AQ448" s="1"/>
      <c r="AR448" s="1"/>
      <c r="AS448" s="1"/>
      <c r="AT448" s="1">
        <v>1</v>
      </c>
      <c r="AU448" s="1">
        <v>1</v>
      </c>
      <c r="AV448" s="1">
        <v>1</v>
      </c>
      <c r="AZ448" s="1">
        <v>1</v>
      </c>
    </row>
    <row r="449" spans="1:58" x14ac:dyDescent="0.3">
      <c r="A449" s="2">
        <v>394</v>
      </c>
      <c r="B449" s="2">
        <v>1</v>
      </c>
      <c r="C449" s="2" t="s">
        <v>75</v>
      </c>
      <c r="D449" s="1">
        <v>9</v>
      </c>
      <c r="E449" s="2" t="str">
        <f t="shared" si="281"/>
        <v>9_Carcharhiniformes</v>
      </c>
      <c r="F449" s="2" t="s">
        <v>76</v>
      </c>
      <c r="G449" s="2" t="s">
        <v>1031</v>
      </c>
      <c r="H449" s="2" t="s">
        <v>1107</v>
      </c>
      <c r="I449" s="2" t="s">
        <v>1118</v>
      </c>
      <c r="J449" s="2" t="s">
        <v>1119</v>
      </c>
      <c r="K449" s="19" t="str">
        <f t="shared" si="282"/>
        <v>Scyliorhinus cervigoni</v>
      </c>
      <c r="L449" s="20">
        <f>VLOOKUP($K449,GlobSheetPaste!$H$3:$P$1269,2,FALSE)</f>
        <v>60234</v>
      </c>
      <c r="M449" s="20">
        <f>VLOOKUP($K449,GlobSheetPaste!$H$3:$P$1269,3,FALSE)</f>
        <v>124454484</v>
      </c>
      <c r="N449" s="20" t="str">
        <f>VLOOKUP($K449,GlobSheetPaste!$H$3:$P$1269,4,FALSE)</f>
        <v>submitted</v>
      </c>
      <c r="O449" s="20" t="str">
        <f>VLOOKUP($K449,GlobSheetPaste!$H$3:$P$1269,5,FALSE)</f>
        <v>DD</v>
      </c>
      <c r="P449" s="20">
        <f>VLOOKUP($K449,GlobSheetPaste!$H$3:$P$1269,6,FALSE)</f>
        <v>2006</v>
      </c>
      <c r="Q449" s="20" t="str">
        <f>VLOOKUP($K449,GlobSheetPaste!$H$3:$P$1269,7,FALSE)</f>
        <v>DD</v>
      </c>
      <c r="R449" s="20" t="str">
        <f>VLOOKUP($K449,GlobSheetPaste!$H$3:$P$1269,8,FALSE)</f>
        <v>NA</v>
      </c>
      <c r="S449" s="20" t="str">
        <f t="shared" si="495"/>
        <v>NoChange</v>
      </c>
      <c r="T449" s="20" t="b">
        <f t="shared" si="283"/>
        <v>0</v>
      </c>
      <c r="U449" s="22">
        <f>VLOOKUP($K449,GlobSheetPaste!$H$3:$P$1269,9,FALSE)</f>
        <v>44228</v>
      </c>
      <c r="V449" s="19">
        <v>150</v>
      </c>
      <c r="W449" s="19">
        <v>260</v>
      </c>
      <c r="X449" s="2" t="b">
        <f t="shared" ref="X449:Y449" si="497">ISNUMBER(V449)</f>
        <v>1</v>
      </c>
      <c r="Y449" s="2" t="b">
        <f t="shared" si="497"/>
        <v>1</v>
      </c>
      <c r="Z449" s="2" t="s">
        <v>1120</v>
      </c>
      <c r="AA449" s="2" t="s">
        <v>83</v>
      </c>
      <c r="AB449" s="24" t="str">
        <f ca="1">IFERROR(__xludf.DUMMYFUNCTION("SPLIT(AA449,""_"")"),"Coastal")</f>
        <v>Coastal</v>
      </c>
      <c r="AC449" s="24"/>
      <c r="AD449" s="24">
        <f>VLOOKUP(J449,rangearea210527!$B$2:$C$1159,2,TRUE)</f>
        <v>239836.65710000001</v>
      </c>
      <c r="AE449" s="26"/>
      <c r="AF449" s="26">
        <v>76</v>
      </c>
      <c r="AG449" s="26" t="s">
        <v>84</v>
      </c>
      <c r="AH449" s="26"/>
      <c r="AI449" s="26">
        <v>9.9</v>
      </c>
      <c r="AJ449" s="26">
        <v>1</v>
      </c>
      <c r="AK449" s="26">
        <v>0</v>
      </c>
      <c r="AL449" s="29">
        <v>0</v>
      </c>
      <c r="AM449" s="30"/>
      <c r="AN449" s="30"/>
      <c r="AO449" s="30"/>
      <c r="AP449" s="1">
        <v>0</v>
      </c>
      <c r="AQ449" s="1"/>
      <c r="AR449" s="1"/>
      <c r="AS449" s="1"/>
      <c r="AT449" s="1">
        <v>1</v>
      </c>
      <c r="AU449" s="1">
        <v>1</v>
      </c>
      <c r="AV449" s="1">
        <v>1</v>
      </c>
      <c r="AX449" s="1">
        <v>1</v>
      </c>
      <c r="BD449" s="1">
        <v>1</v>
      </c>
      <c r="BE449" s="1"/>
      <c r="BF449" s="1"/>
    </row>
    <row r="450" spans="1:58" x14ac:dyDescent="0.3">
      <c r="A450" s="2">
        <v>395</v>
      </c>
      <c r="B450" s="2">
        <v>1</v>
      </c>
      <c r="C450" s="2" t="s">
        <v>75</v>
      </c>
      <c r="D450" s="1">
        <v>9</v>
      </c>
      <c r="E450" s="2" t="str">
        <f t="shared" si="281"/>
        <v>9_Carcharhiniformes</v>
      </c>
      <c r="F450" s="2" t="s">
        <v>76</v>
      </c>
      <c r="G450" s="2" t="s">
        <v>1031</v>
      </c>
      <c r="H450" s="2" t="s">
        <v>1107</v>
      </c>
      <c r="I450" s="2" t="s">
        <v>1121</v>
      </c>
      <c r="J450" s="2" t="s">
        <v>1122</v>
      </c>
      <c r="K450" s="19" t="str">
        <f t="shared" si="282"/>
        <v>Scyliorhinus comoroensis</v>
      </c>
      <c r="L450" s="20">
        <f>VLOOKUP($K450,GlobSheetPaste!$H$3:$P$1269,2,FALSE)</f>
        <v>161429</v>
      </c>
      <c r="M450" s="20">
        <f>VLOOKUP($K450,GlobSheetPaste!$H$3:$P$1269,3,FALSE)</f>
        <v>124483641</v>
      </c>
      <c r="N450" s="20" t="str">
        <f>VLOOKUP($K450,GlobSheetPaste!$H$3:$P$1269,4,FALSE)</f>
        <v>published</v>
      </c>
      <c r="O450" s="20" t="str">
        <f>VLOOKUP($K450,GlobSheetPaste!$H$3:$P$1269,5,FALSE)</f>
        <v>DD</v>
      </c>
      <c r="P450" s="20">
        <f>VLOOKUP($K450,GlobSheetPaste!$H$3:$P$1269,6,FALSE)</f>
        <v>2007</v>
      </c>
      <c r="Q450" s="20" t="str">
        <f>VLOOKUP($K450,GlobSheetPaste!$H$3:$P$1269,7,FALSE)</f>
        <v>DD</v>
      </c>
      <c r="R450" s="20" t="str">
        <f>VLOOKUP($K450,GlobSheetPaste!$H$3:$P$1269,8,FALSE)</f>
        <v>NA</v>
      </c>
      <c r="S450" s="20" t="str">
        <f t="shared" si="495"/>
        <v>NoChange</v>
      </c>
      <c r="T450" s="20" t="b">
        <f t="shared" si="283"/>
        <v>0</v>
      </c>
      <c r="U450" s="20">
        <f>VLOOKUP($K450,GlobSheetPaste!$H$3:$P$1269,9,FALSE)</f>
        <v>2018</v>
      </c>
      <c r="V450" s="19">
        <v>200</v>
      </c>
      <c r="W450" s="19">
        <v>400</v>
      </c>
      <c r="X450" s="2" t="b">
        <f t="shared" ref="X450:Y450" si="498">ISNUMBER(V450)</f>
        <v>1</v>
      </c>
      <c r="Y450" s="2" t="b">
        <f t="shared" si="498"/>
        <v>1</v>
      </c>
      <c r="Z450" s="2" t="s">
        <v>89</v>
      </c>
      <c r="AA450" s="2" t="s">
        <v>178</v>
      </c>
      <c r="AB450" s="24" t="str">
        <f ca="1">IFERROR(__xludf.DUMMYFUNCTION("SPLIT(AA450,""_"")"),"Deepwater")</f>
        <v>Deepwater</v>
      </c>
      <c r="AC450" s="24"/>
      <c r="AD450" s="24">
        <f>VLOOKUP(J450,rangearea210527!$B$2:$C$1159,2,TRUE)</f>
        <v>21.39816347</v>
      </c>
      <c r="AE450" s="26" t="s">
        <v>118</v>
      </c>
      <c r="AF450" s="26">
        <v>46</v>
      </c>
      <c r="AG450" s="26" t="s">
        <v>84</v>
      </c>
      <c r="AH450" s="26"/>
      <c r="AI450" s="26"/>
      <c r="AJ450" s="26">
        <v>1</v>
      </c>
      <c r="AK450" s="26">
        <v>0</v>
      </c>
      <c r="AL450" s="29">
        <v>0</v>
      </c>
      <c r="AM450" s="30"/>
      <c r="AN450" s="30"/>
      <c r="AO450" s="30"/>
      <c r="AP450" s="1">
        <v>0</v>
      </c>
      <c r="AQ450" s="1"/>
      <c r="AR450" s="1"/>
      <c r="AS450" s="1"/>
      <c r="AT450" s="1">
        <v>0</v>
      </c>
      <c r="AU450" s="1">
        <v>0</v>
      </c>
      <c r="AV450" s="1">
        <v>1</v>
      </c>
      <c r="AZ450" s="1">
        <v>1</v>
      </c>
      <c r="BD450" s="1">
        <v>1</v>
      </c>
      <c r="BE450" s="1">
        <v>1</v>
      </c>
      <c r="BF450" s="1"/>
    </row>
    <row r="451" spans="1:58" x14ac:dyDescent="0.3">
      <c r="A451" s="2">
        <v>397</v>
      </c>
      <c r="B451" s="2">
        <v>1</v>
      </c>
      <c r="C451" s="2" t="s">
        <v>75</v>
      </c>
      <c r="D451" s="1">
        <v>9</v>
      </c>
      <c r="E451" s="2" t="str">
        <f t="shared" si="281"/>
        <v>9_Carcharhiniformes</v>
      </c>
      <c r="F451" s="2" t="s">
        <v>76</v>
      </c>
      <c r="G451" s="2" t="s">
        <v>1031</v>
      </c>
      <c r="H451" s="2" t="s">
        <v>1107</v>
      </c>
      <c r="I451" s="2" t="s">
        <v>1127</v>
      </c>
      <c r="J451" s="2" t="s">
        <v>1128</v>
      </c>
      <c r="K451" s="19" t="str">
        <f t="shared" si="282"/>
        <v>Scyliorhinus garmani</v>
      </c>
      <c r="L451" s="20">
        <f>VLOOKUP($K451,GlobSheetPaste!$H$3:$P$1269,2,FALSE)</f>
        <v>161458</v>
      </c>
      <c r="M451" s="20">
        <f>VLOOKUP($K451,GlobSheetPaste!$H$3:$P$1269,3,FALSE)</f>
        <v>124489099</v>
      </c>
      <c r="N451" s="20" t="str">
        <f>VLOOKUP($K451,GlobSheetPaste!$H$3:$P$1269,4,FALSE)</f>
        <v>published</v>
      </c>
      <c r="O451" s="20" t="str">
        <f>VLOOKUP($K451,GlobSheetPaste!$H$3:$P$1269,5,FALSE)</f>
        <v>DD</v>
      </c>
      <c r="P451" s="20">
        <f>VLOOKUP($K451,GlobSheetPaste!$H$3:$P$1269,6,FALSE)</f>
        <v>2007</v>
      </c>
      <c r="Q451" s="20" t="str">
        <f>VLOOKUP($K451,GlobSheetPaste!$H$3:$P$1269,7,FALSE)</f>
        <v>DD</v>
      </c>
      <c r="R451" s="20" t="str">
        <f>VLOOKUP($K451,GlobSheetPaste!$H$3:$P$1269,8,FALSE)</f>
        <v>NA</v>
      </c>
      <c r="S451" s="20" t="str">
        <f t="shared" si="495"/>
        <v>NoChange</v>
      </c>
      <c r="T451" s="20" t="b">
        <f t="shared" si="283"/>
        <v>0</v>
      </c>
      <c r="U451" s="22">
        <f>VLOOKUP($K451,GlobSheetPaste!$H$3:$P$1269,9,FALSE)</f>
        <v>43891</v>
      </c>
      <c r="V451" s="19" t="s">
        <v>267</v>
      </c>
      <c r="W451" s="19" t="s">
        <v>267</v>
      </c>
      <c r="X451" s="2" t="b">
        <f t="shared" ref="X451:Y451" si="499">ISNUMBER(V451)</f>
        <v>0</v>
      </c>
      <c r="Y451" s="2" t="b">
        <f t="shared" si="499"/>
        <v>0</v>
      </c>
      <c r="Z451" s="1" t="s">
        <v>1129</v>
      </c>
      <c r="AA451" s="2" t="s">
        <v>178</v>
      </c>
      <c r="AB451" s="24" t="str">
        <f ca="1">IFERROR(__xludf.DUMMYFUNCTION("SPLIT(AA451,""_"")"),"Deepwater")</f>
        <v>Deepwater</v>
      </c>
      <c r="AC451" s="24"/>
      <c r="AD451" s="24">
        <f>VLOOKUP(J451,rangearea210527!$B$2:$C$1159,2,TRUE)</f>
        <v>21.39816347</v>
      </c>
      <c r="AE451" s="26" t="s">
        <v>118</v>
      </c>
      <c r="AF451" s="26">
        <v>38</v>
      </c>
      <c r="AG451" s="26" t="s">
        <v>84</v>
      </c>
      <c r="AH451" s="26"/>
      <c r="AI451" s="26"/>
      <c r="AJ451" s="26">
        <v>1</v>
      </c>
      <c r="AK451" s="26">
        <v>0</v>
      </c>
      <c r="AL451" s="29">
        <v>0</v>
      </c>
      <c r="AM451" s="30"/>
      <c r="AN451" s="30"/>
      <c r="AO451" s="30"/>
      <c r="AP451" s="1">
        <v>1</v>
      </c>
      <c r="AQ451" s="1"/>
      <c r="AR451" s="1"/>
      <c r="AS451" s="1"/>
      <c r="AT451" s="1">
        <v>0</v>
      </c>
      <c r="AU451" s="1">
        <v>0</v>
      </c>
      <c r="AV451" s="1">
        <v>1</v>
      </c>
      <c r="AZ451" s="1">
        <v>1</v>
      </c>
      <c r="BD451" s="1">
        <v>1</v>
      </c>
      <c r="BE451" s="1">
        <v>1</v>
      </c>
      <c r="BF451" s="1"/>
    </row>
    <row r="452" spans="1:58" x14ac:dyDescent="0.3">
      <c r="A452" s="2">
        <v>398</v>
      </c>
      <c r="B452" s="2">
        <v>1</v>
      </c>
      <c r="C452" s="2" t="s">
        <v>75</v>
      </c>
      <c r="D452" s="1">
        <v>9</v>
      </c>
      <c r="E452" s="2" t="str">
        <f t="shared" si="281"/>
        <v>9_Carcharhiniformes</v>
      </c>
      <c r="F452" s="2" t="s">
        <v>76</v>
      </c>
      <c r="G452" s="2" t="s">
        <v>1031</v>
      </c>
      <c r="H452" s="2" t="s">
        <v>1107</v>
      </c>
      <c r="I452" s="2" t="s">
        <v>1130</v>
      </c>
      <c r="J452" s="2" t="s">
        <v>1131</v>
      </c>
      <c r="K452" s="19" t="str">
        <f t="shared" si="282"/>
        <v>Scyliorhinus haeckelii</v>
      </c>
      <c r="L452" s="20">
        <f>VLOOKUP($K452,GlobSheetPaste!$H$3:$P$1269,2,FALSE)</f>
        <v>130394197</v>
      </c>
      <c r="M452" s="20">
        <f>VLOOKUP($K452,GlobSheetPaste!$H$3:$P$1269,3,FALSE)</f>
        <v>2996872</v>
      </c>
      <c r="N452" s="20" t="str">
        <f>VLOOKUP($K452,GlobSheetPaste!$H$3:$P$1269,4,FALSE)</f>
        <v>published</v>
      </c>
      <c r="O452" s="20" t="str">
        <f>VLOOKUP($K452,GlobSheetPaste!$H$3:$P$1269,5,FALSE)</f>
        <v>DD</v>
      </c>
      <c r="P452" s="20">
        <f>VLOOKUP($K452,GlobSheetPaste!$H$3:$P$1269,6,FALSE)</f>
        <v>2004</v>
      </c>
      <c r="Q452" s="20" t="str">
        <f>VLOOKUP($K452,GlobSheetPaste!$H$3:$P$1269,7,FALSE)</f>
        <v>DD</v>
      </c>
      <c r="R452" s="20" t="str">
        <f>VLOOKUP($K452,GlobSheetPaste!$H$3:$P$1269,8,FALSE)</f>
        <v>NA</v>
      </c>
      <c r="S452" s="20" t="str">
        <f t="shared" si="495"/>
        <v>NoChange</v>
      </c>
      <c r="T452" s="20" t="b">
        <f t="shared" si="283"/>
        <v>0</v>
      </c>
      <c r="U452" s="22">
        <f>VLOOKUP($K452,GlobSheetPaste!$H$3:$P$1269,9,FALSE)</f>
        <v>43891</v>
      </c>
      <c r="V452" s="19">
        <v>37</v>
      </c>
      <c r="W452" s="19">
        <v>402</v>
      </c>
      <c r="X452" s="2" t="b">
        <f t="shared" ref="X452:Y452" si="500">ISNUMBER(V452)</f>
        <v>1</v>
      </c>
      <c r="Y452" s="2" t="b">
        <f t="shared" si="500"/>
        <v>1</v>
      </c>
      <c r="Z452" s="2" t="s">
        <v>1132</v>
      </c>
      <c r="AA452" s="2" t="s">
        <v>278</v>
      </c>
      <c r="AB452" s="24" t="str">
        <f ca="1">IFERROR(__xludf.DUMMYFUNCTION("SPLIT(AA452,""_"")"),"Deepwater")</f>
        <v>Deepwater</v>
      </c>
      <c r="AC452" s="24" t="str">
        <f ca="1">IFERROR(__xludf.DUMMYFUNCTION("""COMPUTED_VALUE"""),"Coastal")</f>
        <v>Coastal</v>
      </c>
      <c r="AD452" s="24">
        <f>VLOOKUP(J452,rangearea210527!$B$2:$C$1159,2,TRUE)</f>
        <v>501346.01150000002</v>
      </c>
      <c r="AE452" s="26"/>
      <c r="AF452" s="26">
        <v>57</v>
      </c>
      <c r="AG452" s="26" t="s">
        <v>84</v>
      </c>
      <c r="AH452" s="26"/>
      <c r="AI452" s="26"/>
      <c r="AJ452" s="26">
        <v>1</v>
      </c>
      <c r="AK452" s="26">
        <v>0</v>
      </c>
      <c r="AL452" s="29">
        <v>0</v>
      </c>
      <c r="AM452" s="30"/>
      <c r="AN452" s="30"/>
      <c r="AO452" s="30"/>
      <c r="AP452" s="1">
        <v>0</v>
      </c>
      <c r="AQ452" s="1"/>
      <c r="AR452" s="1">
        <v>1</v>
      </c>
      <c r="AS452" s="1"/>
      <c r="AT452" s="1">
        <v>1</v>
      </c>
      <c r="AU452" s="1">
        <v>1</v>
      </c>
      <c r="AV452" s="1">
        <v>1</v>
      </c>
      <c r="AZ452" s="1">
        <v>1</v>
      </c>
      <c r="BD452" s="1">
        <v>1</v>
      </c>
      <c r="BE452" s="1"/>
      <c r="BF452" s="1"/>
    </row>
    <row r="453" spans="1:58" x14ac:dyDescent="0.3">
      <c r="A453" s="2">
        <v>399</v>
      </c>
      <c r="B453" s="2">
        <v>1</v>
      </c>
      <c r="C453" s="2" t="s">
        <v>75</v>
      </c>
      <c r="D453" s="1">
        <v>9</v>
      </c>
      <c r="E453" s="2" t="str">
        <f t="shared" si="281"/>
        <v>9_Carcharhiniformes</v>
      </c>
      <c r="F453" s="2" t="s">
        <v>76</v>
      </c>
      <c r="G453" s="2" t="s">
        <v>1031</v>
      </c>
      <c r="H453" s="2" t="s">
        <v>1107</v>
      </c>
      <c r="I453" s="2" t="s">
        <v>1133</v>
      </c>
      <c r="J453" s="2" t="s">
        <v>1134</v>
      </c>
      <c r="K453" s="19" t="str">
        <f t="shared" si="282"/>
        <v>Scyliorhinus hesperius</v>
      </c>
      <c r="L453" s="20">
        <f>VLOOKUP($K453,GlobSheetPaste!$H$3:$P$1269,2,FALSE)</f>
        <v>44590</v>
      </c>
      <c r="M453" s="20">
        <f>VLOOKUP($K453,GlobSheetPaste!$H$3:$P$1269,3,FALSE)</f>
        <v>2996991</v>
      </c>
      <c r="N453" s="20" t="str">
        <f>VLOOKUP($K453,GlobSheetPaste!$H$3:$P$1269,4,FALSE)</f>
        <v>published</v>
      </c>
      <c r="O453" s="20" t="str">
        <f>VLOOKUP($K453,GlobSheetPaste!$H$3:$P$1269,5,FALSE)</f>
        <v>DD</v>
      </c>
      <c r="P453" s="20">
        <f>VLOOKUP($K453,GlobSheetPaste!$H$3:$P$1269,6,FALSE)</f>
        <v>2004</v>
      </c>
      <c r="Q453" s="20" t="str">
        <f>VLOOKUP($K453,GlobSheetPaste!$H$3:$P$1269,7,FALSE)</f>
        <v>LC</v>
      </c>
      <c r="R453" s="20" t="str">
        <f>VLOOKUP($K453,GlobSheetPaste!$H$3:$P$1269,8,FALSE)</f>
        <v>NA</v>
      </c>
      <c r="S453" s="20" t="str">
        <f t="shared" si="495"/>
        <v>non-genuine change</v>
      </c>
      <c r="T453" s="20" t="b">
        <f t="shared" si="283"/>
        <v>0</v>
      </c>
      <c r="U453" s="22">
        <f>VLOOKUP($K453,GlobSheetPaste!$H$3:$P$1269,9,FALSE)</f>
        <v>43891</v>
      </c>
      <c r="V453" s="19">
        <v>274</v>
      </c>
      <c r="W453" s="19">
        <v>530</v>
      </c>
      <c r="X453" s="2" t="b">
        <f t="shared" ref="X453:Y453" si="501">ISNUMBER(V453)</f>
        <v>1</v>
      </c>
      <c r="Y453" s="2" t="b">
        <f t="shared" si="501"/>
        <v>1</v>
      </c>
      <c r="Z453" s="2" t="s">
        <v>89</v>
      </c>
      <c r="AA453" s="2" t="s">
        <v>178</v>
      </c>
      <c r="AB453" s="24" t="str">
        <f ca="1">IFERROR(__xludf.DUMMYFUNCTION("SPLIT(AA453,""_"")"),"Deepwater")</f>
        <v>Deepwater</v>
      </c>
      <c r="AC453" s="24"/>
      <c r="AD453" s="24">
        <f>VLOOKUP(J453,rangearea210527!$B$2:$C$1159,2,TRUE)</f>
        <v>7092.4175489999998</v>
      </c>
      <c r="AE453" s="26" t="s">
        <v>118</v>
      </c>
      <c r="AF453" s="26">
        <v>47</v>
      </c>
      <c r="AG453" s="26" t="s">
        <v>84</v>
      </c>
      <c r="AH453" s="26"/>
      <c r="AI453" s="26"/>
      <c r="AJ453" s="26">
        <v>1</v>
      </c>
      <c r="AK453" s="26">
        <v>0</v>
      </c>
      <c r="AL453" s="29">
        <v>0</v>
      </c>
      <c r="AM453" s="30"/>
      <c r="AN453" s="30"/>
      <c r="AO453" s="30"/>
      <c r="AP453" s="1">
        <v>0</v>
      </c>
      <c r="AQ453" s="1"/>
      <c r="AR453" s="1">
        <v>1</v>
      </c>
      <c r="AS453" s="1"/>
      <c r="AT453" s="1">
        <v>0</v>
      </c>
      <c r="AU453" s="1">
        <v>0</v>
      </c>
      <c r="AV453" s="1">
        <v>1</v>
      </c>
      <c r="AZ453" s="1">
        <v>1</v>
      </c>
      <c r="BE453" s="1">
        <v>1</v>
      </c>
    </row>
    <row r="454" spans="1:58" x14ac:dyDescent="0.3">
      <c r="A454" s="2">
        <v>400</v>
      </c>
      <c r="B454" s="2">
        <v>1</v>
      </c>
      <c r="C454" s="2" t="s">
        <v>75</v>
      </c>
      <c r="D454" s="1">
        <v>9</v>
      </c>
      <c r="E454" s="2" t="str">
        <f t="shared" si="281"/>
        <v>9_Carcharhiniformes</v>
      </c>
      <c r="F454" s="2" t="s">
        <v>76</v>
      </c>
      <c r="G454" s="2" t="s">
        <v>1031</v>
      </c>
      <c r="H454" s="2" t="s">
        <v>1107</v>
      </c>
      <c r="I454" s="2" t="s">
        <v>1135</v>
      </c>
      <c r="J454" s="2" t="s">
        <v>1136</v>
      </c>
      <c r="K454" s="19" t="str">
        <f t="shared" si="282"/>
        <v>Scyliorhinus meadi</v>
      </c>
      <c r="L454" s="20">
        <f>VLOOKUP($K454,GlobSheetPaste!$H$3:$P$1269,2,FALSE)</f>
        <v>60232</v>
      </c>
      <c r="M454" s="20">
        <f>VLOOKUP($K454,GlobSheetPaste!$H$3:$P$1269,3,FALSE)</f>
        <v>124454108</v>
      </c>
      <c r="N454" s="20" t="str">
        <f>VLOOKUP($K454,GlobSheetPaste!$H$3:$P$1269,4,FALSE)</f>
        <v>published</v>
      </c>
      <c r="O454" s="20" t="str">
        <f>VLOOKUP($K454,GlobSheetPaste!$H$3:$P$1269,5,FALSE)</f>
        <v>DD</v>
      </c>
      <c r="P454" s="20">
        <f>VLOOKUP($K454,GlobSheetPaste!$H$3:$P$1269,6,FALSE)</f>
        <v>2006</v>
      </c>
      <c r="Q454" s="20" t="str">
        <f>VLOOKUP($K454,GlobSheetPaste!$H$3:$P$1269,7,FALSE)</f>
        <v>LC</v>
      </c>
      <c r="R454" s="20" t="str">
        <f>VLOOKUP($K454,GlobSheetPaste!$H$3:$P$1269,8,FALSE)</f>
        <v>NA</v>
      </c>
      <c r="S454" s="20" t="str">
        <f t="shared" si="495"/>
        <v>non-genuine change</v>
      </c>
      <c r="T454" s="20" t="b">
        <f t="shared" si="283"/>
        <v>0</v>
      </c>
      <c r="U454" s="22">
        <f>VLOOKUP($K454,GlobSheetPaste!$H$3:$P$1269,9,FALSE)</f>
        <v>43891</v>
      </c>
      <c r="V454" s="19">
        <v>329</v>
      </c>
      <c r="W454" s="19">
        <v>549</v>
      </c>
      <c r="X454" s="2" t="b">
        <f t="shared" ref="X454:Y454" si="502">ISNUMBER(V454)</f>
        <v>1</v>
      </c>
      <c r="Y454" s="2" t="b">
        <f t="shared" si="502"/>
        <v>1</v>
      </c>
      <c r="Z454" s="2" t="s">
        <v>89</v>
      </c>
      <c r="AA454" s="2" t="s">
        <v>178</v>
      </c>
      <c r="AB454" s="24" t="str">
        <f ca="1">IFERROR(__xludf.DUMMYFUNCTION("SPLIT(AA454,""_"")"),"Deepwater")</f>
        <v>Deepwater</v>
      </c>
      <c r="AC454" s="24"/>
      <c r="AD454" s="24">
        <f>VLOOKUP(J454,rangearea210527!$B$2:$C$1159,2,TRUE)</f>
        <v>46872.328630000004</v>
      </c>
      <c r="AE454" s="26" t="s">
        <v>118</v>
      </c>
      <c r="AF454" s="26">
        <v>75</v>
      </c>
      <c r="AG454" s="26" t="s">
        <v>84</v>
      </c>
      <c r="AH454" s="26"/>
      <c r="AI454" s="26"/>
      <c r="AJ454" s="26">
        <v>1</v>
      </c>
      <c r="AK454" s="26">
        <v>0</v>
      </c>
      <c r="AL454" s="29">
        <v>0</v>
      </c>
      <c r="AM454" s="30"/>
      <c r="AN454" s="30"/>
      <c r="AO454" s="30"/>
      <c r="AP454" s="1">
        <v>0</v>
      </c>
      <c r="AQ454" s="1"/>
      <c r="AR454" s="1"/>
      <c r="AS454" s="1"/>
      <c r="AT454" s="1">
        <v>0</v>
      </c>
      <c r="AU454" s="1">
        <v>0</v>
      </c>
      <c r="AV454" s="1">
        <v>1</v>
      </c>
      <c r="AZ454" s="1">
        <v>1</v>
      </c>
      <c r="BE454" s="1">
        <v>1</v>
      </c>
    </row>
    <row r="455" spans="1:58" x14ac:dyDescent="0.3">
      <c r="A455" s="2">
        <v>401</v>
      </c>
      <c r="B455" s="2">
        <v>1</v>
      </c>
      <c r="C455" s="2" t="s">
        <v>75</v>
      </c>
      <c r="D455" s="1">
        <v>9</v>
      </c>
      <c r="E455" s="2" t="str">
        <f t="shared" si="281"/>
        <v>9_Carcharhiniformes</v>
      </c>
      <c r="F455" s="2" t="s">
        <v>76</v>
      </c>
      <c r="G455" s="2" t="s">
        <v>1031</v>
      </c>
      <c r="H455" s="2" t="s">
        <v>1107</v>
      </c>
      <c r="I455" s="2" t="s">
        <v>1137</v>
      </c>
      <c r="J455" s="2" t="s">
        <v>1138</v>
      </c>
      <c r="K455" s="19" t="str">
        <f t="shared" si="282"/>
        <v>Scyliorhinus retifer</v>
      </c>
      <c r="L455" s="20">
        <f>VLOOKUP($K455,GlobSheetPaste!$H$3:$P$1269,2,FALSE)</f>
        <v>60233</v>
      </c>
      <c r="M455" s="20">
        <f>VLOOKUP($K455,GlobSheetPaste!$H$3:$P$1269,3,FALSE)</f>
        <v>124454241</v>
      </c>
      <c r="N455" s="20" t="str">
        <f>VLOOKUP($K455,GlobSheetPaste!$H$3:$P$1269,4,FALSE)</f>
        <v>published</v>
      </c>
      <c r="O455" s="20" t="str">
        <f>VLOOKUP($K455,GlobSheetPaste!$H$3:$P$1269,5,FALSE)</f>
        <v>LC</v>
      </c>
      <c r="P455" s="20">
        <f>VLOOKUP($K455,GlobSheetPaste!$H$3:$P$1269,6,FALSE)</f>
        <v>2006</v>
      </c>
      <c r="Q455" s="20" t="str">
        <f>VLOOKUP($K455,GlobSheetPaste!$H$3:$P$1269,7,FALSE)</f>
        <v>LC</v>
      </c>
      <c r="R455" s="20" t="str">
        <f>VLOOKUP($K455,GlobSheetPaste!$H$3:$P$1269,8,FALSE)</f>
        <v>NA</v>
      </c>
      <c r="S455" s="20" t="str">
        <f t="shared" si="495"/>
        <v>NoChange</v>
      </c>
      <c r="T455" s="20" t="b">
        <f t="shared" si="283"/>
        <v>0</v>
      </c>
      <c r="U455" s="22">
        <f>VLOOKUP($K455,GlobSheetPaste!$H$3:$P$1269,9,FALSE)</f>
        <v>43891</v>
      </c>
      <c r="V455" s="19">
        <v>73</v>
      </c>
      <c r="W455" s="19">
        <v>754</v>
      </c>
      <c r="X455" s="2" t="b">
        <f t="shared" ref="X455:Y455" si="503">ISNUMBER(V455)</f>
        <v>1</v>
      </c>
      <c r="Y455" s="2" t="b">
        <f t="shared" si="503"/>
        <v>1</v>
      </c>
      <c r="Z455" s="2" t="s">
        <v>89</v>
      </c>
      <c r="AA455" s="2" t="s">
        <v>178</v>
      </c>
      <c r="AB455" s="24" t="str">
        <f ca="1">IFERROR(__xludf.DUMMYFUNCTION("SPLIT(AA455,""_"")"),"Deepwater")</f>
        <v>Deepwater</v>
      </c>
      <c r="AC455" s="24"/>
      <c r="AD455" s="24">
        <f>VLOOKUP(J455,rangearea210527!$B$2:$C$1159,2,TRUE)</f>
        <v>355998.49410000001</v>
      </c>
      <c r="AE455" s="26"/>
      <c r="AF455" s="26">
        <v>59</v>
      </c>
      <c r="AG455" s="26" t="s">
        <v>84</v>
      </c>
      <c r="AH455" s="26"/>
      <c r="AI455" s="26"/>
      <c r="AJ455" s="26">
        <v>1</v>
      </c>
      <c r="AK455" s="26">
        <v>0</v>
      </c>
      <c r="AL455" s="29">
        <v>0</v>
      </c>
      <c r="AM455" s="30"/>
      <c r="AN455" s="30"/>
      <c r="AO455" s="30"/>
      <c r="AP455" s="1">
        <v>0</v>
      </c>
      <c r="AQ455" s="1"/>
      <c r="AR455" s="1"/>
      <c r="AS455" s="1"/>
      <c r="AT455" s="1">
        <v>0</v>
      </c>
      <c r="AU455" s="1">
        <v>0</v>
      </c>
      <c r="AV455" s="1">
        <v>1</v>
      </c>
      <c r="AZ455" s="1">
        <v>1</v>
      </c>
    </row>
    <row r="456" spans="1:58" x14ac:dyDescent="0.3">
      <c r="A456" s="2">
        <v>403</v>
      </c>
      <c r="B456" s="2">
        <v>1</v>
      </c>
      <c r="C456" s="2" t="s">
        <v>75</v>
      </c>
      <c r="D456" s="1">
        <v>9</v>
      </c>
      <c r="E456" s="2" t="str">
        <f t="shared" si="281"/>
        <v>9_Carcharhiniformes</v>
      </c>
      <c r="F456" s="2" t="s">
        <v>76</v>
      </c>
      <c r="G456" s="2" t="s">
        <v>1031</v>
      </c>
      <c r="H456" s="2" t="s">
        <v>1107</v>
      </c>
      <c r="I456" s="2" t="s">
        <v>1141</v>
      </c>
      <c r="J456" s="2" t="s">
        <v>1142</v>
      </c>
      <c r="K456" s="19" t="str">
        <f t="shared" si="282"/>
        <v>Scyliorhinus torazame</v>
      </c>
      <c r="L456" s="20">
        <f>VLOOKUP($K456,GlobSheetPaste!$H$3:$P$1269,2,FALSE)</f>
        <v>161308360</v>
      </c>
      <c r="M456" s="20">
        <f>VLOOKUP($K456,GlobSheetPaste!$H$3:$P$1269,3,FALSE)</f>
        <v>124485124</v>
      </c>
      <c r="N456" s="20" t="str">
        <f>VLOOKUP($K456,GlobSheetPaste!$H$3:$P$1269,4,FALSE)</f>
        <v>published</v>
      </c>
      <c r="O456" s="20" t="str">
        <f>VLOOKUP($K456,GlobSheetPaste!$H$3:$P$1269,5,FALSE)</f>
        <v>LC</v>
      </c>
      <c r="P456" s="20">
        <f>VLOOKUP($K456,GlobSheetPaste!$H$3:$P$1269,6,FALSE)</f>
        <v>2008</v>
      </c>
      <c r="Q456" s="20" t="str">
        <f>VLOOKUP($K456,GlobSheetPaste!$H$3:$P$1269,7,FALSE)</f>
        <v>LC</v>
      </c>
      <c r="R456" s="20" t="str">
        <f>VLOOKUP($K456,GlobSheetPaste!$H$3:$P$1269,8,FALSE)</f>
        <v>NA</v>
      </c>
      <c r="S456" s="20" t="str">
        <f t="shared" si="495"/>
        <v>NoChange</v>
      </c>
      <c r="T456" s="20" t="b">
        <f t="shared" si="283"/>
        <v>0</v>
      </c>
      <c r="U456" s="22">
        <f>VLOOKUP($K456,GlobSheetPaste!$H$3:$P$1269,9,FALSE)</f>
        <v>43891</v>
      </c>
      <c r="V456" s="19">
        <v>0</v>
      </c>
      <c r="W456" s="19">
        <v>320</v>
      </c>
      <c r="X456" s="2" t="b">
        <f t="shared" ref="X456:Y456" si="504">ISNUMBER(V456)</f>
        <v>1</v>
      </c>
      <c r="Y456" s="2" t="b">
        <f t="shared" si="504"/>
        <v>1</v>
      </c>
      <c r="Z456" s="2" t="s">
        <v>89</v>
      </c>
      <c r="AA456" s="2" t="s">
        <v>178</v>
      </c>
      <c r="AB456" s="24" t="str">
        <f ca="1">IFERROR(__xludf.DUMMYFUNCTION("SPLIT(AA456,""_"")"),"Deepwater")</f>
        <v>Deepwater</v>
      </c>
      <c r="AC456" s="24"/>
      <c r="AD456" s="24">
        <f>VLOOKUP(J456,rangearea210527!$B$2:$C$1159,2,TRUE)</f>
        <v>639919.41769999999</v>
      </c>
      <c r="AE456" s="26"/>
      <c r="AF456" s="26">
        <v>77.8</v>
      </c>
      <c r="AG456" s="26" t="s">
        <v>84</v>
      </c>
      <c r="AH456" s="26"/>
      <c r="AI456" s="26"/>
      <c r="AJ456" s="26">
        <v>1</v>
      </c>
      <c r="AK456" s="26">
        <v>0</v>
      </c>
      <c r="AL456" s="29">
        <v>0</v>
      </c>
      <c r="AM456" s="30"/>
      <c r="AN456" s="30"/>
      <c r="AO456" s="30"/>
      <c r="AP456" s="1">
        <v>0</v>
      </c>
      <c r="AQ456" s="1"/>
      <c r="AR456" s="1"/>
      <c r="AS456" s="1"/>
      <c r="AT456" s="1">
        <v>0</v>
      </c>
      <c r="AU456" s="1">
        <v>0</v>
      </c>
      <c r="AV456" s="1">
        <v>1</v>
      </c>
      <c r="AZ456" s="1">
        <v>1</v>
      </c>
    </row>
    <row r="457" spans="1:58" x14ac:dyDescent="0.3">
      <c r="A457" s="2">
        <v>404</v>
      </c>
      <c r="B457" s="2">
        <v>1</v>
      </c>
      <c r="C457" s="2" t="s">
        <v>75</v>
      </c>
      <c r="D457" s="1">
        <v>9</v>
      </c>
      <c r="E457" s="2" t="str">
        <f t="shared" si="281"/>
        <v>9_Carcharhiniformes</v>
      </c>
      <c r="F457" s="2" t="s">
        <v>76</v>
      </c>
      <c r="G457" s="2" t="s">
        <v>1031</v>
      </c>
      <c r="H457" s="2" t="s">
        <v>1107</v>
      </c>
      <c r="I457" s="2" t="s">
        <v>1143</v>
      </c>
      <c r="J457" s="2" t="s">
        <v>1144</v>
      </c>
      <c r="K457" s="19" t="str">
        <f t="shared" si="282"/>
        <v>Scyliorhinus torrei</v>
      </c>
      <c r="L457" s="20">
        <f>VLOOKUP($K457,GlobSheetPaste!$H$3:$P$1269,2,FALSE)</f>
        <v>161449</v>
      </c>
      <c r="M457" s="20">
        <f>VLOOKUP($K457,GlobSheetPaste!$H$3:$P$1269,3,FALSE)</f>
        <v>124487299</v>
      </c>
      <c r="N457" s="20" t="str">
        <f>VLOOKUP($K457,GlobSheetPaste!$H$3:$P$1269,4,FALSE)</f>
        <v>published</v>
      </c>
      <c r="O457" s="20" t="str">
        <f>VLOOKUP($K457,GlobSheetPaste!$H$3:$P$1269,5,FALSE)</f>
        <v>LC</v>
      </c>
      <c r="P457" s="20">
        <f>VLOOKUP($K457,GlobSheetPaste!$H$3:$P$1269,6,FALSE)</f>
        <v>2004</v>
      </c>
      <c r="Q457" s="20" t="str">
        <f>VLOOKUP($K457,GlobSheetPaste!$H$3:$P$1269,7,FALSE)</f>
        <v>LC</v>
      </c>
      <c r="R457" s="20" t="str">
        <f>VLOOKUP($K457,GlobSheetPaste!$H$3:$P$1269,8,FALSE)</f>
        <v>NA</v>
      </c>
      <c r="S457" s="20" t="str">
        <f t="shared" si="495"/>
        <v>NoChange</v>
      </c>
      <c r="T457" s="20" t="b">
        <f t="shared" si="283"/>
        <v>0</v>
      </c>
      <c r="U457" s="22">
        <f>VLOOKUP($K457,GlobSheetPaste!$H$3:$P$1269,9,FALSE)</f>
        <v>43891</v>
      </c>
      <c r="V457" s="19">
        <v>180</v>
      </c>
      <c r="W457" s="19">
        <v>560</v>
      </c>
      <c r="X457" s="2" t="b">
        <f t="shared" ref="X457:Y457" si="505">ISNUMBER(V457)</f>
        <v>1</v>
      </c>
      <c r="Y457" s="2" t="b">
        <f t="shared" si="505"/>
        <v>1</v>
      </c>
      <c r="Z457" s="2" t="s">
        <v>89</v>
      </c>
      <c r="AA457" s="2" t="s">
        <v>178</v>
      </c>
      <c r="AB457" s="24" t="str">
        <f ca="1">IFERROR(__xludf.DUMMYFUNCTION("SPLIT(AA457,""_"")"),"Deepwater")</f>
        <v>Deepwater</v>
      </c>
      <c r="AC457" s="24"/>
      <c r="AD457" s="24">
        <f>VLOOKUP(J457,rangearea210527!$B$2:$C$1159,2,TRUE)</f>
        <v>48838.501779999999</v>
      </c>
      <c r="AE457" s="26" t="s">
        <v>118</v>
      </c>
      <c r="AF457" s="26">
        <v>32</v>
      </c>
      <c r="AG457" s="26" t="s">
        <v>84</v>
      </c>
      <c r="AH457" s="26"/>
      <c r="AI457" s="26"/>
      <c r="AJ457" s="26">
        <v>1</v>
      </c>
      <c r="AK457" s="26">
        <v>0</v>
      </c>
      <c r="AL457" s="29">
        <v>0</v>
      </c>
      <c r="AM457" s="30"/>
      <c r="AN457" s="30"/>
      <c r="AO457" s="30"/>
      <c r="AP457" s="1">
        <v>0</v>
      </c>
      <c r="AQ457" s="1"/>
      <c r="AR457" s="1"/>
      <c r="AS457" s="1"/>
      <c r="AT457" s="1">
        <v>0</v>
      </c>
      <c r="AU457" s="1">
        <v>0</v>
      </c>
      <c r="AV457" s="1">
        <v>1</v>
      </c>
      <c r="AZ457" s="1">
        <v>1</v>
      </c>
      <c r="BE457" s="1">
        <v>1</v>
      </c>
    </row>
    <row r="458" spans="1:58" x14ac:dyDescent="0.3">
      <c r="A458" s="2">
        <v>405</v>
      </c>
      <c r="B458" s="2">
        <v>1</v>
      </c>
      <c r="C458" s="2" t="s">
        <v>75</v>
      </c>
      <c r="D458" s="1">
        <v>9</v>
      </c>
      <c r="E458" s="2" t="str">
        <f t="shared" si="281"/>
        <v>9_Carcharhiniformes</v>
      </c>
      <c r="F458" s="2" t="s">
        <v>76</v>
      </c>
      <c r="G458" s="2" t="s">
        <v>1031</v>
      </c>
      <c r="H458" s="2" t="s">
        <v>1107</v>
      </c>
      <c r="I458" s="2" t="s">
        <v>1145</v>
      </c>
      <c r="J458" s="2" t="s">
        <v>1146</v>
      </c>
      <c r="K458" s="19" t="str">
        <f t="shared" si="282"/>
        <v>Scyliorhinus ugoi</v>
      </c>
      <c r="L458" s="20">
        <f>VLOOKUP($K458,GlobSheetPaste!$H$3:$P$1269,2,FALSE)</f>
        <v>129495856</v>
      </c>
      <c r="M458" s="20">
        <f>VLOOKUP($K458,GlobSheetPaste!$H$3:$P$1269,3,FALSE)</f>
        <v>129495885</v>
      </c>
      <c r="N458" s="20" t="str">
        <f>VLOOKUP($K458,GlobSheetPaste!$H$3:$P$1269,4,FALSE)</f>
        <v>published</v>
      </c>
      <c r="O458" s="20" t="str">
        <f>VLOOKUP($K458,GlobSheetPaste!$H$3:$P$1269,5,FALSE)</f>
        <v>NE</v>
      </c>
      <c r="P458" s="20" t="str">
        <f>VLOOKUP($K458,GlobSheetPaste!$H$3:$P$1269,6,FALSE)</f>
        <v>NA</v>
      </c>
      <c r="Q458" s="20" t="str">
        <f>VLOOKUP($K458,GlobSheetPaste!$H$3:$P$1269,7,FALSE)</f>
        <v>LC</v>
      </c>
      <c r="R458" s="20" t="str">
        <f>VLOOKUP($K458,GlobSheetPaste!$H$3:$P$1269,8,FALSE)</f>
        <v>NA</v>
      </c>
      <c r="S458" s="1" t="s">
        <v>117</v>
      </c>
      <c r="T458" s="20" t="b">
        <f t="shared" si="283"/>
        <v>0</v>
      </c>
      <c r="U458" s="22">
        <f>VLOOKUP($K458,GlobSheetPaste!$H$3:$P$1269,9,FALSE)</f>
        <v>43891</v>
      </c>
      <c r="V458" s="19">
        <v>247</v>
      </c>
      <c r="W458" s="19">
        <v>500</v>
      </c>
      <c r="X458" s="2" t="b">
        <f t="shared" ref="X458:Y458" si="506">ISNUMBER(V458)</f>
        <v>1</v>
      </c>
      <c r="Y458" s="2" t="b">
        <f t="shared" si="506"/>
        <v>1</v>
      </c>
      <c r="Z458" s="2" t="s">
        <v>89</v>
      </c>
      <c r="AA458" s="2" t="s">
        <v>178</v>
      </c>
      <c r="AB458" s="24" t="str">
        <f ca="1">IFERROR(__xludf.DUMMYFUNCTION("SPLIT(AA458,""_"")"),"Deepwater")</f>
        <v>Deepwater</v>
      </c>
      <c r="AC458" s="24"/>
      <c r="AD458" s="24">
        <f>VLOOKUP(J458,rangearea210527!$B$2:$C$1159,2,TRUE)</f>
        <v>4992.7556830000003</v>
      </c>
      <c r="AE458" s="26" t="s">
        <v>118</v>
      </c>
      <c r="AF458" s="26">
        <v>63</v>
      </c>
      <c r="AG458" s="26" t="s">
        <v>84</v>
      </c>
      <c r="AH458" s="26"/>
      <c r="AI458" s="26"/>
      <c r="AJ458" s="26">
        <v>1</v>
      </c>
      <c r="AK458" s="26">
        <v>0</v>
      </c>
      <c r="AL458" s="29">
        <v>0</v>
      </c>
      <c r="AM458" s="30"/>
      <c r="AN458" s="30"/>
      <c r="AO458" s="30"/>
      <c r="AP458" s="1">
        <v>0</v>
      </c>
      <c r="AQ458" s="1"/>
      <c r="AR458" s="1">
        <v>1</v>
      </c>
      <c r="AS458" s="1"/>
      <c r="AT458" s="1">
        <v>0</v>
      </c>
      <c r="AU458" s="1">
        <v>0</v>
      </c>
      <c r="AV458" s="1">
        <v>1</v>
      </c>
      <c r="AZ458" s="1">
        <v>1</v>
      </c>
      <c r="BE458" s="1">
        <v>1</v>
      </c>
    </row>
    <row r="459" spans="1:58" x14ac:dyDescent="0.3">
      <c r="A459" s="2">
        <v>117</v>
      </c>
      <c r="B459" s="2">
        <v>1</v>
      </c>
      <c r="C459" s="2" t="s">
        <v>75</v>
      </c>
      <c r="D459" s="1">
        <v>3</v>
      </c>
      <c r="E459" s="2" t="str">
        <f t="shared" si="281"/>
        <v>3_Squaliformes</v>
      </c>
      <c r="F459" s="2" t="s">
        <v>203</v>
      </c>
      <c r="G459" s="2" t="s">
        <v>452</v>
      </c>
      <c r="H459" s="2" t="s">
        <v>461</v>
      </c>
      <c r="I459" s="2" t="s">
        <v>462</v>
      </c>
      <c r="J459" s="2" t="s">
        <v>463</v>
      </c>
      <c r="K459" s="19" t="str">
        <f t="shared" si="282"/>
        <v>Scymnodalatias albicauda</v>
      </c>
      <c r="L459" s="20">
        <f>VLOOKUP($K459,GlobSheetPaste!$H$3:$P$1269,2,FALSE)</f>
        <v>41855</v>
      </c>
      <c r="M459" s="20">
        <f>VLOOKUP($K459,GlobSheetPaste!$H$3:$P$1269,3,FALSE)</f>
        <v>68643273</v>
      </c>
      <c r="N459" s="20" t="str">
        <f>VLOOKUP($K459,GlobSheetPaste!$H$3:$P$1269,4,FALSE)</f>
        <v>published</v>
      </c>
      <c r="O459" s="20" t="str">
        <f>VLOOKUP($K459,GlobSheetPaste!$H$3:$P$1269,5,FALSE)</f>
        <v>DD</v>
      </c>
      <c r="P459" s="20">
        <f>VLOOKUP($K459,GlobSheetPaste!$H$3:$P$1269,6,FALSE)</f>
        <v>2003</v>
      </c>
      <c r="Q459" s="20" t="str">
        <f>VLOOKUP($K459,GlobSheetPaste!$H$3:$P$1269,7,FALSE)</f>
        <v>DD</v>
      </c>
      <c r="R459" s="20" t="str">
        <f>VLOOKUP($K459,GlobSheetPaste!$H$3:$P$1269,8,FALSE)</f>
        <v>NA</v>
      </c>
      <c r="S459" s="20" t="str">
        <f t="shared" ref="S459:S464" si="507">IF(O459=Q459,"NoChange","non-genuine change")</f>
        <v>NoChange</v>
      </c>
      <c r="T459" s="20" t="b">
        <f t="shared" si="283"/>
        <v>0</v>
      </c>
      <c r="U459" s="20">
        <f>VLOOKUP($K459,GlobSheetPaste!$H$3:$P$1269,9,FALSE)</f>
        <v>2017</v>
      </c>
      <c r="V459" s="19">
        <v>0</v>
      </c>
      <c r="W459" s="19">
        <v>572</v>
      </c>
      <c r="X459" s="2" t="b">
        <f t="shared" ref="X459:Y459" si="508">ISNUMBER(V459)</f>
        <v>1</v>
      </c>
      <c r="Y459" s="2" t="b">
        <f t="shared" si="508"/>
        <v>1</v>
      </c>
      <c r="Z459" s="2" t="s">
        <v>89</v>
      </c>
      <c r="AA459" s="2" t="s">
        <v>178</v>
      </c>
      <c r="AB459" s="24" t="str">
        <f ca="1">IFERROR(__xludf.DUMMYFUNCTION("SPLIT(AA459,""_"")"),"Deepwater")</f>
        <v>Deepwater</v>
      </c>
      <c r="AC459" s="24"/>
      <c r="AD459" s="24">
        <f>VLOOKUP(J459,rangearea210527!$B$2:$C$1159,2,TRUE)</f>
        <v>10206.30387</v>
      </c>
      <c r="AE459" s="26" t="s">
        <v>118</v>
      </c>
      <c r="AF459" s="26">
        <v>111</v>
      </c>
      <c r="AG459" s="26" t="s">
        <v>84</v>
      </c>
      <c r="AH459" s="26"/>
      <c r="AI459" s="26"/>
      <c r="AJ459" s="26">
        <v>1</v>
      </c>
      <c r="AK459" s="26">
        <v>0</v>
      </c>
      <c r="AL459" s="29">
        <v>0</v>
      </c>
      <c r="AM459" s="30"/>
      <c r="AN459" s="30"/>
      <c r="AO459" s="30"/>
      <c r="AP459" s="1">
        <v>0</v>
      </c>
      <c r="AQ459" s="1"/>
      <c r="AR459" s="1"/>
      <c r="AS459" s="1"/>
      <c r="AT459" s="1">
        <v>0</v>
      </c>
      <c r="AU459" s="1">
        <v>0</v>
      </c>
      <c r="AV459" s="1">
        <v>1</v>
      </c>
      <c r="AZ459" s="1">
        <v>1</v>
      </c>
      <c r="BD459" s="1">
        <v>1</v>
      </c>
      <c r="BE459" s="1">
        <v>1</v>
      </c>
      <c r="BF459" s="1"/>
    </row>
    <row r="460" spans="1:58" x14ac:dyDescent="0.3">
      <c r="A460" s="2">
        <v>118</v>
      </c>
      <c r="B460" s="2">
        <v>1</v>
      </c>
      <c r="C460" s="2" t="s">
        <v>75</v>
      </c>
      <c r="D460" s="1">
        <v>3</v>
      </c>
      <c r="E460" s="2" t="str">
        <f t="shared" si="281"/>
        <v>3_Squaliformes</v>
      </c>
      <c r="F460" s="2" t="s">
        <v>203</v>
      </c>
      <c r="G460" s="2" t="s">
        <v>452</v>
      </c>
      <c r="H460" s="2" t="s">
        <v>461</v>
      </c>
      <c r="I460" s="2" t="s">
        <v>464</v>
      </c>
      <c r="J460" s="2" t="s">
        <v>465</v>
      </c>
      <c r="K460" s="19" t="str">
        <f t="shared" si="282"/>
        <v>Scymnodalatias garricki</v>
      </c>
      <c r="L460" s="20">
        <f>VLOOKUP($K460,GlobSheetPaste!$H$3:$P$1269,2,FALSE)</f>
        <v>161583</v>
      </c>
      <c r="M460" s="20">
        <f>VLOOKUP($K460,GlobSheetPaste!$H$3:$P$1269,3,FALSE)</f>
        <v>124510538</v>
      </c>
      <c r="N460" s="20" t="str">
        <f>VLOOKUP($K460,GlobSheetPaste!$H$3:$P$1269,4,FALSE)</f>
        <v>submitted</v>
      </c>
      <c r="O460" s="20" t="str">
        <f>VLOOKUP($K460,GlobSheetPaste!$H$3:$P$1269,5,FALSE)</f>
        <v>DD</v>
      </c>
      <c r="P460" s="20">
        <f>VLOOKUP($K460,GlobSheetPaste!$H$3:$P$1269,6,FALSE)</f>
        <v>2014</v>
      </c>
      <c r="Q460" s="20" t="str">
        <f>VLOOKUP($K460,GlobSheetPaste!$H$3:$P$1269,7,FALSE)</f>
        <v>DD</v>
      </c>
      <c r="R460" s="20" t="str">
        <f>VLOOKUP($K460,GlobSheetPaste!$H$3:$P$1269,8,FALSE)</f>
        <v>NA</v>
      </c>
      <c r="S460" s="20" t="str">
        <f t="shared" si="507"/>
        <v>NoChange</v>
      </c>
      <c r="T460" s="20" t="b">
        <f t="shared" si="283"/>
        <v>0</v>
      </c>
      <c r="U460" s="22">
        <f>VLOOKUP($K460,GlobSheetPaste!$H$3:$P$1269,9,FALSE)</f>
        <v>44228</v>
      </c>
      <c r="V460" s="19">
        <v>300</v>
      </c>
      <c r="W460" s="19">
        <v>580</v>
      </c>
      <c r="X460" s="2" t="b">
        <f t="shared" ref="X460:Y460" si="509">ISNUMBER(V460)</f>
        <v>1</v>
      </c>
      <c r="Y460" s="2" t="b">
        <f t="shared" si="509"/>
        <v>1</v>
      </c>
      <c r="Z460" s="2" t="s">
        <v>89</v>
      </c>
      <c r="AA460" s="2" t="s">
        <v>178</v>
      </c>
      <c r="AB460" s="24" t="str">
        <f ca="1">IFERROR(__xludf.DUMMYFUNCTION("SPLIT(AA460,""_"")"),"Deepwater")</f>
        <v>Deepwater</v>
      </c>
      <c r="AC460" s="24"/>
      <c r="AD460" s="24">
        <f>VLOOKUP(J460,rangearea210527!$B$2:$C$1159,2,TRUE)</f>
        <v>348.99549519999999</v>
      </c>
      <c r="AE460" s="26" t="s">
        <v>118</v>
      </c>
      <c r="AF460" s="26">
        <v>40.6</v>
      </c>
      <c r="AG460" s="26" t="s">
        <v>84</v>
      </c>
      <c r="AH460" s="26"/>
      <c r="AI460" s="26"/>
      <c r="AJ460" s="26">
        <v>1</v>
      </c>
      <c r="AK460" s="26">
        <v>0</v>
      </c>
      <c r="AL460" s="29">
        <v>0</v>
      </c>
      <c r="AM460" s="30"/>
      <c r="AN460" s="30"/>
      <c r="AO460" s="30"/>
      <c r="AP460" s="1">
        <v>0</v>
      </c>
      <c r="AQ460" s="1"/>
      <c r="AR460" s="1"/>
      <c r="AS460" s="1"/>
      <c r="AT460" s="1">
        <v>0</v>
      </c>
      <c r="AU460" s="1">
        <v>0</v>
      </c>
      <c r="AV460" s="1">
        <v>1</v>
      </c>
      <c r="AZ460" s="1">
        <v>1</v>
      </c>
      <c r="BD460" s="1">
        <v>1</v>
      </c>
      <c r="BE460" s="1">
        <v>1</v>
      </c>
      <c r="BF460" s="1"/>
    </row>
    <row r="461" spans="1:58" x14ac:dyDescent="0.3">
      <c r="A461" s="2">
        <v>120</v>
      </c>
      <c r="B461" s="2">
        <v>1</v>
      </c>
      <c r="C461" s="2" t="s">
        <v>75</v>
      </c>
      <c r="D461" s="1">
        <v>3</v>
      </c>
      <c r="E461" s="2" t="str">
        <f t="shared" si="281"/>
        <v>3_Squaliformes</v>
      </c>
      <c r="F461" s="2" t="s">
        <v>203</v>
      </c>
      <c r="G461" s="2" t="s">
        <v>452</v>
      </c>
      <c r="H461" s="2" t="s">
        <v>461</v>
      </c>
      <c r="I461" s="2" t="s">
        <v>469</v>
      </c>
      <c r="J461" s="2" t="s">
        <v>470</v>
      </c>
      <c r="K461" s="19" t="str">
        <f t="shared" si="282"/>
        <v>Scymnodalatias sherwoodi</v>
      </c>
      <c r="L461" s="20">
        <f>VLOOKUP($K461,GlobSheetPaste!$H$3:$P$1269,2,FALSE)</f>
        <v>41856</v>
      </c>
      <c r="M461" s="20">
        <f>VLOOKUP($K461,GlobSheetPaste!$H$3:$P$1269,3,FALSE)</f>
        <v>70709963</v>
      </c>
      <c r="N461" s="20" t="str">
        <f>VLOOKUP($K461,GlobSheetPaste!$H$3:$P$1269,4,FALSE)</f>
        <v>published</v>
      </c>
      <c r="O461" s="20" t="str">
        <f>VLOOKUP($K461,GlobSheetPaste!$H$3:$P$1269,5,FALSE)</f>
        <v>DD</v>
      </c>
      <c r="P461" s="20">
        <f>VLOOKUP($K461,GlobSheetPaste!$H$3:$P$1269,6,FALSE)</f>
        <v>2003</v>
      </c>
      <c r="Q461" s="20" t="str">
        <f>VLOOKUP($K461,GlobSheetPaste!$H$3:$P$1269,7,FALSE)</f>
        <v>DD</v>
      </c>
      <c r="R461" s="20" t="str">
        <f>VLOOKUP($K461,GlobSheetPaste!$H$3:$P$1269,8,FALSE)</f>
        <v>NA</v>
      </c>
      <c r="S461" s="20" t="str">
        <f t="shared" si="507"/>
        <v>NoChange</v>
      </c>
      <c r="T461" s="20" t="b">
        <f t="shared" si="283"/>
        <v>0</v>
      </c>
      <c r="U461" s="20">
        <f>VLOOKUP($K461,GlobSheetPaste!$H$3:$P$1269,9,FALSE)</f>
        <v>2017</v>
      </c>
      <c r="V461" s="19">
        <v>400</v>
      </c>
      <c r="W461" s="19">
        <v>500</v>
      </c>
      <c r="X461" s="2" t="b">
        <f t="shared" ref="X461:Y461" si="510">ISNUMBER(V461)</f>
        <v>1</v>
      </c>
      <c r="Y461" s="2" t="b">
        <f t="shared" si="510"/>
        <v>1</v>
      </c>
      <c r="Z461" s="2" t="s">
        <v>89</v>
      </c>
      <c r="AA461" s="2" t="s">
        <v>178</v>
      </c>
      <c r="AB461" s="24" t="str">
        <f ca="1">IFERROR(__xludf.DUMMYFUNCTION("SPLIT(AA461,""_"")"),"Deepwater")</f>
        <v>Deepwater</v>
      </c>
      <c r="AC461" s="24"/>
      <c r="AD461" s="24">
        <f>VLOOKUP(J461,rangearea210527!$B$2:$C$1159,2,TRUE)</f>
        <v>6867.7231670000001</v>
      </c>
      <c r="AE461" s="26" t="s">
        <v>118</v>
      </c>
      <c r="AF461" s="26">
        <v>85</v>
      </c>
      <c r="AG461" s="26" t="s">
        <v>84</v>
      </c>
      <c r="AH461" s="26"/>
      <c r="AI461" s="26"/>
      <c r="AJ461" s="26">
        <v>1</v>
      </c>
      <c r="AK461" s="26">
        <v>0</v>
      </c>
      <c r="AL461" s="29">
        <v>0</v>
      </c>
      <c r="AM461" s="30"/>
      <c r="AN461" s="30"/>
      <c r="AO461" s="30"/>
      <c r="AP461" s="1">
        <v>0</v>
      </c>
      <c r="AQ461" s="1"/>
      <c r="AR461" s="1"/>
      <c r="AS461" s="1"/>
      <c r="AT461" s="1">
        <v>0</v>
      </c>
      <c r="AU461" s="1">
        <v>0</v>
      </c>
      <c r="AV461" s="1">
        <v>1</v>
      </c>
      <c r="AZ461" s="1">
        <v>1</v>
      </c>
      <c r="BD461" s="1">
        <v>1</v>
      </c>
      <c r="BE461" s="1">
        <v>1</v>
      </c>
      <c r="BF461" s="1"/>
    </row>
    <row r="462" spans="1:58" x14ac:dyDescent="0.3">
      <c r="A462" s="2">
        <v>121</v>
      </c>
      <c r="B462" s="2">
        <v>1</v>
      </c>
      <c r="C462" s="2" t="s">
        <v>75</v>
      </c>
      <c r="D462" s="1">
        <v>3</v>
      </c>
      <c r="E462" s="2" t="str">
        <f t="shared" si="281"/>
        <v>3_Squaliformes</v>
      </c>
      <c r="F462" s="2" t="s">
        <v>203</v>
      </c>
      <c r="G462" s="2" t="s">
        <v>452</v>
      </c>
      <c r="H462" s="2" t="s">
        <v>471</v>
      </c>
      <c r="I462" s="2" t="s">
        <v>472</v>
      </c>
      <c r="J462" s="2" t="s">
        <v>473</v>
      </c>
      <c r="K462" s="19" t="str">
        <f t="shared" si="282"/>
        <v>Scymnodon ichiharai</v>
      </c>
      <c r="L462" s="20">
        <f>VLOOKUP($K462,GlobSheetPaste!$H$3:$P$1269,2,FALSE)</f>
        <v>161363</v>
      </c>
      <c r="M462" s="20">
        <f>VLOOKUP($K462,GlobSheetPaste!$H$3:$P$1269,3,FALSE)</f>
        <v>124472202</v>
      </c>
      <c r="N462" s="20" t="str">
        <f>VLOOKUP($K462,GlobSheetPaste!$H$3:$P$1269,4,FALSE)</f>
        <v>published</v>
      </c>
      <c r="O462" s="20" t="str">
        <f>VLOOKUP($K462,GlobSheetPaste!$H$3:$P$1269,5,FALSE)</f>
        <v>DD</v>
      </c>
      <c r="P462" s="20">
        <f>VLOOKUP($K462,GlobSheetPaste!$H$3:$P$1269,6,FALSE)</f>
        <v>2008</v>
      </c>
      <c r="Q462" s="20" t="str">
        <f>VLOOKUP($K462,GlobSheetPaste!$H$3:$P$1269,7,FALSE)</f>
        <v>VU</v>
      </c>
      <c r="R462" s="20" t="str">
        <f>VLOOKUP($K462,GlobSheetPaste!$H$3:$P$1269,8,FALSE)</f>
        <v>A2d</v>
      </c>
      <c r="S462" s="20" t="str">
        <f t="shared" si="507"/>
        <v>non-genuine change</v>
      </c>
      <c r="T462" s="20" t="b">
        <f t="shared" si="283"/>
        <v>0</v>
      </c>
      <c r="U462" s="22">
        <f>VLOOKUP($K462,GlobSheetPaste!$H$3:$P$1269,9,FALSE)</f>
        <v>44197</v>
      </c>
      <c r="V462" s="19">
        <v>450</v>
      </c>
      <c r="W462" s="19">
        <v>830</v>
      </c>
      <c r="X462" s="2" t="b">
        <f t="shared" ref="X462:Y462" si="511">ISNUMBER(V462)</f>
        <v>1</v>
      </c>
      <c r="Y462" s="2" t="b">
        <f t="shared" si="511"/>
        <v>1</v>
      </c>
      <c r="Z462" s="2" t="s">
        <v>89</v>
      </c>
      <c r="AA462" s="2" t="s">
        <v>178</v>
      </c>
      <c r="AB462" s="24" t="str">
        <f ca="1">IFERROR(__xludf.DUMMYFUNCTION("SPLIT(AA462,""_"")"),"Deepwater")</f>
        <v>Deepwater</v>
      </c>
      <c r="AC462" s="24"/>
      <c r="AD462" s="24">
        <f>VLOOKUP(J462,rangearea210527!$B$2:$C$1159,2,TRUE)</f>
        <v>23741.009900000001</v>
      </c>
      <c r="AE462" s="26" t="s">
        <v>118</v>
      </c>
      <c r="AF462" s="26">
        <v>151</v>
      </c>
      <c r="AG462" s="26" t="s">
        <v>84</v>
      </c>
      <c r="AH462" s="26"/>
      <c r="AI462" s="26">
        <v>34</v>
      </c>
      <c r="AJ462" s="26">
        <v>1</v>
      </c>
      <c r="AK462" s="26">
        <v>0</v>
      </c>
      <c r="AL462" s="29">
        <v>0</v>
      </c>
      <c r="AM462" s="30"/>
      <c r="AN462" s="30"/>
      <c r="AO462" s="30"/>
      <c r="AP462" s="1">
        <v>1</v>
      </c>
      <c r="AQ462" s="1"/>
      <c r="AR462" s="1"/>
      <c r="AS462" s="1"/>
      <c r="AT462" s="1">
        <v>0</v>
      </c>
      <c r="AU462" s="1">
        <v>0</v>
      </c>
      <c r="AV462" s="1">
        <v>1</v>
      </c>
      <c r="AW462" s="1">
        <v>1</v>
      </c>
      <c r="AX462" s="1"/>
      <c r="AY462" s="1"/>
      <c r="AZ462" s="1">
        <v>1</v>
      </c>
      <c r="BA462" s="1">
        <v>1</v>
      </c>
      <c r="BE462" s="1">
        <v>1</v>
      </c>
      <c r="BF462" s="1">
        <v>1</v>
      </c>
    </row>
    <row r="463" spans="1:58" x14ac:dyDescent="0.3">
      <c r="A463" s="2">
        <v>123</v>
      </c>
      <c r="B463" s="2">
        <v>1</v>
      </c>
      <c r="C463" s="2" t="s">
        <v>75</v>
      </c>
      <c r="D463" s="1">
        <v>3</v>
      </c>
      <c r="E463" s="2" t="str">
        <f t="shared" si="281"/>
        <v>3_Squaliformes</v>
      </c>
      <c r="F463" s="2" t="s">
        <v>203</v>
      </c>
      <c r="G463" s="2" t="s">
        <v>452</v>
      </c>
      <c r="H463" s="2" t="s">
        <v>471</v>
      </c>
      <c r="I463" s="2" t="s">
        <v>476</v>
      </c>
      <c r="J463" s="2" t="s">
        <v>477</v>
      </c>
      <c r="K463" s="19" t="str">
        <f t="shared" si="282"/>
        <v>Scymnodon plunketi</v>
      </c>
      <c r="L463" s="20">
        <f>VLOOKUP($K463,GlobSheetPaste!$H$3:$P$1269,2,FALSE)</f>
        <v>46865</v>
      </c>
      <c r="M463" s="20">
        <f>VLOOKUP($K463,GlobSheetPaste!$H$3:$P$1269,3,FALSE)</f>
        <v>68641556</v>
      </c>
      <c r="N463" s="20" t="str">
        <f>VLOOKUP($K463,GlobSheetPaste!$H$3:$P$1269,4,FALSE)</f>
        <v>published</v>
      </c>
      <c r="O463" s="20" t="str">
        <f>VLOOKUP($K463,GlobSheetPaste!$H$3:$P$1269,5,FALSE)</f>
        <v>NT</v>
      </c>
      <c r="P463" s="20">
        <f>VLOOKUP($K463,GlobSheetPaste!$H$3:$P$1269,6,FALSE)</f>
        <v>2003</v>
      </c>
      <c r="Q463" s="20" t="str">
        <f>VLOOKUP($K463,GlobSheetPaste!$H$3:$P$1269,7,FALSE)</f>
        <v>VU</v>
      </c>
      <c r="R463" s="20" t="str">
        <f>VLOOKUP($K463,GlobSheetPaste!$H$3:$P$1269,8,FALSE)</f>
        <v>A2bd</v>
      </c>
      <c r="S463" s="20" t="str">
        <f t="shared" si="507"/>
        <v>non-genuine change</v>
      </c>
      <c r="T463" s="20" t="b">
        <f t="shared" si="283"/>
        <v>0</v>
      </c>
      <c r="U463" s="20">
        <f>VLOOKUP($K463,GlobSheetPaste!$H$3:$P$1269,9,FALSE)</f>
        <v>2017</v>
      </c>
      <c r="V463" s="19">
        <v>180</v>
      </c>
      <c r="W463" s="19">
        <v>1550</v>
      </c>
      <c r="X463" s="2" t="b">
        <f t="shared" ref="X463:Y463" si="512">ISNUMBER(V463)</f>
        <v>1</v>
      </c>
      <c r="Y463" s="2" t="b">
        <f t="shared" si="512"/>
        <v>1</v>
      </c>
      <c r="Z463" s="2" t="s">
        <v>478</v>
      </c>
      <c r="AA463" s="2" t="s">
        <v>178</v>
      </c>
      <c r="AB463" s="24" t="str">
        <f ca="1">IFERROR(__xludf.DUMMYFUNCTION("SPLIT(AA463,""_"")"),"Deepwater")</f>
        <v>Deepwater</v>
      </c>
      <c r="AC463" s="24"/>
      <c r="AD463" s="24">
        <f>VLOOKUP(J463,rangearea210527!$B$2:$C$1159,2,TRUE)</f>
        <v>675187.52240000002</v>
      </c>
      <c r="AE463" s="26"/>
      <c r="AF463" s="26">
        <v>170</v>
      </c>
      <c r="AG463" s="26" t="s">
        <v>84</v>
      </c>
      <c r="AH463" s="26"/>
      <c r="AI463" s="26">
        <v>34</v>
      </c>
      <c r="AJ463" s="26">
        <v>1</v>
      </c>
      <c r="AK463" s="26">
        <v>0</v>
      </c>
      <c r="AL463" s="29">
        <v>0</v>
      </c>
      <c r="AM463" s="30"/>
      <c r="AN463" s="30"/>
      <c r="AO463" s="30"/>
      <c r="AP463" s="1">
        <v>0</v>
      </c>
      <c r="AQ463" s="1"/>
      <c r="AR463" s="1"/>
      <c r="AS463" s="1"/>
      <c r="AT463" s="1">
        <v>0</v>
      </c>
      <c r="AU463" s="1">
        <v>0</v>
      </c>
      <c r="AV463" s="1">
        <v>1</v>
      </c>
      <c r="AW463" s="1">
        <v>1</v>
      </c>
      <c r="AX463" s="1"/>
      <c r="AY463" s="1"/>
      <c r="AZ463" s="1">
        <v>1</v>
      </c>
      <c r="BA463" s="1">
        <v>1</v>
      </c>
    </row>
    <row r="464" spans="1:58" x14ac:dyDescent="0.3">
      <c r="A464" s="2">
        <v>124</v>
      </c>
      <c r="B464" s="2">
        <v>1</v>
      </c>
      <c r="C464" s="2" t="s">
        <v>75</v>
      </c>
      <c r="D464" s="1">
        <v>3</v>
      </c>
      <c r="E464" s="2" t="str">
        <f t="shared" si="281"/>
        <v>3_Squaliformes</v>
      </c>
      <c r="F464" s="2" t="s">
        <v>203</v>
      </c>
      <c r="G464" s="2" t="s">
        <v>452</v>
      </c>
      <c r="H464" s="2" t="s">
        <v>471</v>
      </c>
      <c r="I464" s="2" t="s">
        <v>479</v>
      </c>
      <c r="J464" s="2" t="s">
        <v>480</v>
      </c>
      <c r="K464" s="19" t="str">
        <f t="shared" si="282"/>
        <v>Scymnodon ringens</v>
      </c>
      <c r="L464" s="20">
        <f>VLOOKUP($K464,GlobSheetPaste!$H$3:$P$1269,2,FALSE)</f>
        <v>161717</v>
      </c>
      <c r="M464" s="20">
        <f>VLOOKUP($K464,GlobSheetPaste!$H$3:$P$1269,3,FALSE)</f>
        <v>116739828</v>
      </c>
      <c r="N464" s="20" t="str">
        <f>VLOOKUP($K464,GlobSheetPaste!$H$3:$P$1269,4,FALSE)</f>
        <v>published</v>
      </c>
      <c r="O464" s="20" t="str">
        <f>VLOOKUP($K464,GlobSheetPaste!$H$3:$P$1269,5,FALSE)</f>
        <v>DD</v>
      </c>
      <c r="P464" s="20">
        <f>VLOOKUP($K464,GlobSheetPaste!$H$3:$P$1269,6,FALSE)</f>
        <v>2008</v>
      </c>
      <c r="Q464" s="20" t="str">
        <f>VLOOKUP($K464,GlobSheetPaste!$H$3:$P$1269,7,FALSE)</f>
        <v>VU</v>
      </c>
      <c r="R464" s="20" t="str">
        <f>VLOOKUP($K464,GlobSheetPaste!$H$3:$P$1269,8,FALSE)</f>
        <v>A2bd</v>
      </c>
      <c r="S464" s="20" t="str">
        <f t="shared" si="507"/>
        <v>non-genuine change</v>
      </c>
      <c r="T464" s="20" t="b">
        <f t="shared" si="283"/>
        <v>0</v>
      </c>
      <c r="U464" s="22">
        <f>VLOOKUP($K464,GlobSheetPaste!$H$3:$P$1269,9,FALSE)</f>
        <v>43891</v>
      </c>
      <c r="V464" s="19">
        <v>200</v>
      </c>
      <c r="W464" s="19">
        <v>1600</v>
      </c>
      <c r="X464" s="2" t="b">
        <f t="shared" ref="X464:Y464" si="513">ISNUMBER(V464)</f>
        <v>1</v>
      </c>
      <c r="Y464" s="2" t="b">
        <f t="shared" si="513"/>
        <v>1</v>
      </c>
      <c r="Z464" s="2" t="s">
        <v>89</v>
      </c>
      <c r="AA464" s="2" t="s">
        <v>178</v>
      </c>
      <c r="AB464" s="24" t="str">
        <f ca="1">IFERROR(__xludf.DUMMYFUNCTION("SPLIT(AA464,""_"")"),"Deepwater")</f>
        <v>Deepwater</v>
      </c>
      <c r="AC464" s="24"/>
      <c r="AD464" s="24">
        <f>VLOOKUP(J464,rangearea210527!$B$2:$C$1159,2,TRUE)</f>
        <v>353708.52020000003</v>
      </c>
      <c r="AE464" s="26"/>
      <c r="AF464" s="26">
        <v>110</v>
      </c>
      <c r="AG464" s="26" t="s">
        <v>84</v>
      </c>
      <c r="AH464" s="26"/>
      <c r="AI464" s="26">
        <v>37</v>
      </c>
      <c r="AJ464" s="26">
        <v>1</v>
      </c>
      <c r="AK464" s="26">
        <v>0</v>
      </c>
      <c r="AL464" s="29">
        <v>0</v>
      </c>
      <c r="AM464" s="30"/>
      <c r="AN464" s="30"/>
      <c r="AO464" s="30"/>
      <c r="AP464" s="1">
        <v>0</v>
      </c>
      <c r="AQ464" s="1"/>
      <c r="AR464" s="1"/>
      <c r="AS464" s="1"/>
      <c r="AT464" s="1">
        <v>0</v>
      </c>
      <c r="AU464" s="1">
        <v>0</v>
      </c>
      <c r="AV464" s="1">
        <v>1</v>
      </c>
      <c r="AW464" s="1">
        <v>1</v>
      </c>
      <c r="AX464" s="1"/>
      <c r="AY464" s="1"/>
      <c r="AZ464" s="1">
        <v>1</v>
      </c>
      <c r="BA464" s="1">
        <v>1</v>
      </c>
    </row>
    <row r="465" spans="1:58" x14ac:dyDescent="0.3">
      <c r="A465" s="2">
        <v>947</v>
      </c>
      <c r="B465" s="2">
        <v>1</v>
      </c>
      <c r="C465" s="2" t="s">
        <v>1392</v>
      </c>
      <c r="D465" s="1">
        <v>12</v>
      </c>
      <c r="E465" s="2" t="str">
        <f t="shared" si="281"/>
        <v>12_Rajiformes</v>
      </c>
      <c r="F465" s="2" t="s">
        <v>1705</v>
      </c>
      <c r="G465" s="2" t="s">
        <v>2305</v>
      </c>
      <c r="H465" s="2" t="s">
        <v>2315</v>
      </c>
      <c r="I465" s="2" t="s">
        <v>1214</v>
      </c>
      <c r="J465" s="2" t="s">
        <v>2316</v>
      </c>
      <c r="K465" s="19" t="str">
        <f t="shared" si="282"/>
        <v>Sinobatis andamanensis</v>
      </c>
      <c r="L465" s="20">
        <f>VLOOKUP($K465,GlobSheetPaste!$H$3:$P$1269,2,FALSE)</f>
        <v>162215884</v>
      </c>
      <c r="M465" s="20">
        <f>VLOOKUP($K465,GlobSheetPaste!$H$3:$P$1269,3,FALSE)</f>
        <v>162215965</v>
      </c>
      <c r="N465" s="20" t="str">
        <f>VLOOKUP($K465,GlobSheetPaste!$H$3:$P$1269,4,FALSE)</f>
        <v>published</v>
      </c>
      <c r="O465" s="20" t="str">
        <f>VLOOKUP($K465,GlobSheetPaste!$H$3:$P$1269,5,FALSE)</f>
        <v>NE</v>
      </c>
      <c r="P465" s="20" t="str">
        <f>VLOOKUP($K465,GlobSheetPaste!$H$3:$P$1269,6,FALSE)</f>
        <v>NA</v>
      </c>
      <c r="Q465" s="20" t="str">
        <f>VLOOKUP($K465,GlobSheetPaste!$H$3:$P$1269,7,FALSE)</f>
        <v>LC</v>
      </c>
      <c r="R465" s="20" t="str">
        <f>VLOOKUP($K465,GlobSheetPaste!$H$3:$P$1269,8,FALSE)</f>
        <v>NA</v>
      </c>
      <c r="S465" s="1" t="s">
        <v>117</v>
      </c>
      <c r="T465" s="20" t="b">
        <f t="shared" si="283"/>
        <v>0</v>
      </c>
      <c r="U465" s="22">
        <f>VLOOKUP($K465,GlobSheetPaste!$H$3:$P$1269,9,FALSE)</f>
        <v>43891</v>
      </c>
      <c r="V465" s="23">
        <v>508</v>
      </c>
      <c r="W465" s="23">
        <v>518</v>
      </c>
      <c r="X465" s="2" t="b">
        <f t="shared" ref="X465:Y465" si="514">ISNUMBER(V465)</f>
        <v>1</v>
      </c>
      <c r="Y465" s="2" t="b">
        <f t="shared" si="514"/>
        <v>1</v>
      </c>
      <c r="Z465" s="1" t="s">
        <v>2317</v>
      </c>
      <c r="AA465" s="1" t="s">
        <v>178</v>
      </c>
      <c r="AB465" s="24" t="str">
        <f ca="1">IFERROR(__xludf.DUMMYFUNCTION("SPLIT(AA465,""_"")"),"Deepwater")</f>
        <v>Deepwater</v>
      </c>
      <c r="AC465" s="24"/>
      <c r="AD465" s="24">
        <f>VLOOKUP(J465,rangearea210527!$B$2:$C$1159,2,TRUE)</f>
        <v>205.324995</v>
      </c>
      <c r="AE465" s="26" t="s">
        <v>118</v>
      </c>
      <c r="AF465" s="26">
        <v>42.9</v>
      </c>
      <c r="AG465" s="26" t="s">
        <v>84</v>
      </c>
      <c r="AH465" s="26"/>
      <c r="AI465" s="26"/>
      <c r="AJ465" s="26">
        <v>1</v>
      </c>
      <c r="AK465" s="26">
        <v>0</v>
      </c>
      <c r="AL465" s="29">
        <v>0</v>
      </c>
      <c r="AM465" s="30"/>
      <c r="AN465" s="30"/>
      <c r="AO465" s="30"/>
      <c r="AP465" s="1">
        <v>1</v>
      </c>
      <c r="AR465" s="1"/>
      <c r="AS465" s="1"/>
      <c r="AT465" s="1">
        <v>0</v>
      </c>
      <c r="AU465" s="1">
        <v>0</v>
      </c>
      <c r="AV465" s="1">
        <v>1</v>
      </c>
      <c r="AZ465" s="1">
        <v>1</v>
      </c>
      <c r="BE465" s="1">
        <v>1</v>
      </c>
    </row>
    <row r="466" spans="1:58" x14ac:dyDescent="0.3">
      <c r="A466" s="2">
        <v>948</v>
      </c>
      <c r="B466" s="2">
        <v>1</v>
      </c>
      <c r="C466" s="2" t="s">
        <v>1392</v>
      </c>
      <c r="D466" s="1">
        <v>12</v>
      </c>
      <c r="E466" s="2" t="str">
        <f t="shared" si="281"/>
        <v>12_Rajiformes</v>
      </c>
      <c r="F466" s="2" t="s">
        <v>1705</v>
      </c>
      <c r="G466" s="2" t="s">
        <v>2305</v>
      </c>
      <c r="H466" s="2" t="s">
        <v>2315</v>
      </c>
      <c r="I466" s="2" t="s">
        <v>105</v>
      </c>
      <c r="J466" s="2" t="s">
        <v>2318</v>
      </c>
      <c r="K466" s="19" t="str">
        <f t="shared" si="282"/>
        <v>Sinobatis borneensis</v>
      </c>
      <c r="L466" s="20">
        <f>VLOOKUP($K466,GlobSheetPaste!$H$3:$P$1269,2,FALSE)</f>
        <v>169237868</v>
      </c>
      <c r="M466" s="20">
        <f>VLOOKUP($K466,GlobSheetPaste!$H$3:$P$1269,3,FALSE)</f>
        <v>124474386</v>
      </c>
      <c r="N466" s="20" t="str">
        <f>VLOOKUP($K466,GlobSheetPaste!$H$3:$P$1269,4,FALSE)</f>
        <v>published</v>
      </c>
      <c r="O466" s="20" t="str">
        <f>VLOOKUP($K466,GlobSheetPaste!$H$3:$P$1269,5,FALSE)</f>
        <v>LC</v>
      </c>
      <c r="P466" s="20">
        <f>VLOOKUP($K466,GlobSheetPaste!$H$3:$P$1269,6,FALSE)</f>
        <v>2008</v>
      </c>
      <c r="Q466" s="20" t="str">
        <f>VLOOKUP($K466,GlobSheetPaste!$H$3:$P$1269,7,FALSE)</f>
        <v>LC</v>
      </c>
      <c r="R466" s="20" t="str">
        <f>VLOOKUP($K466,GlobSheetPaste!$H$3:$P$1269,8,FALSE)</f>
        <v>NA</v>
      </c>
      <c r="S466" s="20" t="str">
        <f>IF(O466=Q466,"NoChange","non-genuine change")</f>
        <v>NoChange</v>
      </c>
      <c r="T466" s="20" t="b">
        <f t="shared" si="283"/>
        <v>0</v>
      </c>
      <c r="U466" s="22">
        <f>VLOOKUP($K466,GlobSheetPaste!$H$3:$P$1269,9,FALSE)</f>
        <v>43891</v>
      </c>
      <c r="V466" s="19">
        <v>316</v>
      </c>
      <c r="W466" s="19">
        <v>990</v>
      </c>
      <c r="X466" s="2" t="b">
        <f t="shared" ref="X466:Y466" si="515">ISNUMBER(V466)</f>
        <v>1</v>
      </c>
      <c r="Y466" s="2" t="b">
        <f t="shared" si="515"/>
        <v>1</v>
      </c>
      <c r="Z466" s="2" t="s">
        <v>89</v>
      </c>
      <c r="AA466" s="2" t="s">
        <v>178</v>
      </c>
      <c r="AB466" s="24" t="str">
        <f ca="1">IFERROR(__xludf.DUMMYFUNCTION("SPLIT(AA466,""_"")"),"Deepwater")</f>
        <v>Deepwater</v>
      </c>
      <c r="AC466" s="24"/>
      <c r="AD466" s="24">
        <f>VLOOKUP(J466,rangearea210527!$B$2:$C$1159,2,TRUE)</f>
        <v>103076.6321</v>
      </c>
      <c r="AE466" s="26" t="s">
        <v>118</v>
      </c>
      <c r="AF466" s="26">
        <v>34.799999999999997</v>
      </c>
      <c r="AG466" s="26" t="s">
        <v>84</v>
      </c>
      <c r="AH466" s="26"/>
      <c r="AI466" s="26"/>
      <c r="AJ466" s="26">
        <v>1</v>
      </c>
      <c r="AK466" s="26">
        <v>0</v>
      </c>
      <c r="AL466" s="29">
        <v>0</v>
      </c>
      <c r="AM466" s="30"/>
      <c r="AN466" s="30"/>
      <c r="AO466" s="30"/>
      <c r="AP466" s="1">
        <v>1</v>
      </c>
      <c r="AR466" s="1"/>
      <c r="AS466" s="1"/>
      <c r="AT466" s="1">
        <v>0</v>
      </c>
      <c r="AU466" s="1">
        <v>0</v>
      </c>
      <c r="AV466" s="1">
        <v>1</v>
      </c>
      <c r="AZ466" s="1">
        <v>1</v>
      </c>
      <c r="BE466" s="1">
        <v>1</v>
      </c>
    </row>
    <row r="467" spans="1:58" x14ac:dyDescent="0.3">
      <c r="A467" s="2">
        <v>949</v>
      </c>
      <c r="B467" s="2">
        <v>1</v>
      </c>
      <c r="C467" s="2" t="s">
        <v>1392</v>
      </c>
      <c r="D467" s="1">
        <v>12</v>
      </c>
      <c r="E467" s="2" t="str">
        <f t="shared" si="281"/>
        <v>12_Rajiformes</v>
      </c>
      <c r="F467" s="2" t="s">
        <v>1705</v>
      </c>
      <c r="G467" s="2" t="s">
        <v>2305</v>
      </c>
      <c r="H467" s="2" t="s">
        <v>2315</v>
      </c>
      <c r="I467" s="2" t="s">
        <v>2319</v>
      </c>
      <c r="J467" s="2" t="s">
        <v>2320</v>
      </c>
      <c r="K467" s="19" t="str">
        <f t="shared" si="282"/>
        <v>Sinobatis brevicauda</v>
      </c>
      <c r="L467" s="20">
        <f>VLOOKUP($K467,GlobSheetPaste!$H$3:$P$1269,2,FALSE)</f>
        <v>162216008</v>
      </c>
      <c r="M467" s="20">
        <f>VLOOKUP($K467,GlobSheetPaste!$H$3:$P$1269,3,FALSE)</f>
        <v>162216074</v>
      </c>
      <c r="N467" s="20" t="str">
        <f>VLOOKUP($K467,GlobSheetPaste!$H$3:$P$1269,4,FALSE)</f>
        <v>published</v>
      </c>
      <c r="O467" s="20" t="str">
        <f>VLOOKUP($K467,GlobSheetPaste!$H$3:$P$1269,5,FALSE)</f>
        <v>NE</v>
      </c>
      <c r="P467" s="20" t="str">
        <f>VLOOKUP($K467,GlobSheetPaste!$H$3:$P$1269,6,FALSE)</f>
        <v>NA</v>
      </c>
      <c r="Q467" s="20" t="str">
        <f>VLOOKUP($K467,GlobSheetPaste!$H$3:$P$1269,7,FALSE)</f>
        <v>LC</v>
      </c>
      <c r="R467" s="20" t="str">
        <f>VLOOKUP($K467,GlobSheetPaste!$H$3:$P$1269,8,FALSE)</f>
        <v>NA</v>
      </c>
      <c r="S467" s="1" t="s">
        <v>117</v>
      </c>
      <c r="T467" s="20" t="b">
        <f t="shared" si="283"/>
        <v>0</v>
      </c>
      <c r="U467" s="22">
        <f>VLOOKUP($K467,GlobSheetPaste!$H$3:$P$1269,9,FALSE)</f>
        <v>43891</v>
      </c>
      <c r="V467" s="19">
        <v>960</v>
      </c>
      <c r="W467" s="19">
        <v>1130</v>
      </c>
      <c r="X467" s="2" t="b">
        <f t="shared" ref="X467:Y467" si="516">ISNUMBER(V467)</f>
        <v>1</v>
      </c>
      <c r="Y467" s="2" t="b">
        <f t="shared" si="516"/>
        <v>1</v>
      </c>
      <c r="Z467" s="2" t="s">
        <v>2046</v>
      </c>
      <c r="AA467" s="2" t="s">
        <v>178</v>
      </c>
      <c r="AB467" s="24" t="str">
        <f ca="1">IFERROR(__xludf.DUMMYFUNCTION("SPLIT(AA467,""_"")"),"Deepwater")</f>
        <v>Deepwater</v>
      </c>
      <c r="AC467" s="24"/>
      <c r="AD467" s="24">
        <f>VLOOKUP(J467,rangearea210527!$B$2:$C$1159,2,TRUE)</f>
        <v>3007.224768</v>
      </c>
      <c r="AE467" s="26" t="s">
        <v>118</v>
      </c>
      <c r="AF467" s="26">
        <v>59.1</v>
      </c>
      <c r="AG467" s="26" t="s">
        <v>84</v>
      </c>
      <c r="AH467" s="26"/>
      <c r="AI467" s="26"/>
      <c r="AJ467" s="26">
        <v>1</v>
      </c>
      <c r="AK467" s="26">
        <v>0</v>
      </c>
      <c r="AL467" s="29">
        <v>0</v>
      </c>
      <c r="AM467" s="30"/>
      <c r="AN467" s="30"/>
      <c r="AO467" s="30"/>
      <c r="AP467" s="1">
        <v>0</v>
      </c>
      <c r="AR467" s="1"/>
      <c r="AS467" s="1"/>
      <c r="AT467" s="1">
        <v>0</v>
      </c>
      <c r="AU467" s="1">
        <v>0</v>
      </c>
      <c r="AV467" s="1">
        <v>1</v>
      </c>
      <c r="AZ467" s="1">
        <v>1</v>
      </c>
      <c r="BE467" s="1">
        <v>1</v>
      </c>
    </row>
    <row r="468" spans="1:58" x14ac:dyDescent="0.3">
      <c r="A468" s="2">
        <v>950</v>
      </c>
      <c r="B468" s="2">
        <v>1</v>
      </c>
      <c r="C468" s="2" t="s">
        <v>1392</v>
      </c>
      <c r="D468" s="1">
        <v>12</v>
      </c>
      <c r="E468" s="2" t="str">
        <f t="shared" si="281"/>
        <v>12_Rajiformes</v>
      </c>
      <c r="F468" s="2" t="s">
        <v>1705</v>
      </c>
      <c r="G468" s="2" t="s">
        <v>2305</v>
      </c>
      <c r="H468" s="2" t="s">
        <v>2315</v>
      </c>
      <c r="I468" s="2" t="s">
        <v>2321</v>
      </c>
      <c r="J468" s="2" t="s">
        <v>2322</v>
      </c>
      <c r="K468" s="19" t="str">
        <f t="shared" si="282"/>
        <v>Sinobatis bulbicauda</v>
      </c>
      <c r="L468" s="20">
        <f>VLOOKUP($K468,GlobSheetPaste!$H$3:$P$1269,2,FALSE)</f>
        <v>195477</v>
      </c>
      <c r="M468" s="20">
        <f>VLOOKUP($K468,GlobSheetPaste!$H$3:$P$1269,3,FALSE)</f>
        <v>68643373</v>
      </c>
      <c r="N468" s="20" t="str">
        <f>VLOOKUP($K468,GlobSheetPaste!$H$3:$P$1269,4,FALSE)</f>
        <v>published</v>
      </c>
      <c r="O468" s="20" t="str">
        <f>VLOOKUP($K468,GlobSheetPaste!$H$3:$P$1269,5,FALSE)</f>
        <v>DD</v>
      </c>
      <c r="P468" s="20">
        <f>VLOOKUP($K468,GlobSheetPaste!$H$3:$P$1269,6,FALSE)</f>
        <v>2010</v>
      </c>
      <c r="Q468" s="20" t="str">
        <f>VLOOKUP($K468,GlobSheetPaste!$H$3:$P$1269,7,FALSE)</f>
        <v>LC</v>
      </c>
      <c r="R468" s="20" t="str">
        <f>VLOOKUP($K468,GlobSheetPaste!$H$3:$P$1269,8,FALSE)</f>
        <v>NA</v>
      </c>
      <c r="S468" s="20" t="str">
        <f t="shared" ref="S468:S470" si="517">IF(O468=Q468,"NoChange","non-genuine change")</f>
        <v>non-genuine change</v>
      </c>
      <c r="T468" s="20" t="b">
        <f t="shared" si="283"/>
        <v>0</v>
      </c>
      <c r="U468" s="20">
        <f>VLOOKUP($K468,GlobSheetPaste!$H$3:$P$1269,9,FALSE)</f>
        <v>2015</v>
      </c>
      <c r="V468" s="19">
        <v>150</v>
      </c>
      <c r="W468" s="19">
        <v>1125</v>
      </c>
      <c r="X468" s="2" t="b">
        <f t="shared" ref="X468:Y468" si="518">ISNUMBER(V468)</f>
        <v>1</v>
      </c>
      <c r="Y468" s="2" t="b">
        <f t="shared" si="518"/>
        <v>1</v>
      </c>
      <c r="Z468" s="2" t="s">
        <v>89</v>
      </c>
      <c r="AA468" s="2" t="s">
        <v>178</v>
      </c>
      <c r="AB468" s="24" t="str">
        <f ca="1">IFERROR(__xludf.DUMMYFUNCTION("SPLIT(AA468,""_"")"),"Deepwater")</f>
        <v>Deepwater</v>
      </c>
      <c r="AC468" s="24"/>
      <c r="AD468" s="24">
        <f>VLOOKUP(J468,rangearea210527!$B$2:$C$1159,2,TRUE)</f>
        <v>214525.4339</v>
      </c>
      <c r="AE468" s="26"/>
      <c r="AF468" s="26">
        <v>56</v>
      </c>
      <c r="AG468" s="26" t="s">
        <v>84</v>
      </c>
      <c r="AH468" s="26"/>
      <c r="AI468" s="26"/>
      <c r="AJ468" s="26">
        <v>1</v>
      </c>
      <c r="AK468" s="26">
        <v>0</v>
      </c>
      <c r="AL468" s="29">
        <v>0</v>
      </c>
      <c r="AM468" s="30"/>
      <c r="AN468" s="30"/>
      <c r="AO468" s="30"/>
      <c r="AP468" s="1">
        <v>1</v>
      </c>
      <c r="AR468" s="1"/>
      <c r="AS468" s="1"/>
      <c r="AT468" s="1">
        <v>0</v>
      </c>
      <c r="AU468" s="1">
        <v>0</v>
      </c>
      <c r="AV468" s="1">
        <v>1</v>
      </c>
      <c r="AZ468" s="1">
        <v>1</v>
      </c>
    </row>
    <row r="469" spans="1:58" x14ac:dyDescent="0.3">
      <c r="A469" s="2">
        <v>951</v>
      </c>
      <c r="B469" s="2">
        <v>1</v>
      </c>
      <c r="C469" s="2" t="s">
        <v>1392</v>
      </c>
      <c r="D469" s="1">
        <v>12</v>
      </c>
      <c r="E469" s="2" t="str">
        <f t="shared" si="281"/>
        <v>12_Rajiformes</v>
      </c>
      <c r="F469" s="2" t="s">
        <v>1705</v>
      </c>
      <c r="G469" s="2" t="s">
        <v>2305</v>
      </c>
      <c r="H469" s="2" t="s">
        <v>2315</v>
      </c>
      <c r="I469" s="2" t="s">
        <v>1910</v>
      </c>
      <c r="J469" s="2" t="s">
        <v>2323</v>
      </c>
      <c r="K469" s="19" t="str">
        <f t="shared" si="282"/>
        <v>Sinobatis caerulea</v>
      </c>
      <c r="L469" s="20">
        <f>VLOOKUP($K469,GlobSheetPaste!$H$3:$P$1269,2,FALSE)</f>
        <v>195478</v>
      </c>
      <c r="M469" s="20">
        <f>VLOOKUP($K469,GlobSheetPaste!$H$3:$P$1269,3,FALSE)</f>
        <v>68643492</v>
      </c>
      <c r="N469" s="20" t="str">
        <f>VLOOKUP($K469,GlobSheetPaste!$H$3:$P$1269,4,FALSE)</f>
        <v>published</v>
      </c>
      <c r="O469" s="20" t="str">
        <f>VLOOKUP($K469,GlobSheetPaste!$H$3:$P$1269,5,FALSE)</f>
        <v>DD</v>
      </c>
      <c r="P469" s="20">
        <f>VLOOKUP($K469,GlobSheetPaste!$H$3:$P$1269,6,FALSE)</f>
        <v>2010</v>
      </c>
      <c r="Q469" s="20" t="str">
        <f>VLOOKUP($K469,GlobSheetPaste!$H$3:$P$1269,7,FALSE)</f>
        <v>DD</v>
      </c>
      <c r="R469" s="20" t="str">
        <f>VLOOKUP($K469,GlobSheetPaste!$H$3:$P$1269,8,FALSE)</f>
        <v>NA</v>
      </c>
      <c r="S469" s="20" t="str">
        <f t="shared" si="517"/>
        <v>NoChange</v>
      </c>
      <c r="T469" s="20" t="b">
        <f t="shared" si="283"/>
        <v>0</v>
      </c>
      <c r="U469" s="20">
        <f>VLOOKUP($K469,GlobSheetPaste!$H$3:$P$1269,9,FALSE)</f>
        <v>2015</v>
      </c>
      <c r="V469" s="19">
        <v>480</v>
      </c>
      <c r="W469" s="19">
        <v>1170</v>
      </c>
      <c r="X469" s="2" t="b">
        <f t="shared" ref="X469:Y469" si="519">ISNUMBER(V469)</f>
        <v>1</v>
      </c>
      <c r="Y469" s="2" t="b">
        <f t="shared" si="519"/>
        <v>1</v>
      </c>
      <c r="Z469" s="2" t="s">
        <v>2046</v>
      </c>
      <c r="AA469" s="2" t="s">
        <v>178</v>
      </c>
      <c r="AB469" s="24" t="str">
        <f ca="1">IFERROR(__xludf.DUMMYFUNCTION("SPLIT(AA469,""_"")"),"Deepwater")</f>
        <v>Deepwater</v>
      </c>
      <c r="AC469" s="24"/>
      <c r="AD469" s="24">
        <f>VLOOKUP(J469,rangearea210527!$B$2:$C$1159,2,TRUE)</f>
        <v>35281.134250000003</v>
      </c>
      <c r="AE469" s="26" t="s">
        <v>118</v>
      </c>
      <c r="AF469" s="26">
        <v>69</v>
      </c>
      <c r="AG469" s="26" t="s">
        <v>84</v>
      </c>
      <c r="AH469" s="26"/>
      <c r="AI469" s="26"/>
      <c r="AJ469" s="26">
        <v>1</v>
      </c>
      <c r="AK469" s="26">
        <v>0</v>
      </c>
      <c r="AL469" s="29">
        <v>0</v>
      </c>
      <c r="AM469" s="30"/>
      <c r="AN469" s="30"/>
      <c r="AO469" s="30"/>
      <c r="AP469" s="1">
        <v>0</v>
      </c>
      <c r="AR469" s="1"/>
      <c r="AS469" s="1"/>
      <c r="AT469" s="1">
        <v>0</v>
      </c>
      <c r="AU469" s="1">
        <v>0</v>
      </c>
      <c r="AV469" s="1">
        <v>1</v>
      </c>
      <c r="AZ469" s="1">
        <v>1</v>
      </c>
      <c r="BD469" s="1">
        <v>1</v>
      </c>
      <c r="BE469" s="1">
        <v>1</v>
      </c>
      <c r="BF469" s="1"/>
    </row>
    <row r="470" spans="1:58" x14ac:dyDescent="0.3">
      <c r="A470" s="2">
        <v>952</v>
      </c>
      <c r="B470" s="2">
        <v>1</v>
      </c>
      <c r="C470" s="2" t="s">
        <v>1392</v>
      </c>
      <c r="D470" s="1">
        <v>12</v>
      </c>
      <c r="E470" s="2" t="str">
        <f t="shared" si="281"/>
        <v>12_Rajiformes</v>
      </c>
      <c r="F470" s="2" t="s">
        <v>1705</v>
      </c>
      <c r="G470" s="2" t="s">
        <v>2305</v>
      </c>
      <c r="H470" s="2" t="s">
        <v>2315</v>
      </c>
      <c r="I470" s="2" t="s">
        <v>2324</v>
      </c>
      <c r="J470" s="2" t="s">
        <v>2325</v>
      </c>
      <c r="K470" s="19" t="str">
        <f t="shared" si="282"/>
        <v>Sinobatis filicauda</v>
      </c>
      <c r="L470" s="20">
        <f>VLOOKUP($K470,GlobSheetPaste!$H$3:$P$1269,2,FALSE)</f>
        <v>195479</v>
      </c>
      <c r="M470" s="20">
        <f>VLOOKUP($K470,GlobSheetPaste!$H$3:$P$1269,3,FALSE)</f>
        <v>68643584</v>
      </c>
      <c r="N470" s="20" t="str">
        <f>VLOOKUP($K470,GlobSheetPaste!$H$3:$P$1269,4,FALSE)</f>
        <v>published</v>
      </c>
      <c r="O470" s="20" t="str">
        <f>VLOOKUP($K470,GlobSheetPaste!$H$3:$P$1269,5,FALSE)</f>
        <v>DD</v>
      </c>
      <c r="P470" s="20">
        <f>VLOOKUP($K470,GlobSheetPaste!$H$3:$P$1269,6,FALSE)</f>
        <v>2010</v>
      </c>
      <c r="Q470" s="20" t="str">
        <f>VLOOKUP($K470,GlobSheetPaste!$H$3:$P$1269,7,FALSE)</f>
        <v>DD</v>
      </c>
      <c r="R470" s="20" t="str">
        <f>VLOOKUP($K470,GlobSheetPaste!$H$3:$P$1269,8,FALSE)</f>
        <v>NA</v>
      </c>
      <c r="S470" s="20" t="str">
        <f t="shared" si="517"/>
        <v>NoChange</v>
      </c>
      <c r="T470" s="20" t="b">
        <f t="shared" si="283"/>
        <v>0</v>
      </c>
      <c r="U470" s="20">
        <f>VLOOKUP($K470,GlobSheetPaste!$H$3:$P$1269,9,FALSE)</f>
        <v>2015</v>
      </c>
      <c r="V470" s="19">
        <v>606</v>
      </c>
      <c r="W470" s="19">
        <v>880</v>
      </c>
      <c r="X470" s="2" t="b">
        <f t="shared" ref="X470:Y470" si="520">ISNUMBER(V470)</f>
        <v>1</v>
      </c>
      <c r="Y470" s="2" t="b">
        <f t="shared" si="520"/>
        <v>1</v>
      </c>
      <c r="Z470" s="2" t="s">
        <v>89</v>
      </c>
      <c r="AA470" s="2" t="s">
        <v>178</v>
      </c>
      <c r="AB470" s="24" t="str">
        <f ca="1">IFERROR(__xludf.DUMMYFUNCTION("SPLIT(AA470,""_"")"),"Deepwater")</f>
        <v>Deepwater</v>
      </c>
      <c r="AC470" s="24"/>
      <c r="AD470" s="24">
        <f>VLOOKUP(J470,rangearea210527!$B$2:$C$1159,2,TRUE)</f>
        <v>6422.613042</v>
      </c>
      <c r="AE470" s="26" t="s">
        <v>118</v>
      </c>
      <c r="AF470" s="26">
        <v>55</v>
      </c>
      <c r="AG470" s="26" t="s">
        <v>84</v>
      </c>
      <c r="AH470" s="26"/>
      <c r="AI470" s="26"/>
      <c r="AJ470" s="26">
        <v>1</v>
      </c>
      <c r="AK470" s="26">
        <v>0</v>
      </c>
      <c r="AL470" s="29">
        <v>0</v>
      </c>
      <c r="AM470" s="30"/>
      <c r="AN470" s="30"/>
      <c r="AO470" s="30"/>
      <c r="AP470" s="1">
        <v>0</v>
      </c>
      <c r="AR470" s="1"/>
      <c r="AS470" s="1"/>
      <c r="AT470" s="1">
        <v>0</v>
      </c>
      <c r="AU470" s="1">
        <v>0</v>
      </c>
      <c r="AV470" s="1">
        <v>1</v>
      </c>
      <c r="AZ470" s="1">
        <v>1</v>
      </c>
      <c r="BD470" s="1">
        <v>1</v>
      </c>
      <c r="BE470" s="1">
        <v>1</v>
      </c>
      <c r="BF470" s="1"/>
    </row>
    <row r="471" spans="1:58" x14ac:dyDescent="0.3">
      <c r="A471" s="2">
        <v>953</v>
      </c>
      <c r="B471" s="2">
        <v>1</v>
      </c>
      <c r="C471" s="2" t="s">
        <v>1392</v>
      </c>
      <c r="D471" s="1">
        <v>12</v>
      </c>
      <c r="E471" s="2" t="str">
        <f t="shared" si="281"/>
        <v>12_Rajiformes</v>
      </c>
      <c r="F471" s="2" t="s">
        <v>1705</v>
      </c>
      <c r="G471" s="2" t="s">
        <v>2305</v>
      </c>
      <c r="H471" s="2" t="s">
        <v>2315</v>
      </c>
      <c r="I471" s="2" t="s">
        <v>2326</v>
      </c>
      <c r="J471" s="2" t="s">
        <v>2327</v>
      </c>
      <c r="K471" s="19" t="str">
        <f t="shared" si="282"/>
        <v>Sinobatis kotlyari</v>
      </c>
      <c r="L471" s="20">
        <f>VLOOKUP($K471,GlobSheetPaste!$H$3:$P$1269,2,FALSE)</f>
        <v>162216137</v>
      </c>
      <c r="M471" s="20">
        <f>VLOOKUP($K471,GlobSheetPaste!$H$3:$P$1269,3,FALSE)</f>
        <v>162216188</v>
      </c>
      <c r="N471" s="20" t="str">
        <f>VLOOKUP($K471,GlobSheetPaste!$H$3:$P$1269,4,FALSE)</f>
        <v>published</v>
      </c>
      <c r="O471" s="20" t="str">
        <f>VLOOKUP($K471,GlobSheetPaste!$H$3:$P$1269,5,FALSE)</f>
        <v>NE</v>
      </c>
      <c r="P471" s="20" t="str">
        <f>VLOOKUP($K471,GlobSheetPaste!$H$3:$P$1269,6,FALSE)</f>
        <v>NA</v>
      </c>
      <c r="Q471" s="20" t="str">
        <f>VLOOKUP($K471,GlobSheetPaste!$H$3:$P$1269,7,FALSE)</f>
        <v>LC</v>
      </c>
      <c r="R471" s="20" t="str">
        <f>VLOOKUP($K471,GlobSheetPaste!$H$3:$P$1269,8,FALSE)</f>
        <v>NA</v>
      </c>
      <c r="S471" s="1" t="s">
        <v>117</v>
      </c>
      <c r="T471" s="20" t="b">
        <f t="shared" si="283"/>
        <v>0</v>
      </c>
      <c r="U471" s="22">
        <f>VLOOKUP($K471,GlobSheetPaste!$H$3:$P$1269,9,FALSE)</f>
        <v>43891</v>
      </c>
      <c r="V471" s="23">
        <v>1400</v>
      </c>
      <c r="W471" s="23">
        <v>1400</v>
      </c>
      <c r="X471" s="2" t="b">
        <f t="shared" ref="X471:Y471" si="521">ISNUMBER(V471)</f>
        <v>1</v>
      </c>
      <c r="Y471" s="2" t="b">
        <f t="shared" si="521"/>
        <v>1</v>
      </c>
      <c r="Z471" s="39" t="s">
        <v>2328</v>
      </c>
      <c r="AA471" s="1" t="s">
        <v>178</v>
      </c>
      <c r="AB471" s="24" t="str">
        <f ca="1">IFERROR(__xludf.DUMMYFUNCTION("SPLIT(AA471,""_"")"),"Deepwater")</f>
        <v>Deepwater</v>
      </c>
      <c r="AC471" s="24"/>
      <c r="AD471" s="24">
        <f>VLOOKUP(J471,rangearea210527!$B$2:$C$1159,2,TRUE)</f>
        <v>6422.613042</v>
      </c>
      <c r="AE471" s="26" t="s">
        <v>118</v>
      </c>
      <c r="AF471" s="26">
        <v>33.1</v>
      </c>
      <c r="AG471" s="26" t="s">
        <v>84</v>
      </c>
      <c r="AH471" s="26"/>
      <c r="AI471" s="26"/>
      <c r="AJ471" s="26">
        <v>1</v>
      </c>
      <c r="AK471" s="26">
        <v>0</v>
      </c>
      <c r="AL471" s="29">
        <v>0</v>
      </c>
      <c r="AM471" s="30"/>
      <c r="AN471" s="30"/>
      <c r="AO471" s="30"/>
      <c r="AP471" s="1">
        <v>0</v>
      </c>
      <c r="AR471" s="1"/>
      <c r="AS471" s="1"/>
      <c r="AT471" s="1">
        <v>0</v>
      </c>
      <c r="AU471" s="1">
        <v>0</v>
      </c>
      <c r="AV471" s="1">
        <v>1</v>
      </c>
      <c r="AZ471" s="1">
        <v>1</v>
      </c>
      <c r="BE471" s="1">
        <v>1</v>
      </c>
    </row>
    <row r="472" spans="1:58" x14ac:dyDescent="0.3">
      <c r="A472" s="2">
        <v>954</v>
      </c>
      <c r="B472" s="2">
        <v>1</v>
      </c>
      <c r="C472" s="2" t="s">
        <v>1392</v>
      </c>
      <c r="D472" s="1">
        <v>12</v>
      </c>
      <c r="E472" s="2" t="str">
        <f t="shared" si="281"/>
        <v>12_Rajiformes</v>
      </c>
      <c r="F472" s="2" t="s">
        <v>1705</v>
      </c>
      <c r="G472" s="2" t="s">
        <v>2305</v>
      </c>
      <c r="H472" s="2" t="s">
        <v>2315</v>
      </c>
      <c r="I472" s="2" t="s">
        <v>2329</v>
      </c>
      <c r="J472" s="2" t="s">
        <v>2330</v>
      </c>
      <c r="K472" s="19" t="str">
        <f t="shared" si="282"/>
        <v>Sinobatis melanosoma</v>
      </c>
      <c r="L472" s="20">
        <f>VLOOKUP($K472,GlobSheetPaste!$H$3:$P$1269,2,FALSE)</f>
        <v>161358</v>
      </c>
      <c r="M472" s="20">
        <f>VLOOKUP($K472,GlobSheetPaste!$H$3:$P$1269,3,FALSE)</f>
        <v>124471457</v>
      </c>
      <c r="N472" s="20" t="str">
        <f>VLOOKUP($K472,GlobSheetPaste!$H$3:$P$1269,4,FALSE)</f>
        <v>published</v>
      </c>
      <c r="O472" s="20" t="str">
        <f>VLOOKUP($K472,GlobSheetPaste!$H$3:$P$1269,5,FALSE)</f>
        <v>LC</v>
      </c>
      <c r="P472" s="20">
        <f>VLOOKUP($K472,GlobSheetPaste!$H$3:$P$1269,6,FALSE)</f>
        <v>2008</v>
      </c>
      <c r="Q472" s="20" t="str">
        <f>VLOOKUP($K472,GlobSheetPaste!$H$3:$P$1269,7,FALSE)</f>
        <v>LC</v>
      </c>
      <c r="R472" s="20" t="str">
        <f>VLOOKUP($K472,GlobSheetPaste!$H$3:$P$1269,8,FALSE)</f>
        <v>NA</v>
      </c>
      <c r="S472" s="20" t="str">
        <f t="shared" ref="S472:S478" si="522">IF(O472=Q472,"NoChange","non-genuine change")</f>
        <v>NoChange</v>
      </c>
      <c r="T472" s="20" t="b">
        <f t="shared" si="283"/>
        <v>0</v>
      </c>
      <c r="U472" s="22">
        <f>VLOOKUP($K472,GlobSheetPaste!$H$3:$P$1269,9,FALSE)</f>
        <v>43891</v>
      </c>
      <c r="V472" s="19">
        <v>575</v>
      </c>
      <c r="W472" s="19">
        <v>1100</v>
      </c>
      <c r="X472" s="2" t="b">
        <f t="shared" ref="X472:Y472" si="523">ISNUMBER(V472)</f>
        <v>1</v>
      </c>
      <c r="Y472" s="2" t="b">
        <f t="shared" si="523"/>
        <v>1</v>
      </c>
      <c r="Z472" s="2" t="s">
        <v>89</v>
      </c>
      <c r="AA472" s="2" t="s">
        <v>178</v>
      </c>
      <c r="AB472" s="24" t="str">
        <f ca="1">IFERROR(__xludf.DUMMYFUNCTION("SPLIT(AA472,""_"")"),"Deepwater")</f>
        <v>Deepwater</v>
      </c>
      <c r="AC472" s="24"/>
      <c r="AD472" s="24">
        <f>VLOOKUP(J472,rangearea210527!$B$2:$C$1159,2,TRUE)</f>
        <v>116838.6122</v>
      </c>
      <c r="AE472" s="26" t="s">
        <v>118</v>
      </c>
      <c r="AF472" s="26">
        <v>59.4</v>
      </c>
      <c r="AG472" s="26" t="s">
        <v>84</v>
      </c>
      <c r="AH472" s="26"/>
      <c r="AI472" s="26"/>
      <c r="AJ472" s="26">
        <v>1</v>
      </c>
      <c r="AK472" s="26">
        <v>0</v>
      </c>
      <c r="AL472" s="29">
        <v>0</v>
      </c>
      <c r="AM472" s="30"/>
      <c r="AN472" s="30"/>
      <c r="AO472" s="30"/>
      <c r="AP472" s="1">
        <v>1</v>
      </c>
      <c r="AR472" s="1"/>
      <c r="AS472" s="1"/>
      <c r="AT472" s="1">
        <v>0</v>
      </c>
      <c r="AU472" s="1">
        <v>0</v>
      </c>
      <c r="AV472" s="1">
        <v>1</v>
      </c>
      <c r="AZ472" s="1">
        <v>1</v>
      </c>
      <c r="BE472" s="1">
        <v>1</v>
      </c>
    </row>
    <row r="473" spans="1:58" x14ac:dyDescent="0.3">
      <c r="A473" s="2">
        <v>955</v>
      </c>
      <c r="B473" s="2">
        <v>1</v>
      </c>
      <c r="C473" s="2" t="s">
        <v>1392</v>
      </c>
      <c r="D473" s="1">
        <v>12</v>
      </c>
      <c r="E473" s="2" t="str">
        <f t="shared" si="281"/>
        <v>12_Rajiformes</v>
      </c>
      <c r="F473" s="2" t="s">
        <v>1705</v>
      </c>
      <c r="G473" s="2" t="s">
        <v>2305</v>
      </c>
      <c r="H473" s="2" t="s">
        <v>2315</v>
      </c>
      <c r="I473" s="2" t="s">
        <v>2331</v>
      </c>
      <c r="J473" s="2" t="s">
        <v>2332</v>
      </c>
      <c r="K473" s="19" t="str">
        <f t="shared" si="282"/>
        <v>Sinobatis stenosoma</v>
      </c>
      <c r="L473" s="20">
        <f>VLOOKUP($K473,GlobSheetPaste!$H$3:$P$1269,2,FALSE)</f>
        <v>161670</v>
      </c>
      <c r="M473" s="20">
        <f>VLOOKUP($K473,GlobSheetPaste!$H$3:$P$1269,3,FALSE)</f>
        <v>124525464</v>
      </c>
      <c r="N473" s="20" t="str">
        <f>VLOOKUP($K473,GlobSheetPaste!$H$3:$P$1269,4,FALSE)</f>
        <v>published</v>
      </c>
      <c r="O473" s="20" t="str">
        <f>VLOOKUP($K473,GlobSheetPaste!$H$3:$P$1269,5,FALSE)</f>
        <v>DD</v>
      </c>
      <c r="P473" s="20">
        <f>VLOOKUP($K473,GlobSheetPaste!$H$3:$P$1269,6,FALSE)</f>
        <v>2008</v>
      </c>
      <c r="Q473" s="20" t="str">
        <f>VLOOKUP($K473,GlobSheetPaste!$H$3:$P$1269,7,FALSE)</f>
        <v>LC</v>
      </c>
      <c r="R473" s="20" t="str">
        <f>VLOOKUP($K473,GlobSheetPaste!$H$3:$P$1269,8,FALSE)</f>
        <v>NA</v>
      </c>
      <c r="S473" s="20" t="str">
        <f t="shared" si="522"/>
        <v>non-genuine change</v>
      </c>
      <c r="T473" s="20" t="b">
        <f t="shared" si="283"/>
        <v>0</v>
      </c>
      <c r="U473" s="22">
        <f>VLOOKUP($K473,GlobSheetPaste!$H$3:$P$1269,9,FALSE)</f>
        <v>43891</v>
      </c>
      <c r="V473" s="19">
        <v>520</v>
      </c>
      <c r="W473" s="19">
        <v>534</v>
      </c>
      <c r="X473" s="2" t="b">
        <f t="shared" ref="X473:Y473" si="524">ISNUMBER(V473)</f>
        <v>1</v>
      </c>
      <c r="Y473" s="2" t="b">
        <f t="shared" si="524"/>
        <v>1</v>
      </c>
      <c r="Z473" s="2" t="s">
        <v>2333</v>
      </c>
      <c r="AA473" s="2" t="s">
        <v>178</v>
      </c>
      <c r="AB473" s="24" t="str">
        <f ca="1">IFERROR(__xludf.DUMMYFUNCTION("SPLIT(AA473,""_"")"),"Deepwater")</f>
        <v>Deepwater</v>
      </c>
      <c r="AC473" s="24"/>
      <c r="AD473" s="24">
        <f>VLOOKUP(J473,rangearea210527!$B$2:$C$1159,2,TRUE)</f>
        <v>13392.432119999999</v>
      </c>
      <c r="AE473" s="26" t="s">
        <v>118</v>
      </c>
      <c r="AF473" s="26">
        <v>52</v>
      </c>
      <c r="AG473" s="26" t="s">
        <v>84</v>
      </c>
      <c r="AH473" s="26"/>
      <c r="AI473" s="26"/>
      <c r="AJ473" s="26">
        <v>1</v>
      </c>
      <c r="AK473" s="26">
        <v>0</v>
      </c>
      <c r="AL473" s="29">
        <v>0</v>
      </c>
      <c r="AM473" s="30"/>
      <c r="AN473" s="30"/>
      <c r="AO473" s="30"/>
      <c r="AP473" s="1">
        <v>0</v>
      </c>
      <c r="AR473" s="1"/>
      <c r="AS473" s="1"/>
      <c r="AT473" s="1">
        <v>0</v>
      </c>
      <c r="AU473" s="1">
        <v>0</v>
      </c>
      <c r="AV473" s="1">
        <v>1</v>
      </c>
      <c r="AZ473" s="1">
        <v>1</v>
      </c>
      <c r="BE473" s="1">
        <v>1</v>
      </c>
    </row>
    <row r="474" spans="1:58" x14ac:dyDescent="0.3">
      <c r="A474" s="2">
        <v>125</v>
      </c>
      <c r="B474" s="2">
        <v>1</v>
      </c>
      <c r="C474" s="2" t="s">
        <v>75</v>
      </c>
      <c r="D474" s="1">
        <v>3</v>
      </c>
      <c r="E474" s="2" t="str">
        <f t="shared" si="281"/>
        <v>3_Squaliformes</v>
      </c>
      <c r="F474" s="2" t="s">
        <v>203</v>
      </c>
      <c r="G474" s="2" t="s">
        <v>452</v>
      </c>
      <c r="H474" s="2" t="s">
        <v>481</v>
      </c>
      <c r="I474" s="2" t="s">
        <v>482</v>
      </c>
      <c r="J474" s="2" t="s">
        <v>483</v>
      </c>
      <c r="K474" s="19" t="str">
        <f t="shared" si="282"/>
        <v>Somniosus antarcticus</v>
      </c>
      <c r="L474" s="20">
        <f>VLOOKUP($K474,GlobSheetPaste!$H$3:$P$1269,2,FALSE)</f>
        <v>41857</v>
      </c>
      <c r="M474" s="20">
        <f>VLOOKUP($K474,GlobSheetPaste!$H$3:$P$1269,3,FALSE)</f>
        <v>68643703</v>
      </c>
      <c r="N474" s="20" t="str">
        <f>VLOOKUP($K474,GlobSheetPaste!$H$3:$P$1269,4,FALSE)</f>
        <v>published</v>
      </c>
      <c r="O474" s="20" t="str">
        <f>VLOOKUP($K474,GlobSheetPaste!$H$3:$P$1269,5,FALSE)</f>
        <v>DD</v>
      </c>
      <c r="P474" s="20">
        <f>VLOOKUP($K474,GlobSheetPaste!$H$3:$P$1269,6,FALSE)</f>
        <v>2003</v>
      </c>
      <c r="Q474" s="20" t="str">
        <f>VLOOKUP($K474,GlobSheetPaste!$H$3:$P$1269,7,FALSE)</f>
        <v>LC</v>
      </c>
      <c r="R474" s="20" t="str">
        <f>VLOOKUP($K474,GlobSheetPaste!$H$3:$P$1269,8,FALSE)</f>
        <v>NA</v>
      </c>
      <c r="S474" s="20" t="str">
        <f t="shared" si="522"/>
        <v>non-genuine change</v>
      </c>
      <c r="T474" s="20" t="b">
        <f t="shared" si="283"/>
        <v>0</v>
      </c>
      <c r="U474" s="20">
        <f>VLOOKUP($K474,GlobSheetPaste!$H$3:$P$1269,9,FALSE)</f>
        <v>2017</v>
      </c>
      <c r="V474" s="19">
        <v>0</v>
      </c>
      <c r="W474" s="19">
        <v>1440</v>
      </c>
      <c r="X474" s="2" t="b">
        <f t="shared" ref="X474:Y474" si="525">ISNUMBER(V474)</f>
        <v>1</v>
      </c>
      <c r="Y474" s="2" t="b">
        <f t="shared" si="525"/>
        <v>1</v>
      </c>
      <c r="Z474" s="2" t="s">
        <v>89</v>
      </c>
      <c r="AA474" s="2" t="s">
        <v>178</v>
      </c>
      <c r="AB474" s="24" t="str">
        <f ca="1">IFERROR(__xludf.DUMMYFUNCTION("SPLIT(AA474,""_"")"),"Deepwater")</f>
        <v>Deepwater</v>
      </c>
      <c r="AC474" s="24"/>
      <c r="AD474" s="24">
        <f>VLOOKUP(J474,rangearea210527!$B$2:$C$1159,2,TRUE)</f>
        <v>938833.22230000002</v>
      </c>
      <c r="AE474" s="26"/>
      <c r="AF474" s="26">
        <v>600</v>
      </c>
      <c r="AG474" s="26" t="s">
        <v>84</v>
      </c>
      <c r="AH474" s="26"/>
      <c r="AI474" s="26"/>
      <c r="AJ474" s="26">
        <v>1</v>
      </c>
      <c r="AK474" s="26">
        <v>0</v>
      </c>
      <c r="AL474" s="29">
        <v>0</v>
      </c>
      <c r="AM474" s="30"/>
      <c r="AN474" s="30"/>
      <c r="AO474" s="30"/>
      <c r="AP474" s="1">
        <v>0</v>
      </c>
      <c r="AQ474" s="1"/>
      <c r="AR474" s="1"/>
      <c r="AS474" s="1"/>
      <c r="AT474" s="1">
        <v>0</v>
      </c>
      <c r="AU474" s="1">
        <v>0</v>
      </c>
      <c r="AV474" s="1">
        <v>1</v>
      </c>
      <c r="AZ474" s="1">
        <v>1</v>
      </c>
    </row>
    <row r="475" spans="1:58" x14ac:dyDescent="0.3">
      <c r="A475" s="2">
        <v>126</v>
      </c>
      <c r="B475" s="2">
        <v>1</v>
      </c>
      <c r="C475" s="2" t="s">
        <v>75</v>
      </c>
      <c r="D475" s="1">
        <v>3</v>
      </c>
      <c r="E475" s="2" t="str">
        <f t="shared" si="281"/>
        <v>3_Squaliformes</v>
      </c>
      <c r="F475" s="2" t="s">
        <v>203</v>
      </c>
      <c r="G475" s="2" t="s">
        <v>452</v>
      </c>
      <c r="H475" s="2" t="s">
        <v>481</v>
      </c>
      <c r="I475" s="2" t="s">
        <v>488</v>
      </c>
      <c r="J475" s="2" t="s">
        <v>489</v>
      </c>
      <c r="K475" s="19" t="str">
        <f t="shared" si="282"/>
        <v>Somniosus longus</v>
      </c>
      <c r="L475" s="20">
        <f>VLOOKUP($K475,GlobSheetPaste!$H$3:$P$1269,2,FALSE)</f>
        <v>161552</v>
      </c>
      <c r="M475" s="20">
        <f>VLOOKUP($K475,GlobSheetPaste!$H$3:$P$1269,3,FALSE)</f>
        <v>116739120</v>
      </c>
      <c r="N475" s="20" t="str">
        <f>VLOOKUP($K475,GlobSheetPaste!$H$3:$P$1269,4,FALSE)</f>
        <v>published</v>
      </c>
      <c r="O475" s="20" t="str">
        <f>VLOOKUP($K475,GlobSheetPaste!$H$3:$P$1269,5,FALSE)</f>
        <v>DD</v>
      </c>
      <c r="P475" s="20">
        <f>VLOOKUP($K475,GlobSheetPaste!$H$3:$P$1269,6,FALSE)</f>
        <v>2008</v>
      </c>
      <c r="Q475" s="20" t="str">
        <f>VLOOKUP($K475,GlobSheetPaste!$H$3:$P$1269,7,FALSE)</f>
        <v>DD</v>
      </c>
      <c r="R475" s="20" t="str">
        <f>VLOOKUP($K475,GlobSheetPaste!$H$3:$P$1269,8,FALSE)</f>
        <v>NA</v>
      </c>
      <c r="S475" s="20" t="str">
        <f t="shared" si="522"/>
        <v>NoChange</v>
      </c>
      <c r="T475" s="20" t="b">
        <f t="shared" si="283"/>
        <v>0</v>
      </c>
      <c r="U475" s="20">
        <f>VLOOKUP($K475,GlobSheetPaste!$H$3:$P$1269,9,FALSE)</f>
        <v>2017</v>
      </c>
      <c r="V475" s="19">
        <v>250</v>
      </c>
      <c r="W475" s="19">
        <v>1116</v>
      </c>
      <c r="X475" s="2" t="b">
        <f t="shared" ref="X475:Y475" si="526">ISNUMBER(V475)</f>
        <v>1</v>
      </c>
      <c r="Y475" s="2" t="b">
        <f t="shared" si="526"/>
        <v>1</v>
      </c>
      <c r="Z475" s="2" t="s">
        <v>89</v>
      </c>
      <c r="AA475" s="2" t="s">
        <v>178</v>
      </c>
      <c r="AB475" s="24" t="str">
        <f ca="1">IFERROR(__xludf.DUMMYFUNCTION("SPLIT(AA475,""_"")"),"Deepwater")</f>
        <v>Deepwater</v>
      </c>
      <c r="AC475" s="24"/>
      <c r="AD475" s="24">
        <f>VLOOKUP(J475,rangearea210527!$B$2:$C$1159,2,TRUE)</f>
        <v>92766.76268</v>
      </c>
      <c r="AE475" s="26" t="s">
        <v>118</v>
      </c>
      <c r="AF475" s="26">
        <v>143</v>
      </c>
      <c r="AG475" s="26" t="s">
        <v>84</v>
      </c>
      <c r="AH475" s="26"/>
      <c r="AI475" s="26"/>
      <c r="AJ475" s="26">
        <v>1</v>
      </c>
      <c r="AK475" s="26">
        <v>0</v>
      </c>
      <c r="AL475" s="29">
        <v>0</v>
      </c>
      <c r="AM475" s="30"/>
      <c r="AN475" s="30"/>
      <c r="AO475" s="30"/>
      <c r="AP475" s="1">
        <v>0</v>
      </c>
      <c r="AQ475" s="1"/>
      <c r="AR475" s="1"/>
      <c r="AS475" s="1"/>
      <c r="AT475" s="1">
        <v>0</v>
      </c>
      <c r="AU475" s="1">
        <v>0</v>
      </c>
      <c r="AV475" s="1">
        <v>1</v>
      </c>
      <c r="AZ475" s="1">
        <v>1</v>
      </c>
      <c r="BD475" s="1">
        <v>1</v>
      </c>
      <c r="BE475" s="1">
        <v>1</v>
      </c>
      <c r="BF475" s="1"/>
    </row>
    <row r="476" spans="1:58" x14ac:dyDescent="0.3">
      <c r="A476" s="2">
        <v>127</v>
      </c>
      <c r="B476" s="2">
        <v>1</v>
      </c>
      <c r="C476" s="2" t="s">
        <v>75</v>
      </c>
      <c r="D476" s="1">
        <v>3</v>
      </c>
      <c r="E476" s="2" t="str">
        <f t="shared" si="281"/>
        <v>3_Squaliformes</v>
      </c>
      <c r="F476" s="2" t="s">
        <v>203</v>
      </c>
      <c r="G476" s="2" t="s">
        <v>452</v>
      </c>
      <c r="H476" s="2" t="s">
        <v>481</v>
      </c>
      <c r="I476" s="2" t="s">
        <v>490</v>
      </c>
      <c r="J476" s="2" t="s">
        <v>491</v>
      </c>
      <c r="K476" s="19" t="str">
        <f t="shared" si="282"/>
        <v>Somniosus microcephalus</v>
      </c>
      <c r="L476" s="20">
        <f>VLOOKUP($K476,GlobSheetPaste!$H$3:$P$1269,2,FALSE)</f>
        <v>60213</v>
      </c>
      <c r="M476" s="20">
        <f>VLOOKUP($K476,GlobSheetPaste!$H$3:$P$1269,3,FALSE)</f>
        <v>124452872</v>
      </c>
      <c r="N476" s="20" t="str">
        <f>VLOOKUP($K476,GlobSheetPaste!$H$3:$P$1269,4,FALSE)</f>
        <v>published</v>
      </c>
      <c r="O476" s="20" t="str">
        <f>VLOOKUP($K476,GlobSheetPaste!$H$3:$P$1269,5,FALSE)</f>
        <v>NT</v>
      </c>
      <c r="P476" s="20">
        <f>VLOOKUP($K476,GlobSheetPaste!$H$3:$P$1269,6,FALSE)</f>
        <v>2006</v>
      </c>
      <c r="Q476" s="20" t="str">
        <f>VLOOKUP($K476,GlobSheetPaste!$H$3:$P$1269,7,FALSE)</f>
        <v>VU</v>
      </c>
      <c r="R476" s="20" t="str">
        <f>VLOOKUP($K476,GlobSheetPaste!$H$3:$P$1269,8,FALSE)</f>
        <v>A2bd</v>
      </c>
      <c r="S476" s="20" t="str">
        <f t="shared" si="522"/>
        <v>non-genuine change</v>
      </c>
      <c r="T476" s="20" t="b">
        <f t="shared" si="283"/>
        <v>0</v>
      </c>
      <c r="U476" s="22">
        <f>VLOOKUP($K476,GlobSheetPaste!$H$3:$P$1269,9,FALSE)</f>
        <v>43891</v>
      </c>
      <c r="V476" s="19">
        <v>0</v>
      </c>
      <c r="W476" s="19">
        <v>2647</v>
      </c>
      <c r="X476" s="2" t="b">
        <f t="shared" ref="X476:Y476" si="527">ISNUMBER(V476)</f>
        <v>1</v>
      </c>
      <c r="Y476" s="2" t="b">
        <f t="shared" si="527"/>
        <v>1</v>
      </c>
      <c r="Z476" s="2" t="s">
        <v>89</v>
      </c>
      <c r="AA476" s="2" t="s">
        <v>178</v>
      </c>
      <c r="AB476" s="24" t="str">
        <f ca="1">IFERROR(__xludf.DUMMYFUNCTION("SPLIT(AA476,""_"")"),"Deepwater")</f>
        <v>Deepwater</v>
      </c>
      <c r="AC476" s="24"/>
      <c r="AD476" s="24">
        <f>VLOOKUP(J476,rangearea210527!$B$2:$C$1159,2,TRUE)</f>
        <v>9165398.8939999994</v>
      </c>
      <c r="AE476" s="26"/>
      <c r="AF476" s="26">
        <v>640</v>
      </c>
      <c r="AG476" s="26" t="s">
        <v>84</v>
      </c>
      <c r="AH476" s="26"/>
      <c r="AI476" s="26">
        <v>150</v>
      </c>
      <c r="AJ476" s="26">
        <v>1</v>
      </c>
      <c r="AK476" s="26">
        <v>0</v>
      </c>
      <c r="AL476" s="29">
        <v>0</v>
      </c>
      <c r="AM476" s="30"/>
      <c r="AN476" s="30"/>
      <c r="AO476" s="30"/>
      <c r="AP476" s="1">
        <v>0</v>
      </c>
      <c r="AQ476" s="1"/>
      <c r="AR476" s="1"/>
      <c r="AS476" s="1"/>
      <c r="AT476" s="1">
        <v>0</v>
      </c>
      <c r="AU476" s="1">
        <v>0</v>
      </c>
      <c r="AV476" s="1">
        <v>1</v>
      </c>
      <c r="AW476" s="1">
        <v>1</v>
      </c>
      <c r="AX476" s="1"/>
      <c r="AY476" s="1"/>
      <c r="AZ476" s="1">
        <v>1</v>
      </c>
      <c r="BA476" s="1">
        <v>1</v>
      </c>
    </row>
    <row r="477" spans="1:58" x14ac:dyDescent="0.3">
      <c r="A477" s="2">
        <v>128</v>
      </c>
      <c r="B477" s="2">
        <v>1</v>
      </c>
      <c r="C477" s="2" t="s">
        <v>75</v>
      </c>
      <c r="D477" s="1">
        <v>3</v>
      </c>
      <c r="E477" s="2" t="str">
        <f t="shared" si="281"/>
        <v>3_Squaliformes</v>
      </c>
      <c r="F477" s="2" t="s">
        <v>203</v>
      </c>
      <c r="G477" s="2" t="s">
        <v>452</v>
      </c>
      <c r="H477" s="2" t="s">
        <v>481</v>
      </c>
      <c r="I477" s="2" t="s">
        <v>492</v>
      </c>
      <c r="J477" s="2" t="s">
        <v>493</v>
      </c>
      <c r="K477" s="19" t="str">
        <f t="shared" si="282"/>
        <v>Somniosus pacificus</v>
      </c>
      <c r="L477" s="20">
        <f>VLOOKUP($K477,GlobSheetPaste!$H$3:$P$1269,2,FALSE)</f>
        <v>161403</v>
      </c>
      <c r="M477" s="20">
        <f>VLOOKUP($K477,GlobSheetPaste!$H$3:$P$1269,3,FALSE)</f>
        <v>887942</v>
      </c>
      <c r="N477" s="20" t="str">
        <f>VLOOKUP($K477,GlobSheetPaste!$H$3:$P$1269,4,FALSE)</f>
        <v>draft</v>
      </c>
      <c r="O477" s="20" t="str">
        <f>VLOOKUP($K477,GlobSheetPaste!$H$3:$P$1269,5,FALSE)</f>
        <v>DD</v>
      </c>
      <c r="P477" s="20">
        <f>VLOOKUP($K477,GlobSheetPaste!$H$3:$P$1269,6,FALSE)</f>
        <v>2008</v>
      </c>
      <c r="Q477" s="20" t="str">
        <f>VLOOKUP($K477,GlobSheetPaste!$H$3:$P$1269,7,FALSE)</f>
        <v>NT</v>
      </c>
      <c r="R477" s="20" t="str">
        <f>VLOOKUP($K477,GlobSheetPaste!$H$3:$P$1269,8,FALSE)</f>
        <v>A2bd</v>
      </c>
      <c r="S477" s="20" t="str">
        <f t="shared" si="522"/>
        <v>non-genuine change</v>
      </c>
      <c r="T477" s="20" t="b">
        <f t="shared" si="283"/>
        <v>0</v>
      </c>
      <c r="U477" s="22">
        <f>VLOOKUP($K477,GlobSheetPaste!$H$3:$P$1269,9,FALSE)</f>
        <v>44228</v>
      </c>
      <c r="V477" s="19">
        <v>0</v>
      </c>
      <c r="W477" s="19">
        <v>2008</v>
      </c>
      <c r="X477" s="2" t="b">
        <f t="shared" ref="X477:Y477" si="528">ISNUMBER(V477)</f>
        <v>1</v>
      </c>
      <c r="Y477" s="2" t="b">
        <f t="shared" si="528"/>
        <v>1</v>
      </c>
      <c r="Z477" s="2" t="s">
        <v>89</v>
      </c>
      <c r="AA477" s="2" t="s">
        <v>178</v>
      </c>
      <c r="AB477" s="24" t="str">
        <f ca="1">IFERROR(__xludf.DUMMYFUNCTION("SPLIT(AA477,""_"")"),"Deepwater")</f>
        <v>Deepwater</v>
      </c>
      <c r="AC477" s="24"/>
      <c r="AD477" s="24">
        <f>VLOOKUP(J477,rangearea210527!$B$2:$C$1159,2,TRUE)</f>
        <v>5319619.5999999996</v>
      </c>
      <c r="AE477" s="26"/>
      <c r="AF477" s="26">
        <v>700</v>
      </c>
      <c r="AG477" s="26" t="s">
        <v>84</v>
      </c>
      <c r="AH477" s="26"/>
      <c r="AI477" s="26" t="s">
        <v>494</v>
      </c>
      <c r="AJ477" s="26">
        <v>1</v>
      </c>
      <c r="AK477" s="26">
        <v>0</v>
      </c>
      <c r="AL477" s="29">
        <v>0</v>
      </c>
      <c r="AM477" s="30"/>
      <c r="AN477" s="26">
        <v>1</v>
      </c>
      <c r="AO477" s="30"/>
      <c r="AP477" s="1">
        <v>0</v>
      </c>
      <c r="AQ477" s="1"/>
      <c r="AR477" s="1"/>
      <c r="AS477" s="1"/>
      <c r="AT477" s="1">
        <v>0</v>
      </c>
      <c r="AU477" s="1">
        <v>0</v>
      </c>
      <c r="AV477" s="1">
        <v>1</v>
      </c>
      <c r="AZ477" s="1">
        <v>1</v>
      </c>
    </row>
    <row r="478" spans="1:58" x14ac:dyDescent="0.3">
      <c r="A478" s="2">
        <v>129</v>
      </c>
      <c r="B478" s="2">
        <v>1</v>
      </c>
      <c r="C478" s="2" t="s">
        <v>75</v>
      </c>
      <c r="D478" s="1">
        <v>3</v>
      </c>
      <c r="E478" s="2" t="str">
        <f t="shared" si="281"/>
        <v>3_Squaliformes</v>
      </c>
      <c r="F478" s="2" t="s">
        <v>203</v>
      </c>
      <c r="G478" s="2" t="s">
        <v>452</v>
      </c>
      <c r="H478" s="2" t="s">
        <v>481</v>
      </c>
      <c r="I478" s="2" t="s">
        <v>495</v>
      </c>
      <c r="J478" s="2" t="s">
        <v>496</v>
      </c>
      <c r="K478" s="19" t="str">
        <f t="shared" si="282"/>
        <v>Somniosus rostratus</v>
      </c>
      <c r="L478" s="20">
        <f>VLOOKUP($K478,GlobSheetPaste!$H$3:$P$1269,2,FALSE)</f>
        <v>161432</v>
      </c>
      <c r="M478" s="20">
        <f>VLOOKUP($K478,GlobSheetPaste!$H$3:$P$1269,3,FALSE)</f>
        <v>124484522</v>
      </c>
      <c r="N478" s="20" t="str">
        <f>VLOOKUP($K478,GlobSheetPaste!$H$3:$P$1269,4,FALSE)</f>
        <v>published</v>
      </c>
      <c r="O478" s="20" t="str">
        <f>VLOOKUP($K478,GlobSheetPaste!$H$3:$P$1269,5,FALSE)</f>
        <v>DD</v>
      </c>
      <c r="P478" s="20">
        <f>VLOOKUP($K478,GlobSheetPaste!$H$3:$P$1269,6,FALSE)</f>
        <v>2008</v>
      </c>
      <c r="Q478" s="20" t="str">
        <f>VLOOKUP($K478,GlobSheetPaste!$H$3:$P$1269,7,FALSE)</f>
        <v>LC</v>
      </c>
      <c r="R478" s="20" t="str">
        <f>VLOOKUP($K478,GlobSheetPaste!$H$3:$P$1269,8,FALSE)</f>
        <v>NA</v>
      </c>
      <c r="S478" s="20" t="str">
        <f t="shared" si="522"/>
        <v>non-genuine change</v>
      </c>
      <c r="T478" s="20" t="b">
        <f t="shared" si="283"/>
        <v>0</v>
      </c>
      <c r="U478" s="22">
        <f>VLOOKUP($K478,GlobSheetPaste!$H$3:$P$1269,9,FALSE)</f>
        <v>43891</v>
      </c>
      <c r="V478" s="19">
        <v>180</v>
      </c>
      <c r="W478" s="19">
        <v>2734</v>
      </c>
      <c r="X478" s="2" t="b">
        <f t="shared" ref="X478:Y478" si="529">ISNUMBER(V478)</f>
        <v>1</v>
      </c>
      <c r="Y478" s="2" t="b">
        <f t="shared" si="529"/>
        <v>1</v>
      </c>
      <c r="Z478" s="2" t="s">
        <v>89</v>
      </c>
      <c r="AA478" s="2" t="s">
        <v>178</v>
      </c>
      <c r="AB478" s="24" t="str">
        <f ca="1">IFERROR(__xludf.DUMMYFUNCTION("SPLIT(AA478,""_"")"),"Deepwater")</f>
        <v>Deepwater</v>
      </c>
      <c r="AC478" s="24"/>
      <c r="AD478" s="24">
        <f>VLOOKUP(J478,rangearea210527!$B$2:$C$1159,2,TRUE)</f>
        <v>996852.72199999995</v>
      </c>
      <c r="AE478" s="26"/>
      <c r="AF478" s="26">
        <v>131.4</v>
      </c>
      <c r="AG478" s="26" t="s">
        <v>84</v>
      </c>
      <c r="AH478" s="26"/>
      <c r="AI478" s="26"/>
      <c r="AJ478" s="26">
        <v>1</v>
      </c>
      <c r="AK478" s="26">
        <v>0</v>
      </c>
      <c r="AL478" s="29">
        <v>0</v>
      </c>
      <c r="AM478" s="30"/>
      <c r="AN478" s="30"/>
      <c r="AO478" s="30"/>
      <c r="AP478" s="1">
        <v>0</v>
      </c>
      <c r="AQ478" s="1"/>
      <c r="AR478" s="1"/>
      <c r="AS478" s="1"/>
      <c r="AT478" s="1">
        <v>0</v>
      </c>
      <c r="AU478" s="1">
        <v>0</v>
      </c>
      <c r="AV478" s="1">
        <v>1</v>
      </c>
      <c r="AZ478" s="1">
        <v>1</v>
      </c>
    </row>
    <row r="479" spans="1:58" x14ac:dyDescent="0.3">
      <c r="A479" s="2">
        <v>531</v>
      </c>
      <c r="B479" s="2">
        <v>1</v>
      </c>
      <c r="C479" s="2" t="s">
        <v>75</v>
      </c>
      <c r="D479" s="1">
        <v>9</v>
      </c>
      <c r="E479" s="2" t="str">
        <f t="shared" si="281"/>
        <v>9_Carcharhiniformes</v>
      </c>
      <c r="F479" s="2" t="s">
        <v>76</v>
      </c>
      <c r="G479" s="2" t="s">
        <v>2966</v>
      </c>
      <c r="H479" s="2" t="s">
        <v>1374</v>
      </c>
      <c r="I479" s="2" t="s">
        <v>1377</v>
      </c>
      <c r="J479" s="2" t="s">
        <v>1378</v>
      </c>
      <c r="K479" s="19" t="str">
        <f t="shared" si="282"/>
        <v>Sphyrna gilberti</v>
      </c>
      <c r="L479" s="20">
        <f>VLOOKUP($K479,GlobSheetPaste!$H$3:$P$1269,2,FALSE)</f>
        <v>152783714</v>
      </c>
      <c r="M479" s="20">
        <f>VLOOKUP($K479,GlobSheetPaste!$H$3:$P$1269,3,FALSE)</f>
        <v>172115852</v>
      </c>
      <c r="N479" s="20" t="str">
        <f>VLOOKUP($K479,GlobSheetPaste!$H$3:$P$1269,4,FALSE)</f>
        <v>published</v>
      </c>
      <c r="O479" s="20" t="str">
        <f>VLOOKUP($K479,GlobSheetPaste!$H$3:$P$1269,5,FALSE)</f>
        <v>NE</v>
      </c>
      <c r="P479" s="20" t="str">
        <f>VLOOKUP($K479,GlobSheetPaste!$H$3:$P$1269,6,FALSE)</f>
        <v>NA</v>
      </c>
      <c r="Q479" s="20" t="str">
        <f>VLOOKUP($K479,GlobSheetPaste!$H$3:$P$1269,7,FALSE)</f>
        <v>DD</v>
      </c>
      <c r="R479" s="20" t="str">
        <f>VLOOKUP($K479,GlobSheetPaste!$H$3:$P$1269,8,FALSE)</f>
        <v>NA</v>
      </c>
      <c r="S479" s="1" t="s">
        <v>117</v>
      </c>
      <c r="T479" s="20" t="b">
        <f t="shared" si="283"/>
        <v>0</v>
      </c>
      <c r="U479" s="22">
        <f>VLOOKUP($K479,GlobSheetPaste!$H$3:$P$1269,9,FALSE)</f>
        <v>43891</v>
      </c>
      <c r="V479" s="19" t="s">
        <v>267</v>
      </c>
      <c r="W479" s="19" t="s">
        <v>267</v>
      </c>
      <c r="X479" s="2" t="b">
        <f t="shared" ref="X479:Y479" si="530">ISNUMBER(V479)</f>
        <v>0</v>
      </c>
      <c r="Y479" s="2" t="b">
        <f t="shared" si="530"/>
        <v>0</v>
      </c>
      <c r="Z479" s="2" t="s">
        <v>1379</v>
      </c>
      <c r="AA479" s="2" t="s">
        <v>83</v>
      </c>
      <c r="AB479" s="24" t="str">
        <f ca="1">IFERROR(__xludf.DUMMYFUNCTION("SPLIT(AA479,""_"")"),"Coastal")</f>
        <v>Coastal</v>
      </c>
      <c r="AC479" s="24"/>
      <c r="AD479" s="24">
        <f>VLOOKUP(J479,rangearea210527!$B$2:$C$1159,2,TRUE)</f>
        <v>188251.07639999999</v>
      </c>
      <c r="AE479" s="26"/>
      <c r="AF479" s="26">
        <v>69</v>
      </c>
      <c r="AG479" s="26" t="s">
        <v>84</v>
      </c>
      <c r="AH479" s="26"/>
      <c r="AI479" s="26"/>
      <c r="AJ479" s="26">
        <v>1</v>
      </c>
      <c r="AK479" s="26">
        <v>0</v>
      </c>
      <c r="AL479" s="29">
        <v>0</v>
      </c>
      <c r="AM479" s="30"/>
      <c r="AN479" s="30"/>
      <c r="AO479" s="30"/>
      <c r="AP479" s="1">
        <v>0</v>
      </c>
      <c r="AQ479" s="1"/>
      <c r="AR479" s="1"/>
      <c r="AS479" s="1"/>
      <c r="AT479" s="1">
        <v>0</v>
      </c>
      <c r="AU479" s="1">
        <v>0</v>
      </c>
      <c r="AV479" s="1">
        <v>1</v>
      </c>
      <c r="AX479" s="1">
        <v>1</v>
      </c>
      <c r="BD479" s="1">
        <v>1</v>
      </c>
      <c r="BE479" s="1"/>
      <c r="BF479" s="1"/>
    </row>
    <row r="480" spans="1:58" x14ac:dyDescent="0.3">
      <c r="A480" s="2">
        <v>1118</v>
      </c>
      <c r="B480" s="2">
        <v>1</v>
      </c>
      <c r="C480" s="2" t="s">
        <v>1392</v>
      </c>
      <c r="D480" s="1">
        <v>13</v>
      </c>
      <c r="E480" s="2" t="str">
        <f t="shared" si="281"/>
        <v>13_Myliobatiformes</v>
      </c>
      <c r="F480" s="2" t="s">
        <v>2338</v>
      </c>
      <c r="G480" s="2" t="s">
        <v>2703</v>
      </c>
      <c r="H480" s="2" t="s">
        <v>2704</v>
      </c>
      <c r="I480" s="2" t="s">
        <v>1755</v>
      </c>
      <c r="J480" s="2" t="s">
        <v>2705</v>
      </c>
      <c r="K480" s="19" t="str">
        <f t="shared" si="282"/>
        <v>Spinilophus armatus</v>
      </c>
      <c r="L480" s="20">
        <f>VLOOKUP($K480,GlobSheetPaste!$H$3:$P$1269,2,FALSE)</f>
        <v>60086</v>
      </c>
      <c r="M480" s="20">
        <f>VLOOKUP($K480,GlobSheetPaste!$H$3:$P$1269,3,FALSE)</f>
        <v>124438012</v>
      </c>
      <c r="N480" s="20" t="str">
        <f>VLOOKUP($K480,GlobSheetPaste!$H$3:$P$1269,4,FALSE)</f>
        <v>draft</v>
      </c>
      <c r="O480" s="20" t="str">
        <f>VLOOKUP($K480,GlobSheetPaste!$H$3:$P$1269,5,FALSE)</f>
        <v>DD</v>
      </c>
      <c r="P480" s="20">
        <f>VLOOKUP($K480,GlobSheetPaste!$H$3:$P$1269,6,FALSE)</f>
        <v>2006</v>
      </c>
      <c r="Q480" s="20" t="str">
        <f>VLOOKUP($K480,GlobSheetPaste!$H$3:$P$1269,7,FALSE)</f>
        <v>DD</v>
      </c>
      <c r="R480" s="20" t="str">
        <f>VLOOKUP($K480,GlobSheetPaste!$H$3:$P$1269,8,FALSE)</f>
        <v>NA</v>
      </c>
      <c r="S480" s="20" t="str">
        <f t="shared" ref="S480:S482" si="531">IF(O480=Q480,"NoChange","non-genuine change")</f>
        <v>NoChange</v>
      </c>
      <c r="T480" s="20" t="b">
        <f t="shared" si="283"/>
        <v>0</v>
      </c>
      <c r="U480" s="22">
        <f>VLOOKUP($K480,GlobSheetPaste!$H$3:$P$1269,9,FALSE)</f>
        <v>44228</v>
      </c>
      <c r="V480" s="19" t="s">
        <v>267</v>
      </c>
      <c r="W480" s="19" t="s">
        <v>267</v>
      </c>
      <c r="X480" s="2" t="b">
        <f t="shared" ref="X480:Y480" si="532">ISNUMBER(V480)</f>
        <v>0</v>
      </c>
      <c r="Y480" s="2" t="b">
        <f t="shared" si="532"/>
        <v>0</v>
      </c>
      <c r="Z480" s="1" t="s">
        <v>2706</v>
      </c>
      <c r="AA480" s="2" t="s">
        <v>178</v>
      </c>
      <c r="AB480" s="24" t="str">
        <f ca="1">IFERROR(__xludf.DUMMYFUNCTION("SPLIT(AA480,""_"")"),"Deepwater")</f>
        <v>Deepwater</v>
      </c>
      <c r="AC480" s="24"/>
      <c r="AD480" s="24">
        <f>VLOOKUP(J480,rangearea210527!$B$2:$C$1159,2,TRUE)</f>
        <v>17880725.899999999</v>
      </c>
      <c r="AE480" s="26"/>
      <c r="AF480" s="26">
        <v>17.399999999999999</v>
      </c>
      <c r="AG480" s="26" t="s">
        <v>84</v>
      </c>
      <c r="AH480" s="26" t="s">
        <v>2707</v>
      </c>
      <c r="AI480" s="26"/>
      <c r="AJ480" s="26">
        <v>1</v>
      </c>
      <c r="AK480" s="26">
        <v>0</v>
      </c>
      <c r="AL480" s="29">
        <v>0</v>
      </c>
      <c r="AM480" s="30"/>
      <c r="AN480" s="30"/>
      <c r="AO480" s="30"/>
      <c r="AP480" s="1">
        <v>0</v>
      </c>
      <c r="AR480" s="1"/>
      <c r="AS480" s="1"/>
      <c r="AT480" s="1">
        <v>0</v>
      </c>
      <c r="AU480" s="1">
        <v>0</v>
      </c>
      <c r="AV480" s="1">
        <v>1</v>
      </c>
      <c r="AZ480" s="1">
        <v>1</v>
      </c>
      <c r="BD480" s="1">
        <v>1</v>
      </c>
      <c r="BE480" s="1"/>
      <c r="BF480" s="1"/>
    </row>
    <row r="481" spans="1:58" x14ac:dyDescent="0.3">
      <c r="A481" s="2">
        <v>956</v>
      </c>
      <c r="B481" s="2">
        <v>1</v>
      </c>
      <c r="C481" s="2" t="s">
        <v>1392</v>
      </c>
      <c r="D481" s="1">
        <v>12</v>
      </c>
      <c r="E481" s="2" t="str">
        <f t="shared" si="281"/>
        <v>12_Rajiformes</v>
      </c>
      <c r="F481" s="2" t="s">
        <v>1705</v>
      </c>
      <c r="G481" s="2" t="s">
        <v>2305</v>
      </c>
      <c r="H481" s="2" t="s">
        <v>2334</v>
      </c>
      <c r="I481" s="2" t="s">
        <v>2335</v>
      </c>
      <c r="J481" s="2" t="s">
        <v>2336</v>
      </c>
      <c r="K481" s="19" t="str">
        <f t="shared" si="282"/>
        <v>Springeria folirostris</v>
      </c>
      <c r="L481" s="20">
        <f>VLOOKUP($K481,GlobSheetPaste!$H$3:$P$1269,2,FALSE)</f>
        <v>161681</v>
      </c>
      <c r="M481" s="20">
        <f>VLOOKUP($K481,GlobSheetPaste!$H$3:$P$1269,3,FALSE)</f>
        <v>893386</v>
      </c>
      <c r="N481" s="20" t="str">
        <f>VLOOKUP($K481,GlobSheetPaste!$H$3:$P$1269,4,FALSE)</f>
        <v>published</v>
      </c>
      <c r="O481" s="20" t="str">
        <f>VLOOKUP($K481,GlobSheetPaste!$H$3:$P$1269,5,FALSE)</f>
        <v>DD</v>
      </c>
      <c r="P481" s="20">
        <f>VLOOKUP($K481,GlobSheetPaste!$H$3:$P$1269,6,FALSE)</f>
        <v>2008</v>
      </c>
      <c r="Q481" s="20" t="str">
        <f>VLOOKUP($K481,GlobSheetPaste!$H$3:$P$1269,7,FALSE)</f>
        <v>LC</v>
      </c>
      <c r="R481" s="20" t="str">
        <f>VLOOKUP($K481,GlobSheetPaste!$H$3:$P$1269,8,FALSE)</f>
        <v>NA</v>
      </c>
      <c r="S481" s="20" t="str">
        <f t="shared" si="531"/>
        <v>non-genuine change</v>
      </c>
      <c r="T481" s="20" t="b">
        <f t="shared" si="283"/>
        <v>0</v>
      </c>
      <c r="U481" s="22">
        <f>VLOOKUP($K481,GlobSheetPaste!$H$3:$P$1269,9,FALSE)</f>
        <v>43891</v>
      </c>
      <c r="V481" s="19">
        <v>300</v>
      </c>
      <c r="W481" s="19">
        <v>510</v>
      </c>
      <c r="X481" s="2" t="b">
        <f t="shared" ref="X481:Y481" si="533">ISNUMBER(V481)</f>
        <v>1</v>
      </c>
      <c r="Y481" s="2" t="b">
        <f t="shared" si="533"/>
        <v>1</v>
      </c>
      <c r="Z481" s="2" t="s">
        <v>2046</v>
      </c>
      <c r="AA481" s="2" t="s">
        <v>178</v>
      </c>
      <c r="AB481" s="24" t="str">
        <f ca="1">IFERROR(__xludf.DUMMYFUNCTION("SPLIT(AA481,""_"")"),"Deepwater")</f>
        <v>Deepwater</v>
      </c>
      <c r="AC481" s="24"/>
      <c r="AD481" s="24">
        <f>VLOOKUP(J481,rangearea210527!$B$2:$C$1159,2,TRUE)</f>
        <v>1674.4963519999999</v>
      </c>
      <c r="AE481" s="26" t="s">
        <v>118</v>
      </c>
      <c r="AF481" s="26">
        <v>62</v>
      </c>
      <c r="AG481" s="26" t="s">
        <v>84</v>
      </c>
      <c r="AH481" s="26"/>
      <c r="AI481" s="26"/>
      <c r="AJ481" s="26">
        <v>1</v>
      </c>
      <c r="AK481" s="26">
        <v>0</v>
      </c>
      <c r="AL481" s="29">
        <v>0</v>
      </c>
      <c r="AM481" s="30"/>
      <c r="AN481" s="30"/>
      <c r="AO481" s="30"/>
      <c r="AP481" s="1">
        <v>0</v>
      </c>
      <c r="AR481" s="1"/>
      <c r="AS481" s="1"/>
      <c r="AT481" s="1">
        <v>0</v>
      </c>
      <c r="AU481" s="1">
        <v>0</v>
      </c>
      <c r="AV481" s="1">
        <v>1</v>
      </c>
      <c r="AZ481" s="1">
        <v>1</v>
      </c>
      <c r="BE481" s="1">
        <v>1</v>
      </c>
    </row>
    <row r="482" spans="1:58" x14ac:dyDescent="0.3">
      <c r="A482" s="2">
        <v>957</v>
      </c>
      <c r="B482" s="2">
        <v>1</v>
      </c>
      <c r="C482" s="2" t="s">
        <v>1392</v>
      </c>
      <c r="D482" s="1">
        <v>12</v>
      </c>
      <c r="E482" s="2" t="str">
        <f t="shared" si="281"/>
        <v>12_Rajiformes</v>
      </c>
      <c r="F482" s="2" t="s">
        <v>1705</v>
      </c>
      <c r="G482" s="2" t="s">
        <v>2305</v>
      </c>
      <c r="H482" s="2" t="s">
        <v>2334</v>
      </c>
      <c r="I482" s="2" t="s">
        <v>949</v>
      </c>
      <c r="J482" s="2" t="s">
        <v>2337</v>
      </c>
      <c r="K482" s="19" t="str">
        <f t="shared" si="282"/>
        <v>Springeria longirostris</v>
      </c>
      <c r="L482" s="20">
        <f>VLOOKUP($K482,GlobSheetPaste!$H$3:$P$1269,2,FALSE)</f>
        <v>161494</v>
      </c>
      <c r="M482" s="20">
        <f>VLOOKUP($K482,GlobSheetPaste!$H$3:$P$1269,3,FALSE)</f>
        <v>124495399</v>
      </c>
      <c r="N482" s="20" t="str">
        <f>VLOOKUP($K482,GlobSheetPaste!$H$3:$P$1269,4,FALSE)</f>
        <v>published</v>
      </c>
      <c r="O482" s="20" t="str">
        <f>VLOOKUP($K482,GlobSheetPaste!$H$3:$P$1269,5,FALSE)</f>
        <v>DD</v>
      </c>
      <c r="P482" s="20">
        <f>VLOOKUP($K482,GlobSheetPaste!$H$3:$P$1269,6,FALSE)</f>
        <v>2008</v>
      </c>
      <c r="Q482" s="20" t="str">
        <f>VLOOKUP($K482,GlobSheetPaste!$H$3:$P$1269,7,FALSE)</f>
        <v>LC</v>
      </c>
      <c r="R482" s="20" t="str">
        <f>VLOOKUP($K482,GlobSheetPaste!$H$3:$P$1269,8,FALSE)</f>
        <v>NA</v>
      </c>
      <c r="S482" s="20" t="str">
        <f t="shared" si="531"/>
        <v>non-genuine change</v>
      </c>
      <c r="T482" s="20" t="b">
        <f t="shared" si="283"/>
        <v>0</v>
      </c>
      <c r="U482" s="22">
        <f>VLOOKUP($K482,GlobSheetPaste!$H$3:$P$1269,9,FALSE)</f>
        <v>43891</v>
      </c>
      <c r="V482" s="19">
        <v>500</v>
      </c>
      <c r="W482" s="19">
        <v>1050</v>
      </c>
      <c r="X482" s="2" t="b">
        <f t="shared" ref="X482:Y482" si="534">ISNUMBER(V482)</f>
        <v>1</v>
      </c>
      <c r="Y482" s="2" t="b">
        <f t="shared" si="534"/>
        <v>1</v>
      </c>
      <c r="Z482" s="2" t="s">
        <v>2046</v>
      </c>
      <c r="AA482" s="2" t="s">
        <v>178</v>
      </c>
      <c r="AB482" s="24" t="str">
        <f ca="1">IFERROR(__xludf.DUMMYFUNCTION("SPLIT(AA482,""_"")"),"Deepwater")</f>
        <v>Deepwater</v>
      </c>
      <c r="AC482" s="24"/>
      <c r="AD482" s="24">
        <f>VLOOKUP(J482,rangearea210527!$B$2:$C$1159,2,TRUE)</f>
        <v>49608.737569999998</v>
      </c>
      <c r="AE482" s="26" t="s">
        <v>118</v>
      </c>
      <c r="AF482" s="26">
        <v>75</v>
      </c>
      <c r="AG482" s="26" t="s">
        <v>84</v>
      </c>
      <c r="AH482" s="26"/>
      <c r="AI482" s="26"/>
      <c r="AJ482" s="26">
        <v>1</v>
      </c>
      <c r="AK482" s="26">
        <v>0</v>
      </c>
      <c r="AL482" s="29">
        <v>0</v>
      </c>
      <c r="AM482" s="30"/>
      <c r="AN482" s="30"/>
      <c r="AO482" s="30"/>
      <c r="AP482" s="1">
        <v>0</v>
      </c>
      <c r="AR482" s="1"/>
      <c r="AS482" s="1"/>
      <c r="AT482" s="1">
        <v>0</v>
      </c>
      <c r="AU482" s="1">
        <v>0</v>
      </c>
      <c r="AV482" s="1">
        <v>1</v>
      </c>
      <c r="AZ482" s="1">
        <v>1</v>
      </c>
      <c r="BE482" s="1">
        <v>1</v>
      </c>
    </row>
    <row r="483" spans="1:58" x14ac:dyDescent="0.3">
      <c r="A483" s="2">
        <v>14</v>
      </c>
      <c r="B483" s="2">
        <v>1</v>
      </c>
      <c r="C483" s="2" t="s">
        <v>75</v>
      </c>
      <c r="D483" s="1">
        <v>3</v>
      </c>
      <c r="E483" s="2" t="str">
        <f t="shared" si="281"/>
        <v>3_Squaliformes</v>
      </c>
      <c r="F483" s="2" t="s">
        <v>203</v>
      </c>
      <c r="G483" s="2" t="s">
        <v>204</v>
      </c>
      <c r="H483" s="2" t="s">
        <v>212</v>
      </c>
      <c r="I483" s="2" t="s">
        <v>215</v>
      </c>
      <c r="J483" s="2" t="s">
        <v>216</v>
      </c>
      <c r="K483" s="19" t="str">
        <f t="shared" si="282"/>
        <v>Squalus acutipinnis</v>
      </c>
      <c r="L483" s="20">
        <f>VLOOKUP($K483,GlobSheetPaste!$H$3:$P$1269,2,FALSE)</f>
        <v>124488765</v>
      </c>
      <c r="M483" s="20">
        <f>VLOOKUP($K483,GlobSheetPaste!$H$3:$P$1269,3,FALSE)</f>
        <v>124537550</v>
      </c>
      <c r="N483" s="20" t="str">
        <f>VLOOKUP($K483,GlobSheetPaste!$H$3:$P$1269,4,FALSE)</f>
        <v>published</v>
      </c>
      <c r="O483" s="20" t="str">
        <f>VLOOKUP($K483,GlobSheetPaste!$H$3:$P$1269,5,FALSE)</f>
        <v>NE</v>
      </c>
      <c r="P483" s="20" t="str">
        <f>VLOOKUP($K483,GlobSheetPaste!$H$3:$P$1269,6,FALSE)</f>
        <v>NA</v>
      </c>
      <c r="Q483" s="20" t="str">
        <f>VLOOKUP($K483,GlobSheetPaste!$H$3:$P$1269,7,FALSE)</f>
        <v>NT</v>
      </c>
      <c r="R483" s="20" t="str">
        <f>VLOOKUP($K483,GlobSheetPaste!$H$3:$P$1269,8,FALSE)</f>
        <v>A2d</v>
      </c>
      <c r="S483" s="1" t="s">
        <v>117</v>
      </c>
      <c r="T483" s="20" t="b">
        <f t="shared" si="283"/>
        <v>0</v>
      </c>
      <c r="U483" s="22">
        <f>VLOOKUP($K483,GlobSheetPaste!$H$3:$P$1269,9,FALSE)</f>
        <v>43862</v>
      </c>
      <c r="V483" s="23">
        <v>0</v>
      </c>
      <c r="W483" s="23">
        <v>1500</v>
      </c>
      <c r="X483" s="2" t="b">
        <f t="shared" ref="X483:Y483" si="535">ISNUMBER(V483)</f>
        <v>1</v>
      </c>
      <c r="Y483" s="2" t="b">
        <f t="shared" si="535"/>
        <v>1</v>
      </c>
      <c r="Z483" s="2" t="s">
        <v>217</v>
      </c>
      <c r="AA483" s="1" t="s">
        <v>95</v>
      </c>
      <c r="AB483" s="24" t="str">
        <f ca="1">IFERROR(__xludf.DUMMYFUNCTION("SPLIT(AA483,""_"")"),"Coastal")</f>
        <v>Coastal</v>
      </c>
      <c r="AC483" s="24" t="str">
        <f ca="1">IFERROR(__xludf.DUMMYFUNCTION("""COMPUTED_VALUE"""),"Deepwater")</f>
        <v>Deepwater</v>
      </c>
      <c r="AD483" s="24">
        <f>VLOOKUP(J483,rangearea210527!$B$2:$C$1159,2,TRUE)</f>
        <v>7081.096313</v>
      </c>
      <c r="AE483" s="26" t="s">
        <v>118</v>
      </c>
      <c r="AF483" s="26">
        <v>95.2</v>
      </c>
      <c r="AG483" s="26" t="s">
        <v>84</v>
      </c>
      <c r="AH483" s="26"/>
      <c r="AI483" s="26">
        <v>21</v>
      </c>
      <c r="AJ483" s="26">
        <v>1</v>
      </c>
      <c r="AK483" s="26">
        <v>0</v>
      </c>
      <c r="AL483" s="29">
        <v>0</v>
      </c>
      <c r="AM483" s="30"/>
      <c r="AN483" s="30"/>
      <c r="AO483" s="30"/>
      <c r="AP483" s="1">
        <v>1</v>
      </c>
      <c r="AQ483" s="1"/>
      <c r="AR483" s="1"/>
      <c r="AS483" s="1"/>
      <c r="AT483" s="1">
        <v>0</v>
      </c>
      <c r="AU483" s="1">
        <v>0</v>
      </c>
      <c r="AV483" s="1">
        <v>1</v>
      </c>
      <c r="AX483" s="1">
        <v>1</v>
      </c>
      <c r="BE483" s="1">
        <v>1</v>
      </c>
    </row>
    <row r="484" spans="1:58" x14ac:dyDescent="0.3">
      <c r="A484" s="2">
        <v>16</v>
      </c>
      <c r="B484" s="2">
        <v>1</v>
      </c>
      <c r="C484" s="2" t="s">
        <v>75</v>
      </c>
      <c r="D484" s="1">
        <v>3</v>
      </c>
      <c r="E484" s="2" t="str">
        <f t="shared" si="281"/>
        <v>3_Squaliformes</v>
      </c>
      <c r="F484" s="2" t="s">
        <v>203</v>
      </c>
      <c r="G484" s="2" t="s">
        <v>204</v>
      </c>
      <c r="H484" s="2" t="s">
        <v>212</v>
      </c>
      <c r="I484" s="2" t="s">
        <v>220</v>
      </c>
      <c r="J484" s="2" t="s">
        <v>221</v>
      </c>
      <c r="K484" s="19" t="str">
        <f t="shared" si="282"/>
        <v>Squalus albicaudus</v>
      </c>
      <c r="L484" s="20">
        <f>VLOOKUP($K484,GlobSheetPaste!$H$3:$P$1269,2,FALSE)</f>
        <v>129495269</v>
      </c>
      <c r="M484" s="20">
        <f>VLOOKUP($K484,GlobSheetPaste!$H$3:$P$1269,3,FALSE)</f>
        <v>129495382</v>
      </c>
      <c r="N484" s="20" t="str">
        <f>VLOOKUP($K484,GlobSheetPaste!$H$3:$P$1269,4,FALSE)</f>
        <v>published</v>
      </c>
      <c r="O484" s="20" t="str">
        <f>VLOOKUP($K484,GlobSheetPaste!$H$3:$P$1269,5,FALSE)</f>
        <v>NE</v>
      </c>
      <c r="P484" s="20" t="str">
        <f>VLOOKUP($K484,GlobSheetPaste!$H$3:$P$1269,6,FALSE)</f>
        <v>NA</v>
      </c>
      <c r="Q484" s="20" t="str">
        <f>VLOOKUP($K484,GlobSheetPaste!$H$3:$P$1269,7,FALSE)</f>
        <v>DD</v>
      </c>
      <c r="R484" s="20" t="str">
        <f>VLOOKUP($K484,GlobSheetPaste!$H$3:$P$1269,8,FALSE)</f>
        <v>NA</v>
      </c>
      <c r="S484" s="1" t="s">
        <v>117</v>
      </c>
      <c r="T484" s="20" t="b">
        <f t="shared" si="283"/>
        <v>0</v>
      </c>
      <c r="U484" s="22">
        <f>VLOOKUP($K484,GlobSheetPaste!$H$3:$P$1269,9,FALSE)</f>
        <v>43891</v>
      </c>
      <c r="V484" s="19">
        <v>195</v>
      </c>
      <c r="W484" s="19">
        <v>421</v>
      </c>
      <c r="X484" s="2" t="b">
        <f t="shared" ref="X484:Y484" si="536">ISNUMBER(V484)</f>
        <v>1</v>
      </c>
      <c r="Y484" s="2" t="b">
        <f t="shared" si="536"/>
        <v>1</v>
      </c>
      <c r="Z484" s="2" t="s">
        <v>89</v>
      </c>
      <c r="AA484" s="2" t="s">
        <v>178</v>
      </c>
      <c r="AB484" s="24" t="str">
        <f ca="1">IFERROR(__xludf.DUMMYFUNCTION("SPLIT(AA484,""_"")"),"Deepwater")</f>
        <v>Deepwater</v>
      </c>
      <c r="AC484" s="24"/>
      <c r="AD484" s="24">
        <f>VLOOKUP(J484,rangearea210527!$B$2:$C$1159,2,TRUE)</f>
        <v>11089.024020000001</v>
      </c>
      <c r="AE484" s="26" t="s">
        <v>118</v>
      </c>
      <c r="AF484" s="26">
        <v>61</v>
      </c>
      <c r="AG484" s="26" t="s">
        <v>84</v>
      </c>
      <c r="AH484" s="26"/>
      <c r="AI484" s="26"/>
      <c r="AJ484" s="26">
        <v>1</v>
      </c>
      <c r="AK484" s="26">
        <v>0</v>
      </c>
      <c r="AL484" s="29">
        <v>0</v>
      </c>
      <c r="AM484" s="30"/>
      <c r="AN484" s="30"/>
      <c r="AO484" s="30"/>
      <c r="AP484" s="1">
        <v>0</v>
      </c>
      <c r="AQ484" s="1"/>
      <c r="AR484" s="1">
        <v>1</v>
      </c>
      <c r="AS484" s="1"/>
      <c r="AT484" s="1">
        <v>0</v>
      </c>
      <c r="AU484" s="1">
        <v>0</v>
      </c>
      <c r="AV484" s="1">
        <v>1</v>
      </c>
      <c r="AZ484" s="1">
        <v>1</v>
      </c>
      <c r="BD484" s="1">
        <v>1</v>
      </c>
      <c r="BE484" s="1">
        <v>1</v>
      </c>
      <c r="BF484" s="1"/>
    </row>
    <row r="485" spans="1:58" x14ac:dyDescent="0.3">
      <c r="A485" s="2">
        <v>15</v>
      </c>
      <c r="B485" s="2">
        <v>1</v>
      </c>
      <c r="C485" s="2" t="s">
        <v>75</v>
      </c>
      <c r="D485" s="1">
        <v>3</v>
      </c>
      <c r="E485" s="2" t="str">
        <f t="shared" si="281"/>
        <v>3_Squaliformes</v>
      </c>
      <c r="F485" s="2" t="s">
        <v>203</v>
      </c>
      <c r="G485" s="2" t="s">
        <v>204</v>
      </c>
      <c r="H485" s="2" t="s">
        <v>212</v>
      </c>
      <c r="I485" s="2" t="s">
        <v>218</v>
      </c>
      <c r="J485" s="2" t="s">
        <v>219</v>
      </c>
      <c r="K485" s="19" t="str">
        <f t="shared" si="282"/>
        <v>Squalus albifrons</v>
      </c>
      <c r="L485" s="20">
        <f>VLOOKUP($K485,GlobSheetPaste!$H$3:$P$1269,2,FALSE)</f>
        <v>42723</v>
      </c>
      <c r="M485" s="20">
        <f>VLOOKUP($K485,GlobSheetPaste!$H$3:$P$1269,3,FALSE)</f>
        <v>68644232</v>
      </c>
      <c r="N485" s="20" t="str">
        <f>VLOOKUP($K485,GlobSheetPaste!$H$3:$P$1269,4,FALSE)</f>
        <v>published</v>
      </c>
      <c r="O485" s="20" t="str">
        <f>VLOOKUP($K485,GlobSheetPaste!$H$3:$P$1269,5,FALSE)</f>
        <v>DD</v>
      </c>
      <c r="P485" s="20">
        <f>VLOOKUP($K485,GlobSheetPaste!$H$3:$P$1269,6,FALSE)</f>
        <v>2003</v>
      </c>
      <c r="Q485" s="20" t="str">
        <f>VLOOKUP($K485,GlobSheetPaste!$H$3:$P$1269,7,FALSE)</f>
        <v>LC</v>
      </c>
      <c r="R485" s="20" t="str">
        <f>VLOOKUP($K485,GlobSheetPaste!$H$3:$P$1269,8,FALSE)</f>
        <v>NA</v>
      </c>
      <c r="S485" s="20" t="str">
        <f t="shared" ref="S485:S486" si="537">IF(O485=Q485,"NoChange","non-genuine change")</f>
        <v>non-genuine change</v>
      </c>
      <c r="T485" s="20" t="b">
        <f t="shared" si="283"/>
        <v>0</v>
      </c>
      <c r="U485" s="20">
        <f>VLOOKUP($K485,GlobSheetPaste!$H$3:$P$1269,9,FALSE)</f>
        <v>2018</v>
      </c>
      <c r="V485" s="19">
        <v>131</v>
      </c>
      <c r="W485" s="19">
        <v>450</v>
      </c>
      <c r="X485" s="2" t="b">
        <f t="shared" ref="X485:Y485" si="538">ISNUMBER(V485)</f>
        <v>1</v>
      </c>
      <c r="Y485" s="2" t="b">
        <f t="shared" si="538"/>
        <v>1</v>
      </c>
      <c r="Z485" s="2" t="s">
        <v>89</v>
      </c>
      <c r="AA485" s="2" t="s">
        <v>178</v>
      </c>
      <c r="AB485" s="24" t="str">
        <f ca="1">IFERROR(__xludf.DUMMYFUNCTION("SPLIT(AA485,""_"")"),"Deepwater")</f>
        <v>Deepwater</v>
      </c>
      <c r="AC485" s="24"/>
      <c r="AD485" s="24">
        <f>VLOOKUP(J485,rangearea210527!$B$2:$C$1159,2,TRUE)</f>
        <v>73336.799669999993</v>
      </c>
      <c r="AE485" s="26" t="s">
        <v>118</v>
      </c>
      <c r="AF485" s="26">
        <v>86</v>
      </c>
      <c r="AG485" s="26" t="s">
        <v>84</v>
      </c>
      <c r="AH485" s="26"/>
      <c r="AI485" s="26"/>
      <c r="AJ485" s="26">
        <v>1</v>
      </c>
      <c r="AK485" s="26">
        <v>0</v>
      </c>
      <c r="AL485" s="29">
        <v>0</v>
      </c>
      <c r="AM485" s="30"/>
      <c r="AN485" s="30"/>
      <c r="AO485" s="30"/>
      <c r="AP485" s="1">
        <v>0</v>
      </c>
      <c r="AQ485" s="1"/>
      <c r="AR485" s="1"/>
      <c r="AS485" s="1"/>
      <c r="AT485" s="1">
        <v>0</v>
      </c>
      <c r="AU485" s="1">
        <v>0</v>
      </c>
      <c r="AV485" s="1">
        <v>1</v>
      </c>
      <c r="AZ485" s="1">
        <v>1</v>
      </c>
      <c r="BE485" s="1">
        <v>1</v>
      </c>
    </row>
    <row r="486" spans="1:58" x14ac:dyDescent="0.3">
      <c r="A486" s="2">
        <v>17</v>
      </c>
      <c r="B486" s="2">
        <v>1</v>
      </c>
      <c r="C486" s="2" t="s">
        <v>75</v>
      </c>
      <c r="D486" s="1">
        <v>3</v>
      </c>
      <c r="E486" s="2" t="str">
        <f t="shared" si="281"/>
        <v>3_Squaliformes</v>
      </c>
      <c r="F486" s="2" t="s">
        <v>203</v>
      </c>
      <c r="G486" s="2" t="s">
        <v>204</v>
      </c>
      <c r="H486" s="2" t="s">
        <v>212</v>
      </c>
      <c r="I486" s="2" t="s">
        <v>222</v>
      </c>
      <c r="J486" s="2" t="s">
        <v>223</v>
      </c>
      <c r="K486" s="19" t="str">
        <f t="shared" si="282"/>
        <v>Squalus altipinnis</v>
      </c>
      <c r="L486" s="20">
        <f>VLOOKUP($K486,GlobSheetPaste!$H$3:$P$1269,2,FALSE)</f>
        <v>158616</v>
      </c>
      <c r="M486" s="20">
        <f>VLOOKUP($K486,GlobSheetPaste!$H$3:$P$1269,3,FALSE)</f>
        <v>68644334</v>
      </c>
      <c r="N486" s="20" t="str">
        <f>VLOOKUP($K486,GlobSheetPaste!$H$3:$P$1269,4,FALSE)</f>
        <v>published</v>
      </c>
      <c r="O486" s="20" t="str">
        <f>VLOOKUP($K486,GlobSheetPaste!$H$3:$P$1269,5,FALSE)</f>
        <v>DD</v>
      </c>
      <c r="P486" s="20">
        <f>VLOOKUP($K486,GlobSheetPaste!$H$3:$P$1269,6,FALSE)</f>
        <v>2008</v>
      </c>
      <c r="Q486" s="20" t="str">
        <f>VLOOKUP($K486,GlobSheetPaste!$H$3:$P$1269,7,FALSE)</f>
        <v>DD</v>
      </c>
      <c r="R486" s="20" t="str">
        <f>VLOOKUP($K486,GlobSheetPaste!$H$3:$P$1269,8,FALSE)</f>
        <v>NA</v>
      </c>
      <c r="S486" s="20" t="str">
        <f t="shared" si="537"/>
        <v>NoChange</v>
      </c>
      <c r="T486" s="20" t="b">
        <f t="shared" si="283"/>
        <v>0</v>
      </c>
      <c r="U486" s="20">
        <f>VLOOKUP($K486,GlobSheetPaste!$H$3:$P$1269,9,FALSE)</f>
        <v>2018</v>
      </c>
      <c r="V486" s="19">
        <v>298</v>
      </c>
      <c r="W486" s="19">
        <v>305</v>
      </c>
      <c r="X486" s="2" t="b">
        <f t="shared" ref="X486:Y486" si="539">ISNUMBER(V486)</f>
        <v>1</v>
      </c>
      <c r="Y486" s="2" t="b">
        <f t="shared" si="539"/>
        <v>1</v>
      </c>
      <c r="Z486" s="2" t="s">
        <v>89</v>
      </c>
      <c r="AA486" s="2" t="s">
        <v>178</v>
      </c>
      <c r="AB486" s="24" t="str">
        <f ca="1">IFERROR(__xludf.DUMMYFUNCTION("SPLIT(AA486,""_"")"),"Deepwater")</f>
        <v>Deepwater</v>
      </c>
      <c r="AC486" s="24"/>
      <c r="AD486" s="24">
        <f>VLOOKUP(J486,rangearea210527!$B$2:$C$1159,2,TRUE)</f>
        <v>3281.894812</v>
      </c>
      <c r="AE486" s="26" t="s">
        <v>118</v>
      </c>
      <c r="AF486" s="26">
        <v>71.5</v>
      </c>
      <c r="AG486" s="26" t="s">
        <v>84</v>
      </c>
      <c r="AH486" s="26"/>
      <c r="AI486" s="26"/>
      <c r="AJ486" s="26">
        <v>1</v>
      </c>
      <c r="AK486" s="26">
        <v>0</v>
      </c>
      <c r="AL486" s="29">
        <v>0</v>
      </c>
      <c r="AM486" s="30"/>
      <c r="AN486" s="30"/>
      <c r="AO486" s="30"/>
      <c r="AP486" s="1">
        <v>0</v>
      </c>
      <c r="AQ486" s="1"/>
      <c r="AR486" s="1"/>
      <c r="AS486" s="1"/>
      <c r="AT486" s="1">
        <v>0</v>
      </c>
      <c r="AU486" s="1">
        <v>0</v>
      </c>
      <c r="AV486" s="1">
        <v>1</v>
      </c>
      <c r="AZ486" s="1">
        <v>1</v>
      </c>
      <c r="BD486" s="1">
        <v>1</v>
      </c>
      <c r="BE486" s="1">
        <v>1</v>
      </c>
      <c r="BF486" s="1"/>
    </row>
    <row r="487" spans="1:58" x14ac:dyDescent="0.3">
      <c r="A487" s="2">
        <v>18</v>
      </c>
      <c r="B487" s="2">
        <v>1</v>
      </c>
      <c r="C487" s="2" t="s">
        <v>75</v>
      </c>
      <c r="D487" s="1">
        <v>3</v>
      </c>
      <c r="E487" s="2" t="str">
        <f t="shared" si="281"/>
        <v>3_Squaliformes</v>
      </c>
      <c r="F487" s="2" t="s">
        <v>203</v>
      </c>
      <c r="G487" s="2" t="s">
        <v>204</v>
      </c>
      <c r="H487" s="2" t="s">
        <v>212</v>
      </c>
      <c r="I487" s="2" t="s">
        <v>224</v>
      </c>
      <c r="J487" s="2" t="s">
        <v>225</v>
      </c>
      <c r="K487" s="19" t="str">
        <f t="shared" si="282"/>
        <v>Squalus bahiensis</v>
      </c>
      <c r="L487" s="20">
        <f>VLOOKUP($K487,GlobSheetPaste!$H$3:$P$1269,2,FALSE)</f>
        <v>129495390</v>
      </c>
      <c r="M487" s="20">
        <f>VLOOKUP($K487,GlobSheetPaste!$H$3:$P$1269,3,FALSE)</f>
        <v>129495471</v>
      </c>
      <c r="N487" s="20" t="str">
        <f>VLOOKUP($K487,GlobSheetPaste!$H$3:$P$1269,4,FALSE)</f>
        <v>published</v>
      </c>
      <c r="O487" s="20" t="str">
        <f>VLOOKUP($K487,GlobSheetPaste!$H$3:$P$1269,5,FALSE)</f>
        <v>NE</v>
      </c>
      <c r="P487" s="20" t="str">
        <f>VLOOKUP($K487,GlobSheetPaste!$H$3:$P$1269,6,FALSE)</f>
        <v>NA</v>
      </c>
      <c r="Q487" s="20" t="str">
        <f>VLOOKUP($K487,GlobSheetPaste!$H$3:$P$1269,7,FALSE)</f>
        <v>DD</v>
      </c>
      <c r="R487" s="20" t="str">
        <f>VLOOKUP($K487,GlobSheetPaste!$H$3:$P$1269,8,FALSE)</f>
        <v>NA</v>
      </c>
      <c r="S487" s="1" t="s">
        <v>117</v>
      </c>
      <c r="T487" s="20" t="b">
        <f t="shared" si="283"/>
        <v>0</v>
      </c>
      <c r="U487" s="22">
        <f>VLOOKUP($K487,GlobSheetPaste!$H$3:$P$1269,9,FALSE)</f>
        <v>43891</v>
      </c>
      <c r="V487" s="19">
        <v>599</v>
      </c>
      <c r="W487" s="19">
        <v>599</v>
      </c>
      <c r="X487" s="2" t="b">
        <f t="shared" ref="X487:Y487" si="540">ISNUMBER(V487)</f>
        <v>1</v>
      </c>
      <c r="Y487" s="2" t="b">
        <f t="shared" si="540"/>
        <v>1</v>
      </c>
      <c r="Z487" s="2" t="s">
        <v>226</v>
      </c>
      <c r="AA487" s="2" t="s">
        <v>178</v>
      </c>
      <c r="AB487" s="24" t="str">
        <f ca="1">IFERROR(__xludf.DUMMYFUNCTION("SPLIT(AA487,""_"")"),"Deepwater")</f>
        <v>Deepwater</v>
      </c>
      <c r="AC487" s="24"/>
      <c r="AD487" s="24">
        <f>VLOOKUP(J487,rangearea210527!$B$2:$C$1159,2,TRUE)</f>
        <v>25.344836789999999</v>
      </c>
      <c r="AE487" s="26" t="s">
        <v>118</v>
      </c>
      <c r="AF487" s="26">
        <v>69</v>
      </c>
      <c r="AG487" s="26" t="s">
        <v>84</v>
      </c>
      <c r="AH487" s="26"/>
      <c r="AI487" s="26"/>
      <c r="AJ487" s="26">
        <v>1</v>
      </c>
      <c r="AK487" s="26">
        <v>0</v>
      </c>
      <c r="AL487" s="29">
        <v>0</v>
      </c>
      <c r="AM487" s="30"/>
      <c r="AN487" s="30"/>
      <c r="AO487" s="30"/>
      <c r="AP487" s="1">
        <v>0</v>
      </c>
      <c r="AQ487" s="1"/>
      <c r="AR487" s="1">
        <v>1</v>
      </c>
      <c r="AS487" s="1"/>
      <c r="AT487" s="1">
        <v>0</v>
      </c>
      <c r="AU487" s="1">
        <v>0</v>
      </c>
      <c r="AV487" s="1">
        <v>1</v>
      </c>
      <c r="AZ487" s="1">
        <v>1</v>
      </c>
      <c r="BD487" s="1">
        <v>1</v>
      </c>
      <c r="BE487" s="1">
        <v>1</v>
      </c>
      <c r="BF487" s="1"/>
    </row>
    <row r="488" spans="1:58" x14ac:dyDescent="0.3">
      <c r="A488" s="2">
        <v>19</v>
      </c>
      <c r="B488" s="2">
        <v>1</v>
      </c>
      <c r="C488" s="2" t="s">
        <v>75</v>
      </c>
      <c r="D488" s="1">
        <v>3</v>
      </c>
      <c r="E488" s="2" t="str">
        <f t="shared" si="281"/>
        <v>3_Squaliformes</v>
      </c>
      <c r="F488" s="2" t="s">
        <v>203</v>
      </c>
      <c r="G488" s="2" t="s">
        <v>204</v>
      </c>
      <c r="H488" s="2" t="s">
        <v>212</v>
      </c>
      <c r="I488" s="2" t="s">
        <v>227</v>
      </c>
      <c r="J488" s="2" t="s">
        <v>228</v>
      </c>
      <c r="K488" s="19" t="str">
        <f t="shared" si="282"/>
        <v>Squalus bassi</v>
      </c>
      <c r="L488" s="20">
        <f>VLOOKUP($K488,GlobSheetPaste!$H$3:$P$1269,2,FALSE)</f>
        <v>124356938</v>
      </c>
      <c r="M488" s="20">
        <f>VLOOKUP($K488,GlobSheetPaste!$H$3:$P$1269,3,FALSE)</f>
        <v>124541787</v>
      </c>
      <c r="N488" s="20" t="str">
        <f>VLOOKUP($K488,GlobSheetPaste!$H$3:$P$1269,4,FALSE)</f>
        <v>published</v>
      </c>
      <c r="O488" s="20" t="str">
        <f>VLOOKUP($K488,GlobSheetPaste!$H$3:$P$1269,5,FALSE)</f>
        <v>NE</v>
      </c>
      <c r="P488" s="20" t="str">
        <f>VLOOKUP($K488,GlobSheetPaste!$H$3:$P$1269,6,FALSE)</f>
        <v>NA</v>
      </c>
      <c r="Q488" s="20" t="str">
        <f>VLOOKUP($K488,GlobSheetPaste!$H$3:$P$1269,7,FALSE)</f>
        <v>LC</v>
      </c>
      <c r="R488" s="20" t="str">
        <f>VLOOKUP($K488,GlobSheetPaste!$H$3:$P$1269,8,FALSE)</f>
        <v>NA</v>
      </c>
      <c r="S488" s="1" t="s">
        <v>117</v>
      </c>
      <c r="T488" s="20" t="b">
        <f t="shared" si="283"/>
        <v>0</v>
      </c>
      <c r="U488" s="22">
        <f>VLOOKUP($K488,GlobSheetPaste!$H$3:$P$1269,9,FALSE)</f>
        <v>43862</v>
      </c>
      <c r="V488" s="19">
        <v>159</v>
      </c>
      <c r="W488" s="19">
        <v>591</v>
      </c>
      <c r="X488" s="2" t="b">
        <f t="shared" ref="X488:Y488" si="541">ISNUMBER(V488)</f>
        <v>1</v>
      </c>
      <c r="Y488" s="2" t="b">
        <f t="shared" si="541"/>
        <v>1</v>
      </c>
      <c r="Z488" s="2" t="s">
        <v>229</v>
      </c>
      <c r="AA488" s="2" t="s">
        <v>178</v>
      </c>
      <c r="AB488" s="24" t="str">
        <f ca="1">IFERROR(__xludf.DUMMYFUNCTION("SPLIT(AA488,""_"")"),"Deepwater")</f>
        <v>Deepwater</v>
      </c>
      <c r="AC488" s="24"/>
      <c r="AD488" s="24">
        <f>VLOOKUP(J488,rangearea210527!$B$2:$C$1159,2,TRUE)</f>
        <v>123719.4544</v>
      </c>
      <c r="AE488" s="26" t="s">
        <v>118</v>
      </c>
      <c r="AF488" s="26">
        <v>110</v>
      </c>
      <c r="AG488" s="26" t="s">
        <v>84</v>
      </c>
      <c r="AH488" s="26"/>
      <c r="AI488" s="26">
        <v>23.5</v>
      </c>
      <c r="AJ488" s="26">
        <v>1</v>
      </c>
      <c r="AK488" s="26">
        <v>0</v>
      </c>
      <c r="AL488" s="29">
        <v>0</v>
      </c>
      <c r="AM488" s="30"/>
      <c r="AN488" s="30"/>
      <c r="AO488" s="30"/>
      <c r="AP488" s="1">
        <v>0</v>
      </c>
      <c r="AQ488" s="1"/>
      <c r="AR488" s="1"/>
      <c r="AS488" s="1"/>
      <c r="AT488" s="1">
        <v>0</v>
      </c>
      <c r="AU488" s="1">
        <v>0</v>
      </c>
      <c r="AV488" s="1">
        <v>1</v>
      </c>
      <c r="AZ488" s="1">
        <v>1</v>
      </c>
      <c r="BE488" s="1">
        <v>1</v>
      </c>
    </row>
    <row r="489" spans="1:58" x14ac:dyDescent="0.3">
      <c r="A489" s="2">
        <v>20</v>
      </c>
      <c r="B489" s="2">
        <v>1</v>
      </c>
      <c r="C489" s="2" t="s">
        <v>75</v>
      </c>
      <c r="D489" s="1">
        <v>3</v>
      </c>
      <c r="E489" s="2" t="str">
        <f t="shared" si="281"/>
        <v>3_Squaliformes</v>
      </c>
      <c r="F489" s="2" t="s">
        <v>203</v>
      </c>
      <c r="G489" s="2" t="s">
        <v>204</v>
      </c>
      <c r="H489" s="2" t="s">
        <v>212</v>
      </c>
      <c r="I489" s="2" t="s">
        <v>230</v>
      </c>
      <c r="J489" s="2" t="s">
        <v>231</v>
      </c>
      <c r="K489" s="19" t="str">
        <f t="shared" si="282"/>
        <v>Squalus blainville</v>
      </c>
      <c r="L489" s="20">
        <f>VLOOKUP($K489,GlobSheetPaste!$H$3:$P$1269,2,FALSE)</f>
        <v>169229923</v>
      </c>
      <c r="M489" s="20">
        <f>VLOOKUP($K489,GlobSheetPaste!$H$3:$P$1269,3,FALSE)</f>
        <v>179510767</v>
      </c>
      <c r="N489" s="20" t="str">
        <f>VLOOKUP($K489,GlobSheetPaste!$H$3:$P$1269,4,FALSE)</f>
        <v>submitted</v>
      </c>
      <c r="O489" s="20" t="str">
        <f>VLOOKUP($K489,GlobSheetPaste!$H$3:$P$1269,5,FALSE)</f>
        <v>DD</v>
      </c>
      <c r="P489" s="20">
        <f>VLOOKUP($K489,GlobSheetPaste!$H$3:$P$1269,6,FALSE)</f>
        <v>2008</v>
      </c>
      <c r="Q489" s="20" t="str">
        <f>VLOOKUP($K489,GlobSheetPaste!$H$3:$P$1269,7,FALSE)</f>
        <v>DD</v>
      </c>
      <c r="R489" s="20" t="str">
        <f>VLOOKUP($K489,GlobSheetPaste!$H$3:$P$1269,8,FALSE)</f>
        <v>NA</v>
      </c>
      <c r="S489" s="20" t="str">
        <f>IF(O489=Q489,"NoChange","non-genuine change")</f>
        <v>NoChange</v>
      </c>
      <c r="T489" s="20" t="b">
        <f t="shared" si="283"/>
        <v>0</v>
      </c>
      <c r="U489" s="22">
        <f>VLOOKUP($K489,GlobSheetPaste!$H$3:$P$1269,9,FALSE)</f>
        <v>44228</v>
      </c>
      <c r="V489" s="19">
        <v>15</v>
      </c>
      <c r="W489" s="19">
        <v>1500</v>
      </c>
      <c r="X489" s="2" t="b">
        <f t="shared" ref="X489:Y489" si="542">ISNUMBER(V489)</f>
        <v>1</v>
      </c>
      <c r="Y489" s="2" t="b">
        <f t="shared" si="542"/>
        <v>1</v>
      </c>
      <c r="Z489" s="2" t="s">
        <v>89</v>
      </c>
      <c r="AA489" s="2" t="s">
        <v>178</v>
      </c>
      <c r="AB489" s="24" t="str">
        <f ca="1">IFERROR(__xludf.DUMMYFUNCTION("SPLIT(AA489,""_"")"),"Deepwater")</f>
        <v>Deepwater</v>
      </c>
      <c r="AC489" s="24"/>
      <c r="AD489" s="24">
        <f>VLOOKUP(J489,rangearea210527!$B$2:$C$1159,2,TRUE)</f>
        <v>2649614.8539999998</v>
      </c>
      <c r="AE489" s="26"/>
      <c r="AF489" s="26">
        <v>92</v>
      </c>
      <c r="AG489" s="26" t="s">
        <v>84</v>
      </c>
      <c r="AH489" s="26"/>
      <c r="AI489" s="26">
        <v>13.2</v>
      </c>
      <c r="AJ489" s="26">
        <v>1</v>
      </c>
      <c r="AK489" s="26">
        <v>0</v>
      </c>
      <c r="AL489" s="29">
        <v>0</v>
      </c>
      <c r="AM489" s="30"/>
      <c r="AN489" s="30"/>
      <c r="AO489" s="30"/>
      <c r="AP489" s="1">
        <v>0</v>
      </c>
      <c r="AQ489" s="1"/>
      <c r="AR489" s="1"/>
      <c r="AS489" s="1"/>
      <c r="AT489" s="1">
        <v>0</v>
      </c>
      <c r="AU489" s="1">
        <v>0</v>
      </c>
      <c r="AV489" s="1">
        <v>1</v>
      </c>
      <c r="AZ489" s="1">
        <v>1</v>
      </c>
      <c r="BD489" s="1">
        <v>1</v>
      </c>
      <c r="BE489" s="1"/>
      <c r="BF489" s="1"/>
    </row>
    <row r="490" spans="1:58" x14ac:dyDescent="0.3">
      <c r="A490" s="2">
        <v>21</v>
      </c>
      <c r="B490" s="2">
        <v>1</v>
      </c>
      <c r="C490" s="2" t="s">
        <v>75</v>
      </c>
      <c r="D490" s="1">
        <v>3</v>
      </c>
      <c r="E490" s="2" t="str">
        <f t="shared" si="281"/>
        <v>3_Squaliformes</v>
      </c>
      <c r="F490" s="2" t="s">
        <v>203</v>
      </c>
      <c r="G490" s="2" t="s">
        <v>204</v>
      </c>
      <c r="H490" s="2" t="s">
        <v>212</v>
      </c>
      <c r="I490" s="2" t="s">
        <v>232</v>
      </c>
      <c r="J490" s="2" t="s">
        <v>233</v>
      </c>
      <c r="K490" s="19" t="str">
        <f t="shared" si="282"/>
        <v>Squalus boretzi</v>
      </c>
      <c r="L490" s="20">
        <f>VLOOKUP($K490,GlobSheetPaste!$H$3:$P$1269,2,FALSE)</f>
        <v>197258574</v>
      </c>
      <c r="M490" s="20">
        <f>VLOOKUP($K490,GlobSheetPaste!$H$3:$P$1269,3,FALSE)</f>
        <v>197258666</v>
      </c>
      <c r="N490" s="20" t="str">
        <f>VLOOKUP($K490,GlobSheetPaste!$H$3:$P$1269,4,FALSE)</f>
        <v>draft</v>
      </c>
      <c r="O490" s="20" t="str">
        <f>VLOOKUP($K490,GlobSheetPaste!$H$3:$P$1269,5,FALSE)</f>
        <v>NE</v>
      </c>
      <c r="P490" s="20" t="str">
        <f>VLOOKUP($K490,GlobSheetPaste!$H$3:$P$1269,6,FALSE)</f>
        <v>NA</v>
      </c>
      <c r="Q490" s="20" t="str">
        <f>VLOOKUP($K490,GlobSheetPaste!$H$3:$P$1269,7,FALSE)</f>
        <v>NT</v>
      </c>
      <c r="R490" s="20" t="str">
        <f>VLOOKUP($K490,GlobSheetPaste!$H$3:$P$1269,8,FALSE)</f>
        <v>A2d</v>
      </c>
      <c r="S490" s="1" t="s">
        <v>117</v>
      </c>
      <c r="T490" s="20" t="b">
        <f t="shared" si="283"/>
        <v>0</v>
      </c>
      <c r="U490" s="22">
        <f>VLOOKUP($K490,GlobSheetPaste!$H$3:$P$1269,9,FALSE)</f>
        <v>44228</v>
      </c>
      <c r="V490" s="19">
        <v>100</v>
      </c>
      <c r="W490" s="19">
        <v>525</v>
      </c>
      <c r="X490" s="2" t="b">
        <f t="shared" ref="X490:Y490" si="543">ISNUMBER(V490)</f>
        <v>1</v>
      </c>
      <c r="Y490" s="2" t="b">
        <f t="shared" si="543"/>
        <v>1</v>
      </c>
      <c r="Z490" s="2" t="s">
        <v>234</v>
      </c>
      <c r="AA490" s="2" t="s">
        <v>178</v>
      </c>
      <c r="AB490" s="24" t="str">
        <f ca="1">IFERROR(__xludf.DUMMYFUNCTION("SPLIT(AA490,""_"")"),"Deepwater")</f>
        <v>Deepwater</v>
      </c>
      <c r="AC490" s="24"/>
      <c r="AD490" s="24">
        <f>VLOOKUP(J490,rangearea210527!$B$2:$C$1159,2,TRUE)</f>
        <v>2833.571297</v>
      </c>
      <c r="AE490" s="26" t="s">
        <v>118</v>
      </c>
      <c r="AF490" s="26">
        <v>71</v>
      </c>
      <c r="AG490" s="26" t="s">
        <v>84</v>
      </c>
      <c r="AH490" s="26"/>
      <c r="AI490" s="26">
        <v>21</v>
      </c>
      <c r="AJ490" s="26">
        <v>1</v>
      </c>
      <c r="AK490" s="26">
        <v>0</v>
      </c>
      <c r="AL490" s="29">
        <v>0</v>
      </c>
      <c r="AM490" s="30"/>
      <c r="AN490" s="30"/>
      <c r="AO490" s="30"/>
      <c r="AP490" s="1">
        <v>0</v>
      </c>
      <c r="AQ490" s="1"/>
      <c r="AR490" s="1"/>
      <c r="AS490" s="1"/>
      <c r="AT490" s="1">
        <v>0</v>
      </c>
      <c r="AU490" s="1">
        <v>0</v>
      </c>
      <c r="AV490" s="1">
        <v>1</v>
      </c>
      <c r="AZ490" s="1">
        <v>1</v>
      </c>
      <c r="BE490" s="1">
        <v>1</v>
      </c>
    </row>
    <row r="491" spans="1:58" x14ac:dyDescent="0.3">
      <c r="A491" s="2">
        <v>23</v>
      </c>
      <c r="B491" s="2">
        <v>1</v>
      </c>
      <c r="C491" s="2" t="s">
        <v>75</v>
      </c>
      <c r="D491" s="1">
        <v>3</v>
      </c>
      <c r="E491" s="2" t="str">
        <f t="shared" si="281"/>
        <v>3_Squaliformes</v>
      </c>
      <c r="F491" s="2" t="s">
        <v>203</v>
      </c>
      <c r="G491" s="2" t="s">
        <v>204</v>
      </c>
      <c r="H491" s="2" t="s">
        <v>212</v>
      </c>
      <c r="I491" s="2" t="s">
        <v>237</v>
      </c>
      <c r="J491" s="2" t="s">
        <v>238</v>
      </c>
      <c r="K491" s="19" t="str">
        <f t="shared" si="282"/>
        <v>Squalus bucephalus</v>
      </c>
      <c r="L491" s="20">
        <f>VLOOKUP($K491,GlobSheetPaste!$H$3:$P$1269,2,FALSE)</f>
        <v>161703</v>
      </c>
      <c r="M491" s="20">
        <f>VLOOKUP($K491,GlobSheetPaste!$H$3:$P$1269,3,FALSE)</f>
        <v>116739715</v>
      </c>
      <c r="N491" s="20" t="str">
        <f>VLOOKUP($K491,GlobSheetPaste!$H$3:$P$1269,4,FALSE)</f>
        <v>published</v>
      </c>
      <c r="O491" s="20" t="str">
        <f>VLOOKUP($K491,GlobSheetPaste!$H$3:$P$1269,5,FALSE)</f>
        <v>DD</v>
      </c>
      <c r="P491" s="20">
        <f>VLOOKUP($K491,GlobSheetPaste!$H$3:$P$1269,6,FALSE)</f>
        <v>2008</v>
      </c>
      <c r="Q491" s="20" t="str">
        <f>VLOOKUP($K491,GlobSheetPaste!$H$3:$P$1269,7,FALSE)</f>
        <v>DD</v>
      </c>
      <c r="R491" s="20" t="str">
        <f>VLOOKUP($K491,GlobSheetPaste!$H$3:$P$1269,8,FALSE)</f>
        <v>NA</v>
      </c>
      <c r="S491" s="20" t="str">
        <f t="shared" ref="S491:S492" si="544">IF(O491=Q491,"NoChange","non-genuine change")</f>
        <v>NoChange</v>
      </c>
      <c r="T491" s="20" t="b">
        <f t="shared" si="283"/>
        <v>0</v>
      </c>
      <c r="U491" s="20">
        <f>VLOOKUP($K491,GlobSheetPaste!$H$3:$P$1269,9,FALSE)</f>
        <v>2017</v>
      </c>
      <c r="V491" s="19">
        <v>448</v>
      </c>
      <c r="W491" s="19">
        <v>880</v>
      </c>
      <c r="X491" s="2" t="b">
        <f t="shared" ref="X491:Y491" si="545">ISNUMBER(V491)</f>
        <v>1</v>
      </c>
      <c r="Y491" s="2" t="b">
        <f t="shared" si="545"/>
        <v>1</v>
      </c>
      <c r="Z491" s="2" t="s">
        <v>89</v>
      </c>
      <c r="AA491" s="2" t="s">
        <v>178</v>
      </c>
      <c r="AB491" s="24" t="str">
        <f ca="1">IFERROR(__xludf.DUMMYFUNCTION("SPLIT(AA491,""_"")"),"Deepwater")</f>
        <v>Deepwater</v>
      </c>
      <c r="AC491" s="24"/>
      <c r="AD491" s="24">
        <f>VLOOKUP(J491,rangearea210527!$B$2:$C$1159,2,TRUE)</f>
        <v>11895.506100000001</v>
      </c>
      <c r="AE491" s="26" t="s">
        <v>118</v>
      </c>
      <c r="AF491" s="26">
        <v>90</v>
      </c>
      <c r="AG491" s="26" t="s">
        <v>84</v>
      </c>
      <c r="AH491" s="26"/>
      <c r="AI491" s="26"/>
      <c r="AJ491" s="26">
        <v>1</v>
      </c>
      <c r="AK491" s="26">
        <v>0</v>
      </c>
      <c r="AL491" s="29">
        <v>0</v>
      </c>
      <c r="AM491" s="30"/>
      <c r="AN491" s="30"/>
      <c r="AO491" s="30"/>
      <c r="AP491" s="1">
        <v>0</v>
      </c>
      <c r="AQ491" s="1"/>
      <c r="AR491" s="1"/>
      <c r="AS491" s="1"/>
      <c r="AT491" s="1">
        <v>0</v>
      </c>
      <c r="AU491" s="1">
        <v>0</v>
      </c>
      <c r="AV491" s="1">
        <v>1</v>
      </c>
      <c r="AZ491" s="1">
        <v>1</v>
      </c>
      <c r="BD491" s="1">
        <v>1</v>
      </c>
      <c r="BE491" s="1">
        <v>1</v>
      </c>
      <c r="BF491" s="1"/>
    </row>
    <row r="492" spans="1:58" x14ac:dyDescent="0.3">
      <c r="A492" s="2">
        <v>25</v>
      </c>
      <c r="B492" s="2">
        <v>1</v>
      </c>
      <c r="C492" s="2" t="s">
        <v>75</v>
      </c>
      <c r="D492" s="1">
        <v>3</v>
      </c>
      <c r="E492" s="2" t="str">
        <f t="shared" si="281"/>
        <v>3_Squaliformes</v>
      </c>
      <c r="F492" s="2" t="s">
        <v>203</v>
      </c>
      <c r="G492" s="2" t="s">
        <v>204</v>
      </c>
      <c r="H492" s="2" t="s">
        <v>212</v>
      </c>
      <c r="I492" s="2" t="s">
        <v>242</v>
      </c>
      <c r="J492" s="2" t="s">
        <v>243</v>
      </c>
      <c r="K492" s="19" t="str">
        <f t="shared" si="282"/>
        <v>Squalus chloroculus</v>
      </c>
      <c r="L492" s="20">
        <f>VLOOKUP($K492,GlobSheetPaste!$H$3:$P$1269,2,FALSE)</f>
        <v>161360</v>
      </c>
      <c r="M492" s="20">
        <f>VLOOKUP($K492,GlobSheetPaste!$H$3:$P$1269,3,FALSE)</f>
        <v>68644464</v>
      </c>
      <c r="N492" s="20" t="str">
        <f>VLOOKUP($K492,GlobSheetPaste!$H$3:$P$1269,4,FALSE)</f>
        <v>published</v>
      </c>
      <c r="O492" s="20" t="str">
        <f>VLOOKUP($K492,GlobSheetPaste!$H$3:$P$1269,5,FALSE)</f>
        <v>NT</v>
      </c>
      <c r="P492" s="20">
        <f>VLOOKUP($K492,GlobSheetPaste!$H$3:$P$1269,6,FALSE)</f>
        <v>2008</v>
      </c>
      <c r="Q492" s="20" t="str">
        <f>VLOOKUP($K492,GlobSheetPaste!$H$3:$P$1269,7,FALSE)</f>
        <v>EN</v>
      </c>
      <c r="R492" s="20" t="str">
        <f>VLOOKUP($K492,GlobSheetPaste!$H$3:$P$1269,8,FALSE)</f>
        <v>A2bd</v>
      </c>
      <c r="S492" s="20" t="str">
        <f t="shared" si="544"/>
        <v>non-genuine change</v>
      </c>
      <c r="T492" s="20" t="b">
        <f t="shared" si="283"/>
        <v>0</v>
      </c>
      <c r="U492" s="20">
        <f>VLOOKUP($K492,GlobSheetPaste!$H$3:$P$1269,9,FALSE)</f>
        <v>2018</v>
      </c>
      <c r="V492" s="19">
        <v>216</v>
      </c>
      <c r="W492" s="19">
        <v>1360</v>
      </c>
      <c r="X492" s="2" t="b">
        <f t="shared" ref="X492:Y492" si="546">ISNUMBER(V492)</f>
        <v>1</v>
      </c>
      <c r="Y492" s="2" t="b">
        <f t="shared" si="546"/>
        <v>1</v>
      </c>
      <c r="Z492" s="2" t="s">
        <v>89</v>
      </c>
      <c r="AA492" s="2" t="s">
        <v>178</v>
      </c>
      <c r="AB492" s="24" t="str">
        <f ca="1">IFERROR(__xludf.DUMMYFUNCTION("SPLIT(AA492,""_"")"),"Deepwater")</f>
        <v>Deepwater</v>
      </c>
      <c r="AC492" s="24"/>
      <c r="AD492" s="24">
        <f>VLOOKUP(J492,rangearea210527!$B$2:$C$1159,2,TRUE)</f>
        <v>85213.910810000001</v>
      </c>
      <c r="AE492" s="26" t="s">
        <v>118</v>
      </c>
      <c r="AF492" s="26">
        <v>99</v>
      </c>
      <c r="AG492" s="26" t="s">
        <v>84</v>
      </c>
      <c r="AH492" s="26"/>
      <c r="AI492" s="26">
        <v>21</v>
      </c>
      <c r="AJ492" s="26">
        <v>1</v>
      </c>
      <c r="AK492" s="26">
        <v>0</v>
      </c>
      <c r="AL492" s="29">
        <v>0</v>
      </c>
      <c r="AM492" s="30"/>
      <c r="AN492" s="30"/>
      <c r="AO492" s="30"/>
      <c r="AP492" s="1">
        <v>0</v>
      </c>
      <c r="AQ492" s="1"/>
      <c r="AR492" s="1"/>
      <c r="AS492" s="1"/>
      <c r="AT492" s="1">
        <v>0</v>
      </c>
      <c r="AU492" s="1">
        <v>0</v>
      </c>
      <c r="AV492" s="1">
        <v>1</v>
      </c>
      <c r="AW492" s="1">
        <v>1</v>
      </c>
      <c r="AX492" s="1"/>
      <c r="AY492" s="1"/>
      <c r="AZ492" s="1">
        <v>1</v>
      </c>
      <c r="BA492" s="1">
        <v>1</v>
      </c>
      <c r="BE492" s="1">
        <v>1</v>
      </c>
      <c r="BF492" s="1">
        <v>1</v>
      </c>
    </row>
    <row r="493" spans="1:58" x14ac:dyDescent="0.3">
      <c r="A493" s="2">
        <v>24</v>
      </c>
      <c r="B493" s="2">
        <v>1</v>
      </c>
      <c r="C493" s="2" t="s">
        <v>75</v>
      </c>
      <c r="D493" s="1">
        <v>3</v>
      </c>
      <c r="E493" s="2" t="str">
        <f t="shared" si="281"/>
        <v>3_Squaliformes</v>
      </c>
      <c r="F493" s="2" t="s">
        <v>203</v>
      </c>
      <c r="G493" s="2" t="s">
        <v>204</v>
      </c>
      <c r="H493" s="2" t="s">
        <v>212</v>
      </c>
      <c r="I493" s="2" t="s">
        <v>239</v>
      </c>
      <c r="J493" s="2" t="s">
        <v>240</v>
      </c>
      <c r="K493" s="19" t="str">
        <f t="shared" si="282"/>
        <v>Squalus clarkae</v>
      </c>
      <c r="L493" s="20">
        <f>VLOOKUP($K493,GlobSheetPaste!$H$3:$P$1269,2,FALSE)</f>
        <v>152781911</v>
      </c>
      <c r="M493" s="20">
        <f>VLOOKUP($K493,GlobSheetPaste!$H$3:$P$1269,3,FALSE)</f>
        <v>152781941</v>
      </c>
      <c r="N493" s="20" t="str">
        <f>VLOOKUP($K493,GlobSheetPaste!$H$3:$P$1269,4,FALSE)</f>
        <v>published</v>
      </c>
      <c r="O493" s="20" t="str">
        <f>VLOOKUP($K493,GlobSheetPaste!$H$3:$P$1269,5,FALSE)</f>
        <v>NE</v>
      </c>
      <c r="P493" s="20" t="str">
        <f>VLOOKUP($K493,GlobSheetPaste!$H$3:$P$1269,6,FALSE)</f>
        <v>NA</v>
      </c>
      <c r="Q493" s="20" t="str">
        <f>VLOOKUP($K493,GlobSheetPaste!$H$3:$P$1269,7,FALSE)</f>
        <v>LC</v>
      </c>
      <c r="R493" s="20" t="str">
        <f>VLOOKUP($K493,GlobSheetPaste!$H$3:$P$1269,8,FALSE)</f>
        <v>NA</v>
      </c>
      <c r="S493" s="1" t="s">
        <v>117</v>
      </c>
      <c r="T493" s="20" t="b">
        <f t="shared" si="283"/>
        <v>0</v>
      </c>
      <c r="U493" s="22">
        <f>VLOOKUP($K493,GlobSheetPaste!$H$3:$P$1269,9,FALSE)</f>
        <v>43891</v>
      </c>
      <c r="V493" s="19">
        <v>242</v>
      </c>
      <c r="W493" s="19">
        <v>613</v>
      </c>
      <c r="X493" s="2" t="b">
        <f t="shared" ref="X493:Y493" si="547">ISNUMBER(V493)</f>
        <v>1</v>
      </c>
      <c r="Y493" s="2" t="b">
        <f t="shared" si="547"/>
        <v>1</v>
      </c>
      <c r="Z493" s="2" t="s">
        <v>241</v>
      </c>
      <c r="AA493" s="2" t="s">
        <v>178</v>
      </c>
      <c r="AB493" s="24" t="str">
        <f ca="1">IFERROR(__xludf.DUMMYFUNCTION("SPLIT(AA493,""_"")"),"Deepwater")</f>
        <v>Deepwater</v>
      </c>
      <c r="AC493" s="24"/>
      <c r="AD493" s="24">
        <f>VLOOKUP(J493,rangearea210527!$B$2:$C$1159,2,TRUE)</f>
        <v>660813.31530000002</v>
      </c>
      <c r="AE493" s="26"/>
      <c r="AF493" s="26">
        <v>82</v>
      </c>
      <c r="AG493" s="26" t="s">
        <v>84</v>
      </c>
      <c r="AH493" s="26"/>
      <c r="AI493" s="26">
        <v>10.5</v>
      </c>
      <c r="AJ493" s="26">
        <v>1</v>
      </c>
      <c r="AK493" s="26">
        <v>0</v>
      </c>
      <c r="AL493" s="29">
        <v>0</v>
      </c>
      <c r="AM493" s="30"/>
      <c r="AN493" s="30"/>
      <c r="AO493" s="30"/>
      <c r="AP493" s="1">
        <v>0</v>
      </c>
      <c r="AQ493" s="1"/>
      <c r="AR493" s="1"/>
      <c r="AS493" s="1"/>
      <c r="AT493" s="1">
        <v>0</v>
      </c>
      <c r="AU493" s="1">
        <v>0</v>
      </c>
      <c r="AV493" s="1">
        <v>1</v>
      </c>
      <c r="AZ493" s="1">
        <v>1</v>
      </c>
    </row>
    <row r="494" spans="1:58" x14ac:dyDescent="0.3">
      <c r="A494" s="2">
        <v>26</v>
      </c>
      <c r="B494" s="2">
        <v>1</v>
      </c>
      <c r="C494" s="2" t="s">
        <v>75</v>
      </c>
      <c r="D494" s="1">
        <v>3</v>
      </c>
      <c r="E494" s="2" t="str">
        <f t="shared" si="281"/>
        <v>3_Squaliformes</v>
      </c>
      <c r="F494" s="2" t="s">
        <v>203</v>
      </c>
      <c r="G494" s="2" t="s">
        <v>204</v>
      </c>
      <c r="H494" s="2" t="s">
        <v>212</v>
      </c>
      <c r="I494" s="2" t="s">
        <v>244</v>
      </c>
      <c r="J494" s="2" t="s">
        <v>245</v>
      </c>
      <c r="K494" s="19" t="str">
        <f t="shared" si="282"/>
        <v>Squalus crassispinus</v>
      </c>
      <c r="L494" s="20">
        <f>VLOOKUP($K494,GlobSheetPaste!$H$3:$P$1269,2,FALSE)</f>
        <v>42725</v>
      </c>
      <c r="M494" s="20">
        <f>VLOOKUP($K494,GlobSheetPaste!$H$3:$P$1269,3,FALSE)</f>
        <v>68644617</v>
      </c>
      <c r="N494" s="20" t="str">
        <f>VLOOKUP($K494,GlobSheetPaste!$H$3:$P$1269,4,FALSE)</f>
        <v>published</v>
      </c>
      <c r="O494" s="20" t="str">
        <f>VLOOKUP($K494,GlobSheetPaste!$H$3:$P$1269,5,FALSE)</f>
        <v>DD</v>
      </c>
      <c r="P494" s="20">
        <f>VLOOKUP($K494,GlobSheetPaste!$H$3:$P$1269,6,FALSE)</f>
        <v>2003</v>
      </c>
      <c r="Q494" s="20" t="str">
        <f>VLOOKUP($K494,GlobSheetPaste!$H$3:$P$1269,7,FALSE)</f>
        <v>LC</v>
      </c>
      <c r="R494" s="20" t="str">
        <f>VLOOKUP($K494,GlobSheetPaste!$H$3:$P$1269,8,FALSE)</f>
        <v>NA</v>
      </c>
      <c r="S494" s="20" t="str">
        <f t="shared" ref="S494:S496" si="548">IF(O494=Q494,"NoChange","non-genuine change")</f>
        <v>non-genuine change</v>
      </c>
      <c r="T494" s="20" t="b">
        <f t="shared" si="283"/>
        <v>0</v>
      </c>
      <c r="U494" s="20">
        <f>VLOOKUP($K494,GlobSheetPaste!$H$3:$P$1269,9,FALSE)</f>
        <v>2018</v>
      </c>
      <c r="V494" s="19">
        <v>187</v>
      </c>
      <c r="W494" s="19">
        <v>300</v>
      </c>
      <c r="X494" s="2" t="b">
        <f t="shared" ref="X494:Y494" si="549">ISNUMBER(V494)</f>
        <v>1</v>
      </c>
      <c r="Y494" s="2" t="b">
        <f t="shared" si="549"/>
        <v>1</v>
      </c>
      <c r="Z494" s="2" t="s">
        <v>89</v>
      </c>
      <c r="AA494" s="2" t="s">
        <v>178</v>
      </c>
      <c r="AB494" s="24" t="str">
        <f ca="1">IFERROR(__xludf.DUMMYFUNCTION("SPLIT(AA494,""_"")"),"Deepwater")</f>
        <v>Deepwater</v>
      </c>
      <c r="AC494" s="24"/>
      <c r="AD494" s="24">
        <f>VLOOKUP(J494,rangearea210527!$B$2:$C$1159,2,TRUE)</f>
        <v>36896.899830000002</v>
      </c>
      <c r="AE494" s="26" t="s">
        <v>118</v>
      </c>
      <c r="AF494" s="26">
        <v>67</v>
      </c>
      <c r="AG494" s="26" t="s">
        <v>84</v>
      </c>
      <c r="AH494" s="26"/>
      <c r="AI494" s="26"/>
      <c r="AJ494" s="26">
        <v>1</v>
      </c>
      <c r="AK494" s="26">
        <v>0</v>
      </c>
      <c r="AL494" s="29">
        <v>0</v>
      </c>
      <c r="AM494" s="30"/>
      <c r="AN494" s="30"/>
      <c r="AO494" s="30"/>
      <c r="AP494" s="1">
        <v>0</v>
      </c>
      <c r="AQ494" s="1"/>
      <c r="AR494" s="1"/>
      <c r="AS494" s="1"/>
      <c r="AT494" s="1">
        <v>0</v>
      </c>
      <c r="AU494" s="1">
        <v>0</v>
      </c>
      <c r="AV494" s="1">
        <v>1</v>
      </c>
      <c r="AZ494" s="1">
        <v>1</v>
      </c>
      <c r="BE494" s="1">
        <v>1</v>
      </c>
    </row>
    <row r="495" spans="1:58" x14ac:dyDescent="0.3">
      <c r="A495" s="2">
        <v>27</v>
      </c>
      <c r="B495" s="2">
        <v>1</v>
      </c>
      <c r="C495" s="2" t="s">
        <v>75</v>
      </c>
      <c r="D495" s="1">
        <v>3</v>
      </c>
      <c r="E495" s="2" t="str">
        <f t="shared" si="281"/>
        <v>3_Squaliformes</v>
      </c>
      <c r="F495" s="2" t="s">
        <v>203</v>
      </c>
      <c r="G495" s="2" t="s">
        <v>204</v>
      </c>
      <c r="H495" s="2" t="s">
        <v>212</v>
      </c>
      <c r="I495" s="2" t="s">
        <v>246</v>
      </c>
      <c r="J495" s="2" t="s">
        <v>247</v>
      </c>
      <c r="K495" s="19" t="str">
        <f t="shared" si="282"/>
        <v>Squalus cubensis</v>
      </c>
      <c r="L495" s="20">
        <f>VLOOKUP($K495,GlobSheetPaste!$H$3:$P$1269,2,FALSE)</f>
        <v>61416</v>
      </c>
      <c r="M495" s="20">
        <f>VLOOKUP($K495,GlobSheetPaste!$H$3:$P$1269,3,FALSE)</f>
        <v>3104105</v>
      </c>
      <c r="N495" s="20" t="str">
        <f>VLOOKUP($K495,GlobSheetPaste!$H$3:$P$1269,4,FALSE)</f>
        <v>published</v>
      </c>
      <c r="O495" s="20" t="str">
        <f>VLOOKUP($K495,GlobSheetPaste!$H$3:$P$1269,5,FALSE)</f>
        <v>DD</v>
      </c>
      <c r="P495" s="20">
        <f>VLOOKUP($K495,GlobSheetPaste!$H$3:$P$1269,6,FALSE)</f>
        <v>2006</v>
      </c>
      <c r="Q495" s="20" t="str">
        <f>VLOOKUP($K495,GlobSheetPaste!$H$3:$P$1269,7,FALSE)</f>
        <v>LC</v>
      </c>
      <c r="R495" s="20" t="str">
        <f>VLOOKUP($K495,GlobSheetPaste!$H$3:$P$1269,8,FALSE)</f>
        <v>NA</v>
      </c>
      <c r="S495" s="20" t="str">
        <f t="shared" si="548"/>
        <v>non-genuine change</v>
      </c>
      <c r="T495" s="20" t="b">
        <f t="shared" si="283"/>
        <v>0</v>
      </c>
      <c r="U495" s="22">
        <f>VLOOKUP($K495,GlobSheetPaste!$H$3:$P$1269,9,FALSE)</f>
        <v>43891</v>
      </c>
      <c r="V495" s="19">
        <v>10</v>
      </c>
      <c r="W495" s="19">
        <v>731</v>
      </c>
      <c r="X495" s="2" t="b">
        <f t="shared" ref="X495:Y495" si="550">ISNUMBER(V495)</f>
        <v>1</v>
      </c>
      <c r="Y495" s="2" t="b">
        <f t="shared" si="550"/>
        <v>1</v>
      </c>
      <c r="Z495" s="2" t="s">
        <v>89</v>
      </c>
      <c r="AA495" s="2" t="s">
        <v>178</v>
      </c>
      <c r="AB495" s="24" t="str">
        <f ca="1">IFERROR(__xludf.DUMMYFUNCTION("SPLIT(AA495,""_"")"),"Deepwater")</f>
        <v>Deepwater</v>
      </c>
      <c r="AC495" s="24"/>
      <c r="AD495" s="24">
        <f>VLOOKUP(J495,rangearea210527!$B$2:$C$1159,2,TRUE)</f>
        <v>960642.45369999995</v>
      </c>
      <c r="AE495" s="26"/>
      <c r="AF495" s="26">
        <v>60</v>
      </c>
      <c r="AG495" s="26" t="s">
        <v>84</v>
      </c>
      <c r="AH495" s="26"/>
      <c r="AI495" s="26">
        <v>9</v>
      </c>
      <c r="AJ495" s="26">
        <v>1</v>
      </c>
      <c r="AK495" s="26">
        <v>0</v>
      </c>
      <c r="AL495" s="29">
        <v>0</v>
      </c>
      <c r="AM495" s="30"/>
      <c r="AN495" s="30"/>
      <c r="AO495" s="30"/>
      <c r="AP495" s="1">
        <v>0</v>
      </c>
      <c r="AQ495" s="1"/>
      <c r="AR495" s="1"/>
      <c r="AS495" s="1"/>
      <c r="AT495" s="1">
        <v>0</v>
      </c>
      <c r="AU495" s="1">
        <v>0</v>
      </c>
      <c r="AV495" s="1">
        <v>1</v>
      </c>
      <c r="AZ495" s="1">
        <v>1</v>
      </c>
    </row>
    <row r="496" spans="1:58" x14ac:dyDescent="0.3">
      <c r="A496" s="2">
        <v>28</v>
      </c>
      <c r="B496" s="2">
        <v>1</v>
      </c>
      <c r="C496" s="2" t="s">
        <v>75</v>
      </c>
      <c r="D496" s="1">
        <v>3</v>
      </c>
      <c r="E496" s="2" t="str">
        <f t="shared" si="281"/>
        <v>3_Squaliformes</v>
      </c>
      <c r="F496" s="2" t="s">
        <v>203</v>
      </c>
      <c r="G496" s="2" t="s">
        <v>204</v>
      </c>
      <c r="H496" s="2" t="s">
        <v>212</v>
      </c>
      <c r="I496" s="2" t="s">
        <v>248</v>
      </c>
      <c r="J496" s="2" t="s">
        <v>249</v>
      </c>
      <c r="K496" s="19" t="str">
        <f t="shared" si="282"/>
        <v>Squalus edmundsi</v>
      </c>
      <c r="L496" s="20">
        <f>VLOOKUP($K496,GlobSheetPaste!$H$3:$P$1269,2,FALSE)</f>
        <v>158617</v>
      </c>
      <c r="M496" s="20">
        <f>VLOOKUP($K496,GlobSheetPaste!$H$3:$P$1269,3,FALSE)</f>
        <v>68644689</v>
      </c>
      <c r="N496" s="20" t="str">
        <f>VLOOKUP($K496,GlobSheetPaste!$H$3:$P$1269,4,FALSE)</f>
        <v>published</v>
      </c>
      <c r="O496" s="20" t="str">
        <f>VLOOKUP($K496,GlobSheetPaste!$H$3:$P$1269,5,FALSE)</f>
        <v>NT</v>
      </c>
      <c r="P496" s="20">
        <f>VLOOKUP($K496,GlobSheetPaste!$H$3:$P$1269,6,FALSE)</f>
        <v>2008</v>
      </c>
      <c r="Q496" s="20" t="str">
        <f>VLOOKUP($K496,GlobSheetPaste!$H$3:$P$1269,7,FALSE)</f>
        <v>NT</v>
      </c>
      <c r="R496" s="20" t="str">
        <f>VLOOKUP($K496,GlobSheetPaste!$H$3:$P$1269,8,FALSE)</f>
        <v>A2d+3d</v>
      </c>
      <c r="S496" s="20" t="str">
        <f t="shared" si="548"/>
        <v>NoChange</v>
      </c>
      <c r="T496" s="20" t="b">
        <f t="shared" si="283"/>
        <v>0</v>
      </c>
      <c r="U496" s="20">
        <f>VLOOKUP($K496,GlobSheetPaste!$H$3:$P$1269,9,FALSE)</f>
        <v>2018</v>
      </c>
      <c r="V496" s="19">
        <v>204</v>
      </c>
      <c r="W496" s="19">
        <v>850</v>
      </c>
      <c r="X496" s="2" t="b">
        <f t="shared" ref="X496:Y496" si="551">ISNUMBER(V496)</f>
        <v>1</v>
      </c>
      <c r="Y496" s="2" t="b">
        <f t="shared" si="551"/>
        <v>1</v>
      </c>
      <c r="Z496" s="2" t="s">
        <v>89</v>
      </c>
      <c r="AA496" s="2" t="s">
        <v>178</v>
      </c>
      <c r="AB496" s="24" t="str">
        <f ca="1">IFERROR(__xludf.DUMMYFUNCTION("SPLIT(AA496,""_"")"),"Deepwater")</f>
        <v>Deepwater</v>
      </c>
      <c r="AC496" s="24"/>
      <c r="AD496" s="24">
        <f>VLOOKUP(J496,rangearea210527!$B$2:$C$1159,2,TRUE)</f>
        <v>85336.727490000005</v>
      </c>
      <c r="AE496" s="26" t="s">
        <v>118</v>
      </c>
      <c r="AF496" s="26">
        <v>115</v>
      </c>
      <c r="AG496" s="26" t="s">
        <v>84</v>
      </c>
      <c r="AH496" s="26"/>
      <c r="AI496" s="26">
        <v>22</v>
      </c>
      <c r="AJ496" s="26">
        <v>1</v>
      </c>
      <c r="AK496" s="26">
        <v>0</v>
      </c>
      <c r="AL496" s="29">
        <v>0</v>
      </c>
      <c r="AM496" s="30"/>
      <c r="AN496" s="30"/>
      <c r="AO496" s="30"/>
      <c r="AP496" s="1">
        <v>1</v>
      </c>
      <c r="AQ496" s="1"/>
      <c r="AR496" s="1"/>
      <c r="AS496" s="1"/>
      <c r="AT496" s="1">
        <v>0</v>
      </c>
      <c r="AU496" s="1">
        <v>0</v>
      </c>
      <c r="AV496" s="1">
        <v>1</v>
      </c>
      <c r="AZ496" s="1">
        <v>1</v>
      </c>
      <c r="BE496" s="1">
        <v>1</v>
      </c>
    </row>
    <row r="497" spans="1:58" x14ac:dyDescent="0.3">
      <c r="A497" s="2">
        <v>29</v>
      </c>
      <c r="B497" s="2">
        <v>1</v>
      </c>
      <c r="C497" s="2" t="s">
        <v>75</v>
      </c>
      <c r="D497" s="1">
        <v>3</v>
      </c>
      <c r="E497" s="2" t="str">
        <f t="shared" si="281"/>
        <v>3_Squaliformes</v>
      </c>
      <c r="F497" s="2" t="s">
        <v>203</v>
      </c>
      <c r="G497" s="2" t="s">
        <v>204</v>
      </c>
      <c r="H497" s="2" t="s">
        <v>212</v>
      </c>
      <c r="I497" s="2" t="s">
        <v>250</v>
      </c>
      <c r="J497" s="2" t="s">
        <v>251</v>
      </c>
      <c r="K497" s="19" t="str">
        <f t="shared" si="282"/>
        <v>Squalus formosus</v>
      </c>
      <c r="L497" s="20">
        <f>VLOOKUP($K497,GlobSheetPaste!$H$3:$P$1269,2,FALSE)</f>
        <v>169229426</v>
      </c>
      <c r="M497" s="20">
        <f>VLOOKUP($K497,GlobSheetPaste!$H$3:$P$1269,3,FALSE)</f>
        <v>169229869</v>
      </c>
      <c r="N497" s="20" t="str">
        <f>VLOOKUP($K497,GlobSheetPaste!$H$3:$P$1269,4,FALSE)</f>
        <v>published</v>
      </c>
      <c r="O497" s="20" t="str">
        <f>VLOOKUP($K497,GlobSheetPaste!$H$3:$P$1269,5,FALSE)</f>
        <v>NE</v>
      </c>
      <c r="P497" s="20" t="str">
        <f>VLOOKUP($K497,GlobSheetPaste!$H$3:$P$1269,6,FALSE)</f>
        <v>NA</v>
      </c>
      <c r="Q497" s="20" t="str">
        <f>VLOOKUP($K497,GlobSheetPaste!$H$3:$P$1269,7,FALSE)</f>
        <v>EN</v>
      </c>
      <c r="R497" s="20" t="str">
        <f>VLOOKUP($K497,GlobSheetPaste!$H$3:$P$1269,8,FALSE)</f>
        <v>A2d</v>
      </c>
      <c r="S497" s="1" t="s">
        <v>117</v>
      </c>
      <c r="T497" s="20" t="b">
        <f t="shared" si="283"/>
        <v>0</v>
      </c>
      <c r="U497" s="22">
        <f>VLOOKUP($K497,GlobSheetPaste!$H$3:$P$1269,9,FALSE)</f>
        <v>43891</v>
      </c>
      <c r="V497" s="23">
        <v>180</v>
      </c>
      <c r="W497" s="23">
        <v>790</v>
      </c>
      <c r="X497" s="2" t="b">
        <f t="shared" ref="X497:Y497" si="552">ISNUMBER(V497)</f>
        <v>1</v>
      </c>
      <c r="Y497" s="2" t="b">
        <f t="shared" si="552"/>
        <v>1</v>
      </c>
      <c r="Z497" s="39" t="s">
        <v>252</v>
      </c>
      <c r="AA497" s="1" t="s">
        <v>178</v>
      </c>
      <c r="AB497" s="24" t="str">
        <f ca="1">IFERROR(__xludf.DUMMYFUNCTION("SPLIT(AA497,""_"")"),"Deepwater")</f>
        <v>Deepwater</v>
      </c>
      <c r="AC497" s="24"/>
      <c r="AD497" s="24">
        <f>VLOOKUP(J497,rangearea210527!$B$2:$C$1159,2,TRUE)</f>
        <v>18050.50549</v>
      </c>
      <c r="AE497" s="26" t="s">
        <v>118</v>
      </c>
      <c r="AF497" s="26">
        <v>85</v>
      </c>
      <c r="AG497" s="26" t="s">
        <v>84</v>
      </c>
      <c r="AH497" s="26"/>
      <c r="AI497" s="26">
        <v>21</v>
      </c>
      <c r="AJ497" s="26">
        <v>1</v>
      </c>
      <c r="AK497" s="26">
        <v>0</v>
      </c>
      <c r="AL497" s="29">
        <v>0</v>
      </c>
      <c r="AM497" s="30"/>
      <c r="AN497" s="30"/>
      <c r="AO497" s="30"/>
      <c r="AP497" s="1">
        <v>0</v>
      </c>
      <c r="AQ497" s="1"/>
      <c r="AR497" s="1"/>
      <c r="AS497" s="1"/>
      <c r="AT497" s="1">
        <v>0</v>
      </c>
      <c r="AU497" s="1">
        <v>0</v>
      </c>
      <c r="AV497" s="1">
        <v>1</v>
      </c>
      <c r="AW497" s="1">
        <v>1</v>
      </c>
      <c r="AX497" s="1"/>
      <c r="AY497" s="1"/>
      <c r="AZ497" s="1">
        <v>1</v>
      </c>
      <c r="BA497" s="1">
        <v>1</v>
      </c>
      <c r="BE497" s="1">
        <v>1</v>
      </c>
      <c r="BF497" s="1">
        <v>1</v>
      </c>
    </row>
    <row r="498" spans="1:58" x14ac:dyDescent="0.3">
      <c r="A498" s="2">
        <v>30</v>
      </c>
      <c r="B498" s="2">
        <v>1</v>
      </c>
      <c r="C498" s="2" t="s">
        <v>75</v>
      </c>
      <c r="D498" s="1">
        <v>3</v>
      </c>
      <c r="E498" s="2" t="str">
        <f t="shared" si="281"/>
        <v>3_Squaliformes</v>
      </c>
      <c r="F498" s="2" t="s">
        <v>203</v>
      </c>
      <c r="G498" s="2" t="s">
        <v>204</v>
      </c>
      <c r="H498" s="2" t="s">
        <v>212</v>
      </c>
      <c r="I498" s="2" t="s">
        <v>253</v>
      </c>
      <c r="J498" s="2" t="s">
        <v>254</v>
      </c>
      <c r="K498" s="19" t="str">
        <f t="shared" si="282"/>
        <v>Squalus grahami</v>
      </c>
      <c r="L498" s="20">
        <f>VLOOKUP($K498,GlobSheetPaste!$H$3:$P$1269,2,FALSE)</f>
        <v>42727</v>
      </c>
      <c r="M498" s="20">
        <f>VLOOKUP($K498,GlobSheetPaste!$H$3:$P$1269,3,FALSE)</f>
        <v>68644862</v>
      </c>
      <c r="N498" s="20" t="str">
        <f>VLOOKUP($K498,GlobSheetPaste!$H$3:$P$1269,4,FALSE)</f>
        <v>published</v>
      </c>
      <c r="O498" s="20" t="str">
        <f>VLOOKUP($K498,GlobSheetPaste!$H$3:$P$1269,5,FALSE)</f>
        <v>NT</v>
      </c>
      <c r="P498" s="20">
        <f>VLOOKUP($K498,GlobSheetPaste!$H$3:$P$1269,6,FALSE)</f>
        <v>2003</v>
      </c>
      <c r="Q498" s="20" t="str">
        <f>VLOOKUP($K498,GlobSheetPaste!$H$3:$P$1269,7,FALSE)</f>
        <v>NT</v>
      </c>
      <c r="R498" s="20" t="str">
        <f>VLOOKUP($K498,GlobSheetPaste!$H$3:$P$1269,8,FALSE)</f>
        <v>A2bd</v>
      </c>
      <c r="S498" s="20" t="str">
        <f t="shared" ref="S498:S499" si="553">IF(O498=Q498,"NoChange","non-genuine change")</f>
        <v>NoChange</v>
      </c>
      <c r="T498" s="20" t="b">
        <f t="shared" si="283"/>
        <v>0</v>
      </c>
      <c r="U498" s="20">
        <f>VLOOKUP($K498,GlobSheetPaste!$H$3:$P$1269,9,FALSE)</f>
        <v>2018</v>
      </c>
      <c r="V498" s="19">
        <v>148</v>
      </c>
      <c r="W498" s="19">
        <v>504</v>
      </c>
      <c r="X498" s="2" t="b">
        <f t="shared" ref="X498:Y498" si="554">ISNUMBER(V498)</f>
        <v>1</v>
      </c>
      <c r="Y498" s="2" t="b">
        <f t="shared" si="554"/>
        <v>1</v>
      </c>
      <c r="Z498" s="2" t="s">
        <v>89</v>
      </c>
      <c r="AA498" s="2" t="s">
        <v>178</v>
      </c>
      <c r="AB498" s="24" t="str">
        <f ca="1">IFERROR(__xludf.DUMMYFUNCTION("SPLIT(AA498,""_"")"),"Deepwater")</f>
        <v>Deepwater</v>
      </c>
      <c r="AC498" s="24"/>
      <c r="AD498" s="24">
        <f>VLOOKUP(J498,rangearea210527!$B$2:$C$1159,2,TRUE)</f>
        <v>84183.742629999993</v>
      </c>
      <c r="AE498" s="26" t="s">
        <v>118</v>
      </c>
      <c r="AF498" s="26">
        <v>73</v>
      </c>
      <c r="AG498" s="26" t="s">
        <v>84</v>
      </c>
      <c r="AH498" s="26"/>
      <c r="AI498" s="26">
        <v>22</v>
      </c>
      <c r="AJ498" s="26">
        <v>1</v>
      </c>
      <c r="AK498" s="26">
        <v>0</v>
      </c>
      <c r="AL498" s="29">
        <v>0</v>
      </c>
      <c r="AM498" s="30"/>
      <c r="AN498" s="30"/>
      <c r="AO498" s="30"/>
      <c r="AP498" s="1">
        <v>0</v>
      </c>
      <c r="AQ498" s="1"/>
      <c r="AR498" s="1"/>
      <c r="AS498" s="1"/>
      <c r="AT498" s="1">
        <v>0</v>
      </c>
      <c r="AU498" s="1">
        <v>0</v>
      </c>
      <c r="AV498" s="1">
        <v>1</v>
      </c>
      <c r="AZ498" s="1">
        <v>1</v>
      </c>
      <c r="BE498" s="1">
        <v>1</v>
      </c>
    </row>
    <row r="499" spans="1:58" x14ac:dyDescent="0.3">
      <c r="A499" s="2">
        <v>31</v>
      </c>
      <c r="B499" s="2">
        <v>1</v>
      </c>
      <c r="C499" s="2" t="s">
        <v>75</v>
      </c>
      <c r="D499" s="1">
        <v>3</v>
      </c>
      <c r="E499" s="2" t="str">
        <f t="shared" si="281"/>
        <v>3_Squaliformes</v>
      </c>
      <c r="F499" s="2" t="s">
        <v>203</v>
      </c>
      <c r="G499" s="2" t="s">
        <v>204</v>
      </c>
      <c r="H499" s="2" t="s">
        <v>212</v>
      </c>
      <c r="I499" s="2" t="s">
        <v>255</v>
      </c>
      <c r="J499" s="2" t="s">
        <v>256</v>
      </c>
      <c r="K499" s="19" t="str">
        <f t="shared" si="282"/>
        <v>Squalus griffini</v>
      </c>
      <c r="L499" s="20">
        <f>VLOOKUP($K499,GlobSheetPaste!$H$3:$P$1269,2,FALSE)</f>
        <v>195487</v>
      </c>
      <c r="M499" s="20">
        <f>VLOOKUP($K499,GlobSheetPaste!$H$3:$P$1269,3,FALSE)</f>
        <v>116740549</v>
      </c>
      <c r="N499" s="20" t="str">
        <f>VLOOKUP($K499,GlobSheetPaste!$H$3:$P$1269,4,FALSE)</f>
        <v>published</v>
      </c>
      <c r="O499" s="20" t="str">
        <f>VLOOKUP($K499,GlobSheetPaste!$H$3:$P$1269,5,FALSE)</f>
        <v>LC</v>
      </c>
      <c r="P499" s="20">
        <f>VLOOKUP($K499,GlobSheetPaste!$H$3:$P$1269,6,FALSE)</f>
        <v>2010</v>
      </c>
      <c r="Q499" s="20" t="str">
        <f>VLOOKUP($K499,GlobSheetPaste!$H$3:$P$1269,7,FALSE)</f>
        <v>LC</v>
      </c>
      <c r="R499" s="20" t="str">
        <f>VLOOKUP($K499,GlobSheetPaste!$H$3:$P$1269,8,FALSE)</f>
        <v>NA</v>
      </c>
      <c r="S499" s="20" t="str">
        <f t="shared" si="553"/>
        <v>NoChange</v>
      </c>
      <c r="T499" s="20" t="b">
        <f t="shared" si="283"/>
        <v>0</v>
      </c>
      <c r="U499" s="20">
        <f>VLOOKUP($K499,GlobSheetPaste!$H$3:$P$1269,9,FALSE)</f>
        <v>2017</v>
      </c>
      <c r="V499" s="19">
        <v>15</v>
      </c>
      <c r="W499" s="19">
        <v>700</v>
      </c>
      <c r="X499" s="2" t="b">
        <f t="shared" ref="X499:Y499" si="555">ISNUMBER(V499)</f>
        <v>1</v>
      </c>
      <c r="Y499" s="2" t="b">
        <f t="shared" si="555"/>
        <v>1</v>
      </c>
      <c r="Z499" s="2" t="s">
        <v>89</v>
      </c>
      <c r="AA499" s="2" t="s">
        <v>178</v>
      </c>
      <c r="AB499" s="24" t="str">
        <f ca="1">IFERROR(__xludf.DUMMYFUNCTION("SPLIT(AA499,""_"")"),"Deepwater")</f>
        <v>Deepwater</v>
      </c>
      <c r="AC499" s="24"/>
      <c r="AD499" s="24">
        <f>VLOOKUP(J499,rangearea210527!$B$2:$C$1159,2,TRUE)</f>
        <v>253379.5239</v>
      </c>
      <c r="AE499" s="26"/>
      <c r="AF499" s="26">
        <v>110</v>
      </c>
      <c r="AG499" s="26" t="s">
        <v>84</v>
      </c>
      <c r="AH499" s="26"/>
      <c r="AI499" s="26"/>
      <c r="AJ499" s="26">
        <v>1</v>
      </c>
      <c r="AK499" s="26">
        <v>0</v>
      </c>
      <c r="AL499" s="29">
        <v>0</v>
      </c>
      <c r="AM499" s="30"/>
      <c r="AN499" s="30"/>
      <c r="AO499" s="30"/>
      <c r="AP499" s="1">
        <v>0</v>
      </c>
      <c r="AQ499" s="1"/>
      <c r="AR499" s="1"/>
      <c r="AS499" s="1"/>
      <c r="AT499" s="1">
        <v>0</v>
      </c>
      <c r="AU499" s="1">
        <v>0</v>
      </c>
      <c r="AV499" s="1">
        <v>1</v>
      </c>
      <c r="AZ499" s="1">
        <v>1</v>
      </c>
    </row>
    <row r="500" spans="1:58" x14ac:dyDescent="0.3">
      <c r="A500" s="2">
        <v>32</v>
      </c>
      <c r="B500" s="2">
        <v>1</v>
      </c>
      <c r="C500" s="2" t="s">
        <v>75</v>
      </c>
      <c r="D500" s="1">
        <v>3</v>
      </c>
      <c r="E500" s="2" t="str">
        <f t="shared" si="281"/>
        <v>3_Squaliformes</v>
      </c>
      <c r="F500" s="2" t="s">
        <v>203</v>
      </c>
      <c r="G500" s="2" t="s">
        <v>204</v>
      </c>
      <c r="H500" s="2" t="s">
        <v>212</v>
      </c>
      <c r="I500" s="2" t="s">
        <v>257</v>
      </c>
      <c r="J500" s="2" t="s">
        <v>258</v>
      </c>
      <c r="K500" s="19" t="str">
        <f t="shared" si="282"/>
        <v>Squalus hawaiiensis</v>
      </c>
      <c r="L500" s="20">
        <f>VLOOKUP($K500,GlobSheetPaste!$H$3:$P$1269,2,FALSE)</f>
        <v>162154636</v>
      </c>
      <c r="M500" s="20">
        <f>VLOOKUP($K500,GlobSheetPaste!$H$3:$P$1269,3,FALSE)</f>
        <v>162155066</v>
      </c>
      <c r="N500" s="20" t="str">
        <f>VLOOKUP($K500,GlobSheetPaste!$H$3:$P$1269,4,FALSE)</f>
        <v>published</v>
      </c>
      <c r="O500" s="20" t="str">
        <f>VLOOKUP($K500,GlobSheetPaste!$H$3:$P$1269,5,FALSE)</f>
        <v>NE</v>
      </c>
      <c r="P500" s="20" t="str">
        <f>VLOOKUP($K500,GlobSheetPaste!$H$3:$P$1269,6,FALSE)</f>
        <v>NA</v>
      </c>
      <c r="Q500" s="20" t="str">
        <f>VLOOKUP($K500,GlobSheetPaste!$H$3:$P$1269,7,FALSE)</f>
        <v>LC</v>
      </c>
      <c r="R500" s="20" t="str">
        <f>VLOOKUP($K500,GlobSheetPaste!$H$3:$P$1269,8,FALSE)</f>
        <v>NA</v>
      </c>
      <c r="S500" s="1" t="s">
        <v>117</v>
      </c>
      <c r="T500" s="20" t="b">
        <f t="shared" si="283"/>
        <v>0</v>
      </c>
      <c r="U500" s="22">
        <f>VLOOKUP($K500,GlobSheetPaste!$H$3:$P$1269,9,FALSE)</f>
        <v>43891</v>
      </c>
      <c r="V500" s="19">
        <v>305</v>
      </c>
      <c r="W500" s="19">
        <v>360</v>
      </c>
      <c r="X500" s="2" t="b">
        <f t="shared" ref="X500:Y500" si="556">ISNUMBER(V500)</f>
        <v>1</v>
      </c>
      <c r="Y500" s="2" t="b">
        <f t="shared" si="556"/>
        <v>1</v>
      </c>
      <c r="Z500" s="2" t="s">
        <v>259</v>
      </c>
      <c r="AA500" s="2" t="s">
        <v>178</v>
      </c>
      <c r="AB500" s="24" t="str">
        <f ca="1">IFERROR(__xludf.DUMMYFUNCTION("SPLIT(AA500,""_"")"),"Deepwater")</f>
        <v>Deepwater</v>
      </c>
      <c r="AC500" s="24"/>
      <c r="AD500" s="24">
        <f>VLOOKUP(J500,rangearea210527!$B$2:$C$1159,2,TRUE)</f>
        <v>2.04573245</v>
      </c>
      <c r="AE500" s="26" t="s">
        <v>118</v>
      </c>
      <c r="AF500" s="26">
        <v>101</v>
      </c>
      <c r="AG500" s="26" t="s">
        <v>84</v>
      </c>
      <c r="AH500" s="26"/>
      <c r="AI500" s="26">
        <v>20.5</v>
      </c>
      <c r="AJ500" s="26">
        <v>1</v>
      </c>
      <c r="AK500" s="26">
        <v>0</v>
      </c>
      <c r="AL500" s="29">
        <v>0</v>
      </c>
      <c r="AM500" s="30"/>
      <c r="AN500" s="26">
        <v>1</v>
      </c>
      <c r="AO500" s="30"/>
      <c r="AP500" s="1">
        <v>0</v>
      </c>
      <c r="AQ500" s="1"/>
      <c r="AR500" s="1"/>
      <c r="AS500" s="1"/>
      <c r="AT500" s="1">
        <v>0</v>
      </c>
      <c r="AU500" s="1">
        <v>0</v>
      </c>
      <c r="AV500" s="1">
        <v>1</v>
      </c>
      <c r="AZ500" s="1">
        <v>1</v>
      </c>
      <c r="BE500" s="1">
        <v>1</v>
      </c>
    </row>
    <row r="501" spans="1:58" x14ac:dyDescent="0.3">
      <c r="A501" s="2">
        <v>33</v>
      </c>
      <c r="B501" s="2">
        <v>1</v>
      </c>
      <c r="C501" s="2" t="s">
        <v>75</v>
      </c>
      <c r="D501" s="1">
        <v>3</v>
      </c>
      <c r="E501" s="2" t="str">
        <f t="shared" si="281"/>
        <v>3_Squaliformes</v>
      </c>
      <c r="F501" s="2" t="s">
        <v>203</v>
      </c>
      <c r="G501" s="2" t="s">
        <v>204</v>
      </c>
      <c r="H501" s="2" t="s">
        <v>212</v>
      </c>
      <c r="I501" s="2" t="s">
        <v>260</v>
      </c>
      <c r="J501" s="2" t="s">
        <v>261</v>
      </c>
      <c r="K501" s="19" t="str">
        <f t="shared" si="282"/>
        <v>Squalus hemipinnis</v>
      </c>
      <c r="L501" s="20">
        <f>VLOOKUP($K501,GlobSheetPaste!$H$3:$P$1269,2,FALSE)</f>
        <v>161410</v>
      </c>
      <c r="M501" s="20">
        <f>VLOOKUP($K501,GlobSheetPaste!$H$3:$P$1269,3,FALSE)</f>
        <v>124480327</v>
      </c>
      <c r="N501" s="20" t="str">
        <f>VLOOKUP($K501,GlobSheetPaste!$H$3:$P$1269,4,FALSE)</f>
        <v>published</v>
      </c>
      <c r="O501" s="20" t="str">
        <f>VLOOKUP($K501,GlobSheetPaste!$H$3:$P$1269,5,FALSE)</f>
        <v>NT</v>
      </c>
      <c r="P501" s="20">
        <f>VLOOKUP($K501,GlobSheetPaste!$H$3:$P$1269,6,FALSE)</f>
        <v>2008</v>
      </c>
      <c r="Q501" s="20" t="str">
        <f>VLOOKUP($K501,GlobSheetPaste!$H$3:$P$1269,7,FALSE)</f>
        <v>VU</v>
      </c>
      <c r="R501" s="20" t="str">
        <f>VLOOKUP($K501,GlobSheetPaste!$H$3:$P$1269,8,FALSE)</f>
        <v>A2d</v>
      </c>
      <c r="S501" s="1" t="s">
        <v>81</v>
      </c>
      <c r="T501" s="20" t="b">
        <f t="shared" si="283"/>
        <v>0</v>
      </c>
      <c r="U501" s="22">
        <f>VLOOKUP($K501,GlobSheetPaste!$H$3:$P$1269,9,FALSE)</f>
        <v>43891</v>
      </c>
      <c r="V501" s="19">
        <v>40</v>
      </c>
      <c r="W501" s="19">
        <v>500</v>
      </c>
      <c r="X501" s="2" t="b">
        <f t="shared" ref="X501:Y501" si="557">ISNUMBER(V501)</f>
        <v>1</v>
      </c>
      <c r="Y501" s="2" t="b">
        <f t="shared" si="557"/>
        <v>1</v>
      </c>
      <c r="Z501" s="2" t="s">
        <v>262</v>
      </c>
      <c r="AA501" s="2" t="s">
        <v>178</v>
      </c>
      <c r="AB501" s="24" t="str">
        <f ca="1">IFERROR(__xludf.DUMMYFUNCTION("SPLIT(AA501,""_"")"),"Deepwater")</f>
        <v>Deepwater</v>
      </c>
      <c r="AC501" s="24"/>
      <c r="AD501" s="24">
        <f>VLOOKUP(J501,rangearea210527!$B$2:$C$1159,2,TRUE)</f>
        <v>76221.863060000003</v>
      </c>
      <c r="AE501" s="26" t="s">
        <v>118</v>
      </c>
      <c r="AF501" s="26">
        <v>78</v>
      </c>
      <c r="AG501" s="26" t="s">
        <v>84</v>
      </c>
      <c r="AH501" s="26"/>
      <c r="AI501" s="26">
        <v>24</v>
      </c>
      <c r="AJ501" s="26">
        <v>1</v>
      </c>
      <c r="AK501" s="26">
        <v>0</v>
      </c>
      <c r="AL501" s="29">
        <v>0</v>
      </c>
      <c r="AM501" s="30"/>
      <c r="AN501" s="30"/>
      <c r="AO501" s="30"/>
      <c r="AP501" s="1">
        <v>1</v>
      </c>
      <c r="AQ501" s="1"/>
      <c r="AR501" s="1"/>
      <c r="AS501" s="1"/>
      <c r="AT501" s="1">
        <v>0</v>
      </c>
      <c r="AU501" s="1">
        <v>0</v>
      </c>
      <c r="AV501" s="1">
        <v>1</v>
      </c>
      <c r="AW501" s="1">
        <v>1</v>
      </c>
      <c r="AX501" s="1"/>
      <c r="AY501" s="1"/>
      <c r="AZ501" s="1">
        <v>1</v>
      </c>
      <c r="BA501" s="1">
        <v>1</v>
      </c>
      <c r="BE501" s="1">
        <v>1</v>
      </c>
      <c r="BF501" s="1">
        <v>1</v>
      </c>
    </row>
    <row r="502" spans="1:58" x14ac:dyDescent="0.3">
      <c r="A502" s="2">
        <v>34</v>
      </c>
      <c r="B502" s="2">
        <v>1</v>
      </c>
      <c r="C502" s="2" t="s">
        <v>75</v>
      </c>
      <c r="D502" s="1">
        <v>3</v>
      </c>
      <c r="E502" s="2" t="str">
        <f t="shared" si="281"/>
        <v>3_Squaliformes</v>
      </c>
      <c r="F502" s="2" t="s">
        <v>203</v>
      </c>
      <c r="G502" s="2" t="s">
        <v>204</v>
      </c>
      <c r="H502" s="2" t="s">
        <v>212</v>
      </c>
      <c r="I502" s="2" t="s">
        <v>263</v>
      </c>
      <c r="J502" s="2" t="s">
        <v>264</v>
      </c>
      <c r="K502" s="19" t="str">
        <f t="shared" si="282"/>
        <v>Squalus japonicus</v>
      </c>
      <c r="L502" s="20">
        <f>VLOOKUP($K502,GlobSheetPaste!$H$3:$P$1269,2,FALSE)</f>
        <v>161433</v>
      </c>
      <c r="M502" s="20">
        <f>VLOOKUP($K502,GlobSheetPaste!$H$3:$P$1269,3,FALSE)</f>
        <v>124484752</v>
      </c>
      <c r="N502" s="20" t="str">
        <f>VLOOKUP($K502,GlobSheetPaste!$H$3:$P$1269,4,FALSE)</f>
        <v>published</v>
      </c>
      <c r="O502" s="20" t="str">
        <f>VLOOKUP($K502,GlobSheetPaste!$H$3:$P$1269,5,FALSE)</f>
        <v>DD</v>
      </c>
      <c r="P502" s="20">
        <f>VLOOKUP($K502,GlobSheetPaste!$H$3:$P$1269,6,FALSE)</f>
        <v>2008</v>
      </c>
      <c r="Q502" s="20" t="str">
        <f>VLOOKUP($K502,GlobSheetPaste!$H$3:$P$1269,7,FALSE)</f>
        <v>EN</v>
      </c>
      <c r="R502" s="20" t="str">
        <f>VLOOKUP($K502,GlobSheetPaste!$H$3:$P$1269,8,FALSE)</f>
        <v>A2d</v>
      </c>
      <c r="S502" s="20" t="str">
        <f t="shared" ref="S502:S503" si="558">IF(O502=Q502,"NoChange","non-genuine change")</f>
        <v>non-genuine change</v>
      </c>
      <c r="T502" s="20" t="b">
        <f t="shared" si="283"/>
        <v>0</v>
      </c>
      <c r="U502" s="22">
        <f>VLOOKUP($K502,GlobSheetPaste!$H$3:$P$1269,9,FALSE)</f>
        <v>43891</v>
      </c>
      <c r="V502" s="19">
        <v>52</v>
      </c>
      <c r="W502" s="19">
        <v>400</v>
      </c>
      <c r="X502" s="2" t="b">
        <f t="shared" ref="X502:Y502" si="559">ISNUMBER(V502)</f>
        <v>1</v>
      </c>
      <c r="Y502" s="2" t="b">
        <f t="shared" si="559"/>
        <v>1</v>
      </c>
      <c r="Z502" s="2" t="s">
        <v>89</v>
      </c>
      <c r="AA502" s="2" t="s">
        <v>178</v>
      </c>
      <c r="AB502" s="24" t="str">
        <f ca="1">IFERROR(__xludf.DUMMYFUNCTION("SPLIT(AA502,""_"")"),"Deepwater")</f>
        <v>Deepwater</v>
      </c>
      <c r="AC502" s="24"/>
      <c r="AD502" s="24">
        <f>VLOOKUP(J502,rangearea210527!$B$2:$C$1159,2,TRUE)</f>
        <v>658090.73190000001</v>
      </c>
      <c r="AE502" s="26"/>
      <c r="AF502" s="26">
        <v>105</v>
      </c>
      <c r="AG502" s="26" t="s">
        <v>84</v>
      </c>
      <c r="AH502" s="26"/>
      <c r="AI502" s="26">
        <v>21</v>
      </c>
      <c r="AJ502" s="26">
        <v>1</v>
      </c>
      <c r="AK502" s="26">
        <v>0</v>
      </c>
      <c r="AL502" s="29">
        <v>0</v>
      </c>
      <c r="AM502" s="30"/>
      <c r="AN502" s="30"/>
      <c r="AO502" s="30"/>
      <c r="AP502" s="1">
        <v>0</v>
      </c>
      <c r="AQ502" s="1"/>
      <c r="AR502" s="1"/>
      <c r="AS502" s="1"/>
      <c r="AT502" s="1">
        <v>0</v>
      </c>
      <c r="AU502" s="1">
        <v>0</v>
      </c>
      <c r="AV502" s="1">
        <v>1</v>
      </c>
      <c r="AW502" s="1">
        <v>1</v>
      </c>
      <c r="AX502" s="1"/>
      <c r="AY502" s="1"/>
      <c r="AZ502" s="1">
        <v>1</v>
      </c>
      <c r="BA502" s="1">
        <v>1</v>
      </c>
    </row>
    <row r="503" spans="1:58" x14ac:dyDescent="0.3">
      <c r="A503" s="2">
        <v>35</v>
      </c>
      <c r="B503" s="2">
        <v>1</v>
      </c>
      <c r="C503" s="2" t="s">
        <v>75</v>
      </c>
      <c r="D503" s="1">
        <v>3</v>
      </c>
      <c r="E503" s="2" t="str">
        <f t="shared" si="281"/>
        <v>3_Squaliformes</v>
      </c>
      <c r="F503" s="2" t="s">
        <v>203</v>
      </c>
      <c r="G503" s="2" t="s">
        <v>204</v>
      </c>
      <c r="H503" s="2" t="s">
        <v>212</v>
      </c>
      <c r="I503" s="2" t="s">
        <v>265</v>
      </c>
      <c r="J503" s="2" t="s">
        <v>266</v>
      </c>
      <c r="K503" s="19" t="str">
        <f t="shared" si="282"/>
        <v>Squalus lalannei</v>
      </c>
      <c r="L503" s="20">
        <f>VLOOKUP($K503,GlobSheetPaste!$H$3:$P$1269,2,FALSE)</f>
        <v>161668</v>
      </c>
      <c r="M503" s="20">
        <f>VLOOKUP($K503,GlobSheetPaste!$H$3:$P$1269,3,FALSE)</f>
        <v>124525080</v>
      </c>
      <c r="N503" s="20" t="str">
        <f>VLOOKUP($K503,GlobSheetPaste!$H$3:$P$1269,4,FALSE)</f>
        <v>published</v>
      </c>
      <c r="O503" s="20" t="str">
        <f>VLOOKUP($K503,GlobSheetPaste!$H$3:$P$1269,5,FALSE)</f>
        <v>DD</v>
      </c>
      <c r="P503" s="20">
        <f>VLOOKUP($K503,GlobSheetPaste!$H$3:$P$1269,6,FALSE)</f>
        <v>2008</v>
      </c>
      <c r="Q503" s="20" t="str">
        <f>VLOOKUP($K503,GlobSheetPaste!$H$3:$P$1269,7,FALSE)</f>
        <v>LC</v>
      </c>
      <c r="R503" s="20" t="str">
        <f>VLOOKUP($K503,GlobSheetPaste!$H$3:$P$1269,8,FALSE)</f>
        <v>NA</v>
      </c>
      <c r="S503" s="20" t="str">
        <f t="shared" si="558"/>
        <v>non-genuine change</v>
      </c>
      <c r="T503" s="20" t="b">
        <f t="shared" si="283"/>
        <v>0</v>
      </c>
      <c r="U503" s="20">
        <f>VLOOKUP($K503,GlobSheetPaste!$H$3:$P$1269,9,FALSE)</f>
        <v>2018</v>
      </c>
      <c r="V503" s="19">
        <v>1000</v>
      </c>
      <c r="W503" s="23">
        <v>1000</v>
      </c>
      <c r="X503" s="2" t="b">
        <f t="shared" ref="X503:Y503" si="560">ISNUMBER(V503)</f>
        <v>1</v>
      </c>
      <c r="Y503" s="2" t="b">
        <f t="shared" si="560"/>
        <v>1</v>
      </c>
      <c r="Z503" s="2" t="s">
        <v>89</v>
      </c>
      <c r="AA503" s="2" t="s">
        <v>178</v>
      </c>
      <c r="AB503" s="24" t="str">
        <f ca="1">IFERROR(__xludf.DUMMYFUNCTION("SPLIT(AA503,""_"")"),"Deepwater")</f>
        <v>Deepwater</v>
      </c>
      <c r="AC503" s="24"/>
      <c r="AD503" s="24" t="s">
        <v>267</v>
      </c>
      <c r="AE503" s="26"/>
      <c r="AF503" s="26">
        <v>79</v>
      </c>
      <c r="AG503" s="26" t="s">
        <v>84</v>
      </c>
      <c r="AH503" s="26"/>
      <c r="AI503" s="26"/>
      <c r="AJ503" s="26">
        <v>1</v>
      </c>
      <c r="AK503" s="26">
        <v>0</v>
      </c>
      <c r="AL503" s="29">
        <v>0</v>
      </c>
      <c r="AM503" s="30"/>
      <c r="AN503" s="30"/>
      <c r="AO503" s="30"/>
      <c r="AP503" s="1">
        <v>0</v>
      </c>
      <c r="AQ503" s="1"/>
      <c r="AR503" s="1"/>
      <c r="AS503" s="1"/>
      <c r="AT503" s="1">
        <v>0</v>
      </c>
      <c r="AU503" s="1">
        <v>0</v>
      </c>
      <c r="AV503" s="1">
        <v>1</v>
      </c>
      <c r="AZ503" s="1">
        <v>1</v>
      </c>
    </row>
    <row r="504" spans="1:58" x14ac:dyDescent="0.3">
      <c r="A504" s="2">
        <v>36</v>
      </c>
      <c r="B504" s="2">
        <v>1</v>
      </c>
      <c r="C504" s="2" t="s">
        <v>75</v>
      </c>
      <c r="D504" s="1">
        <v>3</v>
      </c>
      <c r="E504" s="2" t="str">
        <f t="shared" si="281"/>
        <v>3_Squaliformes</v>
      </c>
      <c r="F504" s="2" t="s">
        <v>203</v>
      </c>
      <c r="G504" s="2" t="s">
        <v>204</v>
      </c>
      <c r="H504" s="2" t="s">
        <v>212</v>
      </c>
      <c r="I504" s="2" t="s">
        <v>268</v>
      </c>
      <c r="J504" s="2" t="s">
        <v>269</v>
      </c>
      <c r="K504" s="19" t="str">
        <f t="shared" si="282"/>
        <v>Squalus lobularis</v>
      </c>
      <c r="L504" s="20">
        <f>VLOOKUP($K504,GlobSheetPaste!$H$3:$P$1269,2,FALSE)</f>
        <v>129495487</v>
      </c>
      <c r="M504" s="20">
        <f>VLOOKUP($K504,GlobSheetPaste!$H$3:$P$1269,3,FALSE)</f>
        <v>129495492</v>
      </c>
      <c r="N504" s="20" t="str">
        <f>VLOOKUP($K504,GlobSheetPaste!$H$3:$P$1269,4,FALSE)</f>
        <v>published</v>
      </c>
      <c r="O504" s="20" t="str">
        <f>VLOOKUP($K504,GlobSheetPaste!$H$3:$P$1269,5,FALSE)</f>
        <v>NE</v>
      </c>
      <c r="P504" s="20" t="str">
        <f>VLOOKUP($K504,GlobSheetPaste!$H$3:$P$1269,6,FALSE)</f>
        <v>NA</v>
      </c>
      <c r="Q504" s="20" t="str">
        <f>VLOOKUP($K504,GlobSheetPaste!$H$3:$P$1269,7,FALSE)</f>
        <v>DD</v>
      </c>
      <c r="R504" s="20" t="str">
        <f>VLOOKUP($K504,GlobSheetPaste!$H$3:$P$1269,8,FALSE)</f>
        <v>NA</v>
      </c>
      <c r="S504" s="1" t="s">
        <v>117</v>
      </c>
      <c r="T504" s="20" t="b">
        <f t="shared" si="283"/>
        <v>0</v>
      </c>
      <c r="U504" s="22">
        <f>VLOOKUP($K504,GlobSheetPaste!$H$3:$P$1269,9,FALSE)</f>
        <v>43891</v>
      </c>
      <c r="V504" s="23">
        <v>100</v>
      </c>
      <c r="W504" s="23">
        <v>500</v>
      </c>
      <c r="X504" s="2" t="b">
        <f t="shared" ref="X504:Y504" si="561">ISNUMBER(V504)</f>
        <v>1</v>
      </c>
      <c r="Y504" s="2" t="b">
        <f t="shared" si="561"/>
        <v>1</v>
      </c>
      <c r="Z504" s="1" t="s">
        <v>270</v>
      </c>
      <c r="AA504" s="1" t="s">
        <v>95</v>
      </c>
      <c r="AB504" s="24" t="str">
        <f ca="1">IFERROR(__xludf.DUMMYFUNCTION("SPLIT(AA504,""_"")"),"Coastal")</f>
        <v>Coastal</v>
      </c>
      <c r="AC504" s="24" t="str">
        <f ca="1">IFERROR(__xludf.DUMMYFUNCTION("""COMPUTED_VALUE"""),"Deepwater")</f>
        <v>Deepwater</v>
      </c>
      <c r="AD504" s="24">
        <f>VLOOKUP(J504,rangearea210527!$B$2:$C$1159,2,TRUE)</f>
        <v>19324.937310000001</v>
      </c>
      <c r="AE504" s="26" t="s">
        <v>118</v>
      </c>
      <c r="AF504" s="26">
        <v>73</v>
      </c>
      <c r="AG504" s="26" t="s">
        <v>84</v>
      </c>
      <c r="AH504" s="26"/>
      <c r="AI504" s="26"/>
      <c r="AJ504" s="26">
        <v>1</v>
      </c>
      <c r="AK504" s="26">
        <v>0</v>
      </c>
      <c r="AL504" s="29">
        <v>0</v>
      </c>
      <c r="AM504" s="30"/>
      <c r="AN504" s="30"/>
      <c r="AO504" s="30"/>
      <c r="AP504" s="1">
        <v>0</v>
      </c>
      <c r="AQ504" s="1"/>
      <c r="AR504" s="1">
        <v>1</v>
      </c>
      <c r="AS504" s="1"/>
      <c r="AT504" s="1">
        <v>0</v>
      </c>
      <c r="AU504" s="1">
        <v>0</v>
      </c>
      <c r="AV504" s="1">
        <v>1</v>
      </c>
      <c r="AX504" s="1">
        <v>1</v>
      </c>
      <c r="BD504" s="1">
        <v>1</v>
      </c>
      <c r="BE504" s="1">
        <v>1</v>
      </c>
      <c r="BF504" s="1"/>
    </row>
    <row r="505" spans="1:58" x14ac:dyDescent="0.3">
      <c r="A505" s="2">
        <v>37</v>
      </c>
      <c r="B505" s="2">
        <v>1</v>
      </c>
      <c r="C505" s="2" t="s">
        <v>75</v>
      </c>
      <c r="D505" s="1">
        <v>3</v>
      </c>
      <c r="E505" s="2" t="str">
        <f t="shared" si="281"/>
        <v>3_Squaliformes</v>
      </c>
      <c r="F505" s="2" t="s">
        <v>203</v>
      </c>
      <c r="G505" s="2" t="s">
        <v>204</v>
      </c>
      <c r="H505" s="2" t="s">
        <v>212</v>
      </c>
      <c r="I505" s="2" t="s">
        <v>271</v>
      </c>
      <c r="J505" s="2" t="s">
        <v>272</v>
      </c>
      <c r="K505" s="19" t="str">
        <f t="shared" si="282"/>
        <v>Squalus mahia</v>
      </c>
      <c r="L505" s="20">
        <f>VLOOKUP($K505,GlobSheetPaste!$H$3:$P$1269,2,FALSE)</f>
        <v>124357052</v>
      </c>
      <c r="M505" s="20">
        <f>VLOOKUP($K505,GlobSheetPaste!$H$3:$P$1269,3,FALSE)</f>
        <v>124545003</v>
      </c>
      <c r="N505" s="20" t="str">
        <f>VLOOKUP($K505,GlobSheetPaste!$H$3:$P$1269,4,FALSE)</f>
        <v>published</v>
      </c>
      <c r="O505" s="20" t="str">
        <f>VLOOKUP($K505,GlobSheetPaste!$H$3:$P$1269,5,FALSE)</f>
        <v>NE</v>
      </c>
      <c r="P505" s="20" t="str">
        <f>VLOOKUP($K505,GlobSheetPaste!$H$3:$P$1269,6,FALSE)</f>
        <v>NA</v>
      </c>
      <c r="Q505" s="20" t="str">
        <f>VLOOKUP($K505,GlobSheetPaste!$H$3:$P$1269,7,FALSE)</f>
        <v>DD</v>
      </c>
      <c r="R505" s="20" t="str">
        <f>VLOOKUP($K505,GlobSheetPaste!$H$3:$P$1269,8,FALSE)</f>
        <v>NA</v>
      </c>
      <c r="S505" s="1" t="s">
        <v>117</v>
      </c>
      <c r="T505" s="20" t="b">
        <f t="shared" si="283"/>
        <v>0</v>
      </c>
      <c r="U505" s="22">
        <f>VLOOKUP($K505,GlobSheetPaste!$H$3:$P$1269,9,FALSE)</f>
        <v>43862</v>
      </c>
      <c r="V505" s="19">
        <v>55</v>
      </c>
      <c r="W505" s="19">
        <v>500</v>
      </c>
      <c r="X505" s="2" t="b">
        <f t="shared" ref="X505:Y505" si="562">ISNUMBER(V505)</f>
        <v>1</v>
      </c>
      <c r="Y505" s="2" t="b">
        <f t="shared" si="562"/>
        <v>1</v>
      </c>
      <c r="Z505" s="2" t="s">
        <v>273</v>
      </c>
      <c r="AA505" s="2" t="s">
        <v>178</v>
      </c>
      <c r="AB505" s="24" t="str">
        <f ca="1">IFERROR(__xludf.DUMMYFUNCTION("SPLIT(AA505,""_"")"),"Deepwater")</f>
        <v>Deepwater</v>
      </c>
      <c r="AC505" s="24"/>
      <c r="AD505" s="24">
        <f>VLOOKUP(J505,rangearea210527!$B$2:$C$1159,2,TRUE)</f>
        <v>82429.039430000004</v>
      </c>
      <c r="AE505" s="26" t="s">
        <v>118</v>
      </c>
      <c r="AF505" s="26">
        <v>59</v>
      </c>
      <c r="AG505" s="26" t="s">
        <v>84</v>
      </c>
      <c r="AH505" s="26"/>
      <c r="AI505" s="26"/>
      <c r="AJ505" s="26">
        <v>1</v>
      </c>
      <c r="AK505" s="26">
        <v>0</v>
      </c>
      <c r="AL505" s="29">
        <v>0</v>
      </c>
      <c r="AM505" s="30"/>
      <c r="AN505" s="30"/>
      <c r="AO505" s="30"/>
      <c r="AP505" s="1">
        <v>0</v>
      </c>
      <c r="AQ505" s="1"/>
      <c r="AR505" s="1"/>
      <c r="AS505" s="1"/>
      <c r="AT505" s="1">
        <v>0</v>
      </c>
      <c r="AU505" s="1">
        <v>0</v>
      </c>
      <c r="AV505" s="1">
        <v>1</v>
      </c>
      <c r="AZ505" s="1">
        <v>1</v>
      </c>
      <c r="BD505" s="1">
        <v>1</v>
      </c>
      <c r="BE505" s="1">
        <v>1</v>
      </c>
      <c r="BF505" s="1"/>
    </row>
    <row r="506" spans="1:58" x14ac:dyDescent="0.3">
      <c r="A506" s="2">
        <v>38</v>
      </c>
      <c r="B506" s="2">
        <v>1</v>
      </c>
      <c r="C506" s="2" t="s">
        <v>75</v>
      </c>
      <c r="D506" s="1">
        <v>3</v>
      </c>
      <c r="E506" s="2" t="str">
        <f t="shared" si="281"/>
        <v>3_Squaliformes</v>
      </c>
      <c r="F506" s="2" t="s">
        <v>203</v>
      </c>
      <c r="G506" s="2" t="s">
        <v>204</v>
      </c>
      <c r="H506" s="2" t="s">
        <v>212</v>
      </c>
      <c r="I506" s="2" t="s">
        <v>274</v>
      </c>
      <c r="J506" s="2" t="s">
        <v>275</v>
      </c>
      <c r="K506" s="19" t="str">
        <f t="shared" si="282"/>
        <v>Squalus margaretsmithae</v>
      </c>
      <c r="L506" s="20">
        <f>VLOOKUP($K506,GlobSheetPaste!$H$3:$P$1269,2,FALSE)</f>
        <v>124357112</v>
      </c>
      <c r="M506" s="20">
        <f>VLOOKUP($K506,GlobSheetPaste!$H$3:$P$1269,3,FALSE)</f>
        <v>124548001</v>
      </c>
      <c r="N506" s="20" t="str">
        <f>VLOOKUP($K506,GlobSheetPaste!$H$3:$P$1269,4,FALSE)</f>
        <v>published</v>
      </c>
      <c r="O506" s="20" t="str">
        <f>VLOOKUP($K506,GlobSheetPaste!$H$3:$P$1269,5,FALSE)</f>
        <v>NE</v>
      </c>
      <c r="P506" s="20" t="str">
        <f>VLOOKUP($K506,GlobSheetPaste!$H$3:$P$1269,6,FALSE)</f>
        <v>NA</v>
      </c>
      <c r="Q506" s="20" t="str">
        <f>VLOOKUP($K506,GlobSheetPaste!$H$3:$P$1269,7,FALSE)</f>
        <v>LC</v>
      </c>
      <c r="R506" s="20" t="str">
        <f>VLOOKUP($K506,GlobSheetPaste!$H$3:$P$1269,8,FALSE)</f>
        <v>NA</v>
      </c>
      <c r="S506" s="1" t="s">
        <v>117</v>
      </c>
      <c r="T506" s="20" t="b">
        <f t="shared" si="283"/>
        <v>0</v>
      </c>
      <c r="U506" s="22">
        <f>VLOOKUP($K506,GlobSheetPaste!$H$3:$P$1269,9,FALSE)</f>
        <v>43862</v>
      </c>
      <c r="V506" s="19">
        <v>55</v>
      </c>
      <c r="W506" s="19">
        <v>460</v>
      </c>
      <c r="X506" s="2" t="b">
        <f t="shared" ref="X506:Y506" si="563">ISNUMBER(V506)</f>
        <v>1</v>
      </c>
      <c r="Y506" s="2" t="b">
        <f t="shared" si="563"/>
        <v>1</v>
      </c>
      <c r="Z506" s="2" t="s">
        <v>273</v>
      </c>
      <c r="AA506" s="2" t="s">
        <v>178</v>
      </c>
      <c r="AB506" s="24" t="str">
        <f ca="1">IFERROR(__xludf.DUMMYFUNCTION("SPLIT(AA506,""_"")"),"Deepwater")</f>
        <v>Deepwater</v>
      </c>
      <c r="AC506" s="24"/>
      <c r="AD506" s="24">
        <f>VLOOKUP(J506,rangearea210527!$B$2:$C$1159,2,TRUE)</f>
        <v>399929.45380000002</v>
      </c>
      <c r="AE506" s="26"/>
      <c r="AF506" s="26">
        <v>54.3</v>
      </c>
      <c r="AG506" s="26" t="s">
        <v>84</v>
      </c>
      <c r="AH506" s="26"/>
      <c r="AI506" s="26">
        <v>23.5</v>
      </c>
      <c r="AJ506" s="26">
        <v>1</v>
      </c>
      <c r="AK506" s="26">
        <v>0</v>
      </c>
      <c r="AL506" s="29">
        <v>0</v>
      </c>
      <c r="AM506" s="30"/>
      <c r="AN506" s="30"/>
      <c r="AO506" s="30"/>
      <c r="AP506" s="1">
        <v>0</v>
      </c>
      <c r="AQ506" s="1"/>
      <c r="AR506" s="1"/>
      <c r="AS506" s="1"/>
      <c r="AT506" s="1">
        <v>0</v>
      </c>
      <c r="AU506" s="1">
        <v>0</v>
      </c>
      <c r="AV506" s="1">
        <v>1</v>
      </c>
      <c r="AZ506" s="1">
        <v>1</v>
      </c>
    </row>
    <row r="507" spans="1:58" x14ac:dyDescent="0.3">
      <c r="A507" s="2">
        <v>39</v>
      </c>
      <c r="B507" s="2">
        <v>1</v>
      </c>
      <c r="C507" s="2" t="s">
        <v>75</v>
      </c>
      <c r="D507" s="1">
        <v>3</v>
      </c>
      <c r="E507" s="2" t="str">
        <f t="shared" si="281"/>
        <v>3_Squaliformes</v>
      </c>
      <c r="F507" s="2" t="s">
        <v>203</v>
      </c>
      <c r="G507" s="2" t="s">
        <v>204</v>
      </c>
      <c r="H507" s="2" t="s">
        <v>212</v>
      </c>
      <c r="I507" s="2" t="s">
        <v>276</v>
      </c>
      <c r="J507" s="2" t="s">
        <v>277</v>
      </c>
      <c r="K507" s="19" t="str">
        <f t="shared" si="282"/>
        <v>Squalus megalops</v>
      </c>
      <c r="L507" s="20">
        <f>VLOOKUP($K507,GlobSheetPaste!$H$3:$P$1269,2,FALSE)</f>
        <v>124553086</v>
      </c>
      <c r="M507" s="20">
        <f>VLOOKUP($K507,GlobSheetPaste!$H$3:$P$1269,3,FALSE)</f>
        <v>68644970</v>
      </c>
      <c r="N507" s="20" t="str">
        <f>VLOOKUP($K507,GlobSheetPaste!$H$3:$P$1269,4,FALSE)</f>
        <v>published</v>
      </c>
      <c r="O507" s="20" t="str">
        <f>VLOOKUP($K507,GlobSheetPaste!$H$3:$P$1269,5,FALSE)</f>
        <v>LC</v>
      </c>
      <c r="P507" s="20">
        <f>VLOOKUP($K507,GlobSheetPaste!$H$3:$P$1269,6,FALSE)</f>
        <v>2003</v>
      </c>
      <c r="Q507" s="20" t="str">
        <f>VLOOKUP($K507,GlobSheetPaste!$H$3:$P$1269,7,FALSE)</f>
        <v>LC</v>
      </c>
      <c r="R507" s="20" t="str">
        <f>VLOOKUP($K507,GlobSheetPaste!$H$3:$P$1269,8,FALSE)</f>
        <v>NA</v>
      </c>
      <c r="S507" s="20" t="str">
        <f t="shared" ref="S507:S512" si="564">IF(O507=Q507,"NoChange","non-genuine change")</f>
        <v>NoChange</v>
      </c>
      <c r="T507" s="20" t="b">
        <f t="shared" si="283"/>
        <v>0</v>
      </c>
      <c r="U507" s="22">
        <f>VLOOKUP($K507,GlobSheetPaste!$H$3:$P$1269,9,FALSE)</f>
        <v>43862</v>
      </c>
      <c r="V507" s="19">
        <v>0</v>
      </c>
      <c r="W507" s="19">
        <v>732</v>
      </c>
      <c r="X507" s="2" t="b">
        <f t="shared" ref="X507:Y507" si="565">ISNUMBER(V507)</f>
        <v>1</v>
      </c>
      <c r="Y507" s="2" t="b">
        <f t="shared" si="565"/>
        <v>1</v>
      </c>
      <c r="Z507" s="2" t="s">
        <v>89</v>
      </c>
      <c r="AA507" s="2" t="s">
        <v>278</v>
      </c>
      <c r="AB507" s="24" t="str">
        <f ca="1">IFERROR(__xludf.DUMMYFUNCTION("SPLIT(AA507,""_"")"),"Deepwater")</f>
        <v>Deepwater</v>
      </c>
      <c r="AC507" s="24" t="str">
        <f ca="1">IFERROR(__xludf.DUMMYFUNCTION("""COMPUTED_VALUE"""),"Coastal")</f>
        <v>Coastal</v>
      </c>
      <c r="AD507" s="24">
        <f>VLOOKUP(J507,rangearea210527!$B$2:$C$1159,2,TRUE)</f>
        <v>905548.77830000001</v>
      </c>
      <c r="AE507" s="26"/>
      <c r="AF507" s="26">
        <v>64</v>
      </c>
      <c r="AG507" s="26" t="s">
        <v>84</v>
      </c>
      <c r="AH507" s="26"/>
      <c r="AI507" s="26" t="s">
        <v>279</v>
      </c>
      <c r="AJ507" s="26">
        <v>1</v>
      </c>
      <c r="AK507" s="26">
        <v>0</v>
      </c>
      <c r="AL507" s="29">
        <v>0</v>
      </c>
      <c r="AM507" s="30"/>
      <c r="AN507" s="30"/>
      <c r="AO507" s="30"/>
      <c r="AP507" s="1">
        <v>0</v>
      </c>
      <c r="AQ507" s="1"/>
      <c r="AR507" s="1"/>
      <c r="AS507" s="1"/>
      <c r="AT507" s="1">
        <v>1</v>
      </c>
      <c r="AU507" s="1">
        <v>1</v>
      </c>
      <c r="AV507" s="1">
        <v>1</v>
      </c>
      <c r="AZ507" s="1">
        <v>1</v>
      </c>
    </row>
    <row r="508" spans="1:58" x14ac:dyDescent="0.3">
      <c r="A508" s="2">
        <v>40</v>
      </c>
      <c r="B508" s="2">
        <v>1</v>
      </c>
      <c r="C508" s="2" t="s">
        <v>75</v>
      </c>
      <c r="D508" s="1">
        <v>3</v>
      </c>
      <c r="E508" s="2" t="str">
        <f t="shared" si="281"/>
        <v>3_Squaliformes</v>
      </c>
      <c r="F508" s="2" t="s">
        <v>203</v>
      </c>
      <c r="G508" s="2" t="s">
        <v>204</v>
      </c>
      <c r="H508" s="2" t="s">
        <v>212</v>
      </c>
      <c r="I508" s="2" t="s">
        <v>280</v>
      </c>
      <c r="J508" s="2" t="s">
        <v>281</v>
      </c>
      <c r="K508" s="19" t="str">
        <f t="shared" si="282"/>
        <v>Squalus melanurus</v>
      </c>
      <c r="L508" s="20">
        <f>VLOOKUP($K508,GlobSheetPaste!$H$3:$P$1269,2,FALSE)</f>
        <v>41860</v>
      </c>
      <c r="M508" s="20">
        <f>VLOOKUP($K508,GlobSheetPaste!$H$3:$P$1269,3,FALSE)</f>
        <v>116737441</v>
      </c>
      <c r="N508" s="20" t="str">
        <f>VLOOKUP($K508,GlobSheetPaste!$H$3:$P$1269,4,FALSE)</f>
        <v>published</v>
      </c>
      <c r="O508" s="20" t="str">
        <f>VLOOKUP($K508,GlobSheetPaste!$H$3:$P$1269,5,FALSE)</f>
        <v>LC</v>
      </c>
      <c r="P508" s="20">
        <f>VLOOKUP($K508,GlobSheetPaste!$H$3:$P$1269,6,FALSE)</f>
        <v>2003</v>
      </c>
      <c r="Q508" s="20" t="str">
        <f>VLOOKUP($K508,GlobSheetPaste!$H$3:$P$1269,7,FALSE)</f>
        <v>DD</v>
      </c>
      <c r="R508" s="20" t="str">
        <f>VLOOKUP($K508,GlobSheetPaste!$H$3:$P$1269,8,FALSE)</f>
        <v>NA</v>
      </c>
      <c r="S508" s="20" t="str">
        <f t="shared" si="564"/>
        <v>non-genuine change</v>
      </c>
      <c r="T508" s="20" t="b">
        <f t="shared" si="283"/>
        <v>0</v>
      </c>
      <c r="U508" s="20">
        <f>VLOOKUP($K508,GlobSheetPaste!$H$3:$P$1269,9,FALSE)</f>
        <v>2017</v>
      </c>
      <c r="V508" s="19">
        <v>34</v>
      </c>
      <c r="W508" s="19">
        <v>480</v>
      </c>
      <c r="X508" s="2" t="b">
        <f t="shared" ref="X508:Y508" si="566">ISNUMBER(V508)</f>
        <v>1</v>
      </c>
      <c r="Y508" s="2" t="b">
        <f t="shared" si="566"/>
        <v>1</v>
      </c>
      <c r="Z508" s="2" t="s">
        <v>89</v>
      </c>
      <c r="AA508" s="2" t="s">
        <v>178</v>
      </c>
      <c r="AB508" s="24" t="str">
        <f ca="1">IFERROR(__xludf.DUMMYFUNCTION("SPLIT(AA508,""_"")"),"Deepwater")</f>
        <v>Deepwater</v>
      </c>
      <c r="AC508" s="24"/>
      <c r="AD508" s="24">
        <f>VLOOKUP(J508,rangearea210527!$B$2:$C$1159,2,TRUE)</f>
        <v>139.4845857</v>
      </c>
      <c r="AE508" s="26" t="s">
        <v>118</v>
      </c>
      <c r="AF508" s="26">
        <v>75</v>
      </c>
      <c r="AG508" s="26" t="s">
        <v>84</v>
      </c>
      <c r="AH508" s="26"/>
      <c r="AI508" s="26"/>
      <c r="AJ508" s="26">
        <v>1</v>
      </c>
      <c r="AK508" s="26">
        <v>0</v>
      </c>
      <c r="AL508" s="29">
        <v>0</v>
      </c>
      <c r="AM508" s="30"/>
      <c r="AN508" s="30"/>
      <c r="AO508" s="30"/>
      <c r="AP508" s="1">
        <v>0</v>
      </c>
      <c r="AQ508" s="1"/>
      <c r="AR508" s="1"/>
      <c r="AS508" s="1"/>
      <c r="AT508" s="1">
        <v>0</v>
      </c>
      <c r="AU508" s="1">
        <v>0</v>
      </c>
      <c r="AV508" s="1">
        <v>1</v>
      </c>
      <c r="AZ508" s="1">
        <v>1</v>
      </c>
      <c r="BD508" s="1">
        <v>1</v>
      </c>
      <c r="BE508" s="1">
        <v>1</v>
      </c>
      <c r="BF508" s="1"/>
    </row>
    <row r="509" spans="1:58" x14ac:dyDescent="0.3">
      <c r="A509" s="2">
        <v>41</v>
      </c>
      <c r="B509" s="2">
        <v>1</v>
      </c>
      <c r="C509" s="2" t="s">
        <v>75</v>
      </c>
      <c r="D509" s="1">
        <v>3</v>
      </c>
      <c r="E509" s="2" t="str">
        <f t="shared" si="281"/>
        <v>3_Squaliformes</v>
      </c>
      <c r="F509" s="2" t="s">
        <v>203</v>
      </c>
      <c r="G509" s="2" t="s">
        <v>204</v>
      </c>
      <c r="H509" s="2" t="s">
        <v>212</v>
      </c>
      <c r="I509" s="2" t="s">
        <v>282</v>
      </c>
      <c r="J509" s="2" t="s">
        <v>283</v>
      </c>
      <c r="K509" s="19" t="str">
        <f t="shared" si="282"/>
        <v>Squalus mitsukurii</v>
      </c>
      <c r="L509" s="20">
        <f>VLOOKUP($K509,GlobSheetPaste!$H$3:$P$1269,2,FALSE)</f>
        <v>152781967</v>
      </c>
      <c r="M509" s="20">
        <f>VLOOKUP($K509,GlobSheetPaste!$H$3:$P$1269,3,FALSE)</f>
        <v>2957982</v>
      </c>
      <c r="N509" s="20" t="str">
        <f>VLOOKUP($K509,GlobSheetPaste!$H$3:$P$1269,4,FALSE)</f>
        <v>published</v>
      </c>
      <c r="O509" s="20" t="str">
        <f>VLOOKUP($K509,GlobSheetPaste!$H$3:$P$1269,5,FALSE)</f>
        <v>DD</v>
      </c>
      <c r="P509" s="20">
        <f>VLOOKUP($K509,GlobSheetPaste!$H$3:$P$1269,6,FALSE)</f>
        <v>2007</v>
      </c>
      <c r="Q509" s="20" t="str">
        <f>VLOOKUP($K509,GlobSheetPaste!$H$3:$P$1269,7,FALSE)</f>
        <v>EN</v>
      </c>
      <c r="R509" s="20" t="str">
        <f>VLOOKUP($K509,GlobSheetPaste!$H$3:$P$1269,8,FALSE)</f>
        <v>A2bd</v>
      </c>
      <c r="S509" s="20" t="str">
        <f t="shared" si="564"/>
        <v>non-genuine change</v>
      </c>
      <c r="T509" s="20" t="b">
        <f t="shared" si="283"/>
        <v>0</v>
      </c>
      <c r="U509" s="22">
        <f>VLOOKUP($K509,GlobSheetPaste!$H$3:$P$1269,9,FALSE)</f>
        <v>43891</v>
      </c>
      <c r="V509" s="19">
        <v>4</v>
      </c>
      <c r="W509" s="19">
        <v>954</v>
      </c>
      <c r="X509" s="2" t="b">
        <f t="shared" ref="X509:Y509" si="567">ISNUMBER(V509)</f>
        <v>1</v>
      </c>
      <c r="Y509" s="2" t="b">
        <f t="shared" si="567"/>
        <v>1</v>
      </c>
      <c r="Z509" s="2" t="s">
        <v>89</v>
      </c>
      <c r="AA509" s="2" t="s">
        <v>178</v>
      </c>
      <c r="AB509" s="24" t="str">
        <f ca="1">IFERROR(__xludf.DUMMYFUNCTION("SPLIT(AA509,""_"")"),"Deepwater")</f>
        <v>Deepwater</v>
      </c>
      <c r="AC509" s="24"/>
      <c r="AD509" s="24">
        <f>VLOOKUP(J509,rangearea210527!$B$2:$C$1159,2,TRUE)</f>
        <v>1423186.0490000001</v>
      </c>
      <c r="AE509" s="26"/>
      <c r="AF509" s="26">
        <v>112</v>
      </c>
      <c r="AG509" s="26" t="s">
        <v>84</v>
      </c>
      <c r="AH509" s="26"/>
      <c r="AI509" s="26">
        <v>26</v>
      </c>
      <c r="AJ509" s="26">
        <v>1</v>
      </c>
      <c r="AK509" s="26">
        <v>0</v>
      </c>
      <c r="AL509" s="29">
        <v>0</v>
      </c>
      <c r="AM509" s="30"/>
      <c r="AN509" s="30"/>
      <c r="AO509" s="30"/>
      <c r="AP509" s="1">
        <v>0</v>
      </c>
      <c r="AQ509" s="1"/>
      <c r="AR509" s="1"/>
      <c r="AS509" s="1"/>
      <c r="AT509" s="1">
        <v>0</v>
      </c>
      <c r="AU509" s="1">
        <v>0</v>
      </c>
      <c r="AV509" s="1">
        <v>1</v>
      </c>
      <c r="AW509" s="1">
        <v>1</v>
      </c>
      <c r="AX509" s="1"/>
      <c r="AY509" s="1"/>
      <c r="AZ509" s="1">
        <v>1</v>
      </c>
      <c r="BA509" s="1">
        <v>1</v>
      </c>
    </row>
    <row r="510" spans="1:58" x14ac:dyDescent="0.3">
      <c r="A510" s="2">
        <v>42</v>
      </c>
      <c r="B510" s="2">
        <v>1</v>
      </c>
      <c r="C510" s="2" t="s">
        <v>75</v>
      </c>
      <c r="D510" s="1">
        <v>3</v>
      </c>
      <c r="E510" s="2" t="str">
        <f t="shared" si="281"/>
        <v>3_Squaliformes</v>
      </c>
      <c r="F510" s="2" t="s">
        <v>203</v>
      </c>
      <c r="G510" s="2" t="s">
        <v>204</v>
      </c>
      <c r="H510" s="2" t="s">
        <v>212</v>
      </c>
      <c r="I510" s="2" t="s">
        <v>284</v>
      </c>
      <c r="J510" s="2" t="s">
        <v>285</v>
      </c>
      <c r="K510" s="19" t="str">
        <f t="shared" si="282"/>
        <v>Squalus montalbani</v>
      </c>
      <c r="L510" s="20">
        <f>VLOOKUP($K510,GlobSheetPaste!$H$3:$P$1269,2,FALSE)</f>
        <v>161404</v>
      </c>
      <c r="M510" s="20">
        <f>VLOOKUP($K510,GlobSheetPaste!$H$3:$P$1269,3,FALSE)</f>
        <v>68645208</v>
      </c>
      <c r="N510" s="20" t="str">
        <f>VLOOKUP($K510,GlobSheetPaste!$H$3:$P$1269,4,FALSE)</f>
        <v>published</v>
      </c>
      <c r="O510" s="20" t="str">
        <f>VLOOKUP($K510,GlobSheetPaste!$H$3:$P$1269,5,FALSE)</f>
        <v>VU</v>
      </c>
      <c r="P510" s="20">
        <f>VLOOKUP($K510,GlobSheetPaste!$H$3:$P$1269,6,FALSE)</f>
        <v>2008</v>
      </c>
      <c r="Q510" s="20" t="str">
        <f>VLOOKUP($K510,GlobSheetPaste!$H$3:$P$1269,7,FALSE)</f>
        <v>VU</v>
      </c>
      <c r="R510" s="20" t="str">
        <f>VLOOKUP($K510,GlobSheetPaste!$H$3:$P$1269,8,FALSE)</f>
        <v>A2bd+3d</v>
      </c>
      <c r="S510" s="20" t="str">
        <f t="shared" si="564"/>
        <v>NoChange</v>
      </c>
      <c r="T510" s="20" t="b">
        <f t="shared" si="283"/>
        <v>0</v>
      </c>
      <c r="U510" s="20">
        <f>VLOOKUP($K510,GlobSheetPaste!$H$3:$P$1269,9,FALSE)</f>
        <v>2018</v>
      </c>
      <c r="V510" s="19">
        <v>154</v>
      </c>
      <c r="W510" s="19">
        <v>1370</v>
      </c>
      <c r="X510" s="2" t="b">
        <f t="shared" ref="X510:Y510" si="568">ISNUMBER(V510)</f>
        <v>1</v>
      </c>
      <c r="Y510" s="2" t="b">
        <f t="shared" si="568"/>
        <v>1</v>
      </c>
      <c r="Z510" s="2" t="s">
        <v>89</v>
      </c>
      <c r="AA510" s="2" t="s">
        <v>178</v>
      </c>
      <c r="AB510" s="24" t="str">
        <f ca="1">IFERROR(__xludf.DUMMYFUNCTION("SPLIT(AA510,""_"")"),"Deepwater")</f>
        <v>Deepwater</v>
      </c>
      <c r="AC510" s="24"/>
      <c r="AD510" s="24">
        <f>VLOOKUP(J510,rangearea210527!$B$2:$C$1159,2,TRUE)</f>
        <v>688599.07640000002</v>
      </c>
      <c r="AE510" s="26"/>
      <c r="AF510" s="26">
        <v>101</v>
      </c>
      <c r="AG510" s="26" t="s">
        <v>84</v>
      </c>
      <c r="AH510" s="26"/>
      <c r="AI510" s="26">
        <v>27</v>
      </c>
      <c r="AJ510" s="26">
        <v>1</v>
      </c>
      <c r="AK510" s="26">
        <v>0</v>
      </c>
      <c r="AL510" s="29">
        <v>0</v>
      </c>
      <c r="AM510" s="30"/>
      <c r="AN510" s="30"/>
      <c r="AO510" s="30"/>
      <c r="AP510" s="1">
        <v>1</v>
      </c>
      <c r="AQ510" s="1"/>
      <c r="AR510" s="1"/>
      <c r="AS510" s="1"/>
      <c r="AT510" s="1">
        <v>0</v>
      </c>
      <c r="AU510" s="1">
        <v>0</v>
      </c>
      <c r="AV510" s="1">
        <v>1</v>
      </c>
      <c r="AW510" s="1">
        <v>1</v>
      </c>
      <c r="AX510" s="1"/>
      <c r="AY510" s="1"/>
      <c r="AZ510" s="1">
        <v>1</v>
      </c>
      <c r="BA510" s="1">
        <v>1</v>
      </c>
    </row>
    <row r="511" spans="1:58" x14ac:dyDescent="0.3">
      <c r="A511" s="2">
        <v>43</v>
      </c>
      <c r="B511" s="2">
        <v>1</v>
      </c>
      <c r="C511" s="2" t="s">
        <v>75</v>
      </c>
      <c r="D511" s="1">
        <v>3</v>
      </c>
      <c r="E511" s="2" t="str">
        <f t="shared" si="281"/>
        <v>3_Squaliformes</v>
      </c>
      <c r="F511" s="2" t="s">
        <v>203</v>
      </c>
      <c r="G511" s="2" t="s">
        <v>204</v>
      </c>
      <c r="H511" s="2" t="s">
        <v>212</v>
      </c>
      <c r="I511" s="2" t="s">
        <v>286</v>
      </c>
      <c r="J511" s="2" t="s">
        <v>287</v>
      </c>
      <c r="K511" s="19" t="str">
        <f t="shared" si="282"/>
        <v>Squalus nasutus</v>
      </c>
      <c r="L511" s="20">
        <f>VLOOKUP($K511,GlobSheetPaste!$H$3:$P$1269,2,FALSE)</f>
        <v>42726</v>
      </c>
      <c r="M511" s="20">
        <f>VLOOKUP($K511,GlobSheetPaste!$H$3:$P$1269,3,FALSE)</f>
        <v>68645393</v>
      </c>
      <c r="N511" s="20" t="str">
        <f>VLOOKUP($K511,GlobSheetPaste!$H$3:$P$1269,4,FALSE)</f>
        <v>published</v>
      </c>
      <c r="O511" s="20" t="str">
        <f>VLOOKUP($K511,GlobSheetPaste!$H$3:$P$1269,5,FALSE)</f>
        <v>DD</v>
      </c>
      <c r="P511" s="20">
        <f>VLOOKUP($K511,GlobSheetPaste!$H$3:$P$1269,6,FALSE)</f>
        <v>2003</v>
      </c>
      <c r="Q511" s="20" t="str">
        <f>VLOOKUP($K511,GlobSheetPaste!$H$3:$P$1269,7,FALSE)</f>
        <v>NT</v>
      </c>
      <c r="R511" s="20" t="str">
        <f>VLOOKUP($K511,GlobSheetPaste!$H$3:$P$1269,8,FALSE)</f>
        <v>A2d+3d</v>
      </c>
      <c r="S511" s="20" t="str">
        <f t="shared" si="564"/>
        <v>non-genuine change</v>
      </c>
      <c r="T511" s="20" t="b">
        <f t="shared" si="283"/>
        <v>0</v>
      </c>
      <c r="U511" s="20">
        <f>VLOOKUP($K511,GlobSheetPaste!$H$3:$P$1269,9,FALSE)</f>
        <v>2018</v>
      </c>
      <c r="V511" s="19">
        <v>300</v>
      </c>
      <c r="W511" s="19">
        <v>850</v>
      </c>
      <c r="X511" s="2" t="b">
        <f t="shared" ref="X511:Y511" si="569">ISNUMBER(V511)</f>
        <v>1</v>
      </c>
      <c r="Y511" s="2" t="b">
        <f t="shared" si="569"/>
        <v>1</v>
      </c>
      <c r="Z511" s="2" t="s">
        <v>89</v>
      </c>
      <c r="AA511" s="2" t="s">
        <v>178</v>
      </c>
      <c r="AB511" s="24" t="str">
        <f ca="1">IFERROR(__xludf.DUMMYFUNCTION("SPLIT(AA511,""_"")"),"Deepwater")</f>
        <v>Deepwater</v>
      </c>
      <c r="AC511" s="24"/>
      <c r="AD511" s="24">
        <f>VLOOKUP(J511,rangearea210527!$B$2:$C$1159,2,TRUE)</f>
        <v>83678.227050000001</v>
      </c>
      <c r="AE511" s="26" t="s">
        <v>118</v>
      </c>
      <c r="AF511" s="26">
        <v>64</v>
      </c>
      <c r="AG511" s="26" t="s">
        <v>84</v>
      </c>
      <c r="AH511" s="26"/>
      <c r="AI511" s="26">
        <v>22</v>
      </c>
      <c r="AJ511" s="26">
        <v>1</v>
      </c>
      <c r="AK511" s="26">
        <v>0</v>
      </c>
      <c r="AL511" s="29">
        <v>0</v>
      </c>
      <c r="AM511" s="30"/>
      <c r="AN511" s="30"/>
      <c r="AO511" s="30"/>
      <c r="AP511" s="1">
        <v>1</v>
      </c>
      <c r="AQ511" s="1"/>
      <c r="AR511" s="1"/>
      <c r="AS511" s="1"/>
      <c r="AT511" s="1">
        <v>0</v>
      </c>
      <c r="AU511" s="1">
        <v>0</v>
      </c>
      <c r="AV511" s="1">
        <v>1</v>
      </c>
      <c r="AZ511" s="1">
        <v>1</v>
      </c>
      <c r="BE511" s="1">
        <v>1</v>
      </c>
    </row>
    <row r="512" spans="1:58" x14ac:dyDescent="0.3">
      <c r="A512" s="2">
        <v>44</v>
      </c>
      <c r="B512" s="2">
        <v>1</v>
      </c>
      <c r="C512" s="2" t="s">
        <v>75</v>
      </c>
      <c r="D512" s="1">
        <v>3</v>
      </c>
      <c r="E512" s="2" t="str">
        <f t="shared" ref="E512:E539" si="570">CONCATENATE(D512,"_",F512)</f>
        <v>3_Squaliformes</v>
      </c>
      <c r="F512" s="2" t="s">
        <v>203</v>
      </c>
      <c r="G512" s="2" t="s">
        <v>204</v>
      </c>
      <c r="H512" s="2" t="s">
        <v>212</v>
      </c>
      <c r="I512" s="2" t="s">
        <v>288</v>
      </c>
      <c r="J512" s="2" t="s">
        <v>289</v>
      </c>
      <c r="K512" s="19" t="str">
        <f t="shared" ref="K512:K539" si="571">CONCATENATE(H512," ",I512)</f>
        <v>Squalus notocaudatus</v>
      </c>
      <c r="L512" s="20">
        <f>VLOOKUP($K512,GlobSheetPaste!$H$3:$P$1269,2,FALSE)</f>
        <v>42722</v>
      </c>
      <c r="M512" s="20">
        <f>VLOOKUP($K512,GlobSheetPaste!$H$3:$P$1269,3,FALSE)</f>
        <v>68645459</v>
      </c>
      <c r="N512" s="20" t="str">
        <f>VLOOKUP($K512,GlobSheetPaste!$H$3:$P$1269,4,FALSE)</f>
        <v>published</v>
      </c>
      <c r="O512" s="20" t="str">
        <f>VLOOKUP($K512,GlobSheetPaste!$H$3:$P$1269,5,FALSE)</f>
        <v>DD</v>
      </c>
      <c r="P512" s="20">
        <f>VLOOKUP($K512,GlobSheetPaste!$H$3:$P$1269,6,FALSE)</f>
        <v>2003</v>
      </c>
      <c r="Q512" s="20" t="str">
        <f>VLOOKUP($K512,GlobSheetPaste!$H$3:$P$1269,7,FALSE)</f>
        <v>LC</v>
      </c>
      <c r="R512" s="20" t="str">
        <f>VLOOKUP($K512,GlobSheetPaste!$H$3:$P$1269,8,FALSE)</f>
        <v>NA</v>
      </c>
      <c r="S512" s="20" t="str">
        <f t="shared" si="564"/>
        <v>non-genuine change</v>
      </c>
      <c r="T512" s="20" t="b">
        <f t="shared" ref="T512:T539" si="572">Q512=S512</f>
        <v>0</v>
      </c>
      <c r="U512" s="20">
        <f>VLOOKUP($K512,GlobSheetPaste!$H$3:$P$1269,9,FALSE)</f>
        <v>2018</v>
      </c>
      <c r="V512" s="19">
        <v>225</v>
      </c>
      <c r="W512" s="19">
        <v>454</v>
      </c>
      <c r="X512" s="2" t="b">
        <f t="shared" ref="X512:Y512" si="573">ISNUMBER(V512)</f>
        <v>1</v>
      </c>
      <c r="Y512" s="2" t="b">
        <f t="shared" si="573"/>
        <v>1</v>
      </c>
      <c r="Z512" s="2" t="s">
        <v>89</v>
      </c>
      <c r="AA512" s="2" t="s">
        <v>178</v>
      </c>
      <c r="AB512" s="24" t="str">
        <f ca="1">IFERROR(__xludf.DUMMYFUNCTION("SPLIT(AA512,""_"")"),"Deepwater")</f>
        <v>Deepwater</v>
      </c>
      <c r="AC512" s="24"/>
      <c r="AD512" s="24">
        <f>VLOOKUP(J512,rangearea210527!$B$2:$C$1159,2,TRUE)</f>
        <v>48487.069609999999</v>
      </c>
      <c r="AE512" s="26" t="s">
        <v>118</v>
      </c>
      <c r="AF512" s="26">
        <v>62</v>
      </c>
      <c r="AG512" s="26" t="s">
        <v>84</v>
      </c>
      <c r="AH512" s="26"/>
      <c r="AI512" s="26"/>
      <c r="AJ512" s="26">
        <v>1</v>
      </c>
      <c r="AK512" s="26">
        <v>0</v>
      </c>
      <c r="AL512" s="29">
        <v>0</v>
      </c>
      <c r="AM512" s="30"/>
      <c r="AN512" s="30"/>
      <c r="AO512" s="30"/>
      <c r="AP512" s="1">
        <v>0</v>
      </c>
      <c r="AQ512" s="1"/>
      <c r="AR512" s="1"/>
      <c r="AS512" s="1"/>
      <c r="AT512" s="1">
        <v>0</v>
      </c>
      <c r="AU512" s="1">
        <v>0</v>
      </c>
      <c r="AV512" s="1">
        <v>1</v>
      </c>
      <c r="AZ512" s="1">
        <v>1</v>
      </c>
      <c r="BE512" s="1">
        <v>1</v>
      </c>
    </row>
    <row r="513" spans="1:58" x14ac:dyDescent="0.3">
      <c r="A513" s="2">
        <v>45</v>
      </c>
      <c r="B513" s="2">
        <v>1</v>
      </c>
      <c r="C513" s="2" t="s">
        <v>75</v>
      </c>
      <c r="D513" s="1">
        <v>3</v>
      </c>
      <c r="E513" s="2" t="str">
        <f t="shared" si="570"/>
        <v>3_Squaliformes</v>
      </c>
      <c r="F513" s="2" t="s">
        <v>203</v>
      </c>
      <c r="G513" s="2" t="s">
        <v>204</v>
      </c>
      <c r="H513" s="2" t="s">
        <v>212</v>
      </c>
      <c r="I513" s="2" t="s">
        <v>290</v>
      </c>
      <c r="J513" s="2" t="s">
        <v>291</v>
      </c>
      <c r="K513" s="19" t="str">
        <f t="shared" si="571"/>
        <v>Squalus quasimodo</v>
      </c>
      <c r="L513" s="20">
        <f>VLOOKUP($K513,GlobSheetPaste!$H$3:$P$1269,2,FALSE)</f>
        <v>129495645</v>
      </c>
      <c r="M513" s="20">
        <f>VLOOKUP($K513,GlobSheetPaste!$H$3:$P$1269,3,FALSE)</f>
        <v>129495650</v>
      </c>
      <c r="N513" s="20" t="str">
        <f>VLOOKUP($K513,GlobSheetPaste!$H$3:$P$1269,4,FALSE)</f>
        <v>published</v>
      </c>
      <c r="O513" s="20" t="str">
        <f>VLOOKUP($K513,GlobSheetPaste!$H$3:$P$1269,5,FALSE)</f>
        <v>NE</v>
      </c>
      <c r="P513" s="20" t="str">
        <f>VLOOKUP($K513,GlobSheetPaste!$H$3:$P$1269,6,FALSE)</f>
        <v>NA</v>
      </c>
      <c r="Q513" s="20" t="str">
        <f>VLOOKUP($K513,GlobSheetPaste!$H$3:$P$1269,7,FALSE)</f>
        <v>DD</v>
      </c>
      <c r="R513" s="20" t="str">
        <f>VLOOKUP($K513,GlobSheetPaste!$H$3:$P$1269,8,FALSE)</f>
        <v>NA</v>
      </c>
      <c r="S513" s="1" t="s">
        <v>117</v>
      </c>
      <c r="T513" s="20" t="b">
        <f t="shared" si="572"/>
        <v>0</v>
      </c>
      <c r="U513" s="22">
        <f>VLOOKUP($K513,GlobSheetPaste!$H$3:$P$1269,9,FALSE)</f>
        <v>43891</v>
      </c>
      <c r="V513" s="23">
        <v>100</v>
      </c>
      <c r="W513" s="23">
        <v>735</v>
      </c>
      <c r="X513" s="2" t="b">
        <f t="shared" ref="X513:Y513" si="574">ISNUMBER(V513)</f>
        <v>1</v>
      </c>
      <c r="Y513" s="2" t="b">
        <f t="shared" si="574"/>
        <v>1</v>
      </c>
      <c r="Z513" s="1" t="s">
        <v>270</v>
      </c>
      <c r="AA513" s="1" t="s">
        <v>278</v>
      </c>
      <c r="AB513" s="24" t="str">
        <f ca="1">IFERROR(__xludf.DUMMYFUNCTION("SPLIT(AA513,""_"")"),"Deepwater")</f>
        <v>Deepwater</v>
      </c>
      <c r="AC513" s="24" t="str">
        <f ca="1">IFERROR(__xludf.DUMMYFUNCTION("""COMPUTED_VALUE"""),"Coastal")</f>
        <v>Coastal</v>
      </c>
      <c r="AD513" s="24">
        <f>VLOOKUP(J513,rangearea210527!$B$2:$C$1159,2,TRUE)</f>
        <v>45345.537210000002</v>
      </c>
      <c r="AE513" s="26" t="s">
        <v>118</v>
      </c>
      <c r="AF513" s="26">
        <v>85</v>
      </c>
      <c r="AG513" s="26" t="s">
        <v>84</v>
      </c>
      <c r="AH513" s="26"/>
      <c r="AI513" s="26"/>
      <c r="AJ513" s="26">
        <v>1</v>
      </c>
      <c r="AK513" s="26">
        <v>0</v>
      </c>
      <c r="AL513" s="29">
        <v>0</v>
      </c>
      <c r="AM513" s="30"/>
      <c r="AN513" s="30"/>
      <c r="AO513" s="30"/>
      <c r="AP513" s="1">
        <v>0</v>
      </c>
      <c r="AQ513" s="1"/>
      <c r="AR513" s="1">
        <v>1</v>
      </c>
      <c r="AS513" s="1"/>
      <c r="AT513" s="1">
        <v>0</v>
      </c>
      <c r="AU513" s="1">
        <v>0</v>
      </c>
      <c r="AV513" s="1">
        <v>1</v>
      </c>
      <c r="AZ513" s="1">
        <v>1</v>
      </c>
      <c r="BD513" s="1">
        <v>1</v>
      </c>
      <c r="BE513" s="1">
        <v>1</v>
      </c>
      <c r="BF513" s="1"/>
    </row>
    <row r="514" spans="1:58" x14ac:dyDescent="0.3">
      <c r="A514" s="2">
        <v>46</v>
      </c>
      <c r="B514" s="2">
        <v>1</v>
      </c>
      <c r="C514" s="2" t="s">
        <v>75</v>
      </c>
      <c r="D514" s="1">
        <v>3</v>
      </c>
      <c r="E514" s="2" t="str">
        <f t="shared" si="570"/>
        <v>3_Squaliformes</v>
      </c>
      <c r="F514" s="2" t="s">
        <v>203</v>
      </c>
      <c r="G514" s="2" t="s">
        <v>204</v>
      </c>
      <c r="H514" s="2" t="s">
        <v>212</v>
      </c>
      <c r="I514" s="2" t="s">
        <v>292</v>
      </c>
      <c r="J514" s="2" t="s">
        <v>293</v>
      </c>
      <c r="K514" s="19" t="str">
        <f t="shared" si="571"/>
        <v>Squalus rancureli</v>
      </c>
      <c r="L514" s="20">
        <f>VLOOKUP($K514,GlobSheetPaste!$H$3:$P$1269,2,FALSE)</f>
        <v>41861</v>
      </c>
      <c r="M514" s="20">
        <f>VLOOKUP($K514,GlobSheetPaste!$H$3:$P$1269,3,FALSE)</f>
        <v>117123341</v>
      </c>
      <c r="N514" s="20" t="str">
        <f>VLOOKUP($K514,GlobSheetPaste!$H$3:$P$1269,4,FALSE)</f>
        <v>published</v>
      </c>
      <c r="O514" s="20" t="str">
        <f>VLOOKUP($K514,GlobSheetPaste!$H$3:$P$1269,5,FALSE)</f>
        <v>NT</v>
      </c>
      <c r="P514" s="20">
        <f>VLOOKUP($K514,GlobSheetPaste!$H$3:$P$1269,6,FALSE)</f>
        <v>2003</v>
      </c>
      <c r="Q514" s="20" t="str">
        <f>VLOOKUP($K514,GlobSheetPaste!$H$3:$P$1269,7,FALSE)</f>
        <v>NT</v>
      </c>
      <c r="R514" s="20" t="str">
        <f>VLOOKUP($K514,GlobSheetPaste!$H$3:$P$1269,8,FALSE)</f>
        <v>B1a</v>
      </c>
      <c r="S514" s="20" t="str">
        <f t="shared" ref="S514:S515" si="575">IF(O514=Q514,"NoChange","non-genuine change")</f>
        <v>NoChange</v>
      </c>
      <c r="T514" s="20" t="b">
        <f t="shared" si="572"/>
        <v>0</v>
      </c>
      <c r="U514" s="20">
        <f>VLOOKUP($K514,GlobSheetPaste!$H$3:$P$1269,9,FALSE)</f>
        <v>2017</v>
      </c>
      <c r="V514" s="19">
        <v>320</v>
      </c>
      <c r="W514" s="19">
        <v>400</v>
      </c>
      <c r="X514" s="2" t="b">
        <f t="shared" ref="X514:Y514" si="576">ISNUMBER(V514)</f>
        <v>1</v>
      </c>
      <c r="Y514" s="2" t="b">
        <f t="shared" si="576"/>
        <v>1</v>
      </c>
      <c r="Z514" s="2" t="s">
        <v>89</v>
      </c>
      <c r="AA514" s="2" t="s">
        <v>178</v>
      </c>
      <c r="AB514" s="24" t="str">
        <f ca="1">IFERROR(__xludf.DUMMYFUNCTION("SPLIT(AA514,""_"")"),"Deepwater")</f>
        <v>Deepwater</v>
      </c>
      <c r="AC514" s="24"/>
      <c r="AD514" s="24">
        <f>VLOOKUP(J514,rangearea210527!$B$2:$C$1159,2,TRUE)</f>
        <v>578.33373979999999</v>
      </c>
      <c r="AE514" s="26" t="s">
        <v>118</v>
      </c>
      <c r="AF514" s="26">
        <v>77</v>
      </c>
      <c r="AG514" s="26" t="s">
        <v>84</v>
      </c>
      <c r="AH514" s="26"/>
      <c r="AI514" s="26" t="s">
        <v>267</v>
      </c>
      <c r="AJ514" s="26">
        <v>1</v>
      </c>
      <c r="AK514" s="26">
        <v>0</v>
      </c>
      <c r="AL514" s="29">
        <v>0</v>
      </c>
      <c r="AM514" s="30"/>
      <c r="AN514" s="30"/>
      <c r="AO514" s="30"/>
      <c r="AP514" s="1">
        <v>0</v>
      </c>
      <c r="AQ514" s="1"/>
      <c r="AR514" s="1"/>
      <c r="AS514" s="1"/>
      <c r="AT514" s="1">
        <v>0</v>
      </c>
      <c r="AU514" s="1">
        <v>0</v>
      </c>
      <c r="AV514" s="1">
        <v>1</v>
      </c>
      <c r="AZ514" s="1">
        <v>1</v>
      </c>
      <c r="BE514" s="1">
        <v>1</v>
      </c>
    </row>
    <row r="515" spans="1:58" x14ac:dyDescent="0.3">
      <c r="A515" s="2">
        <v>47</v>
      </c>
      <c r="B515" s="2">
        <v>1</v>
      </c>
      <c r="C515" s="2" t="s">
        <v>75</v>
      </c>
      <c r="D515" s="1">
        <v>3</v>
      </c>
      <c r="E515" s="2" t="str">
        <f t="shared" si="570"/>
        <v>3_Squaliformes</v>
      </c>
      <c r="F515" s="2" t="s">
        <v>203</v>
      </c>
      <c r="G515" s="2" t="s">
        <v>204</v>
      </c>
      <c r="H515" s="2" t="s">
        <v>212</v>
      </c>
      <c r="I515" s="2" t="s">
        <v>294</v>
      </c>
      <c r="J515" s="2" t="s">
        <v>295</v>
      </c>
      <c r="K515" s="19" t="str">
        <f t="shared" si="571"/>
        <v>Squalus raoulensis</v>
      </c>
      <c r="L515" s="20">
        <f>VLOOKUP($K515,GlobSheetPaste!$H$3:$P$1269,2,FALSE)</f>
        <v>161469</v>
      </c>
      <c r="M515" s="20">
        <f>VLOOKUP($K515,GlobSheetPaste!$H$3:$P$1269,3,FALSE)</f>
        <v>116738328</v>
      </c>
      <c r="N515" s="20" t="str">
        <f>VLOOKUP($K515,GlobSheetPaste!$H$3:$P$1269,4,FALSE)</f>
        <v>published</v>
      </c>
      <c r="O515" s="20" t="str">
        <f>VLOOKUP($K515,GlobSheetPaste!$H$3:$P$1269,5,FALSE)</f>
        <v>LC</v>
      </c>
      <c r="P515" s="20">
        <f>VLOOKUP($K515,GlobSheetPaste!$H$3:$P$1269,6,FALSE)</f>
        <v>2010</v>
      </c>
      <c r="Q515" s="20" t="str">
        <f>VLOOKUP($K515,GlobSheetPaste!$H$3:$P$1269,7,FALSE)</f>
        <v>LC</v>
      </c>
      <c r="R515" s="20" t="str">
        <f>VLOOKUP($K515,GlobSheetPaste!$H$3:$P$1269,8,FALSE)</f>
        <v>NA</v>
      </c>
      <c r="S515" s="20" t="str">
        <f t="shared" si="575"/>
        <v>NoChange</v>
      </c>
      <c r="T515" s="20" t="b">
        <f t="shared" si="572"/>
        <v>0</v>
      </c>
      <c r="U515" s="20">
        <f>VLOOKUP($K515,GlobSheetPaste!$H$3:$P$1269,9,FALSE)</f>
        <v>2017</v>
      </c>
      <c r="V515" s="19">
        <v>210</v>
      </c>
      <c r="W515" s="19">
        <v>500</v>
      </c>
      <c r="X515" s="2" t="b">
        <f t="shared" ref="X515:Y515" si="577">ISNUMBER(V515)</f>
        <v>1</v>
      </c>
      <c r="Y515" s="2" t="b">
        <f t="shared" si="577"/>
        <v>1</v>
      </c>
      <c r="Z515" s="2" t="s">
        <v>149</v>
      </c>
      <c r="AA515" s="2" t="s">
        <v>178</v>
      </c>
      <c r="AB515" s="24" t="str">
        <f ca="1">IFERROR(__xludf.DUMMYFUNCTION("SPLIT(AA515,""_"")"),"Deepwater")</f>
        <v>Deepwater</v>
      </c>
      <c r="AC515" s="24"/>
      <c r="AD515" s="24">
        <f>VLOOKUP(J515,rangearea210527!$B$2:$C$1159,2,TRUE)</f>
        <v>439.32488590000003</v>
      </c>
      <c r="AE515" s="26" t="s">
        <v>118</v>
      </c>
      <c r="AF515" s="26">
        <v>93</v>
      </c>
      <c r="AG515" s="26" t="s">
        <v>84</v>
      </c>
      <c r="AH515" s="26"/>
      <c r="AI515" s="26"/>
      <c r="AJ515" s="26">
        <v>1</v>
      </c>
      <c r="AK515" s="26">
        <v>0</v>
      </c>
      <c r="AL515" s="29">
        <v>0</v>
      </c>
      <c r="AM515" s="30"/>
      <c r="AN515" s="30"/>
      <c r="AO515" s="30"/>
      <c r="AP515" s="1">
        <v>0</v>
      </c>
      <c r="AQ515" s="1"/>
      <c r="AR515" s="1"/>
      <c r="AS515" s="1"/>
      <c r="AT515" s="1">
        <v>0</v>
      </c>
      <c r="AU515" s="1">
        <v>0</v>
      </c>
      <c r="AV515" s="1">
        <v>1</v>
      </c>
      <c r="AZ515" s="1">
        <v>1</v>
      </c>
      <c r="BE515" s="1">
        <v>1</v>
      </c>
    </row>
    <row r="516" spans="1:58" x14ac:dyDescent="0.3">
      <c r="A516" s="2">
        <v>48</v>
      </c>
      <c r="B516" s="2">
        <v>1</v>
      </c>
      <c r="C516" s="2" t="s">
        <v>75</v>
      </c>
      <c r="D516" s="1">
        <v>3</v>
      </c>
      <c r="E516" s="2" t="str">
        <f t="shared" si="570"/>
        <v>3_Squaliformes</v>
      </c>
      <c r="F516" s="2" t="s">
        <v>203</v>
      </c>
      <c r="G516" s="2" t="s">
        <v>204</v>
      </c>
      <c r="H516" s="2" t="s">
        <v>212</v>
      </c>
      <c r="I516" s="2" t="s">
        <v>296</v>
      </c>
      <c r="J516" s="2" t="s">
        <v>297</v>
      </c>
      <c r="K516" s="19" t="str">
        <f t="shared" si="571"/>
        <v>Squalus suckleyi</v>
      </c>
      <c r="L516" s="20">
        <f>VLOOKUP($K516,GlobSheetPaste!$H$3:$P$1269,2,FALSE)</f>
        <v>195488</v>
      </c>
      <c r="M516" s="20">
        <f>VLOOKUP($K516,GlobSheetPaste!$H$3:$P$1269,3,FALSE)</f>
        <v>2382480</v>
      </c>
      <c r="N516" s="20" t="str">
        <f>VLOOKUP($K516,GlobSheetPaste!$H$3:$P$1269,4,FALSE)</f>
        <v>published</v>
      </c>
      <c r="O516" s="20" t="str">
        <f>VLOOKUP($K516,GlobSheetPaste!$H$3:$P$1269,5,FALSE)</f>
        <v>NE</v>
      </c>
      <c r="P516" s="20" t="str">
        <f>VLOOKUP($K516,GlobSheetPaste!$H$3:$P$1269,6,FALSE)</f>
        <v>NA</v>
      </c>
      <c r="Q516" s="20" t="str">
        <f>VLOOKUP($K516,GlobSheetPaste!$H$3:$P$1269,7,FALSE)</f>
        <v>LC</v>
      </c>
      <c r="R516" s="20" t="str">
        <f>VLOOKUP($K516,GlobSheetPaste!$H$3:$P$1269,8,FALSE)</f>
        <v>NA</v>
      </c>
      <c r="S516" s="1" t="s">
        <v>117</v>
      </c>
      <c r="T516" s="20" t="b">
        <f t="shared" si="572"/>
        <v>0</v>
      </c>
      <c r="U516" s="20">
        <f>VLOOKUP($K516,GlobSheetPaste!$H$3:$P$1269,9,FALSE)</f>
        <v>2016</v>
      </c>
      <c r="V516" s="19">
        <v>0</v>
      </c>
      <c r="W516" s="19">
        <v>1236</v>
      </c>
      <c r="X516" s="2" t="b">
        <f t="shared" ref="X516:Y516" si="578">ISNUMBER(V516)</f>
        <v>1</v>
      </c>
      <c r="Y516" s="2" t="b">
        <f t="shared" si="578"/>
        <v>1</v>
      </c>
      <c r="Z516" s="2" t="s">
        <v>89</v>
      </c>
      <c r="AA516" s="40" t="s">
        <v>95</v>
      </c>
      <c r="AB516" s="24" t="str">
        <f ca="1">IFERROR(__xludf.DUMMYFUNCTION("SPLIT(AA516,""_"")"),"Coastal")</f>
        <v>Coastal</v>
      </c>
      <c r="AC516" s="24" t="str">
        <f ca="1">IFERROR(__xludf.DUMMYFUNCTION("""COMPUTED_VALUE"""),"Deepwater")</f>
        <v>Deepwater</v>
      </c>
      <c r="AD516" s="24">
        <f>VLOOKUP(J516,rangearea210527!$B$2:$C$1159,2,TRUE)</f>
        <v>3434528.0070000002</v>
      </c>
      <c r="AE516" s="26"/>
      <c r="AF516" s="26">
        <v>130</v>
      </c>
      <c r="AG516" s="26" t="s">
        <v>84</v>
      </c>
      <c r="AH516" s="26"/>
      <c r="AI516" s="26">
        <v>51</v>
      </c>
      <c r="AJ516" s="26">
        <v>1</v>
      </c>
      <c r="AK516" s="26">
        <v>0</v>
      </c>
      <c r="AL516" s="29">
        <v>0</v>
      </c>
      <c r="AM516" s="30"/>
      <c r="AN516" s="26">
        <v>1</v>
      </c>
      <c r="AO516" s="30"/>
      <c r="AP516" s="1">
        <v>0</v>
      </c>
      <c r="AQ516" s="1"/>
      <c r="AR516" s="1"/>
      <c r="AS516" s="1"/>
      <c r="AT516" s="1">
        <v>1</v>
      </c>
      <c r="AU516" s="1">
        <v>1</v>
      </c>
      <c r="AV516" s="1">
        <v>1</v>
      </c>
      <c r="AX516" s="1">
        <v>1</v>
      </c>
    </row>
    <row r="517" spans="1:58" x14ac:dyDescent="0.3">
      <c r="A517" s="2">
        <v>154</v>
      </c>
      <c r="B517" s="2">
        <v>1</v>
      </c>
      <c r="C517" s="2" t="s">
        <v>75</v>
      </c>
      <c r="D517" s="1">
        <v>5</v>
      </c>
      <c r="E517" s="2" t="str">
        <f t="shared" si="570"/>
        <v>5_Squatiniformes</v>
      </c>
      <c r="F517" s="2" t="s">
        <v>566</v>
      </c>
      <c r="G517" s="2" t="s">
        <v>567</v>
      </c>
      <c r="H517" s="2" t="s">
        <v>568</v>
      </c>
      <c r="I517" s="2" t="s">
        <v>569</v>
      </c>
      <c r="J517" s="2" t="s">
        <v>570</v>
      </c>
      <c r="K517" s="19" t="str">
        <f t="shared" si="571"/>
        <v>Squatina aculeata</v>
      </c>
      <c r="L517" s="20">
        <f>VLOOKUP($K517,GlobSheetPaste!$H$3:$P$1269,2,FALSE)</f>
        <v>61417</v>
      </c>
      <c r="M517" s="20">
        <f>VLOOKUP($K517,GlobSheetPaste!$H$3:$P$1269,3,FALSE)</f>
        <v>116768915</v>
      </c>
      <c r="N517" s="20" t="str">
        <f>VLOOKUP($K517,GlobSheetPaste!$H$3:$P$1269,4,FALSE)</f>
        <v>published</v>
      </c>
      <c r="O517" s="20" t="str">
        <f>VLOOKUP($K517,GlobSheetPaste!$H$3:$P$1269,5,FALSE)</f>
        <v>CR</v>
      </c>
      <c r="P517" s="20">
        <f>VLOOKUP($K517,GlobSheetPaste!$H$3:$P$1269,6,FALSE)</f>
        <v>2007</v>
      </c>
      <c r="Q517" s="20" t="str">
        <f>VLOOKUP($K517,GlobSheetPaste!$H$3:$P$1269,7,FALSE)</f>
        <v>CR</v>
      </c>
      <c r="R517" s="20" t="str">
        <f>VLOOKUP($K517,GlobSheetPaste!$H$3:$P$1269,8,FALSE)</f>
        <v>A2bcd+3cd</v>
      </c>
      <c r="S517" s="20" t="str">
        <f t="shared" ref="S517:S519" si="579">IF(O517=Q517,"NoChange","non-genuine change")</f>
        <v>NoChange</v>
      </c>
      <c r="T517" s="20" t="b">
        <f t="shared" si="572"/>
        <v>0</v>
      </c>
      <c r="U517" s="20">
        <f>VLOOKUP($K517,GlobSheetPaste!$H$3:$P$1269,9,FALSE)</f>
        <v>2017</v>
      </c>
      <c r="V517" s="19">
        <v>30</v>
      </c>
      <c r="W517" s="19">
        <v>500</v>
      </c>
      <c r="X517" s="2" t="b">
        <f t="shared" ref="X517:Y517" si="580">ISNUMBER(V517)</f>
        <v>1</v>
      </c>
      <c r="Y517" s="2" t="b">
        <f t="shared" si="580"/>
        <v>1</v>
      </c>
      <c r="Z517" s="2" t="s">
        <v>89</v>
      </c>
      <c r="AA517" s="2" t="s">
        <v>278</v>
      </c>
      <c r="AB517" s="24" t="str">
        <f ca="1">IFERROR(__xludf.DUMMYFUNCTION("SPLIT(AA517,""_"")"),"Deepwater")</f>
        <v>Deepwater</v>
      </c>
      <c r="AC517" s="24" t="str">
        <f ca="1">IFERROR(__xludf.DUMMYFUNCTION("""COMPUTED_VALUE"""),"Coastal")</f>
        <v>Coastal</v>
      </c>
      <c r="AD517" s="24">
        <f>VLOOKUP(J517,rangearea210527!$B$2:$C$1159,2,TRUE)</f>
        <v>1448529.3840000001</v>
      </c>
      <c r="AE517" s="26"/>
      <c r="AF517" s="26">
        <v>188</v>
      </c>
      <c r="AG517" s="26" t="s">
        <v>84</v>
      </c>
      <c r="AH517" s="26"/>
      <c r="AI517" s="26">
        <v>15</v>
      </c>
      <c r="AJ517" s="26">
        <v>1</v>
      </c>
      <c r="AK517" s="26">
        <v>0</v>
      </c>
      <c r="AL517" s="29">
        <v>0</v>
      </c>
      <c r="AM517" s="30"/>
      <c r="AN517" s="30"/>
      <c r="AO517" s="30"/>
      <c r="AP517" s="1">
        <v>0</v>
      </c>
      <c r="AQ517" s="1"/>
      <c r="AR517" s="1"/>
      <c r="AS517" s="1"/>
      <c r="AT517" s="1">
        <v>1</v>
      </c>
      <c r="AU517" s="1">
        <v>1</v>
      </c>
      <c r="AV517" s="1">
        <v>1</v>
      </c>
      <c r="AW517" s="1">
        <v>1</v>
      </c>
      <c r="AX517" s="1"/>
      <c r="AY517" s="1"/>
      <c r="AZ517" s="1">
        <v>1</v>
      </c>
      <c r="BA517" s="1">
        <v>1</v>
      </c>
    </row>
    <row r="518" spans="1:58" x14ac:dyDescent="0.3">
      <c r="A518" s="2">
        <v>155</v>
      </c>
      <c r="B518" s="2">
        <v>1</v>
      </c>
      <c r="C518" s="2" t="s">
        <v>75</v>
      </c>
      <c r="D518" s="1">
        <v>5</v>
      </c>
      <c r="E518" s="2" t="str">
        <f t="shared" si="570"/>
        <v>5_Squatiniformes</v>
      </c>
      <c r="F518" s="2" t="s">
        <v>566</v>
      </c>
      <c r="G518" s="2" t="s">
        <v>567</v>
      </c>
      <c r="H518" s="2" t="s">
        <v>568</v>
      </c>
      <c r="I518" s="2" t="s">
        <v>176</v>
      </c>
      <c r="J518" s="2" t="s">
        <v>572</v>
      </c>
      <c r="K518" s="19" t="str">
        <f t="shared" si="571"/>
        <v>Squatina africana</v>
      </c>
      <c r="L518" s="20">
        <f>VLOOKUP($K518,GlobSheetPaste!$H$3:$P$1269,2,FALSE)</f>
        <v>44996</v>
      </c>
      <c r="M518" s="20">
        <f>VLOOKUP($K518,GlobSheetPaste!$H$3:$P$1269,3,FALSE)</f>
        <v>113073072</v>
      </c>
      <c r="N518" s="20" t="str">
        <f>VLOOKUP($K518,GlobSheetPaste!$H$3:$P$1269,4,FALSE)</f>
        <v>published</v>
      </c>
      <c r="O518" s="20" t="str">
        <f>VLOOKUP($K518,GlobSheetPaste!$H$3:$P$1269,5,FALSE)</f>
        <v>DD</v>
      </c>
      <c r="P518" s="20">
        <f>VLOOKUP($K518,GlobSheetPaste!$H$3:$P$1269,6,FALSE)</f>
        <v>2004</v>
      </c>
      <c r="Q518" s="20" t="str">
        <f>VLOOKUP($K518,GlobSheetPaste!$H$3:$P$1269,7,FALSE)</f>
        <v>NT</v>
      </c>
      <c r="R518" s="20" t="str">
        <f>VLOOKUP($K518,GlobSheetPaste!$H$3:$P$1269,8,FALSE)</f>
        <v>A2d</v>
      </c>
      <c r="S518" s="20" t="str">
        <f t="shared" si="579"/>
        <v>non-genuine change</v>
      </c>
      <c r="T518" s="20" t="b">
        <f t="shared" si="572"/>
        <v>0</v>
      </c>
      <c r="U518" s="20">
        <f>VLOOKUP($K518,GlobSheetPaste!$H$3:$P$1269,9,FALSE)</f>
        <v>2017</v>
      </c>
      <c r="V518" s="19">
        <v>0</v>
      </c>
      <c r="W518" s="19">
        <v>600</v>
      </c>
      <c r="X518" s="2" t="b">
        <f t="shared" ref="X518:Y518" si="581">ISNUMBER(V518)</f>
        <v>1</v>
      </c>
      <c r="Y518" s="2" t="b">
        <f t="shared" si="581"/>
        <v>1</v>
      </c>
      <c r="Z518" s="2" t="s">
        <v>89</v>
      </c>
      <c r="AA518" s="2" t="s">
        <v>278</v>
      </c>
      <c r="AB518" s="24" t="str">
        <f ca="1">IFERROR(__xludf.DUMMYFUNCTION("SPLIT(AA518,""_"")"),"Deepwater")</f>
        <v>Deepwater</v>
      </c>
      <c r="AC518" s="24" t="str">
        <f ca="1">IFERROR(__xludf.DUMMYFUNCTION("""COMPUTED_VALUE"""),"Coastal")</f>
        <v>Coastal</v>
      </c>
      <c r="AD518" s="24">
        <f>VLOOKUP(J518,rangearea210527!$B$2:$C$1159,2,TRUE)</f>
        <v>435617.13740000001</v>
      </c>
      <c r="AE518" s="26"/>
      <c r="AF518" s="26">
        <v>122</v>
      </c>
      <c r="AG518" s="26" t="s">
        <v>84</v>
      </c>
      <c r="AH518" s="26"/>
      <c r="AI518" s="26">
        <v>15</v>
      </c>
      <c r="AJ518" s="26">
        <v>1</v>
      </c>
      <c r="AK518" s="26">
        <v>0</v>
      </c>
      <c r="AL518" s="29">
        <v>0</v>
      </c>
      <c r="AM518" s="30"/>
      <c r="AN518" s="30"/>
      <c r="AO518" s="30"/>
      <c r="AP518" s="1">
        <v>0</v>
      </c>
      <c r="AQ518" s="1"/>
      <c r="AR518" s="1"/>
      <c r="AS518" s="1"/>
      <c r="AT518" s="1">
        <v>1</v>
      </c>
      <c r="AU518" s="1">
        <v>1</v>
      </c>
      <c r="AV518" s="1">
        <v>1</v>
      </c>
      <c r="AZ518" s="1">
        <v>1</v>
      </c>
    </row>
    <row r="519" spans="1:58" x14ac:dyDescent="0.3">
      <c r="A519" s="2">
        <v>157</v>
      </c>
      <c r="B519" s="2">
        <v>1</v>
      </c>
      <c r="C519" s="2" t="s">
        <v>75</v>
      </c>
      <c r="D519" s="1">
        <v>5</v>
      </c>
      <c r="E519" s="2" t="str">
        <f t="shared" si="570"/>
        <v>5_Squatiniformes</v>
      </c>
      <c r="F519" s="2" t="s">
        <v>566</v>
      </c>
      <c r="G519" s="2" t="s">
        <v>567</v>
      </c>
      <c r="H519" s="2" t="s">
        <v>568</v>
      </c>
      <c r="I519" s="2" t="s">
        <v>575</v>
      </c>
      <c r="J519" s="2" t="s">
        <v>576</v>
      </c>
      <c r="K519" s="19" t="str">
        <f t="shared" si="571"/>
        <v>Squatina argentina</v>
      </c>
      <c r="L519" s="20">
        <f>VLOOKUP($K519,GlobSheetPaste!$H$3:$P$1269,2,FALSE)</f>
        <v>39329</v>
      </c>
      <c r="M519" s="20">
        <f>VLOOKUP($K519,GlobSheetPaste!$H$3:$P$1269,3,FALSE)</f>
        <v>116841596</v>
      </c>
      <c r="N519" s="20" t="str">
        <f>VLOOKUP($K519,GlobSheetPaste!$H$3:$P$1269,4,FALSE)</f>
        <v>published</v>
      </c>
      <c r="O519" s="20" t="str">
        <f>VLOOKUP($K519,GlobSheetPaste!$H$3:$P$1269,5,FALSE)</f>
        <v>EN</v>
      </c>
      <c r="P519" s="20">
        <f>VLOOKUP($K519,GlobSheetPaste!$H$3:$P$1269,6,FALSE)</f>
        <v>2006</v>
      </c>
      <c r="Q519" s="20" t="str">
        <f>VLOOKUP($K519,GlobSheetPaste!$H$3:$P$1269,7,FALSE)</f>
        <v>CR</v>
      </c>
      <c r="R519" s="20" t="str">
        <f>VLOOKUP($K519,GlobSheetPaste!$H$3:$P$1269,8,FALSE)</f>
        <v>A2bd+3bd+4bd</v>
      </c>
      <c r="S519" s="20" t="str">
        <f t="shared" si="579"/>
        <v>non-genuine change</v>
      </c>
      <c r="T519" s="20" t="b">
        <f t="shared" si="572"/>
        <v>0</v>
      </c>
      <c r="U519" s="20">
        <f>VLOOKUP($K519,GlobSheetPaste!$H$3:$P$1269,9,FALSE)</f>
        <v>2017</v>
      </c>
      <c r="V519" s="19">
        <v>20</v>
      </c>
      <c r="W519" s="19">
        <v>437</v>
      </c>
      <c r="X519" s="2" t="b">
        <f t="shared" ref="X519:Y519" si="582">ISNUMBER(V519)</f>
        <v>1</v>
      </c>
      <c r="Y519" s="2" t="b">
        <f t="shared" si="582"/>
        <v>1</v>
      </c>
      <c r="Z519" s="2" t="s">
        <v>89</v>
      </c>
      <c r="AA519" s="2" t="s">
        <v>178</v>
      </c>
      <c r="AB519" s="24" t="str">
        <f ca="1">IFERROR(__xludf.DUMMYFUNCTION("SPLIT(AA519,""_"")"),"Deepwater")</f>
        <v>Deepwater</v>
      </c>
      <c r="AC519" s="24"/>
      <c r="AD519" s="24">
        <f>VLOOKUP(J519,rangearea210527!$B$2:$C$1159,2,TRUE)</f>
        <v>411886.1214</v>
      </c>
      <c r="AE519" s="26"/>
      <c r="AF519" s="26">
        <v>120</v>
      </c>
      <c r="AG519" s="26" t="s">
        <v>84</v>
      </c>
      <c r="AH519" s="26"/>
      <c r="AI519" s="26">
        <v>15</v>
      </c>
      <c r="AJ519" s="26">
        <v>1</v>
      </c>
      <c r="AK519" s="26">
        <v>0</v>
      </c>
      <c r="AL519" s="29">
        <v>0</v>
      </c>
      <c r="AM519" s="30"/>
      <c r="AN519" s="30"/>
      <c r="AO519" s="30"/>
      <c r="AP519" s="1">
        <v>0</v>
      </c>
      <c r="AQ519" s="1"/>
      <c r="AR519" s="1">
        <v>1</v>
      </c>
      <c r="AS519" s="1"/>
      <c r="AT519" s="1">
        <v>0</v>
      </c>
      <c r="AU519" s="1">
        <v>0</v>
      </c>
      <c r="AV519" s="1">
        <v>1</v>
      </c>
      <c r="AW519" s="1">
        <v>1</v>
      </c>
      <c r="AX519" s="1"/>
      <c r="AY519" s="1"/>
      <c r="AZ519" s="1">
        <v>1</v>
      </c>
      <c r="BA519" s="1">
        <v>1</v>
      </c>
    </row>
    <row r="520" spans="1:58" x14ac:dyDescent="0.3">
      <c r="A520" s="2">
        <v>160</v>
      </c>
      <c r="B520" s="2">
        <v>1</v>
      </c>
      <c r="C520" s="2" t="s">
        <v>75</v>
      </c>
      <c r="D520" s="1">
        <v>5</v>
      </c>
      <c r="E520" s="2" t="str">
        <f t="shared" si="570"/>
        <v>5_Squatiniformes</v>
      </c>
      <c r="F520" s="2" t="s">
        <v>566</v>
      </c>
      <c r="G520" s="2" t="s">
        <v>567</v>
      </c>
      <c r="H520" s="2" t="s">
        <v>568</v>
      </c>
      <c r="I520" s="2" t="s">
        <v>581</v>
      </c>
      <c r="J520" s="2" t="s">
        <v>582</v>
      </c>
      <c r="K520" s="19" t="str">
        <f t="shared" si="571"/>
        <v>Squatina caillieti</v>
      </c>
      <c r="L520" s="20">
        <f>VLOOKUP($K520,GlobSheetPaste!$H$3:$P$1269,2,FALSE)</f>
        <v>116880225</v>
      </c>
      <c r="M520" s="20">
        <f>VLOOKUP($K520,GlobSheetPaste!$H$3:$P$1269,3,FALSE)</f>
        <v>116880256</v>
      </c>
      <c r="N520" s="20" t="str">
        <f>VLOOKUP($K520,GlobSheetPaste!$H$3:$P$1269,4,FALSE)</f>
        <v>published</v>
      </c>
      <c r="O520" s="20" t="str">
        <f>VLOOKUP($K520,GlobSheetPaste!$H$3:$P$1269,5,FALSE)</f>
        <v>NE</v>
      </c>
      <c r="P520" s="20" t="str">
        <f>VLOOKUP($K520,GlobSheetPaste!$H$3:$P$1269,6,FALSE)</f>
        <v>NA</v>
      </c>
      <c r="Q520" s="20" t="str">
        <f>VLOOKUP($K520,GlobSheetPaste!$H$3:$P$1269,7,FALSE)</f>
        <v>DD</v>
      </c>
      <c r="R520" s="20" t="str">
        <f>VLOOKUP($K520,GlobSheetPaste!$H$3:$P$1269,8,FALSE)</f>
        <v>NA</v>
      </c>
      <c r="S520" s="1" t="s">
        <v>117</v>
      </c>
      <c r="T520" s="20" t="b">
        <f t="shared" si="572"/>
        <v>0</v>
      </c>
      <c r="U520" s="20">
        <f>VLOOKUP($K520,GlobSheetPaste!$H$3:$P$1269,9,FALSE)</f>
        <v>2018</v>
      </c>
      <c r="V520" s="19">
        <v>363</v>
      </c>
      <c r="W520" s="19">
        <v>385</v>
      </c>
      <c r="X520" s="2" t="b">
        <f t="shared" ref="X520:Y520" si="583">ISNUMBER(V520)</f>
        <v>1</v>
      </c>
      <c r="Y520" s="2" t="b">
        <f t="shared" si="583"/>
        <v>1</v>
      </c>
      <c r="Z520" s="2" t="s">
        <v>89</v>
      </c>
      <c r="AA520" s="2" t="s">
        <v>178</v>
      </c>
      <c r="AB520" s="24" t="str">
        <f ca="1">IFERROR(__xludf.DUMMYFUNCTION("SPLIT(AA520,""_"")"),"Deepwater")</f>
        <v>Deepwater</v>
      </c>
      <c r="AC520" s="24"/>
      <c r="AD520" s="24">
        <f>VLOOKUP(J520,rangearea210527!$B$2:$C$1159,2,TRUE)</f>
        <v>471254.1777</v>
      </c>
      <c r="AE520" s="26"/>
      <c r="AF520" s="26">
        <v>32.6</v>
      </c>
      <c r="AG520" s="26" t="s">
        <v>84</v>
      </c>
      <c r="AH520" s="26" t="s">
        <v>468</v>
      </c>
      <c r="AI520" s="26"/>
      <c r="AJ520" s="26">
        <v>1</v>
      </c>
      <c r="AK520" s="26">
        <v>0</v>
      </c>
      <c r="AL520" s="29">
        <v>0</v>
      </c>
      <c r="AM520" s="30"/>
      <c r="AN520" s="30"/>
      <c r="AO520" s="30"/>
      <c r="AP520" s="1">
        <v>1</v>
      </c>
      <c r="AQ520" s="1"/>
      <c r="AR520" s="1"/>
      <c r="AS520" s="1"/>
      <c r="AT520" s="1">
        <v>0</v>
      </c>
      <c r="AU520" s="1">
        <v>0</v>
      </c>
      <c r="AV520" s="1">
        <v>1</v>
      </c>
      <c r="AZ520" s="1">
        <v>1</v>
      </c>
      <c r="BD520" s="1">
        <v>1</v>
      </c>
      <c r="BE520" s="1"/>
      <c r="BF520" s="1"/>
    </row>
    <row r="521" spans="1:58" x14ac:dyDescent="0.3">
      <c r="A521" s="2">
        <v>163</v>
      </c>
      <c r="B521" s="2">
        <v>1</v>
      </c>
      <c r="C521" s="2" t="s">
        <v>75</v>
      </c>
      <c r="D521" s="1">
        <v>5</v>
      </c>
      <c r="E521" s="2" t="str">
        <f t="shared" si="570"/>
        <v>5_Squatiniformes</v>
      </c>
      <c r="F521" s="2" t="s">
        <v>566</v>
      </c>
      <c r="G521" s="2" t="s">
        <v>567</v>
      </c>
      <c r="H521" s="2" t="s">
        <v>568</v>
      </c>
      <c r="I521" s="2" t="s">
        <v>588</v>
      </c>
      <c r="J521" s="2" t="s">
        <v>589</v>
      </c>
      <c r="K521" s="19" t="str">
        <f t="shared" si="571"/>
        <v>Squatina dumeril</v>
      </c>
      <c r="L521" s="20">
        <f>VLOOKUP($K521,GlobSheetPaste!$H$3:$P$1269,2,FALSE)</f>
        <v>197087</v>
      </c>
      <c r="M521" s="20">
        <f>VLOOKUP($K521,GlobSheetPaste!$H$3:$P$1269,3,FALSE)</f>
        <v>22515424</v>
      </c>
      <c r="N521" s="20" t="str">
        <f>VLOOKUP($K521,GlobSheetPaste!$H$3:$P$1269,4,FALSE)</f>
        <v>published</v>
      </c>
      <c r="O521" s="20" t="str">
        <f>VLOOKUP($K521,GlobSheetPaste!$H$3:$P$1269,5,FALSE)</f>
        <v>DD</v>
      </c>
      <c r="P521" s="20">
        <f>VLOOKUP($K521,GlobSheetPaste!$H$3:$P$1269,6,FALSE)</f>
        <v>2006</v>
      </c>
      <c r="Q521" s="20" t="str">
        <f>VLOOKUP($K521,GlobSheetPaste!$H$3:$P$1269,7,FALSE)</f>
        <v>LC</v>
      </c>
      <c r="R521" s="20" t="str">
        <f>VLOOKUP($K521,GlobSheetPaste!$H$3:$P$1269,8,FALSE)</f>
        <v>NA</v>
      </c>
      <c r="S521" s="20" t="str">
        <f t="shared" ref="S521:S523" si="584">IF(O521=Q521,"NoChange","non-genuine change")</f>
        <v>non-genuine change</v>
      </c>
      <c r="T521" s="20" t="b">
        <f t="shared" si="572"/>
        <v>0</v>
      </c>
      <c r="U521" s="20">
        <f>VLOOKUP($K521,GlobSheetPaste!$H$3:$P$1269,9,FALSE)</f>
        <v>2017</v>
      </c>
      <c r="V521" s="19">
        <v>0</v>
      </c>
      <c r="W521" s="19">
        <v>1289</v>
      </c>
      <c r="X521" s="2" t="b">
        <f t="shared" ref="X521:Y521" si="585">ISNUMBER(V521)</f>
        <v>1</v>
      </c>
      <c r="Y521" s="2" t="b">
        <f t="shared" si="585"/>
        <v>1</v>
      </c>
      <c r="Z521" s="2" t="s">
        <v>89</v>
      </c>
      <c r="AA521" s="2" t="s">
        <v>278</v>
      </c>
      <c r="AB521" s="24" t="str">
        <f ca="1">IFERROR(__xludf.DUMMYFUNCTION("SPLIT(AA521,""_"")"),"Deepwater")</f>
        <v>Deepwater</v>
      </c>
      <c r="AC521" s="24" t="str">
        <f ca="1">IFERROR(__xludf.DUMMYFUNCTION("""COMPUTED_VALUE"""),"Coastal")</f>
        <v>Coastal</v>
      </c>
      <c r="AD521" s="24">
        <f>VLOOKUP(J521,rangearea210527!$B$2:$C$1159,2,TRUE)</f>
        <v>1659467.027</v>
      </c>
      <c r="AE521" s="26"/>
      <c r="AF521" s="26">
        <v>152</v>
      </c>
      <c r="AG521" s="26" t="s">
        <v>84</v>
      </c>
      <c r="AH521" s="26"/>
      <c r="AI521" s="26">
        <v>8.25</v>
      </c>
      <c r="AJ521" s="26">
        <v>1</v>
      </c>
      <c r="AK521" s="26">
        <v>0</v>
      </c>
      <c r="AL521" s="29">
        <v>0</v>
      </c>
      <c r="AM521" s="30"/>
      <c r="AN521" s="30"/>
      <c r="AO521" s="30"/>
      <c r="AP521" s="1">
        <v>0</v>
      </c>
      <c r="AQ521" s="1"/>
      <c r="AR521" s="1"/>
      <c r="AS521" s="1"/>
      <c r="AT521" s="1">
        <v>1</v>
      </c>
      <c r="AU521" s="1">
        <v>1</v>
      </c>
      <c r="AV521" s="1">
        <v>1</v>
      </c>
      <c r="AZ521" s="1">
        <v>1</v>
      </c>
    </row>
    <row r="522" spans="1:58" x14ac:dyDescent="0.3">
      <c r="A522" s="2">
        <v>164</v>
      </c>
      <c r="B522" s="2">
        <v>1</v>
      </c>
      <c r="C522" s="2" t="s">
        <v>75</v>
      </c>
      <c r="D522" s="1">
        <v>5</v>
      </c>
      <c r="E522" s="2" t="str">
        <f t="shared" si="570"/>
        <v>5_Squatiniformes</v>
      </c>
      <c r="F522" s="2" t="s">
        <v>566</v>
      </c>
      <c r="G522" s="2" t="s">
        <v>567</v>
      </c>
      <c r="H522" s="2" t="s">
        <v>568</v>
      </c>
      <c r="I522" s="2" t="s">
        <v>590</v>
      </c>
      <c r="J522" s="2" t="s">
        <v>591</v>
      </c>
      <c r="K522" s="19" t="str">
        <f t="shared" si="571"/>
        <v>Squatina formosa</v>
      </c>
      <c r="L522" s="20">
        <f>VLOOKUP($K522,GlobSheetPaste!$H$3:$P$1269,2,FALSE)</f>
        <v>161456</v>
      </c>
      <c r="M522" s="20">
        <f>VLOOKUP($K522,GlobSheetPaste!$H$3:$P$1269,3,FALSE)</f>
        <v>134193368</v>
      </c>
      <c r="N522" s="20" t="str">
        <f>VLOOKUP($K522,GlobSheetPaste!$H$3:$P$1269,4,FALSE)</f>
        <v>published</v>
      </c>
      <c r="O522" s="20" t="str">
        <f>VLOOKUP($K522,GlobSheetPaste!$H$3:$P$1269,5,FALSE)</f>
        <v>EN</v>
      </c>
      <c r="P522" s="20">
        <f>VLOOKUP($K522,GlobSheetPaste!$H$3:$P$1269,6,FALSE)</f>
        <v>2008</v>
      </c>
      <c r="Q522" s="20" t="str">
        <f>VLOOKUP($K522,GlobSheetPaste!$H$3:$P$1269,7,FALSE)</f>
        <v>EN</v>
      </c>
      <c r="R522" s="20" t="str">
        <f>VLOOKUP($K522,GlobSheetPaste!$H$3:$P$1269,8,FALSE)</f>
        <v>A2d</v>
      </c>
      <c r="S522" s="20" t="str">
        <f t="shared" si="584"/>
        <v>NoChange</v>
      </c>
      <c r="T522" s="20" t="b">
        <f t="shared" si="572"/>
        <v>0</v>
      </c>
      <c r="U522" s="22">
        <f>VLOOKUP($K522,GlobSheetPaste!$H$3:$P$1269,9,FALSE)</f>
        <v>43891</v>
      </c>
      <c r="V522" s="19">
        <v>100</v>
      </c>
      <c r="W522" s="19">
        <v>400</v>
      </c>
      <c r="X522" s="2" t="b">
        <f t="shared" ref="X522:Y522" si="586">ISNUMBER(V522)</f>
        <v>1</v>
      </c>
      <c r="Y522" s="2" t="b">
        <f t="shared" si="586"/>
        <v>1</v>
      </c>
      <c r="Z522" s="2" t="s">
        <v>89</v>
      </c>
      <c r="AA522" s="2" t="s">
        <v>278</v>
      </c>
      <c r="AB522" s="24" t="str">
        <f ca="1">IFERROR(__xludf.DUMMYFUNCTION("SPLIT(AA522,""_"")"),"Deepwater")</f>
        <v>Deepwater</v>
      </c>
      <c r="AC522" s="24" t="str">
        <f ca="1">IFERROR(__xludf.DUMMYFUNCTION("""COMPUTED_VALUE"""),"Coastal")</f>
        <v>Coastal</v>
      </c>
      <c r="AD522" s="24">
        <f>VLOOKUP(J522,rangearea210527!$B$2:$C$1159,2,TRUE)</f>
        <v>13698.300209999999</v>
      </c>
      <c r="AE522" s="26" t="s">
        <v>118</v>
      </c>
      <c r="AF522" s="26">
        <v>85</v>
      </c>
      <c r="AG522" s="26" t="s">
        <v>84</v>
      </c>
      <c r="AH522" s="26"/>
      <c r="AI522" s="26">
        <v>21</v>
      </c>
      <c r="AJ522" s="26">
        <v>1</v>
      </c>
      <c r="AK522" s="26">
        <v>0</v>
      </c>
      <c r="AL522" s="29">
        <v>0</v>
      </c>
      <c r="AM522" s="30"/>
      <c r="AN522" s="30"/>
      <c r="AO522" s="30"/>
      <c r="AP522" s="1">
        <v>0</v>
      </c>
      <c r="AQ522" s="1"/>
      <c r="AR522" s="1"/>
      <c r="AS522" s="1"/>
      <c r="AT522" s="1">
        <v>1</v>
      </c>
      <c r="AU522" s="1">
        <v>1</v>
      </c>
      <c r="AV522" s="1">
        <v>1</v>
      </c>
      <c r="AW522" s="1">
        <v>1</v>
      </c>
      <c r="AX522" s="1"/>
      <c r="AY522" s="1"/>
      <c r="AZ522" s="1">
        <v>1</v>
      </c>
      <c r="BA522" s="1">
        <v>1</v>
      </c>
      <c r="BE522" s="1">
        <v>1</v>
      </c>
      <c r="BF522" s="1">
        <v>1</v>
      </c>
    </row>
    <row r="523" spans="1:58" x14ac:dyDescent="0.3">
      <c r="A523" s="2">
        <v>167</v>
      </c>
      <c r="B523" s="2">
        <v>1</v>
      </c>
      <c r="C523" s="2" t="s">
        <v>75</v>
      </c>
      <c r="D523" s="1">
        <v>5</v>
      </c>
      <c r="E523" s="2" t="str">
        <f t="shared" si="570"/>
        <v>5_Squatiniformes</v>
      </c>
      <c r="F523" s="2" t="s">
        <v>566</v>
      </c>
      <c r="G523" s="2" t="s">
        <v>567</v>
      </c>
      <c r="H523" s="2" t="s">
        <v>568</v>
      </c>
      <c r="I523" s="2" t="s">
        <v>596</v>
      </c>
      <c r="J523" s="2" t="s">
        <v>597</v>
      </c>
      <c r="K523" s="19" t="str">
        <f t="shared" si="571"/>
        <v>Squatina legnota</v>
      </c>
      <c r="L523" s="20">
        <f>VLOOKUP($K523,GlobSheetPaste!$H$3:$P$1269,2,FALSE)</f>
        <v>161638</v>
      </c>
      <c r="M523" s="20">
        <f>VLOOKUP($K523,GlobSheetPaste!$H$3:$P$1269,3,FALSE)</f>
        <v>113148785</v>
      </c>
      <c r="N523" s="20" t="str">
        <f>VLOOKUP($K523,GlobSheetPaste!$H$3:$P$1269,4,FALSE)</f>
        <v>published</v>
      </c>
      <c r="O523" s="20" t="str">
        <f>VLOOKUP($K523,GlobSheetPaste!$H$3:$P$1269,5,FALSE)</f>
        <v>DD</v>
      </c>
      <c r="P523" s="20">
        <f>VLOOKUP($K523,GlobSheetPaste!$H$3:$P$1269,6,FALSE)</f>
        <v>2008</v>
      </c>
      <c r="Q523" s="20" t="str">
        <f>VLOOKUP($K523,GlobSheetPaste!$H$3:$P$1269,7,FALSE)</f>
        <v>CR</v>
      </c>
      <c r="R523" s="20" t="str">
        <f>VLOOKUP($K523,GlobSheetPaste!$H$3:$P$1269,8,FALSE)</f>
        <v>A2bd</v>
      </c>
      <c r="S523" s="20" t="str">
        <f t="shared" si="584"/>
        <v>non-genuine change</v>
      </c>
      <c r="T523" s="20" t="b">
        <f t="shared" si="572"/>
        <v>0</v>
      </c>
      <c r="U523" s="22">
        <f>VLOOKUP($K523,GlobSheetPaste!$H$3:$P$1269,9,FALSE)</f>
        <v>43891</v>
      </c>
      <c r="V523" s="19" t="s">
        <v>267</v>
      </c>
      <c r="W523" s="19" t="s">
        <v>267</v>
      </c>
      <c r="X523" s="2" t="b">
        <f t="shared" ref="X523:Y523" si="587">ISNUMBER(V523)</f>
        <v>0</v>
      </c>
      <c r="Y523" s="2" t="b">
        <f t="shared" si="587"/>
        <v>0</v>
      </c>
      <c r="Z523" s="1" t="s">
        <v>598</v>
      </c>
      <c r="AA523" s="1" t="s">
        <v>278</v>
      </c>
      <c r="AB523" s="24" t="str">
        <f ca="1">IFERROR(__xludf.DUMMYFUNCTION("SPLIT(AA523,""_"")"),"Deepwater")</f>
        <v>Deepwater</v>
      </c>
      <c r="AC523" s="24" t="str">
        <f ca="1">IFERROR(__xludf.DUMMYFUNCTION("""COMPUTED_VALUE"""),"Coastal")</f>
        <v>Coastal</v>
      </c>
      <c r="AD523" s="24">
        <f>VLOOKUP(J523,rangearea210527!$B$2:$C$1159,2,TRUE)</f>
        <v>12525.036169999999</v>
      </c>
      <c r="AE523" s="26" t="s">
        <v>118</v>
      </c>
      <c r="AF523" s="26">
        <v>134</v>
      </c>
      <c r="AG523" s="26" t="s">
        <v>84</v>
      </c>
      <c r="AH523" s="26"/>
      <c r="AI523" s="26">
        <v>15.5</v>
      </c>
      <c r="AJ523" s="26">
        <v>1</v>
      </c>
      <c r="AK523" s="26">
        <v>0</v>
      </c>
      <c r="AL523" s="29">
        <v>0</v>
      </c>
      <c r="AM523" s="30"/>
      <c r="AN523" s="30"/>
      <c r="AO523" s="30"/>
      <c r="AP523" s="1">
        <v>1</v>
      </c>
      <c r="AQ523" s="1"/>
      <c r="AR523" s="1"/>
      <c r="AS523" s="1"/>
      <c r="AT523" s="1">
        <v>0</v>
      </c>
      <c r="AU523" s="1">
        <v>0</v>
      </c>
      <c r="AV523" s="1">
        <v>1</v>
      </c>
      <c r="AW523" s="1">
        <v>1</v>
      </c>
      <c r="AX523" s="1"/>
      <c r="AY523" s="1"/>
      <c r="AZ523" s="1">
        <v>1</v>
      </c>
      <c r="BA523" s="1">
        <v>1</v>
      </c>
      <c r="BE523" s="1">
        <v>1</v>
      </c>
      <c r="BF523" s="1">
        <v>1</v>
      </c>
    </row>
    <row r="524" spans="1:58" x14ac:dyDescent="0.3">
      <c r="A524" s="2">
        <v>175</v>
      </c>
      <c r="B524" s="2">
        <v>1</v>
      </c>
      <c r="C524" s="2" t="s">
        <v>75</v>
      </c>
      <c r="D524" s="1">
        <v>5</v>
      </c>
      <c r="E524" s="2" t="str">
        <f t="shared" si="570"/>
        <v>5_Squatiniformes</v>
      </c>
      <c r="F524" s="2" t="s">
        <v>566</v>
      </c>
      <c r="G524" s="2" t="s">
        <v>567</v>
      </c>
      <c r="H524" s="2" t="s">
        <v>568</v>
      </c>
      <c r="I524" s="2" t="s">
        <v>613</v>
      </c>
      <c r="J524" s="2" t="s">
        <v>614</v>
      </c>
      <c r="K524" s="19" t="str">
        <f t="shared" si="571"/>
        <v>Squatina varii</v>
      </c>
      <c r="L524" s="20">
        <f>VLOOKUP($K524,GlobSheetPaste!$H$3:$P$1269,2,FALSE)</f>
        <v>130389813</v>
      </c>
      <c r="M524" s="20">
        <f>VLOOKUP($K524,GlobSheetPaste!$H$3:$P$1269,3,FALSE)</f>
        <v>130390548</v>
      </c>
      <c r="N524" s="20" t="str">
        <f>VLOOKUP($K524,GlobSheetPaste!$H$3:$P$1269,4,FALSE)</f>
        <v>published</v>
      </c>
      <c r="O524" s="20" t="str">
        <f>VLOOKUP($K524,GlobSheetPaste!$H$3:$P$1269,5,FALSE)</f>
        <v>NE</v>
      </c>
      <c r="P524" s="20" t="str">
        <f>VLOOKUP($K524,GlobSheetPaste!$H$3:$P$1269,6,FALSE)</f>
        <v>NA</v>
      </c>
      <c r="Q524" s="20" t="str">
        <f>VLOOKUP($K524,GlobSheetPaste!$H$3:$P$1269,7,FALSE)</f>
        <v>LC</v>
      </c>
      <c r="R524" s="20" t="str">
        <f>VLOOKUP($K524,GlobSheetPaste!$H$3:$P$1269,8,FALSE)</f>
        <v>NA</v>
      </c>
      <c r="S524" s="1" t="s">
        <v>117</v>
      </c>
      <c r="T524" s="20" t="b">
        <f t="shared" si="572"/>
        <v>0</v>
      </c>
      <c r="U524" s="20">
        <f>VLOOKUP($K524,GlobSheetPaste!$H$3:$P$1269,9,FALSE)</f>
        <v>2018</v>
      </c>
      <c r="V524" s="19">
        <v>195</v>
      </c>
      <c r="W524" s="19">
        <v>666</v>
      </c>
      <c r="X524" s="2" t="b">
        <f t="shared" ref="X524:Y524" si="588">ISNUMBER(V524)</f>
        <v>1</v>
      </c>
      <c r="Y524" s="2" t="b">
        <f t="shared" si="588"/>
        <v>1</v>
      </c>
      <c r="Z524" s="2" t="s">
        <v>615</v>
      </c>
      <c r="AA524" s="2" t="s">
        <v>178</v>
      </c>
      <c r="AB524" s="24" t="str">
        <f ca="1">IFERROR(__xludf.DUMMYFUNCTION("SPLIT(AA524,""_"")"),"Deepwater")</f>
        <v>Deepwater</v>
      </c>
      <c r="AC524" s="24"/>
      <c r="AD524" s="24">
        <f>VLOOKUP(J524,rangearea210527!$B$2:$C$1159,2,TRUE)</f>
        <v>337416.82140000002</v>
      </c>
      <c r="AE524" s="26"/>
      <c r="AF524" s="26">
        <v>132</v>
      </c>
      <c r="AG524" s="26" t="s">
        <v>84</v>
      </c>
      <c r="AH524" s="26"/>
      <c r="AI524" s="26"/>
      <c r="AJ524" s="26">
        <v>1</v>
      </c>
      <c r="AK524" s="26">
        <v>0</v>
      </c>
      <c r="AL524" s="29">
        <v>0</v>
      </c>
      <c r="AM524" s="30"/>
      <c r="AN524" s="30"/>
      <c r="AO524" s="30"/>
      <c r="AP524" s="1">
        <v>0</v>
      </c>
      <c r="AQ524" s="1"/>
      <c r="AR524" s="1">
        <v>1</v>
      </c>
      <c r="AS524" s="1"/>
      <c r="AT524" s="1">
        <v>0</v>
      </c>
      <c r="AU524" s="1">
        <v>0</v>
      </c>
      <c r="AV524" s="1">
        <v>1</v>
      </c>
      <c r="AZ524" s="1">
        <v>1</v>
      </c>
    </row>
    <row r="525" spans="1:58" x14ac:dyDescent="0.3">
      <c r="A525" s="2">
        <v>584</v>
      </c>
      <c r="B525" s="2">
        <v>1</v>
      </c>
      <c r="C525" s="2" t="s">
        <v>1392</v>
      </c>
      <c r="D525" s="1">
        <v>10</v>
      </c>
      <c r="E525" s="2" t="str">
        <f t="shared" si="570"/>
        <v>10_Torpediniformes</v>
      </c>
      <c r="F525" s="2" t="s">
        <v>1393</v>
      </c>
      <c r="G525" s="2" t="s">
        <v>1503</v>
      </c>
      <c r="H525" s="2" t="s">
        <v>1504</v>
      </c>
      <c r="I525" s="2" t="s">
        <v>1509</v>
      </c>
      <c r="J525" s="2" t="s">
        <v>1510</v>
      </c>
      <c r="K525" s="19" t="str">
        <f t="shared" si="571"/>
        <v>Tetronarce cowleyi</v>
      </c>
      <c r="L525" s="20">
        <f>VLOOKUP($K525,GlobSheetPaste!$H$3:$P$1269,2,FALSE)</f>
        <v>83284529</v>
      </c>
      <c r="M525" s="20">
        <f>VLOOKUP($K525,GlobSheetPaste!$H$3:$P$1269,3,FALSE)</f>
        <v>83284586</v>
      </c>
      <c r="N525" s="20" t="str">
        <f>VLOOKUP($K525,GlobSheetPaste!$H$3:$P$1269,4,FALSE)</f>
        <v>published</v>
      </c>
      <c r="O525" s="20" t="str">
        <f>VLOOKUP($K525,GlobSheetPaste!$H$3:$P$1269,5,FALSE)</f>
        <v>NE</v>
      </c>
      <c r="P525" s="20" t="str">
        <f>VLOOKUP($K525,GlobSheetPaste!$H$3:$P$1269,6,FALSE)</f>
        <v>NA</v>
      </c>
      <c r="Q525" s="20" t="str">
        <f>VLOOKUP($K525,GlobSheetPaste!$H$3:$P$1269,7,FALSE)</f>
        <v>LC</v>
      </c>
      <c r="R525" s="20" t="str">
        <f>VLOOKUP($K525,GlobSheetPaste!$H$3:$P$1269,8,FALSE)</f>
        <v>NA</v>
      </c>
      <c r="S525" s="1" t="s">
        <v>117</v>
      </c>
      <c r="T525" s="20" t="b">
        <f t="shared" si="572"/>
        <v>0</v>
      </c>
      <c r="U525" s="20">
        <f>VLOOKUP($K525,GlobSheetPaste!$H$3:$P$1269,9,FALSE)</f>
        <v>2018</v>
      </c>
      <c r="V525" s="19">
        <v>110</v>
      </c>
      <c r="W525" s="19">
        <v>457</v>
      </c>
      <c r="X525" s="2" t="b">
        <f t="shared" ref="X525:Y525" si="589">ISNUMBER(V525)</f>
        <v>1</v>
      </c>
      <c r="Y525" s="2" t="b">
        <f t="shared" si="589"/>
        <v>1</v>
      </c>
      <c r="Z525" s="2" t="s">
        <v>89</v>
      </c>
      <c r="AA525" s="2" t="s">
        <v>278</v>
      </c>
      <c r="AB525" s="24" t="str">
        <f ca="1">IFERROR(__xludf.DUMMYFUNCTION("SPLIT(AA525,""_"")"),"Deepwater")</f>
        <v>Deepwater</v>
      </c>
      <c r="AC525" s="24" t="str">
        <f ca="1">IFERROR(__xludf.DUMMYFUNCTION("""COMPUTED_VALUE"""),"Coastal")</f>
        <v>Coastal</v>
      </c>
      <c r="AD525" s="24">
        <f>VLOOKUP(J525,rangearea210527!$B$2:$C$1159,2,TRUE)</f>
        <v>249157.2156</v>
      </c>
      <c r="AE525" s="26"/>
      <c r="AF525" s="26">
        <v>113</v>
      </c>
      <c r="AG525" s="26" t="s">
        <v>84</v>
      </c>
      <c r="AH525" s="26"/>
      <c r="AI525" s="26"/>
      <c r="AJ525" s="26">
        <v>1</v>
      </c>
      <c r="AK525" s="26">
        <v>0</v>
      </c>
      <c r="AL525" s="29">
        <v>0</v>
      </c>
      <c r="AM525" s="30"/>
      <c r="AN525" s="30"/>
      <c r="AO525" s="30"/>
      <c r="AP525" s="1">
        <v>0</v>
      </c>
      <c r="AQ525" s="1"/>
      <c r="AR525" s="1"/>
      <c r="AS525" s="1"/>
      <c r="AT525" s="1">
        <v>1</v>
      </c>
      <c r="AU525" s="1">
        <v>1</v>
      </c>
      <c r="AV525" s="1">
        <v>1</v>
      </c>
      <c r="AZ525" s="1">
        <v>1</v>
      </c>
    </row>
    <row r="526" spans="1:58" x14ac:dyDescent="0.3">
      <c r="A526" s="2">
        <v>585</v>
      </c>
      <c r="B526" s="2">
        <v>1</v>
      </c>
      <c r="C526" s="2" t="s">
        <v>1392</v>
      </c>
      <c r="D526" s="1">
        <v>10</v>
      </c>
      <c r="E526" s="2" t="str">
        <f t="shared" si="570"/>
        <v>10_Torpediniformes</v>
      </c>
      <c r="F526" s="2" t="s">
        <v>1393</v>
      </c>
      <c r="G526" s="2" t="s">
        <v>1503</v>
      </c>
      <c r="H526" s="2" t="s">
        <v>1504</v>
      </c>
      <c r="I526" s="2" t="s">
        <v>590</v>
      </c>
      <c r="J526" s="2" t="s">
        <v>1511</v>
      </c>
      <c r="K526" s="19" t="str">
        <f t="shared" si="571"/>
        <v>Tetronarce formosa</v>
      </c>
      <c r="L526" s="20">
        <f>VLOOKUP($K526,GlobSheetPaste!$H$3:$P$1269,2,FALSE)</f>
        <v>161608</v>
      </c>
      <c r="M526" s="20">
        <f>VLOOKUP($K526,GlobSheetPaste!$H$3:$P$1269,3,FALSE)</f>
        <v>124514399</v>
      </c>
      <c r="N526" s="20" t="str">
        <f>VLOOKUP($K526,GlobSheetPaste!$H$3:$P$1269,4,FALSE)</f>
        <v>published</v>
      </c>
      <c r="O526" s="20" t="str">
        <f>VLOOKUP($K526,GlobSheetPaste!$H$3:$P$1269,5,FALSE)</f>
        <v>DD</v>
      </c>
      <c r="P526" s="20">
        <f>VLOOKUP($K526,GlobSheetPaste!$H$3:$P$1269,6,FALSE)</f>
        <v>2007</v>
      </c>
      <c r="Q526" s="20" t="str">
        <f>VLOOKUP($K526,GlobSheetPaste!$H$3:$P$1269,7,FALSE)</f>
        <v>NT</v>
      </c>
      <c r="R526" s="20" t="str">
        <f>VLOOKUP($K526,GlobSheetPaste!$H$3:$P$1269,8,FALSE)</f>
        <v>A2bd</v>
      </c>
      <c r="S526" s="20" t="str">
        <f>IF(O526=Q526,"NoChange","non-genuine change")</f>
        <v>non-genuine change</v>
      </c>
      <c r="T526" s="20" t="b">
        <f t="shared" si="572"/>
        <v>0</v>
      </c>
      <c r="U526" s="22">
        <f>VLOOKUP($K526,GlobSheetPaste!$H$3:$P$1269,9,FALSE)</f>
        <v>43891</v>
      </c>
      <c r="V526" s="19">
        <v>1</v>
      </c>
      <c r="W526" s="19">
        <v>300</v>
      </c>
      <c r="X526" s="2" t="b">
        <f t="shared" ref="X526:Y526" si="590">ISNUMBER(V526)</f>
        <v>1</v>
      </c>
      <c r="Y526" s="2" t="b">
        <f t="shared" si="590"/>
        <v>1</v>
      </c>
      <c r="Z526" s="2" t="s">
        <v>1512</v>
      </c>
      <c r="AA526" s="2" t="s">
        <v>278</v>
      </c>
      <c r="AB526" s="24" t="str">
        <f ca="1">IFERROR(__xludf.DUMMYFUNCTION("SPLIT(AA526,""_"")"),"Deepwater")</f>
        <v>Deepwater</v>
      </c>
      <c r="AC526" s="24" t="str">
        <f ca="1">IFERROR(__xludf.DUMMYFUNCTION("""COMPUTED_VALUE"""),"Coastal")</f>
        <v>Coastal</v>
      </c>
      <c r="AD526" s="24">
        <f>VLOOKUP(J526,rangearea210527!$B$2:$C$1159,2,TRUE)</f>
        <v>176846.5472</v>
      </c>
      <c r="AE526" s="26"/>
      <c r="AF526" s="26">
        <v>89</v>
      </c>
      <c r="AG526" s="26" t="s">
        <v>84</v>
      </c>
      <c r="AH526" s="26"/>
      <c r="AI526" s="26">
        <v>8</v>
      </c>
      <c r="AJ526" s="26">
        <v>1</v>
      </c>
      <c r="AK526" s="26">
        <v>0</v>
      </c>
      <c r="AL526" s="29">
        <v>0</v>
      </c>
      <c r="AM526" s="30"/>
      <c r="AN526" s="30"/>
      <c r="AO526" s="30"/>
      <c r="AP526" s="1">
        <v>1</v>
      </c>
      <c r="AQ526" s="1"/>
      <c r="AR526" s="1"/>
      <c r="AS526" s="1"/>
      <c r="AT526" s="1">
        <v>1</v>
      </c>
      <c r="AU526" s="1">
        <v>1</v>
      </c>
      <c r="AV526" s="1">
        <v>1</v>
      </c>
      <c r="AZ526" s="1">
        <v>1</v>
      </c>
    </row>
    <row r="527" spans="1:58" x14ac:dyDescent="0.3">
      <c r="A527" s="2">
        <v>587</v>
      </c>
      <c r="B527" s="2">
        <v>1</v>
      </c>
      <c r="C527" s="2" t="s">
        <v>1392</v>
      </c>
      <c r="D527" s="1">
        <v>10</v>
      </c>
      <c r="E527" s="2" t="str">
        <f t="shared" si="570"/>
        <v>10_Torpediniformes</v>
      </c>
      <c r="F527" s="2" t="s">
        <v>1393</v>
      </c>
      <c r="G527" s="2" t="s">
        <v>1503</v>
      </c>
      <c r="H527" s="2" t="s">
        <v>1504</v>
      </c>
      <c r="I527" s="2" t="s">
        <v>1515</v>
      </c>
      <c r="J527" s="2" t="s">
        <v>1516</v>
      </c>
      <c r="K527" s="19" t="str">
        <f t="shared" si="571"/>
        <v>Tetronarce occidentalis</v>
      </c>
      <c r="L527" s="20">
        <f>VLOOKUP($K527,GlobSheetPaste!$H$3:$P$1269,2,FALSE)</f>
        <v>116862720</v>
      </c>
      <c r="M527" s="20">
        <f>VLOOKUP($K527,GlobSheetPaste!$H$3:$P$1269,3,FALSE)</f>
        <v>116862840</v>
      </c>
      <c r="N527" s="20" t="str">
        <f>VLOOKUP($K527,GlobSheetPaste!$H$3:$P$1269,4,FALSE)</f>
        <v>published</v>
      </c>
      <c r="O527" s="20" t="str">
        <f>VLOOKUP($K527,GlobSheetPaste!$H$3:$P$1269,5,FALSE)</f>
        <v>NE</v>
      </c>
      <c r="P527" s="20" t="str">
        <f>VLOOKUP($K527,GlobSheetPaste!$H$3:$P$1269,6,FALSE)</f>
        <v>NA</v>
      </c>
      <c r="Q527" s="20" t="str">
        <f>VLOOKUP($K527,GlobSheetPaste!$H$3:$P$1269,7,FALSE)</f>
        <v>LC</v>
      </c>
      <c r="R527" s="20" t="str">
        <f>VLOOKUP($K527,GlobSheetPaste!$H$3:$P$1269,8,FALSE)</f>
        <v>NA</v>
      </c>
      <c r="S527" s="1" t="s">
        <v>117</v>
      </c>
      <c r="T527" s="20" t="b">
        <f t="shared" si="572"/>
        <v>0</v>
      </c>
      <c r="U527" s="22">
        <f>VLOOKUP($K527,GlobSheetPaste!$H$3:$P$1269,9,FALSE)</f>
        <v>43891</v>
      </c>
      <c r="V527" s="19">
        <v>0</v>
      </c>
      <c r="W527" s="19">
        <v>530</v>
      </c>
      <c r="X527" s="2" t="b">
        <f t="shared" ref="X527:Y527" si="591">ISNUMBER(V527)</f>
        <v>1</v>
      </c>
      <c r="Y527" s="2" t="b">
        <f t="shared" si="591"/>
        <v>1</v>
      </c>
      <c r="Z527" s="2" t="s">
        <v>1400</v>
      </c>
      <c r="AA527" s="2" t="s">
        <v>278</v>
      </c>
      <c r="AB527" s="24" t="str">
        <f ca="1">IFERROR(__xludf.DUMMYFUNCTION("SPLIT(AA527,""_"")"),"Deepwater")</f>
        <v>Deepwater</v>
      </c>
      <c r="AC527" s="24" t="str">
        <f ca="1">IFERROR(__xludf.DUMMYFUNCTION("""COMPUTED_VALUE"""),"Coastal")</f>
        <v>Coastal</v>
      </c>
      <c r="AD527" s="24">
        <f>VLOOKUP(J527,rangearea210527!$B$2:$C$1159,2,TRUE)</f>
        <v>778866.54989999998</v>
      </c>
      <c r="AE527" s="26"/>
      <c r="AF527" s="26">
        <v>154</v>
      </c>
      <c r="AG527" s="26" t="s">
        <v>84</v>
      </c>
      <c r="AH527" s="26"/>
      <c r="AI527" s="26"/>
      <c r="AJ527" s="26">
        <v>1</v>
      </c>
      <c r="AK527" s="26">
        <v>0</v>
      </c>
      <c r="AL527" s="29">
        <v>0</v>
      </c>
      <c r="AM527" s="30"/>
      <c r="AN527" s="30"/>
      <c r="AO527" s="30"/>
      <c r="AP527" s="1">
        <v>0</v>
      </c>
      <c r="AQ527" s="1"/>
      <c r="AR527" s="1">
        <v>1</v>
      </c>
      <c r="AS527" s="1"/>
      <c r="AT527" s="1">
        <v>1</v>
      </c>
      <c r="AU527" s="1">
        <v>1</v>
      </c>
      <c r="AV527" s="1">
        <v>1</v>
      </c>
      <c r="AZ527" s="1">
        <v>1</v>
      </c>
    </row>
    <row r="528" spans="1:58" x14ac:dyDescent="0.3">
      <c r="A528" s="2">
        <v>588</v>
      </c>
      <c r="B528" s="2">
        <v>1</v>
      </c>
      <c r="C528" s="2" t="s">
        <v>1392</v>
      </c>
      <c r="D528" s="1">
        <v>10</v>
      </c>
      <c r="E528" s="2" t="str">
        <f t="shared" si="570"/>
        <v>10_Torpediniformes</v>
      </c>
      <c r="F528" s="2" t="s">
        <v>1393</v>
      </c>
      <c r="G528" s="2" t="s">
        <v>1503</v>
      </c>
      <c r="H528" s="2" t="s">
        <v>1504</v>
      </c>
      <c r="I528" s="2" t="s">
        <v>1517</v>
      </c>
      <c r="J528" s="2" t="s">
        <v>1518</v>
      </c>
      <c r="K528" s="19" t="str">
        <f t="shared" si="571"/>
        <v>Tetronarce puelcha</v>
      </c>
      <c r="L528" s="20">
        <f>VLOOKUP($K528,GlobSheetPaste!$H$3:$P$1269,2,FALSE)</f>
        <v>60135</v>
      </c>
      <c r="M528" s="20">
        <f>VLOOKUP($K528,GlobSheetPaste!$H$3:$P$1269,3,FALSE)</f>
        <v>3088651</v>
      </c>
      <c r="N528" s="20" t="str">
        <f>VLOOKUP($K528,GlobSheetPaste!$H$3:$P$1269,4,FALSE)</f>
        <v>published</v>
      </c>
      <c r="O528" s="20" t="str">
        <f>VLOOKUP($K528,GlobSheetPaste!$H$3:$P$1269,5,FALSE)</f>
        <v>DD</v>
      </c>
      <c r="P528" s="20">
        <f>VLOOKUP($K528,GlobSheetPaste!$H$3:$P$1269,6,FALSE)</f>
        <v>2006</v>
      </c>
      <c r="Q528" s="20" t="str">
        <f>VLOOKUP($K528,GlobSheetPaste!$H$3:$P$1269,7,FALSE)</f>
        <v>CR</v>
      </c>
      <c r="R528" s="20" t="str">
        <f>VLOOKUP($K528,GlobSheetPaste!$H$3:$P$1269,8,FALSE)</f>
        <v>A2bd</v>
      </c>
      <c r="S528" s="20" t="str">
        <f t="shared" ref="S528:S531" si="592">IF(O528=Q528,"NoChange","non-genuine change")</f>
        <v>non-genuine change</v>
      </c>
      <c r="T528" s="20" t="b">
        <f t="shared" si="572"/>
        <v>0</v>
      </c>
      <c r="U528" s="22">
        <f>VLOOKUP($K528,GlobSheetPaste!$H$3:$P$1269,9,FALSE)</f>
        <v>43891</v>
      </c>
      <c r="V528" s="19">
        <v>10</v>
      </c>
      <c r="W528" s="19">
        <v>600</v>
      </c>
      <c r="X528" s="2" t="b">
        <f t="shared" ref="X528:Y528" si="593">ISNUMBER(V528)</f>
        <v>1</v>
      </c>
      <c r="Y528" s="2" t="b">
        <f t="shared" si="593"/>
        <v>1</v>
      </c>
      <c r="Z528" s="2" t="s">
        <v>89</v>
      </c>
      <c r="AA528" s="2" t="s">
        <v>278</v>
      </c>
      <c r="AB528" s="24" t="str">
        <f ca="1">IFERROR(__xludf.DUMMYFUNCTION("SPLIT(AA528,""_"")"),"Deepwater")</f>
        <v>Deepwater</v>
      </c>
      <c r="AC528" s="24" t="str">
        <f ca="1">IFERROR(__xludf.DUMMYFUNCTION("""COMPUTED_VALUE"""),"Coastal")</f>
        <v>Coastal</v>
      </c>
      <c r="AD528" s="24">
        <f>VLOOKUP(J528,rangearea210527!$B$2:$C$1159,2,TRUE)</f>
        <v>824134.05550000002</v>
      </c>
      <c r="AE528" s="26"/>
      <c r="AF528" s="26">
        <v>120</v>
      </c>
      <c r="AG528" s="26" t="s">
        <v>84</v>
      </c>
      <c r="AH528" s="26"/>
      <c r="AI528" s="26">
        <v>12.5</v>
      </c>
      <c r="AJ528" s="26">
        <v>1</v>
      </c>
      <c r="AK528" s="26">
        <v>0</v>
      </c>
      <c r="AL528" s="29">
        <v>0</v>
      </c>
      <c r="AM528" s="30"/>
      <c r="AN528" s="30"/>
      <c r="AO528" s="30"/>
      <c r="AP528" s="1">
        <v>0</v>
      </c>
      <c r="AQ528" s="1"/>
      <c r="AR528" s="1">
        <v>1</v>
      </c>
      <c r="AS528" s="1"/>
      <c r="AT528" s="1">
        <v>1</v>
      </c>
      <c r="AU528" s="1">
        <v>1</v>
      </c>
      <c r="AV528" s="1">
        <v>1</v>
      </c>
      <c r="AW528" s="1">
        <v>1</v>
      </c>
      <c r="AX528" s="1"/>
      <c r="AY528" s="1"/>
      <c r="AZ528" s="1">
        <v>1</v>
      </c>
      <c r="BA528" s="1">
        <v>1</v>
      </c>
    </row>
    <row r="529" spans="1:58" x14ac:dyDescent="0.3">
      <c r="A529" s="2">
        <v>589</v>
      </c>
      <c r="B529" s="2">
        <v>1</v>
      </c>
      <c r="C529" s="2" t="s">
        <v>1392</v>
      </c>
      <c r="D529" s="1">
        <v>10</v>
      </c>
      <c r="E529" s="2" t="str">
        <f t="shared" si="570"/>
        <v>10_Torpediniformes</v>
      </c>
      <c r="F529" s="2" t="s">
        <v>1393</v>
      </c>
      <c r="G529" s="2" t="s">
        <v>1503</v>
      </c>
      <c r="H529" s="2" t="s">
        <v>1504</v>
      </c>
      <c r="I529" s="2" t="s">
        <v>1519</v>
      </c>
      <c r="J529" s="2" t="s">
        <v>1520</v>
      </c>
      <c r="K529" s="19" t="str">
        <f t="shared" si="571"/>
        <v>Tetronarce tokionis</v>
      </c>
      <c r="L529" s="20">
        <f>VLOOKUP($K529,GlobSheetPaste!$H$3:$P$1269,2,FALSE)</f>
        <v>161676</v>
      </c>
      <c r="M529" s="20">
        <f>VLOOKUP($K529,GlobSheetPaste!$H$3:$P$1269,3,FALSE)</f>
        <v>124526644</v>
      </c>
      <c r="N529" s="20" t="str">
        <f>VLOOKUP($K529,GlobSheetPaste!$H$3:$P$1269,4,FALSE)</f>
        <v>published</v>
      </c>
      <c r="O529" s="20" t="str">
        <f>VLOOKUP($K529,GlobSheetPaste!$H$3:$P$1269,5,FALSE)</f>
        <v>DD</v>
      </c>
      <c r="P529" s="20">
        <f>VLOOKUP($K529,GlobSheetPaste!$H$3:$P$1269,6,FALSE)</f>
        <v>2009</v>
      </c>
      <c r="Q529" s="20" t="str">
        <f>VLOOKUP($K529,GlobSheetPaste!$H$3:$P$1269,7,FALSE)</f>
        <v>LC</v>
      </c>
      <c r="R529" s="20" t="str">
        <f>VLOOKUP($K529,GlobSheetPaste!$H$3:$P$1269,8,FALSE)</f>
        <v>NA</v>
      </c>
      <c r="S529" s="20" t="str">
        <f t="shared" si="592"/>
        <v>non-genuine change</v>
      </c>
      <c r="T529" s="20" t="b">
        <f t="shared" si="572"/>
        <v>0</v>
      </c>
      <c r="U529" s="22">
        <f>VLOOKUP($K529,GlobSheetPaste!$H$3:$P$1269,9,FALSE)</f>
        <v>44197</v>
      </c>
      <c r="V529" s="19">
        <v>200</v>
      </c>
      <c r="W529" s="19">
        <v>1100</v>
      </c>
      <c r="X529" s="2" t="b">
        <f t="shared" ref="X529:Y529" si="594">ISNUMBER(V529)</f>
        <v>1</v>
      </c>
      <c r="Y529" s="2" t="b">
        <f t="shared" si="594"/>
        <v>1</v>
      </c>
      <c r="Z529" s="2" t="s">
        <v>89</v>
      </c>
      <c r="AA529" s="2" t="s">
        <v>178</v>
      </c>
      <c r="AB529" s="24" t="str">
        <f ca="1">IFERROR(__xludf.DUMMYFUNCTION("SPLIT(AA529,""_"")"),"Deepwater")</f>
        <v>Deepwater</v>
      </c>
      <c r="AC529" s="24"/>
      <c r="AD529" s="24">
        <f>VLOOKUP(J529,rangearea210527!$B$2:$C$1159,2,TRUE)</f>
        <v>207005.87330000001</v>
      </c>
      <c r="AE529" s="26"/>
      <c r="AF529" s="26">
        <v>114</v>
      </c>
      <c r="AG529" s="26" t="s">
        <v>84</v>
      </c>
      <c r="AH529" s="26"/>
      <c r="AI529" s="26"/>
      <c r="AJ529" s="26">
        <v>1</v>
      </c>
      <c r="AK529" s="26">
        <v>0</v>
      </c>
      <c r="AL529" s="29">
        <v>0</v>
      </c>
      <c r="AM529" s="30"/>
      <c r="AN529" s="30"/>
      <c r="AO529" s="30"/>
      <c r="AP529" s="1">
        <v>0</v>
      </c>
      <c r="AQ529" s="1"/>
      <c r="AR529" s="1"/>
      <c r="AS529" s="1"/>
      <c r="AT529" s="1">
        <v>0</v>
      </c>
      <c r="AU529" s="1">
        <v>0</v>
      </c>
      <c r="AV529" s="1">
        <v>1</v>
      </c>
      <c r="AZ529" s="1">
        <v>1</v>
      </c>
    </row>
    <row r="530" spans="1:58" x14ac:dyDescent="0.3">
      <c r="A530" s="2">
        <v>590</v>
      </c>
      <c r="B530" s="2">
        <v>1</v>
      </c>
      <c r="C530" s="2" t="s">
        <v>1392</v>
      </c>
      <c r="D530" s="1">
        <v>10</v>
      </c>
      <c r="E530" s="2" t="str">
        <f t="shared" si="570"/>
        <v>10_Torpediniformes</v>
      </c>
      <c r="F530" s="2" t="s">
        <v>1393</v>
      </c>
      <c r="G530" s="2" t="s">
        <v>1503</v>
      </c>
      <c r="H530" s="2" t="s">
        <v>1504</v>
      </c>
      <c r="I530" s="2" t="s">
        <v>1521</v>
      </c>
      <c r="J530" s="2" t="s">
        <v>1522</v>
      </c>
      <c r="K530" s="19" t="str">
        <f t="shared" si="571"/>
        <v>Tetronarce tremens</v>
      </c>
      <c r="L530" s="20">
        <f>VLOOKUP($K530,GlobSheetPaste!$H$3:$P$1269,2,FALSE)</f>
        <v>60137</v>
      </c>
      <c r="M530" s="20">
        <f>VLOOKUP($K530,GlobSheetPaste!$H$3:$P$1269,3,FALSE)</f>
        <v>201621664</v>
      </c>
      <c r="N530" s="20" t="str">
        <f>VLOOKUP($K530,GlobSheetPaste!$H$3:$P$1269,4,FALSE)</f>
        <v>published</v>
      </c>
      <c r="O530" s="20" t="str">
        <f>VLOOKUP($K530,GlobSheetPaste!$H$3:$P$1269,5,FALSE)</f>
        <v>LC</v>
      </c>
      <c r="P530" s="20">
        <f>VLOOKUP($K530,GlobSheetPaste!$H$3:$P$1269,6,FALSE)</f>
        <v>2006</v>
      </c>
      <c r="Q530" s="20" t="str">
        <f>VLOOKUP($K530,GlobSheetPaste!$H$3:$P$1269,7,FALSE)</f>
        <v>LC</v>
      </c>
      <c r="R530" s="20" t="str">
        <f>VLOOKUP($K530,GlobSheetPaste!$H$3:$P$1269,8,FALSE)</f>
        <v>NA</v>
      </c>
      <c r="S530" s="20" t="str">
        <f t="shared" si="592"/>
        <v>NoChange</v>
      </c>
      <c r="T530" s="20" t="b">
        <f t="shared" si="572"/>
        <v>0</v>
      </c>
      <c r="U530" s="22">
        <f>VLOOKUP($K530,GlobSheetPaste!$H$3:$P$1269,9,FALSE)</f>
        <v>43891</v>
      </c>
      <c r="V530" s="19">
        <v>0</v>
      </c>
      <c r="W530" s="19">
        <v>700</v>
      </c>
      <c r="X530" s="2" t="b">
        <f t="shared" ref="X530:Y530" si="595">ISNUMBER(V530)</f>
        <v>1</v>
      </c>
      <c r="Y530" s="2" t="b">
        <f t="shared" si="595"/>
        <v>1</v>
      </c>
      <c r="Z530" s="2" t="s">
        <v>89</v>
      </c>
      <c r="AA530" s="2" t="s">
        <v>278</v>
      </c>
      <c r="AB530" s="24" t="str">
        <f ca="1">IFERROR(__xludf.DUMMYFUNCTION("SPLIT(AA530,""_"")"),"Deepwater")</f>
        <v>Deepwater</v>
      </c>
      <c r="AC530" s="24" t="str">
        <f ca="1">IFERROR(__xludf.DUMMYFUNCTION("""COMPUTED_VALUE"""),"Coastal")</f>
        <v>Coastal</v>
      </c>
      <c r="AD530" s="24">
        <f>VLOOKUP(J530,rangearea210527!$B$2:$C$1159,2,TRUE)</f>
        <v>239803.73389999999</v>
      </c>
      <c r="AE530" s="26"/>
      <c r="AF530" s="26">
        <v>90</v>
      </c>
      <c r="AG530" s="26" t="s">
        <v>84</v>
      </c>
      <c r="AH530" s="26"/>
      <c r="AI530" s="26"/>
      <c r="AJ530" s="26">
        <v>1</v>
      </c>
      <c r="AK530" s="26">
        <v>0</v>
      </c>
      <c r="AL530" s="29">
        <v>0</v>
      </c>
      <c r="AM530" s="30"/>
      <c r="AN530" s="30"/>
      <c r="AO530" s="30"/>
      <c r="AP530" s="1">
        <v>0</v>
      </c>
      <c r="AQ530" s="1"/>
      <c r="AR530" s="1"/>
      <c r="AS530" s="1"/>
      <c r="AT530" s="1">
        <v>1</v>
      </c>
      <c r="AU530" s="1">
        <v>1</v>
      </c>
      <c r="AV530" s="1">
        <v>1</v>
      </c>
      <c r="AZ530" s="1">
        <v>1</v>
      </c>
    </row>
    <row r="531" spans="1:58" x14ac:dyDescent="0.3">
      <c r="A531" s="2">
        <v>113</v>
      </c>
      <c r="B531" s="2">
        <v>1</v>
      </c>
      <c r="C531" s="2" t="s">
        <v>75</v>
      </c>
      <c r="D531" s="1">
        <v>3</v>
      </c>
      <c r="E531" s="2" t="str">
        <f t="shared" si="570"/>
        <v>3_Squaliformes</v>
      </c>
      <c r="F531" s="2" t="s">
        <v>203</v>
      </c>
      <c r="G531" s="2" t="s">
        <v>334</v>
      </c>
      <c r="H531" s="2" t="s">
        <v>449</v>
      </c>
      <c r="I531" s="2" t="s">
        <v>450</v>
      </c>
      <c r="J531" s="2" t="s">
        <v>451</v>
      </c>
      <c r="K531" s="19" t="str">
        <f t="shared" si="571"/>
        <v>Trigonognathus kabeyai</v>
      </c>
      <c r="L531" s="20">
        <f>VLOOKUP($K531,GlobSheetPaste!$H$3:$P$1269,2,FALSE)</f>
        <v>44205</v>
      </c>
      <c r="M531" s="20">
        <f>VLOOKUP($K531,GlobSheetPaste!$H$3:$P$1269,3,FALSE)</f>
        <v>80678455</v>
      </c>
      <c r="N531" s="20" t="str">
        <f>VLOOKUP($K531,GlobSheetPaste!$H$3:$P$1269,4,FALSE)</f>
        <v>published</v>
      </c>
      <c r="O531" s="20" t="str">
        <f>VLOOKUP($K531,GlobSheetPaste!$H$3:$P$1269,5,FALSE)</f>
        <v>DD</v>
      </c>
      <c r="P531" s="20">
        <f>VLOOKUP($K531,GlobSheetPaste!$H$3:$P$1269,6,FALSE)</f>
        <v>2004</v>
      </c>
      <c r="Q531" s="20" t="str">
        <f>VLOOKUP($K531,GlobSheetPaste!$H$3:$P$1269,7,FALSE)</f>
        <v>LC</v>
      </c>
      <c r="R531" s="20" t="str">
        <f>VLOOKUP($K531,GlobSheetPaste!$H$3:$P$1269,8,FALSE)</f>
        <v>NA</v>
      </c>
      <c r="S531" s="20" t="str">
        <f t="shared" si="592"/>
        <v>non-genuine change</v>
      </c>
      <c r="T531" s="20" t="b">
        <f t="shared" si="572"/>
        <v>0</v>
      </c>
      <c r="U531" s="22">
        <f>VLOOKUP($K531,GlobSheetPaste!$H$3:$P$1269,9,FALSE)</f>
        <v>43891</v>
      </c>
      <c r="V531" s="19">
        <v>150</v>
      </c>
      <c r="W531" s="19">
        <v>1000</v>
      </c>
      <c r="X531" s="2" t="b">
        <f t="shared" ref="X531:Y531" si="596">ISNUMBER(V531)</f>
        <v>1</v>
      </c>
      <c r="Y531" s="2" t="b">
        <f t="shared" si="596"/>
        <v>1</v>
      </c>
      <c r="Z531" s="2" t="s">
        <v>89</v>
      </c>
      <c r="AA531" s="2" t="s">
        <v>178</v>
      </c>
      <c r="AB531" s="24" t="str">
        <f ca="1">IFERROR(__xludf.DUMMYFUNCTION("SPLIT(AA531,""_"")"),"Deepwater")</f>
        <v>Deepwater</v>
      </c>
      <c r="AC531" s="24"/>
      <c r="AD531" s="24">
        <f>VLOOKUP(J531,rangearea210527!$B$2:$C$1159,2,TRUE)</f>
        <v>61245.09074</v>
      </c>
      <c r="AE531" s="26" t="s">
        <v>118</v>
      </c>
      <c r="AF531" s="26">
        <v>53.9</v>
      </c>
      <c r="AG531" s="26" t="s">
        <v>84</v>
      </c>
      <c r="AH531" s="26"/>
      <c r="AI531" s="26"/>
      <c r="AJ531" s="26">
        <v>1</v>
      </c>
      <c r="AK531" s="26">
        <v>0</v>
      </c>
      <c r="AL531" s="29">
        <v>0</v>
      </c>
      <c r="AM531" s="30"/>
      <c r="AN531" s="26">
        <v>1</v>
      </c>
      <c r="AO531" s="30"/>
      <c r="AP531" s="1">
        <v>0</v>
      </c>
      <c r="AQ531" s="1"/>
      <c r="AR531" s="1"/>
      <c r="AS531" s="1"/>
      <c r="AT531" s="1">
        <v>0</v>
      </c>
      <c r="AU531" s="1">
        <v>0</v>
      </c>
      <c r="AV531" s="1">
        <v>1</v>
      </c>
      <c r="AZ531" s="1">
        <v>1</v>
      </c>
      <c r="BE531" s="1">
        <v>1</v>
      </c>
    </row>
    <row r="532" spans="1:58" x14ac:dyDescent="0.3">
      <c r="A532" s="2">
        <v>581</v>
      </c>
      <c r="B532" s="2">
        <v>1</v>
      </c>
      <c r="C532" s="2" t="s">
        <v>1392</v>
      </c>
      <c r="D532" s="1">
        <v>10</v>
      </c>
      <c r="E532" s="2" t="str">
        <f t="shared" si="570"/>
        <v>10_Torpediniformes</v>
      </c>
      <c r="F532" s="2" t="s">
        <v>1393</v>
      </c>
      <c r="G532" s="2" t="s">
        <v>1478</v>
      </c>
      <c r="H532" s="2" t="s">
        <v>1496</v>
      </c>
      <c r="I532" s="2" t="s">
        <v>1497</v>
      </c>
      <c r="J532" s="2" t="s">
        <v>1498</v>
      </c>
      <c r="K532" s="19" t="str">
        <f t="shared" si="571"/>
        <v>Typhlonarke aysoni</v>
      </c>
      <c r="L532" s="20">
        <f>VLOOKUP($K532,GlobSheetPaste!$H$3:$P$1269,2,FALSE)</f>
        <v>116863205</v>
      </c>
      <c r="M532" s="20">
        <f>VLOOKUP($K532,GlobSheetPaste!$H$3:$P$1269,3,FALSE)</f>
        <v>116737518</v>
      </c>
      <c r="N532" s="20" t="str">
        <f>VLOOKUP($K532,GlobSheetPaste!$H$3:$P$1269,4,FALSE)</f>
        <v>published</v>
      </c>
      <c r="O532" s="20" t="str">
        <f>VLOOKUP($K532,GlobSheetPaste!$H$3:$P$1269,5,FALSE)</f>
        <v>NE</v>
      </c>
      <c r="P532" s="20" t="str">
        <f>VLOOKUP($K532,GlobSheetPaste!$H$3:$P$1269,6,FALSE)</f>
        <v>NA</v>
      </c>
      <c r="Q532" s="20" t="str">
        <f>VLOOKUP($K532,GlobSheetPaste!$H$3:$P$1269,7,FALSE)</f>
        <v>LC</v>
      </c>
      <c r="R532" s="20" t="str">
        <f>VLOOKUP($K532,GlobSheetPaste!$H$3:$P$1269,8,FALSE)</f>
        <v>NA</v>
      </c>
      <c r="S532" s="1" t="s">
        <v>117</v>
      </c>
      <c r="T532" s="20" t="b">
        <f t="shared" si="572"/>
        <v>0</v>
      </c>
      <c r="U532" s="20">
        <f>VLOOKUP($K532,GlobSheetPaste!$H$3:$P$1269,9,FALSE)</f>
        <v>2017</v>
      </c>
      <c r="V532" s="19">
        <v>0</v>
      </c>
      <c r="W532" s="19">
        <v>800</v>
      </c>
      <c r="X532" s="2" t="b">
        <f t="shared" ref="X532:Y532" si="597">ISNUMBER(V532)</f>
        <v>1</v>
      </c>
      <c r="Y532" s="2" t="b">
        <f t="shared" si="597"/>
        <v>1</v>
      </c>
      <c r="Z532" s="2" t="s">
        <v>89</v>
      </c>
      <c r="AA532" s="2" t="s">
        <v>278</v>
      </c>
      <c r="AB532" s="24" t="str">
        <f ca="1">IFERROR(__xludf.DUMMYFUNCTION("SPLIT(AA532,""_"")"),"Deepwater")</f>
        <v>Deepwater</v>
      </c>
      <c r="AC532" s="24" t="str">
        <f ca="1">IFERROR(__xludf.DUMMYFUNCTION("""COMPUTED_VALUE"""),"Coastal")</f>
        <v>Coastal</v>
      </c>
      <c r="AD532" s="24">
        <f>VLOOKUP(J532,rangearea210527!$B$2:$C$1159,2,TRUE)</f>
        <v>421065.7672</v>
      </c>
      <c r="AE532" s="26"/>
      <c r="AF532" s="26">
        <v>45</v>
      </c>
      <c r="AG532" s="26" t="s">
        <v>84</v>
      </c>
      <c r="AH532" s="26"/>
      <c r="AI532" s="26"/>
      <c r="AJ532" s="26">
        <v>1</v>
      </c>
      <c r="AK532" s="26">
        <v>0</v>
      </c>
      <c r="AL532" s="29">
        <v>0</v>
      </c>
      <c r="AM532" s="30"/>
      <c r="AN532" s="30"/>
      <c r="AO532" s="30"/>
      <c r="AP532" s="1">
        <v>0</v>
      </c>
      <c r="AQ532" s="1"/>
      <c r="AR532" s="1"/>
      <c r="AS532" s="1"/>
      <c r="AT532" s="1">
        <v>1</v>
      </c>
      <c r="AU532" s="1">
        <v>1</v>
      </c>
      <c r="AV532" s="1">
        <v>1</v>
      </c>
      <c r="AZ532" s="1">
        <v>1</v>
      </c>
    </row>
    <row r="533" spans="1:58" x14ac:dyDescent="0.3">
      <c r="A533" s="2">
        <v>1129</v>
      </c>
      <c r="B533" s="2">
        <v>1</v>
      </c>
      <c r="C533" s="2" t="s">
        <v>1392</v>
      </c>
      <c r="D533" s="1">
        <v>13</v>
      </c>
      <c r="E533" s="2" t="str">
        <f t="shared" si="570"/>
        <v>13_Myliobatiformes</v>
      </c>
      <c r="F533" s="2" t="s">
        <v>2338</v>
      </c>
      <c r="G533" s="2" t="s">
        <v>2703</v>
      </c>
      <c r="H533" s="2" t="s">
        <v>2721</v>
      </c>
      <c r="I533" s="2" t="s">
        <v>2729</v>
      </c>
      <c r="J533" s="2" t="s">
        <v>2730</v>
      </c>
      <c r="K533" s="19" t="str">
        <f t="shared" si="571"/>
        <v>Urolophus deforgesi</v>
      </c>
      <c r="L533" s="20">
        <f>VLOOKUP($K533,GlobSheetPaste!$H$3:$P$1269,2,FALSE)</f>
        <v>60091</v>
      </c>
      <c r="M533" s="20">
        <f>VLOOKUP($K533,GlobSheetPaste!$H$3:$P$1269,3,FALSE)</f>
        <v>116737734</v>
      </c>
      <c r="N533" s="20" t="str">
        <f>VLOOKUP($K533,GlobSheetPaste!$H$3:$P$1269,4,FALSE)</f>
        <v>published</v>
      </c>
      <c r="O533" s="20" t="str">
        <f>VLOOKUP($K533,GlobSheetPaste!$H$3:$P$1269,5,FALSE)</f>
        <v>LC</v>
      </c>
      <c r="P533" s="20">
        <f>VLOOKUP($K533,GlobSheetPaste!$H$3:$P$1269,6,FALSE)</f>
        <v>2006</v>
      </c>
      <c r="Q533" s="20" t="str">
        <f>VLOOKUP($K533,GlobSheetPaste!$H$3:$P$1269,7,FALSE)</f>
        <v>LC</v>
      </c>
      <c r="R533" s="20" t="str">
        <f>VLOOKUP($K533,GlobSheetPaste!$H$3:$P$1269,8,FALSE)</f>
        <v>NA</v>
      </c>
      <c r="S533" s="20" t="str">
        <f t="shared" ref="S533:S539" si="598">IF(O533=Q533,"NoChange","non-genuine change")</f>
        <v>NoChange</v>
      </c>
      <c r="T533" s="20" t="b">
        <f t="shared" si="572"/>
        <v>0</v>
      </c>
      <c r="U533" s="20">
        <f>VLOOKUP($K533,GlobSheetPaste!$H$3:$P$1269,9,FALSE)</f>
        <v>2017</v>
      </c>
      <c r="V533" s="19">
        <v>203</v>
      </c>
      <c r="W533" s="19">
        <v>330</v>
      </c>
      <c r="X533" s="2" t="b">
        <f t="shared" ref="X533:Y533" si="599">ISNUMBER(V533)</f>
        <v>1</v>
      </c>
      <c r="Y533" s="2" t="b">
        <f t="shared" si="599"/>
        <v>1</v>
      </c>
      <c r="Z533" s="2" t="s">
        <v>89</v>
      </c>
      <c r="AA533" s="2" t="s">
        <v>178</v>
      </c>
      <c r="AB533" s="24" t="str">
        <f ca="1">IFERROR(__xludf.DUMMYFUNCTION("SPLIT(AA533,""_"")"),"Deepwater")</f>
        <v>Deepwater</v>
      </c>
      <c r="AC533" s="24"/>
      <c r="AD533" s="24">
        <f>VLOOKUP(J533,rangearea210527!$B$2:$C$1159,2,TRUE)</f>
        <v>591.30537079999999</v>
      </c>
      <c r="AE533" s="26" t="s">
        <v>118</v>
      </c>
      <c r="AF533" s="26">
        <v>34</v>
      </c>
      <c r="AG533" s="26" t="s">
        <v>84</v>
      </c>
      <c r="AH533" s="26"/>
      <c r="AI533" s="26"/>
      <c r="AJ533" s="26">
        <v>1</v>
      </c>
      <c r="AK533" s="26">
        <v>0</v>
      </c>
      <c r="AL533" s="29">
        <v>0</v>
      </c>
      <c r="AM533" s="30"/>
      <c r="AN533" s="30"/>
      <c r="AO533" s="30"/>
      <c r="AP533" s="1">
        <v>0</v>
      </c>
      <c r="AR533" s="1"/>
      <c r="AS533" s="1"/>
      <c r="AT533" s="1">
        <v>0</v>
      </c>
      <c r="AU533" s="1">
        <v>0</v>
      </c>
      <c r="AV533" s="1">
        <v>1</v>
      </c>
      <c r="AZ533" s="1">
        <v>1</v>
      </c>
      <c r="BE533" s="1">
        <v>1</v>
      </c>
    </row>
    <row r="534" spans="1:58" x14ac:dyDescent="0.3">
      <c r="A534" s="2">
        <v>1130</v>
      </c>
      <c r="B534" s="2">
        <v>1</v>
      </c>
      <c r="C534" s="2" t="s">
        <v>1392</v>
      </c>
      <c r="D534" s="1">
        <v>13</v>
      </c>
      <c r="E534" s="2" t="str">
        <f t="shared" si="570"/>
        <v>13_Myliobatiformes</v>
      </c>
      <c r="F534" s="2" t="s">
        <v>2338</v>
      </c>
      <c r="G534" s="2" t="s">
        <v>2703</v>
      </c>
      <c r="H534" s="2" t="s">
        <v>2721</v>
      </c>
      <c r="I534" s="2" t="s">
        <v>2731</v>
      </c>
      <c r="J534" s="2" t="s">
        <v>2732</v>
      </c>
      <c r="K534" s="19" t="str">
        <f t="shared" si="571"/>
        <v>Urolophus expansus</v>
      </c>
      <c r="L534" s="20">
        <f>VLOOKUP($K534,GlobSheetPaste!$H$3:$P$1269,2,FALSE)</f>
        <v>60092</v>
      </c>
      <c r="M534" s="20">
        <f>VLOOKUP($K534,GlobSheetPaste!$H$3:$P$1269,3,FALSE)</f>
        <v>68649334</v>
      </c>
      <c r="N534" s="20" t="str">
        <f>VLOOKUP($K534,GlobSheetPaste!$H$3:$P$1269,4,FALSE)</f>
        <v>published</v>
      </c>
      <c r="O534" s="20" t="str">
        <f>VLOOKUP($K534,GlobSheetPaste!$H$3:$P$1269,5,FALSE)</f>
        <v>LC</v>
      </c>
      <c r="P534" s="20">
        <f>VLOOKUP($K534,GlobSheetPaste!$H$3:$P$1269,6,FALSE)</f>
        <v>2006</v>
      </c>
      <c r="Q534" s="20" t="str">
        <f>VLOOKUP($K534,GlobSheetPaste!$H$3:$P$1269,7,FALSE)</f>
        <v>LC</v>
      </c>
      <c r="R534" s="20" t="str">
        <f>VLOOKUP($K534,GlobSheetPaste!$H$3:$P$1269,8,FALSE)</f>
        <v>NA</v>
      </c>
      <c r="S534" s="20" t="str">
        <f t="shared" si="598"/>
        <v>NoChange</v>
      </c>
      <c r="T534" s="20" t="b">
        <f t="shared" si="572"/>
        <v>0</v>
      </c>
      <c r="U534" s="20">
        <f>VLOOKUP($K534,GlobSheetPaste!$H$3:$P$1269,9,FALSE)</f>
        <v>2018</v>
      </c>
      <c r="V534" s="19">
        <v>130</v>
      </c>
      <c r="W534" s="19">
        <v>420</v>
      </c>
      <c r="X534" s="2" t="b">
        <f t="shared" ref="X534:Y534" si="600">ISNUMBER(V534)</f>
        <v>1</v>
      </c>
      <c r="Y534" s="2" t="b">
        <f t="shared" si="600"/>
        <v>1</v>
      </c>
      <c r="Z534" s="2" t="s">
        <v>89</v>
      </c>
      <c r="AA534" s="2" t="s">
        <v>278</v>
      </c>
      <c r="AB534" s="24" t="str">
        <f ca="1">IFERROR(__xludf.DUMMYFUNCTION("SPLIT(AA534,""_"")"),"Deepwater")</f>
        <v>Deepwater</v>
      </c>
      <c r="AC534" s="24" t="str">
        <f ca="1">IFERROR(__xludf.DUMMYFUNCTION("""COMPUTED_VALUE"""),"Coastal")</f>
        <v>Coastal</v>
      </c>
      <c r="AD534" s="24">
        <f>VLOOKUP(J534,rangearea210527!$B$2:$C$1159,2,TRUE)</f>
        <v>22691.776620000001</v>
      </c>
      <c r="AE534" s="26" t="s">
        <v>118</v>
      </c>
      <c r="AF534" s="26">
        <v>52</v>
      </c>
      <c r="AG534" s="26" t="s">
        <v>84</v>
      </c>
      <c r="AH534" s="26"/>
      <c r="AI534" s="26"/>
      <c r="AJ534" s="26">
        <v>1</v>
      </c>
      <c r="AK534" s="26">
        <v>0</v>
      </c>
      <c r="AL534" s="29">
        <v>0</v>
      </c>
      <c r="AM534" s="30"/>
      <c r="AN534" s="30"/>
      <c r="AO534" s="30"/>
      <c r="AP534" s="1">
        <v>0</v>
      </c>
      <c r="AR534" s="1"/>
      <c r="AS534" s="1"/>
      <c r="AT534" s="1">
        <v>1</v>
      </c>
      <c r="AU534" s="1">
        <v>1</v>
      </c>
      <c r="AV534" s="1">
        <v>1</v>
      </c>
      <c r="AZ534" s="1">
        <v>1</v>
      </c>
      <c r="BE534" s="1">
        <v>1</v>
      </c>
    </row>
    <row r="535" spans="1:58" x14ac:dyDescent="0.3">
      <c r="A535" s="2">
        <v>1134</v>
      </c>
      <c r="B535" s="2">
        <v>1</v>
      </c>
      <c r="C535" s="2" t="s">
        <v>1392</v>
      </c>
      <c r="D535" s="1">
        <v>13</v>
      </c>
      <c r="E535" s="2" t="str">
        <f t="shared" si="570"/>
        <v>13_Myliobatiformes</v>
      </c>
      <c r="F535" s="2" t="s">
        <v>2338</v>
      </c>
      <c r="G535" s="2" t="s">
        <v>2703</v>
      </c>
      <c r="H535" s="2" t="s">
        <v>2721</v>
      </c>
      <c r="I535" s="2" t="s">
        <v>2739</v>
      </c>
      <c r="J535" s="2" t="s">
        <v>2740</v>
      </c>
      <c r="K535" s="19" t="str">
        <f t="shared" si="571"/>
        <v>Urolophus kaianus</v>
      </c>
      <c r="L535" s="20">
        <f>VLOOKUP($K535,GlobSheetPaste!$H$3:$P$1269,2,FALSE)</f>
        <v>60096</v>
      </c>
      <c r="M535" s="20">
        <f>VLOOKUP($K535,GlobSheetPaste!$H$3:$P$1269,3,FALSE)</f>
        <v>124438543</v>
      </c>
      <c r="N535" s="20" t="str">
        <f>VLOOKUP($K535,GlobSheetPaste!$H$3:$P$1269,4,FALSE)</f>
        <v>published</v>
      </c>
      <c r="O535" s="20" t="str">
        <f>VLOOKUP($K535,GlobSheetPaste!$H$3:$P$1269,5,FALSE)</f>
        <v>DD</v>
      </c>
      <c r="P535" s="20">
        <f>VLOOKUP($K535,GlobSheetPaste!$H$3:$P$1269,6,FALSE)</f>
        <v>2006</v>
      </c>
      <c r="Q535" s="20" t="str">
        <f>VLOOKUP($K535,GlobSheetPaste!$H$3:$P$1269,7,FALSE)</f>
        <v>DD</v>
      </c>
      <c r="R535" s="20" t="str">
        <f>VLOOKUP($K535,GlobSheetPaste!$H$3:$P$1269,8,FALSE)</f>
        <v>NA</v>
      </c>
      <c r="S535" s="20" t="str">
        <f t="shared" si="598"/>
        <v>NoChange</v>
      </c>
      <c r="T535" s="20" t="b">
        <f t="shared" si="572"/>
        <v>0</v>
      </c>
      <c r="U535" s="22">
        <f>VLOOKUP($K535,GlobSheetPaste!$H$3:$P$1269,9,FALSE)</f>
        <v>43891</v>
      </c>
      <c r="V535" s="19">
        <v>230</v>
      </c>
      <c r="W535" s="19">
        <v>236</v>
      </c>
      <c r="X535" s="2" t="b">
        <f t="shared" ref="X535:Y535" si="601">ISNUMBER(V535)</f>
        <v>1</v>
      </c>
      <c r="Y535" s="2" t="b">
        <f t="shared" si="601"/>
        <v>1</v>
      </c>
      <c r="Z535" s="2" t="s">
        <v>89</v>
      </c>
      <c r="AA535" s="2" t="s">
        <v>178</v>
      </c>
      <c r="AB535" s="24" t="str">
        <f ca="1">IFERROR(__xludf.DUMMYFUNCTION("SPLIT(AA535,""_"")"),"Deepwater")</f>
        <v>Deepwater</v>
      </c>
      <c r="AC535" s="24"/>
      <c r="AD535" s="24">
        <f>VLOOKUP(J535,rangearea210527!$B$2:$C$1159,2,TRUE)</f>
        <v>132.0376771</v>
      </c>
      <c r="AE535" s="26" t="s">
        <v>118</v>
      </c>
      <c r="AF535" s="26">
        <v>23.5</v>
      </c>
      <c r="AG535" s="26" t="s">
        <v>84</v>
      </c>
      <c r="AH535" s="26"/>
      <c r="AI535" s="26"/>
      <c r="AJ535" s="26">
        <v>1</v>
      </c>
      <c r="AK535" s="26">
        <v>0</v>
      </c>
      <c r="AL535" s="29">
        <v>0</v>
      </c>
      <c r="AM535" s="30"/>
      <c r="AN535" s="30"/>
      <c r="AO535" s="30"/>
      <c r="AP535" s="1">
        <v>1</v>
      </c>
      <c r="AR535" s="1"/>
      <c r="AS535" s="1"/>
      <c r="AT535" s="1">
        <v>0</v>
      </c>
      <c r="AU535" s="1">
        <v>0</v>
      </c>
      <c r="AV535" s="1">
        <v>1</v>
      </c>
      <c r="AZ535" s="1">
        <v>1</v>
      </c>
      <c r="BD535" s="1">
        <v>1</v>
      </c>
      <c r="BE535" s="1">
        <v>1</v>
      </c>
      <c r="BF535" s="1"/>
    </row>
    <row r="536" spans="1:58" x14ac:dyDescent="0.3">
      <c r="A536" s="2">
        <v>1138</v>
      </c>
      <c r="B536" s="2">
        <v>1</v>
      </c>
      <c r="C536" s="2" t="s">
        <v>1392</v>
      </c>
      <c r="D536" s="1">
        <v>13</v>
      </c>
      <c r="E536" s="2" t="str">
        <f t="shared" si="570"/>
        <v>13_Myliobatiformes</v>
      </c>
      <c r="F536" s="2" t="s">
        <v>2338</v>
      </c>
      <c r="G536" s="2" t="s">
        <v>2703</v>
      </c>
      <c r="H536" s="2" t="s">
        <v>2721</v>
      </c>
      <c r="I536" s="2" t="s">
        <v>2747</v>
      </c>
      <c r="J536" s="2" t="s">
        <v>2748</v>
      </c>
      <c r="K536" s="19" t="str">
        <f t="shared" si="571"/>
        <v>Urolophus neocaledoniensis</v>
      </c>
      <c r="L536" s="20">
        <f>VLOOKUP($K536,GlobSheetPaste!$H$3:$P$1269,2,FALSE)</f>
        <v>60099</v>
      </c>
      <c r="M536" s="20">
        <f>VLOOKUP($K536,GlobSheetPaste!$H$3:$P$1269,3,FALSE)</f>
        <v>116737804</v>
      </c>
      <c r="N536" s="20" t="str">
        <f>VLOOKUP($K536,GlobSheetPaste!$H$3:$P$1269,4,FALSE)</f>
        <v>published</v>
      </c>
      <c r="O536" s="20" t="str">
        <f>VLOOKUP($K536,GlobSheetPaste!$H$3:$P$1269,5,FALSE)</f>
        <v>LC</v>
      </c>
      <c r="P536" s="20">
        <f>VLOOKUP($K536,GlobSheetPaste!$H$3:$P$1269,6,FALSE)</f>
        <v>2006</v>
      </c>
      <c r="Q536" s="20" t="str">
        <f>VLOOKUP($K536,GlobSheetPaste!$H$3:$P$1269,7,FALSE)</f>
        <v>LC</v>
      </c>
      <c r="R536" s="20" t="str">
        <f>VLOOKUP($K536,GlobSheetPaste!$H$3:$P$1269,8,FALSE)</f>
        <v>NA</v>
      </c>
      <c r="S536" s="20" t="str">
        <f t="shared" si="598"/>
        <v>NoChange</v>
      </c>
      <c r="T536" s="20" t="b">
        <f t="shared" si="572"/>
        <v>0</v>
      </c>
      <c r="U536" s="20">
        <f>VLOOKUP($K536,GlobSheetPaste!$H$3:$P$1269,9,FALSE)</f>
        <v>2017</v>
      </c>
      <c r="V536" s="19">
        <v>229</v>
      </c>
      <c r="W536" s="19">
        <v>430</v>
      </c>
      <c r="X536" s="2" t="b">
        <f t="shared" ref="X536:Y536" si="602">ISNUMBER(V536)</f>
        <v>1</v>
      </c>
      <c r="Y536" s="2" t="b">
        <f t="shared" si="602"/>
        <v>1</v>
      </c>
      <c r="Z536" s="2" t="s">
        <v>89</v>
      </c>
      <c r="AA536" s="2" t="s">
        <v>178</v>
      </c>
      <c r="AB536" s="24" t="str">
        <f ca="1">IFERROR(__xludf.DUMMYFUNCTION("SPLIT(AA536,""_"")"),"Deepwater")</f>
        <v>Deepwater</v>
      </c>
      <c r="AC536" s="24"/>
      <c r="AD536" s="24">
        <f>VLOOKUP(J536,rangearea210527!$B$2:$C$1159,2,TRUE)</f>
        <v>3185.8761340000001</v>
      </c>
      <c r="AE536" s="26" t="s">
        <v>118</v>
      </c>
      <c r="AF536" s="26">
        <v>37</v>
      </c>
      <c r="AG536" s="26" t="s">
        <v>84</v>
      </c>
      <c r="AH536" s="26"/>
      <c r="AI536" s="26"/>
      <c r="AJ536" s="26">
        <v>1</v>
      </c>
      <c r="AK536" s="26">
        <v>0</v>
      </c>
      <c r="AL536" s="29">
        <v>0</v>
      </c>
      <c r="AM536" s="30"/>
      <c r="AN536" s="30"/>
      <c r="AO536" s="30"/>
      <c r="AP536" s="1">
        <v>0</v>
      </c>
      <c r="AR536" s="1"/>
      <c r="AS536" s="1"/>
      <c r="AT536" s="1">
        <v>0</v>
      </c>
      <c r="AU536" s="1">
        <v>0</v>
      </c>
      <c r="AV536" s="1">
        <v>1</v>
      </c>
      <c r="AZ536" s="1">
        <v>1</v>
      </c>
      <c r="BE536" s="1">
        <v>1</v>
      </c>
    </row>
    <row r="537" spans="1:58" x14ac:dyDescent="0.3">
      <c r="A537" s="2">
        <v>1140</v>
      </c>
      <c r="B537" s="2">
        <v>1</v>
      </c>
      <c r="C537" s="2" t="s">
        <v>1392</v>
      </c>
      <c r="D537" s="1">
        <v>13</v>
      </c>
      <c r="E537" s="2" t="str">
        <f t="shared" si="570"/>
        <v>13_Myliobatiformes</v>
      </c>
      <c r="F537" s="2" t="s">
        <v>2338</v>
      </c>
      <c r="G537" s="2" t="s">
        <v>2703</v>
      </c>
      <c r="H537" s="2" t="s">
        <v>2721</v>
      </c>
      <c r="I537" s="2" t="s">
        <v>2751</v>
      </c>
      <c r="J537" s="2" t="s">
        <v>2752</v>
      </c>
      <c r="K537" s="19" t="str">
        <f t="shared" si="571"/>
        <v>Urolophus papilio</v>
      </c>
      <c r="L537" s="20">
        <f>VLOOKUP($K537,GlobSheetPaste!$H$3:$P$1269,2,FALSE)</f>
        <v>60101</v>
      </c>
      <c r="M537" s="20">
        <f>VLOOKUP($K537,GlobSheetPaste!$H$3:$P$1269,3,FALSE)</f>
        <v>116737872</v>
      </c>
      <c r="N537" s="20" t="str">
        <f>VLOOKUP($K537,GlobSheetPaste!$H$3:$P$1269,4,FALSE)</f>
        <v>published</v>
      </c>
      <c r="O537" s="20" t="str">
        <f>VLOOKUP($K537,GlobSheetPaste!$H$3:$P$1269,5,FALSE)</f>
        <v>LC</v>
      </c>
      <c r="P537" s="20">
        <f>VLOOKUP($K537,GlobSheetPaste!$H$3:$P$1269,6,FALSE)</f>
        <v>2006</v>
      </c>
      <c r="Q537" s="20" t="str">
        <f>VLOOKUP($K537,GlobSheetPaste!$H$3:$P$1269,7,FALSE)</f>
        <v>LC</v>
      </c>
      <c r="R537" s="20" t="str">
        <f>VLOOKUP($K537,GlobSheetPaste!$H$3:$P$1269,8,FALSE)</f>
        <v>NA</v>
      </c>
      <c r="S537" s="20" t="str">
        <f t="shared" si="598"/>
        <v>NoChange</v>
      </c>
      <c r="T537" s="20" t="b">
        <f t="shared" si="572"/>
        <v>0</v>
      </c>
      <c r="U537" s="20">
        <f>VLOOKUP($K537,GlobSheetPaste!$H$3:$P$1269,9,FALSE)</f>
        <v>2017</v>
      </c>
      <c r="V537" s="19">
        <v>330</v>
      </c>
      <c r="W537" s="19">
        <v>330</v>
      </c>
      <c r="X537" s="2" t="b">
        <f t="shared" ref="X537:Y537" si="603">ISNUMBER(V537)</f>
        <v>1</v>
      </c>
      <c r="Y537" s="2" t="b">
        <f t="shared" si="603"/>
        <v>1</v>
      </c>
      <c r="Z537" s="2" t="s">
        <v>89</v>
      </c>
      <c r="AA537" s="2" t="s">
        <v>178</v>
      </c>
      <c r="AB537" s="24" t="str">
        <f ca="1">IFERROR(__xludf.DUMMYFUNCTION("SPLIT(AA537,""_"")"),"Deepwater")</f>
        <v>Deepwater</v>
      </c>
      <c r="AC537" s="24"/>
      <c r="AD537" s="24" t="s">
        <v>267</v>
      </c>
      <c r="AE537" s="26"/>
      <c r="AF537" s="26">
        <v>31</v>
      </c>
      <c r="AG537" s="26" t="s">
        <v>84</v>
      </c>
      <c r="AH537" s="26"/>
      <c r="AI537" s="26"/>
      <c r="AJ537" s="26">
        <v>1</v>
      </c>
      <c r="AK537" s="26">
        <v>0</v>
      </c>
      <c r="AL537" s="29">
        <v>0</v>
      </c>
      <c r="AM537" s="30"/>
      <c r="AN537" s="30"/>
      <c r="AO537" s="30"/>
      <c r="AP537" s="1">
        <v>0</v>
      </c>
      <c r="AR537" s="1"/>
      <c r="AS537" s="1"/>
      <c r="AT537" s="1">
        <v>0</v>
      </c>
      <c r="AU537" s="1">
        <v>0</v>
      </c>
      <c r="AV537" s="1">
        <v>1</v>
      </c>
      <c r="AZ537" s="1">
        <v>1</v>
      </c>
    </row>
    <row r="538" spans="1:58" x14ac:dyDescent="0.3">
      <c r="A538" s="2">
        <v>1142</v>
      </c>
      <c r="B538" s="2">
        <v>1</v>
      </c>
      <c r="C538" s="2" t="s">
        <v>1392</v>
      </c>
      <c r="D538" s="1">
        <v>13</v>
      </c>
      <c r="E538" s="2" t="str">
        <f t="shared" si="570"/>
        <v>13_Myliobatiformes</v>
      </c>
      <c r="F538" s="2" t="s">
        <v>2338</v>
      </c>
      <c r="G538" s="2" t="s">
        <v>2703</v>
      </c>
      <c r="H538" s="2" t="s">
        <v>2721</v>
      </c>
      <c r="I538" s="2" t="s">
        <v>959</v>
      </c>
      <c r="J538" s="2" t="s">
        <v>2755</v>
      </c>
      <c r="K538" s="19" t="str">
        <f t="shared" si="571"/>
        <v>Urolophus piperatus</v>
      </c>
      <c r="L538" s="20">
        <f>VLOOKUP($K538,GlobSheetPaste!$H$3:$P$1269,2,FALSE)</f>
        <v>60103</v>
      </c>
      <c r="M538" s="20">
        <f>VLOOKUP($K538,GlobSheetPaste!$H$3:$P$1269,3,FALSE)</f>
        <v>68650051</v>
      </c>
      <c r="N538" s="20" t="str">
        <f>VLOOKUP($K538,GlobSheetPaste!$H$3:$P$1269,4,FALSE)</f>
        <v>published</v>
      </c>
      <c r="O538" s="20" t="str">
        <f>VLOOKUP($K538,GlobSheetPaste!$H$3:$P$1269,5,FALSE)</f>
        <v>LC</v>
      </c>
      <c r="P538" s="20">
        <f>VLOOKUP($K538,GlobSheetPaste!$H$3:$P$1269,6,FALSE)</f>
        <v>2006</v>
      </c>
      <c r="Q538" s="20" t="str">
        <f>VLOOKUP($K538,GlobSheetPaste!$H$3:$P$1269,7,FALSE)</f>
        <v>LC</v>
      </c>
      <c r="R538" s="20" t="str">
        <f>VLOOKUP($K538,GlobSheetPaste!$H$3:$P$1269,8,FALSE)</f>
        <v>NA</v>
      </c>
      <c r="S538" s="20" t="str">
        <f t="shared" si="598"/>
        <v>NoChange</v>
      </c>
      <c r="T538" s="20" t="b">
        <f t="shared" si="572"/>
        <v>0</v>
      </c>
      <c r="U538" s="20">
        <f>VLOOKUP($K538,GlobSheetPaste!$H$3:$P$1269,9,FALSE)</f>
        <v>2018</v>
      </c>
      <c r="V538" s="19">
        <v>162</v>
      </c>
      <c r="W538" s="19">
        <v>370</v>
      </c>
      <c r="X538" s="2" t="b">
        <f t="shared" ref="X538:Y538" si="604">ISNUMBER(V538)</f>
        <v>1</v>
      </c>
      <c r="Y538" s="2" t="b">
        <f t="shared" si="604"/>
        <v>1</v>
      </c>
      <c r="Z538" s="2" t="s">
        <v>89</v>
      </c>
      <c r="AA538" s="2" t="s">
        <v>278</v>
      </c>
      <c r="AB538" s="24" t="str">
        <f ca="1">IFERROR(__xludf.DUMMYFUNCTION("SPLIT(AA538,""_"")"),"Deepwater")</f>
        <v>Deepwater</v>
      </c>
      <c r="AC538" s="24" t="str">
        <f ca="1">IFERROR(__xludf.DUMMYFUNCTION("""COMPUTED_VALUE"""),"Coastal")</f>
        <v>Coastal</v>
      </c>
      <c r="AD538" s="24" t="s">
        <v>267</v>
      </c>
      <c r="AE538" s="26"/>
      <c r="AF538" s="26">
        <v>48</v>
      </c>
      <c r="AG538" s="26" t="s">
        <v>84</v>
      </c>
      <c r="AH538" s="26"/>
      <c r="AI538" s="26"/>
      <c r="AJ538" s="26">
        <v>1</v>
      </c>
      <c r="AK538" s="26">
        <v>0</v>
      </c>
      <c r="AL538" s="29">
        <v>0</v>
      </c>
      <c r="AM538" s="30"/>
      <c r="AN538" s="30"/>
      <c r="AO538" s="30"/>
      <c r="AP538" s="1">
        <v>0</v>
      </c>
      <c r="AR538" s="1"/>
      <c r="AS538" s="1"/>
      <c r="AT538" s="1">
        <v>1</v>
      </c>
      <c r="AU538" s="1" t="s">
        <v>1571</v>
      </c>
      <c r="AV538" s="1">
        <v>1</v>
      </c>
      <c r="AZ538" s="1">
        <v>1</v>
      </c>
    </row>
    <row r="539" spans="1:58" x14ac:dyDescent="0.3">
      <c r="A539" s="2">
        <v>130</v>
      </c>
      <c r="B539" s="2">
        <v>1</v>
      </c>
      <c r="C539" s="2" t="s">
        <v>75</v>
      </c>
      <c r="D539" s="1">
        <v>3</v>
      </c>
      <c r="E539" s="2" t="str">
        <f t="shared" si="570"/>
        <v>3_Squaliformes</v>
      </c>
      <c r="F539" s="2" t="s">
        <v>203</v>
      </c>
      <c r="G539" s="2" t="s">
        <v>452</v>
      </c>
      <c r="H539" s="2" t="s">
        <v>497</v>
      </c>
      <c r="I539" s="2" t="s">
        <v>498</v>
      </c>
      <c r="J539" s="2" t="s">
        <v>499</v>
      </c>
      <c r="K539" s="19" t="str">
        <f t="shared" si="571"/>
        <v>Zameus squamulosus</v>
      </c>
      <c r="L539" s="20">
        <f>VLOOKUP($K539,GlobSheetPaste!$H$3:$P$1269,2,FALSE)</f>
        <v>60215</v>
      </c>
      <c r="M539" s="20">
        <f>VLOOKUP($K539,GlobSheetPaste!$H$3:$P$1269,3,FALSE)</f>
        <v>3093577</v>
      </c>
      <c r="N539" s="20" t="str">
        <f>VLOOKUP($K539,GlobSheetPaste!$H$3:$P$1269,4,FALSE)</f>
        <v>published</v>
      </c>
      <c r="O539" s="20" t="str">
        <f>VLOOKUP($K539,GlobSheetPaste!$H$3:$P$1269,5,FALSE)</f>
        <v>DD</v>
      </c>
      <c r="P539" s="20">
        <f>VLOOKUP($K539,GlobSheetPaste!$H$3:$P$1269,6,FALSE)</f>
        <v>2006</v>
      </c>
      <c r="Q539" s="20" t="str">
        <f>VLOOKUP($K539,GlobSheetPaste!$H$3:$P$1269,7,FALSE)</f>
        <v>LC</v>
      </c>
      <c r="R539" s="20" t="str">
        <f>VLOOKUP($K539,GlobSheetPaste!$H$3:$P$1269,8,FALSE)</f>
        <v>NA</v>
      </c>
      <c r="S539" s="20" t="str">
        <f t="shared" si="598"/>
        <v>non-genuine change</v>
      </c>
      <c r="T539" s="20" t="b">
        <f t="shared" si="572"/>
        <v>0</v>
      </c>
      <c r="U539" s="22">
        <f>VLOOKUP($K539,GlobSheetPaste!$H$3:$P$1269,9,FALSE)</f>
        <v>43891</v>
      </c>
      <c r="V539" s="19">
        <v>0</v>
      </c>
      <c r="W539" s="19">
        <v>1511</v>
      </c>
      <c r="X539" s="2" t="b">
        <f t="shared" ref="X539:Y539" si="605">ISNUMBER(V539)</f>
        <v>1</v>
      </c>
      <c r="Y539" s="2" t="b">
        <f t="shared" si="605"/>
        <v>1</v>
      </c>
      <c r="Z539" s="2" t="s">
        <v>89</v>
      </c>
      <c r="AA539" s="2" t="s">
        <v>178</v>
      </c>
      <c r="AB539" s="24" t="str">
        <f ca="1">IFERROR(__xludf.DUMMYFUNCTION("SPLIT(AA539,""_"")"),"Deepwater")</f>
        <v>Deepwater</v>
      </c>
      <c r="AC539" s="24"/>
      <c r="AD539" s="24">
        <f>VLOOKUP(J539,rangearea210527!$B$2:$C$1159,2,TRUE)</f>
        <v>4169969.5460000001</v>
      </c>
      <c r="AE539" s="26"/>
      <c r="AF539" s="26">
        <v>109.4</v>
      </c>
      <c r="AG539" s="26" t="s">
        <v>84</v>
      </c>
      <c r="AH539" s="26"/>
      <c r="AI539" s="26">
        <v>37</v>
      </c>
      <c r="AJ539" s="26">
        <v>1</v>
      </c>
      <c r="AK539" s="26">
        <v>0</v>
      </c>
      <c r="AL539" s="29">
        <v>0</v>
      </c>
      <c r="AM539" s="30"/>
      <c r="AN539" s="26">
        <v>1</v>
      </c>
      <c r="AO539" s="30"/>
      <c r="AP539" s="1">
        <v>1</v>
      </c>
      <c r="AQ539" s="1"/>
      <c r="AR539" s="1"/>
      <c r="AS539" s="1"/>
      <c r="AT539" s="1">
        <v>0</v>
      </c>
      <c r="AU539" s="1">
        <v>0</v>
      </c>
      <c r="AV539" s="1">
        <v>1</v>
      </c>
      <c r="AZ539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1201"/>
  <sheetViews>
    <sheetView workbookViewId="0"/>
  </sheetViews>
  <sheetFormatPr defaultColWidth="14.44140625" defaultRowHeight="15" customHeight="1" x14ac:dyDescent="0.3"/>
  <sheetData>
    <row r="1" spans="1:56" x14ac:dyDescent="0.3">
      <c r="A1" s="1" t="s">
        <v>2967</v>
      </c>
      <c r="B1" s="51"/>
      <c r="D1" s="51"/>
      <c r="E1" s="51"/>
      <c r="K1" s="51"/>
      <c r="S1" s="51"/>
      <c r="T1" s="51"/>
      <c r="V1" s="51"/>
      <c r="W1" s="51"/>
      <c r="X1" s="51"/>
      <c r="Y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</row>
    <row r="2" spans="1:56" x14ac:dyDescent="0.3">
      <c r="A2" s="2" t="s">
        <v>2958</v>
      </c>
      <c r="B2" s="51" t="s">
        <v>2959</v>
      </c>
      <c r="C2" s="2" t="s">
        <v>2</v>
      </c>
      <c r="D2" s="51" t="s">
        <v>3</v>
      </c>
      <c r="E2" s="51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51" t="s">
        <v>10</v>
      </c>
      <c r="L2" s="2" t="s">
        <v>11</v>
      </c>
      <c r="M2" s="2" t="s">
        <v>12</v>
      </c>
      <c r="N2" s="2" t="s">
        <v>2960</v>
      </c>
      <c r="O2" s="2" t="s">
        <v>2961</v>
      </c>
      <c r="P2" s="2" t="s">
        <v>2962</v>
      </c>
      <c r="Q2" s="2" t="s">
        <v>2963</v>
      </c>
      <c r="R2" s="2" t="s">
        <v>2964</v>
      </c>
      <c r="S2" s="1" t="s">
        <v>2968</v>
      </c>
      <c r="T2" s="51" t="s">
        <v>19</v>
      </c>
      <c r="U2" s="2" t="s">
        <v>2965</v>
      </c>
      <c r="V2" s="51" t="s">
        <v>21</v>
      </c>
      <c r="W2" s="51" t="s">
        <v>22</v>
      </c>
      <c r="X2" s="51" t="s">
        <v>23</v>
      </c>
      <c r="Y2" s="51" t="s">
        <v>24</v>
      </c>
      <c r="Z2" s="2" t="s">
        <v>25</v>
      </c>
      <c r="AA2" s="2" t="s">
        <v>27</v>
      </c>
      <c r="AB2" s="51" t="s">
        <v>28</v>
      </c>
      <c r="AC2" s="51" t="s">
        <v>29</v>
      </c>
      <c r="AD2" s="51" t="s">
        <v>30</v>
      </c>
      <c r="AE2" s="51" t="s">
        <v>31</v>
      </c>
      <c r="AF2" s="51" t="s">
        <v>32</v>
      </c>
      <c r="AG2" s="51" t="s">
        <v>33</v>
      </c>
      <c r="AH2" s="51" t="s">
        <v>36</v>
      </c>
      <c r="AI2" s="51" t="s">
        <v>37</v>
      </c>
      <c r="AJ2" s="51" t="s">
        <v>38</v>
      </c>
      <c r="AK2" s="51" t="s">
        <v>39</v>
      </c>
      <c r="AL2" s="51" t="s">
        <v>40</v>
      </c>
      <c r="AM2" s="51" t="s">
        <v>41</v>
      </c>
      <c r="AN2" s="51" t="s">
        <v>42</v>
      </c>
      <c r="AO2" s="51" t="s">
        <v>43</v>
      </c>
      <c r="AP2" s="51" t="s">
        <v>44</v>
      </c>
      <c r="AQ2" s="51" t="s">
        <v>45</v>
      </c>
      <c r="AR2" s="51" t="s">
        <v>48</v>
      </c>
      <c r="AS2" s="51" t="s">
        <v>49</v>
      </c>
      <c r="AT2" s="51" t="s">
        <v>50</v>
      </c>
      <c r="AU2" s="51" t="s">
        <v>51</v>
      </c>
      <c r="AV2" s="51" t="s">
        <v>52</v>
      </c>
      <c r="AW2" s="51" t="s">
        <v>53</v>
      </c>
      <c r="AX2" s="51" t="s">
        <v>54</v>
      </c>
      <c r="AY2" s="51" t="s">
        <v>55</v>
      </c>
      <c r="AZ2" s="51" t="s">
        <v>56</v>
      </c>
      <c r="BA2" s="51" t="s">
        <v>57</v>
      </c>
      <c r="BB2" s="51" t="s">
        <v>58</v>
      </c>
      <c r="BC2" s="51" t="s">
        <v>59</v>
      </c>
      <c r="BD2" s="51" t="s">
        <v>60</v>
      </c>
    </row>
    <row r="3" spans="1:56" x14ac:dyDescent="0.3">
      <c r="A3" s="2">
        <v>1</v>
      </c>
      <c r="B3" s="2">
        <v>1</v>
      </c>
      <c r="C3" s="2" t="s">
        <v>75</v>
      </c>
      <c r="D3" s="51">
        <v>1</v>
      </c>
      <c r="E3" s="2" t="s">
        <v>2969</v>
      </c>
      <c r="F3" s="2" t="s">
        <v>173</v>
      </c>
      <c r="G3" s="2" t="s">
        <v>174</v>
      </c>
      <c r="H3" s="2" t="s">
        <v>175</v>
      </c>
      <c r="I3" s="2" t="s">
        <v>176</v>
      </c>
      <c r="J3" s="2" t="s">
        <v>177</v>
      </c>
      <c r="K3" s="2" t="s">
        <v>2970</v>
      </c>
      <c r="L3" s="2">
        <v>195489</v>
      </c>
      <c r="M3" s="2">
        <v>139932679</v>
      </c>
      <c r="N3" s="2" t="s">
        <v>104</v>
      </c>
      <c r="O3" s="2" t="s">
        <v>486</v>
      </c>
      <c r="P3" s="2">
        <v>2004</v>
      </c>
      <c r="Q3" s="2" t="s">
        <v>368</v>
      </c>
      <c r="R3" s="2" t="s">
        <v>267</v>
      </c>
      <c r="S3" s="2" t="s">
        <v>368</v>
      </c>
      <c r="T3" s="2" t="b">
        <v>1</v>
      </c>
      <c r="U3" s="2">
        <v>2018</v>
      </c>
      <c r="V3" s="2">
        <v>300</v>
      </c>
      <c r="W3" s="2">
        <v>1400</v>
      </c>
      <c r="X3" s="2" t="b">
        <v>1</v>
      </c>
      <c r="Y3" s="2" t="b">
        <v>1</v>
      </c>
      <c r="Z3" s="2" t="s">
        <v>89</v>
      </c>
      <c r="AA3" s="2" t="s">
        <v>178</v>
      </c>
      <c r="AB3" s="51" t="s">
        <v>178</v>
      </c>
      <c r="AC3" s="51"/>
      <c r="AD3" s="51">
        <v>199365.98310000001</v>
      </c>
      <c r="AE3" s="51"/>
      <c r="AF3" s="51">
        <v>117</v>
      </c>
      <c r="AG3" s="51" t="s">
        <v>84</v>
      </c>
      <c r="AH3" s="51"/>
      <c r="AI3" s="51"/>
      <c r="AJ3" s="51">
        <v>1</v>
      </c>
      <c r="AK3" s="51">
        <v>0</v>
      </c>
      <c r="AL3" s="51">
        <v>0</v>
      </c>
      <c r="AP3" s="51">
        <v>0</v>
      </c>
      <c r="AQ3" s="51"/>
      <c r="AR3" s="51">
        <v>0</v>
      </c>
      <c r="AS3" s="51">
        <v>0</v>
      </c>
      <c r="AT3" s="51">
        <v>1</v>
      </c>
      <c r="AX3" s="51">
        <v>1</v>
      </c>
    </row>
    <row r="4" spans="1:56" x14ac:dyDescent="0.3">
      <c r="A4" s="2">
        <v>2</v>
      </c>
      <c r="B4" s="2">
        <v>1</v>
      </c>
      <c r="C4" s="2" t="s">
        <v>75</v>
      </c>
      <c r="D4" s="51">
        <v>1</v>
      </c>
      <c r="E4" s="2" t="s">
        <v>2969</v>
      </c>
      <c r="F4" s="2" t="s">
        <v>173</v>
      </c>
      <c r="G4" s="2" t="s">
        <v>174</v>
      </c>
      <c r="H4" s="2" t="s">
        <v>175</v>
      </c>
      <c r="I4" s="2" t="s">
        <v>179</v>
      </c>
      <c r="J4" s="2" t="s">
        <v>180</v>
      </c>
      <c r="K4" s="2" t="s">
        <v>2971</v>
      </c>
      <c r="L4" s="2">
        <v>41794</v>
      </c>
      <c r="M4" s="2">
        <v>68617785</v>
      </c>
      <c r="N4" s="2" t="s">
        <v>104</v>
      </c>
      <c r="O4" s="2" t="s">
        <v>2972</v>
      </c>
      <c r="P4" s="2">
        <v>2003</v>
      </c>
      <c r="Q4" s="2" t="s">
        <v>368</v>
      </c>
      <c r="R4" s="2" t="s">
        <v>267</v>
      </c>
      <c r="S4" s="2" t="s">
        <v>368</v>
      </c>
      <c r="T4" s="2" t="b">
        <v>1</v>
      </c>
      <c r="U4" s="2">
        <v>2015</v>
      </c>
      <c r="V4" s="2">
        <v>17</v>
      </c>
      <c r="W4" s="2">
        <v>1520</v>
      </c>
      <c r="X4" s="2" t="b">
        <v>1</v>
      </c>
      <c r="Y4" s="2" t="b">
        <v>1</v>
      </c>
      <c r="Z4" s="2" t="s">
        <v>89</v>
      </c>
      <c r="AA4" s="2" t="s">
        <v>178</v>
      </c>
      <c r="AB4" s="51" t="s">
        <v>178</v>
      </c>
      <c r="AC4" s="51"/>
      <c r="AD4" s="51">
        <v>2028893.3640000001</v>
      </c>
      <c r="AE4" s="51"/>
      <c r="AF4" s="51">
        <v>196</v>
      </c>
      <c r="AG4" s="51" t="s">
        <v>84</v>
      </c>
      <c r="AH4" s="51"/>
      <c r="AI4" s="51"/>
      <c r="AJ4" s="51">
        <v>1</v>
      </c>
      <c r="AK4" s="51">
        <v>0</v>
      </c>
      <c r="AL4" s="51">
        <v>0</v>
      </c>
      <c r="AN4" s="51">
        <v>1</v>
      </c>
      <c r="AP4" s="51">
        <v>0</v>
      </c>
      <c r="AQ4" s="51"/>
      <c r="AR4" s="51">
        <v>0</v>
      </c>
      <c r="AS4" s="51">
        <v>0</v>
      </c>
      <c r="AT4" s="51">
        <v>1</v>
      </c>
      <c r="AX4" s="51">
        <v>1</v>
      </c>
    </row>
    <row r="5" spans="1:56" x14ac:dyDescent="0.3">
      <c r="A5" s="2">
        <v>3</v>
      </c>
      <c r="B5" s="2">
        <v>1</v>
      </c>
      <c r="C5" s="2" t="s">
        <v>75</v>
      </c>
      <c r="D5" s="51">
        <v>1</v>
      </c>
      <c r="E5" s="2" t="s">
        <v>2969</v>
      </c>
      <c r="F5" s="2" t="s">
        <v>173</v>
      </c>
      <c r="G5" s="2" t="s">
        <v>181</v>
      </c>
      <c r="H5" s="2" t="s">
        <v>182</v>
      </c>
      <c r="I5" s="2" t="s">
        <v>183</v>
      </c>
      <c r="J5" s="2" t="s">
        <v>184</v>
      </c>
      <c r="K5" s="2" t="s">
        <v>2973</v>
      </c>
      <c r="L5" s="2">
        <v>41823</v>
      </c>
      <c r="M5" s="2">
        <v>2956343</v>
      </c>
      <c r="N5" s="2" t="s">
        <v>104</v>
      </c>
      <c r="O5" s="2" t="s">
        <v>2972</v>
      </c>
      <c r="P5" s="2">
        <v>2003</v>
      </c>
      <c r="Q5" s="2" t="s">
        <v>2972</v>
      </c>
      <c r="R5" s="2" t="s">
        <v>1218</v>
      </c>
      <c r="S5" s="2" t="s">
        <v>2972</v>
      </c>
      <c r="T5" s="2" t="b">
        <v>1</v>
      </c>
      <c r="U5" s="2">
        <v>43891</v>
      </c>
      <c r="V5" s="2">
        <v>0</v>
      </c>
      <c r="W5" s="2">
        <v>1000</v>
      </c>
      <c r="X5" s="2" t="b">
        <v>1</v>
      </c>
      <c r="Y5" s="2" t="b">
        <v>1</v>
      </c>
      <c r="Z5" s="2" t="s">
        <v>89</v>
      </c>
      <c r="AA5" s="2" t="s">
        <v>178</v>
      </c>
      <c r="AB5" s="51" t="s">
        <v>178</v>
      </c>
      <c r="AC5" s="51"/>
      <c r="AD5" s="51">
        <v>10589515.65</v>
      </c>
      <c r="AE5" s="51"/>
      <c r="AF5" s="51">
        <v>140</v>
      </c>
      <c r="AG5" s="51" t="s">
        <v>84</v>
      </c>
      <c r="AH5" s="51"/>
      <c r="AI5" s="51">
        <v>13.5</v>
      </c>
      <c r="AJ5" s="51">
        <v>1</v>
      </c>
      <c r="AK5" s="51">
        <v>0</v>
      </c>
      <c r="AL5" s="51">
        <v>0</v>
      </c>
      <c r="AP5" s="51">
        <v>1</v>
      </c>
      <c r="AQ5" s="51"/>
      <c r="AR5" s="51">
        <v>0</v>
      </c>
      <c r="AS5" s="51">
        <v>0</v>
      </c>
      <c r="AT5" s="51">
        <v>1</v>
      </c>
      <c r="AX5" s="51">
        <v>1</v>
      </c>
    </row>
    <row r="6" spans="1:56" x14ac:dyDescent="0.3">
      <c r="A6" s="2">
        <v>4</v>
      </c>
      <c r="B6" s="2">
        <v>1</v>
      </c>
      <c r="C6" s="2" t="s">
        <v>75</v>
      </c>
      <c r="D6" s="51">
        <v>1</v>
      </c>
      <c r="E6" s="2" t="s">
        <v>2969</v>
      </c>
      <c r="F6" s="2" t="s">
        <v>173</v>
      </c>
      <c r="G6" s="2" t="s">
        <v>181</v>
      </c>
      <c r="H6" s="2" t="s">
        <v>185</v>
      </c>
      <c r="I6" s="2" t="s">
        <v>186</v>
      </c>
      <c r="J6" s="2" t="s">
        <v>187</v>
      </c>
      <c r="K6" s="2" t="s">
        <v>2974</v>
      </c>
      <c r="L6" s="2">
        <v>10030</v>
      </c>
      <c r="M6" s="2">
        <v>495630</v>
      </c>
      <c r="N6" s="2" t="s">
        <v>104</v>
      </c>
      <c r="O6" s="2" t="s">
        <v>2972</v>
      </c>
      <c r="P6" s="2">
        <v>2005</v>
      </c>
      <c r="Q6" s="2" t="s">
        <v>2972</v>
      </c>
      <c r="R6" s="2" t="s">
        <v>1218</v>
      </c>
      <c r="S6" s="2" t="s">
        <v>2972</v>
      </c>
      <c r="T6" s="2" t="b">
        <v>1</v>
      </c>
      <c r="U6" s="2">
        <v>43891</v>
      </c>
      <c r="V6" s="2">
        <v>0</v>
      </c>
      <c r="W6" s="2">
        <v>2490</v>
      </c>
      <c r="X6" s="2" t="b">
        <v>1</v>
      </c>
      <c r="Y6" s="2" t="b">
        <v>1</v>
      </c>
      <c r="Z6" s="2" t="s">
        <v>89</v>
      </c>
      <c r="AA6" s="2" t="s">
        <v>178</v>
      </c>
      <c r="AB6" s="51" t="s">
        <v>178</v>
      </c>
      <c r="AC6" s="51"/>
      <c r="AD6" s="51">
        <v>9871430.0979999993</v>
      </c>
      <c r="AE6" s="51"/>
      <c r="AF6" s="51">
        <v>550</v>
      </c>
      <c r="AG6" s="51" t="s">
        <v>84</v>
      </c>
      <c r="AH6" s="51"/>
      <c r="AI6" s="51">
        <v>53</v>
      </c>
      <c r="AJ6" s="51">
        <v>1</v>
      </c>
      <c r="AK6" s="51">
        <v>0</v>
      </c>
      <c r="AL6" s="51">
        <v>0</v>
      </c>
      <c r="AN6" s="51">
        <v>1</v>
      </c>
      <c r="AP6" s="51">
        <v>1</v>
      </c>
      <c r="AQ6" s="51"/>
      <c r="AR6" s="51">
        <v>0</v>
      </c>
      <c r="AS6" s="51">
        <v>0</v>
      </c>
      <c r="AT6" s="51">
        <v>1</v>
      </c>
      <c r="AX6" s="51">
        <v>1</v>
      </c>
    </row>
    <row r="7" spans="1:56" x14ac:dyDescent="0.3">
      <c r="A7" s="2">
        <v>5</v>
      </c>
      <c r="B7" s="2">
        <v>1</v>
      </c>
      <c r="C7" s="2" t="s">
        <v>75</v>
      </c>
      <c r="D7" s="51">
        <v>1</v>
      </c>
      <c r="E7" s="2" t="s">
        <v>2969</v>
      </c>
      <c r="F7" s="2" t="s">
        <v>173</v>
      </c>
      <c r="G7" s="2" t="s">
        <v>181</v>
      </c>
      <c r="H7" s="2" t="s">
        <v>185</v>
      </c>
      <c r="I7" s="2" t="s">
        <v>188</v>
      </c>
      <c r="J7" s="2" t="s">
        <v>189</v>
      </c>
      <c r="K7" s="2" t="s">
        <v>2975</v>
      </c>
      <c r="L7" s="2">
        <v>152781341</v>
      </c>
      <c r="M7" s="2">
        <v>68626047</v>
      </c>
      <c r="N7" s="2" t="s">
        <v>104</v>
      </c>
      <c r="O7" s="2" t="s">
        <v>486</v>
      </c>
      <c r="P7" s="2">
        <v>2008</v>
      </c>
      <c r="Q7" s="2" t="s">
        <v>2972</v>
      </c>
      <c r="R7" s="2" t="s">
        <v>1218</v>
      </c>
      <c r="S7" s="2" t="s">
        <v>2972</v>
      </c>
      <c r="T7" s="2" t="b">
        <v>1</v>
      </c>
      <c r="U7" s="2">
        <v>43891</v>
      </c>
      <c r="V7" s="2">
        <v>0</v>
      </c>
      <c r="W7" s="2">
        <v>702</v>
      </c>
      <c r="X7" s="2" t="b">
        <v>1</v>
      </c>
      <c r="Y7" s="2" t="b">
        <v>1</v>
      </c>
      <c r="Z7" s="2" t="s">
        <v>89</v>
      </c>
      <c r="AA7" s="2" t="s">
        <v>178</v>
      </c>
      <c r="AB7" s="51" t="s">
        <v>178</v>
      </c>
      <c r="AC7" s="51"/>
      <c r="AD7" s="51">
        <v>1800573.673</v>
      </c>
      <c r="AE7" s="51"/>
      <c r="AF7" s="51">
        <v>177.8</v>
      </c>
      <c r="AG7" s="51" t="s">
        <v>84</v>
      </c>
      <c r="AH7" s="51"/>
      <c r="AI7" s="51">
        <v>17</v>
      </c>
      <c r="AJ7" s="51">
        <v>1</v>
      </c>
      <c r="AK7" s="51">
        <v>0</v>
      </c>
      <c r="AL7" s="51">
        <v>0</v>
      </c>
      <c r="AP7" s="51">
        <v>1</v>
      </c>
      <c r="AQ7" s="51"/>
      <c r="AR7" s="51">
        <v>0</v>
      </c>
      <c r="AS7" s="51">
        <v>0</v>
      </c>
      <c r="AT7" s="51">
        <v>1</v>
      </c>
      <c r="AX7" s="51">
        <v>1</v>
      </c>
    </row>
    <row r="8" spans="1:56" x14ac:dyDescent="0.3">
      <c r="A8" s="2">
        <v>6</v>
      </c>
      <c r="B8" s="2">
        <v>1</v>
      </c>
      <c r="C8" s="2" t="s">
        <v>75</v>
      </c>
      <c r="D8" s="51">
        <v>1</v>
      </c>
      <c r="E8" s="2" t="s">
        <v>2969</v>
      </c>
      <c r="F8" s="2" t="s">
        <v>173</v>
      </c>
      <c r="G8" s="2" t="s">
        <v>181</v>
      </c>
      <c r="H8" s="2" t="s">
        <v>185</v>
      </c>
      <c r="I8" s="2" t="s">
        <v>190</v>
      </c>
      <c r="J8" s="2" t="s">
        <v>191</v>
      </c>
      <c r="K8" s="2" t="s">
        <v>2976</v>
      </c>
      <c r="L8" s="2">
        <v>152781715</v>
      </c>
      <c r="M8" s="2">
        <v>152781768</v>
      </c>
      <c r="N8" s="2" t="s">
        <v>104</v>
      </c>
      <c r="O8" s="2" t="s">
        <v>367</v>
      </c>
      <c r="P8" s="2" t="s">
        <v>267</v>
      </c>
      <c r="Q8" s="2" t="s">
        <v>368</v>
      </c>
      <c r="R8" s="2" t="s">
        <v>267</v>
      </c>
      <c r="S8" s="2" t="s">
        <v>368</v>
      </c>
      <c r="T8" s="2" t="b">
        <v>1</v>
      </c>
      <c r="U8" s="2">
        <v>43891</v>
      </c>
      <c r="V8" s="2">
        <v>90</v>
      </c>
      <c r="W8" s="2">
        <v>701</v>
      </c>
      <c r="X8" s="2" t="b">
        <v>1</v>
      </c>
      <c r="Y8" s="2" t="b">
        <v>1</v>
      </c>
      <c r="Z8" s="2" t="s">
        <v>192</v>
      </c>
      <c r="AA8" s="2" t="s">
        <v>178</v>
      </c>
      <c r="AB8" s="51" t="s">
        <v>178</v>
      </c>
      <c r="AC8" s="51"/>
      <c r="AD8" s="51">
        <v>467611.01250000001</v>
      </c>
      <c r="AE8" s="51"/>
      <c r="AF8" s="51">
        <v>180</v>
      </c>
      <c r="AG8" s="51" t="s">
        <v>84</v>
      </c>
      <c r="AH8" s="51"/>
      <c r="AI8" s="51"/>
      <c r="AJ8" s="51">
        <v>1</v>
      </c>
      <c r="AK8" s="51">
        <v>0</v>
      </c>
      <c r="AL8" s="51">
        <v>0</v>
      </c>
      <c r="AP8" s="51">
        <v>0</v>
      </c>
      <c r="AQ8" s="51"/>
      <c r="AR8" s="51">
        <v>0</v>
      </c>
      <c r="AS8" s="51">
        <v>0</v>
      </c>
      <c r="AT8" s="51">
        <v>1</v>
      </c>
      <c r="AX8" s="51">
        <v>1</v>
      </c>
    </row>
    <row r="9" spans="1:56" x14ac:dyDescent="0.3">
      <c r="A9" s="2">
        <v>7</v>
      </c>
      <c r="B9" s="2">
        <v>1</v>
      </c>
      <c r="C9" s="2" t="s">
        <v>75</v>
      </c>
      <c r="D9" s="51">
        <v>1</v>
      </c>
      <c r="E9" s="2" t="s">
        <v>2969</v>
      </c>
      <c r="F9" s="2" t="s">
        <v>173</v>
      </c>
      <c r="G9" s="2" t="s">
        <v>181</v>
      </c>
      <c r="H9" s="2" t="s">
        <v>193</v>
      </c>
      <c r="I9" s="2" t="s">
        <v>194</v>
      </c>
      <c r="J9" s="2" t="s">
        <v>195</v>
      </c>
      <c r="K9" s="2" t="s">
        <v>2977</v>
      </c>
      <c r="L9" s="2">
        <v>39324</v>
      </c>
      <c r="M9" s="2">
        <v>2896914</v>
      </c>
      <c r="N9" s="2" t="s">
        <v>104</v>
      </c>
      <c r="O9" s="2" t="s">
        <v>486</v>
      </c>
      <c r="P9" s="2">
        <v>2005</v>
      </c>
      <c r="Q9" s="2" t="s">
        <v>1217</v>
      </c>
      <c r="R9" s="2" t="s">
        <v>1218</v>
      </c>
      <c r="S9" s="2" t="s">
        <v>1217</v>
      </c>
      <c r="T9" s="2" t="b">
        <v>1</v>
      </c>
      <c r="U9" s="2">
        <v>43891</v>
      </c>
      <c r="V9" s="2">
        <v>0</v>
      </c>
      <c r="W9" s="2">
        <v>570</v>
      </c>
      <c r="X9" s="2" t="b">
        <v>1</v>
      </c>
      <c r="Y9" s="2" t="b">
        <v>1</v>
      </c>
      <c r="Z9" s="2" t="s">
        <v>89</v>
      </c>
      <c r="AA9" s="2" t="s">
        <v>95</v>
      </c>
      <c r="AB9" s="51" t="s">
        <v>83</v>
      </c>
      <c r="AC9" s="51" t="s">
        <v>178</v>
      </c>
      <c r="AD9" s="51">
        <v>4487898.432</v>
      </c>
      <c r="AE9" s="51"/>
      <c r="AF9" s="51">
        <v>296</v>
      </c>
      <c r="AG9" s="51" t="s">
        <v>84</v>
      </c>
      <c r="AH9" s="51"/>
      <c r="AI9" s="51">
        <v>21.5</v>
      </c>
      <c r="AJ9" s="51">
        <v>0</v>
      </c>
      <c r="AK9" s="51">
        <v>0</v>
      </c>
      <c r="AL9" s="51">
        <v>0</v>
      </c>
      <c r="AN9" s="51">
        <v>1</v>
      </c>
      <c r="AP9" s="51">
        <v>1</v>
      </c>
      <c r="AQ9" s="51"/>
      <c r="AR9" s="51">
        <v>1</v>
      </c>
      <c r="AS9" s="51">
        <v>1</v>
      </c>
      <c r="AT9" s="51">
        <v>1</v>
      </c>
      <c r="AU9" s="51">
        <v>1</v>
      </c>
      <c r="AV9" s="51">
        <v>1</v>
      </c>
      <c r="AW9" s="51">
        <v>1</v>
      </c>
    </row>
    <row r="10" spans="1:56" x14ac:dyDescent="0.3">
      <c r="A10" s="2">
        <v>8</v>
      </c>
      <c r="B10" s="2">
        <v>1</v>
      </c>
      <c r="C10" s="2" t="s">
        <v>75</v>
      </c>
      <c r="D10" s="51">
        <v>2</v>
      </c>
      <c r="E10" s="2" t="s">
        <v>2978</v>
      </c>
      <c r="F10" s="2" t="s">
        <v>196</v>
      </c>
      <c r="G10" s="2" t="s">
        <v>197</v>
      </c>
      <c r="H10" s="2" t="s">
        <v>198</v>
      </c>
      <c r="I10" s="2" t="s">
        <v>199</v>
      </c>
      <c r="J10" s="2" t="s">
        <v>200</v>
      </c>
      <c r="K10" s="2" t="s">
        <v>2979</v>
      </c>
      <c r="L10" s="2">
        <v>41801</v>
      </c>
      <c r="M10" s="2">
        <v>2956075</v>
      </c>
      <c r="N10" s="2" t="s">
        <v>104</v>
      </c>
      <c r="O10" s="2" t="s">
        <v>486</v>
      </c>
      <c r="P10" s="2">
        <v>2003</v>
      </c>
      <c r="Q10" s="2" t="s">
        <v>1540</v>
      </c>
      <c r="R10" s="2" t="s">
        <v>2980</v>
      </c>
      <c r="S10" s="2" t="s">
        <v>1540</v>
      </c>
      <c r="T10" s="2" t="b">
        <v>1</v>
      </c>
      <c r="U10" s="2">
        <v>43891</v>
      </c>
      <c r="V10" s="2">
        <v>10</v>
      </c>
      <c r="W10" s="2">
        <v>900</v>
      </c>
      <c r="X10" s="2" t="b">
        <v>1</v>
      </c>
      <c r="Y10" s="2" t="b">
        <v>1</v>
      </c>
      <c r="Z10" s="2" t="s">
        <v>89</v>
      </c>
      <c r="AA10" s="2" t="s">
        <v>178</v>
      </c>
      <c r="AB10" s="51" t="s">
        <v>178</v>
      </c>
      <c r="AC10" s="51"/>
      <c r="AD10" s="51">
        <v>4527328.3890000004</v>
      </c>
      <c r="AE10" s="51"/>
      <c r="AF10" s="51">
        <v>394</v>
      </c>
      <c r="AG10" s="51" t="s">
        <v>84</v>
      </c>
      <c r="AH10" s="51"/>
      <c r="AI10" s="51">
        <v>16</v>
      </c>
      <c r="AJ10" s="51">
        <v>1</v>
      </c>
      <c r="AK10" s="51">
        <v>0</v>
      </c>
      <c r="AL10" s="51">
        <v>0</v>
      </c>
      <c r="AP10" s="51">
        <v>1</v>
      </c>
      <c r="AQ10" s="51"/>
      <c r="AR10" s="51">
        <v>0</v>
      </c>
      <c r="AS10" s="51">
        <v>0</v>
      </c>
      <c r="AT10" s="51">
        <v>1</v>
      </c>
      <c r="AU10" s="51">
        <v>1</v>
      </c>
      <c r="AX10" s="51">
        <v>1</v>
      </c>
      <c r="AY10" s="51">
        <v>1</v>
      </c>
    </row>
    <row r="11" spans="1:56" x14ac:dyDescent="0.3">
      <c r="A11" s="2">
        <v>9</v>
      </c>
      <c r="B11" s="2">
        <v>1</v>
      </c>
      <c r="C11" s="2" t="s">
        <v>75</v>
      </c>
      <c r="D11" s="51">
        <v>2</v>
      </c>
      <c r="E11" s="2" t="s">
        <v>2978</v>
      </c>
      <c r="F11" s="2" t="s">
        <v>196</v>
      </c>
      <c r="G11" s="2" t="s">
        <v>197</v>
      </c>
      <c r="H11" s="2" t="s">
        <v>198</v>
      </c>
      <c r="I11" s="2" t="s">
        <v>201</v>
      </c>
      <c r="J11" s="2" t="s">
        <v>202</v>
      </c>
      <c r="K11" s="2" t="s">
        <v>2981</v>
      </c>
      <c r="L11" s="2">
        <v>41802</v>
      </c>
      <c r="M11" s="2">
        <v>68622003</v>
      </c>
      <c r="N11" s="2" t="s">
        <v>104</v>
      </c>
      <c r="O11" s="2" t="s">
        <v>2972</v>
      </c>
      <c r="P11" s="2">
        <v>2003</v>
      </c>
      <c r="Q11" s="2" t="s">
        <v>486</v>
      </c>
      <c r="R11" s="2" t="s">
        <v>267</v>
      </c>
      <c r="S11" s="2" t="s">
        <v>486</v>
      </c>
      <c r="T11" s="2" t="b">
        <v>1</v>
      </c>
      <c r="U11" s="2">
        <v>2017</v>
      </c>
      <c r="V11" s="2">
        <v>4</v>
      </c>
      <c r="W11" s="2">
        <v>1100</v>
      </c>
      <c r="X11" s="2" t="b">
        <v>1</v>
      </c>
      <c r="Y11" s="2" t="b">
        <v>1</v>
      </c>
      <c r="Z11" s="2" t="s">
        <v>89</v>
      </c>
      <c r="AA11" s="2" t="s">
        <v>178</v>
      </c>
      <c r="AB11" s="51" t="s">
        <v>178</v>
      </c>
      <c r="AC11" s="51"/>
      <c r="AD11" s="51">
        <v>973490.72649999999</v>
      </c>
      <c r="AE11" s="51"/>
      <c r="AF11" s="51">
        <v>450</v>
      </c>
      <c r="AG11" s="51" t="s">
        <v>84</v>
      </c>
      <c r="AH11" s="51"/>
      <c r="AI11" s="51"/>
      <c r="AJ11" s="51">
        <v>1</v>
      </c>
      <c r="AK11" s="51">
        <v>0</v>
      </c>
      <c r="AL11" s="51">
        <v>0</v>
      </c>
      <c r="AN11" s="51">
        <v>1</v>
      </c>
      <c r="AP11" s="51">
        <v>0</v>
      </c>
      <c r="AQ11" s="51"/>
      <c r="AR11" s="51">
        <v>0</v>
      </c>
      <c r="AS11" s="51">
        <v>0</v>
      </c>
      <c r="AT11" s="51">
        <v>1</v>
      </c>
      <c r="AX11" s="51">
        <v>1</v>
      </c>
      <c r="BB11" s="51">
        <v>1</v>
      </c>
      <c r="BC11" s="51"/>
      <c r="BD11" s="51"/>
    </row>
    <row r="12" spans="1:56" x14ac:dyDescent="0.3">
      <c r="A12" s="2">
        <v>10</v>
      </c>
      <c r="B12" s="2">
        <v>1</v>
      </c>
      <c r="C12" s="2" t="s">
        <v>75</v>
      </c>
      <c r="D12" s="51">
        <v>3</v>
      </c>
      <c r="E12" s="2" t="s">
        <v>2982</v>
      </c>
      <c r="F12" s="2" t="s">
        <v>203</v>
      </c>
      <c r="G12" s="2" t="s">
        <v>204</v>
      </c>
      <c r="H12" s="2" t="s">
        <v>205</v>
      </c>
      <c r="I12" s="2" t="s">
        <v>206</v>
      </c>
      <c r="J12" s="2" t="s">
        <v>207</v>
      </c>
      <c r="K12" s="2" t="s">
        <v>2983</v>
      </c>
      <c r="L12" s="2">
        <v>60209</v>
      </c>
      <c r="M12" s="2">
        <v>3092852</v>
      </c>
      <c r="N12" s="2" t="s">
        <v>104</v>
      </c>
      <c r="O12" s="2" t="s">
        <v>486</v>
      </c>
      <c r="P12" s="2">
        <v>2006</v>
      </c>
      <c r="Q12" s="2" t="s">
        <v>486</v>
      </c>
      <c r="R12" s="2" t="s">
        <v>267</v>
      </c>
      <c r="S12" s="2" t="s">
        <v>486</v>
      </c>
      <c r="T12" s="2" t="b">
        <v>1</v>
      </c>
      <c r="U12" s="2">
        <v>43891</v>
      </c>
      <c r="V12" s="2">
        <v>73</v>
      </c>
      <c r="W12" s="2">
        <v>600</v>
      </c>
      <c r="X12" s="2" t="b">
        <v>1</v>
      </c>
      <c r="Y12" s="2" t="b">
        <v>1</v>
      </c>
      <c r="Z12" s="2" t="s">
        <v>89</v>
      </c>
      <c r="AA12" s="2" t="s">
        <v>178</v>
      </c>
      <c r="AB12" s="51" t="s">
        <v>178</v>
      </c>
      <c r="AC12" s="51"/>
      <c r="AD12" s="51">
        <v>457281.48710000003</v>
      </c>
      <c r="AE12" s="51"/>
      <c r="AF12" s="51">
        <v>123.5</v>
      </c>
      <c r="AG12" s="51" t="s">
        <v>84</v>
      </c>
      <c r="AH12" s="51"/>
      <c r="AI12" s="51"/>
      <c r="AJ12" s="51">
        <v>1</v>
      </c>
      <c r="AK12" s="51">
        <v>0</v>
      </c>
      <c r="AL12" s="51">
        <v>0</v>
      </c>
      <c r="AN12" s="51">
        <v>1</v>
      </c>
      <c r="AP12" s="51">
        <v>0</v>
      </c>
      <c r="AQ12" s="51"/>
      <c r="AR12" s="51">
        <v>0</v>
      </c>
      <c r="AS12" s="51">
        <v>0</v>
      </c>
      <c r="AT12" s="51">
        <v>1</v>
      </c>
      <c r="AX12" s="51">
        <v>1</v>
      </c>
      <c r="BB12" s="51">
        <v>1</v>
      </c>
      <c r="BC12" s="51"/>
      <c r="BD12" s="51"/>
    </row>
    <row r="13" spans="1:56" x14ac:dyDescent="0.3">
      <c r="A13" s="2">
        <v>11</v>
      </c>
      <c r="B13" s="2">
        <v>1</v>
      </c>
      <c r="C13" s="2" t="s">
        <v>75</v>
      </c>
      <c r="D13" s="51">
        <v>3</v>
      </c>
      <c r="E13" s="2" t="s">
        <v>2982</v>
      </c>
      <c r="F13" s="2" t="s">
        <v>203</v>
      </c>
      <c r="G13" s="2" t="s">
        <v>204</v>
      </c>
      <c r="H13" s="2" t="s">
        <v>205</v>
      </c>
      <c r="I13" s="2" t="s">
        <v>208</v>
      </c>
      <c r="J13" s="2" t="s">
        <v>209</v>
      </c>
      <c r="K13" s="2" t="s">
        <v>2984</v>
      </c>
      <c r="L13" s="2">
        <v>161321</v>
      </c>
      <c r="M13" s="2">
        <v>68617985</v>
      </c>
      <c r="N13" s="2" t="s">
        <v>104</v>
      </c>
      <c r="O13" s="2" t="s">
        <v>486</v>
      </c>
      <c r="P13" s="2">
        <v>2008</v>
      </c>
      <c r="Q13" s="2" t="s">
        <v>486</v>
      </c>
      <c r="R13" s="2" t="s">
        <v>267</v>
      </c>
      <c r="S13" s="2" t="s">
        <v>486</v>
      </c>
      <c r="T13" s="2" t="b">
        <v>1</v>
      </c>
      <c r="U13" s="2">
        <v>2016</v>
      </c>
      <c r="V13" s="2">
        <v>360</v>
      </c>
      <c r="W13" s="2">
        <v>640</v>
      </c>
      <c r="X13" s="2" t="b">
        <v>1</v>
      </c>
      <c r="Y13" s="2" t="b">
        <v>1</v>
      </c>
      <c r="Z13" s="2" t="s">
        <v>89</v>
      </c>
      <c r="AA13" s="2" t="s">
        <v>178</v>
      </c>
      <c r="AB13" s="51" t="s">
        <v>178</v>
      </c>
      <c r="AC13" s="51"/>
      <c r="AD13" s="51">
        <v>37867.803979999997</v>
      </c>
      <c r="AE13" s="51" t="s">
        <v>118</v>
      </c>
      <c r="AF13" s="51">
        <v>123</v>
      </c>
      <c r="AG13" s="51" t="s">
        <v>84</v>
      </c>
      <c r="AH13" s="51"/>
      <c r="AI13" s="51"/>
      <c r="AJ13" s="51">
        <v>1</v>
      </c>
      <c r="AK13" s="51">
        <v>0</v>
      </c>
      <c r="AL13" s="51">
        <v>0</v>
      </c>
      <c r="AP13" s="51">
        <v>0</v>
      </c>
      <c r="AQ13" s="51"/>
      <c r="AR13" s="51">
        <v>0</v>
      </c>
      <c r="AS13" s="51">
        <v>0</v>
      </c>
      <c r="AT13" s="51">
        <v>1</v>
      </c>
      <c r="AX13" s="51">
        <v>1</v>
      </c>
      <c r="BB13" s="51">
        <v>1</v>
      </c>
      <c r="BC13" s="51">
        <v>1</v>
      </c>
      <c r="BD13" s="51"/>
    </row>
    <row r="14" spans="1:56" x14ac:dyDescent="0.3">
      <c r="A14" s="2">
        <v>12</v>
      </c>
      <c r="B14" s="2">
        <v>1</v>
      </c>
      <c r="C14" s="2" t="s">
        <v>75</v>
      </c>
      <c r="D14" s="51">
        <v>3</v>
      </c>
      <c r="E14" s="2" t="s">
        <v>2982</v>
      </c>
      <c r="F14" s="2" t="s">
        <v>203</v>
      </c>
      <c r="G14" s="2" t="s">
        <v>204</v>
      </c>
      <c r="H14" s="2" t="s">
        <v>205</v>
      </c>
      <c r="I14" s="2" t="s">
        <v>210</v>
      </c>
      <c r="J14" s="2" t="s">
        <v>211</v>
      </c>
      <c r="K14" s="2" t="s">
        <v>2985</v>
      </c>
      <c r="L14" s="2">
        <v>41795</v>
      </c>
      <c r="M14" s="2">
        <v>124417203</v>
      </c>
      <c r="N14" s="2" t="s">
        <v>104</v>
      </c>
      <c r="O14" s="2" t="s">
        <v>486</v>
      </c>
      <c r="P14" s="2">
        <v>2007</v>
      </c>
      <c r="Q14" s="2" t="s">
        <v>368</v>
      </c>
      <c r="R14" s="2" t="s">
        <v>267</v>
      </c>
      <c r="S14" s="2" t="s">
        <v>368</v>
      </c>
      <c r="T14" s="2" t="b">
        <v>1</v>
      </c>
      <c r="U14" s="2">
        <v>43891</v>
      </c>
      <c r="V14" s="2">
        <v>146</v>
      </c>
      <c r="W14" s="2">
        <v>640</v>
      </c>
      <c r="X14" s="2" t="b">
        <v>1</v>
      </c>
      <c r="Y14" s="2" t="b">
        <v>1</v>
      </c>
      <c r="Z14" s="2" t="s">
        <v>89</v>
      </c>
      <c r="AA14" s="2" t="s">
        <v>178</v>
      </c>
      <c r="AB14" s="51" t="s">
        <v>178</v>
      </c>
      <c r="AC14" s="51"/>
      <c r="AD14" s="51">
        <v>38946.677000000003</v>
      </c>
      <c r="AE14" s="51" t="s">
        <v>118</v>
      </c>
      <c r="AF14" s="51">
        <v>126</v>
      </c>
      <c r="AG14" s="51" t="s">
        <v>84</v>
      </c>
      <c r="AH14" s="51"/>
      <c r="AI14" s="51"/>
      <c r="AJ14" s="51">
        <v>1</v>
      </c>
      <c r="AK14" s="51">
        <v>0</v>
      </c>
      <c r="AL14" s="51">
        <v>0</v>
      </c>
      <c r="AP14" s="51">
        <v>1</v>
      </c>
      <c r="AQ14" s="51"/>
      <c r="AR14" s="51">
        <v>0</v>
      </c>
      <c r="AS14" s="51">
        <v>0</v>
      </c>
      <c r="AT14" s="51">
        <v>1</v>
      </c>
      <c r="AX14" s="51">
        <v>1</v>
      </c>
      <c r="BC14" s="51">
        <v>1</v>
      </c>
    </row>
    <row r="15" spans="1:56" x14ac:dyDescent="0.3">
      <c r="A15" s="2">
        <v>13</v>
      </c>
      <c r="B15" s="2">
        <v>1</v>
      </c>
      <c r="C15" s="2" t="s">
        <v>75</v>
      </c>
      <c r="D15" s="51">
        <v>3</v>
      </c>
      <c r="E15" s="2" t="s">
        <v>2982</v>
      </c>
      <c r="F15" s="2" t="s">
        <v>203</v>
      </c>
      <c r="G15" s="2" t="s">
        <v>204</v>
      </c>
      <c r="H15" s="2" t="s">
        <v>212</v>
      </c>
      <c r="I15" s="2" t="s">
        <v>213</v>
      </c>
      <c r="J15" s="2" t="s">
        <v>214</v>
      </c>
      <c r="K15" s="2" t="s">
        <v>2986</v>
      </c>
      <c r="L15" s="2">
        <v>91209505</v>
      </c>
      <c r="M15" s="2">
        <v>124551959</v>
      </c>
      <c r="N15" s="2" t="s">
        <v>104</v>
      </c>
      <c r="O15" s="2" t="s">
        <v>1217</v>
      </c>
      <c r="P15" s="2">
        <v>2016</v>
      </c>
      <c r="Q15" s="2" t="s">
        <v>1217</v>
      </c>
      <c r="R15" s="2" t="s">
        <v>2980</v>
      </c>
      <c r="S15" s="2" t="s">
        <v>1217</v>
      </c>
      <c r="T15" s="2" t="b">
        <v>1</v>
      </c>
      <c r="U15" s="2">
        <v>43891</v>
      </c>
      <c r="V15" s="2">
        <v>0</v>
      </c>
      <c r="W15" s="2">
        <v>1978</v>
      </c>
      <c r="X15" s="2" t="b">
        <v>1</v>
      </c>
      <c r="Y15" s="2" t="b">
        <v>1</v>
      </c>
      <c r="Z15" s="2" t="s">
        <v>89</v>
      </c>
      <c r="AA15" s="2" t="s">
        <v>83</v>
      </c>
      <c r="AB15" s="51" t="s">
        <v>83</v>
      </c>
      <c r="AC15" s="51"/>
      <c r="AD15" s="51">
        <v>5974759.2489999998</v>
      </c>
      <c r="AE15" s="51"/>
      <c r="AF15" s="51">
        <v>200</v>
      </c>
      <c r="AG15" s="51" t="s">
        <v>84</v>
      </c>
      <c r="AH15" s="51"/>
      <c r="AI15" s="51">
        <v>17</v>
      </c>
      <c r="AJ15" s="51">
        <v>0</v>
      </c>
      <c r="AK15" s="51">
        <v>0</v>
      </c>
      <c r="AL15" s="51">
        <v>0</v>
      </c>
      <c r="AP15" s="51">
        <v>0</v>
      </c>
      <c r="AQ15" s="51">
        <v>1</v>
      </c>
      <c r="AR15" s="51">
        <v>1</v>
      </c>
      <c r="AS15" s="51">
        <v>1</v>
      </c>
      <c r="AT15" s="51">
        <v>1</v>
      </c>
      <c r="AU15" s="51">
        <v>1</v>
      </c>
      <c r="AV15" s="51">
        <v>1</v>
      </c>
      <c r="AW15" s="51">
        <v>1</v>
      </c>
    </row>
    <row r="16" spans="1:56" x14ac:dyDescent="0.3">
      <c r="A16" s="2">
        <v>14</v>
      </c>
      <c r="B16" s="2">
        <v>1</v>
      </c>
      <c r="C16" s="2" t="s">
        <v>75</v>
      </c>
      <c r="D16" s="51">
        <v>3</v>
      </c>
      <c r="E16" s="2" t="s">
        <v>2982</v>
      </c>
      <c r="F16" s="2" t="s">
        <v>203</v>
      </c>
      <c r="G16" s="2" t="s">
        <v>204</v>
      </c>
      <c r="H16" s="2" t="s">
        <v>212</v>
      </c>
      <c r="I16" s="2" t="s">
        <v>215</v>
      </c>
      <c r="J16" s="2" t="s">
        <v>216</v>
      </c>
      <c r="K16" s="2" t="s">
        <v>2987</v>
      </c>
      <c r="L16" s="2">
        <v>124488765</v>
      </c>
      <c r="M16" s="2">
        <v>124537550</v>
      </c>
      <c r="N16" s="2" t="s">
        <v>104</v>
      </c>
      <c r="O16" s="2" t="s">
        <v>367</v>
      </c>
      <c r="P16" s="2" t="s">
        <v>267</v>
      </c>
      <c r="Q16" s="2" t="s">
        <v>2972</v>
      </c>
      <c r="R16" s="2" t="s">
        <v>1218</v>
      </c>
      <c r="S16" s="2" t="s">
        <v>2972</v>
      </c>
      <c r="T16" s="2" t="b">
        <v>1</v>
      </c>
      <c r="U16" s="2">
        <v>43862</v>
      </c>
      <c r="V16" s="51">
        <v>0</v>
      </c>
      <c r="W16" s="51">
        <v>1500</v>
      </c>
      <c r="X16" s="2" t="b">
        <v>1</v>
      </c>
      <c r="Y16" s="2" t="b">
        <v>1</v>
      </c>
      <c r="Z16" s="2" t="s">
        <v>217</v>
      </c>
      <c r="AA16" s="51" t="s">
        <v>95</v>
      </c>
      <c r="AB16" s="51" t="s">
        <v>83</v>
      </c>
      <c r="AC16" s="51" t="s">
        <v>178</v>
      </c>
      <c r="AD16" s="51">
        <v>7081.096313</v>
      </c>
      <c r="AE16" s="51" t="s">
        <v>118</v>
      </c>
      <c r="AF16" s="51">
        <v>95.2</v>
      </c>
      <c r="AG16" s="51" t="s">
        <v>84</v>
      </c>
      <c r="AH16" s="51"/>
      <c r="AI16" s="51">
        <v>21</v>
      </c>
      <c r="AJ16" s="51">
        <v>1</v>
      </c>
      <c r="AK16" s="51">
        <v>0</v>
      </c>
      <c r="AL16" s="51">
        <v>0</v>
      </c>
      <c r="AP16" s="51">
        <v>1</v>
      </c>
      <c r="AQ16" s="51"/>
      <c r="AR16" s="51">
        <v>0</v>
      </c>
      <c r="AS16" s="51">
        <v>0</v>
      </c>
      <c r="AT16" s="51">
        <v>1</v>
      </c>
      <c r="AV16" s="51">
        <v>1</v>
      </c>
      <c r="BC16" s="51">
        <v>1</v>
      </c>
    </row>
    <row r="17" spans="1:56" x14ac:dyDescent="0.3">
      <c r="A17" s="2">
        <v>15</v>
      </c>
      <c r="B17" s="2">
        <v>1</v>
      </c>
      <c r="C17" s="2" t="s">
        <v>75</v>
      </c>
      <c r="D17" s="51">
        <v>3</v>
      </c>
      <c r="E17" s="2" t="s">
        <v>2982</v>
      </c>
      <c r="F17" s="2" t="s">
        <v>203</v>
      </c>
      <c r="G17" s="2" t="s">
        <v>204</v>
      </c>
      <c r="H17" s="2" t="s">
        <v>212</v>
      </c>
      <c r="I17" s="2" t="s">
        <v>218</v>
      </c>
      <c r="J17" s="2" t="s">
        <v>219</v>
      </c>
      <c r="K17" s="2" t="s">
        <v>2988</v>
      </c>
      <c r="L17" s="2">
        <v>42723</v>
      </c>
      <c r="M17" s="2">
        <v>68644232</v>
      </c>
      <c r="N17" s="2" t="s">
        <v>104</v>
      </c>
      <c r="O17" s="2" t="s">
        <v>486</v>
      </c>
      <c r="P17" s="2">
        <v>2003</v>
      </c>
      <c r="Q17" s="2" t="s">
        <v>368</v>
      </c>
      <c r="R17" s="2" t="s">
        <v>267</v>
      </c>
      <c r="S17" s="2" t="s">
        <v>368</v>
      </c>
      <c r="T17" s="2" t="b">
        <v>1</v>
      </c>
      <c r="U17" s="2">
        <v>2018</v>
      </c>
      <c r="V17" s="2">
        <v>131</v>
      </c>
      <c r="W17" s="2">
        <v>450</v>
      </c>
      <c r="X17" s="2" t="b">
        <v>1</v>
      </c>
      <c r="Y17" s="2" t="b">
        <v>1</v>
      </c>
      <c r="Z17" s="2" t="s">
        <v>89</v>
      </c>
      <c r="AA17" s="2" t="s">
        <v>178</v>
      </c>
      <c r="AB17" s="51" t="s">
        <v>178</v>
      </c>
      <c r="AC17" s="51"/>
      <c r="AD17" s="51">
        <v>73336.799669999993</v>
      </c>
      <c r="AE17" s="51" t="s">
        <v>118</v>
      </c>
      <c r="AF17" s="51">
        <v>86</v>
      </c>
      <c r="AG17" s="51" t="s">
        <v>84</v>
      </c>
      <c r="AH17" s="51"/>
      <c r="AI17" s="51"/>
      <c r="AJ17" s="51">
        <v>1</v>
      </c>
      <c r="AK17" s="51">
        <v>0</v>
      </c>
      <c r="AL17" s="51">
        <v>0</v>
      </c>
      <c r="AP17" s="51">
        <v>0</v>
      </c>
      <c r="AQ17" s="51"/>
      <c r="AR17" s="51">
        <v>0</v>
      </c>
      <c r="AS17" s="51">
        <v>0</v>
      </c>
      <c r="AT17" s="51">
        <v>1</v>
      </c>
      <c r="AX17" s="51">
        <v>1</v>
      </c>
      <c r="BC17" s="51">
        <v>1</v>
      </c>
    </row>
    <row r="18" spans="1:56" x14ac:dyDescent="0.3">
      <c r="A18" s="2">
        <v>16</v>
      </c>
      <c r="B18" s="2">
        <v>1</v>
      </c>
      <c r="C18" s="2" t="s">
        <v>75</v>
      </c>
      <c r="D18" s="51">
        <v>3</v>
      </c>
      <c r="E18" s="2" t="s">
        <v>2982</v>
      </c>
      <c r="F18" s="2" t="s">
        <v>203</v>
      </c>
      <c r="G18" s="2" t="s">
        <v>204</v>
      </c>
      <c r="H18" s="2" t="s">
        <v>212</v>
      </c>
      <c r="I18" s="2" t="s">
        <v>220</v>
      </c>
      <c r="J18" s="2" t="s">
        <v>221</v>
      </c>
      <c r="K18" s="2" t="s">
        <v>2989</v>
      </c>
      <c r="L18" s="2">
        <v>129495269</v>
      </c>
      <c r="M18" s="2">
        <v>129495382</v>
      </c>
      <c r="N18" s="2" t="s">
        <v>104</v>
      </c>
      <c r="O18" s="2" t="s">
        <v>367</v>
      </c>
      <c r="P18" s="2" t="s">
        <v>267</v>
      </c>
      <c r="Q18" s="2" t="s">
        <v>486</v>
      </c>
      <c r="R18" s="2" t="s">
        <v>267</v>
      </c>
      <c r="S18" s="2" t="s">
        <v>486</v>
      </c>
      <c r="T18" s="2" t="b">
        <v>1</v>
      </c>
      <c r="U18" s="2">
        <v>43891</v>
      </c>
      <c r="V18" s="2">
        <v>195</v>
      </c>
      <c r="W18" s="2">
        <v>421</v>
      </c>
      <c r="X18" s="2" t="b">
        <v>1</v>
      </c>
      <c r="Y18" s="2" t="b">
        <v>1</v>
      </c>
      <c r="Z18" s="2" t="s">
        <v>89</v>
      </c>
      <c r="AA18" s="2" t="s">
        <v>178</v>
      </c>
      <c r="AB18" s="51" t="s">
        <v>178</v>
      </c>
      <c r="AC18" s="51"/>
      <c r="AD18" s="51">
        <v>11089.024020000001</v>
      </c>
      <c r="AE18" s="51" t="s">
        <v>118</v>
      </c>
      <c r="AF18" s="51">
        <v>61</v>
      </c>
      <c r="AG18" s="51" t="s">
        <v>84</v>
      </c>
      <c r="AH18" s="51"/>
      <c r="AI18" s="51"/>
      <c r="AJ18" s="51">
        <v>1</v>
      </c>
      <c r="AK18" s="51">
        <v>0</v>
      </c>
      <c r="AL18" s="51">
        <v>0</v>
      </c>
      <c r="AP18" s="51">
        <v>0</v>
      </c>
      <c r="AQ18" s="51"/>
      <c r="AR18" s="51">
        <v>0</v>
      </c>
      <c r="AS18" s="51">
        <v>0</v>
      </c>
      <c r="AT18" s="51">
        <v>1</v>
      </c>
      <c r="AX18" s="51">
        <v>1</v>
      </c>
      <c r="BB18" s="51">
        <v>1</v>
      </c>
      <c r="BC18" s="51">
        <v>1</v>
      </c>
      <c r="BD18" s="51"/>
    </row>
    <row r="19" spans="1:56" x14ac:dyDescent="0.3">
      <c r="A19" s="2">
        <v>17</v>
      </c>
      <c r="B19" s="2">
        <v>1</v>
      </c>
      <c r="C19" s="2" t="s">
        <v>75</v>
      </c>
      <c r="D19" s="51">
        <v>3</v>
      </c>
      <c r="E19" s="2" t="s">
        <v>2982</v>
      </c>
      <c r="F19" s="2" t="s">
        <v>203</v>
      </c>
      <c r="G19" s="2" t="s">
        <v>204</v>
      </c>
      <c r="H19" s="2" t="s">
        <v>212</v>
      </c>
      <c r="I19" s="2" t="s">
        <v>222</v>
      </c>
      <c r="J19" s="2" t="s">
        <v>223</v>
      </c>
      <c r="K19" s="2" t="s">
        <v>2990</v>
      </c>
      <c r="L19" s="2">
        <v>158616</v>
      </c>
      <c r="M19" s="2">
        <v>68644334</v>
      </c>
      <c r="N19" s="2" t="s">
        <v>104</v>
      </c>
      <c r="O19" s="2" t="s">
        <v>486</v>
      </c>
      <c r="P19" s="2">
        <v>2008</v>
      </c>
      <c r="Q19" s="2" t="s">
        <v>486</v>
      </c>
      <c r="R19" s="2" t="s">
        <v>267</v>
      </c>
      <c r="S19" s="2" t="s">
        <v>486</v>
      </c>
      <c r="T19" s="2" t="b">
        <v>1</v>
      </c>
      <c r="U19" s="2">
        <v>2018</v>
      </c>
      <c r="V19" s="2">
        <v>298</v>
      </c>
      <c r="W19" s="2">
        <v>305</v>
      </c>
      <c r="X19" s="2" t="b">
        <v>1</v>
      </c>
      <c r="Y19" s="2" t="b">
        <v>1</v>
      </c>
      <c r="Z19" s="2" t="s">
        <v>89</v>
      </c>
      <c r="AA19" s="2" t="s">
        <v>178</v>
      </c>
      <c r="AB19" s="51" t="s">
        <v>178</v>
      </c>
      <c r="AC19" s="51"/>
      <c r="AD19" s="51">
        <v>3281.894812</v>
      </c>
      <c r="AE19" s="51" t="s">
        <v>118</v>
      </c>
      <c r="AF19" s="51">
        <v>71.5</v>
      </c>
      <c r="AG19" s="51" t="s">
        <v>84</v>
      </c>
      <c r="AH19" s="51"/>
      <c r="AI19" s="51"/>
      <c r="AJ19" s="51">
        <v>1</v>
      </c>
      <c r="AK19" s="51">
        <v>0</v>
      </c>
      <c r="AL19" s="51">
        <v>0</v>
      </c>
      <c r="AP19" s="51">
        <v>0</v>
      </c>
      <c r="AQ19" s="51"/>
      <c r="AR19" s="51">
        <v>0</v>
      </c>
      <c r="AS19" s="51">
        <v>0</v>
      </c>
      <c r="AT19" s="51">
        <v>1</v>
      </c>
      <c r="AX19" s="51">
        <v>1</v>
      </c>
      <c r="BB19" s="51">
        <v>1</v>
      </c>
      <c r="BC19" s="51">
        <v>1</v>
      </c>
      <c r="BD19" s="51"/>
    </row>
    <row r="20" spans="1:56" x14ac:dyDescent="0.3">
      <c r="A20" s="2">
        <v>18</v>
      </c>
      <c r="B20" s="2">
        <v>1</v>
      </c>
      <c r="C20" s="2" t="s">
        <v>75</v>
      </c>
      <c r="D20" s="51">
        <v>3</v>
      </c>
      <c r="E20" s="2" t="s">
        <v>2982</v>
      </c>
      <c r="F20" s="2" t="s">
        <v>203</v>
      </c>
      <c r="G20" s="2" t="s">
        <v>204</v>
      </c>
      <c r="H20" s="2" t="s">
        <v>212</v>
      </c>
      <c r="I20" s="2" t="s">
        <v>224</v>
      </c>
      <c r="J20" s="2" t="s">
        <v>225</v>
      </c>
      <c r="K20" s="2" t="s">
        <v>2991</v>
      </c>
      <c r="L20" s="2">
        <v>129495390</v>
      </c>
      <c r="M20" s="2">
        <v>129495471</v>
      </c>
      <c r="N20" s="2" t="s">
        <v>104</v>
      </c>
      <c r="O20" s="2" t="s">
        <v>367</v>
      </c>
      <c r="P20" s="2" t="s">
        <v>267</v>
      </c>
      <c r="Q20" s="2" t="s">
        <v>486</v>
      </c>
      <c r="R20" s="2" t="s">
        <v>267</v>
      </c>
      <c r="S20" s="2" t="s">
        <v>486</v>
      </c>
      <c r="T20" s="2" t="b">
        <v>1</v>
      </c>
      <c r="U20" s="2">
        <v>43891</v>
      </c>
      <c r="V20" s="2">
        <v>599</v>
      </c>
      <c r="W20" s="2">
        <v>599</v>
      </c>
      <c r="X20" s="2" t="b">
        <v>1</v>
      </c>
      <c r="Y20" s="2" t="b">
        <v>1</v>
      </c>
      <c r="Z20" s="2" t="s">
        <v>226</v>
      </c>
      <c r="AA20" s="2" t="s">
        <v>178</v>
      </c>
      <c r="AB20" s="51" t="s">
        <v>178</v>
      </c>
      <c r="AC20" s="51"/>
      <c r="AD20" s="51">
        <v>25.344836789999999</v>
      </c>
      <c r="AE20" s="51" t="s">
        <v>118</v>
      </c>
      <c r="AF20" s="51">
        <v>69</v>
      </c>
      <c r="AG20" s="51" t="s">
        <v>84</v>
      </c>
      <c r="AH20" s="51"/>
      <c r="AI20" s="51"/>
      <c r="AJ20" s="51">
        <v>1</v>
      </c>
      <c r="AK20" s="51">
        <v>0</v>
      </c>
      <c r="AL20" s="51">
        <v>0</v>
      </c>
      <c r="AP20" s="51">
        <v>0</v>
      </c>
      <c r="AQ20" s="51"/>
      <c r="AR20" s="51">
        <v>0</v>
      </c>
      <c r="AS20" s="51">
        <v>0</v>
      </c>
      <c r="AT20" s="51">
        <v>1</v>
      </c>
      <c r="AX20" s="51">
        <v>1</v>
      </c>
      <c r="BB20" s="51">
        <v>1</v>
      </c>
      <c r="BC20" s="51">
        <v>1</v>
      </c>
      <c r="BD20" s="51"/>
    </row>
    <row r="21" spans="1:56" x14ac:dyDescent="0.3">
      <c r="A21" s="2">
        <v>19</v>
      </c>
      <c r="B21" s="2">
        <v>1</v>
      </c>
      <c r="C21" s="2" t="s">
        <v>75</v>
      </c>
      <c r="D21" s="51">
        <v>3</v>
      </c>
      <c r="E21" s="2" t="s">
        <v>2982</v>
      </c>
      <c r="F21" s="2" t="s">
        <v>203</v>
      </c>
      <c r="G21" s="2" t="s">
        <v>204</v>
      </c>
      <c r="H21" s="2" t="s">
        <v>212</v>
      </c>
      <c r="I21" s="2" t="s">
        <v>227</v>
      </c>
      <c r="J21" s="2" t="s">
        <v>228</v>
      </c>
      <c r="K21" s="2" t="s">
        <v>2992</v>
      </c>
      <c r="L21" s="2">
        <v>124356938</v>
      </c>
      <c r="M21" s="2">
        <v>124541787</v>
      </c>
      <c r="N21" s="2" t="s">
        <v>104</v>
      </c>
      <c r="O21" s="2" t="s">
        <v>367</v>
      </c>
      <c r="P21" s="2" t="s">
        <v>267</v>
      </c>
      <c r="Q21" s="2" t="s">
        <v>368</v>
      </c>
      <c r="R21" s="2" t="s">
        <v>267</v>
      </c>
      <c r="S21" s="2" t="s">
        <v>368</v>
      </c>
      <c r="T21" s="2" t="b">
        <v>1</v>
      </c>
      <c r="U21" s="2">
        <v>43862</v>
      </c>
      <c r="V21" s="2">
        <v>159</v>
      </c>
      <c r="W21" s="2">
        <v>591</v>
      </c>
      <c r="X21" s="2" t="b">
        <v>1</v>
      </c>
      <c r="Y21" s="2" t="b">
        <v>1</v>
      </c>
      <c r="Z21" s="2" t="s">
        <v>229</v>
      </c>
      <c r="AA21" s="2" t="s">
        <v>178</v>
      </c>
      <c r="AB21" s="51" t="s">
        <v>178</v>
      </c>
      <c r="AC21" s="51"/>
      <c r="AD21" s="51">
        <v>123719.4544</v>
      </c>
      <c r="AE21" s="51" t="s">
        <v>118</v>
      </c>
      <c r="AF21" s="51">
        <v>110</v>
      </c>
      <c r="AG21" s="51" t="s">
        <v>84</v>
      </c>
      <c r="AH21" s="51"/>
      <c r="AI21" s="51">
        <v>23.5</v>
      </c>
      <c r="AJ21" s="51">
        <v>1</v>
      </c>
      <c r="AK21" s="51">
        <v>0</v>
      </c>
      <c r="AL21" s="51">
        <v>0</v>
      </c>
      <c r="AP21" s="51">
        <v>0</v>
      </c>
      <c r="AQ21" s="51"/>
      <c r="AR21" s="51">
        <v>0</v>
      </c>
      <c r="AS21" s="51">
        <v>0</v>
      </c>
      <c r="AT21" s="51">
        <v>1</v>
      </c>
      <c r="AX21" s="51">
        <v>1</v>
      </c>
      <c r="BC21" s="51">
        <v>1</v>
      </c>
    </row>
    <row r="22" spans="1:56" x14ac:dyDescent="0.3">
      <c r="A22" s="2">
        <v>20</v>
      </c>
      <c r="B22" s="2">
        <v>1</v>
      </c>
      <c r="C22" s="2" t="s">
        <v>75</v>
      </c>
      <c r="D22" s="51">
        <v>3</v>
      </c>
      <c r="E22" s="2" t="s">
        <v>2982</v>
      </c>
      <c r="F22" s="2" t="s">
        <v>203</v>
      </c>
      <c r="G22" s="2" t="s">
        <v>204</v>
      </c>
      <c r="H22" s="2" t="s">
        <v>212</v>
      </c>
      <c r="I22" s="2" t="s">
        <v>230</v>
      </c>
      <c r="J22" s="2" t="s">
        <v>231</v>
      </c>
      <c r="K22" s="2" t="s">
        <v>2993</v>
      </c>
      <c r="L22" s="2">
        <v>169229923</v>
      </c>
      <c r="M22" s="2">
        <v>179510767</v>
      </c>
      <c r="N22" s="2" t="s">
        <v>1219</v>
      </c>
      <c r="O22" s="2" t="s">
        <v>486</v>
      </c>
      <c r="P22" s="2">
        <v>2008</v>
      </c>
      <c r="Q22" s="2" t="s">
        <v>486</v>
      </c>
      <c r="R22" s="2" t="s">
        <v>267</v>
      </c>
      <c r="S22" s="2" t="s">
        <v>486</v>
      </c>
      <c r="T22" s="2" t="b">
        <v>1</v>
      </c>
      <c r="U22" s="2">
        <v>44228</v>
      </c>
      <c r="V22" s="2">
        <v>15</v>
      </c>
      <c r="W22" s="2">
        <v>1500</v>
      </c>
      <c r="X22" s="2" t="b">
        <v>1</v>
      </c>
      <c r="Y22" s="2" t="b">
        <v>1</v>
      </c>
      <c r="Z22" s="2" t="s">
        <v>89</v>
      </c>
      <c r="AA22" s="2" t="s">
        <v>178</v>
      </c>
      <c r="AB22" s="51" t="s">
        <v>178</v>
      </c>
      <c r="AC22" s="51"/>
      <c r="AD22" s="51">
        <v>2649614.8539999998</v>
      </c>
      <c r="AE22" s="51"/>
      <c r="AF22" s="51">
        <v>92</v>
      </c>
      <c r="AG22" s="51" t="s">
        <v>84</v>
      </c>
      <c r="AH22" s="51"/>
      <c r="AI22" s="51">
        <v>13.2</v>
      </c>
      <c r="AJ22" s="51">
        <v>1</v>
      </c>
      <c r="AK22" s="51">
        <v>0</v>
      </c>
      <c r="AL22" s="51">
        <v>0</v>
      </c>
      <c r="AP22" s="51">
        <v>0</v>
      </c>
      <c r="AQ22" s="51"/>
      <c r="AR22" s="51">
        <v>0</v>
      </c>
      <c r="AS22" s="51">
        <v>0</v>
      </c>
      <c r="AT22" s="51">
        <v>1</v>
      </c>
      <c r="AX22" s="51">
        <v>1</v>
      </c>
      <c r="BB22" s="51">
        <v>1</v>
      </c>
      <c r="BC22" s="51"/>
      <c r="BD22" s="51"/>
    </row>
    <row r="23" spans="1:56" x14ac:dyDescent="0.3">
      <c r="A23" s="2">
        <v>21</v>
      </c>
      <c r="B23" s="2">
        <v>1</v>
      </c>
      <c r="C23" s="2" t="s">
        <v>75</v>
      </c>
      <c r="D23" s="51">
        <v>3</v>
      </c>
      <c r="E23" s="2" t="s">
        <v>2982</v>
      </c>
      <c r="F23" s="2" t="s">
        <v>203</v>
      </c>
      <c r="G23" s="2" t="s">
        <v>204</v>
      </c>
      <c r="H23" s="2" t="s">
        <v>212</v>
      </c>
      <c r="I23" s="2" t="s">
        <v>232</v>
      </c>
      <c r="J23" s="2" t="s">
        <v>233</v>
      </c>
      <c r="K23" s="2" t="s">
        <v>2994</v>
      </c>
      <c r="L23" s="2">
        <v>197258574</v>
      </c>
      <c r="M23" s="2">
        <v>197258666</v>
      </c>
      <c r="N23" s="2" t="s">
        <v>2995</v>
      </c>
      <c r="O23" s="2" t="s">
        <v>367</v>
      </c>
      <c r="P23" s="2" t="s">
        <v>267</v>
      </c>
      <c r="Q23" s="2" t="s">
        <v>2972</v>
      </c>
      <c r="R23" s="2" t="s">
        <v>1218</v>
      </c>
      <c r="S23" s="2" t="s">
        <v>2972</v>
      </c>
      <c r="T23" s="2" t="b">
        <v>1</v>
      </c>
      <c r="U23" s="2">
        <v>44228</v>
      </c>
      <c r="V23" s="2">
        <v>100</v>
      </c>
      <c r="W23" s="2">
        <v>525</v>
      </c>
      <c r="X23" s="2" t="b">
        <v>1</v>
      </c>
      <c r="Y23" s="2" t="b">
        <v>1</v>
      </c>
      <c r="Z23" s="2" t="s">
        <v>234</v>
      </c>
      <c r="AA23" s="2" t="s">
        <v>178</v>
      </c>
      <c r="AB23" s="51" t="s">
        <v>178</v>
      </c>
      <c r="AC23" s="51"/>
      <c r="AD23" s="51">
        <v>2833.571297</v>
      </c>
      <c r="AE23" s="51" t="s">
        <v>118</v>
      </c>
      <c r="AF23" s="51">
        <v>71</v>
      </c>
      <c r="AG23" s="51" t="s">
        <v>84</v>
      </c>
      <c r="AH23" s="51"/>
      <c r="AI23" s="51">
        <v>21</v>
      </c>
      <c r="AJ23" s="51">
        <v>1</v>
      </c>
      <c r="AK23" s="51">
        <v>0</v>
      </c>
      <c r="AL23" s="51">
        <v>0</v>
      </c>
      <c r="AP23" s="51">
        <v>0</v>
      </c>
      <c r="AQ23" s="51"/>
      <c r="AR23" s="51">
        <v>0</v>
      </c>
      <c r="AS23" s="51">
        <v>0</v>
      </c>
      <c r="AT23" s="51">
        <v>1</v>
      </c>
      <c r="AX23" s="51">
        <v>1</v>
      </c>
      <c r="BC23" s="51">
        <v>1</v>
      </c>
    </row>
    <row r="24" spans="1:56" x14ac:dyDescent="0.3">
      <c r="A24" s="2">
        <v>22</v>
      </c>
      <c r="B24" s="2">
        <v>1</v>
      </c>
      <c r="C24" s="2" t="s">
        <v>75</v>
      </c>
      <c r="D24" s="51">
        <v>3</v>
      </c>
      <c r="E24" s="2" t="s">
        <v>2982</v>
      </c>
      <c r="F24" s="2" t="s">
        <v>203</v>
      </c>
      <c r="G24" s="2" t="s">
        <v>204</v>
      </c>
      <c r="H24" s="2" t="s">
        <v>212</v>
      </c>
      <c r="I24" s="2" t="s">
        <v>235</v>
      </c>
      <c r="J24" s="2" t="s">
        <v>236</v>
      </c>
      <c r="K24" s="2" t="s">
        <v>2996</v>
      </c>
      <c r="L24" s="2">
        <v>161438</v>
      </c>
      <c r="M24" s="2">
        <v>124485434</v>
      </c>
      <c r="N24" s="2" t="s">
        <v>104</v>
      </c>
      <c r="O24" s="2" t="s">
        <v>486</v>
      </c>
      <c r="P24" s="2">
        <v>2008</v>
      </c>
      <c r="Q24" s="2" t="s">
        <v>1540</v>
      </c>
      <c r="R24" s="2" t="s">
        <v>1218</v>
      </c>
      <c r="S24" s="2" t="s">
        <v>1540</v>
      </c>
      <c r="T24" s="2" t="b">
        <v>1</v>
      </c>
      <c r="U24" s="2">
        <v>44197</v>
      </c>
      <c r="V24" s="2">
        <v>40</v>
      </c>
      <c r="W24" s="2">
        <v>163</v>
      </c>
      <c r="X24" s="2" t="b">
        <v>1</v>
      </c>
      <c r="Y24" s="2" t="b">
        <v>1</v>
      </c>
      <c r="Z24" s="2" t="s">
        <v>89</v>
      </c>
      <c r="AA24" s="2" t="s">
        <v>83</v>
      </c>
      <c r="AB24" s="51" t="s">
        <v>83</v>
      </c>
      <c r="AC24" s="51"/>
      <c r="AD24" s="51">
        <v>601950.89249999996</v>
      </c>
      <c r="AE24" s="51"/>
      <c r="AF24" s="51">
        <v>58</v>
      </c>
      <c r="AG24" s="51" t="s">
        <v>84</v>
      </c>
      <c r="AH24" s="51"/>
      <c r="AI24" s="51">
        <v>21</v>
      </c>
      <c r="AJ24" s="51">
        <v>0</v>
      </c>
      <c r="AK24" s="51">
        <v>0</v>
      </c>
      <c r="AL24" s="51">
        <v>0</v>
      </c>
      <c r="AP24" s="51">
        <v>1</v>
      </c>
      <c r="AQ24" s="51"/>
      <c r="AR24" s="51">
        <v>1</v>
      </c>
      <c r="AS24" s="51">
        <v>1</v>
      </c>
      <c r="AT24" s="51">
        <v>1</v>
      </c>
      <c r="AU24" s="51">
        <v>1</v>
      </c>
      <c r="AV24" s="51">
        <v>1</v>
      </c>
      <c r="AW24" s="51">
        <v>1</v>
      </c>
    </row>
    <row r="25" spans="1:56" x14ac:dyDescent="0.3">
      <c r="A25" s="2">
        <v>23</v>
      </c>
      <c r="B25" s="2">
        <v>1</v>
      </c>
      <c r="C25" s="2" t="s">
        <v>75</v>
      </c>
      <c r="D25" s="51">
        <v>3</v>
      </c>
      <c r="E25" s="2" t="s">
        <v>2982</v>
      </c>
      <c r="F25" s="2" t="s">
        <v>203</v>
      </c>
      <c r="G25" s="2" t="s">
        <v>204</v>
      </c>
      <c r="H25" s="2" t="s">
        <v>212</v>
      </c>
      <c r="I25" s="2" t="s">
        <v>237</v>
      </c>
      <c r="J25" s="2" t="s">
        <v>238</v>
      </c>
      <c r="K25" s="2" t="s">
        <v>2997</v>
      </c>
      <c r="L25" s="2">
        <v>161703</v>
      </c>
      <c r="M25" s="2">
        <v>116739715</v>
      </c>
      <c r="N25" s="2" t="s">
        <v>104</v>
      </c>
      <c r="O25" s="2" t="s">
        <v>486</v>
      </c>
      <c r="P25" s="2">
        <v>2008</v>
      </c>
      <c r="Q25" s="2" t="s">
        <v>486</v>
      </c>
      <c r="R25" s="2" t="s">
        <v>267</v>
      </c>
      <c r="S25" s="2" t="s">
        <v>486</v>
      </c>
      <c r="T25" s="2" t="b">
        <v>1</v>
      </c>
      <c r="U25" s="2">
        <v>2017</v>
      </c>
      <c r="V25" s="2">
        <v>448</v>
      </c>
      <c r="W25" s="2">
        <v>880</v>
      </c>
      <c r="X25" s="2" t="b">
        <v>1</v>
      </c>
      <c r="Y25" s="2" t="b">
        <v>1</v>
      </c>
      <c r="Z25" s="2" t="s">
        <v>89</v>
      </c>
      <c r="AA25" s="2" t="s">
        <v>178</v>
      </c>
      <c r="AB25" s="51" t="s">
        <v>178</v>
      </c>
      <c r="AC25" s="51"/>
      <c r="AD25" s="51">
        <v>11895.506100000001</v>
      </c>
      <c r="AE25" s="51" t="s">
        <v>118</v>
      </c>
      <c r="AF25" s="51">
        <v>90</v>
      </c>
      <c r="AG25" s="51" t="s">
        <v>84</v>
      </c>
      <c r="AH25" s="51"/>
      <c r="AI25" s="51"/>
      <c r="AJ25" s="51">
        <v>1</v>
      </c>
      <c r="AK25" s="51">
        <v>0</v>
      </c>
      <c r="AL25" s="51">
        <v>0</v>
      </c>
      <c r="AP25" s="51">
        <v>0</v>
      </c>
      <c r="AQ25" s="51"/>
      <c r="AR25" s="51">
        <v>0</v>
      </c>
      <c r="AS25" s="51">
        <v>0</v>
      </c>
      <c r="AT25" s="51">
        <v>1</v>
      </c>
      <c r="AX25" s="51">
        <v>1</v>
      </c>
      <c r="BB25" s="51">
        <v>1</v>
      </c>
      <c r="BC25" s="51">
        <v>1</v>
      </c>
      <c r="BD25" s="51"/>
    </row>
    <row r="26" spans="1:56" x14ac:dyDescent="0.3">
      <c r="A26" s="2">
        <v>24</v>
      </c>
      <c r="B26" s="2">
        <v>1</v>
      </c>
      <c r="C26" s="2" t="s">
        <v>75</v>
      </c>
      <c r="D26" s="51">
        <v>3</v>
      </c>
      <c r="E26" s="2" t="s">
        <v>2982</v>
      </c>
      <c r="F26" s="2" t="s">
        <v>203</v>
      </c>
      <c r="G26" s="2" t="s">
        <v>204</v>
      </c>
      <c r="H26" s="2" t="s">
        <v>212</v>
      </c>
      <c r="I26" s="2" t="s">
        <v>239</v>
      </c>
      <c r="J26" s="2" t="s">
        <v>240</v>
      </c>
      <c r="K26" s="2" t="s">
        <v>2998</v>
      </c>
      <c r="L26" s="2">
        <v>152781911</v>
      </c>
      <c r="M26" s="2">
        <v>152781941</v>
      </c>
      <c r="N26" s="2" t="s">
        <v>104</v>
      </c>
      <c r="O26" s="2" t="s">
        <v>367</v>
      </c>
      <c r="P26" s="2" t="s">
        <v>267</v>
      </c>
      <c r="Q26" s="2" t="s">
        <v>368</v>
      </c>
      <c r="R26" s="2" t="s">
        <v>267</v>
      </c>
      <c r="S26" s="2" t="s">
        <v>368</v>
      </c>
      <c r="T26" s="2" t="b">
        <v>1</v>
      </c>
      <c r="U26" s="2">
        <v>43891</v>
      </c>
      <c r="V26" s="2">
        <v>242</v>
      </c>
      <c r="W26" s="2">
        <v>613</v>
      </c>
      <c r="X26" s="2" t="b">
        <v>1</v>
      </c>
      <c r="Y26" s="2" t="b">
        <v>1</v>
      </c>
      <c r="Z26" s="2" t="s">
        <v>241</v>
      </c>
      <c r="AA26" s="2" t="s">
        <v>178</v>
      </c>
      <c r="AB26" s="51" t="s">
        <v>178</v>
      </c>
      <c r="AC26" s="51"/>
      <c r="AD26" s="51">
        <v>660813.31530000002</v>
      </c>
      <c r="AE26" s="51"/>
      <c r="AF26" s="51">
        <v>82</v>
      </c>
      <c r="AG26" s="51" t="s">
        <v>84</v>
      </c>
      <c r="AH26" s="51"/>
      <c r="AI26" s="51">
        <v>10.5</v>
      </c>
      <c r="AJ26" s="51">
        <v>1</v>
      </c>
      <c r="AK26" s="51">
        <v>0</v>
      </c>
      <c r="AL26" s="51">
        <v>0</v>
      </c>
      <c r="AP26" s="51">
        <v>0</v>
      </c>
      <c r="AQ26" s="51"/>
      <c r="AR26" s="51">
        <v>0</v>
      </c>
      <c r="AS26" s="51">
        <v>0</v>
      </c>
      <c r="AT26" s="51">
        <v>1</v>
      </c>
      <c r="AX26" s="51">
        <v>1</v>
      </c>
    </row>
    <row r="27" spans="1:56" x14ac:dyDescent="0.3">
      <c r="A27" s="2">
        <v>25</v>
      </c>
      <c r="B27" s="2">
        <v>1</v>
      </c>
      <c r="C27" s="2" t="s">
        <v>75</v>
      </c>
      <c r="D27" s="51">
        <v>3</v>
      </c>
      <c r="E27" s="2" t="s">
        <v>2982</v>
      </c>
      <c r="F27" s="2" t="s">
        <v>203</v>
      </c>
      <c r="G27" s="2" t="s">
        <v>204</v>
      </c>
      <c r="H27" s="2" t="s">
        <v>212</v>
      </c>
      <c r="I27" s="2" t="s">
        <v>242</v>
      </c>
      <c r="J27" s="2" t="s">
        <v>243</v>
      </c>
      <c r="K27" s="2" t="s">
        <v>2999</v>
      </c>
      <c r="L27" s="2">
        <v>161360</v>
      </c>
      <c r="M27" s="2">
        <v>68644464</v>
      </c>
      <c r="N27" s="2" t="s">
        <v>104</v>
      </c>
      <c r="O27" s="2" t="s">
        <v>2972</v>
      </c>
      <c r="P27" s="2">
        <v>2008</v>
      </c>
      <c r="Q27" s="2" t="s">
        <v>1540</v>
      </c>
      <c r="R27" s="2" t="s">
        <v>2980</v>
      </c>
      <c r="S27" s="2" t="s">
        <v>1540</v>
      </c>
      <c r="T27" s="2" t="b">
        <v>1</v>
      </c>
      <c r="U27" s="2">
        <v>2018</v>
      </c>
      <c r="V27" s="2">
        <v>216</v>
      </c>
      <c r="W27" s="2">
        <v>1360</v>
      </c>
      <c r="X27" s="2" t="b">
        <v>1</v>
      </c>
      <c r="Y27" s="2" t="b">
        <v>1</v>
      </c>
      <c r="Z27" s="2" t="s">
        <v>89</v>
      </c>
      <c r="AA27" s="2" t="s">
        <v>178</v>
      </c>
      <c r="AB27" s="51" t="s">
        <v>178</v>
      </c>
      <c r="AC27" s="51"/>
      <c r="AD27" s="51">
        <v>85213.910810000001</v>
      </c>
      <c r="AE27" s="51" t="s">
        <v>118</v>
      </c>
      <c r="AF27" s="51">
        <v>99</v>
      </c>
      <c r="AG27" s="51" t="s">
        <v>84</v>
      </c>
      <c r="AH27" s="51"/>
      <c r="AI27" s="51">
        <v>21</v>
      </c>
      <c r="AJ27" s="51">
        <v>1</v>
      </c>
      <c r="AK27" s="51">
        <v>0</v>
      </c>
      <c r="AL27" s="51">
        <v>0</v>
      </c>
      <c r="AP27" s="51">
        <v>0</v>
      </c>
      <c r="AQ27" s="51"/>
      <c r="AR27" s="51">
        <v>0</v>
      </c>
      <c r="AS27" s="51">
        <v>0</v>
      </c>
      <c r="AT27" s="51">
        <v>1</v>
      </c>
      <c r="AU27" s="51">
        <v>1</v>
      </c>
      <c r="AV27" s="51"/>
      <c r="AW27" s="51"/>
      <c r="AX27" s="51">
        <v>1</v>
      </c>
      <c r="AY27" s="51">
        <v>1</v>
      </c>
      <c r="BC27" s="51">
        <v>1</v>
      </c>
      <c r="BD27" s="51">
        <v>1</v>
      </c>
    </row>
    <row r="28" spans="1:56" x14ac:dyDescent="0.3">
      <c r="A28" s="2">
        <v>26</v>
      </c>
      <c r="B28" s="2">
        <v>1</v>
      </c>
      <c r="C28" s="2" t="s">
        <v>75</v>
      </c>
      <c r="D28" s="51">
        <v>3</v>
      </c>
      <c r="E28" s="2" t="s">
        <v>2982</v>
      </c>
      <c r="F28" s="2" t="s">
        <v>203</v>
      </c>
      <c r="G28" s="2" t="s">
        <v>204</v>
      </c>
      <c r="H28" s="2" t="s">
        <v>212</v>
      </c>
      <c r="I28" s="2" t="s">
        <v>244</v>
      </c>
      <c r="J28" s="2" t="s">
        <v>245</v>
      </c>
      <c r="K28" s="2" t="s">
        <v>3000</v>
      </c>
      <c r="L28" s="2">
        <v>42725</v>
      </c>
      <c r="M28" s="2">
        <v>68644617</v>
      </c>
      <c r="N28" s="2" t="s">
        <v>104</v>
      </c>
      <c r="O28" s="2" t="s">
        <v>486</v>
      </c>
      <c r="P28" s="2">
        <v>2003</v>
      </c>
      <c r="Q28" s="2" t="s">
        <v>368</v>
      </c>
      <c r="R28" s="2" t="s">
        <v>267</v>
      </c>
      <c r="S28" s="2" t="s">
        <v>368</v>
      </c>
      <c r="T28" s="2" t="b">
        <v>1</v>
      </c>
      <c r="U28" s="2">
        <v>2018</v>
      </c>
      <c r="V28" s="2">
        <v>187</v>
      </c>
      <c r="W28" s="2">
        <v>300</v>
      </c>
      <c r="X28" s="2" t="b">
        <v>1</v>
      </c>
      <c r="Y28" s="2" t="b">
        <v>1</v>
      </c>
      <c r="Z28" s="2" t="s">
        <v>89</v>
      </c>
      <c r="AA28" s="2" t="s">
        <v>178</v>
      </c>
      <c r="AB28" s="51" t="s">
        <v>178</v>
      </c>
      <c r="AC28" s="51"/>
      <c r="AD28" s="51">
        <v>36896.899830000002</v>
      </c>
      <c r="AE28" s="51" t="s">
        <v>118</v>
      </c>
      <c r="AF28" s="51">
        <v>67</v>
      </c>
      <c r="AG28" s="51" t="s">
        <v>84</v>
      </c>
      <c r="AH28" s="51"/>
      <c r="AI28" s="51"/>
      <c r="AJ28" s="51">
        <v>1</v>
      </c>
      <c r="AK28" s="51">
        <v>0</v>
      </c>
      <c r="AL28" s="51">
        <v>0</v>
      </c>
      <c r="AP28" s="51">
        <v>0</v>
      </c>
      <c r="AQ28" s="51"/>
      <c r="AR28" s="51">
        <v>0</v>
      </c>
      <c r="AS28" s="51">
        <v>0</v>
      </c>
      <c r="AT28" s="51">
        <v>1</v>
      </c>
      <c r="AX28" s="51">
        <v>1</v>
      </c>
      <c r="BC28" s="51">
        <v>1</v>
      </c>
    </row>
    <row r="29" spans="1:56" x14ac:dyDescent="0.3">
      <c r="A29" s="2">
        <v>27</v>
      </c>
      <c r="B29" s="2">
        <v>1</v>
      </c>
      <c r="C29" s="2" t="s">
        <v>75</v>
      </c>
      <c r="D29" s="51">
        <v>3</v>
      </c>
      <c r="E29" s="2" t="s">
        <v>2982</v>
      </c>
      <c r="F29" s="2" t="s">
        <v>203</v>
      </c>
      <c r="G29" s="2" t="s">
        <v>204</v>
      </c>
      <c r="H29" s="2" t="s">
        <v>212</v>
      </c>
      <c r="I29" s="2" t="s">
        <v>246</v>
      </c>
      <c r="J29" s="2" t="s">
        <v>247</v>
      </c>
      <c r="K29" s="2" t="s">
        <v>3001</v>
      </c>
      <c r="L29" s="2">
        <v>61416</v>
      </c>
      <c r="M29" s="2">
        <v>3104105</v>
      </c>
      <c r="N29" s="2" t="s">
        <v>104</v>
      </c>
      <c r="O29" s="2" t="s">
        <v>486</v>
      </c>
      <c r="P29" s="2">
        <v>2006</v>
      </c>
      <c r="Q29" s="2" t="s">
        <v>368</v>
      </c>
      <c r="R29" s="2" t="s">
        <v>267</v>
      </c>
      <c r="S29" s="2" t="s">
        <v>368</v>
      </c>
      <c r="T29" s="2" t="b">
        <v>1</v>
      </c>
      <c r="U29" s="2">
        <v>43891</v>
      </c>
      <c r="V29" s="2">
        <v>10</v>
      </c>
      <c r="W29" s="2">
        <v>731</v>
      </c>
      <c r="X29" s="2" t="b">
        <v>1</v>
      </c>
      <c r="Y29" s="2" t="b">
        <v>1</v>
      </c>
      <c r="Z29" s="2" t="s">
        <v>89</v>
      </c>
      <c r="AA29" s="2" t="s">
        <v>178</v>
      </c>
      <c r="AB29" s="51" t="s">
        <v>178</v>
      </c>
      <c r="AC29" s="51"/>
      <c r="AD29" s="51">
        <v>960642.45369999995</v>
      </c>
      <c r="AE29" s="51"/>
      <c r="AF29" s="51">
        <v>60</v>
      </c>
      <c r="AG29" s="51" t="s">
        <v>84</v>
      </c>
      <c r="AH29" s="51"/>
      <c r="AI29" s="51">
        <v>9</v>
      </c>
      <c r="AJ29" s="51">
        <v>1</v>
      </c>
      <c r="AK29" s="51">
        <v>0</v>
      </c>
      <c r="AL29" s="51">
        <v>0</v>
      </c>
      <c r="AP29" s="51">
        <v>0</v>
      </c>
      <c r="AQ29" s="51"/>
      <c r="AR29" s="51">
        <v>0</v>
      </c>
      <c r="AS29" s="51">
        <v>0</v>
      </c>
      <c r="AT29" s="51">
        <v>1</v>
      </c>
      <c r="AX29" s="51">
        <v>1</v>
      </c>
    </row>
    <row r="30" spans="1:56" x14ac:dyDescent="0.3">
      <c r="A30" s="2">
        <v>28</v>
      </c>
      <c r="B30" s="2">
        <v>1</v>
      </c>
      <c r="C30" s="2" t="s">
        <v>75</v>
      </c>
      <c r="D30" s="51">
        <v>3</v>
      </c>
      <c r="E30" s="2" t="s">
        <v>2982</v>
      </c>
      <c r="F30" s="2" t="s">
        <v>203</v>
      </c>
      <c r="G30" s="2" t="s">
        <v>204</v>
      </c>
      <c r="H30" s="2" t="s">
        <v>212</v>
      </c>
      <c r="I30" s="2" t="s">
        <v>248</v>
      </c>
      <c r="J30" s="2" t="s">
        <v>249</v>
      </c>
      <c r="K30" s="2" t="s">
        <v>3002</v>
      </c>
      <c r="L30" s="2">
        <v>158617</v>
      </c>
      <c r="M30" s="2">
        <v>68644689</v>
      </c>
      <c r="N30" s="2" t="s">
        <v>104</v>
      </c>
      <c r="O30" s="2" t="s">
        <v>2972</v>
      </c>
      <c r="P30" s="2">
        <v>2008</v>
      </c>
      <c r="Q30" s="2" t="s">
        <v>2972</v>
      </c>
      <c r="R30" s="2" t="s">
        <v>3003</v>
      </c>
      <c r="S30" s="2" t="s">
        <v>2972</v>
      </c>
      <c r="T30" s="2" t="b">
        <v>1</v>
      </c>
      <c r="U30" s="2">
        <v>2018</v>
      </c>
      <c r="V30" s="2">
        <v>204</v>
      </c>
      <c r="W30" s="2">
        <v>850</v>
      </c>
      <c r="X30" s="2" t="b">
        <v>1</v>
      </c>
      <c r="Y30" s="2" t="b">
        <v>1</v>
      </c>
      <c r="Z30" s="2" t="s">
        <v>89</v>
      </c>
      <c r="AA30" s="2" t="s">
        <v>178</v>
      </c>
      <c r="AB30" s="51" t="s">
        <v>178</v>
      </c>
      <c r="AC30" s="51"/>
      <c r="AD30" s="51">
        <v>85336.727490000005</v>
      </c>
      <c r="AE30" s="51" t="s">
        <v>118</v>
      </c>
      <c r="AF30" s="51">
        <v>115</v>
      </c>
      <c r="AG30" s="51" t="s">
        <v>84</v>
      </c>
      <c r="AH30" s="51"/>
      <c r="AI30" s="51">
        <v>22</v>
      </c>
      <c r="AJ30" s="51">
        <v>1</v>
      </c>
      <c r="AK30" s="51">
        <v>0</v>
      </c>
      <c r="AL30" s="51">
        <v>0</v>
      </c>
      <c r="AP30" s="51">
        <v>1</v>
      </c>
      <c r="AQ30" s="51"/>
      <c r="AR30" s="51">
        <v>0</v>
      </c>
      <c r="AS30" s="51">
        <v>0</v>
      </c>
      <c r="AT30" s="51">
        <v>1</v>
      </c>
      <c r="AX30" s="51">
        <v>1</v>
      </c>
      <c r="BC30" s="51">
        <v>1</v>
      </c>
    </row>
    <row r="31" spans="1:56" x14ac:dyDescent="0.3">
      <c r="A31" s="2">
        <v>29</v>
      </c>
      <c r="B31" s="2">
        <v>1</v>
      </c>
      <c r="C31" s="2" t="s">
        <v>75</v>
      </c>
      <c r="D31" s="51">
        <v>3</v>
      </c>
      <c r="E31" s="2" t="s">
        <v>2982</v>
      </c>
      <c r="F31" s="2" t="s">
        <v>203</v>
      </c>
      <c r="G31" s="2" t="s">
        <v>204</v>
      </c>
      <c r="H31" s="2" t="s">
        <v>212</v>
      </c>
      <c r="I31" s="2" t="s">
        <v>250</v>
      </c>
      <c r="J31" s="2" t="s">
        <v>251</v>
      </c>
      <c r="K31" s="2" t="s">
        <v>3004</v>
      </c>
      <c r="L31" s="2">
        <v>169229426</v>
      </c>
      <c r="M31" s="2">
        <v>169229869</v>
      </c>
      <c r="N31" s="2" t="s">
        <v>104</v>
      </c>
      <c r="O31" s="2" t="s">
        <v>367</v>
      </c>
      <c r="P31" s="2" t="s">
        <v>267</v>
      </c>
      <c r="Q31" s="2" t="s">
        <v>1540</v>
      </c>
      <c r="R31" s="2" t="s">
        <v>1218</v>
      </c>
      <c r="S31" s="2" t="s">
        <v>1540</v>
      </c>
      <c r="T31" s="2" t="b">
        <v>1</v>
      </c>
      <c r="U31" s="2">
        <v>43891</v>
      </c>
      <c r="V31" s="51">
        <v>180</v>
      </c>
      <c r="W31" s="51">
        <v>790</v>
      </c>
      <c r="X31" s="2" t="b">
        <v>1</v>
      </c>
      <c r="Y31" s="2" t="b">
        <v>1</v>
      </c>
      <c r="Z31" s="51" t="s">
        <v>252</v>
      </c>
      <c r="AA31" s="51" t="s">
        <v>178</v>
      </c>
      <c r="AB31" s="51" t="s">
        <v>178</v>
      </c>
      <c r="AC31" s="51"/>
      <c r="AD31" s="51">
        <v>18050.50549</v>
      </c>
      <c r="AE31" s="51" t="s">
        <v>118</v>
      </c>
      <c r="AF31" s="51">
        <v>85</v>
      </c>
      <c r="AG31" s="51" t="s">
        <v>84</v>
      </c>
      <c r="AH31" s="51"/>
      <c r="AI31" s="51">
        <v>21</v>
      </c>
      <c r="AJ31" s="51">
        <v>1</v>
      </c>
      <c r="AK31" s="51">
        <v>0</v>
      </c>
      <c r="AL31" s="51">
        <v>0</v>
      </c>
      <c r="AP31" s="51">
        <v>0</v>
      </c>
      <c r="AQ31" s="51"/>
      <c r="AR31" s="51">
        <v>0</v>
      </c>
      <c r="AS31" s="51">
        <v>0</v>
      </c>
      <c r="AT31" s="51">
        <v>1</v>
      </c>
      <c r="AU31" s="51">
        <v>1</v>
      </c>
      <c r="AV31" s="51"/>
      <c r="AW31" s="51"/>
      <c r="AX31" s="51">
        <v>1</v>
      </c>
      <c r="AY31" s="51">
        <v>1</v>
      </c>
      <c r="BC31" s="51">
        <v>1</v>
      </c>
      <c r="BD31" s="51">
        <v>1</v>
      </c>
    </row>
    <row r="32" spans="1:56" x14ac:dyDescent="0.3">
      <c r="A32" s="2">
        <v>30</v>
      </c>
      <c r="B32" s="2">
        <v>1</v>
      </c>
      <c r="C32" s="2" t="s">
        <v>75</v>
      </c>
      <c r="D32" s="51">
        <v>3</v>
      </c>
      <c r="E32" s="2" t="s">
        <v>2982</v>
      </c>
      <c r="F32" s="2" t="s">
        <v>203</v>
      </c>
      <c r="G32" s="2" t="s">
        <v>204</v>
      </c>
      <c r="H32" s="2" t="s">
        <v>212</v>
      </c>
      <c r="I32" s="2" t="s">
        <v>253</v>
      </c>
      <c r="J32" s="2" t="s">
        <v>254</v>
      </c>
      <c r="K32" s="2" t="s">
        <v>3005</v>
      </c>
      <c r="L32" s="2">
        <v>42727</v>
      </c>
      <c r="M32" s="2">
        <v>68644862</v>
      </c>
      <c r="N32" s="2" t="s">
        <v>104</v>
      </c>
      <c r="O32" s="2" t="s">
        <v>2972</v>
      </c>
      <c r="P32" s="2">
        <v>2003</v>
      </c>
      <c r="Q32" s="2" t="s">
        <v>2972</v>
      </c>
      <c r="R32" s="2" t="s">
        <v>2980</v>
      </c>
      <c r="S32" s="2" t="s">
        <v>2972</v>
      </c>
      <c r="T32" s="2" t="b">
        <v>1</v>
      </c>
      <c r="U32" s="2">
        <v>2018</v>
      </c>
      <c r="V32" s="2">
        <v>148</v>
      </c>
      <c r="W32" s="2">
        <v>504</v>
      </c>
      <c r="X32" s="2" t="b">
        <v>1</v>
      </c>
      <c r="Y32" s="2" t="b">
        <v>1</v>
      </c>
      <c r="Z32" s="2" t="s">
        <v>89</v>
      </c>
      <c r="AA32" s="2" t="s">
        <v>178</v>
      </c>
      <c r="AB32" s="51" t="s">
        <v>178</v>
      </c>
      <c r="AC32" s="51"/>
      <c r="AD32" s="51">
        <v>84183.742629999993</v>
      </c>
      <c r="AE32" s="51" t="s">
        <v>118</v>
      </c>
      <c r="AF32" s="51">
        <v>73</v>
      </c>
      <c r="AG32" s="51" t="s">
        <v>84</v>
      </c>
      <c r="AH32" s="51"/>
      <c r="AI32" s="51">
        <v>22</v>
      </c>
      <c r="AJ32" s="51">
        <v>1</v>
      </c>
      <c r="AK32" s="51">
        <v>0</v>
      </c>
      <c r="AL32" s="51">
        <v>0</v>
      </c>
      <c r="AP32" s="51">
        <v>0</v>
      </c>
      <c r="AQ32" s="51"/>
      <c r="AR32" s="51">
        <v>0</v>
      </c>
      <c r="AS32" s="51">
        <v>0</v>
      </c>
      <c r="AT32" s="51">
        <v>1</v>
      </c>
      <c r="AX32" s="51">
        <v>1</v>
      </c>
      <c r="BC32" s="51">
        <v>1</v>
      </c>
    </row>
    <row r="33" spans="1:56" x14ac:dyDescent="0.3">
      <c r="A33" s="2">
        <v>31</v>
      </c>
      <c r="B33" s="2">
        <v>1</v>
      </c>
      <c r="C33" s="2" t="s">
        <v>75</v>
      </c>
      <c r="D33" s="51">
        <v>3</v>
      </c>
      <c r="E33" s="2" t="s">
        <v>2982</v>
      </c>
      <c r="F33" s="2" t="s">
        <v>203</v>
      </c>
      <c r="G33" s="2" t="s">
        <v>204</v>
      </c>
      <c r="H33" s="2" t="s">
        <v>212</v>
      </c>
      <c r="I33" s="2" t="s">
        <v>255</v>
      </c>
      <c r="J33" s="2" t="s">
        <v>256</v>
      </c>
      <c r="K33" s="2" t="s">
        <v>3006</v>
      </c>
      <c r="L33" s="2">
        <v>195487</v>
      </c>
      <c r="M33" s="2">
        <v>116740549</v>
      </c>
      <c r="N33" s="2" t="s">
        <v>104</v>
      </c>
      <c r="O33" s="2" t="s">
        <v>368</v>
      </c>
      <c r="P33" s="2">
        <v>2010</v>
      </c>
      <c r="Q33" s="2" t="s">
        <v>368</v>
      </c>
      <c r="R33" s="2" t="s">
        <v>267</v>
      </c>
      <c r="S33" s="2" t="s">
        <v>368</v>
      </c>
      <c r="T33" s="2" t="b">
        <v>1</v>
      </c>
      <c r="U33" s="2">
        <v>2017</v>
      </c>
      <c r="V33" s="2">
        <v>15</v>
      </c>
      <c r="W33" s="2">
        <v>700</v>
      </c>
      <c r="X33" s="2" t="b">
        <v>1</v>
      </c>
      <c r="Y33" s="2" t="b">
        <v>1</v>
      </c>
      <c r="Z33" s="2" t="s">
        <v>89</v>
      </c>
      <c r="AA33" s="2" t="s">
        <v>178</v>
      </c>
      <c r="AB33" s="51" t="s">
        <v>178</v>
      </c>
      <c r="AC33" s="51"/>
      <c r="AD33" s="51">
        <v>253379.5239</v>
      </c>
      <c r="AE33" s="51"/>
      <c r="AF33" s="51">
        <v>110</v>
      </c>
      <c r="AG33" s="51" t="s">
        <v>84</v>
      </c>
      <c r="AH33" s="51"/>
      <c r="AI33" s="51"/>
      <c r="AJ33" s="51">
        <v>1</v>
      </c>
      <c r="AK33" s="51">
        <v>0</v>
      </c>
      <c r="AL33" s="51">
        <v>0</v>
      </c>
      <c r="AP33" s="51">
        <v>0</v>
      </c>
      <c r="AQ33" s="51"/>
      <c r="AR33" s="51">
        <v>0</v>
      </c>
      <c r="AS33" s="51">
        <v>0</v>
      </c>
      <c r="AT33" s="51">
        <v>1</v>
      </c>
      <c r="AX33" s="51">
        <v>1</v>
      </c>
    </row>
    <row r="34" spans="1:56" x14ac:dyDescent="0.3">
      <c r="A34" s="2">
        <v>32</v>
      </c>
      <c r="B34" s="2">
        <v>1</v>
      </c>
      <c r="C34" s="2" t="s">
        <v>75</v>
      </c>
      <c r="D34" s="51">
        <v>3</v>
      </c>
      <c r="E34" s="2" t="s">
        <v>2982</v>
      </c>
      <c r="F34" s="2" t="s">
        <v>203</v>
      </c>
      <c r="G34" s="2" t="s">
        <v>204</v>
      </c>
      <c r="H34" s="2" t="s">
        <v>212</v>
      </c>
      <c r="I34" s="2" t="s">
        <v>257</v>
      </c>
      <c r="J34" s="2" t="s">
        <v>258</v>
      </c>
      <c r="K34" s="2" t="s">
        <v>3007</v>
      </c>
      <c r="L34" s="2">
        <v>162154636</v>
      </c>
      <c r="M34" s="2">
        <v>162155066</v>
      </c>
      <c r="N34" s="2" t="s">
        <v>104</v>
      </c>
      <c r="O34" s="2" t="s">
        <v>367</v>
      </c>
      <c r="P34" s="2" t="s">
        <v>267</v>
      </c>
      <c r="Q34" s="2" t="s">
        <v>368</v>
      </c>
      <c r="R34" s="2" t="s">
        <v>267</v>
      </c>
      <c r="S34" s="2" t="s">
        <v>368</v>
      </c>
      <c r="T34" s="2" t="b">
        <v>1</v>
      </c>
      <c r="U34" s="2">
        <v>43891</v>
      </c>
      <c r="V34" s="2">
        <v>305</v>
      </c>
      <c r="W34" s="2">
        <v>360</v>
      </c>
      <c r="X34" s="2" t="b">
        <v>1</v>
      </c>
      <c r="Y34" s="2" t="b">
        <v>1</v>
      </c>
      <c r="Z34" s="2" t="s">
        <v>259</v>
      </c>
      <c r="AA34" s="2" t="s">
        <v>178</v>
      </c>
      <c r="AB34" s="51" t="s">
        <v>178</v>
      </c>
      <c r="AC34" s="51"/>
      <c r="AD34" s="51">
        <v>2.04573245</v>
      </c>
      <c r="AE34" s="51" t="s">
        <v>118</v>
      </c>
      <c r="AF34" s="51">
        <v>101</v>
      </c>
      <c r="AG34" s="51" t="s">
        <v>84</v>
      </c>
      <c r="AH34" s="51"/>
      <c r="AI34" s="51">
        <v>20.5</v>
      </c>
      <c r="AJ34" s="51">
        <v>1</v>
      </c>
      <c r="AK34" s="51">
        <v>0</v>
      </c>
      <c r="AL34" s="51">
        <v>0</v>
      </c>
      <c r="AN34" s="51">
        <v>1</v>
      </c>
      <c r="AP34" s="51">
        <v>0</v>
      </c>
      <c r="AQ34" s="51"/>
      <c r="AR34" s="51">
        <v>0</v>
      </c>
      <c r="AS34" s="51">
        <v>0</v>
      </c>
      <c r="AT34" s="51">
        <v>1</v>
      </c>
      <c r="AX34" s="51">
        <v>1</v>
      </c>
      <c r="BC34" s="51">
        <v>1</v>
      </c>
    </row>
    <row r="35" spans="1:56" x14ac:dyDescent="0.3">
      <c r="A35" s="2">
        <v>33</v>
      </c>
      <c r="B35" s="2">
        <v>1</v>
      </c>
      <c r="C35" s="2" t="s">
        <v>75</v>
      </c>
      <c r="D35" s="51">
        <v>3</v>
      </c>
      <c r="E35" s="2" t="s">
        <v>2982</v>
      </c>
      <c r="F35" s="2" t="s">
        <v>203</v>
      </c>
      <c r="G35" s="2" t="s">
        <v>204</v>
      </c>
      <c r="H35" s="2" t="s">
        <v>212</v>
      </c>
      <c r="I35" s="2" t="s">
        <v>260</v>
      </c>
      <c r="J35" s="2" t="s">
        <v>261</v>
      </c>
      <c r="K35" s="2" t="s">
        <v>3008</v>
      </c>
      <c r="L35" s="2">
        <v>161410</v>
      </c>
      <c r="M35" s="2">
        <v>124480327</v>
      </c>
      <c r="N35" s="2" t="s">
        <v>104</v>
      </c>
      <c r="O35" s="2" t="s">
        <v>2972</v>
      </c>
      <c r="P35" s="2">
        <v>2008</v>
      </c>
      <c r="Q35" s="2" t="s">
        <v>1217</v>
      </c>
      <c r="R35" s="2" t="s">
        <v>1218</v>
      </c>
      <c r="S35" s="2" t="s">
        <v>1217</v>
      </c>
      <c r="T35" s="2" t="b">
        <v>1</v>
      </c>
      <c r="U35" s="2">
        <v>43891</v>
      </c>
      <c r="V35" s="2">
        <v>40</v>
      </c>
      <c r="W35" s="2">
        <v>500</v>
      </c>
      <c r="X35" s="2" t="b">
        <v>1</v>
      </c>
      <c r="Y35" s="2" t="b">
        <v>1</v>
      </c>
      <c r="Z35" s="2" t="s">
        <v>262</v>
      </c>
      <c r="AA35" s="2" t="s">
        <v>178</v>
      </c>
      <c r="AB35" s="51" t="s">
        <v>178</v>
      </c>
      <c r="AC35" s="51"/>
      <c r="AD35" s="51">
        <v>76221.863060000003</v>
      </c>
      <c r="AE35" s="51" t="s">
        <v>118</v>
      </c>
      <c r="AF35" s="51">
        <v>78</v>
      </c>
      <c r="AG35" s="51" t="s">
        <v>84</v>
      </c>
      <c r="AH35" s="51"/>
      <c r="AI35" s="51">
        <v>24</v>
      </c>
      <c r="AJ35" s="51">
        <v>1</v>
      </c>
      <c r="AK35" s="51">
        <v>0</v>
      </c>
      <c r="AL35" s="51">
        <v>0</v>
      </c>
      <c r="AP35" s="51">
        <v>1</v>
      </c>
      <c r="AQ35" s="51"/>
      <c r="AR35" s="51">
        <v>0</v>
      </c>
      <c r="AS35" s="51">
        <v>0</v>
      </c>
      <c r="AT35" s="51">
        <v>1</v>
      </c>
      <c r="AU35" s="51">
        <v>1</v>
      </c>
      <c r="AV35" s="51"/>
      <c r="AW35" s="51"/>
      <c r="AX35" s="51">
        <v>1</v>
      </c>
      <c r="AY35" s="51">
        <v>1</v>
      </c>
      <c r="BC35" s="51">
        <v>1</v>
      </c>
      <c r="BD35" s="51">
        <v>1</v>
      </c>
    </row>
    <row r="36" spans="1:56" x14ac:dyDescent="0.3">
      <c r="A36" s="2">
        <v>34</v>
      </c>
      <c r="B36" s="2">
        <v>1</v>
      </c>
      <c r="C36" s="2" t="s">
        <v>75</v>
      </c>
      <c r="D36" s="51">
        <v>3</v>
      </c>
      <c r="E36" s="2" t="s">
        <v>2982</v>
      </c>
      <c r="F36" s="2" t="s">
        <v>203</v>
      </c>
      <c r="G36" s="2" t="s">
        <v>204</v>
      </c>
      <c r="H36" s="2" t="s">
        <v>212</v>
      </c>
      <c r="I36" s="2" t="s">
        <v>263</v>
      </c>
      <c r="J36" s="2" t="s">
        <v>264</v>
      </c>
      <c r="K36" s="2" t="s">
        <v>3009</v>
      </c>
      <c r="L36" s="2">
        <v>161433</v>
      </c>
      <c r="M36" s="2">
        <v>124484752</v>
      </c>
      <c r="N36" s="2" t="s">
        <v>104</v>
      </c>
      <c r="O36" s="2" t="s">
        <v>486</v>
      </c>
      <c r="P36" s="2">
        <v>2008</v>
      </c>
      <c r="Q36" s="2" t="s">
        <v>1540</v>
      </c>
      <c r="R36" s="2" t="s">
        <v>1218</v>
      </c>
      <c r="S36" s="2" t="s">
        <v>1540</v>
      </c>
      <c r="T36" s="2" t="b">
        <v>1</v>
      </c>
      <c r="U36" s="2">
        <v>43891</v>
      </c>
      <c r="V36" s="2">
        <v>52</v>
      </c>
      <c r="W36" s="2">
        <v>400</v>
      </c>
      <c r="X36" s="2" t="b">
        <v>1</v>
      </c>
      <c r="Y36" s="2" t="b">
        <v>1</v>
      </c>
      <c r="Z36" s="2" t="s">
        <v>89</v>
      </c>
      <c r="AA36" s="2" t="s">
        <v>178</v>
      </c>
      <c r="AB36" s="51" t="s">
        <v>178</v>
      </c>
      <c r="AC36" s="51"/>
      <c r="AD36" s="51">
        <v>658090.73190000001</v>
      </c>
      <c r="AE36" s="51"/>
      <c r="AF36" s="51">
        <v>105</v>
      </c>
      <c r="AG36" s="51" t="s">
        <v>84</v>
      </c>
      <c r="AH36" s="51"/>
      <c r="AI36" s="51">
        <v>21</v>
      </c>
      <c r="AJ36" s="51">
        <v>1</v>
      </c>
      <c r="AK36" s="51">
        <v>0</v>
      </c>
      <c r="AL36" s="51">
        <v>0</v>
      </c>
      <c r="AP36" s="51">
        <v>0</v>
      </c>
      <c r="AQ36" s="51"/>
      <c r="AR36" s="51">
        <v>0</v>
      </c>
      <c r="AS36" s="51">
        <v>0</v>
      </c>
      <c r="AT36" s="51">
        <v>1</v>
      </c>
      <c r="AU36" s="51">
        <v>1</v>
      </c>
      <c r="AV36" s="51"/>
      <c r="AW36" s="51"/>
      <c r="AX36" s="51">
        <v>1</v>
      </c>
      <c r="AY36" s="51">
        <v>1</v>
      </c>
    </row>
    <row r="37" spans="1:56" x14ac:dyDescent="0.3">
      <c r="A37" s="2">
        <v>35</v>
      </c>
      <c r="B37" s="2">
        <v>1</v>
      </c>
      <c r="C37" s="2" t="s">
        <v>75</v>
      </c>
      <c r="D37" s="51">
        <v>3</v>
      </c>
      <c r="E37" s="2" t="s">
        <v>2982</v>
      </c>
      <c r="F37" s="2" t="s">
        <v>203</v>
      </c>
      <c r="G37" s="2" t="s">
        <v>204</v>
      </c>
      <c r="H37" s="2" t="s">
        <v>212</v>
      </c>
      <c r="I37" s="2" t="s">
        <v>265</v>
      </c>
      <c r="J37" s="2" t="s">
        <v>266</v>
      </c>
      <c r="K37" s="2" t="s">
        <v>3010</v>
      </c>
      <c r="L37" s="2">
        <v>161668</v>
      </c>
      <c r="M37" s="2">
        <v>124525080</v>
      </c>
      <c r="N37" s="2" t="s">
        <v>104</v>
      </c>
      <c r="O37" s="2" t="s">
        <v>486</v>
      </c>
      <c r="P37" s="2">
        <v>2008</v>
      </c>
      <c r="Q37" s="2" t="s">
        <v>368</v>
      </c>
      <c r="R37" s="2" t="s">
        <v>267</v>
      </c>
      <c r="S37" s="2" t="s">
        <v>368</v>
      </c>
      <c r="T37" s="2" t="b">
        <v>1</v>
      </c>
      <c r="U37" s="2">
        <v>2018</v>
      </c>
      <c r="V37" s="2">
        <v>1000</v>
      </c>
      <c r="W37" s="51">
        <v>1000</v>
      </c>
      <c r="X37" s="2" t="b">
        <v>1</v>
      </c>
      <c r="Y37" s="2" t="b">
        <v>1</v>
      </c>
      <c r="Z37" s="2" t="s">
        <v>89</v>
      </c>
      <c r="AA37" s="2" t="s">
        <v>178</v>
      </c>
      <c r="AB37" s="51" t="s">
        <v>178</v>
      </c>
      <c r="AC37" s="51"/>
      <c r="AD37" s="51" t="s">
        <v>267</v>
      </c>
      <c r="AE37" s="51"/>
      <c r="AF37" s="51">
        <v>79</v>
      </c>
      <c r="AG37" s="51" t="s">
        <v>84</v>
      </c>
      <c r="AH37" s="51"/>
      <c r="AI37" s="51"/>
      <c r="AJ37" s="51">
        <v>1</v>
      </c>
      <c r="AK37" s="51">
        <v>0</v>
      </c>
      <c r="AL37" s="51">
        <v>0</v>
      </c>
      <c r="AP37" s="51">
        <v>0</v>
      </c>
      <c r="AQ37" s="51"/>
      <c r="AR37" s="51">
        <v>0</v>
      </c>
      <c r="AS37" s="51">
        <v>0</v>
      </c>
      <c r="AT37" s="51">
        <v>1</v>
      </c>
      <c r="AX37" s="51">
        <v>1</v>
      </c>
    </row>
    <row r="38" spans="1:56" x14ac:dyDescent="0.3">
      <c r="A38" s="2">
        <v>36</v>
      </c>
      <c r="B38" s="2">
        <v>1</v>
      </c>
      <c r="C38" s="2" t="s">
        <v>75</v>
      </c>
      <c r="D38" s="51">
        <v>3</v>
      </c>
      <c r="E38" s="2" t="s">
        <v>2982</v>
      </c>
      <c r="F38" s="2" t="s">
        <v>203</v>
      </c>
      <c r="G38" s="2" t="s">
        <v>204</v>
      </c>
      <c r="H38" s="2" t="s">
        <v>212</v>
      </c>
      <c r="I38" s="2" t="s">
        <v>268</v>
      </c>
      <c r="J38" s="2" t="s">
        <v>269</v>
      </c>
      <c r="K38" s="2" t="s">
        <v>3011</v>
      </c>
      <c r="L38" s="2">
        <v>129495487</v>
      </c>
      <c r="M38" s="2">
        <v>129495492</v>
      </c>
      <c r="N38" s="2" t="s">
        <v>104</v>
      </c>
      <c r="O38" s="2" t="s">
        <v>367</v>
      </c>
      <c r="P38" s="2" t="s">
        <v>267</v>
      </c>
      <c r="Q38" s="2" t="s">
        <v>486</v>
      </c>
      <c r="R38" s="2" t="s">
        <v>267</v>
      </c>
      <c r="S38" s="2" t="s">
        <v>486</v>
      </c>
      <c r="T38" s="2" t="b">
        <v>1</v>
      </c>
      <c r="U38" s="2">
        <v>43891</v>
      </c>
      <c r="V38" s="51">
        <v>100</v>
      </c>
      <c r="W38" s="51">
        <v>500</v>
      </c>
      <c r="X38" s="2" t="b">
        <v>1</v>
      </c>
      <c r="Y38" s="2" t="b">
        <v>1</v>
      </c>
      <c r="Z38" s="51" t="s">
        <v>270</v>
      </c>
      <c r="AA38" s="51" t="s">
        <v>95</v>
      </c>
      <c r="AB38" s="51" t="s">
        <v>83</v>
      </c>
      <c r="AC38" s="51" t="s">
        <v>178</v>
      </c>
      <c r="AD38" s="51">
        <v>19324.937310000001</v>
      </c>
      <c r="AE38" s="51" t="s">
        <v>118</v>
      </c>
      <c r="AF38" s="51">
        <v>73</v>
      </c>
      <c r="AG38" s="51" t="s">
        <v>84</v>
      </c>
      <c r="AH38" s="51"/>
      <c r="AI38" s="51"/>
      <c r="AJ38" s="51">
        <v>1</v>
      </c>
      <c r="AK38" s="51">
        <v>0</v>
      </c>
      <c r="AL38" s="51">
        <v>0</v>
      </c>
      <c r="AP38" s="51">
        <v>0</v>
      </c>
      <c r="AQ38" s="51"/>
      <c r="AR38" s="51">
        <v>0</v>
      </c>
      <c r="AS38" s="51">
        <v>0</v>
      </c>
      <c r="AT38" s="51">
        <v>1</v>
      </c>
      <c r="AV38" s="51">
        <v>1</v>
      </c>
      <c r="BB38" s="51">
        <v>1</v>
      </c>
      <c r="BC38" s="51">
        <v>1</v>
      </c>
      <c r="BD38" s="51"/>
    </row>
    <row r="39" spans="1:56" x14ac:dyDescent="0.3">
      <c r="A39" s="2">
        <v>37</v>
      </c>
      <c r="B39" s="2">
        <v>1</v>
      </c>
      <c r="C39" s="2" t="s">
        <v>75</v>
      </c>
      <c r="D39" s="51">
        <v>3</v>
      </c>
      <c r="E39" s="2" t="s">
        <v>2982</v>
      </c>
      <c r="F39" s="2" t="s">
        <v>203</v>
      </c>
      <c r="G39" s="2" t="s">
        <v>204</v>
      </c>
      <c r="H39" s="2" t="s">
        <v>212</v>
      </c>
      <c r="I39" s="2" t="s">
        <v>271</v>
      </c>
      <c r="J39" s="2" t="s">
        <v>272</v>
      </c>
      <c r="K39" s="2" t="s">
        <v>3012</v>
      </c>
      <c r="L39" s="2">
        <v>124357052</v>
      </c>
      <c r="M39" s="2">
        <v>124545003</v>
      </c>
      <c r="N39" s="2" t="s">
        <v>104</v>
      </c>
      <c r="O39" s="2" t="s">
        <v>367</v>
      </c>
      <c r="P39" s="2" t="s">
        <v>267</v>
      </c>
      <c r="Q39" s="2" t="s">
        <v>486</v>
      </c>
      <c r="R39" s="2" t="s">
        <v>267</v>
      </c>
      <c r="S39" s="2" t="s">
        <v>486</v>
      </c>
      <c r="T39" s="2" t="b">
        <v>1</v>
      </c>
      <c r="U39" s="2">
        <v>43862</v>
      </c>
      <c r="V39" s="2">
        <v>55</v>
      </c>
      <c r="W39" s="2">
        <v>500</v>
      </c>
      <c r="X39" s="2" t="b">
        <v>1</v>
      </c>
      <c r="Y39" s="2" t="b">
        <v>1</v>
      </c>
      <c r="Z39" s="2" t="s">
        <v>273</v>
      </c>
      <c r="AA39" s="2" t="s">
        <v>178</v>
      </c>
      <c r="AB39" s="51" t="s">
        <v>178</v>
      </c>
      <c r="AC39" s="51"/>
      <c r="AD39" s="51">
        <v>82429.039430000004</v>
      </c>
      <c r="AE39" s="51" t="s">
        <v>118</v>
      </c>
      <c r="AF39" s="51">
        <v>59</v>
      </c>
      <c r="AG39" s="51" t="s">
        <v>84</v>
      </c>
      <c r="AH39" s="51"/>
      <c r="AI39" s="51"/>
      <c r="AJ39" s="51">
        <v>1</v>
      </c>
      <c r="AK39" s="51">
        <v>0</v>
      </c>
      <c r="AL39" s="51">
        <v>0</v>
      </c>
      <c r="AP39" s="51">
        <v>0</v>
      </c>
      <c r="AQ39" s="51"/>
      <c r="AR39" s="51">
        <v>0</v>
      </c>
      <c r="AS39" s="51">
        <v>0</v>
      </c>
      <c r="AT39" s="51">
        <v>1</v>
      </c>
      <c r="AX39" s="51">
        <v>1</v>
      </c>
      <c r="BB39" s="51">
        <v>1</v>
      </c>
      <c r="BC39" s="51">
        <v>1</v>
      </c>
      <c r="BD39" s="51"/>
    </row>
    <row r="40" spans="1:56" x14ac:dyDescent="0.3">
      <c r="A40" s="2">
        <v>38</v>
      </c>
      <c r="B40" s="2">
        <v>1</v>
      </c>
      <c r="C40" s="2" t="s">
        <v>75</v>
      </c>
      <c r="D40" s="51">
        <v>3</v>
      </c>
      <c r="E40" s="2" t="s">
        <v>2982</v>
      </c>
      <c r="F40" s="2" t="s">
        <v>203</v>
      </c>
      <c r="G40" s="2" t="s">
        <v>204</v>
      </c>
      <c r="H40" s="2" t="s">
        <v>212</v>
      </c>
      <c r="I40" s="2" t="s">
        <v>274</v>
      </c>
      <c r="J40" s="2" t="s">
        <v>275</v>
      </c>
      <c r="K40" s="2" t="s">
        <v>3013</v>
      </c>
      <c r="L40" s="2">
        <v>124357112</v>
      </c>
      <c r="M40" s="2">
        <v>124548001</v>
      </c>
      <c r="N40" s="2" t="s">
        <v>104</v>
      </c>
      <c r="O40" s="2" t="s">
        <v>367</v>
      </c>
      <c r="P40" s="2" t="s">
        <v>267</v>
      </c>
      <c r="Q40" s="2" t="s">
        <v>368</v>
      </c>
      <c r="R40" s="2" t="s">
        <v>267</v>
      </c>
      <c r="S40" s="2" t="s">
        <v>368</v>
      </c>
      <c r="T40" s="2" t="b">
        <v>1</v>
      </c>
      <c r="U40" s="2">
        <v>43862</v>
      </c>
      <c r="V40" s="2">
        <v>55</v>
      </c>
      <c r="W40" s="2">
        <v>460</v>
      </c>
      <c r="X40" s="2" t="b">
        <v>1</v>
      </c>
      <c r="Y40" s="2" t="b">
        <v>1</v>
      </c>
      <c r="Z40" s="2" t="s">
        <v>273</v>
      </c>
      <c r="AA40" s="2" t="s">
        <v>178</v>
      </c>
      <c r="AB40" s="51" t="s">
        <v>178</v>
      </c>
      <c r="AC40" s="51"/>
      <c r="AD40" s="51">
        <v>399929.45380000002</v>
      </c>
      <c r="AE40" s="51"/>
      <c r="AF40" s="51">
        <v>54.3</v>
      </c>
      <c r="AG40" s="51" t="s">
        <v>84</v>
      </c>
      <c r="AH40" s="51"/>
      <c r="AI40" s="51">
        <v>23.5</v>
      </c>
      <c r="AJ40" s="51">
        <v>1</v>
      </c>
      <c r="AK40" s="51">
        <v>0</v>
      </c>
      <c r="AL40" s="51">
        <v>0</v>
      </c>
      <c r="AP40" s="51">
        <v>0</v>
      </c>
      <c r="AQ40" s="51"/>
      <c r="AR40" s="51">
        <v>0</v>
      </c>
      <c r="AS40" s="51">
        <v>0</v>
      </c>
      <c r="AT40" s="51">
        <v>1</v>
      </c>
      <c r="AX40" s="51">
        <v>1</v>
      </c>
    </row>
    <row r="41" spans="1:56" x14ac:dyDescent="0.3">
      <c r="A41" s="2">
        <v>39</v>
      </c>
      <c r="B41" s="2">
        <v>1</v>
      </c>
      <c r="C41" s="2" t="s">
        <v>75</v>
      </c>
      <c r="D41" s="51">
        <v>3</v>
      </c>
      <c r="E41" s="2" t="s">
        <v>2982</v>
      </c>
      <c r="F41" s="2" t="s">
        <v>203</v>
      </c>
      <c r="G41" s="2" t="s">
        <v>204</v>
      </c>
      <c r="H41" s="2" t="s">
        <v>212</v>
      </c>
      <c r="I41" s="2" t="s">
        <v>276</v>
      </c>
      <c r="J41" s="2" t="s">
        <v>277</v>
      </c>
      <c r="K41" s="2" t="s">
        <v>3014</v>
      </c>
      <c r="L41" s="2">
        <v>124553086</v>
      </c>
      <c r="M41" s="2">
        <v>68644970</v>
      </c>
      <c r="N41" s="2" t="s">
        <v>104</v>
      </c>
      <c r="O41" s="2" t="s">
        <v>368</v>
      </c>
      <c r="P41" s="2">
        <v>2003</v>
      </c>
      <c r="Q41" s="2" t="s">
        <v>368</v>
      </c>
      <c r="R41" s="2" t="s">
        <v>267</v>
      </c>
      <c r="S41" s="2" t="s">
        <v>368</v>
      </c>
      <c r="T41" s="2" t="b">
        <v>1</v>
      </c>
      <c r="U41" s="2">
        <v>43862</v>
      </c>
      <c r="V41" s="2">
        <v>0</v>
      </c>
      <c r="W41" s="2">
        <v>732</v>
      </c>
      <c r="X41" s="2" t="b">
        <v>1</v>
      </c>
      <c r="Y41" s="2" t="b">
        <v>1</v>
      </c>
      <c r="Z41" s="2" t="s">
        <v>89</v>
      </c>
      <c r="AA41" s="2" t="s">
        <v>278</v>
      </c>
      <c r="AB41" s="51" t="s">
        <v>178</v>
      </c>
      <c r="AC41" s="51" t="s">
        <v>83</v>
      </c>
      <c r="AD41" s="51">
        <v>905548.77830000001</v>
      </c>
      <c r="AE41" s="51"/>
      <c r="AF41" s="51">
        <v>64</v>
      </c>
      <c r="AG41" s="51" t="s">
        <v>84</v>
      </c>
      <c r="AH41" s="51"/>
      <c r="AI41" s="51" t="s">
        <v>279</v>
      </c>
      <c r="AJ41" s="51">
        <v>1</v>
      </c>
      <c r="AK41" s="51">
        <v>0</v>
      </c>
      <c r="AL41" s="51">
        <v>0</v>
      </c>
      <c r="AP41" s="51">
        <v>0</v>
      </c>
      <c r="AQ41" s="51"/>
      <c r="AR41" s="51">
        <v>1</v>
      </c>
      <c r="AS41" s="51">
        <v>1</v>
      </c>
      <c r="AT41" s="51">
        <v>1</v>
      </c>
      <c r="AX41" s="51">
        <v>1</v>
      </c>
    </row>
    <row r="42" spans="1:56" x14ac:dyDescent="0.3">
      <c r="A42" s="2">
        <v>40</v>
      </c>
      <c r="B42" s="2">
        <v>1</v>
      </c>
      <c r="C42" s="2" t="s">
        <v>75</v>
      </c>
      <c r="D42" s="51">
        <v>3</v>
      </c>
      <c r="E42" s="2" t="s">
        <v>2982</v>
      </c>
      <c r="F42" s="2" t="s">
        <v>203</v>
      </c>
      <c r="G42" s="2" t="s">
        <v>204</v>
      </c>
      <c r="H42" s="2" t="s">
        <v>212</v>
      </c>
      <c r="I42" s="2" t="s">
        <v>280</v>
      </c>
      <c r="J42" s="2" t="s">
        <v>281</v>
      </c>
      <c r="K42" s="2" t="s">
        <v>3015</v>
      </c>
      <c r="L42" s="2">
        <v>41860</v>
      </c>
      <c r="M42" s="2">
        <v>116737441</v>
      </c>
      <c r="N42" s="2" t="s">
        <v>104</v>
      </c>
      <c r="O42" s="2" t="s">
        <v>368</v>
      </c>
      <c r="P42" s="2">
        <v>2003</v>
      </c>
      <c r="Q42" s="2" t="s">
        <v>486</v>
      </c>
      <c r="R42" s="2" t="s">
        <v>267</v>
      </c>
      <c r="S42" s="2" t="s">
        <v>486</v>
      </c>
      <c r="T42" s="2" t="b">
        <v>1</v>
      </c>
      <c r="U42" s="2">
        <v>2017</v>
      </c>
      <c r="V42" s="2">
        <v>34</v>
      </c>
      <c r="W42" s="2">
        <v>480</v>
      </c>
      <c r="X42" s="2" t="b">
        <v>1</v>
      </c>
      <c r="Y42" s="2" t="b">
        <v>1</v>
      </c>
      <c r="Z42" s="2" t="s">
        <v>89</v>
      </c>
      <c r="AA42" s="2" t="s">
        <v>178</v>
      </c>
      <c r="AB42" s="51" t="s">
        <v>178</v>
      </c>
      <c r="AC42" s="51"/>
      <c r="AD42" s="51">
        <v>139.4845857</v>
      </c>
      <c r="AE42" s="51" t="s">
        <v>118</v>
      </c>
      <c r="AF42" s="51">
        <v>75</v>
      </c>
      <c r="AG42" s="51" t="s">
        <v>84</v>
      </c>
      <c r="AH42" s="51"/>
      <c r="AI42" s="51"/>
      <c r="AJ42" s="51">
        <v>1</v>
      </c>
      <c r="AK42" s="51">
        <v>0</v>
      </c>
      <c r="AL42" s="51">
        <v>0</v>
      </c>
      <c r="AP42" s="51">
        <v>0</v>
      </c>
      <c r="AQ42" s="51"/>
      <c r="AR42" s="51">
        <v>0</v>
      </c>
      <c r="AS42" s="51">
        <v>0</v>
      </c>
      <c r="AT42" s="51">
        <v>1</v>
      </c>
      <c r="AX42" s="51">
        <v>1</v>
      </c>
      <c r="BB42" s="51">
        <v>1</v>
      </c>
      <c r="BC42" s="51">
        <v>1</v>
      </c>
      <c r="BD42" s="51"/>
    </row>
    <row r="43" spans="1:56" x14ac:dyDescent="0.3">
      <c r="A43" s="2">
        <v>41</v>
      </c>
      <c r="B43" s="2">
        <v>1</v>
      </c>
      <c r="C43" s="2" t="s">
        <v>75</v>
      </c>
      <c r="D43" s="51">
        <v>3</v>
      </c>
      <c r="E43" s="2" t="s">
        <v>2982</v>
      </c>
      <c r="F43" s="2" t="s">
        <v>203</v>
      </c>
      <c r="G43" s="2" t="s">
        <v>204</v>
      </c>
      <c r="H43" s="2" t="s">
        <v>212</v>
      </c>
      <c r="I43" s="2" t="s">
        <v>282</v>
      </c>
      <c r="J43" s="2" t="s">
        <v>283</v>
      </c>
      <c r="K43" s="2" t="s">
        <v>3016</v>
      </c>
      <c r="L43" s="2">
        <v>152781967</v>
      </c>
      <c r="M43" s="2">
        <v>2957982</v>
      </c>
      <c r="N43" s="2" t="s">
        <v>104</v>
      </c>
      <c r="O43" s="2" t="s">
        <v>486</v>
      </c>
      <c r="P43" s="2">
        <v>2007</v>
      </c>
      <c r="Q43" s="2" t="s">
        <v>1540</v>
      </c>
      <c r="R43" s="2" t="s">
        <v>2980</v>
      </c>
      <c r="S43" s="2" t="s">
        <v>1540</v>
      </c>
      <c r="T43" s="2" t="b">
        <v>1</v>
      </c>
      <c r="U43" s="2">
        <v>43891</v>
      </c>
      <c r="V43" s="2">
        <v>4</v>
      </c>
      <c r="W43" s="2">
        <v>954</v>
      </c>
      <c r="X43" s="2" t="b">
        <v>1</v>
      </c>
      <c r="Y43" s="2" t="b">
        <v>1</v>
      </c>
      <c r="Z43" s="2" t="s">
        <v>89</v>
      </c>
      <c r="AA43" s="2" t="s">
        <v>178</v>
      </c>
      <c r="AB43" s="51" t="s">
        <v>178</v>
      </c>
      <c r="AC43" s="51"/>
      <c r="AD43" s="51">
        <v>1423186.0490000001</v>
      </c>
      <c r="AE43" s="51"/>
      <c r="AF43" s="51">
        <v>112</v>
      </c>
      <c r="AG43" s="51" t="s">
        <v>84</v>
      </c>
      <c r="AH43" s="51"/>
      <c r="AI43" s="51">
        <v>26</v>
      </c>
      <c r="AJ43" s="51">
        <v>1</v>
      </c>
      <c r="AK43" s="51">
        <v>0</v>
      </c>
      <c r="AL43" s="51">
        <v>0</v>
      </c>
      <c r="AP43" s="51">
        <v>0</v>
      </c>
      <c r="AQ43" s="51"/>
      <c r="AR43" s="51">
        <v>0</v>
      </c>
      <c r="AS43" s="51">
        <v>0</v>
      </c>
      <c r="AT43" s="51">
        <v>1</v>
      </c>
      <c r="AU43" s="51">
        <v>1</v>
      </c>
      <c r="AV43" s="51"/>
      <c r="AW43" s="51"/>
      <c r="AX43" s="51">
        <v>1</v>
      </c>
      <c r="AY43" s="51">
        <v>1</v>
      </c>
    </row>
    <row r="44" spans="1:56" x14ac:dyDescent="0.3">
      <c r="A44" s="2">
        <v>42</v>
      </c>
      <c r="B44" s="2">
        <v>1</v>
      </c>
      <c r="C44" s="2" t="s">
        <v>75</v>
      </c>
      <c r="D44" s="51">
        <v>3</v>
      </c>
      <c r="E44" s="2" t="s">
        <v>2982</v>
      </c>
      <c r="F44" s="2" t="s">
        <v>203</v>
      </c>
      <c r="G44" s="2" t="s">
        <v>204</v>
      </c>
      <c r="H44" s="2" t="s">
        <v>212</v>
      </c>
      <c r="I44" s="2" t="s">
        <v>284</v>
      </c>
      <c r="J44" s="2" t="s">
        <v>285</v>
      </c>
      <c r="K44" s="2" t="s">
        <v>3017</v>
      </c>
      <c r="L44" s="2">
        <v>161404</v>
      </c>
      <c r="M44" s="2">
        <v>68645208</v>
      </c>
      <c r="N44" s="2" t="s">
        <v>104</v>
      </c>
      <c r="O44" s="2" t="s">
        <v>1217</v>
      </c>
      <c r="P44" s="2">
        <v>2008</v>
      </c>
      <c r="Q44" s="2" t="s">
        <v>1217</v>
      </c>
      <c r="R44" s="2" t="s">
        <v>3018</v>
      </c>
      <c r="S44" s="2" t="s">
        <v>1217</v>
      </c>
      <c r="T44" s="2" t="b">
        <v>1</v>
      </c>
      <c r="U44" s="2">
        <v>2018</v>
      </c>
      <c r="V44" s="2">
        <v>154</v>
      </c>
      <c r="W44" s="2">
        <v>1370</v>
      </c>
      <c r="X44" s="2" t="b">
        <v>1</v>
      </c>
      <c r="Y44" s="2" t="b">
        <v>1</v>
      </c>
      <c r="Z44" s="2" t="s">
        <v>89</v>
      </c>
      <c r="AA44" s="2" t="s">
        <v>178</v>
      </c>
      <c r="AB44" s="51" t="s">
        <v>178</v>
      </c>
      <c r="AC44" s="51"/>
      <c r="AD44" s="51">
        <v>688599.07640000002</v>
      </c>
      <c r="AE44" s="51"/>
      <c r="AF44" s="51">
        <v>101</v>
      </c>
      <c r="AG44" s="51" t="s">
        <v>84</v>
      </c>
      <c r="AH44" s="51"/>
      <c r="AI44" s="51">
        <v>27</v>
      </c>
      <c r="AJ44" s="51">
        <v>1</v>
      </c>
      <c r="AK44" s="51">
        <v>0</v>
      </c>
      <c r="AL44" s="51">
        <v>0</v>
      </c>
      <c r="AP44" s="51">
        <v>1</v>
      </c>
      <c r="AQ44" s="51"/>
      <c r="AR44" s="51">
        <v>0</v>
      </c>
      <c r="AS44" s="51">
        <v>0</v>
      </c>
      <c r="AT44" s="51">
        <v>1</v>
      </c>
      <c r="AU44" s="51">
        <v>1</v>
      </c>
      <c r="AV44" s="51"/>
      <c r="AW44" s="51"/>
      <c r="AX44" s="51">
        <v>1</v>
      </c>
      <c r="AY44" s="51">
        <v>1</v>
      </c>
    </row>
    <row r="45" spans="1:56" x14ac:dyDescent="0.3">
      <c r="A45" s="2">
        <v>43</v>
      </c>
      <c r="B45" s="2">
        <v>1</v>
      </c>
      <c r="C45" s="2" t="s">
        <v>75</v>
      </c>
      <c r="D45" s="51">
        <v>3</v>
      </c>
      <c r="E45" s="2" t="s">
        <v>2982</v>
      </c>
      <c r="F45" s="2" t="s">
        <v>203</v>
      </c>
      <c r="G45" s="2" t="s">
        <v>204</v>
      </c>
      <c r="H45" s="2" t="s">
        <v>212</v>
      </c>
      <c r="I45" s="2" t="s">
        <v>286</v>
      </c>
      <c r="J45" s="2" t="s">
        <v>287</v>
      </c>
      <c r="K45" s="2" t="s">
        <v>3019</v>
      </c>
      <c r="L45" s="2">
        <v>42726</v>
      </c>
      <c r="M45" s="2">
        <v>68645393</v>
      </c>
      <c r="N45" s="2" t="s">
        <v>104</v>
      </c>
      <c r="O45" s="2" t="s">
        <v>486</v>
      </c>
      <c r="P45" s="2">
        <v>2003</v>
      </c>
      <c r="Q45" s="2" t="s">
        <v>2972</v>
      </c>
      <c r="R45" s="2" t="s">
        <v>3003</v>
      </c>
      <c r="S45" s="2" t="s">
        <v>2972</v>
      </c>
      <c r="T45" s="2" t="b">
        <v>1</v>
      </c>
      <c r="U45" s="2">
        <v>2018</v>
      </c>
      <c r="V45" s="2">
        <v>300</v>
      </c>
      <c r="W45" s="2">
        <v>850</v>
      </c>
      <c r="X45" s="2" t="b">
        <v>1</v>
      </c>
      <c r="Y45" s="2" t="b">
        <v>1</v>
      </c>
      <c r="Z45" s="2" t="s">
        <v>89</v>
      </c>
      <c r="AA45" s="2" t="s">
        <v>178</v>
      </c>
      <c r="AB45" s="51" t="s">
        <v>178</v>
      </c>
      <c r="AC45" s="51"/>
      <c r="AD45" s="51">
        <v>83678.227050000001</v>
      </c>
      <c r="AE45" s="51" t="s">
        <v>118</v>
      </c>
      <c r="AF45" s="51">
        <v>64</v>
      </c>
      <c r="AG45" s="51" t="s">
        <v>84</v>
      </c>
      <c r="AH45" s="51"/>
      <c r="AI45" s="51">
        <v>22</v>
      </c>
      <c r="AJ45" s="51">
        <v>1</v>
      </c>
      <c r="AK45" s="51">
        <v>0</v>
      </c>
      <c r="AL45" s="51">
        <v>0</v>
      </c>
      <c r="AP45" s="51">
        <v>1</v>
      </c>
      <c r="AQ45" s="51"/>
      <c r="AR45" s="51">
        <v>0</v>
      </c>
      <c r="AS45" s="51">
        <v>0</v>
      </c>
      <c r="AT45" s="51">
        <v>1</v>
      </c>
      <c r="AX45" s="51">
        <v>1</v>
      </c>
      <c r="BC45" s="51">
        <v>1</v>
      </c>
    </row>
    <row r="46" spans="1:56" x14ac:dyDescent="0.3">
      <c r="A46" s="2">
        <v>44</v>
      </c>
      <c r="B46" s="2">
        <v>1</v>
      </c>
      <c r="C46" s="2" t="s">
        <v>75</v>
      </c>
      <c r="D46" s="51">
        <v>3</v>
      </c>
      <c r="E46" s="2" t="s">
        <v>2982</v>
      </c>
      <c r="F46" s="2" t="s">
        <v>203</v>
      </c>
      <c r="G46" s="2" t="s">
        <v>204</v>
      </c>
      <c r="H46" s="2" t="s">
        <v>212</v>
      </c>
      <c r="I46" s="2" t="s">
        <v>288</v>
      </c>
      <c r="J46" s="2" t="s">
        <v>289</v>
      </c>
      <c r="K46" s="2" t="s">
        <v>3020</v>
      </c>
      <c r="L46" s="2">
        <v>42722</v>
      </c>
      <c r="M46" s="2">
        <v>68645459</v>
      </c>
      <c r="N46" s="2" t="s">
        <v>104</v>
      </c>
      <c r="O46" s="2" t="s">
        <v>486</v>
      </c>
      <c r="P46" s="2">
        <v>2003</v>
      </c>
      <c r="Q46" s="2" t="s">
        <v>368</v>
      </c>
      <c r="R46" s="2" t="s">
        <v>267</v>
      </c>
      <c r="S46" s="2" t="s">
        <v>368</v>
      </c>
      <c r="T46" s="2" t="b">
        <v>1</v>
      </c>
      <c r="U46" s="2">
        <v>2018</v>
      </c>
      <c r="V46" s="2">
        <v>225</v>
      </c>
      <c r="W46" s="2">
        <v>454</v>
      </c>
      <c r="X46" s="2" t="b">
        <v>1</v>
      </c>
      <c r="Y46" s="2" t="b">
        <v>1</v>
      </c>
      <c r="Z46" s="2" t="s">
        <v>89</v>
      </c>
      <c r="AA46" s="2" t="s">
        <v>178</v>
      </c>
      <c r="AB46" s="51" t="s">
        <v>178</v>
      </c>
      <c r="AC46" s="51"/>
      <c r="AD46" s="51">
        <v>48487.069609999999</v>
      </c>
      <c r="AE46" s="51" t="s">
        <v>118</v>
      </c>
      <c r="AF46" s="51">
        <v>62</v>
      </c>
      <c r="AG46" s="51" t="s">
        <v>84</v>
      </c>
      <c r="AH46" s="51"/>
      <c r="AI46" s="51"/>
      <c r="AJ46" s="51">
        <v>1</v>
      </c>
      <c r="AK46" s="51">
        <v>0</v>
      </c>
      <c r="AL46" s="51">
        <v>0</v>
      </c>
      <c r="AP46" s="51">
        <v>0</v>
      </c>
      <c r="AQ46" s="51"/>
      <c r="AR46" s="51">
        <v>0</v>
      </c>
      <c r="AS46" s="51">
        <v>0</v>
      </c>
      <c r="AT46" s="51">
        <v>1</v>
      </c>
      <c r="AX46" s="51">
        <v>1</v>
      </c>
      <c r="BC46" s="51">
        <v>1</v>
      </c>
    </row>
    <row r="47" spans="1:56" x14ac:dyDescent="0.3">
      <c r="A47" s="2">
        <v>45</v>
      </c>
      <c r="B47" s="2">
        <v>1</v>
      </c>
      <c r="C47" s="2" t="s">
        <v>75</v>
      </c>
      <c r="D47" s="51">
        <v>3</v>
      </c>
      <c r="E47" s="2" t="s">
        <v>2982</v>
      </c>
      <c r="F47" s="2" t="s">
        <v>203</v>
      </c>
      <c r="G47" s="2" t="s">
        <v>204</v>
      </c>
      <c r="H47" s="2" t="s">
        <v>212</v>
      </c>
      <c r="I47" s="2" t="s">
        <v>290</v>
      </c>
      <c r="J47" s="2" t="s">
        <v>291</v>
      </c>
      <c r="K47" s="2" t="s">
        <v>3021</v>
      </c>
      <c r="L47" s="2">
        <v>129495645</v>
      </c>
      <c r="M47" s="2">
        <v>129495650</v>
      </c>
      <c r="N47" s="2" t="s">
        <v>104</v>
      </c>
      <c r="O47" s="2" t="s">
        <v>367</v>
      </c>
      <c r="P47" s="2" t="s">
        <v>267</v>
      </c>
      <c r="Q47" s="2" t="s">
        <v>486</v>
      </c>
      <c r="R47" s="2" t="s">
        <v>267</v>
      </c>
      <c r="S47" s="2" t="s">
        <v>486</v>
      </c>
      <c r="T47" s="2" t="b">
        <v>1</v>
      </c>
      <c r="U47" s="2">
        <v>43891</v>
      </c>
      <c r="V47" s="51">
        <v>100</v>
      </c>
      <c r="W47" s="51">
        <v>735</v>
      </c>
      <c r="X47" s="2" t="b">
        <v>1</v>
      </c>
      <c r="Y47" s="2" t="b">
        <v>1</v>
      </c>
      <c r="Z47" s="51" t="s">
        <v>270</v>
      </c>
      <c r="AA47" s="51" t="s">
        <v>278</v>
      </c>
      <c r="AB47" s="51" t="s">
        <v>178</v>
      </c>
      <c r="AC47" s="51" t="s">
        <v>83</v>
      </c>
      <c r="AD47" s="51">
        <v>45345.537210000002</v>
      </c>
      <c r="AE47" s="51" t="s">
        <v>118</v>
      </c>
      <c r="AF47" s="51">
        <v>85</v>
      </c>
      <c r="AG47" s="51" t="s">
        <v>84</v>
      </c>
      <c r="AH47" s="51"/>
      <c r="AI47" s="51"/>
      <c r="AJ47" s="51">
        <v>1</v>
      </c>
      <c r="AK47" s="51">
        <v>0</v>
      </c>
      <c r="AL47" s="51">
        <v>0</v>
      </c>
      <c r="AP47" s="51">
        <v>0</v>
      </c>
      <c r="AQ47" s="51"/>
      <c r="AR47" s="51">
        <v>0</v>
      </c>
      <c r="AS47" s="51">
        <v>0</v>
      </c>
      <c r="AT47" s="51">
        <v>1</v>
      </c>
      <c r="AX47" s="51">
        <v>1</v>
      </c>
      <c r="BB47" s="51">
        <v>1</v>
      </c>
      <c r="BC47" s="51">
        <v>1</v>
      </c>
      <c r="BD47" s="51"/>
    </row>
    <row r="48" spans="1:56" x14ac:dyDescent="0.3">
      <c r="A48" s="2">
        <v>46</v>
      </c>
      <c r="B48" s="2">
        <v>1</v>
      </c>
      <c r="C48" s="2" t="s">
        <v>75</v>
      </c>
      <c r="D48" s="51">
        <v>3</v>
      </c>
      <c r="E48" s="2" t="s">
        <v>2982</v>
      </c>
      <c r="F48" s="2" t="s">
        <v>203</v>
      </c>
      <c r="G48" s="2" t="s">
        <v>204</v>
      </c>
      <c r="H48" s="2" t="s">
        <v>212</v>
      </c>
      <c r="I48" s="2" t="s">
        <v>292</v>
      </c>
      <c r="J48" s="2" t="s">
        <v>293</v>
      </c>
      <c r="K48" s="2" t="s">
        <v>3022</v>
      </c>
      <c r="L48" s="2">
        <v>41861</v>
      </c>
      <c r="M48" s="2">
        <v>117123341</v>
      </c>
      <c r="N48" s="2" t="s">
        <v>104</v>
      </c>
      <c r="O48" s="2" t="s">
        <v>2972</v>
      </c>
      <c r="P48" s="2">
        <v>2003</v>
      </c>
      <c r="Q48" s="2" t="s">
        <v>2972</v>
      </c>
      <c r="R48" s="2" t="s">
        <v>3023</v>
      </c>
      <c r="S48" s="2" t="s">
        <v>2972</v>
      </c>
      <c r="T48" s="2" t="b">
        <v>1</v>
      </c>
      <c r="U48" s="2">
        <v>2017</v>
      </c>
      <c r="V48" s="2">
        <v>320</v>
      </c>
      <c r="W48" s="2">
        <v>400</v>
      </c>
      <c r="X48" s="2" t="b">
        <v>1</v>
      </c>
      <c r="Y48" s="2" t="b">
        <v>1</v>
      </c>
      <c r="Z48" s="2" t="s">
        <v>89</v>
      </c>
      <c r="AA48" s="2" t="s">
        <v>178</v>
      </c>
      <c r="AB48" s="51" t="s">
        <v>178</v>
      </c>
      <c r="AC48" s="51"/>
      <c r="AD48" s="51">
        <v>578.33373979999999</v>
      </c>
      <c r="AE48" s="51" t="s">
        <v>118</v>
      </c>
      <c r="AF48" s="51">
        <v>77</v>
      </c>
      <c r="AG48" s="51" t="s">
        <v>84</v>
      </c>
      <c r="AH48" s="51"/>
      <c r="AI48" s="51" t="s">
        <v>267</v>
      </c>
      <c r="AJ48" s="51">
        <v>1</v>
      </c>
      <c r="AK48" s="51">
        <v>0</v>
      </c>
      <c r="AL48" s="51">
        <v>0</v>
      </c>
      <c r="AP48" s="51">
        <v>0</v>
      </c>
      <c r="AQ48" s="51"/>
      <c r="AR48" s="51">
        <v>0</v>
      </c>
      <c r="AS48" s="51">
        <v>0</v>
      </c>
      <c r="AT48" s="51">
        <v>1</v>
      </c>
      <c r="AX48" s="51">
        <v>1</v>
      </c>
      <c r="BC48" s="51">
        <v>1</v>
      </c>
    </row>
    <row r="49" spans="1:56" x14ac:dyDescent="0.3">
      <c r="A49" s="2">
        <v>47</v>
      </c>
      <c r="B49" s="2">
        <v>1</v>
      </c>
      <c r="C49" s="2" t="s">
        <v>75</v>
      </c>
      <c r="D49" s="51">
        <v>3</v>
      </c>
      <c r="E49" s="2" t="s">
        <v>2982</v>
      </c>
      <c r="F49" s="2" t="s">
        <v>203</v>
      </c>
      <c r="G49" s="2" t="s">
        <v>204</v>
      </c>
      <c r="H49" s="2" t="s">
        <v>212</v>
      </c>
      <c r="I49" s="2" t="s">
        <v>294</v>
      </c>
      <c r="J49" s="2" t="s">
        <v>295</v>
      </c>
      <c r="K49" s="2" t="s">
        <v>3024</v>
      </c>
      <c r="L49" s="2">
        <v>161469</v>
      </c>
      <c r="M49" s="2">
        <v>116738328</v>
      </c>
      <c r="N49" s="2" t="s">
        <v>104</v>
      </c>
      <c r="O49" s="2" t="s">
        <v>368</v>
      </c>
      <c r="P49" s="2">
        <v>2010</v>
      </c>
      <c r="Q49" s="2" t="s">
        <v>368</v>
      </c>
      <c r="R49" s="2" t="s">
        <v>267</v>
      </c>
      <c r="S49" s="2" t="s">
        <v>368</v>
      </c>
      <c r="T49" s="2" t="b">
        <v>1</v>
      </c>
      <c r="U49" s="2">
        <v>2017</v>
      </c>
      <c r="V49" s="2">
        <v>210</v>
      </c>
      <c r="W49" s="2">
        <v>500</v>
      </c>
      <c r="X49" s="2" t="b">
        <v>1</v>
      </c>
      <c r="Y49" s="2" t="b">
        <v>1</v>
      </c>
      <c r="Z49" s="2" t="s">
        <v>149</v>
      </c>
      <c r="AA49" s="2" t="s">
        <v>178</v>
      </c>
      <c r="AB49" s="51" t="s">
        <v>178</v>
      </c>
      <c r="AC49" s="51"/>
      <c r="AD49" s="51">
        <v>439.32488590000003</v>
      </c>
      <c r="AE49" s="51" t="s">
        <v>118</v>
      </c>
      <c r="AF49" s="51">
        <v>93</v>
      </c>
      <c r="AG49" s="51" t="s">
        <v>84</v>
      </c>
      <c r="AH49" s="51"/>
      <c r="AI49" s="51"/>
      <c r="AJ49" s="51">
        <v>1</v>
      </c>
      <c r="AK49" s="51">
        <v>0</v>
      </c>
      <c r="AL49" s="51">
        <v>0</v>
      </c>
      <c r="AP49" s="51">
        <v>0</v>
      </c>
      <c r="AQ49" s="51"/>
      <c r="AR49" s="51">
        <v>0</v>
      </c>
      <c r="AS49" s="51">
        <v>0</v>
      </c>
      <c r="AT49" s="51">
        <v>1</v>
      </c>
      <c r="AX49" s="51">
        <v>1</v>
      </c>
      <c r="BC49" s="51">
        <v>1</v>
      </c>
    </row>
    <row r="50" spans="1:56" x14ac:dyDescent="0.3">
      <c r="A50" s="2">
        <v>48</v>
      </c>
      <c r="B50" s="2">
        <v>1</v>
      </c>
      <c r="C50" s="2" t="s">
        <v>75</v>
      </c>
      <c r="D50" s="51">
        <v>3</v>
      </c>
      <c r="E50" s="2" t="s">
        <v>2982</v>
      </c>
      <c r="F50" s="2" t="s">
        <v>203</v>
      </c>
      <c r="G50" s="2" t="s">
        <v>204</v>
      </c>
      <c r="H50" s="2" t="s">
        <v>212</v>
      </c>
      <c r="I50" s="2" t="s">
        <v>296</v>
      </c>
      <c r="J50" s="2" t="s">
        <v>297</v>
      </c>
      <c r="K50" s="2" t="s">
        <v>3025</v>
      </c>
      <c r="L50" s="2">
        <v>195488</v>
      </c>
      <c r="M50" s="2">
        <v>2382480</v>
      </c>
      <c r="N50" s="2" t="s">
        <v>104</v>
      </c>
      <c r="O50" s="2" t="s">
        <v>367</v>
      </c>
      <c r="P50" s="2" t="s">
        <v>267</v>
      </c>
      <c r="Q50" s="2" t="s">
        <v>368</v>
      </c>
      <c r="R50" s="2" t="s">
        <v>267</v>
      </c>
      <c r="S50" s="2" t="s">
        <v>368</v>
      </c>
      <c r="T50" s="2" t="b">
        <v>1</v>
      </c>
      <c r="U50" s="2">
        <v>2016</v>
      </c>
      <c r="V50" s="2">
        <v>0</v>
      </c>
      <c r="W50" s="2">
        <v>1236</v>
      </c>
      <c r="X50" s="2" t="b">
        <v>1</v>
      </c>
      <c r="Y50" s="2" t="b">
        <v>1</v>
      </c>
      <c r="Z50" s="2" t="s">
        <v>89</v>
      </c>
      <c r="AA50" s="51" t="s">
        <v>95</v>
      </c>
      <c r="AB50" s="51" t="s">
        <v>83</v>
      </c>
      <c r="AC50" s="51" t="s">
        <v>178</v>
      </c>
      <c r="AD50" s="51">
        <v>3434528.0070000002</v>
      </c>
      <c r="AE50" s="51"/>
      <c r="AF50" s="51">
        <v>130</v>
      </c>
      <c r="AG50" s="51" t="s">
        <v>84</v>
      </c>
      <c r="AH50" s="51"/>
      <c r="AI50" s="51">
        <v>51</v>
      </c>
      <c r="AJ50" s="51">
        <v>1</v>
      </c>
      <c r="AK50" s="51">
        <v>0</v>
      </c>
      <c r="AL50" s="51">
        <v>0</v>
      </c>
      <c r="AN50" s="51">
        <v>1</v>
      </c>
      <c r="AP50" s="51">
        <v>0</v>
      </c>
      <c r="AQ50" s="51"/>
      <c r="AR50" s="51">
        <v>1</v>
      </c>
      <c r="AS50" s="51">
        <v>1</v>
      </c>
      <c r="AT50" s="51">
        <v>1</v>
      </c>
      <c r="AV50" s="51">
        <v>1</v>
      </c>
    </row>
    <row r="51" spans="1:56" x14ac:dyDescent="0.3">
      <c r="A51" s="2">
        <v>49</v>
      </c>
      <c r="B51" s="2">
        <v>1</v>
      </c>
      <c r="C51" s="2" t="s">
        <v>75</v>
      </c>
      <c r="D51" s="51">
        <v>3</v>
      </c>
      <c r="E51" s="2" t="s">
        <v>2982</v>
      </c>
      <c r="F51" s="2" t="s">
        <v>203</v>
      </c>
      <c r="G51" s="2" t="s">
        <v>298</v>
      </c>
      <c r="H51" s="2" t="s">
        <v>299</v>
      </c>
      <c r="I51" s="2" t="s">
        <v>300</v>
      </c>
      <c r="J51" s="2" t="s">
        <v>301</v>
      </c>
      <c r="K51" s="2" t="s">
        <v>3026</v>
      </c>
      <c r="L51" s="2">
        <v>161384</v>
      </c>
      <c r="M51" s="2">
        <v>124474968</v>
      </c>
      <c r="N51" s="2" t="s">
        <v>104</v>
      </c>
      <c r="O51" s="2" t="s">
        <v>486</v>
      </c>
      <c r="P51" s="2">
        <v>2008</v>
      </c>
      <c r="Q51" s="2" t="s">
        <v>1561</v>
      </c>
      <c r="R51" s="2" t="s">
        <v>2980</v>
      </c>
      <c r="S51" s="2" t="s">
        <v>1561</v>
      </c>
      <c r="T51" s="2" t="b">
        <v>1</v>
      </c>
      <c r="U51" s="2">
        <v>43891</v>
      </c>
      <c r="V51" s="2">
        <v>150</v>
      </c>
      <c r="W51" s="2">
        <v>450</v>
      </c>
      <c r="X51" s="2" t="b">
        <v>1</v>
      </c>
      <c r="Y51" s="2" t="b">
        <v>1</v>
      </c>
      <c r="Z51" s="2" t="s">
        <v>89</v>
      </c>
      <c r="AA51" s="2" t="s">
        <v>178</v>
      </c>
      <c r="AB51" s="51" t="s">
        <v>178</v>
      </c>
      <c r="AC51" s="51"/>
      <c r="AD51" s="51">
        <v>66632.609169999996</v>
      </c>
      <c r="AE51" s="51" t="s">
        <v>118</v>
      </c>
      <c r="AF51" s="51">
        <v>99</v>
      </c>
      <c r="AG51" s="51" t="s">
        <v>84</v>
      </c>
      <c r="AH51" s="51"/>
      <c r="AI51" s="51">
        <v>27.8</v>
      </c>
      <c r="AJ51" s="51">
        <v>1</v>
      </c>
      <c r="AK51" s="51">
        <v>0</v>
      </c>
      <c r="AL51" s="51">
        <v>0</v>
      </c>
      <c r="AP51" s="51">
        <v>1</v>
      </c>
      <c r="AQ51" s="51"/>
      <c r="AR51" s="51">
        <v>0</v>
      </c>
      <c r="AS51" s="51">
        <v>0</v>
      </c>
      <c r="AT51" s="51">
        <v>1</v>
      </c>
      <c r="AU51" s="51">
        <v>1</v>
      </c>
      <c r="AX51" s="51">
        <v>1</v>
      </c>
      <c r="AY51" s="51">
        <v>1</v>
      </c>
      <c r="BC51" s="51">
        <v>1</v>
      </c>
      <c r="BD51" s="51">
        <v>1</v>
      </c>
    </row>
    <row r="52" spans="1:56" x14ac:dyDescent="0.3">
      <c r="A52" s="2">
        <v>50</v>
      </c>
      <c r="B52" s="2">
        <v>1</v>
      </c>
      <c r="C52" s="2" t="s">
        <v>75</v>
      </c>
      <c r="D52" s="51">
        <v>3</v>
      </c>
      <c r="E52" s="2" t="s">
        <v>2982</v>
      </c>
      <c r="F52" s="2" t="s">
        <v>203</v>
      </c>
      <c r="G52" s="2" t="s">
        <v>298</v>
      </c>
      <c r="H52" s="2" t="s">
        <v>299</v>
      </c>
      <c r="I52" s="2" t="s">
        <v>302</v>
      </c>
      <c r="J52" s="2" t="s">
        <v>303</v>
      </c>
      <c r="K52" s="2" t="s">
        <v>3027</v>
      </c>
      <c r="L52" s="2">
        <v>162293947</v>
      </c>
      <c r="M52" s="2">
        <v>2897883</v>
      </c>
      <c r="N52" s="2" t="s">
        <v>104</v>
      </c>
      <c r="O52" s="2" t="s">
        <v>367</v>
      </c>
      <c r="P52" s="2" t="s">
        <v>267</v>
      </c>
      <c r="Q52" s="2" t="s">
        <v>1540</v>
      </c>
      <c r="R52" s="2" t="s">
        <v>2980</v>
      </c>
      <c r="S52" s="2" t="s">
        <v>1540</v>
      </c>
      <c r="T52" s="2" t="b">
        <v>1</v>
      </c>
      <c r="U52" s="2">
        <v>43891</v>
      </c>
      <c r="V52" s="2">
        <v>50</v>
      </c>
      <c r="W52" s="2">
        <v>1500</v>
      </c>
      <c r="X52" s="2" t="b">
        <v>1</v>
      </c>
      <c r="Y52" s="2" t="b">
        <v>1</v>
      </c>
      <c r="Z52" s="2" t="s">
        <v>89</v>
      </c>
      <c r="AA52" s="2" t="s">
        <v>178</v>
      </c>
      <c r="AB52" s="51" t="s">
        <v>178</v>
      </c>
      <c r="AC52" s="51"/>
      <c r="AD52" s="51">
        <v>2898533.4079999998</v>
      </c>
      <c r="AE52" s="51"/>
      <c r="AF52" s="51">
        <v>176</v>
      </c>
      <c r="AG52" s="51" t="s">
        <v>84</v>
      </c>
      <c r="AH52" s="51"/>
      <c r="AI52" s="51">
        <v>27.75</v>
      </c>
      <c r="AJ52" s="51">
        <v>1</v>
      </c>
      <c r="AK52" s="51">
        <v>0</v>
      </c>
      <c r="AL52" s="51">
        <v>0</v>
      </c>
      <c r="AN52" s="51">
        <v>1</v>
      </c>
      <c r="AP52" s="51">
        <v>1</v>
      </c>
      <c r="AQ52" s="51"/>
      <c r="AR52" s="51">
        <v>0</v>
      </c>
      <c r="AS52" s="51">
        <v>0</v>
      </c>
      <c r="AT52" s="51">
        <v>1</v>
      </c>
      <c r="AU52" s="51">
        <v>1</v>
      </c>
      <c r="AX52" s="51">
        <v>1</v>
      </c>
      <c r="AY52" s="51">
        <v>1</v>
      </c>
    </row>
    <row r="53" spans="1:56" x14ac:dyDescent="0.3">
      <c r="A53" s="2">
        <v>51</v>
      </c>
      <c r="B53" s="2">
        <v>1</v>
      </c>
      <c r="C53" s="2" t="s">
        <v>75</v>
      </c>
      <c r="D53" s="51">
        <v>3</v>
      </c>
      <c r="E53" s="2" t="s">
        <v>2982</v>
      </c>
      <c r="F53" s="2" t="s">
        <v>203</v>
      </c>
      <c r="G53" s="2" t="s">
        <v>298</v>
      </c>
      <c r="H53" s="2" t="s">
        <v>299</v>
      </c>
      <c r="I53" s="2" t="s">
        <v>304</v>
      </c>
      <c r="J53" s="2" t="s">
        <v>305</v>
      </c>
      <c r="K53" s="2" t="s">
        <v>3028</v>
      </c>
      <c r="L53" s="2">
        <v>41740</v>
      </c>
      <c r="M53" s="2">
        <v>68614118</v>
      </c>
      <c r="N53" s="2" t="s">
        <v>104</v>
      </c>
      <c r="O53" s="2" t="s">
        <v>1540</v>
      </c>
      <c r="P53" s="2">
        <v>2013</v>
      </c>
      <c r="Q53" s="2" t="s">
        <v>1540</v>
      </c>
      <c r="R53" s="2" t="s">
        <v>2980</v>
      </c>
      <c r="S53" s="2" t="s">
        <v>1540</v>
      </c>
      <c r="T53" s="2" t="b">
        <v>1</v>
      </c>
      <c r="U53" s="2">
        <v>43891</v>
      </c>
      <c r="V53" s="2">
        <v>275</v>
      </c>
      <c r="W53" s="2">
        <v>1050</v>
      </c>
      <c r="X53" s="2" t="b">
        <v>1</v>
      </c>
      <c r="Y53" s="2" t="b">
        <v>1</v>
      </c>
      <c r="Z53" s="2" t="s">
        <v>262</v>
      </c>
      <c r="AA53" s="2" t="s">
        <v>178</v>
      </c>
      <c r="AB53" s="51" t="s">
        <v>178</v>
      </c>
      <c r="AC53" s="51"/>
      <c r="AD53" s="51">
        <v>25939.656760000002</v>
      </c>
      <c r="AE53" s="51" t="s">
        <v>118</v>
      </c>
      <c r="AF53" s="51">
        <v>112</v>
      </c>
      <c r="AG53" s="51" t="s">
        <v>84</v>
      </c>
      <c r="AH53" s="51"/>
      <c r="AI53" s="51">
        <v>29.5</v>
      </c>
      <c r="AJ53" s="51">
        <v>1</v>
      </c>
      <c r="AK53" s="51">
        <v>0</v>
      </c>
      <c r="AL53" s="51">
        <v>0</v>
      </c>
      <c r="AP53" s="51">
        <v>0</v>
      </c>
      <c r="AQ53" s="51"/>
      <c r="AR53" s="51">
        <v>0</v>
      </c>
      <c r="AS53" s="51">
        <v>0</v>
      </c>
      <c r="AT53" s="51">
        <v>1</v>
      </c>
      <c r="AU53" s="51">
        <v>1</v>
      </c>
      <c r="AX53" s="51">
        <v>1</v>
      </c>
      <c r="AY53" s="51">
        <v>1</v>
      </c>
      <c r="BC53" s="51">
        <v>1</v>
      </c>
      <c r="BD53" s="51">
        <v>1</v>
      </c>
    </row>
    <row r="54" spans="1:56" x14ac:dyDescent="0.3">
      <c r="A54" s="2">
        <v>52</v>
      </c>
      <c r="B54" s="2">
        <v>1</v>
      </c>
      <c r="C54" s="2" t="s">
        <v>75</v>
      </c>
      <c r="D54" s="51">
        <v>3</v>
      </c>
      <c r="E54" s="2" t="s">
        <v>2982</v>
      </c>
      <c r="F54" s="2" t="s">
        <v>203</v>
      </c>
      <c r="G54" s="2" t="s">
        <v>298</v>
      </c>
      <c r="H54" s="2" t="s">
        <v>299</v>
      </c>
      <c r="I54" s="2" t="s">
        <v>134</v>
      </c>
      <c r="J54" s="2" t="s">
        <v>306</v>
      </c>
      <c r="K54" s="2" t="s">
        <v>3029</v>
      </c>
      <c r="L54" s="2">
        <v>44563</v>
      </c>
      <c r="M54" s="2">
        <v>124432455</v>
      </c>
      <c r="N54" s="2" t="s">
        <v>104</v>
      </c>
      <c r="O54" s="2" t="s">
        <v>486</v>
      </c>
      <c r="P54" s="2">
        <v>2004</v>
      </c>
      <c r="Q54" s="2" t="s">
        <v>1540</v>
      </c>
      <c r="R54" s="2" t="s">
        <v>1218</v>
      </c>
      <c r="S54" s="2" t="s">
        <v>1540</v>
      </c>
      <c r="T54" s="2" t="b">
        <v>1</v>
      </c>
      <c r="U54" s="2">
        <v>43891</v>
      </c>
      <c r="V54" s="2">
        <v>435</v>
      </c>
      <c r="W54" s="2">
        <v>770</v>
      </c>
      <c r="X54" s="2" t="b">
        <v>1</v>
      </c>
      <c r="Y54" s="2" t="b">
        <v>1</v>
      </c>
      <c r="Z54" s="2" t="s">
        <v>89</v>
      </c>
      <c r="AA54" s="2" t="s">
        <v>178</v>
      </c>
      <c r="AB54" s="51" t="s">
        <v>178</v>
      </c>
      <c r="AC54" s="51"/>
      <c r="AD54" s="51">
        <v>35272.314610000001</v>
      </c>
      <c r="AE54" s="51" t="s">
        <v>118</v>
      </c>
      <c r="AF54" s="51">
        <v>108</v>
      </c>
      <c r="AG54" s="51" t="s">
        <v>84</v>
      </c>
      <c r="AH54" s="51"/>
      <c r="AI54" s="51">
        <v>27.8</v>
      </c>
      <c r="AJ54" s="51">
        <v>1</v>
      </c>
      <c r="AK54" s="51">
        <v>0</v>
      </c>
      <c r="AL54" s="51">
        <v>0</v>
      </c>
      <c r="AP54" s="51">
        <v>1</v>
      </c>
      <c r="AQ54" s="51"/>
      <c r="AR54" s="51">
        <v>0</v>
      </c>
      <c r="AS54" s="51">
        <v>0</v>
      </c>
      <c r="AT54" s="51">
        <v>1</v>
      </c>
      <c r="AU54" s="51">
        <v>1</v>
      </c>
      <c r="AX54" s="51">
        <v>1</v>
      </c>
      <c r="AY54" s="51">
        <v>1</v>
      </c>
      <c r="BC54" s="51">
        <v>1</v>
      </c>
      <c r="BD54" s="51">
        <v>1</v>
      </c>
    </row>
    <row r="55" spans="1:56" x14ac:dyDescent="0.3">
      <c r="A55" s="2">
        <v>53</v>
      </c>
      <c r="B55" s="2">
        <v>1</v>
      </c>
      <c r="C55" s="2" t="s">
        <v>75</v>
      </c>
      <c r="D55" s="51">
        <v>3</v>
      </c>
      <c r="E55" s="2" t="s">
        <v>2982</v>
      </c>
      <c r="F55" s="2" t="s">
        <v>203</v>
      </c>
      <c r="G55" s="2" t="s">
        <v>298</v>
      </c>
      <c r="H55" s="2" t="s">
        <v>299</v>
      </c>
      <c r="I55" s="2" t="s">
        <v>307</v>
      </c>
      <c r="J55" s="2" t="s">
        <v>308</v>
      </c>
      <c r="K55" s="2" t="s">
        <v>3030</v>
      </c>
      <c r="L55" s="2">
        <v>162292832</v>
      </c>
      <c r="M55" s="2">
        <v>162292852</v>
      </c>
      <c r="N55" s="2" t="s">
        <v>104</v>
      </c>
      <c r="O55" s="2" t="s">
        <v>367</v>
      </c>
      <c r="P55" s="2" t="s">
        <v>267</v>
      </c>
      <c r="Q55" s="2" t="s">
        <v>1540</v>
      </c>
      <c r="R55" s="2" t="s">
        <v>2980</v>
      </c>
      <c r="S55" s="2" t="s">
        <v>1540</v>
      </c>
      <c r="T55" s="2" t="b">
        <v>1</v>
      </c>
      <c r="U55" s="2">
        <v>43891</v>
      </c>
      <c r="V55" s="2">
        <v>340</v>
      </c>
      <c r="W55" s="2">
        <v>610</v>
      </c>
      <c r="X55" s="2" t="b">
        <v>1</v>
      </c>
      <c r="Y55" s="2" t="b">
        <v>1</v>
      </c>
      <c r="Z55" s="2" t="s">
        <v>309</v>
      </c>
      <c r="AA55" s="2" t="s">
        <v>178</v>
      </c>
      <c r="AB55" s="51" t="s">
        <v>178</v>
      </c>
      <c r="AC55" s="51"/>
      <c r="AD55" s="51">
        <v>3377.0216959999998</v>
      </c>
      <c r="AE55" s="51" t="s">
        <v>118</v>
      </c>
      <c r="AF55" s="51">
        <v>99</v>
      </c>
      <c r="AG55" s="51" t="s">
        <v>84</v>
      </c>
      <c r="AH55" s="51"/>
      <c r="AI55" s="51">
        <v>29.5</v>
      </c>
      <c r="AJ55" s="51">
        <v>1</v>
      </c>
      <c r="AK55" s="51">
        <v>0</v>
      </c>
      <c r="AL55" s="51">
        <v>0</v>
      </c>
      <c r="AP55" s="51">
        <v>0</v>
      </c>
      <c r="AQ55" s="51"/>
      <c r="AR55" s="51">
        <v>0</v>
      </c>
      <c r="AS55" s="51">
        <v>0</v>
      </c>
      <c r="AT55" s="51">
        <v>1</v>
      </c>
      <c r="AU55" s="51">
        <v>1</v>
      </c>
      <c r="AX55" s="51">
        <v>1</v>
      </c>
      <c r="AY55" s="51">
        <v>1</v>
      </c>
      <c r="BC55" s="51">
        <v>1</v>
      </c>
      <c r="BD55" s="51">
        <v>1</v>
      </c>
    </row>
    <row r="56" spans="1:56" x14ac:dyDescent="0.3">
      <c r="A56" s="2">
        <v>54</v>
      </c>
      <c r="B56" s="2">
        <v>1</v>
      </c>
      <c r="C56" s="2" t="s">
        <v>75</v>
      </c>
      <c r="D56" s="51">
        <v>3</v>
      </c>
      <c r="E56" s="2" t="s">
        <v>2982</v>
      </c>
      <c r="F56" s="2" t="s">
        <v>203</v>
      </c>
      <c r="G56" s="2" t="s">
        <v>298</v>
      </c>
      <c r="H56" s="2" t="s">
        <v>299</v>
      </c>
      <c r="I56" s="2" t="s">
        <v>310</v>
      </c>
      <c r="J56" s="2" t="s">
        <v>311</v>
      </c>
      <c r="K56" s="2" t="s">
        <v>3031</v>
      </c>
      <c r="L56" s="2">
        <v>162292301</v>
      </c>
      <c r="M56" s="2">
        <v>162292797</v>
      </c>
      <c r="N56" s="2" t="s">
        <v>104</v>
      </c>
      <c r="O56" s="2" t="s">
        <v>367</v>
      </c>
      <c r="P56" s="2" t="s">
        <v>267</v>
      </c>
      <c r="Q56" s="2" t="s">
        <v>1540</v>
      </c>
      <c r="R56" s="2" t="s">
        <v>1218</v>
      </c>
      <c r="S56" s="2" t="s">
        <v>1540</v>
      </c>
      <c r="T56" s="2" t="b">
        <v>1</v>
      </c>
      <c r="U56" s="2">
        <v>43891</v>
      </c>
      <c r="V56" s="2">
        <v>330</v>
      </c>
      <c r="W56" s="2">
        <v>460</v>
      </c>
      <c r="X56" s="2" t="b">
        <v>1</v>
      </c>
      <c r="Y56" s="2" t="b">
        <v>1</v>
      </c>
      <c r="Z56" s="2" t="s">
        <v>312</v>
      </c>
      <c r="AA56" s="2" t="s">
        <v>178</v>
      </c>
      <c r="AB56" s="51" t="s">
        <v>178</v>
      </c>
      <c r="AC56" s="51"/>
      <c r="AD56" s="51">
        <v>13389.771049999999</v>
      </c>
      <c r="AE56" s="51" t="s">
        <v>118</v>
      </c>
      <c r="AF56" s="51">
        <v>93</v>
      </c>
      <c r="AG56" s="51" t="s">
        <v>84</v>
      </c>
      <c r="AH56" s="51"/>
      <c r="AI56" s="51">
        <v>27.8</v>
      </c>
      <c r="AJ56" s="51">
        <v>1</v>
      </c>
      <c r="AK56" s="51">
        <v>0</v>
      </c>
      <c r="AL56" s="51">
        <v>0</v>
      </c>
      <c r="AP56" s="51">
        <v>1</v>
      </c>
      <c r="AQ56" s="51"/>
      <c r="AR56" s="51">
        <v>0</v>
      </c>
      <c r="AS56" s="51">
        <v>0</v>
      </c>
      <c r="AT56" s="51">
        <v>1</v>
      </c>
      <c r="AU56" s="51">
        <v>1</v>
      </c>
      <c r="AX56" s="51">
        <v>1</v>
      </c>
      <c r="AY56" s="51">
        <v>1</v>
      </c>
      <c r="BC56" s="51">
        <v>1</v>
      </c>
      <c r="BD56" s="51">
        <v>1</v>
      </c>
    </row>
    <row r="57" spans="1:56" x14ac:dyDescent="0.3">
      <c r="A57" s="2">
        <v>55</v>
      </c>
      <c r="B57" s="2">
        <v>1</v>
      </c>
      <c r="C57" s="2" t="s">
        <v>75</v>
      </c>
      <c r="D57" s="51">
        <v>3</v>
      </c>
      <c r="E57" s="2" t="s">
        <v>2982</v>
      </c>
      <c r="F57" s="2" t="s">
        <v>203</v>
      </c>
      <c r="G57" s="2" t="s">
        <v>298</v>
      </c>
      <c r="H57" s="2" t="s">
        <v>299</v>
      </c>
      <c r="I57" s="2" t="s">
        <v>313</v>
      </c>
      <c r="J57" s="2" t="s">
        <v>314</v>
      </c>
      <c r="K57" s="2" t="s">
        <v>3032</v>
      </c>
      <c r="L57" s="2">
        <v>42838</v>
      </c>
      <c r="M57" s="2">
        <v>68614328</v>
      </c>
      <c r="N57" s="2" t="s">
        <v>104</v>
      </c>
      <c r="O57" s="2" t="s">
        <v>486</v>
      </c>
      <c r="P57" s="2">
        <v>2012</v>
      </c>
      <c r="Q57" s="2" t="s">
        <v>1217</v>
      </c>
      <c r="R57" s="2" t="s">
        <v>2980</v>
      </c>
      <c r="S57" s="2" t="s">
        <v>1217</v>
      </c>
      <c r="T57" s="2" t="b">
        <v>1</v>
      </c>
      <c r="U57" s="2">
        <v>43891</v>
      </c>
      <c r="V57" s="2">
        <v>128</v>
      </c>
      <c r="W57" s="2">
        <v>823</v>
      </c>
      <c r="X57" s="2" t="b">
        <v>1</v>
      </c>
      <c r="Y57" s="2" t="b">
        <v>1</v>
      </c>
      <c r="Z57" s="2" t="s">
        <v>89</v>
      </c>
      <c r="AA57" s="2" t="s">
        <v>178</v>
      </c>
      <c r="AB57" s="51" t="s">
        <v>178</v>
      </c>
      <c r="AC57" s="51"/>
      <c r="AD57" s="51">
        <v>439269.79989999998</v>
      </c>
      <c r="AE57" s="51"/>
      <c r="AF57" s="51">
        <v>101.7</v>
      </c>
      <c r="AG57" s="51" t="s">
        <v>84</v>
      </c>
      <c r="AH57" s="51"/>
      <c r="AI57" s="51">
        <v>29.5</v>
      </c>
      <c r="AJ57" s="51">
        <v>1</v>
      </c>
      <c r="AK57" s="51">
        <v>0</v>
      </c>
      <c r="AL57" s="51">
        <v>0</v>
      </c>
      <c r="AP57" s="51">
        <v>1</v>
      </c>
      <c r="AQ57" s="51"/>
      <c r="AR57" s="51">
        <v>0</v>
      </c>
      <c r="AS57" s="51">
        <v>0</v>
      </c>
      <c r="AT57" s="51">
        <v>1</v>
      </c>
      <c r="AU57" s="51">
        <v>1</v>
      </c>
      <c r="AX57" s="51">
        <v>1</v>
      </c>
      <c r="AY57" s="51">
        <v>1</v>
      </c>
    </row>
    <row r="58" spans="1:56" x14ac:dyDescent="0.3">
      <c r="A58" s="2">
        <v>56</v>
      </c>
      <c r="B58" s="2">
        <v>1</v>
      </c>
      <c r="C58" s="2" t="s">
        <v>75</v>
      </c>
      <c r="D58" s="51">
        <v>3</v>
      </c>
      <c r="E58" s="2" t="s">
        <v>2982</v>
      </c>
      <c r="F58" s="2" t="s">
        <v>203</v>
      </c>
      <c r="G58" s="2" t="s">
        <v>298</v>
      </c>
      <c r="H58" s="2" t="s">
        <v>299</v>
      </c>
      <c r="I58" s="2" t="s">
        <v>315</v>
      </c>
      <c r="J58" s="2" t="s">
        <v>316</v>
      </c>
      <c r="K58" s="2" t="s">
        <v>3033</v>
      </c>
      <c r="L58" s="2">
        <v>161417</v>
      </c>
      <c r="M58" s="2">
        <v>124481302</v>
      </c>
      <c r="N58" s="2" t="s">
        <v>104</v>
      </c>
      <c r="O58" s="2" t="s">
        <v>486</v>
      </c>
      <c r="P58" s="2">
        <v>2008</v>
      </c>
      <c r="Q58" s="2" t="s">
        <v>368</v>
      </c>
      <c r="R58" s="2" t="s">
        <v>267</v>
      </c>
      <c r="S58" s="2" t="s">
        <v>368</v>
      </c>
      <c r="T58" s="2" t="b">
        <v>1</v>
      </c>
      <c r="U58" s="2">
        <v>2018</v>
      </c>
      <c r="V58" s="2">
        <v>490</v>
      </c>
      <c r="W58" s="2">
        <v>1000</v>
      </c>
      <c r="X58" s="2" t="b">
        <v>1</v>
      </c>
      <c r="Y58" s="2" t="b">
        <v>1</v>
      </c>
      <c r="Z58" s="2" t="s">
        <v>89</v>
      </c>
      <c r="AA58" s="2" t="s">
        <v>178</v>
      </c>
      <c r="AB58" s="51" t="s">
        <v>178</v>
      </c>
      <c r="AC58" s="51"/>
      <c r="AD58" s="51">
        <v>11.32155373</v>
      </c>
      <c r="AE58" s="51" t="s">
        <v>118</v>
      </c>
      <c r="AF58" s="51">
        <v>79.7</v>
      </c>
      <c r="AG58" s="51" t="s">
        <v>84</v>
      </c>
      <c r="AH58" s="51"/>
      <c r="AI58" s="51"/>
      <c r="AJ58" s="51">
        <v>1</v>
      </c>
      <c r="AK58" s="51">
        <v>0</v>
      </c>
      <c r="AL58" s="51">
        <v>0</v>
      </c>
      <c r="AP58" s="51">
        <v>0</v>
      </c>
      <c r="AQ58" s="51"/>
      <c r="AR58" s="51">
        <v>0</v>
      </c>
      <c r="AS58" s="51">
        <v>0</v>
      </c>
      <c r="AT58" s="51">
        <v>1</v>
      </c>
      <c r="AX58" s="51">
        <v>1</v>
      </c>
      <c r="BC58" s="51">
        <v>1</v>
      </c>
    </row>
    <row r="59" spans="1:56" x14ac:dyDescent="0.3">
      <c r="A59" s="2">
        <v>57</v>
      </c>
      <c r="B59" s="2">
        <v>1</v>
      </c>
      <c r="C59" s="2" t="s">
        <v>75</v>
      </c>
      <c r="D59" s="51">
        <v>3</v>
      </c>
      <c r="E59" s="2" t="s">
        <v>2982</v>
      </c>
      <c r="F59" s="2" t="s">
        <v>203</v>
      </c>
      <c r="G59" s="2" t="s">
        <v>298</v>
      </c>
      <c r="H59" s="2" t="s">
        <v>299</v>
      </c>
      <c r="I59" s="2" t="s">
        <v>317</v>
      </c>
      <c r="J59" s="2" t="s">
        <v>318</v>
      </c>
      <c r="K59" s="2" t="s">
        <v>3034</v>
      </c>
      <c r="L59" s="2">
        <v>41871</v>
      </c>
      <c r="M59" s="2">
        <v>68614964</v>
      </c>
      <c r="N59" s="2" t="s">
        <v>104</v>
      </c>
      <c r="O59" s="2" t="s">
        <v>1217</v>
      </c>
      <c r="P59" s="2">
        <v>2003</v>
      </c>
      <c r="Q59" s="2" t="s">
        <v>1540</v>
      </c>
      <c r="R59" s="2" t="s">
        <v>2980</v>
      </c>
      <c r="S59" s="2" t="s">
        <v>1540</v>
      </c>
      <c r="T59" s="2" t="b">
        <v>1</v>
      </c>
      <c r="U59" s="2">
        <v>43891</v>
      </c>
      <c r="V59" s="2">
        <v>0</v>
      </c>
      <c r="W59" s="2">
        <v>3366</v>
      </c>
      <c r="X59" s="2" t="b">
        <v>1</v>
      </c>
      <c r="Y59" s="2" t="b">
        <v>1</v>
      </c>
      <c r="Z59" s="2" t="s">
        <v>89</v>
      </c>
      <c r="AA59" s="2" t="s">
        <v>178</v>
      </c>
      <c r="AB59" s="51" t="s">
        <v>178</v>
      </c>
      <c r="AC59" s="51"/>
      <c r="AD59" s="51">
        <v>3980578.61</v>
      </c>
      <c r="AE59" s="51"/>
      <c r="AF59" s="51">
        <v>166</v>
      </c>
      <c r="AG59" s="51" t="s">
        <v>84</v>
      </c>
      <c r="AH59" s="51"/>
      <c r="AI59" s="51" t="s">
        <v>319</v>
      </c>
      <c r="AJ59" s="51">
        <v>1</v>
      </c>
      <c r="AK59" s="51">
        <v>0</v>
      </c>
      <c r="AL59" s="51">
        <v>0</v>
      </c>
      <c r="AP59" s="51">
        <v>1</v>
      </c>
      <c r="AQ59" s="51"/>
      <c r="AR59" s="51">
        <v>0</v>
      </c>
      <c r="AS59" s="51">
        <v>0</v>
      </c>
      <c r="AT59" s="51">
        <v>1</v>
      </c>
      <c r="AU59" s="51">
        <v>1</v>
      </c>
      <c r="AX59" s="51">
        <v>1</v>
      </c>
      <c r="AY59" s="51">
        <v>1</v>
      </c>
    </row>
    <row r="60" spans="1:56" x14ac:dyDescent="0.3">
      <c r="A60" s="2">
        <v>58</v>
      </c>
      <c r="B60" s="2">
        <v>1</v>
      </c>
      <c r="C60" s="2" t="s">
        <v>75</v>
      </c>
      <c r="D60" s="51">
        <v>3</v>
      </c>
      <c r="E60" s="2" t="s">
        <v>2982</v>
      </c>
      <c r="F60" s="2" t="s">
        <v>203</v>
      </c>
      <c r="G60" s="2" t="s">
        <v>298</v>
      </c>
      <c r="H60" s="2" t="s">
        <v>299</v>
      </c>
      <c r="I60" s="2" t="s">
        <v>320</v>
      </c>
      <c r="J60" s="2" t="s">
        <v>321</v>
      </c>
      <c r="K60" s="2" t="s">
        <v>3035</v>
      </c>
      <c r="L60" s="2">
        <v>60208</v>
      </c>
      <c r="M60" s="2">
        <v>124452245</v>
      </c>
      <c r="N60" s="2" t="s">
        <v>104</v>
      </c>
      <c r="O60" s="2" t="s">
        <v>486</v>
      </c>
      <c r="P60" s="2">
        <v>2006</v>
      </c>
      <c r="Q60" s="2" t="s">
        <v>1540</v>
      </c>
      <c r="R60" s="2" t="s">
        <v>1218</v>
      </c>
      <c r="S60" s="2" t="s">
        <v>1540</v>
      </c>
      <c r="T60" s="2" t="b">
        <v>1</v>
      </c>
      <c r="U60" s="2">
        <v>44197</v>
      </c>
      <c r="V60" s="2">
        <v>260</v>
      </c>
      <c r="W60" s="2">
        <v>732</v>
      </c>
      <c r="X60" s="2" t="b">
        <v>1</v>
      </c>
      <c r="Y60" s="2" t="b">
        <v>1</v>
      </c>
      <c r="Z60" s="2" t="s">
        <v>89</v>
      </c>
      <c r="AA60" s="2" t="s">
        <v>178</v>
      </c>
      <c r="AB60" s="51" t="s">
        <v>178</v>
      </c>
      <c r="AC60" s="51"/>
      <c r="AD60" s="51">
        <v>75149.673620000001</v>
      </c>
      <c r="AE60" s="51" t="s">
        <v>118</v>
      </c>
      <c r="AF60" s="51">
        <v>100</v>
      </c>
      <c r="AG60" s="51" t="s">
        <v>84</v>
      </c>
      <c r="AH60" s="51"/>
      <c r="AI60" s="51">
        <v>27.8</v>
      </c>
      <c r="AJ60" s="51">
        <v>1</v>
      </c>
      <c r="AK60" s="51">
        <v>0</v>
      </c>
      <c r="AL60" s="51">
        <v>0</v>
      </c>
      <c r="AN60" s="51">
        <v>1</v>
      </c>
      <c r="AP60" s="51">
        <v>1</v>
      </c>
      <c r="AQ60" s="51"/>
      <c r="AR60" s="51">
        <v>0</v>
      </c>
      <c r="AS60" s="51">
        <v>0</v>
      </c>
      <c r="AT60" s="51">
        <v>1</v>
      </c>
      <c r="AU60" s="51">
        <v>1</v>
      </c>
      <c r="AX60" s="51">
        <v>1</v>
      </c>
      <c r="AY60" s="51">
        <v>1</v>
      </c>
      <c r="BC60" s="51">
        <v>1</v>
      </c>
      <c r="BD60" s="51">
        <v>1</v>
      </c>
    </row>
    <row r="61" spans="1:56" x14ac:dyDescent="0.3">
      <c r="A61" s="2">
        <v>59</v>
      </c>
      <c r="B61" s="2">
        <v>1</v>
      </c>
      <c r="C61" s="2" t="s">
        <v>75</v>
      </c>
      <c r="D61" s="51">
        <v>3</v>
      </c>
      <c r="E61" s="2" t="s">
        <v>2982</v>
      </c>
      <c r="F61" s="2" t="s">
        <v>203</v>
      </c>
      <c r="G61" s="2" t="s">
        <v>298</v>
      </c>
      <c r="H61" s="2" t="s">
        <v>299</v>
      </c>
      <c r="I61" s="2" t="s">
        <v>322</v>
      </c>
      <c r="J61" s="2" t="s">
        <v>323</v>
      </c>
      <c r="K61" s="2" t="s">
        <v>3036</v>
      </c>
      <c r="L61" s="2">
        <v>41745</v>
      </c>
      <c r="M61" s="2">
        <v>124416090</v>
      </c>
      <c r="N61" s="2" t="s">
        <v>104</v>
      </c>
      <c r="O61" s="2" t="s">
        <v>486</v>
      </c>
      <c r="P61" s="2">
        <v>2003</v>
      </c>
      <c r="Q61" s="2" t="s">
        <v>1540</v>
      </c>
      <c r="R61" s="2" t="s">
        <v>2980</v>
      </c>
      <c r="S61" s="2" t="s">
        <v>1540</v>
      </c>
      <c r="T61" s="2" t="b">
        <v>1</v>
      </c>
      <c r="U61" s="2">
        <v>43891</v>
      </c>
      <c r="V61" s="2">
        <v>50</v>
      </c>
      <c r="W61" s="2">
        <v>1400</v>
      </c>
      <c r="X61" s="2" t="b">
        <v>1</v>
      </c>
      <c r="Y61" s="2" t="b">
        <v>1</v>
      </c>
      <c r="Z61" s="2" t="s">
        <v>89</v>
      </c>
      <c r="AA61" s="2" t="s">
        <v>178</v>
      </c>
      <c r="AB61" s="51" t="s">
        <v>178</v>
      </c>
      <c r="AC61" s="51"/>
      <c r="AD61" s="51">
        <v>1028242.186</v>
      </c>
      <c r="AE61" s="51"/>
      <c r="AF61" s="51">
        <v>128</v>
      </c>
      <c r="AG61" s="51" t="s">
        <v>84</v>
      </c>
      <c r="AH61" s="51"/>
      <c r="AI61" s="51">
        <v>60</v>
      </c>
      <c r="AJ61" s="51">
        <v>1</v>
      </c>
      <c r="AK61" s="51">
        <v>0</v>
      </c>
      <c r="AL61" s="51">
        <v>0</v>
      </c>
      <c r="AP61" s="51">
        <v>1</v>
      </c>
      <c r="AQ61" s="51"/>
      <c r="AR61" s="51">
        <v>0</v>
      </c>
      <c r="AS61" s="51">
        <v>0</v>
      </c>
      <c r="AT61" s="51">
        <v>1</v>
      </c>
      <c r="AU61" s="51">
        <v>1</v>
      </c>
      <c r="AX61" s="51">
        <v>1</v>
      </c>
      <c r="AY61" s="51">
        <v>1</v>
      </c>
    </row>
    <row r="62" spans="1:56" x14ac:dyDescent="0.3">
      <c r="A62" s="2">
        <v>60</v>
      </c>
      <c r="B62" s="2">
        <v>1</v>
      </c>
      <c r="C62" s="2" t="s">
        <v>75</v>
      </c>
      <c r="D62" s="51">
        <v>3</v>
      </c>
      <c r="E62" s="2" t="s">
        <v>2982</v>
      </c>
      <c r="F62" s="2" t="s">
        <v>203</v>
      </c>
      <c r="G62" s="2" t="s">
        <v>298</v>
      </c>
      <c r="H62" s="2" t="s">
        <v>299</v>
      </c>
      <c r="I62" s="2" t="s">
        <v>324</v>
      </c>
      <c r="J62" s="2" t="s">
        <v>325</v>
      </c>
      <c r="K62" s="2" t="s">
        <v>3037</v>
      </c>
      <c r="L62" s="2">
        <v>195485</v>
      </c>
      <c r="M62" s="2">
        <v>68615179</v>
      </c>
      <c r="N62" s="2" t="s">
        <v>104</v>
      </c>
      <c r="O62" s="2" t="s">
        <v>368</v>
      </c>
      <c r="P62" s="2">
        <v>2010</v>
      </c>
      <c r="Q62" s="2" t="s">
        <v>486</v>
      </c>
      <c r="R62" s="2" t="s">
        <v>267</v>
      </c>
      <c r="S62" s="2" t="s">
        <v>486</v>
      </c>
      <c r="T62" s="2" t="b">
        <v>1</v>
      </c>
      <c r="U62" s="2">
        <v>2015</v>
      </c>
      <c r="V62" s="2">
        <v>616</v>
      </c>
      <c r="W62" s="2">
        <v>750</v>
      </c>
      <c r="X62" s="2" t="b">
        <v>1</v>
      </c>
      <c r="Y62" s="2" t="b">
        <v>1</v>
      </c>
      <c r="Z62" s="2" t="s">
        <v>89</v>
      </c>
      <c r="AA62" s="2" t="s">
        <v>178</v>
      </c>
      <c r="AB62" s="51" t="s">
        <v>178</v>
      </c>
      <c r="AC62" s="51"/>
      <c r="AD62" s="51">
        <v>9648.4754389999998</v>
      </c>
      <c r="AE62" s="51" t="s">
        <v>118</v>
      </c>
      <c r="AF62" s="51">
        <v>92</v>
      </c>
      <c r="AG62" s="51" t="s">
        <v>84</v>
      </c>
      <c r="AH62" s="51"/>
      <c r="AI62" s="51"/>
      <c r="AJ62" s="51">
        <v>1</v>
      </c>
      <c r="AK62" s="51">
        <v>0</v>
      </c>
      <c r="AL62" s="51">
        <v>0</v>
      </c>
      <c r="AP62" s="51">
        <v>0</v>
      </c>
      <c r="AQ62" s="51"/>
      <c r="AR62" s="51">
        <v>0</v>
      </c>
      <c r="AS62" s="51">
        <v>0</v>
      </c>
      <c r="AT62" s="51">
        <v>1</v>
      </c>
      <c r="AX62" s="51">
        <v>1</v>
      </c>
      <c r="BB62" s="51">
        <v>1</v>
      </c>
      <c r="BC62" s="51">
        <v>1</v>
      </c>
      <c r="BD62" s="51"/>
    </row>
    <row r="63" spans="1:56" x14ac:dyDescent="0.3">
      <c r="A63" s="2">
        <v>61</v>
      </c>
      <c r="B63" s="2">
        <v>1</v>
      </c>
      <c r="C63" s="2" t="s">
        <v>75</v>
      </c>
      <c r="D63" s="51">
        <v>3</v>
      </c>
      <c r="E63" s="2" t="s">
        <v>2982</v>
      </c>
      <c r="F63" s="2" t="s">
        <v>203</v>
      </c>
      <c r="G63" s="2" t="s">
        <v>298</v>
      </c>
      <c r="H63" s="2" t="s">
        <v>326</v>
      </c>
      <c r="I63" s="2" t="s">
        <v>327</v>
      </c>
      <c r="J63" s="2" t="s">
        <v>328</v>
      </c>
      <c r="K63" s="2" t="s">
        <v>3038</v>
      </c>
      <c r="L63" s="2">
        <v>41798</v>
      </c>
      <c r="M63" s="2">
        <v>68619155</v>
      </c>
      <c r="N63" s="2" t="s">
        <v>104</v>
      </c>
      <c r="O63" s="2" t="s">
        <v>368</v>
      </c>
      <c r="P63" s="2">
        <v>2003</v>
      </c>
      <c r="Q63" s="2" t="s">
        <v>2972</v>
      </c>
      <c r="R63" s="2" t="s">
        <v>2980</v>
      </c>
      <c r="S63" s="2" t="s">
        <v>2972</v>
      </c>
      <c r="T63" s="2" t="b">
        <v>1</v>
      </c>
      <c r="U63" s="2">
        <v>43891</v>
      </c>
      <c r="V63" s="2">
        <v>60</v>
      </c>
      <c r="W63" s="2">
        <v>1504</v>
      </c>
      <c r="X63" s="2" t="b">
        <v>1</v>
      </c>
      <c r="Y63" s="2" t="b">
        <v>1</v>
      </c>
      <c r="Z63" s="2" t="s">
        <v>89</v>
      </c>
      <c r="AA63" s="2" t="s">
        <v>178</v>
      </c>
      <c r="AB63" s="51" t="s">
        <v>178</v>
      </c>
      <c r="AC63" s="51"/>
      <c r="AD63" s="51">
        <v>3583275.2579999999</v>
      </c>
      <c r="AE63" s="51"/>
      <c r="AF63" s="51">
        <v>162</v>
      </c>
      <c r="AG63" s="51" t="s">
        <v>84</v>
      </c>
      <c r="AH63" s="51"/>
      <c r="AI63" s="51" t="s">
        <v>329</v>
      </c>
      <c r="AJ63" s="51">
        <v>1</v>
      </c>
      <c r="AK63" s="51">
        <v>0</v>
      </c>
      <c r="AL63" s="51">
        <v>0</v>
      </c>
      <c r="AP63" s="51">
        <v>1</v>
      </c>
      <c r="AQ63" s="51"/>
      <c r="AR63" s="51">
        <v>0</v>
      </c>
      <c r="AS63" s="51">
        <v>0</v>
      </c>
      <c r="AT63" s="51">
        <v>1</v>
      </c>
      <c r="AX63" s="51">
        <v>1</v>
      </c>
    </row>
    <row r="64" spans="1:56" x14ac:dyDescent="0.3">
      <c r="A64" s="2">
        <v>62</v>
      </c>
      <c r="B64" s="2">
        <v>1</v>
      </c>
      <c r="C64" s="2" t="s">
        <v>75</v>
      </c>
      <c r="D64" s="51">
        <v>3</v>
      </c>
      <c r="E64" s="2" t="s">
        <v>2982</v>
      </c>
      <c r="F64" s="2" t="s">
        <v>203</v>
      </c>
      <c r="G64" s="2" t="s">
        <v>298</v>
      </c>
      <c r="H64" s="2" t="s">
        <v>326</v>
      </c>
      <c r="I64" s="2" t="s">
        <v>330</v>
      </c>
      <c r="J64" s="2" t="s">
        <v>331</v>
      </c>
      <c r="K64" s="2" t="s">
        <v>3039</v>
      </c>
      <c r="L64" s="2">
        <v>161551</v>
      </c>
      <c r="M64" s="2">
        <v>44016720</v>
      </c>
      <c r="N64" s="2" t="s">
        <v>104</v>
      </c>
      <c r="O64" s="2" t="s">
        <v>368</v>
      </c>
      <c r="P64" s="2">
        <v>2008</v>
      </c>
      <c r="Q64" s="2" t="s">
        <v>2972</v>
      </c>
      <c r="R64" s="2" t="s">
        <v>1218</v>
      </c>
      <c r="S64" s="2" t="s">
        <v>2972</v>
      </c>
      <c r="T64" s="2" t="b">
        <v>1</v>
      </c>
      <c r="U64" s="2">
        <v>43891</v>
      </c>
      <c r="V64" s="2">
        <v>205</v>
      </c>
      <c r="W64" s="2">
        <v>1800</v>
      </c>
      <c r="X64" s="2" t="b">
        <v>1</v>
      </c>
      <c r="Y64" s="2" t="b">
        <v>1</v>
      </c>
      <c r="Z64" s="2" t="s">
        <v>89</v>
      </c>
      <c r="AA64" s="2" t="s">
        <v>178</v>
      </c>
      <c r="AB64" s="51" t="s">
        <v>178</v>
      </c>
      <c r="AC64" s="51"/>
      <c r="AD64" s="51">
        <v>774972.25049999997</v>
      </c>
      <c r="AE64" s="51"/>
      <c r="AF64" s="51">
        <v>97</v>
      </c>
      <c r="AG64" s="51" t="s">
        <v>84</v>
      </c>
      <c r="AH64" s="51"/>
      <c r="AI64" s="51">
        <v>30</v>
      </c>
      <c r="AJ64" s="51">
        <v>1</v>
      </c>
      <c r="AK64" s="51">
        <v>0</v>
      </c>
      <c r="AL64" s="51">
        <v>0</v>
      </c>
      <c r="AP64" s="51">
        <v>1</v>
      </c>
      <c r="AQ64" s="51"/>
      <c r="AR64" s="51">
        <v>0</v>
      </c>
      <c r="AS64" s="51">
        <v>0</v>
      </c>
      <c r="AT64" s="51">
        <v>1</v>
      </c>
      <c r="AX64" s="51">
        <v>1</v>
      </c>
    </row>
    <row r="65" spans="1:56" x14ac:dyDescent="0.3">
      <c r="A65" s="2">
        <v>63</v>
      </c>
      <c r="B65" s="2">
        <v>1</v>
      </c>
      <c r="C65" s="2" t="s">
        <v>75</v>
      </c>
      <c r="D65" s="51">
        <v>3</v>
      </c>
      <c r="E65" s="2" t="s">
        <v>2982</v>
      </c>
      <c r="F65" s="2" t="s">
        <v>203</v>
      </c>
      <c r="G65" s="2" t="s">
        <v>298</v>
      </c>
      <c r="H65" s="2" t="s">
        <v>326</v>
      </c>
      <c r="I65" s="2" t="s">
        <v>332</v>
      </c>
      <c r="J65" s="2" t="s">
        <v>333</v>
      </c>
      <c r="K65" s="2" t="s">
        <v>3040</v>
      </c>
      <c r="L65" s="2">
        <v>161635</v>
      </c>
      <c r="M65" s="2">
        <v>68619468</v>
      </c>
      <c r="N65" s="2" t="s">
        <v>104</v>
      </c>
      <c r="O65" s="2" t="s">
        <v>2972</v>
      </c>
      <c r="P65" s="2">
        <v>2008</v>
      </c>
      <c r="Q65" s="2" t="s">
        <v>1217</v>
      </c>
      <c r="R65" s="2" t="s">
        <v>2980</v>
      </c>
      <c r="S65" s="2" t="s">
        <v>1217</v>
      </c>
      <c r="T65" s="2" t="b">
        <v>1</v>
      </c>
      <c r="U65" s="2">
        <v>43891</v>
      </c>
      <c r="V65" s="2">
        <v>150</v>
      </c>
      <c r="W65" s="2">
        <v>1360</v>
      </c>
      <c r="X65" s="2" t="b">
        <v>1</v>
      </c>
      <c r="Y65" s="2" t="b">
        <v>1</v>
      </c>
      <c r="Z65" s="2" t="s">
        <v>89</v>
      </c>
      <c r="AA65" s="2" t="s">
        <v>178</v>
      </c>
      <c r="AB65" s="51" t="s">
        <v>178</v>
      </c>
      <c r="AC65" s="51"/>
      <c r="AD65" s="51">
        <v>347473.1654</v>
      </c>
      <c r="AE65" s="51"/>
      <c r="AF65" s="51">
        <v>118</v>
      </c>
      <c r="AG65" s="51" t="s">
        <v>84</v>
      </c>
      <c r="AH65" s="51"/>
      <c r="AI65" s="51">
        <v>30</v>
      </c>
      <c r="AJ65" s="51">
        <v>1</v>
      </c>
      <c r="AK65" s="51">
        <v>0</v>
      </c>
      <c r="AL65" s="51">
        <v>0</v>
      </c>
      <c r="AP65" s="51">
        <v>0</v>
      </c>
      <c r="AQ65" s="51"/>
      <c r="AR65" s="51">
        <v>0</v>
      </c>
      <c r="AS65" s="51">
        <v>0</v>
      </c>
      <c r="AT65" s="51">
        <v>1</v>
      </c>
      <c r="AU65" s="51">
        <v>1</v>
      </c>
      <c r="AX65" s="51">
        <v>1</v>
      </c>
      <c r="AY65" s="51">
        <v>1</v>
      </c>
    </row>
    <row r="66" spans="1:56" x14ac:dyDescent="0.3">
      <c r="A66" s="2">
        <v>64</v>
      </c>
      <c r="B66" s="2">
        <v>1</v>
      </c>
      <c r="C66" s="2" t="s">
        <v>75</v>
      </c>
      <c r="D66" s="51">
        <v>3</v>
      </c>
      <c r="E66" s="2" t="s">
        <v>2982</v>
      </c>
      <c r="F66" s="2" t="s">
        <v>203</v>
      </c>
      <c r="G66" s="2" t="s">
        <v>334</v>
      </c>
      <c r="H66" s="2" t="s">
        <v>335</v>
      </c>
      <c r="I66" s="2" t="s">
        <v>336</v>
      </c>
      <c r="J66" s="2" t="s">
        <v>337</v>
      </c>
      <c r="K66" s="2" t="s">
        <v>3041</v>
      </c>
      <c r="L66" s="2">
        <v>44653</v>
      </c>
      <c r="M66" s="2">
        <v>124437350</v>
      </c>
      <c r="N66" s="2" t="s">
        <v>104</v>
      </c>
      <c r="O66" s="2" t="s">
        <v>486</v>
      </c>
      <c r="P66" s="2">
        <v>2004</v>
      </c>
      <c r="Q66" s="2" t="s">
        <v>2972</v>
      </c>
      <c r="R66" s="2" t="s">
        <v>1218</v>
      </c>
      <c r="S66" s="2" t="s">
        <v>2972</v>
      </c>
      <c r="T66" s="2" t="b">
        <v>1</v>
      </c>
      <c r="U66" s="2">
        <v>43891</v>
      </c>
      <c r="V66" s="2">
        <v>113</v>
      </c>
      <c r="W66" s="2">
        <v>735</v>
      </c>
      <c r="X66" s="2" t="b">
        <v>1</v>
      </c>
      <c r="Y66" s="2" t="b">
        <v>1</v>
      </c>
      <c r="Z66" s="2" t="s">
        <v>89</v>
      </c>
      <c r="AA66" s="2" t="s">
        <v>178</v>
      </c>
      <c r="AB66" s="51" t="s">
        <v>178</v>
      </c>
      <c r="AC66" s="51"/>
      <c r="AD66" s="51">
        <v>84261.552240000005</v>
      </c>
      <c r="AE66" s="51" t="s">
        <v>118</v>
      </c>
      <c r="AF66" s="51">
        <v>67</v>
      </c>
      <c r="AG66" s="51" t="s">
        <v>84</v>
      </c>
      <c r="AH66" s="51"/>
      <c r="AI66" s="51">
        <v>17</v>
      </c>
      <c r="AJ66" s="51">
        <v>1</v>
      </c>
      <c r="AK66" s="51">
        <v>0</v>
      </c>
      <c r="AL66" s="51">
        <v>0</v>
      </c>
      <c r="AP66" s="51">
        <v>0</v>
      </c>
      <c r="AQ66" s="51"/>
      <c r="AR66" s="51">
        <v>0</v>
      </c>
      <c r="AS66" s="51">
        <v>0</v>
      </c>
      <c r="AT66" s="51">
        <v>1</v>
      </c>
      <c r="AX66" s="51">
        <v>1</v>
      </c>
      <c r="BC66" s="51">
        <v>1</v>
      </c>
    </row>
    <row r="67" spans="1:56" x14ac:dyDescent="0.3">
      <c r="A67" s="2">
        <v>65</v>
      </c>
      <c r="B67" s="2">
        <v>1</v>
      </c>
      <c r="C67" s="2" t="s">
        <v>75</v>
      </c>
      <c r="D67" s="51">
        <v>3</v>
      </c>
      <c r="E67" s="2" t="s">
        <v>2982</v>
      </c>
      <c r="F67" s="2" t="s">
        <v>203</v>
      </c>
      <c r="G67" s="2" t="s">
        <v>334</v>
      </c>
      <c r="H67" s="2" t="s">
        <v>338</v>
      </c>
      <c r="I67" s="2" t="s">
        <v>339</v>
      </c>
      <c r="J67" s="2" t="s">
        <v>340</v>
      </c>
      <c r="K67" s="2" t="s">
        <v>3042</v>
      </c>
      <c r="L67" s="2">
        <v>161740</v>
      </c>
      <c r="M67" s="2">
        <v>124536451</v>
      </c>
      <c r="N67" s="2" t="s">
        <v>104</v>
      </c>
      <c r="O67" s="2" t="s">
        <v>486</v>
      </c>
      <c r="P67" s="2">
        <v>2008</v>
      </c>
      <c r="Q67" s="2" t="s">
        <v>2972</v>
      </c>
      <c r="R67" s="2" t="s">
        <v>1218</v>
      </c>
      <c r="S67" s="2" t="s">
        <v>2972</v>
      </c>
      <c r="T67" s="2" t="b">
        <v>1</v>
      </c>
      <c r="U67" s="2">
        <v>44197</v>
      </c>
      <c r="V67" s="2">
        <v>800</v>
      </c>
      <c r="W67" s="2">
        <v>1000</v>
      </c>
      <c r="X67" s="2" t="b">
        <v>1</v>
      </c>
      <c r="Y67" s="2" t="b">
        <v>1</v>
      </c>
      <c r="Z67" s="2" t="s">
        <v>89</v>
      </c>
      <c r="AA67" s="2" t="s">
        <v>178</v>
      </c>
      <c r="AB67" s="51" t="s">
        <v>178</v>
      </c>
      <c r="AC67" s="51"/>
      <c r="AD67" s="51">
        <v>1459.602539</v>
      </c>
      <c r="AE67" s="51" t="s">
        <v>118</v>
      </c>
      <c r="AF67" s="51">
        <v>68</v>
      </c>
      <c r="AG67" s="51" t="s">
        <v>84</v>
      </c>
      <c r="AH67" s="51"/>
      <c r="AI67" s="51">
        <v>15</v>
      </c>
      <c r="AJ67" s="51">
        <v>1</v>
      </c>
      <c r="AK67" s="51">
        <v>0</v>
      </c>
      <c r="AL67" s="51">
        <v>0</v>
      </c>
      <c r="AP67" s="51">
        <v>0</v>
      </c>
      <c r="AQ67" s="51"/>
      <c r="AR67" s="51">
        <v>0</v>
      </c>
      <c r="AS67" s="51">
        <v>0</v>
      </c>
      <c r="AT67" s="51">
        <v>1</v>
      </c>
      <c r="AX67" s="51">
        <v>1</v>
      </c>
      <c r="BC67" s="51">
        <v>1</v>
      </c>
    </row>
    <row r="68" spans="1:56" x14ac:dyDescent="0.3">
      <c r="A68" s="2">
        <v>66</v>
      </c>
      <c r="B68" s="2">
        <v>1</v>
      </c>
      <c r="C68" s="2" t="s">
        <v>75</v>
      </c>
      <c r="D68" s="51">
        <v>3</v>
      </c>
      <c r="E68" s="2" t="s">
        <v>2982</v>
      </c>
      <c r="F68" s="2" t="s">
        <v>203</v>
      </c>
      <c r="G68" s="2" t="s">
        <v>334</v>
      </c>
      <c r="H68" s="2" t="s">
        <v>338</v>
      </c>
      <c r="I68" s="2" t="s">
        <v>341</v>
      </c>
      <c r="J68" s="2" t="s">
        <v>342</v>
      </c>
      <c r="K68" s="2" t="s">
        <v>3043</v>
      </c>
      <c r="L68" s="2">
        <v>161521</v>
      </c>
      <c r="M68" s="2">
        <v>124499082</v>
      </c>
      <c r="N68" s="2" t="s">
        <v>104</v>
      </c>
      <c r="O68" s="2" t="s">
        <v>368</v>
      </c>
      <c r="P68" s="2">
        <v>2008</v>
      </c>
      <c r="Q68" s="2" t="s">
        <v>368</v>
      </c>
      <c r="R68" s="2" t="s">
        <v>267</v>
      </c>
      <c r="S68" s="2" t="s">
        <v>368</v>
      </c>
      <c r="T68" s="2" t="b">
        <v>1</v>
      </c>
      <c r="U68" s="2">
        <v>43891</v>
      </c>
      <c r="V68" s="51">
        <v>180</v>
      </c>
      <c r="W68" s="2">
        <v>2250</v>
      </c>
      <c r="X68" s="2" t="b">
        <v>1</v>
      </c>
      <c r="Y68" s="2" t="b">
        <v>1</v>
      </c>
      <c r="Z68" s="51" t="s">
        <v>343</v>
      </c>
      <c r="AA68" s="2" t="s">
        <v>178</v>
      </c>
      <c r="AB68" s="51" t="s">
        <v>178</v>
      </c>
      <c r="AC68" s="51"/>
      <c r="AD68" s="51">
        <v>4886207.9749999996</v>
      </c>
      <c r="AE68" s="51"/>
      <c r="AF68" s="51">
        <v>107</v>
      </c>
      <c r="AG68" s="51" t="s">
        <v>84</v>
      </c>
      <c r="AH68" s="51"/>
      <c r="AI68" s="51">
        <v>32.5</v>
      </c>
      <c r="AJ68" s="51">
        <v>1</v>
      </c>
      <c r="AK68" s="51">
        <v>0</v>
      </c>
      <c r="AL68" s="51">
        <v>0</v>
      </c>
      <c r="AP68" s="51">
        <v>0</v>
      </c>
      <c r="AQ68" s="51"/>
      <c r="AR68" s="51">
        <v>0</v>
      </c>
      <c r="AS68" s="51">
        <v>0</v>
      </c>
      <c r="AT68" s="51">
        <v>1</v>
      </c>
      <c r="AX68" s="51">
        <v>1</v>
      </c>
    </row>
    <row r="69" spans="1:56" x14ac:dyDescent="0.3">
      <c r="A69" s="2">
        <v>67</v>
      </c>
      <c r="B69" s="2">
        <v>1</v>
      </c>
      <c r="C69" s="2" t="s">
        <v>75</v>
      </c>
      <c r="D69" s="51">
        <v>3</v>
      </c>
      <c r="E69" s="2" t="s">
        <v>2982</v>
      </c>
      <c r="F69" s="2" t="s">
        <v>203</v>
      </c>
      <c r="G69" s="2" t="s">
        <v>334</v>
      </c>
      <c r="H69" s="2" t="s">
        <v>338</v>
      </c>
      <c r="I69" s="2" t="s">
        <v>344</v>
      </c>
      <c r="J69" s="2" t="s">
        <v>345</v>
      </c>
      <c r="K69" s="2" t="s">
        <v>3044</v>
      </c>
      <c r="L69" s="2">
        <v>44567</v>
      </c>
      <c r="M69" s="2">
        <v>124432959</v>
      </c>
      <c r="N69" s="2" t="s">
        <v>104</v>
      </c>
      <c r="O69" s="2" t="s">
        <v>486</v>
      </c>
      <c r="P69" s="2">
        <v>2004</v>
      </c>
      <c r="Q69" s="2" t="s">
        <v>1217</v>
      </c>
      <c r="R69" s="2" t="s">
        <v>1218</v>
      </c>
      <c r="S69" s="2" t="s">
        <v>1217</v>
      </c>
      <c r="T69" s="2" t="b">
        <v>1</v>
      </c>
      <c r="U69" s="2">
        <v>43891</v>
      </c>
      <c r="V69" s="2">
        <v>100</v>
      </c>
      <c r="W69" s="2">
        <v>610</v>
      </c>
      <c r="X69" s="2" t="b">
        <v>1</v>
      </c>
      <c r="Y69" s="2" t="b">
        <v>1</v>
      </c>
      <c r="Z69" s="2" t="s">
        <v>89</v>
      </c>
      <c r="AA69" s="2" t="s">
        <v>178</v>
      </c>
      <c r="AB69" s="51" t="s">
        <v>178</v>
      </c>
      <c r="AC69" s="51"/>
      <c r="AD69" s="51">
        <v>15877.56155</v>
      </c>
      <c r="AE69" s="51" t="s">
        <v>118</v>
      </c>
      <c r="AF69" s="51">
        <v>62</v>
      </c>
      <c r="AG69" s="51" t="s">
        <v>84</v>
      </c>
      <c r="AH69" s="51"/>
      <c r="AI69" s="51">
        <v>17</v>
      </c>
      <c r="AJ69" s="51">
        <v>1</v>
      </c>
      <c r="AK69" s="51">
        <v>0</v>
      </c>
      <c r="AL69" s="51">
        <v>0</v>
      </c>
      <c r="AP69" s="51">
        <v>0</v>
      </c>
      <c r="AQ69" s="51"/>
      <c r="AR69" s="51">
        <v>0</v>
      </c>
      <c r="AS69" s="51">
        <v>0</v>
      </c>
      <c r="AT69" s="51">
        <v>1</v>
      </c>
      <c r="AU69" s="51">
        <v>1</v>
      </c>
      <c r="AX69" s="51">
        <v>1</v>
      </c>
      <c r="AY69" s="51">
        <v>1</v>
      </c>
      <c r="BC69" s="51">
        <v>1</v>
      </c>
      <c r="BD69" s="51">
        <v>1</v>
      </c>
    </row>
    <row r="70" spans="1:56" x14ac:dyDescent="0.3">
      <c r="A70" s="2">
        <v>68</v>
      </c>
      <c r="B70" s="2">
        <v>1</v>
      </c>
      <c r="C70" s="2" t="s">
        <v>75</v>
      </c>
      <c r="D70" s="51">
        <v>3</v>
      </c>
      <c r="E70" s="2" t="s">
        <v>2982</v>
      </c>
      <c r="F70" s="2" t="s">
        <v>203</v>
      </c>
      <c r="G70" s="2" t="s">
        <v>334</v>
      </c>
      <c r="H70" s="2" t="s">
        <v>338</v>
      </c>
      <c r="I70" s="2" t="s">
        <v>346</v>
      </c>
      <c r="J70" s="2" t="s">
        <v>347</v>
      </c>
      <c r="K70" s="2" t="s">
        <v>3045</v>
      </c>
      <c r="L70" s="2">
        <v>41746</v>
      </c>
      <c r="M70" s="2">
        <v>68615299</v>
      </c>
      <c r="N70" s="2" t="s">
        <v>104</v>
      </c>
      <c r="O70" s="2" t="s">
        <v>486</v>
      </c>
      <c r="P70" s="2">
        <v>2003</v>
      </c>
      <c r="Q70" s="2" t="s">
        <v>368</v>
      </c>
      <c r="R70" s="2" t="s">
        <v>267</v>
      </c>
      <c r="S70" s="2" t="s">
        <v>368</v>
      </c>
      <c r="T70" s="2" t="b">
        <v>1</v>
      </c>
      <c r="U70" s="2">
        <v>2017</v>
      </c>
      <c r="V70" s="2">
        <v>500</v>
      </c>
      <c r="W70" s="2">
        <v>1225</v>
      </c>
      <c r="X70" s="2" t="b">
        <v>1</v>
      </c>
      <c r="Y70" s="2" t="b">
        <v>1</v>
      </c>
      <c r="Z70" s="2" t="s">
        <v>89</v>
      </c>
      <c r="AA70" s="2" t="s">
        <v>178</v>
      </c>
      <c r="AB70" s="51" t="s">
        <v>178</v>
      </c>
      <c r="AC70" s="51"/>
      <c r="AD70" s="51">
        <v>84567.860709999994</v>
      </c>
      <c r="AE70" s="51" t="s">
        <v>118</v>
      </c>
      <c r="AF70" s="51">
        <v>63</v>
      </c>
      <c r="AG70" s="51" t="s">
        <v>84</v>
      </c>
      <c r="AH70" s="51"/>
      <c r="AI70" s="51"/>
      <c r="AJ70" s="51">
        <v>1</v>
      </c>
      <c r="AK70" s="51">
        <v>0</v>
      </c>
      <c r="AL70" s="51">
        <v>0</v>
      </c>
      <c r="AP70" s="51">
        <v>1</v>
      </c>
      <c r="AQ70" s="51"/>
      <c r="AR70" s="51">
        <v>0</v>
      </c>
      <c r="AS70" s="51">
        <v>0</v>
      </c>
      <c r="AT70" s="51">
        <v>1</v>
      </c>
      <c r="AX70" s="51">
        <v>1</v>
      </c>
      <c r="BC70" s="51">
        <v>1</v>
      </c>
    </row>
    <row r="71" spans="1:56" x14ac:dyDescent="0.3">
      <c r="A71" s="2">
        <v>69</v>
      </c>
      <c r="B71" s="2">
        <v>1</v>
      </c>
      <c r="C71" s="2" t="s">
        <v>75</v>
      </c>
      <c r="D71" s="51">
        <v>3</v>
      </c>
      <c r="E71" s="2" t="s">
        <v>2982</v>
      </c>
      <c r="F71" s="2" t="s">
        <v>203</v>
      </c>
      <c r="G71" s="2" t="s">
        <v>334</v>
      </c>
      <c r="H71" s="2" t="s">
        <v>338</v>
      </c>
      <c r="I71" s="2" t="s">
        <v>348</v>
      </c>
      <c r="J71" s="2" t="s">
        <v>349</v>
      </c>
      <c r="K71" s="2" t="s">
        <v>3046</v>
      </c>
      <c r="L71" s="2">
        <v>44514</v>
      </c>
      <c r="M71" s="2">
        <v>80678335</v>
      </c>
      <c r="N71" s="2" t="s">
        <v>104</v>
      </c>
      <c r="O71" s="2" t="s">
        <v>486</v>
      </c>
      <c r="P71" s="2">
        <v>2004</v>
      </c>
      <c r="Q71" s="2" t="s">
        <v>368</v>
      </c>
      <c r="R71" s="2" t="s">
        <v>267</v>
      </c>
      <c r="S71" s="2" t="s">
        <v>368</v>
      </c>
      <c r="T71" s="2" t="b">
        <v>1</v>
      </c>
      <c r="U71" s="2">
        <v>43891</v>
      </c>
      <c r="V71" s="2">
        <v>269</v>
      </c>
      <c r="W71" s="2">
        <v>1143</v>
      </c>
      <c r="X71" s="2" t="b">
        <v>1</v>
      </c>
      <c r="Y71" s="2" t="b">
        <v>1</v>
      </c>
      <c r="Z71" s="2" t="s">
        <v>89</v>
      </c>
      <c r="AA71" s="2" t="s">
        <v>178</v>
      </c>
      <c r="AB71" s="51" t="s">
        <v>178</v>
      </c>
      <c r="AC71" s="51"/>
      <c r="AD71" s="51">
        <v>380831.45490000001</v>
      </c>
      <c r="AE71" s="51"/>
      <c r="AF71" s="51">
        <v>51</v>
      </c>
      <c r="AG71" s="51" t="s">
        <v>84</v>
      </c>
      <c r="AH71" s="51"/>
      <c r="AI71" s="51"/>
      <c r="AJ71" s="51">
        <v>1</v>
      </c>
      <c r="AK71" s="51">
        <v>0</v>
      </c>
      <c r="AL71" s="51">
        <v>0</v>
      </c>
      <c r="AN71" s="51">
        <v>1</v>
      </c>
      <c r="AP71" s="51">
        <v>0</v>
      </c>
      <c r="AQ71" s="51"/>
      <c r="AR71" s="51">
        <v>0</v>
      </c>
      <c r="AS71" s="51">
        <v>0</v>
      </c>
      <c r="AT71" s="51">
        <v>1</v>
      </c>
      <c r="AX71" s="51">
        <v>1</v>
      </c>
    </row>
    <row r="72" spans="1:56" x14ac:dyDescent="0.3">
      <c r="A72" s="2">
        <v>70</v>
      </c>
      <c r="B72" s="2">
        <v>1</v>
      </c>
      <c r="C72" s="2" t="s">
        <v>75</v>
      </c>
      <c r="D72" s="51">
        <v>3</v>
      </c>
      <c r="E72" s="2" t="s">
        <v>2982</v>
      </c>
      <c r="F72" s="2" t="s">
        <v>203</v>
      </c>
      <c r="G72" s="2" t="s">
        <v>334</v>
      </c>
      <c r="H72" s="2" t="s">
        <v>338</v>
      </c>
      <c r="I72" s="2" t="s">
        <v>350</v>
      </c>
      <c r="J72" s="2" t="s">
        <v>351</v>
      </c>
      <c r="K72" s="2" t="s">
        <v>3047</v>
      </c>
      <c r="L72" s="2">
        <v>161578</v>
      </c>
      <c r="M72" s="2">
        <v>124509908</v>
      </c>
      <c r="N72" s="2" t="s">
        <v>104</v>
      </c>
      <c r="O72" s="2" t="s">
        <v>486</v>
      </c>
      <c r="P72" s="2">
        <v>2008</v>
      </c>
      <c r="Q72" s="2" t="s">
        <v>368</v>
      </c>
      <c r="R72" s="2" t="s">
        <v>267</v>
      </c>
      <c r="S72" s="2" t="s">
        <v>368</v>
      </c>
      <c r="T72" s="2" t="b">
        <v>1</v>
      </c>
      <c r="U72" s="2">
        <v>43891</v>
      </c>
      <c r="V72" s="2">
        <v>521</v>
      </c>
      <c r="W72" s="2">
        <v>1262</v>
      </c>
      <c r="X72" s="2" t="b">
        <v>1</v>
      </c>
      <c r="Y72" s="2" t="b">
        <v>1</v>
      </c>
      <c r="Z72" s="2" t="s">
        <v>89</v>
      </c>
      <c r="AA72" s="2" t="s">
        <v>178</v>
      </c>
      <c r="AB72" s="51" t="s">
        <v>178</v>
      </c>
      <c r="AC72" s="51"/>
      <c r="AD72" s="51">
        <v>38813.771820000002</v>
      </c>
      <c r="AE72" s="51" t="s">
        <v>118</v>
      </c>
      <c r="AF72" s="51">
        <v>51.4</v>
      </c>
      <c r="AG72" s="51" t="s">
        <v>84</v>
      </c>
      <c r="AH72" s="51"/>
      <c r="AI72" s="51"/>
      <c r="AJ72" s="51">
        <v>1</v>
      </c>
      <c r="AK72" s="51">
        <v>0</v>
      </c>
      <c r="AL72" s="51">
        <v>0</v>
      </c>
      <c r="AP72" s="51">
        <v>1</v>
      </c>
      <c r="AQ72" s="51"/>
      <c r="AR72" s="51">
        <v>0</v>
      </c>
      <c r="AS72" s="51">
        <v>0</v>
      </c>
      <c r="AT72" s="51">
        <v>1</v>
      </c>
      <c r="AX72" s="51">
        <v>1</v>
      </c>
      <c r="BC72" s="51">
        <v>1</v>
      </c>
    </row>
    <row r="73" spans="1:56" x14ac:dyDescent="0.3">
      <c r="A73" s="2">
        <v>71</v>
      </c>
      <c r="B73" s="2">
        <v>1</v>
      </c>
      <c r="C73" s="2" t="s">
        <v>75</v>
      </c>
      <c r="D73" s="51">
        <v>3</v>
      </c>
      <c r="E73" s="2" t="s">
        <v>2982</v>
      </c>
      <c r="F73" s="2" t="s">
        <v>203</v>
      </c>
      <c r="G73" s="2" t="s">
        <v>334</v>
      </c>
      <c r="H73" s="2" t="s">
        <v>338</v>
      </c>
      <c r="I73" s="2" t="s">
        <v>352</v>
      </c>
      <c r="J73" s="2" t="s">
        <v>353</v>
      </c>
      <c r="K73" s="2" t="s">
        <v>3048</v>
      </c>
      <c r="L73" s="2">
        <v>161508</v>
      </c>
      <c r="M73" s="2">
        <v>124497279</v>
      </c>
      <c r="N73" s="2" t="s">
        <v>104</v>
      </c>
      <c r="O73" s="2" t="s">
        <v>486</v>
      </c>
      <c r="P73" s="2">
        <v>2008</v>
      </c>
      <c r="Q73" s="2" t="s">
        <v>368</v>
      </c>
      <c r="R73" s="2" t="s">
        <v>267</v>
      </c>
      <c r="S73" s="2" t="s">
        <v>368</v>
      </c>
      <c r="T73" s="2" t="b">
        <v>1</v>
      </c>
      <c r="U73" s="2">
        <v>44197</v>
      </c>
      <c r="V73" s="2">
        <v>150</v>
      </c>
      <c r="W73" s="2">
        <v>1100</v>
      </c>
      <c r="X73" s="2" t="b">
        <v>1</v>
      </c>
      <c r="Y73" s="2" t="b">
        <v>1</v>
      </c>
      <c r="Z73" s="2" t="s">
        <v>89</v>
      </c>
      <c r="AA73" s="2" t="s">
        <v>178</v>
      </c>
      <c r="AB73" s="51" t="s">
        <v>178</v>
      </c>
      <c r="AC73" s="51"/>
      <c r="AD73" s="51">
        <v>132943.01800000001</v>
      </c>
      <c r="AE73" s="51" t="s">
        <v>118</v>
      </c>
      <c r="AF73" s="51">
        <v>48.5</v>
      </c>
      <c r="AG73" s="51" t="s">
        <v>84</v>
      </c>
      <c r="AH73" s="51"/>
      <c r="AI73" s="51"/>
      <c r="AJ73" s="51">
        <v>1</v>
      </c>
      <c r="AK73" s="51">
        <v>0</v>
      </c>
      <c r="AL73" s="51">
        <v>0</v>
      </c>
      <c r="AP73" s="51">
        <v>0</v>
      </c>
      <c r="AQ73" s="51"/>
      <c r="AR73" s="51">
        <v>0</v>
      </c>
      <c r="AS73" s="51">
        <v>0</v>
      </c>
      <c r="AT73" s="51">
        <v>1</v>
      </c>
      <c r="AX73" s="51">
        <v>1</v>
      </c>
      <c r="BC73" s="51">
        <v>1</v>
      </c>
    </row>
    <row r="74" spans="1:56" x14ac:dyDescent="0.3">
      <c r="A74" s="2">
        <v>72</v>
      </c>
      <c r="B74" s="2">
        <v>1</v>
      </c>
      <c r="C74" s="2" t="s">
        <v>75</v>
      </c>
      <c r="D74" s="51">
        <v>3</v>
      </c>
      <c r="E74" s="2" t="s">
        <v>2982</v>
      </c>
      <c r="F74" s="2" t="s">
        <v>203</v>
      </c>
      <c r="G74" s="2" t="s">
        <v>334</v>
      </c>
      <c r="H74" s="2" t="s">
        <v>354</v>
      </c>
      <c r="I74" s="2" t="s">
        <v>355</v>
      </c>
      <c r="J74" s="2" t="s">
        <v>356</v>
      </c>
      <c r="K74" s="2" t="s">
        <v>3049</v>
      </c>
      <c r="L74" s="2">
        <v>124357224</v>
      </c>
      <c r="M74" s="2">
        <v>124550254</v>
      </c>
      <c r="N74" s="2" t="s">
        <v>104</v>
      </c>
      <c r="O74" s="2" t="s">
        <v>367</v>
      </c>
      <c r="P74" s="2" t="s">
        <v>267</v>
      </c>
      <c r="Q74" s="2" t="s">
        <v>368</v>
      </c>
      <c r="R74" s="2" t="s">
        <v>267</v>
      </c>
      <c r="S74" s="2" t="s">
        <v>368</v>
      </c>
      <c r="T74" s="2" t="b">
        <v>1</v>
      </c>
      <c r="U74" s="2">
        <v>2018</v>
      </c>
      <c r="V74" s="2">
        <v>472</v>
      </c>
      <c r="W74" s="2">
        <v>792</v>
      </c>
      <c r="X74" s="2" t="b">
        <v>1</v>
      </c>
      <c r="Y74" s="2" t="b">
        <v>1</v>
      </c>
      <c r="Z74" s="2" t="s">
        <v>357</v>
      </c>
      <c r="AA74" s="2" t="s">
        <v>178</v>
      </c>
      <c r="AB74" s="51" t="s">
        <v>178</v>
      </c>
      <c r="AC74" s="51"/>
      <c r="AD74" s="51">
        <v>4732.7839489999997</v>
      </c>
      <c r="AE74" s="51" t="s">
        <v>118</v>
      </c>
      <c r="AF74" s="51">
        <v>39</v>
      </c>
      <c r="AG74" s="51" t="s">
        <v>84</v>
      </c>
      <c r="AH74" s="51"/>
      <c r="AI74" s="51"/>
      <c r="AJ74" s="51">
        <v>1</v>
      </c>
      <c r="AK74" s="51">
        <v>0</v>
      </c>
      <c r="AL74" s="51">
        <v>0</v>
      </c>
      <c r="AP74" s="51">
        <v>0</v>
      </c>
      <c r="AQ74" s="51"/>
      <c r="AR74" s="51">
        <v>0</v>
      </c>
      <c r="AS74" s="51">
        <v>0</v>
      </c>
      <c r="AT74" s="51">
        <v>1</v>
      </c>
      <c r="AX74" s="51">
        <v>1</v>
      </c>
      <c r="BC74" s="51">
        <v>1</v>
      </c>
    </row>
    <row r="75" spans="1:56" x14ac:dyDescent="0.3">
      <c r="A75" s="2">
        <v>73</v>
      </c>
      <c r="B75" s="2">
        <v>1</v>
      </c>
      <c r="C75" s="2" t="s">
        <v>75</v>
      </c>
      <c r="D75" s="51">
        <v>3</v>
      </c>
      <c r="E75" s="2" t="s">
        <v>2982</v>
      </c>
      <c r="F75" s="2" t="s">
        <v>203</v>
      </c>
      <c r="G75" s="2" t="s">
        <v>334</v>
      </c>
      <c r="H75" s="2" t="s">
        <v>354</v>
      </c>
      <c r="I75" s="2" t="s">
        <v>358</v>
      </c>
      <c r="J75" s="2" t="s">
        <v>359</v>
      </c>
      <c r="K75" s="2" t="s">
        <v>3050</v>
      </c>
      <c r="L75" s="2">
        <v>144135467</v>
      </c>
      <c r="M75" s="2">
        <v>144136436</v>
      </c>
      <c r="N75" s="2" t="s">
        <v>104</v>
      </c>
      <c r="O75" s="2" t="s">
        <v>367</v>
      </c>
      <c r="P75" s="2" t="s">
        <v>267</v>
      </c>
      <c r="Q75" s="2" t="s">
        <v>368</v>
      </c>
      <c r="R75" s="2" t="s">
        <v>267</v>
      </c>
      <c r="S75" s="2" t="s">
        <v>368</v>
      </c>
      <c r="T75" s="2" t="b">
        <v>1</v>
      </c>
      <c r="U75" s="2">
        <v>43891</v>
      </c>
      <c r="V75" s="2">
        <v>836</v>
      </c>
      <c r="W75" s="2">
        <v>1443</v>
      </c>
      <c r="X75" s="2" t="b">
        <v>1</v>
      </c>
      <c r="Y75" s="2" t="b">
        <v>1</v>
      </c>
      <c r="Z75" s="2" t="s">
        <v>360</v>
      </c>
      <c r="AA75" s="2" t="s">
        <v>178</v>
      </c>
      <c r="AB75" s="51" t="s">
        <v>178</v>
      </c>
      <c r="AC75" s="51"/>
      <c r="AD75" s="51">
        <v>5563.2618389999998</v>
      </c>
      <c r="AE75" s="51" t="s">
        <v>118</v>
      </c>
      <c r="AF75" s="51">
        <v>52</v>
      </c>
      <c r="AG75" s="51" t="s">
        <v>84</v>
      </c>
      <c r="AH75" s="51"/>
      <c r="AI75" s="51"/>
      <c r="AJ75" s="51">
        <v>1</v>
      </c>
      <c r="AK75" s="51">
        <v>0</v>
      </c>
      <c r="AL75" s="51">
        <v>0</v>
      </c>
      <c r="AP75" s="51">
        <v>0</v>
      </c>
      <c r="AQ75" s="51"/>
      <c r="AR75" s="51">
        <v>0</v>
      </c>
      <c r="AS75" s="51">
        <v>0</v>
      </c>
      <c r="AT75" s="51">
        <v>1</v>
      </c>
      <c r="AX75" s="51">
        <v>1</v>
      </c>
      <c r="BC75" s="51">
        <v>1</v>
      </c>
    </row>
    <row r="76" spans="1:56" x14ac:dyDescent="0.3">
      <c r="A76" s="2">
        <v>74</v>
      </c>
      <c r="B76" s="2">
        <v>1</v>
      </c>
      <c r="C76" s="2" t="s">
        <v>75</v>
      </c>
      <c r="D76" s="51">
        <v>3</v>
      </c>
      <c r="E76" s="2" t="s">
        <v>2982</v>
      </c>
      <c r="F76" s="2" t="s">
        <v>203</v>
      </c>
      <c r="G76" s="2" t="s">
        <v>334</v>
      </c>
      <c r="H76" s="2" t="s">
        <v>354</v>
      </c>
      <c r="I76" s="2" t="s">
        <v>361</v>
      </c>
      <c r="J76" s="2" t="s">
        <v>362</v>
      </c>
      <c r="K76" s="2" t="s">
        <v>3051</v>
      </c>
      <c r="L76" s="2">
        <v>60236</v>
      </c>
      <c r="M76" s="2">
        <v>3096618</v>
      </c>
      <c r="N76" s="2" t="s">
        <v>104</v>
      </c>
      <c r="O76" s="2" t="s">
        <v>368</v>
      </c>
      <c r="P76" s="2">
        <v>2006</v>
      </c>
      <c r="Q76" s="2" t="s">
        <v>368</v>
      </c>
      <c r="R76" s="2" t="s">
        <v>267</v>
      </c>
      <c r="S76" s="2" t="s">
        <v>368</v>
      </c>
      <c r="T76" s="2" t="b">
        <v>1</v>
      </c>
      <c r="U76" s="2">
        <v>43891</v>
      </c>
      <c r="V76" s="2">
        <v>0</v>
      </c>
      <c r="W76" s="2">
        <v>1000</v>
      </c>
      <c r="X76" s="2" t="b">
        <v>1</v>
      </c>
      <c r="Y76" s="2" t="b">
        <v>1</v>
      </c>
      <c r="Z76" s="2" t="s">
        <v>89</v>
      </c>
      <c r="AA76" s="2" t="s">
        <v>178</v>
      </c>
      <c r="AB76" s="51" t="s">
        <v>178</v>
      </c>
      <c r="AC76" s="51"/>
      <c r="AD76" s="51">
        <v>3268196.267</v>
      </c>
      <c r="AE76" s="51"/>
      <c r="AF76" s="51">
        <v>73</v>
      </c>
      <c r="AG76" s="51" t="s">
        <v>84</v>
      </c>
      <c r="AH76" s="51"/>
      <c r="AI76" s="51"/>
      <c r="AJ76" s="51">
        <v>1</v>
      </c>
      <c r="AK76" s="51">
        <v>0</v>
      </c>
      <c r="AL76" s="51">
        <v>0</v>
      </c>
      <c r="AP76" s="51">
        <v>1</v>
      </c>
      <c r="AQ76" s="51"/>
      <c r="AR76" s="51">
        <v>0</v>
      </c>
      <c r="AS76" s="51">
        <v>0</v>
      </c>
      <c r="AT76" s="51">
        <v>1</v>
      </c>
      <c r="AX76" s="51">
        <v>1</v>
      </c>
    </row>
    <row r="77" spans="1:56" x14ac:dyDescent="0.3">
      <c r="A77" s="2">
        <v>75</v>
      </c>
      <c r="B77" s="2">
        <v>1</v>
      </c>
      <c r="C77" s="2" t="s">
        <v>75</v>
      </c>
      <c r="D77" s="51">
        <v>3</v>
      </c>
      <c r="E77" s="2" t="s">
        <v>2982</v>
      </c>
      <c r="F77" s="2" t="s">
        <v>203</v>
      </c>
      <c r="G77" s="2" t="s">
        <v>334</v>
      </c>
      <c r="H77" s="2" t="s">
        <v>354</v>
      </c>
      <c r="I77" s="2" t="s">
        <v>108</v>
      </c>
      <c r="J77" s="2" t="s">
        <v>363</v>
      </c>
      <c r="K77" s="2" t="s">
        <v>3052</v>
      </c>
      <c r="L77" s="2">
        <v>161649</v>
      </c>
      <c r="M77" s="2">
        <v>68622235</v>
      </c>
      <c r="N77" s="2" t="s">
        <v>104</v>
      </c>
      <c r="O77" s="2" t="s">
        <v>486</v>
      </c>
      <c r="P77" s="2">
        <v>2008</v>
      </c>
      <c r="Q77" s="2" t="s">
        <v>486</v>
      </c>
      <c r="R77" s="2" t="s">
        <v>267</v>
      </c>
      <c r="S77" s="2" t="s">
        <v>486</v>
      </c>
      <c r="T77" s="2" t="b">
        <v>1</v>
      </c>
      <c r="U77" s="2">
        <v>2015</v>
      </c>
      <c r="V77" s="2">
        <v>100</v>
      </c>
      <c r="W77" s="2">
        <v>696</v>
      </c>
      <c r="X77" s="2" t="b">
        <v>1</v>
      </c>
      <c r="Y77" s="2" t="b">
        <v>1</v>
      </c>
      <c r="Z77" s="2" t="s">
        <v>89</v>
      </c>
      <c r="AA77" s="2" t="s">
        <v>178</v>
      </c>
      <c r="AB77" s="51" t="s">
        <v>178</v>
      </c>
      <c r="AC77" s="51"/>
      <c r="AD77" s="51">
        <v>263405.31319999998</v>
      </c>
      <c r="AE77" s="51"/>
      <c r="AF77" s="51">
        <v>50</v>
      </c>
      <c r="AG77" s="51" t="s">
        <v>84</v>
      </c>
      <c r="AH77" s="51"/>
      <c r="AI77" s="51"/>
      <c r="AJ77" s="51">
        <v>1</v>
      </c>
      <c r="AK77" s="51">
        <v>0</v>
      </c>
      <c r="AL77" s="51">
        <v>0</v>
      </c>
      <c r="AP77" s="51">
        <v>1</v>
      </c>
      <c r="AQ77" s="51"/>
      <c r="AR77" s="51">
        <v>0</v>
      </c>
      <c r="AS77" s="51">
        <v>0</v>
      </c>
      <c r="AT77" s="51">
        <v>1</v>
      </c>
      <c r="AX77" s="51">
        <v>1</v>
      </c>
      <c r="BB77" s="51">
        <v>1</v>
      </c>
      <c r="BC77" s="51"/>
      <c r="BD77" s="51"/>
    </row>
    <row r="78" spans="1:56" x14ac:dyDescent="0.3">
      <c r="A78" s="2">
        <v>76</v>
      </c>
      <c r="B78" s="2">
        <v>1</v>
      </c>
      <c r="C78" s="2" t="s">
        <v>75</v>
      </c>
      <c r="D78" s="51">
        <v>3</v>
      </c>
      <c r="E78" s="2" t="s">
        <v>2982</v>
      </c>
      <c r="F78" s="2" t="s">
        <v>203</v>
      </c>
      <c r="G78" s="2" t="s">
        <v>334</v>
      </c>
      <c r="H78" s="2" t="s">
        <v>354</v>
      </c>
      <c r="I78" s="2" t="s">
        <v>370</v>
      </c>
      <c r="J78" s="2" t="s">
        <v>371</v>
      </c>
      <c r="K78" s="2" t="s">
        <v>3053</v>
      </c>
      <c r="L78" s="2">
        <v>60237</v>
      </c>
      <c r="M78" s="2">
        <v>124454813</v>
      </c>
      <c r="N78" s="2" t="s">
        <v>104</v>
      </c>
      <c r="O78" s="2" t="s">
        <v>486</v>
      </c>
      <c r="P78" s="2">
        <v>2006</v>
      </c>
      <c r="Q78" s="2" t="s">
        <v>368</v>
      </c>
      <c r="R78" s="2" t="s">
        <v>267</v>
      </c>
      <c r="S78" s="2" t="s">
        <v>368</v>
      </c>
      <c r="T78" s="2" t="b">
        <v>1</v>
      </c>
      <c r="U78" s="2">
        <v>43891</v>
      </c>
      <c r="V78" s="2">
        <v>275</v>
      </c>
      <c r="W78" s="2">
        <v>824</v>
      </c>
      <c r="X78" s="2" t="b">
        <v>1</v>
      </c>
      <c r="Y78" s="2" t="b">
        <v>1</v>
      </c>
      <c r="Z78" s="2" t="s">
        <v>89</v>
      </c>
      <c r="AA78" s="2" t="s">
        <v>178</v>
      </c>
      <c r="AB78" s="51" t="s">
        <v>178</v>
      </c>
      <c r="AC78" s="51"/>
      <c r="AD78" s="51">
        <v>192203.1949</v>
      </c>
      <c r="AE78" s="51"/>
      <c r="AF78" s="51">
        <v>30</v>
      </c>
      <c r="AG78" s="51" t="s">
        <v>84</v>
      </c>
      <c r="AH78" s="51"/>
      <c r="AI78" s="51"/>
      <c r="AJ78" s="51">
        <v>1</v>
      </c>
      <c r="AK78" s="51">
        <v>0</v>
      </c>
      <c r="AL78" s="51">
        <v>0</v>
      </c>
      <c r="AP78" s="51">
        <v>0</v>
      </c>
      <c r="AQ78" s="51"/>
      <c r="AR78" s="51">
        <v>0</v>
      </c>
      <c r="AS78" s="51">
        <v>0</v>
      </c>
      <c r="AT78" s="51">
        <v>1</v>
      </c>
      <c r="AX78" s="51">
        <v>1</v>
      </c>
    </row>
    <row r="79" spans="1:56" x14ac:dyDescent="0.3">
      <c r="A79" s="2">
        <v>77</v>
      </c>
      <c r="B79" s="2">
        <v>1</v>
      </c>
      <c r="C79" s="2" t="s">
        <v>75</v>
      </c>
      <c r="D79" s="51">
        <v>3</v>
      </c>
      <c r="E79" s="2" t="s">
        <v>2982</v>
      </c>
      <c r="F79" s="2" t="s">
        <v>203</v>
      </c>
      <c r="G79" s="2" t="s">
        <v>334</v>
      </c>
      <c r="H79" s="2" t="s">
        <v>354</v>
      </c>
      <c r="I79" s="2" t="s">
        <v>372</v>
      </c>
      <c r="J79" s="2" t="s">
        <v>373</v>
      </c>
      <c r="K79" s="2" t="s">
        <v>3054</v>
      </c>
      <c r="L79" s="2">
        <v>161327</v>
      </c>
      <c r="M79" s="2">
        <v>124466141</v>
      </c>
      <c r="N79" s="2" t="s">
        <v>104</v>
      </c>
      <c r="O79" s="2" t="s">
        <v>486</v>
      </c>
      <c r="P79" s="2">
        <v>2008</v>
      </c>
      <c r="Q79" s="2" t="s">
        <v>368</v>
      </c>
      <c r="R79" s="2" t="s">
        <v>267</v>
      </c>
      <c r="S79" s="2" t="s">
        <v>368</v>
      </c>
      <c r="T79" s="2" t="b">
        <v>1</v>
      </c>
      <c r="U79" s="2">
        <v>43891</v>
      </c>
      <c r="V79" s="2">
        <v>300</v>
      </c>
      <c r="W79" s="2">
        <v>600</v>
      </c>
      <c r="X79" s="2" t="b">
        <v>1</v>
      </c>
      <c r="Y79" s="2" t="b">
        <v>1</v>
      </c>
      <c r="Z79" s="2" t="s">
        <v>89</v>
      </c>
      <c r="AA79" s="2" t="s">
        <v>178</v>
      </c>
      <c r="AB79" s="51" t="s">
        <v>178</v>
      </c>
      <c r="AC79" s="51"/>
      <c r="AD79" s="51">
        <v>4831.7408789999999</v>
      </c>
      <c r="AE79" s="51" t="s">
        <v>118</v>
      </c>
      <c r="AF79" s="51">
        <v>40.6</v>
      </c>
      <c r="AG79" s="51" t="s">
        <v>84</v>
      </c>
      <c r="AH79" s="51"/>
      <c r="AI79" s="51"/>
      <c r="AJ79" s="51">
        <v>1</v>
      </c>
      <c r="AK79" s="51">
        <v>0</v>
      </c>
      <c r="AL79" s="51">
        <v>0</v>
      </c>
      <c r="AP79" s="51">
        <v>0</v>
      </c>
      <c r="AQ79" s="51"/>
      <c r="AR79" s="51">
        <v>0</v>
      </c>
      <c r="AS79" s="51">
        <v>0</v>
      </c>
      <c r="AT79" s="51">
        <v>1</v>
      </c>
      <c r="AX79" s="51">
        <v>1</v>
      </c>
      <c r="BC79" s="51">
        <v>1</v>
      </c>
    </row>
    <row r="80" spans="1:56" x14ac:dyDescent="0.3">
      <c r="A80" s="2">
        <v>78</v>
      </c>
      <c r="B80" s="2">
        <v>1</v>
      </c>
      <c r="C80" s="2" t="s">
        <v>75</v>
      </c>
      <c r="D80" s="51">
        <v>3</v>
      </c>
      <c r="E80" s="2" t="s">
        <v>2982</v>
      </c>
      <c r="F80" s="2" t="s">
        <v>203</v>
      </c>
      <c r="G80" s="2" t="s">
        <v>334</v>
      </c>
      <c r="H80" s="2" t="s">
        <v>354</v>
      </c>
      <c r="I80" s="2" t="s">
        <v>374</v>
      </c>
      <c r="J80" s="2" t="s">
        <v>375</v>
      </c>
      <c r="K80" s="2" t="s">
        <v>3055</v>
      </c>
      <c r="L80" s="2">
        <v>60238</v>
      </c>
      <c r="M80" s="2">
        <v>124454988</v>
      </c>
      <c r="N80" s="2" t="s">
        <v>104</v>
      </c>
      <c r="O80" s="2" t="s">
        <v>486</v>
      </c>
      <c r="P80" s="2">
        <v>2006</v>
      </c>
      <c r="Q80" s="2" t="s">
        <v>368</v>
      </c>
      <c r="R80" s="2" t="s">
        <v>267</v>
      </c>
      <c r="S80" s="2" t="s">
        <v>368</v>
      </c>
      <c r="T80" s="2" t="b">
        <v>1</v>
      </c>
      <c r="U80" s="2">
        <v>43891</v>
      </c>
      <c r="V80" s="2">
        <v>283</v>
      </c>
      <c r="W80" s="2">
        <v>596</v>
      </c>
      <c r="X80" s="2" t="b">
        <v>1</v>
      </c>
      <c r="Y80" s="2" t="b">
        <v>1</v>
      </c>
      <c r="Z80" s="2" t="s">
        <v>376</v>
      </c>
      <c r="AA80" s="2" t="s">
        <v>178</v>
      </c>
      <c r="AB80" s="51" t="s">
        <v>178</v>
      </c>
      <c r="AC80" s="51"/>
      <c r="AD80" s="51">
        <v>258.9257121</v>
      </c>
      <c r="AE80" s="51" t="s">
        <v>118</v>
      </c>
      <c r="AF80" s="51">
        <v>21</v>
      </c>
      <c r="AG80" s="51" t="s">
        <v>84</v>
      </c>
      <c r="AH80" s="51"/>
      <c r="AI80" s="51"/>
      <c r="AJ80" s="51">
        <v>1</v>
      </c>
      <c r="AK80" s="51">
        <v>0</v>
      </c>
      <c r="AL80" s="51">
        <v>0</v>
      </c>
      <c r="AP80" s="51">
        <v>0</v>
      </c>
      <c r="AQ80" s="51"/>
      <c r="AR80" s="51">
        <v>0</v>
      </c>
      <c r="AS80" s="51">
        <v>0</v>
      </c>
      <c r="AT80" s="51">
        <v>1</v>
      </c>
      <c r="AX80" s="51">
        <v>1</v>
      </c>
      <c r="BC80" s="51">
        <v>1</v>
      </c>
    </row>
    <row r="81" spans="1:56" x14ac:dyDescent="0.3">
      <c r="A81" s="2">
        <v>79</v>
      </c>
      <c r="B81" s="2">
        <v>1</v>
      </c>
      <c r="C81" s="2" t="s">
        <v>75</v>
      </c>
      <c r="D81" s="51">
        <v>3</v>
      </c>
      <c r="E81" s="2" t="s">
        <v>2982</v>
      </c>
      <c r="F81" s="2" t="s">
        <v>203</v>
      </c>
      <c r="G81" s="2" t="s">
        <v>334</v>
      </c>
      <c r="H81" s="2" t="s">
        <v>354</v>
      </c>
      <c r="I81" s="2" t="s">
        <v>378</v>
      </c>
      <c r="J81" s="2" t="s">
        <v>379</v>
      </c>
      <c r="K81" s="2" t="s">
        <v>3056</v>
      </c>
      <c r="L81" s="2">
        <v>41804</v>
      </c>
      <c r="M81" s="2">
        <v>116737019</v>
      </c>
      <c r="N81" s="2" t="s">
        <v>104</v>
      </c>
      <c r="O81" s="2" t="s">
        <v>368</v>
      </c>
      <c r="P81" s="2">
        <v>2003</v>
      </c>
      <c r="Q81" s="2" t="s">
        <v>368</v>
      </c>
      <c r="R81" s="2" t="s">
        <v>267</v>
      </c>
      <c r="S81" s="2" t="s">
        <v>368</v>
      </c>
      <c r="T81" s="2" t="b">
        <v>1</v>
      </c>
      <c r="U81" s="2">
        <v>2017</v>
      </c>
      <c r="V81" s="2">
        <v>638</v>
      </c>
      <c r="W81" s="2">
        <v>793</v>
      </c>
      <c r="X81" s="2" t="b">
        <v>1</v>
      </c>
      <c r="Y81" s="2" t="b">
        <v>1</v>
      </c>
      <c r="Z81" s="2" t="s">
        <v>89</v>
      </c>
      <c r="AA81" s="2" t="s">
        <v>178</v>
      </c>
      <c r="AB81" s="51" t="s">
        <v>178</v>
      </c>
      <c r="AC81" s="51"/>
      <c r="AD81" s="51">
        <v>1987.306364</v>
      </c>
      <c r="AE81" s="51" t="s">
        <v>118</v>
      </c>
      <c r="AF81" s="51">
        <v>34</v>
      </c>
      <c r="AG81" s="51" t="s">
        <v>84</v>
      </c>
      <c r="AH81" s="51"/>
      <c r="AI81" s="51"/>
      <c r="AJ81" s="51">
        <v>1</v>
      </c>
      <c r="AK81" s="51">
        <v>0</v>
      </c>
      <c r="AL81" s="51">
        <v>0</v>
      </c>
      <c r="AP81" s="51">
        <v>0</v>
      </c>
      <c r="AQ81" s="51"/>
      <c r="AR81" s="51">
        <v>0</v>
      </c>
      <c r="AS81" s="51">
        <v>0</v>
      </c>
      <c r="AT81" s="51">
        <v>1</v>
      </c>
      <c r="AX81" s="51">
        <v>1</v>
      </c>
      <c r="BC81" s="51">
        <v>1</v>
      </c>
    </row>
    <row r="82" spans="1:56" x14ac:dyDescent="0.3">
      <c r="A82" s="2">
        <v>80</v>
      </c>
      <c r="B82" s="2">
        <v>1</v>
      </c>
      <c r="C82" s="2" t="s">
        <v>75</v>
      </c>
      <c r="D82" s="51">
        <v>3</v>
      </c>
      <c r="E82" s="2" t="s">
        <v>2982</v>
      </c>
      <c r="F82" s="2" t="s">
        <v>203</v>
      </c>
      <c r="G82" s="2" t="s">
        <v>334</v>
      </c>
      <c r="H82" s="2" t="s">
        <v>354</v>
      </c>
      <c r="I82" s="2" t="s">
        <v>380</v>
      </c>
      <c r="J82" s="2" t="s">
        <v>381</v>
      </c>
      <c r="K82" s="2" t="s">
        <v>3057</v>
      </c>
      <c r="L82" s="2">
        <v>124357844</v>
      </c>
      <c r="M82" s="2">
        <v>124552522</v>
      </c>
      <c r="N82" s="2" t="s">
        <v>104</v>
      </c>
      <c r="O82" s="2" t="s">
        <v>367</v>
      </c>
      <c r="P82" s="2" t="s">
        <v>267</v>
      </c>
      <c r="Q82" s="2" t="s">
        <v>368</v>
      </c>
      <c r="R82" s="2" t="s">
        <v>267</v>
      </c>
      <c r="S82" s="2" t="s">
        <v>368</v>
      </c>
      <c r="T82" s="2" t="b">
        <v>1</v>
      </c>
      <c r="U82" s="2">
        <v>2018</v>
      </c>
      <c r="V82" s="2">
        <v>383</v>
      </c>
      <c r="W82" s="2">
        <v>1300</v>
      </c>
      <c r="X82" s="2" t="b">
        <v>1</v>
      </c>
      <c r="Y82" s="2" t="b">
        <v>1</v>
      </c>
      <c r="Z82" s="2" t="s">
        <v>89</v>
      </c>
      <c r="AA82" s="2" t="s">
        <v>178</v>
      </c>
      <c r="AB82" s="51" t="s">
        <v>178</v>
      </c>
      <c r="AC82" s="51"/>
      <c r="AD82" s="51">
        <v>135414.2513</v>
      </c>
      <c r="AE82" s="51" t="s">
        <v>118</v>
      </c>
      <c r="AF82" s="51">
        <v>67</v>
      </c>
      <c r="AG82" s="51" t="s">
        <v>84</v>
      </c>
      <c r="AH82" s="51"/>
      <c r="AI82" s="51"/>
      <c r="AJ82" s="51">
        <v>1</v>
      </c>
      <c r="AK82" s="51">
        <v>0</v>
      </c>
      <c r="AL82" s="51">
        <v>0</v>
      </c>
      <c r="AP82" s="51">
        <v>0</v>
      </c>
      <c r="AQ82" s="51"/>
      <c r="AR82" s="51">
        <v>0</v>
      </c>
      <c r="AS82" s="51">
        <v>0</v>
      </c>
      <c r="AT82" s="51">
        <v>1</v>
      </c>
      <c r="AX82" s="51">
        <v>1</v>
      </c>
      <c r="BC82" s="51">
        <v>1</v>
      </c>
    </row>
    <row r="83" spans="1:56" x14ac:dyDescent="0.3">
      <c r="A83" s="2">
        <v>81</v>
      </c>
      <c r="B83" s="2">
        <v>1</v>
      </c>
      <c r="C83" s="2" t="s">
        <v>75</v>
      </c>
      <c r="D83" s="51">
        <v>3</v>
      </c>
      <c r="E83" s="2" t="s">
        <v>2982</v>
      </c>
      <c r="F83" s="2" t="s">
        <v>203</v>
      </c>
      <c r="G83" s="2" t="s">
        <v>334</v>
      </c>
      <c r="H83" s="2" t="s">
        <v>354</v>
      </c>
      <c r="I83" s="2" t="s">
        <v>382</v>
      </c>
      <c r="J83" s="2" t="s">
        <v>383</v>
      </c>
      <c r="K83" s="2" t="s">
        <v>3058</v>
      </c>
      <c r="L83" s="2">
        <v>161585</v>
      </c>
      <c r="M83" s="2">
        <v>124510830</v>
      </c>
      <c r="N83" s="2" t="s">
        <v>104</v>
      </c>
      <c r="O83" s="2" t="s">
        <v>486</v>
      </c>
      <c r="P83" s="2">
        <v>2008</v>
      </c>
      <c r="Q83" s="2" t="s">
        <v>368</v>
      </c>
      <c r="R83" s="2" t="s">
        <v>267</v>
      </c>
      <c r="S83" s="2" t="s">
        <v>368</v>
      </c>
      <c r="T83" s="2" t="b">
        <v>1</v>
      </c>
      <c r="U83" s="2">
        <v>43891</v>
      </c>
      <c r="V83" s="2">
        <v>512</v>
      </c>
      <c r="W83" s="2">
        <v>692</v>
      </c>
      <c r="X83" s="2" t="b">
        <v>1</v>
      </c>
      <c r="Y83" s="2" t="b">
        <v>1</v>
      </c>
      <c r="Z83" s="2" t="s">
        <v>89</v>
      </c>
      <c r="AA83" s="2" t="s">
        <v>178</v>
      </c>
      <c r="AB83" s="51" t="s">
        <v>178</v>
      </c>
      <c r="AC83" s="51"/>
      <c r="AD83" s="51">
        <v>816.04862419999995</v>
      </c>
      <c r="AE83" s="51" t="s">
        <v>118</v>
      </c>
      <c r="AF83" s="51">
        <v>29.2</v>
      </c>
      <c r="AG83" s="51" t="s">
        <v>84</v>
      </c>
      <c r="AH83" s="51"/>
      <c r="AI83" s="51"/>
      <c r="AJ83" s="51">
        <v>1</v>
      </c>
      <c r="AK83" s="51">
        <v>0</v>
      </c>
      <c r="AL83" s="51">
        <v>0</v>
      </c>
      <c r="AP83" s="51">
        <v>0</v>
      </c>
      <c r="AQ83" s="51"/>
      <c r="AR83" s="51">
        <v>0</v>
      </c>
      <c r="AS83" s="51">
        <v>0</v>
      </c>
      <c r="AT83" s="51">
        <v>1</v>
      </c>
      <c r="AX83" s="51">
        <v>1</v>
      </c>
      <c r="BC83" s="51">
        <v>1</v>
      </c>
    </row>
    <row r="84" spans="1:56" x14ac:dyDescent="0.3">
      <c r="A84" s="2">
        <v>82</v>
      </c>
      <c r="B84" s="2">
        <v>1</v>
      </c>
      <c r="C84" s="2" t="s">
        <v>75</v>
      </c>
      <c r="D84" s="51">
        <v>3</v>
      </c>
      <c r="E84" s="2" t="s">
        <v>2982</v>
      </c>
      <c r="F84" s="2" t="s">
        <v>203</v>
      </c>
      <c r="G84" s="2" t="s">
        <v>334</v>
      </c>
      <c r="H84" s="2" t="s">
        <v>354</v>
      </c>
      <c r="I84" s="2" t="s">
        <v>384</v>
      </c>
      <c r="J84" s="2" t="s">
        <v>385</v>
      </c>
      <c r="K84" s="2" t="s">
        <v>3059</v>
      </c>
      <c r="L84" s="2">
        <v>41805</v>
      </c>
      <c r="M84" s="2">
        <v>68622429</v>
      </c>
      <c r="N84" s="2" t="s">
        <v>104</v>
      </c>
      <c r="O84" s="2" t="s">
        <v>368</v>
      </c>
      <c r="P84" s="2">
        <v>2003</v>
      </c>
      <c r="Q84" s="2" t="s">
        <v>368</v>
      </c>
      <c r="R84" s="2" t="s">
        <v>267</v>
      </c>
      <c r="S84" s="2" t="s">
        <v>368</v>
      </c>
      <c r="T84" s="2" t="b">
        <v>1</v>
      </c>
      <c r="U84" s="2">
        <v>2015</v>
      </c>
      <c r="V84" s="2">
        <v>200</v>
      </c>
      <c r="W84" s="2">
        <v>880</v>
      </c>
      <c r="X84" s="2" t="b">
        <v>1</v>
      </c>
      <c r="Y84" s="2" t="b">
        <v>1</v>
      </c>
      <c r="Z84" s="2" t="s">
        <v>89</v>
      </c>
      <c r="AA84" s="2" t="s">
        <v>178</v>
      </c>
      <c r="AB84" s="51" t="s">
        <v>178</v>
      </c>
      <c r="AC84" s="51"/>
      <c r="AD84" s="51">
        <v>4037.672994</v>
      </c>
      <c r="AE84" s="51" t="s">
        <v>118</v>
      </c>
      <c r="AF84" s="51">
        <v>41</v>
      </c>
      <c r="AG84" s="51" t="s">
        <v>84</v>
      </c>
      <c r="AH84" s="51"/>
      <c r="AI84" s="51"/>
      <c r="AJ84" s="51">
        <v>1</v>
      </c>
      <c r="AK84" s="51">
        <v>0</v>
      </c>
      <c r="AL84" s="51">
        <v>0</v>
      </c>
      <c r="AP84" s="51">
        <v>0</v>
      </c>
      <c r="AQ84" s="51"/>
      <c r="AR84" s="51">
        <v>0</v>
      </c>
      <c r="AS84" s="51">
        <v>0</v>
      </c>
      <c r="AT84" s="51">
        <v>1</v>
      </c>
      <c r="AX84" s="51">
        <v>1</v>
      </c>
      <c r="BC84" s="51">
        <v>1</v>
      </c>
    </row>
    <row r="85" spans="1:56" x14ac:dyDescent="0.3">
      <c r="A85" s="2">
        <v>83</v>
      </c>
      <c r="B85" s="2">
        <v>1</v>
      </c>
      <c r="C85" s="2" t="s">
        <v>75</v>
      </c>
      <c r="D85" s="51">
        <v>3</v>
      </c>
      <c r="E85" s="2" t="s">
        <v>2982</v>
      </c>
      <c r="F85" s="2" t="s">
        <v>203</v>
      </c>
      <c r="G85" s="2" t="s">
        <v>334</v>
      </c>
      <c r="H85" s="2" t="s">
        <v>354</v>
      </c>
      <c r="I85" s="2" t="s">
        <v>386</v>
      </c>
      <c r="J85" s="2" t="s">
        <v>387</v>
      </c>
      <c r="K85" s="2" t="s">
        <v>3060</v>
      </c>
      <c r="L85" s="2">
        <v>41806</v>
      </c>
      <c r="M85" s="2">
        <v>68622497</v>
      </c>
      <c r="N85" s="2" t="s">
        <v>104</v>
      </c>
      <c r="O85" s="2" t="s">
        <v>368</v>
      </c>
      <c r="P85" s="2">
        <v>2003</v>
      </c>
      <c r="Q85" s="2" t="s">
        <v>368</v>
      </c>
      <c r="R85" s="2" t="s">
        <v>267</v>
      </c>
      <c r="S85" s="2" t="s">
        <v>368</v>
      </c>
      <c r="T85" s="2" t="b">
        <v>1</v>
      </c>
      <c r="U85" s="2">
        <v>2015</v>
      </c>
      <c r="V85" s="2">
        <v>590</v>
      </c>
      <c r="W85" s="2">
        <v>802</v>
      </c>
      <c r="X85" s="2" t="b">
        <v>1</v>
      </c>
      <c r="Y85" s="2" t="b">
        <v>1</v>
      </c>
      <c r="Z85" s="2" t="s">
        <v>89</v>
      </c>
      <c r="AA85" s="2" t="s">
        <v>178</v>
      </c>
      <c r="AB85" s="51" t="s">
        <v>178</v>
      </c>
      <c r="AC85" s="51"/>
      <c r="AD85" s="51">
        <v>23625.873800000001</v>
      </c>
      <c r="AE85" s="51" t="s">
        <v>118</v>
      </c>
      <c r="AF85" s="51">
        <v>45</v>
      </c>
      <c r="AG85" s="51" t="s">
        <v>84</v>
      </c>
      <c r="AH85" s="51"/>
      <c r="AI85" s="51"/>
      <c r="AJ85" s="51">
        <v>1</v>
      </c>
      <c r="AK85" s="51">
        <v>0</v>
      </c>
      <c r="AL85" s="51">
        <v>0</v>
      </c>
      <c r="AP85" s="51">
        <v>0</v>
      </c>
      <c r="AQ85" s="51"/>
      <c r="AR85" s="51">
        <v>0</v>
      </c>
      <c r="AS85" s="51">
        <v>0</v>
      </c>
      <c r="AT85" s="51">
        <v>1</v>
      </c>
      <c r="AX85" s="51">
        <v>1</v>
      </c>
      <c r="BC85" s="51">
        <v>1</v>
      </c>
    </row>
    <row r="86" spans="1:56" x14ac:dyDescent="0.3">
      <c r="A86" s="2">
        <v>84</v>
      </c>
      <c r="B86" s="2">
        <v>1</v>
      </c>
      <c r="C86" s="2" t="s">
        <v>75</v>
      </c>
      <c r="D86" s="51">
        <v>3</v>
      </c>
      <c r="E86" s="2" t="s">
        <v>2982</v>
      </c>
      <c r="F86" s="2" t="s">
        <v>203</v>
      </c>
      <c r="G86" s="2" t="s">
        <v>334</v>
      </c>
      <c r="H86" s="2" t="s">
        <v>354</v>
      </c>
      <c r="I86" s="2" t="s">
        <v>388</v>
      </c>
      <c r="J86" s="2" t="s">
        <v>389</v>
      </c>
      <c r="K86" s="2" t="s">
        <v>3061</v>
      </c>
      <c r="L86" s="2">
        <v>41807</v>
      </c>
      <c r="M86" s="2">
        <v>68622556</v>
      </c>
      <c r="N86" s="2" t="s">
        <v>104</v>
      </c>
      <c r="O86" s="2" t="s">
        <v>368</v>
      </c>
      <c r="P86" s="2">
        <v>2003</v>
      </c>
      <c r="Q86" s="2" t="s">
        <v>368</v>
      </c>
      <c r="R86" s="2" t="s">
        <v>267</v>
      </c>
      <c r="S86" s="2" t="s">
        <v>368</v>
      </c>
      <c r="T86" s="2" t="b">
        <v>1</v>
      </c>
      <c r="U86" s="2">
        <v>2015</v>
      </c>
      <c r="V86" s="2">
        <v>430</v>
      </c>
      <c r="W86" s="2">
        <v>550</v>
      </c>
      <c r="X86" s="2" t="b">
        <v>1</v>
      </c>
      <c r="Y86" s="2" t="b">
        <v>1</v>
      </c>
      <c r="Z86" s="2" t="s">
        <v>89</v>
      </c>
      <c r="AA86" s="2" t="s">
        <v>178</v>
      </c>
      <c r="AB86" s="51" t="s">
        <v>178</v>
      </c>
      <c r="AC86" s="51"/>
      <c r="AD86" s="51">
        <v>20284.590960000001</v>
      </c>
      <c r="AE86" s="51" t="s">
        <v>118</v>
      </c>
      <c r="AF86" s="51">
        <v>30</v>
      </c>
      <c r="AG86" s="51" t="s">
        <v>84</v>
      </c>
      <c r="AH86" s="51"/>
      <c r="AI86" s="51"/>
      <c r="AJ86" s="51">
        <v>1</v>
      </c>
      <c r="AK86" s="51">
        <v>0</v>
      </c>
      <c r="AL86" s="51">
        <v>0</v>
      </c>
      <c r="AP86" s="51">
        <v>1</v>
      </c>
      <c r="AQ86" s="51"/>
      <c r="AR86" s="51">
        <v>0</v>
      </c>
      <c r="AS86" s="51">
        <v>0</v>
      </c>
      <c r="AT86" s="51">
        <v>1</v>
      </c>
      <c r="AX86" s="51">
        <v>1</v>
      </c>
      <c r="BC86" s="51">
        <v>1</v>
      </c>
    </row>
    <row r="87" spans="1:56" x14ac:dyDescent="0.3">
      <c r="A87" s="2">
        <v>85</v>
      </c>
      <c r="B87" s="2">
        <v>1</v>
      </c>
      <c r="C87" s="2" t="s">
        <v>75</v>
      </c>
      <c r="D87" s="51">
        <v>3</v>
      </c>
      <c r="E87" s="2" t="s">
        <v>2982</v>
      </c>
      <c r="F87" s="2" t="s">
        <v>203</v>
      </c>
      <c r="G87" s="2" t="s">
        <v>334</v>
      </c>
      <c r="H87" s="2" t="s">
        <v>354</v>
      </c>
      <c r="I87" s="2" t="s">
        <v>390</v>
      </c>
      <c r="J87" s="2" t="s">
        <v>391</v>
      </c>
      <c r="K87" s="2" t="s">
        <v>3062</v>
      </c>
      <c r="L87" s="2">
        <v>41808</v>
      </c>
      <c r="M87" s="2">
        <v>68622624</v>
      </c>
      <c r="N87" s="2" t="s">
        <v>104</v>
      </c>
      <c r="O87" s="2" t="s">
        <v>368</v>
      </c>
      <c r="P87" s="2">
        <v>2003</v>
      </c>
      <c r="Q87" s="2" t="s">
        <v>368</v>
      </c>
      <c r="R87" s="2" t="s">
        <v>267</v>
      </c>
      <c r="S87" s="2" t="s">
        <v>368</v>
      </c>
      <c r="T87" s="2" t="b">
        <v>1</v>
      </c>
      <c r="U87" s="2">
        <v>2015</v>
      </c>
      <c r="V87" s="2">
        <v>430</v>
      </c>
      <c r="W87" s="2">
        <v>550</v>
      </c>
      <c r="X87" s="2" t="b">
        <v>1</v>
      </c>
      <c r="Y87" s="2" t="b">
        <v>1</v>
      </c>
      <c r="Z87" s="2" t="s">
        <v>89</v>
      </c>
      <c r="AA87" s="2" t="s">
        <v>178</v>
      </c>
      <c r="AB87" s="51" t="s">
        <v>178</v>
      </c>
      <c r="AC87" s="51"/>
      <c r="AD87" s="51">
        <v>3966.7432979999999</v>
      </c>
      <c r="AE87" s="51" t="s">
        <v>118</v>
      </c>
      <c r="AF87" s="51">
        <v>29</v>
      </c>
      <c r="AG87" s="51" t="s">
        <v>84</v>
      </c>
      <c r="AH87" s="51"/>
      <c r="AI87" s="51"/>
      <c r="AJ87" s="51">
        <v>1</v>
      </c>
      <c r="AK87" s="51">
        <v>0</v>
      </c>
      <c r="AL87" s="51">
        <v>0</v>
      </c>
      <c r="AP87" s="51">
        <v>1</v>
      </c>
      <c r="AQ87" s="51"/>
      <c r="AR87" s="51">
        <v>0</v>
      </c>
      <c r="AS87" s="51">
        <v>0</v>
      </c>
      <c r="AT87" s="51">
        <v>1</v>
      </c>
      <c r="AX87" s="51">
        <v>1</v>
      </c>
      <c r="BC87" s="51">
        <v>1</v>
      </c>
    </row>
    <row r="88" spans="1:56" x14ac:dyDescent="0.3">
      <c r="A88" s="2">
        <v>86</v>
      </c>
      <c r="B88" s="2">
        <v>1</v>
      </c>
      <c r="C88" s="2" t="s">
        <v>75</v>
      </c>
      <c r="D88" s="51">
        <v>3</v>
      </c>
      <c r="E88" s="2" t="s">
        <v>2982</v>
      </c>
      <c r="F88" s="2" t="s">
        <v>203</v>
      </c>
      <c r="G88" s="2" t="s">
        <v>334</v>
      </c>
      <c r="H88" s="2" t="s">
        <v>354</v>
      </c>
      <c r="I88" s="2" t="s">
        <v>392</v>
      </c>
      <c r="J88" s="2" t="s">
        <v>393</v>
      </c>
      <c r="K88" s="2" t="s">
        <v>3063</v>
      </c>
      <c r="L88" s="2">
        <v>63108</v>
      </c>
      <c r="M88" s="2">
        <v>3118179</v>
      </c>
      <c r="N88" s="2" t="s">
        <v>104</v>
      </c>
      <c r="O88" s="2" t="s">
        <v>368</v>
      </c>
      <c r="P88" s="2">
        <v>2007</v>
      </c>
      <c r="Q88" s="2" t="s">
        <v>368</v>
      </c>
      <c r="R88" s="2" t="s">
        <v>267</v>
      </c>
      <c r="S88" s="2" t="s">
        <v>368</v>
      </c>
      <c r="T88" s="2" t="b">
        <v>1</v>
      </c>
      <c r="U88" s="2">
        <v>43891</v>
      </c>
      <c r="V88" s="2">
        <v>25</v>
      </c>
      <c r="W88" s="2">
        <v>1200</v>
      </c>
      <c r="X88" s="2" t="b">
        <v>1</v>
      </c>
      <c r="Y88" s="2" t="b">
        <v>1</v>
      </c>
      <c r="Z88" s="2" t="s">
        <v>89</v>
      </c>
      <c r="AA88" s="2" t="s">
        <v>178</v>
      </c>
      <c r="AB88" s="51" t="s">
        <v>178</v>
      </c>
      <c r="AC88" s="51"/>
      <c r="AD88" s="51">
        <v>3599484.8089999999</v>
      </c>
      <c r="AE88" s="51"/>
      <c r="AF88" s="51">
        <v>33</v>
      </c>
      <c r="AG88" s="51" t="s">
        <v>84</v>
      </c>
      <c r="AH88" s="51"/>
      <c r="AI88" s="51"/>
      <c r="AJ88" s="51">
        <v>1</v>
      </c>
      <c r="AK88" s="51">
        <v>0</v>
      </c>
      <c r="AL88" s="51">
        <v>0</v>
      </c>
      <c r="AP88" s="51">
        <v>0</v>
      </c>
      <c r="AQ88" s="51"/>
      <c r="AR88" s="51">
        <v>0</v>
      </c>
      <c r="AS88" s="51">
        <v>0</v>
      </c>
      <c r="AT88" s="51">
        <v>1</v>
      </c>
      <c r="AX88" s="51">
        <v>1</v>
      </c>
    </row>
    <row r="89" spans="1:56" x14ac:dyDescent="0.3">
      <c r="A89" s="2">
        <v>87</v>
      </c>
      <c r="B89" s="2">
        <v>1</v>
      </c>
      <c r="C89" s="2" t="s">
        <v>75</v>
      </c>
      <c r="D89" s="51">
        <v>3</v>
      </c>
      <c r="E89" s="2" t="s">
        <v>2982</v>
      </c>
      <c r="F89" s="2" t="s">
        <v>203</v>
      </c>
      <c r="G89" s="2" t="s">
        <v>334</v>
      </c>
      <c r="H89" s="2" t="s">
        <v>354</v>
      </c>
      <c r="I89" s="2" t="s">
        <v>302</v>
      </c>
      <c r="J89" s="2" t="s">
        <v>394</v>
      </c>
      <c r="K89" s="2" t="s">
        <v>3064</v>
      </c>
      <c r="L89" s="2">
        <v>116856245</v>
      </c>
      <c r="M89" s="2">
        <v>3120311</v>
      </c>
      <c r="N89" s="2" t="s">
        <v>104</v>
      </c>
      <c r="O89" s="2" t="s">
        <v>367</v>
      </c>
      <c r="P89" s="2" t="s">
        <v>267</v>
      </c>
      <c r="Q89" s="2" t="s">
        <v>368</v>
      </c>
      <c r="R89" s="2" t="s">
        <v>267</v>
      </c>
      <c r="S89" s="2" t="s">
        <v>368</v>
      </c>
      <c r="T89" s="2" t="b">
        <v>1</v>
      </c>
      <c r="U89" s="2">
        <v>2017</v>
      </c>
      <c r="V89" s="2">
        <v>220</v>
      </c>
      <c r="W89" s="2">
        <v>1500</v>
      </c>
      <c r="X89" s="2" t="b">
        <v>1</v>
      </c>
      <c r="Y89" s="2" t="b">
        <v>1</v>
      </c>
      <c r="Z89" s="2" t="s">
        <v>89</v>
      </c>
      <c r="AA89" s="2" t="s">
        <v>178</v>
      </c>
      <c r="AB89" s="51" t="s">
        <v>178</v>
      </c>
      <c r="AC89" s="51"/>
      <c r="AD89" s="51">
        <v>3599484.8089999999</v>
      </c>
      <c r="AE89" s="51"/>
      <c r="AF89" s="51">
        <v>88</v>
      </c>
      <c r="AG89" s="51" t="s">
        <v>84</v>
      </c>
      <c r="AH89" s="51"/>
      <c r="AI89" s="51"/>
      <c r="AJ89" s="51">
        <v>1</v>
      </c>
      <c r="AK89" s="51">
        <v>0</v>
      </c>
      <c r="AL89" s="51">
        <v>0</v>
      </c>
      <c r="AP89" s="51">
        <v>0</v>
      </c>
      <c r="AQ89" s="51"/>
      <c r="AR89" s="51">
        <v>0</v>
      </c>
      <c r="AS89" s="51">
        <v>0</v>
      </c>
      <c r="AT89" s="51">
        <v>1</v>
      </c>
      <c r="AX89" s="51">
        <v>1</v>
      </c>
    </row>
    <row r="90" spans="1:56" x14ac:dyDescent="0.3">
      <c r="A90" s="2">
        <v>88</v>
      </c>
      <c r="B90" s="2">
        <v>1</v>
      </c>
      <c r="C90" s="2" t="s">
        <v>75</v>
      </c>
      <c r="D90" s="51">
        <v>3</v>
      </c>
      <c r="E90" s="2" t="s">
        <v>2982</v>
      </c>
      <c r="F90" s="2" t="s">
        <v>203</v>
      </c>
      <c r="G90" s="2" t="s">
        <v>334</v>
      </c>
      <c r="H90" s="2" t="s">
        <v>354</v>
      </c>
      <c r="I90" s="2" t="s">
        <v>395</v>
      </c>
      <c r="J90" s="2" t="s">
        <v>396</v>
      </c>
      <c r="K90" s="2" t="s">
        <v>3065</v>
      </c>
      <c r="L90" s="2">
        <v>60239</v>
      </c>
      <c r="M90" s="2">
        <v>3097165</v>
      </c>
      <c r="N90" s="2" t="s">
        <v>104</v>
      </c>
      <c r="O90" s="2" t="s">
        <v>368</v>
      </c>
      <c r="P90" s="2">
        <v>2006</v>
      </c>
      <c r="Q90" s="2" t="s">
        <v>368</v>
      </c>
      <c r="R90" s="2" t="s">
        <v>267</v>
      </c>
      <c r="S90" s="2" t="s">
        <v>368</v>
      </c>
      <c r="T90" s="2" t="b">
        <v>1</v>
      </c>
      <c r="U90" s="2">
        <v>43891</v>
      </c>
      <c r="V90" s="2">
        <v>180</v>
      </c>
      <c r="W90" s="2">
        <v>717</v>
      </c>
      <c r="X90" s="2" t="b">
        <v>1</v>
      </c>
      <c r="Y90" s="2" t="b">
        <v>1</v>
      </c>
      <c r="Z90" s="2" t="s">
        <v>89</v>
      </c>
      <c r="AA90" s="2" t="s">
        <v>178</v>
      </c>
      <c r="AB90" s="51" t="s">
        <v>178</v>
      </c>
      <c r="AC90" s="51"/>
      <c r="AD90" s="51">
        <v>182831.77189999999</v>
      </c>
      <c r="AE90" s="51"/>
      <c r="AF90" s="51">
        <v>30</v>
      </c>
      <c r="AG90" s="51" t="s">
        <v>84</v>
      </c>
      <c r="AH90" s="51"/>
      <c r="AI90" s="51"/>
      <c r="AJ90" s="51">
        <v>1</v>
      </c>
      <c r="AK90" s="51">
        <v>0</v>
      </c>
      <c r="AL90" s="51">
        <v>0</v>
      </c>
      <c r="AP90" s="51">
        <v>0</v>
      </c>
      <c r="AQ90" s="51"/>
      <c r="AR90" s="51">
        <v>0</v>
      </c>
      <c r="AS90" s="51">
        <v>0</v>
      </c>
      <c r="AT90" s="51">
        <v>1</v>
      </c>
      <c r="AX90" s="51">
        <v>1</v>
      </c>
    </row>
    <row r="91" spans="1:56" x14ac:dyDescent="0.3">
      <c r="A91" s="2">
        <v>89</v>
      </c>
      <c r="B91" s="2">
        <v>1</v>
      </c>
      <c r="C91" s="2" t="s">
        <v>75</v>
      </c>
      <c r="D91" s="51">
        <v>3</v>
      </c>
      <c r="E91" s="2" t="s">
        <v>2982</v>
      </c>
      <c r="F91" s="2" t="s">
        <v>203</v>
      </c>
      <c r="G91" s="2" t="s">
        <v>334</v>
      </c>
      <c r="H91" s="2" t="s">
        <v>354</v>
      </c>
      <c r="I91" s="2" t="s">
        <v>397</v>
      </c>
      <c r="J91" s="2" t="s">
        <v>398</v>
      </c>
      <c r="K91" s="2" t="s">
        <v>3066</v>
      </c>
      <c r="L91" s="2">
        <v>169231349</v>
      </c>
      <c r="M91" s="2">
        <v>169231615</v>
      </c>
      <c r="N91" s="2" t="s">
        <v>104</v>
      </c>
      <c r="O91" s="2" t="s">
        <v>367</v>
      </c>
      <c r="P91" s="2" t="s">
        <v>267</v>
      </c>
      <c r="Q91" s="2" t="s">
        <v>368</v>
      </c>
      <c r="R91" s="2" t="s">
        <v>267</v>
      </c>
      <c r="S91" s="2" t="s">
        <v>368</v>
      </c>
      <c r="T91" s="2" t="b">
        <v>1</v>
      </c>
      <c r="U91" s="2">
        <v>43891</v>
      </c>
      <c r="V91" s="51">
        <v>300</v>
      </c>
      <c r="W91" s="51">
        <v>1000</v>
      </c>
      <c r="X91" s="2" t="b">
        <v>1</v>
      </c>
      <c r="Y91" s="2" t="b">
        <v>1</v>
      </c>
      <c r="Z91" s="51" t="s">
        <v>399</v>
      </c>
      <c r="AA91" s="2" t="s">
        <v>178</v>
      </c>
      <c r="AB91" s="51" t="s">
        <v>178</v>
      </c>
      <c r="AC91" s="51"/>
      <c r="AD91" s="51">
        <v>6041.3040890000002</v>
      </c>
      <c r="AE91" s="51" t="s">
        <v>118</v>
      </c>
      <c r="AF91" s="51">
        <v>45.6</v>
      </c>
      <c r="AG91" s="51" t="s">
        <v>84</v>
      </c>
      <c r="AH91" s="51"/>
      <c r="AI91" s="51"/>
      <c r="AJ91" s="51">
        <v>1</v>
      </c>
      <c r="AK91" s="51">
        <v>0</v>
      </c>
      <c r="AL91" s="51">
        <v>0</v>
      </c>
      <c r="AP91" s="51">
        <v>0</v>
      </c>
      <c r="AQ91" s="51"/>
      <c r="AR91" s="51">
        <v>0</v>
      </c>
      <c r="AS91" s="51">
        <v>0</v>
      </c>
      <c r="AT91" s="51">
        <v>1</v>
      </c>
      <c r="AX91" s="51">
        <v>1</v>
      </c>
      <c r="BC91" s="51">
        <v>1</v>
      </c>
    </row>
    <row r="92" spans="1:56" x14ac:dyDescent="0.3">
      <c r="A92" s="2">
        <v>90</v>
      </c>
      <c r="B92" s="2">
        <v>1</v>
      </c>
      <c r="C92" s="2" t="s">
        <v>75</v>
      </c>
      <c r="D92" s="51">
        <v>3</v>
      </c>
      <c r="E92" s="2" t="s">
        <v>2982</v>
      </c>
      <c r="F92" s="2" t="s">
        <v>203</v>
      </c>
      <c r="G92" s="2" t="s">
        <v>334</v>
      </c>
      <c r="H92" s="2" t="s">
        <v>354</v>
      </c>
      <c r="I92" s="2" t="s">
        <v>400</v>
      </c>
      <c r="J92" s="2" t="s">
        <v>401</v>
      </c>
      <c r="K92" s="2" t="s">
        <v>3067</v>
      </c>
      <c r="L92" s="2">
        <v>162209137</v>
      </c>
      <c r="M92" s="2">
        <v>162209190</v>
      </c>
      <c r="N92" s="2" t="s">
        <v>104</v>
      </c>
      <c r="O92" s="2" t="s">
        <v>367</v>
      </c>
      <c r="P92" s="2" t="s">
        <v>267</v>
      </c>
      <c r="Q92" s="2" t="s">
        <v>486</v>
      </c>
      <c r="R92" s="2" t="s">
        <v>267</v>
      </c>
      <c r="S92" s="2" t="s">
        <v>486</v>
      </c>
      <c r="T92" s="2" t="b">
        <v>1</v>
      </c>
      <c r="U92" s="2">
        <v>43891</v>
      </c>
      <c r="V92" s="2">
        <v>314</v>
      </c>
      <c r="W92" s="2">
        <v>384</v>
      </c>
      <c r="X92" s="2" t="b">
        <v>1</v>
      </c>
      <c r="Y92" s="2" t="b">
        <v>1</v>
      </c>
      <c r="Z92" s="2" t="s">
        <v>402</v>
      </c>
      <c r="AA92" s="2" t="s">
        <v>178</v>
      </c>
      <c r="AB92" s="51" t="s">
        <v>178</v>
      </c>
      <c r="AC92" s="51"/>
      <c r="AD92" s="51">
        <v>1160.9639360000001</v>
      </c>
      <c r="AE92" s="51" t="s">
        <v>118</v>
      </c>
      <c r="AF92" s="51">
        <v>36.799999999999997</v>
      </c>
      <c r="AG92" s="51" t="s">
        <v>84</v>
      </c>
      <c r="AH92" s="51"/>
      <c r="AI92" s="51"/>
      <c r="AJ92" s="51">
        <v>1</v>
      </c>
      <c r="AK92" s="51">
        <v>0</v>
      </c>
      <c r="AL92" s="51">
        <v>0</v>
      </c>
      <c r="AN92" s="51">
        <v>1</v>
      </c>
      <c r="AP92" s="51">
        <v>0</v>
      </c>
      <c r="AQ92" s="51"/>
      <c r="AR92" s="51">
        <v>0</v>
      </c>
      <c r="AS92" s="51">
        <v>0</v>
      </c>
      <c r="AT92" s="51">
        <v>1</v>
      </c>
      <c r="AX92" s="51">
        <v>1</v>
      </c>
      <c r="BB92" s="51">
        <v>1</v>
      </c>
      <c r="BC92" s="51">
        <v>1</v>
      </c>
      <c r="BD92" s="51"/>
    </row>
    <row r="93" spans="1:56" x14ac:dyDescent="0.3">
      <c r="A93" s="2">
        <v>91</v>
      </c>
      <c r="B93" s="2">
        <v>1</v>
      </c>
      <c r="C93" s="2" t="s">
        <v>75</v>
      </c>
      <c r="D93" s="51">
        <v>3</v>
      </c>
      <c r="E93" s="2" t="s">
        <v>2982</v>
      </c>
      <c r="F93" s="2" t="s">
        <v>203</v>
      </c>
      <c r="G93" s="2" t="s">
        <v>334</v>
      </c>
      <c r="H93" s="2" t="s">
        <v>354</v>
      </c>
      <c r="I93" s="2" t="s">
        <v>403</v>
      </c>
      <c r="J93" s="2" t="s">
        <v>404</v>
      </c>
      <c r="K93" s="2" t="s">
        <v>3068</v>
      </c>
      <c r="L93" s="2">
        <v>63159</v>
      </c>
      <c r="M93" s="2">
        <v>124463835</v>
      </c>
      <c r="N93" s="2" t="s">
        <v>104</v>
      </c>
      <c r="O93" s="2" t="s">
        <v>486</v>
      </c>
      <c r="P93" s="2">
        <v>2007</v>
      </c>
      <c r="Q93" s="2" t="s">
        <v>368</v>
      </c>
      <c r="R93" s="2" t="s">
        <v>267</v>
      </c>
      <c r="S93" s="2" t="s">
        <v>368</v>
      </c>
      <c r="T93" s="2" t="b">
        <v>1</v>
      </c>
      <c r="U93" s="2">
        <v>43891</v>
      </c>
      <c r="V93" s="2">
        <v>630</v>
      </c>
      <c r="W93" s="2">
        <v>1100</v>
      </c>
      <c r="X93" s="2" t="b">
        <v>1</v>
      </c>
      <c r="Y93" s="2" t="b">
        <v>1</v>
      </c>
      <c r="Z93" s="2" t="s">
        <v>89</v>
      </c>
      <c r="AA93" s="2" t="s">
        <v>178</v>
      </c>
      <c r="AB93" s="51" t="s">
        <v>178</v>
      </c>
      <c r="AC93" s="51"/>
      <c r="AD93" s="51">
        <v>2902.4548239999999</v>
      </c>
      <c r="AE93" s="51" t="s">
        <v>118</v>
      </c>
      <c r="AF93" s="51">
        <v>61</v>
      </c>
      <c r="AG93" s="51" t="s">
        <v>84</v>
      </c>
      <c r="AH93" s="51"/>
      <c r="AI93" s="51"/>
      <c r="AJ93" s="51">
        <v>1</v>
      </c>
      <c r="AK93" s="51">
        <v>0</v>
      </c>
      <c r="AL93" s="51">
        <v>0</v>
      </c>
      <c r="AP93" s="51">
        <v>0</v>
      </c>
      <c r="AQ93" s="51"/>
      <c r="AR93" s="51">
        <v>0</v>
      </c>
      <c r="AS93" s="51">
        <v>0</v>
      </c>
      <c r="AT93" s="51">
        <v>1</v>
      </c>
      <c r="AX93" s="51">
        <v>1</v>
      </c>
      <c r="BC93" s="51">
        <v>1</v>
      </c>
    </row>
    <row r="94" spans="1:56" x14ac:dyDescent="0.3">
      <c r="A94" s="2">
        <v>92</v>
      </c>
      <c r="B94" s="2">
        <v>1</v>
      </c>
      <c r="C94" s="2" t="s">
        <v>75</v>
      </c>
      <c r="D94" s="51">
        <v>3</v>
      </c>
      <c r="E94" s="2" t="s">
        <v>2982</v>
      </c>
      <c r="F94" s="2" t="s">
        <v>203</v>
      </c>
      <c r="G94" s="2" t="s">
        <v>334</v>
      </c>
      <c r="H94" s="2" t="s">
        <v>354</v>
      </c>
      <c r="I94" s="2" t="s">
        <v>405</v>
      </c>
      <c r="J94" s="2" t="s">
        <v>406</v>
      </c>
      <c r="K94" s="2" t="s">
        <v>3069</v>
      </c>
      <c r="L94" s="2">
        <v>161517</v>
      </c>
      <c r="M94" s="2">
        <v>889953</v>
      </c>
      <c r="N94" s="2" t="s">
        <v>104</v>
      </c>
      <c r="O94" s="2" t="s">
        <v>368</v>
      </c>
      <c r="P94" s="2">
        <v>2003</v>
      </c>
      <c r="Q94" s="2" t="s">
        <v>368</v>
      </c>
      <c r="R94" s="2" t="s">
        <v>267</v>
      </c>
      <c r="S94" s="2" t="s">
        <v>368</v>
      </c>
      <c r="T94" s="2" t="b">
        <v>1</v>
      </c>
      <c r="U94" s="2">
        <v>2017</v>
      </c>
      <c r="V94" s="2">
        <v>158</v>
      </c>
      <c r="W94" s="2">
        <v>1357</v>
      </c>
      <c r="X94" s="2" t="b">
        <v>1</v>
      </c>
      <c r="Y94" s="2" t="b">
        <v>1</v>
      </c>
      <c r="Z94" s="2" t="s">
        <v>89</v>
      </c>
      <c r="AA94" s="2" t="s">
        <v>178</v>
      </c>
      <c r="AB94" s="51" t="s">
        <v>178</v>
      </c>
      <c r="AC94" s="51"/>
      <c r="AD94" s="51">
        <v>2485437.361</v>
      </c>
      <c r="AE94" s="51"/>
      <c r="AF94" s="51">
        <v>47</v>
      </c>
      <c r="AG94" s="51" t="s">
        <v>84</v>
      </c>
      <c r="AH94" s="51"/>
      <c r="AI94" s="51"/>
      <c r="AJ94" s="51">
        <v>1</v>
      </c>
      <c r="AK94" s="51">
        <v>0</v>
      </c>
      <c r="AL94" s="51">
        <v>0</v>
      </c>
      <c r="AP94" s="51">
        <v>0</v>
      </c>
      <c r="AQ94" s="51"/>
      <c r="AR94" s="51">
        <v>0</v>
      </c>
      <c r="AS94" s="51">
        <v>0</v>
      </c>
      <c r="AT94" s="51">
        <v>1</v>
      </c>
      <c r="AX94" s="51">
        <v>1</v>
      </c>
    </row>
    <row r="95" spans="1:56" x14ac:dyDescent="0.3">
      <c r="A95" s="2">
        <v>93</v>
      </c>
      <c r="B95" s="2">
        <v>1</v>
      </c>
      <c r="C95" s="2" t="s">
        <v>75</v>
      </c>
      <c r="D95" s="51">
        <v>3</v>
      </c>
      <c r="E95" s="2" t="s">
        <v>2982</v>
      </c>
      <c r="F95" s="2" t="s">
        <v>203</v>
      </c>
      <c r="G95" s="2" t="s">
        <v>334</v>
      </c>
      <c r="H95" s="2" t="s">
        <v>354</v>
      </c>
      <c r="I95" s="2" t="s">
        <v>407</v>
      </c>
      <c r="J95" s="2" t="s">
        <v>408</v>
      </c>
      <c r="K95" s="2" t="s">
        <v>3070</v>
      </c>
      <c r="L95" s="2">
        <v>162209242</v>
      </c>
      <c r="M95" s="2">
        <v>162209305</v>
      </c>
      <c r="N95" s="2" t="s">
        <v>104</v>
      </c>
      <c r="O95" s="2" t="s">
        <v>367</v>
      </c>
      <c r="P95" s="2" t="s">
        <v>267</v>
      </c>
      <c r="Q95" s="2" t="s">
        <v>368</v>
      </c>
      <c r="R95" s="2" t="s">
        <v>267</v>
      </c>
      <c r="S95" s="2" t="s">
        <v>368</v>
      </c>
      <c r="T95" s="2" t="b">
        <v>1</v>
      </c>
      <c r="U95" s="2">
        <v>43891</v>
      </c>
      <c r="V95" s="2">
        <v>322</v>
      </c>
      <c r="W95" s="2">
        <v>337</v>
      </c>
      <c r="X95" s="2" t="b">
        <v>1</v>
      </c>
      <c r="Y95" s="2" t="b">
        <v>1</v>
      </c>
      <c r="Z95" s="2" t="s">
        <v>409</v>
      </c>
      <c r="AA95" s="2" t="s">
        <v>178</v>
      </c>
      <c r="AB95" s="51" t="s">
        <v>178</v>
      </c>
      <c r="AC95" s="51"/>
      <c r="AD95" s="51">
        <v>51.142143900000001</v>
      </c>
      <c r="AE95" s="51" t="s">
        <v>118</v>
      </c>
      <c r="AF95" s="51">
        <v>23.4</v>
      </c>
      <c r="AG95" s="51" t="s">
        <v>84</v>
      </c>
      <c r="AH95" s="51"/>
      <c r="AI95" s="51"/>
      <c r="AJ95" s="51">
        <v>1</v>
      </c>
      <c r="AK95" s="51">
        <v>0</v>
      </c>
      <c r="AL95" s="51">
        <v>0</v>
      </c>
      <c r="AP95" s="51">
        <v>1</v>
      </c>
      <c r="AQ95" s="51"/>
      <c r="AR95" s="51">
        <v>0</v>
      </c>
      <c r="AS95" s="51">
        <v>0</v>
      </c>
      <c r="AT95" s="51">
        <v>1</v>
      </c>
      <c r="AX95" s="51">
        <v>1</v>
      </c>
      <c r="BC95" s="51">
        <v>1</v>
      </c>
    </row>
    <row r="96" spans="1:56" x14ac:dyDescent="0.3">
      <c r="A96" s="2">
        <v>94</v>
      </c>
      <c r="B96" s="2">
        <v>1</v>
      </c>
      <c r="C96" s="2" t="s">
        <v>75</v>
      </c>
      <c r="D96" s="51">
        <v>3</v>
      </c>
      <c r="E96" s="2" t="s">
        <v>2982</v>
      </c>
      <c r="F96" s="2" t="s">
        <v>203</v>
      </c>
      <c r="G96" s="2" t="s">
        <v>334</v>
      </c>
      <c r="H96" s="2" t="s">
        <v>354</v>
      </c>
      <c r="I96" s="2" t="s">
        <v>410</v>
      </c>
      <c r="J96" s="2" t="s">
        <v>411</v>
      </c>
      <c r="K96" s="2" t="s">
        <v>3071</v>
      </c>
      <c r="L96" s="2">
        <v>161407</v>
      </c>
      <c r="M96" s="2">
        <v>68622705</v>
      </c>
      <c r="N96" s="2" t="s">
        <v>104</v>
      </c>
      <c r="O96" s="2" t="s">
        <v>368</v>
      </c>
      <c r="P96" s="2">
        <v>2008</v>
      </c>
      <c r="Q96" s="2" t="s">
        <v>486</v>
      </c>
      <c r="R96" s="2" t="s">
        <v>267</v>
      </c>
      <c r="S96" s="2" t="s">
        <v>486</v>
      </c>
      <c r="T96" s="2" t="b">
        <v>1</v>
      </c>
      <c r="U96" s="2">
        <v>2015</v>
      </c>
      <c r="V96" s="2">
        <v>238</v>
      </c>
      <c r="W96" s="2">
        <v>655</v>
      </c>
      <c r="X96" s="2" t="b">
        <v>1</v>
      </c>
      <c r="Y96" s="2" t="b">
        <v>1</v>
      </c>
      <c r="Z96" s="2" t="s">
        <v>89</v>
      </c>
      <c r="AA96" s="2" t="s">
        <v>178</v>
      </c>
      <c r="AB96" s="51" t="s">
        <v>178</v>
      </c>
      <c r="AC96" s="51"/>
      <c r="AD96" s="51">
        <v>658223.87800000003</v>
      </c>
      <c r="AE96" s="51"/>
      <c r="AF96" s="51">
        <v>46</v>
      </c>
      <c r="AG96" s="51" t="s">
        <v>84</v>
      </c>
      <c r="AH96" s="51"/>
      <c r="AI96" s="51"/>
      <c r="AJ96" s="51">
        <v>1</v>
      </c>
      <c r="AK96" s="51">
        <v>0</v>
      </c>
      <c r="AL96" s="51">
        <v>0</v>
      </c>
      <c r="AP96" s="51">
        <v>0</v>
      </c>
      <c r="AQ96" s="51"/>
      <c r="AR96" s="51">
        <v>0</v>
      </c>
      <c r="AS96" s="51">
        <v>0</v>
      </c>
      <c r="AT96" s="51">
        <v>1</v>
      </c>
      <c r="AX96" s="51">
        <v>1</v>
      </c>
      <c r="BB96" s="51">
        <v>1</v>
      </c>
      <c r="BC96" s="51"/>
      <c r="BD96" s="51"/>
    </row>
    <row r="97" spans="1:56" x14ac:dyDescent="0.3">
      <c r="A97" s="2">
        <v>95</v>
      </c>
      <c r="B97" s="2">
        <v>1</v>
      </c>
      <c r="C97" s="2" t="s">
        <v>75</v>
      </c>
      <c r="D97" s="51">
        <v>3</v>
      </c>
      <c r="E97" s="2" t="s">
        <v>2982</v>
      </c>
      <c r="F97" s="2" t="s">
        <v>203</v>
      </c>
      <c r="G97" s="2" t="s">
        <v>334</v>
      </c>
      <c r="H97" s="2" t="s">
        <v>354</v>
      </c>
      <c r="I97" s="2" t="s">
        <v>412</v>
      </c>
      <c r="J97" s="2" t="s">
        <v>413</v>
      </c>
      <c r="K97" s="2" t="s">
        <v>3072</v>
      </c>
      <c r="L97" s="2">
        <v>60240</v>
      </c>
      <c r="M97" s="2">
        <v>124455061</v>
      </c>
      <c r="N97" s="2" t="s">
        <v>104</v>
      </c>
      <c r="O97" s="2" t="s">
        <v>486</v>
      </c>
      <c r="P97" s="2">
        <v>2006</v>
      </c>
      <c r="Q97" s="2" t="s">
        <v>368</v>
      </c>
      <c r="R97" s="2" t="s">
        <v>267</v>
      </c>
      <c r="S97" s="2" t="s">
        <v>368</v>
      </c>
      <c r="T97" s="2" t="b">
        <v>1</v>
      </c>
      <c r="U97" s="2">
        <v>43891</v>
      </c>
      <c r="V97" s="2">
        <v>189</v>
      </c>
      <c r="W97" s="2">
        <v>598</v>
      </c>
      <c r="X97" s="2" t="b">
        <v>1</v>
      </c>
      <c r="Y97" s="2" t="b">
        <v>1</v>
      </c>
      <c r="Z97" s="2" t="s">
        <v>414</v>
      </c>
      <c r="AA97" s="2" t="s">
        <v>178</v>
      </c>
      <c r="AB97" s="51" t="s">
        <v>178</v>
      </c>
      <c r="AC97" s="51"/>
      <c r="AD97" s="51">
        <v>2962.625908</v>
      </c>
      <c r="AE97" s="51" t="s">
        <v>118</v>
      </c>
      <c r="AF97" s="51">
        <v>21</v>
      </c>
      <c r="AG97" s="51" t="s">
        <v>84</v>
      </c>
      <c r="AH97" s="51"/>
      <c r="AI97" s="51"/>
      <c r="AJ97" s="51">
        <v>1</v>
      </c>
      <c r="AK97" s="51">
        <v>0</v>
      </c>
      <c r="AL97" s="51">
        <v>0</v>
      </c>
      <c r="AP97" s="51">
        <v>0</v>
      </c>
      <c r="AQ97" s="51"/>
      <c r="AR97" s="51">
        <v>0</v>
      </c>
      <c r="AS97" s="51">
        <v>0</v>
      </c>
      <c r="AT97" s="51">
        <v>1</v>
      </c>
      <c r="AX97" s="51">
        <v>1</v>
      </c>
      <c r="BC97" s="51">
        <v>1</v>
      </c>
    </row>
    <row r="98" spans="1:56" x14ac:dyDescent="0.3">
      <c r="A98" s="2">
        <v>96</v>
      </c>
      <c r="B98" s="2">
        <v>1</v>
      </c>
      <c r="C98" s="2" t="s">
        <v>75</v>
      </c>
      <c r="D98" s="51">
        <v>3</v>
      </c>
      <c r="E98" s="2" t="s">
        <v>2982</v>
      </c>
      <c r="F98" s="2" t="s">
        <v>203</v>
      </c>
      <c r="G98" s="2" t="s">
        <v>334</v>
      </c>
      <c r="H98" s="2" t="s">
        <v>354</v>
      </c>
      <c r="I98" s="2" t="s">
        <v>415</v>
      </c>
      <c r="J98" s="2" t="s">
        <v>416</v>
      </c>
      <c r="K98" s="2" t="s">
        <v>3073</v>
      </c>
      <c r="L98" s="2">
        <v>60241</v>
      </c>
      <c r="M98" s="2">
        <v>124455147</v>
      </c>
      <c r="N98" s="2" t="s">
        <v>1219</v>
      </c>
      <c r="O98" s="2" t="s">
        <v>486</v>
      </c>
      <c r="P98" s="2">
        <v>2006</v>
      </c>
      <c r="Q98" s="2" t="s">
        <v>368</v>
      </c>
      <c r="R98" s="2" t="s">
        <v>267</v>
      </c>
      <c r="S98" s="2" t="s">
        <v>368</v>
      </c>
      <c r="T98" s="2" t="b">
        <v>1</v>
      </c>
      <c r="U98" s="2">
        <v>44228</v>
      </c>
      <c r="V98" s="2">
        <v>300</v>
      </c>
      <c r="W98" s="2">
        <v>1000</v>
      </c>
      <c r="X98" s="2" t="b">
        <v>1</v>
      </c>
      <c r="Y98" s="2" t="b">
        <v>1</v>
      </c>
      <c r="Z98" s="2" t="s">
        <v>89</v>
      </c>
      <c r="AA98" s="2" t="s">
        <v>178</v>
      </c>
      <c r="AB98" s="51" t="s">
        <v>178</v>
      </c>
      <c r="AC98" s="51"/>
      <c r="AD98" s="51">
        <v>137730.87330000001</v>
      </c>
      <c r="AE98" s="51" t="s">
        <v>118</v>
      </c>
      <c r="AF98" s="51">
        <v>24.1</v>
      </c>
      <c r="AG98" s="51" t="s">
        <v>84</v>
      </c>
      <c r="AH98" s="51"/>
      <c r="AI98" s="51"/>
      <c r="AJ98" s="51">
        <v>1</v>
      </c>
      <c r="AK98" s="51">
        <v>0</v>
      </c>
      <c r="AL98" s="51">
        <v>0</v>
      </c>
      <c r="AP98" s="51">
        <v>0</v>
      </c>
      <c r="AQ98" s="51"/>
      <c r="AR98" s="51">
        <v>0</v>
      </c>
      <c r="AS98" s="51">
        <v>0</v>
      </c>
      <c r="AT98" s="51">
        <v>1</v>
      </c>
      <c r="AX98" s="51">
        <v>1</v>
      </c>
      <c r="BC98" s="51">
        <v>1</v>
      </c>
    </row>
    <row r="99" spans="1:56" x14ac:dyDescent="0.3">
      <c r="A99" s="2">
        <v>97</v>
      </c>
      <c r="B99" s="2">
        <v>1</v>
      </c>
      <c r="C99" s="2" t="s">
        <v>75</v>
      </c>
      <c r="D99" s="51">
        <v>3</v>
      </c>
      <c r="E99" s="2" t="s">
        <v>2982</v>
      </c>
      <c r="F99" s="2" t="s">
        <v>203</v>
      </c>
      <c r="G99" s="2" t="s">
        <v>334</v>
      </c>
      <c r="H99" s="2" t="s">
        <v>354</v>
      </c>
      <c r="I99" s="2" t="s">
        <v>417</v>
      </c>
      <c r="J99" s="2" t="s">
        <v>418</v>
      </c>
      <c r="K99" s="2" t="s">
        <v>3074</v>
      </c>
      <c r="L99" s="2">
        <v>60242</v>
      </c>
      <c r="M99" s="2">
        <v>124455321</v>
      </c>
      <c r="N99" s="2" t="s">
        <v>104</v>
      </c>
      <c r="O99" s="2" t="s">
        <v>486</v>
      </c>
      <c r="P99" s="2">
        <v>2006</v>
      </c>
      <c r="Q99" s="2" t="s">
        <v>368</v>
      </c>
      <c r="R99" s="2" t="s">
        <v>267</v>
      </c>
      <c r="S99" s="2" t="s">
        <v>368</v>
      </c>
      <c r="T99" s="2" t="b">
        <v>1</v>
      </c>
      <c r="U99" s="2">
        <v>43891</v>
      </c>
      <c r="V99" s="2">
        <v>350</v>
      </c>
      <c r="W99" s="2">
        <v>2213</v>
      </c>
      <c r="X99" s="2" t="b">
        <v>1</v>
      </c>
      <c r="Y99" s="2" t="b">
        <v>1</v>
      </c>
      <c r="Z99" s="2" t="s">
        <v>89</v>
      </c>
      <c r="AA99" s="2" t="s">
        <v>178</v>
      </c>
      <c r="AB99" s="51" t="s">
        <v>178</v>
      </c>
      <c r="AC99" s="51"/>
      <c r="AD99" s="51">
        <v>2101541.21</v>
      </c>
      <c r="AE99" s="51"/>
      <c r="AF99" s="51">
        <v>96</v>
      </c>
      <c r="AG99" s="51" t="s">
        <v>84</v>
      </c>
      <c r="AH99" s="51"/>
      <c r="AI99" s="51">
        <v>21</v>
      </c>
      <c r="AJ99" s="51">
        <v>1</v>
      </c>
      <c r="AK99" s="51">
        <v>0</v>
      </c>
      <c r="AL99" s="51">
        <v>0</v>
      </c>
      <c r="AP99" s="51">
        <v>0</v>
      </c>
      <c r="AQ99" s="51"/>
      <c r="AR99" s="51">
        <v>0</v>
      </c>
      <c r="AS99" s="51">
        <v>0</v>
      </c>
      <c r="AT99" s="51">
        <v>1</v>
      </c>
      <c r="AX99" s="51">
        <v>1</v>
      </c>
    </row>
    <row r="100" spans="1:56" x14ac:dyDescent="0.3">
      <c r="A100" s="2">
        <v>98</v>
      </c>
      <c r="B100" s="2">
        <v>1</v>
      </c>
      <c r="C100" s="2" t="s">
        <v>75</v>
      </c>
      <c r="D100" s="51">
        <v>3</v>
      </c>
      <c r="E100" s="2" t="s">
        <v>2982</v>
      </c>
      <c r="F100" s="2" t="s">
        <v>203</v>
      </c>
      <c r="G100" s="2" t="s">
        <v>334</v>
      </c>
      <c r="H100" s="2" t="s">
        <v>354</v>
      </c>
      <c r="I100" s="2" t="s">
        <v>419</v>
      </c>
      <c r="J100" s="2" t="s">
        <v>420</v>
      </c>
      <c r="K100" s="2" t="s">
        <v>3075</v>
      </c>
      <c r="L100" s="2">
        <v>41809</v>
      </c>
      <c r="M100" s="2">
        <v>116737093</v>
      </c>
      <c r="N100" s="2" t="s">
        <v>104</v>
      </c>
      <c r="O100" s="2" t="s">
        <v>368</v>
      </c>
      <c r="P100" s="2">
        <v>2003</v>
      </c>
      <c r="Q100" s="2" t="s">
        <v>368</v>
      </c>
      <c r="R100" s="2" t="s">
        <v>267</v>
      </c>
      <c r="S100" s="2" t="s">
        <v>368</v>
      </c>
      <c r="T100" s="2" t="b">
        <v>1</v>
      </c>
      <c r="U100" s="2">
        <v>2017</v>
      </c>
      <c r="V100" s="2">
        <v>668</v>
      </c>
      <c r="W100" s="2">
        <v>1170</v>
      </c>
      <c r="X100" s="2" t="b">
        <v>1</v>
      </c>
      <c r="Y100" s="2" t="b">
        <v>1</v>
      </c>
      <c r="Z100" s="2" t="s">
        <v>89</v>
      </c>
      <c r="AA100" s="2" t="s">
        <v>178</v>
      </c>
      <c r="AB100" s="51" t="s">
        <v>178</v>
      </c>
      <c r="AC100" s="51"/>
      <c r="AD100" s="51">
        <v>5685.650243</v>
      </c>
      <c r="AE100" s="51" t="s">
        <v>118</v>
      </c>
      <c r="AF100" s="51">
        <v>45</v>
      </c>
      <c r="AG100" s="51" t="s">
        <v>84</v>
      </c>
      <c r="AH100" s="51"/>
      <c r="AI100" s="51"/>
      <c r="AJ100" s="51">
        <v>1</v>
      </c>
      <c r="AK100" s="51">
        <v>0</v>
      </c>
      <c r="AL100" s="51">
        <v>0</v>
      </c>
      <c r="AP100" s="51">
        <v>0</v>
      </c>
      <c r="AQ100" s="51"/>
      <c r="AR100" s="51">
        <v>0</v>
      </c>
      <c r="AS100" s="51">
        <v>0</v>
      </c>
      <c r="AT100" s="51">
        <v>1</v>
      </c>
      <c r="AX100" s="51">
        <v>1</v>
      </c>
      <c r="BC100" s="51">
        <v>1</v>
      </c>
    </row>
    <row r="101" spans="1:56" x14ac:dyDescent="0.3">
      <c r="A101" s="2">
        <v>99</v>
      </c>
      <c r="B101" s="2">
        <v>1</v>
      </c>
      <c r="C101" s="2" t="s">
        <v>75</v>
      </c>
      <c r="D101" s="51">
        <v>3</v>
      </c>
      <c r="E101" s="2" t="s">
        <v>2982</v>
      </c>
      <c r="F101" s="2" t="s">
        <v>203</v>
      </c>
      <c r="G101" s="2" t="s">
        <v>334</v>
      </c>
      <c r="H101" s="2" t="s">
        <v>354</v>
      </c>
      <c r="I101" s="2" t="s">
        <v>421</v>
      </c>
      <c r="J101" s="2" t="s">
        <v>422</v>
      </c>
      <c r="K101" s="2" t="s">
        <v>3076</v>
      </c>
      <c r="L101" s="2">
        <v>161443</v>
      </c>
      <c r="M101" s="2">
        <v>888910</v>
      </c>
      <c r="N101" s="2" t="s">
        <v>104</v>
      </c>
      <c r="O101" s="2" t="s">
        <v>368</v>
      </c>
      <c r="P101" s="2">
        <v>2008</v>
      </c>
      <c r="Q101" s="2" t="s">
        <v>368</v>
      </c>
      <c r="R101" s="2" t="s">
        <v>267</v>
      </c>
      <c r="S101" s="2" t="s">
        <v>368</v>
      </c>
      <c r="T101" s="2" t="b">
        <v>1</v>
      </c>
      <c r="U101" s="2">
        <v>43891</v>
      </c>
      <c r="V101" s="2">
        <v>0</v>
      </c>
      <c r="W101" s="2">
        <v>1120</v>
      </c>
      <c r="X101" s="2" t="b">
        <v>1</v>
      </c>
      <c r="Y101" s="2" t="b">
        <v>1</v>
      </c>
      <c r="Z101" s="2" t="s">
        <v>89</v>
      </c>
      <c r="AA101" s="2" t="s">
        <v>178</v>
      </c>
      <c r="AB101" s="51" t="s">
        <v>178</v>
      </c>
      <c r="AC101" s="51"/>
      <c r="AD101" s="51">
        <v>5295077.0039999997</v>
      </c>
      <c r="AE101" s="51"/>
      <c r="AF101" s="51">
        <v>50.2</v>
      </c>
      <c r="AG101" s="51" t="s">
        <v>84</v>
      </c>
      <c r="AH101" s="51"/>
      <c r="AI101" s="51"/>
      <c r="AJ101" s="51">
        <v>1</v>
      </c>
      <c r="AK101" s="51">
        <v>0</v>
      </c>
      <c r="AL101" s="51">
        <v>0</v>
      </c>
      <c r="AP101" s="51">
        <v>0</v>
      </c>
      <c r="AQ101" s="51"/>
      <c r="AR101" s="51">
        <v>0</v>
      </c>
      <c r="AS101" s="51">
        <v>0</v>
      </c>
      <c r="AT101" s="51">
        <v>1</v>
      </c>
      <c r="AX101" s="51">
        <v>1</v>
      </c>
    </row>
    <row r="102" spans="1:56" x14ac:dyDescent="0.3">
      <c r="A102" s="2">
        <v>100</v>
      </c>
      <c r="B102" s="2">
        <v>1</v>
      </c>
      <c r="C102" s="2" t="s">
        <v>75</v>
      </c>
      <c r="D102" s="51">
        <v>3</v>
      </c>
      <c r="E102" s="2" t="s">
        <v>2982</v>
      </c>
      <c r="F102" s="2" t="s">
        <v>203</v>
      </c>
      <c r="G102" s="2" t="s">
        <v>334</v>
      </c>
      <c r="H102" s="2" t="s">
        <v>354</v>
      </c>
      <c r="I102" s="2" t="s">
        <v>423</v>
      </c>
      <c r="J102" s="2" t="s">
        <v>424</v>
      </c>
      <c r="K102" s="2" t="s">
        <v>3077</v>
      </c>
      <c r="L102" s="2">
        <v>63160</v>
      </c>
      <c r="M102" s="2">
        <v>124463919</v>
      </c>
      <c r="N102" s="2" t="s">
        <v>104</v>
      </c>
      <c r="O102" s="2" t="s">
        <v>486</v>
      </c>
      <c r="P102" s="2">
        <v>2007</v>
      </c>
      <c r="Q102" s="2" t="s">
        <v>368</v>
      </c>
      <c r="R102" s="2" t="s">
        <v>267</v>
      </c>
      <c r="S102" s="2" t="s">
        <v>368</v>
      </c>
      <c r="T102" s="2" t="b">
        <v>1</v>
      </c>
      <c r="U102" s="2">
        <v>43891</v>
      </c>
      <c r="V102" s="2">
        <v>330</v>
      </c>
      <c r="W102" s="2">
        <v>763</v>
      </c>
      <c r="X102" s="2" t="b">
        <v>1</v>
      </c>
      <c r="Y102" s="2" t="b">
        <v>1</v>
      </c>
      <c r="Z102" s="2" t="s">
        <v>89</v>
      </c>
      <c r="AA102" s="2" t="s">
        <v>178</v>
      </c>
      <c r="AB102" s="51" t="s">
        <v>178</v>
      </c>
      <c r="AC102" s="51"/>
      <c r="AD102" s="51">
        <v>3313.960673</v>
      </c>
      <c r="AE102" s="51" t="s">
        <v>118</v>
      </c>
      <c r="AF102" s="51">
        <v>45</v>
      </c>
      <c r="AG102" s="51" t="s">
        <v>84</v>
      </c>
      <c r="AH102" s="51"/>
      <c r="AI102" s="51"/>
      <c r="AJ102" s="51">
        <v>1</v>
      </c>
      <c r="AK102" s="51">
        <v>0</v>
      </c>
      <c r="AL102" s="51">
        <v>0</v>
      </c>
      <c r="AP102" s="51">
        <v>0</v>
      </c>
      <c r="AQ102" s="51"/>
      <c r="AR102" s="51">
        <v>0</v>
      </c>
      <c r="AS102" s="51">
        <v>0</v>
      </c>
      <c r="AT102" s="51">
        <v>1</v>
      </c>
      <c r="AX102" s="51">
        <v>1</v>
      </c>
      <c r="BC102" s="51">
        <v>1</v>
      </c>
    </row>
    <row r="103" spans="1:56" x14ac:dyDescent="0.3">
      <c r="A103" s="2">
        <v>101</v>
      </c>
      <c r="B103" s="2">
        <v>1</v>
      </c>
      <c r="C103" s="2" t="s">
        <v>75</v>
      </c>
      <c r="D103" s="51">
        <v>3</v>
      </c>
      <c r="E103" s="2" t="s">
        <v>2982</v>
      </c>
      <c r="F103" s="2" t="s">
        <v>203</v>
      </c>
      <c r="G103" s="2" t="s">
        <v>334</v>
      </c>
      <c r="H103" s="2" t="s">
        <v>354</v>
      </c>
      <c r="I103" s="2" t="s">
        <v>425</v>
      </c>
      <c r="J103" s="2" t="s">
        <v>426</v>
      </c>
      <c r="K103" s="2" t="s">
        <v>3078</v>
      </c>
      <c r="L103" s="2">
        <v>60243</v>
      </c>
      <c r="M103" s="2">
        <v>124455529</v>
      </c>
      <c r="N103" s="2" t="s">
        <v>104</v>
      </c>
      <c r="O103" s="2" t="s">
        <v>368</v>
      </c>
      <c r="P103" s="2">
        <v>2006</v>
      </c>
      <c r="Q103" s="2" t="s">
        <v>368</v>
      </c>
      <c r="R103" s="2" t="s">
        <v>267</v>
      </c>
      <c r="S103" s="2" t="s">
        <v>368</v>
      </c>
      <c r="T103" s="2" t="b">
        <v>1</v>
      </c>
      <c r="U103" s="2">
        <v>43891</v>
      </c>
      <c r="V103" s="2">
        <v>411</v>
      </c>
      <c r="W103" s="2">
        <v>786</v>
      </c>
      <c r="X103" s="2" t="b">
        <v>1</v>
      </c>
      <c r="Y103" s="2" t="b">
        <v>1</v>
      </c>
      <c r="Z103" s="2" t="s">
        <v>89</v>
      </c>
      <c r="AA103" s="2" t="s">
        <v>178</v>
      </c>
      <c r="AB103" s="51" t="s">
        <v>178</v>
      </c>
      <c r="AC103" s="51"/>
      <c r="AD103" s="51">
        <v>39502.783080000001</v>
      </c>
      <c r="AE103" s="51" t="s">
        <v>118</v>
      </c>
      <c r="AF103" s="51">
        <v>34</v>
      </c>
      <c r="AG103" s="51" t="s">
        <v>84</v>
      </c>
      <c r="AH103" s="51"/>
      <c r="AI103" s="51"/>
      <c r="AJ103" s="51">
        <v>1</v>
      </c>
      <c r="AK103" s="51">
        <v>0</v>
      </c>
      <c r="AL103" s="51">
        <v>0</v>
      </c>
      <c r="AP103" s="51">
        <v>0</v>
      </c>
      <c r="AQ103" s="51"/>
      <c r="AR103" s="51">
        <v>0</v>
      </c>
      <c r="AS103" s="51">
        <v>0</v>
      </c>
      <c r="AT103" s="51">
        <v>1</v>
      </c>
      <c r="AX103" s="51">
        <v>1</v>
      </c>
      <c r="BC103" s="51">
        <v>1</v>
      </c>
    </row>
    <row r="104" spans="1:56" x14ac:dyDescent="0.3">
      <c r="A104" s="2">
        <v>102</v>
      </c>
      <c r="B104" s="2">
        <v>1</v>
      </c>
      <c r="C104" s="2" t="s">
        <v>75</v>
      </c>
      <c r="D104" s="51">
        <v>3</v>
      </c>
      <c r="E104" s="2" t="s">
        <v>2982</v>
      </c>
      <c r="F104" s="2" t="s">
        <v>203</v>
      </c>
      <c r="G104" s="2" t="s">
        <v>334</v>
      </c>
      <c r="H104" s="2" t="s">
        <v>354</v>
      </c>
      <c r="I104" s="2" t="s">
        <v>427</v>
      </c>
      <c r="J104" s="2" t="s">
        <v>428</v>
      </c>
      <c r="K104" s="2" t="s">
        <v>3079</v>
      </c>
      <c r="L104" s="2">
        <v>162209351</v>
      </c>
      <c r="M104" s="2">
        <v>162209370</v>
      </c>
      <c r="N104" s="2" t="s">
        <v>104</v>
      </c>
      <c r="O104" s="2" t="s">
        <v>367</v>
      </c>
      <c r="P104" s="2" t="s">
        <v>267</v>
      </c>
      <c r="Q104" s="2" t="s">
        <v>368</v>
      </c>
      <c r="R104" s="2" t="s">
        <v>267</v>
      </c>
      <c r="S104" s="2" t="s">
        <v>368</v>
      </c>
      <c r="T104" s="2" t="b">
        <v>1</v>
      </c>
      <c r="U104" s="2">
        <v>43891</v>
      </c>
      <c r="V104" s="2">
        <v>340</v>
      </c>
      <c r="W104" s="2">
        <v>785</v>
      </c>
      <c r="X104" s="2" t="b">
        <v>1</v>
      </c>
      <c r="Y104" s="2" t="b">
        <v>1</v>
      </c>
      <c r="Z104" s="2" t="s">
        <v>309</v>
      </c>
      <c r="AA104" s="2" t="s">
        <v>178</v>
      </c>
      <c r="AB104" s="51" t="s">
        <v>178</v>
      </c>
      <c r="AC104" s="51"/>
      <c r="AD104" s="51">
        <v>778.8484479</v>
      </c>
      <c r="AE104" s="51" t="s">
        <v>118</v>
      </c>
      <c r="AF104" s="51">
        <v>27.7</v>
      </c>
      <c r="AG104" s="51" t="s">
        <v>84</v>
      </c>
      <c r="AH104" s="51"/>
      <c r="AI104" s="51"/>
      <c r="AJ104" s="51">
        <v>1</v>
      </c>
      <c r="AK104" s="51">
        <v>0</v>
      </c>
      <c r="AL104" s="51">
        <v>0</v>
      </c>
      <c r="AP104" s="51">
        <v>0</v>
      </c>
      <c r="AQ104" s="51"/>
      <c r="AR104" s="51">
        <v>0</v>
      </c>
      <c r="AS104" s="51">
        <v>0</v>
      </c>
      <c r="AT104" s="51">
        <v>1</v>
      </c>
      <c r="AX104" s="51">
        <v>1</v>
      </c>
      <c r="BC104" s="51">
        <v>1</v>
      </c>
    </row>
    <row r="105" spans="1:56" x14ac:dyDescent="0.3">
      <c r="A105" s="2">
        <v>103</v>
      </c>
      <c r="B105" s="2">
        <v>1</v>
      </c>
      <c r="C105" s="2" t="s">
        <v>75</v>
      </c>
      <c r="D105" s="51">
        <v>3</v>
      </c>
      <c r="E105" s="2" t="s">
        <v>2982</v>
      </c>
      <c r="F105" s="2" t="s">
        <v>203</v>
      </c>
      <c r="G105" s="2" t="s">
        <v>334</v>
      </c>
      <c r="H105" s="2" t="s">
        <v>354</v>
      </c>
      <c r="I105" s="2" t="s">
        <v>429</v>
      </c>
      <c r="J105" s="2" t="s">
        <v>430</v>
      </c>
      <c r="K105" s="2" t="s">
        <v>3080</v>
      </c>
      <c r="L105" s="2">
        <v>60246</v>
      </c>
      <c r="M105" s="2">
        <v>198818101</v>
      </c>
      <c r="N105" s="2" t="s">
        <v>104</v>
      </c>
      <c r="O105" s="2" t="s">
        <v>368</v>
      </c>
      <c r="P105" s="2">
        <v>2006</v>
      </c>
      <c r="Q105" s="2" t="s">
        <v>368</v>
      </c>
      <c r="R105" s="2" t="s">
        <v>267</v>
      </c>
      <c r="S105" s="2" t="s">
        <v>368</v>
      </c>
      <c r="T105" s="2" t="b">
        <v>1</v>
      </c>
      <c r="U105" s="2">
        <v>43891</v>
      </c>
      <c r="V105" s="2">
        <v>220</v>
      </c>
      <c r="W105" s="2">
        <v>915</v>
      </c>
      <c r="X105" s="2" t="b">
        <v>1</v>
      </c>
      <c r="Y105" s="2" t="b">
        <v>1</v>
      </c>
      <c r="Z105" s="2" t="s">
        <v>89</v>
      </c>
      <c r="AA105" s="2" t="s">
        <v>178</v>
      </c>
      <c r="AB105" s="51" t="s">
        <v>178</v>
      </c>
      <c r="AC105" s="51"/>
      <c r="AD105" s="51">
        <v>206097.77679999999</v>
      </c>
      <c r="AE105" s="51"/>
      <c r="AF105" s="51">
        <v>30</v>
      </c>
      <c r="AG105" s="51" t="s">
        <v>84</v>
      </c>
      <c r="AH105" s="51"/>
      <c r="AI105" s="51"/>
      <c r="AJ105" s="51">
        <v>1</v>
      </c>
      <c r="AK105" s="51">
        <v>0</v>
      </c>
      <c r="AL105" s="51">
        <v>0</v>
      </c>
      <c r="AP105" s="51">
        <v>0</v>
      </c>
      <c r="AQ105" s="51"/>
      <c r="AR105" s="51">
        <v>0</v>
      </c>
      <c r="AS105" s="51">
        <v>0</v>
      </c>
      <c r="AT105" s="51">
        <v>1</v>
      </c>
      <c r="AX105" s="51">
        <v>1</v>
      </c>
    </row>
    <row r="106" spans="1:56" x14ac:dyDescent="0.3">
      <c r="A106" s="2">
        <v>104</v>
      </c>
      <c r="B106" s="2">
        <v>1</v>
      </c>
      <c r="C106" s="2" t="s">
        <v>75</v>
      </c>
      <c r="D106" s="51">
        <v>3</v>
      </c>
      <c r="E106" s="2" t="s">
        <v>2982</v>
      </c>
      <c r="F106" s="2" t="s">
        <v>203</v>
      </c>
      <c r="G106" s="2" t="s">
        <v>334</v>
      </c>
      <c r="H106" s="2" t="s">
        <v>354</v>
      </c>
      <c r="I106" s="2" t="s">
        <v>431</v>
      </c>
      <c r="J106" s="2" t="s">
        <v>432</v>
      </c>
      <c r="K106" s="2" t="s">
        <v>3081</v>
      </c>
      <c r="L106" s="2">
        <v>124357891</v>
      </c>
      <c r="M106" s="2">
        <v>124552527</v>
      </c>
      <c r="N106" s="2" t="s">
        <v>104</v>
      </c>
      <c r="O106" s="2" t="s">
        <v>367</v>
      </c>
      <c r="P106" s="2" t="s">
        <v>267</v>
      </c>
      <c r="Q106" s="2" t="s">
        <v>368</v>
      </c>
      <c r="R106" s="2" t="s">
        <v>267</v>
      </c>
      <c r="S106" s="2" t="s">
        <v>368</v>
      </c>
      <c r="T106" s="2" t="b">
        <v>1</v>
      </c>
      <c r="U106" s="2">
        <v>2018</v>
      </c>
      <c r="V106" s="2">
        <v>240</v>
      </c>
      <c r="W106" s="2">
        <v>1023</v>
      </c>
      <c r="X106" s="2" t="b">
        <v>1</v>
      </c>
      <c r="Y106" s="2" t="b">
        <v>1</v>
      </c>
      <c r="Z106" s="2" t="s">
        <v>89</v>
      </c>
      <c r="AA106" s="2" t="s">
        <v>178</v>
      </c>
      <c r="AB106" s="51" t="s">
        <v>178</v>
      </c>
      <c r="AC106" s="51"/>
      <c r="AD106" s="51">
        <v>210800.00580000001</v>
      </c>
      <c r="AE106" s="51"/>
      <c r="AF106" s="51">
        <v>53</v>
      </c>
      <c r="AG106" s="51" t="s">
        <v>84</v>
      </c>
      <c r="AH106" s="51"/>
      <c r="AI106" s="51"/>
      <c r="AJ106" s="51">
        <v>1</v>
      </c>
      <c r="AK106" s="51">
        <v>0</v>
      </c>
      <c r="AL106" s="51">
        <v>0</v>
      </c>
      <c r="AP106" s="51">
        <v>0</v>
      </c>
      <c r="AQ106" s="51"/>
      <c r="AR106" s="51">
        <v>0</v>
      </c>
      <c r="AS106" s="51">
        <v>0</v>
      </c>
      <c r="AT106" s="51">
        <v>1</v>
      </c>
      <c r="AX106" s="51">
        <v>1</v>
      </c>
    </row>
    <row r="107" spans="1:56" x14ac:dyDescent="0.3">
      <c r="A107" s="2">
        <v>105</v>
      </c>
      <c r="B107" s="2">
        <v>1</v>
      </c>
      <c r="C107" s="2" t="s">
        <v>75</v>
      </c>
      <c r="D107" s="51">
        <v>3</v>
      </c>
      <c r="E107" s="2" t="s">
        <v>2982</v>
      </c>
      <c r="F107" s="2" t="s">
        <v>203</v>
      </c>
      <c r="G107" s="2" t="s">
        <v>334</v>
      </c>
      <c r="H107" s="2" t="s">
        <v>354</v>
      </c>
      <c r="I107" s="2" t="s">
        <v>433</v>
      </c>
      <c r="J107" s="2" t="s">
        <v>434</v>
      </c>
      <c r="K107" s="2" t="s">
        <v>3082</v>
      </c>
      <c r="L107" s="2">
        <v>60244</v>
      </c>
      <c r="M107" s="2">
        <v>124455674</v>
      </c>
      <c r="N107" s="2" t="s">
        <v>104</v>
      </c>
      <c r="O107" s="2" t="s">
        <v>368</v>
      </c>
      <c r="P107" s="2">
        <v>2006</v>
      </c>
      <c r="Q107" s="2" t="s">
        <v>368</v>
      </c>
      <c r="R107" s="2" t="s">
        <v>267</v>
      </c>
      <c r="S107" s="2" t="s">
        <v>368</v>
      </c>
      <c r="T107" s="2" t="b">
        <v>1</v>
      </c>
      <c r="U107" s="2">
        <v>2018</v>
      </c>
      <c r="V107" s="2">
        <v>200</v>
      </c>
      <c r="W107" s="2">
        <v>500</v>
      </c>
      <c r="X107" s="2" t="b">
        <v>1</v>
      </c>
      <c r="Y107" s="2" t="b">
        <v>1</v>
      </c>
      <c r="Z107" s="2" t="s">
        <v>89</v>
      </c>
      <c r="AA107" s="2" t="s">
        <v>178</v>
      </c>
      <c r="AB107" s="51" t="s">
        <v>178</v>
      </c>
      <c r="AC107" s="51"/>
      <c r="AD107" s="51">
        <v>24898.948359999999</v>
      </c>
      <c r="AE107" s="51" t="s">
        <v>118</v>
      </c>
      <c r="AF107" s="51">
        <v>27</v>
      </c>
      <c r="AG107" s="51" t="s">
        <v>84</v>
      </c>
      <c r="AH107" s="51"/>
      <c r="AI107" s="51"/>
      <c r="AJ107" s="51">
        <v>1</v>
      </c>
      <c r="AK107" s="51">
        <v>0</v>
      </c>
      <c r="AL107" s="51">
        <v>0</v>
      </c>
      <c r="AP107" s="51">
        <v>0</v>
      </c>
      <c r="AQ107" s="51"/>
      <c r="AR107" s="51">
        <v>0</v>
      </c>
      <c r="AS107" s="51">
        <v>0</v>
      </c>
      <c r="AT107" s="51">
        <v>1</v>
      </c>
      <c r="AX107" s="51">
        <v>1</v>
      </c>
      <c r="BC107" s="51">
        <v>1</v>
      </c>
    </row>
    <row r="108" spans="1:56" x14ac:dyDescent="0.3">
      <c r="A108" s="2">
        <v>106</v>
      </c>
      <c r="B108" s="2">
        <v>1</v>
      </c>
      <c r="C108" s="2" t="s">
        <v>75</v>
      </c>
      <c r="D108" s="51">
        <v>3</v>
      </c>
      <c r="E108" s="2" t="s">
        <v>2982</v>
      </c>
      <c r="F108" s="2" t="s">
        <v>203</v>
      </c>
      <c r="G108" s="2" t="s">
        <v>334</v>
      </c>
      <c r="H108" s="2" t="s">
        <v>354</v>
      </c>
      <c r="I108" s="2" t="s">
        <v>435</v>
      </c>
      <c r="J108" s="2" t="s">
        <v>436</v>
      </c>
      <c r="K108" s="2" t="s">
        <v>3083</v>
      </c>
      <c r="L108" s="2">
        <v>44564</v>
      </c>
      <c r="M108" s="2">
        <v>124432563</v>
      </c>
      <c r="N108" s="2" t="s">
        <v>104</v>
      </c>
      <c r="O108" s="2" t="s">
        <v>486</v>
      </c>
      <c r="P108" s="2">
        <v>2004</v>
      </c>
      <c r="Q108" s="2" t="s">
        <v>368</v>
      </c>
      <c r="R108" s="2" t="s">
        <v>267</v>
      </c>
      <c r="S108" s="2" t="s">
        <v>368</v>
      </c>
      <c r="T108" s="2" t="b">
        <v>1</v>
      </c>
      <c r="U108" s="2">
        <v>43891</v>
      </c>
      <c r="V108" s="2">
        <v>340</v>
      </c>
      <c r="W108" s="2">
        <v>370</v>
      </c>
      <c r="X108" s="2" t="b">
        <v>1</v>
      </c>
      <c r="Y108" s="2" t="b">
        <v>1</v>
      </c>
      <c r="Z108" s="2" t="s">
        <v>89</v>
      </c>
      <c r="AA108" s="2" t="s">
        <v>178</v>
      </c>
      <c r="AB108" s="51" t="s">
        <v>178</v>
      </c>
      <c r="AC108" s="51"/>
      <c r="AD108" s="51">
        <v>217.94246509999999</v>
      </c>
      <c r="AE108" s="51" t="s">
        <v>118</v>
      </c>
      <c r="AF108" s="51">
        <v>43.2</v>
      </c>
      <c r="AG108" s="51" t="s">
        <v>84</v>
      </c>
      <c r="AH108" s="51"/>
      <c r="AI108" s="51"/>
      <c r="AJ108" s="51">
        <v>1</v>
      </c>
      <c r="AK108" s="51">
        <v>0</v>
      </c>
      <c r="AL108" s="51">
        <v>0</v>
      </c>
      <c r="AP108" s="51">
        <v>0</v>
      </c>
      <c r="AQ108" s="51"/>
      <c r="AR108" s="51">
        <v>0</v>
      </c>
      <c r="AS108" s="51">
        <v>0</v>
      </c>
      <c r="AT108" s="51">
        <v>1</v>
      </c>
      <c r="AX108" s="51">
        <v>1</v>
      </c>
      <c r="BC108" s="51">
        <v>1</v>
      </c>
    </row>
    <row r="109" spans="1:56" x14ac:dyDescent="0.3">
      <c r="A109" s="2">
        <v>107</v>
      </c>
      <c r="B109" s="2">
        <v>1</v>
      </c>
      <c r="C109" s="2" t="s">
        <v>75</v>
      </c>
      <c r="D109" s="51">
        <v>3</v>
      </c>
      <c r="E109" s="2" t="s">
        <v>2982</v>
      </c>
      <c r="F109" s="2" t="s">
        <v>203</v>
      </c>
      <c r="G109" s="2" t="s">
        <v>334</v>
      </c>
      <c r="H109" s="2" t="s">
        <v>354</v>
      </c>
      <c r="I109" s="2" t="s">
        <v>437</v>
      </c>
      <c r="J109" s="2" t="s">
        <v>438</v>
      </c>
      <c r="K109" s="2" t="s">
        <v>3084</v>
      </c>
      <c r="L109" s="2">
        <v>161388</v>
      </c>
      <c r="M109" s="2">
        <v>124475610</v>
      </c>
      <c r="N109" s="2" t="s">
        <v>1219</v>
      </c>
      <c r="O109" s="2" t="s">
        <v>368</v>
      </c>
      <c r="P109" s="2">
        <v>2008</v>
      </c>
      <c r="Q109" s="2" t="s">
        <v>1217</v>
      </c>
      <c r="R109" s="2" t="s">
        <v>1218</v>
      </c>
      <c r="S109" s="2" t="s">
        <v>1217</v>
      </c>
      <c r="T109" s="2" t="b">
        <v>1</v>
      </c>
      <c r="U109" s="2">
        <v>44228</v>
      </c>
      <c r="V109" s="2">
        <v>70</v>
      </c>
      <c r="W109" s="2">
        <v>2490</v>
      </c>
      <c r="X109" s="2" t="b">
        <v>1</v>
      </c>
      <c r="Y109" s="2" t="b">
        <v>1</v>
      </c>
      <c r="Z109" s="2" t="s">
        <v>89</v>
      </c>
      <c r="AA109" s="2" t="s">
        <v>178</v>
      </c>
      <c r="AB109" s="51" t="s">
        <v>178</v>
      </c>
      <c r="AC109" s="51"/>
      <c r="AD109" s="51">
        <v>2097342.9019999998</v>
      </c>
      <c r="AE109" s="51"/>
      <c r="AF109" s="51">
        <v>55</v>
      </c>
      <c r="AG109" s="51" t="s">
        <v>84</v>
      </c>
      <c r="AH109" s="51"/>
      <c r="AI109" s="51">
        <v>7.8</v>
      </c>
      <c r="AJ109" s="51">
        <v>1</v>
      </c>
      <c r="AK109" s="51">
        <v>0</v>
      </c>
      <c r="AL109" s="51">
        <v>0</v>
      </c>
      <c r="AP109" s="51">
        <v>0</v>
      </c>
      <c r="AQ109" s="51"/>
      <c r="AR109" s="51">
        <v>0</v>
      </c>
      <c r="AS109" s="51">
        <v>0</v>
      </c>
      <c r="AT109" s="51">
        <v>1</v>
      </c>
      <c r="AU109" s="51">
        <v>1</v>
      </c>
      <c r="AX109" s="51">
        <v>1</v>
      </c>
      <c r="AY109" s="51">
        <v>1</v>
      </c>
    </row>
    <row r="110" spans="1:56" x14ac:dyDescent="0.3">
      <c r="A110" s="2">
        <v>108</v>
      </c>
      <c r="B110" s="2">
        <v>1</v>
      </c>
      <c r="C110" s="2" t="s">
        <v>75</v>
      </c>
      <c r="D110" s="51">
        <v>3</v>
      </c>
      <c r="E110" s="2" t="s">
        <v>2982</v>
      </c>
      <c r="F110" s="2" t="s">
        <v>203</v>
      </c>
      <c r="G110" s="2" t="s">
        <v>334</v>
      </c>
      <c r="H110" s="2" t="s">
        <v>354</v>
      </c>
      <c r="I110" s="2" t="s">
        <v>439</v>
      </c>
      <c r="J110" s="2" t="s">
        <v>440</v>
      </c>
      <c r="K110" s="2" t="s">
        <v>3085</v>
      </c>
      <c r="L110" s="2">
        <v>161448</v>
      </c>
      <c r="M110" s="2">
        <v>124487132</v>
      </c>
      <c r="N110" s="2" t="s">
        <v>104</v>
      </c>
      <c r="O110" s="2" t="s">
        <v>486</v>
      </c>
      <c r="P110" s="2">
        <v>2008</v>
      </c>
      <c r="Q110" s="2" t="s">
        <v>368</v>
      </c>
      <c r="R110" s="2" t="s">
        <v>267</v>
      </c>
      <c r="S110" s="2" t="s">
        <v>368</v>
      </c>
      <c r="T110" s="2" t="b">
        <v>1</v>
      </c>
      <c r="U110" s="2">
        <v>43891</v>
      </c>
      <c r="V110" s="2">
        <v>100</v>
      </c>
      <c r="W110" s="2">
        <v>300</v>
      </c>
      <c r="X110" s="2" t="b">
        <v>1</v>
      </c>
      <c r="Y110" s="2" t="b">
        <v>1</v>
      </c>
      <c r="Z110" s="2" t="s">
        <v>89</v>
      </c>
      <c r="AA110" s="2" t="s">
        <v>178</v>
      </c>
      <c r="AB110" s="51" t="s">
        <v>178</v>
      </c>
      <c r="AC110" s="51"/>
      <c r="AD110" s="51">
        <v>50356.623119999997</v>
      </c>
      <c r="AE110" s="51" t="s">
        <v>118</v>
      </c>
      <c r="AF110" s="51">
        <v>30.7</v>
      </c>
      <c r="AG110" s="51" t="s">
        <v>84</v>
      </c>
      <c r="AH110" s="51"/>
      <c r="AI110" s="51"/>
      <c r="AJ110" s="51">
        <v>1</v>
      </c>
      <c r="AK110" s="51">
        <v>0</v>
      </c>
      <c r="AL110" s="51">
        <v>0</v>
      </c>
      <c r="AP110" s="51">
        <v>0</v>
      </c>
      <c r="AQ110" s="51"/>
      <c r="AR110" s="51">
        <v>0</v>
      </c>
      <c r="AS110" s="51">
        <v>0</v>
      </c>
      <c r="AT110" s="51">
        <v>1</v>
      </c>
      <c r="AX110" s="51">
        <v>1</v>
      </c>
      <c r="BC110" s="51">
        <v>1</v>
      </c>
    </row>
    <row r="111" spans="1:56" x14ac:dyDescent="0.3">
      <c r="A111" s="2">
        <v>109</v>
      </c>
      <c r="B111" s="2">
        <v>1</v>
      </c>
      <c r="C111" s="2" t="s">
        <v>75</v>
      </c>
      <c r="D111" s="51">
        <v>3</v>
      </c>
      <c r="E111" s="2" t="s">
        <v>2982</v>
      </c>
      <c r="F111" s="2" t="s">
        <v>203</v>
      </c>
      <c r="G111" s="2" t="s">
        <v>334</v>
      </c>
      <c r="H111" s="2" t="s">
        <v>354</v>
      </c>
      <c r="I111" s="2" t="s">
        <v>441</v>
      </c>
      <c r="J111" s="2" t="s">
        <v>442</v>
      </c>
      <c r="K111" s="2" t="s">
        <v>3086</v>
      </c>
      <c r="L111" s="2">
        <v>124696811</v>
      </c>
      <c r="M111" s="2">
        <v>68622840</v>
      </c>
      <c r="N111" s="2" t="s">
        <v>104</v>
      </c>
      <c r="O111" s="2" t="s">
        <v>367</v>
      </c>
      <c r="P111" s="2" t="s">
        <v>267</v>
      </c>
      <c r="Q111" s="2" t="s">
        <v>486</v>
      </c>
      <c r="R111" s="2" t="s">
        <v>267</v>
      </c>
      <c r="S111" s="2" t="s">
        <v>486</v>
      </c>
      <c r="T111" s="2" t="b">
        <v>1</v>
      </c>
      <c r="U111" s="2">
        <v>2017</v>
      </c>
      <c r="V111" s="2">
        <v>120</v>
      </c>
      <c r="W111" s="2">
        <v>1500</v>
      </c>
      <c r="X111" s="2" t="b">
        <v>1</v>
      </c>
      <c r="Y111" s="2" t="b">
        <v>1</v>
      </c>
      <c r="Z111" s="2" t="s">
        <v>89</v>
      </c>
      <c r="AA111" s="2" t="s">
        <v>178</v>
      </c>
      <c r="AB111" s="51" t="s">
        <v>178</v>
      </c>
      <c r="AC111" s="51"/>
      <c r="AD111" s="51">
        <v>502903.48859999998</v>
      </c>
      <c r="AE111" s="51"/>
      <c r="AF111" s="51">
        <v>79</v>
      </c>
      <c r="AG111" s="51" t="s">
        <v>84</v>
      </c>
      <c r="AH111" s="51"/>
      <c r="AI111" s="51"/>
      <c r="AJ111" s="51">
        <v>1</v>
      </c>
      <c r="AK111" s="51">
        <v>0</v>
      </c>
      <c r="AL111" s="51">
        <v>0</v>
      </c>
      <c r="AP111" s="51">
        <v>0</v>
      </c>
      <c r="AQ111" s="51"/>
      <c r="AR111" s="51">
        <v>0</v>
      </c>
      <c r="AS111" s="51">
        <v>0</v>
      </c>
      <c r="AT111" s="51">
        <v>1</v>
      </c>
      <c r="AX111" s="51">
        <v>1</v>
      </c>
      <c r="BB111" s="51">
        <v>1</v>
      </c>
      <c r="BC111" s="51"/>
      <c r="BD111" s="51"/>
    </row>
    <row r="112" spans="1:56" x14ac:dyDescent="0.3">
      <c r="A112" s="2">
        <v>110</v>
      </c>
      <c r="B112" s="2">
        <v>1</v>
      </c>
      <c r="C112" s="2" t="s">
        <v>75</v>
      </c>
      <c r="D112" s="51">
        <v>3</v>
      </c>
      <c r="E112" s="2" t="s">
        <v>2982</v>
      </c>
      <c r="F112" s="2" t="s">
        <v>203</v>
      </c>
      <c r="G112" s="2" t="s">
        <v>334</v>
      </c>
      <c r="H112" s="2" t="s">
        <v>354</v>
      </c>
      <c r="I112" s="2" t="s">
        <v>443</v>
      </c>
      <c r="J112" s="2" t="s">
        <v>444</v>
      </c>
      <c r="K112" s="2" t="s">
        <v>3087</v>
      </c>
      <c r="L112" s="2">
        <v>116878630</v>
      </c>
      <c r="M112" s="2">
        <v>116878685</v>
      </c>
      <c r="N112" s="2" t="s">
        <v>104</v>
      </c>
      <c r="O112" s="2" t="s">
        <v>367</v>
      </c>
      <c r="P112" s="2" t="s">
        <v>267</v>
      </c>
      <c r="Q112" s="2" t="s">
        <v>368</v>
      </c>
      <c r="R112" s="2" t="s">
        <v>267</v>
      </c>
      <c r="S112" s="2" t="s">
        <v>368</v>
      </c>
      <c r="T112" s="2" t="b">
        <v>1</v>
      </c>
      <c r="U112" s="2">
        <v>2017</v>
      </c>
      <c r="V112" s="2">
        <v>830</v>
      </c>
      <c r="W112" s="2">
        <v>1610</v>
      </c>
      <c r="X112" s="2" t="b">
        <v>1</v>
      </c>
      <c r="Y112" s="2" t="b">
        <v>1</v>
      </c>
      <c r="Z112" s="2" t="s">
        <v>89</v>
      </c>
      <c r="AA112" s="2" t="s">
        <v>178</v>
      </c>
      <c r="AB112" s="51" t="s">
        <v>178</v>
      </c>
      <c r="AC112" s="51"/>
      <c r="AD112" s="51">
        <v>133550.87299999999</v>
      </c>
      <c r="AE112" s="51" t="s">
        <v>118</v>
      </c>
      <c r="AF112" s="51">
        <v>58</v>
      </c>
      <c r="AG112" s="51" t="s">
        <v>84</v>
      </c>
      <c r="AH112" s="51"/>
      <c r="AI112" s="51"/>
      <c r="AJ112" s="51">
        <v>1</v>
      </c>
      <c r="AK112" s="51">
        <v>0</v>
      </c>
      <c r="AL112" s="51">
        <v>0</v>
      </c>
      <c r="AP112" s="51">
        <v>0</v>
      </c>
      <c r="AQ112" s="51"/>
      <c r="AR112" s="51">
        <v>0</v>
      </c>
      <c r="AS112" s="51">
        <v>0</v>
      </c>
      <c r="AT112" s="51">
        <v>1</v>
      </c>
      <c r="AX112" s="51">
        <v>1</v>
      </c>
      <c r="BC112" s="51">
        <v>1</v>
      </c>
    </row>
    <row r="113" spans="1:56" x14ac:dyDescent="0.3">
      <c r="A113" s="2">
        <v>111</v>
      </c>
      <c r="B113" s="2">
        <v>1</v>
      </c>
      <c r="C113" s="2" t="s">
        <v>75</v>
      </c>
      <c r="D113" s="51">
        <v>3</v>
      </c>
      <c r="E113" s="2" t="s">
        <v>2982</v>
      </c>
      <c r="F113" s="2" t="s">
        <v>203</v>
      </c>
      <c r="G113" s="2" t="s">
        <v>334</v>
      </c>
      <c r="H113" s="2" t="s">
        <v>354</v>
      </c>
      <c r="I113" s="2" t="s">
        <v>445</v>
      </c>
      <c r="J113" s="2" t="s">
        <v>446</v>
      </c>
      <c r="K113" s="2" t="s">
        <v>3088</v>
      </c>
      <c r="L113" s="2">
        <v>161441</v>
      </c>
      <c r="M113" s="2">
        <v>124486127</v>
      </c>
      <c r="N113" s="2" t="s">
        <v>104</v>
      </c>
      <c r="O113" s="2" t="s">
        <v>368</v>
      </c>
      <c r="P113" s="2">
        <v>2008</v>
      </c>
      <c r="Q113" s="2" t="s">
        <v>368</v>
      </c>
      <c r="R113" s="2" t="s">
        <v>267</v>
      </c>
      <c r="S113" s="2" t="s">
        <v>368</v>
      </c>
      <c r="T113" s="2" t="b">
        <v>1</v>
      </c>
      <c r="U113" s="2">
        <v>43891</v>
      </c>
      <c r="V113" s="2">
        <v>406</v>
      </c>
      <c r="W113" s="2">
        <v>911</v>
      </c>
      <c r="X113" s="2" t="b">
        <v>1</v>
      </c>
      <c r="Y113" s="2" t="b">
        <v>1</v>
      </c>
      <c r="Z113" s="2" t="s">
        <v>89</v>
      </c>
      <c r="AA113" s="2" t="s">
        <v>178</v>
      </c>
      <c r="AB113" s="51" t="s">
        <v>178</v>
      </c>
      <c r="AC113" s="51"/>
      <c r="AD113" s="51">
        <v>12561.448829999999</v>
      </c>
      <c r="AE113" s="51" t="s">
        <v>118</v>
      </c>
      <c r="AF113" s="51">
        <v>65.2</v>
      </c>
      <c r="AG113" s="51" t="s">
        <v>84</v>
      </c>
      <c r="AH113" s="51"/>
      <c r="AI113" s="51"/>
      <c r="AJ113" s="51">
        <v>1</v>
      </c>
      <c r="AK113" s="51">
        <v>0</v>
      </c>
      <c r="AL113" s="51">
        <v>0</v>
      </c>
      <c r="AN113" s="51">
        <v>1</v>
      </c>
      <c r="AP113" s="51">
        <v>0</v>
      </c>
      <c r="AQ113" s="51"/>
      <c r="AR113" s="51">
        <v>0</v>
      </c>
      <c r="AS113" s="51">
        <v>0</v>
      </c>
      <c r="AT113" s="51">
        <v>1</v>
      </c>
      <c r="AX113" s="51">
        <v>1</v>
      </c>
      <c r="BC113" s="51">
        <v>1</v>
      </c>
    </row>
    <row r="114" spans="1:56" x14ac:dyDescent="0.3">
      <c r="A114" s="2">
        <v>112</v>
      </c>
      <c r="B114" s="2">
        <v>1</v>
      </c>
      <c r="C114" s="2" t="s">
        <v>75</v>
      </c>
      <c r="D114" s="51">
        <v>3</v>
      </c>
      <c r="E114" s="2" t="s">
        <v>2982</v>
      </c>
      <c r="F114" s="2" t="s">
        <v>203</v>
      </c>
      <c r="G114" s="2" t="s">
        <v>334</v>
      </c>
      <c r="H114" s="2" t="s">
        <v>354</v>
      </c>
      <c r="I114" s="2" t="s">
        <v>447</v>
      </c>
      <c r="J114" s="2" t="s">
        <v>448</v>
      </c>
      <c r="K114" s="2" t="s">
        <v>3089</v>
      </c>
      <c r="L114" s="2">
        <v>60245</v>
      </c>
      <c r="M114" s="2">
        <v>124455793</v>
      </c>
      <c r="N114" s="2" t="s">
        <v>104</v>
      </c>
      <c r="O114" s="2" t="s">
        <v>368</v>
      </c>
      <c r="P114" s="2">
        <v>2006</v>
      </c>
      <c r="Q114" s="2" t="s">
        <v>368</v>
      </c>
      <c r="R114" s="2" t="s">
        <v>267</v>
      </c>
      <c r="S114" s="2" t="s">
        <v>368</v>
      </c>
      <c r="T114" s="2" t="b">
        <v>1</v>
      </c>
      <c r="U114" s="2">
        <v>43891</v>
      </c>
      <c r="V114" s="2">
        <v>196</v>
      </c>
      <c r="W114" s="2">
        <v>915</v>
      </c>
      <c r="X114" s="2" t="b">
        <v>1</v>
      </c>
      <c r="Y114" s="2" t="b">
        <v>1</v>
      </c>
      <c r="Z114" s="2" t="s">
        <v>89</v>
      </c>
      <c r="AA114" s="2" t="s">
        <v>178</v>
      </c>
      <c r="AB114" s="51" t="s">
        <v>178</v>
      </c>
      <c r="AC114" s="51"/>
      <c r="AD114" s="51">
        <v>555450.87560000003</v>
      </c>
      <c r="AE114" s="51"/>
      <c r="AF114" s="51">
        <v>26</v>
      </c>
      <c r="AG114" s="51" t="s">
        <v>84</v>
      </c>
      <c r="AH114" s="51"/>
      <c r="AI114" s="51"/>
      <c r="AJ114" s="51">
        <v>1</v>
      </c>
      <c r="AK114" s="51">
        <v>0</v>
      </c>
      <c r="AL114" s="51">
        <v>0</v>
      </c>
      <c r="AP114" s="51">
        <v>0</v>
      </c>
      <c r="AQ114" s="51"/>
      <c r="AR114" s="51">
        <v>0</v>
      </c>
      <c r="AS114" s="51">
        <v>0</v>
      </c>
      <c r="AT114" s="51">
        <v>1</v>
      </c>
      <c r="AX114" s="51">
        <v>1</v>
      </c>
    </row>
    <row r="115" spans="1:56" x14ac:dyDescent="0.3">
      <c r="A115" s="2">
        <v>113</v>
      </c>
      <c r="B115" s="2">
        <v>1</v>
      </c>
      <c r="C115" s="2" t="s">
        <v>75</v>
      </c>
      <c r="D115" s="51">
        <v>3</v>
      </c>
      <c r="E115" s="2" t="s">
        <v>2982</v>
      </c>
      <c r="F115" s="2" t="s">
        <v>203</v>
      </c>
      <c r="G115" s="2" t="s">
        <v>334</v>
      </c>
      <c r="H115" s="2" t="s">
        <v>449</v>
      </c>
      <c r="I115" s="2" t="s">
        <v>450</v>
      </c>
      <c r="J115" s="2" t="s">
        <v>451</v>
      </c>
      <c r="K115" s="2" t="s">
        <v>3090</v>
      </c>
      <c r="L115" s="2">
        <v>44205</v>
      </c>
      <c r="M115" s="2">
        <v>80678455</v>
      </c>
      <c r="N115" s="2" t="s">
        <v>104</v>
      </c>
      <c r="O115" s="2" t="s">
        <v>486</v>
      </c>
      <c r="P115" s="2">
        <v>2004</v>
      </c>
      <c r="Q115" s="2" t="s">
        <v>368</v>
      </c>
      <c r="R115" s="2" t="s">
        <v>267</v>
      </c>
      <c r="S115" s="2" t="s">
        <v>368</v>
      </c>
      <c r="T115" s="2" t="b">
        <v>1</v>
      </c>
      <c r="U115" s="2">
        <v>43891</v>
      </c>
      <c r="V115" s="2">
        <v>150</v>
      </c>
      <c r="W115" s="2">
        <v>1000</v>
      </c>
      <c r="X115" s="2" t="b">
        <v>1</v>
      </c>
      <c r="Y115" s="2" t="b">
        <v>1</v>
      </c>
      <c r="Z115" s="2" t="s">
        <v>89</v>
      </c>
      <c r="AA115" s="2" t="s">
        <v>178</v>
      </c>
      <c r="AB115" s="51" t="s">
        <v>178</v>
      </c>
      <c r="AC115" s="51"/>
      <c r="AD115" s="51">
        <v>61245.09074</v>
      </c>
      <c r="AE115" s="51" t="s">
        <v>118</v>
      </c>
      <c r="AF115" s="51">
        <v>53.9</v>
      </c>
      <c r="AG115" s="51" t="s">
        <v>84</v>
      </c>
      <c r="AH115" s="51"/>
      <c r="AI115" s="51"/>
      <c r="AJ115" s="51">
        <v>1</v>
      </c>
      <c r="AK115" s="51">
        <v>0</v>
      </c>
      <c r="AL115" s="51">
        <v>0</v>
      </c>
      <c r="AN115" s="51">
        <v>1</v>
      </c>
      <c r="AP115" s="51">
        <v>0</v>
      </c>
      <c r="AQ115" s="51"/>
      <c r="AR115" s="51">
        <v>0</v>
      </c>
      <c r="AS115" s="51">
        <v>0</v>
      </c>
      <c r="AT115" s="51">
        <v>1</v>
      </c>
      <c r="AX115" s="51">
        <v>1</v>
      </c>
      <c r="BC115" s="51">
        <v>1</v>
      </c>
    </row>
    <row r="116" spans="1:56" x14ac:dyDescent="0.3">
      <c r="A116" s="2">
        <v>114</v>
      </c>
      <c r="B116" s="2">
        <v>1</v>
      </c>
      <c r="C116" s="2" t="s">
        <v>75</v>
      </c>
      <c r="D116" s="51">
        <v>3</v>
      </c>
      <c r="E116" s="2" t="s">
        <v>2982</v>
      </c>
      <c r="F116" s="2" t="s">
        <v>203</v>
      </c>
      <c r="G116" s="2" t="s">
        <v>452</v>
      </c>
      <c r="H116" s="2" t="s">
        <v>453</v>
      </c>
      <c r="I116" s="2" t="s">
        <v>454</v>
      </c>
      <c r="J116" s="2" t="s">
        <v>455</v>
      </c>
      <c r="K116" s="2" t="s">
        <v>3091</v>
      </c>
      <c r="L116" s="2">
        <v>41747</v>
      </c>
      <c r="M116" s="2">
        <v>2955293</v>
      </c>
      <c r="N116" s="2" t="s">
        <v>104</v>
      </c>
      <c r="O116" s="2" t="s">
        <v>2972</v>
      </c>
      <c r="P116" s="2">
        <v>2003</v>
      </c>
      <c r="Q116" s="2" t="s">
        <v>2972</v>
      </c>
      <c r="R116" s="2" t="s">
        <v>2980</v>
      </c>
      <c r="S116" s="2" t="s">
        <v>2972</v>
      </c>
      <c r="T116" s="2" t="b">
        <v>1</v>
      </c>
      <c r="U116" s="2">
        <v>43891</v>
      </c>
      <c r="V116" s="2">
        <v>128</v>
      </c>
      <c r="W116" s="2">
        <v>3675</v>
      </c>
      <c r="X116" s="2" t="b">
        <v>1</v>
      </c>
      <c r="Y116" s="2" t="b">
        <v>1</v>
      </c>
      <c r="Z116" s="2" t="s">
        <v>89</v>
      </c>
      <c r="AA116" s="2" t="s">
        <v>178</v>
      </c>
      <c r="AB116" s="51" t="s">
        <v>178</v>
      </c>
      <c r="AC116" s="51"/>
      <c r="AD116" s="51">
        <v>10918625.300000001</v>
      </c>
      <c r="AE116" s="51"/>
      <c r="AF116" s="51">
        <v>137</v>
      </c>
      <c r="AG116" s="51" t="s">
        <v>84</v>
      </c>
      <c r="AH116" s="51"/>
      <c r="AI116" s="51">
        <v>37</v>
      </c>
      <c r="AJ116" s="51">
        <v>1</v>
      </c>
      <c r="AK116" s="51">
        <v>0</v>
      </c>
      <c r="AL116" s="51">
        <v>0</v>
      </c>
      <c r="AP116" s="51">
        <v>1</v>
      </c>
      <c r="AQ116" s="51"/>
      <c r="AR116" s="51">
        <v>0</v>
      </c>
      <c r="AS116" s="51">
        <v>0</v>
      </c>
      <c r="AT116" s="51">
        <v>1</v>
      </c>
      <c r="AX116" s="51">
        <v>1</v>
      </c>
    </row>
    <row r="117" spans="1:56" x14ac:dyDescent="0.3">
      <c r="A117" s="2">
        <v>115</v>
      </c>
      <c r="B117" s="2">
        <v>1</v>
      </c>
      <c r="C117" s="2" t="s">
        <v>75</v>
      </c>
      <c r="D117" s="51">
        <v>3</v>
      </c>
      <c r="E117" s="2" t="s">
        <v>2982</v>
      </c>
      <c r="F117" s="2" t="s">
        <v>203</v>
      </c>
      <c r="G117" s="2" t="s">
        <v>452</v>
      </c>
      <c r="H117" s="2" t="s">
        <v>453</v>
      </c>
      <c r="I117" s="2" t="s">
        <v>456</v>
      </c>
      <c r="J117" s="2" t="s">
        <v>457</v>
      </c>
      <c r="K117" s="2" t="s">
        <v>3092</v>
      </c>
      <c r="L117" s="2">
        <v>41749</v>
      </c>
      <c r="M117" s="2">
        <v>68615392</v>
      </c>
      <c r="N117" s="2" t="s">
        <v>104</v>
      </c>
      <c r="O117" s="2" t="s">
        <v>368</v>
      </c>
      <c r="P117" s="2">
        <v>2003</v>
      </c>
      <c r="Q117" s="2" t="s">
        <v>1217</v>
      </c>
      <c r="R117" s="2" t="s">
        <v>1218</v>
      </c>
      <c r="S117" s="2" t="s">
        <v>1217</v>
      </c>
      <c r="T117" s="2" t="b">
        <v>1</v>
      </c>
      <c r="U117" s="2">
        <v>2017</v>
      </c>
      <c r="V117" s="2">
        <v>150</v>
      </c>
      <c r="W117" s="2">
        <v>1549</v>
      </c>
      <c r="X117" s="2" t="b">
        <v>1</v>
      </c>
      <c r="Y117" s="2" t="b">
        <v>1</v>
      </c>
      <c r="Z117" s="2" t="s">
        <v>89</v>
      </c>
      <c r="AA117" s="2" t="s">
        <v>178</v>
      </c>
      <c r="AB117" s="51" t="s">
        <v>178</v>
      </c>
      <c r="AC117" s="51"/>
      <c r="AD117" s="51">
        <v>1148292.477</v>
      </c>
      <c r="AE117" s="51"/>
      <c r="AF117" s="51">
        <v>120</v>
      </c>
      <c r="AG117" s="51" t="s">
        <v>84</v>
      </c>
      <c r="AH117" s="51"/>
      <c r="AI117" s="51">
        <v>30</v>
      </c>
      <c r="AJ117" s="51">
        <v>1</v>
      </c>
      <c r="AK117" s="51">
        <v>0</v>
      </c>
      <c r="AL117" s="51">
        <v>0</v>
      </c>
      <c r="AP117" s="51">
        <v>1</v>
      </c>
      <c r="AQ117" s="51"/>
      <c r="AR117" s="51">
        <v>0</v>
      </c>
      <c r="AS117" s="51">
        <v>0</v>
      </c>
      <c r="AT117" s="51">
        <v>1</v>
      </c>
      <c r="AU117" s="51">
        <v>1</v>
      </c>
      <c r="AX117" s="51">
        <v>1</v>
      </c>
      <c r="AY117" s="51">
        <v>1</v>
      </c>
    </row>
    <row r="118" spans="1:56" x14ac:dyDescent="0.3">
      <c r="A118" s="2">
        <v>116</v>
      </c>
      <c r="B118" s="2">
        <v>1</v>
      </c>
      <c r="C118" s="2" t="s">
        <v>75</v>
      </c>
      <c r="D118" s="51">
        <v>3</v>
      </c>
      <c r="E118" s="2" t="s">
        <v>2982</v>
      </c>
      <c r="F118" s="2" t="s">
        <v>203</v>
      </c>
      <c r="G118" s="2" t="s">
        <v>452</v>
      </c>
      <c r="H118" s="2" t="s">
        <v>458</v>
      </c>
      <c r="I118" s="2" t="s">
        <v>459</v>
      </c>
      <c r="J118" s="2" t="s">
        <v>460</v>
      </c>
      <c r="K118" s="2" t="s">
        <v>3093</v>
      </c>
      <c r="L118" s="2">
        <v>46864</v>
      </c>
      <c r="M118" s="2">
        <v>68615502</v>
      </c>
      <c r="N118" s="2" t="s">
        <v>104</v>
      </c>
      <c r="O118" s="2" t="s">
        <v>368</v>
      </c>
      <c r="P118" s="2">
        <v>2003</v>
      </c>
      <c r="Q118" s="2" t="s">
        <v>2972</v>
      </c>
      <c r="R118" s="2" t="s">
        <v>267</v>
      </c>
      <c r="S118" s="2" t="s">
        <v>2972</v>
      </c>
      <c r="T118" s="2" t="b">
        <v>1</v>
      </c>
      <c r="U118" s="2">
        <v>43891</v>
      </c>
      <c r="V118" s="2">
        <v>200</v>
      </c>
      <c r="W118" s="2">
        <v>2080</v>
      </c>
      <c r="X118" s="2" t="b">
        <v>1</v>
      </c>
      <c r="Y118" s="2" t="b">
        <v>1</v>
      </c>
      <c r="Z118" s="2" t="s">
        <v>89</v>
      </c>
      <c r="AA118" s="2" t="s">
        <v>178</v>
      </c>
      <c r="AB118" s="51" t="s">
        <v>178</v>
      </c>
      <c r="AC118" s="51"/>
      <c r="AD118" s="51">
        <v>2697972.2820000001</v>
      </c>
      <c r="AE118" s="51"/>
      <c r="AF118" s="51">
        <v>105</v>
      </c>
      <c r="AG118" s="51" t="s">
        <v>84</v>
      </c>
      <c r="AH118" s="51"/>
      <c r="AI118" s="51">
        <v>37</v>
      </c>
      <c r="AJ118" s="51">
        <v>1</v>
      </c>
      <c r="AK118" s="51">
        <v>0</v>
      </c>
      <c r="AL118" s="51">
        <v>0</v>
      </c>
      <c r="AP118" s="51">
        <v>1</v>
      </c>
      <c r="AQ118" s="51"/>
      <c r="AR118" s="51">
        <v>0</v>
      </c>
      <c r="AS118" s="51">
        <v>0</v>
      </c>
      <c r="AT118" s="51">
        <v>1</v>
      </c>
      <c r="AX118" s="51">
        <v>1</v>
      </c>
    </row>
    <row r="119" spans="1:56" x14ac:dyDescent="0.3">
      <c r="A119" s="2">
        <v>117</v>
      </c>
      <c r="B119" s="2">
        <v>1</v>
      </c>
      <c r="C119" s="2" t="s">
        <v>75</v>
      </c>
      <c r="D119" s="51">
        <v>3</v>
      </c>
      <c r="E119" s="2" t="s">
        <v>2982</v>
      </c>
      <c r="F119" s="2" t="s">
        <v>203</v>
      </c>
      <c r="G119" s="2" t="s">
        <v>452</v>
      </c>
      <c r="H119" s="2" t="s">
        <v>461</v>
      </c>
      <c r="I119" s="2" t="s">
        <v>462</v>
      </c>
      <c r="J119" s="2" t="s">
        <v>463</v>
      </c>
      <c r="K119" s="2" t="s">
        <v>3094</v>
      </c>
      <c r="L119" s="2">
        <v>41855</v>
      </c>
      <c r="M119" s="2">
        <v>68643273</v>
      </c>
      <c r="N119" s="2" t="s">
        <v>104</v>
      </c>
      <c r="O119" s="2" t="s">
        <v>486</v>
      </c>
      <c r="P119" s="2">
        <v>2003</v>
      </c>
      <c r="Q119" s="2" t="s">
        <v>486</v>
      </c>
      <c r="R119" s="2" t="s">
        <v>267</v>
      </c>
      <c r="S119" s="2" t="s">
        <v>486</v>
      </c>
      <c r="T119" s="2" t="b">
        <v>1</v>
      </c>
      <c r="U119" s="2">
        <v>2017</v>
      </c>
      <c r="V119" s="2">
        <v>0</v>
      </c>
      <c r="W119" s="2">
        <v>572</v>
      </c>
      <c r="X119" s="2" t="b">
        <v>1</v>
      </c>
      <c r="Y119" s="2" t="b">
        <v>1</v>
      </c>
      <c r="Z119" s="2" t="s">
        <v>89</v>
      </c>
      <c r="AA119" s="2" t="s">
        <v>178</v>
      </c>
      <c r="AB119" s="51" t="s">
        <v>178</v>
      </c>
      <c r="AC119" s="51"/>
      <c r="AD119" s="51">
        <v>10206.30387</v>
      </c>
      <c r="AE119" s="51" t="s">
        <v>118</v>
      </c>
      <c r="AF119" s="51">
        <v>111</v>
      </c>
      <c r="AG119" s="51" t="s">
        <v>84</v>
      </c>
      <c r="AH119" s="51"/>
      <c r="AI119" s="51"/>
      <c r="AJ119" s="51">
        <v>1</v>
      </c>
      <c r="AK119" s="51">
        <v>0</v>
      </c>
      <c r="AL119" s="51">
        <v>0</v>
      </c>
      <c r="AP119" s="51">
        <v>0</v>
      </c>
      <c r="AQ119" s="51"/>
      <c r="AR119" s="51">
        <v>0</v>
      </c>
      <c r="AS119" s="51">
        <v>0</v>
      </c>
      <c r="AT119" s="51">
        <v>1</v>
      </c>
      <c r="AX119" s="51">
        <v>1</v>
      </c>
      <c r="BB119" s="51">
        <v>1</v>
      </c>
      <c r="BC119" s="51">
        <v>1</v>
      </c>
      <c r="BD119" s="51"/>
    </row>
    <row r="120" spans="1:56" x14ac:dyDescent="0.3">
      <c r="A120" s="2">
        <v>118</v>
      </c>
      <c r="B120" s="2">
        <v>1</v>
      </c>
      <c r="C120" s="2" t="s">
        <v>75</v>
      </c>
      <c r="D120" s="51">
        <v>3</v>
      </c>
      <c r="E120" s="2" t="s">
        <v>2982</v>
      </c>
      <c r="F120" s="2" t="s">
        <v>203</v>
      </c>
      <c r="G120" s="2" t="s">
        <v>452</v>
      </c>
      <c r="H120" s="2" t="s">
        <v>461</v>
      </c>
      <c r="I120" s="2" t="s">
        <v>464</v>
      </c>
      <c r="J120" s="2" t="s">
        <v>465</v>
      </c>
      <c r="K120" s="2" t="s">
        <v>3095</v>
      </c>
      <c r="L120" s="2">
        <v>161583</v>
      </c>
      <c r="M120" s="2">
        <v>124510538</v>
      </c>
      <c r="N120" s="2" t="s">
        <v>1219</v>
      </c>
      <c r="O120" s="2" t="s">
        <v>486</v>
      </c>
      <c r="P120" s="2">
        <v>2014</v>
      </c>
      <c r="Q120" s="2" t="s">
        <v>486</v>
      </c>
      <c r="R120" s="2" t="s">
        <v>267</v>
      </c>
      <c r="S120" s="2" t="s">
        <v>486</v>
      </c>
      <c r="T120" s="2" t="b">
        <v>1</v>
      </c>
      <c r="U120" s="2">
        <v>44228</v>
      </c>
      <c r="V120" s="2">
        <v>300</v>
      </c>
      <c r="W120" s="2">
        <v>580</v>
      </c>
      <c r="X120" s="2" t="b">
        <v>1</v>
      </c>
      <c r="Y120" s="2" t="b">
        <v>1</v>
      </c>
      <c r="Z120" s="2" t="s">
        <v>89</v>
      </c>
      <c r="AA120" s="2" t="s">
        <v>178</v>
      </c>
      <c r="AB120" s="51" t="s">
        <v>178</v>
      </c>
      <c r="AC120" s="51"/>
      <c r="AD120" s="51">
        <v>348.99549519999999</v>
      </c>
      <c r="AE120" s="51" t="s">
        <v>118</v>
      </c>
      <c r="AF120" s="51">
        <v>40.6</v>
      </c>
      <c r="AG120" s="51" t="s">
        <v>84</v>
      </c>
      <c r="AH120" s="51"/>
      <c r="AI120" s="51"/>
      <c r="AJ120" s="51">
        <v>1</v>
      </c>
      <c r="AK120" s="51">
        <v>0</v>
      </c>
      <c r="AL120" s="51">
        <v>0</v>
      </c>
      <c r="AP120" s="51">
        <v>0</v>
      </c>
      <c r="AQ120" s="51"/>
      <c r="AR120" s="51">
        <v>0</v>
      </c>
      <c r="AS120" s="51">
        <v>0</v>
      </c>
      <c r="AT120" s="51">
        <v>1</v>
      </c>
      <c r="AX120" s="51">
        <v>1</v>
      </c>
      <c r="BB120" s="51">
        <v>1</v>
      </c>
      <c r="BC120" s="51">
        <v>1</v>
      </c>
      <c r="BD120" s="51"/>
    </row>
    <row r="121" spans="1:56" x14ac:dyDescent="0.3">
      <c r="A121" s="2">
        <v>119</v>
      </c>
      <c r="B121" s="2">
        <v>1</v>
      </c>
      <c r="C121" s="2" t="s">
        <v>75</v>
      </c>
      <c r="D121" s="51">
        <v>3</v>
      </c>
      <c r="E121" s="2" t="s">
        <v>2982</v>
      </c>
      <c r="F121" s="2" t="s">
        <v>203</v>
      </c>
      <c r="G121" s="2" t="s">
        <v>452</v>
      </c>
      <c r="H121" s="2" t="s">
        <v>461</v>
      </c>
      <c r="I121" s="2" t="s">
        <v>466</v>
      </c>
      <c r="J121" s="2" t="s">
        <v>467</v>
      </c>
      <c r="K121" s="2" t="s">
        <v>3096</v>
      </c>
      <c r="L121" s="2">
        <v>44570</v>
      </c>
      <c r="M121" s="2">
        <v>124433192</v>
      </c>
      <c r="N121" s="2" t="s">
        <v>104</v>
      </c>
      <c r="O121" s="2" t="s">
        <v>486</v>
      </c>
      <c r="P121" s="2">
        <v>2004</v>
      </c>
      <c r="Q121" s="2" t="s">
        <v>368</v>
      </c>
      <c r="R121" s="2" t="s">
        <v>267</v>
      </c>
      <c r="S121" s="2" t="s">
        <v>368</v>
      </c>
      <c r="T121" s="2" t="b">
        <v>1</v>
      </c>
      <c r="U121" s="2">
        <v>43891</v>
      </c>
      <c r="V121" s="2">
        <v>0</v>
      </c>
      <c r="W121" s="2">
        <v>200</v>
      </c>
      <c r="X121" s="2" t="b">
        <v>1</v>
      </c>
      <c r="Y121" s="2" t="b">
        <v>1</v>
      </c>
      <c r="Z121" s="2" t="s">
        <v>89</v>
      </c>
      <c r="AA121" s="2" t="s">
        <v>125</v>
      </c>
      <c r="AB121" s="51" t="s">
        <v>125</v>
      </c>
      <c r="AC121" s="51"/>
      <c r="AD121" s="51">
        <v>110369.3572</v>
      </c>
      <c r="AE121" s="51" t="s">
        <v>118</v>
      </c>
      <c r="AF121" s="51">
        <v>26</v>
      </c>
      <c r="AG121" s="51" t="s">
        <v>84</v>
      </c>
      <c r="AH121" s="51" t="s">
        <v>468</v>
      </c>
      <c r="AI121" s="51"/>
      <c r="AJ121" s="51">
        <v>0</v>
      </c>
      <c r="AK121" s="51">
        <v>0</v>
      </c>
      <c r="AL121" s="51">
        <v>0</v>
      </c>
      <c r="AP121" s="51">
        <v>0</v>
      </c>
      <c r="AQ121" s="51"/>
      <c r="AR121" s="51">
        <v>0</v>
      </c>
      <c r="AS121" s="51">
        <v>0</v>
      </c>
      <c r="AT121" s="51">
        <v>1</v>
      </c>
      <c r="AZ121" s="51">
        <v>1</v>
      </c>
      <c r="BC121" s="51">
        <v>1</v>
      </c>
    </row>
    <row r="122" spans="1:56" x14ac:dyDescent="0.3">
      <c r="A122" s="2">
        <v>120</v>
      </c>
      <c r="B122" s="2">
        <v>1</v>
      </c>
      <c r="C122" s="2" t="s">
        <v>75</v>
      </c>
      <c r="D122" s="51">
        <v>3</v>
      </c>
      <c r="E122" s="2" t="s">
        <v>2982</v>
      </c>
      <c r="F122" s="2" t="s">
        <v>203</v>
      </c>
      <c r="G122" s="2" t="s">
        <v>452</v>
      </c>
      <c r="H122" s="2" t="s">
        <v>461</v>
      </c>
      <c r="I122" s="2" t="s">
        <v>469</v>
      </c>
      <c r="J122" s="2" t="s">
        <v>470</v>
      </c>
      <c r="K122" s="2" t="s">
        <v>3097</v>
      </c>
      <c r="L122" s="2">
        <v>41856</v>
      </c>
      <c r="M122" s="2">
        <v>70709963</v>
      </c>
      <c r="N122" s="2" t="s">
        <v>104</v>
      </c>
      <c r="O122" s="2" t="s">
        <v>486</v>
      </c>
      <c r="P122" s="2">
        <v>2003</v>
      </c>
      <c r="Q122" s="2" t="s">
        <v>486</v>
      </c>
      <c r="R122" s="2" t="s">
        <v>267</v>
      </c>
      <c r="S122" s="2" t="s">
        <v>486</v>
      </c>
      <c r="T122" s="2" t="b">
        <v>1</v>
      </c>
      <c r="U122" s="2">
        <v>2017</v>
      </c>
      <c r="V122" s="2">
        <v>400</v>
      </c>
      <c r="W122" s="2">
        <v>500</v>
      </c>
      <c r="X122" s="2" t="b">
        <v>1</v>
      </c>
      <c r="Y122" s="2" t="b">
        <v>1</v>
      </c>
      <c r="Z122" s="2" t="s">
        <v>89</v>
      </c>
      <c r="AA122" s="2" t="s">
        <v>178</v>
      </c>
      <c r="AB122" s="51" t="s">
        <v>178</v>
      </c>
      <c r="AC122" s="51"/>
      <c r="AD122" s="51">
        <v>6867.7231670000001</v>
      </c>
      <c r="AE122" s="51" t="s">
        <v>118</v>
      </c>
      <c r="AF122" s="51">
        <v>85</v>
      </c>
      <c r="AG122" s="51" t="s">
        <v>84</v>
      </c>
      <c r="AH122" s="51"/>
      <c r="AI122" s="51"/>
      <c r="AJ122" s="51">
        <v>1</v>
      </c>
      <c r="AK122" s="51">
        <v>0</v>
      </c>
      <c r="AL122" s="51">
        <v>0</v>
      </c>
      <c r="AP122" s="51">
        <v>0</v>
      </c>
      <c r="AQ122" s="51"/>
      <c r="AR122" s="51">
        <v>0</v>
      </c>
      <c r="AS122" s="51">
        <v>0</v>
      </c>
      <c r="AT122" s="51">
        <v>1</v>
      </c>
      <c r="AX122" s="51">
        <v>1</v>
      </c>
      <c r="BB122" s="51">
        <v>1</v>
      </c>
      <c r="BC122" s="51">
        <v>1</v>
      </c>
      <c r="BD122" s="51"/>
    </row>
    <row r="123" spans="1:56" x14ac:dyDescent="0.3">
      <c r="A123" s="2">
        <v>121</v>
      </c>
      <c r="B123" s="2">
        <v>1</v>
      </c>
      <c r="C123" s="2" t="s">
        <v>75</v>
      </c>
      <c r="D123" s="51">
        <v>3</v>
      </c>
      <c r="E123" s="2" t="s">
        <v>2982</v>
      </c>
      <c r="F123" s="2" t="s">
        <v>203</v>
      </c>
      <c r="G123" s="2" t="s">
        <v>452</v>
      </c>
      <c r="H123" s="2" t="s">
        <v>471</v>
      </c>
      <c r="I123" s="2" t="s">
        <v>472</v>
      </c>
      <c r="J123" s="2" t="s">
        <v>473</v>
      </c>
      <c r="K123" s="2" t="s">
        <v>3098</v>
      </c>
      <c r="L123" s="2">
        <v>161363</v>
      </c>
      <c r="M123" s="2">
        <v>124472202</v>
      </c>
      <c r="N123" s="2" t="s">
        <v>104</v>
      </c>
      <c r="O123" s="2" t="s">
        <v>486</v>
      </c>
      <c r="P123" s="2">
        <v>2008</v>
      </c>
      <c r="Q123" s="2" t="s">
        <v>1217</v>
      </c>
      <c r="R123" s="2" t="s">
        <v>1218</v>
      </c>
      <c r="S123" s="2" t="s">
        <v>1217</v>
      </c>
      <c r="T123" s="2" t="b">
        <v>1</v>
      </c>
      <c r="U123" s="2">
        <v>44197</v>
      </c>
      <c r="V123" s="2">
        <v>450</v>
      </c>
      <c r="W123" s="2">
        <v>830</v>
      </c>
      <c r="X123" s="2" t="b">
        <v>1</v>
      </c>
      <c r="Y123" s="2" t="b">
        <v>1</v>
      </c>
      <c r="Z123" s="2" t="s">
        <v>89</v>
      </c>
      <c r="AA123" s="2" t="s">
        <v>178</v>
      </c>
      <c r="AB123" s="51" t="s">
        <v>178</v>
      </c>
      <c r="AC123" s="51"/>
      <c r="AD123" s="51">
        <v>23741.009900000001</v>
      </c>
      <c r="AE123" s="51" t="s">
        <v>118</v>
      </c>
      <c r="AF123" s="51">
        <v>151</v>
      </c>
      <c r="AG123" s="51" t="s">
        <v>84</v>
      </c>
      <c r="AH123" s="51"/>
      <c r="AI123" s="51">
        <v>34</v>
      </c>
      <c r="AJ123" s="51">
        <v>1</v>
      </c>
      <c r="AK123" s="51">
        <v>0</v>
      </c>
      <c r="AL123" s="51">
        <v>0</v>
      </c>
      <c r="AP123" s="51">
        <v>1</v>
      </c>
      <c r="AQ123" s="51"/>
      <c r="AR123" s="51">
        <v>0</v>
      </c>
      <c r="AS123" s="51">
        <v>0</v>
      </c>
      <c r="AT123" s="51">
        <v>1</v>
      </c>
      <c r="AU123" s="51">
        <v>1</v>
      </c>
      <c r="AV123" s="51"/>
      <c r="AW123" s="51"/>
      <c r="AX123" s="51">
        <v>1</v>
      </c>
      <c r="AY123" s="51">
        <v>1</v>
      </c>
      <c r="BC123" s="51">
        <v>1</v>
      </c>
      <c r="BD123" s="51">
        <v>1</v>
      </c>
    </row>
    <row r="124" spans="1:56" x14ac:dyDescent="0.3">
      <c r="A124" s="2">
        <v>122</v>
      </c>
      <c r="B124" s="2">
        <v>1</v>
      </c>
      <c r="C124" s="2" t="s">
        <v>75</v>
      </c>
      <c r="D124" s="51">
        <v>3</v>
      </c>
      <c r="E124" s="2" t="s">
        <v>2982</v>
      </c>
      <c r="F124" s="2" t="s">
        <v>203</v>
      </c>
      <c r="G124" s="2" t="s">
        <v>452</v>
      </c>
      <c r="H124" s="2" t="s">
        <v>453</v>
      </c>
      <c r="I124" s="2" t="s">
        <v>474</v>
      </c>
      <c r="J124" s="2" t="s">
        <v>475</v>
      </c>
      <c r="K124" s="2" t="s">
        <v>3099</v>
      </c>
      <c r="L124" s="2">
        <v>116858686</v>
      </c>
      <c r="M124" s="2">
        <v>116858705</v>
      </c>
      <c r="N124" s="2" t="s">
        <v>104</v>
      </c>
      <c r="O124" s="2" t="s">
        <v>367</v>
      </c>
      <c r="P124" s="2" t="s">
        <v>267</v>
      </c>
      <c r="Q124" s="2" t="s">
        <v>486</v>
      </c>
      <c r="R124" s="2" t="s">
        <v>267</v>
      </c>
      <c r="S124" s="2" t="s">
        <v>486</v>
      </c>
      <c r="T124" s="2" t="b">
        <v>1</v>
      </c>
      <c r="U124" s="2">
        <v>2017</v>
      </c>
      <c r="V124" s="2">
        <v>219</v>
      </c>
      <c r="W124" s="2">
        <v>1550</v>
      </c>
      <c r="X124" s="2" t="b">
        <v>1</v>
      </c>
      <c r="Y124" s="2" t="b">
        <v>1</v>
      </c>
      <c r="Z124" s="2" t="s">
        <v>89</v>
      </c>
      <c r="AA124" s="2" t="s">
        <v>178</v>
      </c>
      <c r="AB124" s="51" t="s">
        <v>178</v>
      </c>
      <c r="AC124" s="51"/>
      <c r="AD124" s="51">
        <v>10918625.300000001</v>
      </c>
      <c r="AE124" s="51"/>
      <c r="AF124" s="51">
        <v>69</v>
      </c>
      <c r="AG124" s="51" t="s">
        <v>84</v>
      </c>
      <c r="AH124" s="51" t="s">
        <v>468</v>
      </c>
      <c r="AI124" s="51"/>
      <c r="AJ124" s="51">
        <v>1</v>
      </c>
      <c r="AK124" s="51">
        <v>0</v>
      </c>
      <c r="AL124" s="51">
        <v>0</v>
      </c>
      <c r="AP124" s="51">
        <v>0</v>
      </c>
      <c r="AQ124" s="51"/>
      <c r="AR124" s="51">
        <v>0</v>
      </c>
      <c r="AS124" s="51">
        <v>0</v>
      </c>
      <c r="AT124" s="51">
        <v>1</v>
      </c>
      <c r="AX124" s="51">
        <v>1</v>
      </c>
      <c r="BB124" s="51">
        <v>1</v>
      </c>
      <c r="BC124" s="51"/>
      <c r="BD124" s="51"/>
    </row>
    <row r="125" spans="1:56" x14ac:dyDescent="0.3">
      <c r="A125" s="2">
        <v>123</v>
      </c>
      <c r="B125" s="2">
        <v>1</v>
      </c>
      <c r="C125" s="2" t="s">
        <v>75</v>
      </c>
      <c r="D125" s="51">
        <v>3</v>
      </c>
      <c r="E125" s="2" t="s">
        <v>2982</v>
      </c>
      <c r="F125" s="2" t="s">
        <v>203</v>
      </c>
      <c r="G125" s="2" t="s">
        <v>452</v>
      </c>
      <c r="H125" s="2" t="s">
        <v>471</v>
      </c>
      <c r="I125" s="2" t="s">
        <v>476</v>
      </c>
      <c r="J125" s="2" t="s">
        <v>477</v>
      </c>
      <c r="K125" s="2" t="s">
        <v>3100</v>
      </c>
      <c r="L125" s="2">
        <v>46865</v>
      </c>
      <c r="M125" s="2">
        <v>68641556</v>
      </c>
      <c r="N125" s="2" t="s">
        <v>104</v>
      </c>
      <c r="O125" s="2" t="s">
        <v>2972</v>
      </c>
      <c r="P125" s="2">
        <v>2003</v>
      </c>
      <c r="Q125" s="2" t="s">
        <v>1217</v>
      </c>
      <c r="R125" s="2" t="s">
        <v>2980</v>
      </c>
      <c r="S125" s="2" t="s">
        <v>1217</v>
      </c>
      <c r="T125" s="2" t="b">
        <v>1</v>
      </c>
      <c r="U125" s="2">
        <v>2017</v>
      </c>
      <c r="V125" s="2">
        <v>180</v>
      </c>
      <c r="W125" s="2">
        <v>1550</v>
      </c>
      <c r="X125" s="2" t="b">
        <v>1</v>
      </c>
      <c r="Y125" s="2" t="b">
        <v>1</v>
      </c>
      <c r="Z125" s="2" t="s">
        <v>478</v>
      </c>
      <c r="AA125" s="2" t="s">
        <v>178</v>
      </c>
      <c r="AB125" s="51" t="s">
        <v>178</v>
      </c>
      <c r="AC125" s="51"/>
      <c r="AD125" s="51">
        <v>675187.52240000002</v>
      </c>
      <c r="AE125" s="51"/>
      <c r="AF125" s="51">
        <v>170</v>
      </c>
      <c r="AG125" s="51" t="s">
        <v>84</v>
      </c>
      <c r="AH125" s="51"/>
      <c r="AI125" s="51">
        <v>34</v>
      </c>
      <c r="AJ125" s="51">
        <v>1</v>
      </c>
      <c r="AK125" s="51">
        <v>0</v>
      </c>
      <c r="AL125" s="51">
        <v>0</v>
      </c>
      <c r="AP125" s="51">
        <v>0</v>
      </c>
      <c r="AQ125" s="51"/>
      <c r="AR125" s="51">
        <v>0</v>
      </c>
      <c r="AS125" s="51">
        <v>0</v>
      </c>
      <c r="AT125" s="51">
        <v>1</v>
      </c>
      <c r="AU125" s="51">
        <v>1</v>
      </c>
      <c r="AV125" s="51"/>
      <c r="AW125" s="51"/>
      <c r="AX125" s="51">
        <v>1</v>
      </c>
      <c r="AY125" s="51">
        <v>1</v>
      </c>
    </row>
    <row r="126" spans="1:56" x14ac:dyDescent="0.3">
      <c r="A126" s="2">
        <v>124</v>
      </c>
      <c r="B126" s="2">
        <v>1</v>
      </c>
      <c r="C126" s="2" t="s">
        <v>75</v>
      </c>
      <c r="D126" s="51">
        <v>3</v>
      </c>
      <c r="E126" s="2" t="s">
        <v>2982</v>
      </c>
      <c r="F126" s="2" t="s">
        <v>203</v>
      </c>
      <c r="G126" s="2" t="s">
        <v>452</v>
      </c>
      <c r="H126" s="2" t="s">
        <v>471</v>
      </c>
      <c r="I126" s="2" t="s">
        <v>479</v>
      </c>
      <c r="J126" s="2" t="s">
        <v>480</v>
      </c>
      <c r="K126" s="2" t="s">
        <v>3101</v>
      </c>
      <c r="L126" s="2">
        <v>161717</v>
      </c>
      <c r="M126" s="2">
        <v>116739828</v>
      </c>
      <c r="N126" s="2" t="s">
        <v>104</v>
      </c>
      <c r="O126" s="2" t="s">
        <v>486</v>
      </c>
      <c r="P126" s="2">
        <v>2008</v>
      </c>
      <c r="Q126" s="2" t="s">
        <v>1217</v>
      </c>
      <c r="R126" s="2" t="s">
        <v>2980</v>
      </c>
      <c r="S126" s="2" t="s">
        <v>1217</v>
      </c>
      <c r="T126" s="2" t="b">
        <v>1</v>
      </c>
      <c r="U126" s="2">
        <v>43891</v>
      </c>
      <c r="V126" s="2">
        <v>200</v>
      </c>
      <c r="W126" s="2">
        <v>1600</v>
      </c>
      <c r="X126" s="2" t="b">
        <v>1</v>
      </c>
      <c r="Y126" s="2" t="b">
        <v>1</v>
      </c>
      <c r="Z126" s="2" t="s">
        <v>89</v>
      </c>
      <c r="AA126" s="2" t="s">
        <v>178</v>
      </c>
      <c r="AB126" s="51" t="s">
        <v>178</v>
      </c>
      <c r="AC126" s="51"/>
      <c r="AD126" s="51">
        <v>353708.52020000003</v>
      </c>
      <c r="AE126" s="51"/>
      <c r="AF126" s="51">
        <v>110</v>
      </c>
      <c r="AG126" s="51" t="s">
        <v>84</v>
      </c>
      <c r="AH126" s="51"/>
      <c r="AI126" s="51">
        <v>37</v>
      </c>
      <c r="AJ126" s="51">
        <v>1</v>
      </c>
      <c r="AK126" s="51">
        <v>0</v>
      </c>
      <c r="AL126" s="51">
        <v>0</v>
      </c>
      <c r="AP126" s="51">
        <v>0</v>
      </c>
      <c r="AQ126" s="51"/>
      <c r="AR126" s="51">
        <v>0</v>
      </c>
      <c r="AS126" s="51">
        <v>0</v>
      </c>
      <c r="AT126" s="51">
        <v>1</v>
      </c>
      <c r="AU126" s="51">
        <v>1</v>
      </c>
      <c r="AV126" s="51"/>
      <c r="AW126" s="51"/>
      <c r="AX126" s="51">
        <v>1</v>
      </c>
      <c r="AY126" s="51">
        <v>1</v>
      </c>
    </row>
    <row r="127" spans="1:56" x14ac:dyDescent="0.3">
      <c r="A127" s="2">
        <v>125</v>
      </c>
      <c r="B127" s="2">
        <v>1</v>
      </c>
      <c r="C127" s="2" t="s">
        <v>75</v>
      </c>
      <c r="D127" s="51">
        <v>3</v>
      </c>
      <c r="E127" s="2" t="s">
        <v>2982</v>
      </c>
      <c r="F127" s="2" t="s">
        <v>203</v>
      </c>
      <c r="G127" s="2" t="s">
        <v>452</v>
      </c>
      <c r="H127" s="2" t="s">
        <v>481</v>
      </c>
      <c r="I127" s="2" t="s">
        <v>482</v>
      </c>
      <c r="J127" s="2" t="s">
        <v>483</v>
      </c>
      <c r="K127" s="2" t="s">
        <v>3102</v>
      </c>
      <c r="L127" s="2">
        <v>41857</v>
      </c>
      <c r="M127" s="2">
        <v>68643703</v>
      </c>
      <c r="N127" s="2" t="s">
        <v>104</v>
      </c>
      <c r="O127" s="2" t="s">
        <v>486</v>
      </c>
      <c r="P127" s="2">
        <v>2003</v>
      </c>
      <c r="Q127" s="2" t="s">
        <v>368</v>
      </c>
      <c r="R127" s="2" t="s">
        <v>267</v>
      </c>
      <c r="S127" s="2" t="s">
        <v>368</v>
      </c>
      <c r="T127" s="2" t="b">
        <v>1</v>
      </c>
      <c r="U127" s="2">
        <v>2017</v>
      </c>
      <c r="V127" s="2">
        <v>0</v>
      </c>
      <c r="W127" s="2">
        <v>1440</v>
      </c>
      <c r="X127" s="2" t="b">
        <v>1</v>
      </c>
      <c r="Y127" s="2" t="b">
        <v>1</v>
      </c>
      <c r="Z127" s="2" t="s">
        <v>89</v>
      </c>
      <c r="AA127" s="2" t="s">
        <v>178</v>
      </c>
      <c r="AB127" s="51" t="s">
        <v>178</v>
      </c>
      <c r="AC127" s="51"/>
      <c r="AD127" s="51">
        <v>938833.22230000002</v>
      </c>
      <c r="AE127" s="51"/>
      <c r="AF127" s="51">
        <v>600</v>
      </c>
      <c r="AG127" s="51" t="s">
        <v>84</v>
      </c>
      <c r="AH127" s="51"/>
      <c r="AI127" s="51"/>
      <c r="AJ127" s="51">
        <v>1</v>
      </c>
      <c r="AK127" s="51">
        <v>0</v>
      </c>
      <c r="AL127" s="51">
        <v>0</v>
      </c>
      <c r="AP127" s="51">
        <v>0</v>
      </c>
      <c r="AQ127" s="51"/>
      <c r="AR127" s="51">
        <v>0</v>
      </c>
      <c r="AS127" s="51">
        <v>0</v>
      </c>
      <c r="AT127" s="51">
        <v>1</v>
      </c>
      <c r="AX127" s="51">
        <v>1</v>
      </c>
    </row>
    <row r="128" spans="1:56" x14ac:dyDescent="0.3">
      <c r="A128" s="2">
        <v>126</v>
      </c>
      <c r="B128" s="2">
        <v>1</v>
      </c>
      <c r="C128" s="2" t="s">
        <v>75</v>
      </c>
      <c r="D128" s="51">
        <v>3</v>
      </c>
      <c r="E128" s="2" t="s">
        <v>2982</v>
      </c>
      <c r="F128" s="2" t="s">
        <v>203</v>
      </c>
      <c r="G128" s="2" t="s">
        <v>452</v>
      </c>
      <c r="H128" s="2" t="s">
        <v>481</v>
      </c>
      <c r="I128" s="2" t="s">
        <v>488</v>
      </c>
      <c r="J128" s="2" t="s">
        <v>489</v>
      </c>
      <c r="K128" s="2" t="s">
        <v>3103</v>
      </c>
      <c r="L128" s="2">
        <v>161552</v>
      </c>
      <c r="M128" s="2">
        <v>116739120</v>
      </c>
      <c r="N128" s="2" t="s">
        <v>104</v>
      </c>
      <c r="O128" s="2" t="s">
        <v>486</v>
      </c>
      <c r="P128" s="2">
        <v>2008</v>
      </c>
      <c r="Q128" s="2" t="s">
        <v>486</v>
      </c>
      <c r="R128" s="2" t="s">
        <v>267</v>
      </c>
      <c r="S128" s="2" t="s">
        <v>486</v>
      </c>
      <c r="T128" s="2" t="b">
        <v>1</v>
      </c>
      <c r="U128" s="2">
        <v>2017</v>
      </c>
      <c r="V128" s="2">
        <v>250</v>
      </c>
      <c r="W128" s="2">
        <v>1116</v>
      </c>
      <c r="X128" s="2" t="b">
        <v>1</v>
      </c>
      <c r="Y128" s="2" t="b">
        <v>1</v>
      </c>
      <c r="Z128" s="2" t="s">
        <v>89</v>
      </c>
      <c r="AA128" s="2" t="s">
        <v>178</v>
      </c>
      <c r="AB128" s="51" t="s">
        <v>178</v>
      </c>
      <c r="AC128" s="51"/>
      <c r="AD128" s="51">
        <v>92766.76268</v>
      </c>
      <c r="AE128" s="51" t="s">
        <v>118</v>
      </c>
      <c r="AF128" s="51">
        <v>143</v>
      </c>
      <c r="AG128" s="51" t="s">
        <v>84</v>
      </c>
      <c r="AH128" s="51"/>
      <c r="AI128" s="51"/>
      <c r="AJ128" s="51">
        <v>1</v>
      </c>
      <c r="AK128" s="51">
        <v>0</v>
      </c>
      <c r="AL128" s="51">
        <v>0</v>
      </c>
      <c r="AP128" s="51">
        <v>0</v>
      </c>
      <c r="AQ128" s="51"/>
      <c r="AR128" s="51">
        <v>0</v>
      </c>
      <c r="AS128" s="51">
        <v>0</v>
      </c>
      <c r="AT128" s="51">
        <v>1</v>
      </c>
      <c r="AX128" s="51">
        <v>1</v>
      </c>
      <c r="BB128" s="51">
        <v>1</v>
      </c>
      <c r="BC128" s="51">
        <v>1</v>
      </c>
      <c r="BD128" s="51"/>
    </row>
    <row r="129" spans="1:56" x14ac:dyDescent="0.3">
      <c r="A129" s="2">
        <v>127</v>
      </c>
      <c r="B129" s="2">
        <v>1</v>
      </c>
      <c r="C129" s="2" t="s">
        <v>75</v>
      </c>
      <c r="D129" s="51">
        <v>3</v>
      </c>
      <c r="E129" s="2" t="s">
        <v>2982</v>
      </c>
      <c r="F129" s="2" t="s">
        <v>203</v>
      </c>
      <c r="G129" s="2" t="s">
        <v>452</v>
      </c>
      <c r="H129" s="2" t="s">
        <v>481</v>
      </c>
      <c r="I129" s="2" t="s">
        <v>490</v>
      </c>
      <c r="J129" s="2" t="s">
        <v>491</v>
      </c>
      <c r="K129" s="2" t="s">
        <v>3104</v>
      </c>
      <c r="L129" s="2">
        <v>60213</v>
      </c>
      <c r="M129" s="2">
        <v>124452872</v>
      </c>
      <c r="N129" s="2" t="s">
        <v>104</v>
      </c>
      <c r="O129" s="2" t="s">
        <v>2972</v>
      </c>
      <c r="P129" s="2">
        <v>2006</v>
      </c>
      <c r="Q129" s="2" t="s">
        <v>1217</v>
      </c>
      <c r="R129" s="2" t="s">
        <v>2980</v>
      </c>
      <c r="S129" s="2" t="s">
        <v>1217</v>
      </c>
      <c r="T129" s="2" t="b">
        <v>1</v>
      </c>
      <c r="U129" s="2">
        <v>43891</v>
      </c>
      <c r="V129" s="2">
        <v>0</v>
      </c>
      <c r="W129" s="2">
        <v>2647</v>
      </c>
      <c r="X129" s="2" t="b">
        <v>1</v>
      </c>
      <c r="Y129" s="2" t="b">
        <v>1</v>
      </c>
      <c r="Z129" s="2" t="s">
        <v>89</v>
      </c>
      <c r="AA129" s="2" t="s">
        <v>178</v>
      </c>
      <c r="AB129" s="51" t="s">
        <v>178</v>
      </c>
      <c r="AC129" s="51"/>
      <c r="AD129" s="51">
        <v>9165398.8939999994</v>
      </c>
      <c r="AE129" s="51"/>
      <c r="AF129" s="51">
        <v>640</v>
      </c>
      <c r="AG129" s="51" t="s">
        <v>84</v>
      </c>
      <c r="AH129" s="51"/>
      <c r="AI129" s="51">
        <v>150</v>
      </c>
      <c r="AJ129" s="51">
        <v>1</v>
      </c>
      <c r="AK129" s="51">
        <v>0</v>
      </c>
      <c r="AL129" s="51">
        <v>0</v>
      </c>
      <c r="AP129" s="51">
        <v>0</v>
      </c>
      <c r="AQ129" s="51"/>
      <c r="AR129" s="51">
        <v>0</v>
      </c>
      <c r="AS129" s="51">
        <v>0</v>
      </c>
      <c r="AT129" s="51">
        <v>1</v>
      </c>
      <c r="AU129" s="51">
        <v>1</v>
      </c>
      <c r="AV129" s="51"/>
      <c r="AW129" s="51"/>
      <c r="AX129" s="51">
        <v>1</v>
      </c>
      <c r="AY129" s="51">
        <v>1</v>
      </c>
    </row>
    <row r="130" spans="1:56" x14ac:dyDescent="0.3">
      <c r="A130" s="2">
        <v>128</v>
      </c>
      <c r="B130" s="2">
        <v>1</v>
      </c>
      <c r="C130" s="2" t="s">
        <v>75</v>
      </c>
      <c r="D130" s="51">
        <v>3</v>
      </c>
      <c r="E130" s="2" t="s">
        <v>2982</v>
      </c>
      <c r="F130" s="2" t="s">
        <v>203</v>
      </c>
      <c r="G130" s="2" t="s">
        <v>452</v>
      </c>
      <c r="H130" s="2" t="s">
        <v>481</v>
      </c>
      <c r="I130" s="2" t="s">
        <v>492</v>
      </c>
      <c r="J130" s="2" t="s">
        <v>493</v>
      </c>
      <c r="K130" s="2" t="s">
        <v>3105</v>
      </c>
      <c r="L130" s="2">
        <v>161403</v>
      </c>
      <c r="M130" s="2">
        <v>887942</v>
      </c>
      <c r="N130" s="2" t="s">
        <v>2995</v>
      </c>
      <c r="O130" s="2" t="s">
        <v>486</v>
      </c>
      <c r="P130" s="2">
        <v>2008</v>
      </c>
      <c r="Q130" s="2" t="s">
        <v>2972</v>
      </c>
      <c r="R130" s="2" t="s">
        <v>2980</v>
      </c>
      <c r="S130" s="2" t="s">
        <v>2972</v>
      </c>
      <c r="T130" s="2" t="b">
        <v>1</v>
      </c>
      <c r="U130" s="2">
        <v>44228</v>
      </c>
      <c r="V130" s="2">
        <v>0</v>
      </c>
      <c r="W130" s="2">
        <v>2008</v>
      </c>
      <c r="X130" s="2" t="b">
        <v>1</v>
      </c>
      <c r="Y130" s="2" t="b">
        <v>1</v>
      </c>
      <c r="Z130" s="2" t="s">
        <v>89</v>
      </c>
      <c r="AA130" s="2" t="s">
        <v>178</v>
      </c>
      <c r="AB130" s="51" t="s">
        <v>178</v>
      </c>
      <c r="AC130" s="51"/>
      <c r="AD130" s="51">
        <v>5319619.5999999996</v>
      </c>
      <c r="AE130" s="51"/>
      <c r="AF130" s="51">
        <v>700</v>
      </c>
      <c r="AG130" s="51" t="s">
        <v>84</v>
      </c>
      <c r="AH130" s="51"/>
      <c r="AI130" s="51" t="s">
        <v>494</v>
      </c>
      <c r="AJ130" s="51">
        <v>1</v>
      </c>
      <c r="AK130" s="51">
        <v>0</v>
      </c>
      <c r="AL130" s="51">
        <v>0</v>
      </c>
      <c r="AN130" s="51">
        <v>1</v>
      </c>
      <c r="AP130" s="51">
        <v>0</v>
      </c>
      <c r="AQ130" s="51"/>
      <c r="AR130" s="51">
        <v>0</v>
      </c>
      <c r="AS130" s="51">
        <v>0</v>
      </c>
      <c r="AT130" s="51">
        <v>1</v>
      </c>
      <c r="AX130" s="51">
        <v>1</v>
      </c>
    </row>
    <row r="131" spans="1:56" x14ac:dyDescent="0.3">
      <c r="A131" s="2">
        <v>129</v>
      </c>
      <c r="B131" s="2">
        <v>1</v>
      </c>
      <c r="C131" s="2" t="s">
        <v>75</v>
      </c>
      <c r="D131" s="51">
        <v>3</v>
      </c>
      <c r="E131" s="2" t="s">
        <v>2982</v>
      </c>
      <c r="F131" s="2" t="s">
        <v>203</v>
      </c>
      <c r="G131" s="2" t="s">
        <v>452</v>
      </c>
      <c r="H131" s="2" t="s">
        <v>481</v>
      </c>
      <c r="I131" s="2" t="s">
        <v>495</v>
      </c>
      <c r="J131" s="2" t="s">
        <v>496</v>
      </c>
      <c r="K131" s="2" t="s">
        <v>3106</v>
      </c>
      <c r="L131" s="2">
        <v>161432</v>
      </c>
      <c r="M131" s="2">
        <v>124484522</v>
      </c>
      <c r="N131" s="2" t="s">
        <v>104</v>
      </c>
      <c r="O131" s="2" t="s">
        <v>486</v>
      </c>
      <c r="P131" s="2">
        <v>2008</v>
      </c>
      <c r="Q131" s="2" t="s">
        <v>368</v>
      </c>
      <c r="R131" s="2" t="s">
        <v>267</v>
      </c>
      <c r="S131" s="2" t="s">
        <v>368</v>
      </c>
      <c r="T131" s="2" t="b">
        <v>1</v>
      </c>
      <c r="U131" s="2">
        <v>43891</v>
      </c>
      <c r="V131" s="2">
        <v>180</v>
      </c>
      <c r="W131" s="2">
        <v>2734</v>
      </c>
      <c r="X131" s="2" t="b">
        <v>1</v>
      </c>
      <c r="Y131" s="2" t="b">
        <v>1</v>
      </c>
      <c r="Z131" s="2" t="s">
        <v>89</v>
      </c>
      <c r="AA131" s="2" t="s">
        <v>178</v>
      </c>
      <c r="AB131" s="51" t="s">
        <v>178</v>
      </c>
      <c r="AC131" s="51"/>
      <c r="AD131" s="51">
        <v>996852.72199999995</v>
      </c>
      <c r="AE131" s="51"/>
      <c r="AF131" s="51">
        <v>131.4</v>
      </c>
      <c r="AG131" s="51" t="s">
        <v>84</v>
      </c>
      <c r="AH131" s="51"/>
      <c r="AI131" s="51"/>
      <c r="AJ131" s="51">
        <v>1</v>
      </c>
      <c r="AK131" s="51">
        <v>0</v>
      </c>
      <c r="AL131" s="51">
        <v>0</v>
      </c>
      <c r="AP131" s="51">
        <v>0</v>
      </c>
      <c r="AQ131" s="51"/>
      <c r="AR131" s="51">
        <v>0</v>
      </c>
      <c r="AS131" s="51">
        <v>0</v>
      </c>
      <c r="AT131" s="51">
        <v>1</v>
      </c>
      <c r="AX131" s="51">
        <v>1</v>
      </c>
    </row>
    <row r="132" spans="1:56" x14ac:dyDescent="0.3">
      <c r="A132" s="2">
        <v>130</v>
      </c>
      <c r="B132" s="2">
        <v>1</v>
      </c>
      <c r="C132" s="2" t="s">
        <v>75</v>
      </c>
      <c r="D132" s="51">
        <v>3</v>
      </c>
      <c r="E132" s="2" t="s">
        <v>2982</v>
      </c>
      <c r="F132" s="2" t="s">
        <v>203</v>
      </c>
      <c r="G132" s="2" t="s">
        <v>452</v>
      </c>
      <c r="H132" s="2" t="s">
        <v>497</v>
      </c>
      <c r="I132" s="2" t="s">
        <v>498</v>
      </c>
      <c r="J132" s="2" t="s">
        <v>499</v>
      </c>
      <c r="K132" s="2" t="s">
        <v>3107</v>
      </c>
      <c r="L132" s="2">
        <v>60215</v>
      </c>
      <c r="M132" s="2">
        <v>3093577</v>
      </c>
      <c r="N132" s="2" t="s">
        <v>104</v>
      </c>
      <c r="O132" s="2" t="s">
        <v>486</v>
      </c>
      <c r="P132" s="2">
        <v>2006</v>
      </c>
      <c r="Q132" s="2" t="s">
        <v>368</v>
      </c>
      <c r="R132" s="2" t="s">
        <v>267</v>
      </c>
      <c r="S132" s="2" t="s">
        <v>368</v>
      </c>
      <c r="T132" s="2" t="b">
        <v>1</v>
      </c>
      <c r="U132" s="2">
        <v>43891</v>
      </c>
      <c r="V132" s="2">
        <v>0</v>
      </c>
      <c r="W132" s="2">
        <v>1511</v>
      </c>
      <c r="X132" s="2" t="b">
        <v>1</v>
      </c>
      <c r="Y132" s="2" t="b">
        <v>1</v>
      </c>
      <c r="Z132" s="2" t="s">
        <v>89</v>
      </c>
      <c r="AA132" s="2" t="s">
        <v>178</v>
      </c>
      <c r="AB132" s="51" t="s">
        <v>178</v>
      </c>
      <c r="AC132" s="51"/>
      <c r="AD132" s="51">
        <v>4169969.5460000001</v>
      </c>
      <c r="AE132" s="51"/>
      <c r="AF132" s="51">
        <v>109.4</v>
      </c>
      <c r="AG132" s="51" t="s">
        <v>84</v>
      </c>
      <c r="AH132" s="51"/>
      <c r="AI132" s="51">
        <v>37</v>
      </c>
      <c r="AJ132" s="51">
        <v>1</v>
      </c>
      <c r="AK132" s="51">
        <v>0</v>
      </c>
      <c r="AL132" s="51">
        <v>0</v>
      </c>
      <c r="AN132" s="51">
        <v>1</v>
      </c>
      <c r="AP132" s="51">
        <v>1</v>
      </c>
      <c r="AQ132" s="51"/>
      <c r="AR132" s="51">
        <v>0</v>
      </c>
      <c r="AS132" s="51">
        <v>0</v>
      </c>
      <c r="AT132" s="51">
        <v>1</v>
      </c>
      <c r="AX132" s="51">
        <v>1</v>
      </c>
    </row>
    <row r="133" spans="1:56" x14ac:dyDescent="0.3">
      <c r="A133" s="2">
        <v>131</v>
      </c>
      <c r="B133" s="2">
        <v>1</v>
      </c>
      <c r="C133" s="2" t="s">
        <v>75</v>
      </c>
      <c r="D133" s="51">
        <v>3</v>
      </c>
      <c r="E133" s="2" t="s">
        <v>2982</v>
      </c>
      <c r="F133" s="2" t="s">
        <v>203</v>
      </c>
      <c r="G133" s="2" t="s">
        <v>500</v>
      </c>
      <c r="H133" s="2" t="s">
        <v>501</v>
      </c>
      <c r="I133" s="2" t="s">
        <v>502</v>
      </c>
      <c r="J133" s="2" t="s">
        <v>503</v>
      </c>
      <c r="K133" s="2" t="s">
        <v>3108</v>
      </c>
      <c r="L133" s="2">
        <v>41840</v>
      </c>
      <c r="M133" s="2">
        <v>68639645</v>
      </c>
      <c r="N133" s="2" t="s">
        <v>104</v>
      </c>
      <c r="O133" s="2" t="s">
        <v>486</v>
      </c>
      <c r="P133" s="2">
        <v>2003</v>
      </c>
      <c r="Q133" s="2" t="s">
        <v>2972</v>
      </c>
      <c r="R133" s="2" t="s">
        <v>1218</v>
      </c>
      <c r="S133" s="2" t="s">
        <v>2972</v>
      </c>
      <c r="T133" s="2" t="b">
        <v>1</v>
      </c>
      <c r="U133" s="2">
        <v>2017</v>
      </c>
      <c r="V133" s="2">
        <v>46</v>
      </c>
      <c r="W133" s="2">
        <v>1067</v>
      </c>
      <c r="X133" s="2" t="b">
        <v>1</v>
      </c>
      <c r="Y133" s="2" t="b">
        <v>1</v>
      </c>
      <c r="Z133" s="2" t="s">
        <v>89</v>
      </c>
      <c r="AA133" s="2" t="s">
        <v>178</v>
      </c>
      <c r="AB133" s="51" t="s">
        <v>178</v>
      </c>
      <c r="AC133" s="51"/>
      <c r="AD133" s="51">
        <v>478712.61930000002</v>
      </c>
      <c r="AE133" s="51"/>
      <c r="AF133" s="51">
        <v>76</v>
      </c>
      <c r="AG133" s="51" t="s">
        <v>84</v>
      </c>
      <c r="AH133" s="51"/>
      <c r="AI133" s="51">
        <v>20</v>
      </c>
      <c r="AJ133" s="51">
        <v>1</v>
      </c>
      <c r="AK133" s="51">
        <v>0</v>
      </c>
      <c r="AL133" s="51">
        <v>0</v>
      </c>
      <c r="AP133" s="51">
        <v>0</v>
      </c>
      <c r="AQ133" s="51"/>
      <c r="AR133" s="51">
        <v>0</v>
      </c>
      <c r="AS133" s="51">
        <v>0</v>
      </c>
      <c r="AT133" s="51">
        <v>1</v>
      </c>
      <c r="AX133" s="51">
        <v>1</v>
      </c>
    </row>
    <row r="134" spans="1:56" x14ac:dyDescent="0.3">
      <c r="A134" s="2">
        <v>132</v>
      </c>
      <c r="B134" s="2">
        <v>1</v>
      </c>
      <c r="C134" s="2" t="s">
        <v>75</v>
      </c>
      <c r="D134" s="51">
        <v>3</v>
      </c>
      <c r="E134" s="2" t="s">
        <v>2982</v>
      </c>
      <c r="F134" s="2" t="s">
        <v>203</v>
      </c>
      <c r="G134" s="2" t="s">
        <v>500</v>
      </c>
      <c r="H134" s="2" t="s">
        <v>501</v>
      </c>
      <c r="I134" s="2" t="s">
        <v>504</v>
      </c>
      <c r="J134" s="2" t="s">
        <v>505</v>
      </c>
      <c r="K134" s="2" t="s">
        <v>3109</v>
      </c>
      <c r="L134" s="2">
        <v>44568</v>
      </c>
      <c r="M134" s="2">
        <v>124433035</v>
      </c>
      <c r="N134" s="2" t="s">
        <v>104</v>
      </c>
      <c r="O134" s="2" t="s">
        <v>486</v>
      </c>
      <c r="P134" s="2">
        <v>2004</v>
      </c>
      <c r="Q134" s="2" t="s">
        <v>368</v>
      </c>
      <c r="R134" s="2" t="s">
        <v>267</v>
      </c>
      <c r="S134" s="2" t="s">
        <v>368</v>
      </c>
      <c r="T134" s="2" t="b">
        <v>1</v>
      </c>
      <c r="U134" s="2">
        <v>43891</v>
      </c>
      <c r="V134" s="2">
        <v>218</v>
      </c>
      <c r="W134" s="2">
        <v>579</v>
      </c>
      <c r="X134" s="2" t="b">
        <v>1</v>
      </c>
      <c r="Y134" s="2" t="b">
        <v>1</v>
      </c>
      <c r="Z134" s="2" t="s">
        <v>89</v>
      </c>
      <c r="AA134" s="2" t="s">
        <v>178</v>
      </c>
      <c r="AB134" s="51" t="s">
        <v>178</v>
      </c>
      <c r="AC134" s="51"/>
      <c r="AD134" s="51">
        <v>129231.08779999999</v>
      </c>
      <c r="AE134" s="51" t="s">
        <v>118</v>
      </c>
      <c r="AF134" s="51">
        <v>49</v>
      </c>
      <c r="AG134" s="51" t="s">
        <v>84</v>
      </c>
      <c r="AH134" s="51"/>
      <c r="AI134" s="51"/>
      <c r="AJ134" s="51">
        <v>1</v>
      </c>
      <c r="AK134" s="51">
        <v>0</v>
      </c>
      <c r="AL134" s="51">
        <v>0</v>
      </c>
      <c r="AP134" s="51">
        <v>0</v>
      </c>
      <c r="AQ134" s="51"/>
      <c r="AR134" s="51">
        <v>0</v>
      </c>
      <c r="AS134" s="51">
        <v>0</v>
      </c>
      <c r="AT134" s="51">
        <v>1</v>
      </c>
      <c r="AX134" s="51">
        <v>1</v>
      </c>
      <c r="BC134" s="51">
        <v>1</v>
      </c>
    </row>
    <row r="135" spans="1:56" x14ac:dyDescent="0.3">
      <c r="A135" s="2">
        <v>133</v>
      </c>
      <c r="B135" s="2">
        <v>1</v>
      </c>
      <c r="C135" s="2" t="s">
        <v>75</v>
      </c>
      <c r="D135" s="51">
        <v>3</v>
      </c>
      <c r="E135" s="2" t="s">
        <v>2982</v>
      </c>
      <c r="F135" s="2" t="s">
        <v>203</v>
      </c>
      <c r="G135" s="2" t="s">
        <v>500</v>
      </c>
      <c r="H135" s="2" t="s">
        <v>501</v>
      </c>
      <c r="I135" s="2" t="s">
        <v>506</v>
      </c>
      <c r="J135" s="2" t="s">
        <v>507</v>
      </c>
      <c r="K135" s="2" t="s">
        <v>3110</v>
      </c>
      <c r="L135" s="2">
        <v>63141</v>
      </c>
      <c r="M135" s="2">
        <v>124462573</v>
      </c>
      <c r="N135" s="2" t="s">
        <v>1219</v>
      </c>
      <c r="O135" s="2" t="s">
        <v>1217</v>
      </c>
      <c r="P135" s="2">
        <v>2007</v>
      </c>
      <c r="Q135" s="2" t="s">
        <v>1540</v>
      </c>
      <c r="R135" s="2" t="s">
        <v>1218</v>
      </c>
      <c r="S135" s="2" t="s">
        <v>1540</v>
      </c>
      <c r="T135" s="2" t="b">
        <v>1</v>
      </c>
      <c r="U135" s="2" t="s">
        <v>3111</v>
      </c>
      <c r="V135" s="2">
        <v>35</v>
      </c>
      <c r="W135" s="2">
        <v>805</v>
      </c>
      <c r="X135" s="2" t="b">
        <v>1</v>
      </c>
      <c r="Y135" s="2" t="b">
        <v>1</v>
      </c>
      <c r="Z135" s="2" t="s">
        <v>89</v>
      </c>
      <c r="AA135" s="2" t="s">
        <v>178</v>
      </c>
      <c r="AB135" s="51" t="s">
        <v>178</v>
      </c>
      <c r="AC135" s="51"/>
      <c r="AD135" s="51">
        <v>2218890.6690000002</v>
      </c>
      <c r="AE135" s="51"/>
      <c r="AF135" s="51">
        <v>150</v>
      </c>
      <c r="AG135" s="51" t="s">
        <v>84</v>
      </c>
      <c r="AH135" s="51"/>
      <c r="AI135" s="51">
        <v>20</v>
      </c>
      <c r="AJ135" s="51">
        <v>1</v>
      </c>
      <c r="AK135" s="51">
        <v>0</v>
      </c>
      <c r="AL135" s="51">
        <v>0</v>
      </c>
      <c r="AP135" s="51">
        <v>0</v>
      </c>
      <c r="AQ135" s="51"/>
      <c r="AR135" s="51">
        <v>0</v>
      </c>
      <c r="AS135" s="51">
        <v>0</v>
      </c>
      <c r="AT135" s="51">
        <v>1</v>
      </c>
      <c r="AU135" s="51">
        <v>1</v>
      </c>
      <c r="AV135" s="51"/>
      <c r="AW135" s="51"/>
      <c r="AX135" s="51">
        <v>1</v>
      </c>
      <c r="AY135" s="51">
        <v>1</v>
      </c>
    </row>
    <row r="136" spans="1:56" x14ac:dyDescent="0.3">
      <c r="A136" s="2">
        <v>134</v>
      </c>
      <c r="B136" s="2">
        <v>1</v>
      </c>
      <c r="C136" s="2" t="s">
        <v>75</v>
      </c>
      <c r="D136" s="51">
        <v>3</v>
      </c>
      <c r="E136" s="2" t="s">
        <v>2982</v>
      </c>
      <c r="F136" s="2" t="s">
        <v>203</v>
      </c>
      <c r="G136" s="2" t="s">
        <v>500</v>
      </c>
      <c r="H136" s="2" t="s">
        <v>501</v>
      </c>
      <c r="I136" s="2" t="s">
        <v>263</v>
      </c>
      <c r="J136" s="2" t="s">
        <v>508</v>
      </c>
      <c r="K136" s="2" t="s">
        <v>3112</v>
      </c>
      <c r="L136" s="2">
        <v>44206</v>
      </c>
      <c r="M136" s="2">
        <v>124429948</v>
      </c>
      <c r="N136" s="2" t="s">
        <v>104</v>
      </c>
      <c r="O136" s="2" t="s">
        <v>486</v>
      </c>
      <c r="P136" s="2">
        <v>2004</v>
      </c>
      <c r="Q136" s="2" t="s">
        <v>1217</v>
      </c>
      <c r="R136" s="2" t="s">
        <v>1218</v>
      </c>
      <c r="S136" s="2" t="s">
        <v>1217</v>
      </c>
      <c r="T136" s="2" t="b">
        <v>1</v>
      </c>
      <c r="U136" s="2">
        <v>44197</v>
      </c>
      <c r="V136" s="2">
        <v>150</v>
      </c>
      <c r="W136" s="2">
        <v>350</v>
      </c>
      <c r="X136" s="2" t="b">
        <v>1</v>
      </c>
      <c r="Y136" s="2" t="b">
        <v>1</v>
      </c>
      <c r="Z136" s="2" t="s">
        <v>89</v>
      </c>
      <c r="AA136" s="2" t="s">
        <v>178</v>
      </c>
      <c r="AB136" s="51" t="s">
        <v>178</v>
      </c>
      <c r="AC136" s="51"/>
      <c r="AD136" s="51">
        <v>6312.2196860000004</v>
      </c>
      <c r="AE136" s="51" t="s">
        <v>118</v>
      </c>
      <c r="AF136" s="51">
        <v>65</v>
      </c>
      <c r="AG136" s="51" t="s">
        <v>84</v>
      </c>
      <c r="AH136" s="51"/>
      <c r="AI136" s="51">
        <v>20</v>
      </c>
      <c r="AJ136" s="51">
        <v>1</v>
      </c>
      <c r="AK136" s="51">
        <v>0</v>
      </c>
      <c r="AL136" s="51">
        <v>0</v>
      </c>
      <c r="AP136" s="51">
        <v>1</v>
      </c>
      <c r="AQ136" s="51"/>
      <c r="AR136" s="51">
        <v>0</v>
      </c>
      <c r="AS136" s="51">
        <v>0</v>
      </c>
      <c r="AT136" s="51">
        <v>1</v>
      </c>
      <c r="AU136" s="51">
        <v>1</v>
      </c>
      <c r="AV136" s="51"/>
      <c r="AW136" s="51"/>
      <c r="AX136" s="51">
        <v>1</v>
      </c>
      <c r="AY136" s="51">
        <v>1</v>
      </c>
      <c r="BC136" s="51">
        <v>1</v>
      </c>
      <c r="BD136" s="51">
        <v>1</v>
      </c>
    </row>
    <row r="137" spans="1:56" x14ac:dyDescent="0.3">
      <c r="A137" s="2">
        <v>135</v>
      </c>
      <c r="B137" s="2">
        <v>1</v>
      </c>
      <c r="C137" s="2" t="s">
        <v>75</v>
      </c>
      <c r="D137" s="51">
        <v>3</v>
      </c>
      <c r="E137" s="2" t="s">
        <v>2982</v>
      </c>
      <c r="F137" s="2" t="s">
        <v>203</v>
      </c>
      <c r="G137" s="2" t="s">
        <v>500</v>
      </c>
      <c r="H137" s="2" t="s">
        <v>501</v>
      </c>
      <c r="I137" s="2" t="s">
        <v>509</v>
      </c>
      <c r="J137" s="2" t="s">
        <v>510</v>
      </c>
      <c r="K137" s="2" t="s">
        <v>3113</v>
      </c>
      <c r="L137" s="2">
        <v>161361</v>
      </c>
      <c r="M137" s="2">
        <v>124471790</v>
      </c>
      <c r="N137" s="2" t="s">
        <v>1219</v>
      </c>
      <c r="O137" s="2" t="s">
        <v>486</v>
      </c>
      <c r="P137" s="2">
        <v>2008</v>
      </c>
      <c r="Q137" s="2" t="s">
        <v>1217</v>
      </c>
      <c r="R137" s="2" t="s">
        <v>1218</v>
      </c>
      <c r="S137" s="2" t="s">
        <v>1217</v>
      </c>
      <c r="T137" s="2" t="b">
        <v>1</v>
      </c>
      <c r="U137" s="2" t="s">
        <v>3111</v>
      </c>
      <c r="V137" s="2">
        <v>267</v>
      </c>
      <c r="W137" s="2">
        <v>1104</v>
      </c>
      <c r="X137" s="2" t="b">
        <v>1</v>
      </c>
      <c r="Y137" s="2" t="b">
        <v>1</v>
      </c>
      <c r="Z137" s="2" t="s">
        <v>511</v>
      </c>
      <c r="AA137" s="2" t="s">
        <v>178</v>
      </c>
      <c r="AB137" s="51" t="s">
        <v>178</v>
      </c>
      <c r="AC137" s="51"/>
      <c r="AD137" s="51">
        <v>261042.7095</v>
      </c>
      <c r="AE137" s="51"/>
      <c r="AF137" s="51">
        <v>118</v>
      </c>
      <c r="AG137" s="51" t="s">
        <v>84</v>
      </c>
      <c r="AH137" s="51"/>
      <c r="AI137" s="51">
        <v>20</v>
      </c>
      <c r="AJ137" s="51">
        <v>1</v>
      </c>
      <c r="AK137" s="51">
        <v>0</v>
      </c>
      <c r="AL137" s="51">
        <v>0</v>
      </c>
      <c r="AP137" s="51">
        <v>0</v>
      </c>
      <c r="AQ137" s="51"/>
      <c r="AR137" s="51">
        <v>0</v>
      </c>
      <c r="AS137" s="51">
        <v>0</v>
      </c>
      <c r="AT137" s="51">
        <v>1</v>
      </c>
      <c r="AU137" s="51">
        <v>1</v>
      </c>
      <c r="AV137" s="51"/>
      <c r="AW137" s="51"/>
      <c r="AX137" s="51">
        <v>1</v>
      </c>
      <c r="AY137" s="51">
        <v>1</v>
      </c>
    </row>
    <row r="138" spans="1:56" x14ac:dyDescent="0.3">
      <c r="A138" s="2">
        <v>136</v>
      </c>
      <c r="B138" s="2">
        <v>1</v>
      </c>
      <c r="C138" s="2" t="s">
        <v>75</v>
      </c>
      <c r="D138" s="51">
        <v>3</v>
      </c>
      <c r="E138" s="2" t="s">
        <v>2982</v>
      </c>
      <c r="F138" s="2" t="s">
        <v>203</v>
      </c>
      <c r="G138" s="2" t="s">
        <v>512</v>
      </c>
      <c r="H138" s="2" t="s">
        <v>513</v>
      </c>
      <c r="I138" s="2" t="s">
        <v>514</v>
      </c>
      <c r="J138" s="2" t="s">
        <v>515</v>
      </c>
      <c r="K138" s="2" t="s">
        <v>3114</v>
      </c>
      <c r="L138" s="2">
        <v>6229</v>
      </c>
      <c r="M138" s="2">
        <v>3111662</v>
      </c>
      <c r="N138" s="2" t="s">
        <v>104</v>
      </c>
      <c r="O138" s="2" t="s">
        <v>2972</v>
      </c>
      <c r="P138" s="2">
        <v>2006</v>
      </c>
      <c r="Q138" s="2" t="s">
        <v>1217</v>
      </c>
      <c r="R138" s="2" t="s">
        <v>3018</v>
      </c>
      <c r="S138" s="2" t="s">
        <v>1217</v>
      </c>
      <c r="T138" s="2" t="b">
        <v>1</v>
      </c>
      <c r="U138" s="2">
        <v>2017</v>
      </c>
      <c r="V138" s="2">
        <v>37</v>
      </c>
      <c r="W138" s="2">
        <v>1794</v>
      </c>
      <c r="X138" s="2" t="b">
        <v>1</v>
      </c>
      <c r="Y138" s="2" t="b">
        <v>1</v>
      </c>
      <c r="Z138" s="2" t="s">
        <v>89</v>
      </c>
      <c r="AA138" s="2" t="s">
        <v>178</v>
      </c>
      <c r="AB138" s="51" t="s">
        <v>178</v>
      </c>
      <c r="AC138" s="51"/>
      <c r="AD138" s="51">
        <v>3099847.5660000001</v>
      </c>
      <c r="AE138" s="51"/>
      <c r="AF138" s="51">
        <v>182</v>
      </c>
      <c r="AG138" s="51" t="s">
        <v>84</v>
      </c>
      <c r="AH138" s="51"/>
      <c r="AI138" s="51">
        <v>29</v>
      </c>
      <c r="AJ138" s="51">
        <v>1</v>
      </c>
      <c r="AK138" s="51">
        <v>0</v>
      </c>
      <c r="AL138" s="51">
        <v>0</v>
      </c>
      <c r="AP138" s="51">
        <v>1</v>
      </c>
      <c r="AQ138" s="51"/>
      <c r="AR138" s="51">
        <v>0</v>
      </c>
      <c r="AS138" s="51">
        <v>0</v>
      </c>
      <c r="AT138" s="51">
        <v>1</v>
      </c>
      <c r="AU138" s="51">
        <v>1</v>
      </c>
      <c r="AX138" s="51">
        <v>1</v>
      </c>
      <c r="AY138" s="51">
        <v>1</v>
      </c>
    </row>
    <row r="139" spans="1:56" x14ac:dyDescent="0.3">
      <c r="A139" s="2">
        <v>137</v>
      </c>
      <c r="B139" s="2">
        <v>1</v>
      </c>
      <c r="C139" s="2" t="s">
        <v>75</v>
      </c>
      <c r="D139" s="51">
        <v>3</v>
      </c>
      <c r="E139" s="2" t="s">
        <v>2982</v>
      </c>
      <c r="F139" s="2" t="s">
        <v>203</v>
      </c>
      <c r="G139" s="2" t="s">
        <v>512</v>
      </c>
      <c r="H139" s="2" t="s">
        <v>516</v>
      </c>
      <c r="I139" s="2" t="s">
        <v>517</v>
      </c>
      <c r="J139" s="2" t="s">
        <v>518</v>
      </c>
      <c r="K139" s="2" t="s">
        <v>3115</v>
      </c>
      <c r="L139" s="2">
        <v>44603</v>
      </c>
      <c r="M139" s="2">
        <v>2998283</v>
      </c>
      <c r="N139" s="2" t="s">
        <v>104</v>
      </c>
      <c r="O139" s="2" t="s">
        <v>486</v>
      </c>
      <c r="P139" s="2">
        <v>2008</v>
      </c>
      <c r="Q139" s="2" t="s">
        <v>368</v>
      </c>
      <c r="R139" s="2" t="s">
        <v>267</v>
      </c>
      <c r="S139" s="2" t="s">
        <v>368</v>
      </c>
      <c r="T139" s="2" t="b">
        <v>1</v>
      </c>
      <c r="U139" s="2">
        <v>2018</v>
      </c>
      <c r="V139" s="2">
        <v>0</v>
      </c>
      <c r="W139" s="2">
        <v>641</v>
      </c>
      <c r="X139" s="2" t="b">
        <v>1</v>
      </c>
      <c r="Y139" s="2" t="b">
        <v>1</v>
      </c>
      <c r="Z139" s="2" t="s">
        <v>89</v>
      </c>
      <c r="AA139" s="2" t="s">
        <v>178</v>
      </c>
      <c r="AB139" s="51" t="s">
        <v>178</v>
      </c>
      <c r="AC139" s="51"/>
      <c r="AD139" s="51">
        <v>233557.04380000001</v>
      </c>
      <c r="AE139" s="51"/>
      <c r="AF139" s="51">
        <v>41.35</v>
      </c>
      <c r="AG139" s="51" t="s">
        <v>84</v>
      </c>
      <c r="AH139" s="51"/>
      <c r="AI139" s="51"/>
      <c r="AJ139" s="51">
        <v>1</v>
      </c>
      <c r="AK139" s="51">
        <v>0</v>
      </c>
      <c r="AL139" s="51">
        <v>0</v>
      </c>
      <c r="AP139" s="51">
        <v>0</v>
      </c>
      <c r="AQ139" s="51"/>
      <c r="AR139" s="51">
        <v>0</v>
      </c>
      <c r="AS139" s="51">
        <v>0</v>
      </c>
      <c r="AT139" s="51">
        <v>1</v>
      </c>
      <c r="AX139" s="51">
        <v>1</v>
      </c>
    </row>
    <row r="140" spans="1:56" x14ac:dyDescent="0.3">
      <c r="A140" s="2">
        <v>138</v>
      </c>
      <c r="B140" s="2">
        <v>1</v>
      </c>
      <c r="C140" s="2" t="s">
        <v>75</v>
      </c>
      <c r="D140" s="51">
        <v>3</v>
      </c>
      <c r="E140" s="2" t="s">
        <v>2982</v>
      </c>
      <c r="F140" s="2" t="s">
        <v>203</v>
      </c>
      <c r="G140" s="2" t="s">
        <v>512</v>
      </c>
      <c r="H140" s="2" t="s">
        <v>519</v>
      </c>
      <c r="I140" s="2" t="s">
        <v>520</v>
      </c>
      <c r="J140" s="2" t="s">
        <v>521</v>
      </c>
      <c r="K140" s="2" t="s">
        <v>3116</v>
      </c>
      <c r="L140" s="2">
        <v>60210</v>
      </c>
      <c r="M140" s="2">
        <v>3093076</v>
      </c>
      <c r="N140" s="2" t="s">
        <v>104</v>
      </c>
      <c r="O140" s="2" t="s">
        <v>368</v>
      </c>
      <c r="P140" s="2">
        <v>2006</v>
      </c>
      <c r="Q140" s="2" t="s">
        <v>368</v>
      </c>
      <c r="R140" s="2" t="s">
        <v>267</v>
      </c>
      <c r="S140" s="2" t="s">
        <v>368</v>
      </c>
      <c r="T140" s="2" t="b">
        <v>1</v>
      </c>
      <c r="U140" s="2">
        <v>2015</v>
      </c>
      <c r="V140" s="2">
        <v>0</v>
      </c>
      <c r="W140" s="2">
        <v>1800</v>
      </c>
      <c r="X140" s="2" t="b">
        <v>1</v>
      </c>
      <c r="Y140" s="2" t="b">
        <v>1</v>
      </c>
      <c r="Z140" s="2" t="s">
        <v>89</v>
      </c>
      <c r="AA140" s="2" t="s">
        <v>178</v>
      </c>
      <c r="AB140" s="51" t="s">
        <v>178</v>
      </c>
      <c r="AC140" s="51"/>
      <c r="AD140" s="51">
        <v>25950243.140000001</v>
      </c>
      <c r="AE140" s="51"/>
      <c r="AF140" s="51">
        <v>27</v>
      </c>
      <c r="AG140" s="51" t="s">
        <v>84</v>
      </c>
      <c r="AH140" s="51"/>
      <c r="AI140" s="51"/>
      <c r="AJ140" s="51">
        <v>1</v>
      </c>
      <c r="AK140" s="51">
        <v>0</v>
      </c>
      <c r="AL140" s="51">
        <v>0</v>
      </c>
      <c r="AN140" s="51">
        <v>1</v>
      </c>
      <c r="AP140" s="51">
        <v>1</v>
      </c>
      <c r="AQ140" s="51"/>
      <c r="AR140" s="51">
        <v>0</v>
      </c>
      <c r="AS140" s="51">
        <v>0</v>
      </c>
      <c r="AT140" s="51">
        <v>1</v>
      </c>
      <c r="AX140" s="51">
        <v>1</v>
      </c>
    </row>
    <row r="141" spans="1:56" x14ac:dyDescent="0.3">
      <c r="A141" s="2">
        <v>139</v>
      </c>
      <c r="B141" s="2">
        <v>1</v>
      </c>
      <c r="C141" s="2" t="s">
        <v>75</v>
      </c>
      <c r="D141" s="51">
        <v>3</v>
      </c>
      <c r="E141" s="2" t="s">
        <v>2982</v>
      </c>
      <c r="F141" s="2" t="s">
        <v>203</v>
      </c>
      <c r="G141" s="2" t="s">
        <v>512</v>
      </c>
      <c r="H141" s="2" t="s">
        <v>522</v>
      </c>
      <c r="I141" s="2" t="s">
        <v>523</v>
      </c>
      <c r="J141" s="2" t="s">
        <v>524</v>
      </c>
      <c r="K141" s="2" t="s">
        <v>3117</v>
      </c>
      <c r="L141" s="2">
        <v>60211</v>
      </c>
      <c r="M141" s="2">
        <v>124452578</v>
      </c>
      <c r="N141" s="2" t="s">
        <v>104</v>
      </c>
      <c r="O141" s="2" t="s">
        <v>368</v>
      </c>
      <c r="P141" s="2">
        <v>2006</v>
      </c>
      <c r="Q141" s="2" t="s">
        <v>368</v>
      </c>
      <c r="R141" s="2" t="s">
        <v>267</v>
      </c>
      <c r="S141" s="2" t="s">
        <v>368</v>
      </c>
      <c r="T141" s="2" t="b">
        <v>1</v>
      </c>
      <c r="U141" s="2">
        <v>2018</v>
      </c>
      <c r="V141" s="2">
        <v>0</v>
      </c>
      <c r="W141" s="2">
        <v>502</v>
      </c>
      <c r="X141" s="2" t="b">
        <v>1</v>
      </c>
      <c r="Y141" s="2" t="b">
        <v>1</v>
      </c>
      <c r="Z141" s="2" t="s">
        <v>89</v>
      </c>
      <c r="AA141" s="2" t="s">
        <v>125</v>
      </c>
      <c r="AB141" s="51" t="s">
        <v>125</v>
      </c>
      <c r="AC141" s="51"/>
      <c r="AD141" s="51">
        <v>241693.03839999999</v>
      </c>
      <c r="AE141" s="51"/>
      <c r="AF141" s="51">
        <v>37</v>
      </c>
      <c r="AG141" s="51" t="s">
        <v>84</v>
      </c>
      <c r="AH141" s="51"/>
      <c r="AI141" s="51"/>
      <c r="AJ141" s="51">
        <v>0</v>
      </c>
      <c r="AK141" s="51">
        <v>0</v>
      </c>
      <c r="AL141" s="51">
        <v>0</v>
      </c>
      <c r="AP141" s="51">
        <v>0</v>
      </c>
      <c r="AQ141" s="51"/>
      <c r="AR141" s="51">
        <v>0</v>
      </c>
      <c r="AS141" s="51">
        <v>0</v>
      </c>
      <c r="AT141" s="51">
        <v>1</v>
      </c>
      <c r="AZ141" s="51">
        <v>1</v>
      </c>
    </row>
    <row r="142" spans="1:56" x14ac:dyDescent="0.3">
      <c r="A142" s="2">
        <v>140</v>
      </c>
      <c r="B142" s="2">
        <v>1</v>
      </c>
      <c r="C142" s="2" t="s">
        <v>75</v>
      </c>
      <c r="D142" s="51">
        <v>3</v>
      </c>
      <c r="E142" s="2" t="s">
        <v>2982</v>
      </c>
      <c r="F142" s="2" t="s">
        <v>203</v>
      </c>
      <c r="G142" s="2" t="s">
        <v>512</v>
      </c>
      <c r="H142" s="2" t="s">
        <v>525</v>
      </c>
      <c r="I142" s="2" t="s">
        <v>526</v>
      </c>
      <c r="J142" s="2" t="s">
        <v>527</v>
      </c>
      <c r="K142" s="2" t="s">
        <v>3118</v>
      </c>
      <c r="L142" s="2">
        <v>41830</v>
      </c>
      <c r="M142" s="2">
        <v>2956761</v>
      </c>
      <c r="N142" s="2" t="s">
        <v>104</v>
      </c>
      <c r="O142" s="2" t="s">
        <v>368</v>
      </c>
      <c r="P142" s="2">
        <v>2003</v>
      </c>
      <c r="Q142" s="2" t="s">
        <v>368</v>
      </c>
      <c r="R142" s="2" t="s">
        <v>267</v>
      </c>
      <c r="S142" s="2" t="s">
        <v>368</v>
      </c>
      <c r="T142" s="2" t="b">
        <v>1</v>
      </c>
      <c r="U142" s="2">
        <v>2017</v>
      </c>
      <c r="V142" s="2">
        <v>0</v>
      </c>
      <c r="W142" s="2">
        <v>3700</v>
      </c>
      <c r="X142" s="2" t="b">
        <v>1</v>
      </c>
      <c r="Y142" s="2" t="b">
        <v>1</v>
      </c>
      <c r="Z142" s="2" t="s">
        <v>89</v>
      </c>
      <c r="AA142" s="2" t="s">
        <v>178</v>
      </c>
      <c r="AB142" s="51" t="s">
        <v>178</v>
      </c>
      <c r="AC142" s="51"/>
      <c r="AD142" s="51">
        <v>1463957.642</v>
      </c>
      <c r="AE142" s="51"/>
      <c r="AF142" s="51">
        <v>56</v>
      </c>
      <c r="AG142" s="51" t="s">
        <v>84</v>
      </c>
      <c r="AH142" s="51"/>
      <c r="AI142" s="51"/>
      <c r="AJ142" s="51">
        <v>1</v>
      </c>
      <c r="AK142" s="51">
        <v>0</v>
      </c>
      <c r="AL142" s="51">
        <v>0</v>
      </c>
      <c r="AN142" s="51">
        <v>1</v>
      </c>
      <c r="AP142" s="51">
        <v>1</v>
      </c>
      <c r="AQ142" s="51"/>
      <c r="AR142" s="51">
        <v>0</v>
      </c>
      <c r="AS142" s="51">
        <v>0</v>
      </c>
      <c r="AT142" s="51">
        <v>1</v>
      </c>
      <c r="AX142" s="51">
        <v>1</v>
      </c>
    </row>
    <row r="143" spans="1:56" x14ac:dyDescent="0.3">
      <c r="A143" s="2">
        <v>141</v>
      </c>
      <c r="B143" s="2">
        <v>1</v>
      </c>
      <c r="C143" s="2" t="s">
        <v>75</v>
      </c>
      <c r="D143" s="51">
        <v>3</v>
      </c>
      <c r="E143" s="2" t="s">
        <v>2982</v>
      </c>
      <c r="F143" s="2" t="s">
        <v>203</v>
      </c>
      <c r="G143" s="2" t="s">
        <v>512</v>
      </c>
      <c r="H143" s="2" t="s">
        <v>525</v>
      </c>
      <c r="I143" s="2" t="s">
        <v>528</v>
      </c>
      <c r="J143" s="2" t="s">
        <v>529</v>
      </c>
      <c r="K143" s="2" t="s">
        <v>3119</v>
      </c>
      <c r="L143" s="2">
        <v>60212</v>
      </c>
      <c r="M143" s="2">
        <v>3093223</v>
      </c>
      <c r="N143" s="2" t="s">
        <v>104</v>
      </c>
      <c r="O143" s="2" t="s">
        <v>368</v>
      </c>
      <c r="P143" s="2">
        <v>2006</v>
      </c>
      <c r="Q143" s="2" t="s">
        <v>368</v>
      </c>
      <c r="R143" s="2" t="s">
        <v>267</v>
      </c>
      <c r="S143" s="2" t="s">
        <v>368</v>
      </c>
      <c r="T143" s="2" t="b">
        <v>1</v>
      </c>
      <c r="U143" s="2">
        <v>2015</v>
      </c>
      <c r="V143" s="2">
        <v>30</v>
      </c>
      <c r="W143" s="2">
        <v>2060</v>
      </c>
      <c r="X143" s="2" t="b">
        <v>1</v>
      </c>
      <c r="Y143" s="2" t="b">
        <v>1</v>
      </c>
      <c r="Z143" s="2" t="s">
        <v>89</v>
      </c>
      <c r="AA143" s="2" t="s">
        <v>125</v>
      </c>
      <c r="AB143" s="51" t="s">
        <v>125</v>
      </c>
      <c r="AC143" s="51"/>
      <c r="AD143" s="51">
        <v>291390.1863</v>
      </c>
      <c r="AE143" s="51"/>
      <c r="AF143" s="51">
        <v>42</v>
      </c>
      <c r="AG143" s="51" t="s">
        <v>84</v>
      </c>
      <c r="AH143" s="51"/>
      <c r="AI143" s="51"/>
      <c r="AJ143" s="51">
        <v>0</v>
      </c>
      <c r="AK143" s="51">
        <v>0</v>
      </c>
      <c r="AL143" s="51">
        <v>0</v>
      </c>
      <c r="AP143" s="51">
        <v>0</v>
      </c>
      <c r="AQ143" s="51"/>
      <c r="AR143" s="51">
        <v>0</v>
      </c>
      <c r="AS143" s="51">
        <v>0</v>
      </c>
      <c r="AT143" s="51">
        <v>1</v>
      </c>
      <c r="AZ143" s="51">
        <v>1</v>
      </c>
    </row>
    <row r="144" spans="1:56" x14ac:dyDescent="0.3">
      <c r="A144" s="2">
        <v>142</v>
      </c>
      <c r="B144" s="2">
        <v>1</v>
      </c>
      <c r="C144" s="2" t="s">
        <v>75</v>
      </c>
      <c r="D144" s="51">
        <v>3</v>
      </c>
      <c r="E144" s="2" t="s">
        <v>2982</v>
      </c>
      <c r="F144" s="2" t="s">
        <v>203</v>
      </c>
      <c r="G144" s="2" t="s">
        <v>512</v>
      </c>
      <c r="H144" s="2" t="s">
        <v>530</v>
      </c>
      <c r="I144" s="2" t="s">
        <v>531</v>
      </c>
      <c r="J144" s="2" t="s">
        <v>532</v>
      </c>
      <c r="K144" s="2" t="s">
        <v>3120</v>
      </c>
      <c r="L144" s="2">
        <v>153198442</v>
      </c>
      <c r="M144" s="2">
        <v>153199019</v>
      </c>
      <c r="N144" s="2" t="s">
        <v>104</v>
      </c>
      <c r="O144" s="2" t="s">
        <v>367</v>
      </c>
      <c r="P144" s="2" t="s">
        <v>267</v>
      </c>
      <c r="Q144" s="2" t="s">
        <v>368</v>
      </c>
      <c r="R144" s="2" t="s">
        <v>267</v>
      </c>
      <c r="S144" s="2" t="s">
        <v>368</v>
      </c>
      <c r="T144" s="2" t="b">
        <v>1</v>
      </c>
      <c r="U144" s="2">
        <v>43891</v>
      </c>
      <c r="V144" s="51">
        <v>580</v>
      </c>
      <c r="W144" s="51">
        <v>580</v>
      </c>
      <c r="X144" s="2" t="b">
        <v>1</v>
      </c>
      <c r="Y144" s="2" t="b">
        <v>1</v>
      </c>
      <c r="Z144" s="2" t="s">
        <v>533</v>
      </c>
      <c r="AA144" s="2" t="s">
        <v>125</v>
      </c>
      <c r="AB144" s="51" t="s">
        <v>125</v>
      </c>
      <c r="AC144" s="51"/>
      <c r="AD144" s="51">
        <v>18224778.710000001</v>
      </c>
      <c r="AE144" s="51"/>
      <c r="AF144" s="51">
        <v>14</v>
      </c>
      <c r="AG144" s="51" t="s">
        <v>84</v>
      </c>
      <c r="AH144" s="51" t="s">
        <v>468</v>
      </c>
      <c r="AI144" s="51"/>
      <c r="AJ144" s="51">
        <v>0</v>
      </c>
      <c r="AK144" s="51">
        <v>0</v>
      </c>
      <c r="AL144" s="51">
        <v>0</v>
      </c>
      <c r="AP144" s="51">
        <v>0</v>
      </c>
      <c r="AQ144" s="51"/>
      <c r="AR144" s="51">
        <v>0</v>
      </c>
      <c r="AS144" s="51">
        <v>0</v>
      </c>
      <c r="AT144" s="51">
        <v>1</v>
      </c>
      <c r="AX144" s="51">
        <v>1</v>
      </c>
      <c r="AZ144" s="51">
        <v>1</v>
      </c>
    </row>
    <row r="145" spans="1:56" x14ac:dyDescent="0.3">
      <c r="A145" s="2">
        <v>143</v>
      </c>
      <c r="B145" s="2">
        <v>1</v>
      </c>
      <c r="C145" s="2" t="s">
        <v>75</v>
      </c>
      <c r="D145" s="51">
        <v>3</v>
      </c>
      <c r="E145" s="2" t="s">
        <v>2982</v>
      </c>
      <c r="F145" s="2" t="s">
        <v>203</v>
      </c>
      <c r="G145" s="2" t="s">
        <v>512</v>
      </c>
      <c r="H145" s="2" t="s">
        <v>530</v>
      </c>
      <c r="I145" s="2" t="s">
        <v>534</v>
      </c>
      <c r="J145" s="2" t="s">
        <v>535</v>
      </c>
      <c r="K145" s="2" t="s">
        <v>3121</v>
      </c>
      <c r="L145" s="2">
        <v>44515</v>
      </c>
      <c r="M145" s="2">
        <v>124432387</v>
      </c>
      <c r="N145" s="2" t="s">
        <v>104</v>
      </c>
      <c r="O145" s="2" t="s">
        <v>486</v>
      </c>
      <c r="P145" s="2">
        <v>2004</v>
      </c>
      <c r="Q145" s="2" t="s">
        <v>368</v>
      </c>
      <c r="R145" s="2" t="s">
        <v>267</v>
      </c>
      <c r="S145" s="2" t="s">
        <v>368</v>
      </c>
      <c r="T145" s="2" t="b">
        <v>1</v>
      </c>
      <c r="U145" s="2">
        <v>43891</v>
      </c>
      <c r="V145" s="2">
        <v>330</v>
      </c>
      <c r="W145" s="51">
        <v>330</v>
      </c>
      <c r="X145" s="2" t="b">
        <v>1</v>
      </c>
      <c r="Y145" s="2" t="b">
        <v>1</v>
      </c>
      <c r="Z145" s="2" t="s">
        <v>89</v>
      </c>
      <c r="AA145" s="2" t="s">
        <v>125</v>
      </c>
      <c r="AB145" s="51" t="s">
        <v>125</v>
      </c>
      <c r="AC145" s="51"/>
      <c r="AD145" s="51">
        <v>33863.634850000002</v>
      </c>
      <c r="AE145" s="51" t="s">
        <v>118</v>
      </c>
      <c r="AF145" s="51">
        <v>40</v>
      </c>
      <c r="AG145" s="51" t="s">
        <v>84</v>
      </c>
      <c r="AH145" s="51" t="s">
        <v>468</v>
      </c>
      <c r="AI145" s="51"/>
      <c r="AJ145" s="51">
        <v>0</v>
      </c>
      <c r="AK145" s="51">
        <v>0</v>
      </c>
      <c r="AL145" s="51">
        <v>0</v>
      </c>
      <c r="AP145" s="51">
        <v>0</v>
      </c>
      <c r="AQ145" s="51"/>
      <c r="AR145" s="51">
        <v>0</v>
      </c>
      <c r="AS145" s="51">
        <v>0</v>
      </c>
      <c r="AT145" s="51">
        <v>1</v>
      </c>
      <c r="AZ145" s="51">
        <v>1</v>
      </c>
      <c r="BC145" s="51">
        <v>1</v>
      </c>
    </row>
    <row r="146" spans="1:56" x14ac:dyDescent="0.3">
      <c r="A146" s="2">
        <v>144</v>
      </c>
      <c r="B146" s="2">
        <v>1</v>
      </c>
      <c r="C146" s="2" t="s">
        <v>75</v>
      </c>
      <c r="D146" s="51">
        <v>3</v>
      </c>
      <c r="E146" s="2" t="s">
        <v>2982</v>
      </c>
      <c r="F146" s="2" t="s">
        <v>203</v>
      </c>
      <c r="G146" s="2" t="s">
        <v>512</v>
      </c>
      <c r="H146" s="2" t="s">
        <v>536</v>
      </c>
      <c r="I146" s="2" t="s">
        <v>537</v>
      </c>
      <c r="J146" s="2" t="s">
        <v>538</v>
      </c>
      <c r="K146" s="2" t="s">
        <v>3122</v>
      </c>
      <c r="L146" s="2">
        <v>41858</v>
      </c>
      <c r="M146" s="2">
        <v>68643995</v>
      </c>
      <c r="N146" s="2" t="s">
        <v>104</v>
      </c>
      <c r="O146" s="2" t="s">
        <v>368</v>
      </c>
      <c r="P146" s="2">
        <v>2003</v>
      </c>
      <c r="Q146" s="2" t="s">
        <v>368</v>
      </c>
      <c r="R146" s="2" t="s">
        <v>267</v>
      </c>
      <c r="S146" s="2" t="s">
        <v>368</v>
      </c>
      <c r="T146" s="2" t="b">
        <v>1</v>
      </c>
      <c r="U146" s="2">
        <v>2015</v>
      </c>
      <c r="V146" s="2">
        <v>0</v>
      </c>
      <c r="W146" s="2">
        <v>2000</v>
      </c>
      <c r="X146" s="2" t="b">
        <v>1</v>
      </c>
      <c r="Y146" s="2" t="b">
        <v>1</v>
      </c>
      <c r="Z146" s="2" t="s">
        <v>89</v>
      </c>
      <c r="AA146" s="2" t="s">
        <v>125</v>
      </c>
      <c r="AB146" s="51" t="s">
        <v>125</v>
      </c>
      <c r="AC146" s="51"/>
      <c r="AD146" s="51">
        <v>1273030.132</v>
      </c>
      <c r="AE146" s="51"/>
      <c r="AF146" s="51">
        <v>22</v>
      </c>
      <c r="AG146" s="51" t="s">
        <v>84</v>
      </c>
      <c r="AH146" s="51"/>
      <c r="AI146" s="51"/>
      <c r="AJ146" s="51">
        <v>0</v>
      </c>
      <c r="AK146" s="51">
        <v>0</v>
      </c>
      <c r="AL146" s="51">
        <v>0</v>
      </c>
      <c r="AP146" s="51">
        <v>1</v>
      </c>
      <c r="AQ146" s="51"/>
      <c r="AR146" s="51">
        <v>0</v>
      </c>
      <c r="AS146" s="51">
        <v>0</v>
      </c>
      <c r="AT146" s="51">
        <v>1</v>
      </c>
      <c r="AZ146" s="51">
        <v>1</v>
      </c>
    </row>
    <row r="147" spans="1:56" x14ac:dyDescent="0.3">
      <c r="A147" s="2">
        <v>145</v>
      </c>
      <c r="B147" s="2">
        <v>1</v>
      </c>
      <c r="C147" s="2" t="s">
        <v>75</v>
      </c>
      <c r="D147" s="51">
        <v>3</v>
      </c>
      <c r="E147" s="2" t="s">
        <v>2982</v>
      </c>
      <c r="F147" s="2" t="s">
        <v>203</v>
      </c>
      <c r="G147" s="2" t="s">
        <v>512</v>
      </c>
      <c r="H147" s="2" t="s">
        <v>536</v>
      </c>
      <c r="I147" s="2" t="s">
        <v>539</v>
      </c>
      <c r="J147" s="2" t="s">
        <v>540</v>
      </c>
      <c r="K147" s="2" t="s">
        <v>3123</v>
      </c>
      <c r="L147" s="2">
        <v>60214</v>
      </c>
      <c r="M147" s="2">
        <v>3093390</v>
      </c>
      <c r="N147" s="2" t="s">
        <v>104</v>
      </c>
      <c r="O147" s="2" t="s">
        <v>368</v>
      </c>
      <c r="P147" s="2">
        <v>2006</v>
      </c>
      <c r="Q147" s="51" t="s">
        <v>368</v>
      </c>
      <c r="R147" s="51" t="s">
        <v>267</v>
      </c>
      <c r="S147" s="51" t="s">
        <v>368</v>
      </c>
      <c r="T147" s="2" t="b">
        <v>1</v>
      </c>
      <c r="U147" s="2">
        <v>43891</v>
      </c>
      <c r="V147" s="2">
        <v>10</v>
      </c>
      <c r="W147" s="2">
        <v>1800</v>
      </c>
      <c r="X147" s="2" t="b">
        <v>1</v>
      </c>
      <c r="Y147" s="2" t="b">
        <v>1</v>
      </c>
      <c r="Z147" s="2" t="s">
        <v>89</v>
      </c>
      <c r="AA147" s="2" t="s">
        <v>125</v>
      </c>
      <c r="AB147" s="51" t="s">
        <v>125</v>
      </c>
      <c r="AC147" s="51"/>
      <c r="AD147" s="51">
        <v>1116760.6850000001</v>
      </c>
      <c r="AE147" s="51"/>
      <c r="AF147" s="51">
        <v>27.5</v>
      </c>
      <c r="AG147" s="51" t="s">
        <v>84</v>
      </c>
      <c r="AH147" s="51"/>
      <c r="AI147" s="51"/>
      <c r="AJ147" s="51">
        <v>0</v>
      </c>
      <c r="AK147" s="51">
        <v>0</v>
      </c>
      <c r="AL147" s="51">
        <v>0</v>
      </c>
      <c r="AP147" s="51">
        <v>1</v>
      </c>
      <c r="AQ147" s="51"/>
      <c r="AR147" s="51">
        <v>0</v>
      </c>
      <c r="AS147" s="51">
        <v>0</v>
      </c>
      <c r="AT147" s="51">
        <v>1</v>
      </c>
      <c r="AU147" s="51">
        <v>1</v>
      </c>
      <c r="AV147" s="51"/>
      <c r="AW147" s="51"/>
      <c r="AZ147" s="51">
        <v>1</v>
      </c>
      <c r="BA147" s="51">
        <v>1</v>
      </c>
      <c r="BB147" s="51"/>
      <c r="BC147" s="51"/>
      <c r="BD147" s="51"/>
    </row>
    <row r="148" spans="1:56" x14ac:dyDescent="0.3">
      <c r="A148" s="2">
        <v>145.5</v>
      </c>
      <c r="B148" s="2">
        <v>1</v>
      </c>
      <c r="C148" s="2" t="s">
        <v>75</v>
      </c>
      <c r="D148" s="51">
        <v>4</v>
      </c>
      <c r="E148" s="2" t="s">
        <v>3124</v>
      </c>
      <c r="F148" s="2" t="s">
        <v>541</v>
      </c>
      <c r="G148" s="2" t="s">
        <v>542</v>
      </c>
      <c r="H148" s="2" t="s">
        <v>543</v>
      </c>
      <c r="I148" s="2" t="s">
        <v>544</v>
      </c>
      <c r="J148" s="2" t="s">
        <v>545</v>
      </c>
      <c r="K148" s="2" t="s">
        <v>3125</v>
      </c>
      <c r="L148" s="2">
        <v>171729462</v>
      </c>
      <c r="M148" s="2">
        <v>171729471</v>
      </c>
      <c r="N148" s="2" t="s">
        <v>104</v>
      </c>
      <c r="O148" s="2" t="s">
        <v>367</v>
      </c>
      <c r="P148" s="2" t="s">
        <v>267</v>
      </c>
      <c r="Q148" s="2" t="s">
        <v>486</v>
      </c>
      <c r="R148" s="2" t="s">
        <v>267</v>
      </c>
      <c r="S148" s="2" t="s">
        <v>486</v>
      </c>
      <c r="T148" s="2" t="b">
        <v>1</v>
      </c>
      <c r="U148" s="2">
        <v>43891</v>
      </c>
      <c r="V148" s="51">
        <v>20</v>
      </c>
      <c r="W148" s="51">
        <v>35</v>
      </c>
      <c r="X148" s="2" t="b">
        <v>1</v>
      </c>
      <c r="Y148" s="2" t="b">
        <v>1</v>
      </c>
      <c r="Z148" s="51" t="s">
        <v>546</v>
      </c>
      <c r="AA148" s="51" t="s">
        <v>83</v>
      </c>
      <c r="AB148" s="51" t="s">
        <v>83</v>
      </c>
      <c r="AC148" s="51"/>
      <c r="AD148" s="51">
        <v>67.083704819999994</v>
      </c>
      <c r="AE148" s="51" t="s">
        <v>118</v>
      </c>
      <c r="AF148" s="51">
        <v>98</v>
      </c>
      <c r="AG148" s="51" t="s">
        <v>84</v>
      </c>
      <c r="AH148" s="51"/>
      <c r="AI148" s="51"/>
      <c r="AJ148" s="51">
        <v>1</v>
      </c>
      <c r="AK148" s="51">
        <v>0</v>
      </c>
      <c r="AL148" s="51">
        <v>0</v>
      </c>
      <c r="AP148" s="51">
        <v>0</v>
      </c>
      <c r="AQ148" s="51"/>
      <c r="AR148" s="51">
        <v>1</v>
      </c>
      <c r="AS148" s="51">
        <v>1</v>
      </c>
      <c r="AT148" s="51">
        <v>1</v>
      </c>
      <c r="AV148" s="51">
        <v>1</v>
      </c>
      <c r="BB148" s="51">
        <v>1</v>
      </c>
      <c r="BC148" s="51">
        <v>1</v>
      </c>
      <c r="BD148" s="51"/>
    </row>
    <row r="149" spans="1:56" x14ac:dyDescent="0.3">
      <c r="A149" s="2">
        <v>145.5</v>
      </c>
      <c r="B149" s="2">
        <v>1</v>
      </c>
      <c r="C149" s="2" t="s">
        <v>75</v>
      </c>
      <c r="D149" s="51">
        <v>4</v>
      </c>
      <c r="E149" s="2" t="s">
        <v>3124</v>
      </c>
      <c r="F149" s="2" t="s">
        <v>541</v>
      </c>
      <c r="G149" s="2" t="s">
        <v>542</v>
      </c>
      <c r="H149" s="2" t="s">
        <v>543</v>
      </c>
      <c r="I149" s="2" t="s">
        <v>547</v>
      </c>
      <c r="J149" s="2" t="s">
        <v>548</v>
      </c>
      <c r="K149" s="2" t="s">
        <v>3126</v>
      </c>
      <c r="L149" s="2">
        <v>171729431</v>
      </c>
      <c r="M149" s="2">
        <v>171729482</v>
      </c>
      <c r="N149" s="2" t="s">
        <v>104</v>
      </c>
      <c r="O149" s="2" t="s">
        <v>367</v>
      </c>
      <c r="P149" s="2" t="s">
        <v>267</v>
      </c>
      <c r="Q149" s="2" t="s">
        <v>486</v>
      </c>
      <c r="R149" s="2" t="s">
        <v>267</v>
      </c>
      <c r="S149" s="2" t="s">
        <v>486</v>
      </c>
      <c r="T149" s="2" t="b">
        <v>1</v>
      </c>
      <c r="U149" s="2">
        <v>43891</v>
      </c>
      <c r="V149" s="2">
        <v>214</v>
      </c>
      <c r="W149" s="2">
        <v>320</v>
      </c>
      <c r="X149" s="2" t="b">
        <v>1</v>
      </c>
      <c r="Y149" s="2" t="b">
        <v>1</v>
      </c>
      <c r="Z149" s="2" t="s">
        <v>549</v>
      </c>
      <c r="AA149" s="2" t="s">
        <v>178</v>
      </c>
      <c r="AB149" s="51" t="s">
        <v>178</v>
      </c>
      <c r="AC149" s="51"/>
      <c r="AD149" s="51">
        <v>12076.683419999999</v>
      </c>
      <c r="AE149" s="51" t="s">
        <v>118</v>
      </c>
      <c r="AF149" s="51">
        <v>143</v>
      </c>
      <c r="AG149" s="51" t="s">
        <v>84</v>
      </c>
      <c r="AH149" s="51"/>
      <c r="AI149" s="51"/>
      <c r="AJ149" s="51">
        <v>1</v>
      </c>
      <c r="AK149" s="51">
        <v>0</v>
      </c>
      <c r="AL149" s="51">
        <v>0</v>
      </c>
      <c r="AP149" s="51">
        <v>0</v>
      </c>
      <c r="AQ149" s="51"/>
      <c r="AR149" s="51">
        <v>0</v>
      </c>
      <c r="AS149" s="51">
        <v>0</v>
      </c>
      <c r="AT149" s="51">
        <v>1</v>
      </c>
      <c r="AX149" s="51">
        <v>1</v>
      </c>
      <c r="BB149" s="51">
        <v>1</v>
      </c>
      <c r="BC149" s="51">
        <v>1</v>
      </c>
      <c r="BD149" s="51"/>
    </row>
    <row r="150" spans="1:56" x14ac:dyDescent="0.3">
      <c r="A150" s="2">
        <v>146</v>
      </c>
      <c r="B150" s="2">
        <v>1</v>
      </c>
      <c r="C150" s="2" t="s">
        <v>75</v>
      </c>
      <c r="D150" s="51">
        <v>4</v>
      </c>
      <c r="E150" s="2" t="s">
        <v>3124</v>
      </c>
      <c r="F150" s="2" t="s">
        <v>541</v>
      </c>
      <c r="G150" s="2" t="s">
        <v>542</v>
      </c>
      <c r="H150" s="2" t="s">
        <v>543</v>
      </c>
      <c r="I150" s="2" t="s">
        <v>550</v>
      </c>
      <c r="J150" s="2" t="s">
        <v>551</v>
      </c>
      <c r="K150" s="2" t="s">
        <v>3127</v>
      </c>
      <c r="L150" s="2">
        <v>171728748</v>
      </c>
      <c r="M150" s="2">
        <v>124432293</v>
      </c>
      <c r="N150" s="2" t="s">
        <v>104</v>
      </c>
      <c r="O150" s="2" t="s">
        <v>2972</v>
      </c>
      <c r="P150" s="2">
        <v>2004</v>
      </c>
      <c r="Q150" s="2" t="s">
        <v>368</v>
      </c>
      <c r="R150" s="2" t="s">
        <v>267</v>
      </c>
      <c r="S150" s="2" t="s">
        <v>368</v>
      </c>
      <c r="T150" s="2" t="b">
        <v>1</v>
      </c>
      <c r="U150" s="2">
        <v>43891</v>
      </c>
      <c r="V150" s="2">
        <v>10</v>
      </c>
      <c r="W150" s="2">
        <v>915</v>
      </c>
      <c r="X150" s="2" t="b">
        <v>1</v>
      </c>
      <c r="Y150" s="2" t="b">
        <v>1</v>
      </c>
      <c r="Z150" s="2" t="s">
        <v>549</v>
      </c>
      <c r="AA150" s="2" t="s">
        <v>178</v>
      </c>
      <c r="AB150" s="51" t="s">
        <v>178</v>
      </c>
      <c r="AC150" s="51"/>
      <c r="AD150" s="51">
        <v>146815.93659999999</v>
      </c>
      <c r="AE150" s="51" t="s">
        <v>118</v>
      </c>
      <c r="AF150" s="51">
        <v>136</v>
      </c>
      <c r="AG150" s="51" t="s">
        <v>84</v>
      </c>
      <c r="AH150" s="51"/>
      <c r="AI150" s="51">
        <v>11</v>
      </c>
      <c r="AJ150" s="51">
        <v>1</v>
      </c>
      <c r="AK150" s="51">
        <v>0</v>
      </c>
      <c r="AL150" s="51">
        <v>0</v>
      </c>
      <c r="AP150" s="51">
        <v>0</v>
      </c>
      <c r="AQ150" s="51"/>
      <c r="AR150" s="51">
        <v>0</v>
      </c>
      <c r="AS150" s="51">
        <v>0</v>
      </c>
      <c r="AT150" s="51">
        <v>1</v>
      </c>
      <c r="AX150" s="51">
        <v>1</v>
      </c>
      <c r="BC150" s="51">
        <v>1</v>
      </c>
    </row>
    <row r="151" spans="1:56" x14ac:dyDescent="0.3">
      <c r="A151" s="2">
        <v>147</v>
      </c>
      <c r="B151" s="2">
        <v>1</v>
      </c>
      <c r="C151" s="2" t="s">
        <v>75</v>
      </c>
      <c r="D151" s="51">
        <v>4</v>
      </c>
      <c r="E151" s="2" t="s">
        <v>3124</v>
      </c>
      <c r="F151" s="2" t="s">
        <v>541</v>
      </c>
      <c r="G151" s="2" t="s">
        <v>542</v>
      </c>
      <c r="H151" s="2" t="s">
        <v>552</v>
      </c>
      <c r="I151" s="2" t="s">
        <v>553</v>
      </c>
      <c r="J151" s="2" t="s">
        <v>554</v>
      </c>
      <c r="K151" s="2" t="s">
        <v>3128</v>
      </c>
      <c r="L151" s="2">
        <v>39327</v>
      </c>
      <c r="M151" s="2">
        <v>176975610</v>
      </c>
      <c r="N151" s="2" t="s">
        <v>104</v>
      </c>
      <c r="O151" s="2" t="s">
        <v>368</v>
      </c>
      <c r="P151" s="2">
        <v>2003</v>
      </c>
      <c r="Q151" s="2" t="s">
        <v>368</v>
      </c>
      <c r="R151" s="2" t="s">
        <v>267</v>
      </c>
      <c r="S151" s="2" t="s">
        <v>368</v>
      </c>
      <c r="T151" s="2" t="b">
        <v>1</v>
      </c>
      <c r="U151" s="2">
        <v>2015</v>
      </c>
      <c r="V151" s="2">
        <v>40</v>
      </c>
      <c r="W151" s="2">
        <v>630</v>
      </c>
      <c r="X151" s="2" t="b">
        <v>1</v>
      </c>
      <c r="Y151" s="2" t="b">
        <v>1</v>
      </c>
      <c r="Z151" s="2" t="s">
        <v>89</v>
      </c>
      <c r="AA151" s="2" t="s">
        <v>95</v>
      </c>
      <c r="AB151" s="51" t="s">
        <v>83</v>
      </c>
      <c r="AC151" s="51" t="s">
        <v>178</v>
      </c>
      <c r="AD151" s="51">
        <v>439263.51980000001</v>
      </c>
      <c r="AE151" s="51"/>
      <c r="AF151" s="51">
        <v>149</v>
      </c>
      <c r="AG151" s="51" t="s">
        <v>84</v>
      </c>
      <c r="AH151" s="51"/>
      <c r="AI151" s="51"/>
      <c r="AJ151" s="51">
        <v>0</v>
      </c>
      <c r="AK151" s="51">
        <v>0</v>
      </c>
      <c r="AL151" s="51">
        <v>0</v>
      </c>
      <c r="AP151" s="51">
        <v>0</v>
      </c>
      <c r="AQ151" s="51"/>
      <c r="AR151" s="51">
        <v>1</v>
      </c>
      <c r="AS151" s="51">
        <v>1</v>
      </c>
      <c r="AT151" s="51">
        <v>1</v>
      </c>
      <c r="AV151" s="51">
        <v>1</v>
      </c>
    </row>
    <row r="152" spans="1:56" x14ac:dyDescent="0.3">
      <c r="A152" s="2">
        <v>148</v>
      </c>
      <c r="B152" s="2">
        <v>1</v>
      </c>
      <c r="C152" s="2" t="s">
        <v>75</v>
      </c>
      <c r="D152" s="51">
        <v>4</v>
      </c>
      <c r="E152" s="2" t="s">
        <v>3124</v>
      </c>
      <c r="F152" s="2" t="s">
        <v>541</v>
      </c>
      <c r="G152" s="2" t="s">
        <v>542</v>
      </c>
      <c r="H152" s="2" t="s">
        <v>552</v>
      </c>
      <c r="I152" s="2" t="s">
        <v>555</v>
      </c>
      <c r="J152" s="2" t="s">
        <v>556</v>
      </c>
      <c r="K152" s="2" t="s">
        <v>3129</v>
      </c>
      <c r="L152" s="2">
        <v>42720</v>
      </c>
      <c r="M152" s="2">
        <v>68641067</v>
      </c>
      <c r="N152" s="2" t="s">
        <v>104</v>
      </c>
      <c r="O152" s="2" t="s">
        <v>368</v>
      </c>
      <c r="P152" s="2">
        <v>2003</v>
      </c>
      <c r="Q152" s="2" t="s">
        <v>368</v>
      </c>
      <c r="R152" s="2" t="s">
        <v>267</v>
      </c>
      <c r="S152" s="2" t="s">
        <v>368</v>
      </c>
      <c r="T152" s="2" t="b">
        <v>1</v>
      </c>
      <c r="U152" s="2">
        <v>2015</v>
      </c>
      <c r="V152" s="2">
        <v>239</v>
      </c>
      <c r="W152" s="2">
        <v>511</v>
      </c>
      <c r="X152" s="2" t="b">
        <v>1</v>
      </c>
      <c r="Y152" s="2" t="b">
        <v>1</v>
      </c>
      <c r="Z152" s="2" t="s">
        <v>89</v>
      </c>
      <c r="AA152" s="2" t="s">
        <v>178</v>
      </c>
      <c r="AB152" s="51" t="s">
        <v>178</v>
      </c>
      <c r="AC152" s="51"/>
      <c r="AD152" s="51">
        <v>54854.232230000001</v>
      </c>
      <c r="AE152" s="51" t="s">
        <v>118</v>
      </c>
      <c r="AF152" s="51">
        <v>95</v>
      </c>
      <c r="AG152" s="51" t="s">
        <v>84</v>
      </c>
      <c r="AH152" s="51"/>
      <c r="AI152" s="51"/>
      <c r="AJ152" s="51">
        <v>1</v>
      </c>
      <c r="AK152" s="51">
        <v>0</v>
      </c>
      <c r="AL152" s="51">
        <v>0</v>
      </c>
      <c r="AP152" s="51">
        <v>0</v>
      </c>
      <c r="AQ152" s="51"/>
      <c r="AR152" s="51">
        <v>0</v>
      </c>
      <c r="AS152" s="51">
        <v>0</v>
      </c>
      <c r="AT152" s="51">
        <v>1</v>
      </c>
      <c r="AX152" s="51">
        <v>1</v>
      </c>
      <c r="BC152" s="51">
        <v>1</v>
      </c>
    </row>
    <row r="153" spans="1:56" x14ac:dyDescent="0.3">
      <c r="A153" s="2">
        <v>149</v>
      </c>
      <c r="B153" s="2">
        <v>1</v>
      </c>
      <c r="C153" s="2" t="s">
        <v>75</v>
      </c>
      <c r="D153" s="51">
        <v>4</v>
      </c>
      <c r="E153" s="2" t="s">
        <v>3124</v>
      </c>
      <c r="F153" s="2" t="s">
        <v>541</v>
      </c>
      <c r="G153" s="2" t="s">
        <v>542</v>
      </c>
      <c r="H153" s="2" t="s">
        <v>552</v>
      </c>
      <c r="I153" s="2" t="s">
        <v>263</v>
      </c>
      <c r="J153" s="2" t="s">
        <v>557</v>
      </c>
      <c r="K153" s="2" t="s">
        <v>3130</v>
      </c>
      <c r="L153" s="2">
        <v>161634</v>
      </c>
      <c r="M153" s="2">
        <v>124518986</v>
      </c>
      <c r="N153" s="2" t="s">
        <v>104</v>
      </c>
      <c r="O153" s="2" t="s">
        <v>486</v>
      </c>
      <c r="P153" s="2">
        <v>2008</v>
      </c>
      <c r="Q153" s="2" t="s">
        <v>368</v>
      </c>
      <c r="R153" s="2" t="s">
        <v>267</v>
      </c>
      <c r="S153" s="2" t="s">
        <v>368</v>
      </c>
      <c r="T153" s="2" t="b">
        <v>1</v>
      </c>
      <c r="U153" s="2">
        <v>44197</v>
      </c>
      <c r="V153" s="2">
        <v>50</v>
      </c>
      <c r="W153" s="2">
        <v>1240</v>
      </c>
      <c r="X153" s="2" t="b">
        <v>1</v>
      </c>
      <c r="Y153" s="2" t="b">
        <v>1</v>
      </c>
      <c r="Z153" s="2" t="s">
        <v>89</v>
      </c>
      <c r="AA153" s="2" t="s">
        <v>178</v>
      </c>
      <c r="AB153" s="51" t="s">
        <v>178</v>
      </c>
      <c r="AC153" s="51"/>
      <c r="AD153" s="51">
        <v>1526594.3149999999</v>
      </c>
      <c r="AE153" s="51"/>
      <c r="AF153" s="51">
        <v>153</v>
      </c>
      <c r="AG153" s="51" t="s">
        <v>84</v>
      </c>
      <c r="AH153" s="51"/>
      <c r="AI153" s="51"/>
      <c r="AJ153" s="51">
        <v>1</v>
      </c>
      <c r="AK153" s="51">
        <v>0</v>
      </c>
      <c r="AL153" s="51">
        <v>0</v>
      </c>
      <c r="AP153" s="51">
        <v>0</v>
      </c>
      <c r="AQ153" s="51"/>
      <c r="AR153" s="51">
        <v>0</v>
      </c>
      <c r="AS153" s="51">
        <v>0</v>
      </c>
      <c r="AT153" s="51">
        <v>1</v>
      </c>
      <c r="AX153" s="51">
        <v>1</v>
      </c>
    </row>
    <row r="154" spans="1:56" x14ac:dyDescent="0.3">
      <c r="A154" s="2">
        <v>150</v>
      </c>
      <c r="B154" s="2">
        <v>1</v>
      </c>
      <c r="C154" s="2" t="s">
        <v>75</v>
      </c>
      <c r="D154" s="51">
        <v>4</v>
      </c>
      <c r="E154" s="2" t="s">
        <v>3124</v>
      </c>
      <c r="F154" s="2" t="s">
        <v>541</v>
      </c>
      <c r="G154" s="2" t="s">
        <v>542</v>
      </c>
      <c r="H154" s="2" t="s">
        <v>552</v>
      </c>
      <c r="I154" s="2" t="s">
        <v>558</v>
      </c>
      <c r="J154" s="2" t="s">
        <v>559</v>
      </c>
      <c r="K154" s="2" t="s">
        <v>3131</v>
      </c>
      <c r="L154" s="2">
        <v>162209834</v>
      </c>
      <c r="M154" s="2">
        <v>162209852</v>
      </c>
      <c r="N154" s="2" t="s">
        <v>104</v>
      </c>
      <c r="O154" s="2" t="s">
        <v>367</v>
      </c>
      <c r="P154" s="2" t="s">
        <v>267</v>
      </c>
      <c r="Q154" s="2" t="s">
        <v>2972</v>
      </c>
      <c r="R154" s="2" t="s">
        <v>1218</v>
      </c>
      <c r="S154" s="2" t="s">
        <v>2972</v>
      </c>
      <c r="T154" s="2" t="b">
        <v>1</v>
      </c>
      <c r="U154" s="2">
        <v>43891</v>
      </c>
      <c r="V154" s="2">
        <v>229</v>
      </c>
      <c r="W154" s="2">
        <v>593</v>
      </c>
      <c r="X154" s="2" t="b">
        <v>1</v>
      </c>
      <c r="Y154" s="2" t="b">
        <v>1</v>
      </c>
      <c r="Z154" s="2" t="s">
        <v>89</v>
      </c>
      <c r="AA154" s="2" t="s">
        <v>178</v>
      </c>
      <c r="AB154" s="51" t="s">
        <v>178</v>
      </c>
      <c r="AC154" s="51"/>
      <c r="AD154" s="51">
        <v>512.92299219999995</v>
      </c>
      <c r="AE154" s="51" t="s">
        <v>118</v>
      </c>
      <c r="AF154" s="51">
        <v>89.5</v>
      </c>
      <c r="AG154" s="51" t="s">
        <v>84</v>
      </c>
      <c r="AH154" s="51"/>
      <c r="AI154" s="51">
        <v>7</v>
      </c>
      <c r="AJ154" s="51">
        <v>1</v>
      </c>
      <c r="AK154" s="51">
        <v>0</v>
      </c>
      <c r="AL154" s="51">
        <v>0</v>
      </c>
      <c r="AP154" s="51">
        <v>1</v>
      </c>
      <c r="AQ154" s="51"/>
      <c r="AR154" s="51">
        <v>0</v>
      </c>
      <c r="AS154" s="51">
        <v>0</v>
      </c>
      <c r="AT154" s="51">
        <v>1</v>
      </c>
      <c r="AX154" s="51">
        <v>1</v>
      </c>
      <c r="BC154" s="51">
        <v>1</v>
      </c>
    </row>
    <row r="155" spans="1:56" x14ac:dyDescent="0.3">
      <c r="A155" s="2">
        <v>151</v>
      </c>
      <c r="B155" s="2">
        <v>1</v>
      </c>
      <c r="C155" s="2" t="s">
        <v>75</v>
      </c>
      <c r="D155" s="51">
        <v>4</v>
      </c>
      <c r="E155" s="2" t="s">
        <v>3124</v>
      </c>
      <c r="F155" s="2" t="s">
        <v>541</v>
      </c>
      <c r="G155" s="2" t="s">
        <v>542</v>
      </c>
      <c r="H155" s="2" t="s">
        <v>552</v>
      </c>
      <c r="I155" s="2" t="s">
        <v>560</v>
      </c>
      <c r="J155" s="2" t="s">
        <v>561</v>
      </c>
      <c r="K155" s="2" t="s">
        <v>3132</v>
      </c>
      <c r="L155" s="2">
        <v>103054942</v>
      </c>
      <c r="M155" s="2">
        <v>140357898</v>
      </c>
      <c r="N155" s="2" t="s">
        <v>104</v>
      </c>
      <c r="O155" s="2" t="s">
        <v>367</v>
      </c>
      <c r="P155" s="2" t="s">
        <v>267</v>
      </c>
      <c r="Q155" s="2" t="s">
        <v>368</v>
      </c>
      <c r="R155" s="2" t="s">
        <v>267</v>
      </c>
      <c r="S155" s="2" t="s">
        <v>368</v>
      </c>
      <c r="T155" s="2" t="b">
        <v>1</v>
      </c>
      <c r="U155" s="2">
        <v>2018</v>
      </c>
      <c r="V155" s="2">
        <v>286</v>
      </c>
      <c r="W155" s="2">
        <v>570</v>
      </c>
      <c r="X155" s="2" t="b">
        <v>1</v>
      </c>
      <c r="Y155" s="2" t="b">
        <v>1</v>
      </c>
      <c r="Z155" s="2" t="s">
        <v>89</v>
      </c>
      <c r="AA155" s="2" t="s">
        <v>178</v>
      </c>
      <c r="AB155" s="51" t="s">
        <v>178</v>
      </c>
      <c r="AC155" s="51"/>
      <c r="AD155" s="51">
        <v>20289.6636</v>
      </c>
      <c r="AE155" s="51" t="s">
        <v>118</v>
      </c>
      <c r="AF155" s="51">
        <v>62</v>
      </c>
      <c r="AG155" s="51" t="s">
        <v>84</v>
      </c>
      <c r="AH155" s="51"/>
      <c r="AI155" s="51"/>
      <c r="AJ155" s="51">
        <v>1</v>
      </c>
      <c r="AK155" s="51">
        <v>0</v>
      </c>
      <c r="AL155" s="51">
        <v>0</v>
      </c>
      <c r="AP155" s="51">
        <v>0</v>
      </c>
      <c r="AQ155" s="51"/>
      <c r="AR155" s="51">
        <v>0</v>
      </c>
      <c r="AS155" s="51">
        <v>0</v>
      </c>
      <c r="AT155" s="51">
        <v>1</v>
      </c>
      <c r="AX155" s="51">
        <v>1</v>
      </c>
      <c r="BC155" s="51">
        <v>1</v>
      </c>
    </row>
    <row r="156" spans="1:56" x14ac:dyDescent="0.3">
      <c r="A156" s="2">
        <v>152</v>
      </c>
      <c r="B156" s="2">
        <v>1</v>
      </c>
      <c r="C156" s="2" t="s">
        <v>75</v>
      </c>
      <c r="D156" s="51">
        <v>4</v>
      </c>
      <c r="E156" s="2" t="s">
        <v>3124</v>
      </c>
      <c r="F156" s="2" t="s">
        <v>541</v>
      </c>
      <c r="G156" s="2" t="s">
        <v>542</v>
      </c>
      <c r="H156" s="2" t="s">
        <v>552</v>
      </c>
      <c r="I156" s="2" t="s">
        <v>562</v>
      </c>
      <c r="J156" s="2" t="s">
        <v>563</v>
      </c>
      <c r="K156" s="2" t="s">
        <v>3133</v>
      </c>
      <c r="L156" s="2">
        <v>41846</v>
      </c>
      <c r="M156" s="2">
        <v>68641142</v>
      </c>
      <c r="N156" s="2" t="s">
        <v>104</v>
      </c>
      <c r="O156" s="2" t="s">
        <v>368</v>
      </c>
      <c r="P156" s="2">
        <v>2003</v>
      </c>
      <c r="Q156" s="2" t="s">
        <v>368</v>
      </c>
      <c r="R156" s="2" t="s">
        <v>267</v>
      </c>
      <c r="S156" s="2" t="s">
        <v>368</v>
      </c>
      <c r="T156" s="2" t="b">
        <v>1</v>
      </c>
      <c r="U156" s="2">
        <v>2015</v>
      </c>
      <c r="V156" s="2">
        <v>0</v>
      </c>
      <c r="W156" s="2">
        <v>165</v>
      </c>
      <c r="X156" s="2" t="b">
        <v>1</v>
      </c>
      <c r="Y156" s="2" t="b">
        <v>1</v>
      </c>
      <c r="Z156" s="2" t="s">
        <v>89</v>
      </c>
      <c r="AA156" s="2" t="s">
        <v>83</v>
      </c>
      <c r="AB156" s="51" t="s">
        <v>83</v>
      </c>
      <c r="AC156" s="51"/>
      <c r="AD156" s="51">
        <v>389853.26990000001</v>
      </c>
      <c r="AE156" s="51"/>
      <c r="AF156" s="51">
        <v>124</v>
      </c>
      <c r="AG156" s="51" t="s">
        <v>84</v>
      </c>
      <c r="AH156" s="51"/>
      <c r="AI156" s="51"/>
      <c r="AJ156" s="51">
        <v>0</v>
      </c>
      <c r="AK156" s="51">
        <v>0</v>
      </c>
      <c r="AL156" s="51">
        <v>0</v>
      </c>
      <c r="AP156" s="51">
        <v>0</v>
      </c>
      <c r="AQ156" s="51"/>
      <c r="AR156" s="51">
        <v>1</v>
      </c>
      <c r="AS156" s="51">
        <v>1</v>
      </c>
      <c r="AT156" s="51">
        <v>1</v>
      </c>
      <c r="AV156" s="51">
        <v>1</v>
      </c>
    </row>
    <row r="157" spans="1:56" x14ac:dyDescent="0.3">
      <c r="A157" s="2">
        <v>153</v>
      </c>
      <c r="B157" s="2">
        <v>1</v>
      </c>
      <c r="C157" s="2" t="s">
        <v>75</v>
      </c>
      <c r="D157" s="51">
        <v>4</v>
      </c>
      <c r="E157" s="2" t="s">
        <v>3124</v>
      </c>
      <c r="F157" s="2" t="s">
        <v>541</v>
      </c>
      <c r="G157" s="2" t="s">
        <v>542</v>
      </c>
      <c r="H157" s="2" t="s">
        <v>552</v>
      </c>
      <c r="I157" s="2" t="s">
        <v>564</v>
      </c>
      <c r="J157" s="2" t="s">
        <v>565</v>
      </c>
      <c r="K157" s="2" t="s">
        <v>3134</v>
      </c>
      <c r="L157" s="2">
        <v>60226</v>
      </c>
      <c r="M157" s="2">
        <v>124453528</v>
      </c>
      <c r="N157" s="2" t="s">
        <v>104</v>
      </c>
      <c r="O157" s="2" t="s">
        <v>486</v>
      </c>
      <c r="P157" s="2">
        <v>2006</v>
      </c>
      <c r="Q157" s="2" t="s">
        <v>368</v>
      </c>
      <c r="R157" s="2" t="s">
        <v>267</v>
      </c>
      <c r="S157" s="2" t="s">
        <v>368</v>
      </c>
      <c r="T157" s="2" t="b">
        <v>1</v>
      </c>
      <c r="U157" s="2">
        <v>43891</v>
      </c>
      <c r="V157" s="2">
        <v>438</v>
      </c>
      <c r="W157" s="2">
        <v>952</v>
      </c>
      <c r="X157" s="2" t="b">
        <v>1</v>
      </c>
      <c r="Y157" s="2" t="b">
        <v>1</v>
      </c>
      <c r="Z157" s="2" t="s">
        <v>89</v>
      </c>
      <c r="AA157" s="2" t="s">
        <v>178</v>
      </c>
      <c r="AB157" s="51" t="s">
        <v>178</v>
      </c>
      <c r="AC157" s="51"/>
      <c r="AD157" s="51">
        <v>20796.489310000001</v>
      </c>
      <c r="AE157" s="51" t="s">
        <v>118</v>
      </c>
      <c r="AF157" s="51">
        <v>81</v>
      </c>
      <c r="AG157" s="51" t="s">
        <v>84</v>
      </c>
      <c r="AH157" s="51"/>
      <c r="AI157" s="51"/>
      <c r="AJ157" s="51">
        <v>1</v>
      </c>
      <c r="AK157" s="51">
        <v>0</v>
      </c>
      <c r="AL157" s="51">
        <v>0</v>
      </c>
      <c r="AP157" s="51">
        <v>0</v>
      </c>
      <c r="AQ157" s="51"/>
      <c r="AR157" s="51">
        <v>0</v>
      </c>
      <c r="AS157" s="51">
        <v>0</v>
      </c>
      <c r="AT157" s="51">
        <v>1</v>
      </c>
      <c r="AX157" s="51">
        <v>1</v>
      </c>
      <c r="BC157" s="51">
        <v>1</v>
      </c>
    </row>
    <row r="158" spans="1:56" x14ac:dyDescent="0.3">
      <c r="A158" s="2">
        <v>154</v>
      </c>
      <c r="B158" s="2">
        <v>1</v>
      </c>
      <c r="C158" s="2" t="s">
        <v>75</v>
      </c>
      <c r="D158" s="51">
        <v>5</v>
      </c>
      <c r="E158" s="2" t="s">
        <v>3135</v>
      </c>
      <c r="F158" s="2" t="s">
        <v>566</v>
      </c>
      <c r="G158" s="2" t="s">
        <v>567</v>
      </c>
      <c r="H158" s="2" t="s">
        <v>568</v>
      </c>
      <c r="I158" s="2" t="s">
        <v>569</v>
      </c>
      <c r="J158" s="2" t="s">
        <v>570</v>
      </c>
      <c r="K158" s="2" t="s">
        <v>3136</v>
      </c>
      <c r="L158" s="2">
        <v>61417</v>
      </c>
      <c r="M158" s="2">
        <v>116768915</v>
      </c>
      <c r="N158" s="2" t="s">
        <v>104</v>
      </c>
      <c r="O158" s="2" t="s">
        <v>1561</v>
      </c>
      <c r="P158" s="2">
        <v>2007</v>
      </c>
      <c r="Q158" s="2" t="s">
        <v>1561</v>
      </c>
      <c r="R158" s="2" t="s">
        <v>3137</v>
      </c>
      <c r="S158" s="2" t="s">
        <v>1561</v>
      </c>
      <c r="T158" s="2" t="b">
        <v>1</v>
      </c>
      <c r="U158" s="2">
        <v>2017</v>
      </c>
      <c r="V158" s="2">
        <v>30</v>
      </c>
      <c r="W158" s="2">
        <v>500</v>
      </c>
      <c r="X158" s="2" t="b">
        <v>1</v>
      </c>
      <c r="Y158" s="2" t="b">
        <v>1</v>
      </c>
      <c r="Z158" s="2" t="s">
        <v>89</v>
      </c>
      <c r="AA158" s="2" t="s">
        <v>278</v>
      </c>
      <c r="AB158" s="51" t="s">
        <v>178</v>
      </c>
      <c r="AC158" s="51" t="s">
        <v>83</v>
      </c>
      <c r="AD158" s="51">
        <v>1448529.3840000001</v>
      </c>
      <c r="AE158" s="51"/>
      <c r="AF158" s="51">
        <v>188</v>
      </c>
      <c r="AG158" s="51" t="s">
        <v>84</v>
      </c>
      <c r="AH158" s="51"/>
      <c r="AI158" s="51">
        <v>15</v>
      </c>
      <c r="AJ158" s="51">
        <v>1</v>
      </c>
      <c r="AK158" s="51">
        <v>0</v>
      </c>
      <c r="AL158" s="51">
        <v>0</v>
      </c>
      <c r="AP158" s="51">
        <v>0</v>
      </c>
      <c r="AQ158" s="51"/>
      <c r="AR158" s="51">
        <v>1</v>
      </c>
      <c r="AS158" s="51">
        <v>1</v>
      </c>
      <c r="AT158" s="51">
        <v>1</v>
      </c>
      <c r="AU158" s="51">
        <v>1</v>
      </c>
      <c r="AV158" s="51"/>
      <c r="AW158" s="51"/>
      <c r="AX158" s="51">
        <v>1</v>
      </c>
      <c r="AY158" s="51">
        <v>1</v>
      </c>
    </row>
    <row r="159" spans="1:56" x14ac:dyDescent="0.3">
      <c r="A159" s="2">
        <v>155</v>
      </c>
      <c r="B159" s="2">
        <v>1</v>
      </c>
      <c r="C159" s="2" t="s">
        <v>75</v>
      </c>
      <c r="D159" s="51">
        <v>5</v>
      </c>
      <c r="E159" s="2" t="s">
        <v>3135</v>
      </c>
      <c r="F159" s="2" t="s">
        <v>566</v>
      </c>
      <c r="G159" s="2" t="s">
        <v>567</v>
      </c>
      <c r="H159" s="2" t="s">
        <v>568</v>
      </c>
      <c r="I159" s="2" t="s">
        <v>176</v>
      </c>
      <c r="J159" s="2" t="s">
        <v>572</v>
      </c>
      <c r="K159" s="2" t="s">
        <v>3138</v>
      </c>
      <c r="L159" s="2">
        <v>44996</v>
      </c>
      <c r="M159" s="2">
        <v>113073072</v>
      </c>
      <c r="N159" s="2" t="s">
        <v>104</v>
      </c>
      <c r="O159" s="2" t="s">
        <v>486</v>
      </c>
      <c r="P159" s="2">
        <v>2004</v>
      </c>
      <c r="Q159" s="2" t="s">
        <v>2972</v>
      </c>
      <c r="R159" s="2" t="s">
        <v>1218</v>
      </c>
      <c r="S159" s="2" t="s">
        <v>2972</v>
      </c>
      <c r="T159" s="2" t="b">
        <v>1</v>
      </c>
      <c r="U159" s="2">
        <v>2017</v>
      </c>
      <c r="V159" s="2">
        <v>0</v>
      </c>
      <c r="W159" s="2">
        <v>600</v>
      </c>
      <c r="X159" s="2" t="b">
        <v>1</v>
      </c>
      <c r="Y159" s="2" t="b">
        <v>1</v>
      </c>
      <c r="Z159" s="2" t="s">
        <v>89</v>
      </c>
      <c r="AA159" s="2" t="s">
        <v>278</v>
      </c>
      <c r="AB159" s="51" t="s">
        <v>178</v>
      </c>
      <c r="AC159" s="51" t="s">
        <v>83</v>
      </c>
      <c r="AD159" s="51">
        <v>435617.13740000001</v>
      </c>
      <c r="AE159" s="51"/>
      <c r="AF159" s="51">
        <v>122</v>
      </c>
      <c r="AG159" s="51" t="s">
        <v>84</v>
      </c>
      <c r="AH159" s="51"/>
      <c r="AI159" s="51">
        <v>15</v>
      </c>
      <c r="AJ159" s="51">
        <v>1</v>
      </c>
      <c r="AK159" s="51">
        <v>0</v>
      </c>
      <c r="AL159" s="51">
        <v>0</v>
      </c>
      <c r="AP159" s="51">
        <v>0</v>
      </c>
      <c r="AQ159" s="51"/>
      <c r="AR159" s="51">
        <v>1</v>
      </c>
      <c r="AS159" s="51">
        <v>1</v>
      </c>
      <c r="AT159" s="51">
        <v>1</v>
      </c>
      <c r="AX159" s="51">
        <v>1</v>
      </c>
    </row>
    <row r="160" spans="1:56" x14ac:dyDescent="0.3">
      <c r="A160" s="2">
        <v>156</v>
      </c>
      <c r="B160" s="2">
        <v>1</v>
      </c>
      <c r="C160" s="2" t="s">
        <v>75</v>
      </c>
      <c r="D160" s="51">
        <v>5</v>
      </c>
      <c r="E160" s="2" t="s">
        <v>3135</v>
      </c>
      <c r="F160" s="2" t="s">
        <v>566</v>
      </c>
      <c r="G160" s="2" t="s">
        <v>567</v>
      </c>
      <c r="H160" s="2" t="s">
        <v>568</v>
      </c>
      <c r="I160" s="2" t="s">
        <v>573</v>
      </c>
      <c r="J160" s="2" t="s">
        <v>574</v>
      </c>
      <c r="K160" s="2" t="s">
        <v>3139</v>
      </c>
      <c r="L160" s="2">
        <v>42729</v>
      </c>
      <c r="M160" s="2">
        <v>68645549</v>
      </c>
      <c r="N160" s="2" t="s">
        <v>104</v>
      </c>
      <c r="O160" s="2" t="s">
        <v>1217</v>
      </c>
      <c r="P160" s="2">
        <v>2003</v>
      </c>
      <c r="Q160" s="2" t="s">
        <v>1217</v>
      </c>
      <c r="R160" s="2" t="s">
        <v>3140</v>
      </c>
      <c r="S160" s="2" t="s">
        <v>1217</v>
      </c>
      <c r="T160" s="2" t="b">
        <v>1</v>
      </c>
      <c r="U160" s="2">
        <v>2015</v>
      </c>
      <c r="V160" s="2">
        <v>37</v>
      </c>
      <c r="W160" s="2">
        <v>415</v>
      </c>
      <c r="X160" s="2" t="b">
        <v>1</v>
      </c>
      <c r="Y160" s="2" t="b">
        <v>1</v>
      </c>
      <c r="Z160" s="2" t="s">
        <v>89</v>
      </c>
      <c r="AA160" s="2" t="s">
        <v>95</v>
      </c>
      <c r="AB160" s="51" t="s">
        <v>83</v>
      </c>
      <c r="AC160" s="51" t="s">
        <v>178</v>
      </c>
      <c r="AD160" s="51">
        <v>81323.518519999998</v>
      </c>
      <c r="AE160" s="51" t="s">
        <v>118</v>
      </c>
      <c r="AF160" s="51">
        <v>130</v>
      </c>
      <c r="AG160" s="51" t="s">
        <v>84</v>
      </c>
      <c r="AH160" s="51"/>
      <c r="AI160" s="51">
        <v>15</v>
      </c>
      <c r="AJ160" s="51">
        <v>0</v>
      </c>
      <c r="AK160" s="51">
        <v>0</v>
      </c>
      <c r="AL160" s="51">
        <v>0</v>
      </c>
      <c r="AP160" s="51">
        <v>0</v>
      </c>
      <c r="AQ160" s="51"/>
      <c r="AR160" s="51">
        <v>1</v>
      </c>
      <c r="AS160" s="51">
        <v>1</v>
      </c>
      <c r="AT160" s="51">
        <v>1</v>
      </c>
      <c r="AU160" s="51">
        <v>1</v>
      </c>
      <c r="AV160" s="51">
        <v>1</v>
      </c>
      <c r="AW160" s="51">
        <v>1</v>
      </c>
      <c r="BC160" s="51">
        <v>1</v>
      </c>
      <c r="BD160" s="51">
        <v>1</v>
      </c>
    </row>
    <row r="161" spans="1:56" x14ac:dyDescent="0.3">
      <c r="A161" s="2">
        <v>157</v>
      </c>
      <c r="B161" s="2">
        <v>1</v>
      </c>
      <c r="C161" s="2" t="s">
        <v>75</v>
      </c>
      <c r="D161" s="51">
        <v>5</v>
      </c>
      <c r="E161" s="2" t="s">
        <v>3135</v>
      </c>
      <c r="F161" s="2" t="s">
        <v>566</v>
      </c>
      <c r="G161" s="2" t="s">
        <v>567</v>
      </c>
      <c r="H161" s="2" t="s">
        <v>568</v>
      </c>
      <c r="I161" s="2" t="s">
        <v>575</v>
      </c>
      <c r="J161" s="2" t="s">
        <v>576</v>
      </c>
      <c r="K161" s="2" t="s">
        <v>3141</v>
      </c>
      <c r="L161" s="2">
        <v>39329</v>
      </c>
      <c r="M161" s="2">
        <v>116841596</v>
      </c>
      <c r="N161" s="2" t="s">
        <v>104</v>
      </c>
      <c r="O161" s="2" t="s">
        <v>1540</v>
      </c>
      <c r="P161" s="2">
        <v>2006</v>
      </c>
      <c r="Q161" s="2" t="s">
        <v>1561</v>
      </c>
      <c r="R161" s="2" t="s">
        <v>3140</v>
      </c>
      <c r="S161" s="2" t="s">
        <v>1561</v>
      </c>
      <c r="T161" s="2" t="b">
        <v>1</v>
      </c>
      <c r="U161" s="2">
        <v>2017</v>
      </c>
      <c r="V161" s="2">
        <v>20</v>
      </c>
      <c r="W161" s="2">
        <v>437</v>
      </c>
      <c r="X161" s="2" t="b">
        <v>1</v>
      </c>
      <c r="Y161" s="2" t="b">
        <v>1</v>
      </c>
      <c r="Z161" s="2" t="s">
        <v>89</v>
      </c>
      <c r="AA161" s="2" t="s">
        <v>178</v>
      </c>
      <c r="AB161" s="51" t="s">
        <v>178</v>
      </c>
      <c r="AC161" s="51"/>
      <c r="AD161" s="51">
        <v>411886.1214</v>
      </c>
      <c r="AE161" s="51"/>
      <c r="AF161" s="51">
        <v>120</v>
      </c>
      <c r="AG161" s="51" t="s">
        <v>84</v>
      </c>
      <c r="AH161" s="51"/>
      <c r="AI161" s="51">
        <v>15</v>
      </c>
      <c r="AJ161" s="51">
        <v>1</v>
      </c>
      <c r="AK161" s="51">
        <v>0</v>
      </c>
      <c r="AL161" s="51">
        <v>0</v>
      </c>
      <c r="AP161" s="51">
        <v>0</v>
      </c>
      <c r="AQ161" s="51"/>
      <c r="AR161" s="51">
        <v>0</v>
      </c>
      <c r="AS161" s="51">
        <v>0</v>
      </c>
      <c r="AT161" s="51">
        <v>1</v>
      </c>
      <c r="AU161" s="51">
        <v>1</v>
      </c>
      <c r="AV161" s="51"/>
      <c r="AW161" s="51"/>
      <c r="AX161" s="51">
        <v>1</v>
      </c>
      <c r="AY161" s="51">
        <v>1</v>
      </c>
    </row>
    <row r="162" spans="1:56" x14ac:dyDescent="0.3">
      <c r="A162" s="2">
        <v>158</v>
      </c>
      <c r="B162" s="2">
        <v>1</v>
      </c>
      <c r="C162" s="2" t="s">
        <v>75</v>
      </c>
      <c r="D162" s="51">
        <v>5</v>
      </c>
      <c r="E162" s="2" t="s">
        <v>3135</v>
      </c>
      <c r="F162" s="2" t="s">
        <v>566</v>
      </c>
      <c r="G162" s="2" t="s">
        <v>567</v>
      </c>
      <c r="H162" s="2" t="s">
        <v>568</v>
      </c>
      <c r="I162" s="2" t="s">
        <v>577</v>
      </c>
      <c r="J162" s="2" t="s">
        <v>578</v>
      </c>
      <c r="K162" s="2" t="s">
        <v>3142</v>
      </c>
      <c r="L162" s="2">
        <v>44571</v>
      </c>
      <c r="M162" s="2">
        <v>116831653</v>
      </c>
      <c r="N162" s="2" t="s">
        <v>104</v>
      </c>
      <c r="O162" s="2" t="s">
        <v>486</v>
      </c>
      <c r="P162" s="2">
        <v>2004</v>
      </c>
      <c r="Q162" s="2" t="s">
        <v>1561</v>
      </c>
      <c r="R162" s="2" t="s">
        <v>3018</v>
      </c>
      <c r="S162" s="2" t="s">
        <v>1561</v>
      </c>
      <c r="T162" s="2" t="b">
        <v>1</v>
      </c>
      <c r="U162" s="2">
        <v>43891</v>
      </c>
      <c r="V162" s="2">
        <v>0</v>
      </c>
      <c r="W162" s="2">
        <v>400</v>
      </c>
      <c r="X162" s="2" t="b">
        <v>1</v>
      </c>
      <c r="Y162" s="2" t="b">
        <v>1</v>
      </c>
      <c r="Z162" s="2" t="s">
        <v>579</v>
      </c>
      <c r="AA162" s="2" t="s">
        <v>83</v>
      </c>
      <c r="AB162" s="51" t="s">
        <v>83</v>
      </c>
      <c r="AC162" s="51"/>
      <c r="AD162" s="51">
        <v>183187.86429999999</v>
      </c>
      <c r="AE162" s="51"/>
      <c r="AF162" s="51">
        <v>150</v>
      </c>
      <c r="AG162" s="51" t="s">
        <v>84</v>
      </c>
      <c r="AH162" s="51"/>
      <c r="AI162" s="51">
        <v>23</v>
      </c>
      <c r="AJ162" s="51">
        <v>0</v>
      </c>
      <c r="AK162" s="51">
        <v>0</v>
      </c>
      <c r="AL162" s="51">
        <v>0</v>
      </c>
      <c r="AP162" s="51">
        <v>0</v>
      </c>
      <c r="AQ162" s="51"/>
      <c r="AR162" s="51">
        <v>1</v>
      </c>
      <c r="AS162" s="51">
        <v>1</v>
      </c>
      <c r="AT162" s="51">
        <v>1</v>
      </c>
      <c r="AU162" s="51">
        <v>1</v>
      </c>
      <c r="AV162" s="51">
        <v>1</v>
      </c>
      <c r="AW162" s="51">
        <v>1</v>
      </c>
    </row>
    <row r="163" spans="1:56" x14ac:dyDescent="0.3">
      <c r="A163" s="2">
        <v>159</v>
      </c>
      <c r="B163" s="2">
        <v>1</v>
      </c>
      <c r="C163" s="2" t="s">
        <v>75</v>
      </c>
      <c r="D163" s="51">
        <v>5</v>
      </c>
      <c r="E163" s="2" t="s">
        <v>3135</v>
      </c>
      <c r="F163" s="2" t="s">
        <v>566</v>
      </c>
      <c r="G163" s="2" t="s">
        <v>567</v>
      </c>
      <c r="H163" s="2" t="s">
        <v>568</v>
      </c>
      <c r="I163" s="2" t="s">
        <v>208</v>
      </c>
      <c r="J163" s="2" t="s">
        <v>580</v>
      </c>
      <c r="K163" s="2" t="s">
        <v>3143</v>
      </c>
      <c r="L163" s="2">
        <v>41862</v>
      </c>
      <c r="M163" s="2">
        <v>68645631</v>
      </c>
      <c r="N163" s="2" t="s">
        <v>104</v>
      </c>
      <c r="O163" s="2" t="s">
        <v>368</v>
      </c>
      <c r="P163" s="2">
        <v>2003</v>
      </c>
      <c r="Q163" s="2" t="s">
        <v>368</v>
      </c>
      <c r="R163" s="2" t="s">
        <v>267</v>
      </c>
      <c r="S163" s="2" t="s">
        <v>368</v>
      </c>
      <c r="T163" s="2" t="b">
        <v>1</v>
      </c>
      <c r="U163" s="2">
        <v>2015</v>
      </c>
      <c r="V163" s="2">
        <v>0</v>
      </c>
      <c r="W163" s="2">
        <v>130</v>
      </c>
      <c r="X163" s="2" t="b">
        <v>1</v>
      </c>
      <c r="Y163" s="2" t="b">
        <v>1</v>
      </c>
      <c r="Z163" s="2" t="s">
        <v>89</v>
      </c>
      <c r="AA163" s="2" t="s">
        <v>83</v>
      </c>
      <c r="AB163" s="51" t="s">
        <v>83</v>
      </c>
      <c r="AC163" s="51"/>
      <c r="AD163" s="51">
        <v>471254.1777</v>
      </c>
      <c r="AE163" s="51"/>
      <c r="AF163" s="51">
        <v>152</v>
      </c>
      <c r="AG163" s="51" t="s">
        <v>84</v>
      </c>
      <c r="AH163" s="51"/>
      <c r="AI163" s="51"/>
      <c r="AJ163" s="51">
        <v>0</v>
      </c>
      <c r="AK163" s="51">
        <v>0</v>
      </c>
      <c r="AL163" s="51">
        <v>0</v>
      </c>
      <c r="AP163" s="51">
        <v>0</v>
      </c>
      <c r="AQ163" s="51"/>
      <c r="AR163" s="51">
        <v>1</v>
      </c>
      <c r="AS163" s="51">
        <v>1</v>
      </c>
      <c r="AT163" s="51">
        <v>1</v>
      </c>
      <c r="AV163" s="51">
        <v>1</v>
      </c>
    </row>
    <row r="164" spans="1:56" x14ac:dyDescent="0.3">
      <c r="A164" s="2">
        <v>160</v>
      </c>
      <c r="B164" s="2">
        <v>1</v>
      </c>
      <c r="C164" s="2" t="s">
        <v>75</v>
      </c>
      <c r="D164" s="51">
        <v>5</v>
      </c>
      <c r="E164" s="2" t="s">
        <v>3135</v>
      </c>
      <c r="F164" s="2" t="s">
        <v>566</v>
      </c>
      <c r="G164" s="2" t="s">
        <v>567</v>
      </c>
      <c r="H164" s="2" t="s">
        <v>568</v>
      </c>
      <c r="I164" s="2" t="s">
        <v>581</v>
      </c>
      <c r="J164" s="2" t="s">
        <v>582</v>
      </c>
      <c r="K164" s="2" t="s">
        <v>3144</v>
      </c>
      <c r="L164" s="2">
        <v>116880225</v>
      </c>
      <c r="M164" s="2">
        <v>116880256</v>
      </c>
      <c r="N164" s="2" t="s">
        <v>104</v>
      </c>
      <c r="O164" s="2" t="s">
        <v>367</v>
      </c>
      <c r="P164" s="2" t="s">
        <v>267</v>
      </c>
      <c r="Q164" s="2" t="s">
        <v>486</v>
      </c>
      <c r="R164" s="2" t="s">
        <v>267</v>
      </c>
      <c r="S164" s="2" t="s">
        <v>486</v>
      </c>
      <c r="T164" s="2" t="b">
        <v>1</v>
      </c>
      <c r="U164" s="2">
        <v>2018</v>
      </c>
      <c r="V164" s="2">
        <v>363</v>
      </c>
      <c r="W164" s="2">
        <v>385</v>
      </c>
      <c r="X164" s="2" t="b">
        <v>1</v>
      </c>
      <c r="Y164" s="2" t="b">
        <v>1</v>
      </c>
      <c r="Z164" s="2" t="s">
        <v>89</v>
      </c>
      <c r="AA164" s="2" t="s">
        <v>178</v>
      </c>
      <c r="AB164" s="51" t="s">
        <v>178</v>
      </c>
      <c r="AC164" s="51"/>
      <c r="AD164" s="51">
        <v>471254.1777</v>
      </c>
      <c r="AE164" s="51"/>
      <c r="AF164" s="51">
        <v>32.6</v>
      </c>
      <c r="AG164" s="51" t="s">
        <v>84</v>
      </c>
      <c r="AH164" s="51" t="s">
        <v>468</v>
      </c>
      <c r="AI164" s="51"/>
      <c r="AJ164" s="51">
        <v>1</v>
      </c>
      <c r="AK164" s="51">
        <v>0</v>
      </c>
      <c r="AL164" s="51">
        <v>0</v>
      </c>
      <c r="AP164" s="51">
        <v>1</v>
      </c>
      <c r="AQ164" s="51"/>
      <c r="AR164" s="51">
        <v>0</v>
      </c>
      <c r="AS164" s="51">
        <v>0</v>
      </c>
      <c r="AT164" s="51">
        <v>1</v>
      </c>
      <c r="AX164" s="51">
        <v>1</v>
      </c>
      <c r="BB164" s="51">
        <v>1</v>
      </c>
      <c r="BC164" s="51"/>
      <c r="BD164" s="51"/>
    </row>
    <row r="165" spans="1:56" x14ac:dyDescent="0.3">
      <c r="A165" s="2">
        <v>161</v>
      </c>
      <c r="B165" s="2">
        <v>1</v>
      </c>
      <c r="C165" s="2" t="s">
        <v>75</v>
      </c>
      <c r="D165" s="51">
        <v>5</v>
      </c>
      <c r="E165" s="2" t="s">
        <v>3135</v>
      </c>
      <c r="F165" s="2" t="s">
        <v>566</v>
      </c>
      <c r="G165" s="2" t="s">
        <v>567</v>
      </c>
      <c r="H165" s="2" t="s">
        <v>568</v>
      </c>
      <c r="I165" s="2" t="s">
        <v>583</v>
      </c>
      <c r="J165" s="2" t="s">
        <v>584</v>
      </c>
      <c r="K165" s="2" t="s">
        <v>3145</v>
      </c>
      <c r="L165" s="2">
        <v>39328</v>
      </c>
      <c r="M165" s="2">
        <v>177163701</v>
      </c>
      <c r="N165" s="2" t="s">
        <v>104</v>
      </c>
      <c r="O165" s="2" t="s">
        <v>2972</v>
      </c>
      <c r="P165" s="2">
        <v>2005</v>
      </c>
      <c r="Q165" s="2" t="s">
        <v>2972</v>
      </c>
      <c r="S165" s="2" t="s">
        <v>2972</v>
      </c>
      <c r="T165" s="2" t="b">
        <v>1</v>
      </c>
      <c r="U165" s="2">
        <v>2014</v>
      </c>
      <c r="V165" s="2">
        <v>1</v>
      </c>
      <c r="W165" s="2">
        <v>205</v>
      </c>
      <c r="X165" s="2" t="b">
        <v>1</v>
      </c>
      <c r="Y165" s="2" t="b">
        <v>1</v>
      </c>
      <c r="Z165" s="2" t="s">
        <v>89</v>
      </c>
      <c r="AA165" s="2" t="s">
        <v>83</v>
      </c>
      <c r="AB165" s="51" t="s">
        <v>83</v>
      </c>
      <c r="AC165" s="51"/>
      <c r="AD165" s="51">
        <v>226166.53039999999</v>
      </c>
      <c r="AE165" s="51"/>
      <c r="AF165" s="51">
        <v>152</v>
      </c>
      <c r="AG165" s="51" t="s">
        <v>84</v>
      </c>
      <c r="AH165" s="51"/>
      <c r="AI165" s="51">
        <v>15</v>
      </c>
      <c r="AJ165" s="51">
        <v>0</v>
      </c>
      <c r="AK165" s="51">
        <v>0</v>
      </c>
      <c r="AL165" s="51">
        <v>0</v>
      </c>
      <c r="AN165" s="51">
        <v>1</v>
      </c>
      <c r="AP165" s="51">
        <v>0</v>
      </c>
      <c r="AQ165" s="51"/>
      <c r="AR165" s="51">
        <v>1</v>
      </c>
      <c r="AS165" s="51">
        <v>1</v>
      </c>
      <c r="AT165" s="51">
        <v>1</v>
      </c>
      <c r="AV165" s="51">
        <v>1</v>
      </c>
    </row>
    <row r="166" spans="1:56" x14ac:dyDescent="0.3">
      <c r="A166" s="2">
        <v>162</v>
      </c>
      <c r="B166" s="2">
        <v>1</v>
      </c>
      <c r="C166" s="2" t="s">
        <v>75</v>
      </c>
      <c r="D166" s="51">
        <v>5</v>
      </c>
      <c r="E166" s="2" t="s">
        <v>3135</v>
      </c>
      <c r="F166" s="2" t="s">
        <v>566</v>
      </c>
      <c r="G166" s="2" t="s">
        <v>567</v>
      </c>
      <c r="H166" s="2" t="s">
        <v>568</v>
      </c>
      <c r="I166" s="2" t="s">
        <v>585</v>
      </c>
      <c r="J166" s="2" t="s">
        <v>586</v>
      </c>
      <c r="K166" s="2" t="s">
        <v>3146</v>
      </c>
      <c r="L166" s="2">
        <v>116880357</v>
      </c>
      <c r="M166" s="2">
        <v>116880434</v>
      </c>
      <c r="N166" s="2" t="s">
        <v>104</v>
      </c>
      <c r="O166" s="2" t="s">
        <v>367</v>
      </c>
      <c r="P166" s="2" t="s">
        <v>267</v>
      </c>
      <c r="Q166" s="2" t="s">
        <v>2972</v>
      </c>
      <c r="R166" s="2" t="s">
        <v>1218</v>
      </c>
      <c r="S166" s="2" t="s">
        <v>2972</v>
      </c>
      <c r="T166" s="2" t="b">
        <v>1</v>
      </c>
      <c r="U166" s="2">
        <v>2017</v>
      </c>
      <c r="V166" s="2">
        <v>100</v>
      </c>
      <c r="W166" s="2">
        <v>326</v>
      </c>
      <c r="X166" s="2" t="b">
        <v>1</v>
      </c>
      <c r="Y166" s="2" t="b">
        <v>1</v>
      </c>
      <c r="Z166" s="2" t="s">
        <v>587</v>
      </c>
      <c r="AA166" s="2" t="s">
        <v>83</v>
      </c>
      <c r="AB166" s="51" t="s">
        <v>83</v>
      </c>
      <c r="AC166" s="51"/>
      <c r="AD166" s="51">
        <v>752068.57720000006</v>
      </c>
      <c r="AE166" s="51"/>
      <c r="AF166" s="51">
        <v>79</v>
      </c>
      <c r="AG166" s="51" t="s">
        <v>84</v>
      </c>
      <c r="AH166" s="51"/>
      <c r="AI166" s="51">
        <v>15</v>
      </c>
      <c r="AJ166" s="51">
        <v>0</v>
      </c>
      <c r="AK166" s="51">
        <v>0</v>
      </c>
      <c r="AL166" s="51">
        <v>0</v>
      </c>
      <c r="AP166" s="51">
        <v>0</v>
      </c>
      <c r="AQ166" s="51"/>
      <c r="AR166" s="51">
        <v>1</v>
      </c>
      <c r="AS166" s="51">
        <v>1</v>
      </c>
      <c r="AT166" s="51">
        <v>1</v>
      </c>
      <c r="AV166" s="51">
        <v>1</v>
      </c>
    </row>
    <row r="167" spans="1:56" x14ac:dyDescent="0.3">
      <c r="A167" s="2">
        <v>163</v>
      </c>
      <c r="B167" s="2">
        <v>1</v>
      </c>
      <c r="C167" s="2" t="s">
        <v>75</v>
      </c>
      <c r="D167" s="51">
        <v>5</v>
      </c>
      <c r="E167" s="2" t="s">
        <v>3135</v>
      </c>
      <c r="F167" s="2" t="s">
        <v>566</v>
      </c>
      <c r="G167" s="2" t="s">
        <v>567</v>
      </c>
      <c r="H167" s="2" t="s">
        <v>568</v>
      </c>
      <c r="I167" s="2" t="s">
        <v>588</v>
      </c>
      <c r="J167" s="2" t="s">
        <v>589</v>
      </c>
      <c r="K167" s="2" t="s">
        <v>3147</v>
      </c>
      <c r="L167" s="2">
        <v>197087</v>
      </c>
      <c r="M167" s="2">
        <v>22515424</v>
      </c>
      <c r="N167" s="2" t="s">
        <v>104</v>
      </c>
      <c r="O167" s="2" t="s">
        <v>486</v>
      </c>
      <c r="P167" s="2">
        <v>2006</v>
      </c>
      <c r="Q167" s="2" t="s">
        <v>368</v>
      </c>
      <c r="R167" s="2" t="s">
        <v>267</v>
      </c>
      <c r="S167" s="2" t="s">
        <v>368</v>
      </c>
      <c r="T167" s="2" t="b">
        <v>1</v>
      </c>
      <c r="U167" s="2">
        <v>2017</v>
      </c>
      <c r="V167" s="2">
        <v>0</v>
      </c>
      <c r="W167" s="2">
        <v>1289</v>
      </c>
      <c r="X167" s="2" t="b">
        <v>1</v>
      </c>
      <c r="Y167" s="2" t="b">
        <v>1</v>
      </c>
      <c r="Z167" s="2" t="s">
        <v>89</v>
      </c>
      <c r="AA167" s="2" t="s">
        <v>278</v>
      </c>
      <c r="AB167" s="51" t="s">
        <v>178</v>
      </c>
      <c r="AC167" s="51" t="s">
        <v>83</v>
      </c>
      <c r="AD167" s="51">
        <v>1659467.027</v>
      </c>
      <c r="AE167" s="51"/>
      <c r="AF167" s="51">
        <v>152</v>
      </c>
      <c r="AG167" s="51" t="s">
        <v>84</v>
      </c>
      <c r="AH167" s="51"/>
      <c r="AI167" s="51">
        <v>8.25</v>
      </c>
      <c r="AJ167" s="51">
        <v>1</v>
      </c>
      <c r="AK167" s="51">
        <v>0</v>
      </c>
      <c r="AL167" s="51">
        <v>0</v>
      </c>
      <c r="AP167" s="51">
        <v>0</v>
      </c>
      <c r="AQ167" s="51"/>
      <c r="AR167" s="51">
        <v>1</v>
      </c>
      <c r="AS167" s="51">
        <v>1</v>
      </c>
      <c r="AT167" s="51">
        <v>1</v>
      </c>
      <c r="AX167" s="51">
        <v>1</v>
      </c>
    </row>
    <row r="168" spans="1:56" x14ac:dyDescent="0.3">
      <c r="A168" s="2">
        <v>164</v>
      </c>
      <c r="B168" s="2">
        <v>1</v>
      </c>
      <c r="C168" s="2" t="s">
        <v>75</v>
      </c>
      <c r="D168" s="51">
        <v>5</v>
      </c>
      <c r="E168" s="2" t="s">
        <v>3135</v>
      </c>
      <c r="F168" s="2" t="s">
        <v>566</v>
      </c>
      <c r="G168" s="2" t="s">
        <v>567</v>
      </c>
      <c r="H168" s="2" t="s">
        <v>568</v>
      </c>
      <c r="I168" s="2" t="s">
        <v>590</v>
      </c>
      <c r="J168" s="2" t="s">
        <v>591</v>
      </c>
      <c r="K168" s="2" t="s">
        <v>3148</v>
      </c>
      <c r="L168" s="2">
        <v>161456</v>
      </c>
      <c r="M168" s="2">
        <v>134193368</v>
      </c>
      <c r="N168" s="2" t="s">
        <v>104</v>
      </c>
      <c r="O168" s="2" t="s">
        <v>1540</v>
      </c>
      <c r="P168" s="2">
        <v>2008</v>
      </c>
      <c r="Q168" s="2" t="s">
        <v>1540</v>
      </c>
      <c r="R168" s="2" t="s">
        <v>1218</v>
      </c>
      <c r="S168" s="2" t="s">
        <v>1540</v>
      </c>
      <c r="T168" s="2" t="b">
        <v>1</v>
      </c>
      <c r="U168" s="2">
        <v>43891</v>
      </c>
      <c r="V168" s="2">
        <v>100</v>
      </c>
      <c r="W168" s="2">
        <v>400</v>
      </c>
      <c r="X168" s="2" t="b">
        <v>1</v>
      </c>
      <c r="Y168" s="2" t="b">
        <v>1</v>
      </c>
      <c r="Z168" s="2" t="s">
        <v>89</v>
      </c>
      <c r="AA168" s="2" t="s">
        <v>278</v>
      </c>
      <c r="AB168" s="51" t="s">
        <v>178</v>
      </c>
      <c r="AC168" s="51" t="s">
        <v>83</v>
      </c>
      <c r="AD168" s="51">
        <v>13698.300209999999</v>
      </c>
      <c r="AE168" s="51" t="s">
        <v>118</v>
      </c>
      <c r="AF168" s="51">
        <v>85</v>
      </c>
      <c r="AG168" s="51" t="s">
        <v>84</v>
      </c>
      <c r="AH168" s="51"/>
      <c r="AI168" s="51">
        <v>21</v>
      </c>
      <c r="AJ168" s="51">
        <v>1</v>
      </c>
      <c r="AK168" s="51">
        <v>0</v>
      </c>
      <c r="AL168" s="51">
        <v>0</v>
      </c>
      <c r="AP168" s="51">
        <v>0</v>
      </c>
      <c r="AQ168" s="51"/>
      <c r="AR168" s="51">
        <v>1</v>
      </c>
      <c r="AS168" s="51">
        <v>1</v>
      </c>
      <c r="AT168" s="51">
        <v>1</v>
      </c>
      <c r="AU168" s="51">
        <v>1</v>
      </c>
      <c r="AV168" s="51"/>
      <c r="AW168" s="51"/>
      <c r="AX168" s="51">
        <v>1</v>
      </c>
      <c r="AY168" s="51">
        <v>1</v>
      </c>
      <c r="BC168" s="51">
        <v>1</v>
      </c>
      <c r="BD168" s="51">
        <v>1</v>
      </c>
    </row>
    <row r="169" spans="1:56" x14ac:dyDescent="0.3">
      <c r="A169" s="2">
        <v>165</v>
      </c>
      <c r="B169" s="2">
        <v>1</v>
      </c>
      <c r="C169" s="2" t="s">
        <v>75</v>
      </c>
      <c r="D169" s="51">
        <v>5</v>
      </c>
      <c r="E169" s="2" t="s">
        <v>3135</v>
      </c>
      <c r="F169" s="2" t="s">
        <v>566</v>
      </c>
      <c r="G169" s="2" t="s">
        <v>567</v>
      </c>
      <c r="H169" s="2" t="s">
        <v>568</v>
      </c>
      <c r="I169" s="2" t="s">
        <v>592</v>
      </c>
      <c r="J169" s="2" t="s">
        <v>593</v>
      </c>
      <c r="K169" s="2" t="s">
        <v>3149</v>
      </c>
      <c r="L169" s="2">
        <v>130393378</v>
      </c>
      <c r="M169" s="2">
        <v>130393975</v>
      </c>
      <c r="N169" s="2" t="s">
        <v>104</v>
      </c>
      <c r="O169" s="2" t="s">
        <v>1540</v>
      </c>
      <c r="P169" s="2">
        <v>2007</v>
      </c>
      <c r="Q169" s="2" t="s">
        <v>1540</v>
      </c>
      <c r="R169" s="2" t="s">
        <v>2980</v>
      </c>
      <c r="S169" s="2" t="s">
        <v>1540</v>
      </c>
      <c r="T169" s="2" t="b">
        <v>1</v>
      </c>
      <c r="U169" s="2">
        <v>2018</v>
      </c>
      <c r="V169" s="2">
        <v>7</v>
      </c>
      <c r="W169" s="2">
        <v>150</v>
      </c>
      <c r="X169" s="2" t="b">
        <v>1</v>
      </c>
      <c r="Y169" s="2" t="b">
        <v>1</v>
      </c>
      <c r="Z169" s="2" t="s">
        <v>89</v>
      </c>
      <c r="AA169" s="2" t="s">
        <v>83</v>
      </c>
      <c r="AB169" s="51" t="s">
        <v>83</v>
      </c>
      <c r="AC169" s="51"/>
      <c r="AD169" s="51">
        <v>600038.75490000006</v>
      </c>
      <c r="AE169" s="51"/>
      <c r="AF169" s="51">
        <v>95</v>
      </c>
      <c r="AG169" s="51" t="s">
        <v>84</v>
      </c>
      <c r="AH169" s="51"/>
      <c r="AI169" s="51">
        <v>8</v>
      </c>
      <c r="AJ169" s="51">
        <v>0</v>
      </c>
      <c r="AK169" s="51">
        <v>0</v>
      </c>
      <c r="AL169" s="51">
        <v>0</v>
      </c>
      <c r="AP169" s="51">
        <v>0</v>
      </c>
      <c r="AQ169" s="51"/>
      <c r="AR169" s="51">
        <v>1</v>
      </c>
      <c r="AS169" s="51">
        <v>1</v>
      </c>
      <c r="AT169" s="51">
        <v>1</v>
      </c>
      <c r="AU169" s="51">
        <v>1</v>
      </c>
      <c r="AV169" s="51">
        <v>1</v>
      </c>
      <c r="AW169" s="51">
        <v>1</v>
      </c>
    </row>
    <row r="170" spans="1:56" x14ac:dyDescent="0.3">
      <c r="A170" s="2">
        <v>166</v>
      </c>
      <c r="B170" s="2">
        <v>1</v>
      </c>
      <c r="C170" s="2" t="s">
        <v>75</v>
      </c>
      <c r="D170" s="51">
        <v>5</v>
      </c>
      <c r="E170" s="2" t="s">
        <v>3135</v>
      </c>
      <c r="F170" s="2" t="s">
        <v>566</v>
      </c>
      <c r="G170" s="2" t="s">
        <v>567</v>
      </c>
      <c r="H170" s="2" t="s">
        <v>568</v>
      </c>
      <c r="I170" s="2" t="s">
        <v>594</v>
      </c>
      <c r="J170" s="2" t="s">
        <v>595</v>
      </c>
      <c r="K170" s="2" t="s">
        <v>3150</v>
      </c>
      <c r="L170" s="2">
        <v>161558</v>
      </c>
      <c r="M170" s="2">
        <v>134194013</v>
      </c>
      <c r="N170" s="2" t="s">
        <v>104</v>
      </c>
      <c r="O170" s="2" t="s">
        <v>1217</v>
      </c>
      <c r="P170" s="2">
        <v>2008</v>
      </c>
      <c r="Q170" s="2" t="s">
        <v>1561</v>
      </c>
      <c r="R170" s="2" t="s">
        <v>1218</v>
      </c>
      <c r="S170" s="2" t="s">
        <v>1561</v>
      </c>
      <c r="T170" s="2" t="b">
        <v>1</v>
      </c>
      <c r="U170" s="2">
        <v>44197</v>
      </c>
      <c r="V170" s="2">
        <v>10</v>
      </c>
      <c r="W170" s="2">
        <v>352</v>
      </c>
      <c r="X170" s="2" t="b">
        <v>1</v>
      </c>
      <c r="Y170" s="2" t="b">
        <v>1</v>
      </c>
      <c r="Z170" s="2" t="s">
        <v>89</v>
      </c>
      <c r="AA170" s="2" t="s">
        <v>83</v>
      </c>
      <c r="AB170" s="51" t="s">
        <v>83</v>
      </c>
      <c r="AC170" s="51"/>
      <c r="AD170" s="51">
        <v>1135329.0989999999</v>
      </c>
      <c r="AE170" s="51"/>
      <c r="AF170" s="51">
        <v>200</v>
      </c>
      <c r="AG170" s="51" t="s">
        <v>84</v>
      </c>
      <c r="AH170" s="51"/>
      <c r="AI170" s="51">
        <v>23</v>
      </c>
      <c r="AJ170" s="51">
        <v>0</v>
      </c>
      <c r="AK170" s="51">
        <v>0</v>
      </c>
      <c r="AL170" s="51">
        <v>0</v>
      </c>
      <c r="AP170" s="51">
        <v>0</v>
      </c>
      <c r="AQ170" s="51"/>
      <c r="AR170" s="51">
        <v>1</v>
      </c>
      <c r="AS170" s="51">
        <v>1</v>
      </c>
      <c r="AT170" s="51">
        <v>1</v>
      </c>
      <c r="AU170" s="51">
        <v>1</v>
      </c>
      <c r="AV170" s="51">
        <v>1</v>
      </c>
      <c r="AW170" s="51">
        <v>1</v>
      </c>
    </row>
    <row r="171" spans="1:56" x14ac:dyDescent="0.3">
      <c r="A171" s="2">
        <v>167</v>
      </c>
      <c r="B171" s="2">
        <v>1</v>
      </c>
      <c r="C171" s="2" t="s">
        <v>75</v>
      </c>
      <c r="D171" s="51">
        <v>5</v>
      </c>
      <c r="E171" s="2" t="s">
        <v>3135</v>
      </c>
      <c r="F171" s="2" t="s">
        <v>566</v>
      </c>
      <c r="G171" s="2" t="s">
        <v>567</v>
      </c>
      <c r="H171" s="2" t="s">
        <v>568</v>
      </c>
      <c r="I171" s="2" t="s">
        <v>596</v>
      </c>
      <c r="J171" s="2" t="s">
        <v>597</v>
      </c>
      <c r="K171" s="2" t="s">
        <v>3151</v>
      </c>
      <c r="L171" s="2">
        <v>161638</v>
      </c>
      <c r="M171" s="2">
        <v>113148785</v>
      </c>
      <c r="N171" s="2" t="s">
        <v>104</v>
      </c>
      <c r="O171" s="2" t="s">
        <v>486</v>
      </c>
      <c r="P171" s="2">
        <v>2008</v>
      </c>
      <c r="Q171" s="2" t="s">
        <v>1561</v>
      </c>
      <c r="R171" s="2" t="s">
        <v>2980</v>
      </c>
      <c r="S171" s="2" t="s">
        <v>1561</v>
      </c>
      <c r="T171" s="2" t="b">
        <v>1</v>
      </c>
      <c r="U171" s="2">
        <v>43891</v>
      </c>
      <c r="V171" s="2" t="s">
        <v>267</v>
      </c>
      <c r="W171" s="2" t="s">
        <v>267</v>
      </c>
      <c r="X171" s="2" t="b">
        <v>0</v>
      </c>
      <c r="Y171" s="2" t="b">
        <v>0</v>
      </c>
      <c r="Z171" s="51" t="s">
        <v>598</v>
      </c>
      <c r="AA171" s="51" t="s">
        <v>278</v>
      </c>
      <c r="AB171" s="51" t="s">
        <v>178</v>
      </c>
      <c r="AC171" s="51" t="s">
        <v>83</v>
      </c>
      <c r="AD171" s="51">
        <v>12525.036169999999</v>
      </c>
      <c r="AE171" s="51" t="s">
        <v>118</v>
      </c>
      <c r="AF171" s="51">
        <v>134</v>
      </c>
      <c r="AG171" s="51" t="s">
        <v>84</v>
      </c>
      <c r="AH171" s="51"/>
      <c r="AI171" s="51">
        <v>15.5</v>
      </c>
      <c r="AJ171" s="51">
        <v>1</v>
      </c>
      <c r="AK171" s="51">
        <v>0</v>
      </c>
      <c r="AL171" s="51">
        <v>0</v>
      </c>
      <c r="AP171" s="51">
        <v>1</v>
      </c>
      <c r="AQ171" s="51"/>
      <c r="AR171" s="51">
        <v>0</v>
      </c>
      <c r="AS171" s="51">
        <v>0</v>
      </c>
      <c r="AT171" s="51">
        <v>1</v>
      </c>
      <c r="AU171" s="51">
        <v>1</v>
      </c>
      <c r="AV171" s="51"/>
      <c r="AW171" s="51"/>
      <c r="AX171" s="51">
        <v>1</v>
      </c>
      <c r="AY171" s="51">
        <v>1</v>
      </c>
      <c r="BC171" s="51">
        <v>1</v>
      </c>
      <c r="BD171" s="51">
        <v>1</v>
      </c>
    </row>
    <row r="172" spans="1:56" x14ac:dyDescent="0.3">
      <c r="A172" s="2">
        <v>168</v>
      </c>
      <c r="B172" s="2">
        <v>1</v>
      </c>
      <c r="C172" s="2" t="s">
        <v>75</v>
      </c>
      <c r="D172" s="51">
        <v>5</v>
      </c>
      <c r="E172" s="2" t="s">
        <v>3135</v>
      </c>
      <c r="F172" s="2" t="s">
        <v>566</v>
      </c>
      <c r="G172" s="2" t="s">
        <v>567</v>
      </c>
      <c r="H172" s="2" t="s">
        <v>568</v>
      </c>
      <c r="I172" s="2" t="s">
        <v>599</v>
      </c>
      <c r="J172" s="2" t="s">
        <v>600</v>
      </c>
      <c r="K172" s="2" t="s">
        <v>3152</v>
      </c>
      <c r="L172" s="2">
        <v>161325</v>
      </c>
      <c r="M172" s="2">
        <v>134193576</v>
      </c>
      <c r="N172" s="2" t="s">
        <v>104</v>
      </c>
      <c r="O172" s="2" t="s">
        <v>1217</v>
      </c>
      <c r="P172" s="2">
        <v>2008</v>
      </c>
      <c r="Q172" s="2" t="s">
        <v>1540</v>
      </c>
      <c r="R172" s="2" t="s">
        <v>1218</v>
      </c>
      <c r="S172" s="2" t="s">
        <v>1540</v>
      </c>
      <c r="T172" s="2" t="b">
        <v>1</v>
      </c>
      <c r="U172" s="2">
        <v>44197</v>
      </c>
      <c r="V172" s="2">
        <v>0</v>
      </c>
      <c r="W172" s="2">
        <v>330</v>
      </c>
      <c r="X172" s="2" t="b">
        <v>1</v>
      </c>
      <c r="Y172" s="2" t="b">
        <v>1</v>
      </c>
      <c r="Z172" s="2" t="s">
        <v>89</v>
      </c>
      <c r="AA172" s="2" t="s">
        <v>83</v>
      </c>
      <c r="AB172" s="51" t="s">
        <v>83</v>
      </c>
      <c r="AC172" s="51"/>
      <c r="AD172" s="51">
        <v>1282019.9069999999</v>
      </c>
      <c r="AE172" s="51"/>
      <c r="AF172" s="51">
        <v>200</v>
      </c>
      <c r="AG172" s="51" t="s">
        <v>84</v>
      </c>
      <c r="AH172" s="51"/>
      <c r="AI172" s="51">
        <v>23</v>
      </c>
      <c r="AJ172" s="51">
        <v>0</v>
      </c>
      <c r="AK172" s="51">
        <v>0</v>
      </c>
      <c r="AL172" s="51">
        <v>0</v>
      </c>
      <c r="AP172" s="51">
        <v>0</v>
      </c>
      <c r="AQ172" s="51"/>
      <c r="AR172" s="51">
        <v>1</v>
      </c>
      <c r="AS172" s="51">
        <v>1</v>
      </c>
      <c r="AT172" s="51">
        <v>1</v>
      </c>
      <c r="AU172" s="51">
        <v>1</v>
      </c>
      <c r="AV172" s="51">
        <v>1</v>
      </c>
      <c r="AW172" s="51">
        <v>1</v>
      </c>
    </row>
    <row r="173" spans="1:56" x14ac:dyDescent="0.3">
      <c r="A173" s="2">
        <v>169</v>
      </c>
      <c r="B173" s="2">
        <v>1</v>
      </c>
      <c r="C173" s="2" t="s">
        <v>75</v>
      </c>
      <c r="D173" s="51">
        <v>5</v>
      </c>
      <c r="E173" s="2" t="s">
        <v>3135</v>
      </c>
      <c r="F173" s="2" t="s">
        <v>566</v>
      </c>
      <c r="G173" s="2" t="s">
        <v>567</v>
      </c>
      <c r="H173" s="2" t="s">
        <v>568</v>
      </c>
      <c r="I173" s="2" t="s">
        <v>601</v>
      </c>
      <c r="J173" s="2" t="s">
        <v>602</v>
      </c>
      <c r="K173" s="2" t="s">
        <v>3153</v>
      </c>
      <c r="L173" s="2">
        <v>39331</v>
      </c>
      <c r="M173" s="2">
        <v>2899669</v>
      </c>
      <c r="N173" s="2" t="s">
        <v>104</v>
      </c>
      <c r="O173" s="2" t="s">
        <v>1540</v>
      </c>
      <c r="P173" s="2">
        <v>2007</v>
      </c>
      <c r="Q173" s="2" t="s">
        <v>1561</v>
      </c>
      <c r="R173" s="2" t="s">
        <v>2980</v>
      </c>
      <c r="S173" s="2" t="s">
        <v>1561</v>
      </c>
      <c r="T173" s="2" t="b">
        <v>1</v>
      </c>
      <c r="U173" s="2">
        <v>2018</v>
      </c>
      <c r="V173" s="2">
        <v>35</v>
      </c>
      <c r="W173" s="2">
        <v>320</v>
      </c>
      <c r="X173" s="2" t="b">
        <v>1</v>
      </c>
      <c r="Y173" s="2" t="b">
        <v>1</v>
      </c>
      <c r="Z173" s="2" t="s">
        <v>89</v>
      </c>
      <c r="AA173" s="2" t="s">
        <v>83</v>
      </c>
      <c r="AB173" s="51" t="s">
        <v>83</v>
      </c>
      <c r="AC173" s="51"/>
      <c r="AD173" s="51">
        <v>580439.10270000005</v>
      </c>
      <c r="AE173" s="51"/>
      <c r="AF173" s="51">
        <v>160</v>
      </c>
      <c r="AG173" s="51" t="s">
        <v>84</v>
      </c>
      <c r="AH173" s="51"/>
      <c r="AI173" s="51">
        <v>15.5</v>
      </c>
      <c r="AJ173" s="51">
        <v>0</v>
      </c>
      <c r="AK173" s="51">
        <v>0</v>
      </c>
      <c r="AL173" s="51">
        <v>0</v>
      </c>
      <c r="AP173" s="51">
        <v>0</v>
      </c>
      <c r="AQ173" s="51"/>
      <c r="AR173" s="51">
        <v>1</v>
      </c>
      <c r="AS173" s="51">
        <v>1</v>
      </c>
      <c r="AT173" s="51">
        <v>1</v>
      </c>
      <c r="AU173" s="51">
        <v>1</v>
      </c>
      <c r="AV173" s="51">
        <v>1</v>
      </c>
      <c r="AW173" s="51">
        <v>1</v>
      </c>
    </row>
    <row r="174" spans="1:56" x14ac:dyDescent="0.3">
      <c r="A174" s="2">
        <v>170</v>
      </c>
      <c r="B174" s="2">
        <v>1</v>
      </c>
      <c r="C174" s="2" t="s">
        <v>75</v>
      </c>
      <c r="D174" s="51">
        <v>5</v>
      </c>
      <c r="E174" s="2" t="s">
        <v>3135</v>
      </c>
      <c r="F174" s="2" t="s">
        <v>566</v>
      </c>
      <c r="G174" s="2" t="s">
        <v>567</v>
      </c>
      <c r="H174" s="2" t="s">
        <v>568</v>
      </c>
      <c r="I174" s="2" t="s">
        <v>603</v>
      </c>
      <c r="J174" s="2" t="s">
        <v>604</v>
      </c>
      <c r="K174" s="2" t="s">
        <v>3154</v>
      </c>
      <c r="L174" s="2">
        <v>61418</v>
      </c>
      <c r="M174" s="2">
        <v>116782036</v>
      </c>
      <c r="N174" s="2" t="s">
        <v>104</v>
      </c>
      <c r="O174" s="2" t="s">
        <v>1561</v>
      </c>
      <c r="P174" s="2">
        <v>2007</v>
      </c>
      <c r="Q174" s="2" t="s">
        <v>1561</v>
      </c>
      <c r="R174" s="2" t="s">
        <v>3137</v>
      </c>
      <c r="S174" s="2" t="s">
        <v>1561</v>
      </c>
      <c r="T174" s="2" t="b">
        <v>1</v>
      </c>
      <c r="U174" s="2">
        <v>2017</v>
      </c>
      <c r="V174" s="2">
        <v>10</v>
      </c>
      <c r="W174" s="2">
        <v>500</v>
      </c>
      <c r="X174" s="2" t="b">
        <v>1</v>
      </c>
      <c r="Y174" s="2" t="b">
        <v>1</v>
      </c>
      <c r="Z174" s="2" t="s">
        <v>89</v>
      </c>
      <c r="AA174" s="2" t="s">
        <v>83</v>
      </c>
      <c r="AB174" s="51" t="s">
        <v>83</v>
      </c>
      <c r="AC174" s="51"/>
      <c r="AD174" s="51">
        <v>2192249.906</v>
      </c>
      <c r="AE174" s="51"/>
      <c r="AF174" s="51">
        <v>160</v>
      </c>
      <c r="AG174" s="51" t="s">
        <v>84</v>
      </c>
      <c r="AH174" s="51"/>
      <c r="AI174" s="51">
        <v>15</v>
      </c>
      <c r="AJ174" s="51">
        <v>0</v>
      </c>
      <c r="AK174" s="51">
        <v>0</v>
      </c>
      <c r="AL174" s="51">
        <v>0</v>
      </c>
      <c r="AP174" s="51">
        <v>0</v>
      </c>
      <c r="AQ174" s="51"/>
      <c r="AR174" s="51">
        <v>1</v>
      </c>
      <c r="AS174" s="51">
        <v>1</v>
      </c>
      <c r="AT174" s="51">
        <v>1</v>
      </c>
      <c r="AU174" s="51">
        <v>1</v>
      </c>
      <c r="AV174" s="51">
        <v>1</v>
      </c>
      <c r="AW174" s="51">
        <v>1</v>
      </c>
    </row>
    <row r="175" spans="1:56" x14ac:dyDescent="0.3">
      <c r="A175" s="2">
        <v>171</v>
      </c>
      <c r="B175" s="2">
        <v>1</v>
      </c>
      <c r="C175" s="2" t="s">
        <v>75</v>
      </c>
      <c r="D175" s="51">
        <v>5</v>
      </c>
      <c r="E175" s="2" t="s">
        <v>3135</v>
      </c>
      <c r="F175" s="2" t="s">
        <v>566</v>
      </c>
      <c r="G175" s="2" t="s">
        <v>567</v>
      </c>
      <c r="H175" s="2" t="s">
        <v>568</v>
      </c>
      <c r="I175" s="2" t="s">
        <v>605</v>
      </c>
      <c r="J175" s="2" t="s">
        <v>606</v>
      </c>
      <c r="K175" s="2" t="s">
        <v>3155</v>
      </c>
      <c r="L175" s="2">
        <v>42728</v>
      </c>
      <c r="M175" s="2">
        <v>68645745</v>
      </c>
      <c r="N175" s="2" t="s">
        <v>104</v>
      </c>
      <c r="O175" s="2" t="s">
        <v>486</v>
      </c>
      <c r="P175" s="2">
        <v>2003</v>
      </c>
      <c r="Q175" s="2" t="s">
        <v>368</v>
      </c>
      <c r="R175" s="2" t="s">
        <v>267</v>
      </c>
      <c r="S175" s="2" t="s">
        <v>368</v>
      </c>
      <c r="T175" s="2" t="b">
        <v>1</v>
      </c>
      <c r="U175" s="2">
        <v>2015</v>
      </c>
      <c r="V175" s="2">
        <v>150</v>
      </c>
      <c r="W175" s="2">
        <v>312</v>
      </c>
      <c r="X175" s="2" t="b">
        <v>1</v>
      </c>
      <c r="Y175" s="2" t="b">
        <v>1</v>
      </c>
      <c r="Z175" s="2" t="s">
        <v>89</v>
      </c>
      <c r="AA175" s="2" t="s">
        <v>95</v>
      </c>
      <c r="AB175" s="51" t="s">
        <v>83</v>
      </c>
      <c r="AC175" s="51" t="s">
        <v>178</v>
      </c>
      <c r="AD175" s="51">
        <v>57868.607219999998</v>
      </c>
      <c r="AE175" s="51" t="s">
        <v>118</v>
      </c>
      <c r="AF175" s="51">
        <v>114</v>
      </c>
      <c r="AG175" s="51" t="s">
        <v>84</v>
      </c>
      <c r="AH175" s="51"/>
      <c r="AI175" s="51"/>
      <c r="AJ175" s="51">
        <v>0</v>
      </c>
      <c r="AK175" s="51">
        <v>0</v>
      </c>
      <c r="AL175" s="51">
        <v>0</v>
      </c>
      <c r="AP175" s="51">
        <v>0</v>
      </c>
      <c r="AQ175" s="51"/>
      <c r="AR175" s="51">
        <v>1</v>
      </c>
      <c r="AS175" s="51">
        <v>1</v>
      </c>
      <c r="AT175" s="51">
        <v>1</v>
      </c>
      <c r="AV175" s="51">
        <v>1</v>
      </c>
      <c r="BC175" s="51">
        <v>1</v>
      </c>
    </row>
    <row r="176" spans="1:56" x14ac:dyDescent="0.3">
      <c r="A176" s="2">
        <v>172</v>
      </c>
      <c r="B176" s="2">
        <v>1</v>
      </c>
      <c r="C176" s="2" t="s">
        <v>75</v>
      </c>
      <c r="D176" s="51">
        <v>5</v>
      </c>
      <c r="E176" s="2" t="s">
        <v>3135</v>
      </c>
      <c r="F176" s="2" t="s">
        <v>566</v>
      </c>
      <c r="G176" s="2" t="s">
        <v>567</v>
      </c>
      <c r="H176" s="2" t="s">
        <v>568</v>
      </c>
      <c r="I176" s="2" t="s">
        <v>607</v>
      </c>
      <c r="J176" s="2" t="s">
        <v>608</v>
      </c>
      <c r="K176" s="2" t="s">
        <v>3156</v>
      </c>
      <c r="L176" s="2">
        <v>39332</v>
      </c>
      <c r="M176" s="2">
        <v>117498371</v>
      </c>
      <c r="N176" s="2" t="s">
        <v>104</v>
      </c>
      <c r="O176" s="2" t="s">
        <v>1561</v>
      </c>
      <c r="P176" s="2">
        <v>2014</v>
      </c>
      <c r="Q176" s="2" t="s">
        <v>1561</v>
      </c>
      <c r="R176" s="2" t="s">
        <v>3157</v>
      </c>
      <c r="S176" s="2" t="s">
        <v>1561</v>
      </c>
      <c r="T176" s="2" t="b">
        <v>1</v>
      </c>
      <c r="U176" s="2">
        <v>2017</v>
      </c>
      <c r="V176" s="2">
        <v>2</v>
      </c>
      <c r="W176" s="2">
        <v>150</v>
      </c>
      <c r="X176" s="2" t="b">
        <v>1</v>
      </c>
      <c r="Y176" s="2" t="b">
        <v>1</v>
      </c>
      <c r="Z176" s="2" t="s">
        <v>89</v>
      </c>
      <c r="AA176" s="2" t="s">
        <v>83</v>
      </c>
      <c r="AB176" s="51" t="s">
        <v>83</v>
      </c>
      <c r="AC176" s="51"/>
      <c r="AD176" s="51">
        <v>3646900.5660000001</v>
      </c>
      <c r="AE176" s="51"/>
      <c r="AF176" s="51">
        <v>244</v>
      </c>
      <c r="AG176" s="51" t="s">
        <v>84</v>
      </c>
      <c r="AH176" s="51"/>
      <c r="AI176" s="51">
        <v>15</v>
      </c>
      <c r="AJ176" s="51">
        <v>0</v>
      </c>
      <c r="AK176" s="51">
        <v>0</v>
      </c>
      <c r="AL176" s="51">
        <v>0</v>
      </c>
      <c r="AP176" s="51">
        <v>0</v>
      </c>
      <c r="AQ176" s="51"/>
      <c r="AR176" s="51">
        <v>1</v>
      </c>
      <c r="AS176" s="51">
        <v>1</v>
      </c>
      <c r="AT176" s="51">
        <v>1</v>
      </c>
      <c r="AU176" s="51">
        <v>1</v>
      </c>
      <c r="AV176" s="51">
        <v>1</v>
      </c>
      <c r="AW176" s="51">
        <v>1</v>
      </c>
    </row>
    <row r="177" spans="1:56" x14ac:dyDescent="0.3">
      <c r="A177" s="2">
        <v>173</v>
      </c>
      <c r="B177" s="2">
        <v>1</v>
      </c>
      <c r="C177" s="2" t="s">
        <v>75</v>
      </c>
      <c r="D177" s="51">
        <v>5</v>
      </c>
      <c r="E177" s="2" t="s">
        <v>3135</v>
      </c>
      <c r="F177" s="2" t="s">
        <v>566</v>
      </c>
      <c r="G177" s="2" t="s">
        <v>567</v>
      </c>
      <c r="H177" s="2" t="s">
        <v>568</v>
      </c>
      <c r="I177" s="2" t="s">
        <v>609</v>
      </c>
      <c r="J177" s="2" t="s">
        <v>610</v>
      </c>
      <c r="K177" s="2" t="s">
        <v>3158</v>
      </c>
      <c r="L177" s="2">
        <v>41863</v>
      </c>
      <c r="M177" s="2">
        <v>68645801</v>
      </c>
      <c r="N177" s="2" t="s">
        <v>104</v>
      </c>
      <c r="O177" s="2" t="s">
        <v>368</v>
      </c>
      <c r="P177" s="2">
        <v>2003</v>
      </c>
      <c r="Q177" s="2" t="s">
        <v>368</v>
      </c>
      <c r="R177" s="2" t="s">
        <v>267</v>
      </c>
      <c r="S177" s="2" t="s">
        <v>368</v>
      </c>
      <c r="T177" s="2" t="b">
        <v>1</v>
      </c>
      <c r="U177" s="2">
        <v>2015</v>
      </c>
      <c r="V177" s="2">
        <v>128</v>
      </c>
      <c r="W177" s="2">
        <v>400</v>
      </c>
      <c r="X177" s="2" t="b">
        <v>1</v>
      </c>
      <c r="Y177" s="2" t="b">
        <v>1</v>
      </c>
      <c r="Z177" s="2" t="s">
        <v>89</v>
      </c>
      <c r="AA177" s="2" t="s">
        <v>95</v>
      </c>
      <c r="AB177" s="51" t="s">
        <v>83</v>
      </c>
      <c r="AC177" s="51" t="s">
        <v>178</v>
      </c>
      <c r="AD177" s="51">
        <v>41407.083809999996</v>
      </c>
      <c r="AE177" s="51" t="s">
        <v>118</v>
      </c>
      <c r="AF177" s="51">
        <v>140</v>
      </c>
      <c r="AG177" s="51" t="s">
        <v>84</v>
      </c>
      <c r="AH177" s="51"/>
      <c r="AI177" s="51"/>
      <c r="AJ177" s="51">
        <v>0</v>
      </c>
      <c r="AK177" s="51">
        <v>0</v>
      </c>
      <c r="AL177" s="51">
        <v>0</v>
      </c>
      <c r="AP177" s="51">
        <v>0</v>
      </c>
      <c r="AQ177" s="51"/>
      <c r="AR177" s="51">
        <v>1</v>
      </c>
      <c r="AS177" s="51">
        <v>1</v>
      </c>
      <c r="AT177" s="51">
        <v>1</v>
      </c>
      <c r="AV177" s="51">
        <v>1</v>
      </c>
      <c r="BC177" s="51">
        <v>1</v>
      </c>
    </row>
    <row r="178" spans="1:56" x14ac:dyDescent="0.3">
      <c r="A178" s="2">
        <v>174</v>
      </c>
      <c r="B178" s="2">
        <v>1</v>
      </c>
      <c r="C178" s="2" t="s">
        <v>75</v>
      </c>
      <c r="D178" s="51">
        <v>5</v>
      </c>
      <c r="E178" s="2" t="s">
        <v>3135</v>
      </c>
      <c r="F178" s="2" t="s">
        <v>566</v>
      </c>
      <c r="G178" s="2" t="s">
        <v>567</v>
      </c>
      <c r="H178" s="2" t="s">
        <v>568</v>
      </c>
      <c r="I178" s="2" t="s">
        <v>611</v>
      </c>
      <c r="J178" s="2" t="s">
        <v>612</v>
      </c>
      <c r="K178" s="2" t="s">
        <v>3159</v>
      </c>
      <c r="L178" s="2">
        <v>161525</v>
      </c>
      <c r="M178" s="2">
        <v>134193835</v>
      </c>
      <c r="N178" s="2" t="s">
        <v>104</v>
      </c>
      <c r="O178" s="2" t="s">
        <v>1217</v>
      </c>
      <c r="P178" s="2">
        <v>2008</v>
      </c>
      <c r="Q178" s="2" t="s">
        <v>1540</v>
      </c>
      <c r="R178" s="2" t="s">
        <v>1218</v>
      </c>
      <c r="S178" s="2" t="s">
        <v>1540</v>
      </c>
      <c r="T178" s="2" t="b">
        <v>1</v>
      </c>
      <c r="U178" s="2">
        <v>43891</v>
      </c>
      <c r="V178" s="2">
        <v>100</v>
      </c>
      <c r="W178" s="2">
        <v>300</v>
      </c>
      <c r="X178" s="2" t="b">
        <v>1</v>
      </c>
      <c r="Y178" s="2" t="b">
        <v>1</v>
      </c>
      <c r="Z178" s="2" t="s">
        <v>89</v>
      </c>
      <c r="AA178" s="2" t="s">
        <v>83</v>
      </c>
      <c r="AB178" s="51" t="s">
        <v>83</v>
      </c>
      <c r="AC178" s="51"/>
      <c r="AD178" s="51">
        <v>126107.2059</v>
      </c>
      <c r="AE178" s="51" t="s">
        <v>118</v>
      </c>
      <c r="AF178" s="51">
        <v>150</v>
      </c>
      <c r="AG178" s="51" t="s">
        <v>84</v>
      </c>
      <c r="AH178" s="51"/>
      <c r="AI178" s="51">
        <v>23</v>
      </c>
      <c r="AJ178" s="51">
        <v>0</v>
      </c>
      <c r="AK178" s="51">
        <v>0</v>
      </c>
      <c r="AL178" s="51">
        <v>0</v>
      </c>
      <c r="AP178" s="51">
        <v>1</v>
      </c>
      <c r="AQ178" s="51"/>
      <c r="AR178" s="51">
        <v>1</v>
      </c>
      <c r="AS178" s="51">
        <v>1</v>
      </c>
      <c r="AT178" s="51">
        <v>1</v>
      </c>
      <c r="AU178" s="51">
        <v>1</v>
      </c>
      <c r="AV178" s="51">
        <v>1</v>
      </c>
      <c r="AW178" s="51">
        <v>1</v>
      </c>
      <c r="BC178" s="51">
        <v>1</v>
      </c>
      <c r="BD178" s="51">
        <v>1</v>
      </c>
    </row>
    <row r="179" spans="1:56" x14ac:dyDescent="0.3">
      <c r="A179" s="2">
        <v>175</v>
      </c>
      <c r="B179" s="2">
        <v>1</v>
      </c>
      <c r="C179" s="2" t="s">
        <v>75</v>
      </c>
      <c r="D179" s="51">
        <v>5</v>
      </c>
      <c r="E179" s="2" t="s">
        <v>3135</v>
      </c>
      <c r="F179" s="2" t="s">
        <v>566</v>
      </c>
      <c r="G179" s="2" t="s">
        <v>567</v>
      </c>
      <c r="H179" s="2" t="s">
        <v>568</v>
      </c>
      <c r="I179" s="2" t="s">
        <v>613</v>
      </c>
      <c r="J179" s="2" t="s">
        <v>614</v>
      </c>
      <c r="K179" s="2" t="s">
        <v>3160</v>
      </c>
      <c r="L179" s="2">
        <v>130389813</v>
      </c>
      <c r="M179" s="2">
        <v>130390548</v>
      </c>
      <c r="N179" s="2" t="s">
        <v>104</v>
      </c>
      <c r="O179" s="2" t="s">
        <v>367</v>
      </c>
      <c r="P179" s="2" t="s">
        <v>267</v>
      </c>
      <c r="Q179" s="2" t="s">
        <v>368</v>
      </c>
      <c r="R179" s="2" t="s">
        <v>267</v>
      </c>
      <c r="S179" s="2" t="s">
        <v>368</v>
      </c>
      <c r="T179" s="2" t="b">
        <v>1</v>
      </c>
      <c r="U179" s="2">
        <v>2018</v>
      </c>
      <c r="V179" s="2">
        <v>195</v>
      </c>
      <c r="W179" s="2">
        <v>666</v>
      </c>
      <c r="X179" s="2" t="b">
        <v>1</v>
      </c>
      <c r="Y179" s="2" t="b">
        <v>1</v>
      </c>
      <c r="Z179" s="2" t="s">
        <v>615</v>
      </c>
      <c r="AA179" s="2" t="s">
        <v>178</v>
      </c>
      <c r="AB179" s="51" t="s">
        <v>178</v>
      </c>
      <c r="AC179" s="51"/>
      <c r="AD179" s="51">
        <v>337416.82140000002</v>
      </c>
      <c r="AE179" s="51"/>
      <c r="AF179" s="51">
        <v>132</v>
      </c>
      <c r="AG179" s="51" t="s">
        <v>84</v>
      </c>
      <c r="AH179" s="51"/>
      <c r="AI179" s="51"/>
      <c r="AJ179" s="51">
        <v>1</v>
      </c>
      <c r="AK179" s="51">
        <v>0</v>
      </c>
      <c r="AL179" s="51">
        <v>0</v>
      </c>
      <c r="AP179" s="51">
        <v>0</v>
      </c>
      <c r="AQ179" s="51"/>
      <c r="AR179" s="51">
        <v>0</v>
      </c>
      <c r="AS179" s="51">
        <v>0</v>
      </c>
      <c r="AT179" s="51">
        <v>1</v>
      </c>
      <c r="AX179" s="51">
        <v>1</v>
      </c>
    </row>
    <row r="180" spans="1:56" x14ac:dyDescent="0.3">
      <c r="A180" s="2">
        <v>176</v>
      </c>
      <c r="B180" s="2">
        <v>1</v>
      </c>
      <c r="C180" s="2" t="s">
        <v>75</v>
      </c>
      <c r="D180" s="51">
        <v>6</v>
      </c>
      <c r="E180" s="2" t="s">
        <v>3161</v>
      </c>
      <c r="F180" s="2" t="s">
        <v>616</v>
      </c>
      <c r="G180" s="2" t="s">
        <v>617</v>
      </c>
      <c r="H180" s="2" t="s">
        <v>618</v>
      </c>
      <c r="I180" s="2" t="s">
        <v>619</v>
      </c>
      <c r="J180" s="2" t="s">
        <v>620</v>
      </c>
      <c r="K180" s="2" t="s">
        <v>3162</v>
      </c>
      <c r="L180" s="2">
        <v>39333</v>
      </c>
      <c r="M180" s="2">
        <v>80671300</v>
      </c>
      <c r="N180" s="2" t="s">
        <v>104</v>
      </c>
      <c r="O180" s="2" t="s">
        <v>486</v>
      </c>
      <c r="P180" s="2">
        <v>2006</v>
      </c>
      <c r="Q180" s="2" t="s">
        <v>486</v>
      </c>
      <c r="R180" s="2" t="s">
        <v>267</v>
      </c>
      <c r="S180" s="2" t="s">
        <v>486</v>
      </c>
      <c r="T180" s="2" t="b">
        <v>1</v>
      </c>
      <c r="U180" s="2">
        <v>2014</v>
      </c>
      <c r="V180" s="2">
        <v>0</v>
      </c>
      <c r="W180" s="2">
        <v>152</v>
      </c>
      <c r="X180" s="2" t="b">
        <v>1</v>
      </c>
      <c r="Y180" s="2" t="b">
        <v>1</v>
      </c>
      <c r="Z180" s="2" t="s">
        <v>89</v>
      </c>
      <c r="AA180" s="2" t="s">
        <v>83</v>
      </c>
      <c r="AB180" s="51" t="s">
        <v>83</v>
      </c>
      <c r="AC180" s="51"/>
      <c r="AD180" s="51">
        <v>109357.9062</v>
      </c>
      <c r="AE180" s="51" t="s">
        <v>118</v>
      </c>
      <c r="AF180" s="51">
        <v>120</v>
      </c>
      <c r="AG180" s="51" t="s">
        <v>84</v>
      </c>
      <c r="AH180" s="51"/>
      <c r="AI180" s="51"/>
      <c r="AJ180" s="51">
        <v>0</v>
      </c>
      <c r="AK180" s="51">
        <v>0</v>
      </c>
      <c r="AL180" s="51">
        <v>0</v>
      </c>
      <c r="AP180" s="51">
        <v>0</v>
      </c>
      <c r="AQ180" s="51"/>
      <c r="AR180" s="51">
        <v>1</v>
      </c>
      <c r="AS180" s="51">
        <v>1</v>
      </c>
      <c r="AT180" s="51">
        <v>1</v>
      </c>
      <c r="AV180" s="51">
        <v>1</v>
      </c>
      <c r="BB180" s="51">
        <v>1</v>
      </c>
      <c r="BC180" s="51">
        <v>1</v>
      </c>
      <c r="BD180" s="51"/>
    </row>
    <row r="181" spans="1:56" x14ac:dyDescent="0.3">
      <c r="A181" s="2">
        <v>177</v>
      </c>
      <c r="B181" s="2">
        <v>1</v>
      </c>
      <c r="C181" s="2" t="s">
        <v>75</v>
      </c>
      <c r="D181" s="51">
        <v>6</v>
      </c>
      <c r="E181" s="2" t="s">
        <v>3161</v>
      </c>
      <c r="F181" s="2" t="s">
        <v>616</v>
      </c>
      <c r="G181" s="2" t="s">
        <v>617</v>
      </c>
      <c r="H181" s="2" t="s">
        <v>618</v>
      </c>
      <c r="I181" s="2" t="s">
        <v>621</v>
      </c>
      <c r="J181" s="2" t="s">
        <v>622</v>
      </c>
      <c r="K181" s="2" t="s">
        <v>3163</v>
      </c>
      <c r="L181" s="2">
        <v>41824</v>
      </c>
      <c r="M181" s="2">
        <v>68625634</v>
      </c>
      <c r="N181" s="2" t="s">
        <v>104</v>
      </c>
      <c r="O181" s="2" t="s">
        <v>368</v>
      </c>
      <c r="P181" s="2">
        <v>2003</v>
      </c>
      <c r="Q181" s="2" t="s">
        <v>368</v>
      </c>
      <c r="R181" s="2" t="s">
        <v>267</v>
      </c>
      <c r="S181" s="2" t="s">
        <v>368</v>
      </c>
      <c r="T181" s="2" t="b">
        <v>1</v>
      </c>
      <c r="U181" s="2">
        <v>2015</v>
      </c>
      <c r="V181" s="2">
        <v>0</v>
      </c>
      <c r="W181" s="2">
        <v>93</v>
      </c>
      <c r="X181" s="2" t="b">
        <v>1</v>
      </c>
      <c r="Y181" s="2" t="b">
        <v>1</v>
      </c>
      <c r="Z181" s="2" t="s">
        <v>89</v>
      </c>
      <c r="AA181" s="2" t="s">
        <v>83</v>
      </c>
      <c r="AB181" s="51" t="s">
        <v>83</v>
      </c>
      <c r="AC181" s="51"/>
      <c r="AD181" s="51">
        <v>23374.4899</v>
      </c>
      <c r="AE181" s="51" t="s">
        <v>118</v>
      </c>
      <c r="AF181" s="51">
        <v>150</v>
      </c>
      <c r="AG181" s="51" t="s">
        <v>84</v>
      </c>
      <c r="AH181" s="51"/>
      <c r="AI181" s="51"/>
      <c r="AJ181" s="51">
        <v>0</v>
      </c>
      <c r="AK181" s="51">
        <v>0</v>
      </c>
      <c r="AL181" s="51">
        <v>0</v>
      </c>
      <c r="AP181" s="51">
        <v>0</v>
      </c>
      <c r="AQ181" s="51"/>
      <c r="AR181" s="51">
        <v>1</v>
      </c>
      <c r="AS181" s="51">
        <v>1</v>
      </c>
      <c r="AT181" s="51">
        <v>1</v>
      </c>
      <c r="AV181" s="51">
        <v>1</v>
      </c>
      <c r="BC181" s="51">
        <v>1</v>
      </c>
    </row>
    <row r="182" spans="1:56" x14ac:dyDescent="0.3">
      <c r="A182" s="2">
        <v>178</v>
      </c>
      <c r="B182" s="2">
        <v>1</v>
      </c>
      <c r="C182" s="2" t="s">
        <v>75</v>
      </c>
      <c r="D182" s="51">
        <v>6</v>
      </c>
      <c r="E182" s="2" t="s">
        <v>3161</v>
      </c>
      <c r="F182" s="2" t="s">
        <v>616</v>
      </c>
      <c r="G182" s="2" t="s">
        <v>617</v>
      </c>
      <c r="H182" s="2" t="s">
        <v>618</v>
      </c>
      <c r="I182" s="2" t="s">
        <v>263</v>
      </c>
      <c r="J182" s="2" t="s">
        <v>623</v>
      </c>
      <c r="K182" s="2" t="s">
        <v>3164</v>
      </c>
      <c r="L182" s="2">
        <v>161714</v>
      </c>
      <c r="M182" s="2">
        <v>124532497</v>
      </c>
      <c r="N182" s="2" t="s">
        <v>104</v>
      </c>
      <c r="O182" s="2" t="s">
        <v>368</v>
      </c>
      <c r="P182" s="2">
        <v>2007</v>
      </c>
      <c r="Q182" s="2" t="s">
        <v>368</v>
      </c>
      <c r="R182" s="2" t="s">
        <v>267</v>
      </c>
      <c r="S182" s="2" t="s">
        <v>368</v>
      </c>
      <c r="T182" s="2" t="b">
        <v>1</v>
      </c>
      <c r="U182" s="2">
        <v>44197</v>
      </c>
      <c r="V182" s="2">
        <v>6</v>
      </c>
      <c r="W182" s="51">
        <v>125</v>
      </c>
      <c r="X182" s="2" t="b">
        <v>1</v>
      </c>
      <c r="Y182" s="2" t="b">
        <v>1</v>
      </c>
      <c r="Z182" s="51" t="s">
        <v>149</v>
      </c>
      <c r="AA182" s="2" t="s">
        <v>83</v>
      </c>
      <c r="AB182" s="51" t="s">
        <v>83</v>
      </c>
      <c r="AC182" s="51"/>
      <c r="AD182" s="51">
        <v>943386.47600000002</v>
      </c>
      <c r="AF182" s="2">
        <v>120</v>
      </c>
      <c r="AG182" s="51" t="s">
        <v>84</v>
      </c>
      <c r="AI182" s="2">
        <v>16</v>
      </c>
      <c r="AJ182" s="51">
        <v>0</v>
      </c>
      <c r="AK182" s="51">
        <v>0</v>
      </c>
      <c r="AL182" s="51">
        <v>1</v>
      </c>
      <c r="AP182" s="51">
        <v>0</v>
      </c>
      <c r="AQ182" s="51"/>
      <c r="AR182" s="51">
        <v>1</v>
      </c>
      <c r="AS182" s="51">
        <v>1</v>
      </c>
      <c r="AT182" s="51">
        <v>1</v>
      </c>
      <c r="AV182" s="51">
        <v>1</v>
      </c>
    </row>
    <row r="183" spans="1:56" x14ac:dyDescent="0.3">
      <c r="A183" s="2">
        <v>179</v>
      </c>
      <c r="B183" s="2">
        <v>1</v>
      </c>
      <c r="C183" s="2" t="s">
        <v>75</v>
      </c>
      <c r="D183" s="51">
        <v>6</v>
      </c>
      <c r="E183" s="2" t="s">
        <v>3161</v>
      </c>
      <c r="F183" s="2" t="s">
        <v>616</v>
      </c>
      <c r="G183" s="2" t="s">
        <v>617</v>
      </c>
      <c r="H183" s="2" t="s">
        <v>618</v>
      </c>
      <c r="I183" s="2" t="s">
        <v>624</v>
      </c>
      <c r="J183" s="2" t="s">
        <v>625</v>
      </c>
      <c r="K183" s="2" t="s">
        <v>3165</v>
      </c>
      <c r="L183" s="2">
        <v>60235</v>
      </c>
      <c r="M183" s="2">
        <v>124454650</v>
      </c>
      <c r="N183" s="2" t="s">
        <v>104</v>
      </c>
      <c r="O183" s="2" t="s">
        <v>486</v>
      </c>
      <c r="P183" s="2">
        <v>2006</v>
      </c>
      <c r="Q183" s="2" t="s">
        <v>368</v>
      </c>
      <c r="R183" s="2" t="s">
        <v>267</v>
      </c>
      <c r="S183" s="2" t="s">
        <v>368</v>
      </c>
      <c r="T183" s="2" t="b">
        <v>1</v>
      </c>
      <c r="U183" s="2">
        <v>43891</v>
      </c>
      <c r="V183" s="2">
        <v>0</v>
      </c>
      <c r="W183" s="51">
        <v>250</v>
      </c>
      <c r="X183" s="2" t="b">
        <v>1</v>
      </c>
      <c r="Y183" s="2" t="b">
        <v>1</v>
      </c>
      <c r="Z183" s="51" t="s">
        <v>149</v>
      </c>
      <c r="AA183" s="2" t="s">
        <v>83</v>
      </c>
      <c r="AB183" s="51" t="s">
        <v>83</v>
      </c>
      <c r="AC183" s="51"/>
      <c r="AD183" s="51">
        <v>89389.108070000002</v>
      </c>
      <c r="AE183" s="51" t="s">
        <v>118</v>
      </c>
      <c r="AF183" s="2">
        <v>70</v>
      </c>
      <c r="AG183" s="51" t="s">
        <v>84</v>
      </c>
      <c r="AI183" s="2">
        <v>11</v>
      </c>
      <c r="AJ183" s="51">
        <v>0</v>
      </c>
      <c r="AK183" s="51">
        <v>0</v>
      </c>
      <c r="AL183" s="51">
        <v>1</v>
      </c>
      <c r="AN183" s="51">
        <v>1</v>
      </c>
      <c r="AP183" s="51">
        <v>0</v>
      </c>
      <c r="AQ183" s="51"/>
      <c r="AR183" s="51">
        <v>1</v>
      </c>
      <c r="AS183" s="51">
        <v>1</v>
      </c>
      <c r="AT183" s="51">
        <v>1</v>
      </c>
      <c r="AV183" s="51">
        <v>1</v>
      </c>
      <c r="BC183" s="51">
        <v>1</v>
      </c>
    </row>
    <row r="184" spans="1:56" x14ac:dyDescent="0.3">
      <c r="A184" s="2">
        <v>180</v>
      </c>
      <c r="B184" s="2">
        <v>1</v>
      </c>
      <c r="C184" s="2" t="s">
        <v>75</v>
      </c>
      <c r="D184" s="51">
        <v>6</v>
      </c>
      <c r="E184" s="2" t="s">
        <v>3161</v>
      </c>
      <c r="F184" s="2" t="s">
        <v>616</v>
      </c>
      <c r="G184" s="2" t="s">
        <v>617</v>
      </c>
      <c r="H184" s="2" t="s">
        <v>618</v>
      </c>
      <c r="I184" s="2" t="s">
        <v>626</v>
      </c>
      <c r="J184" s="2" t="s">
        <v>627</v>
      </c>
      <c r="K184" s="2" t="s">
        <v>3166</v>
      </c>
      <c r="L184" s="2">
        <v>161720</v>
      </c>
      <c r="M184" s="2">
        <v>109916524</v>
      </c>
      <c r="N184" s="2" t="s">
        <v>104</v>
      </c>
      <c r="O184" s="2" t="s">
        <v>486</v>
      </c>
      <c r="P184" s="2">
        <v>2008</v>
      </c>
      <c r="Q184" s="2" t="s">
        <v>486</v>
      </c>
      <c r="R184" s="2" t="s">
        <v>267</v>
      </c>
      <c r="S184" s="2" t="s">
        <v>486</v>
      </c>
      <c r="T184" s="2" t="b">
        <v>1</v>
      </c>
      <c r="U184" s="2">
        <v>2017</v>
      </c>
      <c r="V184" s="2">
        <v>72</v>
      </c>
      <c r="W184" s="2">
        <v>80</v>
      </c>
      <c r="X184" s="2" t="b">
        <v>1</v>
      </c>
      <c r="Y184" s="2" t="b">
        <v>1</v>
      </c>
      <c r="Z184" s="2" t="s">
        <v>89</v>
      </c>
      <c r="AA184" s="2" t="s">
        <v>83</v>
      </c>
      <c r="AB184" s="51" t="s">
        <v>83</v>
      </c>
      <c r="AC184" s="51"/>
      <c r="AD184" s="51">
        <v>2664.8830210000001</v>
      </c>
      <c r="AE184" s="51" t="s">
        <v>118</v>
      </c>
      <c r="AF184" s="51">
        <v>61</v>
      </c>
      <c r="AG184" s="51" t="s">
        <v>84</v>
      </c>
      <c r="AH184" s="51"/>
      <c r="AI184" s="51"/>
      <c r="AJ184" s="51">
        <v>0</v>
      </c>
      <c r="AK184" s="51">
        <v>0</v>
      </c>
      <c r="AL184" s="51">
        <v>0</v>
      </c>
      <c r="AP184" s="51">
        <v>0</v>
      </c>
      <c r="AQ184" s="51"/>
      <c r="AR184" s="51">
        <v>1</v>
      </c>
      <c r="AS184" s="51">
        <v>1</v>
      </c>
      <c r="AT184" s="51">
        <v>1</v>
      </c>
      <c r="AV184" s="51">
        <v>1</v>
      </c>
      <c r="BB184" s="51">
        <v>1</v>
      </c>
      <c r="BC184" s="51">
        <v>1</v>
      </c>
      <c r="BD184" s="51"/>
    </row>
    <row r="185" spans="1:56" x14ac:dyDescent="0.3">
      <c r="A185" s="2">
        <v>181</v>
      </c>
      <c r="B185" s="2">
        <v>1</v>
      </c>
      <c r="C185" s="2" t="s">
        <v>75</v>
      </c>
      <c r="D185" s="51">
        <v>6</v>
      </c>
      <c r="E185" s="2" t="s">
        <v>3161</v>
      </c>
      <c r="F185" s="2" t="s">
        <v>616</v>
      </c>
      <c r="G185" s="2" t="s">
        <v>617</v>
      </c>
      <c r="H185" s="2" t="s">
        <v>618</v>
      </c>
      <c r="I185" s="2" t="s">
        <v>628</v>
      </c>
      <c r="J185" s="2" t="s">
        <v>629</v>
      </c>
      <c r="K185" s="2" t="s">
        <v>3167</v>
      </c>
      <c r="L185" s="2">
        <v>39334</v>
      </c>
      <c r="M185" s="2">
        <v>68625721</v>
      </c>
      <c r="N185" s="2" t="s">
        <v>104</v>
      </c>
      <c r="O185" s="2" t="s">
        <v>368</v>
      </c>
      <c r="P185" s="2">
        <v>2005</v>
      </c>
      <c r="Q185" s="2" t="s">
        <v>368</v>
      </c>
      <c r="R185" s="2" t="s">
        <v>267</v>
      </c>
      <c r="S185" s="2" t="s">
        <v>368</v>
      </c>
      <c r="T185" s="2" t="b">
        <v>1</v>
      </c>
      <c r="U185" s="2">
        <v>2015</v>
      </c>
      <c r="V185" s="2">
        <v>0</v>
      </c>
      <c r="W185" s="2">
        <v>275</v>
      </c>
      <c r="X185" s="2" t="b">
        <v>1</v>
      </c>
      <c r="Y185" s="2" t="b">
        <v>1</v>
      </c>
      <c r="Z185" s="2" t="s">
        <v>89</v>
      </c>
      <c r="AA185" s="2" t="s">
        <v>83</v>
      </c>
      <c r="AB185" s="51" t="s">
        <v>83</v>
      </c>
      <c r="AC185" s="51"/>
      <c r="AD185" s="51">
        <v>620257.03700000001</v>
      </c>
      <c r="AE185" s="51"/>
      <c r="AF185" s="51">
        <v>130</v>
      </c>
      <c r="AG185" s="51" t="s">
        <v>84</v>
      </c>
      <c r="AH185" s="51"/>
      <c r="AI185" s="51"/>
      <c r="AJ185" s="51">
        <v>0</v>
      </c>
      <c r="AK185" s="51">
        <v>0</v>
      </c>
      <c r="AL185" s="51">
        <v>0</v>
      </c>
      <c r="AP185" s="51">
        <v>0</v>
      </c>
      <c r="AQ185" s="51"/>
      <c r="AR185" s="51">
        <v>1</v>
      </c>
      <c r="AS185" s="51">
        <v>1</v>
      </c>
      <c r="AT185" s="51">
        <v>1</v>
      </c>
      <c r="AV185" s="51">
        <v>1</v>
      </c>
    </row>
    <row r="186" spans="1:56" x14ac:dyDescent="0.3">
      <c r="A186" s="2">
        <v>182</v>
      </c>
      <c r="B186" s="2">
        <v>1</v>
      </c>
      <c r="C186" s="2" t="s">
        <v>75</v>
      </c>
      <c r="D186" s="51">
        <v>6</v>
      </c>
      <c r="E186" s="2" t="s">
        <v>3161</v>
      </c>
      <c r="F186" s="2" t="s">
        <v>616</v>
      </c>
      <c r="G186" s="2" t="s">
        <v>617</v>
      </c>
      <c r="H186" s="2" t="s">
        <v>618</v>
      </c>
      <c r="I186" s="2" t="s">
        <v>630</v>
      </c>
      <c r="J186" s="2" t="s">
        <v>631</v>
      </c>
      <c r="K186" s="2" t="s">
        <v>3168</v>
      </c>
      <c r="L186" s="2">
        <v>44579</v>
      </c>
      <c r="M186" s="2">
        <v>124433617</v>
      </c>
      <c r="N186" s="2" t="s">
        <v>104</v>
      </c>
      <c r="O186" s="2" t="s">
        <v>486</v>
      </c>
      <c r="P186" s="2">
        <v>2004</v>
      </c>
      <c r="Q186" s="2" t="s">
        <v>368</v>
      </c>
      <c r="R186" s="2" t="s">
        <v>267</v>
      </c>
      <c r="S186" s="2" t="s">
        <v>368</v>
      </c>
      <c r="T186" s="2" t="b">
        <v>1</v>
      </c>
      <c r="U186" s="2">
        <v>43891</v>
      </c>
      <c r="V186" s="2">
        <v>3</v>
      </c>
      <c r="W186" s="2">
        <v>40</v>
      </c>
      <c r="X186" s="2" t="b">
        <v>1</v>
      </c>
      <c r="Y186" s="2" t="b">
        <v>1</v>
      </c>
      <c r="Z186" s="2" t="s">
        <v>89</v>
      </c>
      <c r="AA186" s="2" t="s">
        <v>83</v>
      </c>
      <c r="AB186" s="51" t="s">
        <v>83</v>
      </c>
      <c r="AC186" s="51"/>
      <c r="AD186" s="51">
        <v>12741.866760000001</v>
      </c>
      <c r="AE186" s="51" t="s">
        <v>118</v>
      </c>
      <c r="AF186" s="2">
        <v>105</v>
      </c>
      <c r="AG186" s="51" t="s">
        <v>84</v>
      </c>
      <c r="AI186" s="2">
        <v>14</v>
      </c>
      <c r="AJ186" s="51">
        <v>0</v>
      </c>
      <c r="AK186" s="51">
        <v>0</v>
      </c>
      <c r="AL186" s="51">
        <v>1</v>
      </c>
      <c r="AP186" s="51">
        <v>0</v>
      </c>
      <c r="AQ186" s="51"/>
      <c r="AR186" s="51">
        <v>1</v>
      </c>
      <c r="AS186" s="51">
        <v>1</v>
      </c>
      <c r="AT186" s="51">
        <v>1</v>
      </c>
      <c r="AV186" s="51">
        <v>1</v>
      </c>
      <c r="BC186" s="51">
        <v>1</v>
      </c>
    </row>
    <row r="187" spans="1:56" x14ac:dyDescent="0.3">
      <c r="A187" s="2">
        <v>183</v>
      </c>
      <c r="B187" s="2">
        <v>1</v>
      </c>
      <c r="C187" s="2" t="s">
        <v>75</v>
      </c>
      <c r="D187" s="51">
        <v>6</v>
      </c>
      <c r="E187" s="2" t="s">
        <v>3161</v>
      </c>
      <c r="F187" s="2" t="s">
        <v>616</v>
      </c>
      <c r="G187" s="2" t="s">
        <v>617</v>
      </c>
      <c r="H187" s="2" t="s">
        <v>618</v>
      </c>
      <c r="I187" s="2" t="s">
        <v>632</v>
      </c>
      <c r="J187" s="2" t="s">
        <v>633</v>
      </c>
      <c r="K187" s="2" t="s">
        <v>3169</v>
      </c>
      <c r="L187" s="2">
        <v>44614</v>
      </c>
      <c r="M187" s="2">
        <v>140353520</v>
      </c>
      <c r="N187" s="2" t="s">
        <v>104</v>
      </c>
      <c r="O187" s="2" t="s">
        <v>486</v>
      </c>
      <c r="P187" s="2">
        <v>2004</v>
      </c>
      <c r="Q187" s="2" t="s">
        <v>486</v>
      </c>
      <c r="R187" s="2" t="s">
        <v>267</v>
      </c>
      <c r="S187" s="2" t="s">
        <v>486</v>
      </c>
      <c r="T187" s="2" t="b">
        <v>1</v>
      </c>
      <c r="U187" s="2">
        <v>2018</v>
      </c>
      <c r="V187" s="2">
        <v>40</v>
      </c>
      <c r="W187" s="2">
        <v>305</v>
      </c>
      <c r="X187" s="2" t="b">
        <v>1</v>
      </c>
      <c r="Y187" s="2" t="b">
        <v>1</v>
      </c>
      <c r="Z187" s="2" t="s">
        <v>89</v>
      </c>
      <c r="AA187" s="2" t="s">
        <v>83</v>
      </c>
      <c r="AB187" s="51" t="s">
        <v>83</v>
      </c>
      <c r="AC187" s="51"/>
      <c r="AD187" s="51">
        <v>134335.8683</v>
      </c>
      <c r="AE187" s="51" t="s">
        <v>118</v>
      </c>
      <c r="AF187" s="51">
        <v>83</v>
      </c>
      <c r="AG187" s="51" t="s">
        <v>84</v>
      </c>
      <c r="AH187" s="51"/>
      <c r="AI187" s="51"/>
      <c r="AJ187" s="51">
        <v>0</v>
      </c>
      <c r="AK187" s="51">
        <v>0</v>
      </c>
      <c r="AL187" s="51">
        <v>0</v>
      </c>
      <c r="AP187" s="51">
        <v>0</v>
      </c>
      <c r="AQ187" s="51"/>
      <c r="AR187" s="51">
        <v>1</v>
      </c>
      <c r="AS187" s="51">
        <v>1</v>
      </c>
      <c r="AT187" s="51">
        <v>1</v>
      </c>
      <c r="AV187" s="51">
        <v>1</v>
      </c>
      <c r="BB187" s="51">
        <v>1</v>
      </c>
      <c r="BC187" s="51">
        <v>1</v>
      </c>
      <c r="BD187" s="51"/>
    </row>
    <row r="188" spans="1:56" x14ac:dyDescent="0.3">
      <c r="A188" s="2">
        <v>184</v>
      </c>
      <c r="B188" s="2">
        <v>1</v>
      </c>
      <c r="C188" s="2" t="s">
        <v>75</v>
      </c>
      <c r="D188" s="51">
        <v>6</v>
      </c>
      <c r="E188" s="2" t="s">
        <v>3161</v>
      </c>
      <c r="F188" s="2" t="s">
        <v>616</v>
      </c>
      <c r="G188" s="2" t="s">
        <v>617</v>
      </c>
      <c r="H188" s="2" t="s">
        <v>618</v>
      </c>
      <c r="I188" s="2" t="s">
        <v>634</v>
      </c>
      <c r="J188" s="2" t="s">
        <v>635</v>
      </c>
      <c r="K188" s="2" t="s">
        <v>3170</v>
      </c>
      <c r="L188" s="2">
        <v>41825</v>
      </c>
      <c r="M188" s="2">
        <v>68625931</v>
      </c>
      <c r="N188" s="2" t="s">
        <v>104</v>
      </c>
      <c r="O188" s="2" t="s">
        <v>368</v>
      </c>
      <c r="P188" s="2">
        <v>2003</v>
      </c>
      <c r="Q188" s="2" t="s">
        <v>368</v>
      </c>
      <c r="R188" s="2" t="s">
        <v>267</v>
      </c>
      <c r="S188" s="2" t="s">
        <v>368</v>
      </c>
      <c r="T188" s="2" t="b">
        <v>1</v>
      </c>
      <c r="U188" s="2">
        <v>43891</v>
      </c>
      <c r="V188" s="2">
        <v>0</v>
      </c>
      <c r="W188" s="2">
        <v>200</v>
      </c>
      <c r="X188" s="2" t="b">
        <v>1</v>
      </c>
      <c r="Y188" s="2" t="b">
        <v>1</v>
      </c>
      <c r="Z188" s="2" t="s">
        <v>89</v>
      </c>
      <c r="AA188" s="2" t="s">
        <v>83</v>
      </c>
      <c r="AB188" s="51" t="s">
        <v>83</v>
      </c>
      <c r="AC188" s="51"/>
      <c r="AD188" s="51">
        <v>1341443.084</v>
      </c>
      <c r="AE188" s="51"/>
      <c r="AF188" s="51">
        <v>122</v>
      </c>
      <c r="AG188" s="51" t="s">
        <v>84</v>
      </c>
      <c r="AH188" s="51"/>
      <c r="AI188" s="51"/>
      <c r="AJ188" s="51">
        <v>0</v>
      </c>
      <c r="AK188" s="51">
        <v>0</v>
      </c>
      <c r="AL188" s="51">
        <v>0</v>
      </c>
      <c r="AP188" s="51">
        <v>1</v>
      </c>
      <c r="AQ188" s="51"/>
      <c r="AR188" s="51">
        <v>1</v>
      </c>
      <c r="AS188" s="51">
        <v>1</v>
      </c>
      <c r="AT188" s="51">
        <v>1</v>
      </c>
      <c r="AV188" s="51">
        <v>1</v>
      </c>
    </row>
    <row r="189" spans="1:56" x14ac:dyDescent="0.3">
      <c r="A189" s="2">
        <v>185</v>
      </c>
      <c r="B189" s="2">
        <v>1</v>
      </c>
      <c r="C189" s="2" t="s">
        <v>75</v>
      </c>
      <c r="D189" s="51">
        <v>7</v>
      </c>
      <c r="E189" s="2" t="s">
        <v>3171</v>
      </c>
      <c r="F189" s="2" t="s">
        <v>636</v>
      </c>
      <c r="G189" s="2" t="s">
        <v>637</v>
      </c>
      <c r="H189" s="2" t="s">
        <v>638</v>
      </c>
      <c r="I189" s="2" t="s">
        <v>639</v>
      </c>
      <c r="J189" s="2" t="s">
        <v>640</v>
      </c>
      <c r="K189" s="2" t="s">
        <v>3172</v>
      </c>
      <c r="L189" s="2">
        <v>161351</v>
      </c>
      <c r="M189" s="2">
        <v>124470453</v>
      </c>
      <c r="N189" s="2" t="s">
        <v>104</v>
      </c>
      <c r="O189" s="2" t="s">
        <v>486</v>
      </c>
      <c r="P189" s="2">
        <v>2007</v>
      </c>
      <c r="Q189" s="2" t="s">
        <v>486</v>
      </c>
      <c r="R189" s="2" t="s">
        <v>267</v>
      </c>
      <c r="S189" s="2" t="s">
        <v>486</v>
      </c>
      <c r="T189" s="2" t="b">
        <v>1</v>
      </c>
      <c r="U189" s="2">
        <v>43891</v>
      </c>
      <c r="V189" s="2">
        <v>183</v>
      </c>
      <c r="W189" s="2">
        <v>190</v>
      </c>
      <c r="X189" s="2" t="b">
        <v>1</v>
      </c>
      <c r="Y189" s="2" t="b">
        <v>1</v>
      </c>
      <c r="Z189" s="2" t="s">
        <v>89</v>
      </c>
      <c r="AA189" s="2" t="s">
        <v>83</v>
      </c>
      <c r="AB189" s="51" t="s">
        <v>83</v>
      </c>
      <c r="AC189" s="51"/>
      <c r="AD189" s="51">
        <v>3384.4357169999998</v>
      </c>
      <c r="AE189" s="51" t="s">
        <v>118</v>
      </c>
      <c r="AF189" s="51">
        <v>33.5</v>
      </c>
      <c r="AG189" s="51" t="s">
        <v>84</v>
      </c>
      <c r="AH189" s="51"/>
      <c r="AI189" s="51"/>
      <c r="AJ189" s="51">
        <v>0</v>
      </c>
      <c r="AK189" s="51">
        <v>0</v>
      </c>
      <c r="AL189" s="51">
        <v>0</v>
      </c>
      <c r="AP189" s="51">
        <v>1</v>
      </c>
      <c r="AQ189" s="51"/>
      <c r="AR189" s="51">
        <v>1</v>
      </c>
      <c r="AS189" s="51">
        <v>1</v>
      </c>
      <c r="AT189" s="51">
        <v>1</v>
      </c>
      <c r="AV189" s="51">
        <v>1</v>
      </c>
      <c r="BB189" s="51">
        <v>1</v>
      </c>
      <c r="BC189" s="51">
        <v>1</v>
      </c>
      <c r="BD189" s="51"/>
    </row>
    <row r="190" spans="1:56" x14ac:dyDescent="0.3">
      <c r="A190" s="2">
        <v>186</v>
      </c>
      <c r="B190" s="2">
        <v>1</v>
      </c>
      <c r="C190" s="2" t="s">
        <v>75</v>
      </c>
      <c r="D190" s="51">
        <v>7</v>
      </c>
      <c r="E190" s="2" t="s">
        <v>3171</v>
      </c>
      <c r="F190" s="2" t="s">
        <v>636</v>
      </c>
      <c r="G190" s="2" t="s">
        <v>637</v>
      </c>
      <c r="H190" s="2" t="s">
        <v>638</v>
      </c>
      <c r="I190" s="2" t="s">
        <v>641</v>
      </c>
      <c r="J190" s="2" t="s">
        <v>642</v>
      </c>
      <c r="K190" s="2" t="s">
        <v>3173</v>
      </c>
      <c r="L190" s="2">
        <v>161679</v>
      </c>
      <c r="M190" s="2">
        <v>124527280</v>
      </c>
      <c r="N190" s="2" t="s">
        <v>104</v>
      </c>
      <c r="O190" s="2" t="s">
        <v>486</v>
      </c>
      <c r="P190" s="2">
        <v>2008</v>
      </c>
      <c r="Q190" s="2" t="s">
        <v>1217</v>
      </c>
      <c r="R190" s="2" t="s">
        <v>1218</v>
      </c>
      <c r="S190" s="2" t="s">
        <v>1217</v>
      </c>
      <c r="T190" s="2" t="b">
        <v>1</v>
      </c>
      <c r="U190" s="2">
        <v>43891</v>
      </c>
      <c r="V190" s="2">
        <v>110</v>
      </c>
      <c r="W190" s="2">
        <v>320</v>
      </c>
      <c r="X190" s="2" t="b">
        <v>1</v>
      </c>
      <c r="Y190" s="2" t="b">
        <v>1</v>
      </c>
      <c r="Z190" s="2" t="s">
        <v>89</v>
      </c>
      <c r="AA190" s="2" t="s">
        <v>83</v>
      </c>
      <c r="AB190" s="51" t="s">
        <v>83</v>
      </c>
      <c r="AC190" s="51"/>
      <c r="AD190" s="51">
        <v>3432.5082819999998</v>
      </c>
      <c r="AE190" s="51" t="s">
        <v>118</v>
      </c>
      <c r="AF190" s="51">
        <v>43</v>
      </c>
      <c r="AG190" s="51" t="s">
        <v>84</v>
      </c>
      <c r="AH190" s="51"/>
      <c r="AI190" s="51">
        <v>8.6</v>
      </c>
      <c r="AJ190" s="51">
        <v>0</v>
      </c>
      <c r="AK190" s="51">
        <v>0</v>
      </c>
      <c r="AL190" s="51">
        <v>0</v>
      </c>
      <c r="AP190" s="51">
        <v>0</v>
      </c>
      <c r="AQ190" s="51"/>
      <c r="AR190" s="51">
        <v>1</v>
      </c>
      <c r="AS190" s="51">
        <v>1</v>
      </c>
      <c r="AT190" s="51">
        <v>1</v>
      </c>
      <c r="AU190" s="51">
        <v>1</v>
      </c>
      <c r="AV190" s="51">
        <v>1</v>
      </c>
      <c r="AW190" s="51">
        <v>1</v>
      </c>
      <c r="BC190" s="51">
        <v>1</v>
      </c>
      <c r="BD190" s="51">
        <v>1</v>
      </c>
    </row>
    <row r="191" spans="1:56" x14ac:dyDescent="0.3">
      <c r="A191" s="2">
        <v>187</v>
      </c>
      <c r="B191" s="2">
        <v>1</v>
      </c>
      <c r="C191" s="2" t="s">
        <v>75</v>
      </c>
      <c r="D191" s="51">
        <v>7</v>
      </c>
      <c r="E191" s="2" t="s">
        <v>3171</v>
      </c>
      <c r="F191" s="2" t="s">
        <v>636</v>
      </c>
      <c r="G191" s="2" t="s">
        <v>637</v>
      </c>
      <c r="H191" s="2" t="s">
        <v>638</v>
      </c>
      <c r="I191" s="2" t="s">
        <v>643</v>
      </c>
      <c r="J191" s="2" t="s">
        <v>644</v>
      </c>
      <c r="K191" s="2" t="s">
        <v>3174</v>
      </c>
      <c r="L191" s="2">
        <v>161606</v>
      </c>
      <c r="M191" s="2">
        <v>124513884</v>
      </c>
      <c r="N191" s="2" t="s">
        <v>104</v>
      </c>
      <c r="O191" s="2" t="s">
        <v>486</v>
      </c>
      <c r="P191" s="2">
        <v>2007</v>
      </c>
      <c r="Q191" s="2" t="s">
        <v>368</v>
      </c>
      <c r="R191" s="2" t="s">
        <v>267</v>
      </c>
      <c r="S191" s="2" t="s">
        <v>368</v>
      </c>
      <c r="T191" s="2" t="b">
        <v>1</v>
      </c>
      <c r="U191" s="2">
        <v>44197</v>
      </c>
      <c r="V191" s="2">
        <v>250</v>
      </c>
      <c r="W191" s="2">
        <v>290</v>
      </c>
      <c r="X191" s="2" t="b">
        <v>1</v>
      </c>
      <c r="Y191" s="2" t="b">
        <v>1</v>
      </c>
      <c r="Z191" s="2" t="s">
        <v>89</v>
      </c>
      <c r="AA191" s="2" t="s">
        <v>178</v>
      </c>
      <c r="AB191" s="51" t="s">
        <v>178</v>
      </c>
      <c r="AC191" s="51"/>
      <c r="AD191" s="51">
        <v>3103.9169539999998</v>
      </c>
      <c r="AE191" s="51" t="s">
        <v>118</v>
      </c>
      <c r="AF191" s="51">
        <v>49</v>
      </c>
      <c r="AG191" s="51" t="s">
        <v>84</v>
      </c>
      <c r="AH191" s="51"/>
      <c r="AI191" s="51">
        <v>2.7</v>
      </c>
      <c r="AJ191" s="51">
        <v>1</v>
      </c>
      <c r="AK191" s="51">
        <v>0</v>
      </c>
      <c r="AL191" s="51">
        <v>0</v>
      </c>
      <c r="AP191" s="51">
        <v>0</v>
      </c>
      <c r="AQ191" s="51"/>
      <c r="AR191" s="51">
        <v>0</v>
      </c>
      <c r="AS191" s="51">
        <v>0</v>
      </c>
      <c r="AT191" s="51">
        <v>1</v>
      </c>
      <c r="AX191" s="51">
        <v>1</v>
      </c>
      <c r="BC191" s="51">
        <v>1</v>
      </c>
    </row>
    <row r="192" spans="1:56" x14ac:dyDescent="0.3">
      <c r="A192" s="2">
        <v>188</v>
      </c>
      <c r="B192" s="2">
        <v>1</v>
      </c>
      <c r="C192" s="2" t="s">
        <v>75</v>
      </c>
      <c r="D192" s="51">
        <v>7</v>
      </c>
      <c r="E192" s="2" t="s">
        <v>3171</v>
      </c>
      <c r="F192" s="2" t="s">
        <v>636</v>
      </c>
      <c r="G192" s="2" t="s">
        <v>637</v>
      </c>
      <c r="H192" s="2" t="s">
        <v>645</v>
      </c>
      <c r="I192" s="2" t="s">
        <v>646</v>
      </c>
      <c r="J192" s="2" t="s">
        <v>647</v>
      </c>
      <c r="K192" s="2" t="s">
        <v>3175</v>
      </c>
      <c r="L192" s="2">
        <v>41841</v>
      </c>
      <c r="M192" s="2">
        <v>68639742</v>
      </c>
      <c r="N192" s="2" t="s">
        <v>104</v>
      </c>
      <c r="O192" s="2" t="s">
        <v>368</v>
      </c>
      <c r="P192" s="2">
        <v>2003</v>
      </c>
      <c r="Q192" s="2" t="s">
        <v>368</v>
      </c>
      <c r="R192" s="2" t="s">
        <v>267</v>
      </c>
      <c r="S192" s="2" t="s">
        <v>368</v>
      </c>
      <c r="T192" s="2" t="b">
        <v>1</v>
      </c>
      <c r="U192" s="2">
        <v>2015</v>
      </c>
      <c r="V192" s="2">
        <v>20</v>
      </c>
      <c r="W192" s="2">
        <v>230</v>
      </c>
      <c r="X192" s="2" t="b">
        <v>1</v>
      </c>
      <c r="Y192" s="2" t="b">
        <v>1</v>
      </c>
      <c r="Z192" s="2" t="s">
        <v>89</v>
      </c>
      <c r="AA192" s="2" t="s">
        <v>83</v>
      </c>
      <c r="AB192" s="51" t="s">
        <v>83</v>
      </c>
      <c r="AC192" s="51"/>
      <c r="AD192" s="51">
        <v>42354.887929999997</v>
      </c>
      <c r="AE192" s="51" t="s">
        <v>118</v>
      </c>
      <c r="AF192" s="51">
        <v>87</v>
      </c>
      <c r="AG192" s="51" t="s">
        <v>84</v>
      </c>
      <c r="AH192" s="51"/>
      <c r="AI192" s="51"/>
      <c r="AJ192" s="51">
        <v>0</v>
      </c>
      <c r="AK192" s="51">
        <v>0</v>
      </c>
      <c r="AL192" s="51">
        <v>0</v>
      </c>
      <c r="AP192" s="51">
        <v>0</v>
      </c>
      <c r="AQ192" s="51"/>
      <c r="AR192" s="51">
        <v>1</v>
      </c>
      <c r="AS192" s="51">
        <v>1</v>
      </c>
      <c r="AT192" s="51">
        <v>1</v>
      </c>
      <c r="AV192" s="51">
        <v>1</v>
      </c>
      <c r="BC192" s="51">
        <v>1</v>
      </c>
    </row>
    <row r="193" spans="1:56" x14ac:dyDescent="0.3">
      <c r="A193" s="2">
        <v>189</v>
      </c>
      <c r="B193" s="2">
        <v>1</v>
      </c>
      <c r="C193" s="2" t="s">
        <v>75</v>
      </c>
      <c r="D193" s="51">
        <v>7</v>
      </c>
      <c r="E193" s="2" t="s">
        <v>3171</v>
      </c>
      <c r="F193" s="2" t="s">
        <v>636</v>
      </c>
      <c r="G193" s="2" t="s">
        <v>637</v>
      </c>
      <c r="H193" s="2" t="s">
        <v>645</v>
      </c>
      <c r="I193" s="2" t="s">
        <v>648</v>
      </c>
      <c r="J193" s="2" t="s">
        <v>649</v>
      </c>
      <c r="K193" s="2" t="s">
        <v>3176</v>
      </c>
      <c r="L193" s="2">
        <v>195440</v>
      </c>
      <c r="M193" s="2">
        <v>68639837</v>
      </c>
      <c r="N193" s="2" t="s">
        <v>104</v>
      </c>
      <c r="O193" s="2" t="s">
        <v>486</v>
      </c>
      <c r="P193" s="2">
        <v>2010</v>
      </c>
      <c r="Q193" s="2" t="s">
        <v>486</v>
      </c>
      <c r="R193" s="2" t="s">
        <v>267</v>
      </c>
      <c r="S193" s="2" t="s">
        <v>486</v>
      </c>
      <c r="T193" s="2" t="b">
        <v>1</v>
      </c>
      <c r="U193" s="2">
        <v>2015</v>
      </c>
      <c r="V193" s="2">
        <v>50</v>
      </c>
      <c r="W193" s="2">
        <v>50</v>
      </c>
      <c r="X193" s="2" t="b">
        <v>1</v>
      </c>
      <c r="Y193" s="2" t="b">
        <v>1</v>
      </c>
      <c r="Z193" s="2" t="s">
        <v>89</v>
      </c>
      <c r="AA193" s="2" t="s">
        <v>83</v>
      </c>
      <c r="AB193" s="51" t="s">
        <v>83</v>
      </c>
      <c r="AC193" s="51"/>
      <c r="AD193" s="51">
        <v>172.19528149999999</v>
      </c>
      <c r="AE193" s="51" t="s">
        <v>118</v>
      </c>
      <c r="AF193" s="51">
        <v>42</v>
      </c>
      <c r="AG193" s="51" t="s">
        <v>84</v>
      </c>
      <c r="AH193" s="51"/>
      <c r="AI193" s="51"/>
      <c r="AJ193" s="51">
        <v>0</v>
      </c>
      <c r="AK193" s="51">
        <v>0</v>
      </c>
      <c r="AL193" s="51">
        <v>0</v>
      </c>
      <c r="AP193" s="51">
        <v>0</v>
      </c>
      <c r="AQ193" s="51"/>
      <c r="AR193" s="51">
        <v>1</v>
      </c>
      <c r="AS193" s="51">
        <v>1</v>
      </c>
      <c r="AT193" s="51">
        <v>1</v>
      </c>
      <c r="AV193" s="51">
        <v>1</v>
      </c>
      <c r="BB193" s="51">
        <v>1</v>
      </c>
      <c r="BC193" s="51">
        <v>1</v>
      </c>
      <c r="BD193" s="51"/>
    </row>
    <row r="194" spans="1:56" x14ac:dyDescent="0.3">
      <c r="A194" s="2">
        <v>190</v>
      </c>
      <c r="B194" s="2">
        <v>1</v>
      </c>
      <c r="C194" s="2" t="s">
        <v>75</v>
      </c>
      <c r="D194" s="51">
        <v>7</v>
      </c>
      <c r="E194" s="2" t="s">
        <v>3171</v>
      </c>
      <c r="F194" s="2" t="s">
        <v>636</v>
      </c>
      <c r="G194" s="2" t="s">
        <v>637</v>
      </c>
      <c r="H194" s="2" t="s">
        <v>645</v>
      </c>
      <c r="I194" s="2" t="s">
        <v>650</v>
      </c>
      <c r="J194" s="2" t="s">
        <v>651</v>
      </c>
      <c r="K194" s="2" t="s">
        <v>3177</v>
      </c>
      <c r="L194" s="2">
        <v>41842</v>
      </c>
      <c r="M194" s="2">
        <v>68639939</v>
      </c>
      <c r="N194" s="2" t="s">
        <v>104</v>
      </c>
      <c r="O194" s="2" t="s">
        <v>368</v>
      </c>
      <c r="P194" s="2">
        <v>2003</v>
      </c>
      <c r="Q194" s="2" t="s">
        <v>368</v>
      </c>
      <c r="R194" s="2" t="s">
        <v>267</v>
      </c>
      <c r="S194" s="2" t="s">
        <v>368</v>
      </c>
      <c r="T194" s="2" t="b">
        <v>1</v>
      </c>
      <c r="U194" s="2">
        <v>2015</v>
      </c>
      <c r="V194" s="2">
        <v>5</v>
      </c>
      <c r="W194" s="2">
        <v>150</v>
      </c>
      <c r="X194" s="2" t="b">
        <v>1</v>
      </c>
      <c r="Y194" s="2" t="b">
        <v>1</v>
      </c>
      <c r="Z194" s="2" t="s">
        <v>89</v>
      </c>
      <c r="AA194" s="2" t="s">
        <v>83</v>
      </c>
      <c r="AB194" s="51" t="s">
        <v>83</v>
      </c>
      <c r="AC194" s="51"/>
      <c r="AD194" s="51">
        <v>429158.4755</v>
      </c>
      <c r="AE194" s="51"/>
      <c r="AF194" s="51">
        <v>80</v>
      </c>
      <c r="AG194" s="51" t="s">
        <v>84</v>
      </c>
      <c r="AH194" s="51"/>
      <c r="AI194" s="51"/>
      <c r="AJ194" s="51">
        <v>0</v>
      </c>
      <c r="AK194" s="51">
        <v>0</v>
      </c>
      <c r="AL194" s="51">
        <v>0</v>
      </c>
      <c r="AP194" s="51">
        <v>0</v>
      </c>
      <c r="AQ194" s="51"/>
      <c r="AR194" s="51">
        <v>1</v>
      </c>
      <c r="AS194" s="51">
        <v>1</v>
      </c>
      <c r="AT194" s="51">
        <v>1</v>
      </c>
      <c r="AV194" s="51">
        <v>1</v>
      </c>
    </row>
    <row r="195" spans="1:56" x14ac:dyDescent="0.3">
      <c r="A195" s="2">
        <v>191</v>
      </c>
      <c r="B195" s="2">
        <v>1</v>
      </c>
      <c r="C195" s="2" t="s">
        <v>75</v>
      </c>
      <c r="D195" s="51">
        <v>7</v>
      </c>
      <c r="E195" s="2" t="s">
        <v>3171</v>
      </c>
      <c r="F195" s="2" t="s">
        <v>636</v>
      </c>
      <c r="G195" s="2" t="s">
        <v>637</v>
      </c>
      <c r="H195" s="2" t="s">
        <v>645</v>
      </c>
      <c r="I195" s="2" t="s">
        <v>652</v>
      </c>
      <c r="J195" s="2" t="s">
        <v>653</v>
      </c>
      <c r="K195" s="2" t="s">
        <v>3178</v>
      </c>
      <c r="L195" s="2">
        <v>41843</v>
      </c>
      <c r="M195" s="2">
        <v>68640026</v>
      </c>
      <c r="N195" s="2" t="s">
        <v>104</v>
      </c>
      <c r="O195" s="2" t="s">
        <v>486</v>
      </c>
      <c r="P195" s="2">
        <v>2003</v>
      </c>
      <c r="Q195" s="2" t="s">
        <v>486</v>
      </c>
      <c r="R195" s="2" t="s">
        <v>267</v>
      </c>
      <c r="S195" s="2" t="s">
        <v>486</v>
      </c>
      <c r="T195" s="2" t="b">
        <v>1</v>
      </c>
      <c r="U195" s="2">
        <v>2015</v>
      </c>
      <c r="V195" s="2">
        <v>205</v>
      </c>
      <c r="W195" s="2">
        <v>245</v>
      </c>
      <c r="X195" s="2" t="b">
        <v>1</v>
      </c>
      <c r="Y195" s="2" t="b">
        <v>1</v>
      </c>
      <c r="Z195" s="2" t="s">
        <v>89</v>
      </c>
      <c r="AA195" s="2" t="s">
        <v>178</v>
      </c>
      <c r="AB195" s="51" t="s">
        <v>178</v>
      </c>
      <c r="AC195" s="51"/>
      <c r="AD195" s="51">
        <v>374.92227020000001</v>
      </c>
      <c r="AE195" s="51" t="s">
        <v>118</v>
      </c>
      <c r="AF195" s="51">
        <v>78.099999999999994</v>
      </c>
      <c r="AG195" s="51" t="s">
        <v>84</v>
      </c>
      <c r="AH195" s="51"/>
      <c r="AI195" s="51"/>
      <c r="AJ195" s="51">
        <v>1</v>
      </c>
      <c r="AK195" s="51">
        <v>0</v>
      </c>
      <c r="AL195" s="51">
        <v>0</v>
      </c>
      <c r="AP195" s="51">
        <v>0</v>
      </c>
      <c r="AQ195" s="51"/>
      <c r="AR195" s="51">
        <v>0</v>
      </c>
      <c r="AS195" s="51">
        <v>0</v>
      </c>
      <c r="AT195" s="51">
        <v>1</v>
      </c>
      <c r="AX195" s="51">
        <v>1</v>
      </c>
      <c r="BB195" s="51">
        <v>1</v>
      </c>
      <c r="BC195" s="51">
        <v>1</v>
      </c>
      <c r="BD195" s="51"/>
    </row>
    <row r="196" spans="1:56" x14ac:dyDescent="0.3">
      <c r="A196" s="2">
        <v>192</v>
      </c>
      <c r="B196" s="2">
        <v>1</v>
      </c>
      <c r="C196" s="2" t="s">
        <v>75</v>
      </c>
      <c r="D196" s="51">
        <v>7</v>
      </c>
      <c r="E196" s="2" t="s">
        <v>3171</v>
      </c>
      <c r="F196" s="2" t="s">
        <v>636</v>
      </c>
      <c r="G196" s="2" t="s">
        <v>637</v>
      </c>
      <c r="H196" s="2" t="s">
        <v>645</v>
      </c>
      <c r="I196" s="2" t="s">
        <v>654</v>
      </c>
      <c r="J196" s="2" t="s">
        <v>655</v>
      </c>
      <c r="K196" s="2" t="s">
        <v>3179</v>
      </c>
      <c r="L196" s="2">
        <v>41844</v>
      </c>
      <c r="M196" s="2">
        <v>68640093</v>
      </c>
      <c r="N196" s="2" t="s">
        <v>104</v>
      </c>
      <c r="O196" s="2" t="s">
        <v>368</v>
      </c>
      <c r="P196" s="2">
        <v>2003</v>
      </c>
      <c r="Q196" s="2" t="s">
        <v>368</v>
      </c>
      <c r="R196" s="2" t="s">
        <v>267</v>
      </c>
      <c r="S196" s="2" t="s">
        <v>368</v>
      </c>
      <c r="T196" s="2" t="b">
        <v>1</v>
      </c>
      <c r="U196" s="2">
        <v>2015</v>
      </c>
      <c r="V196" s="51">
        <v>0</v>
      </c>
      <c r="W196" s="51">
        <v>180</v>
      </c>
      <c r="X196" s="2" t="b">
        <v>1</v>
      </c>
      <c r="Y196" s="2" t="b">
        <v>1</v>
      </c>
      <c r="Z196" s="51" t="s">
        <v>656</v>
      </c>
      <c r="AA196" s="2" t="s">
        <v>83</v>
      </c>
      <c r="AB196" s="51" t="s">
        <v>83</v>
      </c>
      <c r="AC196" s="51"/>
      <c r="AD196" s="51">
        <v>470586.59279999998</v>
      </c>
      <c r="AE196" s="51"/>
      <c r="AF196" s="51">
        <v>91</v>
      </c>
      <c r="AG196" s="51" t="s">
        <v>84</v>
      </c>
      <c r="AH196" s="51"/>
      <c r="AI196" s="51"/>
      <c r="AJ196" s="51">
        <v>0</v>
      </c>
      <c r="AK196" s="51">
        <v>0</v>
      </c>
      <c r="AL196" s="51">
        <v>0</v>
      </c>
      <c r="AP196" s="51">
        <v>0</v>
      </c>
      <c r="AQ196" s="51"/>
      <c r="AR196" s="51">
        <v>1</v>
      </c>
      <c r="AS196" s="51">
        <v>1</v>
      </c>
      <c r="AT196" s="51">
        <v>1</v>
      </c>
      <c r="AV196" s="51">
        <v>1</v>
      </c>
    </row>
    <row r="197" spans="1:56" x14ac:dyDescent="0.3">
      <c r="A197" s="2">
        <v>193</v>
      </c>
      <c r="B197" s="2">
        <v>1</v>
      </c>
      <c r="C197" s="2" t="s">
        <v>75</v>
      </c>
      <c r="D197" s="51">
        <v>7</v>
      </c>
      <c r="E197" s="2" t="s">
        <v>3171</v>
      </c>
      <c r="F197" s="2" t="s">
        <v>636</v>
      </c>
      <c r="G197" s="2" t="s">
        <v>657</v>
      </c>
      <c r="H197" s="2" t="s">
        <v>658</v>
      </c>
      <c r="I197" s="2" t="s">
        <v>659</v>
      </c>
      <c r="J197" s="2" t="s">
        <v>660</v>
      </c>
      <c r="K197" s="2" t="s">
        <v>3180</v>
      </c>
      <c r="L197" s="2">
        <v>39335</v>
      </c>
      <c r="M197" s="2">
        <v>68610594</v>
      </c>
      <c r="N197" s="2" t="s">
        <v>104</v>
      </c>
      <c r="O197" s="2" t="s">
        <v>1217</v>
      </c>
      <c r="P197" s="2">
        <v>2005</v>
      </c>
      <c r="Q197" s="2" t="s">
        <v>1217</v>
      </c>
      <c r="R197" s="2" t="s">
        <v>3181</v>
      </c>
      <c r="S197" s="2" t="s">
        <v>1217</v>
      </c>
      <c r="T197" s="2" t="b">
        <v>1</v>
      </c>
      <c r="U197" s="2">
        <v>2015</v>
      </c>
      <c r="V197" s="2">
        <v>4</v>
      </c>
      <c r="W197" s="2">
        <v>217</v>
      </c>
      <c r="X197" s="2" t="b">
        <v>1</v>
      </c>
      <c r="Y197" s="2" t="b">
        <v>1</v>
      </c>
      <c r="Z197" s="2" t="s">
        <v>89</v>
      </c>
      <c r="AA197" s="2" t="s">
        <v>83</v>
      </c>
      <c r="AB197" s="51" t="s">
        <v>83</v>
      </c>
      <c r="AC197" s="51"/>
      <c r="AD197" s="51">
        <v>108721.91559999999</v>
      </c>
      <c r="AE197" s="51" t="s">
        <v>118</v>
      </c>
      <c r="AF197" s="2">
        <v>85</v>
      </c>
      <c r="AG197" s="51" t="s">
        <v>84</v>
      </c>
      <c r="AI197" s="2">
        <v>15.5</v>
      </c>
      <c r="AJ197" s="51">
        <v>0</v>
      </c>
      <c r="AK197" s="51">
        <v>0</v>
      </c>
      <c r="AL197" s="51">
        <v>1</v>
      </c>
      <c r="AP197" s="51">
        <v>0</v>
      </c>
      <c r="AQ197" s="51"/>
      <c r="AR197" s="51">
        <v>1</v>
      </c>
      <c r="AS197" s="51">
        <v>1</v>
      </c>
      <c r="AT197" s="51">
        <v>1</v>
      </c>
      <c r="AU197" s="51">
        <v>1</v>
      </c>
      <c r="AV197" s="51">
        <v>1</v>
      </c>
      <c r="AW197" s="51">
        <v>1</v>
      </c>
      <c r="BC197" s="51">
        <v>1</v>
      </c>
      <c r="BD197" s="51">
        <v>1</v>
      </c>
    </row>
    <row r="198" spans="1:56" x14ac:dyDescent="0.3">
      <c r="A198" s="2">
        <v>194</v>
      </c>
      <c r="B198" s="2">
        <v>1</v>
      </c>
      <c r="C198" s="2" t="s">
        <v>75</v>
      </c>
      <c r="D198" s="51">
        <v>7</v>
      </c>
      <c r="E198" s="2" t="s">
        <v>3171</v>
      </c>
      <c r="F198" s="2" t="s">
        <v>636</v>
      </c>
      <c r="G198" s="2" t="s">
        <v>657</v>
      </c>
      <c r="H198" s="2" t="s">
        <v>658</v>
      </c>
      <c r="I198" s="2" t="s">
        <v>661</v>
      </c>
      <c r="J198" s="2" t="s">
        <v>662</v>
      </c>
      <c r="K198" s="2" t="s">
        <v>3182</v>
      </c>
      <c r="L198" s="2">
        <v>41732</v>
      </c>
      <c r="M198" s="2">
        <v>68610784</v>
      </c>
      <c r="N198" s="2" t="s">
        <v>104</v>
      </c>
      <c r="O198" s="2" t="s">
        <v>368</v>
      </c>
      <c r="P198" s="2">
        <v>2003</v>
      </c>
      <c r="Q198" s="2" t="s">
        <v>368</v>
      </c>
      <c r="R198" s="2" t="s">
        <v>267</v>
      </c>
      <c r="S198" s="2" t="s">
        <v>368</v>
      </c>
      <c r="T198" s="2" t="b">
        <v>1</v>
      </c>
      <c r="U198" s="2">
        <v>2015</v>
      </c>
      <c r="V198" s="2">
        <v>0</v>
      </c>
      <c r="W198" s="2">
        <v>140</v>
      </c>
      <c r="X198" s="2" t="b">
        <v>1</v>
      </c>
      <c r="Y198" s="2" t="b">
        <v>1</v>
      </c>
      <c r="Z198" s="2" t="s">
        <v>89</v>
      </c>
      <c r="AA198" s="2" t="s">
        <v>83</v>
      </c>
      <c r="AB198" s="51" t="s">
        <v>83</v>
      </c>
      <c r="AC198" s="51"/>
      <c r="AD198" s="51">
        <v>27716.101760000001</v>
      </c>
      <c r="AE198" s="51" t="s">
        <v>118</v>
      </c>
      <c r="AF198" s="51">
        <v>120</v>
      </c>
      <c r="AG198" s="51" t="s">
        <v>84</v>
      </c>
      <c r="AH198" s="51"/>
      <c r="AI198" s="51">
        <v>13.15</v>
      </c>
      <c r="AJ198" s="51">
        <v>0</v>
      </c>
      <c r="AK198" s="51">
        <v>0</v>
      </c>
      <c r="AL198" s="51">
        <v>0</v>
      </c>
      <c r="AP198" s="51">
        <v>0</v>
      </c>
      <c r="AQ198" s="51"/>
      <c r="AR198" s="51">
        <v>1</v>
      </c>
      <c r="AS198" s="51">
        <v>1</v>
      </c>
      <c r="AT198" s="51">
        <v>1</v>
      </c>
      <c r="AV198" s="51">
        <v>1</v>
      </c>
      <c r="BC198" s="51">
        <v>1</v>
      </c>
    </row>
    <row r="199" spans="1:56" x14ac:dyDescent="0.3">
      <c r="A199" s="2">
        <v>195</v>
      </c>
      <c r="B199" s="2">
        <v>1</v>
      </c>
      <c r="C199" s="2" t="s">
        <v>75</v>
      </c>
      <c r="D199" s="51">
        <v>7</v>
      </c>
      <c r="E199" s="2" t="s">
        <v>3171</v>
      </c>
      <c r="F199" s="2" t="s">
        <v>636</v>
      </c>
      <c r="G199" s="2" t="s">
        <v>663</v>
      </c>
      <c r="H199" s="2" t="s">
        <v>664</v>
      </c>
      <c r="I199" s="2" t="s">
        <v>665</v>
      </c>
      <c r="J199" s="2" t="s">
        <v>666</v>
      </c>
      <c r="K199" s="2" t="s">
        <v>3183</v>
      </c>
      <c r="L199" s="2">
        <v>41873</v>
      </c>
      <c r="M199" s="2">
        <v>68623121</v>
      </c>
      <c r="N199" s="2" t="s">
        <v>104</v>
      </c>
      <c r="O199" s="2" t="s">
        <v>2972</v>
      </c>
      <c r="P199" s="2">
        <v>2003</v>
      </c>
      <c r="Q199" s="2" t="s">
        <v>368</v>
      </c>
      <c r="R199" s="2" t="s">
        <v>267</v>
      </c>
      <c r="S199" s="2" t="s">
        <v>368</v>
      </c>
      <c r="T199" s="2" t="b">
        <v>1</v>
      </c>
      <c r="U199" s="2">
        <v>2015</v>
      </c>
      <c r="V199" s="2">
        <v>5</v>
      </c>
      <c r="W199" s="2">
        <v>50</v>
      </c>
      <c r="X199" s="2" t="b">
        <v>1</v>
      </c>
      <c r="Y199" s="2" t="b">
        <v>1</v>
      </c>
      <c r="Z199" s="2" t="s">
        <v>89</v>
      </c>
      <c r="AA199" s="2" t="s">
        <v>83</v>
      </c>
      <c r="AB199" s="51" t="s">
        <v>83</v>
      </c>
      <c r="AC199" s="51"/>
      <c r="AD199" s="51">
        <v>635519.86179999996</v>
      </c>
      <c r="AF199" s="2">
        <v>125</v>
      </c>
      <c r="AG199" s="51" t="s">
        <v>84</v>
      </c>
      <c r="AI199" s="2">
        <v>11</v>
      </c>
      <c r="AJ199" s="51">
        <v>0</v>
      </c>
      <c r="AK199" s="51">
        <v>0</v>
      </c>
      <c r="AL199" s="51">
        <v>1</v>
      </c>
      <c r="AP199" s="51">
        <v>1</v>
      </c>
      <c r="AQ199" s="51"/>
      <c r="AR199" s="51">
        <v>1</v>
      </c>
      <c r="AS199" s="51">
        <v>1</v>
      </c>
      <c r="AT199" s="51">
        <v>1</v>
      </c>
      <c r="AV199" s="51">
        <v>1</v>
      </c>
    </row>
    <row r="200" spans="1:56" x14ac:dyDescent="0.3">
      <c r="A200" s="2">
        <v>196</v>
      </c>
      <c r="B200" s="2">
        <v>1</v>
      </c>
      <c r="C200" s="2" t="s">
        <v>75</v>
      </c>
      <c r="D200" s="51">
        <v>7</v>
      </c>
      <c r="E200" s="2" t="s">
        <v>3171</v>
      </c>
      <c r="F200" s="2" t="s">
        <v>636</v>
      </c>
      <c r="G200" s="2" t="s">
        <v>663</v>
      </c>
      <c r="H200" s="2" t="s">
        <v>667</v>
      </c>
      <c r="I200" s="2" t="s">
        <v>668</v>
      </c>
      <c r="J200" s="2" t="s">
        <v>669</v>
      </c>
      <c r="K200" s="2" t="s">
        <v>3184</v>
      </c>
      <c r="L200" s="2">
        <v>161664</v>
      </c>
      <c r="M200" s="2">
        <v>68638011</v>
      </c>
      <c r="N200" s="2" t="s">
        <v>104</v>
      </c>
      <c r="O200" s="2" t="s">
        <v>486</v>
      </c>
      <c r="P200" s="2">
        <v>2008</v>
      </c>
      <c r="Q200" s="2" t="s">
        <v>368</v>
      </c>
      <c r="R200" s="2" t="s">
        <v>267</v>
      </c>
      <c r="S200" s="2" t="s">
        <v>368</v>
      </c>
      <c r="T200" s="2" t="b">
        <v>1</v>
      </c>
      <c r="U200" s="2">
        <v>2015</v>
      </c>
      <c r="V200" s="2">
        <v>42</v>
      </c>
      <c r="W200" s="2">
        <v>85</v>
      </c>
      <c r="X200" s="2" t="b">
        <v>1</v>
      </c>
      <c r="Y200" s="2" t="b">
        <v>1</v>
      </c>
      <c r="Z200" s="2" t="s">
        <v>89</v>
      </c>
      <c r="AA200" s="2" t="s">
        <v>83</v>
      </c>
      <c r="AB200" s="51" t="s">
        <v>83</v>
      </c>
      <c r="AC200" s="51"/>
      <c r="AD200" s="51">
        <v>12024.254569999999</v>
      </c>
      <c r="AE200" s="51" t="s">
        <v>118</v>
      </c>
      <c r="AF200" s="51">
        <v>75</v>
      </c>
      <c r="AG200" s="51" t="s">
        <v>84</v>
      </c>
      <c r="AH200" s="51"/>
      <c r="AI200" s="51"/>
      <c r="AJ200" s="51">
        <v>0</v>
      </c>
      <c r="AK200" s="51">
        <v>0</v>
      </c>
      <c r="AL200" s="51">
        <v>0</v>
      </c>
      <c r="AP200" s="51">
        <v>0</v>
      </c>
      <c r="AQ200" s="51"/>
      <c r="AR200" s="51">
        <v>1</v>
      </c>
      <c r="AS200" s="51">
        <v>1</v>
      </c>
      <c r="AT200" s="51">
        <v>1</v>
      </c>
      <c r="AV200" s="51">
        <v>1</v>
      </c>
      <c r="BC200" s="51">
        <v>1</v>
      </c>
    </row>
    <row r="201" spans="1:56" x14ac:dyDescent="0.3">
      <c r="A201" s="2">
        <v>197</v>
      </c>
      <c r="B201" s="2">
        <v>1</v>
      </c>
      <c r="C201" s="2" t="s">
        <v>75</v>
      </c>
      <c r="D201" s="51">
        <v>7</v>
      </c>
      <c r="E201" s="2" t="s">
        <v>3171</v>
      </c>
      <c r="F201" s="2" t="s">
        <v>636</v>
      </c>
      <c r="G201" s="2" t="s">
        <v>663</v>
      </c>
      <c r="H201" s="2" t="s">
        <v>667</v>
      </c>
      <c r="I201" s="2" t="s">
        <v>670</v>
      </c>
      <c r="J201" s="2" t="s">
        <v>671</v>
      </c>
      <c r="K201" s="2" t="s">
        <v>3185</v>
      </c>
      <c r="L201" s="2">
        <v>161709</v>
      </c>
      <c r="M201" s="2">
        <v>68638176</v>
      </c>
      <c r="N201" s="2" t="s">
        <v>104</v>
      </c>
      <c r="O201" s="2" t="s">
        <v>2972</v>
      </c>
      <c r="P201" s="2">
        <v>2007</v>
      </c>
      <c r="Q201" s="2" t="s">
        <v>368</v>
      </c>
      <c r="R201" s="2" t="s">
        <v>267</v>
      </c>
      <c r="S201" s="2" t="s">
        <v>368</v>
      </c>
      <c r="T201" s="2" t="b">
        <v>1</v>
      </c>
      <c r="U201" s="2">
        <v>2015</v>
      </c>
      <c r="V201" s="2">
        <v>0</v>
      </c>
      <c r="W201" s="2">
        <v>195</v>
      </c>
      <c r="X201" s="2" t="b">
        <v>1</v>
      </c>
      <c r="Y201" s="2" t="b">
        <v>1</v>
      </c>
      <c r="Z201" s="2" t="s">
        <v>89</v>
      </c>
      <c r="AA201" s="2" t="s">
        <v>83</v>
      </c>
      <c r="AB201" s="51" t="s">
        <v>83</v>
      </c>
      <c r="AC201" s="51"/>
      <c r="AD201" s="51">
        <v>541365.30130000005</v>
      </c>
      <c r="AF201" s="2">
        <v>206</v>
      </c>
      <c r="AG201" s="51" t="s">
        <v>84</v>
      </c>
      <c r="AI201" s="2">
        <v>16</v>
      </c>
      <c r="AJ201" s="51">
        <v>0</v>
      </c>
      <c r="AK201" s="51">
        <v>0</v>
      </c>
      <c r="AL201" s="51">
        <v>1</v>
      </c>
      <c r="AP201" s="51">
        <v>0</v>
      </c>
      <c r="AQ201" s="51"/>
      <c r="AR201" s="51">
        <v>1</v>
      </c>
      <c r="AS201" s="51">
        <v>1</v>
      </c>
      <c r="AT201" s="51">
        <v>1</v>
      </c>
      <c r="AV201" s="51">
        <v>1</v>
      </c>
    </row>
    <row r="202" spans="1:56" x14ac:dyDescent="0.3">
      <c r="A202" s="2">
        <v>198</v>
      </c>
      <c r="B202" s="2">
        <v>1</v>
      </c>
      <c r="C202" s="2" t="s">
        <v>75</v>
      </c>
      <c r="D202" s="51">
        <v>7</v>
      </c>
      <c r="E202" s="2" t="s">
        <v>3171</v>
      </c>
      <c r="F202" s="2" t="s">
        <v>636</v>
      </c>
      <c r="G202" s="2" t="s">
        <v>663</v>
      </c>
      <c r="H202" s="2" t="s">
        <v>667</v>
      </c>
      <c r="I202" s="2" t="s">
        <v>672</v>
      </c>
      <c r="J202" s="2" t="s">
        <v>673</v>
      </c>
      <c r="K202" s="2" t="s">
        <v>3186</v>
      </c>
      <c r="L202" s="2">
        <v>42717</v>
      </c>
      <c r="M202" s="2">
        <v>68638402</v>
      </c>
      <c r="N202" s="2" t="s">
        <v>104</v>
      </c>
      <c r="O202" s="2" t="s">
        <v>486</v>
      </c>
      <c r="P202" s="2">
        <v>2008</v>
      </c>
      <c r="Q202" s="2" t="s">
        <v>368</v>
      </c>
      <c r="R202" s="2" t="s">
        <v>267</v>
      </c>
      <c r="S202" s="2" t="s">
        <v>368</v>
      </c>
      <c r="T202" s="2" t="b">
        <v>1</v>
      </c>
      <c r="U202" s="2">
        <v>2015</v>
      </c>
      <c r="V202" s="2">
        <v>5</v>
      </c>
      <c r="W202" s="2">
        <v>105</v>
      </c>
      <c r="X202" s="2" t="b">
        <v>1</v>
      </c>
      <c r="Y202" s="2" t="b">
        <v>1</v>
      </c>
      <c r="Z202" s="2" t="s">
        <v>89</v>
      </c>
      <c r="AA202" s="2" t="s">
        <v>83</v>
      </c>
      <c r="AB202" s="51" t="s">
        <v>83</v>
      </c>
      <c r="AC202" s="51"/>
      <c r="AD202" s="51">
        <v>74280.299220000001</v>
      </c>
      <c r="AE202" s="51" t="s">
        <v>118</v>
      </c>
      <c r="AF202" s="51">
        <v>149</v>
      </c>
      <c r="AG202" s="51" t="s">
        <v>84</v>
      </c>
      <c r="AH202" s="51"/>
      <c r="AI202" s="51">
        <v>17</v>
      </c>
      <c r="AJ202" s="51">
        <v>0</v>
      </c>
      <c r="AK202" s="51">
        <v>0</v>
      </c>
      <c r="AL202" s="51">
        <v>0</v>
      </c>
      <c r="AP202" s="51">
        <v>0</v>
      </c>
      <c r="AQ202" s="51"/>
      <c r="AR202" s="51">
        <v>1</v>
      </c>
      <c r="AS202" s="51">
        <v>1</v>
      </c>
      <c r="AT202" s="51">
        <v>1</v>
      </c>
      <c r="AV202" s="51">
        <v>1</v>
      </c>
      <c r="BC202" s="51">
        <v>1</v>
      </c>
    </row>
    <row r="203" spans="1:56" x14ac:dyDescent="0.3">
      <c r="A203" s="2">
        <v>199</v>
      </c>
      <c r="B203" s="2">
        <v>1</v>
      </c>
      <c r="C203" s="2" t="s">
        <v>75</v>
      </c>
      <c r="D203" s="51">
        <v>7</v>
      </c>
      <c r="E203" s="2" t="s">
        <v>3171</v>
      </c>
      <c r="F203" s="2" t="s">
        <v>636</v>
      </c>
      <c r="G203" s="2" t="s">
        <v>663</v>
      </c>
      <c r="H203" s="2" t="s">
        <v>667</v>
      </c>
      <c r="I203" s="2" t="s">
        <v>263</v>
      </c>
      <c r="J203" s="2" t="s">
        <v>674</v>
      </c>
      <c r="K203" s="2" t="s">
        <v>3187</v>
      </c>
      <c r="L203" s="2">
        <v>161563</v>
      </c>
      <c r="M203" s="2">
        <v>124507360</v>
      </c>
      <c r="N203" s="2" t="s">
        <v>104</v>
      </c>
      <c r="O203" s="2" t="s">
        <v>486</v>
      </c>
      <c r="P203" s="2">
        <v>2007</v>
      </c>
      <c r="Q203" s="2" t="s">
        <v>368</v>
      </c>
      <c r="R203" s="2" t="s">
        <v>267</v>
      </c>
      <c r="S203" s="2" t="s">
        <v>368</v>
      </c>
      <c r="T203" s="2" t="b">
        <v>1</v>
      </c>
      <c r="U203" s="2">
        <v>43891</v>
      </c>
      <c r="V203" s="2">
        <v>0</v>
      </c>
      <c r="W203" s="2">
        <v>200</v>
      </c>
      <c r="X203" s="2" t="b">
        <v>1</v>
      </c>
      <c r="Y203" s="2" t="b">
        <v>1</v>
      </c>
      <c r="Z203" s="2" t="s">
        <v>89</v>
      </c>
      <c r="AA203" s="2" t="s">
        <v>83</v>
      </c>
      <c r="AB203" s="51" t="s">
        <v>83</v>
      </c>
      <c r="AC203" s="51"/>
      <c r="AD203" s="51">
        <v>1882438.2009999999</v>
      </c>
      <c r="AF203" s="2">
        <v>118</v>
      </c>
      <c r="AG203" s="51" t="s">
        <v>84</v>
      </c>
      <c r="AI203" s="2">
        <v>11</v>
      </c>
      <c r="AJ203" s="51">
        <v>0</v>
      </c>
      <c r="AK203" s="51">
        <v>0</v>
      </c>
      <c r="AL203" s="51">
        <v>1</v>
      </c>
      <c r="AP203" s="51">
        <v>1</v>
      </c>
      <c r="AQ203" s="51"/>
      <c r="AR203" s="51">
        <v>1</v>
      </c>
      <c r="AS203" s="51">
        <v>1</v>
      </c>
      <c r="AT203" s="51">
        <v>1</v>
      </c>
      <c r="AV203" s="51">
        <v>1</v>
      </c>
    </row>
    <row r="204" spans="1:56" x14ac:dyDescent="0.3">
      <c r="A204" s="2">
        <v>200</v>
      </c>
      <c r="B204" s="2">
        <v>1</v>
      </c>
      <c r="C204" s="2" t="s">
        <v>75</v>
      </c>
      <c r="D204" s="51">
        <v>7</v>
      </c>
      <c r="E204" s="2" t="s">
        <v>3171</v>
      </c>
      <c r="F204" s="2" t="s">
        <v>636</v>
      </c>
      <c r="G204" s="2" t="s">
        <v>663</v>
      </c>
      <c r="H204" s="2" t="s">
        <v>667</v>
      </c>
      <c r="I204" s="2" t="s">
        <v>675</v>
      </c>
      <c r="J204" s="2" t="s">
        <v>676</v>
      </c>
      <c r="K204" s="2" t="s">
        <v>3188</v>
      </c>
      <c r="L204" s="2">
        <v>176486152</v>
      </c>
      <c r="M204" s="2">
        <v>176486163</v>
      </c>
      <c r="N204" s="2" t="s">
        <v>1219</v>
      </c>
      <c r="O204" s="2" t="s">
        <v>367</v>
      </c>
      <c r="P204" s="2" t="s">
        <v>267</v>
      </c>
      <c r="Q204" s="2" t="s">
        <v>2972</v>
      </c>
      <c r="R204" s="2" t="s">
        <v>1218</v>
      </c>
      <c r="S204" s="2" t="s">
        <v>2972</v>
      </c>
      <c r="T204" s="2" t="b">
        <v>1</v>
      </c>
      <c r="U204" s="2" t="s">
        <v>3189</v>
      </c>
      <c r="V204" s="51">
        <v>0</v>
      </c>
      <c r="W204" s="51">
        <v>100</v>
      </c>
      <c r="X204" s="2" t="b">
        <v>1</v>
      </c>
      <c r="Y204" s="2" t="b">
        <v>1</v>
      </c>
      <c r="Z204" s="51" t="s">
        <v>677</v>
      </c>
      <c r="AA204" s="2" t="s">
        <v>83</v>
      </c>
      <c r="AB204" s="51" t="s">
        <v>83</v>
      </c>
      <c r="AC204" s="51"/>
      <c r="AD204" s="51">
        <v>315412.6251</v>
      </c>
      <c r="AE204" s="51"/>
      <c r="AF204" s="51">
        <v>120</v>
      </c>
      <c r="AG204" s="51" t="s">
        <v>84</v>
      </c>
      <c r="AH204" s="51"/>
      <c r="AI204" s="51">
        <v>9</v>
      </c>
      <c r="AJ204" s="51">
        <v>0</v>
      </c>
      <c r="AK204" s="51">
        <v>0</v>
      </c>
      <c r="AL204" s="51">
        <v>0</v>
      </c>
      <c r="AP204" s="51">
        <v>1</v>
      </c>
      <c r="AQ204" s="51"/>
      <c r="AR204" s="51">
        <v>1</v>
      </c>
      <c r="AS204" s="51">
        <v>1</v>
      </c>
      <c r="AT204" s="51">
        <v>1</v>
      </c>
      <c r="AV204" s="51">
        <v>1</v>
      </c>
    </row>
    <row r="205" spans="1:56" x14ac:dyDescent="0.3">
      <c r="A205" s="2">
        <v>201</v>
      </c>
      <c r="B205" s="2">
        <v>1</v>
      </c>
      <c r="C205" s="2" t="s">
        <v>75</v>
      </c>
      <c r="D205" s="51">
        <v>7</v>
      </c>
      <c r="E205" s="2" t="s">
        <v>3171</v>
      </c>
      <c r="F205" s="2" t="s">
        <v>636</v>
      </c>
      <c r="G205" s="2" t="s">
        <v>663</v>
      </c>
      <c r="H205" s="2" t="s">
        <v>667</v>
      </c>
      <c r="I205" s="2" t="s">
        <v>678</v>
      </c>
      <c r="J205" s="2" t="s">
        <v>679</v>
      </c>
      <c r="K205" s="2" t="s">
        <v>3190</v>
      </c>
      <c r="L205" s="2">
        <v>41837</v>
      </c>
      <c r="M205" s="2">
        <v>68638559</v>
      </c>
      <c r="N205" s="2" t="s">
        <v>104</v>
      </c>
      <c r="O205" s="2" t="s">
        <v>2972</v>
      </c>
      <c r="P205" s="2">
        <v>2007</v>
      </c>
      <c r="Q205" s="2" t="s">
        <v>368</v>
      </c>
      <c r="R205" s="2" t="s">
        <v>267</v>
      </c>
      <c r="S205" s="2" t="s">
        <v>368</v>
      </c>
      <c r="T205" s="2" t="b">
        <v>1</v>
      </c>
      <c r="U205" s="2">
        <v>2015</v>
      </c>
      <c r="V205" s="2">
        <v>0</v>
      </c>
      <c r="W205" s="51">
        <v>218</v>
      </c>
      <c r="X205" s="2" t="b">
        <v>1</v>
      </c>
      <c r="Y205" s="2" t="b">
        <v>1</v>
      </c>
      <c r="Z205" s="51" t="s">
        <v>149</v>
      </c>
      <c r="AA205" s="2" t="s">
        <v>83</v>
      </c>
      <c r="AB205" s="51" t="s">
        <v>83</v>
      </c>
      <c r="AC205" s="51"/>
      <c r="AD205" s="51">
        <v>518207.48729999998</v>
      </c>
      <c r="AF205" s="2">
        <v>320</v>
      </c>
      <c r="AG205" s="51" t="s">
        <v>84</v>
      </c>
      <c r="AI205" s="2">
        <v>22</v>
      </c>
      <c r="AJ205" s="51">
        <v>0</v>
      </c>
      <c r="AK205" s="51">
        <v>0</v>
      </c>
      <c r="AL205" s="51">
        <v>1</v>
      </c>
      <c r="AP205" s="51">
        <v>0</v>
      </c>
      <c r="AQ205" s="51"/>
      <c r="AR205" s="51">
        <v>1</v>
      </c>
      <c r="AS205" s="51">
        <v>1</v>
      </c>
      <c r="AT205" s="51">
        <v>1</v>
      </c>
      <c r="AV205" s="51">
        <v>1</v>
      </c>
    </row>
    <row r="206" spans="1:56" x14ac:dyDescent="0.3">
      <c r="A206" s="2">
        <v>202</v>
      </c>
      <c r="B206" s="2">
        <v>1</v>
      </c>
      <c r="C206" s="2" t="s">
        <v>75</v>
      </c>
      <c r="D206" s="51">
        <v>7</v>
      </c>
      <c r="E206" s="2" t="s">
        <v>3171</v>
      </c>
      <c r="F206" s="2" t="s">
        <v>636</v>
      </c>
      <c r="G206" s="2" t="s">
        <v>663</v>
      </c>
      <c r="H206" s="2" t="s">
        <v>667</v>
      </c>
      <c r="I206" s="2" t="s">
        <v>680</v>
      </c>
      <c r="J206" s="2" t="s">
        <v>681</v>
      </c>
      <c r="K206" s="2" t="s">
        <v>3191</v>
      </c>
      <c r="L206" s="2">
        <v>41838</v>
      </c>
      <c r="M206" s="2">
        <v>68638906</v>
      </c>
      <c r="N206" s="2" t="s">
        <v>104</v>
      </c>
      <c r="O206" s="2" t="s">
        <v>2972</v>
      </c>
      <c r="P206" s="2">
        <v>2007</v>
      </c>
      <c r="Q206" s="2" t="s">
        <v>368</v>
      </c>
      <c r="R206" s="2" t="s">
        <v>267</v>
      </c>
      <c r="S206" s="2" t="s">
        <v>368</v>
      </c>
      <c r="T206" s="2" t="b">
        <v>1</v>
      </c>
      <c r="U206" s="2">
        <v>2015</v>
      </c>
      <c r="V206" s="2">
        <v>5</v>
      </c>
      <c r="W206" s="2">
        <v>100</v>
      </c>
      <c r="X206" s="2" t="b">
        <v>1</v>
      </c>
      <c r="Y206" s="2" t="b">
        <v>1</v>
      </c>
      <c r="Z206" s="2" t="s">
        <v>89</v>
      </c>
      <c r="AA206" s="2" t="s">
        <v>83</v>
      </c>
      <c r="AB206" s="51" t="s">
        <v>83</v>
      </c>
      <c r="AC206" s="51"/>
      <c r="AD206" s="51">
        <v>152908.89929999999</v>
      </c>
      <c r="AF206" s="2">
        <v>120</v>
      </c>
      <c r="AG206" s="51" t="s">
        <v>84</v>
      </c>
      <c r="AI206" s="2">
        <v>11</v>
      </c>
      <c r="AJ206" s="51">
        <v>0</v>
      </c>
      <c r="AK206" s="51">
        <v>0</v>
      </c>
      <c r="AL206" s="51">
        <v>1</v>
      </c>
      <c r="AP206" s="51">
        <v>0</v>
      </c>
      <c r="AQ206" s="51"/>
      <c r="AR206" s="51">
        <v>1</v>
      </c>
      <c r="AS206" s="51">
        <v>1</v>
      </c>
      <c r="AT206" s="51">
        <v>1</v>
      </c>
      <c r="AV206" s="51">
        <v>1</v>
      </c>
    </row>
    <row r="207" spans="1:56" x14ac:dyDescent="0.3">
      <c r="A207" s="2">
        <v>203</v>
      </c>
      <c r="B207" s="2">
        <v>1</v>
      </c>
      <c r="C207" s="2" t="s">
        <v>75</v>
      </c>
      <c r="D207" s="51">
        <v>7</v>
      </c>
      <c r="E207" s="2" t="s">
        <v>3171</v>
      </c>
      <c r="F207" s="2" t="s">
        <v>636</v>
      </c>
      <c r="G207" s="2" t="s">
        <v>663</v>
      </c>
      <c r="H207" s="2" t="s">
        <v>667</v>
      </c>
      <c r="I207" s="2" t="s">
        <v>682</v>
      </c>
      <c r="J207" s="2" t="s">
        <v>683</v>
      </c>
      <c r="K207" s="2" t="s">
        <v>3192</v>
      </c>
      <c r="L207" s="2">
        <v>161651</v>
      </c>
      <c r="M207" s="2">
        <v>68639242</v>
      </c>
      <c r="N207" s="2" t="s">
        <v>104</v>
      </c>
      <c r="O207" s="2" t="s">
        <v>486</v>
      </c>
      <c r="P207" s="2">
        <v>2008</v>
      </c>
      <c r="Q207" s="2" t="s">
        <v>368</v>
      </c>
      <c r="R207" s="2" t="s">
        <v>267</v>
      </c>
      <c r="S207" s="2" t="s">
        <v>368</v>
      </c>
      <c r="T207" s="2" t="b">
        <v>1</v>
      </c>
      <c r="U207" s="2">
        <v>2015</v>
      </c>
      <c r="V207" s="2">
        <v>9</v>
      </c>
      <c r="W207" s="2">
        <v>135</v>
      </c>
      <c r="X207" s="2" t="b">
        <v>1</v>
      </c>
      <c r="Y207" s="2" t="b">
        <v>1</v>
      </c>
      <c r="Z207" s="2" t="s">
        <v>89</v>
      </c>
      <c r="AA207" s="2" t="s">
        <v>83</v>
      </c>
      <c r="AB207" s="51" t="s">
        <v>83</v>
      </c>
      <c r="AC207" s="51"/>
      <c r="AD207" s="51">
        <v>36218.448550000001</v>
      </c>
      <c r="AE207" s="51" t="s">
        <v>118</v>
      </c>
      <c r="AF207" s="51">
        <v>94.3</v>
      </c>
      <c r="AG207" s="51" t="s">
        <v>84</v>
      </c>
      <c r="AH207" s="51"/>
      <c r="AI207" s="51"/>
      <c r="AJ207" s="51">
        <v>0</v>
      </c>
      <c r="AK207" s="51">
        <v>0</v>
      </c>
      <c r="AL207" s="51">
        <v>0</v>
      </c>
      <c r="AP207" s="51">
        <v>0</v>
      </c>
      <c r="AQ207" s="51"/>
      <c r="AR207" s="51">
        <v>1</v>
      </c>
      <c r="AS207" s="51">
        <v>1</v>
      </c>
      <c r="AT207" s="51">
        <v>1</v>
      </c>
      <c r="AV207" s="51">
        <v>1</v>
      </c>
      <c r="BC207" s="51">
        <v>1</v>
      </c>
    </row>
    <row r="208" spans="1:56" x14ac:dyDescent="0.3">
      <c r="A208" s="2">
        <v>204</v>
      </c>
      <c r="B208" s="2">
        <v>1</v>
      </c>
      <c r="C208" s="2" t="s">
        <v>75</v>
      </c>
      <c r="D208" s="51">
        <v>7</v>
      </c>
      <c r="E208" s="2" t="s">
        <v>3171</v>
      </c>
      <c r="F208" s="2" t="s">
        <v>636</v>
      </c>
      <c r="G208" s="2" t="s">
        <v>663</v>
      </c>
      <c r="H208" s="2" t="s">
        <v>667</v>
      </c>
      <c r="I208" s="2" t="s">
        <v>684</v>
      </c>
      <c r="J208" s="2" t="s">
        <v>685</v>
      </c>
      <c r="K208" s="2" t="s">
        <v>3193</v>
      </c>
      <c r="L208" s="2">
        <v>195439</v>
      </c>
      <c r="M208" s="2">
        <v>68639415</v>
      </c>
      <c r="N208" s="2" t="s">
        <v>104</v>
      </c>
      <c r="O208" s="2" t="s">
        <v>486</v>
      </c>
      <c r="P208" s="2">
        <v>2010</v>
      </c>
      <c r="Q208" s="2" t="s">
        <v>486</v>
      </c>
      <c r="R208" s="2" t="s">
        <v>267</v>
      </c>
      <c r="S208" s="2" t="s">
        <v>486</v>
      </c>
      <c r="T208" s="2" t="b">
        <v>1</v>
      </c>
      <c r="U208" s="2">
        <v>2015</v>
      </c>
      <c r="V208" s="2">
        <v>0</v>
      </c>
      <c r="W208" s="2">
        <v>20</v>
      </c>
      <c r="X208" s="2" t="b">
        <v>1</v>
      </c>
      <c r="Y208" s="2" t="b">
        <v>1</v>
      </c>
      <c r="Z208" s="2" t="s">
        <v>89</v>
      </c>
      <c r="AA208" s="2" t="s">
        <v>83</v>
      </c>
      <c r="AB208" s="51" t="s">
        <v>83</v>
      </c>
      <c r="AC208" s="51"/>
      <c r="AD208" s="51">
        <v>27883.931229999998</v>
      </c>
      <c r="AE208" s="51" t="s">
        <v>118</v>
      </c>
      <c r="AF208" s="2">
        <v>52</v>
      </c>
      <c r="AG208" s="51" t="s">
        <v>84</v>
      </c>
      <c r="AI208" s="2">
        <v>7</v>
      </c>
      <c r="AJ208" s="51">
        <v>0</v>
      </c>
      <c r="AK208" s="51">
        <v>0</v>
      </c>
      <c r="AL208" s="51">
        <v>1</v>
      </c>
      <c r="AP208" s="51">
        <v>0</v>
      </c>
      <c r="AQ208" s="51"/>
      <c r="AR208" s="51">
        <v>1</v>
      </c>
      <c r="AS208" s="51">
        <v>1</v>
      </c>
      <c r="AT208" s="51">
        <v>1</v>
      </c>
      <c r="AV208" s="51">
        <v>1</v>
      </c>
      <c r="BB208" s="51">
        <v>1</v>
      </c>
      <c r="BC208" s="51">
        <v>1</v>
      </c>
      <c r="BD208" s="51"/>
    </row>
    <row r="209" spans="1:56" x14ac:dyDescent="0.3">
      <c r="A209" s="2">
        <v>205</v>
      </c>
      <c r="B209" s="2">
        <v>1</v>
      </c>
      <c r="C209" s="2" t="s">
        <v>75</v>
      </c>
      <c r="D209" s="51">
        <v>7</v>
      </c>
      <c r="E209" s="2" t="s">
        <v>3171</v>
      </c>
      <c r="F209" s="2" t="s">
        <v>636</v>
      </c>
      <c r="G209" s="2" t="s">
        <v>663</v>
      </c>
      <c r="H209" s="2" t="s">
        <v>667</v>
      </c>
      <c r="I209" s="2" t="s">
        <v>686</v>
      </c>
      <c r="J209" s="2" t="s">
        <v>687</v>
      </c>
      <c r="K209" s="2" t="s">
        <v>3194</v>
      </c>
      <c r="L209" s="2">
        <v>41839</v>
      </c>
      <c r="M209" s="2">
        <v>68639575</v>
      </c>
      <c r="N209" s="2" t="s">
        <v>104</v>
      </c>
      <c r="O209" s="2" t="s">
        <v>368</v>
      </c>
      <c r="P209" s="2">
        <v>2003</v>
      </c>
      <c r="Q209" s="2" t="s">
        <v>368</v>
      </c>
      <c r="R209" s="2" t="s">
        <v>267</v>
      </c>
      <c r="S209" s="2" t="s">
        <v>368</v>
      </c>
      <c r="T209" s="2" t="b">
        <v>1</v>
      </c>
      <c r="U209" s="2">
        <v>2015</v>
      </c>
      <c r="V209" s="2">
        <v>1</v>
      </c>
      <c r="W209" s="2">
        <v>3</v>
      </c>
      <c r="X209" s="2" t="b">
        <v>1</v>
      </c>
      <c r="Y209" s="2" t="b">
        <v>1</v>
      </c>
      <c r="Z209" s="2" t="s">
        <v>89</v>
      </c>
      <c r="AA209" s="2" t="s">
        <v>83</v>
      </c>
      <c r="AB209" s="51" t="s">
        <v>83</v>
      </c>
      <c r="AC209" s="51"/>
      <c r="AD209" s="51">
        <v>54791.689939999997</v>
      </c>
      <c r="AE209" s="51" t="s">
        <v>118</v>
      </c>
      <c r="AF209" s="2">
        <v>63</v>
      </c>
      <c r="AG209" s="51" t="s">
        <v>84</v>
      </c>
      <c r="AI209" s="2">
        <v>8</v>
      </c>
      <c r="AJ209" s="51">
        <v>0</v>
      </c>
      <c r="AK209" s="51">
        <v>0</v>
      </c>
      <c r="AL209" s="51">
        <v>1</v>
      </c>
      <c r="AP209" s="51">
        <v>0</v>
      </c>
      <c r="AQ209" s="51"/>
      <c r="AR209" s="51">
        <v>1</v>
      </c>
      <c r="AS209" s="51">
        <v>1</v>
      </c>
      <c r="AT209" s="51">
        <v>1</v>
      </c>
      <c r="AV209" s="51">
        <v>1</v>
      </c>
      <c r="BC209" s="51">
        <v>1</v>
      </c>
    </row>
    <row r="210" spans="1:56" x14ac:dyDescent="0.3">
      <c r="A210" s="2">
        <v>206</v>
      </c>
      <c r="B210" s="2">
        <v>1</v>
      </c>
      <c r="C210" s="2" t="s">
        <v>75</v>
      </c>
      <c r="D210" s="51">
        <v>7</v>
      </c>
      <c r="E210" s="2" t="s">
        <v>3171</v>
      </c>
      <c r="F210" s="2" t="s">
        <v>636</v>
      </c>
      <c r="G210" s="2" t="s">
        <v>663</v>
      </c>
      <c r="H210" s="2" t="s">
        <v>688</v>
      </c>
      <c r="I210" s="2" t="s">
        <v>689</v>
      </c>
      <c r="J210" s="2" t="s">
        <v>690</v>
      </c>
      <c r="K210" s="2" t="s">
        <v>3195</v>
      </c>
      <c r="L210" s="2">
        <v>41864</v>
      </c>
      <c r="M210" s="2">
        <v>68646166</v>
      </c>
      <c r="N210" s="2" t="s">
        <v>104</v>
      </c>
      <c r="O210" s="2" t="s">
        <v>368</v>
      </c>
      <c r="P210" s="2">
        <v>2003</v>
      </c>
      <c r="Q210" s="2" t="s">
        <v>368</v>
      </c>
      <c r="R210" s="2" t="s">
        <v>267</v>
      </c>
      <c r="S210" s="2" t="s">
        <v>368</v>
      </c>
      <c r="T210" s="2" t="b">
        <v>1</v>
      </c>
      <c r="U210" s="2">
        <v>2015</v>
      </c>
      <c r="V210" s="2">
        <v>0</v>
      </c>
      <c r="W210" s="2">
        <v>35</v>
      </c>
      <c r="X210" s="2" t="b">
        <v>1</v>
      </c>
      <c r="Y210" s="2" t="b">
        <v>1</v>
      </c>
      <c r="Z210" s="2" t="s">
        <v>89</v>
      </c>
      <c r="AA210" s="2" t="s">
        <v>83</v>
      </c>
      <c r="AB210" s="51" t="s">
        <v>83</v>
      </c>
      <c r="AC210" s="51"/>
      <c r="AD210" s="51">
        <v>81530.745200000005</v>
      </c>
      <c r="AE210" s="51" t="s">
        <v>118</v>
      </c>
      <c r="AF210" s="51">
        <v>92</v>
      </c>
      <c r="AG210" s="51" t="s">
        <v>84</v>
      </c>
      <c r="AH210" s="51"/>
      <c r="AI210" s="51"/>
      <c r="AJ210" s="51">
        <v>0</v>
      </c>
      <c r="AK210" s="51">
        <v>0</v>
      </c>
      <c r="AL210" s="51">
        <v>0</v>
      </c>
      <c r="AP210" s="51">
        <v>0</v>
      </c>
      <c r="AQ210" s="51"/>
      <c r="AR210" s="51">
        <v>1</v>
      </c>
      <c r="AS210" s="51">
        <v>1</v>
      </c>
      <c r="AT210" s="51">
        <v>1</v>
      </c>
      <c r="AV210" s="51">
        <v>1</v>
      </c>
      <c r="BC210" s="51">
        <v>1</v>
      </c>
    </row>
    <row r="211" spans="1:56" x14ac:dyDescent="0.3">
      <c r="A211" s="2">
        <v>207</v>
      </c>
      <c r="B211" s="2">
        <v>1</v>
      </c>
      <c r="C211" s="2" t="s">
        <v>75</v>
      </c>
      <c r="D211" s="51">
        <v>7</v>
      </c>
      <c r="E211" s="2" t="s">
        <v>3171</v>
      </c>
      <c r="F211" s="2" t="s">
        <v>636</v>
      </c>
      <c r="G211" s="2" t="s">
        <v>691</v>
      </c>
      <c r="H211" s="2" t="s">
        <v>692</v>
      </c>
      <c r="I211" s="2" t="s">
        <v>693</v>
      </c>
      <c r="J211" s="2" t="s">
        <v>694</v>
      </c>
      <c r="K211" s="2" t="s">
        <v>3196</v>
      </c>
      <c r="L211" s="2">
        <v>161426</v>
      </c>
      <c r="M211" s="2">
        <v>109902537</v>
      </c>
      <c r="N211" s="2" t="s">
        <v>104</v>
      </c>
      <c r="O211" s="2" t="s">
        <v>2972</v>
      </c>
      <c r="P211" s="2">
        <v>2008</v>
      </c>
      <c r="Q211" s="2" t="s">
        <v>2972</v>
      </c>
      <c r="R211" s="2" t="s">
        <v>3197</v>
      </c>
      <c r="S211" s="2" t="s">
        <v>2972</v>
      </c>
      <c r="T211" s="2" t="b">
        <v>1</v>
      </c>
      <c r="U211" s="2">
        <v>2017</v>
      </c>
      <c r="V211" s="2">
        <v>2</v>
      </c>
      <c r="W211" s="2">
        <v>100</v>
      </c>
      <c r="X211" s="2" t="b">
        <v>1</v>
      </c>
      <c r="Y211" s="2" t="b">
        <v>1</v>
      </c>
      <c r="Z211" s="2" t="s">
        <v>89</v>
      </c>
      <c r="AA211" s="2" t="s">
        <v>83</v>
      </c>
      <c r="AB211" s="51" t="s">
        <v>83</v>
      </c>
      <c r="AC211" s="51"/>
      <c r="AD211" s="51">
        <v>471820.86940000003</v>
      </c>
      <c r="AF211" s="2">
        <v>80</v>
      </c>
      <c r="AG211" s="51" t="s">
        <v>84</v>
      </c>
      <c r="AI211" s="2">
        <v>9</v>
      </c>
      <c r="AJ211" s="51">
        <v>0</v>
      </c>
      <c r="AK211" s="51">
        <v>0</v>
      </c>
      <c r="AL211" s="51">
        <v>1</v>
      </c>
      <c r="AP211" s="51">
        <v>0</v>
      </c>
      <c r="AQ211" s="51"/>
      <c r="AR211" s="51">
        <v>1</v>
      </c>
      <c r="AS211" s="51">
        <v>1</v>
      </c>
      <c r="AT211" s="51">
        <v>1</v>
      </c>
      <c r="AV211" s="51">
        <v>1</v>
      </c>
    </row>
    <row r="212" spans="1:56" x14ac:dyDescent="0.3">
      <c r="A212" s="2">
        <v>208</v>
      </c>
      <c r="B212" s="2">
        <v>1</v>
      </c>
      <c r="C212" s="2" t="s">
        <v>75</v>
      </c>
      <c r="D212" s="51">
        <v>7</v>
      </c>
      <c r="E212" s="2" t="s">
        <v>3171</v>
      </c>
      <c r="F212" s="2" t="s">
        <v>636</v>
      </c>
      <c r="G212" s="2" t="s">
        <v>691</v>
      </c>
      <c r="H212" s="2" t="s">
        <v>692</v>
      </c>
      <c r="I212" s="2" t="s">
        <v>695</v>
      </c>
      <c r="J212" s="2" t="s">
        <v>696</v>
      </c>
      <c r="K212" s="2" t="s">
        <v>3198</v>
      </c>
      <c r="L212" s="2">
        <v>161616</v>
      </c>
      <c r="M212" s="2">
        <v>124515789</v>
      </c>
      <c r="N212" s="2" t="s">
        <v>104</v>
      </c>
      <c r="O212" s="2" t="s">
        <v>486</v>
      </c>
      <c r="P212" s="2">
        <v>2008</v>
      </c>
      <c r="Q212" s="2" t="s">
        <v>1217</v>
      </c>
      <c r="R212" s="2" t="s">
        <v>1218</v>
      </c>
      <c r="S212" s="2" t="s">
        <v>1217</v>
      </c>
      <c r="T212" s="2" t="b">
        <v>1</v>
      </c>
      <c r="U212" s="2">
        <v>43891</v>
      </c>
      <c r="V212" s="2">
        <v>29</v>
      </c>
      <c r="W212" s="2">
        <v>33</v>
      </c>
      <c r="X212" s="2" t="b">
        <v>1</v>
      </c>
      <c r="Y212" s="2" t="b">
        <v>1</v>
      </c>
      <c r="Z212" s="2" t="s">
        <v>89</v>
      </c>
      <c r="AA212" s="2" t="s">
        <v>83</v>
      </c>
      <c r="AB212" s="51" t="s">
        <v>83</v>
      </c>
      <c r="AC212" s="51"/>
      <c r="AD212" s="51">
        <v>68951.730009999999</v>
      </c>
      <c r="AE212" s="51" t="s">
        <v>118</v>
      </c>
      <c r="AF212" s="2">
        <v>57.5</v>
      </c>
      <c r="AG212" s="51" t="s">
        <v>84</v>
      </c>
      <c r="AI212" s="2">
        <v>6</v>
      </c>
      <c r="AJ212" s="51">
        <v>0</v>
      </c>
      <c r="AK212" s="51">
        <v>0</v>
      </c>
      <c r="AL212" s="51">
        <v>1</v>
      </c>
      <c r="AP212" s="51">
        <v>1</v>
      </c>
      <c r="AQ212" s="51"/>
      <c r="AR212" s="51">
        <v>1</v>
      </c>
      <c r="AS212" s="51">
        <v>1</v>
      </c>
      <c r="AT212" s="51">
        <v>1</v>
      </c>
      <c r="AU212" s="51">
        <v>1</v>
      </c>
      <c r="AV212" s="51">
        <v>1</v>
      </c>
      <c r="AW212" s="51">
        <v>1</v>
      </c>
      <c r="BC212" s="51">
        <v>1</v>
      </c>
      <c r="BD212" s="51">
        <v>1</v>
      </c>
    </row>
    <row r="213" spans="1:56" x14ac:dyDescent="0.3">
      <c r="A213" s="2">
        <v>209</v>
      </c>
      <c r="B213" s="2">
        <v>1</v>
      </c>
      <c r="C213" s="2" t="s">
        <v>75</v>
      </c>
      <c r="D213" s="51">
        <v>7</v>
      </c>
      <c r="E213" s="2" t="s">
        <v>3171</v>
      </c>
      <c r="F213" s="2" t="s">
        <v>636</v>
      </c>
      <c r="G213" s="2" t="s">
        <v>691</v>
      </c>
      <c r="H213" s="2" t="s">
        <v>692</v>
      </c>
      <c r="I213" s="2" t="s">
        <v>697</v>
      </c>
      <c r="J213" s="2" t="s">
        <v>698</v>
      </c>
      <c r="K213" s="2" t="s">
        <v>3199</v>
      </c>
      <c r="L213" s="2">
        <v>124552788</v>
      </c>
      <c r="M213" s="2">
        <v>124552807</v>
      </c>
      <c r="N213" s="2" t="s">
        <v>104</v>
      </c>
      <c r="O213" s="2" t="s">
        <v>367</v>
      </c>
      <c r="P213" s="2" t="s">
        <v>267</v>
      </c>
      <c r="Q213" s="2" t="s">
        <v>486</v>
      </c>
      <c r="R213" s="2" t="s">
        <v>267</v>
      </c>
      <c r="S213" s="2" t="s">
        <v>486</v>
      </c>
      <c r="T213" s="2" t="b">
        <v>1</v>
      </c>
      <c r="U213" s="2">
        <v>44197</v>
      </c>
      <c r="V213" s="51">
        <v>0</v>
      </c>
      <c r="W213" s="51">
        <v>50</v>
      </c>
      <c r="X213" s="2" t="b">
        <v>1</v>
      </c>
      <c r="Y213" s="2" t="b">
        <v>1</v>
      </c>
      <c r="Z213" s="51" t="s">
        <v>82</v>
      </c>
      <c r="AA213" s="51" t="s">
        <v>83</v>
      </c>
      <c r="AB213" s="51" t="s">
        <v>83</v>
      </c>
      <c r="AC213" s="51"/>
      <c r="AD213" s="51">
        <v>1736.0942950000001</v>
      </c>
      <c r="AE213" s="51" t="s">
        <v>118</v>
      </c>
      <c r="AF213" s="2">
        <v>67</v>
      </c>
      <c r="AG213" s="51" t="s">
        <v>84</v>
      </c>
      <c r="AI213" s="2">
        <v>6</v>
      </c>
      <c r="AJ213" s="51">
        <v>1</v>
      </c>
      <c r="AK213" s="51">
        <v>0</v>
      </c>
      <c r="AL213" s="51">
        <v>1</v>
      </c>
      <c r="AP213" s="51">
        <v>0</v>
      </c>
      <c r="AQ213" s="51"/>
      <c r="AR213" s="51">
        <v>1</v>
      </c>
      <c r="AS213" s="51">
        <v>1</v>
      </c>
      <c r="AT213" s="51">
        <v>1</v>
      </c>
      <c r="AV213" s="51">
        <v>1</v>
      </c>
      <c r="BB213" s="51">
        <v>1</v>
      </c>
      <c r="BC213" s="51">
        <v>1</v>
      </c>
      <c r="BD213" s="51"/>
    </row>
    <row r="214" spans="1:56" x14ac:dyDescent="0.3">
      <c r="A214" s="2">
        <v>210</v>
      </c>
      <c r="B214" s="2">
        <v>1</v>
      </c>
      <c r="C214" s="2" t="s">
        <v>75</v>
      </c>
      <c r="D214" s="51">
        <v>7</v>
      </c>
      <c r="E214" s="2" t="s">
        <v>3171</v>
      </c>
      <c r="F214" s="2" t="s">
        <v>636</v>
      </c>
      <c r="G214" s="2" t="s">
        <v>691</v>
      </c>
      <c r="H214" s="2" t="s">
        <v>692</v>
      </c>
      <c r="I214" s="2" t="s">
        <v>699</v>
      </c>
      <c r="J214" s="2" t="s">
        <v>700</v>
      </c>
      <c r="K214" s="2" t="s">
        <v>3200</v>
      </c>
      <c r="L214" s="2">
        <v>41792</v>
      </c>
      <c r="M214" s="2">
        <v>124416752</v>
      </c>
      <c r="N214" s="2" t="s">
        <v>104</v>
      </c>
      <c r="O214" s="2" t="s">
        <v>2972</v>
      </c>
      <c r="P214" s="2">
        <v>2003</v>
      </c>
      <c r="Q214" s="2" t="s">
        <v>1217</v>
      </c>
      <c r="R214" s="2" t="s">
        <v>1218</v>
      </c>
      <c r="S214" s="2" t="s">
        <v>1217</v>
      </c>
      <c r="T214" s="2" t="b">
        <v>1</v>
      </c>
      <c r="U214" s="2">
        <v>43891</v>
      </c>
      <c r="V214" s="2">
        <v>5</v>
      </c>
      <c r="W214" s="2">
        <v>100</v>
      </c>
      <c r="X214" s="2" t="b">
        <v>1</v>
      </c>
      <c r="Y214" s="2" t="b">
        <v>1</v>
      </c>
      <c r="Z214" s="2" t="s">
        <v>89</v>
      </c>
      <c r="AA214" s="2" t="s">
        <v>83</v>
      </c>
      <c r="AB214" s="51" t="s">
        <v>83</v>
      </c>
      <c r="AC214" s="51"/>
      <c r="AD214" s="51">
        <v>709284.75659999996</v>
      </c>
      <c r="AF214" s="2">
        <v>77</v>
      </c>
      <c r="AG214" s="51" t="s">
        <v>84</v>
      </c>
      <c r="AI214" s="2">
        <v>7</v>
      </c>
      <c r="AJ214" s="51">
        <v>0</v>
      </c>
      <c r="AK214" s="51">
        <v>0</v>
      </c>
      <c r="AL214" s="51">
        <v>1</v>
      </c>
      <c r="AP214" s="51">
        <v>1</v>
      </c>
      <c r="AQ214" s="51"/>
      <c r="AR214" s="51">
        <v>1</v>
      </c>
      <c r="AS214" s="51">
        <v>1</v>
      </c>
      <c r="AT214" s="51">
        <v>1</v>
      </c>
      <c r="AU214" s="51">
        <v>1</v>
      </c>
      <c r="AV214" s="51">
        <v>1</v>
      </c>
      <c r="AW214" s="51">
        <v>1</v>
      </c>
    </row>
    <row r="215" spans="1:56" x14ac:dyDescent="0.3">
      <c r="A215" s="2">
        <v>211</v>
      </c>
      <c r="B215" s="2">
        <v>1</v>
      </c>
      <c r="C215" s="2" t="s">
        <v>75</v>
      </c>
      <c r="D215" s="51">
        <v>7</v>
      </c>
      <c r="E215" s="2" t="s">
        <v>3171</v>
      </c>
      <c r="F215" s="2" t="s">
        <v>636</v>
      </c>
      <c r="G215" s="2" t="s">
        <v>691</v>
      </c>
      <c r="H215" s="2" t="s">
        <v>692</v>
      </c>
      <c r="I215" s="2" t="s">
        <v>701</v>
      </c>
      <c r="J215" s="2" t="s">
        <v>702</v>
      </c>
      <c r="K215" s="2" t="s">
        <v>3201</v>
      </c>
      <c r="L215" s="2">
        <v>161557</v>
      </c>
      <c r="M215" s="2">
        <v>124506268</v>
      </c>
      <c r="N215" s="2" t="s">
        <v>104</v>
      </c>
      <c r="O215" s="2" t="s">
        <v>2972</v>
      </c>
      <c r="P215" s="2">
        <v>2008</v>
      </c>
      <c r="Q215" s="2" t="s">
        <v>1540</v>
      </c>
      <c r="R215" s="2" t="s">
        <v>3202</v>
      </c>
      <c r="S215" s="2" t="s">
        <v>1540</v>
      </c>
      <c r="T215" s="2" t="b">
        <v>1</v>
      </c>
      <c r="U215" s="2">
        <v>43891</v>
      </c>
      <c r="V215" s="2">
        <v>0</v>
      </c>
      <c r="W215" s="2">
        <v>12</v>
      </c>
      <c r="X215" s="2" t="b">
        <v>1</v>
      </c>
      <c r="Y215" s="2" t="b">
        <v>1</v>
      </c>
      <c r="Z215" s="2" t="s">
        <v>89</v>
      </c>
      <c r="AA215" s="2" t="s">
        <v>83</v>
      </c>
      <c r="AB215" s="51" t="s">
        <v>83</v>
      </c>
      <c r="AC215" s="51"/>
      <c r="AD215" s="51">
        <v>274821.0661</v>
      </c>
      <c r="AF215" s="2">
        <v>88</v>
      </c>
      <c r="AG215" s="51" t="s">
        <v>84</v>
      </c>
      <c r="AI215" s="2">
        <v>8</v>
      </c>
      <c r="AJ215" s="51">
        <v>0</v>
      </c>
      <c r="AK215" s="51">
        <v>0</v>
      </c>
      <c r="AL215" s="51">
        <v>1</v>
      </c>
      <c r="AP215" s="51">
        <v>1</v>
      </c>
      <c r="AQ215" s="51"/>
      <c r="AR215" s="51">
        <v>1</v>
      </c>
      <c r="AS215" s="51">
        <v>1</v>
      </c>
      <c r="AT215" s="51">
        <v>1</v>
      </c>
      <c r="AU215" s="51">
        <v>1</v>
      </c>
      <c r="AV215" s="51">
        <v>1</v>
      </c>
      <c r="AW215" s="51">
        <v>1</v>
      </c>
    </row>
    <row r="216" spans="1:56" x14ac:dyDescent="0.3">
      <c r="A216" s="2">
        <v>212</v>
      </c>
      <c r="B216" s="2">
        <v>1</v>
      </c>
      <c r="C216" s="2" t="s">
        <v>75</v>
      </c>
      <c r="D216" s="51">
        <v>7</v>
      </c>
      <c r="E216" s="2" t="s">
        <v>3171</v>
      </c>
      <c r="F216" s="2" t="s">
        <v>636</v>
      </c>
      <c r="G216" s="2" t="s">
        <v>691</v>
      </c>
      <c r="H216" s="2" t="s">
        <v>692</v>
      </c>
      <c r="I216" s="2" t="s">
        <v>703</v>
      </c>
      <c r="J216" s="2" t="s">
        <v>704</v>
      </c>
      <c r="K216" s="2" t="s">
        <v>3203</v>
      </c>
      <c r="L216" s="2">
        <v>41791</v>
      </c>
      <c r="M216" s="2">
        <v>124416590</v>
      </c>
      <c r="N216" s="2" t="s">
        <v>104</v>
      </c>
      <c r="O216" s="2" t="s">
        <v>2972</v>
      </c>
      <c r="P216" s="2">
        <v>2003</v>
      </c>
      <c r="Q216" s="2" t="s">
        <v>1217</v>
      </c>
      <c r="R216" s="2" t="s">
        <v>1218</v>
      </c>
      <c r="S216" s="2" t="s">
        <v>1217</v>
      </c>
      <c r="T216" s="2" t="b">
        <v>1</v>
      </c>
      <c r="U216" s="2">
        <v>43891</v>
      </c>
      <c r="V216" s="2">
        <v>0</v>
      </c>
      <c r="W216" s="2">
        <v>90</v>
      </c>
      <c r="X216" s="2" t="b">
        <v>1</v>
      </c>
      <c r="Y216" s="2" t="b">
        <v>1</v>
      </c>
      <c r="Z216" s="2" t="s">
        <v>89</v>
      </c>
      <c r="AA216" s="2" t="s">
        <v>83</v>
      </c>
      <c r="AB216" s="51" t="s">
        <v>83</v>
      </c>
      <c r="AC216" s="51"/>
      <c r="AD216" s="51">
        <v>3350801.1880000001</v>
      </c>
      <c r="AF216" s="2">
        <v>65</v>
      </c>
      <c r="AG216" s="51" t="s">
        <v>84</v>
      </c>
      <c r="AI216" s="2">
        <v>6</v>
      </c>
      <c r="AJ216" s="51">
        <v>0</v>
      </c>
      <c r="AK216" s="51">
        <v>0</v>
      </c>
      <c r="AL216" s="51">
        <v>1</v>
      </c>
      <c r="AP216" s="51">
        <v>1</v>
      </c>
      <c r="AQ216" s="51"/>
      <c r="AR216" s="51">
        <v>1</v>
      </c>
      <c r="AS216" s="51">
        <v>1</v>
      </c>
      <c r="AT216" s="51">
        <v>1</v>
      </c>
      <c r="AU216" s="51">
        <v>1</v>
      </c>
      <c r="AV216" s="51">
        <v>1</v>
      </c>
      <c r="AW216" s="51">
        <v>1</v>
      </c>
    </row>
    <row r="217" spans="1:56" x14ac:dyDescent="0.3">
      <c r="A217" s="2">
        <v>213</v>
      </c>
      <c r="B217" s="2">
        <v>1</v>
      </c>
      <c r="C217" s="2" t="s">
        <v>75</v>
      </c>
      <c r="D217" s="51">
        <v>7</v>
      </c>
      <c r="E217" s="2" t="s">
        <v>3171</v>
      </c>
      <c r="F217" s="2" t="s">
        <v>636</v>
      </c>
      <c r="G217" s="2" t="s">
        <v>691</v>
      </c>
      <c r="H217" s="2" t="s">
        <v>692</v>
      </c>
      <c r="I217" s="2" t="s">
        <v>705</v>
      </c>
      <c r="J217" s="2" t="s">
        <v>706</v>
      </c>
      <c r="K217" s="2" t="s">
        <v>3204</v>
      </c>
      <c r="L217" s="2">
        <v>124554059</v>
      </c>
      <c r="M217" s="2">
        <v>124453319</v>
      </c>
      <c r="N217" s="2" t="s">
        <v>104</v>
      </c>
      <c r="O217" s="2" t="s">
        <v>2972</v>
      </c>
      <c r="P217" s="2">
        <v>2006</v>
      </c>
      <c r="Q217" s="2" t="s">
        <v>2972</v>
      </c>
      <c r="R217" s="2" t="s">
        <v>1218</v>
      </c>
      <c r="S217" s="2" t="s">
        <v>2972</v>
      </c>
      <c r="T217" s="2" t="b">
        <v>1</v>
      </c>
      <c r="U217" s="2">
        <v>44197</v>
      </c>
      <c r="V217" s="2">
        <v>0</v>
      </c>
      <c r="W217" s="2">
        <v>50</v>
      </c>
      <c r="X217" s="2" t="b">
        <v>1</v>
      </c>
      <c r="Y217" s="2" t="b">
        <v>1</v>
      </c>
      <c r="Z217" s="2" t="s">
        <v>89</v>
      </c>
      <c r="AA217" s="2" t="s">
        <v>83</v>
      </c>
      <c r="AB217" s="51" t="s">
        <v>83</v>
      </c>
      <c r="AC217" s="51"/>
      <c r="AD217" s="51">
        <v>1761606.3289999999</v>
      </c>
      <c r="AF217" s="2">
        <v>95</v>
      </c>
      <c r="AG217" s="51" t="s">
        <v>84</v>
      </c>
      <c r="AI217" s="2">
        <v>9</v>
      </c>
      <c r="AJ217" s="51">
        <v>0</v>
      </c>
      <c r="AK217" s="51">
        <v>0</v>
      </c>
      <c r="AL217" s="51">
        <v>1</v>
      </c>
      <c r="AP217" s="51">
        <v>1</v>
      </c>
      <c r="AQ217" s="51"/>
      <c r="AR217" s="51">
        <v>1</v>
      </c>
      <c r="AS217" s="51">
        <v>1</v>
      </c>
      <c r="AT217" s="51">
        <v>1</v>
      </c>
      <c r="AV217" s="51">
        <v>1</v>
      </c>
    </row>
    <row r="218" spans="1:56" x14ac:dyDescent="0.3">
      <c r="A218" s="2">
        <v>214</v>
      </c>
      <c r="B218" s="2">
        <v>1</v>
      </c>
      <c r="C218" s="2" t="s">
        <v>75</v>
      </c>
      <c r="D218" s="51">
        <v>7</v>
      </c>
      <c r="E218" s="2" t="s">
        <v>3171</v>
      </c>
      <c r="F218" s="2" t="s">
        <v>636</v>
      </c>
      <c r="G218" s="2" t="s">
        <v>691</v>
      </c>
      <c r="H218" s="2" t="s">
        <v>692</v>
      </c>
      <c r="I218" s="2" t="s">
        <v>707</v>
      </c>
      <c r="J218" s="2" t="s">
        <v>708</v>
      </c>
      <c r="K218" s="2" t="s">
        <v>3205</v>
      </c>
      <c r="L218" s="2">
        <v>41872</v>
      </c>
      <c r="M218" s="2">
        <v>68616745</v>
      </c>
      <c r="N218" s="2" t="s">
        <v>104</v>
      </c>
      <c r="O218" s="2" t="s">
        <v>2972</v>
      </c>
      <c r="P218" s="2">
        <v>2003</v>
      </c>
      <c r="Q218" s="2" t="s">
        <v>2972</v>
      </c>
      <c r="R218" s="2" t="s">
        <v>2980</v>
      </c>
      <c r="S218" s="2" t="s">
        <v>2972</v>
      </c>
      <c r="T218" s="2" t="b">
        <v>1</v>
      </c>
      <c r="U218" s="2">
        <v>2015</v>
      </c>
      <c r="V218" s="2">
        <v>0</v>
      </c>
      <c r="W218" s="2">
        <v>85</v>
      </c>
      <c r="X218" s="2" t="b">
        <v>1</v>
      </c>
      <c r="Y218" s="2" t="b">
        <v>1</v>
      </c>
      <c r="Z218" s="2" t="s">
        <v>89</v>
      </c>
      <c r="AA218" s="2" t="s">
        <v>83</v>
      </c>
      <c r="AB218" s="51" t="s">
        <v>83</v>
      </c>
      <c r="AC218" s="51"/>
      <c r="AD218" s="51">
        <v>3982741.71</v>
      </c>
      <c r="AF218" s="2">
        <v>132</v>
      </c>
      <c r="AG218" s="51" t="s">
        <v>84</v>
      </c>
      <c r="AI218" s="2">
        <v>9.5</v>
      </c>
      <c r="AJ218" s="51">
        <v>0</v>
      </c>
      <c r="AK218" s="51">
        <v>0</v>
      </c>
      <c r="AL218" s="51">
        <v>1</v>
      </c>
      <c r="AP218" s="51">
        <v>1</v>
      </c>
      <c r="AQ218" s="51"/>
      <c r="AR218" s="51">
        <v>1</v>
      </c>
      <c r="AS218" s="51">
        <v>1</v>
      </c>
      <c r="AT218" s="51">
        <v>1</v>
      </c>
      <c r="AV218" s="51">
        <v>1</v>
      </c>
    </row>
    <row r="219" spans="1:56" x14ac:dyDescent="0.3">
      <c r="A219" s="2">
        <v>215</v>
      </c>
      <c r="B219" s="2">
        <v>1</v>
      </c>
      <c r="C219" s="2" t="s">
        <v>75</v>
      </c>
      <c r="D219" s="51">
        <v>7</v>
      </c>
      <c r="E219" s="2" t="s">
        <v>3171</v>
      </c>
      <c r="F219" s="2" t="s">
        <v>636</v>
      </c>
      <c r="G219" s="2" t="s">
        <v>691</v>
      </c>
      <c r="H219" s="2" t="s">
        <v>709</v>
      </c>
      <c r="I219" s="2" t="s">
        <v>710</v>
      </c>
      <c r="J219" s="2" t="s">
        <v>711</v>
      </c>
      <c r="K219" s="2" t="s">
        <v>3206</v>
      </c>
      <c r="L219" s="2">
        <v>199932</v>
      </c>
      <c r="M219" s="2">
        <v>124548294</v>
      </c>
      <c r="N219" s="2" t="s">
        <v>104</v>
      </c>
      <c r="O219" s="2" t="s">
        <v>2972</v>
      </c>
      <c r="P219" s="2">
        <v>2011</v>
      </c>
      <c r="Q219" s="2" t="s">
        <v>2972</v>
      </c>
      <c r="R219" s="2" t="s">
        <v>3207</v>
      </c>
      <c r="S219" s="2" t="s">
        <v>2972</v>
      </c>
      <c r="T219" s="2" t="b">
        <v>1</v>
      </c>
      <c r="U219" s="2">
        <v>43891</v>
      </c>
      <c r="V219" s="2">
        <v>0</v>
      </c>
      <c r="W219" s="51">
        <v>10</v>
      </c>
      <c r="X219" s="2" t="b">
        <v>1</v>
      </c>
      <c r="Y219" s="2" t="b">
        <v>1</v>
      </c>
      <c r="Z219" s="51" t="s">
        <v>149</v>
      </c>
      <c r="AA219" s="2" t="s">
        <v>83</v>
      </c>
      <c r="AB219" s="51" t="s">
        <v>83</v>
      </c>
      <c r="AC219" s="51"/>
      <c r="AD219" s="51">
        <v>16065.23767</v>
      </c>
      <c r="AE219" s="51" t="s">
        <v>118</v>
      </c>
      <c r="AF219" s="2">
        <v>68</v>
      </c>
      <c r="AG219" s="51" t="s">
        <v>84</v>
      </c>
      <c r="AI219" s="2">
        <v>6</v>
      </c>
      <c r="AJ219" s="51">
        <v>0</v>
      </c>
      <c r="AK219" s="51">
        <v>0</v>
      </c>
      <c r="AL219" s="51">
        <v>1</v>
      </c>
      <c r="AP219" s="51">
        <v>1</v>
      </c>
      <c r="AQ219" s="51"/>
      <c r="AR219" s="51">
        <v>1</v>
      </c>
      <c r="AS219" s="51">
        <v>1</v>
      </c>
      <c r="AT219" s="51">
        <v>1</v>
      </c>
      <c r="AV219" s="51">
        <v>1</v>
      </c>
      <c r="BC219" s="51">
        <v>1</v>
      </c>
    </row>
    <row r="220" spans="1:56" x14ac:dyDescent="0.3">
      <c r="A220" s="2">
        <v>216</v>
      </c>
      <c r="B220" s="2">
        <v>1</v>
      </c>
      <c r="C220" s="2" t="s">
        <v>75</v>
      </c>
      <c r="D220" s="51">
        <v>7</v>
      </c>
      <c r="E220" s="2" t="s">
        <v>3171</v>
      </c>
      <c r="F220" s="2" t="s">
        <v>636</v>
      </c>
      <c r="G220" s="2" t="s">
        <v>691</v>
      </c>
      <c r="H220" s="2" t="s">
        <v>709</v>
      </c>
      <c r="I220" s="2" t="s">
        <v>712</v>
      </c>
      <c r="J220" s="2" t="s">
        <v>713</v>
      </c>
      <c r="K220" s="2" t="s">
        <v>3208</v>
      </c>
      <c r="L220" s="2">
        <v>195436</v>
      </c>
      <c r="M220" s="2">
        <v>124542275</v>
      </c>
      <c r="N220" s="2" t="s">
        <v>104</v>
      </c>
      <c r="O220" s="2" t="s">
        <v>486</v>
      </c>
      <c r="P220" s="2">
        <v>2012</v>
      </c>
      <c r="Q220" s="2" t="s">
        <v>1217</v>
      </c>
      <c r="R220" s="2" t="s">
        <v>3207</v>
      </c>
      <c r="S220" s="2" t="s">
        <v>1217</v>
      </c>
      <c r="T220" s="2" t="b">
        <v>1</v>
      </c>
      <c r="U220" s="2">
        <v>43891</v>
      </c>
      <c r="V220" s="2">
        <v>2</v>
      </c>
      <c r="W220" s="51">
        <v>25</v>
      </c>
      <c r="X220" s="2" t="b">
        <v>1</v>
      </c>
      <c r="Y220" s="2" t="b">
        <v>1</v>
      </c>
      <c r="Z220" s="51" t="s">
        <v>149</v>
      </c>
      <c r="AA220" s="2" t="s">
        <v>83</v>
      </c>
      <c r="AB220" s="51" t="s">
        <v>83</v>
      </c>
      <c r="AC220" s="51"/>
      <c r="AD220" s="51">
        <v>3963.5512899999999</v>
      </c>
      <c r="AE220" s="51" t="s">
        <v>118</v>
      </c>
      <c r="AF220" s="2">
        <v>57</v>
      </c>
      <c r="AG220" s="51" t="s">
        <v>84</v>
      </c>
      <c r="AI220" s="2">
        <v>5</v>
      </c>
      <c r="AJ220" s="51">
        <v>0</v>
      </c>
      <c r="AK220" s="51">
        <v>0</v>
      </c>
      <c r="AL220" s="51">
        <v>1</v>
      </c>
      <c r="AP220" s="51">
        <v>1</v>
      </c>
      <c r="AQ220" s="51"/>
      <c r="AR220" s="51">
        <v>1</v>
      </c>
      <c r="AS220" s="51">
        <v>1</v>
      </c>
      <c r="AT220" s="51">
        <v>1</v>
      </c>
      <c r="AU220" s="51">
        <v>1</v>
      </c>
      <c r="AV220" s="51">
        <v>1</v>
      </c>
      <c r="AW220" s="51">
        <v>1</v>
      </c>
      <c r="BC220" s="51">
        <v>1</v>
      </c>
      <c r="BD220" s="51">
        <v>1</v>
      </c>
    </row>
    <row r="221" spans="1:56" x14ac:dyDescent="0.3">
      <c r="A221" s="2">
        <v>217</v>
      </c>
      <c r="B221" s="2">
        <v>1</v>
      </c>
      <c r="C221" s="2" t="s">
        <v>75</v>
      </c>
      <c r="D221" s="51">
        <v>7</v>
      </c>
      <c r="E221" s="2" t="s">
        <v>3171</v>
      </c>
      <c r="F221" s="2" t="s">
        <v>636</v>
      </c>
      <c r="G221" s="2" t="s">
        <v>691</v>
      </c>
      <c r="H221" s="2" t="s">
        <v>709</v>
      </c>
      <c r="I221" s="2" t="s">
        <v>714</v>
      </c>
      <c r="J221" s="2" t="s">
        <v>715</v>
      </c>
      <c r="K221" s="2" t="s">
        <v>3209</v>
      </c>
      <c r="L221" s="2">
        <v>41875</v>
      </c>
      <c r="M221" s="2">
        <v>70709453</v>
      </c>
      <c r="N221" s="2" t="s">
        <v>104</v>
      </c>
      <c r="O221" s="2" t="s">
        <v>1217</v>
      </c>
      <c r="P221" s="2">
        <v>2003</v>
      </c>
      <c r="Q221" s="2" t="s">
        <v>1217</v>
      </c>
      <c r="R221" s="2" t="s">
        <v>3210</v>
      </c>
      <c r="S221" s="2" t="s">
        <v>1217</v>
      </c>
      <c r="T221" s="2" t="b">
        <v>1</v>
      </c>
      <c r="U221" s="2">
        <v>2015</v>
      </c>
      <c r="V221" s="2">
        <v>0</v>
      </c>
      <c r="W221" s="51">
        <v>30</v>
      </c>
      <c r="X221" s="2" t="b">
        <v>1</v>
      </c>
      <c r="Y221" s="2" t="b">
        <v>1</v>
      </c>
      <c r="Z221" s="51" t="s">
        <v>149</v>
      </c>
      <c r="AA221" s="2" t="s">
        <v>83</v>
      </c>
      <c r="AB221" s="51" t="s">
        <v>83</v>
      </c>
      <c r="AC221" s="51"/>
      <c r="AD221" s="51">
        <v>14797.228230000001</v>
      </c>
      <c r="AE221" s="51" t="s">
        <v>118</v>
      </c>
      <c r="AF221" s="2">
        <v>77</v>
      </c>
      <c r="AG221" s="51" t="s">
        <v>84</v>
      </c>
      <c r="AI221" s="2">
        <v>6</v>
      </c>
      <c r="AJ221" s="51">
        <v>0</v>
      </c>
      <c r="AK221" s="51">
        <v>0</v>
      </c>
      <c r="AL221" s="51">
        <v>1</v>
      </c>
      <c r="AP221" s="51">
        <v>0</v>
      </c>
      <c r="AQ221" s="51"/>
      <c r="AR221" s="51">
        <v>1</v>
      </c>
      <c r="AS221" s="51">
        <v>1</v>
      </c>
      <c r="AT221" s="51">
        <v>1</v>
      </c>
      <c r="AU221" s="51">
        <v>1</v>
      </c>
      <c r="AV221" s="51">
        <v>1</v>
      </c>
      <c r="AW221" s="51">
        <v>1</v>
      </c>
      <c r="BC221" s="51">
        <v>1</v>
      </c>
      <c r="BD221" s="51">
        <v>1</v>
      </c>
    </row>
    <row r="222" spans="1:56" x14ac:dyDescent="0.3">
      <c r="A222" s="2">
        <v>218</v>
      </c>
      <c r="B222" s="2">
        <v>1</v>
      </c>
      <c r="C222" s="2" t="s">
        <v>75</v>
      </c>
      <c r="D222" s="51">
        <v>7</v>
      </c>
      <c r="E222" s="2" t="s">
        <v>3171</v>
      </c>
      <c r="F222" s="2" t="s">
        <v>636</v>
      </c>
      <c r="G222" s="2" t="s">
        <v>691</v>
      </c>
      <c r="H222" s="2" t="s">
        <v>709</v>
      </c>
      <c r="I222" s="2" t="s">
        <v>716</v>
      </c>
      <c r="J222" s="2" t="s">
        <v>717</v>
      </c>
      <c r="K222" s="2" t="s">
        <v>3211</v>
      </c>
      <c r="L222" s="2">
        <v>176486052</v>
      </c>
      <c r="M222" s="2">
        <v>176486116</v>
      </c>
      <c r="N222" s="2" t="s">
        <v>104</v>
      </c>
      <c r="O222" s="2" t="s">
        <v>367</v>
      </c>
      <c r="P222" s="2" t="s">
        <v>267</v>
      </c>
      <c r="Q222" s="2" t="s">
        <v>2972</v>
      </c>
      <c r="R222" s="2" t="s">
        <v>3207</v>
      </c>
      <c r="S222" s="2" t="s">
        <v>2972</v>
      </c>
      <c r="T222" s="2" t="b">
        <v>1</v>
      </c>
      <c r="U222" s="2">
        <v>43891</v>
      </c>
      <c r="V222" s="2">
        <v>5</v>
      </c>
      <c r="W222" s="2">
        <v>10</v>
      </c>
      <c r="X222" s="2" t="b">
        <v>1</v>
      </c>
      <c r="Y222" s="2" t="b">
        <v>1</v>
      </c>
      <c r="Z222" s="2" t="s">
        <v>89</v>
      </c>
      <c r="AA222" s="2" t="s">
        <v>83</v>
      </c>
      <c r="AB222" s="51" t="s">
        <v>83</v>
      </c>
      <c r="AC222" s="51"/>
      <c r="AD222" s="51">
        <v>14446.33473</v>
      </c>
      <c r="AE222" s="51" t="s">
        <v>118</v>
      </c>
      <c r="AF222" s="2">
        <v>79</v>
      </c>
      <c r="AG222" s="51" t="s">
        <v>84</v>
      </c>
      <c r="AI222" s="2">
        <v>6</v>
      </c>
      <c r="AJ222" s="51">
        <v>0</v>
      </c>
      <c r="AK222" s="51">
        <v>0</v>
      </c>
      <c r="AL222" s="51">
        <v>1</v>
      </c>
      <c r="AP222" s="51">
        <v>1</v>
      </c>
      <c r="AQ222" s="51"/>
      <c r="AR222" s="51">
        <v>1</v>
      </c>
      <c r="AS222" s="51">
        <v>1</v>
      </c>
      <c r="AT222" s="51">
        <v>1</v>
      </c>
      <c r="AV222" s="51">
        <v>1</v>
      </c>
      <c r="BC222" s="51">
        <v>1</v>
      </c>
    </row>
    <row r="223" spans="1:56" x14ac:dyDescent="0.3">
      <c r="A223" s="2">
        <v>219</v>
      </c>
      <c r="B223" s="2">
        <v>1</v>
      </c>
      <c r="C223" s="2" t="s">
        <v>75</v>
      </c>
      <c r="D223" s="51">
        <v>7</v>
      </c>
      <c r="E223" s="2" t="s">
        <v>3171</v>
      </c>
      <c r="F223" s="2" t="s">
        <v>636</v>
      </c>
      <c r="G223" s="2" t="s">
        <v>691</v>
      </c>
      <c r="H223" s="2" t="s">
        <v>709</v>
      </c>
      <c r="I223" s="2" t="s">
        <v>718</v>
      </c>
      <c r="J223" s="2" t="s">
        <v>719</v>
      </c>
      <c r="K223" s="2" t="s">
        <v>3212</v>
      </c>
      <c r="L223" s="2">
        <v>195437</v>
      </c>
      <c r="M223" s="2">
        <v>124542411</v>
      </c>
      <c r="N223" s="2" t="s">
        <v>104</v>
      </c>
      <c r="O223" s="2" t="s">
        <v>486</v>
      </c>
      <c r="P223" s="2">
        <v>2012</v>
      </c>
      <c r="Q223" s="2" t="s">
        <v>1217</v>
      </c>
      <c r="R223" s="2" t="s">
        <v>3207</v>
      </c>
      <c r="S223" s="2" t="s">
        <v>1217</v>
      </c>
      <c r="T223" s="2" t="b">
        <v>1</v>
      </c>
      <c r="U223" s="2">
        <v>43891</v>
      </c>
      <c r="V223" s="2">
        <v>3</v>
      </c>
      <c r="W223" s="2">
        <v>30</v>
      </c>
      <c r="X223" s="2" t="b">
        <v>1</v>
      </c>
      <c r="Y223" s="2" t="b">
        <v>1</v>
      </c>
      <c r="Z223" s="2" t="s">
        <v>89</v>
      </c>
      <c r="AA223" s="2" t="s">
        <v>83</v>
      </c>
      <c r="AB223" s="51" t="s">
        <v>83</v>
      </c>
      <c r="AC223" s="51"/>
      <c r="AD223" s="51">
        <v>3130.367213</v>
      </c>
      <c r="AE223" s="51" t="s">
        <v>118</v>
      </c>
      <c r="AF223" s="2">
        <v>82</v>
      </c>
      <c r="AG223" s="51" t="s">
        <v>84</v>
      </c>
      <c r="AI223" s="2">
        <v>6</v>
      </c>
      <c r="AJ223" s="51">
        <v>0</v>
      </c>
      <c r="AK223" s="51">
        <v>0</v>
      </c>
      <c r="AL223" s="51">
        <v>1</v>
      </c>
      <c r="AP223" s="51">
        <v>1</v>
      </c>
      <c r="AQ223" s="51"/>
      <c r="AR223" s="51">
        <v>1</v>
      </c>
      <c r="AS223" s="51">
        <v>1</v>
      </c>
      <c r="AT223" s="51">
        <v>1</v>
      </c>
      <c r="AU223" s="51">
        <v>1</v>
      </c>
      <c r="AV223" s="51">
        <v>1</v>
      </c>
      <c r="AW223" s="51">
        <v>1</v>
      </c>
      <c r="BC223" s="51">
        <v>1</v>
      </c>
      <c r="BD223" s="51">
        <v>1</v>
      </c>
    </row>
    <row r="224" spans="1:56" x14ac:dyDescent="0.3">
      <c r="A224" s="2">
        <v>220</v>
      </c>
      <c r="B224" s="2">
        <v>1</v>
      </c>
      <c r="C224" s="2" t="s">
        <v>75</v>
      </c>
      <c r="D224" s="51">
        <v>7</v>
      </c>
      <c r="E224" s="2" t="s">
        <v>3171</v>
      </c>
      <c r="F224" s="2" t="s">
        <v>636</v>
      </c>
      <c r="G224" s="2" t="s">
        <v>691</v>
      </c>
      <c r="H224" s="2" t="s">
        <v>709</v>
      </c>
      <c r="I224" s="2" t="s">
        <v>720</v>
      </c>
      <c r="J224" s="2" t="s">
        <v>721</v>
      </c>
      <c r="K224" s="2" t="s">
        <v>3213</v>
      </c>
      <c r="L224" s="2">
        <v>195438</v>
      </c>
      <c r="M224" s="2">
        <v>124542541</v>
      </c>
      <c r="N224" s="2" t="s">
        <v>104</v>
      </c>
      <c r="O224" s="2" t="s">
        <v>2972</v>
      </c>
      <c r="P224" s="2">
        <v>2012</v>
      </c>
      <c r="Q224" s="2" t="s">
        <v>1217</v>
      </c>
      <c r="R224" s="2" t="s">
        <v>3207</v>
      </c>
      <c r="S224" s="2" t="s">
        <v>1217</v>
      </c>
      <c r="T224" s="2" t="b">
        <v>1</v>
      </c>
      <c r="U224" s="2">
        <v>43891</v>
      </c>
      <c r="V224" s="2">
        <v>2</v>
      </c>
      <c r="W224" s="2">
        <v>20</v>
      </c>
      <c r="X224" s="2" t="b">
        <v>1</v>
      </c>
      <c r="Y224" s="2" t="b">
        <v>1</v>
      </c>
      <c r="Z224" s="2" t="s">
        <v>89</v>
      </c>
      <c r="AA224" s="2" t="s">
        <v>83</v>
      </c>
      <c r="AB224" s="51" t="s">
        <v>83</v>
      </c>
      <c r="AC224" s="51"/>
      <c r="AD224" s="51">
        <v>1770.4275809999999</v>
      </c>
      <c r="AE224" s="51" t="s">
        <v>118</v>
      </c>
      <c r="AF224" s="2">
        <v>70</v>
      </c>
      <c r="AG224" s="51" t="s">
        <v>84</v>
      </c>
      <c r="AI224" s="2">
        <v>6</v>
      </c>
      <c r="AJ224" s="51">
        <v>0</v>
      </c>
      <c r="AK224" s="51">
        <v>0</v>
      </c>
      <c r="AL224" s="51">
        <v>1</v>
      </c>
      <c r="AP224" s="51">
        <v>0</v>
      </c>
      <c r="AQ224" s="51"/>
      <c r="AR224" s="51">
        <v>1</v>
      </c>
      <c r="AS224" s="51">
        <v>1</v>
      </c>
      <c r="AT224" s="51">
        <v>1</v>
      </c>
      <c r="AU224" s="51">
        <v>1</v>
      </c>
      <c r="AV224" s="51">
        <v>1</v>
      </c>
      <c r="AW224" s="51">
        <v>1</v>
      </c>
      <c r="BC224" s="51">
        <v>1</v>
      </c>
      <c r="BD224" s="51">
        <v>1</v>
      </c>
    </row>
    <row r="225" spans="1:56" x14ac:dyDescent="0.3">
      <c r="A225" s="2">
        <v>221</v>
      </c>
      <c r="B225" s="2">
        <v>1</v>
      </c>
      <c r="C225" s="2" t="s">
        <v>75</v>
      </c>
      <c r="D225" s="51">
        <v>7</v>
      </c>
      <c r="E225" s="2" t="s">
        <v>3171</v>
      </c>
      <c r="F225" s="2" t="s">
        <v>636</v>
      </c>
      <c r="G225" s="2" t="s">
        <v>691</v>
      </c>
      <c r="H225" s="2" t="s">
        <v>709</v>
      </c>
      <c r="I225" s="2" t="s">
        <v>722</v>
      </c>
      <c r="J225" s="2" t="s">
        <v>723</v>
      </c>
      <c r="K225" s="2" t="s">
        <v>3214</v>
      </c>
      <c r="L225" s="2">
        <v>41818</v>
      </c>
      <c r="M225" s="2">
        <v>68625284</v>
      </c>
      <c r="N225" s="2" t="s">
        <v>104</v>
      </c>
      <c r="O225" s="2" t="s">
        <v>368</v>
      </c>
      <c r="P225" s="2">
        <v>2003</v>
      </c>
      <c r="Q225" s="2" t="s">
        <v>368</v>
      </c>
      <c r="R225" s="2" t="s">
        <v>267</v>
      </c>
      <c r="S225" s="2" t="s">
        <v>368</v>
      </c>
      <c r="T225" s="2" t="b">
        <v>1</v>
      </c>
      <c r="U225" s="2">
        <v>2015</v>
      </c>
      <c r="V225" s="2">
        <v>0</v>
      </c>
      <c r="W225" s="2">
        <v>50</v>
      </c>
      <c r="X225" s="2" t="b">
        <v>1</v>
      </c>
      <c r="Y225" s="2" t="b">
        <v>1</v>
      </c>
      <c r="Z225" s="2" t="s">
        <v>89</v>
      </c>
      <c r="AA225" s="2" t="s">
        <v>83</v>
      </c>
      <c r="AB225" s="51" t="s">
        <v>83</v>
      </c>
      <c r="AC225" s="51"/>
      <c r="AD225" s="51">
        <v>27053.688330000001</v>
      </c>
      <c r="AE225" s="51" t="s">
        <v>118</v>
      </c>
      <c r="AF225" s="2">
        <v>107</v>
      </c>
      <c r="AG225" s="51" t="s">
        <v>84</v>
      </c>
      <c r="AI225" s="2">
        <v>7</v>
      </c>
      <c r="AJ225" s="51">
        <v>0</v>
      </c>
      <c r="AK225" s="51">
        <v>0</v>
      </c>
      <c r="AL225" s="51">
        <v>1</v>
      </c>
      <c r="AP225" s="51">
        <v>1</v>
      </c>
      <c r="AQ225" s="51"/>
      <c r="AR225" s="51">
        <v>1</v>
      </c>
      <c r="AS225" s="51">
        <v>1</v>
      </c>
      <c r="AT225" s="51">
        <v>1</v>
      </c>
      <c r="AV225" s="51">
        <v>1</v>
      </c>
      <c r="BC225" s="51">
        <v>1</v>
      </c>
    </row>
    <row r="226" spans="1:56" x14ac:dyDescent="0.3">
      <c r="A226" s="2">
        <v>222</v>
      </c>
      <c r="B226" s="2">
        <v>1</v>
      </c>
      <c r="C226" s="2" t="s">
        <v>75</v>
      </c>
      <c r="D226" s="51">
        <v>7</v>
      </c>
      <c r="E226" s="2" t="s">
        <v>3171</v>
      </c>
      <c r="F226" s="2" t="s">
        <v>636</v>
      </c>
      <c r="G226" s="2" t="s">
        <v>691</v>
      </c>
      <c r="H226" s="2" t="s">
        <v>709</v>
      </c>
      <c r="I226" s="2" t="s">
        <v>724</v>
      </c>
      <c r="J226" s="2" t="s">
        <v>725</v>
      </c>
      <c r="K226" s="2" t="s">
        <v>3215</v>
      </c>
      <c r="L226" s="2">
        <v>41819</v>
      </c>
      <c r="M226" s="2">
        <v>124419235</v>
      </c>
      <c r="N226" s="2" t="s">
        <v>104</v>
      </c>
      <c r="O226" s="2" t="s">
        <v>1217</v>
      </c>
      <c r="P226" s="2">
        <v>2003</v>
      </c>
      <c r="Q226" s="2" t="s">
        <v>1217</v>
      </c>
      <c r="R226" s="2" t="s">
        <v>3207</v>
      </c>
      <c r="S226" s="2" t="s">
        <v>1217</v>
      </c>
      <c r="T226" s="2" t="b">
        <v>1</v>
      </c>
      <c r="U226" s="2">
        <v>43891</v>
      </c>
      <c r="V226" s="2">
        <v>1</v>
      </c>
      <c r="W226" s="2">
        <v>18</v>
      </c>
      <c r="X226" s="2" t="b">
        <v>1</v>
      </c>
      <c r="Y226" s="2" t="b">
        <v>1</v>
      </c>
      <c r="Z226" s="2" t="s">
        <v>89</v>
      </c>
      <c r="AA226" s="2" t="s">
        <v>83</v>
      </c>
      <c r="AB226" s="51" t="s">
        <v>83</v>
      </c>
      <c r="AC226" s="51"/>
      <c r="AD226" s="51">
        <v>1269.8486499999999</v>
      </c>
      <c r="AE226" s="51" t="s">
        <v>118</v>
      </c>
      <c r="AF226" s="2">
        <v>73</v>
      </c>
      <c r="AG226" s="51" t="s">
        <v>84</v>
      </c>
      <c r="AI226" s="2">
        <v>6</v>
      </c>
      <c r="AJ226" s="51">
        <v>0</v>
      </c>
      <c r="AK226" s="51">
        <v>0</v>
      </c>
      <c r="AL226" s="51">
        <v>1</v>
      </c>
      <c r="AP226" s="51">
        <v>1</v>
      </c>
      <c r="AQ226" s="51"/>
      <c r="AR226" s="51">
        <v>1</v>
      </c>
      <c r="AS226" s="51">
        <v>1</v>
      </c>
      <c r="AT226" s="51">
        <v>1</v>
      </c>
      <c r="AU226" s="51">
        <v>1</v>
      </c>
      <c r="AV226" s="51">
        <v>1</v>
      </c>
      <c r="AW226" s="51">
        <v>1</v>
      </c>
      <c r="BC226" s="51">
        <v>1</v>
      </c>
      <c r="BD226" s="51">
        <v>1</v>
      </c>
    </row>
    <row r="227" spans="1:56" x14ac:dyDescent="0.3">
      <c r="A227" s="2">
        <v>223</v>
      </c>
      <c r="B227" s="2">
        <v>1</v>
      </c>
      <c r="C227" s="2" t="s">
        <v>75</v>
      </c>
      <c r="D227" s="51">
        <v>7</v>
      </c>
      <c r="E227" s="2" t="s">
        <v>3171</v>
      </c>
      <c r="F227" s="2" t="s">
        <v>636</v>
      </c>
      <c r="G227" s="2" t="s">
        <v>691</v>
      </c>
      <c r="H227" s="2" t="s">
        <v>709</v>
      </c>
      <c r="I227" s="2" t="s">
        <v>726</v>
      </c>
      <c r="J227" s="2" t="s">
        <v>727</v>
      </c>
      <c r="K227" s="2" t="s">
        <v>3216</v>
      </c>
      <c r="L227" s="2">
        <v>41820</v>
      </c>
      <c r="M227" s="2">
        <v>68625409</v>
      </c>
      <c r="N227" s="2" t="s">
        <v>104</v>
      </c>
      <c r="O227" s="2" t="s">
        <v>368</v>
      </c>
      <c r="P227" s="2">
        <v>2003</v>
      </c>
      <c r="Q227" s="2" t="s">
        <v>368</v>
      </c>
      <c r="R227" s="2" t="s">
        <v>267</v>
      </c>
      <c r="S227" s="2" t="s">
        <v>368</v>
      </c>
      <c r="T227" s="2" t="b">
        <v>1</v>
      </c>
      <c r="U227" s="2">
        <v>2015</v>
      </c>
      <c r="V227" s="2">
        <v>0</v>
      </c>
      <c r="W227" s="51">
        <v>30</v>
      </c>
      <c r="X227" s="2" t="b">
        <v>1</v>
      </c>
      <c r="Y227" s="2" t="b">
        <v>1</v>
      </c>
      <c r="Z227" s="51" t="s">
        <v>149</v>
      </c>
      <c r="AA227" s="2" t="s">
        <v>83</v>
      </c>
      <c r="AB227" s="51" t="s">
        <v>83</v>
      </c>
      <c r="AC227" s="51"/>
      <c r="AD227" s="51">
        <v>730786.18409999995</v>
      </c>
      <c r="AF227" s="2">
        <v>79</v>
      </c>
      <c r="AG227" s="51" t="s">
        <v>84</v>
      </c>
      <c r="AI227" s="2">
        <v>6</v>
      </c>
      <c r="AJ227" s="51">
        <v>0</v>
      </c>
      <c r="AK227" s="51">
        <v>0</v>
      </c>
      <c r="AL227" s="51">
        <v>1</v>
      </c>
      <c r="AP227" s="51">
        <v>1</v>
      </c>
      <c r="AQ227" s="51"/>
      <c r="AR227" s="51">
        <v>1</v>
      </c>
      <c r="AS227" s="51">
        <v>1</v>
      </c>
      <c r="AT227" s="51">
        <v>1</v>
      </c>
      <c r="AV227" s="51">
        <v>1</v>
      </c>
    </row>
    <row r="228" spans="1:56" x14ac:dyDescent="0.3">
      <c r="A228" s="2">
        <v>224</v>
      </c>
      <c r="B228" s="2">
        <v>1</v>
      </c>
      <c r="C228" s="2" t="s">
        <v>75</v>
      </c>
      <c r="D228" s="51">
        <v>7</v>
      </c>
      <c r="E228" s="2" t="s">
        <v>3171</v>
      </c>
      <c r="F228" s="2" t="s">
        <v>636</v>
      </c>
      <c r="G228" s="2" t="s">
        <v>728</v>
      </c>
      <c r="H228" s="2" t="s">
        <v>729</v>
      </c>
      <c r="I228" s="2" t="s">
        <v>730</v>
      </c>
      <c r="J228" s="2" t="s">
        <v>731</v>
      </c>
      <c r="K228" s="2" t="s">
        <v>3217</v>
      </c>
      <c r="L228" s="2">
        <v>144141186</v>
      </c>
      <c r="M228" s="2">
        <v>3095153</v>
      </c>
      <c r="N228" s="2" t="s">
        <v>104</v>
      </c>
      <c r="O228" s="2" t="s">
        <v>486</v>
      </c>
      <c r="P228" s="2">
        <v>2006</v>
      </c>
      <c r="Q228" s="2" t="s">
        <v>1217</v>
      </c>
      <c r="R228" s="2" t="s">
        <v>3157</v>
      </c>
      <c r="S228" s="2" t="s">
        <v>1217</v>
      </c>
      <c r="T228" s="2" t="b">
        <v>1</v>
      </c>
      <c r="U228" s="2">
        <v>44197</v>
      </c>
      <c r="V228" s="2">
        <v>0</v>
      </c>
      <c r="W228" s="2">
        <v>130</v>
      </c>
      <c r="X228" s="2" t="b">
        <v>1</v>
      </c>
      <c r="Y228" s="2" t="b">
        <v>1</v>
      </c>
      <c r="Z228" s="2" t="s">
        <v>89</v>
      </c>
      <c r="AA228" s="2" t="s">
        <v>83</v>
      </c>
      <c r="AB228" s="51" t="s">
        <v>83</v>
      </c>
      <c r="AC228" s="51"/>
      <c r="AD228" s="51">
        <v>2089227.345</v>
      </c>
      <c r="AF228" s="2">
        <v>308</v>
      </c>
      <c r="AG228" s="51" t="s">
        <v>84</v>
      </c>
      <c r="AI228" s="2">
        <v>30</v>
      </c>
      <c r="AJ228" s="51">
        <v>0</v>
      </c>
      <c r="AK228" s="51">
        <v>0</v>
      </c>
      <c r="AL228" s="51">
        <v>1</v>
      </c>
      <c r="AP228" s="51">
        <v>0</v>
      </c>
      <c r="AQ228" s="51">
        <v>1</v>
      </c>
      <c r="AR228" s="51">
        <v>1</v>
      </c>
      <c r="AS228" s="51">
        <v>1</v>
      </c>
      <c r="AT228" s="51">
        <v>1</v>
      </c>
      <c r="AU228" s="51">
        <v>1</v>
      </c>
      <c r="AV228" s="51">
        <v>1</v>
      </c>
      <c r="AW228" s="51">
        <v>1</v>
      </c>
    </row>
    <row r="229" spans="1:56" x14ac:dyDescent="0.3">
      <c r="A229" s="2">
        <v>225</v>
      </c>
      <c r="B229" s="2">
        <v>1</v>
      </c>
      <c r="C229" s="2" t="s">
        <v>75</v>
      </c>
      <c r="D229" s="51">
        <v>7</v>
      </c>
      <c r="E229" s="2" t="s">
        <v>3171</v>
      </c>
      <c r="F229" s="2" t="s">
        <v>636</v>
      </c>
      <c r="G229" s="2" t="s">
        <v>728</v>
      </c>
      <c r="H229" s="2" t="s">
        <v>729</v>
      </c>
      <c r="I229" s="2" t="s">
        <v>732</v>
      </c>
      <c r="J229" s="2" t="s">
        <v>733</v>
      </c>
      <c r="K229" s="2" t="s">
        <v>3218</v>
      </c>
      <c r="L229" s="2">
        <v>144151831</v>
      </c>
      <c r="M229" s="2">
        <v>144151864</v>
      </c>
      <c r="N229" s="2" t="s">
        <v>104</v>
      </c>
      <c r="O229" s="2" t="s">
        <v>367</v>
      </c>
      <c r="P229" s="2" t="s">
        <v>267</v>
      </c>
      <c r="Q229" s="2" t="s">
        <v>1540</v>
      </c>
      <c r="R229" s="2" t="s">
        <v>3202</v>
      </c>
      <c r="S229" s="2" t="s">
        <v>1540</v>
      </c>
      <c r="T229" s="2" t="b">
        <v>1</v>
      </c>
      <c r="U229" s="2">
        <v>44197</v>
      </c>
      <c r="V229" s="2">
        <v>1</v>
      </c>
      <c r="W229" s="2">
        <v>13</v>
      </c>
      <c r="X229" s="2" t="b">
        <v>1</v>
      </c>
      <c r="Y229" s="2" t="b">
        <v>1</v>
      </c>
      <c r="Z229" s="2" t="s">
        <v>89</v>
      </c>
      <c r="AA229" s="2" t="s">
        <v>83</v>
      </c>
      <c r="AB229" s="51" t="s">
        <v>83</v>
      </c>
      <c r="AC229" s="51"/>
      <c r="AD229" s="51">
        <v>33151.431759999999</v>
      </c>
      <c r="AE229" s="51" t="s">
        <v>118</v>
      </c>
      <c r="AF229" s="2">
        <v>280</v>
      </c>
      <c r="AG229" s="51" t="s">
        <v>84</v>
      </c>
      <c r="AI229" s="2">
        <v>30</v>
      </c>
      <c r="AJ229" s="51">
        <v>0</v>
      </c>
      <c r="AK229" s="51">
        <v>0</v>
      </c>
      <c r="AL229" s="51">
        <v>1</v>
      </c>
      <c r="AN229" s="51">
        <v>1</v>
      </c>
      <c r="AP229" s="51">
        <v>0</v>
      </c>
      <c r="AQ229" s="51"/>
      <c r="AR229" s="51">
        <v>1</v>
      </c>
      <c r="AS229" s="51">
        <v>1</v>
      </c>
      <c r="AT229" s="51">
        <v>1</v>
      </c>
      <c r="AU229" s="51">
        <v>1</v>
      </c>
      <c r="AV229" s="51">
        <v>1</v>
      </c>
      <c r="AW229" s="51">
        <v>1</v>
      </c>
      <c r="BC229" s="51">
        <v>1</v>
      </c>
      <c r="BD229" s="51">
        <v>1</v>
      </c>
    </row>
    <row r="230" spans="1:56" x14ac:dyDescent="0.3">
      <c r="A230" s="2">
        <v>226</v>
      </c>
      <c r="B230" s="2">
        <v>1</v>
      </c>
      <c r="C230" s="2" t="s">
        <v>75</v>
      </c>
      <c r="D230" s="51">
        <v>7</v>
      </c>
      <c r="E230" s="2" t="s">
        <v>3171</v>
      </c>
      <c r="F230" s="2" t="s">
        <v>636</v>
      </c>
      <c r="G230" s="2" t="s">
        <v>728</v>
      </c>
      <c r="H230" s="2" t="s">
        <v>734</v>
      </c>
      <c r="I230" s="2" t="s">
        <v>735</v>
      </c>
      <c r="J230" s="2" t="s">
        <v>736</v>
      </c>
      <c r="K230" s="2" t="s">
        <v>3219</v>
      </c>
      <c r="L230" s="2">
        <v>41835</v>
      </c>
      <c r="M230" s="2">
        <v>173437098</v>
      </c>
      <c r="N230" s="2" t="s">
        <v>1219</v>
      </c>
      <c r="O230" s="2" t="s">
        <v>1217</v>
      </c>
      <c r="P230" s="2">
        <v>2003</v>
      </c>
      <c r="Q230" s="2" t="s">
        <v>1217</v>
      </c>
      <c r="R230" s="2" t="s">
        <v>3157</v>
      </c>
      <c r="S230" s="2" t="s">
        <v>1217</v>
      </c>
      <c r="T230" s="2" t="b">
        <v>1</v>
      </c>
      <c r="U230" s="2" t="s">
        <v>3220</v>
      </c>
      <c r="V230" s="2">
        <v>0</v>
      </c>
      <c r="W230" s="2">
        <v>70</v>
      </c>
      <c r="X230" s="2" t="b">
        <v>1</v>
      </c>
      <c r="Y230" s="2" t="b">
        <v>1</v>
      </c>
      <c r="Z230" s="2" t="s">
        <v>89</v>
      </c>
      <c r="AA230" s="2" t="s">
        <v>83</v>
      </c>
      <c r="AB230" s="51" t="s">
        <v>83</v>
      </c>
      <c r="AC230" s="51"/>
      <c r="AD230" s="51">
        <v>4753672.7110000001</v>
      </c>
      <c r="AF230" s="2">
        <v>320</v>
      </c>
      <c r="AG230" s="51" t="s">
        <v>84</v>
      </c>
      <c r="AI230" s="2">
        <v>30</v>
      </c>
      <c r="AJ230" s="51">
        <v>0</v>
      </c>
      <c r="AK230" s="51">
        <v>0</v>
      </c>
      <c r="AL230" s="51">
        <v>1</v>
      </c>
      <c r="AP230" s="51">
        <v>1</v>
      </c>
      <c r="AQ230" s="51"/>
      <c r="AR230" s="51">
        <v>1</v>
      </c>
      <c r="AS230" s="51">
        <v>1</v>
      </c>
      <c r="AT230" s="51">
        <v>1</v>
      </c>
      <c r="AU230" s="51">
        <v>1</v>
      </c>
      <c r="AV230" s="51">
        <v>1</v>
      </c>
      <c r="AW230" s="51">
        <v>1</v>
      </c>
    </row>
    <row r="231" spans="1:56" x14ac:dyDescent="0.3">
      <c r="A231" s="2">
        <v>227</v>
      </c>
      <c r="B231" s="2">
        <v>1</v>
      </c>
      <c r="C231" s="2" t="s">
        <v>75</v>
      </c>
      <c r="D231" s="51">
        <v>7</v>
      </c>
      <c r="E231" s="2" t="s">
        <v>3171</v>
      </c>
      <c r="F231" s="2" t="s">
        <v>636</v>
      </c>
      <c r="G231" s="2" t="s">
        <v>728</v>
      </c>
      <c r="H231" s="2" t="s">
        <v>737</v>
      </c>
      <c r="I231" s="2" t="s">
        <v>738</v>
      </c>
      <c r="J231" s="2" t="s">
        <v>739</v>
      </c>
      <c r="K231" s="2" t="s">
        <v>3221</v>
      </c>
      <c r="L231" s="2">
        <v>44617</v>
      </c>
      <c r="M231" s="2">
        <v>124435749</v>
      </c>
      <c r="N231" s="2" t="s">
        <v>104</v>
      </c>
      <c r="O231" s="2" t="s">
        <v>1217</v>
      </c>
      <c r="P231" s="2">
        <v>2004</v>
      </c>
      <c r="Q231" s="2" t="s">
        <v>1561</v>
      </c>
      <c r="R231" s="2" t="s">
        <v>3202</v>
      </c>
      <c r="S231" s="2" t="s">
        <v>1561</v>
      </c>
      <c r="T231" s="2" t="b">
        <v>1</v>
      </c>
      <c r="U231" s="2">
        <v>2018</v>
      </c>
      <c r="V231" s="51">
        <v>0</v>
      </c>
      <c r="W231" s="51">
        <v>30</v>
      </c>
      <c r="X231" s="2" t="b">
        <v>1</v>
      </c>
      <c r="Y231" s="2" t="b">
        <v>1</v>
      </c>
      <c r="Z231" s="51" t="s">
        <v>740</v>
      </c>
      <c r="AA231" s="2" t="s">
        <v>83</v>
      </c>
      <c r="AB231" s="51" t="s">
        <v>83</v>
      </c>
      <c r="AC231" s="51"/>
      <c r="AD231" s="51">
        <v>62786.49265</v>
      </c>
      <c r="AE231" s="51" t="s">
        <v>118</v>
      </c>
      <c r="AF231" s="2">
        <v>75</v>
      </c>
      <c r="AG231" s="51" t="s">
        <v>84</v>
      </c>
      <c r="AI231" s="2">
        <v>10</v>
      </c>
      <c r="AJ231" s="51">
        <v>0</v>
      </c>
      <c r="AK231" s="51">
        <v>0</v>
      </c>
      <c r="AL231" s="51">
        <v>1</v>
      </c>
      <c r="AP231" s="51">
        <v>0</v>
      </c>
      <c r="AQ231" s="51"/>
      <c r="AR231" s="51">
        <v>1</v>
      </c>
      <c r="AS231" s="51">
        <v>1</v>
      </c>
      <c r="AT231" s="51">
        <v>1</v>
      </c>
      <c r="AU231" s="51">
        <v>1</v>
      </c>
      <c r="AV231" s="51">
        <v>1</v>
      </c>
      <c r="AW231" s="51">
        <v>1</v>
      </c>
      <c r="BC231" s="51">
        <v>1</v>
      </c>
      <c r="BD231" s="51">
        <v>1</v>
      </c>
    </row>
    <row r="232" spans="1:56" x14ac:dyDescent="0.3">
      <c r="A232" s="2">
        <v>228</v>
      </c>
      <c r="B232" s="2">
        <v>1</v>
      </c>
      <c r="C232" s="2" t="s">
        <v>75</v>
      </c>
      <c r="D232" s="51">
        <v>7</v>
      </c>
      <c r="E232" s="2" t="s">
        <v>3171</v>
      </c>
      <c r="F232" s="2" t="s">
        <v>636</v>
      </c>
      <c r="G232" s="2" t="s">
        <v>741</v>
      </c>
      <c r="H232" s="2" t="s">
        <v>742</v>
      </c>
      <c r="I232" s="2" t="s">
        <v>743</v>
      </c>
      <c r="J232" s="2" t="s">
        <v>744</v>
      </c>
      <c r="K232" s="2" t="s">
        <v>3222</v>
      </c>
      <c r="L232" s="2">
        <v>41878</v>
      </c>
      <c r="M232" s="2">
        <v>161303882</v>
      </c>
      <c r="N232" s="2" t="s">
        <v>104</v>
      </c>
      <c r="O232" s="2" t="s">
        <v>1217</v>
      </c>
      <c r="P232" s="2">
        <v>2003</v>
      </c>
      <c r="Q232" s="2" t="s">
        <v>1540</v>
      </c>
      <c r="R232" s="2" t="s">
        <v>3223</v>
      </c>
      <c r="S232" s="2" t="s">
        <v>1540</v>
      </c>
      <c r="T232" s="2" t="b">
        <v>1</v>
      </c>
      <c r="U232" s="2">
        <v>2015</v>
      </c>
      <c r="V232" s="2">
        <v>0</v>
      </c>
      <c r="W232" s="51">
        <v>62</v>
      </c>
      <c r="X232" s="2" t="b">
        <v>1</v>
      </c>
      <c r="Y232" s="2" t="b">
        <v>1</v>
      </c>
      <c r="Z232" s="51" t="s">
        <v>149</v>
      </c>
      <c r="AA232" s="2" t="s">
        <v>83</v>
      </c>
      <c r="AB232" s="51" t="s">
        <v>83</v>
      </c>
      <c r="AC232" s="51"/>
      <c r="AD232" s="51">
        <v>10400326.5</v>
      </c>
      <c r="AF232" s="2">
        <v>246</v>
      </c>
      <c r="AG232" s="51" t="s">
        <v>84</v>
      </c>
      <c r="AI232" s="2">
        <v>17</v>
      </c>
      <c r="AJ232" s="51">
        <v>0</v>
      </c>
      <c r="AK232" s="51">
        <v>0</v>
      </c>
      <c r="AL232" s="51">
        <v>1</v>
      </c>
      <c r="AP232" s="51">
        <v>1</v>
      </c>
      <c r="AQ232" s="51"/>
      <c r="AR232" s="51">
        <v>1</v>
      </c>
      <c r="AS232" s="51">
        <v>1</v>
      </c>
      <c r="AT232" s="51">
        <v>1</v>
      </c>
      <c r="AU232" s="51">
        <v>1</v>
      </c>
      <c r="AV232" s="51">
        <v>1</v>
      </c>
      <c r="AW232" s="51">
        <v>1</v>
      </c>
    </row>
    <row r="233" spans="1:56" x14ac:dyDescent="0.3">
      <c r="A233" s="2">
        <v>229</v>
      </c>
      <c r="B233" s="2">
        <v>1</v>
      </c>
      <c r="C233" s="2" t="s">
        <v>75</v>
      </c>
      <c r="D233" s="51">
        <v>7</v>
      </c>
      <c r="E233" s="2" t="s">
        <v>3171</v>
      </c>
      <c r="F233" s="2" t="s">
        <v>636</v>
      </c>
      <c r="G233" s="2" t="s">
        <v>745</v>
      </c>
      <c r="H233" s="2" t="s">
        <v>746</v>
      </c>
      <c r="I233" s="2" t="s">
        <v>747</v>
      </c>
      <c r="J233" s="2" t="s">
        <v>748</v>
      </c>
      <c r="K233" s="2" t="s">
        <v>3224</v>
      </c>
      <c r="L233" s="2">
        <v>19488</v>
      </c>
      <c r="M233" s="2">
        <v>2365291</v>
      </c>
      <c r="N233" s="2" t="s">
        <v>104</v>
      </c>
      <c r="O233" s="2" t="s">
        <v>1217</v>
      </c>
      <c r="P233" s="2">
        <v>2005</v>
      </c>
      <c r="Q233" s="2" t="s">
        <v>1540</v>
      </c>
      <c r="R233" s="2" t="s">
        <v>3225</v>
      </c>
      <c r="S233" s="2" t="s">
        <v>1540</v>
      </c>
      <c r="T233" s="2" t="b">
        <v>1</v>
      </c>
      <c r="U233" s="2">
        <v>2016</v>
      </c>
      <c r="V233" s="2">
        <v>0</v>
      </c>
      <c r="W233" s="2">
        <v>1928</v>
      </c>
      <c r="X233" s="2" t="b">
        <v>1</v>
      </c>
      <c r="Y233" s="2" t="b">
        <v>1</v>
      </c>
      <c r="Z233" s="2" t="s">
        <v>89</v>
      </c>
      <c r="AA233" s="51" t="s">
        <v>749</v>
      </c>
      <c r="AB233" s="51" t="s">
        <v>125</v>
      </c>
      <c r="AC233" s="51" t="s">
        <v>83</v>
      </c>
      <c r="AD233" s="51">
        <v>171329721.5</v>
      </c>
      <c r="AF233" s="2">
        <v>2000</v>
      </c>
      <c r="AG233" s="51" t="s">
        <v>84</v>
      </c>
      <c r="AI233" s="2">
        <v>25</v>
      </c>
      <c r="AJ233" s="51">
        <v>0</v>
      </c>
      <c r="AK233" s="51">
        <v>0</v>
      </c>
      <c r="AL233" s="51">
        <v>1</v>
      </c>
      <c r="AM233" s="51">
        <v>1</v>
      </c>
      <c r="AN233" s="51">
        <v>1</v>
      </c>
      <c r="AP233" s="51">
        <v>1</v>
      </c>
      <c r="AQ233" s="51"/>
      <c r="AR233" s="51">
        <v>1</v>
      </c>
      <c r="AS233" s="51">
        <v>1</v>
      </c>
      <c r="AT233" s="51">
        <v>1</v>
      </c>
      <c r="AU233" s="51">
        <v>1</v>
      </c>
      <c r="AZ233" s="51">
        <v>1</v>
      </c>
      <c r="BA233" s="51">
        <v>1</v>
      </c>
    </row>
    <row r="234" spans="1:56" x14ac:dyDescent="0.3">
      <c r="A234" s="2">
        <v>230</v>
      </c>
      <c r="B234" s="2">
        <v>1</v>
      </c>
      <c r="C234" s="2" t="s">
        <v>75</v>
      </c>
      <c r="D234" s="51">
        <v>8</v>
      </c>
      <c r="E234" s="2" t="s">
        <v>3226</v>
      </c>
      <c r="F234" s="2" t="s">
        <v>750</v>
      </c>
      <c r="G234" s="2" t="s">
        <v>751</v>
      </c>
      <c r="H234" s="2" t="s">
        <v>752</v>
      </c>
      <c r="I234" s="2" t="s">
        <v>753</v>
      </c>
      <c r="J234" s="2" t="s">
        <v>754</v>
      </c>
      <c r="K234" s="2" t="s">
        <v>3227</v>
      </c>
      <c r="L234" s="2">
        <v>3854</v>
      </c>
      <c r="M234" s="2">
        <v>2876505</v>
      </c>
      <c r="N234" s="2" t="s">
        <v>2995</v>
      </c>
      <c r="O234" s="2" t="s">
        <v>1217</v>
      </c>
      <c r="P234" s="2">
        <v>2005</v>
      </c>
      <c r="Q234" s="2" t="s">
        <v>1561</v>
      </c>
      <c r="R234" s="2" t="s">
        <v>2980</v>
      </c>
      <c r="S234" s="2" t="s">
        <v>1561</v>
      </c>
      <c r="T234" s="2" t="b">
        <v>1</v>
      </c>
      <c r="U234" s="2">
        <v>44228</v>
      </c>
      <c r="V234" s="2">
        <v>0</v>
      </c>
      <c r="W234" s="51">
        <v>232</v>
      </c>
      <c r="X234" s="2" t="b">
        <v>1</v>
      </c>
      <c r="Y234" s="2" t="b">
        <v>1</v>
      </c>
      <c r="Z234" s="51" t="s">
        <v>149</v>
      </c>
      <c r="AA234" s="2" t="s">
        <v>83</v>
      </c>
      <c r="AB234" s="51" t="s">
        <v>83</v>
      </c>
      <c r="AC234" s="51"/>
      <c r="AD234" s="51">
        <v>8018523.176</v>
      </c>
      <c r="AF234" s="2">
        <v>325</v>
      </c>
      <c r="AG234" s="51" t="s">
        <v>84</v>
      </c>
      <c r="AI234" s="2">
        <v>24.8</v>
      </c>
      <c r="AJ234" s="51">
        <v>0</v>
      </c>
      <c r="AK234" s="51">
        <v>0</v>
      </c>
      <c r="AL234" s="51">
        <v>1</v>
      </c>
      <c r="AP234" s="51">
        <v>1</v>
      </c>
      <c r="AQ234" s="51">
        <v>1</v>
      </c>
      <c r="AR234" s="51">
        <v>1</v>
      </c>
      <c r="AS234" s="51">
        <v>1</v>
      </c>
      <c r="AT234" s="51">
        <v>1</v>
      </c>
      <c r="AU234" s="51">
        <v>1</v>
      </c>
      <c r="AV234" s="51">
        <v>1</v>
      </c>
      <c r="AW234" s="51">
        <v>1</v>
      </c>
    </row>
    <row r="235" spans="1:56" x14ac:dyDescent="0.3">
      <c r="A235" s="2">
        <v>231</v>
      </c>
      <c r="B235" s="2">
        <v>1</v>
      </c>
      <c r="C235" s="2" t="s">
        <v>75</v>
      </c>
      <c r="D235" s="51">
        <v>8</v>
      </c>
      <c r="E235" s="2" t="s">
        <v>3226</v>
      </c>
      <c r="F235" s="2" t="s">
        <v>750</v>
      </c>
      <c r="G235" s="2" t="s">
        <v>751</v>
      </c>
      <c r="H235" s="2" t="s">
        <v>755</v>
      </c>
      <c r="I235" s="2" t="s">
        <v>756</v>
      </c>
      <c r="J235" s="2" t="s">
        <v>757</v>
      </c>
      <c r="K235" s="2" t="s">
        <v>3228</v>
      </c>
      <c r="L235" s="2">
        <v>41876</v>
      </c>
      <c r="M235" s="2">
        <v>103433002</v>
      </c>
      <c r="N235" s="2" t="s">
        <v>104</v>
      </c>
      <c r="O235" s="2" t="s">
        <v>1217</v>
      </c>
      <c r="P235" s="2">
        <v>2007</v>
      </c>
      <c r="Q235" s="2" t="s">
        <v>1217</v>
      </c>
      <c r="R235" s="2" t="s">
        <v>2980</v>
      </c>
      <c r="S235" s="2" t="s">
        <v>1217</v>
      </c>
      <c r="T235" s="2" t="b">
        <v>1</v>
      </c>
      <c r="U235" s="2">
        <v>2015</v>
      </c>
      <c r="V235" s="2">
        <v>10</v>
      </c>
      <c r="W235" s="2">
        <v>1015</v>
      </c>
      <c r="X235" s="2" t="b">
        <v>1</v>
      </c>
      <c r="Y235" s="2" t="b">
        <v>1</v>
      </c>
      <c r="Z235" s="2" t="s">
        <v>89</v>
      </c>
      <c r="AA235" s="2" t="s">
        <v>178</v>
      </c>
      <c r="AB235" s="51" t="s">
        <v>178</v>
      </c>
      <c r="AC235" s="51"/>
      <c r="AD235" s="51">
        <v>3653813.7969999998</v>
      </c>
      <c r="AE235" s="51"/>
      <c r="AF235" s="51">
        <v>450</v>
      </c>
      <c r="AG235" s="51" t="s">
        <v>84</v>
      </c>
      <c r="AH235" s="51"/>
      <c r="AI235" s="51">
        <v>20.5</v>
      </c>
      <c r="AJ235" s="51">
        <v>1</v>
      </c>
      <c r="AK235" s="51">
        <v>0</v>
      </c>
      <c r="AL235" s="51">
        <v>0</v>
      </c>
      <c r="AN235" s="51">
        <v>1</v>
      </c>
      <c r="AP235" s="51">
        <v>1</v>
      </c>
      <c r="AQ235" s="51"/>
      <c r="AR235" s="51">
        <v>0</v>
      </c>
      <c r="AS235" s="51">
        <v>0</v>
      </c>
      <c r="AT235" s="51">
        <v>1</v>
      </c>
      <c r="AU235" s="51">
        <v>1</v>
      </c>
      <c r="AV235" s="51"/>
      <c r="AW235" s="51"/>
      <c r="AX235" s="51">
        <v>1</v>
      </c>
      <c r="AY235" s="51">
        <v>1</v>
      </c>
    </row>
    <row r="236" spans="1:56" x14ac:dyDescent="0.3">
      <c r="A236" s="2">
        <v>232</v>
      </c>
      <c r="B236" s="2">
        <v>1</v>
      </c>
      <c r="C236" s="2" t="s">
        <v>75</v>
      </c>
      <c r="D236" s="51">
        <v>8</v>
      </c>
      <c r="E236" s="2" t="s">
        <v>3226</v>
      </c>
      <c r="F236" s="2" t="s">
        <v>750</v>
      </c>
      <c r="G236" s="2" t="s">
        <v>751</v>
      </c>
      <c r="H236" s="2" t="s">
        <v>755</v>
      </c>
      <c r="I236" s="2" t="s">
        <v>758</v>
      </c>
      <c r="J236" s="2" t="s">
        <v>759</v>
      </c>
      <c r="K236" s="2" t="s">
        <v>3229</v>
      </c>
      <c r="L236" s="2">
        <v>39336</v>
      </c>
      <c r="M236" s="2">
        <v>2899894</v>
      </c>
      <c r="N236" s="2" t="s">
        <v>104</v>
      </c>
      <c r="O236" s="2" t="s">
        <v>486</v>
      </c>
      <c r="P236" s="2">
        <v>2005</v>
      </c>
      <c r="Q236" s="2" t="s">
        <v>368</v>
      </c>
      <c r="R236" s="2" t="s">
        <v>267</v>
      </c>
      <c r="S236" s="2" t="s">
        <v>368</v>
      </c>
      <c r="T236" s="2" t="b">
        <v>1</v>
      </c>
      <c r="U236" s="2">
        <v>2018</v>
      </c>
      <c r="V236" s="2">
        <v>35</v>
      </c>
      <c r="W236" s="51">
        <v>1000</v>
      </c>
      <c r="X236" s="2" t="b">
        <v>1</v>
      </c>
      <c r="Y236" s="2" t="b">
        <v>1</v>
      </c>
      <c r="Z236" s="2" t="s">
        <v>89</v>
      </c>
      <c r="AA236" s="2" t="s">
        <v>178</v>
      </c>
      <c r="AB236" s="51" t="s">
        <v>178</v>
      </c>
      <c r="AC236" s="51"/>
      <c r="AD236" s="51">
        <v>4358122.7410000004</v>
      </c>
      <c r="AE236" s="51"/>
      <c r="AF236" s="51">
        <v>427</v>
      </c>
      <c r="AG236" s="51" t="s">
        <v>84</v>
      </c>
      <c r="AH236" s="51"/>
      <c r="AI236" s="51"/>
      <c r="AJ236" s="51">
        <v>1</v>
      </c>
      <c r="AK236" s="51">
        <v>0</v>
      </c>
      <c r="AL236" s="51">
        <v>0</v>
      </c>
      <c r="AM236" s="51">
        <v>1</v>
      </c>
      <c r="AN236" s="51">
        <v>1</v>
      </c>
      <c r="AP236" s="51">
        <v>1</v>
      </c>
      <c r="AQ236" s="51"/>
      <c r="AR236" s="51">
        <v>0</v>
      </c>
      <c r="AS236" s="51">
        <v>0</v>
      </c>
      <c r="AT236" s="51">
        <v>1</v>
      </c>
      <c r="AX236" s="51">
        <v>1</v>
      </c>
    </row>
    <row r="237" spans="1:56" x14ac:dyDescent="0.3">
      <c r="A237" s="2">
        <v>233</v>
      </c>
      <c r="B237" s="2">
        <v>1</v>
      </c>
      <c r="C237" s="2" t="s">
        <v>75</v>
      </c>
      <c r="D237" s="51">
        <v>8</v>
      </c>
      <c r="E237" s="2" t="s">
        <v>3226</v>
      </c>
      <c r="F237" s="2" t="s">
        <v>750</v>
      </c>
      <c r="G237" s="2" t="s">
        <v>760</v>
      </c>
      <c r="H237" s="2" t="s">
        <v>761</v>
      </c>
      <c r="I237" s="2" t="s">
        <v>762</v>
      </c>
      <c r="J237" s="2" t="s">
        <v>763</v>
      </c>
      <c r="K237" s="2" t="s">
        <v>3230</v>
      </c>
      <c r="L237" s="2">
        <v>44565</v>
      </c>
      <c r="M237" s="2">
        <v>2994832</v>
      </c>
      <c r="N237" s="2" t="s">
        <v>104</v>
      </c>
      <c r="O237" s="2" t="s">
        <v>368</v>
      </c>
      <c r="P237" s="2">
        <v>2004</v>
      </c>
      <c r="Q237" s="2" t="s">
        <v>368</v>
      </c>
      <c r="R237" s="2" t="s">
        <v>267</v>
      </c>
      <c r="S237" s="2" t="s">
        <v>368</v>
      </c>
      <c r="T237" s="2" t="b">
        <v>1</v>
      </c>
      <c r="U237" s="2">
        <v>2017</v>
      </c>
      <c r="V237" s="2">
        <v>0</v>
      </c>
      <c r="W237" s="2">
        <v>1300</v>
      </c>
      <c r="X237" s="2" t="b">
        <v>1</v>
      </c>
      <c r="Y237" s="2" t="b">
        <v>1</v>
      </c>
      <c r="Z237" s="2" t="s">
        <v>89</v>
      </c>
      <c r="AA237" s="2" t="s">
        <v>125</v>
      </c>
      <c r="AB237" s="51" t="s">
        <v>125</v>
      </c>
      <c r="AC237" s="51"/>
      <c r="AD237" s="51">
        <v>1124177.2930000001</v>
      </c>
      <c r="AE237" s="51"/>
      <c r="AF237" s="51">
        <v>410</v>
      </c>
      <c r="AG237" s="51" t="s">
        <v>84</v>
      </c>
      <c r="AH237" s="51"/>
      <c r="AI237" s="51"/>
      <c r="AJ237" s="51">
        <v>0</v>
      </c>
      <c r="AK237" s="51">
        <v>0</v>
      </c>
      <c r="AL237" s="51">
        <v>0</v>
      </c>
      <c r="AN237" s="51">
        <v>1</v>
      </c>
      <c r="AP237" s="51">
        <v>0</v>
      </c>
      <c r="AQ237" s="51"/>
      <c r="AR237" s="51">
        <v>0</v>
      </c>
      <c r="AS237" s="51">
        <v>0</v>
      </c>
      <c r="AT237" s="51">
        <v>1</v>
      </c>
      <c r="AZ237" s="51">
        <v>1</v>
      </c>
    </row>
    <row r="238" spans="1:56" x14ac:dyDescent="0.3">
      <c r="A238" s="2">
        <v>234</v>
      </c>
      <c r="B238" s="2">
        <v>1</v>
      </c>
      <c r="C238" s="2" t="s">
        <v>75</v>
      </c>
      <c r="D238" s="51">
        <v>8</v>
      </c>
      <c r="E238" s="2" t="s">
        <v>3226</v>
      </c>
      <c r="F238" s="2" t="s">
        <v>750</v>
      </c>
      <c r="G238" s="2" t="s">
        <v>764</v>
      </c>
      <c r="H238" s="2" t="s">
        <v>765</v>
      </c>
      <c r="I238" s="2" t="s">
        <v>346</v>
      </c>
      <c r="J238" s="2" t="s">
        <v>766</v>
      </c>
      <c r="K238" s="2" t="s">
        <v>3231</v>
      </c>
      <c r="L238" s="2">
        <v>39337</v>
      </c>
      <c r="M238" s="2">
        <v>171964644</v>
      </c>
      <c r="N238" s="2" t="s">
        <v>104</v>
      </c>
      <c r="O238" s="2" t="s">
        <v>2972</v>
      </c>
      <c r="P238" s="2">
        <v>2005</v>
      </c>
      <c r="Q238" s="2" t="s">
        <v>368</v>
      </c>
      <c r="R238" s="2" t="s">
        <v>267</v>
      </c>
      <c r="S238" s="2" t="s">
        <v>368</v>
      </c>
      <c r="T238" s="2" t="b">
        <v>1</v>
      </c>
      <c r="U238" s="2">
        <v>2018</v>
      </c>
      <c r="V238" s="2">
        <v>0</v>
      </c>
      <c r="W238" s="2">
        <v>590</v>
      </c>
      <c r="X238" s="2" t="b">
        <v>1</v>
      </c>
      <c r="Y238" s="2" t="b">
        <v>1</v>
      </c>
      <c r="Z238" s="2" t="s">
        <v>89</v>
      </c>
      <c r="AA238" s="2" t="s">
        <v>125</v>
      </c>
      <c r="AB238" s="51" t="s">
        <v>125</v>
      </c>
      <c r="AC238" s="51"/>
      <c r="AD238" s="51">
        <v>185931581.09999999</v>
      </c>
      <c r="AE238" s="51"/>
      <c r="AF238" s="51">
        <v>122</v>
      </c>
      <c r="AG238" s="51" t="s">
        <v>84</v>
      </c>
      <c r="AH238" s="51"/>
      <c r="AI238" s="51">
        <v>9</v>
      </c>
      <c r="AJ238" s="51">
        <v>0</v>
      </c>
      <c r="AK238" s="51">
        <v>0</v>
      </c>
      <c r="AL238" s="51">
        <v>0</v>
      </c>
      <c r="AM238" s="51">
        <v>1</v>
      </c>
      <c r="AN238" s="51">
        <v>1</v>
      </c>
      <c r="AP238" s="51">
        <v>1</v>
      </c>
      <c r="AQ238" s="51"/>
      <c r="AR238" s="51">
        <v>0</v>
      </c>
      <c r="AS238" s="51">
        <v>0</v>
      </c>
      <c r="AT238" s="51">
        <v>1</v>
      </c>
      <c r="AZ238" s="51">
        <v>1</v>
      </c>
    </row>
    <row r="239" spans="1:56" x14ac:dyDescent="0.3">
      <c r="A239" s="2">
        <v>235</v>
      </c>
      <c r="B239" s="2">
        <v>1</v>
      </c>
      <c r="C239" s="2" t="s">
        <v>75</v>
      </c>
      <c r="D239" s="51">
        <v>8</v>
      </c>
      <c r="E239" s="2" t="s">
        <v>3226</v>
      </c>
      <c r="F239" s="2" t="s">
        <v>750</v>
      </c>
      <c r="G239" s="2" t="s">
        <v>767</v>
      </c>
      <c r="H239" s="2" t="s">
        <v>768</v>
      </c>
      <c r="I239" s="2" t="s">
        <v>769</v>
      </c>
      <c r="J239" s="2" t="s">
        <v>770</v>
      </c>
      <c r="K239" s="2" t="s">
        <v>3232</v>
      </c>
      <c r="L239" s="2">
        <v>39338</v>
      </c>
      <c r="M239" s="2">
        <v>124402302</v>
      </c>
      <c r="N239" s="2" t="s">
        <v>104</v>
      </c>
      <c r="O239" s="2" t="s">
        <v>368</v>
      </c>
      <c r="P239" s="2">
        <v>2005</v>
      </c>
      <c r="Q239" s="2" t="s">
        <v>368</v>
      </c>
      <c r="R239" s="2" t="s">
        <v>267</v>
      </c>
      <c r="S239" s="2" t="s">
        <v>368</v>
      </c>
      <c r="T239" s="2" t="b">
        <v>1</v>
      </c>
      <c r="U239" s="2">
        <v>2018</v>
      </c>
      <c r="V239" s="2">
        <v>0</v>
      </c>
      <c r="W239" s="2">
        <v>1000</v>
      </c>
      <c r="X239" s="2" t="b">
        <v>1</v>
      </c>
      <c r="Y239" s="2" t="b">
        <v>1</v>
      </c>
      <c r="Z239" s="2" t="s">
        <v>89</v>
      </c>
      <c r="AA239" s="2" t="s">
        <v>125</v>
      </c>
      <c r="AB239" s="51" t="s">
        <v>125</v>
      </c>
      <c r="AC239" s="51"/>
      <c r="AD239" s="51">
        <v>201282309.5</v>
      </c>
      <c r="AE239" s="51"/>
      <c r="AF239" s="51">
        <v>900</v>
      </c>
      <c r="AG239" s="51" t="s">
        <v>84</v>
      </c>
      <c r="AH239" s="51"/>
      <c r="AI239" s="51"/>
      <c r="AJ239" s="51">
        <v>0</v>
      </c>
      <c r="AK239" s="51">
        <v>0</v>
      </c>
      <c r="AL239" s="51">
        <v>0</v>
      </c>
      <c r="AM239" s="51">
        <v>1</v>
      </c>
      <c r="AN239" s="51">
        <v>1</v>
      </c>
      <c r="AP239" s="51">
        <v>1</v>
      </c>
      <c r="AQ239" s="51"/>
      <c r="AR239" s="51">
        <v>0</v>
      </c>
      <c r="AS239" s="51">
        <v>0</v>
      </c>
      <c r="AT239" s="51">
        <v>1</v>
      </c>
      <c r="AZ239" s="51">
        <v>1</v>
      </c>
    </row>
    <row r="240" spans="1:56" x14ac:dyDescent="0.3">
      <c r="A240" s="2">
        <v>236</v>
      </c>
      <c r="B240" s="2">
        <v>1</v>
      </c>
      <c r="C240" s="2" t="s">
        <v>75</v>
      </c>
      <c r="D240" s="51">
        <v>8</v>
      </c>
      <c r="E240" s="2" t="s">
        <v>3226</v>
      </c>
      <c r="F240" s="2" t="s">
        <v>750</v>
      </c>
      <c r="G240" s="2" t="s">
        <v>771</v>
      </c>
      <c r="H240" s="2" t="s">
        <v>772</v>
      </c>
      <c r="I240" s="2" t="s">
        <v>773</v>
      </c>
      <c r="J240" s="2" t="s">
        <v>774</v>
      </c>
      <c r="K240" s="2" t="s">
        <v>3233</v>
      </c>
      <c r="L240" s="2">
        <v>161597</v>
      </c>
      <c r="M240" s="2">
        <v>68607857</v>
      </c>
      <c r="N240" s="2" t="s">
        <v>104</v>
      </c>
      <c r="O240" s="2" t="s">
        <v>1217</v>
      </c>
      <c r="P240" s="2">
        <v>2004</v>
      </c>
      <c r="Q240" s="2" t="s">
        <v>1540</v>
      </c>
      <c r="R240" s="2" t="s">
        <v>2980</v>
      </c>
      <c r="S240" s="2" t="s">
        <v>1540</v>
      </c>
      <c r="T240" s="2" t="b">
        <v>1</v>
      </c>
      <c r="U240" s="2">
        <v>2018</v>
      </c>
      <c r="V240" s="2">
        <v>0</v>
      </c>
      <c r="W240" s="2">
        <v>300</v>
      </c>
      <c r="X240" s="2" t="b">
        <v>1</v>
      </c>
      <c r="Y240" s="2" t="b">
        <v>1</v>
      </c>
      <c r="Z240" s="2" t="s">
        <v>89</v>
      </c>
      <c r="AA240" s="2" t="s">
        <v>125</v>
      </c>
      <c r="AB240" s="51" t="s">
        <v>125</v>
      </c>
      <c r="AC240" s="51"/>
      <c r="AD240" s="51">
        <v>132388136.7</v>
      </c>
      <c r="AE240" s="51"/>
      <c r="AF240" s="51">
        <v>365</v>
      </c>
      <c r="AG240" s="51" t="s">
        <v>84</v>
      </c>
      <c r="AH240" s="51"/>
      <c r="AI240" s="51">
        <v>18.5</v>
      </c>
      <c r="AJ240" s="51">
        <v>0</v>
      </c>
      <c r="AK240" s="51">
        <v>0</v>
      </c>
      <c r="AL240" s="51">
        <v>0</v>
      </c>
      <c r="AM240" s="51">
        <v>1</v>
      </c>
      <c r="AN240" s="51">
        <v>1</v>
      </c>
      <c r="AP240" s="51">
        <v>1</v>
      </c>
      <c r="AQ240" s="51"/>
      <c r="AR240" s="51">
        <v>0</v>
      </c>
      <c r="AS240" s="51">
        <v>0</v>
      </c>
      <c r="AT240" s="51">
        <v>1</v>
      </c>
      <c r="AU240" s="51">
        <v>1</v>
      </c>
      <c r="AZ240" s="51">
        <v>1</v>
      </c>
      <c r="BA240" s="51">
        <v>1</v>
      </c>
      <c r="BB240" s="51"/>
      <c r="BC240" s="51"/>
      <c r="BD240" s="51"/>
    </row>
    <row r="241" spans="1:56" x14ac:dyDescent="0.3">
      <c r="A241" s="2">
        <v>237</v>
      </c>
      <c r="B241" s="2">
        <v>1</v>
      </c>
      <c r="C241" s="2" t="s">
        <v>75</v>
      </c>
      <c r="D241" s="51">
        <v>8</v>
      </c>
      <c r="E241" s="2" t="s">
        <v>3226</v>
      </c>
      <c r="F241" s="2" t="s">
        <v>750</v>
      </c>
      <c r="G241" s="2" t="s">
        <v>771</v>
      </c>
      <c r="H241" s="2" t="s">
        <v>772</v>
      </c>
      <c r="I241" s="2" t="s">
        <v>775</v>
      </c>
      <c r="J241" s="2" t="s">
        <v>776</v>
      </c>
      <c r="K241" s="2" t="s">
        <v>3234</v>
      </c>
      <c r="L241" s="2">
        <v>161696</v>
      </c>
      <c r="M241" s="2">
        <v>894216</v>
      </c>
      <c r="N241" s="2" t="s">
        <v>104</v>
      </c>
      <c r="O241" s="2" t="s">
        <v>1217</v>
      </c>
      <c r="P241" s="2">
        <v>2007</v>
      </c>
      <c r="Q241" s="2" t="s">
        <v>1217</v>
      </c>
      <c r="R241" s="2" t="s">
        <v>2980</v>
      </c>
      <c r="S241" s="2" t="s">
        <v>1217</v>
      </c>
      <c r="T241" s="2" t="b">
        <v>1</v>
      </c>
      <c r="U241" s="2">
        <v>2018</v>
      </c>
      <c r="V241" s="2">
        <v>0</v>
      </c>
      <c r="W241" s="2">
        <v>723</v>
      </c>
      <c r="X241" s="2" t="b">
        <v>1</v>
      </c>
      <c r="Y241" s="2" t="b">
        <v>1</v>
      </c>
      <c r="Z241" s="2" t="s">
        <v>89</v>
      </c>
      <c r="AA241" s="2" t="s">
        <v>125</v>
      </c>
      <c r="AB241" s="51" t="s">
        <v>125</v>
      </c>
      <c r="AC241" s="51"/>
      <c r="AD241" s="51">
        <v>200238034.30000001</v>
      </c>
      <c r="AE241" s="51"/>
      <c r="AF241" s="51">
        <v>484</v>
      </c>
      <c r="AG241" s="51" t="s">
        <v>84</v>
      </c>
      <c r="AH241" s="51"/>
      <c r="AI241" s="51">
        <v>18.5</v>
      </c>
      <c r="AJ241" s="51">
        <v>0</v>
      </c>
      <c r="AK241" s="51">
        <v>0</v>
      </c>
      <c r="AL241" s="51">
        <v>0</v>
      </c>
      <c r="AM241" s="51">
        <v>1</v>
      </c>
      <c r="AN241" s="51">
        <v>1</v>
      </c>
      <c r="AP241" s="51">
        <v>1</v>
      </c>
      <c r="AQ241" s="51"/>
      <c r="AR241" s="51">
        <v>0</v>
      </c>
      <c r="AS241" s="51">
        <v>0</v>
      </c>
      <c r="AT241" s="51">
        <v>1</v>
      </c>
      <c r="AU241" s="51">
        <v>1</v>
      </c>
      <c r="AZ241" s="51">
        <v>1</v>
      </c>
      <c r="BA241" s="51">
        <v>1</v>
      </c>
      <c r="BB241" s="51"/>
      <c r="BC241" s="51"/>
      <c r="BD241" s="51"/>
    </row>
    <row r="242" spans="1:56" x14ac:dyDescent="0.3">
      <c r="A242" s="2">
        <v>238</v>
      </c>
      <c r="B242" s="2">
        <v>1</v>
      </c>
      <c r="C242" s="2" t="s">
        <v>75</v>
      </c>
      <c r="D242" s="51">
        <v>8</v>
      </c>
      <c r="E242" s="2" t="s">
        <v>3226</v>
      </c>
      <c r="F242" s="2" t="s">
        <v>750</v>
      </c>
      <c r="G242" s="2" t="s">
        <v>771</v>
      </c>
      <c r="H242" s="2" t="s">
        <v>772</v>
      </c>
      <c r="I242" s="2" t="s">
        <v>777</v>
      </c>
      <c r="J242" s="2" t="s">
        <v>778</v>
      </c>
      <c r="K242" s="2" t="s">
        <v>3235</v>
      </c>
      <c r="L242" s="2">
        <v>39339</v>
      </c>
      <c r="M242" s="2">
        <v>2900765</v>
      </c>
      <c r="N242" s="2" t="s">
        <v>104</v>
      </c>
      <c r="O242" s="2" t="s">
        <v>1217</v>
      </c>
      <c r="P242" s="2">
        <v>2007</v>
      </c>
      <c r="Q242" s="2" t="s">
        <v>1217</v>
      </c>
      <c r="R242" s="2" t="s">
        <v>2980</v>
      </c>
      <c r="S242" s="2" t="s">
        <v>1217</v>
      </c>
      <c r="T242" s="2" t="b">
        <v>1</v>
      </c>
      <c r="U242" s="2">
        <v>2018</v>
      </c>
      <c r="V242" s="2">
        <v>0</v>
      </c>
      <c r="W242" s="2">
        <v>650</v>
      </c>
      <c r="X242" s="2" t="b">
        <v>1</v>
      </c>
      <c r="Y242" s="2" t="b">
        <v>1</v>
      </c>
      <c r="Z242" s="2" t="s">
        <v>89</v>
      </c>
      <c r="AA242" s="2" t="s">
        <v>125</v>
      </c>
      <c r="AB242" s="51" t="s">
        <v>125</v>
      </c>
      <c r="AC242" s="51"/>
      <c r="AD242" s="51">
        <v>21266122.27</v>
      </c>
      <c r="AE242" s="51"/>
      <c r="AF242" s="51">
        <v>573</v>
      </c>
      <c r="AG242" s="51" t="s">
        <v>84</v>
      </c>
      <c r="AH242" s="51"/>
      <c r="AI242" s="51">
        <v>25.5</v>
      </c>
      <c r="AJ242" s="51">
        <v>0</v>
      </c>
      <c r="AK242" s="51">
        <v>0</v>
      </c>
      <c r="AL242" s="51">
        <v>0</v>
      </c>
      <c r="AM242" s="51">
        <v>1</v>
      </c>
      <c r="AN242" s="51">
        <v>1</v>
      </c>
      <c r="AP242" s="51">
        <v>1</v>
      </c>
      <c r="AQ242" s="51"/>
      <c r="AR242" s="51">
        <v>0</v>
      </c>
      <c r="AS242" s="51">
        <v>0</v>
      </c>
      <c r="AT242" s="51">
        <v>1</v>
      </c>
      <c r="AU242" s="51">
        <v>1</v>
      </c>
      <c r="AZ242" s="51">
        <v>1</v>
      </c>
      <c r="BA242" s="51">
        <v>1</v>
      </c>
      <c r="BB242" s="51"/>
      <c r="BC242" s="51"/>
      <c r="BD242" s="51"/>
    </row>
    <row r="243" spans="1:56" x14ac:dyDescent="0.3">
      <c r="A243" s="2">
        <v>239</v>
      </c>
      <c r="B243" s="2">
        <v>1</v>
      </c>
      <c r="C243" s="2" t="s">
        <v>75</v>
      </c>
      <c r="D243" s="51">
        <v>8</v>
      </c>
      <c r="E243" s="2" t="s">
        <v>3226</v>
      </c>
      <c r="F243" s="2" t="s">
        <v>750</v>
      </c>
      <c r="G243" s="2" t="s">
        <v>779</v>
      </c>
      <c r="H243" s="2" t="s">
        <v>780</v>
      </c>
      <c r="I243" s="2" t="s">
        <v>781</v>
      </c>
      <c r="J243" s="2" t="s">
        <v>782</v>
      </c>
      <c r="K243" s="2" t="s">
        <v>3236</v>
      </c>
      <c r="L243" s="2">
        <v>4292</v>
      </c>
      <c r="M243" s="2">
        <v>194720078</v>
      </c>
      <c r="N243" s="2" t="s">
        <v>104</v>
      </c>
      <c r="O243" s="2" t="s">
        <v>1217</v>
      </c>
      <c r="P243" s="2">
        <v>2005</v>
      </c>
      <c r="Q243" s="2" t="s">
        <v>1540</v>
      </c>
      <c r="R243" s="2" t="s">
        <v>2980</v>
      </c>
      <c r="S243" s="2" t="s">
        <v>1540</v>
      </c>
      <c r="T243" s="2" t="b">
        <v>1</v>
      </c>
      <c r="U243" s="2">
        <v>44197</v>
      </c>
      <c r="V243" s="2">
        <v>0</v>
      </c>
      <c r="W243" s="2">
        <v>1264</v>
      </c>
      <c r="X243" s="2" t="b">
        <v>1</v>
      </c>
      <c r="Y243" s="2" t="b">
        <v>1</v>
      </c>
      <c r="Z243" s="2" t="s">
        <v>89</v>
      </c>
      <c r="AA243" s="2" t="s">
        <v>125</v>
      </c>
      <c r="AB243" s="51" t="s">
        <v>125</v>
      </c>
      <c r="AC243" s="51"/>
      <c r="AD243" s="51">
        <v>221859936.80000001</v>
      </c>
      <c r="AE243" s="51"/>
      <c r="AF243" s="51">
        <v>1973</v>
      </c>
      <c r="AG243" s="51" t="s">
        <v>84</v>
      </c>
      <c r="AH243" s="51"/>
      <c r="AI243" s="51">
        <v>34</v>
      </c>
      <c r="AJ243" s="51">
        <v>0</v>
      </c>
      <c r="AK243" s="51">
        <v>0</v>
      </c>
      <c r="AL243" s="51">
        <v>0</v>
      </c>
      <c r="AM243" s="51">
        <v>1</v>
      </c>
      <c r="AN243" s="51">
        <v>1</v>
      </c>
      <c r="AP243" s="51">
        <v>1</v>
      </c>
      <c r="AQ243" s="51"/>
      <c r="AR243" s="51">
        <v>0</v>
      </c>
      <c r="AS243" s="51">
        <v>0</v>
      </c>
      <c r="AT243" s="51">
        <v>1</v>
      </c>
      <c r="AU243" s="51">
        <v>1</v>
      </c>
      <c r="AZ243" s="51">
        <v>1</v>
      </c>
      <c r="BA243" s="51">
        <v>1</v>
      </c>
      <c r="BB243" s="51"/>
      <c r="BC243" s="51"/>
      <c r="BD243" s="51"/>
    </row>
    <row r="244" spans="1:56" x14ac:dyDescent="0.3">
      <c r="A244" s="2">
        <v>240</v>
      </c>
      <c r="B244" s="2">
        <v>1</v>
      </c>
      <c r="C244" s="2" t="s">
        <v>75</v>
      </c>
      <c r="D244" s="51">
        <v>8</v>
      </c>
      <c r="E244" s="2" t="s">
        <v>3226</v>
      </c>
      <c r="F244" s="2" t="s">
        <v>750</v>
      </c>
      <c r="G244" s="2" t="s">
        <v>783</v>
      </c>
      <c r="H244" s="2" t="s">
        <v>784</v>
      </c>
      <c r="I244" s="2" t="s">
        <v>785</v>
      </c>
      <c r="J244" s="2" t="s">
        <v>786</v>
      </c>
      <c r="K244" s="2" t="s">
        <v>3237</v>
      </c>
      <c r="L244" s="2">
        <v>3855</v>
      </c>
      <c r="M244" s="2">
        <v>2878674</v>
      </c>
      <c r="N244" s="2" t="s">
        <v>104</v>
      </c>
      <c r="O244" s="2" t="s">
        <v>1217</v>
      </c>
      <c r="P244" s="2">
        <v>2005</v>
      </c>
      <c r="Q244" s="2" t="s">
        <v>1217</v>
      </c>
      <c r="R244" s="2" t="s">
        <v>2980</v>
      </c>
      <c r="S244" s="2" t="s">
        <v>1217</v>
      </c>
      <c r="T244" s="2" t="b">
        <v>1</v>
      </c>
      <c r="U244" s="2">
        <v>2018</v>
      </c>
      <c r="V244" s="2">
        <v>0</v>
      </c>
      <c r="W244" s="2">
        <v>1200</v>
      </c>
      <c r="X244" s="2" t="b">
        <v>1</v>
      </c>
      <c r="Y244" s="2" t="b">
        <v>1</v>
      </c>
      <c r="Z244" s="2" t="s">
        <v>89</v>
      </c>
      <c r="AA244" s="51" t="s">
        <v>749</v>
      </c>
      <c r="AB244" s="51" t="s">
        <v>125</v>
      </c>
      <c r="AC244" s="51" t="s">
        <v>83</v>
      </c>
      <c r="AD244" s="51">
        <v>73528054.120000005</v>
      </c>
      <c r="AE244" s="51"/>
      <c r="AF244" s="51">
        <v>640</v>
      </c>
      <c r="AG244" s="51" t="s">
        <v>84</v>
      </c>
      <c r="AH244" s="51"/>
      <c r="AI244" s="51">
        <v>53</v>
      </c>
      <c r="AJ244" s="51">
        <v>0</v>
      </c>
      <c r="AK244" s="51">
        <v>0</v>
      </c>
      <c r="AL244" s="51">
        <v>0</v>
      </c>
      <c r="AM244" s="51">
        <v>1</v>
      </c>
      <c r="AN244" s="51">
        <v>1</v>
      </c>
      <c r="AP244" s="51">
        <v>1</v>
      </c>
      <c r="AQ244" s="51">
        <v>1</v>
      </c>
      <c r="AR244" s="51">
        <v>1</v>
      </c>
      <c r="AS244" s="51">
        <v>1</v>
      </c>
      <c r="AT244" s="51">
        <v>1</v>
      </c>
      <c r="AU244" s="51">
        <v>1</v>
      </c>
      <c r="AZ244" s="51">
        <v>1</v>
      </c>
      <c r="BA244" s="51">
        <v>1</v>
      </c>
    </row>
    <row r="245" spans="1:56" x14ac:dyDescent="0.3">
      <c r="A245" s="2">
        <v>241</v>
      </c>
      <c r="B245" s="2">
        <v>1</v>
      </c>
      <c r="C245" s="2" t="s">
        <v>75</v>
      </c>
      <c r="D245" s="51">
        <v>8</v>
      </c>
      <c r="E245" s="2" t="s">
        <v>3226</v>
      </c>
      <c r="F245" s="2" t="s">
        <v>750</v>
      </c>
      <c r="G245" s="2" t="s">
        <v>783</v>
      </c>
      <c r="H245" s="2" t="s">
        <v>787</v>
      </c>
      <c r="I245" s="2" t="s">
        <v>788</v>
      </c>
      <c r="J245" s="2" t="s">
        <v>789</v>
      </c>
      <c r="K245" s="2" t="s">
        <v>3238</v>
      </c>
      <c r="L245" s="2">
        <v>39341</v>
      </c>
      <c r="M245" s="2">
        <v>2903170</v>
      </c>
      <c r="N245" s="2" t="s">
        <v>104</v>
      </c>
      <c r="O245" s="2" t="s">
        <v>1217</v>
      </c>
      <c r="P245" s="2">
        <v>2004</v>
      </c>
      <c r="Q245" s="2" t="s">
        <v>1540</v>
      </c>
      <c r="R245" s="2" t="s">
        <v>2980</v>
      </c>
      <c r="S245" s="2" t="s">
        <v>1540</v>
      </c>
      <c r="T245" s="2" t="b">
        <v>1</v>
      </c>
      <c r="U245" s="2">
        <v>2018</v>
      </c>
      <c r="V245" s="2">
        <v>0</v>
      </c>
      <c r="W245" s="2">
        <v>750</v>
      </c>
      <c r="X245" s="2" t="b">
        <v>1</v>
      </c>
      <c r="Y245" s="2" t="b">
        <v>1</v>
      </c>
      <c r="Z245" s="2" t="s">
        <v>89</v>
      </c>
      <c r="AA245" s="2" t="s">
        <v>125</v>
      </c>
      <c r="AB245" s="51" t="s">
        <v>125</v>
      </c>
      <c r="AC245" s="51"/>
      <c r="AD245" s="51">
        <v>242806695</v>
      </c>
      <c r="AE245" s="51"/>
      <c r="AF245" s="51">
        <v>445</v>
      </c>
      <c r="AG245" s="51" t="s">
        <v>84</v>
      </c>
      <c r="AH245" s="51"/>
      <c r="AI245" s="51" t="s">
        <v>790</v>
      </c>
      <c r="AJ245" s="51">
        <v>0</v>
      </c>
      <c r="AK245" s="51">
        <v>0</v>
      </c>
      <c r="AL245" s="51">
        <v>0</v>
      </c>
      <c r="AM245" s="51">
        <v>1</v>
      </c>
      <c r="AN245" s="51">
        <v>1</v>
      </c>
      <c r="AP245" s="51">
        <v>1</v>
      </c>
      <c r="AQ245" s="51"/>
      <c r="AR245" s="51">
        <v>0</v>
      </c>
      <c r="AS245" s="51">
        <v>0</v>
      </c>
      <c r="AT245" s="51">
        <v>1</v>
      </c>
      <c r="AU245" s="51">
        <v>1</v>
      </c>
      <c r="AV245" s="51"/>
      <c r="AW245" s="51"/>
      <c r="AZ245" s="51">
        <v>1</v>
      </c>
      <c r="BA245" s="51">
        <v>1</v>
      </c>
      <c r="BB245" s="51"/>
      <c r="BC245" s="51"/>
      <c r="BD245" s="51"/>
    </row>
    <row r="246" spans="1:56" x14ac:dyDescent="0.3">
      <c r="A246" s="2">
        <v>242</v>
      </c>
      <c r="B246" s="2">
        <v>1</v>
      </c>
      <c r="C246" s="2" t="s">
        <v>75</v>
      </c>
      <c r="D246" s="51">
        <v>8</v>
      </c>
      <c r="E246" s="2" t="s">
        <v>3226</v>
      </c>
      <c r="F246" s="2" t="s">
        <v>750</v>
      </c>
      <c r="G246" s="2" t="s">
        <v>783</v>
      </c>
      <c r="H246" s="2" t="s">
        <v>787</v>
      </c>
      <c r="I246" s="2" t="s">
        <v>791</v>
      </c>
      <c r="J246" s="2" t="s">
        <v>792</v>
      </c>
      <c r="K246" s="2" t="s">
        <v>3239</v>
      </c>
      <c r="L246" s="2">
        <v>60225</v>
      </c>
      <c r="M246" s="2">
        <v>3095898</v>
      </c>
      <c r="N246" s="2" t="s">
        <v>104</v>
      </c>
      <c r="O246" s="2" t="s">
        <v>1217</v>
      </c>
      <c r="P246" s="2">
        <v>2006</v>
      </c>
      <c r="Q246" s="2" t="s">
        <v>1540</v>
      </c>
      <c r="R246" s="2" t="s">
        <v>2980</v>
      </c>
      <c r="S246" s="2" t="s">
        <v>1540</v>
      </c>
      <c r="T246" s="2" t="b">
        <v>1</v>
      </c>
      <c r="U246" s="2">
        <v>2018</v>
      </c>
      <c r="V246" s="2">
        <v>0</v>
      </c>
      <c r="W246" s="2">
        <v>1752</v>
      </c>
      <c r="X246" s="2" t="b">
        <v>1</v>
      </c>
      <c r="Y246" s="2" t="b">
        <v>1</v>
      </c>
      <c r="Z246" s="2" t="s">
        <v>89</v>
      </c>
      <c r="AA246" s="2" t="s">
        <v>125</v>
      </c>
      <c r="AB246" s="51" t="s">
        <v>125</v>
      </c>
      <c r="AC246" s="51"/>
      <c r="AD246" s="51">
        <v>183080111.09999999</v>
      </c>
      <c r="AE246" s="51"/>
      <c r="AF246" s="51">
        <v>427</v>
      </c>
      <c r="AG246" s="51" t="s">
        <v>84</v>
      </c>
      <c r="AH246" s="51"/>
      <c r="AI246" s="51">
        <v>25</v>
      </c>
      <c r="AJ246" s="51">
        <v>0</v>
      </c>
      <c r="AK246" s="51">
        <v>0</v>
      </c>
      <c r="AL246" s="51">
        <v>0</v>
      </c>
      <c r="AM246" s="51">
        <v>1</v>
      </c>
      <c r="AN246" s="51">
        <v>1</v>
      </c>
      <c r="AP246" s="51">
        <v>1</v>
      </c>
      <c r="AQ246" s="51"/>
      <c r="AR246" s="51">
        <v>0</v>
      </c>
      <c r="AS246" s="51">
        <v>0</v>
      </c>
      <c r="AT246" s="51">
        <v>1</v>
      </c>
      <c r="AU246" s="51">
        <v>1</v>
      </c>
      <c r="AV246" s="51"/>
      <c r="AW246" s="51"/>
      <c r="AZ246" s="51">
        <v>1</v>
      </c>
      <c r="BA246" s="51">
        <v>1</v>
      </c>
      <c r="BB246" s="51"/>
      <c r="BC246" s="51"/>
      <c r="BD246" s="51"/>
    </row>
    <row r="247" spans="1:56" x14ac:dyDescent="0.3">
      <c r="A247" s="2">
        <v>243</v>
      </c>
      <c r="B247" s="2">
        <v>1</v>
      </c>
      <c r="C247" s="2" t="s">
        <v>75</v>
      </c>
      <c r="D247" s="51">
        <v>8</v>
      </c>
      <c r="E247" s="2" t="s">
        <v>3226</v>
      </c>
      <c r="F247" s="2" t="s">
        <v>750</v>
      </c>
      <c r="G247" s="2" t="s">
        <v>783</v>
      </c>
      <c r="H247" s="2" t="s">
        <v>793</v>
      </c>
      <c r="I247" s="2" t="s">
        <v>794</v>
      </c>
      <c r="J247" s="2" t="s">
        <v>795</v>
      </c>
      <c r="K247" s="2" t="s">
        <v>3240</v>
      </c>
      <c r="L247" s="2">
        <v>39342</v>
      </c>
      <c r="M247" s="2">
        <v>124402990</v>
      </c>
      <c r="N247" s="2" t="s">
        <v>104</v>
      </c>
      <c r="O247" s="2" t="s">
        <v>368</v>
      </c>
      <c r="P247" s="2">
        <v>2008</v>
      </c>
      <c r="Q247" s="2" t="s">
        <v>368</v>
      </c>
      <c r="R247" s="2" t="s">
        <v>267</v>
      </c>
      <c r="S247" s="2" t="s">
        <v>368</v>
      </c>
      <c r="T247" s="2" t="b">
        <v>1</v>
      </c>
      <c r="U247" s="2">
        <v>2018</v>
      </c>
      <c r="V247" s="2">
        <v>0</v>
      </c>
      <c r="W247" s="2">
        <v>375</v>
      </c>
      <c r="X247" s="2" t="b">
        <v>1</v>
      </c>
      <c r="Y247" s="2" t="b">
        <v>1</v>
      </c>
      <c r="Z247" s="2" t="s">
        <v>89</v>
      </c>
      <c r="AA247" s="2" t="s">
        <v>125</v>
      </c>
      <c r="AB247" s="51" t="s">
        <v>125</v>
      </c>
      <c r="AC247" s="51"/>
      <c r="AD247" s="51">
        <v>31779587.530000001</v>
      </c>
      <c r="AE247" s="51"/>
      <c r="AF247" s="51">
        <v>350</v>
      </c>
      <c r="AG247" s="51" t="s">
        <v>84</v>
      </c>
      <c r="AH247" s="51"/>
      <c r="AI247" s="51" t="s">
        <v>796</v>
      </c>
      <c r="AJ247" s="51">
        <v>0</v>
      </c>
      <c r="AK247" s="51">
        <v>0</v>
      </c>
      <c r="AL247" s="51">
        <v>0</v>
      </c>
      <c r="AM247" s="51">
        <v>1</v>
      </c>
      <c r="AN247" s="51">
        <v>1</v>
      </c>
      <c r="AP247" s="51">
        <v>0</v>
      </c>
      <c r="AQ247" s="51"/>
      <c r="AR247" s="51">
        <v>0</v>
      </c>
      <c r="AS247" s="51">
        <v>0</v>
      </c>
      <c r="AT247" s="51">
        <v>1</v>
      </c>
      <c r="AZ247" s="51">
        <v>1</v>
      </c>
    </row>
    <row r="248" spans="1:56" x14ac:dyDescent="0.3">
      <c r="A248" s="2">
        <v>244</v>
      </c>
      <c r="B248" s="2">
        <v>1</v>
      </c>
      <c r="C248" s="2" t="s">
        <v>75</v>
      </c>
      <c r="D248" s="51">
        <v>8</v>
      </c>
      <c r="E248" s="2" t="s">
        <v>3226</v>
      </c>
      <c r="F248" s="2" t="s">
        <v>750</v>
      </c>
      <c r="G248" s="2" t="s">
        <v>783</v>
      </c>
      <c r="H248" s="2" t="s">
        <v>793</v>
      </c>
      <c r="I248" s="2" t="s">
        <v>797</v>
      </c>
      <c r="J248" s="2" t="s">
        <v>798</v>
      </c>
      <c r="K248" s="2" t="s">
        <v>3241</v>
      </c>
      <c r="L248" s="2">
        <v>11200</v>
      </c>
      <c r="M248" s="2">
        <v>500969</v>
      </c>
      <c r="N248" s="2" t="s">
        <v>104</v>
      </c>
      <c r="O248" s="2" t="s">
        <v>1217</v>
      </c>
      <c r="P248" s="2">
        <v>2006</v>
      </c>
      <c r="Q248" s="2" t="s">
        <v>1217</v>
      </c>
      <c r="R248" s="2" t="s">
        <v>2980</v>
      </c>
      <c r="S248" s="2" t="s">
        <v>1217</v>
      </c>
      <c r="T248" s="2" t="b">
        <v>1</v>
      </c>
      <c r="U248" s="2">
        <v>2018</v>
      </c>
      <c r="V248" s="2">
        <v>0</v>
      </c>
      <c r="W248" s="2">
        <v>1809</v>
      </c>
      <c r="X248" s="2" t="b">
        <v>1</v>
      </c>
      <c r="Y248" s="2" t="b">
        <v>1</v>
      </c>
      <c r="Z248" s="2" t="s">
        <v>89</v>
      </c>
      <c r="AA248" s="2" t="s">
        <v>125</v>
      </c>
      <c r="AB248" s="51" t="s">
        <v>125</v>
      </c>
      <c r="AC248" s="51"/>
      <c r="AD248" s="51">
        <v>93419889.109999999</v>
      </c>
      <c r="AE248" s="51"/>
      <c r="AF248" s="51">
        <v>357</v>
      </c>
      <c r="AG248" s="51" t="s">
        <v>84</v>
      </c>
      <c r="AH248" s="51"/>
      <c r="AI248" s="51" t="s">
        <v>799</v>
      </c>
      <c r="AJ248" s="51">
        <v>0</v>
      </c>
      <c r="AK248" s="51">
        <v>0</v>
      </c>
      <c r="AL248" s="51">
        <v>0</v>
      </c>
      <c r="AM248" s="51">
        <v>1</v>
      </c>
      <c r="AP248" s="51">
        <v>0</v>
      </c>
      <c r="AQ248" s="51"/>
      <c r="AR248" s="51">
        <v>0</v>
      </c>
      <c r="AS248" s="51">
        <v>0</v>
      </c>
      <c r="AT248" s="51">
        <v>1</v>
      </c>
      <c r="AU248" s="51">
        <v>1</v>
      </c>
      <c r="AV248" s="51"/>
      <c r="AW248" s="51"/>
      <c r="AZ248" s="51">
        <v>1</v>
      </c>
      <c r="BA248" s="51">
        <v>1</v>
      </c>
      <c r="BB248" s="51"/>
      <c r="BC248" s="51"/>
      <c r="BD248" s="51"/>
    </row>
    <row r="249" spans="1:56" x14ac:dyDescent="0.3">
      <c r="A249" s="2">
        <v>245</v>
      </c>
      <c r="B249" s="2">
        <v>1</v>
      </c>
      <c r="C249" s="2" t="s">
        <v>75</v>
      </c>
      <c r="D249" s="51">
        <v>9</v>
      </c>
      <c r="E249" s="2" t="s">
        <v>3242</v>
      </c>
      <c r="F249" s="2" t="s">
        <v>76</v>
      </c>
      <c r="G249" s="2" t="s">
        <v>800</v>
      </c>
      <c r="H249" s="2" t="s">
        <v>801</v>
      </c>
      <c r="I249" s="2" t="s">
        <v>802</v>
      </c>
      <c r="J249" s="2" t="s">
        <v>803</v>
      </c>
      <c r="K249" s="2" t="s">
        <v>3243</v>
      </c>
      <c r="L249" s="2">
        <v>41718</v>
      </c>
      <c r="M249" s="2">
        <v>68608640</v>
      </c>
      <c r="N249" s="2" t="s">
        <v>104</v>
      </c>
      <c r="O249" s="2" t="s">
        <v>2972</v>
      </c>
      <c r="P249" s="2">
        <v>2003</v>
      </c>
      <c r="Q249" s="2" t="s">
        <v>368</v>
      </c>
      <c r="R249" s="2" t="s">
        <v>267</v>
      </c>
      <c r="S249" s="2" t="s">
        <v>368</v>
      </c>
      <c r="T249" s="2" t="b">
        <v>1</v>
      </c>
      <c r="U249" s="2">
        <v>2015</v>
      </c>
      <c r="V249" s="2">
        <v>935</v>
      </c>
      <c r="W249" s="2">
        <v>1564</v>
      </c>
      <c r="X249" s="2" t="b">
        <v>1</v>
      </c>
      <c r="Y249" s="2" t="b">
        <v>1</v>
      </c>
      <c r="Z249" s="2" t="s">
        <v>89</v>
      </c>
      <c r="AA249" s="2" t="s">
        <v>178</v>
      </c>
      <c r="AB249" s="51" t="s">
        <v>178</v>
      </c>
      <c r="AC249" s="51"/>
      <c r="AD249" s="51">
        <v>67879.954830000002</v>
      </c>
      <c r="AE249" s="51" t="s">
        <v>118</v>
      </c>
      <c r="AF249" s="51">
        <v>60</v>
      </c>
      <c r="AG249" s="51" t="s">
        <v>84</v>
      </c>
      <c r="AH249" s="51"/>
      <c r="AI249" s="51"/>
      <c r="AJ249" s="51">
        <v>1</v>
      </c>
      <c r="AK249" s="51">
        <v>0</v>
      </c>
      <c r="AL249" s="51">
        <v>0</v>
      </c>
      <c r="AP249" s="51">
        <v>0</v>
      </c>
      <c r="AQ249" s="51"/>
      <c r="AR249" s="51">
        <v>0</v>
      </c>
      <c r="AS249" s="51">
        <v>0</v>
      </c>
      <c r="AT249" s="51">
        <v>1</v>
      </c>
      <c r="AX249" s="51">
        <v>1</v>
      </c>
      <c r="BC249" s="51">
        <v>1</v>
      </c>
    </row>
    <row r="250" spans="1:56" x14ac:dyDescent="0.3">
      <c r="A250" s="2">
        <v>246</v>
      </c>
      <c r="B250" s="2">
        <v>1</v>
      </c>
      <c r="C250" s="2" t="s">
        <v>75</v>
      </c>
      <c r="D250" s="51">
        <v>9</v>
      </c>
      <c r="E250" s="2" t="s">
        <v>3242</v>
      </c>
      <c r="F250" s="2" t="s">
        <v>76</v>
      </c>
      <c r="G250" s="2" t="s">
        <v>800</v>
      </c>
      <c r="H250" s="2" t="s">
        <v>801</v>
      </c>
      <c r="I250" s="2" t="s">
        <v>804</v>
      </c>
      <c r="J250" s="2" t="s">
        <v>805</v>
      </c>
      <c r="K250" s="2" t="s">
        <v>3244</v>
      </c>
      <c r="L250" s="2">
        <v>42701</v>
      </c>
      <c r="M250" s="2">
        <v>68608709</v>
      </c>
      <c r="N250" s="2" t="s">
        <v>104</v>
      </c>
      <c r="O250" s="2" t="s">
        <v>486</v>
      </c>
      <c r="P250" s="2">
        <v>2003</v>
      </c>
      <c r="Q250" s="2" t="s">
        <v>368</v>
      </c>
      <c r="R250" s="2" t="s">
        <v>267</v>
      </c>
      <c r="S250" s="2" t="s">
        <v>368</v>
      </c>
      <c r="T250" s="2" t="b">
        <v>1</v>
      </c>
      <c r="U250" s="2">
        <v>2015</v>
      </c>
      <c r="V250" s="2">
        <v>800</v>
      </c>
      <c r="W250" s="2">
        <v>1503</v>
      </c>
      <c r="X250" s="2" t="b">
        <v>1</v>
      </c>
      <c r="Y250" s="2" t="b">
        <v>1</v>
      </c>
      <c r="Z250" s="2" t="s">
        <v>89</v>
      </c>
      <c r="AA250" s="2" t="s">
        <v>178</v>
      </c>
      <c r="AB250" s="51" t="s">
        <v>178</v>
      </c>
      <c r="AC250" s="51"/>
      <c r="AD250" s="51">
        <v>180270.57639999999</v>
      </c>
      <c r="AE250" s="51"/>
      <c r="AF250" s="51">
        <v>87</v>
      </c>
      <c r="AG250" s="51" t="s">
        <v>84</v>
      </c>
      <c r="AH250" s="51"/>
      <c r="AI250" s="51"/>
      <c r="AJ250" s="51">
        <v>1</v>
      </c>
      <c r="AK250" s="51">
        <v>0</v>
      </c>
      <c r="AL250" s="51">
        <v>0</v>
      </c>
      <c r="AP250" s="51">
        <v>0</v>
      </c>
      <c r="AQ250" s="51"/>
      <c r="AR250" s="51">
        <v>0</v>
      </c>
      <c r="AS250" s="51">
        <v>0</v>
      </c>
      <c r="AT250" s="51">
        <v>1</v>
      </c>
      <c r="AX250" s="51">
        <v>1</v>
      </c>
    </row>
    <row r="251" spans="1:56" x14ac:dyDescent="0.3">
      <c r="A251" s="2">
        <v>247</v>
      </c>
      <c r="B251" s="2">
        <v>1</v>
      </c>
      <c r="C251" s="2" t="s">
        <v>75</v>
      </c>
      <c r="D251" s="51">
        <v>9</v>
      </c>
      <c r="E251" s="2" t="s">
        <v>3242</v>
      </c>
      <c r="F251" s="2" t="s">
        <v>76</v>
      </c>
      <c r="G251" s="2" t="s">
        <v>800</v>
      </c>
      <c r="H251" s="2" t="s">
        <v>801</v>
      </c>
      <c r="I251" s="2" t="s">
        <v>806</v>
      </c>
      <c r="J251" s="2" t="s">
        <v>807</v>
      </c>
      <c r="K251" s="2" t="s">
        <v>3245</v>
      </c>
      <c r="L251" s="2">
        <v>44207</v>
      </c>
      <c r="M251" s="2">
        <v>48925828</v>
      </c>
      <c r="N251" s="2" t="s">
        <v>104</v>
      </c>
      <c r="O251" s="2" t="s">
        <v>486</v>
      </c>
      <c r="P251" s="2">
        <v>2004</v>
      </c>
      <c r="Q251" s="2" t="s">
        <v>368</v>
      </c>
      <c r="R251" s="2" t="s">
        <v>267</v>
      </c>
      <c r="S251" s="2" t="s">
        <v>368</v>
      </c>
      <c r="T251" s="2" t="b">
        <v>1</v>
      </c>
      <c r="U251" s="2">
        <v>2014</v>
      </c>
      <c r="V251" s="2">
        <v>800</v>
      </c>
      <c r="W251" s="2">
        <v>1809</v>
      </c>
      <c r="X251" s="2" t="b">
        <v>1</v>
      </c>
      <c r="Y251" s="2" t="b">
        <v>1</v>
      </c>
      <c r="Z251" s="2" t="s">
        <v>89</v>
      </c>
      <c r="AA251" s="2" t="s">
        <v>178</v>
      </c>
      <c r="AB251" s="51" t="s">
        <v>178</v>
      </c>
      <c r="AC251" s="51"/>
      <c r="AD251" s="51">
        <v>174464.171</v>
      </c>
      <c r="AE251" s="51"/>
      <c r="AF251" s="51">
        <v>54</v>
      </c>
      <c r="AG251" s="51" t="s">
        <v>84</v>
      </c>
      <c r="AH251" s="51"/>
      <c r="AI251" s="51"/>
      <c r="AJ251" s="51">
        <v>1</v>
      </c>
      <c r="AK251" s="51">
        <v>0</v>
      </c>
      <c r="AL251" s="51">
        <v>0</v>
      </c>
      <c r="AP251" s="51">
        <v>0</v>
      </c>
      <c r="AQ251" s="51"/>
      <c r="AR251" s="51">
        <v>0</v>
      </c>
      <c r="AS251" s="51">
        <v>0</v>
      </c>
      <c r="AT251" s="51">
        <v>1</v>
      </c>
      <c r="AX251" s="51">
        <v>1</v>
      </c>
    </row>
    <row r="252" spans="1:56" x14ac:dyDescent="0.3">
      <c r="A252" s="2">
        <v>248</v>
      </c>
      <c r="B252" s="2">
        <v>1</v>
      </c>
      <c r="C252" s="2" t="s">
        <v>75</v>
      </c>
      <c r="D252" s="51">
        <v>9</v>
      </c>
      <c r="E252" s="2" t="s">
        <v>3242</v>
      </c>
      <c r="F252" s="2" t="s">
        <v>76</v>
      </c>
      <c r="G252" s="2" t="s">
        <v>800</v>
      </c>
      <c r="H252" s="2" t="s">
        <v>801</v>
      </c>
      <c r="I252" s="2" t="s">
        <v>208</v>
      </c>
      <c r="J252" s="2" t="s">
        <v>808</v>
      </c>
      <c r="K252" s="2" t="s">
        <v>3246</v>
      </c>
      <c r="L252" s="2">
        <v>42704</v>
      </c>
      <c r="M252" s="2">
        <v>116878793</v>
      </c>
      <c r="N252" s="2" t="s">
        <v>104</v>
      </c>
      <c r="O252" s="2" t="s">
        <v>486</v>
      </c>
      <c r="P252" s="2">
        <v>2003</v>
      </c>
      <c r="Q252" s="2" t="s">
        <v>368</v>
      </c>
      <c r="R252" s="2" t="s">
        <v>267</v>
      </c>
      <c r="S252" s="2" t="s">
        <v>368</v>
      </c>
      <c r="T252" s="2" t="b">
        <v>1</v>
      </c>
      <c r="U252" s="2">
        <v>2015</v>
      </c>
      <c r="V252" s="2">
        <v>445</v>
      </c>
      <c r="W252" s="2">
        <v>1035</v>
      </c>
      <c r="X252" s="2" t="b">
        <v>1</v>
      </c>
      <c r="Y252" s="2" t="b">
        <v>1</v>
      </c>
      <c r="Z252" s="2" t="s">
        <v>89</v>
      </c>
      <c r="AA252" s="2" t="s">
        <v>178</v>
      </c>
      <c r="AB252" s="51" t="s">
        <v>178</v>
      </c>
      <c r="AC252" s="51"/>
      <c r="AD252" s="51">
        <v>198287.36369999999</v>
      </c>
      <c r="AE252" s="51"/>
      <c r="AF252" s="51">
        <v>83</v>
      </c>
      <c r="AG252" s="51" t="s">
        <v>84</v>
      </c>
      <c r="AH252" s="51"/>
      <c r="AI252" s="51"/>
      <c r="AJ252" s="51">
        <v>1</v>
      </c>
      <c r="AK252" s="51">
        <v>0</v>
      </c>
      <c r="AL252" s="51">
        <v>0</v>
      </c>
      <c r="AP252" s="51">
        <v>0</v>
      </c>
      <c r="AQ252" s="51"/>
      <c r="AR252" s="51">
        <v>0</v>
      </c>
      <c r="AS252" s="51">
        <v>0</v>
      </c>
      <c r="AT252" s="51">
        <v>1</v>
      </c>
      <c r="AX252" s="51">
        <v>1</v>
      </c>
    </row>
    <row r="253" spans="1:56" x14ac:dyDescent="0.3">
      <c r="A253" s="2">
        <v>249</v>
      </c>
      <c r="B253" s="2">
        <v>1</v>
      </c>
      <c r="C253" s="2" t="s">
        <v>75</v>
      </c>
      <c r="D253" s="51">
        <v>9</v>
      </c>
      <c r="E253" s="2" t="s">
        <v>3242</v>
      </c>
      <c r="F253" s="2" t="s">
        <v>76</v>
      </c>
      <c r="G253" s="2" t="s">
        <v>800</v>
      </c>
      <c r="H253" s="2" t="s">
        <v>801</v>
      </c>
      <c r="I253" s="2" t="s">
        <v>809</v>
      </c>
      <c r="J253" s="2" t="s">
        <v>810</v>
      </c>
      <c r="K253" s="2" t="s">
        <v>3247</v>
      </c>
      <c r="L253" s="2">
        <v>103055459</v>
      </c>
      <c r="M253" s="2">
        <v>109922488</v>
      </c>
      <c r="N253" s="2" t="s">
        <v>104</v>
      </c>
      <c r="O253" s="2" t="s">
        <v>367</v>
      </c>
      <c r="P253" s="2" t="s">
        <v>267</v>
      </c>
      <c r="Q253" s="2" t="s">
        <v>368</v>
      </c>
      <c r="R253" s="2" t="s">
        <v>267</v>
      </c>
      <c r="S253" s="2" t="s">
        <v>368</v>
      </c>
      <c r="T253" s="2" t="b">
        <v>1</v>
      </c>
      <c r="U253" s="2">
        <v>2017</v>
      </c>
      <c r="V253" s="2">
        <v>1000</v>
      </c>
      <c r="W253" s="2">
        <v>1120</v>
      </c>
      <c r="X253" s="2" t="b">
        <v>1</v>
      </c>
      <c r="Y253" s="2" t="b">
        <v>1</v>
      </c>
      <c r="Z253" s="2" t="s">
        <v>89</v>
      </c>
      <c r="AA253" s="2" t="s">
        <v>178</v>
      </c>
      <c r="AB253" s="51" t="s">
        <v>178</v>
      </c>
      <c r="AC253" s="51"/>
      <c r="AD253" s="51">
        <v>3524.9344759999999</v>
      </c>
      <c r="AE253" s="51" t="s">
        <v>118</v>
      </c>
      <c r="AF253" s="51">
        <v>48.5</v>
      </c>
      <c r="AG253" s="51" t="s">
        <v>84</v>
      </c>
      <c r="AH253" s="51"/>
      <c r="AI253" s="51"/>
      <c r="AJ253" s="51">
        <v>1</v>
      </c>
      <c r="AK253" s="51">
        <v>0</v>
      </c>
      <c r="AL253" s="51">
        <v>0</v>
      </c>
      <c r="AP253" s="51">
        <v>0</v>
      </c>
      <c r="AQ253" s="51"/>
      <c r="AR253" s="51">
        <v>0</v>
      </c>
      <c r="AS253" s="51">
        <v>0</v>
      </c>
      <c r="AT253" s="51">
        <v>1</v>
      </c>
      <c r="AX253" s="51">
        <v>1</v>
      </c>
      <c r="BC253" s="51">
        <v>1</v>
      </c>
    </row>
    <row r="254" spans="1:56" x14ac:dyDescent="0.3">
      <c r="A254" s="2">
        <v>250</v>
      </c>
      <c r="B254" s="2">
        <v>1</v>
      </c>
      <c r="C254" s="2" t="s">
        <v>75</v>
      </c>
      <c r="D254" s="51">
        <v>9</v>
      </c>
      <c r="E254" s="2" t="s">
        <v>3242</v>
      </c>
      <c r="F254" s="2" t="s">
        <v>76</v>
      </c>
      <c r="G254" s="2" t="s">
        <v>800</v>
      </c>
      <c r="H254" s="2" t="s">
        <v>801</v>
      </c>
      <c r="I254" s="2" t="s">
        <v>811</v>
      </c>
      <c r="J254" s="2" t="s">
        <v>812</v>
      </c>
      <c r="K254" s="2" t="s">
        <v>3248</v>
      </c>
      <c r="L254" s="2">
        <v>44209</v>
      </c>
      <c r="M254" s="2">
        <v>80671448</v>
      </c>
      <c r="N254" s="2" t="s">
        <v>104</v>
      </c>
      <c r="O254" s="2" t="s">
        <v>486</v>
      </c>
      <c r="P254" s="2">
        <v>2004</v>
      </c>
      <c r="Q254" s="2" t="s">
        <v>486</v>
      </c>
      <c r="R254" s="2" t="s">
        <v>267</v>
      </c>
      <c r="S254" s="2" t="s">
        <v>486</v>
      </c>
      <c r="T254" s="2" t="b">
        <v>1</v>
      </c>
      <c r="U254" s="2">
        <v>2014</v>
      </c>
      <c r="V254" s="2">
        <v>24</v>
      </c>
      <c r="W254" s="2">
        <v>1341</v>
      </c>
      <c r="X254" s="2" t="b">
        <v>1</v>
      </c>
      <c r="Y254" s="2" t="b">
        <v>1</v>
      </c>
      <c r="Z254" s="2" t="s">
        <v>89</v>
      </c>
      <c r="AA254" s="2" t="s">
        <v>178</v>
      </c>
      <c r="AB254" s="51" t="s">
        <v>178</v>
      </c>
      <c r="AC254" s="51"/>
      <c r="AD254" s="51">
        <v>359191.5503</v>
      </c>
      <c r="AE254" s="51"/>
      <c r="AF254" s="51">
        <v>51.4</v>
      </c>
      <c r="AG254" s="51" t="s">
        <v>84</v>
      </c>
      <c r="AH254" s="51" t="s">
        <v>468</v>
      </c>
      <c r="AI254" s="51"/>
      <c r="AJ254" s="51">
        <v>1</v>
      </c>
      <c r="AK254" s="51">
        <v>0</v>
      </c>
      <c r="AL254" s="51">
        <v>0</v>
      </c>
      <c r="AN254" s="51">
        <v>1</v>
      </c>
      <c r="AP254" s="51">
        <v>0</v>
      </c>
      <c r="AQ254" s="51"/>
      <c r="AR254" s="51">
        <v>0</v>
      </c>
      <c r="AS254" s="51">
        <v>0</v>
      </c>
      <c r="AT254" s="51">
        <v>1</v>
      </c>
      <c r="AX254" s="51">
        <v>1</v>
      </c>
      <c r="BB254" s="51">
        <v>1</v>
      </c>
      <c r="BC254" s="51"/>
      <c r="BD254" s="51"/>
    </row>
    <row r="255" spans="1:56" x14ac:dyDescent="0.3">
      <c r="A255" s="2">
        <v>251</v>
      </c>
      <c r="B255" s="2">
        <v>1</v>
      </c>
      <c r="C255" s="2" t="s">
        <v>75</v>
      </c>
      <c r="D255" s="51">
        <v>9</v>
      </c>
      <c r="E255" s="2" t="s">
        <v>3242</v>
      </c>
      <c r="F255" s="2" t="s">
        <v>76</v>
      </c>
      <c r="G255" s="2" t="s">
        <v>800</v>
      </c>
      <c r="H255" s="2" t="s">
        <v>801</v>
      </c>
      <c r="I255" s="2" t="s">
        <v>237</v>
      </c>
      <c r="J255" s="2" t="s">
        <v>813</v>
      </c>
      <c r="K255" s="2" t="s">
        <v>3249</v>
      </c>
      <c r="L255" s="2">
        <v>42703</v>
      </c>
      <c r="M255" s="2">
        <v>68608866</v>
      </c>
      <c r="N255" s="2" t="s">
        <v>104</v>
      </c>
      <c r="O255" s="2" t="s">
        <v>486</v>
      </c>
      <c r="P255" s="2">
        <v>2003</v>
      </c>
      <c r="Q255" s="2" t="s">
        <v>486</v>
      </c>
      <c r="R255" s="2" t="s">
        <v>267</v>
      </c>
      <c r="S255" s="2" t="s">
        <v>486</v>
      </c>
      <c r="T255" s="2" t="b">
        <v>1</v>
      </c>
      <c r="U255" s="2">
        <v>2015</v>
      </c>
      <c r="V255" s="2">
        <v>920</v>
      </c>
      <c r="W255" s="2">
        <v>1140</v>
      </c>
      <c r="X255" s="2" t="b">
        <v>1</v>
      </c>
      <c r="Y255" s="2" t="b">
        <v>1</v>
      </c>
      <c r="Z255" s="2" t="s">
        <v>89</v>
      </c>
      <c r="AA255" s="2" t="s">
        <v>178</v>
      </c>
      <c r="AB255" s="51" t="s">
        <v>178</v>
      </c>
      <c r="AC255" s="51"/>
      <c r="AD255" s="51">
        <v>869.47775960000001</v>
      </c>
      <c r="AE255" s="51" t="s">
        <v>118</v>
      </c>
      <c r="AF255" s="51">
        <v>67.5</v>
      </c>
      <c r="AG255" s="51" t="s">
        <v>84</v>
      </c>
      <c r="AH255" s="51"/>
      <c r="AI255" s="51"/>
      <c r="AJ255" s="51">
        <v>1</v>
      </c>
      <c r="AK255" s="51">
        <v>0</v>
      </c>
      <c r="AL255" s="51">
        <v>0</v>
      </c>
      <c r="AP255" s="51">
        <v>0</v>
      </c>
      <c r="AQ255" s="51"/>
      <c r="AR255" s="51">
        <v>0</v>
      </c>
      <c r="AS255" s="51">
        <v>0</v>
      </c>
      <c r="AT255" s="51">
        <v>1</v>
      </c>
      <c r="AX255" s="51">
        <v>1</v>
      </c>
      <c r="BB255" s="51">
        <v>1</v>
      </c>
      <c r="BC255" s="51">
        <v>1</v>
      </c>
      <c r="BD255" s="51"/>
    </row>
    <row r="256" spans="1:56" x14ac:dyDescent="0.3">
      <c r="A256" s="2">
        <v>252</v>
      </c>
      <c r="B256" s="2">
        <v>1</v>
      </c>
      <c r="C256" s="2" t="s">
        <v>75</v>
      </c>
      <c r="D256" s="51">
        <v>9</v>
      </c>
      <c r="E256" s="2" t="s">
        <v>3242</v>
      </c>
      <c r="F256" s="2" t="s">
        <v>76</v>
      </c>
      <c r="G256" s="2" t="s">
        <v>800</v>
      </c>
      <c r="H256" s="2" t="s">
        <v>801</v>
      </c>
      <c r="I256" s="2" t="s">
        <v>814</v>
      </c>
      <c r="J256" s="2" t="s">
        <v>815</v>
      </c>
      <c r="K256" s="2" t="s">
        <v>3250</v>
      </c>
      <c r="L256" s="2">
        <v>44572</v>
      </c>
      <c r="M256" s="2">
        <v>124433268</v>
      </c>
      <c r="N256" s="2" t="s">
        <v>104</v>
      </c>
      <c r="O256" s="2" t="s">
        <v>486</v>
      </c>
      <c r="P256" s="2">
        <v>2007</v>
      </c>
      <c r="Q256" s="2" t="s">
        <v>368</v>
      </c>
      <c r="R256" s="2" t="s">
        <v>267</v>
      </c>
      <c r="S256" s="2" t="s">
        <v>368</v>
      </c>
      <c r="T256" s="2" t="b">
        <v>1</v>
      </c>
      <c r="U256" s="2">
        <v>43891</v>
      </c>
      <c r="V256" s="2">
        <v>521</v>
      </c>
      <c r="W256" s="2">
        <v>915</v>
      </c>
      <c r="X256" s="2" t="b">
        <v>1</v>
      </c>
      <c r="Y256" s="2" t="b">
        <v>1</v>
      </c>
      <c r="Z256" s="2" t="s">
        <v>89</v>
      </c>
      <c r="AA256" s="2" t="s">
        <v>178</v>
      </c>
      <c r="AB256" s="51" t="s">
        <v>178</v>
      </c>
      <c r="AC256" s="51"/>
      <c r="AD256" s="51">
        <v>20069.40638</v>
      </c>
      <c r="AE256" s="51" t="s">
        <v>118</v>
      </c>
      <c r="AF256" s="51">
        <v>46</v>
      </c>
      <c r="AG256" s="51" t="s">
        <v>84</v>
      </c>
      <c r="AH256" s="51"/>
      <c r="AI256" s="51"/>
      <c r="AJ256" s="51">
        <v>1</v>
      </c>
      <c r="AK256" s="51">
        <v>0</v>
      </c>
      <c r="AL256" s="51">
        <v>0</v>
      </c>
      <c r="AP256" s="51">
        <v>0</v>
      </c>
      <c r="AQ256" s="51"/>
      <c r="AR256" s="51">
        <v>0</v>
      </c>
      <c r="AS256" s="51">
        <v>0</v>
      </c>
      <c r="AT256" s="51">
        <v>1</v>
      </c>
      <c r="AX256" s="51">
        <v>1</v>
      </c>
      <c r="BC256" s="51">
        <v>1</v>
      </c>
    </row>
    <row r="257" spans="1:56" x14ac:dyDescent="0.3">
      <c r="A257" s="2">
        <v>253</v>
      </c>
      <c r="B257" s="2">
        <v>1</v>
      </c>
      <c r="C257" s="2" t="s">
        <v>75</v>
      </c>
      <c r="D257" s="51">
        <v>9</v>
      </c>
      <c r="E257" s="2" t="s">
        <v>3242</v>
      </c>
      <c r="F257" s="2" t="s">
        <v>76</v>
      </c>
      <c r="G257" s="2" t="s">
        <v>800</v>
      </c>
      <c r="H257" s="2" t="s">
        <v>801</v>
      </c>
      <c r="I257" s="2" t="s">
        <v>816</v>
      </c>
      <c r="J257" s="2" t="s">
        <v>817</v>
      </c>
      <c r="K257" s="2" t="s">
        <v>3251</v>
      </c>
      <c r="L257" s="2">
        <v>41719</v>
      </c>
      <c r="M257" s="2">
        <v>116736644</v>
      </c>
      <c r="N257" s="2" t="s">
        <v>104</v>
      </c>
      <c r="O257" s="2" t="s">
        <v>368</v>
      </c>
      <c r="P257" s="2">
        <v>2003</v>
      </c>
      <c r="Q257" s="2" t="s">
        <v>368</v>
      </c>
      <c r="R257" s="2" t="s">
        <v>267</v>
      </c>
      <c r="S257" s="2" t="s">
        <v>368</v>
      </c>
      <c r="T257" s="2" t="b">
        <v>1</v>
      </c>
      <c r="U257" s="2">
        <v>2017</v>
      </c>
      <c r="V257" s="2">
        <v>573</v>
      </c>
      <c r="W257" s="2">
        <v>1200</v>
      </c>
      <c r="X257" s="2" t="b">
        <v>1</v>
      </c>
      <c r="Y257" s="2" t="b">
        <v>1</v>
      </c>
      <c r="Z257" s="2" t="s">
        <v>89</v>
      </c>
      <c r="AA257" s="2" t="s">
        <v>178</v>
      </c>
      <c r="AB257" s="51" t="s">
        <v>178</v>
      </c>
      <c r="AC257" s="51"/>
      <c r="AD257" s="51">
        <v>497043.80780000001</v>
      </c>
      <c r="AE257" s="51"/>
      <c r="AF257" s="51">
        <v>91</v>
      </c>
      <c r="AG257" s="51" t="s">
        <v>84</v>
      </c>
      <c r="AH257" s="51"/>
      <c r="AI257" s="51"/>
      <c r="AJ257" s="51">
        <v>1</v>
      </c>
      <c r="AK257" s="51">
        <v>0</v>
      </c>
      <c r="AL257" s="51">
        <v>0</v>
      </c>
      <c r="AP257" s="51">
        <v>0</v>
      </c>
      <c r="AQ257" s="51"/>
      <c r="AR257" s="51">
        <v>0</v>
      </c>
      <c r="AS257" s="51">
        <v>0</v>
      </c>
      <c r="AT257" s="51">
        <v>1</v>
      </c>
      <c r="AX257" s="51">
        <v>1</v>
      </c>
    </row>
    <row r="258" spans="1:56" x14ac:dyDescent="0.3">
      <c r="A258" s="2">
        <v>254</v>
      </c>
      <c r="B258" s="2">
        <v>1</v>
      </c>
      <c r="C258" s="2" t="s">
        <v>75</v>
      </c>
      <c r="D258" s="51">
        <v>9</v>
      </c>
      <c r="E258" s="2" t="s">
        <v>3242</v>
      </c>
      <c r="F258" s="2" t="s">
        <v>76</v>
      </c>
      <c r="G258" s="2" t="s">
        <v>800</v>
      </c>
      <c r="H258" s="2" t="s">
        <v>801</v>
      </c>
      <c r="I258" s="2" t="s">
        <v>818</v>
      </c>
      <c r="J258" s="2" t="s">
        <v>819</v>
      </c>
      <c r="K258" s="2" t="s">
        <v>3252</v>
      </c>
      <c r="L258" s="2">
        <v>44210</v>
      </c>
      <c r="M258" s="2">
        <v>124430360</v>
      </c>
      <c r="N258" s="2" t="s">
        <v>104</v>
      </c>
      <c r="O258" s="2" t="s">
        <v>486</v>
      </c>
      <c r="P258" s="2">
        <v>2004</v>
      </c>
      <c r="Q258" s="2" t="s">
        <v>368</v>
      </c>
      <c r="R258" s="2" t="s">
        <v>267</v>
      </c>
      <c r="S258" s="2" t="s">
        <v>368</v>
      </c>
      <c r="T258" s="2" t="b">
        <v>1</v>
      </c>
      <c r="U258" s="2">
        <v>44197</v>
      </c>
      <c r="V258" s="2">
        <v>810</v>
      </c>
      <c r="W258" s="2">
        <v>1430</v>
      </c>
      <c r="X258" s="2" t="b">
        <v>1</v>
      </c>
      <c r="Y258" s="2" t="b">
        <v>1</v>
      </c>
      <c r="Z258" s="2" t="s">
        <v>89</v>
      </c>
      <c r="AA258" s="2" t="s">
        <v>178</v>
      </c>
      <c r="AB258" s="51" t="s">
        <v>178</v>
      </c>
      <c r="AC258" s="51"/>
      <c r="AD258" s="51">
        <v>47703.204100000003</v>
      </c>
      <c r="AE258" s="51" t="s">
        <v>118</v>
      </c>
      <c r="AF258" s="51">
        <v>68.3</v>
      </c>
      <c r="AG258" s="51" t="s">
        <v>84</v>
      </c>
      <c r="AH258" s="51"/>
      <c r="AI258" s="51"/>
      <c r="AJ258" s="51">
        <v>1</v>
      </c>
      <c r="AK258" s="51">
        <v>0</v>
      </c>
      <c r="AL258" s="51">
        <v>0</v>
      </c>
      <c r="AP258" s="51">
        <v>0</v>
      </c>
      <c r="AQ258" s="51"/>
      <c r="AR258" s="51">
        <v>0</v>
      </c>
      <c r="AS258" s="51">
        <v>0</v>
      </c>
      <c r="AT258" s="51">
        <v>1</v>
      </c>
      <c r="AX258" s="51">
        <v>1</v>
      </c>
      <c r="BC258" s="51">
        <v>1</v>
      </c>
    </row>
    <row r="259" spans="1:56" x14ac:dyDescent="0.3">
      <c r="A259" s="2">
        <v>255</v>
      </c>
      <c r="B259" s="2">
        <v>1</v>
      </c>
      <c r="C259" s="2" t="s">
        <v>75</v>
      </c>
      <c r="D259" s="51">
        <v>9</v>
      </c>
      <c r="E259" s="2" t="s">
        <v>3242</v>
      </c>
      <c r="F259" s="2" t="s">
        <v>76</v>
      </c>
      <c r="G259" s="2" t="s">
        <v>800</v>
      </c>
      <c r="H259" s="2" t="s">
        <v>801</v>
      </c>
      <c r="I259" s="2" t="s">
        <v>464</v>
      </c>
      <c r="J259" s="2" t="s">
        <v>820</v>
      </c>
      <c r="K259" s="2" t="s">
        <v>3253</v>
      </c>
      <c r="L259" s="2">
        <v>116857982</v>
      </c>
      <c r="M259" s="2">
        <v>116858063</v>
      </c>
      <c r="N259" s="2" t="s">
        <v>104</v>
      </c>
      <c r="O259" s="2" t="s">
        <v>367</v>
      </c>
      <c r="P259" s="2" t="s">
        <v>267</v>
      </c>
      <c r="Q259" s="2" t="s">
        <v>368</v>
      </c>
      <c r="R259" s="2" t="s">
        <v>267</v>
      </c>
      <c r="S259" s="2" t="s">
        <v>368</v>
      </c>
      <c r="T259" s="2" t="b">
        <v>1</v>
      </c>
      <c r="U259" s="2">
        <v>2017</v>
      </c>
      <c r="V259" s="2">
        <v>517</v>
      </c>
      <c r="W259" s="2">
        <v>1200</v>
      </c>
      <c r="X259" s="2" t="b">
        <v>1</v>
      </c>
      <c r="Y259" s="2" t="b">
        <v>1</v>
      </c>
      <c r="Z259" s="2" t="s">
        <v>89</v>
      </c>
      <c r="AA259" s="2" t="s">
        <v>178</v>
      </c>
      <c r="AB259" s="51" t="s">
        <v>178</v>
      </c>
      <c r="AC259" s="51"/>
      <c r="AD259" s="51">
        <v>144466.6838</v>
      </c>
      <c r="AE259" s="51" t="s">
        <v>118</v>
      </c>
      <c r="AF259" s="51">
        <v>85</v>
      </c>
      <c r="AG259" s="51" t="s">
        <v>84</v>
      </c>
      <c r="AH259" s="51"/>
      <c r="AI259" s="51"/>
      <c r="AJ259" s="51">
        <v>1</v>
      </c>
      <c r="AK259" s="51">
        <v>0</v>
      </c>
      <c r="AL259" s="51">
        <v>0</v>
      </c>
      <c r="AP259" s="51">
        <v>0</v>
      </c>
      <c r="AQ259" s="51"/>
      <c r="AR259" s="51">
        <v>0</v>
      </c>
      <c r="AS259" s="51">
        <v>0</v>
      </c>
      <c r="AT259" s="51">
        <v>1</v>
      </c>
      <c r="AX259" s="51">
        <v>1</v>
      </c>
      <c r="BC259" s="51">
        <v>1</v>
      </c>
    </row>
    <row r="260" spans="1:56" x14ac:dyDescent="0.3">
      <c r="A260" s="2">
        <v>256</v>
      </c>
      <c r="B260" s="2">
        <v>1</v>
      </c>
      <c r="C260" s="2" t="s">
        <v>75</v>
      </c>
      <c r="D260" s="51">
        <v>9</v>
      </c>
      <c r="E260" s="2" t="s">
        <v>3242</v>
      </c>
      <c r="F260" s="2" t="s">
        <v>76</v>
      </c>
      <c r="G260" s="2" t="s">
        <v>800</v>
      </c>
      <c r="H260" s="2" t="s">
        <v>801</v>
      </c>
      <c r="I260" s="2" t="s">
        <v>821</v>
      </c>
      <c r="J260" s="2" t="s">
        <v>822</v>
      </c>
      <c r="K260" s="2" t="s">
        <v>3254</v>
      </c>
      <c r="L260" s="2">
        <v>44211</v>
      </c>
      <c r="M260" s="2">
        <v>124430426</v>
      </c>
      <c r="N260" s="2" t="s">
        <v>104</v>
      </c>
      <c r="O260" s="2" t="s">
        <v>486</v>
      </c>
      <c r="P260" s="2">
        <v>2004</v>
      </c>
      <c r="Q260" s="2" t="s">
        <v>368</v>
      </c>
      <c r="R260" s="2" t="s">
        <v>267</v>
      </c>
      <c r="S260" s="2" t="s">
        <v>368</v>
      </c>
      <c r="T260" s="2" t="b">
        <v>1</v>
      </c>
      <c r="U260" s="2">
        <v>43891</v>
      </c>
      <c r="V260" s="2">
        <v>600</v>
      </c>
      <c r="W260" s="2">
        <v>913</v>
      </c>
      <c r="X260" s="2" t="b">
        <v>1</v>
      </c>
      <c r="Y260" s="2" t="b">
        <v>1</v>
      </c>
      <c r="Z260" s="2" t="s">
        <v>89</v>
      </c>
      <c r="AA260" s="2" t="s">
        <v>178</v>
      </c>
      <c r="AB260" s="51" t="s">
        <v>178</v>
      </c>
      <c r="AC260" s="51"/>
      <c r="AD260" s="51">
        <v>10462.2174</v>
      </c>
      <c r="AE260" s="51" t="s">
        <v>118</v>
      </c>
      <c r="AF260" s="51">
        <v>54.8</v>
      </c>
      <c r="AG260" s="51" t="s">
        <v>84</v>
      </c>
      <c r="AH260" s="51"/>
      <c r="AI260" s="51"/>
      <c r="AJ260" s="51">
        <v>1</v>
      </c>
      <c r="AK260" s="51">
        <v>0</v>
      </c>
      <c r="AL260" s="51">
        <v>0</v>
      </c>
      <c r="AP260" s="51">
        <v>0</v>
      </c>
      <c r="AQ260" s="51"/>
      <c r="AR260" s="51">
        <v>0</v>
      </c>
      <c r="AS260" s="51">
        <v>0</v>
      </c>
      <c r="AT260" s="51">
        <v>1</v>
      </c>
      <c r="AX260" s="51">
        <v>1</v>
      </c>
      <c r="BC260" s="51">
        <v>1</v>
      </c>
    </row>
    <row r="261" spans="1:56" x14ac:dyDescent="0.3">
      <c r="A261" s="2">
        <v>257</v>
      </c>
      <c r="B261" s="2">
        <v>1</v>
      </c>
      <c r="C261" s="2" t="s">
        <v>75</v>
      </c>
      <c r="D261" s="51">
        <v>9</v>
      </c>
      <c r="E261" s="2" t="s">
        <v>3242</v>
      </c>
      <c r="F261" s="2" t="s">
        <v>76</v>
      </c>
      <c r="G261" s="2" t="s">
        <v>800</v>
      </c>
      <c r="H261" s="2" t="s">
        <v>801</v>
      </c>
      <c r="I261" s="2" t="s">
        <v>823</v>
      </c>
      <c r="J261" s="2" t="s">
        <v>824</v>
      </c>
      <c r="K261" s="2" t="s">
        <v>3255</v>
      </c>
      <c r="L261" s="2">
        <v>44212</v>
      </c>
      <c r="M261" s="2">
        <v>124430498</v>
      </c>
      <c r="N261" s="2" t="s">
        <v>104</v>
      </c>
      <c r="O261" s="2" t="s">
        <v>486</v>
      </c>
      <c r="P261" s="2">
        <v>2004</v>
      </c>
      <c r="Q261" s="2" t="s">
        <v>368</v>
      </c>
      <c r="R261" s="2" t="s">
        <v>267</v>
      </c>
      <c r="S261" s="2" t="s">
        <v>368</v>
      </c>
      <c r="T261" s="2" t="b">
        <v>1</v>
      </c>
      <c r="U261" s="2">
        <v>43891</v>
      </c>
      <c r="V261" s="2">
        <v>423</v>
      </c>
      <c r="W261" s="2">
        <v>910</v>
      </c>
      <c r="X261" s="2" t="b">
        <v>1</v>
      </c>
      <c r="Y261" s="2" t="b">
        <v>1</v>
      </c>
      <c r="Z261" s="2" t="s">
        <v>89</v>
      </c>
      <c r="AA261" s="2" t="s">
        <v>178</v>
      </c>
      <c r="AB261" s="51" t="s">
        <v>178</v>
      </c>
      <c r="AC261" s="51"/>
      <c r="AD261" s="51">
        <v>62747.659639999998</v>
      </c>
      <c r="AE261" s="51" t="s">
        <v>118</v>
      </c>
      <c r="AF261" s="51">
        <v>52</v>
      </c>
      <c r="AG261" s="51" t="s">
        <v>84</v>
      </c>
      <c r="AH261" s="51"/>
      <c r="AI261" s="51"/>
      <c r="AJ261" s="51">
        <v>1</v>
      </c>
      <c r="AK261" s="51">
        <v>0</v>
      </c>
      <c r="AL261" s="51">
        <v>0</v>
      </c>
      <c r="AP261" s="51">
        <v>1</v>
      </c>
      <c r="AQ261" s="51"/>
      <c r="AR261" s="51">
        <v>0</v>
      </c>
      <c r="AS261" s="51">
        <v>0</v>
      </c>
      <c r="AT261" s="51">
        <v>1</v>
      </c>
      <c r="AX261" s="51">
        <v>1</v>
      </c>
      <c r="BC261" s="51">
        <v>1</v>
      </c>
    </row>
    <row r="262" spans="1:56" x14ac:dyDescent="0.3">
      <c r="A262" s="2">
        <v>258</v>
      </c>
      <c r="B262" s="2">
        <v>1</v>
      </c>
      <c r="C262" s="2" t="s">
        <v>75</v>
      </c>
      <c r="D262" s="51">
        <v>9</v>
      </c>
      <c r="E262" s="2" t="s">
        <v>3242</v>
      </c>
      <c r="F262" s="2" t="s">
        <v>76</v>
      </c>
      <c r="G262" s="2" t="s">
        <v>800</v>
      </c>
      <c r="H262" s="2" t="s">
        <v>801</v>
      </c>
      <c r="I262" s="2" t="s">
        <v>825</v>
      </c>
      <c r="J262" s="2" t="s">
        <v>826</v>
      </c>
      <c r="K262" s="2" t="s">
        <v>3256</v>
      </c>
      <c r="L262" s="2">
        <v>161470</v>
      </c>
      <c r="M262" s="2">
        <v>109904876</v>
      </c>
      <c r="N262" s="2" t="s">
        <v>104</v>
      </c>
      <c r="O262" s="2" t="s">
        <v>486</v>
      </c>
      <c r="P262" s="2">
        <v>2008</v>
      </c>
      <c r="Q262" s="2" t="s">
        <v>368</v>
      </c>
      <c r="R262" s="2" t="s">
        <v>267</v>
      </c>
      <c r="S262" s="2" t="s">
        <v>368</v>
      </c>
      <c r="T262" s="2" t="b">
        <v>1</v>
      </c>
      <c r="U262" s="2">
        <v>2017</v>
      </c>
      <c r="V262" s="2">
        <v>1225</v>
      </c>
      <c r="W262" s="2">
        <v>1840</v>
      </c>
      <c r="X262" s="2" t="b">
        <v>1</v>
      </c>
      <c r="Y262" s="2" t="b">
        <v>1</v>
      </c>
      <c r="Z262" s="2" t="s">
        <v>89</v>
      </c>
      <c r="AA262" s="2" t="s">
        <v>178</v>
      </c>
      <c r="AB262" s="51" t="s">
        <v>178</v>
      </c>
      <c r="AC262" s="51"/>
      <c r="AD262" s="51">
        <v>80513.665489999999</v>
      </c>
      <c r="AE262" s="51" t="s">
        <v>118</v>
      </c>
      <c r="AF262" s="51">
        <v>33.6</v>
      </c>
      <c r="AG262" s="51" t="s">
        <v>84</v>
      </c>
      <c r="AH262" s="51"/>
      <c r="AI262" s="51"/>
      <c r="AJ262" s="51">
        <v>1</v>
      </c>
      <c r="AK262" s="51">
        <v>0</v>
      </c>
      <c r="AL262" s="51">
        <v>0</v>
      </c>
      <c r="AP262" s="51">
        <v>0</v>
      </c>
      <c r="AQ262" s="51"/>
      <c r="AR262" s="51">
        <v>0</v>
      </c>
      <c r="AS262" s="51">
        <v>0</v>
      </c>
      <c r="AT262" s="51">
        <v>1</v>
      </c>
      <c r="AX262" s="51">
        <v>1</v>
      </c>
      <c r="BC262" s="51">
        <v>1</v>
      </c>
    </row>
    <row r="263" spans="1:56" x14ac:dyDescent="0.3">
      <c r="A263" s="2">
        <v>259</v>
      </c>
      <c r="B263" s="2">
        <v>1</v>
      </c>
      <c r="C263" s="2" t="s">
        <v>75</v>
      </c>
      <c r="D263" s="51">
        <v>9</v>
      </c>
      <c r="E263" s="2" t="s">
        <v>3242</v>
      </c>
      <c r="F263" s="2" t="s">
        <v>76</v>
      </c>
      <c r="G263" s="2" t="s">
        <v>800</v>
      </c>
      <c r="H263" s="2" t="s">
        <v>801</v>
      </c>
      <c r="I263" s="2" t="s">
        <v>827</v>
      </c>
      <c r="J263" s="2" t="s">
        <v>828</v>
      </c>
      <c r="K263" s="2" t="s">
        <v>3257</v>
      </c>
      <c r="L263" s="2">
        <v>44213</v>
      </c>
      <c r="M263" s="2">
        <v>124430584</v>
      </c>
      <c r="N263" s="2" t="s">
        <v>104</v>
      </c>
      <c r="O263" s="2" t="s">
        <v>486</v>
      </c>
      <c r="P263" s="2">
        <v>2004</v>
      </c>
      <c r="Q263" s="2" t="s">
        <v>368</v>
      </c>
      <c r="R263" s="2" t="s">
        <v>267</v>
      </c>
      <c r="S263" s="2" t="s">
        <v>368</v>
      </c>
      <c r="T263" s="2" t="b">
        <v>1</v>
      </c>
      <c r="U263" s="2">
        <v>43891</v>
      </c>
      <c r="V263" s="2">
        <v>200</v>
      </c>
      <c r="W263" s="2">
        <v>1000</v>
      </c>
      <c r="X263" s="2" t="b">
        <v>1</v>
      </c>
      <c r="Y263" s="2" t="b">
        <v>1</v>
      </c>
      <c r="Z263" s="2" t="s">
        <v>89</v>
      </c>
      <c r="AA263" s="2" t="s">
        <v>178</v>
      </c>
      <c r="AB263" s="51" t="s">
        <v>178</v>
      </c>
      <c r="AC263" s="51"/>
      <c r="AD263" s="51">
        <v>285264.24619999999</v>
      </c>
      <c r="AE263" s="51"/>
      <c r="AF263" s="51">
        <v>41.9</v>
      </c>
      <c r="AG263" s="51" t="s">
        <v>84</v>
      </c>
      <c r="AH263" s="51"/>
      <c r="AI263" s="51"/>
      <c r="AJ263" s="51">
        <v>1</v>
      </c>
      <c r="AK263" s="51">
        <v>0</v>
      </c>
      <c r="AL263" s="51">
        <v>0</v>
      </c>
      <c r="AP263" s="51">
        <v>0</v>
      </c>
      <c r="AQ263" s="51"/>
      <c r="AR263" s="51">
        <v>0</v>
      </c>
      <c r="AS263" s="51">
        <v>0</v>
      </c>
      <c r="AT263" s="51">
        <v>1</v>
      </c>
      <c r="AX263" s="51">
        <v>1</v>
      </c>
    </row>
    <row r="264" spans="1:56" x14ac:dyDescent="0.3">
      <c r="A264" s="2">
        <v>260</v>
      </c>
      <c r="B264" s="2">
        <v>1</v>
      </c>
      <c r="C264" s="2" t="s">
        <v>75</v>
      </c>
      <c r="D264" s="51">
        <v>9</v>
      </c>
      <c r="E264" s="2" t="s">
        <v>3242</v>
      </c>
      <c r="F264" s="2" t="s">
        <v>76</v>
      </c>
      <c r="G264" s="2" t="s">
        <v>800</v>
      </c>
      <c r="H264" s="2" t="s">
        <v>801</v>
      </c>
      <c r="I264" s="2" t="s">
        <v>829</v>
      </c>
      <c r="J264" s="2" t="s">
        <v>830</v>
      </c>
      <c r="K264" s="2" t="s">
        <v>3258</v>
      </c>
      <c r="L264" s="2">
        <v>44214</v>
      </c>
      <c r="M264" s="2">
        <v>124430645</v>
      </c>
      <c r="N264" s="2" t="s">
        <v>104</v>
      </c>
      <c r="O264" s="2" t="s">
        <v>486</v>
      </c>
      <c r="P264" s="2">
        <v>2004</v>
      </c>
      <c r="Q264" s="2" t="s">
        <v>368</v>
      </c>
      <c r="R264" s="2" t="s">
        <v>267</v>
      </c>
      <c r="S264" s="2" t="s">
        <v>368</v>
      </c>
      <c r="T264" s="2" t="b">
        <v>1</v>
      </c>
      <c r="U264" s="2">
        <v>43891</v>
      </c>
      <c r="V264" s="2">
        <v>907</v>
      </c>
      <c r="W264" s="2">
        <v>1040</v>
      </c>
      <c r="X264" s="2" t="b">
        <v>1</v>
      </c>
      <c r="Y264" s="2" t="b">
        <v>1</v>
      </c>
      <c r="Z264" s="2" t="s">
        <v>262</v>
      </c>
      <c r="AA264" s="2" t="s">
        <v>178</v>
      </c>
      <c r="AB264" s="51" t="s">
        <v>178</v>
      </c>
      <c r="AC264" s="51"/>
      <c r="AD264" s="51">
        <v>5538.239638</v>
      </c>
      <c r="AE264" s="51" t="s">
        <v>118</v>
      </c>
      <c r="AF264" s="51">
        <v>31</v>
      </c>
      <c r="AG264" s="51" t="s">
        <v>84</v>
      </c>
      <c r="AH264" s="51"/>
      <c r="AI264" s="51"/>
      <c r="AJ264" s="51">
        <v>1</v>
      </c>
      <c r="AK264" s="51">
        <v>0</v>
      </c>
      <c r="AL264" s="51">
        <v>0</v>
      </c>
      <c r="AP264" s="51">
        <v>1</v>
      </c>
      <c r="AQ264" s="51"/>
      <c r="AR264" s="51">
        <v>0</v>
      </c>
      <c r="AS264" s="51">
        <v>0</v>
      </c>
      <c r="AT264" s="51">
        <v>1</v>
      </c>
      <c r="AX264" s="51">
        <v>1</v>
      </c>
      <c r="BC264" s="51">
        <v>1</v>
      </c>
    </row>
    <row r="265" spans="1:56" x14ac:dyDescent="0.3">
      <c r="A265" s="2">
        <v>261</v>
      </c>
      <c r="B265" s="2">
        <v>1</v>
      </c>
      <c r="C265" s="2" t="s">
        <v>75</v>
      </c>
      <c r="D265" s="51">
        <v>9</v>
      </c>
      <c r="E265" s="2" t="s">
        <v>3242</v>
      </c>
      <c r="F265" s="2" t="s">
        <v>76</v>
      </c>
      <c r="G265" s="2" t="s">
        <v>800</v>
      </c>
      <c r="H265" s="2" t="s">
        <v>801</v>
      </c>
      <c r="I265" s="2" t="s">
        <v>263</v>
      </c>
      <c r="J265" s="2" t="s">
        <v>831</v>
      </c>
      <c r="K265" s="2" t="s">
        <v>3259</v>
      </c>
      <c r="L265" s="2">
        <v>161367</v>
      </c>
      <c r="M265" s="2">
        <v>124472828</v>
      </c>
      <c r="N265" s="2" t="s">
        <v>104</v>
      </c>
      <c r="O265" s="2" t="s">
        <v>486</v>
      </c>
      <c r="P265" s="2">
        <v>2008</v>
      </c>
      <c r="Q265" s="2" t="s">
        <v>368</v>
      </c>
      <c r="R265" s="2" t="s">
        <v>267</v>
      </c>
      <c r="S265" s="2" t="s">
        <v>368</v>
      </c>
      <c r="T265" s="2" t="b">
        <v>1</v>
      </c>
      <c r="U265" s="2">
        <v>44197</v>
      </c>
      <c r="V265" s="2">
        <v>820</v>
      </c>
      <c r="W265" s="2">
        <v>915</v>
      </c>
      <c r="X265" s="2" t="b">
        <v>1</v>
      </c>
      <c r="Y265" s="2" t="b">
        <v>1</v>
      </c>
      <c r="Z265" s="2" t="s">
        <v>89</v>
      </c>
      <c r="AA265" s="2" t="s">
        <v>178</v>
      </c>
      <c r="AB265" s="51" t="s">
        <v>178</v>
      </c>
      <c r="AC265" s="51"/>
      <c r="AD265" s="51">
        <v>4358.7561489999998</v>
      </c>
      <c r="AE265" s="51" t="s">
        <v>118</v>
      </c>
      <c r="AF265" s="51">
        <v>71.099999999999994</v>
      </c>
      <c r="AG265" s="51" t="s">
        <v>84</v>
      </c>
      <c r="AH265" s="51"/>
      <c r="AI265" s="51"/>
      <c r="AJ265" s="51">
        <v>1</v>
      </c>
      <c r="AK265" s="51">
        <v>0</v>
      </c>
      <c r="AL265" s="51">
        <v>0</v>
      </c>
      <c r="AP265" s="51">
        <v>0</v>
      </c>
      <c r="AQ265" s="51"/>
      <c r="AR265" s="51">
        <v>0</v>
      </c>
      <c r="AS265" s="51">
        <v>0</v>
      </c>
      <c r="AT265" s="51">
        <v>1</v>
      </c>
      <c r="AX265" s="51">
        <v>1</v>
      </c>
      <c r="BC265" s="51">
        <v>1</v>
      </c>
    </row>
    <row r="266" spans="1:56" x14ac:dyDescent="0.3">
      <c r="A266" s="2">
        <v>262</v>
      </c>
      <c r="B266" s="2">
        <v>1</v>
      </c>
      <c r="C266" s="2" t="s">
        <v>75</v>
      </c>
      <c r="D266" s="51">
        <v>9</v>
      </c>
      <c r="E266" s="2" t="s">
        <v>3242</v>
      </c>
      <c r="F266" s="2" t="s">
        <v>76</v>
      </c>
      <c r="G266" s="2" t="s">
        <v>800</v>
      </c>
      <c r="H266" s="2" t="s">
        <v>801</v>
      </c>
      <c r="I266" s="2" t="s">
        <v>832</v>
      </c>
      <c r="J266" s="2" t="s">
        <v>833</v>
      </c>
      <c r="K266" s="2" t="s">
        <v>3260</v>
      </c>
      <c r="L266" s="2">
        <v>44215</v>
      </c>
      <c r="M266" s="2">
        <v>80671609</v>
      </c>
      <c r="N266" s="2" t="s">
        <v>104</v>
      </c>
      <c r="O266" s="2" t="s">
        <v>486</v>
      </c>
      <c r="P266" s="2">
        <v>2004</v>
      </c>
      <c r="Q266" s="2" t="s">
        <v>486</v>
      </c>
      <c r="R266" s="2" t="s">
        <v>267</v>
      </c>
      <c r="S266" s="2" t="s">
        <v>486</v>
      </c>
      <c r="T266" s="2" t="b">
        <v>1</v>
      </c>
      <c r="U266" s="2">
        <v>2014</v>
      </c>
      <c r="V266" s="2">
        <v>177</v>
      </c>
      <c r="W266" s="2">
        <v>1888</v>
      </c>
      <c r="X266" s="2" t="b">
        <v>1</v>
      </c>
      <c r="Y266" s="2" t="b">
        <v>1</v>
      </c>
      <c r="Z266" s="2" t="s">
        <v>89</v>
      </c>
      <c r="AA266" s="2" t="s">
        <v>178</v>
      </c>
      <c r="AB266" s="51" t="s">
        <v>178</v>
      </c>
      <c r="AC266" s="51"/>
      <c r="AD266" s="51">
        <v>251395.92790000001</v>
      </c>
      <c r="AE266" s="51"/>
      <c r="AF266" s="51">
        <v>64.7</v>
      </c>
      <c r="AG266" s="51" t="s">
        <v>84</v>
      </c>
      <c r="AH266" s="51"/>
      <c r="AI266" s="51"/>
      <c r="AJ266" s="51">
        <v>1</v>
      </c>
      <c r="AK266" s="51">
        <v>0</v>
      </c>
      <c r="AL266" s="51">
        <v>0</v>
      </c>
      <c r="AN266" s="51">
        <v>1</v>
      </c>
      <c r="AP266" s="51">
        <v>0</v>
      </c>
      <c r="AQ266" s="51"/>
      <c r="AR266" s="51">
        <v>0</v>
      </c>
      <c r="AS266" s="51">
        <v>0</v>
      </c>
      <c r="AT266" s="51">
        <v>1</v>
      </c>
      <c r="AX266" s="51">
        <v>1</v>
      </c>
      <c r="BB266" s="51">
        <v>1</v>
      </c>
      <c r="BC266" s="51"/>
      <c r="BD266" s="51"/>
    </row>
    <row r="267" spans="1:56" x14ac:dyDescent="0.3">
      <c r="A267" s="2">
        <v>263</v>
      </c>
      <c r="B267" s="2">
        <v>1</v>
      </c>
      <c r="C267" s="2" t="s">
        <v>75</v>
      </c>
      <c r="D267" s="51">
        <v>9</v>
      </c>
      <c r="E267" s="2" t="s">
        <v>3242</v>
      </c>
      <c r="F267" s="2" t="s">
        <v>76</v>
      </c>
      <c r="G267" s="2" t="s">
        <v>800</v>
      </c>
      <c r="H267" s="2" t="s">
        <v>801</v>
      </c>
      <c r="I267" s="2" t="s">
        <v>834</v>
      </c>
      <c r="J267" s="2" t="s">
        <v>835</v>
      </c>
      <c r="K267" s="2" t="s">
        <v>3261</v>
      </c>
      <c r="L267" s="2">
        <v>44216</v>
      </c>
      <c r="M267" s="2">
        <v>124430838</v>
      </c>
      <c r="N267" s="2" t="s">
        <v>104</v>
      </c>
      <c r="O267" s="2" t="s">
        <v>486</v>
      </c>
      <c r="P267" s="2">
        <v>2007</v>
      </c>
      <c r="Q267" s="2" t="s">
        <v>368</v>
      </c>
      <c r="R267" s="2" t="s">
        <v>267</v>
      </c>
      <c r="S267" s="2" t="s">
        <v>368</v>
      </c>
      <c r="T267" s="2" t="b">
        <v>1</v>
      </c>
      <c r="U267" s="2">
        <v>43891</v>
      </c>
      <c r="V267" s="2">
        <v>560</v>
      </c>
      <c r="W267" s="2">
        <v>2060</v>
      </c>
      <c r="X267" s="2" t="b">
        <v>1</v>
      </c>
      <c r="Y267" s="2" t="b">
        <v>1</v>
      </c>
      <c r="Z267" s="2" t="s">
        <v>89</v>
      </c>
      <c r="AA267" s="2" t="s">
        <v>178</v>
      </c>
      <c r="AB267" s="51" t="s">
        <v>178</v>
      </c>
      <c r="AC267" s="51"/>
      <c r="AD267" s="51">
        <v>1069276.4620000001</v>
      </c>
      <c r="AE267" s="51"/>
      <c r="AF267" s="51">
        <v>72</v>
      </c>
      <c r="AG267" s="51" t="s">
        <v>84</v>
      </c>
      <c r="AH267" s="51"/>
      <c r="AI267" s="51"/>
      <c r="AJ267" s="51">
        <v>1</v>
      </c>
      <c r="AK267" s="51">
        <v>0</v>
      </c>
      <c r="AL267" s="51">
        <v>0</v>
      </c>
      <c r="AP267" s="51">
        <v>0</v>
      </c>
      <c r="AQ267" s="51"/>
      <c r="AR267" s="51">
        <v>0</v>
      </c>
      <c r="AS267" s="51">
        <v>0</v>
      </c>
      <c r="AT267" s="51">
        <v>1</v>
      </c>
      <c r="AX267" s="51">
        <v>1</v>
      </c>
    </row>
    <row r="268" spans="1:56" x14ac:dyDescent="0.3">
      <c r="A268" s="2">
        <v>264</v>
      </c>
      <c r="B268" s="2">
        <v>1</v>
      </c>
      <c r="C268" s="2" t="s">
        <v>75</v>
      </c>
      <c r="D268" s="51">
        <v>9</v>
      </c>
      <c r="E268" s="2" t="s">
        <v>3242</v>
      </c>
      <c r="F268" s="2" t="s">
        <v>76</v>
      </c>
      <c r="G268" s="2" t="s">
        <v>800</v>
      </c>
      <c r="H268" s="2" t="s">
        <v>801</v>
      </c>
      <c r="I268" s="2" t="s">
        <v>836</v>
      </c>
      <c r="J268" s="2" t="s">
        <v>837</v>
      </c>
      <c r="K268" s="2" t="s">
        <v>3262</v>
      </c>
      <c r="L268" s="2">
        <v>44217</v>
      </c>
      <c r="M268" s="2">
        <v>68608927</v>
      </c>
      <c r="N268" s="2" t="s">
        <v>104</v>
      </c>
      <c r="O268" s="2" t="s">
        <v>486</v>
      </c>
      <c r="P268" s="2">
        <v>2004</v>
      </c>
      <c r="Q268" s="2" t="s">
        <v>368</v>
      </c>
      <c r="R268" s="2" t="s">
        <v>267</v>
      </c>
      <c r="S268" s="2" t="s">
        <v>368</v>
      </c>
      <c r="T268" s="2" t="b">
        <v>1</v>
      </c>
      <c r="U268" s="2">
        <v>2015</v>
      </c>
      <c r="V268" s="2">
        <v>500</v>
      </c>
      <c r="W268" s="2">
        <v>1350</v>
      </c>
      <c r="X268" s="2" t="b">
        <v>1</v>
      </c>
      <c r="Y268" s="2" t="b">
        <v>1</v>
      </c>
      <c r="Z268" s="2" t="s">
        <v>89</v>
      </c>
      <c r="AA268" s="2" t="s">
        <v>178</v>
      </c>
      <c r="AB268" s="51" t="s">
        <v>178</v>
      </c>
      <c r="AC268" s="51"/>
      <c r="AD268" s="51">
        <v>401646.17099999997</v>
      </c>
      <c r="AE268" s="51"/>
      <c r="AF268" s="51">
        <v>59</v>
      </c>
      <c r="AG268" s="51" t="s">
        <v>84</v>
      </c>
      <c r="AH268" s="51"/>
      <c r="AI268" s="51"/>
      <c r="AJ268" s="51">
        <v>1</v>
      </c>
      <c r="AK268" s="51">
        <v>0</v>
      </c>
      <c r="AL268" s="51">
        <v>0</v>
      </c>
      <c r="AP268" s="51">
        <v>1</v>
      </c>
      <c r="AQ268" s="51"/>
      <c r="AR268" s="51">
        <v>0</v>
      </c>
      <c r="AS268" s="51">
        <v>0</v>
      </c>
      <c r="AT268" s="51">
        <v>1</v>
      </c>
      <c r="AX268" s="51">
        <v>1</v>
      </c>
    </row>
    <row r="269" spans="1:56" x14ac:dyDescent="0.3">
      <c r="A269" s="2">
        <v>265</v>
      </c>
      <c r="B269" s="2">
        <v>1</v>
      </c>
      <c r="C269" s="2" t="s">
        <v>75</v>
      </c>
      <c r="D269" s="51">
        <v>9</v>
      </c>
      <c r="E269" s="2" t="s">
        <v>3242</v>
      </c>
      <c r="F269" s="2" t="s">
        <v>76</v>
      </c>
      <c r="G269" s="2" t="s">
        <v>800</v>
      </c>
      <c r="H269" s="2" t="s">
        <v>801</v>
      </c>
      <c r="I269" s="2" t="s">
        <v>838</v>
      </c>
      <c r="J269" s="2" t="s">
        <v>839</v>
      </c>
      <c r="K269" s="2" t="s">
        <v>3263</v>
      </c>
      <c r="L269" s="2">
        <v>44218</v>
      </c>
      <c r="M269" s="2">
        <v>124431182</v>
      </c>
      <c r="N269" s="2" t="s">
        <v>104</v>
      </c>
      <c r="O269" s="2" t="s">
        <v>486</v>
      </c>
      <c r="P269" s="2">
        <v>2004</v>
      </c>
      <c r="Q269" s="2" t="s">
        <v>368</v>
      </c>
      <c r="R269" s="2" t="s">
        <v>267</v>
      </c>
      <c r="S269" s="2" t="s">
        <v>368</v>
      </c>
      <c r="T269" s="2" t="b">
        <v>1</v>
      </c>
      <c r="U269" s="2">
        <v>44197</v>
      </c>
      <c r="V269" s="2">
        <v>220</v>
      </c>
      <c r="W269" s="2">
        <v>1140</v>
      </c>
      <c r="X269" s="2" t="b">
        <v>1</v>
      </c>
      <c r="Y269" s="2" t="b">
        <v>1</v>
      </c>
      <c r="Z269" s="2" t="s">
        <v>89</v>
      </c>
      <c r="AA269" s="2" t="s">
        <v>178</v>
      </c>
      <c r="AB269" s="51" t="s">
        <v>178</v>
      </c>
      <c r="AC269" s="51"/>
      <c r="AD269" s="51">
        <v>55133.789089999998</v>
      </c>
      <c r="AE269" s="51" t="s">
        <v>118</v>
      </c>
      <c r="AF269" s="51">
        <v>67.400000000000006</v>
      </c>
      <c r="AG269" s="51" t="s">
        <v>84</v>
      </c>
      <c r="AH269" s="51"/>
      <c r="AI269" s="51"/>
      <c r="AJ269" s="51">
        <v>1</v>
      </c>
      <c r="AK269" s="51">
        <v>0</v>
      </c>
      <c r="AL269" s="51">
        <v>0</v>
      </c>
      <c r="AP269" s="51">
        <v>0</v>
      </c>
      <c r="AQ269" s="51"/>
      <c r="AR269" s="51">
        <v>0</v>
      </c>
      <c r="AS269" s="51">
        <v>0</v>
      </c>
      <c r="AT269" s="51">
        <v>1</v>
      </c>
      <c r="AX269" s="51">
        <v>1</v>
      </c>
      <c r="BC269" s="51">
        <v>1</v>
      </c>
    </row>
    <row r="270" spans="1:56" x14ac:dyDescent="0.3">
      <c r="A270" s="2">
        <v>266</v>
      </c>
      <c r="B270" s="2">
        <v>1</v>
      </c>
      <c r="C270" s="2" t="s">
        <v>75</v>
      </c>
      <c r="D270" s="51">
        <v>9</v>
      </c>
      <c r="E270" s="2" t="s">
        <v>3242</v>
      </c>
      <c r="F270" s="2" t="s">
        <v>76</v>
      </c>
      <c r="G270" s="2" t="s">
        <v>800</v>
      </c>
      <c r="H270" s="2" t="s">
        <v>801</v>
      </c>
      <c r="I270" s="2" t="s">
        <v>840</v>
      </c>
      <c r="J270" s="2" t="s">
        <v>841</v>
      </c>
      <c r="K270" s="2" t="s">
        <v>3264</v>
      </c>
      <c r="L270" s="2">
        <v>44219</v>
      </c>
      <c r="M270" s="2">
        <v>124431261</v>
      </c>
      <c r="N270" s="2" t="s">
        <v>104</v>
      </c>
      <c r="O270" s="2" t="s">
        <v>486</v>
      </c>
      <c r="P270" s="2">
        <v>2004</v>
      </c>
      <c r="Q270" s="2" t="s">
        <v>368</v>
      </c>
      <c r="R270" s="2" t="s">
        <v>267</v>
      </c>
      <c r="S270" s="2" t="s">
        <v>368</v>
      </c>
      <c r="T270" s="2" t="b">
        <v>1</v>
      </c>
      <c r="U270" s="2">
        <v>43891</v>
      </c>
      <c r="V270" s="2">
        <v>220</v>
      </c>
      <c r="W270" s="2">
        <v>1069</v>
      </c>
      <c r="X270" s="2" t="b">
        <v>1</v>
      </c>
      <c r="Y270" s="2" t="b">
        <v>1</v>
      </c>
      <c r="Z270" s="2" t="s">
        <v>89</v>
      </c>
      <c r="AA270" s="2" t="s">
        <v>178</v>
      </c>
      <c r="AB270" s="51" t="s">
        <v>178</v>
      </c>
      <c r="AC270" s="51"/>
      <c r="AD270" s="51">
        <v>261975.6441</v>
      </c>
      <c r="AE270" s="51"/>
      <c r="AF270" s="51">
        <v>57.3</v>
      </c>
      <c r="AG270" s="51" t="s">
        <v>84</v>
      </c>
      <c r="AH270" s="51"/>
      <c r="AI270" s="51"/>
      <c r="AJ270" s="51">
        <v>1</v>
      </c>
      <c r="AK270" s="51">
        <v>0</v>
      </c>
      <c r="AL270" s="51">
        <v>0</v>
      </c>
      <c r="AP270" s="51">
        <v>1</v>
      </c>
      <c r="AQ270" s="51"/>
      <c r="AR270" s="51">
        <v>0</v>
      </c>
      <c r="AS270" s="51">
        <v>0</v>
      </c>
      <c r="AT270" s="51">
        <v>1</v>
      </c>
      <c r="AX270" s="51">
        <v>1</v>
      </c>
    </row>
    <row r="271" spans="1:56" x14ac:dyDescent="0.3">
      <c r="A271" s="2">
        <v>267</v>
      </c>
      <c r="B271" s="2">
        <v>1</v>
      </c>
      <c r="C271" s="2" t="s">
        <v>75</v>
      </c>
      <c r="D271" s="51">
        <v>9</v>
      </c>
      <c r="E271" s="2" t="s">
        <v>3242</v>
      </c>
      <c r="F271" s="2" t="s">
        <v>76</v>
      </c>
      <c r="G271" s="2" t="s">
        <v>800</v>
      </c>
      <c r="H271" s="2" t="s">
        <v>801</v>
      </c>
      <c r="I271" s="2" t="s">
        <v>842</v>
      </c>
      <c r="J271" s="2" t="s">
        <v>843</v>
      </c>
      <c r="K271" s="2" t="s">
        <v>3265</v>
      </c>
      <c r="L271" s="2">
        <v>44599</v>
      </c>
      <c r="M271" s="2">
        <v>124434315</v>
      </c>
      <c r="N271" s="2" t="s">
        <v>104</v>
      </c>
      <c r="O271" s="2" t="s">
        <v>368</v>
      </c>
      <c r="P271" s="2">
        <v>2004</v>
      </c>
      <c r="Q271" s="2" t="s">
        <v>368</v>
      </c>
      <c r="R271" s="2" t="s">
        <v>267</v>
      </c>
      <c r="S271" s="2" t="s">
        <v>368</v>
      </c>
      <c r="T271" s="2" t="b">
        <v>1</v>
      </c>
      <c r="U271" s="2">
        <v>2018</v>
      </c>
      <c r="V271" s="2">
        <v>600</v>
      </c>
      <c r="W271" s="2">
        <v>1900</v>
      </c>
      <c r="X271" s="2" t="b">
        <v>1</v>
      </c>
      <c r="Y271" s="2" t="b">
        <v>1</v>
      </c>
      <c r="Z271" s="2" t="s">
        <v>89</v>
      </c>
      <c r="AA271" s="2" t="s">
        <v>178</v>
      </c>
      <c r="AB271" s="51" t="s">
        <v>178</v>
      </c>
      <c r="AC271" s="51"/>
      <c r="AD271" s="51">
        <v>28618.915099999998</v>
      </c>
      <c r="AE271" s="51" t="s">
        <v>118</v>
      </c>
      <c r="AF271" s="51">
        <v>88</v>
      </c>
      <c r="AG271" s="51" t="s">
        <v>84</v>
      </c>
      <c r="AH271" s="51"/>
      <c r="AI271" s="51"/>
      <c r="AJ271" s="51">
        <v>1</v>
      </c>
      <c r="AK271" s="51">
        <v>0</v>
      </c>
      <c r="AL271" s="51">
        <v>0</v>
      </c>
      <c r="AP271" s="51">
        <v>0</v>
      </c>
      <c r="AQ271" s="51"/>
      <c r="AR271" s="51">
        <v>0</v>
      </c>
      <c r="AS271" s="51">
        <v>0</v>
      </c>
      <c r="AT271" s="51">
        <v>1</v>
      </c>
      <c r="AX271" s="51">
        <v>1</v>
      </c>
      <c r="BC271" s="51">
        <v>1</v>
      </c>
    </row>
    <row r="272" spans="1:56" x14ac:dyDescent="0.3">
      <c r="A272" s="2">
        <v>268</v>
      </c>
      <c r="B272" s="2">
        <v>1</v>
      </c>
      <c r="C272" s="2" t="s">
        <v>75</v>
      </c>
      <c r="D272" s="51">
        <v>9</v>
      </c>
      <c r="E272" s="2" t="s">
        <v>3242</v>
      </c>
      <c r="F272" s="2" t="s">
        <v>76</v>
      </c>
      <c r="G272" s="2" t="s">
        <v>800</v>
      </c>
      <c r="H272" s="2" t="s">
        <v>801</v>
      </c>
      <c r="I272" s="2" t="s">
        <v>844</v>
      </c>
      <c r="J272" s="2" t="s">
        <v>845</v>
      </c>
      <c r="K272" s="2" t="s">
        <v>3266</v>
      </c>
      <c r="L272" s="2">
        <v>42700</v>
      </c>
      <c r="M272" s="2">
        <v>70708776</v>
      </c>
      <c r="N272" s="2" t="s">
        <v>104</v>
      </c>
      <c r="O272" s="2" t="s">
        <v>486</v>
      </c>
      <c r="P272" s="2">
        <v>2007</v>
      </c>
      <c r="Q272" s="2" t="s">
        <v>368</v>
      </c>
      <c r="R272" s="2" t="s">
        <v>267</v>
      </c>
      <c r="S272" s="2" t="s">
        <v>368</v>
      </c>
      <c r="T272" s="2" t="b">
        <v>1</v>
      </c>
      <c r="U272" s="2">
        <v>2015</v>
      </c>
      <c r="V272" s="2">
        <v>512</v>
      </c>
      <c r="W272" s="2">
        <v>1683</v>
      </c>
      <c r="X272" s="2" t="b">
        <v>1</v>
      </c>
      <c r="Y272" s="2" t="b">
        <v>1</v>
      </c>
      <c r="Z272" s="2" t="s">
        <v>89</v>
      </c>
      <c r="AA272" s="2" t="s">
        <v>178</v>
      </c>
      <c r="AB272" s="51" t="s">
        <v>178</v>
      </c>
      <c r="AC272" s="51"/>
      <c r="AD272" s="51">
        <v>1138399.5819999999</v>
      </c>
      <c r="AE272" s="51"/>
      <c r="AF272" s="51">
        <v>79</v>
      </c>
      <c r="AG272" s="51" t="s">
        <v>84</v>
      </c>
      <c r="AH272" s="51"/>
      <c r="AI272" s="51"/>
      <c r="AJ272" s="51">
        <v>1</v>
      </c>
      <c r="AK272" s="51">
        <v>0</v>
      </c>
      <c r="AL272" s="51">
        <v>0</v>
      </c>
      <c r="AP272" s="51">
        <v>0</v>
      </c>
      <c r="AQ272" s="51"/>
      <c r="AR272" s="51">
        <v>0</v>
      </c>
      <c r="AS272" s="51">
        <v>0</v>
      </c>
      <c r="AT272" s="51">
        <v>1</v>
      </c>
      <c r="AX272" s="51">
        <v>1</v>
      </c>
    </row>
    <row r="273" spans="1:56" x14ac:dyDescent="0.3">
      <c r="A273" s="2">
        <v>269</v>
      </c>
      <c r="B273" s="2">
        <v>1</v>
      </c>
      <c r="C273" s="2" t="s">
        <v>75</v>
      </c>
      <c r="D273" s="51">
        <v>9</v>
      </c>
      <c r="E273" s="2" t="s">
        <v>3242</v>
      </c>
      <c r="F273" s="2" t="s">
        <v>76</v>
      </c>
      <c r="G273" s="2" t="s">
        <v>800</v>
      </c>
      <c r="H273" s="2" t="s">
        <v>801</v>
      </c>
      <c r="I273" s="2" t="s">
        <v>846</v>
      </c>
      <c r="J273" s="2" t="s">
        <v>847</v>
      </c>
      <c r="K273" s="2" t="s">
        <v>3267</v>
      </c>
      <c r="L273" s="2">
        <v>44657</v>
      </c>
      <c r="M273" s="2">
        <v>124437644</v>
      </c>
      <c r="N273" s="2" t="s">
        <v>104</v>
      </c>
      <c r="O273" s="2" t="s">
        <v>368</v>
      </c>
      <c r="P273" s="2">
        <v>2004</v>
      </c>
      <c r="Q273" s="2" t="s">
        <v>368</v>
      </c>
      <c r="R273" s="2" t="s">
        <v>267</v>
      </c>
      <c r="S273" s="2" t="s">
        <v>368</v>
      </c>
      <c r="T273" s="2" t="b">
        <v>1</v>
      </c>
      <c r="U273" s="2">
        <v>2018</v>
      </c>
      <c r="V273" s="2">
        <v>700</v>
      </c>
      <c r="W273" s="2">
        <v>2200</v>
      </c>
      <c r="X273" s="2" t="b">
        <v>1</v>
      </c>
      <c r="Y273" s="2" t="b">
        <v>1</v>
      </c>
      <c r="Z273" s="2" t="s">
        <v>89</v>
      </c>
      <c r="AA273" s="2" t="s">
        <v>178</v>
      </c>
      <c r="AB273" s="51" t="s">
        <v>178</v>
      </c>
      <c r="AC273" s="51"/>
      <c r="AD273" s="51">
        <v>109351.46550000001</v>
      </c>
      <c r="AE273" s="51" t="s">
        <v>118</v>
      </c>
      <c r="AF273" s="51">
        <v>61</v>
      </c>
      <c r="AG273" s="51" t="s">
        <v>84</v>
      </c>
      <c r="AH273" s="51"/>
      <c r="AI273" s="51"/>
      <c r="AJ273" s="51">
        <v>1</v>
      </c>
      <c r="AK273" s="51">
        <v>0</v>
      </c>
      <c r="AL273" s="51">
        <v>0</v>
      </c>
      <c r="AP273" s="51">
        <v>0</v>
      </c>
      <c r="AQ273" s="51"/>
      <c r="AR273" s="51">
        <v>0</v>
      </c>
      <c r="AS273" s="51">
        <v>0</v>
      </c>
      <c r="AT273" s="51">
        <v>1</v>
      </c>
      <c r="AX273" s="51">
        <v>1</v>
      </c>
      <c r="BC273" s="51">
        <v>1</v>
      </c>
    </row>
    <row r="274" spans="1:56" x14ac:dyDescent="0.3">
      <c r="A274" s="2">
        <v>270</v>
      </c>
      <c r="B274" s="2">
        <v>1</v>
      </c>
      <c r="C274" s="2" t="s">
        <v>75</v>
      </c>
      <c r="D274" s="51">
        <v>9</v>
      </c>
      <c r="E274" s="2" t="s">
        <v>3242</v>
      </c>
      <c r="F274" s="2" t="s">
        <v>76</v>
      </c>
      <c r="G274" s="2" t="s">
        <v>800</v>
      </c>
      <c r="H274" s="2" t="s">
        <v>801</v>
      </c>
      <c r="I274" s="2" t="s">
        <v>848</v>
      </c>
      <c r="J274" s="2" t="s">
        <v>849</v>
      </c>
      <c r="K274" s="2" t="s">
        <v>3268</v>
      </c>
      <c r="L274" s="2">
        <v>44220</v>
      </c>
      <c r="M274" s="2">
        <v>124431327</v>
      </c>
      <c r="N274" s="2" t="s">
        <v>104</v>
      </c>
      <c r="O274" s="2" t="s">
        <v>486</v>
      </c>
      <c r="P274" s="2">
        <v>2004</v>
      </c>
      <c r="Q274" s="2" t="s">
        <v>368</v>
      </c>
      <c r="R274" s="2" t="s">
        <v>267</v>
      </c>
      <c r="S274" s="2" t="s">
        <v>368</v>
      </c>
      <c r="T274" s="2" t="b">
        <v>1</v>
      </c>
      <c r="U274" s="2">
        <v>43891</v>
      </c>
      <c r="V274" s="2">
        <v>913</v>
      </c>
      <c r="W274" s="2">
        <v>913</v>
      </c>
      <c r="X274" s="2" t="b">
        <v>1</v>
      </c>
      <c r="Y274" s="2" t="b">
        <v>1</v>
      </c>
      <c r="Z274" s="2" t="s">
        <v>89</v>
      </c>
      <c r="AA274" s="2" t="s">
        <v>178</v>
      </c>
      <c r="AB274" s="51" t="s">
        <v>178</v>
      </c>
      <c r="AC274" s="51"/>
      <c r="AD274" s="51">
        <v>20051.9869</v>
      </c>
      <c r="AE274" s="51" t="s">
        <v>118</v>
      </c>
      <c r="AF274" s="51">
        <v>37.200000000000003</v>
      </c>
      <c r="AG274" s="51" t="s">
        <v>84</v>
      </c>
      <c r="AH274" s="51"/>
      <c r="AI274" s="51"/>
      <c r="AJ274" s="51">
        <v>1</v>
      </c>
      <c r="AK274" s="51">
        <v>0</v>
      </c>
      <c r="AL274" s="51">
        <v>0</v>
      </c>
      <c r="AP274" s="51">
        <v>0</v>
      </c>
      <c r="AQ274" s="51"/>
      <c r="AR274" s="51">
        <v>0</v>
      </c>
      <c r="AS274" s="51">
        <v>0</v>
      </c>
      <c r="AT274" s="51">
        <v>1</v>
      </c>
      <c r="AX274" s="51">
        <v>1</v>
      </c>
      <c r="BC274" s="51">
        <v>1</v>
      </c>
    </row>
    <row r="275" spans="1:56" x14ac:dyDescent="0.3">
      <c r="A275" s="2">
        <v>271</v>
      </c>
      <c r="B275" s="2">
        <v>1</v>
      </c>
      <c r="C275" s="2" t="s">
        <v>75</v>
      </c>
      <c r="D275" s="51">
        <v>9</v>
      </c>
      <c r="E275" s="2" t="s">
        <v>3242</v>
      </c>
      <c r="F275" s="2" t="s">
        <v>76</v>
      </c>
      <c r="G275" s="2" t="s">
        <v>800</v>
      </c>
      <c r="H275" s="2" t="s">
        <v>801</v>
      </c>
      <c r="I275" s="2" t="s">
        <v>850</v>
      </c>
      <c r="J275" s="2" t="s">
        <v>851</v>
      </c>
      <c r="K275" s="2" t="s">
        <v>3269</v>
      </c>
      <c r="L275" s="2">
        <v>117839264</v>
      </c>
      <c r="M275" s="2">
        <v>117839266</v>
      </c>
      <c r="N275" s="2" t="s">
        <v>104</v>
      </c>
      <c r="O275" s="2" t="s">
        <v>367</v>
      </c>
      <c r="P275" s="2" t="s">
        <v>267</v>
      </c>
      <c r="Q275" s="2" t="s">
        <v>368</v>
      </c>
      <c r="R275" s="2" t="s">
        <v>267</v>
      </c>
      <c r="S275" s="2" t="s">
        <v>368</v>
      </c>
      <c r="T275" s="2" t="b">
        <v>1</v>
      </c>
      <c r="U275" s="2">
        <v>43891</v>
      </c>
      <c r="V275" s="2">
        <v>853</v>
      </c>
      <c r="W275" s="2">
        <v>1022</v>
      </c>
      <c r="X275" s="2" t="b">
        <v>1</v>
      </c>
      <c r="Y275" s="2" t="b">
        <v>1</v>
      </c>
      <c r="Z275" s="2" t="s">
        <v>89</v>
      </c>
      <c r="AA275" s="2" t="s">
        <v>178</v>
      </c>
      <c r="AB275" s="51" t="s">
        <v>178</v>
      </c>
      <c r="AC275" s="51"/>
      <c r="AD275" s="51">
        <v>2135.1257999999998</v>
      </c>
      <c r="AE275" s="51" t="s">
        <v>118</v>
      </c>
      <c r="AF275" s="51">
        <v>67.599999999999994</v>
      </c>
      <c r="AG275" s="51" t="s">
        <v>84</v>
      </c>
      <c r="AH275" s="51"/>
      <c r="AI275" s="51"/>
      <c r="AJ275" s="51">
        <v>1</v>
      </c>
      <c r="AK275" s="51">
        <v>0</v>
      </c>
      <c r="AL275" s="51">
        <v>0</v>
      </c>
      <c r="AP275" s="51">
        <v>0</v>
      </c>
      <c r="AQ275" s="51"/>
      <c r="AR275" s="51">
        <v>0</v>
      </c>
      <c r="AS275" s="51">
        <v>0</v>
      </c>
      <c r="AT275" s="51">
        <v>1</v>
      </c>
      <c r="AX275" s="51">
        <v>1</v>
      </c>
      <c r="BC275" s="51">
        <v>1</v>
      </c>
    </row>
    <row r="276" spans="1:56" x14ac:dyDescent="0.3">
      <c r="A276" s="2">
        <v>272</v>
      </c>
      <c r="B276" s="2">
        <v>1</v>
      </c>
      <c r="C276" s="2" t="s">
        <v>75</v>
      </c>
      <c r="D276" s="51">
        <v>9</v>
      </c>
      <c r="E276" s="2" t="s">
        <v>3242</v>
      </c>
      <c r="F276" s="2" t="s">
        <v>76</v>
      </c>
      <c r="G276" s="2" t="s">
        <v>800</v>
      </c>
      <c r="H276" s="2" t="s">
        <v>801</v>
      </c>
      <c r="I276" s="2" t="s">
        <v>286</v>
      </c>
      <c r="J276" s="2" t="s">
        <v>852</v>
      </c>
      <c r="K276" s="2" t="s">
        <v>3270</v>
      </c>
      <c r="L276" s="2">
        <v>44573</v>
      </c>
      <c r="M276" s="2">
        <v>124433397</v>
      </c>
      <c r="N276" s="2" t="s">
        <v>104</v>
      </c>
      <c r="O276" s="2" t="s">
        <v>486</v>
      </c>
      <c r="P276" s="2">
        <v>2004</v>
      </c>
      <c r="Q276" s="2" t="s">
        <v>368</v>
      </c>
      <c r="R276" s="2" t="s">
        <v>267</v>
      </c>
      <c r="S276" s="2" t="s">
        <v>368</v>
      </c>
      <c r="T276" s="2" t="b">
        <v>1</v>
      </c>
      <c r="U276" s="2">
        <v>43891</v>
      </c>
      <c r="V276" s="2">
        <v>250</v>
      </c>
      <c r="W276" s="2">
        <v>950</v>
      </c>
      <c r="X276" s="2" t="b">
        <v>1</v>
      </c>
      <c r="Y276" s="2" t="b">
        <v>1</v>
      </c>
      <c r="Z276" s="2" t="s">
        <v>89</v>
      </c>
      <c r="AA276" s="2" t="s">
        <v>178</v>
      </c>
      <c r="AB276" s="51" t="s">
        <v>178</v>
      </c>
      <c r="AC276" s="51"/>
      <c r="AD276" s="51">
        <v>101765.6672</v>
      </c>
      <c r="AE276" s="51" t="s">
        <v>118</v>
      </c>
      <c r="AF276" s="51">
        <v>59</v>
      </c>
      <c r="AG276" s="51" t="s">
        <v>84</v>
      </c>
      <c r="AH276" s="51"/>
      <c r="AI276" s="51"/>
      <c r="AJ276" s="51">
        <v>1</v>
      </c>
      <c r="AK276" s="51">
        <v>0</v>
      </c>
      <c r="AL276" s="51">
        <v>0</v>
      </c>
      <c r="AP276" s="51">
        <v>0</v>
      </c>
      <c r="AQ276" s="51"/>
      <c r="AR276" s="51">
        <v>0</v>
      </c>
      <c r="AS276" s="51">
        <v>0</v>
      </c>
      <c r="AT276" s="51">
        <v>1</v>
      </c>
      <c r="AX276" s="51">
        <v>1</v>
      </c>
      <c r="BC276" s="51">
        <v>1</v>
      </c>
    </row>
    <row r="277" spans="1:56" x14ac:dyDescent="0.3">
      <c r="A277" s="2">
        <v>273</v>
      </c>
      <c r="B277" s="2">
        <v>1</v>
      </c>
      <c r="C277" s="2" t="s">
        <v>75</v>
      </c>
      <c r="D277" s="51">
        <v>9</v>
      </c>
      <c r="E277" s="2" t="s">
        <v>3242</v>
      </c>
      <c r="F277" s="2" t="s">
        <v>76</v>
      </c>
      <c r="G277" s="2" t="s">
        <v>800</v>
      </c>
      <c r="H277" s="2" t="s">
        <v>801</v>
      </c>
      <c r="I277" s="2" t="s">
        <v>853</v>
      </c>
      <c r="J277" s="2" t="s">
        <v>854</v>
      </c>
      <c r="K277" s="2" t="s">
        <v>3271</v>
      </c>
      <c r="L277" s="2">
        <v>44221</v>
      </c>
      <c r="M277" s="2">
        <v>2994285</v>
      </c>
      <c r="N277" s="2" t="s">
        <v>104</v>
      </c>
      <c r="O277" s="2" t="s">
        <v>486</v>
      </c>
      <c r="P277" s="2">
        <v>2004</v>
      </c>
      <c r="Q277" s="2" t="s">
        <v>368</v>
      </c>
      <c r="R277" s="2" t="s">
        <v>267</v>
      </c>
      <c r="S277" s="2" t="s">
        <v>368</v>
      </c>
      <c r="T277" s="2" t="b">
        <v>1</v>
      </c>
      <c r="U277" s="2">
        <v>43891</v>
      </c>
      <c r="V277" s="2">
        <v>600</v>
      </c>
      <c r="W277" s="2">
        <v>1220</v>
      </c>
      <c r="X277" s="2" t="b">
        <v>1</v>
      </c>
      <c r="Y277" s="2" t="b">
        <v>1</v>
      </c>
      <c r="Z277" s="2" t="s">
        <v>89</v>
      </c>
      <c r="AA277" s="2" t="s">
        <v>178</v>
      </c>
      <c r="AB277" s="51" t="s">
        <v>178</v>
      </c>
      <c r="AC277" s="51"/>
      <c r="AD277" s="51">
        <v>124888.58749999999</v>
      </c>
      <c r="AE277" s="51" t="s">
        <v>118</v>
      </c>
      <c r="AF277" s="51">
        <v>52</v>
      </c>
      <c r="AG277" s="51" t="s">
        <v>84</v>
      </c>
      <c r="AH277" s="51"/>
      <c r="AI277" s="51"/>
      <c r="AJ277" s="51">
        <v>1</v>
      </c>
      <c r="AK277" s="51">
        <v>0</v>
      </c>
      <c r="AL277" s="51">
        <v>0</v>
      </c>
      <c r="AP277" s="51">
        <v>0</v>
      </c>
      <c r="AQ277" s="51"/>
      <c r="AR277" s="51">
        <v>0</v>
      </c>
      <c r="AS277" s="51">
        <v>0</v>
      </c>
      <c r="AT277" s="51">
        <v>1</v>
      </c>
      <c r="AX277" s="51">
        <v>1</v>
      </c>
      <c r="BC277" s="51">
        <v>1</v>
      </c>
    </row>
    <row r="278" spans="1:56" x14ac:dyDescent="0.3">
      <c r="A278" s="2">
        <v>274</v>
      </c>
      <c r="B278" s="2">
        <v>1</v>
      </c>
      <c r="C278" s="2" t="s">
        <v>75</v>
      </c>
      <c r="D278" s="51">
        <v>9</v>
      </c>
      <c r="E278" s="2" t="s">
        <v>3242</v>
      </c>
      <c r="F278" s="2" t="s">
        <v>76</v>
      </c>
      <c r="G278" s="2" t="s">
        <v>800</v>
      </c>
      <c r="H278" s="2" t="s">
        <v>801</v>
      </c>
      <c r="I278" s="2" t="s">
        <v>855</v>
      </c>
      <c r="J278" s="2" t="s">
        <v>856</v>
      </c>
      <c r="K278" s="2" t="s">
        <v>3272</v>
      </c>
      <c r="L278" s="2">
        <v>44222</v>
      </c>
      <c r="M278" s="2">
        <v>70708974</v>
      </c>
      <c r="N278" s="2" t="s">
        <v>104</v>
      </c>
      <c r="O278" s="2" t="s">
        <v>486</v>
      </c>
      <c r="P278" s="2">
        <v>2004</v>
      </c>
      <c r="Q278" s="2" t="s">
        <v>368</v>
      </c>
      <c r="R278" s="2" t="s">
        <v>267</v>
      </c>
      <c r="S278" s="2" t="s">
        <v>368</v>
      </c>
      <c r="T278" s="2" t="b">
        <v>1</v>
      </c>
      <c r="U278" s="2">
        <v>2015</v>
      </c>
      <c r="V278" s="2">
        <v>858</v>
      </c>
      <c r="W278" s="2">
        <v>2057</v>
      </c>
      <c r="X278" s="2" t="b">
        <v>1</v>
      </c>
      <c r="Y278" s="2" t="b">
        <v>1</v>
      </c>
      <c r="Z278" s="2" t="s">
        <v>89</v>
      </c>
      <c r="AA278" s="2" t="s">
        <v>178</v>
      </c>
      <c r="AB278" s="51" t="s">
        <v>178</v>
      </c>
      <c r="AC278" s="51"/>
      <c r="AD278" s="51">
        <v>245111.61600000001</v>
      </c>
      <c r="AE278" s="51"/>
      <c r="AF278" s="51">
        <v>65</v>
      </c>
      <c r="AG278" s="51" t="s">
        <v>84</v>
      </c>
      <c r="AH278" s="51"/>
      <c r="AI278" s="51"/>
      <c r="AJ278" s="51">
        <v>1</v>
      </c>
      <c r="AK278" s="51">
        <v>0</v>
      </c>
      <c r="AL278" s="51">
        <v>0</v>
      </c>
      <c r="AP278" s="51">
        <v>0</v>
      </c>
      <c r="AQ278" s="51"/>
      <c r="AR278" s="51">
        <v>0</v>
      </c>
      <c r="AS278" s="51">
        <v>0</v>
      </c>
      <c r="AT278" s="51">
        <v>1</v>
      </c>
      <c r="AX278" s="51">
        <v>1</v>
      </c>
    </row>
    <row r="279" spans="1:56" x14ac:dyDescent="0.3">
      <c r="A279" s="2">
        <v>275</v>
      </c>
      <c r="B279" s="2">
        <v>1</v>
      </c>
      <c r="C279" s="2" t="s">
        <v>75</v>
      </c>
      <c r="D279" s="51">
        <v>9</v>
      </c>
      <c r="E279" s="2" t="s">
        <v>3242</v>
      </c>
      <c r="F279" s="2" t="s">
        <v>76</v>
      </c>
      <c r="G279" s="2" t="s">
        <v>800</v>
      </c>
      <c r="H279" s="2" t="s">
        <v>801</v>
      </c>
      <c r="I279" s="2" t="s">
        <v>857</v>
      </c>
      <c r="J279" s="2" t="s">
        <v>858</v>
      </c>
      <c r="K279" s="2" t="s">
        <v>3273</v>
      </c>
      <c r="L279" s="2">
        <v>44223</v>
      </c>
      <c r="M279" s="2">
        <v>70709037</v>
      </c>
      <c r="N279" s="2" t="s">
        <v>104</v>
      </c>
      <c r="O279" s="2" t="s">
        <v>486</v>
      </c>
      <c r="P279" s="2">
        <v>2004</v>
      </c>
      <c r="Q279" s="2" t="s">
        <v>368</v>
      </c>
      <c r="R279" s="2" t="s">
        <v>267</v>
      </c>
      <c r="S279" s="2" t="s">
        <v>368</v>
      </c>
      <c r="T279" s="2" t="b">
        <v>1</v>
      </c>
      <c r="U279" s="2">
        <v>2015</v>
      </c>
      <c r="V279" s="2">
        <v>400</v>
      </c>
      <c r="W279" s="2">
        <v>1080</v>
      </c>
      <c r="X279" s="2" t="b">
        <v>1</v>
      </c>
      <c r="Y279" s="2" t="b">
        <v>1</v>
      </c>
      <c r="Z279" s="2" t="s">
        <v>89</v>
      </c>
      <c r="AA279" s="2" t="s">
        <v>178</v>
      </c>
      <c r="AB279" s="51" t="s">
        <v>178</v>
      </c>
      <c r="AC279" s="51"/>
      <c r="AD279" s="51">
        <v>115911.29549999999</v>
      </c>
      <c r="AE279" s="51" t="s">
        <v>118</v>
      </c>
      <c r="AF279" s="51">
        <v>71</v>
      </c>
      <c r="AG279" s="51" t="s">
        <v>84</v>
      </c>
      <c r="AH279" s="51"/>
      <c r="AI279" s="51"/>
      <c r="AJ279" s="51">
        <v>1</v>
      </c>
      <c r="AK279" s="51">
        <v>0</v>
      </c>
      <c r="AL279" s="51">
        <v>0</v>
      </c>
      <c r="AP279" s="51">
        <v>1</v>
      </c>
      <c r="AQ279" s="51"/>
      <c r="AR279" s="51">
        <v>0</v>
      </c>
      <c r="AS279" s="51">
        <v>0</v>
      </c>
      <c r="AT279" s="51">
        <v>1</v>
      </c>
      <c r="AX279" s="51">
        <v>1</v>
      </c>
      <c r="BC279" s="51">
        <v>1</v>
      </c>
    </row>
    <row r="280" spans="1:56" x14ac:dyDescent="0.3">
      <c r="A280" s="2">
        <v>276</v>
      </c>
      <c r="B280" s="2">
        <v>1</v>
      </c>
      <c r="C280" s="2" t="s">
        <v>75</v>
      </c>
      <c r="D280" s="51">
        <v>9</v>
      </c>
      <c r="E280" s="2" t="s">
        <v>3242</v>
      </c>
      <c r="F280" s="2" t="s">
        <v>76</v>
      </c>
      <c r="G280" s="2" t="s">
        <v>800</v>
      </c>
      <c r="H280" s="2" t="s">
        <v>801</v>
      </c>
      <c r="I280" s="2" t="s">
        <v>330</v>
      </c>
      <c r="J280" s="2" t="s">
        <v>859</v>
      </c>
      <c r="K280" s="2" t="s">
        <v>3274</v>
      </c>
      <c r="L280" s="2">
        <v>44224</v>
      </c>
      <c r="M280" s="2">
        <v>124431775</v>
      </c>
      <c r="N280" s="2" t="s">
        <v>104</v>
      </c>
      <c r="O280" s="2" t="s">
        <v>486</v>
      </c>
      <c r="P280" s="2">
        <v>2004</v>
      </c>
      <c r="Q280" s="2" t="s">
        <v>368</v>
      </c>
      <c r="R280" s="2" t="s">
        <v>267</v>
      </c>
      <c r="S280" s="2" t="s">
        <v>368</v>
      </c>
      <c r="T280" s="2" t="b">
        <v>1</v>
      </c>
      <c r="U280" s="2">
        <v>43891</v>
      </c>
      <c r="V280" s="2">
        <v>1000</v>
      </c>
      <c r="W280" s="2">
        <v>1830</v>
      </c>
      <c r="X280" s="2" t="b">
        <v>1</v>
      </c>
      <c r="Y280" s="2" t="b">
        <v>1</v>
      </c>
      <c r="Z280" s="2" t="s">
        <v>89</v>
      </c>
      <c r="AA280" s="2" t="s">
        <v>178</v>
      </c>
      <c r="AB280" s="51" t="s">
        <v>178</v>
      </c>
      <c r="AC280" s="51"/>
      <c r="AD280" s="51">
        <v>191845.8492</v>
      </c>
      <c r="AE280" s="51"/>
      <c r="AF280" s="51">
        <v>76</v>
      </c>
      <c r="AG280" s="51" t="s">
        <v>84</v>
      </c>
      <c r="AH280" s="51"/>
      <c r="AI280" s="51">
        <v>15</v>
      </c>
      <c r="AJ280" s="51">
        <v>1</v>
      </c>
      <c r="AK280" s="51">
        <v>0</v>
      </c>
      <c r="AL280" s="51">
        <v>0</v>
      </c>
      <c r="AP280" s="51">
        <v>0</v>
      </c>
      <c r="AQ280" s="51"/>
      <c r="AR280" s="51">
        <v>0</v>
      </c>
      <c r="AS280" s="51">
        <v>0</v>
      </c>
      <c r="AT280" s="51">
        <v>1</v>
      </c>
      <c r="AX280" s="51">
        <v>1</v>
      </c>
    </row>
    <row r="281" spans="1:56" x14ac:dyDescent="0.3">
      <c r="A281" s="2">
        <v>277</v>
      </c>
      <c r="B281" s="2">
        <v>1</v>
      </c>
      <c r="C281" s="2" t="s">
        <v>75</v>
      </c>
      <c r="D281" s="51">
        <v>9</v>
      </c>
      <c r="E281" s="2" t="s">
        <v>3242</v>
      </c>
      <c r="F281" s="2" t="s">
        <v>76</v>
      </c>
      <c r="G281" s="2" t="s">
        <v>800</v>
      </c>
      <c r="H281" s="2" t="s">
        <v>801</v>
      </c>
      <c r="I281" s="2" t="s">
        <v>860</v>
      </c>
      <c r="J281" s="2" t="s">
        <v>861</v>
      </c>
      <c r="K281" s="2" t="s">
        <v>3275</v>
      </c>
      <c r="L281" s="2">
        <v>44639</v>
      </c>
      <c r="M281" s="2">
        <v>124436246</v>
      </c>
      <c r="N281" s="2" t="s">
        <v>104</v>
      </c>
      <c r="O281" s="2" t="s">
        <v>486</v>
      </c>
      <c r="P281" s="2">
        <v>2007</v>
      </c>
      <c r="Q281" s="2" t="s">
        <v>368</v>
      </c>
      <c r="R281" s="2" t="s">
        <v>267</v>
      </c>
      <c r="S281" s="2" t="s">
        <v>368</v>
      </c>
      <c r="T281" s="2" t="b">
        <v>1</v>
      </c>
      <c r="U281" s="2">
        <v>43891</v>
      </c>
      <c r="V281" s="2">
        <v>622</v>
      </c>
      <c r="W281" s="2">
        <v>1500</v>
      </c>
      <c r="X281" s="2" t="b">
        <v>1</v>
      </c>
      <c r="Y281" s="2" t="b">
        <v>1</v>
      </c>
      <c r="Z281" s="2" t="s">
        <v>89</v>
      </c>
      <c r="AA281" s="2" t="s">
        <v>178</v>
      </c>
      <c r="AB281" s="51" t="s">
        <v>178</v>
      </c>
      <c r="AC281" s="51"/>
      <c r="AD281" s="51">
        <v>299344.58240000001</v>
      </c>
      <c r="AE281" s="51"/>
      <c r="AF281" s="51">
        <v>48</v>
      </c>
      <c r="AG281" s="51" t="s">
        <v>84</v>
      </c>
      <c r="AH281" s="51"/>
      <c r="AI281" s="51"/>
      <c r="AJ281" s="51">
        <v>1</v>
      </c>
      <c r="AK281" s="51">
        <v>0</v>
      </c>
      <c r="AL281" s="51">
        <v>0</v>
      </c>
      <c r="AP281" s="51">
        <v>0</v>
      </c>
      <c r="AQ281" s="51"/>
      <c r="AR281" s="51">
        <v>0</v>
      </c>
      <c r="AS281" s="51">
        <v>0</v>
      </c>
      <c r="AT281" s="51">
        <v>1</v>
      </c>
      <c r="AX281" s="51">
        <v>1</v>
      </c>
      <c r="BB281" s="51">
        <v>1</v>
      </c>
      <c r="BC281" s="51"/>
      <c r="BD281" s="51"/>
    </row>
    <row r="282" spans="1:56" x14ac:dyDescent="0.3">
      <c r="A282" s="2">
        <v>278</v>
      </c>
      <c r="B282" s="2">
        <v>1</v>
      </c>
      <c r="C282" s="2" t="s">
        <v>75</v>
      </c>
      <c r="D282" s="51">
        <v>9</v>
      </c>
      <c r="E282" s="2" t="s">
        <v>3242</v>
      </c>
      <c r="F282" s="2" t="s">
        <v>76</v>
      </c>
      <c r="G282" s="2" t="s">
        <v>800</v>
      </c>
      <c r="H282" s="2" t="s">
        <v>801</v>
      </c>
      <c r="I282" s="2" t="s">
        <v>862</v>
      </c>
      <c r="J282" s="2" t="s">
        <v>863</v>
      </c>
      <c r="K282" s="2" t="s">
        <v>3276</v>
      </c>
      <c r="L282" s="2">
        <v>44602</v>
      </c>
      <c r="M282" s="2">
        <v>124434624</v>
      </c>
      <c r="N282" s="2" t="s">
        <v>104</v>
      </c>
      <c r="O282" s="2" t="s">
        <v>368</v>
      </c>
      <c r="P282" s="2">
        <v>2004</v>
      </c>
      <c r="Q282" s="2" t="s">
        <v>368</v>
      </c>
      <c r="R282" s="2" t="s">
        <v>267</v>
      </c>
      <c r="S282" s="2" t="s">
        <v>368</v>
      </c>
      <c r="T282" s="2" t="b">
        <v>1</v>
      </c>
      <c r="U282" s="2">
        <v>2018</v>
      </c>
      <c r="V282" s="2">
        <v>344</v>
      </c>
      <c r="W282" s="2">
        <v>1009</v>
      </c>
      <c r="X282" s="2" t="b">
        <v>1</v>
      </c>
      <c r="Y282" s="2" t="b">
        <v>1</v>
      </c>
      <c r="Z282" s="2" t="s">
        <v>89</v>
      </c>
      <c r="AA282" s="2" t="s">
        <v>178</v>
      </c>
      <c r="AB282" s="51" t="s">
        <v>178</v>
      </c>
      <c r="AC282" s="51"/>
      <c r="AD282" s="51">
        <v>80240.54436</v>
      </c>
      <c r="AE282" s="51" t="s">
        <v>118</v>
      </c>
      <c r="AF282" s="51">
        <v>89</v>
      </c>
      <c r="AG282" s="51" t="s">
        <v>84</v>
      </c>
      <c r="AH282" s="51"/>
      <c r="AI282" s="51"/>
      <c r="AJ282" s="51">
        <v>1</v>
      </c>
      <c r="AK282" s="51">
        <v>0</v>
      </c>
      <c r="AL282" s="51">
        <v>0</v>
      </c>
      <c r="AP282" s="51">
        <v>0</v>
      </c>
      <c r="AQ282" s="51"/>
      <c r="AR282" s="51">
        <v>0</v>
      </c>
      <c r="AS282" s="51">
        <v>0</v>
      </c>
      <c r="AT282" s="51">
        <v>1</v>
      </c>
      <c r="AX282" s="51">
        <v>1</v>
      </c>
      <c r="BC282" s="51">
        <v>1</v>
      </c>
    </row>
    <row r="283" spans="1:56" x14ac:dyDescent="0.3">
      <c r="A283" s="2">
        <v>279</v>
      </c>
      <c r="B283" s="2">
        <v>1</v>
      </c>
      <c r="C283" s="2" t="s">
        <v>75</v>
      </c>
      <c r="D283" s="51">
        <v>9</v>
      </c>
      <c r="E283" s="2" t="s">
        <v>3242</v>
      </c>
      <c r="F283" s="2" t="s">
        <v>76</v>
      </c>
      <c r="G283" s="2" t="s">
        <v>800</v>
      </c>
      <c r="H283" s="2" t="s">
        <v>801</v>
      </c>
      <c r="I283" s="2" t="s">
        <v>864</v>
      </c>
      <c r="J283" s="2" t="s">
        <v>865</v>
      </c>
      <c r="K283" s="2" t="s">
        <v>3277</v>
      </c>
      <c r="L283" s="2">
        <v>161672</v>
      </c>
      <c r="M283" s="2">
        <v>124525764</v>
      </c>
      <c r="N283" s="2" t="s">
        <v>104</v>
      </c>
      <c r="O283" s="2" t="s">
        <v>486</v>
      </c>
      <c r="P283" s="2">
        <v>2008</v>
      </c>
      <c r="Q283" s="2" t="s">
        <v>368</v>
      </c>
      <c r="R283" s="2" t="s">
        <v>267</v>
      </c>
      <c r="S283" s="2" t="s">
        <v>368</v>
      </c>
      <c r="T283" s="2" t="b">
        <v>1</v>
      </c>
      <c r="U283" s="2">
        <v>43891</v>
      </c>
      <c r="V283" s="2">
        <v>655</v>
      </c>
      <c r="W283" s="2">
        <v>655</v>
      </c>
      <c r="X283" s="2" t="b">
        <v>1</v>
      </c>
      <c r="Y283" s="2" t="b">
        <v>1</v>
      </c>
      <c r="Z283" s="2" t="s">
        <v>89</v>
      </c>
      <c r="AA283" s="2" t="s">
        <v>178</v>
      </c>
      <c r="AB283" s="51" t="s">
        <v>178</v>
      </c>
      <c r="AC283" s="51"/>
      <c r="AD283" s="51">
        <v>15.98874548</v>
      </c>
      <c r="AE283" s="51" t="s">
        <v>118</v>
      </c>
      <c r="AF283" s="51">
        <v>23</v>
      </c>
      <c r="AG283" s="51" t="s">
        <v>84</v>
      </c>
      <c r="AH283" s="51"/>
      <c r="AI283" s="51"/>
      <c r="AJ283" s="51">
        <v>1</v>
      </c>
      <c r="AK283" s="51">
        <v>0</v>
      </c>
      <c r="AL283" s="51">
        <v>0</v>
      </c>
      <c r="AP283" s="51">
        <v>1</v>
      </c>
      <c r="AQ283" s="51"/>
      <c r="AR283" s="51">
        <v>0</v>
      </c>
      <c r="AS283" s="51">
        <v>0</v>
      </c>
      <c r="AT283" s="51">
        <v>1</v>
      </c>
      <c r="AX283" s="51">
        <v>1</v>
      </c>
      <c r="BC283" s="51">
        <v>1</v>
      </c>
    </row>
    <row r="284" spans="1:56" x14ac:dyDescent="0.3">
      <c r="A284" s="2">
        <v>280</v>
      </c>
      <c r="B284" s="2">
        <v>1</v>
      </c>
      <c r="C284" s="2" t="s">
        <v>75</v>
      </c>
      <c r="D284" s="51">
        <v>9</v>
      </c>
      <c r="E284" s="2" t="s">
        <v>3242</v>
      </c>
      <c r="F284" s="2" t="s">
        <v>76</v>
      </c>
      <c r="G284" s="2" t="s">
        <v>800</v>
      </c>
      <c r="H284" s="2" t="s">
        <v>801</v>
      </c>
      <c r="I284" s="2" t="s">
        <v>866</v>
      </c>
      <c r="J284" s="2" t="s">
        <v>867</v>
      </c>
      <c r="K284" s="2" t="s">
        <v>3278</v>
      </c>
      <c r="L284" s="2">
        <v>44225</v>
      </c>
      <c r="M284" s="2">
        <v>70709147</v>
      </c>
      <c r="N284" s="2" t="s">
        <v>104</v>
      </c>
      <c r="O284" s="2" t="s">
        <v>486</v>
      </c>
      <c r="P284" s="2">
        <v>2004</v>
      </c>
      <c r="Q284" s="2" t="s">
        <v>486</v>
      </c>
      <c r="R284" s="2" t="s">
        <v>267</v>
      </c>
      <c r="S284" s="2" t="s">
        <v>486</v>
      </c>
      <c r="T284" s="2" t="b">
        <v>1</v>
      </c>
      <c r="U284" s="2">
        <v>2015</v>
      </c>
      <c r="V284" s="2">
        <v>537</v>
      </c>
      <c r="W284" s="2">
        <v>1290</v>
      </c>
      <c r="X284" s="2" t="b">
        <v>1</v>
      </c>
      <c r="Y284" s="2" t="b">
        <v>1</v>
      </c>
      <c r="Z284" s="2" t="s">
        <v>89</v>
      </c>
      <c r="AA284" s="2" t="s">
        <v>178</v>
      </c>
      <c r="AB284" s="51" t="s">
        <v>178</v>
      </c>
      <c r="AC284" s="51"/>
      <c r="AD284" s="51">
        <v>119402.57060000001</v>
      </c>
      <c r="AE284" s="51" t="s">
        <v>118</v>
      </c>
      <c r="AF284" s="51">
        <v>75</v>
      </c>
      <c r="AG284" s="51" t="s">
        <v>84</v>
      </c>
      <c r="AH284" s="51"/>
      <c r="AI284" s="51"/>
      <c r="AJ284" s="51">
        <v>1</v>
      </c>
      <c r="AK284" s="51">
        <v>0</v>
      </c>
      <c r="AL284" s="51">
        <v>0</v>
      </c>
      <c r="AP284" s="51">
        <v>0</v>
      </c>
      <c r="AQ284" s="51"/>
      <c r="AR284" s="51">
        <v>0</v>
      </c>
      <c r="AS284" s="51">
        <v>0</v>
      </c>
      <c r="AT284" s="51">
        <v>1</v>
      </c>
      <c r="AX284" s="51">
        <v>1</v>
      </c>
      <c r="BB284" s="51">
        <v>1</v>
      </c>
      <c r="BC284" s="51">
        <v>1</v>
      </c>
      <c r="BD284" s="51"/>
    </row>
    <row r="285" spans="1:56" x14ac:dyDescent="0.3">
      <c r="A285" s="2">
        <v>281</v>
      </c>
      <c r="B285" s="2">
        <v>1</v>
      </c>
      <c r="C285" s="2" t="s">
        <v>75</v>
      </c>
      <c r="D285" s="51">
        <v>9</v>
      </c>
      <c r="E285" s="2" t="s">
        <v>3242</v>
      </c>
      <c r="F285" s="2" t="s">
        <v>76</v>
      </c>
      <c r="G285" s="2" t="s">
        <v>800</v>
      </c>
      <c r="H285" s="2" t="s">
        <v>801</v>
      </c>
      <c r="I285" s="2" t="s">
        <v>868</v>
      </c>
      <c r="J285" s="2" t="s">
        <v>869</v>
      </c>
      <c r="K285" s="2" t="s">
        <v>3279</v>
      </c>
      <c r="L285" s="2">
        <v>44226</v>
      </c>
      <c r="M285" s="2">
        <v>80671692</v>
      </c>
      <c r="N285" s="2" t="s">
        <v>104</v>
      </c>
      <c r="O285" s="2" t="s">
        <v>486</v>
      </c>
      <c r="P285" s="2">
        <v>2004</v>
      </c>
      <c r="Q285" s="2" t="s">
        <v>486</v>
      </c>
      <c r="R285" s="2" t="s">
        <v>267</v>
      </c>
      <c r="S285" s="2" t="s">
        <v>486</v>
      </c>
      <c r="T285" s="2" t="b">
        <v>1</v>
      </c>
      <c r="U285" s="2">
        <v>2014</v>
      </c>
      <c r="V285" s="2">
        <v>572</v>
      </c>
      <c r="W285" s="2">
        <v>1482</v>
      </c>
      <c r="X285" s="2" t="b">
        <v>1</v>
      </c>
      <c r="Y285" s="2" t="b">
        <v>1</v>
      </c>
      <c r="Z285" s="2" t="s">
        <v>89</v>
      </c>
      <c r="AA285" s="2" t="s">
        <v>178</v>
      </c>
      <c r="AB285" s="51" t="s">
        <v>178</v>
      </c>
      <c r="AC285" s="51"/>
      <c r="AD285" s="51">
        <v>51229.538860000001</v>
      </c>
      <c r="AE285" s="51" t="s">
        <v>118</v>
      </c>
      <c r="AF285" s="51">
        <v>51.4</v>
      </c>
      <c r="AG285" s="51" t="s">
        <v>84</v>
      </c>
      <c r="AH285" s="51"/>
      <c r="AI285" s="51"/>
      <c r="AJ285" s="51">
        <v>1</v>
      </c>
      <c r="AK285" s="51">
        <v>0</v>
      </c>
      <c r="AL285" s="51">
        <v>0</v>
      </c>
      <c r="AN285" s="51">
        <v>1</v>
      </c>
      <c r="AP285" s="51">
        <v>1</v>
      </c>
      <c r="AQ285" s="51"/>
      <c r="AR285" s="51">
        <v>0</v>
      </c>
      <c r="AS285" s="51">
        <v>0</v>
      </c>
      <c r="AT285" s="51">
        <v>1</v>
      </c>
      <c r="AX285" s="51">
        <v>1</v>
      </c>
      <c r="BB285" s="51">
        <v>1</v>
      </c>
      <c r="BC285" s="51">
        <v>1</v>
      </c>
      <c r="BD285" s="51"/>
    </row>
    <row r="286" spans="1:56" x14ac:dyDescent="0.3">
      <c r="A286" s="2">
        <v>282</v>
      </c>
      <c r="B286" s="2">
        <v>1</v>
      </c>
      <c r="C286" s="2" t="s">
        <v>75</v>
      </c>
      <c r="D286" s="51">
        <v>9</v>
      </c>
      <c r="E286" s="2" t="s">
        <v>3242</v>
      </c>
      <c r="F286" s="2" t="s">
        <v>76</v>
      </c>
      <c r="G286" s="2" t="s">
        <v>800</v>
      </c>
      <c r="H286" s="2" t="s">
        <v>801</v>
      </c>
      <c r="I286" s="2" t="s">
        <v>870</v>
      </c>
      <c r="J286" s="2" t="s">
        <v>871</v>
      </c>
      <c r="K286" s="2" t="s">
        <v>3280</v>
      </c>
      <c r="L286" s="2">
        <v>44574</v>
      </c>
      <c r="M286" s="2">
        <v>124433501</v>
      </c>
      <c r="N286" s="2" t="s">
        <v>104</v>
      </c>
      <c r="O286" s="2" t="s">
        <v>486</v>
      </c>
      <c r="P286" s="2">
        <v>2004</v>
      </c>
      <c r="Q286" s="2" t="s">
        <v>368</v>
      </c>
      <c r="R286" s="2" t="s">
        <v>267</v>
      </c>
      <c r="S286" s="2" t="s">
        <v>368</v>
      </c>
      <c r="T286" s="2" t="b">
        <v>1</v>
      </c>
      <c r="U286" s="2">
        <v>43891</v>
      </c>
      <c r="V286" s="2">
        <v>915</v>
      </c>
      <c r="W286" s="2">
        <v>975</v>
      </c>
      <c r="X286" s="2" t="b">
        <v>1</v>
      </c>
      <c r="Y286" s="2" t="b">
        <v>1</v>
      </c>
      <c r="Z286" s="2" t="s">
        <v>89</v>
      </c>
      <c r="AA286" s="2" t="s">
        <v>178</v>
      </c>
      <c r="AB286" s="51" t="s">
        <v>178</v>
      </c>
      <c r="AC286" s="51"/>
      <c r="AD286" s="51">
        <v>247.2494433</v>
      </c>
      <c r="AE286" s="51" t="s">
        <v>118</v>
      </c>
      <c r="AF286" s="51">
        <v>46</v>
      </c>
      <c r="AG286" s="51" t="s">
        <v>84</v>
      </c>
      <c r="AH286" s="51"/>
      <c r="AI286" s="51"/>
      <c r="AJ286" s="51">
        <v>1</v>
      </c>
      <c r="AK286" s="51">
        <v>0</v>
      </c>
      <c r="AL286" s="51">
        <v>0</v>
      </c>
      <c r="AP286" s="51">
        <v>0</v>
      </c>
      <c r="AQ286" s="51"/>
      <c r="AR286" s="51">
        <v>0</v>
      </c>
      <c r="AS286" s="51">
        <v>0</v>
      </c>
      <c r="AT286" s="51">
        <v>1</v>
      </c>
      <c r="AX286" s="51">
        <v>1</v>
      </c>
      <c r="BC286" s="51">
        <v>1</v>
      </c>
    </row>
    <row r="287" spans="1:56" x14ac:dyDescent="0.3">
      <c r="A287" s="2">
        <v>283</v>
      </c>
      <c r="B287" s="2">
        <v>1</v>
      </c>
      <c r="C287" s="2" t="s">
        <v>75</v>
      </c>
      <c r="D287" s="51">
        <v>9</v>
      </c>
      <c r="E287" s="2" t="s">
        <v>3242</v>
      </c>
      <c r="F287" s="2" t="s">
        <v>76</v>
      </c>
      <c r="G287" s="2" t="s">
        <v>800</v>
      </c>
      <c r="H287" s="2" t="s">
        <v>801</v>
      </c>
      <c r="I287" s="2" t="s">
        <v>872</v>
      </c>
      <c r="J287" s="2" t="s">
        <v>873</v>
      </c>
      <c r="K287" s="2" t="s">
        <v>3281</v>
      </c>
      <c r="L287" s="2">
        <v>162209907</v>
      </c>
      <c r="M287" s="2">
        <v>162209939</v>
      </c>
      <c r="N287" s="2" t="s">
        <v>104</v>
      </c>
      <c r="O287" s="2" t="s">
        <v>367</v>
      </c>
      <c r="P287" s="2" t="s">
        <v>267</v>
      </c>
      <c r="Q287" s="2" t="s">
        <v>368</v>
      </c>
      <c r="R287" s="2" t="s">
        <v>267</v>
      </c>
      <c r="S287" s="2" t="s">
        <v>368</v>
      </c>
      <c r="T287" s="2" t="b">
        <v>1</v>
      </c>
      <c r="U287" s="2">
        <v>43891</v>
      </c>
      <c r="V287" s="2">
        <v>630</v>
      </c>
      <c r="W287" s="2">
        <v>786</v>
      </c>
      <c r="X287" s="2" t="b">
        <v>1</v>
      </c>
      <c r="Y287" s="2" t="b">
        <v>1</v>
      </c>
      <c r="Z287" s="2" t="s">
        <v>309</v>
      </c>
      <c r="AA287" s="2" t="s">
        <v>178</v>
      </c>
      <c r="AB287" s="51" t="s">
        <v>178</v>
      </c>
      <c r="AC287" s="51"/>
      <c r="AD287" s="51">
        <v>237.5476194</v>
      </c>
      <c r="AE287" s="51" t="s">
        <v>118</v>
      </c>
      <c r="AF287" s="51">
        <v>43.7</v>
      </c>
      <c r="AG287" s="51" t="s">
        <v>84</v>
      </c>
      <c r="AH287" s="51"/>
      <c r="AI287" s="51"/>
      <c r="AJ287" s="51">
        <v>1</v>
      </c>
      <c r="AK287" s="51">
        <v>0</v>
      </c>
      <c r="AL287" s="51">
        <v>0</v>
      </c>
      <c r="AP287" s="51">
        <v>0</v>
      </c>
      <c r="AQ287" s="51"/>
      <c r="AR287" s="51">
        <v>0</v>
      </c>
      <c r="AS287" s="51">
        <v>0</v>
      </c>
      <c r="AT287" s="51">
        <v>1</v>
      </c>
      <c r="AX287" s="51">
        <v>1</v>
      </c>
      <c r="BC287" s="51">
        <v>1</v>
      </c>
    </row>
    <row r="288" spans="1:56" x14ac:dyDescent="0.3">
      <c r="A288" s="2">
        <v>284</v>
      </c>
      <c r="B288" s="2">
        <v>1</v>
      </c>
      <c r="C288" s="2" t="s">
        <v>75</v>
      </c>
      <c r="D288" s="51">
        <v>9</v>
      </c>
      <c r="E288" s="2" t="s">
        <v>3242</v>
      </c>
      <c r="F288" s="2" t="s">
        <v>76</v>
      </c>
      <c r="G288" s="2" t="s">
        <v>800</v>
      </c>
      <c r="H288" s="2" t="s">
        <v>874</v>
      </c>
      <c r="I288" s="2" t="s">
        <v>875</v>
      </c>
      <c r="J288" s="2" t="s">
        <v>876</v>
      </c>
      <c r="K288" s="2" t="s">
        <v>3282</v>
      </c>
      <c r="L288" s="2">
        <v>41720</v>
      </c>
      <c r="M288" s="2">
        <v>68609365</v>
      </c>
      <c r="N288" s="2" t="s">
        <v>104</v>
      </c>
      <c r="O288" s="2" t="s">
        <v>486</v>
      </c>
      <c r="P288" s="2">
        <v>2003</v>
      </c>
      <c r="Q288" s="2" t="s">
        <v>368</v>
      </c>
      <c r="R288" s="2" t="s">
        <v>267</v>
      </c>
      <c r="S288" s="2" t="s">
        <v>368</v>
      </c>
      <c r="T288" s="2" t="b">
        <v>1</v>
      </c>
      <c r="U288" s="2">
        <v>2015</v>
      </c>
      <c r="V288" s="2">
        <v>25</v>
      </c>
      <c r="W288" s="2">
        <v>200</v>
      </c>
      <c r="X288" s="2" t="b">
        <v>1</v>
      </c>
      <c r="Y288" s="2" t="b">
        <v>1</v>
      </c>
      <c r="Z288" s="2" t="s">
        <v>89</v>
      </c>
      <c r="AA288" s="2" t="s">
        <v>83</v>
      </c>
      <c r="AB288" s="51" t="s">
        <v>83</v>
      </c>
      <c r="AC288" s="51"/>
      <c r="AD288" s="51">
        <v>42951.26182</v>
      </c>
      <c r="AE288" s="51" t="s">
        <v>118</v>
      </c>
      <c r="AF288" s="51">
        <v>60</v>
      </c>
      <c r="AG288" s="51" t="s">
        <v>84</v>
      </c>
      <c r="AH288" s="51"/>
      <c r="AI288" s="51"/>
      <c r="AJ288" s="51">
        <v>0</v>
      </c>
      <c r="AK288" s="51">
        <v>0</v>
      </c>
      <c r="AL288" s="51">
        <v>0</v>
      </c>
      <c r="AP288" s="51">
        <v>0</v>
      </c>
      <c r="AQ288" s="51"/>
      <c r="AR288" s="51">
        <v>1</v>
      </c>
      <c r="AS288" s="51">
        <v>1</v>
      </c>
      <c r="AT288" s="51">
        <v>1</v>
      </c>
      <c r="AV288" s="51">
        <v>1</v>
      </c>
      <c r="BC288" s="51">
        <v>1</v>
      </c>
    </row>
    <row r="289" spans="1:56" x14ac:dyDescent="0.3">
      <c r="A289" s="2">
        <v>285</v>
      </c>
      <c r="B289" s="2">
        <v>1</v>
      </c>
      <c r="C289" s="2" t="s">
        <v>75</v>
      </c>
      <c r="D289" s="51">
        <v>9</v>
      </c>
      <c r="E289" s="2" t="s">
        <v>3242</v>
      </c>
      <c r="F289" s="2" t="s">
        <v>76</v>
      </c>
      <c r="G289" s="2" t="s">
        <v>800</v>
      </c>
      <c r="H289" s="2" t="s">
        <v>874</v>
      </c>
      <c r="I289" s="2" t="s">
        <v>877</v>
      </c>
      <c r="J289" s="2" t="s">
        <v>878</v>
      </c>
      <c r="K289" s="2" t="s">
        <v>3283</v>
      </c>
      <c r="L289" s="2">
        <v>41721</v>
      </c>
      <c r="M289" s="2">
        <v>68609457</v>
      </c>
      <c r="N289" s="2" t="s">
        <v>104</v>
      </c>
      <c r="O289" s="2" t="s">
        <v>486</v>
      </c>
      <c r="P289" s="2">
        <v>2003</v>
      </c>
      <c r="Q289" s="2" t="s">
        <v>486</v>
      </c>
      <c r="R289" s="2" t="s">
        <v>267</v>
      </c>
      <c r="S289" s="2" t="s">
        <v>486</v>
      </c>
      <c r="T289" s="2" t="b">
        <v>1</v>
      </c>
      <c r="U289" s="2">
        <v>2015</v>
      </c>
      <c r="V289" s="2">
        <v>144</v>
      </c>
      <c r="W289" s="2">
        <v>144</v>
      </c>
      <c r="X289" s="2" t="b">
        <v>1</v>
      </c>
      <c r="Y289" s="2" t="b">
        <v>1</v>
      </c>
      <c r="Z289" s="2" t="s">
        <v>89</v>
      </c>
      <c r="AA289" s="2" t="s">
        <v>83</v>
      </c>
      <c r="AB289" s="51" t="s">
        <v>83</v>
      </c>
      <c r="AC289" s="51"/>
      <c r="AD289" s="51">
        <v>68.429413460000006</v>
      </c>
      <c r="AE289" s="51" t="s">
        <v>118</v>
      </c>
      <c r="AF289" s="51">
        <v>44</v>
      </c>
      <c r="AG289" s="51" t="s">
        <v>84</v>
      </c>
      <c r="AH289" s="51"/>
      <c r="AI289" s="51"/>
      <c r="AJ289" s="51">
        <v>0</v>
      </c>
      <c r="AK289" s="51">
        <v>0</v>
      </c>
      <c r="AL289" s="51">
        <v>0</v>
      </c>
      <c r="AP289" s="51">
        <v>0</v>
      </c>
      <c r="AQ289" s="51"/>
      <c r="AR289" s="51">
        <v>1</v>
      </c>
      <c r="AS289" s="51">
        <v>1</v>
      </c>
      <c r="AT289" s="51">
        <v>1</v>
      </c>
      <c r="AV289" s="51">
        <v>1</v>
      </c>
      <c r="BB289" s="51">
        <v>1</v>
      </c>
      <c r="BC289" s="51">
        <v>1</v>
      </c>
      <c r="BD289" s="51"/>
    </row>
    <row r="290" spans="1:56" x14ac:dyDescent="0.3">
      <c r="A290" s="2">
        <v>286</v>
      </c>
      <c r="B290" s="2">
        <v>1</v>
      </c>
      <c r="C290" s="2" t="s">
        <v>75</v>
      </c>
      <c r="D290" s="51">
        <v>9</v>
      </c>
      <c r="E290" s="2" t="s">
        <v>3242</v>
      </c>
      <c r="F290" s="2" t="s">
        <v>76</v>
      </c>
      <c r="G290" s="2" t="s">
        <v>800</v>
      </c>
      <c r="H290" s="2" t="s">
        <v>874</v>
      </c>
      <c r="I290" s="2" t="s">
        <v>879</v>
      </c>
      <c r="J290" s="2" t="s">
        <v>880</v>
      </c>
      <c r="K290" s="2" t="s">
        <v>3284</v>
      </c>
      <c r="L290" s="2">
        <v>195421</v>
      </c>
      <c r="M290" s="2">
        <v>116740136</v>
      </c>
      <c r="N290" s="2" t="s">
        <v>104</v>
      </c>
      <c r="O290" s="2" t="s">
        <v>368</v>
      </c>
      <c r="P290" s="2">
        <v>2010</v>
      </c>
      <c r="Q290" s="2" t="s">
        <v>368</v>
      </c>
      <c r="R290" s="2" t="s">
        <v>267</v>
      </c>
      <c r="S290" s="2" t="s">
        <v>368</v>
      </c>
      <c r="T290" s="2" t="b">
        <v>1</v>
      </c>
      <c r="U290" s="2">
        <v>2017</v>
      </c>
      <c r="V290" s="2">
        <v>235</v>
      </c>
      <c r="W290" s="2">
        <v>550</v>
      </c>
      <c r="X290" s="2" t="b">
        <v>1</v>
      </c>
      <c r="Y290" s="2" t="b">
        <v>1</v>
      </c>
      <c r="Z290" s="2" t="s">
        <v>89</v>
      </c>
      <c r="AA290" s="2" t="s">
        <v>178</v>
      </c>
      <c r="AB290" s="51" t="s">
        <v>178</v>
      </c>
      <c r="AC290" s="51"/>
      <c r="AD290" s="51">
        <v>445.89341990000003</v>
      </c>
      <c r="AE290" s="51" t="s">
        <v>118</v>
      </c>
      <c r="AF290" s="51">
        <v>47.7</v>
      </c>
      <c r="AG290" s="51" t="s">
        <v>84</v>
      </c>
      <c r="AH290" s="51"/>
      <c r="AI290" s="51"/>
      <c r="AJ290" s="51">
        <v>1</v>
      </c>
      <c r="AK290" s="51">
        <v>0</v>
      </c>
      <c r="AL290" s="51">
        <v>0</v>
      </c>
      <c r="AP290" s="51">
        <v>0</v>
      </c>
      <c r="AQ290" s="51"/>
      <c r="AR290" s="51">
        <v>0</v>
      </c>
      <c r="AS290" s="51">
        <v>0</v>
      </c>
      <c r="AT290" s="51">
        <v>1</v>
      </c>
      <c r="AX290" s="51">
        <v>1</v>
      </c>
      <c r="BC290" s="51">
        <v>1</v>
      </c>
    </row>
    <row r="291" spans="1:56" x14ac:dyDescent="0.3">
      <c r="A291" s="2">
        <v>287</v>
      </c>
      <c r="B291" s="2">
        <v>1</v>
      </c>
      <c r="C291" s="2" t="s">
        <v>75</v>
      </c>
      <c r="D291" s="51">
        <v>9</v>
      </c>
      <c r="E291" s="2" t="s">
        <v>3242</v>
      </c>
      <c r="F291" s="2" t="s">
        <v>76</v>
      </c>
      <c r="G291" s="2" t="s">
        <v>800</v>
      </c>
      <c r="H291" s="2" t="s">
        <v>874</v>
      </c>
      <c r="I291" s="2" t="s">
        <v>881</v>
      </c>
      <c r="J291" s="2" t="s">
        <v>882</v>
      </c>
      <c r="K291" s="2" t="s">
        <v>3285</v>
      </c>
      <c r="L291" s="2">
        <v>41722</v>
      </c>
      <c r="M291" s="2">
        <v>68609519</v>
      </c>
      <c r="N291" s="2" t="s">
        <v>104</v>
      </c>
      <c r="O291" s="2" t="s">
        <v>368</v>
      </c>
      <c r="P291" s="2">
        <v>2003</v>
      </c>
      <c r="Q291" s="2" t="s">
        <v>368</v>
      </c>
      <c r="R291" s="2" t="s">
        <v>267</v>
      </c>
      <c r="S291" s="2" t="s">
        <v>368</v>
      </c>
      <c r="T291" s="2" t="b">
        <v>1</v>
      </c>
      <c r="U291" s="2">
        <v>2015</v>
      </c>
      <c r="V291" s="2">
        <v>98</v>
      </c>
      <c r="W291" s="2">
        <v>400</v>
      </c>
      <c r="X291" s="2" t="b">
        <v>1</v>
      </c>
      <c r="Y291" s="2" t="b">
        <v>1</v>
      </c>
      <c r="Z291" s="2" t="s">
        <v>89</v>
      </c>
      <c r="AA291" s="2" t="s">
        <v>95</v>
      </c>
      <c r="AB291" s="51" t="s">
        <v>83</v>
      </c>
      <c r="AC291" s="51" t="s">
        <v>178</v>
      </c>
      <c r="AD291" s="51">
        <v>57564.361299999997</v>
      </c>
      <c r="AE291" s="51" t="s">
        <v>118</v>
      </c>
      <c r="AF291" s="51">
        <v>60</v>
      </c>
      <c r="AG291" s="51" t="s">
        <v>84</v>
      </c>
      <c r="AH291" s="51"/>
      <c r="AI291" s="51"/>
      <c r="AJ291" s="51">
        <v>0</v>
      </c>
      <c r="AK291" s="51">
        <v>0</v>
      </c>
      <c r="AL291" s="51">
        <v>0</v>
      </c>
      <c r="AP291" s="51">
        <v>0</v>
      </c>
      <c r="AQ291" s="51"/>
      <c r="AR291" s="51">
        <v>1</v>
      </c>
      <c r="AS291" s="51">
        <v>1</v>
      </c>
      <c r="AT291" s="51">
        <v>1</v>
      </c>
      <c r="AV291" s="51">
        <v>1</v>
      </c>
      <c r="BC291" s="51">
        <v>1</v>
      </c>
    </row>
    <row r="292" spans="1:56" x14ac:dyDescent="0.3">
      <c r="A292" s="2">
        <v>288</v>
      </c>
      <c r="B292" s="2">
        <v>1</v>
      </c>
      <c r="C292" s="2" t="s">
        <v>75</v>
      </c>
      <c r="D292" s="51">
        <v>9</v>
      </c>
      <c r="E292" s="2" t="s">
        <v>3242</v>
      </c>
      <c r="F292" s="2" t="s">
        <v>76</v>
      </c>
      <c r="G292" s="2" t="s">
        <v>800</v>
      </c>
      <c r="H292" s="2" t="s">
        <v>874</v>
      </c>
      <c r="I292" s="2" t="s">
        <v>883</v>
      </c>
      <c r="J292" s="2" t="s">
        <v>884</v>
      </c>
      <c r="K292" s="2" t="s">
        <v>3286</v>
      </c>
      <c r="L292" s="2">
        <v>41723</v>
      </c>
      <c r="M292" s="2">
        <v>68609592</v>
      </c>
      <c r="N292" s="2" t="s">
        <v>104</v>
      </c>
      <c r="O292" s="2" t="s">
        <v>368</v>
      </c>
      <c r="P292" s="2">
        <v>2003</v>
      </c>
      <c r="Q292" s="2" t="s">
        <v>368</v>
      </c>
      <c r="R292" s="2" t="s">
        <v>267</v>
      </c>
      <c r="S292" s="2" t="s">
        <v>368</v>
      </c>
      <c r="T292" s="2" t="b">
        <v>1</v>
      </c>
      <c r="U292" s="2">
        <v>2015</v>
      </c>
      <c r="V292" s="2">
        <v>174</v>
      </c>
      <c r="W292" s="2">
        <v>444</v>
      </c>
      <c r="X292" s="2" t="b">
        <v>1</v>
      </c>
      <c r="Y292" s="2" t="b">
        <v>1</v>
      </c>
      <c r="Z292" s="2" t="s">
        <v>885</v>
      </c>
      <c r="AA292" s="2" t="s">
        <v>178</v>
      </c>
      <c r="AB292" s="51" t="s">
        <v>178</v>
      </c>
      <c r="AC292" s="51"/>
      <c r="AD292" s="51">
        <v>84169.118799999997</v>
      </c>
      <c r="AE292" s="51" t="s">
        <v>118</v>
      </c>
      <c r="AF292" s="51">
        <v>47</v>
      </c>
      <c r="AG292" s="51" t="s">
        <v>84</v>
      </c>
      <c r="AH292" s="51"/>
      <c r="AI292" s="51"/>
      <c r="AJ292" s="51">
        <v>1</v>
      </c>
      <c r="AK292" s="51">
        <v>0</v>
      </c>
      <c r="AL292" s="51">
        <v>0</v>
      </c>
      <c r="AP292" s="51">
        <v>0</v>
      </c>
      <c r="AQ292" s="51"/>
      <c r="AR292" s="51">
        <v>0</v>
      </c>
      <c r="AS292" s="51">
        <v>0</v>
      </c>
      <c r="AT292" s="51">
        <v>1</v>
      </c>
      <c r="AX292" s="51">
        <v>1</v>
      </c>
      <c r="BC292" s="51">
        <v>1</v>
      </c>
    </row>
    <row r="293" spans="1:56" x14ac:dyDescent="0.3">
      <c r="A293" s="2">
        <v>289</v>
      </c>
      <c r="B293" s="2">
        <v>1</v>
      </c>
      <c r="C293" s="2" t="s">
        <v>75</v>
      </c>
      <c r="D293" s="51">
        <v>9</v>
      </c>
      <c r="E293" s="2" t="s">
        <v>3242</v>
      </c>
      <c r="F293" s="2" t="s">
        <v>76</v>
      </c>
      <c r="G293" s="2" t="s">
        <v>800</v>
      </c>
      <c r="H293" s="2" t="s">
        <v>874</v>
      </c>
      <c r="I293" s="2" t="s">
        <v>886</v>
      </c>
      <c r="J293" s="2" t="s">
        <v>887</v>
      </c>
      <c r="K293" s="2" t="s">
        <v>3287</v>
      </c>
      <c r="L293" s="2">
        <v>41724</v>
      </c>
      <c r="M293" s="2">
        <v>68609648</v>
      </c>
      <c r="N293" s="2" t="s">
        <v>104</v>
      </c>
      <c r="O293" s="2" t="s">
        <v>368</v>
      </c>
      <c r="P293" s="2">
        <v>2003</v>
      </c>
      <c r="Q293" s="2" t="s">
        <v>368</v>
      </c>
      <c r="R293" s="2" t="s">
        <v>267</v>
      </c>
      <c r="S293" s="2" t="s">
        <v>368</v>
      </c>
      <c r="T293" s="2" t="b">
        <v>1</v>
      </c>
      <c r="U293" s="2">
        <v>2015</v>
      </c>
      <c r="V293" s="2">
        <v>59</v>
      </c>
      <c r="W293" s="2">
        <v>360</v>
      </c>
      <c r="X293" s="2" t="b">
        <v>1</v>
      </c>
      <c r="Y293" s="2" t="b">
        <v>1</v>
      </c>
      <c r="Z293" s="2" t="s">
        <v>89</v>
      </c>
      <c r="AA293" s="2" t="s">
        <v>95</v>
      </c>
      <c r="AB293" s="51" t="s">
        <v>83</v>
      </c>
      <c r="AC293" s="51" t="s">
        <v>178</v>
      </c>
      <c r="AD293" s="51">
        <v>193727.04519999999</v>
      </c>
      <c r="AE293" s="51"/>
      <c r="AF293" s="51">
        <v>40</v>
      </c>
      <c r="AG293" s="51" t="s">
        <v>84</v>
      </c>
      <c r="AH293" s="51"/>
      <c r="AI293" s="51"/>
      <c r="AJ293" s="51">
        <v>0</v>
      </c>
      <c r="AK293" s="51">
        <v>0</v>
      </c>
      <c r="AL293" s="51">
        <v>0</v>
      </c>
      <c r="AP293" s="51">
        <v>0</v>
      </c>
      <c r="AQ293" s="51"/>
      <c r="AR293" s="51">
        <v>1</v>
      </c>
      <c r="AS293" s="51">
        <v>1</v>
      </c>
      <c r="AT293" s="51">
        <v>1</v>
      </c>
      <c r="AV293" s="51">
        <v>1</v>
      </c>
    </row>
    <row r="294" spans="1:56" x14ac:dyDescent="0.3">
      <c r="A294" s="2">
        <v>290</v>
      </c>
      <c r="B294" s="2">
        <v>1</v>
      </c>
      <c r="C294" s="2" t="s">
        <v>75</v>
      </c>
      <c r="D294" s="51">
        <v>9</v>
      </c>
      <c r="E294" s="2" t="s">
        <v>3242</v>
      </c>
      <c r="F294" s="2" t="s">
        <v>76</v>
      </c>
      <c r="G294" s="2" t="s">
        <v>800</v>
      </c>
      <c r="H294" s="2" t="s">
        <v>874</v>
      </c>
      <c r="I294" s="2" t="s">
        <v>888</v>
      </c>
      <c r="J294" s="2" t="s">
        <v>889</v>
      </c>
      <c r="K294" s="2" t="s">
        <v>3288</v>
      </c>
      <c r="L294" s="2">
        <v>41725</v>
      </c>
      <c r="M294" s="2">
        <v>68609711</v>
      </c>
      <c r="N294" s="2" t="s">
        <v>104</v>
      </c>
      <c r="O294" s="2" t="s">
        <v>368</v>
      </c>
      <c r="P294" s="2">
        <v>2003</v>
      </c>
      <c r="Q294" s="2" t="s">
        <v>368</v>
      </c>
      <c r="R294" s="2" t="s">
        <v>267</v>
      </c>
      <c r="S294" s="2" t="s">
        <v>368</v>
      </c>
      <c r="T294" s="2" t="b">
        <v>1</v>
      </c>
      <c r="U294" s="2">
        <v>2015</v>
      </c>
      <c r="V294" s="2">
        <v>25</v>
      </c>
      <c r="W294" s="2">
        <v>540</v>
      </c>
      <c r="X294" s="2" t="b">
        <v>1</v>
      </c>
      <c r="Y294" s="2" t="b">
        <v>1</v>
      </c>
      <c r="Z294" s="2" t="s">
        <v>89</v>
      </c>
      <c r="AA294" s="2" t="s">
        <v>95</v>
      </c>
      <c r="AB294" s="51" t="s">
        <v>83</v>
      </c>
      <c r="AC294" s="51" t="s">
        <v>178</v>
      </c>
      <c r="AD294" s="51">
        <v>87695.04896</v>
      </c>
      <c r="AE294" s="51" t="s">
        <v>118</v>
      </c>
      <c r="AF294" s="51">
        <v>55</v>
      </c>
      <c r="AG294" s="51" t="s">
        <v>84</v>
      </c>
      <c r="AH294" s="51"/>
      <c r="AI294" s="51"/>
      <c r="AJ294" s="51">
        <v>0</v>
      </c>
      <c r="AK294" s="51">
        <v>0</v>
      </c>
      <c r="AL294" s="51">
        <v>0</v>
      </c>
      <c r="AP294" s="51">
        <v>0</v>
      </c>
      <c r="AQ294" s="51"/>
      <c r="AR294" s="51">
        <v>1</v>
      </c>
      <c r="AS294" s="51">
        <v>1</v>
      </c>
      <c r="AT294" s="51">
        <v>1</v>
      </c>
      <c r="AV294" s="51">
        <v>1</v>
      </c>
      <c r="BC294" s="51">
        <v>1</v>
      </c>
    </row>
    <row r="295" spans="1:56" x14ac:dyDescent="0.3">
      <c r="A295" s="2">
        <v>291</v>
      </c>
      <c r="B295" s="2">
        <v>1</v>
      </c>
      <c r="C295" s="2" t="s">
        <v>75</v>
      </c>
      <c r="D295" s="51">
        <v>9</v>
      </c>
      <c r="E295" s="2" t="s">
        <v>3242</v>
      </c>
      <c r="F295" s="2" t="s">
        <v>76</v>
      </c>
      <c r="G295" s="2" t="s">
        <v>800</v>
      </c>
      <c r="H295" s="2" t="s">
        <v>874</v>
      </c>
      <c r="I295" s="2" t="s">
        <v>890</v>
      </c>
      <c r="J295" s="2" t="s">
        <v>891</v>
      </c>
      <c r="K295" s="2" t="s">
        <v>3289</v>
      </c>
      <c r="L295" s="2">
        <v>41726</v>
      </c>
      <c r="M295" s="2">
        <v>68609812</v>
      </c>
      <c r="N295" s="2" t="s">
        <v>104</v>
      </c>
      <c r="O295" s="2" t="s">
        <v>368</v>
      </c>
      <c r="P295" s="2">
        <v>2003</v>
      </c>
      <c r="Q295" s="2" t="s">
        <v>368</v>
      </c>
      <c r="R295" s="2" t="s">
        <v>267</v>
      </c>
      <c r="S295" s="2" t="s">
        <v>368</v>
      </c>
      <c r="T295" s="2" t="b">
        <v>1</v>
      </c>
      <c r="U295" s="2">
        <v>2015</v>
      </c>
      <c r="V295" s="2">
        <v>30</v>
      </c>
      <c r="W295" s="2">
        <v>200</v>
      </c>
      <c r="X295" s="2" t="b">
        <v>1</v>
      </c>
      <c r="Y295" s="2" t="b">
        <v>1</v>
      </c>
      <c r="Z295" s="2" t="s">
        <v>89</v>
      </c>
      <c r="AA295" s="2" t="s">
        <v>83</v>
      </c>
      <c r="AB295" s="51" t="s">
        <v>83</v>
      </c>
      <c r="AC295" s="51"/>
      <c r="AD295" s="51">
        <v>102444.9795</v>
      </c>
      <c r="AE295" s="51" t="s">
        <v>118</v>
      </c>
      <c r="AF295" s="51">
        <v>44</v>
      </c>
      <c r="AG295" s="51" t="s">
        <v>84</v>
      </c>
      <c r="AH295" s="51"/>
      <c r="AI295" s="51"/>
      <c r="AJ295" s="51">
        <v>0</v>
      </c>
      <c r="AK295" s="51">
        <v>0</v>
      </c>
      <c r="AL295" s="51">
        <v>0</v>
      </c>
      <c r="AP295" s="51">
        <v>0</v>
      </c>
      <c r="AQ295" s="51"/>
      <c r="AR295" s="51">
        <v>1</v>
      </c>
      <c r="AS295" s="51">
        <v>1</v>
      </c>
      <c r="AT295" s="51">
        <v>1</v>
      </c>
      <c r="AV295" s="51">
        <v>1</v>
      </c>
      <c r="BC295" s="51">
        <v>1</v>
      </c>
    </row>
    <row r="296" spans="1:56" x14ac:dyDescent="0.3">
      <c r="A296" s="2">
        <v>292</v>
      </c>
      <c r="B296" s="2">
        <v>1</v>
      </c>
      <c r="C296" s="2" t="s">
        <v>75</v>
      </c>
      <c r="D296" s="51">
        <v>9</v>
      </c>
      <c r="E296" s="2" t="s">
        <v>3242</v>
      </c>
      <c r="F296" s="2" t="s">
        <v>76</v>
      </c>
      <c r="G296" s="2" t="s">
        <v>800</v>
      </c>
      <c r="H296" s="2" t="s">
        <v>874</v>
      </c>
      <c r="I296" s="2" t="s">
        <v>892</v>
      </c>
      <c r="J296" s="2" t="s">
        <v>893</v>
      </c>
      <c r="K296" s="2" t="s">
        <v>3290</v>
      </c>
      <c r="L296" s="2">
        <v>41727</v>
      </c>
      <c r="M296" s="2">
        <v>68609873</v>
      </c>
      <c r="N296" s="2" t="s">
        <v>104</v>
      </c>
      <c r="O296" s="2" t="s">
        <v>368</v>
      </c>
      <c r="P296" s="2">
        <v>2003</v>
      </c>
      <c r="Q296" s="2" t="s">
        <v>368</v>
      </c>
      <c r="R296" s="2" t="s">
        <v>267</v>
      </c>
      <c r="S296" s="2" t="s">
        <v>368</v>
      </c>
      <c r="T296" s="2" t="b">
        <v>1</v>
      </c>
      <c r="U296" s="2">
        <v>2015</v>
      </c>
      <c r="V296" s="2">
        <v>27</v>
      </c>
      <c r="W296" s="2">
        <v>220</v>
      </c>
      <c r="X296" s="2" t="b">
        <v>1</v>
      </c>
      <c r="Y296" s="2" t="b">
        <v>1</v>
      </c>
      <c r="Z296" s="2" t="s">
        <v>89</v>
      </c>
      <c r="AA296" s="2" t="s">
        <v>83</v>
      </c>
      <c r="AB296" s="51" t="s">
        <v>83</v>
      </c>
      <c r="AC296" s="51"/>
      <c r="AD296" s="51">
        <v>382957.60119999998</v>
      </c>
      <c r="AE296" s="51"/>
      <c r="AF296" s="51">
        <v>56</v>
      </c>
      <c r="AG296" s="51" t="s">
        <v>84</v>
      </c>
      <c r="AH296" s="51"/>
      <c r="AI296" s="51"/>
      <c r="AJ296" s="51">
        <v>0</v>
      </c>
      <c r="AK296" s="51">
        <v>0</v>
      </c>
      <c r="AL296" s="51">
        <v>0</v>
      </c>
      <c r="AP296" s="51">
        <v>0</v>
      </c>
      <c r="AQ296" s="51"/>
      <c r="AR296" s="51">
        <v>1</v>
      </c>
      <c r="AS296" s="51">
        <v>1</v>
      </c>
      <c r="AT296" s="51">
        <v>1</v>
      </c>
      <c r="AV296" s="51">
        <v>1</v>
      </c>
    </row>
    <row r="297" spans="1:56" x14ac:dyDescent="0.3">
      <c r="A297" s="2">
        <v>293</v>
      </c>
      <c r="B297" s="2">
        <v>1</v>
      </c>
      <c r="C297" s="2" t="s">
        <v>75</v>
      </c>
      <c r="D297" s="51">
        <v>9</v>
      </c>
      <c r="E297" s="2" t="s">
        <v>3242</v>
      </c>
      <c r="F297" s="2" t="s">
        <v>76</v>
      </c>
      <c r="G297" s="2" t="s">
        <v>800</v>
      </c>
      <c r="H297" s="2" t="s">
        <v>894</v>
      </c>
      <c r="I297" s="2" t="s">
        <v>895</v>
      </c>
      <c r="J297" s="2" t="s">
        <v>896</v>
      </c>
      <c r="K297" s="2" t="s">
        <v>3291</v>
      </c>
      <c r="L297" s="2">
        <v>44227</v>
      </c>
      <c r="M297" s="2">
        <v>109895118</v>
      </c>
      <c r="N297" s="2" t="s">
        <v>104</v>
      </c>
      <c r="O297" s="2" t="s">
        <v>486</v>
      </c>
      <c r="P297" s="2">
        <v>2004</v>
      </c>
      <c r="Q297" s="2" t="s">
        <v>486</v>
      </c>
      <c r="R297" s="2" t="s">
        <v>267</v>
      </c>
      <c r="S297" s="2" t="s">
        <v>486</v>
      </c>
      <c r="T297" s="2" t="b">
        <v>1</v>
      </c>
      <c r="U297" s="2">
        <v>2017</v>
      </c>
      <c r="V297" s="2">
        <v>1134</v>
      </c>
      <c r="W297" s="2">
        <v>1262</v>
      </c>
      <c r="X297" s="2" t="b">
        <v>1</v>
      </c>
      <c r="Y297" s="2" t="b">
        <v>1</v>
      </c>
      <c r="Z297" s="2" t="s">
        <v>89</v>
      </c>
      <c r="AA297" s="2" t="s">
        <v>178</v>
      </c>
      <c r="AB297" s="51" t="s">
        <v>178</v>
      </c>
      <c r="AC297" s="51"/>
      <c r="AD297" s="51">
        <v>657.68368090000001</v>
      </c>
      <c r="AE297" s="51" t="s">
        <v>118</v>
      </c>
      <c r="AF297" s="51">
        <v>30</v>
      </c>
      <c r="AG297" s="51" t="s">
        <v>84</v>
      </c>
      <c r="AH297" s="51"/>
      <c r="AI297" s="51"/>
      <c r="AJ297" s="51">
        <v>1</v>
      </c>
      <c r="AK297" s="51">
        <v>0</v>
      </c>
      <c r="AL297" s="51">
        <v>0</v>
      </c>
      <c r="AP297" s="51">
        <v>0</v>
      </c>
      <c r="AQ297" s="51"/>
      <c r="AR297" s="51">
        <v>0</v>
      </c>
      <c r="AS297" s="51">
        <v>0</v>
      </c>
      <c r="AT297" s="51">
        <v>1</v>
      </c>
      <c r="AX297" s="51">
        <v>1</v>
      </c>
      <c r="BB297" s="51">
        <v>1</v>
      </c>
      <c r="BC297" s="51">
        <v>1</v>
      </c>
      <c r="BD297" s="51"/>
    </row>
    <row r="298" spans="1:56" x14ac:dyDescent="0.3">
      <c r="A298" s="2">
        <v>294</v>
      </c>
      <c r="B298" s="2">
        <v>1</v>
      </c>
      <c r="C298" s="2" t="s">
        <v>75</v>
      </c>
      <c r="D298" s="51">
        <v>9</v>
      </c>
      <c r="E298" s="2" t="s">
        <v>3242</v>
      </c>
      <c r="F298" s="2" t="s">
        <v>76</v>
      </c>
      <c r="G298" s="2" t="s">
        <v>800</v>
      </c>
      <c r="H298" s="2" t="s">
        <v>894</v>
      </c>
      <c r="I298" s="2" t="s">
        <v>897</v>
      </c>
      <c r="J298" s="2" t="s">
        <v>898</v>
      </c>
      <c r="K298" s="2" t="s">
        <v>3292</v>
      </c>
      <c r="L298" s="2">
        <v>124396026</v>
      </c>
      <c r="M298" s="2">
        <v>124552532</v>
      </c>
      <c r="N298" s="2" t="s">
        <v>104</v>
      </c>
      <c r="O298" s="2" t="s">
        <v>367</v>
      </c>
      <c r="P298" s="2" t="s">
        <v>267</v>
      </c>
      <c r="Q298" s="2" t="s">
        <v>486</v>
      </c>
      <c r="R298" s="2" t="s">
        <v>267</v>
      </c>
      <c r="S298" s="2" t="s">
        <v>486</v>
      </c>
      <c r="T298" s="2" t="b">
        <v>1</v>
      </c>
      <c r="U298" s="2">
        <v>2018</v>
      </c>
      <c r="V298" s="2">
        <v>910</v>
      </c>
      <c r="W298" s="2">
        <v>1365</v>
      </c>
      <c r="X298" s="2" t="b">
        <v>1</v>
      </c>
      <c r="Y298" s="2" t="b">
        <v>1</v>
      </c>
      <c r="Z298" s="2" t="s">
        <v>89</v>
      </c>
      <c r="AA298" s="2" t="s">
        <v>178</v>
      </c>
      <c r="AB298" s="51" t="s">
        <v>178</v>
      </c>
      <c r="AC298" s="51"/>
      <c r="AD298" s="51">
        <v>18025.804940000002</v>
      </c>
      <c r="AE298" s="51" t="s">
        <v>118</v>
      </c>
      <c r="AF298" s="51">
        <v>45</v>
      </c>
      <c r="AG298" s="51" t="s">
        <v>84</v>
      </c>
      <c r="AH298" s="51"/>
      <c r="AI298" s="51"/>
      <c r="AJ298" s="51">
        <v>1</v>
      </c>
      <c r="AK298" s="51">
        <v>0</v>
      </c>
      <c r="AL298" s="51">
        <v>0</v>
      </c>
      <c r="AP298" s="51">
        <v>0</v>
      </c>
      <c r="AQ298" s="51"/>
      <c r="AR298" s="51">
        <v>0</v>
      </c>
      <c r="AS298" s="51">
        <v>0</v>
      </c>
      <c r="AT298" s="51">
        <v>1</v>
      </c>
      <c r="AX298" s="51">
        <v>1</v>
      </c>
      <c r="BB298" s="51">
        <v>1</v>
      </c>
      <c r="BC298" s="51">
        <v>1</v>
      </c>
      <c r="BD298" s="51"/>
    </row>
    <row r="299" spans="1:56" x14ac:dyDescent="0.3">
      <c r="A299" s="2">
        <v>295</v>
      </c>
      <c r="B299" s="2">
        <v>1</v>
      </c>
      <c r="C299" s="2" t="s">
        <v>75</v>
      </c>
      <c r="D299" s="51">
        <v>9</v>
      </c>
      <c r="E299" s="2" t="s">
        <v>3242</v>
      </c>
      <c r="F299" s="2" t="s">
        <v>76</v>
      </c>
      <c r="G299" s="2" t="s">
        <v>800</v>
      </c>
      <c r="H299" s="2" t="s">
        <v>894</v>
      </c>
      <c r="I299" s="2" t="s">
        <v>899</v>
      </c>
      <c r="J299" s="2" t="s">
        <v>900</v>
      </c>
      <c r="K299" s="2" t="s">
        <v>3293</v>
      </c>
      <c r="L299" s="2">
        <v>61400</v>
      </c>
      <c r="M299" s="2">
        <v>124456465</v>
      </c>
      <c r="N299" s="2" t="s">
        <v>104</v>
      </c>
      <c r="O299" s="2" t="s">
        <v>486</v>
      </c>
      <c r="P299" s="2">
        <v>2006</v>
      </c>
      <c r="Q299" s="2" t="s">
        <v>1217</v>
      </c>
      <c r="R299" s="2" t="s">
        <v>3202</v>
      </c>
      <c r="S299" s="2" t="s">
        <v>1217</v>
      </c>
      <c r="T299" s="2" t="b">
        <v>1</v>
      </c>
      <c r="U299" s="2">
        <v>43891</v>
      </c>
      <c r="V299" s="2">
        <v>237</v>
      </c>
      <c r="W299" s="2">
        <v>960</v>
      </c>
      <c r="X299" s="2" t="b">
        <v>1</v>
      </c>
      <c r="Y299" s="2" t="b">
        <v>1</v>
      </c>
      <c r="Z299" s="2" t="s">
        <v>89</v>
      </c>
      <c r="AA299" s="2" t="s">
        <v>178</v>
      </c>
      <c r="AB299" s="51" t="s">
        <v>178</v>
      </c>
      <c r="AC299" s="51"/>
      <c r="AD299" s="51">
        <v>136848.36379999999</v>
      </c>
      <c r="AE299" s="51" t="s">
        <v>118</v>
      </c>
      <c r="AF299" s="51">
        <v>85</v>
      </c>
      <c r="AG299" s="51" t="s">
        <v>84</v>
      </c>
      <c r="AH299" s="51"/>
      <c r="AI299" s="51">
        <v>20</v>
      </c>
      <c r="AJ299" s="51">
        <v>1</v>
      </c>
      <c r="AK299" s="51">
        <v>0</v>
      </c>
      <c r="AL299" s="51">
        <v>0</v>
      </c>
      <c r="AP299" s="51">
        <v>0</v>
      </c>
      <c r="AQ299" s="51"/>
      <c r="AR299" s="51">
        <v>0</v>
      </c>
      <c r="AS299" s="51">
        <v>0</v>
      </c>
      <c r="AT299" s="51">
        <v>1</v>
      </c>
      <c r="AU299" s="51">
        <v>1</v>
      </c>
      <c r="AX299" s="51">
        <v>1</v>
      </c>
      <c r="AY299" s="51">
        <v>1</v>
      </c>
      <c r="BC299" s="51">
        <v>1</v>
      </c>
      <c r="BD299" s="51">
        <v>1</v>
      </c>
    </row>
    <row r="300" spans="1:56" x14ac:dyDescent="0.3">
      <c r="A300" s="2">
        <v>296</v>
      </c>
      <c r="B300" s="2">
        <v>1</v>
      </c>
      <c r="C300" s="2" t="s">
        <v>75</v>
      </c>
      <c r="D300" s="51">
        <v>9</v>
      </c>
      <c r="E300" s="2" t="s">
        <v>3242</v>
      </c>
      <c r="F300" s="2" t="s">
        <v>76</v>
      </c>
      <c r="G300" s="2" t="s">
        <v>800</v>
      </c>
      <c r="H300" s="2" t="s">
        <v>894</v>
      </c>
      <c r="I300" s="2" t="s">
        <v>901</v>
      </c>
      <c r="J300" s="2" t="s">
        <v>902</v>
      </c>
      <c r="K300" s="2" t="s">
        <v>3294</v>
      </c>
      <c r="L300" s="2">
        <v>44604</v>
      </c>
      <c r="M300" s="2">
        <v>124434721</v>
      </c>
      <c r="N300" s="2" t="s">
        <v>104</v>
      </c>
      <c r="O300" s="2" t="s">
        <v>486</v>
      </c>
      <c r="P300" s="2">
        <v>2004</v>
      </c>
      <c r="Q300" s="2" t="s">
        <v>486</v>
      </c>
      <c r="R300" s="2" t="s">
        <v>267</v>
      </c>
      <c r="S300" s="2" t="s">
        <v>486</v>
      </c>
      <c r="T300" s="2" t="b">
        <v>1</v>
      </c>
      <c r="U300" s="2">
        <v>2018</v>
      </c>
      <c r="V300" s="2">
        <v>400</v>
      </c>
      <c r="W300" s="2">
        <v>500</v>
      </c>
      <c r="X300" s="2" t="b">
        <v>1</v>
      </c>
      <c r="Y300" s="2" t="b">
        <v>1</v>
      </c>
      <c r="Z300" s="2" t="s">
        <v>89</v>
      </c>
      <c r="AA300" s="2" t="s">
        <v>178</v>
      </c>
      <c r="AB300" s="51" t="s">
        <v>178</v>
      </c>
      <c r="AC300" s="51"/>
      <c r="AD300" s="51">
        <v>4.8967569959999997</v>
      </c>
      <c r="AE300" s="51" t="s">
        <v>118</v>
      </c>
      <c r="AF300" s="51">
        <v>40</v>
      </c>
      <c r="AG300" s="51" t="s">
        <v>84</v>
      </c>
      <c r="AH300" s="51"/>
      <c r="AI300" s="51"/>
      <c r="AJ300" s="51">
        <v>1</v>
      </c>
      <c r="AK300" s="51">
        <v>0</v>
      </c>
      <c r="AL300" s="51">
        <v>0</v>
      </c>
      <c r="AP300" s="51">
        <v>0</v>
      </c>
      <c r="AQ300" s="51"/>
      <c r="AR300" s="51">
        <v>0</v>
      </c>
      <c r="AS300" s="51">
        <v>0</v>
      </c>
      <c r="AT300" s="51">
        <v>1</v>
      </c>
      <c r="AX300" s="51">
        <v>1</v>
      </c>
      <c r="BB300" s="51">
        <v>1</v>
      </c>
      <c r="BC300" s="51">
        <v>1</v>
      </c>
      <c r="BD300" s="51"/>
    </row>
    <row r="301" spans="1:56" x14ac:dyDescent="0.3">
      <c r="A301" s="2">
        <v>297</v>
      </c>
      <c r="B301" s="2">
        <v>1</v>
      </c>
      <c r="C301" s="2" t="s">
        <v>75</v>
      </c>
      <c r="D301" s="51">
        <v>9</v>
      </c>
      <c r="E301" s="2" t="s">
        <v>3242</v>
      </c>
      <c r="F301" s="2" t="s">
        <v>76</v>
      </c>
      <c r="G301" s="2" t="s">
        <v>800</v>
      </c>
      <c r="H301" s="2" t="s">
        <v>894</v>
      </c>
      <c r="I301" s="2" t="s">
        <v>903</v>
      </c>
      <c r="J301" s="2" t="s">
        <v>904</v>
      </c>
      <c r="K301" s="2" t="s">
        <v>3295</v>
      </c>
      <c r="L301" s="2">
        <v>44170</v>
      </c>
      <c r="M301" s="2">
        <v>116737662</v>
      </c>
      <c r="N301" s="2" t="s">
        <v>104</v>
      </c>
      <c r="O301" s="2" t="s">
        <v>486</v>
      </c>
      <c r="P301" s="2">
        <v>2003</v>
      </c>
      <c r="Q301" s="2" t="s">
        <v>368</v>
      </c>
      <c r="R301" s="2" t="s">
        <v>267</v>
      </c>
      <c r="S301" s="2" t="s">
        <v>368</v>
      </c>
      <c r="T301" s="2" t="b">
        <v>1</v>
      </c>
      <c r="U301" s="2">
        <v>2017</v>
      </c>
      <c r="V301" s="2">
        <v>240</v>
      </c>
      <c r="W301" s="2">
        <v>992</v>
      </c>
      <c r="X301" s="2" t="b">
        <v>1</v>
      </c>
      <c r="Y301" s="2" t="b">
        <v>1</v>
      </c>
      <c r="Z301" s="2" t="s">
        <v>89</v>
      </c>
      <c r="AA301" s="2" t="s">
        <v>178</v>
      </c>
      <c r="AB301" s="51" t="s">
        <v>178</v>
      </c>
      <c r="AC301" s="51"/>
      <c r="AD301" s="51">
        <v>433883.1728</v>
      </c>
      <c r="AE301" s="51"/>
      <c r="AF301" s="51">
        <v>42</v>
      </c>
      <c r="AG301" s="51" t="s">
        <v>84</v>
      </c>
      <c r="AH301" s="51"/>
      <c r="AI301" s="51"/>
      <c r="AJ301" s="51">
        <v>1</v>
      </c>
      <c r="AK301" s="51">
        <v>0</v>
      </c>
      <c r="AL301" s="51">
        <v>0</v>
      </c>
      <c r="AP301" s="51">
        <v>0</v>
      </c>
      <c r="AQ301" s="51"/>
      <c r="AR301" s="51">
        <v>0</v>
      </c>
      <c r="AS301" s="51">
        <v>0</v>
      </c>
      <c r="AT301" s="51">
        <v>1</v>
      </c>
      <c r="AX301" s="51">
        <v>1</v>
      </c>
    </row>
    <row r="302" spans="1:56" x14ac:dyDescent="0.3">
      <c r="A302" s="2">
        <v>298</v>
      </c>
      <c r="B302" s="2">
        <v>1</v>
      </c>
      <c r="C302" s="2" t="s">
        <v>75</v>
      </c>
      <c r="D302" s="51">
        <v>9</v>
      </c>
      <c r="E302" s="2" t="s">
        <v>3242</v>
      </c>
      <c r="F302" s="2" t="s">
        <v>76</v>
      </c>
      <c r="G302" s="2" t="s">
        <v>800</v>
      </c>
      <c r="H302" s="2" t="s">
        <v>894</v>
      </c>
      <c r="I302" s="2" t="s">
        <v>905</v>
      </c>
      <c r="J302" s="2" t="s">
        <v>906</v>
      </c>
      <c r="K302" s="2" t="s">
        <v>3296</v>
      </c>
      <c r="L302" s="2">
        <v>144152304</v>
      </c>
      <c r="M302" s="2">
        <v>144152973</v>
      </c>
      <c r="N302" s="2" t="s">
        <v>104</v>
      </c>
      <c r="O302" s="2" t="s">
        <v>367</v>
      </c>
      <c r="P302" s="2" t="s">
        <v>267</v>
      </c>
      <c r="Q302" s="2" t="s">
        <v>368</v>
      </c>
      <c r="R302" s="2" t="s">
        <v>267</v>
      </c>
      <c r="S302" s="2" t="s">
        <v>368</v>
      </c>
      <c r="T302" s="2" t="b">
        <v>1</v>
      </c>
      <c r="U302" s="2">
        <v>43891</v>
      </c>
      <c r="V302" s="2">
        <v>428</v>
      </c>
      <c r="W302" s="2">
        <v>562</v>
      </c>
      <c r="X302" s="2" t="b">
        <v>1</v>
      </c>
      <c r="Y302" s="2" t="b">
        <v>1</v>
      </c>
      <c r="Z302" s="2" t="s">
        <v>89</v>
      </c>
      <c r="AA302" s="2" t="s">
        <v>178</v>
      </c>
      <c r="AB302" s="51" t="s">
        <v>178</v>
      </c>
      <c r="AC302" s="51"/>
      <c r="AD302" s="51">
        <v>3167.1951370000002</v>
      </c>
      <c r="AE302" s="51" t="s">
        <v>118</v>
      </c>
      <c r="AF302" s="51">
        <v>45.3</v>
      </c>
      <c r="AG302" s="51" t="s">
        <v>84</v>
      </c>
      <c r="AH302" s="51"/>
      <c r="AI302" s="51"/>
      <c r="AJ302" s="51">
        <v>1</v>
      </c>
      <c r="AK302" s="51">
        <v>0</v>
      </c>
      <c r="AL302" s="51">
        <v>0</v>
      </c>
      <c r="AP302" s="51">
        <v>0</v>
      </c>
      <c r="AQ302" s="51"/>
      <c r="AR302" s="51">
        <v>0</v>
      </c>
      <c r="AS302" s="51">
        <v>0</v>
      </c>
      <c r="AT302" s="51">
        <v>1</v>
      </c>
      <c r="AX302" s="51">
        <v>1</v>
      </c>
      <c r="BC302" s="51">
        <v>1</v>
      </c>
    </row>
    <row r="303" spans="1:56" x14ac:dyDescent="0.3">
      <c r="A303" s="2">
        <v>299</v>
      </c>
      <c r="B303" s="2">
        <v>1</v>
      </c>
      <c r="C303" s="2" t="s">
        <v>75</v>
      </c>
      <c r="D303" s="51">
        <v>9</v>
      </c>
      <c r="E303" s="2" t="s">
        <v>3242</v>
      </c>
      <c r="F303" s="2" t="s">
        <v>76</v>
      </c>
      <c r="G303" s="2" t="s">
        <v>800</v>
      </c>
      <c r="H303" s="2" t="s">
        <v>894</v>
      </c>
      <c r="I303" s="2" t="s">
        <v>907</v>
      </c>
      <c r="J303" s="2" t="s">
        <v>908</v>
      </c>
      <c r="K303" s="2" t="s">
        <v>3297</v>
      </c>
      <c r="L303" s="2">
        <v>44228</v>
      </c>
      <c r="M303" s="2">
        <v>139172409</v>
      </c>
      <c r="N303" s="2" t="s">
        <v>104</v>
      </c>
      <c r="O303" s="2" t="s">
        <v>486</v>
      </c>
      <c r="P303" s="2">
        <v>2004</v>
      </c>
      <c r="Q303" s="2" t="s">
        <v>2972</v>
      </c>
      <c r="R303" s="2" t="s">
        <v>1218</v>
      </c>
      <c r="S303" s="2" t="s">
        <v>2972</v>
      </c>
      <c r="T303" s="2" t="b">
        <v>1</v>
      </c>
      <c r="U303" s="2">
        <v>2018</v>
      </c>
      <c r="V303" s="2">
        <v>200</v>
      </c>
      <c r="W303" s="2">
        <v>800</v>
      </c>
      <c r="X303" s="2" t="b">
        <v>1</v>
      </c>
      <c r="Y303" s="2" t="b">
        <v>1</v>
      </c>
      <c r="Z303" s="2" t="s">
        <v>89</v>
      </c>
      <c r="AA303" s="2" t="s">
        <v>178</v>
      </c>
      <c r="AB303" s="51" t="s">
        <v>178</v>
      </c>
      <c r="AC303" s="51"/>
      <c r="AD303" s="51">
        <v>48457.279179999998</v>
      </c>
      <c r="AE303" s="51" t="s">
        <v>118</v>
      </c>
      <c r="AF303" s="51">
        <v>37</v>
      </c>
      <c r="AG303" s="51" t="s">
        <v>84</v>
      </c>
      <c r="AH303" s="51"/>
      <c r="AI303" s="51">
        <v>10</v>
      </c>
      <c r="AJ303" s="51">
        <v>1</v>
      </c>
      <c r="AK303" s="51">
        <v>0</v>
      </c>
      <c r="AL303" s="51">
        <v>0</v>
      </c>
      <c r="AP303" s="51">
        <v>1</v>
      </c>
      <c r="AQ303" s="51"/>
      <c r="AR303" s="51">
        <v>0</v>
      </c>
      <c r="AS303" s="51">
        <v>0</v>
      </c>
      <c r="AT303" s="51">
        <v>1</v>
      </c>
      <c r="AX303" s="51">
        <v>1</v>
      </c>
      <c r="BC303" s="51">
        <v>1</v>
      </c>
    </row>
    <row r="304" spans="1:56" x14ac:dyDescent="0.3">
      <c r="A304" s="2">
        <v>300</v>
      </c>
      <c r="B304" s="2">
        <v>1</v>
      </c>
      <c r="C304" s="2" t="s">
        <v>75</v>
      </c>
      <c r="D304" s="51">
        <v>9</v>
      </c>
      <c r="E304" s="2" t="s">
        <v>3242</v>
      </c>
      <c r="F304" s="2" t="s">
        <v>76</v>
      </c>
      <c r="G304" s="2" t="s">
        <v>800</v>
      </c>
      <c r="H304" s="2" t="s">
        <v>894</v>
      </c>
      <c r="I304" s="2" t="s">
        <v>909</v>
      </c>
      <c r="J304" s="2" t="s">
        <v>910</v>
      </c>
      <c r="K304" s="2" t="s">
        <v>3298</v>
      </c>
      <c r="L304" s="2">
        <v>44229</v>
      </c>
      <c r="M304" s="2">
        <v>124432220</v>
      </c>
      <c r="N304" s="2" t="s">
        <v>104</v>
      </c>
      <c r="O304" s="2" t="s">
        <v>486</v>
      </c>
      <c r="P304" s="2">
        <v>2004</v>
      </c>
      <c r="Q304" s="2" t="s">
        <v>368</v>
      </c>
      <c r="R304" s="2" t="s">
        <v>267</v>
      </c>
      <c r="S304" s="2" t="s">
        <v>368</v>
      </c>
      <c r="T304" s="2" t="b">
        <v>1</v>
      </c>
      <c r="U304" s="2">
        <v>43891</v>
      </c>
      <c r="V304" s="2">
        <v>534</v>
      </c>
      <c r="W304" s="2">
        <v>1020</v>
      </c>
      <c r="X304" s="2" t="b">
        <v>1</v>
      </c>
      <c r="Y304" s="2" t="b">
        <v>1</v>
      </c>
      <c r="Z304" s="2" t="s">
        <v>89</v>
      </c>
      <c r="AA304" s="2" t="s">
        <v>178</v>
      </c>
      <c r="AB304" s="51" t="s">
        <v>178</v>
      </c>
      <c r="AC304" s="51"/>
      <c r="AD304" s="51">
        <v>8127.8065740000002</v>
      </c>
      <c r="AE304" s="51" t="s">
        <v>118</v>
      </c>
      <c r="AF304" s="51">
        <v>76.400000000000006</v>
      </c>
      <c r="AG304" s="51" t="s">
        <v>84</v>
      </c>
      <c r="AH304" s="51"/>
      <c r="AI304" s="51"/>
      <c r="AJ304" s="51">
        <v>1</v>
      </c>
      <c r="AK304" s="51">
        <v>0</v>
      </c>
      <c r="AL304" s="51">
        <v>0</v>
      </c>
      <c r="AP304" s="51">
        <v>0</v>
      </c>
      <c r="AQ304" s="51"/>
      <c r="AR304" s="51">
        <v>0</v>
      </c>
      <c r="AS304" s="51">
        <v>0</v>
      </c>
      <c r="AT304" s="51">
        <v>1</v>
      </c>
      <c r="AX304" s="51">
        <v>1</v>
      </c>
      <c r="BC304" s="51">
        <v>1</v>
      </c>
    </row>
    <row r="305" spans="1:56" x14ac:dyDescent="0.3">
      <c r="A305" s="2">
        <v>301</v>
      </c>
      <c r="B305" s="2">
        <v>1</v>
      </c>
      <c r="C305" s="2" t="s">
        <v>75</v>
      </c>
      <c r="D305" s="51">
        <v>9</v>
      </c>
      <c r="E305" s="2" t="s">
        <v>3242</v>
      </c>
      <c r="F305" s="2" t="s">
        <v>76</v>
      </c>
      <c r="G305" s="2" t="s">
        <v>800</v>
      </c>
      <c r="H305" s="2" t="s">
        <v>894</v>
      </c>
      <c r="I305" s="2" t="s">
        <v>911</v>
      </c>
      <c r="J305" s="2" t="s">
        <v>912</v>
      </c>
      <c r="K305" s="2" t="s">
        <v>3299</v>
      </c>
      <c r="L305" s="2">
        <v>44171</v>
      </c>
      <c r="M305" s="2">
        <v>68610885</v>
      </c>
      <c r="N305" s="2" t="s">
        <v>104</v>
      </c>
      <c r="O305" s="2" t="s">
        <v>486</v>
      </c>
      <c r="P305" s="2">
        <v>2003</v>
      </c>
      <c r="Q305" s="2" t="s">
        <v>486</v>
      </c>
      <c r="R305" s="2" t="s">
        <v>267</v>
      </c>
      <c r="S305" s="2" t="s">
        <v>486</v>
      </c>
      <c r="T305" s="2" t="b">
        <v>1</v>
      </c>
      <c r="U305" s="2">
        <v>2015</v>
      </c>
      <c r="V305" s="2">
        <v>900</v>
      </c>
      <c r="W305" s="2">
        <v>1000</v>
      </c>
      <c r="X305" s="2" t="b">
        <v>1</v>
      </c>
      <c r="Y305" s="2" t="b">
        <v>1</v>
      </c>
      <c r="Z305" s="2" t="s">
        <v>89</v>
      </c>
      <c r="AA305" s="2" t="s">
        <v>178</v>
      </c>
      <c r="AB305" s="51" t="s">
        <v>178</v>
      </c>
      <c r="AC305" s="51"/>
      <c r="AD305" s="51" t="s">
        <v>267</v>
      </c>
      <c r="AE305" s="51"/>
      <c r="AF305" s="51">
        <v>45.4</v>
      </c>
      <c r="AG305" s="51" t="s">
        <v>84</v>
      </c>
      <c r="AH305" s="51" t="s">
        <v>468</v>
      </c>
      <c r="AI305" s="51"/>
      <c r="AJ305" s="51">
        <v>1</v>
      </c>
      <c r="AK305" s="51">
        <v>0</v>
      </c>
      <c r="AL305" s="51">
        <v>0</v>
      </c>
      <c r="AP305" s="51">
        <v>0</v>
      </c>
      <c r="AQ305" s="51"/>
      <c r="AR305" s="51">
        <v>0</v>
      </c>
      <c r="AS305" s="51">
        <v>0</v>
      </c>
      <c r="AT305" s="51">
        <v>1</v>
      </c>
      <c r="AX305" s="51">
        <v>1</v>
      </c>
      <c r="BB305" s="51">
        <v>1</v>
      </c>
      <c r="BC305" s="51"/>
      <c r="BD305" s="51"/>
    </row>
    <row r="306" spans="1:56" x14ac:dyDescent="0.3">
      <c r="A306" s="2">
        <v>302</v>
      </c>
      <c r="B306" s="2">
        <v>1</v>
      </c>
      <c r="C306" s="2" t="s">
        <v>75</v>
      </c>
      <c r="D306" s="51">
        <v>9</v>
      </c>
      <c r="E306" s="2" t="s">
        <v>3242</v>
      </c>
      <c r="F306" s="2" t="s">
        <v>76</v>
      </c>
      <c r="G306" s="2" t="s">
        <v>800</v>
      </c>
      <c r="H306" s="2" t="s">
        <v>894</v>
      </c>
      <c r="I306" s="2" t="s">
        <v>913</v>
      </c>
      <c r="J306" s="2" t="s">
        <v>914</v>
      </c>
      <c r="K306" s="2" t="s">
        <v>3300</v>
      </c>
      <c r="L306" s="2">
        <v>141744346</v>
      </c>
      <c r="M306" s="2">
        <v>124434793</v>
      </c>
      <c r="N306" s="2" t="s">
        <v>104</v>
      </c>
      <c r="O306" s="2" t="s">
        <v>486</v>
      </c>
      <c r="P306" s="2">
        <v>2004</v>
      </c>
      <c r="Q306" s="2" t="s">
        <v>486</v>
      </c>
      <c r="R306" s="2" t="s">
        <v>267</v>
      </c>
      <c r="S306" s="2" t="s">
        <v>486</v>
      </c>
      <c r="T306" s="2" t="b">
        <v>1</v>
      </c>
      <c r="U306" s="2">
        <v>2018</v>
      </c>
      <c r="V306" s="2">
        <v>338</v>
      </c>
      <c r="W306" s="2">
        <v>766</v>
      </c>
      <c r="X306" s="2" t="b">
        <v>1</v>
      </c>
      <c r="Y306" s="2" t="b">
        <v>1</v>
      </c>
      <c r="Z306" s="2" t="s">
        <v>89</v>
      </c>
      <c r="AA306" s="2" t="s">
        <v>178</v>
      </c>
      <c r="AB306" s="51" t="s">
        <v>178</v>
      </c>
      <c r="AC306" s="51"/>
      <c r="AD306" s="51">
        <v>14591.241620000001</v>
      </c>
      <c r="AE306" s="51" t="s">
        <v>118</v>
      </c>
      <c r="AF306" s="51">
        <v>39</v>
      </c>
      <c r="AG306" s="51" t="s">
        <v>84</v>
      </c>
      <c r="AH306" s="51"/>
      <c r="AI306" s="51"/>
      <c r="AJ306" s="51">
        <v>1</v>
      </c>
      <c r="AK306" s="51">
        <v>0</v>
      </c>
      <c r="AL306" s="51">
        <v>0</v>
      </c>
      <c r="AP306" s="51">
        <v>0</v>
      </c>
      <c r="AQ306" s="51"/>
      <c r="AR306" s="51">
        <v>0</v>
      </c>
      <c r="AS306" s="51">
        <v>0</v>
      </c>
      <c r="AT306" s="51">
        <v>1</v>
      </c>
      <c r="AX306" s="51">
        <v>1</v>
      </c>
      <c r="BB306" s="51">
        <v>1</v>
      </c>
      <c r="BC306" s="51">
        <v>1</v>
      </c>
      <c r="BD306" s="51"/>
    </row>
    <row r="307" spans="1:56" x14ac:dyDescent="0.3">
      <c r="A307" s="2">
        <v>303</v>
      </c>
      <c r="B307" s="2">
        <v>1</v>
      </c>
      <c r="C307" s="2" t="s">
        <v>75</v>
      </c>
      <c r="D307" s="51">
        <v>9</v>
      </c>
      <c r="E307" s="2" t="s">
        <v>3242</v>
      </c>
      <c r="F307" s="2" t="s">
        <v>76</v>
      </c>
      <c r="G307" s="2" t="s">
        <v>800</v>
      </c>
      <c r="H307" s="2" t="s">
        <v>894</v>
      </c>
      <c r="I307" s="2" t="s">
        <v>915</v>
      </c>
      <c r="J307" s="2" t="s">
        <v>916</v>
      </c>
      <c r="K307" s="2" t="s">
        <v>3301</v>
      </c>
      <c r="L307" s="2">
        <v>124396124</v>
      </c>
      <c r="M307" s="2">
        <v>124552537</v>
      </c>
      <c r="N307" s="2" t="s">
        <v>104</v>
      </c>
      <c r="O307" s="2" t="s">
        <v>367</v>
      </c>
      <c r="P307" s="2" t="s">
        <v>267</v>
      </c>
      <c r="Q307" s="2" t="s">
        <v>486</v>
      </c>
      <c r="R307" s="2" t="s">
        <v>267</v>
      </c>
      <c r="S307" s="2" t="s">
        <v>486</v>
      </c>
      <c r="T307" s="2" t="b">
        <v>1</v>
      </c>
      <c r="U307" s="2">
        <v>2018</v>
      </c>
      <c r="V307" s="2">
        <v>752</v>
      </c>
      <c r="W307" s="2">
        <v>1443</v>
      </c>
      <c r="X307" s="2" t="b">
        <v>1</v>
      </c>
      <c r="Y307" s="2" t="b">
        <v>1</v>
      </c>
      <c r="Z307" s="2" t="s">
        <v>89</v>
      </c>
      <c r="AA307" s="2" t="s">
        <v>178</v>
      </c>
      <c r="AB307" s="51" t="s">
        <v>178</v>
      </c>
      <c r="AC307" s="51"/>
      <c r="AD307" s="51">
        <v>1980.9425940000001</v>
      </c>
      <c r="AE307" s="51" t="s">
        <v>118</v>
      </c>
      <c r="AF307" s="51">
        <v>55</v>
      </c>
      <c r="AG307" s="51" t="s">
        <v>84</v>
      </c>
      <c r="AH307" s="51"/>
      <c r="AI307" s="51"/>
      <c r="AJ307" s="51">
        <v>1</v>
      </c>
      <c r="AK307" s="51">
        <v>0</v>
      </c>
      <c r="AL307" s="51">
        <v>0</v>
      </c>
      <c r="AP307" s="51">
        <v>0</v>
      </c>
      <c r="AQ307" s="51"/>
      <c r="AR307" s="51">
        <v>0</v>
      </c>
      <c r="AS307" s="51">
        <v>0</v>
      </c>
      <c r="AT307" s="51">
        <v>1</v>
      </c>
      <c r="AX307" s="51">
        <v>1</v>
      </c>
      <c r="BB307" s="51">
        <v>1</v>
      </c>
      <c r="BC307" s="51">
        <v>1</v>
      </c>
      <c r="BD307" s="51"/>
    </row>
    <row r="308" spans="1:56" x14ac:dyDescent="0.3">
      <c r="A308" s="2">
        <v>304</v>
      </c>
      <c r="B308" s="2">
        <v>1</v>
      </c>
      <c r="C308" s="2" t="s">
        <v>75</v>
      </c>
      <c r="D308" s="51">
        <v>9</v>
      </c>
      <c r="E308" s="2" t="s">
        <v>3242</v>
      </c>
      <c r="F308" s="2" t="s">
        <v>76</v>
      </c>
      <c r="G308" s="2" t="s">
        <v>800</v>
      </c>
      <c r="H308" s="2" t="s">
        <v>894</v>
      </c>
      <c r="I308" s="2" t="s">
        <v>917</v>
      </c>
      <c r="J308" s="2" t="s">
        <v>918</v>
      </c>
      <c r="K308" s="2" t="s">
        <v>3302</v>
      </c>
      <c r="L308" s="2">
        <v>141747777</v>
      </c>
      <c r="M308" s="2">
        <v>141748112</v>
      </c>
      <c r="N308" s="2" t="s">
        <v>104</v>
      </c>
      <c r="O308" s="2" t="s">
        <v>367</v>
      </c>
      <c r="P308" s="2" t="s">
        <v>267</v>
      </c>
      <c r="Q308" s="2" t="s">
        <v>486</v>
      </c>
      <c r="R308" s="2" t="s">
        <v>267</v>
      </c>
      <c r="S308" s="2" t="s">
        <v>486</v>
      </c>
      <c r="T308" s="2" t="b">
        <v>1</v>
      </c>
      <c r="U308" s="2">
        <v>43891</v>
      </c>
      <c r="V308" s="2">
        <v>380</v>
      </c>
      <c r="W308" s="2">
        <v>420</v>
      </c>
      <c r="X308" s="2" t="b">
        <v>1</v>
      </c>
      <c r="Y308" s="2" t="b">
        <v>1</v>
      </c>
      <c r="Z308" s="2" t="s">
        <v>919</v>
      </c>
      <c r="AA308" s="2" t="s">
        <v>178</v>
      </c>
      <c r="AB308" s="51" t="s">
        <v>178</v>
      </c>
      <c r="AC308" s="51"/>
      <c r="AD308" s="51">
        <v>231.9924647</v>
      </c>
      <c r="AE308" s="51" t="s">
        <v>118</v>
      </c>
      <c r="AF308" s="51">
        <v>43.7</v>
      </c>
      <c r="AG308" s="51" t="s">
        <v>84</v>
      </c>
      <c r="AH308" s="51"/>
      <c r="AI308" s="51"/>
      <c r="AJ308" s="51">
        <v>1</v>
      </c>
      <c r="AK308" s="51">
        <v>0</v>
      </c>
      <c r="AL308" s="51">
        <v>0</v>
      </c>
      <c r="AP308" s="51">
        <v>0</v>
      </c>
      <c r="AQ308" s="51"/>
      <c r="AR308" s="51">
        <v>0</v>
      </c>
      <c r="AS308" s="51">
        <v>0</v>
      </c>
      <c r="AT308" s="51">
        <v>1</v>
      </c>
      <c r="AX308" s="51">
        <v>1</v>
      </c>
      <c r="BB308" s="51">
        <v>1</v>
      </c>
      <c r="BC308" s="51">
        <v>1</v>
      </c>
      <c r="BD308" s="51"/>
    </row>
    <row r="309" spans="1:56" x14ac:dyDescent="0.3">
      <c r="A309" s="2">
        <v>305</v>
      </c>
      <c r="B309" s="2">
        <v>1</v>
      </c>
      <c r="C309" s="2" t="s">
        <v>75</v>
      </c>
      <c r="D309" s="51">
        <v>9</v>
      </c>
      <c r="E309" s="2" t="s">
        <v>3242</v>
      </c>
      <c r="F309" s="2" t="s">
        <v>76</v>
      </c>
      <c r="G309" s="2" t="s">
        <v>800</v>
      </c>
      <c r="H309" s="2" t="s">
        <v>894</v>
      </c>
      <c r="I309" s="2" t="s">
        <v>920</v>
      </c>
      <c r="J309" s="2" t="s">
        <v>921</v>
      </c>
      <c r="K309" s="2" t="s">
        <v>3303</v>
      </c>
      <c r="L309" s="2">
        <v>110903105</v>
      </c>
      <c r="M309" s="2">
        <v>141001987</v>
      </c>
      <c r="N309" s="2" t="s">
        <v>104</v>
      </c>
      <c r="O309" s="2" t="s">
        <v>367</v>
      </c>
      <c r="P309" s="2" t="s">
        <v>267</v>
      </c>
      <c r="Q309" s="2" t="s">
        <v>368</v>
      </c>
      <c r="R309" s="2" t="s">
        <v>267</v>
      </c>
      <c r="S309" s="2" t="s">
        <v>368</v>
      </c>
      <c r="T309" s="2" t="b">
        <v>1</v>
      </c>
      <c r="U309" s="2">
        <v>2018</v>
      </c>
      <c r="V309" s="2">
        <v>463</v>
      </c>
      <c r="W309" s="2">
        <v>550</v>
      </c>
      <c r="X309" s="2" t="b">
        <v>1</v>
      </c>
      <c r="Y309" s="2" t="b">
        <v>1</v>
      </c>
      <c r="Z309" s="2" t="s">
        <v>89</v>
      </c>
      <c r="AA309" s="2" t="s">
        <v>178</v>
      </c>
      <c r="AB309" s="51" t="s">
        <v>178</v>
      </c>
      <c r="AC309" s="51"/>
      <c r="AD309" s="51">
        <v>133.3219489</v>
      </c>
      <c r="AE309" s="51" t="s">
        <v>118</v>
      </c>
      <c r="AF309" s="51">
        <v>29</v>
      </c>
      <c r="AG309" s="51" t="s">
        <v>84</v>
      </c>
      <c r="AH309" s="51"/>
      <c r="AI309" s="51"/>
      <c r="AJ309" s="51">
        <v>1</v>
      </c>
      <c r="AK309" s="51">
        <v>0</v>
      </c>
      <c r="AL309" s="51">
        <v>0</v>
      </c>
      <c r="AP309" s="51">
        <v>0</v>
      </c>
      <c r="AQ309" s="51"/>
      <c r="AR309" s="51">
        <v>0</v>
      </c>
      <c r="AS309" s="51">
        <v>0</v>
      </c>
      <c r="AT309" s="51">
        <v>1</v>
      </c>
      <c r="AX309" s="51">
        <v>1</v>
      </c>
      <c r="BC309" s="51">
        <v>1</v>
      </c>
    </row>
    <row r="310" spans="1:56" x14ac:dyDescent="0.3">
      <c r="A310" s="2">
        <v>306</v>
      </c>
      <c r="B310" s="2">
        <v>1</v>
      </c>
      <c r="C310" s="2" t="s">
        <v>75</v>
      </c>
      <c r="D310" s="51">
        <v>9</v>
      </c>
      <c r="E310" s="2" t="s">
        <v>3242</v>
      </c>
      <c r="F310" s="2" t="s">
        <v>76</v>
      </c>
      <c r="G310" s="2" t="s">
        <v>800</v>
      </c>
      <c r="H310" s="2" t="s">
        <v>894</v>
      </c>
      <c r="I310" s="2" t="s">
        <v>922</v>
      </c>
      <c r="J310" s="2" t="s">
        <v>923</v>
      </c>
      <c r="K310" s="2" t="s">
        <v>3304</v>
      </c>
      <c r="L310" s="2">
        <v>141745938</v>
      </c>
      <c r="M310" s="2">
        <v>141745944</v>
      </c>
      <c r="N310" s="2" t="s">
        <v>104</v>
      </c>
      <c r="O310" s="2" t="s">
        <v>367</v>
      </c>
      <c r="P310" s="2" t="s">
        <v>267</v>
      </c>
      <c r="Q310" s="2" t="s">
        <v>486</v>
      </c>
      <c r="R310" s="2" t="s">
        <v>267</v>
      </c>
      <c r="S310" s="2" t="s">
        <v>486</v>
      </c>
      <c r="T310" s="2" t="b">
        <v>1</v>
      </c>
      <c r="U310" s="2">
        <v>43891</v>
      </c>
      <c r="V310" s="2">
        <v>628</v>
      </c>
      <c r="W310" s="2">
        <v>628</v>
      </c>
      <c r="X310" s="2" t="b">
        <v>1</v>
      </c>
      <c r="Y310" s="2" t="b">
        <v>1</v>
      </c>
      <c r="Z310" s="2" t="s">
        <v>924</v>
      </c>
      <c r="AA310" s="2" t="s">
        <v>178</v>
      </c>
      <c r="AB310" s="51" t="s">
        <v>178</v>
      </c>
      <c r="AC310" s="51"/>
      <c r="AD310" s="51">
        <v>133.3219489</v>
      </c>
      <c r="AE310" s="51" t="s">
        <v>118</v>
      </c>
      <c r="AF310" s="51">
        <v>32.5</v>
      </c>
      <c r="AG310" s="51" t="s">
        <v>84</v>
      </c>
      <c r="AH310" s="51"/>
      <c r="AI310" s="51"/>
      <c r="AJ310" s="51">
        <v>1</v>
      </c>
      <c r="AK310" s="51">
        <v>0</v>
      </c>
      <c r="AL310" s="51">
        <v>0</v>
      </c>
      <c r="AP310" s="51">
        <v>0</v>
      </c>
      <c r="AQ310" s="51"/>
      <c r="AR310" s="51">
        <v>0</v>
      </c>
      <c r="AS310" s="51">
        <v>0</v>
      </c>
      <c r="AT310" s="51">
        <v>1</v>
      </c>
      <c r="AX310" s="51">
        <v>1</v>
      </c>
      <c r="BB310" s="51">
        <v>1</v>
      </c>
      <c r="BC310" s="51">
        <v>1</v>
      </c>
      <c r="BD310" s="51"/>
    </row>
    <row r="311" spans="1:56" x14ac:dyDescent="0.3">
      <c r="A311" s="2">
        <v>307</v>
      </c>
      <c r="B311" s="2">
        <v>1</v>
      </c>
      <c r="C311" s="2" t="s">
        <v>75</v>
      </c>
      <c r="D311" s="51">
        <v>9</v>
      </c>
      <c r="E311" s="2" t="s">
        <v>3242</v>
      </c>
      <c r="F311" s="2" t="s">
        <v>76</v>
      </c>
      <c r="G311" s="2" t="s">
        <v>800</v>
      </c>
      <c r="H311" s="2" t="s">
        <v>925</v>
      </c>
      <c r="I311" s="2" t="s">
        <v>926</v>
      </c>
      <c r="J311" s="2" t="s">
        <v>927</v>
      </c>
      <c r="K311" s="2" t="s">
        <v>3305</v>
      </c>
      <c r="L311" s="2">
        <v>161455</v>
      </c>
      <c r="M311" s="2">
        <v>124488766</v>
      </c>
      <c r="N311" s="2" t="s">
        <v>104</v>
      </c>
      <c r="O311" s="2" t="s">
        <v>486</v>
      </c>
      <c r="P311" s="2">
        <v>2008</v>
      </c>
      <c r="Q311" s="2" t="s">
        <v>368</v>
      </c>
      <c r="R311" s="2" t="s">
        <v>267</v>
      </c>
      <c r="S311" s="2" t="s">
        <v>368</v>
      </c>
      <c r="T311" s="2" t="b">
        <v>1</v>
      </c>
      <c r="U311" s="2">
        <v>43891</v>
      </c>
      <c r="V311" s="2">
        <v>155</v>
      </c>
      <c r="W311" s="2">
        <v>927</v>
      </c>
      <c r="X311" s="2" t="b">
        <v>1</v>
      </c>
      <c r="Y311" s="2" t="b">
        <v>1</v>
      </c>
      <c r="Z311" s="2" t="s">
        <v>89</v>
      </c>
      <c r="AA311" s="2" t="s">
        <v>178</v>
      </c>
      <c r="AB311" s="51" t="s">
        <v>178</v>
      </c>
      <c r="AC311" s="51"/>
      <c r="AD311" s="51">
        <v>78293.493170000002</v>
      </c>
      <c r="AE311" s="51" t="s">
        <v>118</v>
      </c>
      <c r="AF311" s="51">
        <v>30</v>
      </c>
      <c r="AG311" s="51" t="s">
        <v>84</v>
      </c>
      <c r="AH311" s="51"/>
      <c r="AI311" s="51"/>
      <c r="AJ311" s="51">
        <v>1</v>
      </c>
      <c r="AK311" s="51">
        <v>0</v>
      </c>
      <c r="AL311" s="51">
        <v>0</v>
      </c>
      <c r="AN311" s="51">
        <v>1</v>
      </c>
      <c r="AP311" s="51">
        <v>0</v>
      </c>
      <c r="AQ311" s="51"/>
      <c r="AR311" s="51">
        <v>0</v>
      </c>
      <c r="AS311" s="51">
        <v>0</v>
      </c>
      <c r="AT311" s="51">
        <v>1</v>
      </c>
      <c r="AX311" s="51">
        <v>1</v>
      </c>
      <c r="BC311" s="51">
        <v>1</v>
      </c>
    </row>
    <row r="312" spans="1:56" x14ac:dyDescent="0.3">
      <c r="A312" s="2">
        <v>308</v>
      </c>
      <c r="B312" s="2">
        <v>1</v>
      </c>
      <c r="C312" s="2" t="s">
        <v>75</v>
      </c>
      <c r="D312" s="51">
        <v>9</v>
      </c>
      <c r="E312" s="2" t="s">
        <v>3242</v>
      </c>
      <c r="F312" s="2" t="s">
        <v>76</v>
      </c>
      <c r="G312" s="2" t="s">
        <v>800</v>
      </c>
      <c r="H312" s="2" t="s">
        <v>928</v>
      </c>
      <c r="I312" s="2" t="s">
        <v>929</v>
      </c>
      <c r="J312" s="2" t="s">
        <v>930</v>
      </c>
      <c r="K312" s="2" t="s">
        <v>3306</v>
      </c>
      <c r="L312" s="2">
        <v>41811</v>
      </c>
      <c r="M312" s="2">
        <v>68623349</v>
      </c>
      <c r="N312" s="2" t="s">
        <v>104</v>
      </c>
      <c r="O312" s="2" t="s">
        <v>368</v>
      </c>
      <c r="P312" s="2">
        <v>2003</v>
      </c>
      <c r="Q312" s="2" t="s">
        <v>368</v>
      </c>
      <c r="R312" s="2" t="s">
        <v>267</v>
      </c>
      <c r="S312" s="2" t="s">
        <v>368</v>
      </c>
      <c r="T312" s="2" t="b">
        <v>1</v>
      </c>
      <c r="U312" s="2">
        <v>2015</v>
      </c>
      <c r="V312" s="2">
        <v>128</v>
      </c>
      <c r="W312" s="2">
        <v>823</v>
      </c>
      <c r="X312" s="2" t="b">
        <v>1</v>
      </c>
      <c r="Y312" s="2" t="b">
        <v>1</v>
      </c>
      <c r="Z312" s="2" t="s">
        <v>89</v>
      </c>
      <c r="AA312" s="2" t="s">
        <v>178</v>
      </c>
      <c r="AB312" s="51" t="s">
        <v>178</v>
      </c>
      <c r="AC312" s="51"/>
      <c r="AD312" s="51">
        <v>188655.2034</v>
      </c>
      <c r="AE312" s="51"/>
      <c r="AF312" s="51">
        <v>61</v>
      </c>
      <c r="AG312" s="51" t="s">
        <v>84</v>
      </c>
      <c r="AH312" s="51"/>
      <c r="AI312" s="51"/>
      <c r="AJ312" s="51">
        <v>1</v>
      </c>
      <c r="AK312" s="51">
        <v>0</v>
      </c>
      <c r="AL312" s="51">
        <v>0</v>
      </c>
      <c r="AP312" s="51">
        <v>0</v>
      </c>
      <c r="AQ312" s="51"/>
      <c r="AR312" s="51">
        <v>0</v>
      </c>
      <c r="AS312" s="51">
        <v>0</v>
      </c>
      <c r="AT312" s="51">
        <v>1</v>
      </c>
      <c r="AX312" s="51">
        <v>1</v>
      </c>
    </row>
    <row r="313" spans="1:56" x14ac:dyDescent="0.3">
      <c r="A313" s="2">
        <v>309</v>
      </c>
      <c r="B313" s="2">
        <v>1</v>
      </c>
      <c r="C313" s="2" t="s">
        <v>75</v>
      </c>
      <c r="D313" s="51">
        <v>9</v>
      </c>
      <c r="E313" s="2" t="s">
        <v>3242</v>
      </c>
      <c r="F313" s="2" t="s">
        <v>76</v>
      </c>
      <c r="G313" s="2" t="s">
        <v>800</v>
      </c>
      <c r="H313" s="2" t="s">
        <v>928</v>
      </c>
      <c r="I313" s="2" t="s">
        <v>931</v>
      </c>
      <c r="J313" s="2" t="s">
        <v>932</v>
      </c>
      <c r="K313" s="2" t="s">
        <v>3307</v>
      </c>
      <c r="L313" s="2">
        <v>42711</v>
      </c>
      <c r="M313" s="2">
        <v>68623469</v>
      </c>
      <c r="N313" s="2" t="s">
        <v>104</v>
      </c>
      <c r="O313" s="2" t="s">
        <v>486</v>
      </c>
      <c r="P313" s="2">
        <v>2003</v>
      </c>
      <c r="Q313" s="2" t="s">
        <v>486</v>
      </c>
      <c r="R313" s="2" t="s">
        <v>267</v>
      </c>
      <c r="S313" s="2" t="s">
        <v>486</v>
      </c>
      <c r="T313" s="2" t="b">
        <v>1</v>
      </c>
      <c r="U313" s="2">
        <v>2015</v>
      </c>
      <c r="V313" s="2">
        <v>239</v>
      </c>
      <c r="W313" s="2">
        <v>590</v>
      </c>
      <c r="X313" s="2" t="b">
        <v>1</v>
      </c>
      <c r="Y313" s="2" t="b">
        <v>1</v>
      </c>
      <c r="Z313" s="2" t="s">
        <v>89</v>
      </c>
      <c r="AA313" s="2" t="s">
        <v>178</v>
      </c>
      <c r="AB313" s="51" t="s">
        <v>178</v>
      </c>
      <c r="AC313" s="51"/>
      <c r="AD313" s="51">
        <v>68970.688840000003</v>
      </c>
      <c r="AE313" s="51" t="s">
        <v>118</v>
      </c>
      <c r="AF313" s="51">
        <v>42</v>
      </c>
      <c r="AG313" s="51" t="s">
        <v>84</v>
      </c>
      <c r="AH313" s="51"/>
      <c r="AI313" s="51"/>
      <c r="AJ313" s="51">
        <v>1</v>
      </c>
      <c r="AK313" s="51">
        <v>0</v>
      </c>
      <c r="AL313" s="51">
        <v>0</v>
      </c>
      <c r="AP313" s="51">
        <v>0</v>
      </c>
      <c r="AQ313" s="51"/>
      <c r="AR313" s="51">
        <v>0</v>
      </c>
      <c r="AS313" s="51">
        <v>0</v>
      </c>
      <c r="AT313" s="51">
        <v>1</v>
      </c>
      <c r="AX313" s="51">
        <v>1</v>
      </c>
      <c r="BB313" s="51">
        <v>1</v>
      </c>
      <c r="BC313" s="51">
        <v>1</v>
      </c>
      <c r="BD313" s="51"/>
    </row>
    <row r="314" spans="1:56" x14ac:dyDescent="0.3">
      <c r="A314" s="2">
        <v>310</v>
      </c>
      <c r="B314" s="2">
        <v>1</v>
      </c>
      <c r="C314" s="2" t="s">
        <v>75</v>
      </c>
      <c r="D314" s="51">
        <v>9</v>
      </c>
      <c r="E314" s="2" t="s">
        <v>3242</v>
      </c>
      <c r="F314" s="2" t="s">
        <v>76</v>
      </c>
      <c r="G314" s="2" t="s">
        <v>800</v>
      </c>
      <c r="H314" s="2" t="s">
        <v>933</v>
      </c>
      <c r="I314" s="2" t="s">
        <v>934</v>
      </c>
      <c r="J314" s="2" t="s">
        <v>935</v>
      </c>
      <c r="K314" s="2" t="s">
        <v>3308</v>
      </c>
      <c r="L314" s="2">
        <v>161732</v>
      </c>
      <c r="M314" s="2">
        <v>124535030</v>
      </c>
      <c r="N314" s="2" t="s">
        <v>104</v>
      </c>
      <c r="O314" s="2" t="s">
        <v>486</v>
      </c>
      <c r="P314" s="2">
        <v>2004</v>
      </c>
      <c r="Q314" s="2" t="s">
        <v>368</v>
      </c>
      <c r="R314" s="2" t="s">
        <v>267</v>
      </c>
      <c r="S314" s="2" t="s">
        <v>368</v>
      </c>
      <c r="T314" s="2" t="b">
        <v>1</v>
      </c>
      <c r="U314" s="2">
        <v>43891</v>
      </c>
      <c r="V314" s="2">
        <v>293</v>
      </c>
      <c r="W314" s="2">
        <v>695</v>
      </c>
      <c r="X314" s="2" t="b">
        <v>1</v>
      </c>
      <c r="Y314" s="2" t="b">
        <v>1</v>
      </c>
      <c r="Z314" s="2" t="s">
        <v>89</v>
      </c>
      <c r="AA314" s="2" t="s">
        <v>178</v>
      </c>
      <c r="AB314" s="51" t="s">
        <v>178</v>
      </c>
      <c r="AC314" s="51"/>
      <c r="AD314" s="51">
        <v>39741.726569999999</v>
      </c>
      <c r="AE314" s="51" t="s">
        <v>118</v>
      </c>
      <c r="AF314" s="51">
        <v>46</v>
      </c>
      <c r="AG314" s="51" t="s">
        <v>84</v>
      </c>
      <c r="AH314" s="51"/>
      <c r="AI314" s="51"/>
      <c r="AJ314" s="51">
        <v>1</v>
      </c>
      <c r="AK314" s="51">
        <v>0</v>
      </c>
      <c r="AL314" s="51">
        <v>0</v>
      </c>
      <c r="AP314" s="51">
        <v>0</v>
      </c>
      <c r="AQ314" s="51"/>
      <c r="AR314" s="51">
        <v>0</v>
      </c>
      <c r="AS314" s="51">
        <v>0</v>
      </c>
      <c r="AT314" s="51">
        <v>1</v>
      </c>
      <c r="AX314" s="51">
        <v>1</v>
      </c>
      <c r="BC314" s="51">
        <v>1</v>
      </c>
    </row>
    <row r="315" spans="1:56" x14ac:dyDescent="0.3">
      <c r="A315" s="2">
        <v>311</v>
      </c>
      <c r="B315" s="2">
        <v>1</v>
      </c>
      <c r="C315" s="2" t="s">
        <v>75</v>
      </c>
      <c r="D315" s="51">
        <v>9</v>
      </c>
      <c r="E315" s="2" t="s">
        <v>3242</v>
      </c>
      <c r="F315" s="2" t="s">
        <v>76</v>
      </c>
      <c r="G315" s="2" t="s">
        <v>800</v>
      </c>
      <c r="H315" s="2" t="s">
        <v>933</v>
      </c>
      <c r="I315" s="2" t="s">
        <v>936</v>
      </c>
      <c r="J315" s="2" t="s">
        <v>937</v>
      </c>
      <c r="K315" s="2" t="s">
        <v>3309</v>
      </c>
      <c r="L315" s="2">
        <v>161479</v>
      </c>
      <c r="M315" s="2">
        <v>124492417</v>
      </c>
      <c r="N315" s="2" t="s">
        <v>104</v>
      </c>
      <c r="O315" s="2" t="s">
        <v>368</v>
      </c>
      <c r="P315" s="2">
        <v>2004</v>
      </c>
      <c r="Q315" s="2" t="s">
        <v>368</v>
      </c>
      <c r="R315" s="2" t="s">
        <v>267</v>
      </c>
      <c r="S315" s="2" t="s">
        <v>368</v>
      </c>
      <c r="T315" s="2" t="b">
        <v>1</v>
      </c>
      <c r="U315" s="2">
        <v>43891</v>
      </c>
      <c r="V315" s="2">
        <v>292</v>
      </c>
      <c r="W315" s="2">
        <v>732</v>
      </c>
      <c r="X315" s="2" t="b">
        <v>1</v>
      </c>
      <c r="Y315" s="2" t="b">
        <v>1</v>
      </c>
      <c r="Z315" s="2" t="s">
        <v>89</v>
      </c>
      <c r="AA315" s="2" t="s">
        <v>178</v>
      </c>
      <c r="AB315" s="51" t="s">
        <v>178</v>
      </c>
      <c r="AC315" s="51"/>
      <c r="AD315" s="51">
        <v>171082.56469999999</v>
      </c>
      <c r="AE315" s="51"/>
      <c r="AF315" s="51">
        <v>33</v>
      </c>
      <c r="AG315" s="51" t="s">
        <v>84</v>
      </c>
      <c r="AH315" s="51"/>
      <c r="AI315" s="51"/>
      <c r="AJ315" s="51">
        <v>1</v>
      </c>
      <c r="AK315" s="51">
        <v>0</v>
      </c>
      <c r="AL315" s="51">
        <v>0</v>
      </c>
      <c r="AP315" s="51">
        <v>0</v>
      </c>
      <c r="AQ315" s="51"/>
      <c r="AR315" s="51">
        <v>0</v>
      </c>
      <c r="AS315" s="51">
        <v>0</v>
      </c>
      <c r="AT315" s="51">
        <v>1</v>
      </c>
      <c r="AX315" s="51">
        <v>1</v>
      </c>
    </row>
    <row r="316" spans="1:56" x14ac:dyDescent="0.3">
      <c r="A316" s="2">
        <v>312</v>
      </c>
      <c r="B316" s="2">
        <v>1</v>
      </c>
      <c r="C316" s="2" t="s">
        <v>75</v>
      </c>
      <c r="D316" s="51">
        <v>9</v>
      </c>
      <c r="E316" s="2" t="s">
        <v>3242</v>
      </c>
      <c r="F316" s="2" t="s">
        <v>76</v>
      </c>
      <c r="G316" s="2" t="s">
        <v>800</v>
      </c>
      <c r="H316" s="2" t="s">
        <v>933</v>
      </c>
      <c r="I316" s="2" t="s">
        <v>938</v>
      </c>
      <c r="J316" s="2" t="s">
        <v>939</v>
      </c>
      <c r="K316" s="2" t="s">
        <v>3310</v>
      </c>
      <c r="L316" s="2">
        <v>63149</v>
      </c>
      <c r="M316" s="2">
        <v>124463343</v>
      </c>
      <c r="N316" s="2" t="s">
        <v>1219</v>
      </c>
      <c r="O316" s="2" t="s">
        <v>2972</v>
      </c>
      <c r="P316" s="2">
        <v>2007</v>
      </c>
      <c r="Q316" s="2" t="s">
        <v>2972</v>
      </c>
      <c r="R316" s="2" t="s">
        <v>2980</v>
      </c>
      <c r="S316" s="2" t="s">
        <v>2972</v>
      </c>
      <c r="T316" s="2" t="b">
        <v>1</v>
      </c>
      <c r="U316" s="2">
        <v>44228</v>
      </c>
      <c r="V316" s="2">
        <v>328</v>
      </c>
      <c r="W316" s="2">
        <v>790</v>
      </c>
      <c r="X316" s="2" t="b">
        <v>1</v>
      </c>
      <c r="Y316" s="2" t="b">
        <v>1</v>
      </c>
      <c r="Z316" s="2" t="s">
        <v>89</v>
      </c>
      <c r="AA316" s="2" t="s">
        <v>178</v>
      </c>
      <c r="AB316" s="51" t="s">
        <v>178</v>
      </c>
      <c r="AC316" s="51"/>
      <c r="AD316" s="51">
        <v>44777.848830000003</v>
      </c>
      <c r="AE316" s="51" t="s">
        <v>118</v>
      </c>
      <c r="AF316" s="51">
        <v>46</v>
      </c>
      <c r="AG316" s="51" t="s">
        <v>84</v>
      </c>
      <c r="AH316" s="51"/>
      <c r="AI316" s="51">
        <v>15</v>
      </c>
      <c r="AJ316" s="51">
        <v>1</v>
      </c>
      <c r="AK316" s="51">
        <v>0</v>
      </c>
      <c r="AL316" s="51">
        <v>0</v>
      </c>
      <c r="AP316" s="51">
        <v>0</v>
      </c>
      <c r="AQ316" s="51"/>
      <c r="AR316" s="51">
        <v>0</v>
      </c>
      <c r="AS316" s="51">
        <v>0</v>
      </c>
      <c r="AT316" s="51">
        <v>1</v>
      </c>
      <c r="AX316" s="51">
        <v>1</v>
      </c>
      <c r="BC316" s="51">
        <v>1</v>
      </c>
    </row>
    <row r="317" spans="1:56" x14ac:dyDescent="0.3">
      <c r="A317" s="2">
        <v>313</v>
      </c>
      <c r="B317" s="2">
        <v>1</v>
      </c>
      <c r="C317" s="2" t="s">
        <v>75</v>
      </c>
      <c r="D317" s="51">
        <v>9</v>
      </c>
      <c r="E317" s="2" t="s">
        <v>3242</v>
      </c>
      <c r="F317" s="2" t="s">
        <v>76</v>
      </c>
      <c r="G317" s="2" t="s">
        <v>800</v>
      </c>
      <c r="H317" s="2" t="s">
        <v>933</v>
      </c>
      <c r="I317" s="2" t="s">
        <v>940</v>
      </c>
      <c r="J317" s="2" t="s">
        <v>941</v>
      </c>
      <c r="K317" s="2" t="s">
        <v>3311</v>
      </c>
      <c r="L317" s="2">
        <v>161460</v>
      </c>
      <c r="M317" s="2">
        <v>124489424</v>
      </c>
      <c r="N317" s="2" t="s">
        <v>104</v>
      </c>
      <c r="O317" s="2" t="s">
        <v>486</v>
      </c>
      <c r="P317" s="2">
        <v>2004</v>
      </c>
      <c r="Q317" s="2" t="s">
        <v>368</v>
      </c>
      <c r="R317" s="2" t="s">
        <v>267</v>
      </c>
      <c r="S317" s="2" t="s">
        <v>368</v>
      </c>
      <c r="T317" s="2" t="b">
        <v>1</v>
      </c>
      <c r="U317" s="2">
        <v>43891</v>
      </c>
      <c r="V317" s="2">
        <v>262</v>
      </c>
      <c r="W317" s="2">
        <v>549</v>
      </c>
      <c r="X317" s="2" t="b">
        <v>1</v>
      </c>
      <c r="Y317" s="2" t="b">
        <v>1</v>
      </c>
      <c r="Z317" s="2" t="s">
        <v>89</v>
      </c>
      <c r="AA317" s="2" t="s">
        <v>178</v>
      </c>
      <c r="AB317" s="51" t="s">
        <v>178</v>
      </c>
      <c r="AC317" s="51"/>
      <c r="AD317" s="51">
        <v>182.9909634</v>
      </c>
      <c r="AE317" s="51" t="s">
        <v>118</v>
      </c>
      <c r="AF317" s="51">
        <v>35</v>
      </c>
      <c r="AG317" s="51" t="s">
        <v>84</v>
      </c>
      <c r="AH317" s="51"/>
      <c r="AI317" s="51"/>
      <c r="AJ317" s="51">
        <v>1</v>
      </c>
      <c r="AK317" s="51">
        <v>0</v>
      </c>
      <c r="AL317" s="51">
        <v>0</v>
      </c>
      <c r="AP317" s="51">
        <v>0</v>
      </c>
      <c r="AQ317" s="51"/>
      <c r="AR317" s="51">
        <v>0</v>
      </c>
      <c r="AS317" s="51">
        <v>0</v>
      </c>
      <c r="AT317" s="51">
        <v>1</v>
      </c>
      <c r="AX317" s="51">
        <v>1</v>
      </c>
      <c r="BC317" s="51">
        <v>1</v>
      </c>
    </row>
    <row r="318" spans="1:56" x14ac:dyDescent="0.3">
      <c r="A318" s="2">
        <v>314</v>
      </c>
      <c r="B318" s="2">
        <v>1</v>
      </c>
      <c r="C318" s="2" t="s">
        <v>75</v>
      </c>
      <c r="D318" s="51">
        <v>9</v>
      </c>
      <c r="E318" s="2" t="s">
        <v>3242</v>
      </c>
      <c r="F318" s="2" t="s">
        <v>76</v>
      </c>
      <c r="G318" s="2" t="s">
        <v>800</v>
      </c>
      <c r="H318" s="2" t="s">
        <v>933</v>
      </c>
      <c r="I318" s="2" t="s">
        <v>942</v>
      </c>
      <c r="J318" s="2" t="s">
        <v>943</v>
      </c>
      <c r="K318" s="2" t="s">
        <v>3312</v>
      </c>
      <c r="L318" s="2">
        <v>162209990</v>
      </c>
      <c r="M318" s="2">
        <v>162210017</v>
      </c>
      <c r="N318" s="2" t="s">
        <v>104</v>
      </c>
      <c r="O318" s="2" t="s">
        <v>367</v>
      </c>
      <c r="P318" s="2" t="s">
        <v>267</v>
      </c>
      <c r="Q318" s="2" t="s">
        <v>368</v>
      </c>
      <c r="R318" s="2" t="s">
        <v>267</v>
      </c>
      <c r="S318" s="2" t="s">
        <v>368</v>
      </c>
      <c r="T318" s="2" t="b">
        <v>1</v>
      </c>
      <c r="U318" s="2">
        <v>43891</v>
      </c>
      <c r="V318" s="2">
        <v>500</v>
      </c>
      <c r="W318" s="2">
        <v>743</v>
      </c>
      <c r="X318" s="2" t="b">
        <v>1</v>
      </c>
      <c r="Y318" s="2" t="b">
        <v>1</v>
      </c>
      <c r="Z318" s="2" t="s">
        <v>944</v>
      </c>
      <c r="AA318" s="2" t="s">
        <v>178</v>
      </c>
      <c r="AB318" s="51" t="s">
        <v>178</v>
      </c>
      <c r="AC318" s="51"/>
      <c r="AD318" s="51">
        <v>228.79165850000001</v>
      </c>
      <c r="AE318" s="51" t="s">
        <v>118</v>
      </c>
      <c r="AF318" s="51">
        <v>37.200000000000003</v>
      </c>
      <c r="AG318" s="51" t="s">
        <v>84</v>
      </c>
      <c r="AH318" s="51"/>
      <c r="AI318" s="51"/>
      <c r="AJ318" s="51">
        <v>1</v>
      </c>
      <c r="AK318" s="51">
        <v>0</v>
      </c>
      <c r="AL318" s="51">
        <v>0</v>
      </c>
      <c r="AP318" s="51">
        <v>0</v>
      </c>
      <c r="AQ318" s="51"/>
      <c r="AR318" s="51">
        <v>0</v>
      </c>
      <c r="AS318" s="51">
        <v>0</v>
      </c>
      <c r="AT318" s="51">
        <v>1</v>
      </c>
      <c r="AX318" s="51">
        <v>1</v>
      </c>
      <c r="BC318" s="51">
        <v>1</v>
      </c>
    </row>
    <row r="319" spans="1:56" x14ac:dyDescent="0.3">
      <c r="A319" s="2">
        <v>315</v>
      </c>
      <c r="B319" s="2">
        <v>1</v>
      </c>
      <c r="C319" s="2" t="s">
        <v>75</v>
      </c>
      <c r="D319" s="51">
        <v>9</v>
      </c>
      <c r="E319" s="2" t="s">
        <v>3242</v>
      </c>
      <c r="F319" s="2" t="s">
        <v>76</v>
      </c>
      <c r="G319" s="2" t="s">
        <v>800</v>
      </c>
      <c r="H319" s="2" t="s">
        <v>933</v>
      </c>
      <c r="I319" s="2" t="s">
        <v>945</v>
      </c>
      <c r="J319" s="2" t="s">
        <v>946</v>
      </c>
      <c r="K319" s="2" t="s">
        <v>3313</v>
      </c>
      <c r="L319" s="2">
        <v>161364</v>
      </c>
      <c r="M319" s="2">
        <v>124472336</v>
      </c>
      <c r="N319" s="2" t="s">
        <v>104</v>
      </c>
      <c r="O319" s="2" t="s">
        <v>368</v>
      </c>
      <c r="P319" s="2">
        <v>2007</v>
      </c>
      <c r="Q319" s="2" t="s">
        <v>368</v>
      </c>
      <c r="R319" s="2" t="s">
        <v>267</v>
      </c>
      <c r="S319" s="2" t="s">
        <v>368</v>
      </c>
      <c r="T319" s="2" t="b">
        <v>1</v>
      </c>
      <c r="U319" s="2">
        <v>43891</v>
      </c>
      <c r="V319" s="2">
        <v>100</v>
      </c>
      <c r="W319" s="2">
        <v>900</v>
      </c>
      <c r="X319" s="2" t="b">
        <v>1</v>
      </c>
      <c r="Y319" s="2" t="b">
        <v>1</v>
      </c>
      <c r="Z319" s="2" t="s">
        <v>89</v>
      </c>
      <c r="AA319" s="2" t="s">
        <v>178</v>
      </c>
      <c r="AB319" s="51" t="s">
        <v>178</v>
      </c>
      <c r="AC319" s="51"/>
      <c r="AD319" s="51">
        <v>265423.1912</v>
      </c>
      <c r="AE319" s="51"/>
      <c r="AF319" s="51">
        <v>65</v>
      </c>
      <c r="AG319" s="51" t="s">
        <v>84</v>
      </c>
      <c r="AH319" s="51"/>
      <c r="AI319" s="51"/>
      <c r="AJ319" s="51">
        <v>1</v>
      </c>
      <c r="AK319" s="51">
        <v>0</v>
      </c>
      <c r="AL319" s="51">
        <v>0</v>
      </c>
      <c r="AP319" s="51">
        <v>1</v>
      </c>
      <c r="AQ319" s="51"/>
      <c r="AR319" s="51">
        <v>0</v>
      </c>
      <c r="AS319" s="51">
        <v>0</v>
      </c>
      <c r="AT319" s="51">
        <v>1</v>
      </c>
      <c r="AX319" s="51">
        <v>1</v>
      </c>
    </row>
    <row r="320" spans="1:56" x14ac:dyDescent="0.3">
      <c r="A320" s="2">
        <v>316</v>
      </c>
      <c r="B320" s="2">
        <v>1</v>
      </c>
      <c r="C320" s="2" t="s">
        <v>75</v>
      </c>
      <c r="D320" s="51">
        <v>9</v>
      </c>
      <c r="E320" s="2" t="s">
        <v>3242</v>
      </c>
      <c r="F320" s="2" t="s">
        <v>76</v>
      </c>
      <c r="G320" s="2" t="s">
        <v>800</v>
      </c>
      <c r="H320" s="2" t="s">
        <v>933</v>
      </c>
      <c r="I320" s="2" t="s">
        <v>947</v>
      </c>
      <c r="J320" s="2" t="s">
        <v>948</v>
      </c>
      <c r="K320" s="2" t="s">
        <v>3314</v>
      </c>
      <c r="L320" s="2">
        <v>41812</v>
      </c>
      <c r="M320" s="2">
        <v>68623691</v>
      </c>
      <c r="N320" s="2" t="s">
        <v>104</v>
      </c>
      <c r="O320" s="2" t="s">
        <v>486</v>
      </c>
      <c r="P320" s="2">
        <v>2003</v>
      </c>
      <c r="Q320" s="2" t="s">
        <v>486</v>
      </c>
      <c r="R320" s="2" t="s">
        <v>267</v>
      </c>
      <c r="S320" s="2" t="s">
        <v>486</v>
      </c>
      <c r="T320" s="2" t="b">
        <v>1</v>
      </c>
      <c r="U320" s="2">
        <v>2015</v>
      </c>
      <c r="V320" s="2">
        <v>290</v>
      </c>
      <c r="W320" s="2">
        <v>470</v>
      </c>
      <c r="X320" s="2" t="b">
        <v>1</v>
      </c>
      <c r="Y320" s="2" t="b">
        <v>1</v>
      </c>
      <c r="Z320" s="2" t="s">
        <v>89</v>
      </c>
      <c r="AA320" s="2" t="s">
        <v>178</v>
      </c>
      <c r="AB320" s="51" t="s">
        <v>178</v>
      </c>
      <c r="AC320" s="51"/>
      <c r="AD320" s="51">
        <v>20517.93246</v>
      </c>
      <c r="AE320" s="51" t="s">
        <v>118</v>
      </c>
      <c r="AF320" s="51">
        <v>34</v>
      </c>
      <c r="AG320" s="51" t="s">
        <v>84</v>
      </c>
      <c r="AH320" s="51"/>
      <c r="AI320" s="51"/>
      <c r="AJ320" s="51">
        <v>1</v>
      </c>
      <c r="AK320" s="51">
        <v>0</v>
      </c>
      <c r="AL320" s="51">
        <v>0</v>
      </c>
      <c r="AP320" s="51">
        <v>1</v>
      </c>
      <c r="AQ320" s="51"/>
      <c r="AR320" s="51">
        <v>0</v>
      </c>
      <c r="AS320" s="51">
        <v>0</v>
      </c>
      <c r="AT320" s="51">
        <v>1</v>
      </c>
      <c r="AX320" s="51">
        <v>1</v>
      </c>
      <c r="BB320" s="51">
        <v>1</v>
      </c>
      <c r="BC320" s="51">
        <v>1</v>
      </c>
      <c r="BD320" s="51"/>
    </row>
    <row r="321" spans="1:56" x14ac:dyDescent="0.3">
      <c r="A321" s="2">
        <v>317</v>
      </c>
      <c r="B321" s="2">
        <v>1</v>
      </c>
      <c r="C321" s="2" t="s">
        <v>75</v>
      </c>
      <c r="D321" s="51">
        <v>9</v>
      </c>
      <c r="E321" s="2" t="s">
        <v>3242</v>
      </c>
      <c r="F321" s="2" t="s">
        <v>76</v>
      </c>
      <c r="G321" s="2" t="s">
        <v>800</v>
      </c>
      <c r="H321" s="2" t="s">
        <v>933</v>
      </c>
      <c r="I321" s="2" t="s">
        <v>949</v>
      </c>
      <c r="J321" s="2" t="s">
        <v>950</v>
      </c>
      <c r="K321" s="2" t="s">
        <v>3315</v>
      </c>
      <c r="L321" s="2">
        <v>161473</v>
      </c>
      <c r="M321" s="2">
        <v>124491550</v>
      </c>
      <c r="N321" s="2" t="s">
        <v>104</v>
      </c>
      <c r="O321" s="2" t="s">
        <v>486</v>
      </c>
      <c r="P321" s="2">
        <v>2007</v>
      </c>
      <c r="Q321" s="2" t="s">
        <v>368</v>
      </c>
      <c r="R321" s="2" t="s">
        <v>267</v>
      </c>
      <c r="S321" s="2" t="s">
        <v>368</v>
      </c>
      <c r="T321" s="2" t="b">
        <v>1</v>
      </c>
      <c r="U321" s="2">
        <v>44197</v>
      </c>
      <c r="V321" s="2">
        <v>330</v>
      </c>
      <c r="W321" s="2">
        <v>550</v>
      </c>
      <c r="X321" s="2" t="b">
        <v>1</v>
      </c>
      <c r="Y321" s="2" t="b">
        <v>1</v>
      </c>
      <c r="Z321" s="2" t="s">
        <v>89</v>
      </c>
      <c r="AA321" s="2" t="s">
        <v>178</v>
      </c>
      <c r="AB321" s="51" t="s">
        <v>178</v>
      </c>
      <c r="AC321" s="51"/>
      <c r="AD321" s="51">
        <v>14711.910550000001</v>
      </c>
      <c r="AE321" s="51" t="s">
        <v>118</v>
      </c>
      <c r="AF321" s="51">
        <v>80.599999999999994</v>
      </c>
      <c r="AG321" s="51" t="s">
        <v>84</v>
      </c>
      <c r="AH321" s="51"/>
      <c r="AI321" s="51"/>
      <c r="AJ321" s="51">
        <v>1</v>
      </c>
      <c r="AK321" s="51">
        <v>0</v>
      </c>
      <c r="AL321" s="51">
        <v>0</v>
      </c>
      <c r="AP321" s="51">
        <v>0</v>
      </c>
      <c r="AQ321" s="51"/>
      <c r="AR321" s="51">
        <v>0</v>
      </c>
      <c r="AS321" s="51">
        <v>0</v>
      </c>
      <c r="AT321" s="51">
        <v>1</v>
      </c>
      <c r="AX321" s="51">
        <v>1</v>
      </c>
      <c r="BC321" s="51">
        <v>1</v>
      </c>
    </row>
    <row r="322" spans="1:56" x14ac:dyDescent="0.3">
      <c r="A322" s="2">
        <v>318</v>
      </c>
      <c r="B322" s="2">
        <v>1</v>
      </c>
      <c r="C322" s="2" t="s">
        <v>75</v>
      </c>
      <c r="D322" s="51">
        <v>9</v>
      </c>
      <c r="E322" s="2" t="s">
        <v>3242</v>
      </c>
      <c r="F322" s="2" t="s">
        <v>76</v>
      </c>
      <c r="G322" s="2" t="s">
        <v>800</v>
      </c>
      <c r="H322" s="2" t="s">
        <v>933</v>
      </c>
      <c r="I322" s="2" t="s">
        <v>951</v>
      </c>
      <c r="J322" s="2" t="s">
        <v>952</v>
      </c>
      <c r="K322" s="2" t="s">
        <v>3316</v>
      </c>
      <c r="L322" s="2">
        <v>161398</v>
      </c>
      <c r="M322" s="2">
        <v>124477972</v>
      </c>
      <c r="N322" s="2" t="s">
        <v>1219</v>
      </c>
      <c r="O322" s="2" t="s">
        <v>368</v>
      </c>
      <c r="P322" s="2">
        <v>2003</v>
      </c>
      <c r="Q322" s="2" t="s">
        <v>368</v>
      </c>
      <c r="R322" s="2" t="s">
        <v>267</v>
      </c>
      <c r="S322" s="2" t="s">
        <v>368</v>
      </c>
      <c r="T322" s="2" t="b">
        <v>1</v>
      </c>
      <c r="U322" s="2">
        <v>44228</v>
      </c>
      <c r="V322" s="2">
        <v>55</v>
      </c>
      <c r="W322" s="2">
        <v>2000</v>
      </c>
      <c r="X322" s="2" t="b">
        <v>1</v>
      </c>
      <c r="Y322" s="2" t="b">
        <v>1</v>
      </c>
      <c r="Z322" s="2" t="s">
        <v>89</v>
      </c>
      <c r="AA322" s="2" t="s">
        <v>178</v>
      </c>
      <c r="AB322" s="51" t="s">
        <v>178</v>
      </c>
      <c r="AC322" s="51"/>
      <c r="AD322" s="51">
        <v>2791092.963</v>
      </c>
      <c r="AE322" s="51"/>
      <c r="AF322" s="51">
        <v>90</v>
      </c>
      <c r="AG322" s="51" t="s">
        <v>84</v>
      </c>
      <c r="AH322" s="51"/>
      <c r="AI322" s="51">
        <v>15</v>
      </c>
      <c r="AJ322" s="51">
        <v>1</v>
      </c>
      <c r="AK322" s="51">
        <v>0</v>
      </c>
      <c r="AL322" s="51">
        <v>0</v>
      </c>
      <c r="AP322" s="51">
        <v>0</v>
      </c>
      <c r="AQ322" s="51"/>
      <c r="AR322" s="51">
        <v>0</v>
      </c>
      <c r="AS322" s="51">
        <v>0</v>
      </c>
      <c r="AT322" s="51">
        <v>1</v>
      </c>
      <c r="AX322" s="51">
        <v>1</v>
      </c>
    </row>
    <row r="323" spans="1:56" x14ac:dyDescent="0.3">
      <c r="A323" s="2">
        <v>319</v>
      </c>
      <c r="B323" s="2">
        <v>1</v>
      </c>
      <c r="C323" s="2" t="s">
        <v>75</v>
      </c>
      <c r="D323" s="51">
        <v>9</v>
      </c>
      <c r="E323" s="2" t="s">
        <v>3242</v>
      </c>
      <c r="F323" s="2" t="s">
        <v>76</v>
      </c>
      <c r="G323" s="2" t="s">
        <v>800</v>
      </c>
      <c r="H323" s="2" t="s">
        <v>933</v>
      </c>
      <c r="I323" s="2" t="s">
        <v>953</v>
      </c>
      <c r="J323" s="2" t="s">
        <v>954</v>
      </c>
      <c r="K323" s="2" t="s">
        <v>3317</v>
      </c>
      <c r="L323" s="2">
        <v>44578</v>
      </c>
      <c r="M323" s="2">
        <v>2995648</v>
      </c>
      <c r="N323" s="2" t="s">
        <v>104</v>
      </c>
      <c r="O323" s="2" t="s">
        <v>1217</v>
      </c>
      <c r="P323" s="2">
        <v>2004</v>
      </c>
      <c r="Q323" s="2" t="s">
        <v>1217</v>
      </c>
      <c r="R323" s="2" t="s">
        <v>1218</v>
      </c>
      <c r="S323" s="2" t="s">
        <v>1217</v>
      </c>
      <c r="T323" s="2" t="b">
        <v>1</v>
      </c>
      <c r="U323" s="2">
        <v>43891</v>
      </c>
      <c r="V323" s="2">
        <v>130</v>
      </c>
      <c r="W323" s="2">
        <v>600</v>
      </c>
      <c r="X323" s="2" t="b">
        <v>1</v>
      </c>
      <c r="Y323" s="2" t="b">
        <v>1</v>
      </c>
      <c r="Z323" s="2" t="s">
        <v>89</v>
      </c>
      <c r="AA323" s="2" t="s">
        <v>178</v>
      </c>
      <c r="AB323" s="51" t="s">
        <v>178</v>
      </c>
      <c r="AC323" s="51"/>
      <c r="AD323" s="51">
        <v>34525.918250000002</v>
      </c>
      <c r="AE323" s="51" t="s">
        <v>118</v>
      </c>
      <c r="AF323" s="51">
        <v>43</v>
      </c>
      <c r="AG323" s="51" t="s">
        <v>84</v>
      </c>
      <c r="AH323" s="51"/>
      <c r="AI323" s="51">
        <v>15</v>
      </c>
      <c r="AJ323" s="51">
        <v>1</v>
      </c>
      <c r="AK323" s="51">
        <v>0</v>
      </c>
      <c r="AL323" s="51">
        <v>0</v>
      </c>
      <c r="AP323" s="51">
        <v>0</v>
      </c>
      <c r="AQ323" s="51"/>
      <c r="AR323" s="51">
        <v>0</v>
      </c>
      <c r="AS323" s="51">
        <v>0</v>
      </c>
      <c r="AT323" s="51">
        <v>1</v>
      </c>
      <c r="AU323" s="51">
        <v>1</v>
      </c>
      <c r="AX323" s="51">
        <v>1</v>
      </c>
      <c r="AY323" s="51">
        <v>1</v>
      </c>
      <c r="BC323" s="51">
        <v>1</v>
      </c>
      <c r="BD323" s="51">
        <v>1</v>
      </c>
    </row>
    <row r="324" spans="1:56" x14ac:dyDescent="0.3">
      <c r="A324" s="2">
        <v>320</v>
      </c>
      <c r="B324" s="2">
        <v>1</v>
      </c>
      <c r="C324" s="2" t="s">
        <v>75</v>
      </c>
      <c r="D324" s="51">
        <v>9</v>
      </c>
      <c r="E324" s="2" t="s">
        <v>3242</v>
      </c>
      <c r="F324" s="2" t="s">
        <v>76</v>
      </c>
      <c r="G324" s="2" t="s">
        <v>800</v>
      </c>
      <c r="H324" s="2" t="s">
        <v>933</v>
      </c>
      <c r="I324" s="2" t="s">
        <v>955</v>
      </c>
      <c r="J324" s="2" t="s">
        <v>956</v>
      </c>
      <c r="K324" s="2" t="s">
        <v>3318</v>
      </c>
      <c r="L324" s="2">
        <v>161705</v>
      </c>
      <c r="M324" s="2">
        <v>48941031</v>
      </c>
      <c r="N324" s="2" t="s">
        <v>104</v>
      </c>
      <c r="O324" s="2" t="s">
        <v>368</v>
      </c>
      <c r="P324" s="2">
        <v>2008</v>
      </c>
      <c r="Q324" s="2" t="s">
        <v>368</v>
      </c>
      <c r="R324" s="2" t="s">
        <v>267</v>
      </c>
      <c r="S324" s="2" t="s">
        <v>368</v>
      </c>
      <c r="T324" s="2" t="b">
        <v>1</v>
      </c>
      <c r="U324" s="2">
        <v>2014</v>
      </c>
      <c r="V324" s="2">
        <v>380</v>
      </c>
      <c r="W324" s="2">
        <v>1300</v>
      </c>
      <c r="X324" s="2" t="b">
        <v>1</v>
      </c>
      <c r="Y324" s="2" t="b">
        <v>1</v>
      </c>
      <c r="Z324" s="2" t="s">
        <v>89</v>
      </c>
      <c r="AA324" s="2" t="s">
        <v>178</v>
      </c>
      <c r="AB324" s="51" t="s">
        <v>178</v>
      </c>
      <c r="AC324" s="51"/>
      <c r="AD324" s="51">
        <v>462227.18640000001</v>
      </c>
      <c r="AE324" s="51"/>
      <c r="AF324" s="51">
        <v>63</v>
      </c>
      <c r="AG324" s="51" t="s">
        <v>84</v>
      </c>
      <c r="AH324" s="51"/>
      <c r="AI324" s="51"/>
      <c r="AJ324" s="51">
        <v>1</v>
      </c>
      <c r="AK324" s="51">
        <v>0</v>
      </c>
      <c r="AL324" s="51">
        <v>0</v>
      </c>
      <c r="AP324" s="51">
        <v>0</v>
      </c>
      <c r="AQ324" s="51"/>
      <c r="AR324" s="51">
        <v>0</v>
      </c>
      <c r="AS324" s="51">
        <v>0</v>
      </c>
      <c r="AT324" s="51">
        <v>1</v>
      </c>
      <c r="AX324" s="51">
        <v>1</v>
      </c>
    </row>
    <row r="325" spans="1:56" x14ac:dyDescent="0.3">
      <c r="A325" s="2">
        <v>321</v>
      </c>
      <c r="B325" s="2">
        <v>1</v>
      </c>
      <c r="C325" s="2" t="s">
        <v>75</v>
      </c>
      <c r="D325" s="51">
        <v>9</v>
      </c>
      <c r="E325" s="2" t="s">
        <v>3242</v>
      </c>
      <c r="F325" s="2" t="s">
        <v>76</v>
      </c>
      <c r="G325" s="2" t="s">
        <v>800</v>
      </c>
      <c r="H325" s="2" t="s">
        <v>933</v>
      </c>
      <c r="I325" s="2" t="s">
        <v>957</v>
      </c>
      <c r="J325" s="2" t="s">
        <v>958</v>
      </c>
      <c r="K325" s="2" t="s">
        <v>3319</v>
      </c>
      <c r="L325" s="2">
        <v>161567</v>
      </c>
      <c r="M325" s="2">
        <v>124508145</v>
      </c>
      <c r="N325" s="2" t="s">
        <v>104</v>
      </c>
      <c r="O325" s="2" t="s">
        <v>486</v>
      </c>
      <c r="P325" s="2">
        <v>2008</v>
      </c>
      <c r="Q325" s="2" t="s">
        <v>368</v>
      </c>
      <c r="R325" s="2" t="s">
        <v>267</v>
      </c>
      <c r="S325" s="2" t="s">
        <v>368</v>
      </c>
      <c r="T325" s="2" t="b">
        <v>1</v>
      </c>
      <c r="U325" s="2">
        <v>44197</v>
      </c>
      <c r="V325" s="2">
        <v>150</v>
      </c>
      <c r="W325" s="2">
        <v>540</v>
      </c>
      <c r="X325" s="2" t="b">
        <v>1</v>
      </c>
      <c r="Y325" s="2" t="b">
        <v>1</v>
      </c>
      <c r="Z325" s="2" t="s">
        <v>89</v>
      </c>
      <c r="AA325" s="2" t="s">
        <v>178</v>
      </c>
      <c r="AB325" s="51" t="s">
        <v>178</v>
      </c>
      <c r="AC325" s="51"/>
      <c r="AD325" s="51">
        <v>143324.06789999999</v>
      </c>
      <c r="AE325" s="51" t="s">
        <v>118</v>
      </c>
      <c r="AF325" s="51">
        <v>80</v>
      </c>
      <c r="AG325" s="51" t="s">
        <v>84</v>
      </c>
      <c r="AH325" s="51"/>
      <c r="AI325" s="51"/>
      <c r="AJ325" s="51">
        <v>1</v>
      </c>
      <c r="AK325" s="51">
        <v>0</v>
      </c>
      <c r="AL325" s="51">
        <v>0</v>
      </c>
      <c r="AP325" s="51">
        <v>0</v>
      </c>
      <c r="AQ325" s="51"/>
      <c r="AR325" s="51">
        <v>0</v>
      </c>
      <c r="AS325" s="51">
        <v>0</v>
      </c>
      <c r="AT325" s="51">
        <v>1</v>
      </c>
      <c r="AX325" s="51">
        <v>1</v>
      </c>
      <c r="BC325" s="51">
        <v>1</v>
      </c>
    </row>
    <row r="326" spans="1:56" x14ac:dyDescent="0.3">
      <c r="A326" s="2">
        <v>322</v>
      </c>
      <c r="B326" s="2">
        <v>1</v>
      </c>
      <c r="C326" s="2" t="s">
        <v>75</v>
      </c>
      <c r="D326" s="51">
        <v>9</v>
      </c>
      <c r="E326" s="2" t="s">
        <v>3242</v>
      </c>
      <c r="F326" s="2" t="s">
        <v>76</v>
      </c>
      <c r="G326" s="2" t="s">
        <v>800</v>
      </c>
      <c r="H326" s="2" t="s">
        <v>933</v>
      </c>
      <c r="I326" s="2" t="s">
        <v>959</v>
      </c>
      <c r="J326" s="2" t="s">
        <v>960</v>
      </c>
      <c r="K326" s="2" t="s">
        <v>3320</v>
      </c>
      <c r="L326" s="2">
        <v>60228</v>
      </c>
      <c r="M326" s="2">
        <v>200321910</v>
      </c>
      <c r="N326" s="2" t="s">
        <v>104</v>
      </c>
      <c r="O326" s="2" t="s">
        <v>368</v>
      </c>
      <c r="P326" s="2">
        <v>2006</v>
      </c>
      <c r="Q326" s="2" t="s">
        <v>368</v>
      </c>
      <c r="R326" s="2" t="s">
        <v>267</v>
      </c>
      <c r="S326" s="2" t="s">
        <v>368</v>
      </c>
      <c r="T326" s="2" t="b">
        <v>1</v>
      </c>
      <c r="U326" s="2">
        <v>43891</v>
      </c>
      <c r="V326" s="2">
        <v>130</v>
      </c>
      <c r="W326" s="2">
        <v>1326</v>
      </c>
      <c r="X326" s="2" t="b">
        <v>1</v>
      </c>
      <c r="Y326" s="2" t="b">
        <v>1</v>
      </c>
      <c r="Z326" s="2" t="s">
        <v>89</v>
      </c>
      <c r="AA326" s="2" t="s">
        <v>178</v>
      </c>
      <c r="AB326" s="51" t="s">
        <v>178</v>
      </c>
      <c r="AC326" s="51"/>
      <c r="AD326" s="51">
        <v>36319.243369999997</v>
      </c>
      <c r="AE326" s="51" t="s">
        <v>118</v>
      </c>
      <c r="AF326" s="51">
        <v>37</v>
      </c>
      <c r="AG326" s="51" t="s">
        <v>84</v>
      </c>
      <c r="AH326" s="51"/>
      <c r="AI326" s="51"/>
      <c r="AJ326" s="51">
        <v>1</v>
      </c>
      <c r="AK326" s="51">
        <v>0</v>
      </c>
      <c r="AL326" s="51">
        <v>0</v>
      </c>
      <c r="AN326" s="51">
        <v>1</v>
      </c>
      <c r="AP326" s="51">
        <v>0</v>
      </c>
      <c r="AQ326" s="51"/>
      <c r="AR326" s="51">
        <v>0</v>
      </c>
      <c r="AS326" s="51">
        <v>0</v>
      </c>
      <c r="AT326" s="51">
        <v>1</v>
      </c>
      <c r="AX326" s="51">
        <v>1</v>
      </c>
      <c r="BC326" s="51">
        <v>1</v>
      </c>
    </row>
    <row r="327" spans="1:56" x14ac:dyDescent="0.3">
      <c r="A327" s="2">
        <v>323</v>
      </c>
      <c r="B327" s="2">
        <v>1</v>
      </c>
      <c r="C327" s="2" t="s">
        <v>75</v>
      </c>
      <c r="D327" s="51">
        <v>9</v>
      </c>
      <c r="E327" s="2" t="s">
        <v>3242</v>
      </c>
      <c r="F327" s="2" t="s">
        <v>76</v>
      </c>
      <c r="G327" s="2" t="s">
        <v>800</v>
      </c>
      <c r="H327" s="2" t="s">
        <v>933</v>
      </c>
      <c r="I327" s="2" t="s">
        <v>415</v>
      </c>
      <c r="J327" s="2" t="s">
        <v>961</v>
      </c>
      <c r="K327" s="2" t="s">
        <v>3321</v>
      </c>
      <c r="L327" s="2">
        <v>44649</v>
      </c>
      <c r="M327" s="2">
        <v>124436806</v>
      </c>
      <c r="N327" s="2" t="s">
        <v>1219</v>
      </c>
      <c r="O327" s="2" t="s">
        <v>368</v>
      </c>
      <c r="P327" s="2">
        <v>2004</v>
      </c>
      <c r="Q327" s="2" t="s">
        <v>1217</v>
      </c>
      <c r="R327" s="2" t="s">
        <v>1218</v>
      </c>
      <c r="S327" s="2" t="s">
        <v>1217</v>
      </c>
      <c r="T327" s="2" t="b">
        <v>1</v>
      </c>
      <c r="U327" s="2">
        <v>44228</v>
      </c>
      <c r="V327" s="2">
        <v>159</v>
      </c>
      <c r="W327" s="2">
        <v>720</v>
      </c>
      <c r="X327" s="2" t="b">
        <v>1</v>
      </c>
      <c r="Y327" s="2" t="b">
        <v>1</v>
      </c>
      <c r="Z327" s="2" t="s">
        <v>89</v>
      </c>
      <c r="AA327" s="2" t="s">
        <v>178</v>
      </c>
      <c r="AB327" s="51" t="s">
        <v>178</v>
      </c>
      <c r="AC327" s="51"/>
      <c r="AD327" s="51">
        <v>330049.49579999998</v>
      </c>
      <c r="AE327" s="51"/>
      <c r="AF327" s="51">
        <v>43</v>
      </c>
      <c r="AG327" s="51" t="s">
        <v>84</v>
      </c>
      <c r="AH327" s="51"/>
      <c r="AI327" s="51">
        <v>15</v>
      </c>
      <c r="AJ327" s="51">
        <v>1</v>
      </c>
      <c r="AK327" s="51">
        <v>0</v>
      </c>
      <c r="AL327" s="51">
        <v>0</v>
      </c>
      <c r="AP327" s="51">
        <v>0</v>
      </c>
      <c r="AQ327" s="51"/>
      <c r="AR327" s="51">
        <v>0</v>
      </c>
      <c r="AS327" s="51">
        <v>0</v>
      </c>
      <c r="AT327" s="51">
        <v>1</v>
      </c>
      <c r="AU327" s="51">
        <v>1</v>
      </c>
      <c r="AX327" s="51">
        <v>1</v>
      </c>
      <c r="AY327" s="51">
        <v>1</v>
      </c>
    </row>
    <row r="328" spans="1:56" x14ac:dyDescent="0.3">
      <c r="A328" s="2">
        <v>324</v>
      </c>
      <c r="B328" s="2">
        <v>1</v>
      </c>
      <c r="C328" s="2" t="s">
        <v>75</v>
      </c>
      <c r="D328" s="51">
        <v>9</v>
      </c>
      <c r="E328" s="2" t="s">
        <v>3242</v>
      </c>
      <c r="F328" s="2" t="s">
        <v>76</v>
      </c>
      <c r="G328" s="2" t="s">
        <v>800</v>
      </c>
      <c r="H328" s="2" t="s">
        <v>933</v>
      </c>
      <c r="I328" s="2" t="s">
        <v>962</v>
      </c>
      <c r="J328" s="2" t="s">
        <v>963</v>
      </c>
      <c r="K328" s="2" t="s">
        <v>3322</v>
      </c>
      <c r="L328" s="2">
        <v>195425</v>
      </c>
      <c r="M328" s="2">
        <v>116740228</v>
      </c>
      <c r="N328" s="2" t="s">
        <v>104</v>
      </c>
      <c r="O328" s="2" t="s">
        <v>368</v>
      </c>
      <c r="P328" s="2">
        <v>2010</v>
      </c>
      <c r="Q328" s="2" t="s">
        <v>368</v>
      </c>
      <c r="R328" s="2" t="s">
        <v>267</v>
      </c>
      <c r="S328" s="2" t="s">
        <v>368</v>
      </c>
      <c r="T328" s="2" t="b">
        <v>1</v>
      </c>
      <c r="U328" s="2">
        <v>2017</v>
      </c>
      <c r="V328" s="2">
        <v>262</v>
      </c>
      <c r="W328" s="2">
        <v>830</v>
      </c>
      <c r="X328" s="2" t="b">
        <v>1</v>
      </c>
      <c r="Y328" s="2" t="b">
        <v>1</v>
      </c>
      <c r="Z328" s="2" t="s">
        <v>89</v>
      </c>
      <c r="AA328" s="2" t="s">
        <v>178</v>
      </c>
      <c r="AB328" s="51" t="s">
        <v>178</v>
      </c>
      <c r="AC328" s="51"/>
      <c r="AD328" s="51">
        <v>7738.0634909999999</v>
      </c>
      <c r="AE328" s="51" t="s">
        <v>118</v>
      </c>
      <c r="AF328" s="51">
        <v>45.5</v>
      </c>
      <c r="AG328" s="51" t="s">
        <v>84</v>
      </c>
      <c r="AH328" s="51"/>
      <c r="AI328" s="51"/>
      <c r="AJ328" s="51">
        <v>1</v>
      </c>
      <c r="AK328" s="51">
        <v>0</v>
      </c>
      <c r="AL328" s="51">
        <v>0</v>
      </c>
      <c r="AP328" s="51">
        <v>0</v>
      </c>
      <c r="AQ328" s="51"/>
      <c r="AR328" s="51">
        <v>0</v>
      </c>
      <c r="AS328" s="51">
        <v>0</v>
      </c>
      <c r="AT328" s="51">
        <v>1</v>
      </c>
      <c r="AX328" s="51">
        <v>1</v>
      </c>
      <c r="BC328" s="51">
        <v>1</v>
      </c>
    </row>
    <row r="329" spans="1:56" x14ac:dyDescent="0.3">
      <c r="A329" s="2">
        <v>325</v>
      </c>
      <c r="B329" s="2">
        <v>1</v>
      </c>
      <c r="C329" s="2" t="s">
        <v>75</v>
      </c>
      <c r="D329" s="51">
        <v>9</v>
      </c>
      <c r="E329" s="2" t="s">
        <v>3242</v>
      </c>
      <c r="F329" s="2" t="s">
        <v>76</v>
      </c>
      <c r="G329" s="2" t="s">
        <v>800</v>
      </c>
      <c r="H329" s="2" t="s">
        <v>933</v>
      </c>
      <c r="I329" s="2" t="s">
        <v>964</v>
      </c>
      <c r="J329" s="2" t="s">
        <v>965</v>
      </c>
      <c r="K329" s="2" t="s">
        <v>3323</v>
      </c>
      <c r="L329" s="2">
        <v>161406</v>
      </c>
      <c r="M329" s="2">
        <v>124479635</v>
      </c>
      <c r="N329" s="2" t="s">
        <v>104</v>
      </c>
      <c r="O329" s="2" t="s">
        <v>486</v>
      </c>
      <c r="P329" s="2">
        <v>2007</v>
      </c>
      <c r="Q329" s="2" t="s">
        <v>368</v>
      </c>
      <c r="R329" s="2" t="s">
        <v>267</v>
      </c>
      <c r="S329" s="2" t="s">
        <v>368</v>
      </c>
      <c r="T329" s="2" t="b">
        <v>1</v>
      </c>
      <c r="U329" s="2">
        <v>43891</v>
      </c>
      <c r="V329" s="2">
        <v>60</v>
      </c>
      <c r="W329" s="2">
        <v>90</v>
      </c>
      <c r="X329" s="2" t="b">
        <v>1</v>
      </c>
      <c r="Y329" s="2" t="b">
        <v>1</v>
      </c>
      <c r="Z329" s="2" t="s">
        <v>89</v>
      </c>
      <c r="AA329" s="2" t="s">
        <v>83</v>
      </c>
      <c r="AB329" s="51" t="s">
        <v>83</v>
      </c>
      <c r="AC329" s="51"/>
      <c r="AD329" s="51">
        <v>318631.01439999999</v>
      </c>
      <c r="AE329" s="51"/>
      <c r="AF329" s="51">
        <v>49.8</v>
      </c>
      <c r="AG329" s="51" t="s">
        <v>84</v>
      </c>
      <c r="AH329" s="51"/>
      <c r="AI329" s="51">
        <v>15</v>
      </c>
      <c r="AJ329" s="51">
        <v>0</v>
      </c>
      <c r="AK329" s="51">
        <v>0</v>
      </c>
      <c r="AL329" s="51">
        <v>0</v>
      </c>
      <c r="AP329" s="51">
        <v>1</v>
      </c>
      <c r="AQ329" s="51"/>
      <c r="AR329" s="51">
        <v>1</v>
      </c>
      <c r="AS329" s="51">
        <v>1</v>
      </c>
      <c r="AT329" s="51">
        <v>1</v>
      </c>
      <c r="AV329" s="51">
        <v>1</v>
      </c>
    </row>
    <row r="330" spans="1:56" x14ac:dyDescent="0.3">
      <c r="A330" s="2">
        <v>326</v>
      </c>
      <c r="B330" s="2">
        <v>1</v>
      </c>
      <c r="C330" s="2" t="s">
        <v>75</v>
      </c>
      <c r="D330" s="51">
        <v>9</v>
      </c>
      <c r="E330" s="2" t="s">
        <v>3242</v>
      </c>
      <c r="F330" s="2" t="s">
        <v>76</v>
      </c>
      <c r="G330" s="2" t="s">
        <v>800</v>
      </c>
      <c r="H330" s="2" t="s">
        <v>933</v>
      </c>
      <c r="I330" s="2" t="s">
        <v>429</v>
      </c>
      <c r="J330" s="2" t="s">
        <v>966</v>
      </c>
      <c r="K330" s="2" t="s">
        <v>3324</v>
      </c>
      <c r="L330" s="2">
        <v>161333</v>
      </c>
      <c r="M330" s="2">
        <v>124467078</v>
      </c>
      <c r="N330" s="2" t="s">
        <v>104</v>
      </c>
      <c r="O330" s="2" t="s">
        <v>486</v>
      </c>
      <c r="P330" s="2">
        <v>2007</v>
      </c>
      <c r="Q330" s="2" t="s">
        <v>368</v>
      </c>
      <c r="R330" s="2" t="s">
        <v>267</v>
      </c>
      <c r="S330" s="2" t="s">
        <v>368</v>
      </c>
      <c r="T330" s="2" t="b">
        <v>1</v>
      </c>
      <c r="U330" s="2">
        <v>43891</v>
      </c>
      <c r="V330" s="2">
        <v>50</v>
      </c>
      <c r="W330" s="2">
        <v>431</v>
      </c>
      <c r="X330" s="2" t="b">
        <v>1</v>
      </c>
      <c r="Y330" s="2" t="b">
        <v>1</v>
      </c>
      <c r="Z330" s="2" t="s">
        <v>89</v>
      </c>
      <c r="AA330" s="2" t="s">
        <v>178</v>
      </c>
      <c r="AB330" s="51" t="s">
        <v>178</v>
      </c>
      <c r="AC330" s="51"/>
      <c r="AD330" s="51">
        <v>58600.068249999997</v>
      </c>
      <c r="AE330" s="51" t="s">
        <v>118</v>
      </c>
      <c r="AF330" s="51">
        <v>29.7</v>
      </c>
      <c r="AG330" s="51" t="s">
        <v>84</v>
      </c>
      <c r="AH330" s="51"/>
      <c r="AI330" s="51"/>
      <c r="AJ330" s="51">
        <v>1</v>
      </c>
      <c r="AK330" s="51">
        <v>0</v>
      </c>
      <c r="AL330" s="51">
        <v>0</v>
      </c>
      <c r="AP330" s="51">
        <v>1</v>
      </c>
      <c r="AQ330" s="51"/>
      <c r="AR330" s="51">
        <v>0</v>
      </c>
      <c r="AS330" s="51">
        <v>0</v>
      </c>
      <c r="AT330" s="51">
        <v>1</v>
      </c>
      <c r="AX330" s="51">
        <v>1</v>
      </c>
      <c r="BC330" s="51">
        <v>1</v>
      </c>
    </row>
    <row r="331" spans="1:56" x14ac:dyDescent="0.3">
      <c r="A331" s="2">
        <v>327</v>
      </c>
      <c r="B331" s="2">
        <v>1</v>
      </c>
      <c r="C331" s="2" t="s">
        <v>75</v>
      </c>
      <c r="D331" s="51">
        <v>9</v>
      </c>
      <c r="E331" s="2" t="s">
        <v>3242</v>
      </c>
      <c r="F331" s="2" t="s">
        <v>76</v>
      </c>
      <c r="G331" s="2" t="s">
        <v>800</v>
      </c>
      <c r="H331" s="2" t="s">
        <v>933</v>
      </c>
      <c r="I331" s="2" t="s">
        <v>967</v>
      </c>
      <c r="J331" s="2" t="s">
        <v>968</v>
      </c>
      <c r="K331" s="2" t="s">
        <v>3325</v>
      </c>
      <c r="L331" s="2">
        <v>161498</v>
      </c>
      <c r="M331" s="2">
        <v>124495755</v>
      </c>
      <c r="N331" s="2" t="s">
        <v>104</v>
      </c>
      <c r="O331" s="2" t="s">
        <v>486</v>
      </c>
      <c r="P331" s="2">
        <v>2004</v>
      </c>
      <c r="Q331" s="2" t="s">
        <v>368</v>
      </c>
      <c r="R331" s="2" t="s">
        <v>267</v>
      </c>
      <c r="S331" s="2" t="s">
        <v>368</v>
      </c>
      <c r="T331" s="2" t="b">
        <v>1</v>
      </c>
      <c r="U331" s="2">
        <v>43891</v>
      </c>
      <c r="V331" s="2">
        <v>457</v>
      </c>
      <c r="W331" s="2">
        <v>824</v>
      </c>
      <c r="X331" s="2" t="b">
        <v>1</v>
      </c>
      <c r="Y331" s="2" t="b">
        <v>1</v>
      </c>
      <c r="Z331" s="2" t="s">
        <v>89</v>
      </c>
      <c r="AA331" s="2" t="s">
        <v>178</v>
      </c>
      <c r="AB331" s="51" t="s">
        <v>178</v>
      </c>
      <c r="AC331" s="51"/>
      <c r="AD331" s="51">
        <v>22619.43549</v>
      </c>
      <c r="AE331" s="51" t="s">
        <v>118</v>
      </c>
      <c r="AF331" s="51">
        <v>44</v>
      </c>
      <c r="AG331" s="51" t="s">
        <v>84</v>
      </c>
      <c r="AH331" s="51"/>
      <c r="AI331" s="51"/>
      <c r="AJ331" s="51">
        <v>1</v>
      </c>
      <c r="AK331" s="51">
        <v>0</v>
      </c>
      <c r="AL331" s="51">
        <v>0</v>
      </c>
      <c r="AP331" s="51">
        <v>0</v>
      </c>
      <c r="AQ331" s="51"/>
      <c r="AR331" s="51">
        <v>0</v>
      </c>
      <c r="AS331" s="51">
        <v>0</v>
      </c>
      <c r="AT331" s="51">
        <v>1</v>
      </c>
      <c r="AX331" s="51">
        <v>1</v>
      </c>
      <c r="BC331" s="51">
        <v>1</v>
      </c>
    </row>
    <row r="332" spans="1:56" x14ac:dyDescent="0.3">
      <c r="A332" s="2">
        <v>328</v>
      </c>
      <c r="B332" s="2">
        <v>1</v>
      </c>
      <c r="C332" s="2" t="s">
        <v>75</v>
      </c>
      <c r="D332" s="51">
        <v>9</v>
      </c>
      <c r="E332" s="2" t="s">
        <v>3242</v>
      </c>
      <c r="F332" s="2" t="s">
        <v>76</v>
      </c>
      <c r="G332" s="2" t="s">
        <v>800</v>
      </c>
      <c r="H332" s="2" t="s">
        <v>969</v>
      </c>
      <c r="I332" s="2" t="s">
        <v>970</v>
      </c>
      <c r="J332" s="2" t="s">
        <v>971</v>
      </c>
      <c r="K332" s="2" t="s">
        <v>3326</v>
      </c>
      <c r="L332" s="2">
        <v>161488</v>
      </c>
      <c r="M332" s="2">
        <v>109905403</v>
      </c>
      <c r="N332" s="2" t="s">
        <v>104</v>
      </c>
      <c r="O332" s="2" t="s">
        <v>486</v>
      </c>
      <c r="P332" s="2">
        <v>2007</v>
      </c>
      <c r="Q332" s="2" t="s">
        <v>1217</v>
      </c>
      <c r="R332" s="2" t="s">
        <v>1218</v>
      </c>
      <c r="S332" s="2" t="s">
        <v>1217</v>
      </c>
      <c r="T332" s="2" t="b">
        <v>1</v>
      </c>
      <c r="U332" s="2">
        <v>2017</v>
      </c>
      <c r="V332" s="2">
        <v>37</v>
      </c>
      <c r="W332" s="2">
        <v>91</v>
      </c>
      <c r="X332" s="2" t="b">
        <v>1</v>
      </c>
      <c r="Y332" s="2" t="b">
        <v>1</v>
      </c>
      <c r="Z332" s="2" t="s">
        <v>89</v>
      </c>
      <c r="AA332" s="2" t="s">
        <v>83</v>
      </c>
      <c r="AB332" s="51" t="s">
        <v>83</v>
      </c>
      <c r="AC332" s="51"/>
      <c r="AD332" s="51">
        <v>15222.52202</v>
      </c>
      <c r="AE332" s="51" t="s">
        <v>118</v>
      </c>
      <c r="AF332" s="51">
        <v>48</v>
      </c>
      <c r="AG332" s="51" t="s">
        <v>84</v>
      </c>
      <c r="AH332" s="51"/>
      <c r="AI332" s="51">
        <v>15</v>
      </c>
      <c r="AJ332" s="51">
        <v>0</v>
      </c>
      <c r="AK332" s="51">
        <v>0</v>
      </c>
      <c r="AL332" s="51">
        <v>0</v>
      </c>
      <c r="AP332" s="51">
        <v>0</v>
      </c>
      <c r="AQ332" s="51"/>
      <c r="AR332" s="51">
        <v>1</v>
      </c>
      <c r="AS332" s="51">
        <v>1</v>
      </c>
      <c r="AT332" s="51">
        <v>1</v>
      </c>
      <c r="AU332" s="51">
        <v>1</v>
      </c>
      <c r="AV332" s="51">
        <v>1</v>
      </c>
      <c r="AW332" s="51">
        <v>1</v>
      </c>
      <c r="BC332" s="51">
        <v>1</v>
      </c>
      <c r="BD332" s="51">
        <v>1</v>
      </c>
    </row>
    <row r="333" spans="1:56" x14ac:dyDescent="0.3">
      <c r="A333" s="2">
        <v>329</v>
      </c>
      <c r="B333" s="2">
        <v>1</v>
      </c>
      <c r="C333" s="2" t="s">
        <v>75</v>
      </c>
      <c r="D333" s="51">
        <v>9</v>
      </c>
      <c r="E333" s="2" t="s">
        <v>3242</v>
      </c>
      <c r="F333" s="2" t="s">
        <v>76</v>
      </c>
      <c r="G333" s="2" t="s">
        <v>800</v>
      </c>
      <c r="H333" s="2" t="s">
        <v>969</v>
      </c>
      <c r="I333" s="2" t="s">
        <v>972</v>
      </c>
      <c r="J333" s="2" t="s">
        <v>973</v>
      </c>
      <c r="K333" s="2" t="s">
        <v>3327</v>
      </c>
      <c r="L333" s="2">
        <v>161680</v>
      </c>
      <c r="M333" s="2">
        <v>124527450</v>
      </c>
      <c r="N333" s="2" t="s">
        <v>104</v>
      </c>
      <c r="O333" s="2" t="s">
        <v>486</v>
      </c>
      <c r="P333" s="2">
        <v>2008</v>
      </c>
      <c r="Q333" s="2" t="s">
        <v>1540</v>
      </c>
      <c r="R333" s="2" t="s">
        <v>1218</v>
      </c>
      <c r="S333" s="2" t="s">
        <v>1540</v>
      </c>
      <c r="T333" s="2" t="b">
        <v>1</v>
      </c>
      <c r="U333" s="2">
        <v>43891</v>
      </c>
      <c r="V333" s="2">
        <v>27</v>
      </c>
      <c r="W333" s="2">
        <v>100</v>
      </c>
      <c r="X333" s="2" t="b">
        <v>1</v>
      </c>
      <c r="Y333" s="2" t="b">
        <v>1</v>
      </c>
      <c r="Z333" s="2" t="s">
        <v>89</v>
      </c>
      <c r="AA333" s="2" t="s">
        <v>83</v>
      </c>
      <c r="AB333" s="51" t="s">
        <v>83</v>
      </c>
      <c r="AC333" s="51"/>
      <c r="AD333" s="51">
        <v>654029.2023</v>
      </c>
      <c r="AE333" s="51"/>
      <c r="AF333" s="51">
        <v>49</v>
      </c>
      <c r="AG333" s="51" t="s">
        <v>84</v>
      </c>
      <c r="AH333" s="51"/>
      <c r="AI333" s="51">
        <v>15</v>
      </c>
      <c r="AJ333" s="51">
        <v>0</v>
      </c>
      <c r="AK333" s="51">
        <v>0</v>
      </c>
      <c r="AL333" s="51">
        <v>0</v>
      </c>
      <c r="AP333" s="51">
        <v>1</v>
      </c>
      <c r="AQ333" s="51"/>
      <c r="AR333" s="51">
        <v>1</v>
      </c>
      <c r="AS333" s="51">
        <v>1</v>
      </c>
      <c r="AT333" s="51">
        <v>1</v>
      </c>
      <c r="AU333" s="51">
        <v>1</v>
      </c>
      <c r="AV333" s="51">
        <v>1</v>
      </c>
      <c r="AW333" s="51">
        <v>1</v>
      </c>
    </row>
    <row r="334" spans="1:56" x14ac:dyDescent="0.3">
      <c r="A334" s="2">
        <v>330</v>
      </c>
      <c r="B334" s="2">
        <v>1</v>
      </c>
      <c r="C334" s="2" t="s">
        <v>75</v>
      </c>
      <c r="D334" s="51">
        <v>9</v>
      </c>
      <c r="E334" s="2" t="s">
        <v>3242</v>
      </c>
      <c r="F334" s="2" t="s">
        <v>76</v>
      </c>
      <c r="G334" s="2" t="s">
        <v>800</v>
      </c>
      <c r="H334" s="2" t="s">
        <v>969</v>
      </c>
      <c r="I334" s="2" t="s">
        <v>974</v>
      </c>
      <c r="J334" s="2" t="s">
        <v>975</v>
      </c>
      <c r="K334" s="2" t="s">
        <v>3328</v>
      </c>
      <c r="L334" s="2">
        <v>44612</v>
      </c>
      <c r="M334" s="2">
        <v>124435377</v>
      </c>
      <c r="N334" s="2" t="s">
        <v>104</v>
      </c>
      <c r="O334" s="2" t="s">
        <v>486</v>
      </c>
      <c r="P334" s="2">
        <v>2004</v>
      </c>
      <c r="Q334" s="2" t="s">
        <v>368</v>
      </c>
      <c r="R334" s="2" t="s">
        <v>267</v>
      </c>
      <c r="S334" s="2" t="s">
        <v>368</v>
      </c>
      <c r="T334" s="2" t="b">
        <v>1</v>
      </c>
      <c r="U334" s="2">
        <v>2018</v>
      </c>
      <c r="V334" s="2">
        <v>0</v>
      </c>
      <c r="W334" s="2">
        <v>290</v>
      </c>
      <c r="X334" s="2" t="b">
        <v>1</v>
      </c>
      <c r="Y334" s="2" t="b">
        <v>1</v>
      </c>
      <c r="Z334" s="2" t="s">
        <v>89</v>
      </c>
      <c r="AA334" s="2" t="s">
        <v>83</v>
      </c>
      <c r="AB334" s="51" t="s">
        <v>83</v>
      </c>
      <c r="AC334" s="51"/>
      <c r="AD334" s="51">
        <v>73050.649470000004</v>
      </c>
      <c r="AE334" s="51" t="s">
        <v>118</v>
      </c>
      <c r="AF334" s="51">
        <v>56</v>
      </c>
      <c r="AG334" s="51" t="s">
        <v>84</v>
      </c>
      <c r="AH334" s="51"/>
      <c r="AI334" s="51"/>
      <c r="AJ334" s="51">
        <v>0</v>
      </c>
      <c r="AK334" s="51">
        <v>0</v>
      </c>
      <c r="AL334" s="51">
        <v>0</v>
      </c>
      <c r="AP334" s="51">
        <v>0</v>
      </c>
      <c r="AQ334" s="51"/>
      <c r="AR334" s="51">
        <v>1</v>
      </c>
      <c r="AS334" s="51">
        <v>1</v>
      </c>
      <c r="AT334" s="51">
        <v>1</v>
      </c>
      <c r="AV334" s="51">
        <v>1</v>
      </c>
      <c r="BC334" s="51">
        <v>1</v>
      </c>
    </row>
    <row r="335" spans="1:56" x14ac:dyDescent="0.3">
      <c r="A335" s="2">
        <v>331</v>
      </c>
      <c r="B335" s="2">
        <v>1</v>
      </c>
      <c r="C335" s="2" t="s">
        <v>75</v>
      </c>
      <c r="D335" s="51">
        <v>9</v>
      </c>
      <c r="E335" s="2" t="s">
        <v>3242</v>
      </c>
      <c r="F335" s="2" t="s">
        <v>76</v>
      </c>
      <c r="G335" s="2" t="s">
        <v>800</v>
      </c>
      <c r="H335" s="2" t="s">
        <v>969</v>
      </c>
      <c r="I335" s="2" t="s">
        <v>976</v>
      </c>
      <c r="J335" s="2" t="s">
        <v>977</v>
      </c>
      <c r="K335" s="2" t="s">
        <v>3329</v>
      </c>
      <c r="L335" s="2">
        <v>161644</v>
      </c>
      <c r="M335" s="2">
        <v>124520542</v>
      </c>
      <c r="N335" s="2" t="s">
        <v>104</v>
      </c>
      <c r="O335" s="2" t="s">
        <v>368</v>
      </c>
      <c r="P335" s="2">
        <v>2008</v>
      </c>
      <c r="Q335" s="2" t="s">
        <v>2972</v>
      </c>
      <c r="R335" s="2" t="s">
        <v>1218</v>
      </c>
      <c r="S335" s="2" t="s">
        <v>2972</v>
      </c>
      <c r="T335" s="2" t="b">
        <v>1</v>
      </c>
      <c r="U335" s="2">
        <v>43891</v>
      </c>
      <c r="V335" s="2">
        <v>50</v>
      </c>
      <c r="W335" s="2">
        <v>80</v>
      </c>
      <c r="X335" s="2" t="b">
        <v>1</v>
      </c>
      <c r="Y335" s="2" t="b">
        <v>1</v>
      </c>
      <c r="Z335" s="2" t="s">
        <v>89</v>
      </c>
      <c r="AA335" s="2" t="s">
        <v>83</v>
      </c>
      <c r="AB335" s="51" t="s">
        <v>83</v>
      </c>
      <c r="AC335" s="51"/>
      <c r="AD335" s="51">
        <v>2406.432757</v>
      </c>
      <c r="AE335" s="51" t="s">
        <v>118</v>
      </c>
      <c r="AF335" s="2">
        <v>53</v>
      </c>
      <c r="AG335" s="51" t="s">
        <v>84</v>
      </c>
      <c r="AI335" s="2">
        <v>15</v>
      </c>
      <c r="AJ335" s="51">
        <v>0</v>
      </c>
      <c r="AK335" s="51">
        <v>0</v>
      </c>
      <c r="AL335" s="51">
        <v>1</v>
      </c>
      <c r="AP335" s="51">
        <v>1</v>
      </c>
      <c r="AQ335" s="51"/>
      <c r="AR335" s="51">
        <v>1</v>
      </c>
      <c r="AS335" s="51">
        <v>1</v>
      </c>
      <c r="AT335" s="51">
        <v>1</v>
      </c>
      <c r="AV335" s="51">
        <v>1</v>
      </c>
      <c r="BC335" s="51">
        <v>1</v>
      </c>
    </row>
    <row r="336" spans="1:56" x14ac:dyDescent="0.3">
      <c r="A336" s="2">
        <v>332</v>
      </c>
      <c r="B336" s="2">
        <v>1</v>
      </c>
      <c r="C336" s="2" t="s">
        <v>75</v>
      </c>
      <c r="D336" s="51">
        <v>9</v>
      </c>
      <c r="E336" s="2" t="s">
        <v>3242</v>
      </c>
      <c r="F336" s="2" t="s">
        <v>76</v>
      </c>
      <c r="G336" s="2" t="s">
        <v>800</v>
      </c>
      <c r="H336" s="2" t="s">
        <v>969</v>
      </c>
      <c r="I336" s="2" t="s">
        <v>978</v>
      </c>
      <c r="J336" s="2" t="s">
        <v>979</v>
      </c>
      <c r="K336" s="2" t="s">
        <v>3330</v>
      </c>
      <c r="L336" s="2">
        <v>44613</v>
      </c>
      <c r="M336" s="2">
        <v>124435463</v>
      </c>
      <c r="N336" s="2" t="s">
        <v>104</v>
      </c>
      <c r="O336" s="2" t="s">
        <v>486</v>
      </c>
      <c r="P336" s="2">
        <v>2004</v>
      </c>
      <c r="Q336" s="2" t="s">
        <v>1217</v>
      </c>
      <c r="R336" s="2" t="s">
        <v>3157</v>
      </c>
      <c r="S336" s="2" t="s">
        <v>1217</v>
      </c>
      <c r="T336" s="2" t="b">
        <v>1</v>
      </c>
      <c r="U336" s="2">
        <v>43862</v>
      </c>
      <c r="V336" s="2">
        <v>1</v>
      </c>
      <c r="W336" s="2">
        <v>172</v>
      </c>
      <c r="X336" s="2" t="b">
        <v>1</v>
      </c>
      <c r="Y336" s="2" t="b">
        <v>1</v>
      </c>
      <c r="Z336" s="2" t="s">
        <v>89</v>
      </c>
      <c r="AA336" s="2" t="s">
        <v>83</v>
      </c>
      <c r="AB336" s="51" t="s">
        <v>83</v>
      </c>
      <c r="AC336" s="51"/>
      <c r="AD336" s="51">
        <v>84854.112150000001</v>
      </c>
      <c r="AE336" s="51" t="s">
        <v>118</v>
      </c>
      <c r="AF336" s="51">
        <v>50</v>
      </c>
      <c r="AG336" s="51" t="s">
        <v>84</v>
      </c>
      <c r="AH336" s="51"/>
      <c r="AI336" s="51">
        <v>15</v>
      </c>
      <c r="AJ336" s="51">
        <v>0</v>
      </c>
      <c r="AK336" s="51">
        <v>0</v>
      </c>
      <c r="AL336" s="51">
        <v>0</v>
      </c>
      <c r="AP336" s="51">
        <v>0</v>
      </c>
      <c r="AQ336" s="51"/>
      <c r="AR336" s="51">
        <v>1</v>
      </c>
      <c r="AS336" s="51">
        <v>1</v>
      </c>
      <c r="AT336" s="51">
        <v>1</v>
      </c>
      <c r="AU336" s="51">
        <v>1</v>
      </c>
      <c r="AV336" s="51">
        <v>1</v>
      </c>
      <c r="AW336" s="51">
        <v>1</v>
      </c>
      <c r="BC336" s="51">
        <v>1</v>
      </c>
      <c r="BD336" s="51">
        <v>1</v>
      </c>
    </row>
    <row r="337" spans="1:56" x14ac:dyDescent="0.3">
      <c r="A337" s="2">
        <v>333</v>
      </c>
      <c r="B337" s="2">
        <v>1</v>
      </c>
      <c r="C337" s="2" t="s">
        <v>75</v>
      </c>
      <c r="D337" s="51">
        <v>9</v>
      </c>
      <c r="E337" s="2" t="s">
        <v>3242</v>
      </c>
      <c r="F337" s="2" t="s">
        <v>76</v>
      </c>
      <c r="G337" s="2" t="s">
        <v>800</v>
      </c>
      <c r="H337" s="2" t="s">
        <v>969</v>
      </c>
      <c r="I337" s="2" t="s">
        <v>980</v>
      </c>
      <c r="J337" s="2" t="s">
        <v>981</v>
      </c>
      <c r="K337" s="2" t="s">
        <v>3331</v>
      </c>
      <c r="L337" s="2">
        <v>161625</v>
      </c>
      <c r="M337" s="2">
        <v>109913019</v>
      </c>
      <c r="N337" s="2" t="s">
        <v>104</v>
      </c>
      <c r="O337" s="2" t="s">
        <v>486</v>
      </c>
      <c r="P337" s="2">
        <v>2007</v>
      </c>
      <c r="Q337" s="2" t="s">
        <v>486</v>
      </c>
      <c r="R337" s="2" t="s">
        <v>267</v>
      </c>
      <c r="S337" s="2" t="s">
        <v>486</v>
      </c>
      <c r="T337" s="2" t="b">
        <v>1</v>
      </c>
      <c r="U337" s="2">
        <v>2017</v>
      </c>
      <c r="V337" s="2">
        <v>54</v>
      </c>
      <c r="W337" s="2">
        <v>300</v>
      </c>
      <c r="X337" s="2" t="b">
        <v>1</v>
      </c>
      <c r="Y337" s="2" t="b">
        <v>1</v>
      </c>
      <c r="Z337" s="2" t="s">
        <v>89</v>
      </c>
      <c r="AA337" s="2" t="s">
        <v>83</v>
      </c>
      <c r="AB337" s="51" t="s">
        <v>83</v>
      </c>
      <c r="AC337" s="51"/>
      <c r="AD337" s="51">
        <v>58061.123290000003</v>
      </c>
      <c r="AE337" s="51" t="s">
        <v>118</v>
      </c>
      <c r="AF337" s="51">
        <v>37</v>
      </c>
      <c r="AG337" s="51" t="s">
        <v>84</v>
      </c>
      <c r="AH337" s="51"/>
      <c r="AI337" s="51"/>
      <c r="AJ337" s="51">
        <v>0</v>
      </c>
      <c r="AK337" s="51">
        <v>0</v>
      </c>
      <c r="AL337" s="51">
        <v>0</v>
      </c>
      <c r="AP337" s="51">
        <v>0</v>
      </c>
      <c r="AQ337" s="51"/>
      <c r="AR337" s="51">
        <v>1</v>
      </c>
      <c r="AS337" s="51">
        <v>1</v>
      </c>
      <c r="AT337" s="51">
        <v>1</v>
      </c>
      <c r="AV337" s="51">
        <v>1</v>
      </c>
      <c r="BB337" s="51">
        <v>1</v>
      </c>
      <c r="BC337" s="51">
        <v>1</v>
      </c>
      <c r="BD337" s="51"/>
    </row>
    <row r="338" spans="1:56" x14ac:dyDescent="0.3">
      <c r="A338" s="2">
        <v>334</v>
      </c>
      <c r="B338" s="2">
        <v>1</v>
      </c>
      <c r="C338" s="2" t="s">
        <v>75</v>
      </c>
      <c r="D338" s="51">
        <v>9</v>
      </c>
      <c r="E338" s="2" t="s">
        <v>3242</v>
      </c>
      <c r="F338" s="2" t="s">
        <v>76</v>
      </c>
      <c r="G338" s="2" t="s">
        <v>800</v>
      </c>
      <c r="H338" s="2" t="s">
        <v>969</v>
      </c>
      <c r="I338" s="2" t="s">
        <v>982</v>
      </c>
      <c r="J338" s="2" t="s">
        <v>983</v>
      </c>
      <c r="K338" s="2" t="s">
        <v>3332</v>
      </c>
      <c r="L338" s="2">
        <v>42713</v>
      </c>
      <c r="M338" s="2">
        <v>68624720</v>
      </c>
      <c r="N338" s="2" t="s">
        <v>104</v>
      </c>
      <c r="O338" s="2" t="s">
        <v>368</v>
      </c>
      <c r="P338" s="2">
        <v>2007</v>
      </c>
      <c r="Q338" s="2" t="s">
        <v>368</v>
      </c>
      <c r="R338" s="2" t="s">
        <v>267</v>
      </c>
      <c r="S338" s="2" t="s">
        <v>368</v>
      </c>
      <c r="T338" s="2" t="b">
        <v>1</v>
      </c>
      <c r="U338" s="2">
        <v>2015</v>
      </c>
      <c r="V338" s="2">
        <v>62</v>
      </c>
      <c r="W338" s="2">
        <v>164</v>
      </c>
      <c r="X338" s="2" t="b">
        <v>1</v>
      </c>
      <c r="Y338" s="2" t="b">
        <v>1</v>
      </c>
      <c r="Z338" s="2" t="s">
        <v>89</v>
      </c>
      <c r="AA338" s="2" t="s">
        <v>83</v>
      </c>
      <c r="AB338" s="51" t="s">
        <v>83</v>
      </c>
      <c r="AC338" s="51"/>
      <c r="AD338" s="51">
        <v>198880.74909999999</v>
      </c>
      <c r="AE338" s="51"/>
      <c r="AF338" s="51">
        <v>42</v>
      </c>
      <c r="AG338" s="51" t="s">
        <v>84</v>
      </c>
      <c r="AH338" s="51"/>
      <c r="AI338" s="51"/>
      <c r="AJ338" s="51">
        <v>0</v>
      </c>
      <c r="AK338" s="51">
        <v>0</v>
      </c>
      <c r="AL338" s="51">
        <v>0</v>
      </c>
      <c r="AP338" s="51">
        <v>0</v>
      </c>
      <c r="AQ338" s="51"/>
      <c r="AR338" s="51">
        <v>1</v>
      </c>
      <c r="AS338" s="51">
        <v>1</v>
      </c>
      <c r="AT338" s="51">
        <v>1</v>
      </c>
      <c r="AV338" s="51">
        <v>1</v>
      </c>
    </row>
    <row r="339" spans="1:56" x14ac:dyDescent="0.3">
      <c r="A339" s="2">
        <v>335</v>
      </c>
      <c r="B339" s="2">
        <v>1</v>
      </c>
      <c r="C339" s="2" t="s">
        <v>75</v>
      </c>
      <c r="D339" s="51">
        <v>9</v>
      </c>
      <c r="E339" s="2" t="s">
        <v>3242</v>
      </c>
      <c r="F339" s="2" t="s">
        <v>76</v>
      </c>
      <c r="G339" s="2" t="s">
        <v>800</v>
      </c>
      <c r="H339" s="2" t="s">
        <v>984</v>
      </c>
      <c r="I339" s="2" t="s">
        <v>985</v>
      </c>
      <c r="J339" s="2" t="s">
        <v>986</v>
      </c>
      <c r="K339" s="2" t="s">
        <v>3333</v>
      </c>
      <c r="L339" s="2">
        <v>39345</v>
      </c>
      <c r="M339" s="2">
        <v>124403633</v>
      </c>
      <c r="N339" s="2" t="s">
        <v>104</v>
      </c>
      <c r="O339" s="2" t="s">
        <v>2972</v>
      </c>
      <c r="P339" s="2">
        <v>2008</v>
      </c>
      <c r="Q339" s="2" t="s">
        <v>1540</v>
      </c>
      <c r="R339" s="2" t="s">
        <v>3157</v>
      </c>
      <c r="S339" s="2" t="s">
        <v>1540</v>
      </c>
      <c r="T339" s="2" t="b">
        <v>1</v>
      </c>
      <c r="U339" s="2">
        <v>43862</v>
      </c>
      <c r="V339" s="2">
        <v>0</v>
      </c>
      <c r="W339" s="2">
        <v>288</v>
      </c>
      <c r="X339" s="2" t="b">
        <v>1</v>
      </c>
      <c r="Y339" s="2" t="b">
        <v>1</v>
      </c>
      <c r="Z339" s="2" t="s">
        <v>89</v>
      </c>
      <c r="AA339" s="2" t="s">
        <v>83</v>
      </c>
      <c r="AB339" s="51" t="s">
        <v>83</v>
      </c>
      <c r="AC339" s="51"/>
      <c r="AD339" s="51">
        <v>60851.492749999998</v>
      </c>
      <c r="AE339" s="51" t="s">
        <v>118</v>
      </c>
      <c r="AF339" s="51">
        <v>64</v>
      </c>
      <c r="AG339" s="51" t="s">
        <v>84</v>
      </c>
      <c r="AH339" s="51"/>
      <c r="AI339" s="51">
        <v>20</v>
      </c>
      <c r="AJ339" s="51">
        <v>0</v>
      </c>
      <c r="AK339" s="51">
        <v>0</v>
      </c>
      <c r="AL339" s="51">
        <v>0</v>
      </c>
      <c r="AP339" s="51">
        <v>0</v>
      </c>
      <c r="AQ339" s="51"/>
      <c r="AR339" s="51">
        <v>1</v>
      </c>
      <c r="AS339" s="51">
        <v>1</v>
      </c>
      <c r="AT339" s="51">
        <v>1</v>
      </c>
      <c r="AU339" s="51">
        <v>1</v>
      </c>
      <c r="AV339" s="51">
        <v>1</v>
      </c>
      <c r="AW339" s="51">
        <v>1</v>
      </c>
      <c r="BC339" s="51">
        <v>1</v>
      </c>
      <c r="BD339" s="51">
        <v>1</v>
      </c>
    </row>
    <row r="340" spans="1:56" x14ac:dyDescent="0.3">
      <c r="A340" s="2">
        <v>336</v>
      </c>
      <c r="B340" s="2">
        <v>1</v>
      </c>
      <c r="C340" s="2" t="s">
        <v>75</v>
      </c>
      <c r="D340" s="51">
        <v>9</v>
      </c>
      <c r="E340" s="2" t="s">
        <v>3242</v>
      </c>
      <c r="F340" s="2" t="s">
        <v>76</v>
      </c>
      <c r="G340" s="2" t="s">
        <v>800</v>
      </c>
      <c r="H340" s="2" t="s">
        <v>984</v>
      </c>
      <c r="I340" s="2" t="s">
        <v>987</v>
      </c>
      <c r="J340" s="2" t="s">
        <v>988</v>
      </c>
      <c r="K340" s="2" t="s">
        <v>3334</v>
      </c>
      <c r="L340" s="2">
        <v>39346</v>
      </c>
      <c r="M340" s="2">
        <v>124403821</v>
      </c>
      <c r="N340" s="2" t="s">
        <v>104</v>
      </c>
      <c r="O340" s="2" t="s">
        <v>1217</v>
      </c>
      <c r="P340" s="2">
        <v>2008</v>
      </c>
      <c r="Q340" s="2" t="s">
        <v>1217</v>
      </c>
      <c r="R340" s="2" t="s">
        <v>3157</v>
      </c>
      <c r="S340" s="2" t="s">
        <v>1217</v>
      </c>
      <c r="T340" s="2" t="b">
        <v>1</v>
      </c>
      <c r="U340" s="2">
        <v>43862</v>
      </c>
      <c r="V340" s="2">
        <v>0</v>
      </c>
      <c r="W340" s="2">
        <v>35</v>
      </c>
      <c r="X340" s="2" t="b">
        <v>1</v>
      </c>
      <c r="Y340" s="2" t="b">
        <v>1</v>
      </c>
      <c r="Z340" s="2" t="s">
        <v>89</v>
      </c>
      <c r="AA340" s="2" t="s">
        <v>83</v>
      </c>
      <c r="AB340" s="51" t="s">
        <v>83</v>
      </c>
      <c r="AC340" s="51"/>
      <c r="AD340" s="51">
        <v>1362.667627</v>
      </c>
      <c r="AE340" s="51" t="s">
        <v>118</v>
      </c>
      <c r="AF340" s="51">
        <v>69</v>
      </c>
      <c r="AG340" s="51" t="s">
        <v>84</v>
      </c>
      <c r="AH340" s="51"/>
      <c r="AI340" s="51">
        <v>20</v>
      </c>
      <c r="AJ340" s="51">
        <v>0</v>
      </c>
      <c r="AK340" s="51">
        <v>0</v>
      </c>
      <c r="AL340" s="51">
        <v>0</v>
      </c>
      <c r="AP340" s="51">
        <v>0</v>
      </c>
      <c r="AQ340" s="51"/>
      <c r="AR340" s="51">
        <v>1</v>
      </c>
      <c r="AS340" s="51">
        <v>1</v>
      </c>
      <c r="AT340" s="51">
        <v>1</v>
      </c>
      <c r="AU340" s="51">
        <v>1</v>
      </c>
      <c r="AV340" s="51">
        <v>1</v>
      </c>
      <c r="AW340" s="51">
        <v>1</v>
      </c>
      <c r="BC340" s="51">
        <v>1</v>
      </c>
      <c r="BD340" s="51">
        <v>1</v>
      </c>
    </row>
    <row r="341" spans="1:56" x14ac:dyDescent="0.3">
      <c r="A341" s="2">
        <v>337</v>
      </c>
      <c r="B341" s="2">
        <v>1</v>
      </c>
      <c r="C341" s="2" t="s">
        <v>75</v>
      </c>
      <c r="D341" s="51">
        <v>9</v>
      </c>
      <c r="E341" s="2" t="s">
        <v>3242</v>
      </c>
      <c r="F341" s="2" t="s">
        <v>76</v>
      </c>
      <c r="G341" s="2" t="s">
        <v>800</v>
      </c>
      <c r="H341" s="2" t="s">
        <v>984</v>
      </c>
      <c r="I341" s="2" t="s">
        <v>989</v>
      </c>
      <c r="J341" s="2" t="s">
        <v>990</v>
      </c>
      <c r="K341" s="2" t="s">
        <v>3335</v>
      </c>
      <c r="L341" s="2">
        <v>161667</v>
      </c>
      <c r="M341" s="2">
        <v>124524866</v>
      </c>
      <c r="N341" s="2" t="s">
        <v>104</v>
      </c>
      <c r="O341" s="2" t="s">
        <v>1561</v>
      </c>
      <c r="P341" s="2">
        <v>2008</v>
      </c>
      <c r="Q341" s="2" t="s">
        <v>1217</v>
      </c>
      <c r="R341" s="2" t="s">
        <v>3336</v>
      </c>
      <c r="S341" s="2" t="s">
        <v>1217</v>
      </c>
      <c r="T341" s="2" t="b">
        <v>1</v>
      </c>
      <c r="U341" s="2">
        <v>2018</v>
      </c>
      <c r="V341" s="2">
        <v>0</v>
      </c>
      <c r="W341" s="51">
        <v>50</v>
      </c>
      <c r="X341" s="2" t="b">
        <v>1</v>
      </c>
      <c r="Y341" s="2" t="b">
        <v>1</v>
      </c>
      <c r="Z341" s="51" t="s">
        <v>149</v>
      </c>
      <c r="AA341" s="2" t="s">
        <v>83</v>
      </c>
      <c r="AB341" s="51" t="s">
        <v>83</v>
      </c>
      <c r="AC341" s="51"/>
      <c r="AD341" s="51">
        <v>1427.954831</v>
      </c>
      <c r="AE341" s="51" t="s">
        <v>118</v>
      </c>
      <c r="AF341" s="2">
        <v>50</v>
      </c>
      <c r="AG341" s="51" t="s">
        <v>84</v>
      </c>
      <c r="AI341" s="2">
        <v>15</v>
      </c>
      <c r="AJ341" s="51">
        <v>0</v>
      </c>
      <c r="AK341" s="51">
        <v>0</v>
      </c>
      <c r="AL341" s="51">
        <v>1</v>
      </c>
      <c r="AP341" s="51">
        <v>0</v>
      </c>
      <c r="AQ341" s="51"/>
      <c r="AR341" s="51">
        <v>1</v>
      </c>
      <c r="AS341" s="51">
        <v>1</v>
      </c>
      <c r="AT341" s="51">
        <v>1</v>
      </c>
      <c r="AU341" s="51">
        <v>1</v>
      </c>
      <c r="AV341" s="51">
        <v>1</v>
      </c>
      <c r="AW341" s="51">
        <v>1</v>
      </c>
      <c r="BC341" s="51">
        <v>1</v>
      </c>
      <c r="BD341" s="51">
        <v>1</v>
      </c>
    </row>
    <row r="342" spans="1:56" x14ac:dyDescent="0.3">
      <c r="A342" s="2">
        <v>338</v>
      </c>
      <c r="B342" s="2">
        <v>1</v>
      </c>
      <c r="C342" s="2" t="s">
        <v>75</v>
      </c>
      <c r="D342" s="51">
        <v>9</v>
      </c>
      <c r="E342" s="2" t="s">
        <v>3242</v>
      </c>
      <c r="F342" s="2" t="s">
        <v>76</v>
      </c>
      <c r="G342" s="2" t="s">
        <v>800</v>
      </c>
      <c r="H342" s="2" t="s">
        <v>984</v>
      </c>
      <c r="I342" s="2" t="s">
        <v>991</v>
      </c>
      <c r="J342" s="2" t="s">
        <v>992</v>
      </c>
      <c r="K342" s="2" t="s">
        <v>3337</v>
      </c>
      <c r="L342" s="2">
        <v>161650</v>
      </c>
      <c r="M342" s="2">
        <v>124521775</v>
      </c>
      <c r="N342" s="2" t="s">
        <v>104</v>
      </c>
      <c r="O342" s="2" t="s">
        <v>368</v>
      </c>
      <c r="P342" s="2">
        <v>2008</v>
      </c>
      <c r="Q342" s="2" t="s">
        <v>368</v>
      </c>
      <c r="R342" s="2" t="s">
        <v>267</v>
      </c>
      <c r="S342" s="2" t="s">
        <v>368</v>
      </c>
      <c r="T342" s="2" t="b">
        <v>1</v>
      </c>
      <c r="U342" s="2">
        <v>2018</v>
      </c>
      <c r="V342" s="2">
        <v>0</v>
      </c>
      <c r="W342" s="2">
        <v>35</v>
      </c>
      <c r="X342" s="2" t="b">
        <v>1</v>
      </c>
      <c r="Y342" s="2" t="b">
        <v>1</v>
      </c>
      <c r="Z342" s="2" t="s">
        <v>89</v>
      </c>
      <c r="AA342" s="2" t="s">
        <v>83</v>
      </c>
      <c r="AB342" s="51" t="s">
        <v>83</v>
      </c>
      <c r="AC342" s="51"/>
      <c r="AD342" s="51">
        <v>2666.7880660000001</v>
      </c>
      <c r="AE342" s="51" t="s">
        <v>118</v>
      </c>
      <c r="AF342" s="51">
        <v>60</v>
      </c>
      <c r="AG342" s="51" t="s">
        <v>84</v>
      </c>
      <c r="AH342" s="51"/>
      <c r="AI342" s="51">
        <v>20</v>
      </c>
      <c r="AJ342" s="51">
        <v>0</v>
      </c>
      <c r="AK342" s="51">
        <v>0</v>
      </c>
      <c r="AL342" s="51">
        <v>0</v>
      </c>
      <c r="AP342" s="51">
        <v>0</v>
      </c>
      <c r="AQ342" s="51"/>
      <c r="AR342" s="51">
        <v>1</v>
      </c>
      <c r="AS342" s="51">
        <v>1</v>
      </c>
      <c r="AT342" s="51">
        <v>1</v>
      </c>
      <c r="AV342" s="51">
        <v>1</v>
      </c>
      <c r="BC342" s="51">
        <v>1</v>
      </c>
    </row>
    <row r="343" spans="1:56" x14ac:dyDescent="0.3">
      <c r="A343" s="2">
        <v>339</v>
      </c>
      <c r="B343" s="2">
        <v>1</v>
      </c>
      <c r="C343" s="2" t="s">
        <v>75</v>
      </c>
      <c r="D343" s="51">
        <v>9</v>
      </c>
      <c r="E343" s="2" t="s">
        <v>3242</v>
      </c>
      <c r="F343" s="2" t="s">
        <v>76</v>
      </c>
      <c r="G343" s="2" t="s">
        <v>800</v>
      </c>
      <c r="H343" s="2" t="s">
        <v>993</v>
      </c>
      <c r="I343" s="2" t="s">
        <v>994</v>
      </c>
      <c r="J343" s="2" t="s">
        <v>995</v>
      </c>
      <c r="K343" s="2" t="s">
        <v>3338</v>
      </c>
      <c r="L343" s="2">
        <v>161652</v>
      </c>
      <c r="M343" s="2">
        <v>124522141</v>
      </c>
      <c r="N343" s="2" t="s">
        <v>104</v>
      </c>
      <c r="O343" s="2" t="s">
        <v>1540</v>
      </c>
      <c r="P343" s="2">
        <v>2008</v>
      </c>
      <c r="Q343" s="2" t="s">
        <v>1540</v>
      </c>
      <c r="R343" s="2" t="s">
        <v>1218</v>
      </c>
      <c r="S343" s="2" t="s">
        <v>1540</v>
      </c>
      <c r="T343" s="2" t="b">
        <v>1</v>
      </c>
      <c r="U343" s="2">
        <v>43862</v>
      </c>
      <c r="V343" s="2">
        <v>200</v>
      </c>
      <c r="W343" s="2">
        <v>1000</v>
      </c>
      <c r="X343" s="2" t="b">
        <v>1</v>
      </c>
      <c r="Y343" s="2" t="b">
        <v>1</v>
      </c>
      <c r="Z343" s="2" t="s">
        <v>89</v>
      </c>
      <c r="AA343" s="2" t="s">
        <v>178</v>
      </c>
      <c r="AB343" s="51" t="s">
        <v>178</v>
      </c>
      <c r="AC343" s="51"/>
      <c r="AD343" s="51">
        <v>45368.178440000003</v>
      </c>
      <c r="AE343" s="51" t="s">
        <v>118</v>
      </c>
      <c r="AF343" s="51">
        <v>51.5</v>
      </c>
      <c r="AG343" s="51" t="s">
        <v>84</v>
      </c>
      <c r="AH343" s="51"/>
      <c r="AI343" s="51">
        <v>15</v>
      </c>
      <c r="AJ343" s="51">
        <v>1</v>
      </c>
      <c r="AK343" s="51">
        <v>0</v>
      </c>
      <c r="AL343" s="51">
        <v>0</v>
      </c>
      <c r="AP343" s="51">
        <v>0</v>
      </c>
      <c r="AQ343" s="51"/>
      <c r="AR343" s="51">
        <v>0</v>
      </c>
      <c r="AS343" s="51">
        <v>0</v>
      </c>
      <c r="AT343" s="51">
        <v>1</v>
      </c>
      <c r="AU343" s="51">
        <v>1</v>
      </c>
      <c r="AV343" s="51"/>
      <c r="AW343" s="51"/>
      <c r="AX343" s="51">
        <v>1</v>
      </c>
      <c r="AY343" s="51">
        <v>1</v>
      </c>
      <c r="BC343" s="51">
        <v>1</v>
      </c>
      <c r="BD343" s="51">
        <v>1</v>
      </c>
    </row>
    <row r="344" spans="1:56" x14ac:dyDescent="0.3">
      <c r="A344" s="2">
        <v>340</v>
      </c>
      <c r="B344" s="2">
        <v>1</v>
      </c>
      <c r="C344" s="2" t="s">
        <v>75</v>
      </c>
      <c r="D344" s="51">
        <v>9</v>
      </c>
      <c r="E344" s="2" t="s">
        <v>3242</v>
      </c>
      <c r="F344" s="2" t="s">
        <v>76</v>
      </c>
      <c r="G344" s="2" t="s">
        <v>800</v>
      </c>
      <c r="H344" s="2" t="s">
        <v>993</v>
      </c>
      <c r="I344" s="2" t="s">
        <v>996</v>
      </c>
      <c r="J344" s="2" t="s">
        <v>997</v>
      </c>
      <c r="K344" s="2" t="s">
        <v>3339</v>
      </c>
      <c r="L344" s="2">
        <v>161531</v>
      </c>
      <c r="M344" s="2">
        <v>124501309</v>
      </c>
      <c r="N344" s="2" t="s">
        <v>104</v>
      </c>
      <c r="O344" s="2" t="s">
        <v>486</v>
      </c>
      <c r="P344" s="2">
        <v>2008</v>
      </c>
      <c r="Q344" s="2" t="s">
        <v>486</v>
      </c>
      <c r="R344" s="2" t="s">
        <v>267</v>
      </c>
      <c r="S344" s="2" t="s">
        <v>486</v>
      </c>
      <c r="T344" s="2" t="b">
        <v>1</v>
      </c>
      <c r="U344" s="2">
        <v>2018</v>
      </c>
      <c r="V344" s="2">
        <v>238</v>
      </c>
      <c r="W344" s="2">
        <v>353</v>
      </c>
      <c r="X344" s="2" t="b">
        <v>1</v>
      </c>
      <c r="Y344" s="2" t="b">
        <v>1</v>
      </c>
      <c r="Z344" s="2" t="s">
        <v>89</v>
      </c>
      <c r="AA344" s="2" t="s">
        <v>178</v>
      </c>
      <c r="AB344" s="51" t="s">
        <v>178</v>
      </c>
      <c r="AC344" s="51"/>
      <c r="AD344" s="51">
        <v>4451.2530029999998</v>
      </c>
      <c r="AE344" s="51" t="s">
        <v>118</v>
      </c>
      <c r="AF344" s="51">
        <v>27</v>
      </c>
      <c r="AG344" s="51" t="s">
        <v>84</v>
      </c>
      <c r="AH344" s="51"/>
      <c r="AI344" s="51"/>
      <c r="AJ344" s="51">
        <v>1</v>
      </c>
      <c r="AK344" s="51">
        <v>0</v>
      </c>
      <c r="AL344" s="51">
        <v>0</v>
      </c>
      <c r="AP344" s="51">
        <v>0</v>
      </c>
      <c r="AQ344" s="51"/>
      <c r="AR344" s="51">
        <v>0</v>
      </c>
      <c r="AS344" s="51">
        <v>0</v>
      </c>
      <c r="AT344" s="51">
        <v>1</v>
      </c>
      <c r="AX344" s="51">
        <v>1</v>
      </c>
      <c r="BB344" s="51">
        <v>1</v>
      </c>
      <c r="BC344" s="51">
        <v>1</v>
      </c>
      <c r="BD344" s="51"/>
    </row>
    <row r="345" spans="1:56" x14ac:dyDescent="0.3">
      <c r="A345" s="2">
        <v>341</v>
      </c>
      <c r="B345" s="2">
        <v>1</v>
      </c>
      <c r="C345" s="2" t="s">
        <v>75</v>
      </c>
      <c r="D345" s="51">
        <v>9</v>
      </c>
      <c r="E345" s="2" t="s">
        <v>3242</v>
      </c>
      <c r="F345" s="2" t="s">
        <v>76</v>
      </c>
      <c r="G345" s="2" t="s">
        <v>800</v>
      </c>
      <c r="H345" s="2" t="s">
        <v>993</v>
      </c>
      <c r="I345" s="2" t="s">
        <v>998</v>
      </c>
      <c r="J345" s="2" t="s">
        <v>999</v>
      </c>
      <c r="K345" s="2" t="s">
        <v>3340</v>
      </c>
      <c r="L345" s="2">
        <v>60229</v>
      </c>
      <c r="M345" s="2">
        <v>124453873</v>
      </c>
      <c r="N345" s="2" t="s">
        <v>104</v>
      </c>
      <c r="O345" s="2" t="s">
        <v>486</v>
      </c>
      <c r="P345" s="2">
        <v>2006</v>
      </c>
      <c r="Q345" s="2" t="s">
        <v>368</v>
      </c>
      <c r="R345" s="2" t="s">
        <v>267</v>
      </c>
      <c r="S345" s="2" t="s">
        <v>368</v>
      </c>
      <c r="T345" s="2" t="b">
        <v>1</v>
      </c>
      <c r="U345" s="2">
        <v>2018</v>
      </c>
      <c r="V345" s="2">
        <v>607</v>
      </c>
      <c r="W345" s="2">
        <v>658</v>
      </c>
      <c r="X345" s="2" t="b">
        <v>1</v>
      </c>
      <c r="Y345" s="2" t="b">
        <v>1</v>
      </c>
      <c r="Z345" s="2" t="s">
        <v>89</v>
      </c>
      <c r="AA345" s="2" t="s">
        <v>178</v>
      </c>
      <c r="AB345" s="51" t="s">
        <v>178</v>
      </c>
      <c r="AC345" s="51"/>
      <c r="AD345" s="51">
        <v>338.1704593</v>
      </c>
      <c r="AE345" s="51" t="s">
        <v>118</v>
      </c>
      <c r="AF345" s="51">
        <v>38</v>
      </c>
      <c r="AG345" s="51" t="s">
        <v>84</v>
      </c>
      <c r="AH345" s="51"/>
      <c r="AI345" s="51"/>
      <c r="AJ345" s="51">
        <v>1</v>
      </c>
      <c r="AK345" s="51">
        <v>0</v>
      </c>
      <c r="AL345" s="51">
        <v>0</v>
      </c>
      <c r="AP345" s="51">
        <v>0</v>
      </c>
      <c r="AQ345" s="51"/>
      <c r="AR345" s="51">
        <v>0</v>
      </c>
      <c r="AS345" s="51">
        <v>0</v>
      </c>
      <c r="AT345" s="51">
        <v>1</v>
      </c>
      <c r="AX345" s="51">
        <v>1</v>
      </c>
      <c r="BC345" s="51">
        <v>1</v>
      </c>
    </row>
    <row r="346" spans="1:56" x14ac:dyDescent="0.3">
      <c r="A346" s="2">
        <v>342</v>
      </c>
      <c r="B346" s="2">
        <v>1</v>
      </c>
      <c r="C346" s="2" t="s">
        <v>75</v>
      </c>
      <c r="D346" s="51">
        <v>9</v>
      </c>
      <c r="E346" s="2" t="s">
        <v>3242</v>
      </c>
      <c r="F346" s="2" t="s">
        <v>76</v>
      </c>
      <c r="G346" s="2" t="s">
        <v>800</v>
      </c>
      <c r="H346" s="2" t="s">
        <v>993</v>
      </c>
      <c r="I346" s="2" t="s">
        <v>1000</v>
      </c>
      <c r="J346" s="2" t="s">
        <v>1001</v>
      </c>
      <c r="K346" s="2" t="s">
        <v>3341</v>
      </c>
      <c r="L346" s="2">
        <v>161675</v>
      </c>
      <c r="M346" s="2">
        <v>124526498</v>
      </c>
      <c r="N346" s="2" t="s">
        <v>104</v>
      </c>
      <c r="O346" s="2" t="s">
        <v>1540</v>
      </c>
      <c r="P346" s="2">
        <v>2008</v>
      </c>
      <c r="Q346" s="2" t="s">
        <v>1540</v>
      </c>
      <c r="R346" s="2" t="s">
        <v>1218</v>
      </c>
      <c r="S346" s="2" t="s">
        <v>1540</v>
      </c>
      <c r="T346" s="2" t="b">
        <v>1</v>
      </c>
      <c r="U346" s="2">
        <v>43862</v>
      </c>
      <c r="V346" s="2">
        <v>220</v>
      </c>
      <c r="W346" s="2">
        <v>420</v>
      </c>
      <c r="X346" s="2" t="b">
        <v>1</v>
      </c>
      <c r="Y346" s="2" t="b">
        <v>1</v>
      </c>
      <c r="Z346" s="2" t="s">
        <v>89</v>
      </c>
      <c r="AA346" s="2" t="s">
        <v>178</v>
      </c>
      <c r="AB346" s="51" t="s">
        <v>178</v>
      </c>
      <c r="AC346" s="51"/>
      <c r="AD346" s="51">
        <v>19921.63089</v>
      </c>
      <c r="AE346" s="51" t="s">
        <v>118</v>
      </c>
      <c r="AF346" s="51">
        <v>34</v>
      </c>
      <c r="AG346" s="51" t="s">
        <v>84</v>
      </c>
      <c r="AH346" s="51"/>
      <c r="AI346" s="51">
        <v>10</v>
      </c>
      <c r="AJ346" s="51">
        <v>1</v>
      </c>
      <c r="AK346" s="51">
        <v>0</v>
      </c>
      <c r="AL346" s="51">
        <v>0</v>
      </c>
      <c r="AP346" s="51">
        <v>0</v>
      </c>
      <c r="AQ346" s="51"/>
      <c r="AR346" s="51">
        <v>0</v>
      </c>
      <c r="AS346" s="51">
        <v>0</v>
      </c>
      <c r="AT346" s="51">
        <v>1</v>
      </c>
      <c r="AU346" s="51">
        <v>1</v>
      </c>
      <c r="AV346" s="51"/>
      <c r="AW346" s="51"/>
      <c r="AX346" s="51">
        <v>1</v>
      </c>
      <c r="AY346" s="51">
        <v>1</v>
      </c>
      <c r="BC346" s="51">
        <v>1</v>
      </c>
      <c r="BD346" s="51">
        <v>1</v>
      </c>
    </row>
    <row r="347" spans="1:56" x14ac:dyDescent="0.3">
      <c r="A347" s="2">
        <v>343</v>
      </c>
      <c r="B347" s="2">
        <v>1</v>
      </c>
      <c r="C347" s="2" t="s">
        <v>75</v>
      </c>
      <c r="D347" s="51">
        <v>9</v>
      </c>
      <c r="E347" s="2" t="s">
        <v>3242</v>
      </c>
      <c r="F347" s="2" t="s">
        <v>76</v>
      </c>
      <c r="G347" s="2" t="s">
        <v>800</v>
      </c>
      <c r="H347" s="2" t="s">
        <v>993</v>
      </c>
      <c r="I347" s="2" t="s">
        <v>1002</v>
      </c>
      <c r="J347" s="2" t="s">
        <v>1003</v>
      </c>
      <c r="K347" s="2" t="s">
        <v>3342</v>
      </c>
      <c r="L347" s="2">
        <v>161574</v>
      </c>
      <c r="M347" s="2">
        <v>124509426</v>
      </c>
      <c r="N347" s="2" t="s">
        <v>104</v>
      </c>
      <c r="O347" s="2" t="s">
        <v>368</v>
      </c>
      <c r="P347" s="2">
        <v>2007</v>
      </c>
      <c r="Q347" s="2" t="s">
        <v>368</v>
      </c>
      <c r="R347" s="2" t="s">
        <v>267</v>
      </c>
      <c r="S347" s="2" t="s">
        <v>368</v>
      </c>
      <c r="T347" s="2" t="b">
        <v>1</v>
      </c>
      <c r="U347" s="2">
        <v>43862</v>
      </c>
      <c r="V347" s="2">
        <v>15</v>
      </c>
      <c r="W347" s="2">
        <v>1075</v>
      </c>
      <c r="X347" s="2" t="b">
        <v>1</v>
      </c>
      <c r="Y347" s="2" t="b">
        <v>1</v>
      </c>
      <c r="Z347" s="2" t="s">
        <v>89</v>
      </c>
      <c r="AA347" s="2" t="s">
        <v>178</v>
      </c>
      <c r="AB347" s="51" t="s">
        <v>178</v>
      </c>
      <c r="AC347" s="51"/>
      <c r="AD347" s="51">
        <v>322238.63880000002</v>
      </c>
      <c r="AE347" s="51"/>
      <c r="AF347" s="51">
        <v>69</v>
      </c>
      <c r="AG347" s="51" t="s">
        <v>84</v>
      </c>
      <c r="AH347" s="51"/>
      <c r="AI347" s="51">
        <v>15</v>
      </c>
      <c r="AJ347" s="51">
        <v>1</v>
      </c>
      <c r="AK347" s="51">
        <v>0</v>
      </c>
      <c r="AL347" s="51">
        <v>0</v>
      </c>
      <c r="AP347" s="51">
        <v>0</v>
      </c>
      <c r="AQ347" s="51"/>
      <c r="AR347" s="51">
        <v>0</v>
      </c>
      <c r="AS347" s="51">
        <v>0</v>
      </c>
      <c r="AT347" s="51">
        <v>1</v>
      </c>
      <c r="AX347" s="51">
        <v>1</v>
      </c>
    </row>
    <row r="348" spans="1:56" x14ac:dyDescent="0.3">
      <c r="A348" s="2">
        <v>344</v>
      </c>
      <c r="B348" s="2">
        <v>1</v>
      </c>
      <c r="C348" s="2" t="s">
        <v>75</v>
      </c>
      <c r="D348" s="51">
        <v>9</v>
      </c>
      <c r="E348" s="2" t="s">
        <v>3242</v>
      </c>
      <c r="F348" s="2" t="s">
        <v>76</v>
      </c>
      <c r="G348" s="2" t="s">
        <v>800</v>
      </c>
      <c r="H348" s="2" t="s">
        <v>1004</v>
      </c>
      <c r="I348" s="2" t="s">
        <v>87</v>
      </c>
      <c r="J348" s="2" t="s">
        <v>1005</v>
      </c>
      <c r="K348" s="2" t="s">
        <v>3343</v>
      </c>
      <c r="L348" s="2">
        <v>161509</v>
      </c>
      <c r="M348" s="2">
        <v>116738609</v>
      </c>
      <c r="N348" s="2" t="s">
        <v>104</v>
      </c>
      <c r="O348" s="2" t="s">
        <v>486</v>
      </c>
      <c r="P348" s="2">
        <v>2008</v>
      </c>
      <c r="Q348" s="2" t="s">
        <v>368</v>
      </c>
      <c r="R348" s="2" t="s">
        <v>267</v>
      </c>
      <c r="S348" s="2" t="s">
        <v>368</v>
      </c>
      <c r="T348" s="2" t="b">
        <v>1</v>
      </c>
      <c r="U348" s="2">
        <v>2017</v>
      </c>
      <c r="V348" s="2">
        <v>590</v>
      </c>
      <c r="W348" s="2">
        <v>732</v>
      </c>
      <c r="X348" s="2" t="b">
        <v>1</v>
      </c>
      <c r="Y348" s="2" t="b">
        <v>1</v>
      </c>
      <c r="Z348" s="2" t="s">
        <v>89</v>
      </c>
      <c r="AA348" s="2" t="s">
        <v>178</v>
      </c>
      <c r="AB348" s="51" t="s">
        <v>178</v>
      </c>
      <c r="AC348" s="51"/>
      <c r="AD348" s="51">
        <v>1254.9845740000001</v>
      </c>
      <c r="AE348" s="51" t="s">
        <v>118</v>
      </c>
      <c r="AF348" s="51">
        <v>57.7</v>
      </c>
      <c r="AG348" s="51" t="s">
        <v>84</v>
      </c>
      <c r="AH348" s="51"/>
      <c r="AI348" s="51"/>
      <c r="AJ348" s="51">
        <v>1</v>
      </c>
      <c r="AK348" s="51">
        <v>0</v>
      </c>
      <c r="AL348" s="51">
        <v>0</v>
      </c>
      <c r="AP348" s="51">
        <v>0</v>
      </c>
      <c r="AQ348" s="51"/>
      <c r="AR348" s="51">
        <v>0</v>
      </c>
      <c r="AS348" s="51">
        <v>0</v>
      </c>
      <c r="AT348" s="51">
        <v>1</v>
      </c>
      <c r="AX348" s="51">
        <v>1</v>
      </c>
      <c r="BC348" s="51">
        <v>1</v>
      </c>
    </row>
    <row r="349" spans="1:56" x14ac:dyDescent="0.3">
      <c r="A349" s="2">
        <v>345</v>
      </c>
      <c r="B349" s="2">
        <v>1</v>
      </c>
      <c r="C349" s="2" t="s">
        <v>75</v>
      </c>
      <c r="D349" s="51">
        <v>9</v>
      </c>
      <c r="E349" s="2" t="s">
        <v>3242</v>
      </c>
      <c r="F349" s="2" t="s">
        <v>76</v>
      </c>
      <c r="G349" s="2" t="s">
        <v>800</v>
      </c>
      <c r="H349" s="2" t="s">
        <v>1004</v>
      </c>
      <c r="I349" s="2" t="s">
        <v>1006</v>
      </c>
      <c r="J349" s="2" t="s">
        <v>1007</v>
      </c>
      <c r="K349" s="2" t="s">
        <v>3344</v>
      </c>
      <c r="L349" s="2">
        <v>161726</v>
      </c>
      <c r="M349" s="2">
        <v>116740015</v>
      </c>
      <c r="N349" s="2" t="s">
        <v>104</v>
      </c>
      <c r="O349" s="2" t="s">
        <v>486</v>
      </c>
      <c r="P349" s="2">
        <v>2008</v>
      </c>
      <c r="Q349" s="2" t="s">
        <v>368</v>
      </c>
      <c r="R349" s="2" t="s">
        <v>267</v>
      </c>
      <c r="S349" s="2" t="s">
        <v>368</v>
      </c>
      <c r="T349" s="2" t="b">
        <v>1</v>
      </c>
      <c r="U349" s="2">
        <v>2017</v>
      </c>
      <c r="V349" s="2">
        <v>688</v>
      </c>
      <c r="W349" s="2">
        <v>732</v>
      </c>
      <c r="X349" s="2" t="b">
        <v>1</v>
      </c>
      <c r="Y349" s="2" t="b">
        <v>1</v>
      </c>
      <c r="Z349" s="2" t="s">
        <v>89</v>
      </c>
      <c r="AA349" s="2" t="s">
        <v>178</v>
      </c>
      <c r="AB349" s="51" t="s">
        <v>178</v>
      </c>
      <c r="AC349" s="51"/>
      <c r="AD349" s="51">
        <v>280.51094130000001</v>
      </c>
      <c r="AE349" s="51" t="s">
        <v>118</v>
      </c>
      <c r="AF349" s="51">
        <v>41.5</v>
      </c>
      <c r="AG349" s="51" t="s">
        <v>84</v>
      </c>
      <c r="AH349" s="51"/>
      <c r="AI349" s="51"/>
      <c r="AJ349" s="51">
        <v>1</v>
      </c>
      <c r="AK349" s="51">
        <v>0</v>
      </c>
      <c r="AL349" s="51">
        <v>0</v>
      </c>
      <c r="AP349" s="51">
        <v>0</v>
      </c>
      <c r="AQ349" s="51"/>
      <c r="AR349" s="51">
        <v>0</v>
      </c>
      <c r="AS349" s="51">
        <v>0</v>
      </c>
      <c r="AT349" s="51">
        <v>1</v>
      </c>
      <c r="AX349" s="51">
        <v>1</v>
      </c>
      <c r="BC349" s="51">
        <v>1</v>
      </c>
    </row>
    <row r="350" spans="1:56" x14ac:dyDescent="0.3">
      <c r="A350" s="2">
        <v>346</v>
      </c>
      <c r="B350" s="2">
        <v>1</v>
      </c>
      <c r="C350" s="2" t="s">
        <v>75</v>
      </c>
      <c r="D350" s="51">
        <v>9</v>
      </c>
      <c r="E350" s="2" t="s">
        <v>3242</v>
      </c>
      <c r="F350" s="2" t="s">
        <v>76</v>
      </c>
      <c r="G350" s="2" t="s">
        <v>800</v>
      </c>
      <c r="H350" s="2" t="s">
        <v>1004</v>
      </c>
      <c r="I350" s="2" t="s">
        <v>1008</v>
      </c>
      <c r="J350" s="2" t="s">
        <v>1009</v>
      </c>
      <c r="K350" s="2" t="s">
        <v>3345</v>
      </c>
      <c r="L350" s="2">
        <v>152501278</v>
      </c>
      <c r="M350" s="2">
        <v>152501317</v>
      </c>
      <c r="N350" s="2" t="s">
        <v>104</v>
      </c>
      <c r="O350" s="2" t="s">
        <v>367</v>
      </c>
      <c r="P350" s="2" t="s">
        <v>267</v>
      </c>
      <c r="Q350" s="2" t="s">
        <v>1217</v>
      </c>
      <c r="R350" s="2" t="s">
        <v>1218</v>
      </c>
      <c r="S350" s="2" t="s">
        <v>1217</v>
      </c>
      <c r="T350" s="2" t="b">
        <v>1</v>
      </c>
      <c r="U350" s="2">
        <v>43891</v>
      </c>
      <c r="V350" s="2">
        <v>500</v>
      </c>
      <c r="W350" s="2">
        <v>600</v>
      </c>
      <c r="X350" s="2" t="b">
        <v>1</v>
      </c>
      <c r="Y350" s="2" t="b">
        <v>1</v>
      </c>
      <c r="Z350" s="2" t="s">
        <v>1010</v>
      </c>
      <c r="AA350" s="2" t="s">
        <v>178</v>
      </c>
      <c r="AB350" s="51" t="s">
        <v>178</v>
      </c>
      <c r="AC350" s="51"/>
      <c r="AD350" s="51">
        <v>2182.7132569999999</v>
      </c>
      <c r="AE350" s="51" t="s">
        <v>118</v>
      </c>
      <c r="AF350" s="51">
        <v>42.5</v>
      </c>
      <c r="AG350" s="51" t="s">
        <v>84</v>
      </c>
      <c r="AH350" s="51"/>
      <c r="AI350" s="51">
        <v>15</v>
      </c>
      <c r="AJ350" s="51">
        <v>1</v>
      </c>
      <c r="AK350" s="51">
        <v>0</v>
      </c>
      <c r="AL350" s="51">
        <v>0</v>
      </c>
      <c r="AP350" s="51">
        <v>0</v>
      </c>
      <c r="AQ350" s="51"/>
      <c r="AR350" s="51">
        <v>0</v>
      </c>
      <c r="AS350" s="51">
        <v>0</v>
      </c>
      <c r="AT350" s="51">
        <v>1</v>
      </c>
      <c r="AU350" s="51">
        <v>1</v>
      </c>
      <c r="AV350" s="51"/>
      <c r="AW350" s="51"/>
      <c r="AX350" s="51">
        <v>1</v>
      </c>
      <c r="AY350" s="51">
        <v>1</v>
      </c>
      <c r="BC350" s="51">
        <v>1</v>
      </c>
      <c r="BD350" s="51">
        <v>1</v>
      </c>
    </row>
    <row r="351" spans="1:56" x14ac:dyDescent="0.3">
      <c r="A351" s="2">
        <v>347</v>
      </c>
      <c r="B351" s="2">
        <v>1</v>
      </c>
      <c r="C351" s="2" t="s">
        <v>75</v>
      </c>
      <c r="D351" s="51">
        <v>9</v>
      </c>
      <c r="E351" s="2" t="s">
        <v>3242</v>
      </c>
      <c r="F351" s="2" t="s">
        <v>76</v>
      </c>
      <c r="G351" s="2" t="s">
        <v>800</v>
      </c>
      <c r="H351" s="2" t="s">
        <v>1004</v>
      </c>
      <c r="I351" s="2" t="s">
        <v>1011</v>
      </c>
      <c r="J351" s="2" t="s">
        <v>1012</v>
      </c>
      <c r="K351" s="2" t="s">
        <v>3346</v>
      </c>
      <c r="L351" s="2">
        <v>42718</v>
      </c>
      <c r="M351" s="2">
        <v>70709684</v>
      </c>
      <c r="N351" s="2" t="s">
        <v>104</v>
      </c>
      <c r="O351" s="2" t="s">
        <v>486</v>
      </c>
      <c r="P351" s="2">
        <v>2008</v>
      </c>
      <c r="Q351" s="2" t="s">
        <v>486</v>
      </c>
      <c r="R351" s="2" t="s">
        <v>267</v>
      </c>
      <c r="S351" s="2" t="s">
        <v>486</v>
      </c>
      <c r="T351" s="2" t="b">
        <v>1</v>
      </c>
      <c r="U351" s="2">
        <v>2015</v>
      </c>
      <c r="V351" s="2">
        <v>590</v>
      </c>
      <c r="W351" s="2">
        <v>6060</v>
      </c>
      <c r="X351" s="2" t="b">
        <v>1</v>
      </c>
      <c r="Y351" s="2" t="b">
        <v>1</v>
      </c>
      <c r="Z351" s="2" t="s">
        <v>89</v>
      </c>
      <c r="AA351" s="2" t="s">
        <v>178</v>
      </c>
      <c r="AB351" s="51" t="s">
        <v>178</v>
      </c>
      <c r="AC351" s="51"/>
      <c r="AD351" s="51">
        <v>6064.409369</v>
      </c>
      <c r="AE351" s="51" t="s">
        <v>118</v>
      </c>
      <c r="AF351" s="51">
        <v>71</v>
      </c>
      <c r="AG351" s="51" t="s">
        <v>84</v>
      </c>
      <c r="AH351" s="51"/>
      <c r="AI351" s="51"/>
      <c r="AJ351" s="51">
        <v>1</v>
      </c>
      <c r="AK351" s="51">
        <v>0</v>
      </c>
      <c r="AL351" s="51">
        <v>0</v>
      </c>
      <c r="AP351" s="51">
        <v>0</v>
      </c>
      <c r="AQ351" s="51"/>
      <c r="AR351" s="51">
        <v>0</v>
      </c>
      <c r="AS351" s="51">
        <v>0</v>
      </c>
      <c r="AT351" s="51">
        <v>1</v>
      </c>
      <c r="AX351" s="51">
        <v>1</v>
      </c>
      <c r="BB351" s="51">
        <v>1</v>
      </c>
      <c r="BC351" s="51">
        <v>1</v>
      </c>
      <c r="BD351" s="51"/>
    </row>
    <row r="352" spans="1:56" x14ac:dyDescent="0.3">
      <c r="A352" s="2">
        <v>348</v>
      </c>
      <c r="B352" s="2">
        <v>1</v>
      </c>
      <c r="C352" s="2" t="s">
        <v>75</v>
      </c>
      <c r="D352" s="51">
        <v>9</v>
      </c>
      <c r="E352" s="2" t="s">
        <v>3242</v>
      </c>
      <c r="F352" s="2" t="s">
        <v>76</v>
      </c>
      <c r="G352" s="2" t="s">
        <v>800</v>
      </c>
      <c r="H352" s="2" t="s">
        <v>1004</v>
      </c>
      <c r="I352" s="2" t="s">
        <v>1013</v>
      </c>
      <c r="J352" s="2" t="s">
        <v>1014</v>
      </c>
      <c r="K352" s="2" t="s">
        <v>3347</v>
      </c>
      <c r="L352" s="2">
        <v>60230</v>
      </c>
      <c r="M352" s="2">
        <v>3096513</v>
      </c>
      <c r="N352" s="2" t="s">
        <v>104</v>
      </c>
      <c r="O352" s="2" t="s">
        <v>486</v>
      </c>
      <c r="P352" s="2">
        <v>2006</v>
      </c>
      <c r="Q352" s="2" t="s">
        <v>368</v>
      </c>
      <c r="R352" s="2" t="s">
        <v>267</v>
      </c>
      <c r="S352" s="2" t="s">
        <v>368</v>
      </c>
      <c r="T352" s="2" t="b">
        <v>1</v>
      </c>
      <c r="U352" s="2">
        <v>43891</v>
      </c>
      <c r="V352" s="2">
        <v>1097</v>
      </c>
      <c r="W352" s="2">
        <v>1097</v>
      </c>
      <c r="X352" s="2" t="b">
        <v>1</v>
      </c>
      <c r="Y352" s="2" t="b">
        <v>1</v>
      </c>
      <c r="Z352" s="2" t="s">
        <v>89</v>
      </c>
      <c r="AA352" s="2" t="s">
        <v>178</v>
      </c>
      <c r="AB352" s="51" t="s">
        <v>178</v>
      </c>
      <c r="AC352" s="51"/>
      <c r="AD352" s="51">
        <v>6064.409369</v>
      </c>
      <c r="AE352" s="51" t="s">
        <v>118</v>
      </c>
      <c r="AF352" s="51">
        <v>15.7</v>
      </c>
      <c r="AG352" s="51" t="s">
        <v>84</v>
      </c>
      <c r="AH352" s="51"/>
      <c r="AI352" s="51"/>
      <c r="AJ352" s="51">
        <v>1</v>
      </c>
      <c r="AK352" s="51">
        <v>0</v>
      </c>
      <c r="AL352" s="51">
        <v>0</v>
      </c>
      <c r="AP352" s="51">
        <v>0</v>
      </c>
      <c r="AQ352" s="51"/>
      <c r="AR352" s="51">
        <v>0</v>
      </c>
      <c r="AS352" s="51">
        <v>0</v>
      </c>
      <c r="AT352" s="51">
        <v>1</v>
      </c>
      <c r="AX352" s="51">
        <v>1</v>
      </c>
      <c r="BC352" s="51">
        <v>1</v>
      </c>
    </row>
    <row r="353" spans="1:56" x14ac:dyDescent="0.3">
      <c r="A353" s="2">
        <v>349</v>
      </c>
      <c r="B353" s="2">
        <v>1</v>
      </c>
      <c r="C353" s="2" t="s">
        <v>75</v>
      </c>
      <c r="D353" s="51">
        <v>9</v>
      </c>
      <c r="E353" s="2" t="s">
        <v>3242</v>
      </c>
      <c r="F353" s="2" t="s">
        <v>76</v>
      </c>
      <c r="G353" s="2" t="s">
        <v>800</v>
      </c>
      <c r="H353" s="2" t="s">
        <v>1004</v>
      </c>
      <c r="I353" s="2" t="s">
        <v>1015</v>
      </c>
      <c r="J353" s="2" t="s">
        <v>1016</v>
      </c>
      <c r="K353" s="2" t="s">
        <v>3348</v>
      </c>
      <c r="L353" s="2">
        <v>161450</v>
      </c>
      <c r="M353" s="2">
        <v>124487481</v>
      </c>
      <c r="N353" s="2" t="s">
        <v>104</v>
      </c>
      <c r="O353" s="2" t="s">
        <v>486</v>
      </c>
      <c r="P353" s="2">
        <v>2008</v>
      </c>
      <c r="Q353" s="2" t="s">
        <v>368</v>
      </c>
      <c r="R353" s="2" t="s">
        <v>267</v>
      </c>
      <c r="S353" s="2" t="s">
        <v>368</v>
      </c>
      <c r="T353" s="2" t="b">
        <v>1</v>
      </c>
      <c r="U353" s="2">
        <v>43891</v>
      </c>
      <c r="V353" s="2">
        <v>840</v>
      </c>
      <c r="W353" s="2">
        <v>855</v>
      </c>
      <c r="X353" s="2" t="b">
        <v>1</v>
      </c>
      <c r="Y353" s="2" t="b">
        <v>1</v>
      </c>
      <c r="Z353" s="2" t="s">
        <v>89</v>
      </c>
      <c r="AA353" s="2" t="s">
        <v>178</v>
      </c>
      <c r="AB353" s="51" t="s">
        <v>178</v>
      </c>
      <c r="AC353" s="51"/>
      <c r="AD353" s="51">
        <v>337.30551919999999</v>
      </c>
      <c r="AE353" s="51" t="s">
        <v>118</v>
      </c>
      <c r="AF353" s="51">
        <v>36</v>
      </c>
      <c r="AG353" s="51" t="s">
        <v>84</v>
      </c>
      <c r="AH353" s="51"/>
      <c r="AI353" s="51"/>
      <c r="AJ353" s="51">
        <v>1</v>
      </c>
      <c r="AK353" s="51">
        <v>0</v>
      </c>
      <c r="AL353" s="51">
        <v>0</v>
      </c>
      <c r="AP353" s="51">
        <v>1</v>
      </c>
      <c r="AQ353" s="51"/>
      <c r="AR353" s="51">
        <v>0</v>
      </c>
      <c r="AS353" s="51">
        <v>0</v>
      </c>
      <c r="AT353" s="51">
        <v>1</v>
      </c>
      <c r="AX353" s="51">
        <v>1</v>
      </c>
      <c r="BC353" s="51">
        <v>1</v>
      </c>
    </row>
    <row r="354" spans="1:56" x14ac:dyDescent="0.3">
      <c r="A354" s="2">
        <v>350</v>
      </c>
      <c r="B354" s="2">
        <v>1</v>
      </c>
      <c r="C354" s="2" t="s">
        <v>75</v>
      </c>
      <c r="D354" s="51">
        <v>9</v>
      </c>
      <c r="E354" s="2" t="s">
        <v>3242</v>
      </c>
      <c r="F354" s="2" t="s">
        <v>76</v>
      </c>
      <c r="G354" s="2" t="s">
        <v>800</v>
      </c>
      <c r="H354" s="2" t="s">
        <v>1004</v>
      </c>
      <c r="I354" s="2" t="s">
        <v>1017</v>
      </c>
      <c r="J354" s="2" t="s">
        <v>1018</v>
      </c>
      <c r="K354" s="2" t="s">
        <v>3349</v>
      </c>
      <c r="L354" s="2">
        <v>41845</v>
      </c>
      <c r="M354" s="2">
        <v>116737374</v>
      </c>
      <c r="N354" s="2" t="s">
        <v>104</v>
      </c>
      <c r="O354" s="2" t="s">
        <v>486</v>
      </c>
      <c r="P354" s="2">
        <v>2003</v>
      </c>
      <c r="Q354" s="2" t="s">
        <v>486</v>
      </c>
      <c r="R354" s="2" t="s">
        <v>267</v>
      </c>
      <c r="S354" s="2" t="s">
        <v>486</v>
      </c>
      <c r="T354" s="2" t="b">
        <v>1</v>
      </c>
      <c r="U354" s="2">
        <v>2017</v>
      </c>
      <c r="V354" s="2">
        <v>950</v>
      </c>
      <c r="W354" s="2">
        <v>1003</v>
      </c>
      <c r="X354" s="2" t="b">
        <v>1</v>
      </c>
      <c r="Y354" s="2" t="b">
        <v>1</v>
      </c>
      <c r="Z354" s="2" t="s">
        <v>89</v>
      </c>
      <c r="AA354" s="2" t="s">
        <v>178</v>
      </c>
      <c r="AB354" s="51" t="s">
        <v>178</v>
      </c>
      <c r="AC354" s="51"/>
      <c r="AD354" s="51">
        <v>2113.5124500000002</v>
      </c>
      <c r="AE354" s="51" t="s">
        <v>118</v>
      </c>
      <c r="AF354" s="51">
        <v>47</v>
      </c>
      <c r="AG354" s="51" t="s">
        <v>84</v>
      </c>
      <c r="AH354" s="51"/>
      <c r="AI354" s="51"/>
      <c r="AJ354" s="51">
        <v>1</v>
      </c>
      <c r="AK354" s="51">
        <v>0</v>
      </c>
      <c r="AL354" s="51">
        <v>0</v>
      </c>
      <c r="AP354" s="51">
        <v>0</v>
      </c>
      <c r="AQ354" s="51"/>
      <c r="AR354" s="51">
        <v>0</v>
      </c>
      <c r="AS354" s="51">
        <v>0</v>
      </c>
      <c r="AT354" s="51">
        <v>1</v>
      </c>
      <c r="AX354" s="51">
        <v>1</v>
      </c>
      <c r="BB354" s="51">
        <v>1</v>
      </c>
      <c r="BC354" s="51">
        <v>1</v>
      </c>
      <c r="BD354" s="51"/>
    </row>
    <row r="355" spans="1:56" x14ac:dyDescent="0.3">
      <c r="A355" s="2">
        <v>351</v>
      </c>
      <c r="B355" s="2">
        <v>1</v>
      </c>
      <c r="C355" s="2" t="s">
        <v>75</v>
      </c>
      <c r="D355" s="51">
        <v>9</v>
      </c>
      <c r="E355" s="2" t="s">
        <v>3242</v>
      </c>
      <c r="F355" s="2" t="s">
        <v>76</v>
      </c>
      <c r="G355" s="2" t="s">
        <v>800</v>
      </c>
      <c r="H355" s="2" t="s">
        <v>1004</v>
      </c>
      <c r="I355" s="2" t="s">
        <v>1019</v>
      </c>
      <c r="J355" s="2" t="s">
        <v>1020</v>
      </c>
      <c r="K355" s="2" t="s">
        <v>3350</v>
      </c>
      <c r="L355" s="2">
        <v>161497</v>
      </c>
      <c r="M355" s="2">
        <v>124495582</v>
      </c>
      <c r="N355" s="2" t="s">
        <v>104</v>
      </c>
      <c r="O355" s="2" t="s">
        <v>486</v>
      </c>
      <c r="P355" s="2">
        <v>2008</v>
      </c>
      <c r="Q355" s="2" t="s">
        <v>368</v>
      </c>
      <c r="R355" s="2" t="s">
        <v>267</v>
      </c>
      <c r="S355" s="2" t="s">
        <v>368</v>
      </c>
      <c r="T355" s="2" t="b">
        <v>1</v>
      </c>
      <c r="U355" s="2">
        <v>43891</v>
      </c>
      <c r="V355" s="2">
        <v>448</v>
      </c>
      <c r="W355" s="2">
        <v>1110</v>
      </c>
      <c r="X355" s="2" t="b">
        <v>1</v>
      </c>
      <c r="Y355" s="2" t="b">
        <v>1</v>
      </c>
      <c r="Z355" s="2" t="s">
        <v>89</v>
      </c>
      <c r="AA355" s="2" t="s">
        <v>178</v>
      </c>
      <c r="AB355" s="51" t="s">
        <v>178</v>
      </c>
      <c r="AC355" s="51"/>
      <c r="AD355" s="51">
        <v>42678.383390000003</v>
      </c>
      <c r="AE355" s="51" t="s">
        <v>118</v>
      </c>
      <c r="AF355" s="51">
        <v>85</v>
      </c>
      <c r="AG355" s="51" t="s">
        <v>84</v>
      </c>
      <c r="AH355" s="51"/>
      <c r="AI355" s="51"/>
      <c r="AJ355" s="51">
        <v>1</v>
      </c>
      <c r="AK355" s="51">
        <v>0</v>
      </c>
      <c r="AL355" s="51">
        <v>0</v>
      </c>
      <c r="AP355" s="51">
        <v>0</v>
      </c>
      <c r="AQ355" s="51"/>
      <c r="AR355" s="51">
        <v>0</v>
      </c>
      <c r="AS355" s="51">
        <v>0</v>
      </c>
      <c r="AT355" s="51">
        <v>1</v>
      </c>
      <c r="AX355" s="51">
        <v>1</v>
      </c>
      <c r="BC355" s="51">
        <v>1</v>
      </c>
    </row>
    <row r="356" spans="1:56" x14ac:dyDescent="0.3">
      <c r="A356" s="2">
        <v>352</v>
      </c>
      <c r="B356" s="2">
        <v>1</v>
      </c>
      <c r="C356" s="2" t="s">
        <v>75</v>
      </c>
      <c r="D356" s="51">
        <v>9</v>
      </c>
      <c r="E356" s="2" t="s">
        <v>3242</v>
      </c>
      <c r="F356" s="2" t="s">
        <v>76</v>
      </c>
      <c r="G356" s="2" t="s">
        <v>800</v>
      </c>
      <c r="H356" s="2" t="s">
        <v>1004</v>
      </c>
      <c r="I356" s="2" t="s">
        <v>1021</v>
      </c>
      <c r="J356" s="2" t="s">
        <v>1022</v>
      </c>
      <c r="K356" s="2" t="s">
        <v>3351</v>
      </c>
      <c r="L356" s="2">
        <v>162215361</v>
      </c>
      <c r="M356" s="2">
        <v>162215417</v>
      </c>
      <c r="N356" s="2" t="s">
        <v>104</v>
      </c>
      <c r="O356" s="2" t="s">
        <v>367</v>
      </c>
      <c r="P356" s="2" t="s">
        <v>267</v>
      </c>
      <c r="Q356" s="2" t="s">
        <v>486</v>
      </c>
      <c r="R356" s="2" t="s">
        <v>267</v>
      </c>
      <c r="S356" s="2" t="s">
        <v>486</v>
      </c>
      <c r="T356" s="2" t="b">
        <v>1</v>
      </c>
      <c r="U356" s="2">
        <v>43891</v>
      </c>
      <c r="V356" s="2">
        <v>170</v>
      </c>
      <c r="W356" s="2">
        <v>190</v>
      </c>
      <c r="X356" s="2" t="b">
        <v>1</v>
      </c>
      <c r="Y356" s="2" t="b">
        <v>1</v>
      </c>
      <c r="Z356" s="2" t="s">
        <v>1023</v>
      </c>
      <c r="AA356" s="2" t="s">
        <v>83</v>
      </c>
      <c r="AB356" s="51" t="s">
        <v>83</v>
      </c>
      <c r="AC356" s="51"/>
      <c r="AD356" s="51">
        <v>53.325829149999997</v>
      </c>
      <c r="AE356" s="51" t="s">
        <v>118</v>
      </c>
      <c r="AF356" s="51">
        <v>54.8</v>
      </c>
      <c r="AG356" s="51" t="s">
        <v>84</v>
      </c>
      <c r="AH356" s="51"/>
      <c r="AI356" s="51"/>
      <c r="AJ356" s="51">
        <v>0</v>
      </c>
      <c r="AK356" s="51">
        <v>0</v>
      </c>
      <c r="AL356" s="51">
        <v>0</v>
      </c>
      <c r="AP356" s="51">
        <v>1</v>
      </c>
      <c r="AQ356" s="51"/>
      <c r="AR356" s="51">
        <v>1</v>
      </c>
      <c r="AS356" s="51">
        <v>1</v>
      </c>
      <c r="AT356" s="51">
        <v>1</v>
      </c>
      <c r="AV356" s="51">
        <v>1</v>
      </c>
      <c r="BB356" s="51">
        <v>1</v>
      </c>
      <c r="BC356" s="51">
        <v>1</v>
      </c>
      <c r="BD356" s="51"/>
    </row>
    <row r="357" spans="1:56" x14ac:dyDescent="0.3">
      <c r="A357" s="2">
        <v>353</v>
      </c>
      <c r="B357" s="2">
        <v>1</v>
      </c>
      <c r="C357" s="2" t="s">
        <v>75</v>
      </c>
      <c r="D357" s="51">
        <v>9</v>
      </c>
      <c r="E357" s="2" t="s">
        <v>3242</v>
      </c>
      <c r="F357" s="2" t="s">
        <v>76</v>
      </c>
      <c r="G357" s="2" t="s">
        <v>800</v>
      </c>
      <c r="H357" s="2" t="s">
        <v>1004</v>
      </c>
      <c r="I357" s="2" t="s">
        <v>1024</v>
      </c>
      <c r="J357" s="2" t="s">
        <v>1025</v>
      </c>
      <c r="K357" s="2" t="s">
        <v>3352</v>
      </c>
      <c r="L357" s="2">
        <v>161581</v>
      </c>
      <c r="M357" s="2">
        <v>124510063</v>
      </c>
      <c r="N357" s="2" t="s">
        <v>104</v>
      </c>
      <c r="O357" s="2" t="s">
        <v>486</v>
      </c>
      <c r="P357" s="2">
        <v>2008</v>
      </c>
      <c r="Q357" s="2" t="s">
        <v>368</v>
      </c>
      <c r="R357" s="2" t="s">
        <v>267</v>
      </c>
      <c r="S357" s="2" t="s">
        <v>368</v>
      </c>
      <c r="T357" s="2" t="b">
        <v>1</v>
      </c>
      <c r="U357" s="2">
        <v>44197</v>
      </c>
      <c r="V357" s="2">
        <v>358</v>
      </c>
      <c r="W357" s="2">
        <v>1177</v>
      </c>
      <c r="X357" s="2" t="b">
        <v>1</v>
      </c>
      <c r="Y357" s="2" t="b">
        <v>1</v>
      </c>
      <c r="Z357" s="2" t="s">
        <v>89</v>
      </c>
      <c r="AA357" s="2" t="s">
        <v>178</v>
      </c>
      <c r="AB357" s="51" t="s">
        <v>178</v>
      </c>
      <c r="AC357" s="51"/>
      <c r="AD357" s="51">
        <v>214679.86240000001</v>
      </c>
      <c r="AE357" s="51"/>
      <c r="AF357" s="51">
        <v>64</v>
      </c>
      <c r="AG357" s="51" t="s">
        <v>84</v>
      </c>
      <c r="AH357" s="51"/>
      <c r="AI357" s="51"/>
      <c r="AJ357" s="51">
        <v>1</v>
      </c>
      <c r="AK357" s="51">
        <v>0</v>
      </c>
      <c r="AL357" s="51">
        <v>0</v>
      </c>
      <c r="AP357" s="51">
        <v>0</v>
      </c>
      <c r="AQ357" s="51"/>
      <c r="AR357" s="51">
        <v>0</v>
      </c>
      <c r="AS357" s="51">
        <v>0</v>
      </c>
      <c r="AT357" s="51">
        <v>1</v>
      </c>
      <c r="AX357" s="51">
        <v>1</v>
      </c>
    </row>
    <row r="358" spans="1:56" x14ac:dyDescent="0.3">
      <c r="A358" s="2">
        <v>354</v>
      </c>
      <c r="B358" s="2">
        <v>1</v>
      </c>
      <c r="C358" s="2" t="s">
        <v>75</v>
      </c>
      <c r="D358" s="51">
        <v>9</v>
      </c>
      <c r="E358" s="2" t="s">
        <v>3242</v>
      </c>
      <c r="F358" s="2" t="s">
        <v>76</v>
      </c>
      <c r="G358" s="2" t="s">
        <v>800</v>
      </c>
      <c r="H358" s="2" t="s">
        <v>1004</v>
      </c>
      <c r="I358" s="2" t="s">
        <v>1026</v>
      </c>
      <c r="J358" s="2" t="s">
        <v>1027</v>
      </c>
      <c r="K358" s="2" t="s">
        <v>3353</v>
      </c>
      <c r="L358" s="2">
        <v>60231</v>
      </c>
      <c r="M358" s="2">
        <v>80671960</v>
      </c>
      <c r="N358" s="2" t="s">
        <v>104</v>
      </c>
      <c r="O358" s="2" t="s">
        <v>486</v>
      </c>
      <c r="P358" s="2">
        <v>2006</v>
      </c>
      <c r="Q358" s="2" t="s">
        <v>368</v>
      </c>
      <c r="R358" s="2" t="s">
        <v>267</v>
      </c>
      <c r="S358" s="2" t="s">
        <v>368</v>
      </c>
      <c r="T358" s="2" t="b">
        <v>1</v>
      </c>
      <c r="U358" s="2">
        <v>2014</v>
      </c>
      <c r="V358" s="2">
        <v>91</v>
      </c>
      <c r="W358" s="2">
        <v>1251</v>
      </c>
      <c r="X358" s="2" t="b">
        <v>1</v>
      </c>
      <c r="Y358" s="2" t="b">
        <v>1</v>
      </c>
      <c r="Z358" s="2" t="s">
        <v>89</v>
      </c>
      <c r="AA358" s="2" t="s">
        <v>178</v>
      </c>
      <c r="AB358" s="51" t="s">
        <v>178</v>
      </c>
      <c r="AC358" s="51"/>
      <c r="AD358" s="51">
        <v>282256.2635</v>
      </c>
      <c r="AE358" s="51"/>
      <c r="AF358" s="51">
        <v>61</v>
      </c>
      <c r="AG358" s="51" t="s">
        <v>84</v>
      </c>
      <c r="AH358" s="51"/>
      <c r="AI358" s="51"/>
      <c r="AJ358" s="51">
        <v>1</v>
      </c>
      <c r="AK358" s="51">
        <v>0</v>
      </c>
      <c r="AL358" s="51">
        <v>0</v>
      </c>
      <c r="AN358" s="51">
        <v>1</v>
      </c>
      <c r="AP358" s="51">
        <v>0</v>
      </c>
      <c r="AQ358" s="51"/>
      <c r="AR358" s="51">
        <v>0</v>
      </c>
      <c r="AS358" s="51">
        <v>0</v>
      </c>
      <c r="AT358" s="51">
        <v>1</v>
      </c>
      <c r="AX358" s="51">
        <v>1</v>
      </c>
    </row>
    <row r="359" spans="1:56" x14ac:dyDescent="0.3">
      <c r="A359" s="2">
        <v>355</v>
      </c>
      <c r="B359" s="2">
        <v>1</v>
      </c>
      <c r="C359" s="2" t="s">
        <v>75</v>
      </c>
      <c r="D359" s="51">
        <v>9</v>
      </c>
      <c r="E359" s="2" t="s">
        <v>3242</v>
      </c>
      <c r="F359" s="2" t="s">
        <v>76</v>
      </c>
      <c r="G359" s="2" t="s">
        <v>800</v>
      </c>
      <c r="H359" s="2" t="s">
        <v>1028</v>
      </c>
      <c r="I359" s="2" t="s">
        <v>1029</v>
      </c>
      <c r="J359" s="2" t="s">
        <v>1030</v>
      </c>
      <c r="K359" s="2" t="s">
        <v>3354</v>
      </c>
      <c r="L359" s="2">
        <v>161437</v>
      </c>
      <c r="M359" s="2">
        <v>124485297</v>
      </c>
      <c r="N359" s="2" t="s">
        <v>104</v>
      </c>
      <c r="O359" s="2" t="s">
        <v>486</v>
      </c>
      <c r="P359" s="2">
        <v>2008</v>
      </c>
      <c r="Q359" s="2" t="s">
        <v>368</v>
      </c>
      <c r="R359" s="2" t="s">
        <v>267</v>
      </c>
      <c r="S359" s="2" t="s">
        <v>368</v>
      </c>
      <c r="T359" s="2" t="b">
        <v>1</v>
      </c>
      <c r="U359" s="2">
        <v>43891</v>
      </c>
      <c r="V359" s="2">
        <v>673</v>
      </c>
      <c r="W359" s="2">
        <v>1069</v>
      </c>
      <c r="X359" s="2" t="b">
        <v>1</v>
      </c>
      <c r="Y359" s="2" t="b">
        <v>1</v>
      </c>
      <c r="Z359" s="2" t="s">
        <v>89</v>
      </c>
      <c r="AA359" s="2" t="s">
        <v>178</v>
      </c>
      <c r="AB359" s="51" t="s">
        <v>178</v>
      </c>
      <c r="AC359" s="51"/>
      <c r="AD359" s="51">
        <v>1313.6911680000001</v>
      </c>
      <c r="AE359" s="51" t="s">
        <v>118</v>
      </c>
      <c r="AF359" s="51">
        <v>50.8</v>
      </c>
      <c r="AG359" s="51" t="s">
        <v>84</v>
      </c>
      <c r="AH359" s="51"/>
      <c r="AI359" s="51"/>
      <c r="AJ359" s="51">
        <v>1</v>
      </c>
      <c r="AK359" s="51">
        <v>0</v>
      </c>
      <c r="AL359" s="51">
        <v>0</v>
      </c>
      <c r="AP359" s="51">
        <v>1</v>
      </c>
      <c r="AQ359" s="51"/>
      <c r="AR359" s="51">
        <v>0</v>
      </c>
      <c r="AS359" s="51">
        <v>0</v>
      </c>
      <c r="AT359" s="51">
        <v>1</v>
      </c>
      <c r="AX359" s="51">
        <v>1</v>
      </c>
      <c r="BC359" s="51">
        <v>1</v>
      </c>
    </row>
    <row r="360" spans="1:56" x14ac:dyDescent="0.3">
      <c r="A360" s="2">
        <v>356</v>
      </c>
      <c r="B360" s="2">
        <v>1</v>
      </c>
      <c r="C360" s="2" t="s">
        <v>75</v>
      </c>
      <c r="D360" s="51">
        <v>9</v>
      </c>
      <c r="E360" s="2" t="s">
        <v>3242</v>
      </c>
      <c r="F360" s="2" t="s">
        <v>76</v>
      </c>
      <c r="G360" s="2" t="s">
        <v>1031</v>
      </c>
      <c r="H360" s="2" t="s">
        <v>1032</v>
      </c>
      <c r="I360" s="2" t="s">
        <v>1033</v>
      </c>
      <c r="J360" s="2" t="s">
        <v>1034</v>
      </c>
      <c r="K360" s="2" t="s">
        <v>3355</v>
      </c>
      <c r="L360" s="2">
        <v>169836996</v>
      </c>
      <c r="M360" s="2">
        <v>169837118</v>
      </c>
      <c r="N360" s="2" t="s">
        <v>104</v>
      </c>
      <c r="O360" s="2" t="s">
        <v>367</v>
      </c>
      <c r="P360" s="2" t="s">
        <v>267</v>
      </c>
      <c r="Q360" s="2" t="s">
        <v>486</v>
      </c>
      <c r="R360" s="2" t="s">
        <v>267</v>
      </c>
      <c r="S360" s="2" t="s">
        <v>486</v>
      </c>
      <c r="T360" s="2" t="b">
        <v>1</v>
      </c>
      <c r="U360" s="2">
        <v>43891</v>
      </c>
      <c r="V360" s="2" t="s">
        <v>267</v>
      </c>
      <c r="W360" s="2" t="s">
        <v>267</v>
      </c>
      <c r="X360" s="2" t="b">
        <v>0</v>
      </c>
      <c r="Y360" s="2" t="b">
        <v>0</v>
      </c>
      <c r="Z360" s="51" t="s">
        <v>1035</v>
      </c>
      <c r="AA360" s="51" t="s">
        <v>278</v>
      </c>
      <c r="AB360" s="51" t="s">
        <v>178</v>
      </c>
      <c r="AC360" s="51" t="s">
        <v>83</v>
      </c>
      <c r="AD360" s="51">
        <v>3874063.304</v>
      </c>
      <c r="AE360" s="51"/>
      <c r="AF360" s="51">
        <v>53.7</v>
      </c>
      <c r="AG360" s="51" t="s">
        <v>84</v>
      </c>
      <c r="AH360" s="51"/>
      <c r="AI360" s="51"/>
      <c r="AJ360" s="51">
        <v>1</v>
      </c>
      <c r="AK360" s="51">
        <v>0</v>
      </c>
      <c r="AL360" s="51">
        <v>0</v>
      </c>
      <c r="AP360" s="51">
        <v>1</v>
      </c>
      <c r="AQ360" s="51"/>
      <c r="AR360" s="51">
        <v>0</v>
      </c>
      <c r="AS360" s="51">
        <v>0</v>
      </c>
      <c r="AT360" s="51">
        <v>1</v>
      </c>
      <c r="AX360" s="51">
        <v>1</v>
      </c>
      <c r="BB360" s="51">
        <v>1</v>
      </c>
      <c r="BC360" s="51"/>
      <c r="BD360" s="51"/>
    </row>
    <row r="361" spans="1:56" x14ac:dyDescent="0.3">
      <c r="A361" s="2">
        <v>357</v>
      </c>
      <c r="B361" s="2">
        <v>1</v>
      </c>
      <c r="C361" s="2" t="s">
        <v>75</v>
      </c>
      <c r="D361" s="51">
        <v>9</v>
      </c>
      <c r="E361" s="2" t="s">
        <v>3242</v>
      </c>
      <c r="F361" s="2" t="s">
        <v>76</v>
      </c>
      <c r="G361" s="2" t="s">
        <v>1031</v>
      </c>
      <c r="H361" s="2" t="s">
        <v>1036</v>
      </c>
      <c r="I361" s="2" t="s">
        <v>1037</v>
      </c>
      <c r="J361" s="2" t="s">
        <v>1038</v>
      </c>
      <c r="K361" s="2" t="s">
        <v>3356</v>
      </c>
      <c r="L361" s="2">
        <v>161736</v>
      </c>
      <c r="M361" s="2">
        <v>124535973</v>
      </c>
      <c r="N361" s="2" t="s">
        <v>1219</v>
      </c>
      <c r="O361" s="2" t="s">
        <v>1217</v>
      </c>
      <c r="P361" s="2">
        <v>2008</v>
      </c>
      <c r="Q361" s="2" t="s">
        <v>368</v>
      </c>
      <c r="R361" s="2" t="s">
        <v>267</v>
      </c>
      <c r="S361" s="2" t="s">
        <v>368</v>
      </c>
      <c r="T361" s="2" t="b">
        <v>1</v>
      </c>
      <c r="U361" s="2">
        <v>44228</v>
      </c>
      <c r="V361" s="51">
        <v>0</v>
      </c>
      <c r="W361" s="51">
        <v>100</v>
      </c>
      <c r="X361" s="2" t="b">
        <v>1</v>
      </c>
      <c r="Y361" s="2" t="b">
        <v>1</v>
      </c>
      <c r="Z361" s="51" t="s">
        <v>149</v>
      </c>
      <c r="AA361" s="2" t="s">
        <v>83</v>
      </c>
      <c r="AB361" s="51" t="s">
        <v>83</v>
      </c>
      <c r="AC361" s="51"/>
      <c r="AD361" s="51">
        <v>11373.308730000001</v>
      </c>
      <c r="AE361" s="51" t="s">
        <v>118</v>
      </c>
      <c r="AF361" s="2">
        <v>47</v>
      </c>
      <c r="AG361" s="51" t="s">
        <v>84</v>
      </c>
      <c r="AI361" s="2">
        <v>10</v>
      </c>
      <c r="AJ361" s="51">
        <v>0</v>
      </c>
      <c r="AK361" s="51">
        <v>0</v>
      </c>
      <c r="AL361" s="51">
        <v>1</v>
      </c>
      <c r="AP361" s="51">
        <v>1</v>
      </c>
      <c r="AQ361" s="51"/>
      <c r="AR361" s="51">
        <v>1</v>
      </c>
      <c r="AS361" s="51">
        <v>1</v>
      </c>
      <c r="AT361" s="51">
        <v>1</v>
      </c>
      <c r="AV361" s="51">
        <v>1</v>
      </c>
      <c r="BC361" s="51">
        <v>1</v>
      </c>
    </row>
    <row r="362" spans="1:56" x14ac:dyDescent="0.3">
      <c r="A362" s="2">
        <v>358</v>
      </c>
      <c r="B362" s="2">
        <v>1</v>
      </c>
      <c r="C362" s="2" t="s">
        <v>75</v>
      </c>
      <c r="D362" s="51">
        <v>9</v>
      </c>
      <c r="E362" s="2" t="s">
        <v>3242</v>
      </c>
      <c r="F362" s="2" t="s">
        <v>76</v>
      </c>
      <c r="G362" s="2" t="s">
        <v>1031</v>
      </c>
      <c r="H362" s="2" t="s">
        <v>1036</v>
      </c>
      <c r="I362" s="2" t="s">
        <v>1039</v>
      </c>
      <c r="J362" s="2" t="s">
        <v>1040</v>
      </c>
      <c r="K362" s="2" t="s">
        <v>3357</v>
      </c>
      <c r="L362" s="2">
        <v>176485916</v>
      </c>
      <c r="M362" s="2">
        <v>176485947</v>
      </c>
      <c r="N362" s="2" t="s">
        <v>1219</v>
      </c>
      <c r="O362" s="2" t="s">
        <v>367</v>
      </c>
      <c r="P362" s="2" t="s">
        <v>267</v>
      </c>
      <c r="Q362" s="2" t="s">
        <v>368</v>
      </c>
      <c r="R362" s="2" t="s">
        <v>267</v>
      </c>
      <c r="S362" s="2" t="s">
        <v>368</v>
      </c>
      <c r="T362" s="2" t="b">
        <v>1</v>
      </c>
      <c r="U362" s="2">
        <v>44228</v>
      </c>
      <c r="V362" s="2">
        <v>3</v>
      </c>
      <c r="W362" s="2">
        <v>62</v>
      </c>
      <c r="X362" s="2" t="b">
        <v>1</v>
      </c>
      <c r="Y362" s="2" t="b">
        <v>1</v>
      </c>
      <c r="Z362" s="2" t="s">
        <v>89</v>
      </c>
      <c r="AA362" s="2" t="s">
        <v>83</v>
      </c>
      <c r="AB362" s="51" t="s">
        <v>83</v>
      </c>
      <c r="AC362" s="51"/>
      <c r="AD362" s="51">
        <v>5979.0814140000002</v>
      </c>
      <c r="AE362" s="51" t="s">
        <v>118</v>
      </c>
      <c r="AF362" s="51">
        <v>51</v>
      </c>
      <c r="AG362" s="51" t="s">
        <v>84</v>
      </c>
      <c r="AH362" s="51"/>
      <c r="AI362" s="51"/>
      <c r="AJ362" s="51">
        <v>0</v>
      </c>
      <c r="AK362" s="51">
        <v>0</v>
      </c>
      <c r="AL362" s="51">
        <v>0</v>
      </c>
      <c r="AP362" s="51">
        <v>1</v>
      </c>
      <c r="AQ362" s="51"/>
      <c r="AR362" s="51">
        <v>1</v>
      </c>
      <c r="AS362" s="51">
        <v>1</v>
      </c>
      <c r="AT362" s="51">
        <v>1</v>
      </c>
      <c r="AV362" s="51">
        <v>1</v>
      </c>
      <c r="BC362" s="51">
        <v>1</v>
      </c>
    </row>
    <row r="363" spans="1:56" x14ac:dyDescent="0.3">
      <c r="A363" s="2">
        <v>359</v>
      </c>
      <c r="B363" s="2">
        <v>1</v>
      </c>
      <c r="C363" s="2" t="s">
        <v>75</v>
      </c>
      <c r="D363" s="51">
        <v>9</v>
      </c>
      <c r="E363" s="2" t="s">
        <v>3242</v>
      </c>
      <c r="F363" s="2" t="s">
        <v>76</v>
      </c>
      <c r="G363" s="2" t="s">
        <v>1031</v>
      </c>
      <c r="H363" s="2" t="s">
        <v>1036</v>
      </c>
      <c r="I363" s="2" t="s">
        <v>1041</v>
      </c>
      <c r="J363" s="2" t="s">
        <v>1042</v>
      </c>
      <c r="K363" s="2" t="s">
        <v>3358</v>
      </c>
      <c r="L363" s="2">
        <v>41728</v>
      </c>
      <c r="M363" s="2">
        <v>68609954</v>
      </c>
      <c r="N363" s="2" t="s">
        <v>104</v>
      </c>
      <c r="O363" s="2" t="s">
        <v>368</v>
      </c>
      <c r="P363" s="2">
        <v>2003</v>
      </c>
      <c r="Q363" s="2" t="s">
        <v>368</v>
      </c>
      <c r="R363" s="2" t="s">
        <v>267</v>
      </c>
      <c r="S363" s="2" t="s">
        <v>368</v>
      </c>
      <c r="T363" s="2" t="b">
        <v>1</v>
      </c>
      <c r="U363" s="2">
        <v>2015</v>
      </c>
      <c r="V363" s="2">
        <v>27</v>
      </c>
      <c r="W363" s="2">
        <v>122</v>
      </c>
      <c r="X363" s="2" t="b">
        <v>1</v>
      </c>
      <c r="Y363" s="2" t="b">
        <v>1</v>
      </c>
      <c r="Z363" s="2" t="s">
        <v>89</v>
      </c>
      <c r="AA363" s="2" t="s">
        <v>83</v>
      </c>
      <c r="AB363" s="51" t="s">
        <v>83</v>
      </c>
      <c r="AC363" s="51"/>
      <c r="AD363" s="51">
        <v>75402.559120000005</v>
      </c>
      <c r="AE363" s="51" t="s">
        <v>118</v>
      </c>
      <c r="AF363" s="51">
        <v>45</v>
      </c>
      <c r="AG363" s="51" t="s">
        <v>84</v>
      </c>
      <c r="AH363" s="51"/>
      <c r="AI363" s="51"/>
      <c r="AJ363" s="51">
        <v>0</v>
      </c>
      <c r="AK363" s="51">
        <v>0</v>
      </c>
      <c r="AL363" s="51">
        <v>0</v>
      </c>
      <c r="AP363" s="51">
        <v>0</v>
      </c>
      <c r="AQ363" s="51"/>
      <c r="AR363" s="51">
        <v>1</v>
      </c>
      <c r="AS363" s="51">
        <v>1</v>
      </c>
      <c r="AT363" s="51">
        <v>1</v>
      </c>
      <c r="AV363" s="51">
        <v>1</v>
      </c>
      <c r="BC363" s="51">
        <v>1</v>
      </c>
    </row>
    <row r="364" spans="1:56" x14ac:dyDescent="0.3">
      <c r="A364" s="2">
        <v>360</v>
      </c>
      <c r="B364" s="2">
        <v>1</v>
      </c>
      <c r="C364" s="2" t="s">
        <v>75</v>
      </c>
      <c r="D364" s="51">
        <v>9</v>
      </c>
      <c r="E364" s="2" t="s">
        <v>3242</v>
      </c>
      <c r="F364" s="2" t="s">
        <v>76</v>
      </c>
      <c r="G364" s="2" t="s">
        <v>1031</v>
      </c>
      <c r="H364" s="2" t="s">
        <v>1036</v>
      </c>
      <c r="I364" s="2" t="s">
        <v>1043</v>
      </c>
      <c r="J364" s="2" t="s">
        <v>1044</v>
      </c>
      <c r="K364" s="2" t="s">
        <v>3359</v>
      </c>
      <c r="L364" s="2">
        <v>41729</v>
      </c>
      <c r="M364" s="2">
        <v>68610061</v>
      </c>
      <c r="N364" s="2" t="s">
        <v>104</v>
      </c>
      <c r="O364" s="2" t="s">
        <v>368</v>
      </c>
      <c r="P364" s="2">
        <v>2003</v>
      </c>
      <c r="Q364" s="2" t="s">
        <v>368</v>
      </c>
      <c r="R364" s="2" t="s">
        <v>267</v>
      </c>
      <c r="S364" s="2" t="s">
        <v>368</v>
      </c>
      <c r="T364" s="2" t="b">
        <v>1</v>
      </c>
      <c r="U364" s="2">
        <v>2015</v>
      </c>
      <c r="V364" s="2">
        <v>0</v>
      </c>
      <c r="W364" s="2">
        <v>4</v>
      </c>
      <c r="X364" s="2" t="b">
        <v>1</v>
      </c>
      <c r="Y364" s="2" t="b">
        <v>1</v>
      </c>
      <c r="Z364" s="2" t="s">
        <v>89</v>
      </c>
      <c r="AA364" s="2" t="s">
        <v>83</v>
      </c>
      <c r="AB364" s="51" t="s">
        <v>83</v>
      </c>
      <c r="AC364" s="51"/>
      <c r="AD364" s="51">
        <v>33777.743640000001</v>
      </c>
      <c r="AE364" s="51" t="s">
        <v>118</v>
      </c>
      <c r="AF364" s="51">
        <v>60</v>
      </c>
      <c r="AG364" s="51" t="s">
        <v>84</v>
      </c>
      <c r="AH364" s="51"/>
      <c r="AI364" s="51"/>
      <c r="AJ364" s="51">
        <v>0</v>
      </c>
      <c r="AK364" s="51">
        <v>0</v>
      </c>
      <c r="AL364" s="51">
        <v>0</v>
      </c>
      <c r="AP364" s="51">
        <v>0</v>
      </c>
      <c r="AQ364" s="51"/>
      <c r="AR364" s="51">
        <v>1</v>
      </c>
      <c r="AS364" s="51">
        <v>1</v>
      </c>
      <c r="AT364" s="51">
        <v>1</v>
      </c>
      <c r="AV364" s="51">
        <v>1</v>
      </c>
      <c r="BC364" s="51">
        <v>1</v>
      </c>
    </row>
    <row r="365" spans="1:56" x14ac:dyDescent="0.3">
      <c r="A365" s="2">
        <v>361</v>
      </c>
      <c r="B365" s="2">
        <v>1</v>
      </c>
      <c r="C365" s="2" t="s">
        <v>75</v>
      </c>
      <c r="D365" s="51">
        <v>9</v>
      </c>
      <c r="E365" s="2" t="s">
        <v>3242</v>
      </c>
      <c r="F365" s="2" t="s">
        <v>76</v>
      </c>
      <c r="G365" s="2" t="s">
        <v>1031</v>
      </c>
      <c r="H365" s="2" t="s">
        <v>1036</v>
      </c>
      <c r="I365" s="2" t="s">
        <v>1045</v>
      </c>
      <c r="J365" s="2" t="s">
        <v>1046</v>
      </c>
      <c r="K365" s="2" t="s">
        <v>3360</v>
      </c>
      <c r="L365" s="2">
        <v>41730</v>
      </c>
      <c r="M365" s="2">
        <v>124414963</v>
      </c>
      <c r="N365" s="2" t="s">
        <v>1219</v>
      </c>
      <c r="O365" s="2" t="s">
        <v>2972</v>
      </c>
      <c r="P365" s="2">
        <v>2003</v>
      </c>
      <c r="Q365" s="2" t="s">
        <v>2972</v>
      </c>
      <c r="R365" s="2" t="s">
        <v>3202</v>
      </c>
      <c r="S365" s="2" t="s">
        <v>2972</v>
      </c>
      <c r="T365" s="2" t="b">
        <v>1</v>
      </c>
      <c r="U365" s="2">
        <v>44228</v>
      </c>
      <c r="V365" s="2">
        <v>5</v>
      </c>
      <c r="W365" s="2">
        <v>100</v>
      </c>
      <c r="X365" s="2" t="b">
        <v>1</v>
      </c>
      <c r="Y365" s="2" t="b">
        <v>1</v>
      </c>
      <c r="Z365" s="2" t="s">
        <v>89</v>
      </c>
      <c r="AA365" s="2" t="s">
        <v>83</v>
      </c>
      <c r="AB365" s="51" t="s">
        <v>83</v>
      </c>
      <c r="AC365" s="51"/>
      <c r="AD365" s="51">
        <v>2307621.5109999999</v>
      </c>
      <c r="AF365" s="2">
        <v>70</v>
      </c>
      <c r="AG365" s="51" t="s">
        <v>84</v>
      </c>
      <c r="AI365" s="2">
        <v>15</v>
      </c>
      <c r="AJ365" s="51">
        <v>0</v>
      </c>
      <c r="AK365" s="51">
        <v>0</v>
      </c>
      <c r="AL365" s="51">
        <v>1</v>
      </c>
      <c r="AP365" s="51">
        <v>1</v>
      </c>
      <c r="AQ365" s="51"/>
      <c r="AR365" s="51">
        <v>1</v>
      </c>
      <c r="AS365" s="51">
        <v>1</v>
      </c>
      <c r="AT365" s="51">
        <v>1</v>
      </c>
      <c r="AV365" s="51">
        <v>1</v>
      </c>
    </row>
    <row r="366" spans="1:56" x14ac:dyDescent="0.3">
      <c r="A366" s="2">
        <v>362</v>
      </c>
      <c r="B366" s="2">
        <v>1</v>
      </c>
      <c r="C366" s="2" t="s">
        <v>75</v>
      </c>
      <c r="D366" s="51">
        <v>9</v>
      </c>
      <c r="E366" s="2" t="s">
        <v>3242</v>
      </c>
      <c r="F366" s="2" t="s">
        <v>76</v>
      </c>
      <c r="G366" s="2" t="s">
        <v>1031</v>
      </c>
      <c r="H366" s="2" t="s">
        <v>1036</v>
      </c>
      <c r="I366" s="2" t="s">
        <v>1047</v>
      </c>
      <c r="J366" s="2" t="s">
        <v>1048</v>
      </c>
      <c r="K366" s="2" t="s">
        <v>3361</v>
      </c>
      <c r="L366" s="2">
        <v>161434</v>
      </c>
      <c r="M366" s="2">
        <v>68610162</v>
      </c>
      <c r="N366" s="2" t="s">
        <v>104</v>
      </c>
      <c r="O366" s="2" t="s">
        <v>486</v>
      </c>
      <c r="P366" s="2">
        <v>2008</v>
      </c>
      <c r="Q366" s="2" t="s">
        <v>486</v>
      </c>
      <c r="R366" s="2" t="s">
        <v>267</v>
      </c>
      <c r="S366" s="2" t="s">
        <v>486</v>
      </c>
      <c r="T366" s="2" t="b">
        <v>1</v>
      </c>
      <c r="U366" s="2">
        <v>2015</v>
      </c>
      <c r="V366" s="2">
        <v>11</v>
      </c>
      <c r="W366" s="2">
        <v>74</v>
      </c>
      <c r="X366" s="2" t="b">
        <v>1</v>
      </c>
      <c r="Y366" s="2" t="b">
        <v>1</v>
      </c>
      <c r="Z366" s="2" t="s">
        <v>89</v>
      </c>
      <c r="AA366" s="2" t="s">
        <v>83</v>
      </c>
      <c r="AB366" s="51" t="s">
        <v>83</v>
      </c>
      <c r="AC366" s="51"/>
      <c r="AD366" s="51">
        <v>379166.84850000002</v>
      </c>
      <c r="AE366" s="51"/>
      <c r="AF366" s="51">
        <v>48.4</v>
      </c>
      <c r="AG366" s="51" t="s">
        <v>84</v>
      </c>
      <c r="AH366" s="51"/>
      <c r="AI366" s="51"/>
      <c r="AJ366" s="51">
        <v>0</v>
      </c>
      <c r="AK366" s="51">
        <v>0</v>
      </c>
      <c r="AL366" s="51">
        <v>0</v>
      </c>
      <c r="AP366" s="51">
        <v>0</v>
      </c>
      <c r="AQ366" s="51"/>
      <c r="AR366" s="51">
        <v>1</v>
      </c>
      <c r="AS366" s="51">
        <v>1</v>
      </c>
      <c r="AT366" s="51">
        <v>1</v>
      </c>
      <c r="AV366" s="51">
        <v>1</v>
      </c>
      <c r="BB366" s="51">
        <v>1</v>
      </c>
      <c r="BC366" s="51"/>
      <c r="BD366" s="51"/>
    </row>
    <row r="367" spans="1:56" x14ac:dyDescent="0.3">
      <c r="A367" s="2">
        <v>363</v>
      </c>
      <c r="B367" s="2">
        <v>1</v>
      </c>
      <c r="C367" s="2" t="s">
        <v>75</v>
      </c>
      <c r="D367" s="51">
        <v>9</v>
      </c>
      <c r="E367" s="2" t="s">
        <v>3242</v>
      </c>
      <c r="F367" s="2" t="s">
        <v>76</v>
      </c>
      <c r="G367" s="2" t="s">
        <v>1031</v>
      </c>
      <c r="H367" s="2" t="s">
        <v>1049</v>
      </c>
      <c r="I367" s="2" t="s">
        <v>1050</v>
      </c>
      <c r="J367" s="2" t="s">
        <v>1051</v>
      </c>
      <c r="K367" s="2" t="s">
        <v>3362</v>
      </c>
      <c r="L367" s="2">
        <v>41870</v>
      </c>
      <c r="M367" s="2">
        <v>116737571</v>
      </c>
      <c r="N367" s="2" t="s">
        <v>104</v>
      </c>
      <c r="O367" s="2" t="s">
        <v>1217</v>
      </c>
      <c r="P367" s="2">
        <v>2003</v>
      </c>
      <c r="Q367" s="2" t="s">
        <v>486</v>
      </c>
      <c r="R367" s="2" t="s">
        <v>267</v>
      </c>
      <c r="S367" s="2" t="s">
        <v>486</v>
      </c>
      <c r="T367" s="2" t="b">
        <v>1</v>
      </c>
      <c r="U367" s="2">
        <v>2017</v>
      </c>
      <c r="V367" s="2">
        <v>49</v>
      </c>
      <c r="W367" s="51">
        <v>49</v>
      </c>
      <c r="X367" s="2" t="b">
        <v>1</v>
      </c>
      <c r="Y367" s="2" t="b">
        <v>1</v>
      </c>
      <c r="Z367" s="2" t="s">
        <v>89</v>
      </c>
      <c r="AA367" s="2" t="s">
        <v>83</v>
      </c>
      <c r="AB367" s="51" t="s">
        <v>83</v>
      </c>
      <c r="AC367" s="51"/>
      <c r="AD367" s="51" t="s">
        <v>267</v>
      </c>
      <c r="AF367" s="2">
        <v>78.5</v>
      </c>
      <c r="AG367" s="51" t="s">
        <v>84</v>
      </c>
      <c r="AI367" s="2">
        <v>15</v>
      </c>
      <c r="AJ367" s="51">
        <v>0</v>
      </c>
      <c r="AK367" s="51">
        <v>0</v>
      </c>
      <c r="AL367" s="51">
        <v>1</v>
      </c>
      <c r="AP367" s="51">
        <v>0</v>
      </c>
      <c r="AQ367" s="51"/>
      <c r="AR367" s="51">
        <v>1</v>
      </c>
      <c r="AS367" s="51">
        <v>1</v>
      </c>
      <c r="AT367" s="51">
        <v>1</v>
      </c>
      <c r="AV367" s="51">
        <v>1</v>
      </c>
      <c r="BB367" s="51">
        <v>1</v>
      </c>
      <c r="BC367" s="51"/>
      <c r="BD367" s="51"/>
    </row>
    <row r="368" spans="1:56" x14ac:dyDescent="0.3">
      <c r="A368" s="2">
        <v>364</v>
      </c>
      <c r="B368" s="2">
        <v>1</v>
      </c>
      <c r="C368" s="2" t="s">
        <v>75</v>
      </c>
      <c r="D368" s="51">
        <v>9</v>
      </c>
      <c r="E368" s="2" t="s">
        <v>3242</v>
      </c>
      <c r="F368" s="2" t="s">
        <v>76</v>
      </c>
      <c r="G368" s="2" t="s">
        <v>1031</v>
      </c>
      <c r="H368" s="2" t="s">
        <v>1049</v>
      </c>
      <c r="I368" s="2" t="s">
        <v>1052</v>
      </c>
      <c r="J368" s="2" t="s">
        <v>1053</v>
      </c>
      <c r="K368" s="2" t="s">
        <v>3363</v>
      </c>
      <c r="L368" s="2">
        <v>41731</v>
      </c>
      <c r="M368" s="2">
        <v>68610330</v>
      </c>
      <c r="N368" s="2" t="s">
        <v>104</v>
      </c>
      <c r="O368" s="2" t="s">
        <v>368</v>
      </c>
      <c r="P368" s="2">
        <v>2003</v>
      </c>
      <c r="Q368" s="2" t="s">
        <v>368</v>
      </c>
      <c r="R368" s="2" t="s">
        <v>267</v>
      </c>
      <c r="S368" s="2" t="s">
        <v>368</v>
      </c>
      <c r="T368" s="2" t="b">
        <v>1</v>
      </c>
      <c r="U368" s="2">
        <v>2015</v>
      </c>
      <c r="V368" s="2">
        <v>0</v>
      </c>
      <c r="W368" s="2">
        <v>4</v>
      </c>
      <c r="X368" s="2" t="b">
        <v>1</v>
      </c>
      <c r="Y368" s="2" t="b">
        <v>1</v>
      </c>
      <c r="Z368" s="2" t="s">
        <v>89</v>
      </c>
      <c r="AA368" s="2" t="s">
        <v>83</v>
      </c>
      <c r="AB368" s="51" t="s">
        <v>83</v>
      </c>
      <c r="AC368" s="51"/>
      <c r="AD368" s="51">
        <v>5975.4044809999996</v>
      </c>
      <c r="AE368" s="51" t="s">
        <v>118</v>
      </c>
      <c r="AF368" s="51">
        <v>67</v>
      </c>
      <c r="AG368" s="51" t="s">
        <v>84</v>
      </c>
      <c r="AH368" s="51"/>
      <c r="AI368" s="51"/>
      <c r="AJ368" s="51">
        <v>0</v>
      </c>
      <c r="AK368" s="51">
        <v>0</v>
      </c>
      <c r="AL368" s="51">
        <v>0</v>
      </c>
      <c r="AP368" s="51">
        <v>0</v>
      </c>
      <c r="AQ368" s="51"/>
      <c r="AR368" s="51">
        <v>1</v>
      </c>
      <c r="AS368" s="51">
        <v>1</v>
      </c>
      <c r="AT368" s="51">
        <v>1</v>
      </c>
      <c r="AV368" s="51">
        <v>1</v>
      </c>
      <c r="BC368" s="51">
        <v>1</v>
      </c>
    </row>
    <row r="369" spans="1:56" x14ac:dyDescent="0.3">
      <c r="A369" s="2">
        <v>365</v>
      </c>
      <c r="B369" s="2">
        <v>1</v>
      </c>
      <c r="C369" s="2" t="s">
        <v>75</v>
      </c>
      <c r="D369" s="51">
        <v>9</v>
      </c>
      <c r="E369" s="2" t="s">
        <v>3242</v>
      </c>
      <c r="F369" s="2" t="s">
        <v>76</v>
      </c>
      <c r="G369" s="2" t="s">
        <v>1031</v>
      </c>
      <c r="H369" s="2" t="s">
        <v>1054</v>
      </c>
      <c r="I369" s="2" t="s">
        <v>1055</v>
      </c>
      <c r="J369" s="2" t="s">
        <v>1056</v>
      </c>
      <c r="K369" s="2" t="s">
        <v>3364</v>
      </c>
      <c r="L369" s="2">
        <v>42706</v>
      </c>
      <c r="M369" s="2">
        <v>68615830</v>
      </c>
      <c r="N369" s="2" t="s">
        <v>104</v>
      </c>
      <c r="O369" s="2" t="s">
        <v>2972</v>
      </c>
      <c r="P369" s="2">
        <v>2010</v>
      </c>
      <c r="Q369" s="2" t="s">
        <v>1561</v>
      </c>
      <c r="R369" s="2" t="s">
        <v>2980</v>
      </c>
      <c r="S369" s="2" t="s">
        <v>1561</v>
      </c>
      <c r="T369" s="2" t="b">
        <v>1</v>
      </c>
      <c r="U369" s="2">
        <v>2018</v>
      </c>
      <c r="V369" s="2">
        <v>126</v>
      </c>
      <c r="W369" s="2">
        <v>554</v>
      </c>
      <c r="X369" s="2" t="b">
        <v>1</v>
      </c>
      <c r="Y369" s="2" t="b">
        <v>1</v>
      </c>
      <c r="Z369" s="2" t="s">
        <v>89</v>
      </c>
      <c r="AA369" s="2" t="s">
        <v>178</v>
      </c>
      <c r="AB369" s="51" t="s">
        <v>178</v>
      </c>
      <c r="AC369" s="51"/>
      <c r="AD369" s="51">
        <v>25351.197380000001</v>
      </c>
      <c r="AE369" s="51" t="s">
        <v>118</v>
      </c>
      <c r="AF369" s="51">
        <v>110</v>
      </c>
      <c r="AG369" s="51" t="s">
        <v>84</v>
      </c>
      <c r="AH369" s="51"/>
      <c r="AI369" s="51">
        <v>15</v>
      </c>
      <c r="AJ369" s="51">
        <v>1</v>
      </c>
      <c r="AK369" s="51">
        <v>0</v>
      </c>
      <c r="AL369" s="51">
        <v>0</v>
      </c>
      <c r="AP369" s="51">
        <v>0</v>
      </c>
      <c r="AQ369" s="51"/>
      <c r="AR369" s="51">
        <v>0</v>
      </c>
      <c r="AS369" s="51">
        <v>0</v>
      </c>
      <c r="AT369" s="51">
        <v>1</v>
      </c>
      <c r="AU369" s="51">
        <v>1</v>
      </c>
      <c r="AX369" s="51">
        <v>1</v>
      </c>
      <c r="AY369" s="51">
        <v>1</v>
      </c>
      <c r="BC369" s="51">
        <v>1</v>
      </c>
      <c r="BD369" s="51">
        <v>1</v>
      </c>
    </row>
    <row r="370" spans="1:56" x14ac:dyDescent="0.3">
      <c r="A370" s="2">
        <v>366</v>
      </c>
      <c r="B370" s="2">
        <v>1</v>
      </c>
      <c r="C370" s="2" t="s">
        <v>75</v>
      </c>
      <c r="D370" s="51">
        <v>9</v>
      </c>
      <c r="E370" s="2" t="s">
        <v>3242</v>
      </c>
      <c r="F370" s="2" t="s">
        <v>76</v>
      </c>
      <c r="G370" s="2" t="s">
        <v>1031</v>
      </c>
      <c r="H370" s="2" t="s">
        <v>1054</v>
      </c>
      <c r="I370" s="2" t="s">
        <v>1057</v>
      </c>
      <c r="J370" s="2" t="s">
        <v>1058</v>
      </c>
      <c r="K370" s="2" t="s">
        <v>3365</v>
      </c>
      <c r="L370" s="2">
        <v>174145</v>
      </c>
      <c r="M370" s="2">
        <v>68615996</v>
      </c>
      <c r="N370" s="2" t="s">
        <v>104</v>
      </c>
      <c r="O370" s="2" t="s">
        <v>486</v>
      </c>
      <c r="P370" s="2">
        <v>2010</v>
      </c>
      <c r="Q370" s="2" t="s">
        <v>486</v>
      </c>
      <c r="R370" s="2" t="s">
        <v>267</v>
      </c>
      <c r="S370" s="2" t="s">
        <v>486</v>
      </c>
      <c r="T370" s="2" t="b">
        <v>1</v>
      </c>
      <c r="U370" s="2">
        <v>2015</v>
      </c>
      <c r="V370" s="2">
        <v>223</v>
      </c>
      <c r="W370" s="2">
        <v>300</v>
      </c>
      <c r="X370" s="2" t="b">
        <v>1</v>
      </c>
      <c r="Y370" s="2" t="b">
        <v>1</v>
      </c>
      <c r="Z370" s="2" t="s">
        <v>89</v>
      </c>
      <c r="AA370" s="2" t="s">
        <v>178</v>
      </c>
      <c r="AB370" s="51" t="s">
        <v>178</v>
      </c>
      <c r="AC370" s="51"/>
      <c r="AD370" s="51">
        <v>2628.6119180000001</v>
      </c>
      <c r="AE370" s="51" t="s">
        <v>118</v>
      </c>
      <c r="AF370" s="51">
        <v>30</v>
      </c>
      <c r="AG370" s="51" t="s">
        <v>84</v>
      </c>
      <c r="AH370" s="51"/>
      <c r="AI370" s="51"/>
      <c r="AJ370" s="51">
        <v>1</v>
      </c>
      <c r="AK370" s="51">
        <v>0</v>
      </c>
      <c r="AL370" s="51">
        <v>0</v>
      </c>
      <c r="AP370" s="51">
        <v>1</v>
      </c>
      <c r="AQ370" s="51"/>
      <c r="AR370" s="51">
        <v>0</v>
      </c>
      <c r="AS370" s="51">
        <v>0</v>
      </c>
      <c r="AT370" s="51">
        <v>1</v>
      </c>
      <c r="AX370" s="51">
        <v>1</v>
      </c>
      <c r="BB370" s="51">
        <v>1</v>
      </c>
      <c r="BC370" s="51">
        <v>1</v>
      </c>
      <c r="BD370" s="51"/>
    </row>
    <row r="371" spans="1:56" x14ac:dyDescent="0.3">
      <c r="A371" s="2">
        <v>367</v>
      </c>
      <c r="B371" s="2">
        <v>1</v>
      </c>
      <c r="C371" s="2" t="s">
        <v>75</v>
      </c>
      <c r="D371" s="51">
        <v>9</v>
      </c>
      <c r="E371" s="2" t="s">
        <v>3242</v>
      </c>
      <c r="F371" s="2" t="s">
        <v>76</v>
      </c>
      <c r="G371" s="2" t="s">
        <v>1031</v>
      </c>
      <c r="H371" s="2" t="s">
        <v>1054</v>
      </c>
      <c r="I371" s="2" t="s">
        <v>1059</v>
      </c>
      <c r="J371" s="2" t="s">
        <v>1060</v>
      </c>
      <c r="K371" s="2" t="s">
        <v>3366</v>
      </c>
      <c r="L371" s="2">
        <v>162207827</v>
      </c>
      <c r="M371" s="2">
        <v>162870102</v>
      </c>
      <c r="N371" s="2" t="s">
        <v>104</v>
      </c>
      <c r="O371" s="2" t="s">
        <v>486</v>
      </c>
      <c r="P371" s="2">
        <v>2010</v>
      </c>
      <c r="Q371" s="2" t="s">
        <v>1561</v>
      </c>
      <c r="R371" s="2" t="s">
        <v>2980</v>
      </c>
      <c r="S371" s="2" t="s">
        <v>1561</v>
      </c>
      <c r="T371" s="2" t="b">
        <v>1</v>
      </c>
      <c r="U371" s="2">
        <v>43891</v>
      </c>
      <c r="V371" s="2">
        <v>200</v>
      </c>
      <c r="W371" s="2">
        <v>450</v>
      </c>
      <c r="X371" s="2" t="b">
        <v>1</v>
      </c>
      <c r="Y371" s="2" t="b">
        <v>1</v>
      </c>
      <c r="Z371" s="2" t="s">
        <v>89</v>
      </c>
      <c r="AA371" s="2" t="s">
        <v>178</v>
      </c>
      <c r="AB371" s="51" t="s">
        <v>178</v>
      </c>
      <c r="AC371" s="51"/>
      <c r="AD371" s="51">
        <v>40006.137309999998</v>
      </c>
      <c r="AE371" s="51" t="s">
        <v>118</v>
      </c>
      <c r="AF371" s="51">
        <v>42.4</v>
      </c>
      <c r="AG371" s="51" t="s">
        <v>84</v>
      </c>
      <c r="AH371" s="51"/>
      <c r="AI371" s="51">
        <v>15</v>
      </c>
      <c r="AJ371" s="51">
        <v>1</v>
      </c>
      <c r="AK371" s="51">
        <v>0</v>
      </c>
      <c r="AL371" s="51">
        <v>0</v>
      </c>
      <c r="AP371" s="51">
        <v>1</v>
      </c>
      <c r="AQ371" s="51"/>
      <c r="AR371" s="51">
        <v>0</v>
      </c>
      <c r="AS371" s="51">
        <v>0</v>
      </c>
      <c r="AT371" s="51">
        <v>1</v>
      </c>
      <c r="AU371" s="51">
        <v>1</v>
      </c>
      <c r="AX371" s="51">
        <v>1</v>
      </c>
      <c r="AY371" s="51">
        <v>1</v>
      </c>
      <c r="BC371" s="51">
        <v>1</v>
      </c>
      <c r="BD371" s="51">
        <v>1</v>
      </c>
    </row>
    <row r="372" spans="1:56" x14ac:dyDescent="0.3">
      <c r="A372" s="2">
        <v>368</v>
      </c>
      <c r="B372" s="2">
        <v>1</v>
      </c>
      <c r="C372" s="2" t="s">
        <v>75</v>
      </c>
      <c r="D372" s="51">
        <v>9</v>
      </c>
      <c r="E372" s="2" t="s">
        <v>3242</v>
      </c>
      <c r="F372" s="2" t="s">
        <v>76</v>
      </c>
      <c r="G372" s="2" t="s">
        <v>1031</v>
      </c>
      <c r="H372" s="2" t="s">
        <v>1054</v>
      </c>
      <c r="I372" s="2" t="s">
        <v>641</v>
      </c>
      <c r="J372" s="2" t="s">
        <v>1061</v>
      </c>
      <c r="K372" s="2" t="s">
        <v>3367</v>
      </c>
      <c r="L372" s="2">
        <v>169232559</v>
      </c>
      <c r="M372" s="2">
        <v>169232602</v>
      </c>
      <c r="N372" s="2" t="s">
        <v>104</v>
      </c>
      <c r="O372" s="2" t="s">
        <v>367</v>
      </c>
      <c r="P372" s="2" t="s">
        <v>267</v>
      </c>
      <c r="Q372" s="2" t="s">
        <v>368</v>
      </c>
      <c r="R372" s="2" t="s">
        <v>267</v>
      </c>
      <c r="S372" s="2" t="s">
        <v>368</v>
      </c>
      <c r="T372" s="2" t="b">
        <v>1</v>
      </c>
      <c r="U372" s="2">
        <v>44197</v>
      </c>
      <c r="V372" s="2">
        <v>366</v>
      </c>
      <c r="W372" s="2">
        <v>366</v>
      </c>
      <c r="X372" s="2" t="b">
        <v>1</v>
      </c>
      <c r="Y372" s="2" t="b">
        <v>1</v>
      </c>
      <c r="Z372" s="2" t="s">
        <v>89</v>
      </c>
      <c r="AA372" s="2" t="s">
        <v>178</v>
      </c>
      <c r="AB372" s="51" t="s">
        <v>178</v>
      </c>
      <c r="AC372" s="51"/>
      <c r="AD372" s="51">
        <v>40006.137309999998</v>
      </c>
      <c r="AE372" s="51" t="s">
        <v>118</v>
      </c>
      <c r="AF372" s="51">
        <v>65.5</v>
      </c>
      <c r="AG372" s="51" t="s">
        <v>84</v>
      </c>
      <c r="AH372" s="51"/>
      <c r="AI372" s="51"/>
      <c r="AJ372" s="51">
        <v>1</v>
      </c>
      <c r="AK372" s="51">
        <v>0</v>
      </c>
      <c r="AL372" s="51">
        <v>0</v>
      </c>
      <c r="AP372" s="51">
        <v>0</v>
      </c>
      <c r="AQ372" s="51"/>
      <c r="AR372" s="51">
        <v>0</v>
      </c>
      <c r="AS372" s="51">
        <v>0</v>
      </c>
      <c r="AT372" s="51">
        <v>1</v>
      </c>
      <c r="AX372" s="51">
        <v>1</v>
      </c>
      <c r="BC372" s="51">
        <v>1</v>
      </c>
    </row>
    <row r="373" spans="1:56" x14ac:dyDescent="0.3">
      <c r="A373" s="2">
        <v>369</v>
      </c>
      <c r="B373" s="2">
        <v>1</v>
      </c>
      <c r="C373" s="2" t="s">
        <v>75</v>
      </c>
      <c r="D373" s="51">
        <v>9</v>
      </c>
      <c r="E373" s="2" t="s">
        <v>3242</v>
      </c>
      <c r="F373" s="2" t="s">
        <v>76</v>
      </c>
      <c r="G373" s="2" t="s">
        <v>1031</v>
      </c>
      <c r="H373" s="2" t="s">
        <v>1054</v>
      </c>
      <c r="I373" s="2" t="s">
        <v>1062</v>
      </c>
      <c r="J373" s="2" t="s">
        <v>1063</v>
      </c>
      <c r="K373" s="2" t="s">
        <v>3368</v>
      </c>
      <c r="L373" s="2">
        <v>195422</v>
      </c>
      <c r="M373" s="2">
        <v>68616108</v>
      </c>
      <c r="N373" s="2" t="s">
        <v>104</v>
      </c>
      <c r="O373" s="2" t="s">
        <v>368</v>
      </c>
      <c r="P373" s="2">
        <v>2010</v>
      </c>
      <c r="Q373" s="2" t="s">
        <v>368</v>
      </c>
      <c r="R373" s="2" t="s">
        <v>267</v>
      </c>
      <c r="S373" s="2" t="s">
        <v>368</v>
      </c>
      <c r="T373" s="2" t="b">
        <v>1</v>
      </c>
      <c r="U373" s="2">
        <v>2015</v>
      </c>
      <c r="V373" s="2">
        <v>294</v>
      </c>
      <c r="W373" s="2">
        <v>420</v>
      </c>
      <c r="X373" s="2" t="b">
        <v>1</v>
      </c>
      <c r="Y373" s="2" t="b">
        <v>1</v>
      </c>
      <c r="Z373" s="2" t="s">
        <v>89</v>
      </c>
      <c r="AA373" s="2" t="s">
        <v>178</v>
      </c>
      <c r="AB373" s="51" t="s">
        <v>178</v>
      </c>
      <c r="AC373" s="51"/>
      <c r="AD373" s="51">
        <v>14252.07598</v>
      </c>
      <c r="AE373" s="51" t="s">
        <v>118</v>
      </c>
      <c r="AF373" s="51">
        <v>52</v>
      </c>
      <c r="AG373" s="51" t="s">
        <v>84</v>
      </c>
      <c r="AH373" s="51"/>
      <c r="AI373" s="51"/>
      <c r="AJ373" s="51">
        <v>1</v>
      </c>
      <c r="AK373" s="51">
        <v>0</v>
      </c>
      <c r="AL373" s="51">
        <v>0</v>
      </c>
      <c r="AP373" s="51">
        <v>0</v>
      </c>
      <c r="AQ373" s="51"/>
      <c r="AR373" s="51">
        <v>0</v>
      </c>
      <c r="AS373" s="51">
        <v>0</v>
      </c>
      <c r="AT373" s="51">
        <v>1</v>
      </c>
      <c r="AX373" s="51">
        <v>1</v>
      </c>
      <c r="BC373" s="51">
        <v>1</v>
      </c>
    </row>
    <row r="374" spans="1:56" x14ac:dyDescent="0.3">
      <c r="A374" s="2">
        <v>370</v>
      </c>
      <c r="B374" s="2">
        <v>1</v>
      </c>
      <c r="C374" s="2" t="s">
        <v>75</v>
      </c>
      <c r="D374" s="51">
        <v>9</v>
      </c>
      <c r="E374" s="2" t="s">
        <v>3242</v>
      </c>
      <c r="F374" s="2" t="s">
        <v>76</v>
      </c>
      <c r="G374" s="2" t="s">
        <v>1031</v>
      </c>
      <c r="H374" s="2" t="s">
        <v>1054</v>
      </c>
      <c r="I374" s="2" t="s">
        <v>1064</v>
      </c>
      <c r="J374" s="2" t="s">
        <v>1065</v>
      </c>
      <c r="K374" s="2" t="s">
        <v>3369</v>
      </c>
      <c r="L374" s="2">
        <v>41752</v>
      </c>
      <c r="M374" s="2">
        <v>116736703</v>
      </c>
      <c r="N374" s="2" t="s">
        <v>104</v>
      </c>
      <c r="O374" s="2" t="s">
        <v>368</v>
      </c>
      <c r="P374" s="2">
        <v>2003</v>
      </c>
      <c r="Q374" s="2" t="s">
        <v>368</v>
      </c>
      <c r="R374" s="2" t="s">
        <v>267</v>
      </c>
      <c r="S374" s="2" t="s">
        <v>368</v>
      </c>
      <c r="T374" s="2" t="b">
        <v>1</v>
      </c>
      <c r="U374" s="2">
        <v>2017</v>
      </c>
      <c r="V374" s="2">
        <v>126</v>
      </c>
      <c r="W374" s="2">
        <v>673</v>
      </c>
      <c r="X374" s="2" t="b">
        <v>1</v>
      </c>
      <c r="Y374" s="2" t="b">
        <v>1</v>
      </c>
      <c r="Z374" s="2" t="s">
        <v>89</v>
      </c>
      <c r="AA374" s="2" t="s">
        <v>178</v>
      </c>
      <c r="AB374" s="51" t="s">
        <v>178</v>
      </c>
      <c r="AC374" s="51"/>
      <c r="AD374" s="51">
        <v>300186.42930000002</v>
      </c>
      <c r="AE374" s="51"/>
      <c r="AF374" s="51">
        <v>92</v>
      </c>
      <c r="AG374" s="51" t="s">
        <v>84</v>
      </c>
      <c r="AH374" s="51"/>
      <c r="AI374" s="51"/>
      <c r="AJ374" s="51">
        <v>1</v>
      </c>
      <c r="AK374" s="51">
        <v>0</v>
      </c>
      <c r="AL374" s="51">
        <v>0</v>
      </c>
      <c r="AP374" s="51">
        <v>0</v>
      </c>
      <c r="AQ374" s="51"/>
      <c r="AR374" s="51">
        <v>0</v>
      </c>
      <c r="AS374" s="51">
        <v>0</v>
      </c>
      <c r="AT374" s="51">
        <v>1</v>
      </c>
      <c r="AX374" s="51">
        <v>1</v>
      </c>
    </row>
    <row r="375" spans="1:56" x14ac:dyDescent="0.3">
      <c r="A375" s="2">
        <v>371</v>
      </c>
      <c r="B375" s="2">
        <v>1</v>
      </c>
      <c r="C375" s="2" t="s">
        <v>75</v>
      </c>
      <c r="D375" s="51">
        <v>9</v>
      </c>
      <c r="E375" s="2" t="s">
        <v>3242</v>
      </c>
      <c r="F375" s="2" t="s">
        <v>76</v>
      </c>
      <c r="G375" s="2" t="s">
        <v>1031</v>
      </c>
      <c r="H375" s="2" t="s">
        <v>1054</v>
      </c>
      <c r="I375" s="2" t="s">
        <v>1066</v>
      </c>
      <c r="J375" s="2" t="s">
        <v>1067</v>
      </c>
      <c r="K375" s="2" t="s">
        <v>3370</v>
      </c>
      <c r="L375" s="2">
        <v>41753</v>
      </c>
      <c r="M375" s="2">
        <v>68616196</v>
      </c>
      <c r="N375" s="2" t="s">
        <v>104</v>
      </c>
      <c r="O375" s="2" t="s">
        <v>368</v>
      </c>
      <c r="P375" s="2">
        <v>2003</v>
      </c>
      <c r="Q375" s="2" t="s">
        <v>368</v>
      </c>
      <c r="R375" s="2" t="s">
        <v>267</v>
      </c>
      <c r="S375" s="2" t="s">
        <v>368</v>
      </c>
      <c r="T375" s="2" t="b">
        <v>1</v>
      </c>
      <c r="U375" s="2">
        <v>2015</v>
      </c>
      <c r="V375" s="51">
        <v>0</v>
      </c>
      <c r="W375" s="51">
        <v>650</v>
      </c>
      <c r="X375" s="2" t="b">
        <v>1</v>
      </c>
      <c r="Y375" s="2" t="b">
        <v>1</v>
      </c>
      <c r="Z375" s="51" t="s">
        <v>1068</v>
      </c>
      <c r="AA375" s="2" t="s">
        <v>83</v>
      </c>
      <c r="AB375" s="51" t="s">
        <v>83</v>
      </c>
      <c r="AC375" s="51"/>
      <c r="AD375" s="51">
        <v>219803.19149999999</v>
      </c>
      <c r="AE375" s="51"/>
      <c r="AF375" s="51">
        <v>100</v>
      </c>
      <c r="AG375" s="51" t="s">
        <v>84</v>
      </c>
      <c r="AH375" s="51"/>
      <c r="AI375" s="51"/>
      <c r="AJ375" s="51">
        <v>0</v>
      </c>
      <c r="AK375" s="51">
        <v>0</v>
      </c>
      <c r="AL375" s="51">
        <v>0</v>
      </c>
      <c r="AP375" s="51">
        <v>0</v>
      </c>
      <c r="AQ375" s="51"/>
      <c r="AR375" s="51">
        <v>1</v>
      </c>
      <c r="AS375" s="51">
        <v>1</v>
      </c>
      <c r="AT375" s="51">
        <v>1</v>
      </c>
      <c r="AV375" s="51">
        <v>1</v>
      </c>
    </row>
    <row r="376" spans="1:56" x14ac:dyDescent="0.3">
      <c r="A376" s="2">
        <v>372</v>
      </c>
      <c r="B376" s="2">
        <v>1</v>
      </c>
      <c r="C376" s="2" t="s">
        <v>75</v>
      </c>
      <c r="D376" s="51">
        <v>9</v>
      </c>
      <c r="E376" s="2" t="s">
        <v>3242</v>
      </c>
      <c r="F376" s="2" t="s">
        <v>76</v>
      </c>
      <c r="G376" s="2" t="s">
        <v>1031</v>
      </c>
      <c r="H376" s="2" t="s">
        <v>1054</v>
      </c>
      <c r="I376" s="2" t="s">
        <v>1069</v>
      </c>
      <c r="J376" s="2" t="s">
        <v>1070</v>
      </c>
      <c r="K376" s="2" t="s">
        <v>3371</v>
      </c>
      <c r="L376" s="2">
        <v>162215534</v>
      </c>
      <c r="M376" s="2">
        <v>162215566</v>
      </c>
      <c r="N376" s="2" t="s">
        <v>104</v>
      </c>
      <c r="O376" s="2" t="s">
        <v>367</v>
      </c>
      <c r="P376" s="2" t="s">
        <v>267</v>
      </c>
      <c r="Q376" s="2" t="s">
        <v>486</v>
      </c>
      <c r="R376" s="2" t="s">
        <v>267</v>
      </c>
      <c r="S376" s="2" t="s">
        <v>486</v>
      </c>
      <c r="T376" s="2" t="b">
        <v>1</v>
      </c>
      <c r="U376" s="2">
        <v>43891</v>
      </c>
      <c r="V376" s="51">
        <v>100</v>
      </c>
      <c r="W376" s="51">
        <v>500</v>
      </c>
      <c r="X376" s="2" t="b">
        <v>1</v>
      </c>
      <c r="Y376" s="2" t="b">
        <v>1</v>
      </c>
      <c r="Z376" s="51" t="s">
        <v>1071</v>
      </c>
      <c r="AA376" s="51" t="s">
        <v>178</v>
      </c>
      <c r="AB376" s="51" t="s">
        <v>178</v>
      </c>
      <c r="AC376" s="51"/>
      <c r="AD376" s="51">
        <v>4792.7847110000002</v>
      </c>
      <c r="AE376" s="51" t="s">
        <v>118</v>
      </c>
      <c r="AF376" s="51">
        <v>71.7</v>
      </c>
      <c r="AG376" s="51" t="s">
        <v>84</v>
      </c>
      <c r="AH376" s="51"/>
      <c r="AI376" s="51"/>
      <c r="AJ376" s="51">
        <v>1</v>
      </c>
      <c r="AK376" s="51">
        <v>0</v>
      </c>
      <c r="AL376" s="51">
        <v>0</v>
      </c>
      <c r="AP376" s="51">
        <v>1</v>
      </c>
      <c r="AQ376" s="51"/>
      <c r="AR376" s="51">
        <v>0</v>
      </c>
      <c r="AS376" s="51">
        <v>0</v>
      </c>
      <c r="AT376" s="51">
        <v>1</v>
      </c>
      <c r="AX376" s="51">
        <v>1</v>
      </c>
      <c r="BB376" s="51">
        <v>1</v>
      </c>
      <c r="BC376" s="51">
        <v>1</v>
      </c>
      <c r="BD376" s="51"/>
    </row>
    <row r="377" spans="1:56" x14ac:dyDescent="0.3">
      <c r="A377" s="2">
        <v>373</v>
      </c>
      <c r="B377" s="2">
        <v>1</v>
      </c>
      <c r="C377" s="2" t="s">
        <v>75</v>
      </c>
      <c r="D377" s="51">
        <v>9</v>
      </c>
      <c r="E377" s="2" t="s">
        <v>3242</v>
      </c>
      <c r="F377" s="2" t="s">
        <v>76</v>
      </c>
      <c r="G377" s="2" t="s">
        <v>1031</v>
      </c>
      <c r="H377" s="2" t="s">
        <v>1054</v>
      </c>
      <c r="I377" s="2" t="s">
        <v>1072</v>
      </c>
      <c r="J377" s="2" t="s">
        <v>1073</v>
      </c>
      <c r="K377" s="2" t="s">
        <v>3372</v>
      </c>
      <c r="L377" s="2">
        <v>161380</v>
      </c>
      <c r="M377" s="2">
        <v>22516400</v>
      </c>
      <c r="N377" s="2" t="s">
        <v>1219</v>
      </c>
      <c r="O377" s="2" t="s">
        <v>486</v>
      </c>
      <c r="P377" s="2">
        <v>2008</v>
      </c>
      <c r="Q377" s="2" t="s">
        <v>1561</v>
      </c>
      <c r="R377" s="2" t="s">
        <v>1218</v>
      </c>
      <c r="S377" s="2" t="s">
        <v>1561</v>
      </c>
      <c r="T377" s="2" t="b">
        <v>1</v>
      </c>
      <c r="U377" s="2">
        <v>44228</v>
      </c>
      <c r="V377" s="2">
        <v>82</v>
      </c>
      <c r="W377" s="2">
        <v>200</v>
      </c>
      <c r="X377" s="2" t="b">
        <v>1</v>
      </c>
      <c r="Y377" s="2" t="b">
        <v>1</v>
      </c>
      <c r="Z377" s="2" t="s">
        <v>89</v>
      </c>
      <c r="AA377" s="2" t="s">
        <v>83</v>
      </c>
      <c r="AB377" s="51" t="s">
        <v>83</v>
      </c>
      <c r="AC377" s="51"/>
      <c r="AD377" s="51">
        <v>122641.3777</v>
      </c>
      <c r="AE377" s="51" t="s">
        <v>118</v>
      </c>
      <c r="AF377" s="51">
        <v>44</v>
      </c>
      <c r="AG377" s="51" t="s">
        <v>84</v>
      </c>
      <c r="AH377" s="51"/>
      <c r="AI377" s="51">
        <v>15</v>
      </c>
      <c r="AJ377" s="51">
        <v>0</v>
      </c>
      <c r="AK377" s="51">
        <v>0</v>
      </c>
      <c r="AL377" s="51">
        <v>0</v>
      </c>
      <c r="AP377" s="51">
        <v>1</v>
      </c>
      <c r="AQ377" s="51"/>
      <c r="AR377" s="51">
        <v>1</v>
      </c>
      <c r="AS377" s="51">
        <v>1</v>
      </c>
      <c r="AT377" s="51">
        <v>1</v>
      </c>
      <c r="AU377" s="51">
        <v>1</v>
      </c>
      <c r="AV377" s="51">
        <v>1</v>
      </c>
      <c r="AW377" s="51">
        <v>1</v>
      </c>
      <c r="BC377" s="51">
        <v>1</v>
      </c>
      <c r="BD377" s="51">
        <v>1</v>
      </c>
    </row>
    <row r="378" spans="1:56" x14ac:dyDescent="0.3">
      <c r="A378" s="2">
        <v>374</v>
      </c>
      <c r="B378" s="2">
        <v>1</v>
      </c>
      <c r="C378" s="2" t="s">
        <v>75</v>
      </c>
      <c r="D378" s="51">
        <v>9</v>
      </c>
      <c r="E378" s="2" t="s">
        <v>3242</v>
      </c>
      <c r="F378" s="2" t="s">
        <v>76</v>
      </c>
      <c r="G378" s="2" t="s">
        <v>1031</v>
      </c>
      <c r="H378" s="2" t="s">
        <v>1054</v>
      </c>
      <c r="I378" s="2" t="s">
        <v>1074</v>
      </c>
      <c r="J378" s="2" t="s">
        <v>1075</v>
      </c>
      <c r="K378" s="2" t="s">
        <v>3373</v>
      </c>
      <c r="L378" s="2">
        <v>181361</v>
      </c>
      <c r="M378" s="2">
        <v>68616304</v>
      </c>
      <c r="N378" s="2" t="s">
        <v>104</v>
      </c>
      <c r="O378" s="2" t="s">
        <v>486</v>
      </c>
      <c r="P378" s="2">
        <v>2010</v>
      </c>
      <c r="Q378" s="2" t="s">
        <v>486</v>
      </c>
      <c r="R378" s="2" t="s">
        <v>267</v>
      </c>
      <c r="S378" s="2" t="s">
        <v>486</v>
      </c>
      <c r="T378" s="2" t="b">
        <v>1</v>
      </c>
      <c r="U378" s="2">
        <v>2015</v>
      </c>
      <c r="V378" s="2">
        <v>480</v>
      </c>
      <c r="W378" s="2">
        <v>700</v>
      </c>
      <c r="X378" s="2" t="b">
        <v>1</v>
      </c>
      <c r="Y378" s="2" t="b">
        <v>1</v>
      </c>
      <c r="Z378" s="2" t="s">
        <v>89</v>
      </c>
      <c r="AA378" s="2" t="s">
        <v>178</v>
      </c>
      <c r="AB378" s="51" t="s">
        <v>178</v>
      </c>
      <c r="AC378" s="51"/>
      <c r="AD378" s="51">
        <v>25732.321599999999</v>
      </c>
      <c r="AE378" s="51" t="s">
        <v>118</v>
      </c>
      <c r="AF378" s="51">
        <v>74</v>
      </c>
      <c r="AG378" s="51" t="s">
        <v>84</v>
      </c>
      <c r="AH378" s="51"/>
      <c r="AI378" s="51"/>
      <c r="AJ378" s="51">
        <v>1</v>
      </c>
      <c r="AK378" s="51">
        <v>0</v>
      </c>
      <c r="AL378" s="51">
        <v>0</v>
      </c>
      <c r="AP378" s="51">
        <v>0</v>
      </c>
      <c r="AQ378" s="51"/>
      <c r="AR378" s="51">
        <v>0</v>
      </c>
      <c r="AS378" s="51">
        <v>0</v>
      </c>
      <c r="AT378" s="51">
        <v>1</v>
      </c>
      <c r="AX378" s="51">
        <v>1</v>
      </c>
      <c r="BB378" s="51">
        <v>1</v>
      </c>
      <c r="BC378" s="51">
        <v>1</v>
      </c>
      <c r="BD378" s="51"/>
    </row>
    <row r="379" spans="1:56" x14ac:dyDescent="0.3">
      <c r="A379" s="2">
        <v>375</v>
      </c>
      <c r="B379" s="2">
        <v>1</v>
      </c>
      <c r="C379" s="2" t="s">
        <v>75</v>
      </c>
      <c r="D379" s="51">
        <v>9</v>
      </c>
      <c r="E379" s="2" t="s">
        <v>3242</v>
      </c>
      <c r="F379" s="2" t="s">
        <v>76</v>
      </c>
      <c r="G379" s="2" t="s">
        <v>1031</v>
      </c>
      <c r="H379" s="2" t="s">
        <v>1054</v>
      </c>
      <c r="I379" s="2" t="s">
        <v>1076</v>
      </c>
      <c r="J379" s="2" t="s">
        <v>1077</v>
      </c>
      <c r="K379" s="2" t="s">
        <v>3374</v>
      </c>
      <c r="L379" s="2">
        <v>161591</v>
      </c>
      <c r="M379" s="2">
        <v>124511862</v>
      </c>
      <c r="N379" s="2" t="s">
        <v>104</v>
      </c>
      <c r="O379" s="2" t="s">
        <v>486</v>
      </c>
      <c r="P379" s="2">
        <v>2008</v>
      </c>
      <c r="Q379" s="2" t="s">
        <v>1561</v>
      </c>
      <c r="R379" s="2" t="s">
        <v>2980</v>
      </c>
      <c r="S379" s="2" t="s">
        <v>1561</v>
      </c>
      <c r="T379" s="2" t="b">
        <v>1</v>
      </c>
      <c r="U379" s="2">
        <v>43891</v>
      </c>
      <c r="V379" s="2">
        <v>200</v>
      </c>
      <c r="W379" s="2">
        <v>500</v>
      </c>
      <c r="X379" s="2" t="b">
        <v>1</v>
      </c>
      <c r="Y379" s="2" t="b">
        <v>1</v>
      </c>
      <c r="Z379" s="2" t="s">
        <v>89</v>
      </c>
      <c r="AA379" s="2" t="s">
        <v>178</v>
      </c>
      <c r="AB379" s="51" t="s">
        <v>178</v>
      </c>
      <c r="AC379" s="51"/>
      <c r="AD379" s="51">
        <v>22076.31365</v>
      </c>
      <c r="AE379" s="51" t="s">
        <v>118</v>
      </c>
      <c r="AF379" s="51">
        <v>49.5</v>
      </c>
      <c r="AG379" s="51" t="s">
        <v>84</v>
      </c>
      <c r="AH379" s="51"/>
      <c r="AI379" s="51">
        <v>15</v>
      </c>
      <c r="AJ379" s="51">
        <v>1</v>
      </c>
      <c r="AK379" s="51">
        <v>0</v>
      </c>
      <c r="AL379" s="51">
        <v>0</v>
      </c>
      <c r="AP379" s="51">
        <v>1</v>
      </c>
      <c r="AQ379" s="51"/>
      <c r="AR379" s="51">
        <v>0</v>
      </c>
      <c r="AS379" s="51">
        <v>0</v>
      </c>
      <c r="AT379" s="51">
        <v>1</v>
      </c>
      <c r="AU379" s="51">
        <v>1</v>
      </c>
      <c r="AX379" s="51">
        <v>1</v>
      </c>
      <c r="AY379" s="51">
        <v>1</v>
      </c>
      <c r="BC379" s="51">
        <v>1</v>
      </c>
      <c r="BD379" s="51">
        <v>1</v>
      </c>
    </row>
    <row r="380" spans="1:56" x14ac:dyDescent="0.3">
      <c r="A380" s="2">
        <v>376</v>
      </c>
      <c r="B380" s="2">
        <v>1</v>
      </c>
      <c r="C380" s="2" t="s">
        <v>75</v>
      </c>
      <c r="D380" s="51">
        <v>9</v>
      </c>
      <c r="E380" s="2" t="s">
        <v>3242</v>
      </c>
      <c r="F380" s="2" t="s">
        <v>76</v>
      </c>
      <c r="G380" s="2" t="s">
        <v>1031</v>
      </c>
      <c r="H380" s="2" t="s">
        <v>1054</v>
      </c>
      <c r="I380" s="2" t="s">
        <v>1078</v>
      </c>
      <c r="J380" s="2" t="s">
        <v>1079</v>
      </c>
      <c r="K380" s="2" t="s">
        <v>3375</v>
      </c>
      <c r="L380" s="2">
        <v>42710</v>
      </c>
      <c r="M380" s="2">
        <v>68616428</v>
      </c>
      <c r="N380" s="2" t="s">
        <v>104</v>
      </c>
      <c r="O380" s="2" t="s">
        <v>486</v>
      </c>
      <c r="P380" s="2">
        <v>2010</v>
      </c>
      <c r="Q380" s="2" t="s">
        <v>486</v>
      </c>
      <c r="R380" s="2" t="s">
        <v>267</v>
      </c>
      <c r="S380" s="2" t="s">
        <v>486</v>
      </c>
      <c r="T380" s="2" t="b">
        <v>1</v>
      </c>
      <c r="U380" s="2">
        <v>2015</v>
      </c>
      <c r="V380" s="2">
        <v>150</v>
      </c>
      <c r="W380" s="2">
        <v>455</v>
      </c>
      <c r="X380" s="2" t="b">
        <v>1</v>
      </c>
      <c r="Y380" s="2" t="b">
        <v>1</v>
      </c>
      <c r="Z380" s="2" t="s">
        <v>89</v>
      </c>
      <c r="AA380" s="2" t="s">
        <v>178</v>
      </c>
      <c r="AB380" s="51" t="s">
        <v>178</v>
      </c>
      <c r="AC380" s="51"/>
      <c r="AD380" s="51">
        <v>61650.249660000001</v>
      </c>
      <c r="AE380" s="51" t="s">
        <v>118</v>
      </c>
      <c r="AF380" s="51">
        <v>69</v>
      </c>
      <c r="AG380" s="51" t="s">
        <v>84</v>
      </c>
      <c r="AH380" s="51"/>
      <c r="AI380" s="51"/>
      <c r="AJ380" s="51">
        <v>1</v>
      </c>
      <c r="AK380" s="51">
        <v>0</v>
      </c>
      <c r="AL380" s="51">
        <v>0</v>
      </c>
      <c r="AP380" s="51">
        <v>0</v>
      </c>
      <c r="AQ380" s="51"/>
      <c r="AR380" s="51">
        <v>0</v>
      </c>
      <c r="AS380" s="51">
        <v>0</v>
      </c>
      <c r="AT380" s="51">
        <v>1</v>
      </c>
      <c r="AX380" s="51">
        <v>1</v>
      </c>
      <c r="BB380" s="51">
        <v>1</v>
      </c>
      <c r="BC380" s="51">
        <v>1</v>
      </c>
      <c r="BD380" s="51"/>
    </row>
    <row r="381" spans="1:56" x14ac:dyDescent="0.3">
      <c r="A381" s="2">
        <v>377</v>
      </c>
      <c r="B381" s="2">
        <v>1</v>
      </c>
      <c r="C381" s="2" t="s">
        <v>75</v>
      </c>
      <c r="D381" s="51">
        <v>9</v>
      </c>
      <c r="E381" s="2" t="s">
        <v>3242</v>
      </c>
      <c r="F381" s="2" t="s">
        <v>76</v>
      </c>
      <c r="G381" s="2" t="s">
        <v>1031</v>
      </c>
      <c r="H381" s="2" t="s">
        <v>1054</v>
      </c>
      <c r="I381" s="2" t="s">
        <v>1080</v>
      </c>
      <c r="J381" s="2" t="s">
        <v>1081</v>
      </c>
      <c r="K381" s="2" t="s">
        <v>3376</v>
      </c>
      <c r="L381" s="2">
        <v>162215596</v>
      </c>
      <c r="M381" s="2">
        <v>162215618</v>
      </c>
      <c r="N381" s="2" t="s">
        <v>104</v>
      </c>
      <c r="O381" s="2" t="s">
        <v>367</v>
      </c>
      <c r="P381" s="2" t="s">
        <v>267</v>
      </c>
      <c r="Q381" s="2" t="s">
        <v>368</v>
      </c>
      <c r="R381" s="2" t="s">
        <v>267</v>
      </c>
      <c r="S381" s="2" t="s">
        <v>368</v>
      </c>
      <c r="T381" s="2" t="b">
        <v>1</v>
      </c>
      <c r="U381" s="2">
        <v>43891</v>
      </c>
      <c r="V381" s="2">
        <v>240</v>
      </c>
      <c r="W381" s="2">
        <v>274</v>
      </c>
      <c r="X381" s="2" t="b">
        <v>1</v>
      </c>
      <c r="Y381" s="2" t="b">
        <v>1</v>
      </c>
      <c r="Z381" s="2" t="s">
        <v>89</v>
      </c>
      <c r="AA381" s="2" t="s">
        <v>178</v>
      </c>
      <c r="AB381" s="51" t="s">
        <v>178</v>
      </c>
      <c r="AC381" s="51"/>
      <c r="AD381" s="51">
        <v>98.960330080000006</v>
      </c>
      <c r="AE381" s="51" t="s">
        <v>118</v>
      </c>
      <c r="AF381" s="51">
        <v>66</v>
      </c>
      <c r="AG381" s="51" t="s">
        <v>84</v>
      </c>
      <c r="AH381" s="51"/>
      <c r="AI381" s="51"/>
      <c r="AJ381" s="51">
        <v>1</v>
      </c>
      <c r="AK381" s="51">
        <v>0</v>
      </c>
      <c r="AL381" s="51">
        <v>0</v>
      </c>
      <c r="AP381" s="51">
        <v>0</v>
      </c>
      <c r="AQ381" s="51"/>
      <c r="AR381" s="51">
        <v>0</v>
      </c>
      <c r="AS381" s="51">
        <v>0</v>
      </c>
      <c r="AT381" s="51">
        <v>1</v>
      </c>
      <c r="AX381" s="51">
        <v>1</v>
      </c>
      <c r="BC381" s="51">
        <v>1</v>
      </c>
    </row>
    <row r="382" spans="1:56" x14ac:dyDescent="0.3">
      <c r="A382" s="2">
        <v>378</v>
      </c>
      <c r="B382" s="2">
        <v>1</v>
      </c>
      <c r="C382" s="2" t="s">
        <v>75</v>
      </c>
      <c r="D382" s="51">
        <v>9</v>
      </c>
      <c r="E382" s="2" t="s">
        <v>3242</v>
      </c>
      <c r="F382" s="2" t="s">
        <v>76</v>
      </c>
      <c r="G382" s="2" t="s">
        <v>1031</v>
      </c>
      <c r="H382" s="2" t="s">
        <v>1054</v>
      </c>
      <c r="I382" s="2" t="s">
        <v>1082</v>
      </c>
      <c r="J382" s="2" t="s">
        <v>1083</v>
      </c>
      <c r="K382" s="2" t="s">
        <v>3377</v>
      </c>
      <c r="L382" s="2">
        <v>44606</v>
      </c>
      <c r="M382" s="2">
        <v>124434871</v>
      </c>
      <c r="N382" s="2" t="s">
        <v>104</v>
      </c>
      <c r="O382" s="2" t="s">
        <v>368</v>
      </c>
      <c r="P382" s="2">
        <v>2004</v>
      </c>
      <c r="Q382" s="2" t="s">
        <v>2972</v>
      </c>
      <c r="R382" s="2" t="s">
        <v>1218</v>
      </c>
      <c r="S382" s="2" t="s">
        <v>2972</v>
      </c>
      <c r="T382" s="2" t="b">
        <v>1</v>
      </c>
      <c r="U382" s="2">
        <v>43862</v>
      </c>
      <c r="V382" s="2">
        <v>40</v>
      </c>
      <c r="W382" s="2">
        <v>605</v>
      </c>
      <c r="X382" s="2" t="b">
        <v>1</v>
      </c>
      <c r="Y382" s="2" t="b">
        <v>1</v>
      </c>
      <c r="Z382" s="2" t="s">
        <v>89</v>
      </c>
      <c r="AA382" s="2" t="s">
        <v>178</v>
      </c>
      <c r="AB382" s="51" t="s">
        <v>178</v>
      </c>
      <c r="AC382" s="51"/>
      <c r="AD382" s="51">
        <v>51485.893340000002</v>
      </c>
      <c r="AE382" s="51" t="s">
        <v>118</v>
      </c>
      <c r="AF382" s="51">
        <v>110</v>
      </c>
      <c r="AG382" s="51" t="s">
        <v>84</v>
      </c>
      <c r="AH382" s="51"/>
      <c r="AI382" s="51">
        <v>25</v>
      </c>
      <c r="AJ382" s="51">
        <v>1</v>
      </c>
      <c r="AK382" s="51">
        <v>0</v>
      </c>
      <c r="AL382" s="51">
        <v>0</v>
      </c>
      <c r="AP382" s="51">
        <v>0</v>
      </c>
      <c r="AQ382" s="51"/>
      <c r="AR382" s="51">
        <v>0</v>
      </c>
      <c r="AS382" s="51">
        <v>0</v>
      </c>
      <c r="AT382" s="51">
        <v>1</v>
      </c>
      <c r="AX382" s="51">
        <v>1</v>
      </c>
      <c r="BC382" s="51">
        <v>1</v>
      </c>
    </row>
    <row r="383" spans="1:56" x14ac:dyDescent="0.3">
      <c r="A383" s="2">
        <v>379</v>
      </c>
      <c r="B383" s="2">
        <v>1</v>
      </c>
      <c r="C383" s="2" t="s">
        <v>75</v>
      </c>
      <c r="D383" s="51">
        <v>9</v>
      </c>
      <c r="E383" s="2" t="s">
        <v>3242</v>
      </c>
      <c r="F383" s="2" t="s">
        <v>76</v>
      </c>
      <c r="G383" s="2" t="s">
        <v>1031</v>
      </c>
      <c r="H383" s="2" t="s">
        <v>1054</v>
      </c>
      <c r="I383" s="2" t="s">
        <v>1084</v>
      </c>
      <c r="J383" s="2" t="s">
        <v>1085</v>
      </c>
      <c r="K383" s="2" t="s">
        <v>3378</v>
      </c>
      <c r="L383" s="2">
        <v>169232956</v>
      </c>
      <c r="M383" s="2">
        <v>124533854</v>
      </c>
      <c r="N383" s="2" t="s">
        <v>104</v>
      </c>
      <c r="O383" s="2" t="s">
        <v>486</v>
      </c>
      <c r="P383" s="2">
        <v>2007</v>
      </c>
      <c r="Q383" s="2" t="s">
        <v>2972</v>
      </c>
      <c r="R383" s="2" t="s">
        <v>1218</v>
      </c>
      <c r="S383" s="2" t="s">
        <v>2972</v>
      </c>
      <c r="T383" s="2" t="b">
        <v>1</v>
      </c>
      <c r="U383" s="2">
        <v>44197</v>
      </c>
      <c r="V383" s="2">
        <v>90</v>
      </c>
      <c r="W383" s="2">
        <v>590</v>
      </c>
      <c r="X383" s="2" t="b">
        <v>1</v>
      </c>
      <c r="Y383" s="2" t="b">
        <v>1</v>
      </c>
      <c r="Z383" s="2" t="s">
        <v>89</v>
      </c>
      <c r="AA383" s="2" t="s">
        <v>178</v>
      </c>
      <c r="AB383" s="51" t="s">
        <v>178</v>
      </c>
      <c r="AC383" s="51"/>
      <c r="AD383" s="51">
        <v>573050.18149999995</v>
      </c>
      <c r="AE383" s="51"/>
      <c r="AF383" s="51">
        <v>115</v>
      </c>
      <c r="AG383" s="51" t="s">
        <v>84</v>
      </c>
      <c r="AH383" s="51"/>
      <c r="AI383" s="51">
        <v>15</v>
      </c>
      <c r="AJ383" s="51">
        <v>1</v>
      </c>
      <c r="AK383" s="51">
        <v>0</v>
      </c>
      <c r="AL383" s="51">
        <v>0</v>
      </c>
      <c r="AP383" s="51">
        <v>0</v>
      </c>
      <c r="AQ383" s="51"/>
      <c r="AR383" s="51">
        <v>0</v>
      </c>
      <c r="AS383" s="51">
        <v>0</v>
      </c>
      <c r="AT383" s="51">
        <v>1</v>
      </c>
      <c r="AX383" s="51">
        <v>1</v>
      </c>
    </row>
    <row r="384" spans="1:56" x14ac:dyDescent="0.3">
      <c r="A384" s="2">
        <v>380</v>
      </c>
      <c r="B384" s="2">
        <v>1</v>
      </c>
      <c r="C384" s="2" t="s">
        <v>75</v>
      </c>
      <c r="D384" s="51">
        <v>9</v>
      </c>
      <c r="E384" s="2" t="s">
        <v>3242</v>
      </c>
      <c r="F384" s="2" t="s">
        <v>76</v>
      </c>
      <c r="G384" s="2" t="s">
        <v>1031</v>
      </c>
      <c r="H384" s="2" t="s">
        <v>1054</v>
      </c>
      <c r="I384" s="2" t="s">
        <v>1086</v>
      </c>
      <c r="J384" s="2" t="s">
        <v>1087</v>
      </c>
      <c r="K384" s="2" t="s">
        <v>3379</v>
      </c>
      <c r="L384" s="2">
        <v>42707</v>
      </c>
      <c r="M384" s="2">
        <v>68616530</v>
      </c>
      <c r="N384" s="2" t="s">
        <v>104</v>
      </c>
      <c r="O384" s="2" t="s">
        <v>2972</v>
      </c>
      <c r="P384" s="2">
        <v>2010</v>
      </c>
      <c r="Q384" s="2" t="s">
        <v>2972</v>
      </c>
      <c r="R384" s="2" t="s">
        <v>2980</v>
      </c>
      <c r="S384" s="2" t="s">
        <v>2972</v>
      </c>
      <c r="T384" s="2" t="b">
        <v>1</v>
      </c>
      <c r="U384" s="2">
        <v>2018</v>
      </c>
      <c r="V384" s="2">
        <v>114</v>
      </c>
      <c r="W384" s="2">
        <v>606</v>
      </c>
      <c r="X384" s="2" t="b">
        <v>1</v>
      </c>
      <c r="Y384" s="2" t="b">
        <v>1</v>
      </c>
      <c r="Z384" s="2" t="s">
        <v>89</v>
      </c>
      <c r="AA384" s="2" t="s">
        <v>178</v>
      </c>
      <c r="AB384" s="51" t="s">
        <v>178</v>
      </c>
      <c r="AC384" s="51"/>
      <c r="AD384" s="51">
        <v>97618.022469999996</v>
      </c>
      <c r="AE384" s="51" t="s">
        <v>118</v>
      </c>
      <c r="AF384" s="51">
        <v>74</v>
      </c>
      <c r="AG384" s="51" t="s">
        <v>84</v>
      </c>
      <c r="AH384" s="51"/>
      <c r="AI384" s="51">
        <v>15</v>
      </c>
      <c r="AJ384" s="51">
        <v>1</v>
      </c>
      <c r="AK384" s="51">
        <v>0</v>
      </c>
      <c r="AL384" s="51">
        <v>0</v>
      </c>
      <c r="AP384" s="51">
        <v>0</v>
      </c>
      <c r="AQ384" s="51"/>
      <c r="AR384" s="51">
        <v>0</v>
      </c>
      <c r="AS384" s="51">
        <v>0</v>
      </c>
      <c r="AT384" s="51">
        <v>1</v>
      </c>
      <c r="AX384" s="51">
        <v>1</v>
      </c>
      <c r="BC384" s="51">
        <v>1</v>
      </c>
    </row>
    <row r="385" spans="1:56" x14ac:dyDescent="0.3">
      <c r="A385" s="2">
        <v>381</v>
      </c>
      <c r="B385" s="2">
        <v>1</v>
      </c>
      <c r="C385" s="2" t="s">
        <v>75</v>
      </c>
      <c r="D385" s="51">
        <v>9</v>
      </c>
      <c r="E385" s="2" t="s">
        <v>3242</v>
      </c>
      <c r="F385" s="2" t="s">
        <v>76</v>
      </c>
      <c r="G385" s="2" t="s">
        <v>1031</v>
      </c>
      <c r="H385" s="2" t="s">
        <v>1054</v>
      </c>
      <c r="I385" s="2" t="s">
        <v>1088</v>
      </c>
      <c r="J385" s="2" t="s">
        <v>1089</v>
      </c>
      <c r="K385" s="2" t="s">
        <v>3380</v>
      </c>
      <c r="L385" s="2">
        <v>60227</v>
      </c>
      <c r="M385" s="2">
        <v>80671800</v>
      </c>
      <c r="N385" s="2" t="s">
        <v>104</v>
      </c>
      <c r="O385" s="2" t="s">
        <v>368</v>
      </c>
      <c r="P385" s="2">
        <v>2006</v>
      </c>
      <c r="Q385" s="2" t="s">
        <v>368</v>
      </c>
      <c r="R385" s="2" t="s">
        <v>267</v>
      </c>
      <c r="S385" s="2" t="s">
        <v>368</v>
      </c>
      <c r="T385" s="2" t="b">
        <v>1</v>
      </c>
      <c r="U385" s="2">
        <v>2015</v>
      </c>
      <c r="V385" s="2">
        <v>5</v>
      </c>
      <c r="W385" s="2">
        <v>457</v>
      </c>
      <c r="X385" s="2" t="b">
        <v>1</v>
      </c>
      <c r="Y385" s="2" t="b">
        <v>1</v>
      </c>
      <c r="Z385" s="2" t="s">
        <v>89</v>
      </c>
      <c r="AA385" s="2" t="s">
        <v>83</v>
      </c>
      <c r="AB385" s="51" t="s">
        <v>83</v>
      </c>
      <c r="AC385" s="51"/>
      <c r="AD385" s="51">
        <v>201360.1599</v>
      </c>
      <c r="AE385" s="51"/>
      <c r="AF385" s="51">
        <v>110</v>
      </c>
      <c r="AG385" s="51" t="s">
        <v>84</v>
      </c>
      <c r="AH385" s="51"/>
      <c r="AI385" s="51"/>
      <c r="AJ385" s="51">
        <v>0</v>
      </c>
      <c r="AK385" s="51">
        <v>0</v>
      </c>
      <c r="AL385" s="51">
        <v>0</v>
      </c>
      <c r="AN385" s="51">
        <v>1</v>
      </c>
      <c r="AP385" s="51">
        <v>0</v>
      </c>
      <c r="AQ385" s="51"/>
      <c r="AR385" s="51">
        <v>1</v>
      </c>
      <c r="AS385" s="51">
        <v>1</v>
      </c>
      <c r="AT385" s="51">
        <v>1</v>
      </c>
      <c r="AV385" s="51">
        <v>1</v>
      </c>
    </row>
    <row r="386" spans="1:56" x14ac:dyDescent="0.3">
      <c r="A386" s="2">
        <v>382</v>
      </c>
      <c r="B386" s="2">
        <v>1</v>
      </c>
      <c r="C386" s="2" t="s">
        <v>75</v>
      </c>
      <c r="D386" s="51">
        <v>9</v>
      </c>
      <c r="E386" s="2" t="s">
        <v>3242</v>
      </c>
      <c r="F386" s="2" t="s">
        <v>76</v>
      </c>
      <c r="G386" s="2" t="s">
        <v>1031</v>
      </c>
      <c r="H386" s="2" t="s">
        <v>1054</v>
      </c>
      <c r="I386" s="2" t="s">
        <v>1090</v>
      </c>
      <c r="J386" s="2" t="s">
        <v>1091</v>
      </c>
      <c r="K386" s="2" t="s">
        <v>3381</v>
      </c>
      <c r="L386" s="2">
        <v>42709</v>
      </c>
      <c r="M386" s="2">
        <v>68616652</v>
      </c>
      <c r="N386" s="2" t="s">
        <v>104</v>
      </c>
      <c r="O386" s="2" t="s">
        <v>486</v>
      </c>
      <c r="P386" s="2">
        <v>2003</v>
      </c>
      <c r="Q386" s="2" t="s">
        <v>486</v>
      </c>
      <c r="R386" s="2" t="s">
        <v>267</v>
      </c>
      <c r="S386" s="2" t="s">
        <v>486</v>
      </c>
      <c r="T386" s="2" t="b">
        <v>1</v>
      </c>
      <c r="U386" s="2">
        <v>2015</v>
      </c>
      <c r="V386" s="2">
        <v>444</v>
      </c>
      <c r="W386" s="2">
        <v>454</v>
      </c>
      <c r="X386" s="2" t="b">
        <v>1</v>
      </c>
      <c r="Y386" s="2" t="b">
        <v>1</v>
      </c>
      <c r="Z386" s="2" t="s">
        <v>89</v>
      </c>
      <c r="AA386" s="2" t="s">
        <v>178</v>
      </c>
      <c r="AB386" s="51" t="s">
        <v>178</v>
      </c>
      <c r="AC386" s="51"/>
      <c r="AD386" s="51" t="s">
        <v>267</v>
      </c>
      <c r="AE386" s="51"/>
      <c r="AF386" s="51">
        <v>45</v>
      </c>
      <c r="AG386" s="51" t="s">
        <v>84</v>
      </c>
      <c r="AH386" s="51"/>
      <c r="AI386" s="51"/>
      <c r="AJ386" s="51">
        <v>1</v>
      </c>
      <c r="AK386" s="51">
        <v>0</v>
      </c>
      <c r="AL386" s="51">
        <v>0</v>
      </c>
      <c r="AP386" s="51">
        <v>0</v>
      </c>
      <c r="AQ386" s="51"/>
      <c r="AR386" s="51">
        <v>0</v>
      </c>
      <c r="AS386" s="51">
        <v>0</v>
      </c>
      <c r="AT386" s="51">
        <v>1</v>
      </c>
      <c r="AX386" s="51">
        <v>1</v>
      </c>
      <c r="BB386" s="51">
        <v>1</v>
      </c>
      <c r="BC386" s="51"/>
      <c r="BD386" s="51"/>
    </row>
    <row r="387" spans="1:56" x14ac:dyDescent="0.3">
      <c r="A387" s="2">
        <v>383</v>
      </c>
      <c r="B387" s="2">
        <v>1</v>
      </c>
      <c r="C387" s="2" t="s">
        <v>75</v>
      </c>
      <c r="D387" s="51">
        <v>9</v>
      </c>
      <c r="E387" s="2" t="s">
        <v>3242</v>
      </c>
      <c r="F387" s="2" t="s">
        <v>76</v>
      </c>
      <c r="G387" s="2" t="s">
        <v>1031</v>
      </c>
      <c r="H387" s="2" t="s">
        <v>1092</v>
      </c>
      <c r="I387" s="2" t="s">
        <v>1093</v>
      </c>
      <c r="J387" s="2" t="s">
        <v>1094</v>
      </c>
      <c r="K387" s="2" t="s">
        <v>3382</v>
      </c>
      <c r="L387" s="2">
        <v>39348</v>
      </c>
      <c r="M387" s="2">
        <v>124404008</v>
      </c>
      <c r="N387" s="2" t="s">
        <v>104</v>
      </c>
      <c r="O387" s="2" t="s">
        <v>2972</v>
      </c>
      <c r="P387" s="2">
        <v>2005</v>
      </c>
      <c r="Q387" s="2" t="s">
        <v>368</v>
      </c>
      <c r="R387" s="2" t="s">
        <v>267</v>
      </c>
      <c r="S387" s="2" t="s">
        <v>368</v>
      </c>
      <c r="T387" s="2" t="b">
        <v>1</v>
      </c>
      <c r="U387" s="2">
        <v>43862</v>
      </c>
      <c r="V387" s="2">
        <v>0</v>
      </c>
      <c r="W387" s="2">
        <v>108</v>
      </c>
      <c r="X387" s="2" t="b">
        <v>1</v>
      </c>
      <c r="Y387" s="2" t="b">
        <v>1</v>
      </c>
      <c r="Z387" s="2" t="s">
        <v>89</v>
      </c>
      <c r="AA387" s="2" t="s">
        <v>83</v>
      </c>
      <c r="AB387" s="51" t="s">
        <v>83</v>
      </c>
      <c r="AC387" s="51"/>
      <c r="AD387" s="51">
        <v>39088.150029999997</v>
      </c>
      <c r="AE387" s="51" t="s">
        <v>118</v>
      </c>
      <c r="AF387" s="51">
        <v>109</v>
      </c>
      <c r="AG387" s="51" t="s">
        <v>84</v>
      </c>
      <c r="AH387" s="51"/>
      <c r="AI387" s="51">
        <v>25</v>
      </c>
      <c r="AJ387" s="51">
        <v>0</v>
      </c>
      <c r="AK387" s="51">
        <v>0</v>
      </c>
      <c r="AL387" s="51">
        <v>0</v>
      </c>
      <c r="AP387" s="51">
        <v>0</v>
      </c>
      <c r="AQ387" s="51"/>
      <c r="AR387" s="51">
        <v>1</v>
      </c>
      <c r="AS387" s="51">
        <v>1</v>
      </c>
      <c r="AT387" s="51">
        <v>1</v>
      </c>
      <c r="AV387" s="51">
        <v>1</v>
      </c>
      <c r="BC387" s="51">
        <v>1</v>
      </c>
    </row>
    <row r="388" spans="1:56" x14ac:dyDescent="0.3">
      <c r="A388" s="2">
        <v>384</v>
      </c>
      <c r="B388" s="2">
        <v>1</v>
      </c>
      <c r="C388" s="2" t="s">
        <v>75</v>
      </c>
      <c r="D388" s="51">
        <v>9</v>
      </c>
      <c r="E388" s="2" t="s">
        <v>3242</v>
      </c>
      <c r="F388" s="2" t="s">
        <v>76</v>
      </c>
      <c r="G388" s="2" t="s">
        <v>1031</v>
      </c>
      <c r="H388" s="2" t="s">
        <v>1092</v>
      </c>
      <c r="I388" s="2" t="s">
        <v>1095</v>
      </c>
      <c r="J388" s="2" t="s">
        <v>1096</v>
      </c>
      <c r="K388" s="2" t="s">
        <v>3383</v>
      </c>
      <c r="L388" s="2">
        <v>161515</v>
      </c>
      <c r="M388" s="2">
        <v>124498131</v>
      </c>
      <c r="N388" s="2" t="s">
        <v>104</v>
      </c>
      <c r="O388" s="2" t="s">
        <v>486</v>
      </c>
      <c r="P388" s="2">
        <v>2004</v>
      </c>
      <c r="Q388" s="2" t="s">
        <v>368</v>
      </c>
      <c r="R388" s="2" t="s">
        <v>267</v>
      </c>
      <c r="S388" s="2" t="s">
        <v>368</v>
      </c>
      <c r="T388" s="2" t="b">
        <v>1</v>
      </c>
      <c r="U388" s="2">
        <v>43862</v>
      </c>
      <c r="V388" s="2">
        <v>0</v>
      </c>
      <c r="W388" s="2">
        <v>274</v>
      </c>
      <c r="X388" s="2" t="b">
        <v>1</v>
      </c>
      <c r="Y388" s="2" t="b">
        <v>1</v>
      </c>
      <c r="Z388" s="2" t="s">
        <v>89</v>
      </c>
      <c r="AA388" s="2" t="s">
        <v>83</v>
      </c>
      <c r="AB388" s="51" t="s">
        <v>83</v>
      </c>
      <c r="AC388" s="51"/>
      <c r="AD388" s="51">
        <v>115924.6924</v>
      </c>
      <c r="AE388" s="51" t="s">
        <v>118</v>
      </c>
      <c r="AF388" s="51">
        <v>77</v>
      </c>
      <c r="AG388" s="51" t="s">
        <v>84</v>
      </c>
      <c r="AH388" s="51"/>
      <c r="AI388" s="51">
        <v>22</v>
      </c>
      <c r="AJ388" s="51">
        <v>0</v>
      </c>
      <c r="AK388" s="51">
        <v>0</v>
      </c>
      <c r="AL388" s="51">
        <v>0</v>
      </c>
      <c r="AP388" s="51">
        <v>0</v>
      </c>
      <c r="AQ388" s="51"/>
      <c r="AR388" s="51">
        <v>1</v>
      </c>
      <c r="AS388" s="51">
        <v>1</v>
      </c>
      <c r="AT388" s="51">
        <v>1</v>
      </c>
      <c r="AV388" s="51">
        <v>1</v>
      </c>
      <c r="BC388" s="51">
        <v>1</v>
      </c>
    </row>
    <row r="389" spans="1:56" x14ac:dyDescent="0.3">
      <c r="A389" s="2">
        <v>385</v>
      </c>
      <c r="B389" s="2">
        <v>1</v>
      </c>
      <c r="C389" s="2" t="s">
        <v>75</v>
      </c>
      <c r="D389" s="51">
        <v>9</v>
      </c>
      <c r="E389" s="2" t="s">
        <v>3242</v>
      </c>
      <c r="F389" s="2" t="s">
        <v>76</v>
      </c>
      <c r="G389" s="2" t="s">
        <v>1031</v>
      </c>
      <c r="H389" s="2" t="s">
        <v>1097</v>
      </c>
      <c r="I389" s="2" t="s">
        <v>1098</v>
      </c>
      <c r="J389" s="2" t="s">
        <v>1099</v>
      </c>
      <c r="K389" s="2" t="s">
        <v>3384</v>
      </c>
      <c r="L389" s="2">
        <v>39347</v>
      </c>
      <c r="M389" s="2">
        <v>2906921</v>
      </c>
      <c r="N389" s="2" t="s">
        <v>104</v>
      </c>
      <c r="O389" s="2" t="s">
        <v>486</v>
      </c>
      <c r="P389" s="2">
        <v>2005</v>
      </c>
      <c r="Q389" s="2" t="s">
        <v>368</v>
      </c>
      <c r="R389" s="2" t="s">
        <v>267</v>
      </c>
      <c r="S389" s="2" t="s">
        <v>368</v>
      </c>
      <c r="T389" s="2" t="b">
        <v>1</v>
      </c>
      <c r="U389" s="2">
        <v>43891</v>
      </c>
      <c r="V389" s="2">
        <v>12</v>
      </c>
      <c r="W389" s="2">
        <v>359</v>
      </c>
      <c r="X389" s="2" t="b">
        <v>1</v>
      </c>
      <c r="Y389" s="2" t="b">
        <v>1</v>
      </c>
      <c r="Z389" s="2" t="s">
        <v>89</v>
      </c>
      <c r="AA389" s="2" t="s">
        <v>83</v>
      </c>
      <c r="AB389" s="51" t="s">
        <v>83</v>
      </c>
      <c r="AC389" s="51"/>
      <c r="AD389" s="51">
        <v>1094484.3799999999</v>
      </c>
      <c r="AE389" s="51"/>
      <c r="AF389" s="51">
        <v>82</v>
      </c>
      <c r="AG389" s="51" t="s">
        <v>84</v>
      </c>
      <c r="AH389" s="51"/>
      <c r="AI389" s="51"/>
      <c r="AJ389" s="51">
        <v>0</v>
      </c>
      <c r="AK389" s="51">
        <v>0</v>
      </c>
      <c r="AL389" s="51">
        <v>0</v>
      </c>
      <c r="AP389" s="51">
        <v>0</v>
      </c>
      <c r="AQ389" s="51"/>
      <c r="AR389" s="51">
        <v>1</v>
      </c>
      <c r="AS389" s="51">
        <v>1</v>
      </c>
      <c r="AT389" s="51">
        <v>1</v>
      </c>
      <c r="AV389" s="51">
        <v>1</v>
      </c>
    </row>
    <row r="390" spans="1:56" x14ac:dyDescent="0.3">
      <c r="A390" s="2">
        <v>386</v>
      </c>
      <c r="B390" s="2">
        <v>1</v>
      </c>
      <c r="C390" s="2" t="s">
        <v>75</v>
      </c>
      <c r="D390" s="51">
        <v>9</v>
      </c>
      <c r="E390" s="2" t="s">
        <v>3242</v>
      </c>
      <c r="F390" s="2" t="s">
        <v>76</v>
      </c>
      <c r="G390" s="2" t="s">
        <v>1031</v>
      </c>
      <c r="H390" s="2" t="s">
        <v>1097</v>
      </c>
      <c r="I390" s="2" t="s">
        <v>1100</v>
      </c>
      <c r="J390" s="2" t="s">
        <v>1101</v>
      </c>
      <c r="K390" s="2" t="s">
        <v>3385</v>
      </c>
      <c r="L390" s="2">
        <v>44585</v>
      </c>
      <c r="M390" s="2">
        <v>124433964</v>
      </c>
      <c r="N390" s="2" t="s">
        <v>104</v>
      </c>
      <c r="O390" s="2" t="s">
        <v>486</v>
      </c>
      <c r="P390" s="2">
        <v>2004</v>
      </c>
      <c r="Q390" s="2" t="s">
        <v>368</v>
      </c>
      <c r="R390" s="2" t="s">
        <v>267</v>
      </c>
      <c r="S390" s="2" t="s">
        <v>368</v>
      </c>
      <c r="T390" s="2" t="b">
        <v>1</v>
      </c>
      <c r="U390" s="2">
        <v>43891</v>
      </c>
      <c r="V390" s="2">
        <v>1</v>
      </c>
      <c r="W390" s="2">
        <v>50</v>
      </c>
      <c r="X390" s="2" t="b">
        <v>1</v>
      </c>
      <c r="Y390" s="2" t="b">
        <v>1</v>
      </c>
      <c r="Z390" s="2" t="s">
        <v>89</v>
      </c>
      <c r="AA390" s="2" t="s">
        <v>83</v>
      </c>
      <c r="AB390" s="51" t="s">
        <v>83</v>
      </c>
      <c r="AC390" s="51"/>
      <c r="AD390" s="51">
        <v>10000.581630000001</v>
      </c>
      <c r="AE390" s="51" t="s">
        <v>118</v>
      </c>
      <c r="AF390" s="51">
        <v>70</v>
      </c>
      <c r="AG390" s="51" t="s">
        <v>84</v>
      </c>
      <c r="AH390" s="51"/>
      <c r="AI390" s="51"/>
      <c r="AJ390" s="51">
        <v>0</v>
      </c>
      <c r="AK390" s="51">
        <v>0</v>
      </c>
      <c r="AL390" s="51">
        <v>0</v>
      </c>
      <c r="AP390" s="51">
        <v>0</v>
      </c>
      <c r="AQ390" s="51"/>
      <c r="AR390" s="51">
        <v>1</v>
      </c>
      <c r="AS390" s="51">
        <v>1</v>
      </c>
      <c r="AT390" s="51">
        <v>1</v>
      </c>
      <c r="AV390" s="51">
        <v>1</v>
      </c>
      <c r="BC390" s="51">
        <v>1</v>
      </c>
    </row>
    <row r="391" spans="1:56" x14ac:dyDescent="0.3">
      <c r="A391" s="2">
        <v>387</v>
      </c>
      <c r="B391" s="2">
        <v>1</v>
      </c>
      <c r="C391" s="2" t="s">
        <v>75</v>
      </c>
      <c r="D391" s="51">
        <v>9</v>
      </c>
      <c r="E391" s="2" t="s">
        <v>3242</v>
      </c>
      <c r="F391" s="2" t="s">
        <v>76</v>
      </c>
      <c r="G391" s="2" t="s">
        <v>1031</v>
      </c>
      <c r="H391" s="2" t="s">
        <v>1097</v>
      </c>
      <c r="I391" s="2" t="s">
        <v>678</v>
      </c>
      <c r="J391" s="2" t="s">
        <v>1102</v>
      </c>
      <c r="K391" s="2" t="s">
        <v>3386</v>
      </c>
      <c r="L391" s="2">
        <v>161544</v>
      </c>
      <c r="M391" s="2">
        <v>124504476</v>
      </c>
      <c r="N391" s="2" t="s">
        <v>104</v>
      </c>
      <c r="O391" s="2" t="s">
        <v>368</v>
      </c>
      <c r="P391" s="2">
        <v>2004</v>
      </c>
      <c r="Q391" s="2" t="s">
        <v>368</v>
      </c>
      <c r="R391" s="2" t="s">
        <v>267</v>
      </c>
      <c r="S391" s="2" t="s">
        <v>368</v>
      </c>
      <c r="T391" s="2" t="b">
        <v>1</v>
      </c>
      <c r="U391" s="2">
        <v>43891</v>
      </c>
      <c r="V391" s="2">
        <v>190</v>
      </c>
      <c r="W391" s="2">
        <v>412</v>
      </c>
      <c r="X391" s="2" t="b">
        <v>1</v>
      </c>
      <c r="Y391" s="2" t="b">
        <v>1</v>
      </c>
      <c r="Z391" s="2" t="s">
        <v>89</v>
      </c>
      <c r="AA391" s="2" t="s">
        <v>178</v>
      </c>
      <c r="AB391" s="51" t="s">
        <v>178</v>
      </c>
      <c r="AC391" s="51"/>
      <c r="AD391" s="51">
        <v>13029.68893</v>
      </c>
      <c r="AE391" s="51" t="s">
        <v>118</v>
      </c>
      <c r="AF391" s="51">
        <v>35</v>
      </c>
      <c r="AG391" s="51" t="s">
        <v>84</v>
      </c>
      <c r="AH391" s="51"/>
      <c r="AI391" s="51"/>
      <c r="AJ391" s="51">
        <v>1</v>
      </c>
      <c r="AK391" s="51">
        <v>0</v>
      </c>
      <c r="AL391" s="51">
        <v>0</v>
      </c>
      <c r="AP391" s="51">
        <v>0</v>
      </c>
      <c r="AQ391" s="51"/>
      <c r="AR391" s="51">
        <v>0</v>
      </c>
      <c r="AS391" s="51">
        <v>0</v>
      </c>
      <c r="AT391" s="51">
        <v>1</v>
      </c>
      <c r="AX391" s="51">
        <v>1</v>
      </c>
      <c r="BC391" s="51">
        <v>1</v>
      </c>
    </row>
    <row r="392" spans="1:56" x14ac:dyDescent="0.3">
      <c r="A392" s="2">
        <v>388</v>
      </c>
      <c r="B392" s="2">
        <v>1</v>
      </c>
      <c r="C392" s="2" t="s">
        <v>75</v>
      </c>
      <c r="D392" s="51">
        <v>9</v>
      </c>
      <c r="E392" s="2" t="s">
        <v>3242</v>
      </c>
      <c r="F392" s="2" t="s">
        <v>76</v>
      </c>
      <c r="G392" s="2" t="s">
        <v>1031</v>
      </c>
      <c r="H392" s="2" t="s">
        <v>1097</v>
      </c>
      <c r="I392" s="2" t="s">
        <v>1103</v>
      </c>
      <c r="J392" s="2" t="s">
        <v>1104</v>
      </c>
      <c r="K392" s="2" t="s">
        <v>3387</v>
      </c>
      <c r="L392" s="2">
        <v>44586</v>
      </c>
      <c r="M392" s="2">
        <v>2996520</v>
      </c>
      <c r="N392" s="2" t="s">
        <v>104</v>
      </c>
      <c r="O392" s="2" t="s">
        <v>1217</v>
      </c>
      <c r="P392" s="2">
        <v>2004</v>
      </c>
      <c r="Q392" s="2" t="s">
        <v>1217</v>
      </c>
      <c r="R392" s="2" t="s">
        <v>3202</v>
      </c>
      <c r="S392" s="2" t="s">
        <v>1217</v>
      </c>
      <c r="T392" s="2" t="b">
        <v>1</v>
      </c>
      <c r="U392" s="2">
        <v>43891</v>
      </c>
      <c r="V392" s="2">
        <v>122</v>
      </c>
      <c r="W392" s="2">
        <v>500</v>
      </c>
      <c r="X392" s="2" t="b">
        <v>1</v>
      </c>
      <c r="Y392" s="2" t="b">
        <v>1</v>
      </c>
      <c r="Z392" s="2" t="s">
        <v>89</v>
      </c>
      <c r="AA392" s="2" t="s">
        <v>178</v>
      </c>
      <c r="AB392" s="51" t="s">
        <v>178</v>
      </c>
      <c r="AC392" s="51"/>
      <c r="AD392" s="51">
        <v>70910.57316</v>
      </c>
      <c r="AE392" s="51" t="s">
        <v>118</v>
      </c>
      <c r="AF392" s="51">
        <v>70</v>
      </c>
      <c r="AG392" s="51" t="s">
        <v>84</v>
      </c>
      <c r="AH392" s="51"/>
      <c r="AI392" s="51">
        <v>21</v>
      </c>
      <c r="AJ392" s="51">
        <v>1</v>
      </c>
      <c r="AK392" s="51">
        <v>0</v>
      </c>
      <c r="AL392" s="51">
        <v>0</v>
      </c>
      <c r="AP392" s="51">
        <v>0</v>
      </c>
      <c r="AQ392" s="51"/>
      <c r="AR392" s="51">
        <v>0</v>
      </c>
      <c r="AS392" s="51">
        <v>0</v>
      </c>
      <c r="AT392" s="51">
        <v>1</v>
      </c>
      <c r="AU392" s="51">
        <v>1</v>
      </c>
      <c r="AV392" s="51"/>
      <c r="AW392" s="51"/>
      <c r="AX392" s="51">
        <v>1</v>
      </c>
      <c r="AY392" s="51">
        <v>1</v>
      </c>
      <c r="BC392" s="51">
        <v>1</v>
      </c>
      <c r="BD392" s="51">
        <v>1</v>
      </c>
    </row>
    <row r="393" spans="1:56" x14ac:dyDescent="0.3">
      <c r="A393" s="2">
        <v>389</v>
      </c>
      <c r="B393" s="2">
        <v>1</v>
      </c>
      <c r="C393" s="2" t="s">
        <v>75</v>
      </c>
      <c r="D393" s="51">
        <v>9</v>
      </c>
      <c r="E393" s="2" t="s">
        <v>3242</v>
      </c>
      <c r="F393" s="2" t="s">
        <v>76</v>
      </c>
      <c r="G393" s="2" t="s">
        <v>1031</v>
      </c>
      <c r="H393" s="2" t="s">
        <v>1097</v>
      </c>
      <c r="I393" s="2" t="s">
        <v>1105</v>
      </c>
      <c r="J393" s="2" t="s">
        <v>1106</v>
      </c>
      <c r="K393" s="2" t="s">
        <v>3388</v>
      </c>
      <c r="L393" s="2">
        <v>44587</v>
      </c>
      <c r="M393" s="2">
        <v>2996626</v>
      </c>
      <c r="N393" s="2" t="s">
        <v>104</v>
      </c>
      <c r="O393" s="2" t="s">
        <v>486</v>
      </c>
      <c r="P393" s="2">
        <v>2004</v>
      </c>
      <c r="Q393" s="2" t="s">
        <v>368</v>
      </c>
      <c r="R393" s="2" t="s">
        <v>267</v>
      </c>
      <c r="S393" s="2" t="s">
        <v>368</v>
      </c>
      <c r="T393" s="2" t="b">
        <v>1</v>
      </c>
      <c r="U393" s="2">
        <v>43891</v>
      </c>
      <c r="V393" s="2">
        <v>72</v>
      </c>
      <c r="W393" s="2">
        <v>450</v>
      </c>
      <c r="X393" s="2" t="b">
        <v>1</v>
      </c>
      <c r="Y393" s="2" t="b">
        <v>1</v>
      </c>
      <c r="Z393" s="2" t="s">
        <v>89</v>
      </c>
      <c r="AA393" s="2" t="s">
        <v>178</v>
      </c>
      <c r="AB393" s="51" t="s">
        <v>178</v>
      </c>
      <c r="AC393" s="51"/>
      <c r="AD393" s="51">
        <v>89716.327579999997</v>
      </c>
      <c r="AE393" s="51" t="s">
        <v>118</v>
      </c>
      <c r="AF393" s="51">
        <v>47</v>
      </c>
      <c r="AG393" s="51" t="s">
        <v>84</v>
      </c>
      <c r="AH393" s="51"/>
      <c r="AI393" s="51"/>
      <c r="AJ393" s="51">
        <v>1</v>
      </c>
      <c r="AK393" s="51">
        <v>0</v>
      </c>
      <c r="AL393" s="51">
        <v>0</v>
      </c>
      <c r="AP393" s="51">
        <v>0</v>
      </c>
      <c r="AQ393" s="51"/>
      <c r="AR393" s="51">
        <v>0</v>
      </c>
      <c r="AS393" s="51">
        <v>0</v>
      </c>
      <c r="AT393" s="51">
        <v>1</v>
      </c>
      <c r="AX393" s="51">
        <v>1</v>
      </c>
      <c r="BC393" s="51">
        <v>1</v>
      </c>
    </row>
    <row r="394" spans="1:56" x14ac:dyDescent="0.3">
      <c r="A394" s="2">
        <v>390</v>
      </c>
      <c r="B394" s="2">
        <v>1</v>
      </c>
      <c r="C394" s="2" t="s">
        <v>75</v>
      </c>
      <c r="D394" s="51">
        <v>9</v>
      </c>
      <c r="E394" s="2" t="s">
        <v>3242</v>
      </c>
      <c r="F394" s="2" t="s">
        <v>76</v>
      </c>
      <c r="G394" s="2" t="s">
        <v>1031</v>
      </c>
      <c r="H394" s="2" t="s">
        <v>1107</v>
      </c>
      <c r="I394" s="2" t="s">
        <v>1108</v>
      </c>
      <c r="J394" s="2" t="s">
        <v>1109</v>
      </c>
      <c r="K394" s="2" t="s">
        <v>3389</v>
      </c>
      <c r="L394" s="2">
        <v>161336</v>
      </c>
      <c r="M394" s="2">
        <v>124467774</v>
      </c>
      <c r="N394" s="2" t="s">
        <v>104</v>
      </c>
      <c r="O394" s="2" t="s">
        <v>368</v>
      </c>
      <c r="P394" s="2">
        <v>2004</v>
      </c>
      <c r="Q394" s="2" t="s">
        <v>368</v>
      </c>
      <c r="R394" s="2" t="s">
        <v>267</v>
      </c>
      <c r="S394" s="2" t="s">
        <v>368</v>
      </c>
      <c r="T394" s="2" t="b">
        <v>1</v>
      </c>
      <c r="U394" s="2">
        <v>43891</v>
      </c>
      <c r="V394" s="2">
        <v>200</v>
      </c>
      <c r="W394" s="2">
        <v>700</v>
      </c>
      <c r="X394" s="2" t="b">
        <v>1</v>
      </c>
      <c r="Y394" s="2" t="b">
        <v>1</v>
      </c>
      <c r="Z394" s="2" t="s">
        <v>89</v>
      </c>
      <c r="AA394" s="2" t="s">
        <v>178</v>
      </c>
      <c r="AB394" s="51" t="s">
        <v>178</v>
      </c>
      <c r="AC394" s="51"/>
      <c r="AD394" s="51">
        <v>94328.796539999996</v>
      </c>
      <c r="AE394" s="51" t="s">
        <v>118</v>
      </c>
      <c r="AF394" s="51">
        <v>54</v>
      </c>
      <c r="AG394" s="51" t="s">
        <v>84</v>
      </c>
      <c r="AH394" s="51"/>
      <c r="AI394" s="51"/>
      <c r="AJ394" s="51">
        <v>1</v>
      </c>
      <c r="AK394" s="51">
        <v>0</v>
      </c>
      <c r="AL394" s="51">
        <v>0</v>
      </c>
      <c r="AP394" s="51">
        <v>0</v>
      </c>
      <c r="AQ394" s="51"/>
      <c r="AR394" s="51">
        <v>0</v>
      </c>
      <c r="AS394" s="51">
        <v>0</v>
      </c>
      <c r="AT394" s="51">
        <v>1</v>
      </c>
      <c r="AX394" s="51">
        <v>1</v>
      </c>
      <c r="BC394" s="51">
        <v>1</v>
      </c>
    </row>
    <row r="395" spans="1:56" x14ac:dyDescent="0.3">
      <c r="A395" s="2">
        <v>391</v>
      </c>
      <c r="B395" s="2">
        <v>1</v>
      </c>
      <c r="C395" s="2" t="s">
        <v>75</v>
      </c>
      <c r="D395" s="51">
        <v>9</v>
      </c>
      <c r="E395" s="2" t="s">
        <v>3242</v>
      </c>
      <c r="F395" s="2" t="s">
        <v>76</v>
      </c>
      <c r="G395" s="2" t="s">
        <v>1031</v>
      </c>
      <c r="H395" s="2" t="s">
        <v>1107</v>
      </c>
      <c r="I395" s="2" t="s">
        <v>1110</v>
      </c>
      <c r="J395" s="2" t="s">
        <v>1111</v>
      </c>
      <c r="K395" s="2" t="s">
        <v>3390</v>
      </c>
      <c r="L395" s="2">
        <v>129495825</v>
      </c>
      <c r="M395" s="2">
        <v>129495847</v>
      </c>
      <c r="N395" s="2" t="s">
        <v>104</v>
      </c>
      <c r="O395" s="2" t="s">
        <v>367</v>
      </c>
      <c r="P395" s="2" t="s">
        <v>267</v>
      </c>
      <c r="Q395" s="2" t="s">
        <v>368</v>
      </c>
      <c r="R395" s="2" t="s">
        <v>267</v>
      </c>
      <c r="S395" s="2" t="s">
        <v>368</v>
      </c>
      <c r="T395" s="2" t="b">
        <v>1</v>
      </c>
      <c r="U395" s="2">
        <v>43891</v>
      </c>
      <c r="V395" s="51">
        <v>200</v>
      </c>
      <c r="W395" s="2" t="s">
        <v>1112</v>
      </c>
      <c r="X395" s="2" t="b">
        <v>1</v>
      </c>
      <c r="Y395" s="2" t="b">
        <v>0</v>
      </c>
      <c r="Z395" s="51" t="s">
        <v>1113</v>
      </c>
      <c r="AA395" s="2" t="s">
        <v>178</v>
      </c>
      <c r="AB395" s="51" t="s">
        <v>178</v>
      </c>
      <c r="AC395" s="51"/>
      <c r="AD395" s="51">
        <v>23266.758979999999</v>
      </c>
      <c r="AE395" s="51" t="s">
        <v>118</v>
      </c>
      <c r="AF395" s="51">
        <v>47</v>
      </c>
      <c r="AG395" s="51" t="s">
        <v>84</v>
      </c>
      <c r="AH395" s="51"/>
      <c r="AI395" s="51"/>
      <c r="AJ395" s="51">
        <v>1</v>
      </c>
      <c r="AK395" s="51">
        <v>0</v>
      </c>
      <c r="AL395" s="51">
        <v>0</v>
      </c>
      <c r="AP395" s="51">
        <v>0</v>
      </c>
      <c r="AQ395" s="51"/>
      <c r="AR395" s="51">
        <v>0</v>
      </c>
      <c r="AS395" s="51">
        <v>0</v>
      </c>
      <c r="AT395" s="51">
        <v>1</v>
      </c>
      <c r="AX395" s="51">
        <v>1</v>
      </c>
      <c r="BC395" s="51">
        <v>1</v>
      </c>
    </row>
    <row r="396" spans="1:56" x14ac:dyDescent="0.3">
      <c r="A396" s="2">
        <v>392</v>
      </c>
      <c r="B396" s="2">
        <v>1</v>
      </c>
      <c r="C396" s="2" t="s">
        <v>75</v>
      </c>
      <c r="D396" s="51">
        <v>9</v>
      </c>
      <c r="E396" s="2" t="s">
        <v>3242</v>
      </c>
      <c r="F396" s="2" t="s">
        <v>76</v>
      </c>
      <c r="G396" s="2" t="s">
        <v>1031</v>
      </c>
      <c r="H396" s="2" t="s">
        <v>1107</v>
      </c>
      <c r="I396" s="2" t="s">
        <v>1114</v>
      </c>
      <c r="J396" s="2" t="s">
        <v>1115</v>
      </c>
      <c r="K396" s="2" t="s">
        <v>3391</v>
      </c>
      <c r="L396" s="2">
        <v>161307554</v>
      </c>
      <c r="M396" s="2">
        <v>124478351</v>
      </c>
      <c r="N396" s="2" t="s">
        <v>1219</v>
      </c>
      <c r="O396" s="2" t="s">
        <v>368</v>
      </c>
      <c r="P396" s="2">
        <v>2008</v>
      </c>
      <c r="Q396" s="2" t="s">
        <v>368</v>
      </c>
      <c r="R396" s="2" t="s">
        <v>267</v>
      </c>
      <c r="S396" s="2" t="s">
        <v>368</v>
      </c>
      <c r="T396" s="2" t="b">
        <v>1</v>
      </c>
      <c r="U396" s="2">
        <v>44228</v>
      </c>
      <c r="V396" s="2">
        <v>1</v>
      </c>
      <c r="W396" s="2">
        <v>800</v>
      </c>
      <c r="X396" s="2" t="b">
        <v>1</v>
      </c>
      <c r="Y396" s="2" t="b">
        <v>1</v>
      </c>
      <c r="Z396" s="2" t="s">
        <v>89</v>
      </c>
      <c r="AA396" s="2" t="s">
        <v>95</v>
      </c>
      <c r="AB396" s="51" t="s">
        <v>83</v>
      </c>
      <c r="AC396" s="51" t="s">
        <v>178</v>
      </c>
      <c r="AD396" s="51">
        <v>2687793.057</v>
      </c>
      <c r="AE396" s="51"/>
      <c r="AF396" s="51">
        <v>100</v>
      </c>
      <c r="AG396" s="51" t="s">
        <v>84</v>
      </c>
      <c r="AH396" s="51"/>
      <c r="AI396" s="51">
        <v>13</v>
      </c>
      <c r="AJ396" s="51">
        <v>0</v>
      </c>
      <c r="AK396" s="51">
        <v>0</v>
      </c>
      <c r="AL396" s="51">
        <v>0</v>
      </c>
      <c r="AP396" s="51">
        <v>0</v>
      </c>
      <c r="AQ396" s="51"/>
      <c r="AR396" s="51">
        <v>1</v>
      </c>
      <c r="AS396" s="51">
        <v>1</v>
      </c>
      <c r="AT396" s="51">
        <v>1</v>
      </c>
      <c r="AV396" s="51">
        <v>1</v>
      </c>
    </row>
    <row r="397" spans="1:56" x14ac:dyDescent="0.3">
      <c r="A397" s="2">
        <v>393</v>
      </c>
      <c r="B397" s="2">
        <v>1</v>
      </c>
      <c r="C397" s="2" t="s">
        <v>75</v>
      </c>
      <c r="D397" s="51">
        <v>9</v>
      </c>
      <c r="E397" s="2" t="s">
        <v>3242</v>
      </c>
      <c r="F397" s="2" t="s">
        <v>76</v>
      </c>
      <c r="G397" s="2" t="s">
        <v>1031</v>
      </c>
      <c r="H397" s="2" t="s">
        <v>1107</v>
      </c>
      <c r="I397" s="2" t="s">
        <v>1116</v>
      </c>
      <c r="J397" s="2" t="s">
        <v>1117</v>
      </c>
      <c r="K397" s="2" t="s">
        <v>3392</v>
      </c>
      <c r="L397" s="2">
        <v>39349</v>
      </c>
      <c r="M397" s="2">
        <v>124404210</v>
      </c>
      <c r="N397" s="2" t="s">
        <v>104</v>
      </c>
      <c r="O397" s="2" t="s">
        <v>2972</v>
      </c>
      <c r="P397" s="2">
        <v>2004</v>
      </c>
      <c r="Q397" s="2" t="s">
        <v>2972</v>
      </c>
      <c r="R397" s="2" t="s">
        <v>2980</v>
      </c>
      <c r="S397" s="2" t="s">
        <v>2972</v>
      </c>
      <c r="T397" s="2" t="b">
        <v>1</v>
      </c>
      <c r="U397" s="2">
        <v>43862</v>
      </c>
      <c r="V397" s="2">
        <v>26</v>
      </c>
      <c r="W397" s="2">
        <v>695</v>
      </c>
      <c r="X397" s="2" t="b">
        <v>1</v>
      </c>
      <c r="Y397" s="2" t="b">
        <v>1</v>
      </c>
      <c r="Z397" s="2" t="s">
        <v>89</v>
      </c>
      <c r="AA397" s="2" t="s">
        <v>278</v>
      </c>
      <c r="AB397" s="51" t="s">
        <v>178</v>
      </c>
      <c r="AC397" s="51" t="s">
        <v>83</v>
      </c>
      <c r="AD397" s="51">
        <v>298192.00579999998</v>
      </c>
      <c r="AE397" s="51"/>
      <c r="AF397" s="51">
        <v>112</v>
      </c>
      <c r="AG397" s="51" t="s">
        <v>84</v>
      </c>
      <c r="AH397" s="51"/>
      <c r="AI397" s="51">
        <v>25</v>
      </c>
      <c r="AJ397" s="51">
        <v>1</v>
      </c>
      <c r="AK397" s="51">
        <v>0</v>
      </c>
      <c r="AL397" s="51">
        <v>0</v>
      </c>
      <c r="AP397" s="51">
        <v>0</v>
      </c>
      <c r="AQ397" s="51"/>
      <c r="AR397" s="51">
        <v>1</v>
      </c>
      <c r="AS397" s="51">
        <v>1</v>
      </c>
      <c r="AT397" s="51">
        <v>1</v>
      </c>
      <c r="AX397" s="51">
        <v>1</v>
      </c>
    </row>
    <row r="398" spans="1:56" x14ac:dyDescent="0.3">
      <c r="A398" s="2">
        <v>394</v>
      </c>
      <c r="B398" s="2">
        <v>1</v>
      </c>
      <c r="C398" s="2" t="s">
        <v>75</v>
      </c>
      <c r="D398" s="51">
        <v>9</v>
      </c>
      <c r="E398" s="2" t="s">
        <v>3242</v>
      </c>
      <c r="F398" s="2" t="s">
        <v>76</v>
      </c>
      <c r="G398" s="2" t="s">
        <v>1031</v>
      </c>
      <c r="H398" s="2" t="s">
        <v>1107</v>
      </c>
      <c r="I398" s="2" t="s">
        <v>1118</v>
      </c>
      <c r="J398" s="2" t="s">
        <v>1119</v>
      </c>
      <c r="K398" s="2" t="s">
        <v>3393</v>
      </c>
      <c r="L398" s="2">
        <v>60234</v>
      </c>
      <c r="M398" s="2">
        <v>124454484</v>
      </c>
      <c r="N398" s="2" t="s">
        <v>1219</v>
      </c>
      <c r="O398" s="2" t="s">
        <v>486</v>
      </c>
      <c r="P398" s="2">
        <v>2006</v>
      </c>
      <c r="Q398" s="2" t="s">
        <v>486</v>
      </c>
      <c r="R398" s="2" t="s">
        <v>267</v>
      </c>
      <c r="S398" s="2" t="s">
        <v>486</v>
      </c>
      <c r="T398" s="2" t="b">
        <v>1</v>
      </c>
      <c r="U398" s="2">
        <v>44228</v>
      </c>
      <c r="V398" s="2">
        <v>150</v>
      </c>
      <c r="W398" s="2">
        <v>260</v>
      </c>
      <c r="X398" s="2" t="b">
        <v>1</v>
      </c>
      <c r="Y398" s="2" t="b">
        <v>1</v>
      </c>
      <c r="Z398" s="2" t="s">
        <v>1120</v>
      </c>
      <c r="AA398" s="2" t="s">
        <v>83</v>
      </c>
      <c r="AB398" s="51" t="s">
        <v>83</v>
      </c>
      <c r="AC398" s="51"/>
      <c r="AD398" s="51">
        <v>239836.65710000001</v>
      </c>
      <c r="AE398" s="51"/>
      <c r="AF398" s="51">
        <v>76</v>
      </c>
      <c r="AG398" s="51" t="s">
        <v>84</v>
      </c>
      <c r="AH398" s="51"/>
      <c r="AI398" s="51">
        <v>9.9</v>
      </c>
      <c r="AJ398" s="51">
        <v>1</v>
      </c>
      <c r="AK398" s="51">
        <v>0</v>
      </c>
      <c r="AL398" s="51">
        <v>0</v>
      </c>
      <c r="AP398" s="51">
        <v>0</v>
      </c>
      <c r="AQ398" s="51"/>
      <c r="AR398" s="51">
        <v>1</v>
      </c>
      <c r="AS398" s="51">
        <v>1</v>
      </c>
      <c r="AT398" s="51">
        <v>1</v>
      </c>
      <c r="AV398" s="51">
        <v>1</v>
      </c>
      <c r="BB398" s="51">
        <v>1</v>
      </c>
      <c r="BC398" s="51"/>
      <c r="BD398" s="51"/>
    </row>
    <row r="399" spans="1:56" x14ac:dyDescent="0.3">
      <c r="A399" s="2">
        <v>395</v>
      </c>
      <c r="B399" s="2">
        <v>1</v>
      </c>
      <c r="C399" s="2" t="s">
        <v>75</v>
      </c>
      <c r="D399" s="51">
        <v>9</v>
      </c>
      <c r="E399" s="2" t="s">
        <v>3242</v>
      </c>
      <c r="F399" s="2" t="s">
        <v>76</v>
      </c>
      <c r="G399" s="2" t="s">
        <v>1031</v>
      </c>
      <c r="H399" s="2" t="s">
        <v>1107</v>
      </c>
      <c r="I399" s="2" t="s">
        <v>1121</v>
      </c>
      <c r="J399" s="2" t="s">
        <v>1122</v>
      </c>
      <c r="K399" s="2" t="s">
        <v>3394</v>
      </c>
      <c r="L399" s="2">
        <v>161429</v>
      </c>
      <c r="M399" s="2">
        <v>124483641</v>
      </c>
      <c r="N399" s="2" t="s">
        <v>104</v>
      </c>
      <c r="O399" s="2" t="s">
        <v>486</v>
      </c>
      <c r="P399" s="2">
        <v>2007</v>
      </c>
      <c r="Q399" s="2" t="s">
        <v>486</v>
      </c>
      <c r="R399" s="2" t="s">
        <v>267</v>
      </c>
      <c r="S399" s="2" t="s">
        <v>486</v>
      </c>
      <c r="T399" s="2" t="b">
        <v>1</v>
      </c>
      <c r="U399" s="2">
        <v>2018</v>
      </c>
      <c r="V399" s="2">
        <v>200</v>
      </c>
      <c r="W399" s="2">
        <v>400</v>
      </c>
      <c r="X399" s="2" t="b">
        <v>1</v>
      </c>
      <c r="Y399" s="2" t="b">
        <v>1</v>
      </c>
      <c r="Z399" s="2" t="s">
        <v>89</v>
      </c>
      <c r="AA399" s="2" t="s">
        <v>178</v>
      </c>
      <c r="AB399" s="51" t="s">
        <v>178</v>
      </c>
      <c r="AC399" s="51"/>
      <c r="AD399" s="51">
        <v>21.39816347</v>
      </c>
      <c r="AE399" s="51" t="s">
        <v>118</v>
      </c>
      <c r="AF399" s="51">
        <v>46</v>
      </c>
      <c r="AG399" s="51" t="s">
        <v>84</v>
      </c>
      <c r="AH399" s="51"/>
      <c r="AI399" s="51"/>
      <c r="AJ399" s="51">
        <v>1</v>
      </c>
      <c r="AK399" s="51">
        <v>0</v>
      </c>
      <c r="AL399" s="51">
        <v>0</v>
      </c>
      <c r="AP399" s="51">
        <v>0</v>
      </c>
      <c r="AQ399" s="51"/>
      <c r="AR399" s="51">
        <v>0</v>
      </c>
      <c r="AS399" s="51">
        <v>0</v>
      </c>
      <c r="AT399" s="51">
        <v>1</v>
      </c>
      <c r="AX399" s="51">
        <v>1</v>
      </c>
      <c r="BB399" s="51">
        <v>1</v>
      </c>
      <c r="BC399" s="51">
        <v>1</v>
      </c>
      <c r="BD399" s="51"/>
    </row>
    <row r="400" spans="1:56" x14ac:dyDescent="0.3">
      <c r="A400" s="2">
        <v>397</v>
      </c>
      <c r="B400" s="2">
        <v>1</v>
      </c>
      <c r="C400" s="2" t="s">
        <v>75</v>
      </c>
      <c r="D400" s="51">
        <v>9</v>
      </c>
      <c r="E400" s="2" t="s">
        <v>3242</v>
      </c>
      <c r="F400" s="2" t="s">
        <v>76</v>
      </c>
      <c r="G400" s="2" t="s">
        <v>1031</v>
      </c>
      <c r="H400" s="2" t="s">
        <v>1107</v>
      </c>
      <c r="I400" s="2" t="s">
        <v>1127</v>
      </c>
      <c r="J400" s="2" t="s">
        <v>1128</v>
      </c>
      <c r="K400" s="2" t="s">
        <v>3395</v>
      </c>
      <c r="L400" s="2">
        <v>161458</v>
      </c>
      <c r="M400" s="2">
        <v>124489099</v>
      </c>
      <c r="N400" s="2" t="s">
        <v>104</v>
      </c>
      <c r="O400" s="2" t="s">
        <v>486</v>
      </c>
      <c r="P400" s="2">
        <v>2007</v>
      </c>
      <c r="Q400" s="2" t="s">
        <v>486</v>
      </c>
      <c r="R400" s="2" t="s">
        <v>267</v>
      </c>
      <c r="S400" s="2" t="s">
        <v>486</v>
      </c>
      <c r="T400" s="2" t="b">
        <v>1</v>
      </c>
      <c r="U400" s="2">
        <v>43891</v>
      </c>
      <c r="V400" s="2" t="s">
        <v>267</v>
      </c>
      <c r="W400" s="2" t="s">
        <v>267</v>
      </c>
      <c r="X400" s="2" t="b">
        <v>0</v>
      </c>
      <c r="Y400" s="2" t="b">
        <v>0</v>
      </c>
      <c r="Z400" s="51" t="s">
        <v>1129</v>
      </c>
      <c r="AA400" s="2" t="s">
        <v>178</v>
      </c>
      <c r="AB400" s="51" t="s">
        <v>178</v>
      </c>
      <c r="AC400" s="51"/>
      <c r="AD400" s="51">
        <v>21.39816347</v>
      </c>
      <c r="AE400" s="51" t="s">
        <v>118</v>
      </c>
      <c r="AF400" s="51">
        <v>38</v>
      </c>
      <c r="AG400" s="51" t="s">
        <v>84</v>
      </c>
      <c r="AH400" s="51"/>
      <c r="AI400" s="51"/>
      <c r="AJ400" s="51">
        <v>1</v>
      </c>
      <c r="AK400" s="51">
        <v>0</v>
      </c>
      <c r="AL400" s="51">
        <v>0</v>
      </c>
      <c r="AP400" s="51">
        <v>1</v>
      </c>
      <c r="AQ400" s="51"/>
      <c r="AR400" s="51">
        <v>0</v>
      </c>
      <c r="AS400" s="51">
        <v>0</v>
      </c>
      <c r="AT400" s="51">
        <v>1</v>
      </c>
      <c r="AX400" s="51">
        <v>1</v>
      </c>
      <c r="BB400" s="51">
        <v>1</v>
      </c>
      <c r="BC400" s="51">
        <v>1</v>
      </c>
      <c r="BD400" s="51"/>
    </row>
    <row r="401" spans="1:56" x14ac:dyDescent="0.3">
      <c r="A401" s="2">
        <v>398</v>
      </c>
      <c r="B401" s="2">
        <v>1</v>
      </c>
      <c r="C401" s="2" t="s">
        <v>75</v>
      </c>
      <c r="D401" s="51">
        <v>9</v>
      </c>
      <c r="E401" s="2" t="s">
        <v>3242</v>
      </c>
      <c r="F401" s="2" t="s">
        <v>76</v>
      </c>
      <c r="G401" s="2" t="s">
        <v>1031</v>
      </c>
      <c r="H401" s="2" t="s">
        <v>1107</v>
      </c>
      <c r="I401" s="2" t="s">
        <v>1130</v>
      </c>
      <c r="J401" s="2" t="s">
        <v>1131</v>
      </c>
      <c r="K401" s="2" t="s">
        <v>3396</v>
      </c>
      <c r="L401" s="2">
        <v>130394197</v>
      </c>
      <c r="M401" s="2">
        <v>2996872</v>
      </c>
      <c r="N401" s="2" t="s">
        <v>104</v>
      </c>
      <c r="O401" s="2" t="s">
        <v>486</v>
      </c>
      <c r="P401" s="2">
        <v>2004</v>
      </c>
      <c r="Q401" s="2" t="s">
        <v>486</v>
      </c>
      <c r="R401" s="2" t="s">
        <v>267</v>
      </c>
      <c r="S401" s="2" t="s">
        <v>486</v>
      </c>
      <c r="T401" s="2" t="b">
        <v>1</v>
      </c>
      <c r="U401" s="2">
        <v>43891</v>
      </c>
      <c r="V401" s="2">
        <v>37</v>
      </c>
      <c r="W401" s="2">
        <v>402</v>
      </c>
      <c r="X401" s="2" t="b">
        <v>1</v>
      </c>
      <c r="Y401" s="2" t="b">
        <v>1</v>
      </c>
      <c r="Z401" s="2" t="s">
        <v>1132</v>
      </c>
      <c r="AA401" s="2" t="s">
        <v>278</v>
      </c>
      <c r="AB401" s="51" t="s">
        <v>178</v>
      </c>
      <c r="AC401" s="51" t="s">
        <v>83</v>
      </c>
      <c r="AD401" s="51">
        <v>501346.01150000002</v>
      </c>
      <c r="AE401" s="51"/>
      <c r="AF401" s="51">
        <v>57</v>
      </c>
      <c r="AG401" s="51" t="s">
        <v>84</v>
      </c>
      <c r="AH401" s="51"/>
      <c r="AI401" s="51"/>
      <c r="AJ401" s="51">
        <v>1</v>
      </c>
      <c r="AK401" s="51">
        <v>0</v>
      </c>
      <c r="AL401" s="51">
        <v>0</v>
      </c>
      <c r="AP401" s="51">
        <v>0</v>
      </c>
      <c r="AQ401" s="51"/>
      <c r="AR401" s="51">
        <v>1</v>
      </c>
      <c r="AS401" s="51">
        <v>1</v>
      </c>
      <c r="AT401" s="51">
        <v>1</v>
      </c>
      <c r="AX401" s="51">
        <v>1</v>
      </c>
      <c r="BB401" s="51">
        <v>1</v>
      </c>
      <c r="BC401" s="51"/>
      <c r="BD401" s="51"/>
    </row>
    <row r="402" spans="1:56" x14ac:dyDescent="0.3">
      <c r="A402" s="2">
        <v>399</v>
      </c>
      <c r="B402" s="2">
        <v>1</v>
      </c>
      <c r="C402" s="2" t="s">
        <v>75</v>
      </c>
      <c r="D402" s="51">
        <v>9</v>
      </c>
      <c r="E402" s="2" t="s">
        <v>3242</v>
      </c>
      <c r="F402" s="2" t="s">
        <v>76</v>
      </c>
      <c r="G402" s="2" t="s">
        <v>1031</v>
      </c>
      <c r="H402" s="2" t="s">
        <v>1107</v>
      </c>
      <c r="I402" s="2" t="s">
        <v>1133</v>
      </c>
      <c r="J402" s="2" t="s">
        <v>1134</v>
      </c>
      <c r="K402" s="2" t="s">
        <v>3397</v>
      </c>
      <c r="L402" s="2">
        <v>44590</v>
      </c>
      <c r="M402" s="2">
        <v>2996991</v>
      </c>
      <c r="N402" s="2" t="s">
        <v>104</v>
      </c>
      <c r="O402" s="2" t="s">
        <v>486</v>
      </c>
      <c r="P402" s="2">
        <v>2004</v>
      </c>
      <c r="Q402" s="2" t="s">
        <v>368</v>
      </c>
      <c r="R402" s="2" t="s">
        <v>267</v>
      </c>
      <c r="S402" s="2" t="s">
        <v>368</v>
      </c>
      <c r="T402" s="2" t="b">
        <v>1</v>
      </c>
      <c r="U402" s="2">
        <v>43891</v>
      </c>
      <c r="V402" s="2">
        <v>274</v>
      </c>
      <c r="W402" s="2">
        <v>530</v>
      </c>
      <c r="X402" s="2" t="b">
        <v>1</v>
      </c>
      <c r="Y402" s="2" t="b">
        <v>1</v>
      </c>
      <c r="Z402" s="2" t="s">
        <v>89</v>
      </c>
      <c r="AA402" s="2" t="s">
        <v>178</v>
      </c>
      <c r="AB402" s="51" t="s">
        <v>178</v>
      </c>
      <c r="AC402" s="51"/>
      <c r="AD402" s="51">
        <v>7092.4175489999998</v>
      </c>
      <c r="AE402" s="51" t="s">
        <v>118</v>
      </c>
      <c r="AF402" s="51">
        <v>47</v>
      </c>
      <c r="AG402" s="51" t="s">
        <v>84</v>
      </c>
      <c r="AH402" s="51"/>
      <c r="AI402" s="51"/>
      <c r="AJ402" s="51">
        <v>1</v>
      </c>
      <c r="AK402" s="51">
        <v>0</v>
      </c>
      <c r="AL402" s="51">
        <v>0</v>
      </c>
      <c r="AP402" s="51">
        <v>0</v>
      </c>
      <c r="AQ402" s="51"/>
      <c r="AR402" s="51">
        <v>0</v>
      </c>
      <c r="AS402" s="51">
        <v>0</v>
      </c>
      <c r="AT402" s="51">
        <v>1</v>
      </c>
      <c r="AX402" s="51">
        <v>1</v>
      </c>
      <c r="BC402" s="51">
        <v>1</v>
      </c>
    </row>
    <row r="403" spans="1:56" x14ac:dyDescent="0.3">
      <c r="A403" s="2">
        <v>400</v>
      </c>
      <c r="B403" s="2">
        <v>1</v>
      </c>
      <c r="C403" s="2" t="s">
        <v>75</v>
      </c>
      <c r="D403" s="51">
        <v>9</v>
      </c>
      <c r="E403" s="2" t="s">
        <v>3242</v>
      </c>
      <c r="F403" s="2" t="s">
        <v>76</v>
      </c>
      <c r="G403" s="2" t="s">
        <v>1031</v>
      </c>
      <c r="H403" s="2" t="s">
        <v>1107</v>
      </c>
      <c r="I403" s="2" t="s">
        <v>1135</v>
      </c>
      <c r="J403" s="2" t="s">
        <v>1136</v>
      </c>
      <c r="K403" s="2" t="s">
        <v>3398</v>
      </c>
      <c r="L403" s="2">
        <v>60232</v>
      </c>
      <c r="M403" s="2">
        <v>124454108</v>
      </c>
      <c r="N403" s="2" t="s">
        <v>104</v>
      </c>
      <c r="O403" s="2" t="s">
        <v>486</v>
      </c>
      <c r="P403" s="2">
        <v>2006</v>
      </c>
      <c r="Q403" s="2" t="s">
        <v>368</v>
      </c>
      <c r="R403" s="2" t="s">
        <v>267</v>
      </c>
      <c r="S403" s="2" t="s">
        <v>368</v>
      </c>
      <c r="T403" s="2" t="b">
        <v>1</v>
      </c>
      <c r="U403" s="2">
        <v>43891</v>
      </c>
      <c r="V403" s="2">
        <v>329</v>
      </c>
      <c r="W403" s="2">
        <v>549</v>
      </c>
      <c r="X403" s="2" t="b">
        <v>1</v>
      </c>
      <c r="Y403" s="2" t="b">
        <v>1</v>
      </c>
      <c r="Z403" s="2" t="s">
        <v>89</v>
      </c>
      <c r="AA403" s="2" t="s">
        <v>178</v>
      </c>
      <c r="AB403" s="51" t="s">
        <v>178</v>
      </c>
      <c r="AC403" s="51"/>
      <c r="AD403" s="51">
        <v>46872.328630000004</v>
      </c>
      <c r="AE403" s="51" t="s">
        <v>118</v>
      </c>
      <c r="AF403" s="51">
        <v>75</v>
      </c>
      <c r="AG403" s="51" t="s">
        <v>84</v>
      </c>
      <c r="AH403" s="51"/>
      <c r="AI403" s="51"/>
      <c r="AJ403" s="51">
        <v>1</v>
      </c>
      <c r="AK403" s="51">
        <v>0</v>
      </c>
      <c r="AL403" s="51">
        <v>0</v>
      </c>
      <c r="AP403" s="51">
        <v>0</v>
      </c>
      <c r="AQ403" s="51"/>
      <c r="AR403" s="51">
        <v>0</v>
      </c>
      <c r="AS403" s="51">
        <v>0</v>
      </c>
      <c r="AT403" s="51">
        <v>1</v>
      </c>
      <c r="AX403" s="51">
        <v>1</v>
      </c>
      <c r="BC403" s="51">
        <v>1</v>
      </c>
    </row>
    <row r="404" spans="1:56" x14ac:dyDescent="0.3">
      <c r="A404" s="2">
        <v>401</v>
      </c>
      <c r="B404" s="2">
        <v>1</v>
      </c>
      <c r="C404" s="2" t="s">
        <v>75</v>
      </c>
      <c r="D404" s="51">
        <v>9</v>
      </c>
      <c r="E404" s="2" t="s">
        <v>3242</v>
      </c>
      <c r="F404" s="2" t="s">
        <v>76</v>
      </c>
      <c r="G404" s="2" t="s">
        <v>1031</v>
      </c>
      <c r="H404" s="2" t="s">
        <v>1107</v>
      </c>
      <c r="I404" s="2" t="s">
        <v>1137</v>
      </c>
      <c r="J404" s="2" t="s">
        <v>1138</v>
      </c>
      <c r="K404" s="2" t="s">
        <v>3399</v>
      </c>
      <c r="L404" s="2">
        <v>60233</v>
      </c>
      <c r="M404" s="2">
        <v>124454241</v>
      </c>
      <c r="N404" s="2" t="s">
        <v>104</v>
      </c>
      <c r="O404" s="2" t="s">
        <v>368</v>
      </c>
      <c r="P404" s="2">
        <v>2006</v>
      </c>
      <c r="Q404" s="2" t="s">
        <v>368</v>
      </c>
      <c r="R404" s="2" t="s">
        <v>267</v>
      </c>
      <c r="S404" s="2" t="s">
        <v>368</v>
      </c>
      <c r="T404" s="2" t="b">
        <v>1</v>
      </c>
      <c r="U404" s="2">
        <v>43891</v>
      </c>
      <c r="V404" s="2">
        <v>73</v>
      </c>
      <c r="W404" s="2">
        <v>754</v>
      </c>
      <c r="X404" s="2" t="b">
        <v>1</v>
      </c>
      <c r="Y404" s="2" t="b">
        <v>1</v>
      </c>
      <c r="Z404" s="2" t="s">
        <v>89</v>
      </c>
      <c r="AA404" s="2" t="s">
        <v>178</v>
      </c>
      <c r="AB404" s="51" t="s">
        <v>178</v>
      </c>
      <c r="AC404" s="51"/>
      <c r="AD404" s="51">
        <v>355998.49410000001</v>
      </c>
      <c r="AE404" s="51"/>
      <c r="AF404" s="51">
        <v>59</v>
      </c>
      <c r="AG404" s="51" t="s">
        <v>84</v>
      </c>
      <c r="AH404" s="51"/>
      <c r="AI404" s="51"/>
      <c r="AJ404" s="51">
        <v>1</v>
      </c>
      <c r="AK404" s="51">
        <v>0</v>
      </c>
      <c r="AL404" s="51">
        <v>0</v>
      </c>
      <c r="AP404" s="51">
        <v>0</v>
      </c>
      <c r="AQ404" s="51"/>
      <c r="AR404" s="51">
        <v>0</v>
      </c>
      <c r="AS404" s="51">
        <v>0</v>
      </c>
      <c r="AT404" s="51">
        <v>1</v>
      </c>
      <c r="AX404" s="51">
        <v>1</v>
      </c>
    </row>
    <row r="405" spans="1:56" x14ac:dyDescent="0.3">
      <c r="A405" s="2">
        <v>402</v>
      </c>
      <c r="B405" s="2">
        <v>1</v>
      </c>
      <c r="C405" s="2" t="s">
        <v>75</v>
      </c>
      <c r="D405" s="51">
        <v>9</v>
      </c>
      <c r="E405" s="2" t="s">
        <v>3242</v>
      </c>
      <c r="F405" s="2" t="s">
        <v>76</v>
      </c>
      <c r="G405" s="2" t="s">
        <v>1031</v>
      </c>
      <c r="H405" s="2" t="s">
        <v>1107</v>
      </c>
      <c r="I405" s="2" t="s">
        <v>1139</v>
      </c>
      <c r="J405" s="2" t="s">
        <v>1140</v>
      </c>
      <c r="K405" s="2" t="s">
        <v>3400</v>
      </c>
      <c r="L405" s="2">
        <v>161484</v>
      </c>
      <c r="M405" s="2">
        <v>124493465</v>
      </c>
      <c r="N405" s="2" t="s">
        <v>1219</v>
      </c>
      <c r="O405" s="2" t="s">
        <v>2972</v>
      </c>
      <c r="P405" s="2">
        <v>2006</v>
      </c>
      <c r="Q405" s="2" t="s">
        <v>1217</v>
      </c>
      <c r="R405" s="2" t="s">
        <v>2980</v>
      </c>
      <c r="S405" s="2" t="s">
        <v>1217</v>
      </c>
      <c r="T405" s="2" t="b">
        <v>1</v>
      </c>
      <c r="U405" s="2">
        <v>44228</v>
      </c>
      <c r="V405" s="2">
        <v>1</v>
      </c>
      <c r="W405" s="2">
        <v>380</v>
      </c>
      <c r="X405" s="2" t="b">
        <v>1</v>
      </c>
      <c r="Y405" s="2" t="b">
        <v>1</v>
      </c>
      <c r="Z405" s="2" t="s">
        <v>89</v>
      </c>
      <c r="AA405" s="2" t="s">
        <v>83</v>
      </c>
      <c r="AB405" s="51" t="s">
        <v>83</v>
      </c>
      <c r="AC405" s="51"/>
      <c r="AD405" s="51">
        <v>1756057.9809999999</v>
      </c>
      <c r="AE405" s="51"/>
      <c r="AF405" s="51">
        <v>162</v>
      </c>
      <c r="AG405" s="51" t="s">
        <v>84</v>
      </c>
      <c r="AH405" s="51"/>
      <c r="AI405" s="51">
        <v>16</v>
      </c>
      <c r="AJ405" s="51">
        <v>0</v>
      </c>
      <c r="AK405" s="51">
        <v>0</v>
      </c>
      <c r="AL405" s="51">
        <v>0</v>
      </c>
      <c r="AP405" s="51">
        <v>0</v>
      </c>
      <c r="AQ405" s="51"/>
      <c r="AR405" s="51">
        <v>1</v>
      </c>
      <c r="AS405" s="51">
        <v>1</v>
      </c>
      <c r="AT405" s="51">
        <v>1</v>
      </c>
      <c r="AU405" s="51">
        <v>1</v>
      </c>
      <c r="AV405" s="51">
        <v>1</v>
      </c>
      <c r="AW405" s="51">
        <v>1</v>
      </c>
    </row>
    <row r="406" spans="1:56" x14ac:dyDescent="0.3">
      <c r="A406" s="2">
        <v>403</v>
      </c>
      <c r="B406" s="2">
        <v>1</v>
      </c>
      <c r="C406" s="2" t="s">
        <v>75</v>
      </c>
      <c r="D406" s="51">
        <v>9</v>
      </c>
      <c r="E406" s="2" t="s">
        <v>3242</v>
      </c>
      <c r="F406" s="2" t="s">
        <v>76</v>
      </c>
      <c r="G406" s="2" t="s">
        <v>1031</v>
      </c>
      <c r="H406" s="2" t="s">
        <v>1107</v>
      </c>
      <c r="I406" s="2" t="s">
        <v>1141</v>
      </c>
      <c r="J406" s="2" t="s">
        <v>1142</v>
      </c>
      <c r="K406" s="2" t="s">
        <v>3401</v>
      </c>
      <c r="L406" s="2">
        <v>161308360</v>
      </c>
      <c r="M406" s="2">
        <v>124485124</v>
      </c>
      <c r="N406" s="2" t="s">
        <v>104</v>
      </c>
      <c r="O406" s="2" t="s">
        <v>368</v>
      </c>
      <c r="P406" s="2">
        <v>2008</v>
      </c>
      <c r="Q406" s="2" t="s">
        <v>368</v>
      </c>
      <c r="R406" s="2" t="s">
        <v>267</v>
      </c>
      <c r="S406" s="2" t="s">
        <v>368</v>
      </c>
      <c r="T406" s="2" t="b">
        <v>1</v>
      </c>
      <c r="U406" s="2">
        <v>43891</v>
      </c>
      <c r="V406" s="2">
        <v>0</v>
      </c>
      <c r="W406" s="2">
        <v>320</v>
      </c>
      <c r="X406" s="2" t="b">
        <v>1</v>
      </c>
      <c r="Y406" s="2" t="b">
        <v>1</v>
      </c>
      <c r="Z406" s="2" t="s">
        <v>89</v>
      </c>
      <c r="AA406" s="2" t="s">
        <v>178</v>
      </c>
      <c r="AB406" s="51" t="s">
        <v>178</v>
      </c>
      <c r="AC406" s="51"/>
      <c r="AD406" s="51">
        <v>639919.41769999999</v>
      </c>
      <c r="AE406" s="51"/>
      <c r="AF406" s="51">
        <v>77.8</v>
      </c>
      <c r="AG406" s="51" t="s">
        <v>84</v>
      </c>
      <c r="AH406" s="51"/>
      <c r="AI406" s="51"/>
      <c r="AJ406" s="51">
        <v>1</v>
      </c>
      <c r="AK406" s="51">
        <v>0</v>
      </c>
      <c r="AL406" s="51">
        <v>0</v>
      </c>
      <c r="AP406" s="51">
        <v>0</v>
      </c>
      <c r="AQ406" s="51"/>
      <c r="AR406" s="51">
        <v>0</v>
      </c>
      <c r="AS406" s="51">
        <v>0</v>
      </c>
      <c r="AT406" s="51">
        <v>1</v>
      </c>
      <c r="AX406" s="51">
        <v>1</v>
      </c>
    </row>
    <row r="407" spans="1:56" x14ac:dyDescent="0.3">
      <c r="A407" s="2">
        <v>404</v>
      </c>
      <c r="B407" s="2">
        <v>1</v>
      </c>
      <c r="C407" s="2" t="s">
        <v>75</v>
      </c>
      <c r="D407" s="51">
        <v>9</v>
      </c>
      <c r="E407" s="2" t="s">
        <v>3242</v>
      </c>
      <c r="F407" s="2" t="s">
        <v>76</v>
      </c>
      <c r="G407" s="2" t="s">
        <v>1031</v>
      </c>
      <c r="H407" s="2" t="s">
        <v>1107</v>
      </c>
      <c r="I407" s="2" t="s">
        <v>1143</v>
      </c>
      <c r="J407" s="2" t="s">
        <v>1144</v>
      </c>
      <c r="K407" s="2" t="s">
        <v>3402</v>
      </c>
      <c r="L407" s="2">
        <v>161449</v>
      </c>
      <c r="M407" s="2">
        <v>124487299</v>
      </c>
      <c r="N407" s="2" t="s">
        <v>104</v>
      </c>
      <c r="O407" s="2" t="s">
        <v>368</v>
      </c>
      <c r="P407" s="2">
        <v>2004</v>
      </c>
      <c r="Q407" s="2" t="s">
        <v>368</v>
      </c>
      <c r="R407" s="2" t="s">
        <v>267</v>
      </c>
      <c r="S407" s="2" t="s">
        <v>368</v>
      </c>
      <c r="T407" s="2" t="b">
        <v>1</v>
      </c>
      <c r="U407" s="2">
        <v>43891</v>
      </c>
      <c r="V407" s="2">
        <v>180</v>
      </c>
      <c r="W407" s="2">
        <v>560</v>
      </c>
      <c r="X407" s="2" t="b">
        <v>1</v>
      </c>
      <c r="Y407" s="2" t="b">
        <v>1</v>
      </c>
      <c r="Z407" s="2" t="s">
        <v>89</v>
      </c>
      <c r="AA407" s="2" t="s">
        <v>178</v>
      </c>
      <c r="AB407" s="51" t="s">
        <v>178</v>
      </c>
      <c r="AC407" s="51"/>
      <c r="AD407" s="51">
        <v>48838.501779999999</v>
      </c>
      <c r="AE407" s="51" t="s">
        <v>118</v>
      </c>
      <c r="AF407" s="51">
        <v>32</v>
      </c>
      <c r="AG407" s="51" t="s">
        <v>84</v>
      </c>
      <c r="AH407" s="51"/>
      <c r="AI407" s="51"/>
      <c r="AJ407" s="51">
        <v>1</v>
      </c>
      <c r="AK407" s="51">
        <v>0</v>
      </c>
      <c r="AL407" s="51">
        <v>0</v>
      </c>
      <c r="AP407" s="51">
        <v>0</v>
      </c>
      <c r="AQ407" s="51"/>
      <c r="AR407" s="51">
        <v>0</v>
      </c>
      <c r="AS407" s="51">
        <v>0</v>
      </c>
      <c r="AT407" s="51">
        <v>1</v>
      </c>
      <c r="AX407" s="51">
        <v>1</v>
      </c>
      <c r="BC407" s="51">
        <v>1</v>
      </c>
    </row>
    <row r="408" spans="1:56" x14ac:dyDescent="0.3">
      <c r="A408" s="2">
        <v>405</v>
      </c>
      <c r="B408" s="2">
        <v>1</v>
      </c>
      <c r="C408" s="2" t="s">
        <v>75</v>
      </c>
      <c r="D408" s="51">
        <v>9</v>
      </c>
      <c r="E408" s="2" t="s">
        <v>3242</v>
      </c>
      <c r="F408" s="2" t="s">
        <v>76</v>
      </c>
      <c r="G408" s="2" t="s">
        <v>1031</v>
      </c>
      <c r="H408" s="2" t="s">
        <v>1107</v>
      </c>
      <c r="I408" s="2" t="s">
        <v>1145</v>
      </c>
      <c r="J408" s="2" t="s">
        <v>1146</v>
      </c>
      <c r="K408" s="2" t="s">
        <v>3403</v>
      </c>
      <c r="L408" s="2">
        <v>129495856</v>
      </c>
      <c r="M408" s="2">
        <v>129495885</v>
      </c>
      <c r="N408" s="2" t="s">
        <v>104</v>
      </c>
      <c r="O408" s="2" t="s">
        <v>367</v>
      </c>
      <c r="P408" s="2" t="s">
        <v>267</v>
      </c>
      <c r="Q408" s="2" t="s">
        <v>368</v>
      </c>
      <c r="R408" s="2" t="s">
        <v>267</v>
      </c>
      <c r="S408" s="2" t="s">
        <v>368</v>
      </c>
      <c r="T408" s="2" t="b">
        <v>1</v>
      </c>
      <c r="U408" s="2">
        <v>43891</v>
      </c>
      <c r="V408" s="2">
        <v>247</v>
      </c>
      <c r="W408" s="2">
        <v>500</v>
      </c>
      <c r="X408" s="2" t="b">
        <v>1</v>
      </c>
      <c r="Y408" s="2" t="b">
        <v>1</v>
      </c>
      <c r="Z408" s="2" t="s">
        <v>89</v>
      </c>
      <c r="AA408" s="2" t="s">
        <v>178</v>
      </c>
      <c r="AB408" s="51" t="s">
        <v>178</v>
      </c>
      <c r="AC408" s="51"/>
      <c r="AD408" s="51">
        <v>4992.7556830000003</v>
      </c>
      <c r="AE408" s="51" t="s">
        <v>118</v>
      </c>
      <c r="AF408" s="51">
        <v>63</v>
      </c>
      <c r="AG408" s="51" t="s">
        <v>84</v>
      </c>
      <c r="AH408" s="51"/>
      <c r="AI408" s="51"/>
      <c r="AJ408" s="51">
        <v>1</v>
      </c>
      <c r="AK408" s="51">
        <v>0</v>
      </c>
      <c r="AL408" s="51">
        <v>0</v>
      </c>
      <c r="AP408" s="51">
        <v>0</v>
      </c>
      <c r="AQ408" s="51"/>
      <c r="AR408" s="51">
        <v>0</v>
      </c>
      <c r="AS408" s="51">
        <v>0</v>
      </c>
      <c r="AT408" s="51">
        <v>1</v>
      </c>
      <c r="AX408" s="51">
        <v>1</v>
      </c>
      <c r="BC408" s="51">
        <v>1</v>
      </c>
    </row>
    <row r="409" spans="1:56" x14ac:dyDescent="0.3">
      <c r="A409" s="2">
        <v>406</v>
      </c>
      <c r="B409" s="2">
        <v>1</v>
      </c>
      <c r="C409" s="2" t="s">
        <v>75</v>
      </c>
      <c r="D409" s="51">
        <v>9</v>
      </c>
      <c r="E409" s="2" t="s">
        <v>3242</v>
      </c>
      <c r="F409" s="2" t="s">
        <v>76</v>
      </c>
      <c r="G409" s="2" t="s">
        <v>1147</v>
      </c>
      <c r="H409" s="2" t="s">
        <v>1148</v>
      </c>
      <c r="I409" s="2" t="s">
        <v>1149</v>
      </c>
      <c r="J409" s="2" t="s">
        <v>1150</v>
      </c>
      <c r="K409" s="2" t="s">
        <v>3404</v>
      </c>
      <c r="L409" s="2">
        <v>161499</v>
      </c>
      <c r="M409" s="2">
        <v>109905559</v>
      </c>
      <c r="N409" s="2" t="s">
        <v>104</v>
      </c>
      <c r="O409" s="2" t="s">
        <v>486</v>
      </c>
      <c r="P409" s="2">
        <v>2008</v>
      </c>
      <c r="Q409" s="2" t="s">
        <v>368</v>
      </c>
      <c r="R409" s="2" t="s">
        <v>267</v>
      </c>
      <c r="S409" s="2" t="s">
        <v>368</v>
      </c>
      <c r="T409" s="2" t="b">
        <v>1</v>
      </c>
      <c r="U409" s="2">
        <v>2017</v>
      </c>
      <c r="V409" s="2">
        <v>70</v>
      </c>
      <c r="W409" s="2">
        <v>300</v>
      </c>
      <c r="X409" s="2" t="b">
        <v>1</v>
      </c>
      <c r="Y409" s="2" t="b">
        <v>1</v>
      </c>
      <c r="Z409" s="2" t="s">
        <v>89</v>
      </c>
      <c r="AA409" s="2" t="s">
        <v>95</v>
      </c>
      <c r="AB409" s="51" t="s">
        <v>83</v>
      </c>
      <c r="AC409" s="51" t="s">
        <v>178</v>
      </c>
      <c r="AD409" s="51">
        <v>36445.156799999997</v>
      </c>
      <c r="AE409" s="51" t="s">
        <v>118</v>
      </c>
      <c r="AF409" s="51">
        <v>52</v>
      </c>
      <c r="AG409" s="51" t="s">
        <v>84</v>
      </c>
      <c r="AH409" s="51"/>
      <c r="AI409" s="51"/>
      <c r="AJ409" s="51">
        <v>0</v>
      </c>
      <c r="AK409" s="51">
        <v>0</v>
      </c>
      <c r="AL409" s="51">
        <v>0</v>
      </c>
      <c r="AP409" s="51">
        <v>0</v>
      </c>
      <c r="AQ409" s="51"/>
      <c r="AR409" s="51">
        <v>1</v>
      </c>
      <c r="AS409" s="51">
        <v>1</v>
      </c>
      <c r="AT409" s="51">
        <v>1</v>
      </c>
      <c r="AV409" s="51">
        <v>1</v>
      </c>
      <c r="BC409" s="51">
        <v>1</v>
      </c>
    </row>
    <row r="410" spans="1:56" x14ac:dyDescent="0.3">
      <c r="A410" s="2">
        <v>407</v>
      </c>
      <c r="B410" s="2">
        <v>1</v>
      </c>
      <c r="C410" s="2" t="s">
        <v>75</v>
      </c>
      <c r="D410" s="51">
        <v>9</v>
      </c>
      <c r="E410" s="2" t="s">
        <v>3242</v>
      </c>
      <c r="F410" s="2" t="s">
        <v>76</v>
      </c>
      <c r="G410" s="2" t="s">
        <v>1147</v>
      </c>
      <c r="H410" s="2" t="s">
        <v>1151</v>
      </c>
      <c r="I410" s="2" t="s">
        <v>1152</v>
      </c>
      <c r="J410" s="2" t="s">
        <v>1153</v>
      </c>
      <c r="K410" s="2" t="s">
        <v>3405</v>
      </c>
      <c r="L410" s="2">
        <v>161330</v>
      </c>
      <c r="M410" s="2">
        <v>124466912</v>
      </c>
      <c r="N410" s="2" t="s">
        <v>104</v>
      </c>
      <c r="O410" s="2" t="s">
        <v>486</v>
      </c>
      <c r="P410" s="2">
        <v>2004</v>
      </c>
      <c r="Q410" s="2" t="s">
        <v>368</v>
      </c>
      <c r="R410" s="2" t="s">
        <v>267</v>
      </c>
      <c r="S410" s="2" t="s">
        <v>368</v>
      </c>
      <c r="T410" s="2" t="b">
        <v>1</v>
      </c>
      <c r="U410" s="2">
        <v>43891</v>
      </c>
      <c r="V410" s="2">
        <v>430</v>
      </c>
      <c r="W410" s="2">
        <v>613</v>
      </c>
      <c r="X410" s="2" t="b">
        <v>1</v>
      </c>
      <c r="Y410" s="2" t="b">
        <v>1</v>
      </c>
      <c r="Z410" s="2" t="s">
        <v>89</v>
      </c>
      <c r="AA410" s="2" t="s">
        <v>178</v>
      </c>
      <c r="AB410" s="51" t="s">
        <v>178</v>
      </c>
      <c r="AC410" s="51"/>
      <c r="AD410" s="51">
        <v>18316.29005</v>
      </c>
      <c r="AE410" s="51" t="s">
        <v>118</v>
      </c>
      <c r="AF410" s="51">
        <v>34</v>
      </c>
      <c r="AG410" s="51" t="s">
        <v>84</v>
      </c>
      <c r="AH410" s="51"/>
      <c r="AI410" s="51"/>
      <c r="AJ410" s="51">
        <v>1</v>
      </c>
      <c r="AK410" s="51">
        <v>0</v>
      </c>
      <c r="AL410" s="51">
        <v>0</v>
      </c>
      <c r="AP410" s="51">
        <v>0</v>
      </c>
      <c r="AQ410" s="51"/>
      <c r="AR410" s="51">
        <v>0</v>
      </c>
      <c r="AS410" s="51">
        <v>0</v>
      </c>
      <c r="AT410" s="51">
        <v>1</v>
      </c>
      <c r="AX410" s="51">
        <v>1</v>
      </c>
      <c r="BC410" s="51">
        <v>1</v>
      </c>
    </row>
    <row r="411" spans="1:56" x14ac:dyDescent="0.3">
      <c r="A411" s="2">
        <v>408</v>
      </c>
      <c r="B411" s="2">
        <v>1</v>
      </c>
      <c r="C411" s="2" t="s">
        <v>75</v>
      </c>
      <c r="D411" s="51">
        <v>9</v>
      </c>
      <c r="E411" s="2" t="s">
        <v>3242</v>
      </c>
      <c r="F411" s="2" t="s">
        <v>76</v>
      </c>
      <c r="G411" s="2" t="s">
        <v>1147</v>
      </c>
      <c r="H411" s="2" t="s">
        <v>1151</v>
      </c>
      <c r="I411" s="2" t="s">
        <v>1154</v>
      </c>
      <c r="J411" s="2" t="s">
        <v>1155</v>
      </c>
      <c r="K411" s="2" t="s">
        <v>3406</v>
      </c>
      <c r="L411" s="2">
        <v>161468</v>
      </c>
      <c r="M411" s="2">
        <v>140358808</v>
      </c>
      <c r="N411" s="2" t="s">
        <v>104</v>
      </c>
      <c r="O411" s="2" t="s">
        <v>368</v>
      </c>
      <c r="P411" s="2">
        <v>2008</v>
      </c>
      <c r="Q411" s="2" t="s">
        <v>368</v>
      </c>
      <c r="R411" s="2" t="s">
        <v>267</v>
      </c>
      <c r="S411" s="2" t="s">
        <v>368</v>
      </c>
      <c r="T411" s="2" t="b">
        <v>1</v>
      </c>
      <c r="U411" s="2">
        <v>2018</v>
      </c>
      <c r="V411" s="2">
        <v>71</v>
      </c>
      <c r="W411" s="2">
        <v>766</v>
      </c>
      <c r="X411" s="2" t="b">
        <v>1</v>
      </c>
      <c r="Y411" s="2" t="b">
        <v>1</v>
      </c>
      <c r="Z411" s="2" t="s">
        <v>89</v>
      </c>
      <c r="AA411" s="2" t="s">
        <v>178</v>
      </c>
      <c r="AB411" s="51" t="s">
        <v>178</v>
      </c>
      <c r="AC411" s="51"/>
      <c r="AD411" s="51">
        <v>545008.90709999995</v>
      </c>
      <c r="AE411" s="51"/>
      <c r="AF411" s="51">
        <v>24</v>
      </c>
      <c r="AG411" s="51" t="s">
        <v>84</v>
      </c>
      <c r="AH411" s="51"/>
      <c r="AI411" s="51"/>
      <c r="AJ411" s="51">
        <v>1</v>
      </c>
      <c r="AK411" s="51">
        <v>0</v>
      </c>
      <c r="AL411" s="51">
        <v>0</v>
      </c>
      <c r="AP411" s="51">
        <v>1</v>
      </c>
      <c r="AQ411" s="51"/>
      <c r="AR411" s="51">
        <v>0</v>
      </c>
      <c r="AS411" s="51">
        <v>0</v>
      </c>
      <c r="AT411" s="51">
        <v>1</v>
      </c>
      <c r="AX411" s="51">
        <v>1</v>
      </c>
    </row>
    <row r="412" spans="1:56" x14ac:dyDescent="0.3">
      <c r="A412" s="2">
        <v>409</v>
      </c>
      <c r="B412" s="2">
        <v>1</v>
      </c>
      <c r="C412" s="2" t="s">
        <v>75</v>
      </c>
      <c r="D412" s="51">
        <v>9</v>
      </c>
      <c r="E412" s="2" t="s">
        <v>3242</v>
      </c>
      <c r="F412" s="2" t="s">
        <v>76</v>
      </c>
      <c r="G412" s="2" t="s">
        <v>1147</v>
      </c>
      <c r="H412" s="2" t="s">
        <v>1151</v>
      </c>
      <c r="I412" s="2" t="s">
        <v>1156</v>
      </c>
      <c r="J412" s="2" t="s">
        <v>1157</v>
      </c>
      <c r="K412" s="2" t="s">
        <v>3407</v>
      </c>
      <c r="L412" s="2">
        <v>44611</v>
      </c>
      <c r="M412" s="2">
        <v>124435295</v>
      </c>
      <c r="N412" s="2" t="s">
        <v>104</v>
      </c>
      <c r="O412" s="2" t="s">
        <v>368</v>
      </c>
      <c r="P412" s="2">
        <v>2004</v>
      </c>
      <c r="Q412" s="2" t="s">
        <v>368</v>
      </c>
      <c r="R412" s="2" t="s">
        <v>267</v>
      </c>
      <c r="S412" s="2" t="s">
        <v>368</v>
      </c>
      <c r="T412" s="2" t="b">
        <v>1</v>
      </c>
      <c r="U412" s="2">
        <v>2018</v>
      </c>
      <c r="V412" s="2">
        <v>180</v>
      </c>
      <c r="W412" s="2">
        <v>480</v>
      </c>
      <c r="X412" s="2" t="b">
        <v>1</v>
      </c>
      <c r="Y412" s="2" t="b">
        <v>1</v>
      </c>
      <c r="Z412" s="2" t="s">
        <v>89</v>
      </c>
      <c r="AA412" s="2" t="s">
        <v>178</v>
      </c>
      <c r="AB412" s="51" t="s">
        <v>178</v>
      </c>
      <c r="AC412" s="51"/>
      <c r="AD412" s="51">
        <v>19317.912540000001</v>
      </c>
      <c r="AE412" s="51" t="s">
        <v>118</v>
      </c>
      <c r="AF412" s="51">
        <v>37</v>
      </c>
      <c r="AG412" s="51" t="s">
        <v>84</v>
      </c>
      <c r="AH412" s="51"/>
      <c r="AI412" s="51"/>
      <c r="AJ412" s="51">
        <v>1</v>
      </c>
      <c r="AK412" s="51">
        <v>0</v>
      </c>
      <c r="AL412" s="51">
        <v>0</v>
      </c>
      <c r="AP412" s="51">
        <v>0</v>
      </c>
      <c r="AQ412" s="51"/>
      <c r="AR412" s="51">
        <v>0</v>
      </c>
      <c r="AS412" s="51">
        <v>0</v>
      </c>
      <c r="AT412" s="51">
        <v>1</v>
      </c>
      <c r="AX412" s="51">
        <v>1</v>
      </c>
      <c r="BC412" s="51">
        <v>1</v>
      </c>
    </row>
    <row r="413" spans="1:56" x14ac:dyDescent="0.3">
      <c r="A413" s="2">
        <v>410</v>
      </c>
      <c r="B413" s="2">
        <v>1</v>
      </c>
      <c r="C413" s="2" t="s">
        <v>75</v>
      </c>
      <c r="D413" s="51">
        <v>9</v>
      </c>
      <c r="E413" s="2" t="s">
        <v>3242</v>
      </c>
      <c r="F413" s="2" t="s">
        <v>76</v>
      </c>
      <c r="G413" s="2" t="s">
        <v>1147</v>
      </c>
      <c r="H413" s="2" t="s">
        <v>1158</v>
      </c>
      <c r="I413" s="2" t="s">
        <v>1159</v>
      </c>
      <c r="J413" s="2" t="s">
        <v>1160</v>
      </c>
      <c r="K413" s="2" t="s">
        <v>3408</v>
      </c>
      <c r="L413" s="2">
        <v>161733</v>
      </c>
      <c r="M413" s="2">
        <v>124535240</v>
      </c>
      <c r="N413" s="2" t="s">
        <v>104</v>
      </c>
      <c r="O413" s="2" t="s">
        <v>486</v>
      </c>
      <c r="P413" s="2">
        <v>2008</v>
      </c>
      <c r="Q413" s="2" t="s">
        <v>1217</v>
      </c>
      <c r="R413" s="2" t="s">
        <v>1218</v>
      </c>
      <c r="S413" s="2" t="s">
        <v>1217</v>
      </c>
      <c r="T413" s="2" t="b">
        <v>1</v>
      </c>
      <c r="U413" s="2">
        <v>43891</v>
      </c>
      <c r="V413" s="2">
        <v>52</v>
      </c>
      <c r="W413" s="2">
        <v>320</v>
      </c>
      <c r="X413" s="2" t="b">
        <v>1</v>
      </c>
      <c r="Y413" s="2" t="b">
        <v>1</v>
      </c>
      <c r="Z413" s="2" t="s">
        <v>89</v>
      </c>
      <c r="AA413" s="2" t="s">
        <v>95</v>
      </c>
      <c r="AB413" s="51" t="s">
        <v>83</v>
      </c>
      <c r="AC413" s="51" t="s">
        <v>178</v>
      </c>
      <c r="AD413" s="51">
        <v>940812.0013</v>
      </c>
      <c r="AE413" s="51"/>
      <c r="AF413" s="51">
        <v>65</v>
      </c>
      <c r="AG413" s="51" t="s">
        <v>84</v>
      </c>
      <c r="AH413" s="51"/>
      <c r="AI413" s="51">
        <v>15</v>
      </c>
      <c r="AJ413" s="51">
        <v>0</v>
      </c>
      <c r="AK413" s="51">
        <v>0</v>
      </c>
      <c r="AL413" s="51">
        <v>0</v>
      </c>
      <c r="AP413" s="51">
        <v>1</v>
      </c>
      <c r="AQ413" s="51"/>
      <c r="AR413" s="51">
        <v>1</v>
      </c>
      <c r="AS413" s="51">
        <v>1</v>
      </c>
      <c r="AT413" s="51">
        <v>1</v>
      </c>
      <c r="AU413" s="51">
        <v>1</v>
      </c>
      <c r="AV413" s="51">
        <v>1</v>
      </c>
      <c r="AW413" s="51">
        <v>1</v>
      </c>
    </row>
    <row r="414" spans="1:56" x14ac:dyDescent="0.3">
      <c r="A414" s="2">
        <v>411</v>
      </c>
      <c r="B414" s="2">
        <v>1</v>
      </c>
      <c r="C414" s="2" t="s">
        <v>75</v>
      </c>
      <c r="D414" s="51">
        <v>9</v>
      </c>
      <c r="E414" s="2" t="s">
        <v>3242</v>
      </c>
      <c r="F414" s="2" t="s">
        <v>76</v>
      </c>
      <c r="G414" s="2" t="s">
        <v>1147</v>
      </c>
      <c r="H414" s="2" t="s">
        <v>1158</v>
      </c>
      <c r="I414" s="2" t="s">
        <v>1161</v>
      </c>
      <c r="J414" s="2" t="s">
        <v>1162</v>
      </c>
      <c r="K414" s="2" t="s">
        <v>3409</v>
      </c>
      <c r="L414" s="2">
        <v>176485629</v>
      </c>
      <c r="M414" s="2">
        <v>176485653</v>
      </c>
      <c r="N414" s="2" t="s">
        <v>1219</v>
      </c>
      <c r="O414" s="2" t="s">
        <v>367</v>
      </c>
      <c r="P414" s="2" t="s">
        <v>267</v>
      </c>
      <c r="Q414" s="2" t="s">
        <v>2972</v>
      </c>
      <c r="R414" s="2" t="s">
        <v>1218</v>
      </c>
      <c r="S414" s="2" t="s">
        <v>2972</v>
      </c>
      <c r="T414" s="2" t="b">
        <v>1</v>
      </c>
      <c r="U414" s="2" t="s">
        <v>3189</v>
      </c>
      <c r="V414" s="2">
        <v>141</v>
      </c>
      <c r="W414" s="2">
        <v>300</v>
      </c>
      <c r="X414" s="2" t="b">
        <v>1</v>
      </c>
      <c r="Y414" s="2" t="b">
        <v>1</v>
      </c>
      <c r="Z414" s="2" t="s">
        <v>89</v>
      </c>
      <c r="AA414" s="2" t="s">
        <v>95</v>
      </c>
      <c r="AB414" s="51" t="s">
        <v>83</v>
      </c>
      <c r="AC414" s="51" t="s">
        <v>178</v>
      </c>
      <c r="AD414" s="51">
        <v>7487.174454</v>
      </c>
      <c r="AE414" s="51" t="s">
        <v>118</v>
      </c>
      <c r="AF414" s="51">
        <v>49</v>
      </c>
      <c r="AG414" s="51" t="s">
        <v>84</v>
      </c>
      <c r="AH414" s="51"/>
      <c r="AI414" s="51">
        <v>15</v>
      </c>
      <c r="AJ414" s="51">
        <v>0</v>
      </c>
      <c r="AK414" s="51">
        <v>0</v>
      </c>
      <c r="AL414" s="51">
        <v>0</v>
      </c>
      <c r="AP414" s="51">
        <v>1</v>
      </c>
      <c r="AQ414" s="51"/>
      <c r="AR414" s="51">
        <v>1</v>
      </c>
      <c r="AS414" s="51">
        <v>1</v>
      </c>
      <c r="AT414" s="51">
        <v>1</v>
      </c>
      <c r="AV414" s="51">
        <v>1</v>
      </c>
      <c r="BC414" s="51">
        <v>1</v>
      </c>
    </row>
    <row r="415" spans="1:56" x14ac:dyDescent="0.3">
      <c r="A415" s="2">
        <v>412</v>
      </c>
      <c r="B415" s="2">
        <v>1</v>
      </c>
      <c r="C415" s="2" t="s">
        <v>75</v>
      </c>
      <c r="D415" s="51">
        <v>9</v>
      </c>
      <c r="E415" s="2" t="s">
        <v>3242</v>
      </c>
      <c r="F415" s="2" t="s">
        <v>76</v>
      </c>
      <c r="G415" s="2" t="s">
        <v>1163</v>
      </c>
      <c r="H415" s="2" t="s">
        <v>1164</v>
      </c>
      <c r="I415" s="2" t="s">
        <v>1165</v>
      </c>
      <c r="J415" s="2" t="s">
        <v>1166</v>
      </c>
      <c r="K415" s="2" t="s">
        <v>3410</v>
      </c>
      <c r="L415" s="2">
        <v>41814</v>
      </c>
      <c r="M415" s="2">
        <v>116737164</v>
      </c>
      <c r="N415" s="2" t="s">
        <v>104</v>
      </c>
      <c r="O415" s="2" t="s">
        <v>368</v>
      </c>
      <c r="P415" s="2">
        <v>2003</v>
      </c>
      <c r="Q415" s="2" t="s">
        <v>368</v>
      </c>
      <c r="R415" s="2" t="s">
        <v>267</v>
      </c>
      <c r="S415" s="2" t="s">
        <v>368</v>
      </c>
      <c r="T415" s="2" t="b">
        <v>1</v>
      </c>
      <c r="U415" s="2">
        <v>2017</v>
      </c>
      <c r="V415" s="2">
        <v>129</v>
      </c>
      <c r="W415" s="2">
        <v>724</v>
      </c>
      <c r="X415" s="2" t="b">
        <v>1</v>
      </c>
      <c r="Y415" s="2" t="b">
        <v>1</v>
      </c>
      <c r="Z415" s="2" t="s">
        <v>89</v>
      </c>
      <c r="AA415" s="2" t="s">
        <v>178</v>
      </c>
      <c r="AB415" s="51" t="s">
        <v>178</v>
      </c>
      <c r="AC415" s="51"/>
      <c r="AD415" s="51">
        <v>155114.1513</v>
      </c>
      <c r="AE415" s="51"/>
      <c r="AF415" s="51">
        <v>110</v>
      </c>
      <c r="AG415" s="51" t="s">
        <v>84</v>
      </c>
      <c r="AH415" s="51"/>
      <c r="AI415" s="51"/>
      <c r="AJ415" s="51">
        <v>1</v>
      </c>
      <c r="AK415" s="51">
        <v>0</v>
      </c>
      <c r="AL415" s="51">
        <v>0</v>
      </c>
      <c r="AP415" s="51">
        <v>0</v>
      </c>
      <c r="AQ415" s="51"/>
      <c r="AR415" s="51">
        <v>0</v>
      </c>
      <c r="AS415" s="51">
        <v>0</v>
      </c>
      <c r="AT415" s="51">
        <v>1</v>
      </c>
      <c r="AX415" s="51">
        <v>1</v>
      </c>
    </row>
    <row r="416" spans="1:56" x14ac:dyDescent="0.3">
      <c r="A416" s="2">
        <v>413</v>
      </c>
      <c r="B416" s="2">
        <v>1</v>
      </c>
      <c r="C416" s="2" t="s">
        <v>75</v>
      </c>
      <c r="D416" s="51">
        <v>9</v>
      </c>
      <c r="E416" s="2" t="s">
        <v>3242</v>
      </c>
      <c r="F416" s="2" t="s">
        <v>76</v>
      </c>
      <c r="G416" s="2" t="s">
        <v>1163</v>
      </c>
      <c r="H416" s="2" t="s">
        <v>1164</v>
      </c>
      <c r="I416" s="2" t="s">
        <v>1167</v>
      </c>
      <c r="J416" s="2" t="s">
        <v>1168</v>
      </c>
      <c r="K416" s="2" t="s">
        <v>3411</v>
      </c>
      <c r="L416" s="2">
        <v>162215695</v>
      </c>
      <c r="M416" s="2">
        <v>162215709</v>
      </c>
      <c r="N416" s="2" t="s">
        <v>104</v>
      </c>
      <c r="O416" s="2" t="s">
        <v>367</v>
      </c>
      <c r="P416" s="2" t="s">
        <v>267</v>
      </c>
      <c r="Q416" s="2" t="s">
        <v>368</v>
      </c>
      <c r="R416" s="2" t="s">
        <v>267</v>
      </c>
      <c r="S416" s="2" t="s">
        <v>368</v>
      </c>
      <c r="T416" s="2" t="b">
        <v>1</v>
      </c>
      <c r="U416" s="2">
        <v>43891</v>
      </c>
      <c r="V416" s="2">
        <v>730</v>
      </c>
      <c r="W416" s="2">
        <v>730</v>
      </c>
      <c r="X416" s="2" t="b">
        <v>1</v>
      </c>
      <c r="Y416" s="2" t="b">
        <v>1</v>
      </c>
      <c r="Z416" s="2" t="s">
        <v>89</v>
      </c>
      <c r="AA416" s="2" t="s">
        <v>178</v>
      </c>
      <c r="AB416" s="51" t="s">
        <v>178</v>
      </c>
      <c r="AC416" s="51"/>
      <c r="AD416" s="51">
        <v>155114.1513</v>
      </c>
      <c r="AE416" s="51"/>
      <c r="AF416" s="51">
        <v>65.2</v>
      </c>
      <c r="AG416" s="51" t="s">
        <v>84</v>
      </c>
      <c r="AH416" s="51"/>
      <c r="AI416" s="51"/>
      <c r="AJ416" s="51">
        <v>1</v>
      </c>
      <c r="AK416" s="51">
        <v>0</v>
      </c>
      <c r="AL416" s="51">
        <v>0</v>
      </c>
      <c r="AP416" s="51">
        <v>1</v>
      </c>
      <c r="AQ416" s="51"/>
      <c r="AR416" s="51">
        <v>0</v>
      </c>
      <c r="AS416" s="51">
        <v>0</v>
      </c>
      <c r="AT416" s="51">
        <v>1</v>
      </c>
      <c r="AX416" s="51">
        <v>1</v>
      </c>
    </row>
    <row r="417" spans="1:56" x14ac:dyDescent="0.3">
      <c r="A417" s="2">
        <v>414</v>
      </c>
      <c r="B417" s="2">
        <v>1</v>
      </c>
      <c r="C417" s="2" t="s">
        <v>75</v>
      </c>
      <c r="D417" s="51">
        <v>9</v>
      </c>
      <c r="E417" s="2" t="s">
        <v>3242</v>
      </c>
      <c r="F417" s="2" t="s">
        <v>76</v>
      </c>
      <c r="G417" s="2" t="s">
        <v>1163</v>
      </c>
      <c r="H417" s="2" t="s">
        <v>1169</v>
      </c>
      <c r="I417" s="2" t="s">
        <v>534</v>
      </c>
      <c r="J417" s="2" t="s">
        <v>1170</v>
      </c>
      <c r="K417" s="2" t="s">
        <v>3412</v>
      </c>
      <c r="L417" s="2">
        <v>103055306</v>
      </c>
      <c r="M417" s="2">
        <v>109922484</v>
      </c>
      <c r="N417" s="2" t="s">
        <v>104</v>
      </c>
      <c r="O417" s="2" t="s">
        <v>367</v>
      </c>
      <c r="P417" s="2" t="s">
        <v>267</v>
      </c>
      <c r="Q417" s="2" t="s">
        <v>368</v>
      </c>
      <c r="R417" s="2" t="s">
        <v>267</v>
      </c>
      <c r="S417" s="2" t="s">
        <v>368</v>
      </c>
      <c r="T417" s="2" t="b">
        <v>1</v>
      </c>
      <c r="U417" s="2">
        <v>2017</v>
      </c>
      <c r="V417" s="2">
        <v>560</v>
      </c>
      <c r="W417" s="2">
        <v>1120</v>
      </c>
      <c r="X417" s="2" t="b">
        <v>1</v>
      </c>
      <c r="Y417" s="2" t="b">
        <v>1</v>
      </c>
      <c r="Z417" s="2" t="s">
        <v>89</v>
      </c>
      <c r="AA417" s="2" t="s">
        <v>178</v>
      </c>
      <c r="AB417" s="51" t="s">
        <v>178</v>
      </c>
      <c r="AC417" s="51"/>
      <c r="AD417" s="51">
        <v>13594.92985</v>
      </c>
      <c r="AE417" s="51" t="s">
        <v>118</v>
      </c>
      <c r="AF417" s="51">
        <v>53</v>
      </c>
      <c r="AG417" s="51" t="s">
        <v>84</v>
      </c>
      <c r="AH417" s="51"/>
      <c r="AI417" s="51"/>
      <c r="AJ417" s="51">
        <v>1</v>
      </c>
      <c r="AK417" s="51">
        <v>0</v>
      </c>
      <c r="AL417" s="51">
        <v>0</v>
      </c>
      <c r="AP417" s="51">
        <v>0</v>
      </c>
      <c r="AQ417" s="51"/>
      <c r="AR417" s="51">
        <v>0</v>
      </c>
      <c r="AS417" s="51">
        <v>0</v>
      </c>
      <c r="AT417" s="51">
        <v>1</v>
      </c>
      <c r="AX417" s="51">
        <v>1</v>
      </c>
      <c r="BC417" s="51">
        <v>1</v>
      </c>
    </row>
    <row r="418" spans="1:56" x14ac:dyDescent="0.3">
      <c r="A418" s="2">
        <v>415</v>
      </c>
      <c r="B418" s="2">
        <v>1</v>
      </c>
      <c r="C418" s="2" t="s">
        <v>75</v>
      </c>
      <c r="D418" s="51">
        <v>9</v>
      </c>
      <c r="E418" s="2" t="s">
        <v>3242</v>
      </c>
      <c r="F418" s="2" t="s">
        <v>76</v>
      </c>
      <c r="G418" s="2" t="s">
        <v>1163</v>
      </c>
      <c r="H418" s="2" t="s">
        <v>1169</v>
      </c>
      <c r="I418" s="2" t="s">
        <v>825</v>
      </c>
      <c r="J418" s="2" t="s">
        <v>1171</v>
      </c>
      <c r="K418" s="2" t="s">
        <v>3413</v>
      </c>
      <c r="L418" s="2">
        <v>162215720</v>
      </c>
      <c r="M418" s="2">
        <v>162215757</v>
      </c>
      <c r="N418" s="2" t="s">
        <v>104</v>
      </c>
      <c r="O418" s="2" t="s">
        <v>367</v>
      </c>
      <c r="P418" s="2" t="s">
        <v>267</v>
      </c>
      <c r="Q418" s="2" t="s">
        <v>486</v>
      </c>
      <c r="R418" s="2" t="s">
        <v>267</v>
      </c>
      <c r="S418" s="2" t="s">
        <v>486</v>
      </c>
      <c r="T418" s="2" t="b">
        <v>1</v>
      </c>
      <c r="U418" s="2">
        <v>43891</v>
      </c>
      <c r="V418" s="51">
        <v>200</v>
      </c>
      <c r="W418" s="51">
        <v>1000</v>
      </c>
      <c r="X418" s="2" t="b">
        <v>1</v>
      </c>
      <c r="Y418" s="2" t="b">
        <v>1</v>
      </c>
      <c r="Z418" s="51" t="s">
        <v>1172</v>
      </c>
      <c r="AA418" s="51" t="s">
        <v>178</v>
      </c>
      <c r="AB418" s="51" t="s">
        <v>178</v>
      </c>
      <c r="AC418" s="51"/>
      <c r="AD418" s="51">
        <v>3092.1356540000002</v>
      </c>
      <c r="AE418" s="51" t="s">
        <v>118</v>
      </c>
      <c r="AF418" s="51">
        <v>64</v>
      </c>
      <c r="AG418" s="51" t="s">
        <v>84</v>
      </c>
      <c r="AH418" s="51"/>
      <c r="AI418" s="51"/>
      <c r="AJ418" s="51">
        <v>1</v>
      </c>
      <c r="AK418" s="51">
        <v>0</v>
      </c>
      <c r="AL418" s="51">
        <v>0</v>
      </c>
      <c r="AP418" s="51">
        <v>1</v>
      </c>
      <c r="AQ418" s="51"/>
      <c r="AR418" s="51">
        <v>0</v>
      </c>
      <c r="AS418" s="51">
        <v>0</v>
      </c>
      <c r="AT418" s="51">
        <v>1</v>
      </c>
      <c r="AX418" s="51">
        <v>1</v>
      </c>
      <c r="BB418" s="51">
        <v>1</v>
      </c>
      <c r="BC418" s="51">
        <v>1</v>
      </c>
      <c r="BD418" s="51"/>
    </row>
    <row r="419" spans="1:56" x14ac:dyDescent="0.3">
      <c r="A419" s="2">
        <v>416</v>
      </c>
      <c r="B419" s="2">
        <v>1</v>
      </c>
      <c r="C419" s="2" t="s">
        <v>75</v>
      </c>
      <c r="D419" s="51">
        <v>9</v>
      </c>
      <c r="E419" s="2" t="s">
        <v>3242</v>
      </c>
      <c r="F419" s="2" t="s">
        <v>76</v>
      </c>
      <c r="G419" s="2" t="s">
        <v>1163</v>
      </c>
      <c r="H419" s="2" t="s">
        <v>1173</v>
      </c>
      <c r="I419" s="2" t="s">
        <v>1174</v>
      </c>
      <c r="J419" s="2" t="s">
        <v>1175</v>
      </c>
      <c r="K419" s="2" t="s">
        <v>3414</v>
      </c>
      <c r="L419" s="2">
        <v>44566</v>
      </c>
      <c r="M419" s="2">
        <v>2995045</v>
      </c>
      <c r="N419" s="2" t="s">
        <v>104</v>
      </c>
      <c r="O419" s="2" t="s">
        <v>486</v>
      </c>
      <c r="P419" s="2">
        <v>2004</v>
      </c>
      <c r="Q419" s="2" t="s">
        <v>368</v>
      </c>
      <c r="R419" s="2" t="s">
        <v>267</v>
      </c>
      <c r="S419" s="2" t="s">
        <v>368</v>
      </c>
      <c r="T419" s="2" t="b">
        <v>1</v>
      </c>
      <c r="U419" s="2">
        <v>2015</v>
      </c>
      <c r="V419" s="2">
        <v>100</v>
      </c>
      <c r="W419" s="2">
        <v>2430</v>
      </c>
      <c r="X419" s="2" t="b">
        <v>1</v>
      </c>
      <c r="Y419" s="2" t="b">
        <v>1</v>
      </c>
      <c r="Z419" s="2" t="s">
        <v>89</v>
      </c>
      <c r="AA419" s="2" t="s">
        <v>178</v>
      </c>
      <c r="AB419" s="51" t="s">
        <v>178</v>
      </c>
      <c r="AC419" s="51"/>
      <c r="AD419" s="51">
        <v>2585123.1779999998</v>
      </c>
      <c r="AE419" s="51"/>
      <c r="AF419" s="51">
        <v>296</v>
      </c>
      <c r="AG419" s="51" t="s">
        <v>84</v>
      </c>
      <c r="AH419" s="51"/>
      <c r="AI419" s="51"/>
      <c r="AJ419" s="51">
        <v>1</v>
      </c>
      <c r="AK419" s="51">
        <v>0</v>
      </c>
      <c r="AL419" s="51">
        <v>0</v>
      </c>
      <c r="AN419" s="51">
        <v>1</v>
      </c>
      <c r="AP419" s="51">
        <v>1</v>
      </c>
      <c r="AQ419" s="51"/>
      <c r="AR419" s="51">
        <v>0</v>
      </c>
      <c r="AS419" s="51">
        <v>0</v>
      </c>
      <c r="AT419" s="51">
        <v>1</v>
      </c>
      <c r="AX419" s="51">
        <v>1</v>
      </c>
    </row>
    <row r="420" spans="1:56" x14ac:dyDescent="0.3">
      <c r="A420" s="2">
        <v>417</v>
      </c>
      <c r="B420" s="2">
        <v>1</v>
      </c>
      <c r="C420" s="2" t="s">
        <v>75</v>
      </c>
      <c r="D420" s="51">
        <v>9</v>
      </c>
      <c r="E420" s="2" t="s">
        <v>3242</v>
      </c>
      <c r="F420" s="2" t="s">
        <v>76</v>
      </c>
      <c r="G420" s="2" t="s">
        <v>1176</v>
      </c>
      <c r="H420" s="2" t="s">
        <v>1177</v>
      </c>
      <c r="I420" s="2" t="s">
        <v>1178</v>
      </c>
      <c r="J420" s="2" t="s">
        <v>1179</v>
      </c>
      <c r="K420" s="2" t="s">
        <v>3415</v>
      </c>
      <c r="L420" s="2">
        <v>39350</v>
      </c>
      <c r="M420" s="2">
        <v>124404329</v>
      </c>
      <c r="N420" s="2" t="s">
        <v>1219</v>
      </c>
      <c r="O420" s="2" t="s">
        <v>2972</v>
      </c>
      <c r="P420" s="2">
        <v>2005</v>
      </c>
      <c r="Q420" s="2" t="s">
        <v>1217</v>
      </c>
      <c r="R420" s="2" t="s">
        <v>1218</v>
      </c>
      <c r="S420" s="2" t="s">
        <v>1217</v>
      </c>
      <c r="T420" s="2" t="b">
        <v>1</v>
      </c>
      <c r="U420" s="2" t="s">
        <v>3416</v>
      </c>
      <c r="V420" s="2">
        <v>0</v>
      </c>
      <c r="W420" s="2">
        <v>90</v>
      </c>
      <c r="X420" s="2" t="b">
        <v>1</v>
      </c>
      <c r="Y420" s="2" t="b">
        <v>1</v>
      </c>
      <c r="Z420" s="2" t="s">
        <v>1180</v>
      </c>
      <c r="AA420" s="2" t="s">
        <v>83</v>
      </c>
      <c r="AB420" s="51" t="s">
        <v>83</v>
      </c>
      <c r="AC420" s="51"/>
      <c r="AD420" s="51">
        <v>246843.89180000001</v>
      </c>
      <c r="AE420" s="51"/>
      <c r="AF420" s="51">
        <v>89</v>
      </c>
      <c r="AG420" s="51" t="s">
        <v>84</v>
      </c>
      <c r="AH420" s="51"/>
      <c r="AI420" s="51">
        <v>8</v>
      </c>
      <c r="AJ420" s="51">
        <v>0</v>
      </c>
      <c r="AK420" s="51">
        <v>0</v>
      </c>
      <c r="AL420" s="51">
        <v>0</v>
      </c>
      <c r="AP420" s="51">
        <v>0</v>
      </c>
      <c r="AQ420" s="51"/>
      <c r="AR420" s="51">
        <v>1</v>
      </c>
      <c r="AS420" s="51">
        <v>1</v>
      </c>
      <c r="AT420" s="51">
        <v>1</v>
      </c>
      <c r="AU420" s="51">
        <v>1</v>
      </c>
      <c r="AV420" s="51">
        <v>1</v>
      </c>
      <c r="AW420" s="51">
        <v>1</v>
      </c>
    </row>
    <row r="421" spans="1:56" x14ac:dyDescent="0.3">
      <c r="A421" s="2">
        <v>418</v>
      </c>
      <c r="B421" s="2">
        <v>1</v>
      </c>
      <c r="C421" s="2" t="s">
        <v>75</v>
      </c>
      <c r="D421" s="51">
        <v>9</v>
      </c>
      <c r="E421" s="2" t="s">
        <v>3242</v>
      </c>
      <c r="F421" s="2" t="s">
        <v>76</v>
      </c>
      <c r="G421" s="2" t="s">
        <v>1181</v>
      </c>
      <c r="H421" s="2" t="s">
        <v>1182</v>
      </c>
      <c r="I421" s="2" t="s">
        <v>1183</v>
      </c>
      <c r="J421" s="2" t="s">
        <v>1184</v>
      </c>
      <c r="K421" s="2" t="s">
        <v>3417</v>
      </c>
      <c r="L421" s="2">
        <v>39351</v>
      </c>
      <c r="M421" s="2">
        <v>68623545</v>
      </c>
      <c r="N421" s="2" t="s">
        <v>104</v>
      </c>
      <c r="O421" s="2" t="s">
        <v>368</v>
      </c>
      <c r="P421" s="2">
        <v>2003</v>
      </c>
      <c r="Q421" s="2" t="s">
        <v>368</v>
      </c>
      <c r="R421" s="2" t="s">
        <v>267</v>
      </c>
      <c r="S421" s="2" t="s">
        <v>368</v>
      </c>
      <c r="T421" s="2" t="b">
        <v>1</v>
      </c>
      <c r="U421" s="2">
        <v>2015</v>
      </c>
      <c r="V421" s="2">
        <v>7</v>
      </c>
      <c r="W421" s="2">
        <v>220</v>
      </c>
      <c r="X421" s="2" t="b">
        <v>1</v>
      </c>
      <c r="Y421" s="2" t="b">
        <v>1</v>
      </c>
      <c r="Z421" s="2" t="s">
        <v>89</v>
      </c>
      <c r="AA421" s="2" t="s">
        <v>83</v>
      </c>
      <c r="AB421" s="51" t="s">
        <v>83</v>
      </c>
      <c r="AC421" s="51"/>
      <c r="AD421" s="51">
        <v>526835.09459999995</v>
      </c>
      <c r="AE421" s="51"/>
      <c r="AF421" s="51">
        <v>150</v>
      </c>
      <c r="AG421" s="51" t="s">
        <v>84</v>
      </c>
      <c r="AH421" s="51"/>
      <c r="AI421" s="51">
        <v>11</v>
      </c>
      <c r="AJ421" s="51">
        <v>0</v>
      </c>
      <c r="AK421" s="51">
        <v>0</v>
      </c>
      <c r="AL421" s="51">
        <v>0</v>
      </c>
      <c r="AP421" s="51">
        <v>0</v>
      </c>
      <c r="AQ421" s="51"/>
      <c r="AR421" s="51">
        <v>1</v>
      </c>
      <c r="AS421" s="51">
        <v>1</v>
      </c>
      <c r="AT421" s="51">
        <v>1</v>
      </c>
      <c r="AV421" s="51">
        <v>1</v>
      </c>
    </row>
    <row r="422" spans="1:56" x14ac:dyDescent="0.3">
      <c r="A422" s="2">
        <v>419</v>
      </c>
      <c r="B422" s="2">
        <v>1</v>
      </c>
      <c r="C422" s="2" t="s">
        <v>75</v>
      </c>
      <c r="D422" s="51">
        <v>9</v>
      </c>
      <c r="E422" s="2" t="s">
        <v>3242</v>
      </c>
      <c r="F422" s="2" t="s">
        <v>76</v>
      </c>
      <c r="G422" s="2" t="s">
        <v>1181</v>
      </c>
      <c r="H422" s="2" t="s">
        <v>1185</v>
      </c>
      <c r="I422" s="2" t="s">
        <v>1186</v>
      </c>
      <c r="J422" s="2" t="s">
        <v>1187</v>
      </c>
      <c r="K422" s="2" t="s">
        <v>3418</v>
      </c>
      <c r="L422" s="2">
        <v>39352</v>
      </c>
      <c r="M422" s="2">
        <v>2907336</v>
      </c>
      <c r="N422" s="2" t="s">
        <v>104</v>
      </c>
      <c r="O422" s="2" t="s">
        <v>1217</v>
      </c>
      <c r="P422" s="2">
        <v>2006</v>
      </c>
      <c r="Q422" s="2" t="s">
        <v>1561</v>
      </c>
      <c r="R422" s="2" t="s">
        <v>2980</v>
      </c>
      <c r="S422" s="2" t="s">
        <v>1561</v>
      </c>
      <c r="T422" s="2" t="b">
        <v>1</v>
      </c>
      <c r="U422" s="2">
        <v>2020</v>
      </c>
      <c r="V422" s="2">
        <v>0</v>
      </c>
      <c r="W422" s="2">
        <v>826</v>
      </c>
      <c r="X422" s="2" t="b">
        <v>1</v>
      </c>
      <c r="Y422" s="2" t="b">
        <v>1</v>
      </c>
      <c r="Z422" s="2" t="s">
        <v>262</v>
      </c>
      <c r="AA422" s="2" t="s">
        <v>83</v>
      </c>
      <c r="AB422" s="51" t="s">
        <v>83</v>
      </c>
      <c r="AC422" s="51"/>
      <c r="AD422" s="51">
        <v>5755915.4469999997</v>
      </c>
      <c r="AE422" s="51"/>
      <c r="AF422" s="51">
        <v>96</v>
      </c>
      <c r="AG422" s="51" t="s">
        <v>84</v>
      </c>
      <c r="AH422" s="51"/>
      <c r="AI422" s="51">
        <v>10</v>
      </c>
      <c r="AJ422" s="51">
        <v>0</v>
      </c>
      <c r="AK422" s="51">
        <v>0</v>
      </c>
      <c r="AL422" s="51">
        <v>0</v>
      </c>
      <c r="AN422" s="51">
        <v>1</v>
      </c>
      <c r="AP422" s="51">
        <v>0</v>
      </c>
      <c r="AQ422" s="51"/>
      <c r="AR422" s="51">
        <v>1</v>
      </c>
      <c r="AS422" s="51">
        <v>1</v>
      </c>
      <c r="AT422" s="51">
        <v>1</v>
      </c>
      <c r="AU422" s="51">
        <v>1</v>
      </c>
      <c r="AV422" s="51">
        <v>1</v>
      </c>
      <c r="AW422" s="51">
        <v>1</v>
      </c>
    </row>
    <row r="423" spans="1:56" x14ac:dyDescent="0.3">
      <c r="A423" s="2">
        <v>420</v>
      </c>
      <c r="B423" s="2">
        <v>1</v>
      </c>
      <c r="C423" s="2" t="s">
        <v>75</v>
      </c>
      <c r="D423" s="51">
        <v>9</v>
      </c>
      <c r="E423" s="2" t="s">
        <v>3242</v>
      </c>
      <c r="F423" s="2" t="s">
        <v>76</v>
      </c>
      <c r="G423" s="2" t="s">
        <v>1181</v>
      </c>
      <c r="H423" s="2" t="s">
        <v>1188</v>
      </c>
      <c r="I423" s="2" t="s">
        <v>1189</v>
      </c>
      <c r="J423" s="2" t="s">
        <v>1190</v>
      </c>
      <c r="K423" s="2" t="s">
        <v>3419</v>
      </c>
      <c r="L423" s="2">
        <v>41813</v>
      </c>
      <c r="M423" s="2">
        <v>124418606</v>
      </c>
      <c r="N423" s="2" t="s">
        <v>104</v>
      </c>
      <c r="O423" s="2" t="s">
        <v>486</v>
      </c>
      <c r="P423" s="2">
        <v>2003</v>
      </c>
      <c r="Q423" s="2" t="s">
        <v>486</v>
      </c>
      <c r="R423" s="2" t="s">
        <v>267</v>
      </c>
      <c r="S423" s="2" t="s">
        <v>486</v>
      </c>
      <c r="T423" s="2" t="b">
        <v>1</v>
      </c>
      <c r="U423" s="2">
        <v>43891</v>
      </c>
      <c r="V423" s="2">
        <v>73</v>
      </c>
      <c r="W423" s="2">
        <v>73</v>
      </c>
      <c r="X423" s="2" t="b">
        <v>1</v>
      </c>
      <c r="Y423" s="2" t="b">
        <v>1</v>
      </c>
      <c r="Z423" s="2" t="s">
        <v>89</v>
      </c>
      <c r="AA423" s="2" t="s">
        <v>83</v>
      </c>
      <c r="AB423" s="51" t="s">
        <v>83</v>
      </c>
      <c r="AC423" s="51"/>
      <c r="AD423" s="51">
        <v>25.09516739</v>
      </c>
      <c r="AE423" s="51" t="s">
        <v>118</v>
      </c>
      <c r="AF423" s="51">
        <v>73.900000000000006</v>
      </c>
      <c r="AG423" s="51" t="s">
        <v>84</v>
      </c>
      <c r="AH423" s="51"/>
      <c r="AI423" s="51"/>
      <c r="AJ423" s="51">
        <v>0</v>
      </c>
      <c r="AK423" s="51">
        <v>0</v>
      </c>
      <c r="AL423" s="51">
        <v>0</v>
      </c>
      <c r="AP423" s="51">
        <v>0</v>
      </c>
      <c r="AQ423" s="51"/>
      <c r="AR423" s="51">
        <v>1</v>
      </c>
      <c r="AS423" s="51">
        <v>1</v>
      </c>
      <c r="AT423" s="51">
        <v>1</v>
      </c>
      <c r="AV423" s="51">
        <v>1</v>
      </c>
      <c r="BB423" s="51">
        <v>1</v>
      </c>
      <c r="BC423" s="51">
        <v>1</v>
      </c>
      <c r="BD423" s="51"/>
    </row>
    <row r="424" spans="1:56" x14ac:dyDescent="0.3">
      <c r="A424" s="2">
        <v>421</v>
      </c>
      <c r="B424" s="2">
        <v>1</v>
      </c>
      <c r="C424" s="2" t="s">
        <v>75</v>
      </c>
      <c r="D424" s="51">
        <v>9</v>
      </c>
      <c r="E424" s="2" t="s">
        <v>3242</v>
      </c>
      <c r="F424" s="2" t="s">
        <v>76</v>
      </c>
      <c r="G424" s="2" t="s">
        <v>1181</v>
      </c>
      <c r="H424" s="2" t="s">
        <v>1191</v>
      </c>
      <c r="I424" s="2" t="s">
        <v>1192</v>
      </c>
      <c r="J424" s="2" t="s">
        <v>1193</v>
      </c>
      <c r="K424" s="2" t="s">
        <v>3420</v>
      </c>
      <c r="L424" s="2">
        <v>41821</v>
      </c>
      <c r="M424" s="2">
        <v>68625507</v>
      </c>
      <c r="N424" s="2" t="s">
        <v>104</v>
      </c>
      <c r="O424" s="2" t="s">
        <v>486</v>
      </c>
      <c r="P424" s="2">
        <v>2003</v>
      </c>
      <c r="Q424" s="2" t="s">
        <v>486</v>
      </c>
      <c r="R424" s="2" t="s">
        <v>267</v>
      </c>
      <c r="S424" s="2" t="s">
        <v>486</v>
      </c>
      <c r="T424" s="2" t="b">
        <v>1</v>
      </c>
      <c r="U424" s="2">
        <v>2015</v>
      </c>
      <c r="V424" s="2">
        <v>224</v>
      </c>
      <c r="W424" s="2">
        <v>402</v>
      </c>
      <c r="X424" s="2" t="b">
        <v>1</v>
      </c>
      <c r="Y424" s="2" t="b">
        <v>1</v>
      </c>
      <c r="Z424" s="2" t="s">
        <v>89</v>
      </c>
      <c r="AA424" s="2" t="s">
        <v>178</v>
      </c>
      <c r="AB424" s="51" t="s">
        <v>178</v>
      </c>
      <c r="AC424" s="51"/>
      <c r="AD424" s="51">
        <v>8549.6477290000003</v>
      </c>
      <c r="AE424" s="51" t="s">
        <v>118</v>
      </c>
      <c r="AF424" s="51">
        <v>60</v>
      </c>
      <c r="AG424" s="51" t="s">
        <v>84</v>
      </c>
      <c r="AH424" s="51"/>
      <c r="AI424" s="51"/>
      <c r="AJ424" s="51">
        <v>1</v>
      </c>
      <c r="AK424" s="51">
        <v>0</v>
      </c>
      <c r="AL424" s="51">
        <v>0</v>
      </c>
      <c r="AP424" s="51">
        <v>0</v>
      </c>
      <c r="AQ424" s="51"/>
      <c r="AR424" s="51">
        <v>0</v>
      </c>
      <c r="AS424" s="51">
        <v>0</v>
      </c>
      <c r="AT424" s="51">
        <v>1</v>
      </c>
      <c r="AX424" s="51">
        <v>1</v>
      </c>
      <c r="BB424" s="51">
        <v>1</v>
      </c>
      <c r="BC424" s="51">
        <v>1</v>
      </c>
      <c r="BD424" s="51"/>
    </row>
    <row r="425" spans="1:56" x14ac:dyDescent="0.3">
      <c r="A425" s="2">
        <v>422</v>
      </c>
      <c r="B425" s="2">
        <v>1</v>
      </c>
      <c r="C425" s="2" t="s">
        <v>75</v>
      </c>
      <c r="D425" s="51">
        <v>9</v>
      </c>
      <c r="E425" s="2" t="s">
        <v>3242</v>
      </c>
      <c r="F425" s="2" t="s">
        <v>76</v>
      </c>
      <c r="G425" s="2" t="s">
        <v>1181</v>
      </c>
      <c r="H425" s="2" t="s">
        <v>1191</v>
      </c>
      <c r="I425" s="2" t="s">
        <v>1194</v>
      </c>
      <c r="J425" s="2" t="s">
        <v>1195</v>
      </c>
      <c r="K425" s="2" t="s">
        <v>3421</v>
      </c>
      <c r="L425" s="2">
        <v>161368</v>
      </c>
      <c r="M425" s="2">
        <v>124472961</v>
      </c>
      <c r="N425" s="2" t="s">
        <v>104</v>
      </c>
      <c r="O425" s="2" t="s">
        <v>486</v>
      </c>
      <c r="P425" s="2">
        <v>2008</v>
      </c>
      <c r="Q425" s="2" t="s">
        <v>1217</v>
      </c>
      <c r="R425" s="2" t="s">
        <v>1218</v>
      </c>
      <c r="S425" s="2" t="s">
        <v>1217</v>
      </c>
      <c r="T425" s="2" t="b">
        <v>1</v>
      </c>
      <c r="U425" s="2">
        <v>43891</v>
      </c>
      <c r="V425" s="2">
        <v>90</v>
      </c>
      <c r="W425" s="2">
        <v>100</v>
      </c>
      <c r="X425" s="2" t="b">
        <v>1</v>
      </c>
      <c r="Y425" s="2" t="b">
        <v>1</v>
      </c>
      <c r="Z425" s="2" t="s">
        <v>89</v>
      </c>
      <c r="AA425" s="2" t="s">
        <v>83</v>
      </c>
      <c r="AB425" s="51" t="s">
        <v>83</v>
      </c>
      <c r="AC425" s="51"/>
      <c r="AD425" s="51">
        <v>3794.5503220000001</v>
      </c>
      <c r="AE425" s="51" t="s">
        <v>118</v>
      </c>
      <c r="AF425" s="51">
        <v>120</v>
      </c>
      <c r="AG425" s="51" t="s">
        <v>84</v>
      </c>
      <c r="AH425" s="51"/>
      <c r="AI425" s="51">
        <v>10</v>
      </c>
      <c r="AJ425" s="51">
        <v>0</v>
      </c>
      <c r="AK425" s="51">
        <v>0</v>
      </c>
      <c r="AL425" s="51">
        <v>0</v>
      </c>
      <c r="AP425" s="51">
        <v>0</v>
      </c>
      <c r="AQ425" s="51"/>
      <c r="AR425" s="51">
        <v>1</v>
      </c>
      <c r="AS425" s="51">
        <v>1</v>
      </c>
      <c r="AT425" s="51">
        <v>1</v>
      </c>
      <c r="AU425" s="51">
        <v>1</v>
      </c>
      <c r="AV425" s="51">
        <v>1</v>
      </c>
      <c r="AW425" s="51">
        <v>1</v>
      </c>
      <c r="BC425" s="51">
        <v>1</v>
      </c>
      <c r="BD425" s="51">
        <v>1</v>
      </c>
    </row>
    <row r="426" spans="1:56" x14ac:dyDescent="0.3">
      <c r="A426" s="2">
        <v>423</v>
      </c>
      <c r="B426" s="2">
        <v>1</v>
      </c>
      <c r="C426" s="2" t="s">
        <v>75</v>
      </c>
      <c r="D426" s="51">
        <v>9</v>
      </c>
      <c r="E426" s="2" t="s">
        <v>3242</v>
      </c>
      <c r="F426" s="2" t="s">
        <v>76</v>
      </c>
      <c r="G426" s="2" t="s">
        <v>1181</v>
      </c>
      <c r="H426" s="2" t="s">
        <v>1191</v>
      </c>
      <c r="I426" s="2" t="s">
        <v>1196</v>
      </c>
      <c r="J426" s="2" t="s">
        <v>1197</v>
      </c>
      <c r="K426" s="2" t="s">
        <v>3422</v>
      </c>
      <c r="L426" s="2">
        <v>41822</v>
      </c>
      <c r="M426" s="2">
        <v>68625571</v>
      </c>
      <c r="N426" s="2" t="s">
        <v>104</v>
      </c>
      <c r="O426" s="2" t="s">
        <v>368</v>
      </c>
      <c r="P426" s="2">
        <v>2003</v>
      </c>
      <c r="Q426" s="2" t="s">
        <v>368</v>
      </c>
      <c r="R426" s="2" t="s">
        <v>267</v>
      </c>
      <c r="S426" s="2" t="s">
        <v>368</v>
      </c>
      <c r="T426" s="2" t="b">
        <v>1</v>
      </c>
      <c r="U426" s="2">
        <v>2015</v>
      </c>
      <c r="V426" s="2">
        <v>110</v>
      </c>
      <c r="W426" s="2">
        <v>200</v>
      </c>
      <c r="X426" s="2" t="b">
        <v>1</v>
      </c>
      <c r="Y426" s="2" t="b">
        <v>1</v>
      </c>
      <c r="Z426" s="2" t="s">
        <v>89</v>
      </c>
      <c r="AA426" s="2" t="s">
        <v>83</v>
      </c>
      <c r="AB426" s="51" t="s">
        <v>83</v>
      </c>
      <c r="AC426" s="51"/>
      <c r="AD426" s="51">
        <v>40481.246720000003</v>
      </c>
      <c r="AE426" s="51" t="s">
        <v>118</v>
      </c>
      <c r="AF426" s="51">
        <v>80</v>
      </c>
      <c r="AG426" s="51" t="s">
        <v>84</v>
      </c>
      <c r="AH426" s="51"/>
      <c r="AI426" s="51"/>
      <c r="AJ426" s="51">
        <v>0</v>
      </c>
      <c r="AK426" s="51">
        <v>0</v>
      </c>
      <c r="AL426" s="51">
        <v>0</v>
      </c>
      <c r="AP426" s="51">
        <v>0</v>
      </c>
      <c r="AQ426" s="51"/>
      <c r="AR426" s="51">
        <v>1</v>
      </c>
      <c r="AS426" s="51">
        <v>1</v>
      </c>
      <c r="AT426" s="51">
        <v>1</v>
      </c>
      <c r="AV426" s="51">
        <v>1</v>
      </c>
      <c r="BC426" s="51">
        <v>1</v>
      </c>
    </row>
    <row r="427" spans="1:56" x14ac:dyDescent="0.3">
      <c r="A427" s="2">
        <v>424</v>
      </c>
      <c r="B427" s="2">
        <v>1</v>
      </c>
      <c r="C427" s="2" t="s">
        <v>75</v>
      </c>
      <c r="D427" s="51">
        <v>9</v>
      </c>
      <c r="E427" s="2" t="s">
        <v>3242</v>
      </c>
      <c r="F427" s="2" t="s">
        <v>76</v>
      </c>
      <c r="G427" s="2" t="s">
        <v>1181</v>
      </c>
      <c r="H427" s="2" t="s">
        <v>1191</v>
      </c>
      <c r="I427" s="2" t="s">
        <v>1198</v>
      </c>
      <c r="J427" s="2" t="s">
        <v>1199</v>
      </c>
      <c r="K427" s="2" t="s">
        <v>3423</v>
      </c>
      <c r="L427" s="2">
        <v>176486023</v>
      </c>
      <c r="M427" s="2">
        <v>176486027</v>
      </c>
      <c r="N427" s="2" t="s">
        <v>1219</v>
      </c>
      <c r="O427" s="2" t="s">
        <v>367</v>
      </c>
      <c r="P427" s="2" t="s">
        <v>267</v>
      </c>
      <c r="Q427" s="2" t="s">
        <v>1540</v>
      </c>
      <c r="R427" s="2" t="s">
        <v>3424</v>
      </c>
      <c r="S427" s="2" t="s">
        <v>1540</v>
      </c>
      <c r="T427" s="2" t="b">
        <v>1</v>
      </c>
      <c r="U427" s="2">
        <v>44228</v>
      </c>
      <c r="V427" s="51">
        <v>60</v>
      </c>
      <c r="W427" s="51">
        <v>100</v>
      </c>
      <c r="X427" s="2" t="b">
        <v>1</v>
      </c>
      <c r="Y427" s="2" t="b">
        <v>1</v>
      </c>
      <c r="Z427" s="51" t="s">
        <v>1200</v>
      </c>
      <c r="AA427" s="2" t="s">
        <v>83</v>
      </c>
      <c r="AB427" s="51" t="s">
        <v>83</v>
      </c>
      <c r="AC427" s="51"/>
      <c r="AD427" s="51">
        <v>577.53312530000005</v>
      </c>
      <c r="AE427" s="51" t="s">
        <v>118</v>
      </c>
      <c r="AF427" s="51">
        <v>120</v>
      </c>
      <c r="AG427" s="51" t="s">
        <v>84</v>
      </c>
      <c r="AH427" s="51"/>
      <c r="AI427" s="51">
        <v>10</v>
      </c>
      <c r="AJ427" s="51">
        <v>0</v>
      </c>
      <c r="AK427" s="51">
        <v>0</v>
      </c>
      <c r="AL427" s="51">
        <v>0</v>
      </c>
      <c r="AP427" s="51">
        <v>1</v>
      </c>
      <c r="AQ427" s="51"/>
      <c r="AR427" s="51">
        <v>1</v>
      </c>
      <c r="AS427" s="51">
        <v>1</v>
      </c>
      <c r="AT427" s="51">
        <v>1</v>
      </c>
      <c r="AU427" s="51">
        <v>1</v>
      </c>
      <c r="AV427" s="51">
        <v>1</v>
      </c>
      <c r="AW427" s="51">
        <v>1</v>
      </c>
      <c r="BC427" s="51">
        <v>1</v>
      </c>
      <c r="BD427" s="51">
        <v>1</v>
      </c>
    </row>
    <row r="428" spans="1:56" x14ac:dyDescent="0.3">
      <c r="A428" s="2">
        <v>425</v>
      </c>
      <c r="B428" s="2">
        <v>1</v>
      </c>
      <c r="C428" s="2" t="s">
        <v>75</v>
      </c>
      <c r="D428" s="51">
        <v>9</v>
      </c>
      <c r="E428" s="2" t="s">
        <v>3242</v>
      </c>
      <c r="F428" s="2" t="s">
        <v>76</v>
      </c>
      <c r="G428" s="2" t="s">
        <v>1181</v>
      </c>
      <c r="H428" s="2" t="s">
        <v>1191</v>
      </c>
      <c r="I428" s="2" t="s">
        <v>1201</v>
      </c>
      <c r="J428" s="2" t="s">
        <v>1202</v>
      </c>
      <c r="K428" s="2" t="s">
        <v>3425</v>
      </c>
      <c r="L428" s="2">
        <v>161507</v>
      </c>
      <c r="M428" s="2">
        <v>124497048</v>
      </c>
      <c r="N428" s="2" t="s">
        <v>104</v>
      </c>
      <c r="O428" s="2" t="s">
        <v>368</v>
      </c>
      <c r="P428" s="2">
        <v>2007</v>
      </c>
      <c r="Q428" s="2" t="s">
        <v>1540</v>
      </c>
      <c r="R428" s="2" t="s">
        <v>1218</v>
      </c>
      <c r="S428" s="2" t="s">
        <v>1540</v>
      </c>
      <c r="T428" s="2" t="b">
        <v>1</v>
      </c>
      <c r="U428" s="2">
        <v>44197</v>
      </c>
      <c r="V428" s="2">
        <v>1</v>
      </c>
      <c r="W428" s="2">
        <v>100</v>
      </c>
      <c r="X428" s="2" t="b">
        <v>1</v>
      </c>
      <c r="Y428" s="2" t="b">
        <v>1</v>
      </c>
      <c r="Z428" s="2" t="s">
        <v>89</v>
      </c>
      <c r="AA428" s="2" t="s">
        <v>83</v>
      </c>
      <c r="AB428" s="51" t="s">
        <v>83</v>
      </c>
      <c r="AC428" s="51"/>
      <c r="AD428" s="51">
        <v>940536.96829999995</v>
      </c>
      <c r="AE428" s="51"/>
      <c r="AF428" s="51">
        <v>108</v>
      </c>
      <c r="AG428" s="51" t="s">
        <v>84</v>
      </c>
      <c r="AH428" s="51"/>
      <c r="AI428" s="51">
        <v>10</v>
      </c>
      <c r="AJ428" s="51">
        <v>0</v>
      </c>
      <c r="AK428" s="51">
        <v>0</v>
      </c>
      <c r="AL428" s="51">
        <v>0</v>
      </c>
      <c r="AP428" s="51">
        <v>0</v>
      </c>
      <c r="AQ428" s="51"/>
      <c r="AR428" s="51">
        <v>1</v>
      </c>
      <c r="AS428" s="51">
        <v>1</v>
      </c>
      <c r="AT428" s="51">
        <v>1</v>
      </c>
      <c r="AU428" s="51">
        <v>1</v>
      </c>
      <c r="AV428" s="51">
        <v>1</v>
      </c>
      <c r="AW428" s="51">
        <v>1</v>
      </c>
    </row>
    <row r="429" spans="1:56" x14ac:dyDescent="0.3">
      <c r="A429" s="2">
        <v>426</v>
      </c>
      <c r="B429" s="2">
        <v>1</v>
      </c>
      <c r="C429" s="2" t="s">
        <v>75</v>
      </c>
      <c r="D429" s="51">
        <v>9</v>
      </c>
      <c r="E429" s="2" t="s">
        <v>3242</v>
      </c>
      <c r="F429" s="2" t="s">
        <v>76</v>
      </c>
      <c r="G429" s="2" t="s">
        <v>1181</v>
      </c>
      <c r="H429" s="2" t="s">
        <v>1191</v>
      </c>
      <c r="I429" s="2" t="s">
        <v>1203</v>
      </c>
      <c r="J429" s="2" t="s">
        <v>1204</v>
      </c>
      <c r="K429" s="2" t="s">
        <v>3426</v>
      </c>
      <c r="L429" s="2">
        <v>39353</v>
      </c>
      <c r="M429" s="2">
        <v>124404742</v>
      </c>
      <c r="N429" s="2" t="s">
        <v>1219</v>
      </c>
      <c r="O429" s="2" t="s">
        <v>1540</v>
      </c>
      <c r="P429" s="2">
        <v>2005</v>
      </c>
      <c r="Q429" s="2" t="s">
        <v>1561</v>
      </c>
      <c r="R429" s="2" t="s">
        <v>1218</v>
      </c>
      <c r="S429" s="2" t="s">
        <v>1561</v>
      </c>
      <c r="T429" s="2" t="b">
        <v>1</v>
      </c>
      <c r="U429" s="2">
        <v>44228</v>
      </c>
      <c r="V429" s="2">
        <v>1</v>
      </c>
      <c r="W429" s="2">
        <v>48</v>
      </c>
      <c r="X429" s="2" t="b">
        <v>1</v>
      </c>
      <c r="Y429" s="2" t="b">
        <v>1</v>
      </c>
      <c r="Z429" s="2" t="s">
        <v>89</v>
      </c>
      <c r="AA429" s="2" t="s">
        <v>83</v>
      </c>
      <c r="AB429" s="51" t="s">
        <v>83</v>
      </c>
      <c r="AC429" s="51"/>
      <c r="AD429" s="51">
        <v>940536.96829999995</v>
      </c>
      <c r="AF429" s="2">
        <v>96</v>
      </c>
      <c r="AG429" s="51" t="s">
        <v>84</v>
      </c>
      <c r="AI429" s="2">
        <v>8</v>
      </c>
      <c r="AJ429" s="51">
        <v>0</v>
      </c>
      <c r="AK429" s="51">
        <v>0</v>
      </c>
      <c r="AL429" s="51">
        <v>1</v>
      </c>
      <c r="AP429" s="51">
        <v>1</v>
      </c>
      <c r="AQ429" s="51"/>
      <c r="AR429" s="51">
        <v>1</v>
      </c>
      <c r="AS429" s="51">
        <v>1</v>
      </c>
      <c r="AT429" s="51">
        <v>1</v>
      </c>
      <c r="AU429" s="51">
        <v>1</v>
      </c>
      <c r="AV429" s="51">
        <v>1</v>
      </c>
      <c r="AW429" s="51">
        <v>1</v>
      </c>
    </row>
    <row r="430" spans="1:56" x14ac:dyDescent="0.3">
      <c r="A430" s="2">
        <v>427</v>
      </c>
      <c r="B430" s="2">
        <v>1</v>
      </c>
      <c r="C430" s="2" t="s">
        <v>75</v>
      </c>
      <c r="D430" s="51">
        <v>9</v>
      </c>
      <c r="E430" s="2" t="s">
        <v>3242</v>
      </c>
      <c r="F430" s="2" t="s">
        <v>76</v>
      </c>
      <c r="G430" s="2" t="s">
        <v>1181</v>
      </c>
      <c r="H430" s="2" t="s">
        <v>1205</v>
      </c>
      <c r="I430" s="2" t="s">
        <v>1206</v>
      </c>
      <c r="J430" s="2" t="s">
        <v>1207</v>
      </c>
      <c r="K430" s="2" t="s">
        <v>3427</v>
      </c>
      <c r="L430" s="2">
        <v>39354</v>
      </c>
      <c r="M430" s="2">
        <v>68630213</v>
      </c>
      <c r="N430" s="2" t="s">
        <v>104</v>
      </c>
      <c r="O430" s="2" t="s">
        <v>2972</v>
      </c>
      <c r="P430" s="2">
        <v>2005</v>
      </c>
      <c r="Q430" s="2" t="s">
        <v>368</v>
      </c>
      <c r="R430" s="2" t="s">
        <v>267</v>
      </c>
      <c r="S430" s="2" t="s">
        <v>368</v>
      </c>
      <c r="T430" s="2" t="b">
        <v>1</v>
      </c>
      <c r="U430" s="2">
        <v>2015</v>
      </c>
      <c r="V430" s="2">
        <v>40</v>
      </c>
      <c r="W430" s="2">
        <v>480</v>
      </c>
      <c r="X430" s="2" t="b">
        <v>1</v>
      </c>
      <c r="Y430" s="2" t="b">
        <v>1</v>
      </c>
      <c r="Z430" s="2" t="s">
        <v>89</v>
      </c>
      <c r="AA430" s="2" t="s">
        <v>83</v>
      </c>
      <c r="AB430" s="51" t="s">
        <v>83</v>
      </c>
      <c r="AC430" s="51"/>
      <c r="AD430" s="51">
        <v>1343705.8289999999</v>
      </c>
      <c r="AE430" s="51"/>
      <c r="AF430" s="51">
        <v>150</v>
      </c>
      <c r="AG430" s="51" t="s">
        <v>84</v>
      </c>
      <c r="AH430" s="51"/>
      <c r="AI430" s="51"/>
      <c r="AJ430" s="51">
        <v>0</v>
      </c>
      <c r="AK430" s="51">
        <v>0</v>
      </c>
      <c r="AL430" s="51">
        <v>0</v>
      </c>
      <c r="AP430" s="51">
        <v>0</v>
      </c>
      <c r="AQ430" s="51"/>
      <c r="AR430" s="51">
        <v>1</v>
      </c>
      <c r="AS430" s="51">
        <v>1</v>
      </c>
      <c r="AT430" s="51">
        <v>1</v>
      </c>
      <c r="AV430" s="51">
        <v>1</v>
      </c>
    </row>
    <row r="431" spans="1:56" x14ac:dyDescent="0.3">
      <c r="A431" s="2">
        <v>428</v>
      </c>
      <c r="B431" s="2">
        <v>1</v>
      </c>
      <c r="C431" s="2" t="s">
        <v>75</v>
      </c>
      <c r="D431" s="51">
        <v>9</v>
      </c>
      <c r="E431" s="2" t="s">
        <v>3242</v>
      </c>
      <c r="F431" s="2" t="s">
        <v>76</v>
      </c>
      <c r="G431" s="2" t="s">
        <v>1181</v>
      </c>
      <c r="H431" s="2" t="s">
        <v>1208</v>
      </c>
      <c r="I431" s="2" t="s">
        <v>464</v>
      </c>
      <c r="J431" s="2" t="s">
        <v>1209</v>
      </c>
      <c r="K431" s="2" t="s">
        <v>3428</v>
      </c>
      <c r="L431" s="2">
        <v>41829</v>
      </c>
      <c r="M431" s="2">
        <v>68630492</v>
      </c>
      <c r="N431" s="2" t="s">
        <v>104</v>
      </c>
      <c r="O431" s="2" t="s">
        <v>368</v>
      </c>
      <c r="P431" s="2">
        <v>2003</v>
      </c>
      <c r="Q431" s="2" t="s">
        <v>368</v>
      </c>
      <c r="R431" s="2" t="s">
        <v>267</v>
      </c>
      <c r="S431" s="2" t="s">
        <v>368</v>
      </c>
      <c r="T431" s="2" t="b">
        <v>1</v>
      </c>
      <c r="U431" s="2">
        <v>2015</v>
      </c>
      <c r="V431" s="2">
        <v>250</v>
      </c>
      <c r="W431" s="2">
        <v>477</v>
      </c>
      <c r="X431" s="2" t="b">
        <v>1</v>
      </c>
      <c r="Y431" s="2" t="b">
        <v>1</v>
      </c>
      <c r="Z431" s="2" t="s">
        <v>89</v>
      </c>
      <c r="AA431" s="2" t="s">
        <v>178</v>
      </c>
      <c r="AB431" s="51" t="s">
        <v>178</v>
      </c>
      <c r="AC431" s="51"/>
      <c r="AD431" s="51">
        <v>130248.8818</v>
      </c>
      <c r="AE431" s="51" t="s">
        <v>118</v>
      </c>
      <c r="AF431" s="51">
        <v>75</v>
      </c>
      <c r="AG431" s="51" t="s">
        <v>84</v>
      </c>
      <c r="AH431" s="51"/>
      <c r="AI431" s="51"/>
      <c r="AJ431" s="51">
        <v>1</v>
      </c>
      <c r="AK431" s="51">
        <v>0</v>
      </c>
      <c r="AL431" s="51">
        <v>0</v>
      </c>
      <c r="AP431" s="51">
        <v>1</v>
      </c>
      <c r="AQ431" s="51"/>
      <c r="AR431" s="51">
        <v>0</v>
      </c>
      <c r="AS431" s="51">
        <v>0</v>
      </c>
      <c r="AT431" s="51">
        <v>1</v>
      </c>
      <c r="AX431" s="51">
        <v>1</v>
      </c>
      <c r="BC431" s="51">
        <v>1</v>
      </c>
    </row>
    <row r="432" spans="1:56" x14ac:dyDescent="0.3">
      <c r="A432" s="2">
        <v>429</v>
      </c>
      <c r="B432" s="2">
        <v>1</v>
      </c>
      <c r="C432" s="2" t="s">
        <v>75</v>
      </c>
      <c r="D432" s="51">
        <v>9</v>
      </c>
      <c r="E432" s="2" t="s">
        <v>3242</v>
      </c>
      <c r="F432" s="2" t="s">
        <v>76</v>
      </c>
      <c r="G432" s="2" t="s">
        <v>1181</v>
      </c>
      <c r="H432" s="2" t="s">
        <v>1208</v>
      </c>
      <c r="I432" s="2" t="s">
        <v>626</v>
      </c>
      <c r="J432" s="2" t="s">
        <v>1210</v>
      </c>
      <c r="K432" s="2" t="s">
        <v>3429</v>
      </c>
      <c r="L432" s="2">
        <v>161501</v>
      </c>
      <c r="M432" s="2">
        <v>173438349</v>
      </c>
      <c r="N432" s="2" t="s">
        <v>1219</v>
      </c>
      <c r="O432" s="2" t="s">
        <v>368</v>
      </c>
      <c r="P432" s="2">
        <v>2008</v>
      </c>
      <c r="Q432" s="2" t="s">
        <v>368</v>
      </c>
      <c r="R432" s="2" t="s">
        <v>267</v>
      </c>
      <c r="S432" s="2" t="s">
        <v>368</v>
      </c>
      <c r="T432" s="2" t="b">
        <v>1</v>
      </c>
      <c r="U432" s="2" t="s">
        <v>3220</v>
      </c>
      <c r="V432" s="2">
        <v>92</v>
      </c>
      <c r="W432" s="2">
        <v>2195</v>
      </c>
      <c r="X432" s="2" t="b">
        <v>1</v>
      </c>
      <c r="Y432" s="2" t="b">
        <v>1</v>
      </c>
      <c r="Z432" s="2" t="s">
        <v>89</v>
      </c>
      <c r="AA432" s="2" t="s">
        <v>178</v>
      </c>
      <c r="AB432" s="51" t="s">
        <v>178</v>
      </c>
      <c r="AC432" s="51"/>
      <c r="AD432" s="51">
        <v>499063.72820000001</v>
      </c>
      <c r="AE432" s="51"/>
      <c r="AF432" s="51">
        <v>89</v>
      </c>
      <c r="AG432" s="51" t="s">
        <v>84</v>
      </c>
      <c r="AH432" s="51"/>
      <c r="AI432" s="51"/>
      <c r="AJ432" s="51">
        <v>1</v>
      </c>
      <c r="AK432" s="51">
        <v>0</v>
      </c>
      <c r="AL432" s="51">
        <v>0</v>
      </c>
      <c r="AP432" s="51">
        <v>1</v>
      </c>
      <c r="AQ432" s="51"/>
      <c r="AR432" s="51">
        <v>0</v>
      </c>
      <c r="AS432" s="51">
        <v>0</v>
      </c>
      <c r="AT432" s="51">
        <v>1</v>
      </c>
      <c r="AX432" s="51">
        <v>1</v>
      </c>
    </row>
    <row r="433" spans="1:56" x14ac:dyDescent="0.3">
      <c r="A433" s="2">
        <v>430</v>
      </c>
      <c r="B433" s="2">
        <v>1</v>
      </c>
      <c r="C433" s="2" t="s">
        <v>75</v>
      </c>
      <c r="D433" s="51">
        <v>9</v>
      </c>
      <c r="E433" s="2" t="s">
        <v>3242</v>
      </c>
      <c r="F433" s="2" t="s">
        <v>76</v>
      </c>
      <c r="G433" s="2" t="s">
        <v>1181</v>
      </c>
      <c r="H433" s="2" t="s">
        <v>1211</v>
      </c>
      <c r="I433" s="2" t="s">
        <v>1212</v>
      </c>
      <c r="J433" s="2" t="s">
        <v>1213</v>
      </c>
      <c r="K433" s="2" t="s">
        <v>3430</v>
      </c>
      <c r="L433" s="2">
        <v>161451</v>
      </c>
      <c r="M433" s="2">
        <v>124487621</v>
      </c>
      <c r="N433" s="2" t="s">
        <v>104</v>
      </c>
      <c r="O433" s="2" t="s">
        <v>486</v>
      </c>
      <c r="P433" s="2">
        <v>2007</v>
      </c>
      <c r="Q433" s="2" t="s">
        <v>368</v>
      </c>
      <c r="R433" s="2" t="s">
        <v>267</v>
      </c>
      <c r="S433" s="2" t="s">
        <v>368</v>
      </c>
      <c r="T433" s="2" t="b">
        <v>1</v>
      </c>
      <c r="U433" s="2">
        <v>43891</v>
      </c>
      <c r="V433" s="2">
        <v>30</v>
      </c>
      <c r="W433" s="2">
        <v>281</v>
      </c>
      <c r="X433" s="2" t="b">
        <v>1</v>
      </c>
      <c r="Y433" s="2" t="b">
        <v>1</v>
      </c>
      <c r="Z433" s="2" t="s">
        <v>89</v>
      </c>
      <c r="AA433" s="2" t="s">
        <v>83</v>
      </c>
      <c r="AB433" s="51" t="s">
        <v>83</v>
      </c>
      <c r="AC433" s="51"/>
      <c r="AD433" s="51">
        <v>26455.828089999999</v>
      </c>
      <c r="AE433" s="51" t="s">
        <v>118</v>
      </c>
      <c r="AF433" s="51">
        <v>118</v>
      </c>
      <c r="AG433" s="51" t="s">
        <v>84</v>
      </c>
      <c r="AH433" s="51"/>
      <c r="AI433" s="51"/>
      <c r="AJ433" s="51">
        <v>0</v>
      </c>
      <c r="AK433" s="51">
        <v>0</v>
      </c>
      <c r="AL433" s="51">
        <v>0</v>
      </c>
      <c r="AN433" s="51">
        <v>1</v>
      </c>
      <c r="AP433" s="51">
        <v>0</v>
      </c>
      <c r="AQ433" s="51"/>
      <c r="AR433" s="51">
        <v>1</v>
      </c>
      <c r="AS433" s="51">
        <v>1</v>
      </c>
      <c r="AT433" s="51">
        <v>1</v>
      </c>
      <c r="AV433" s="51">
        <v>1</v>
      </c>
      <c r="BC433" s="51">
        <v>1</v>
      </c>
    </row>
    <row r="434" spans="1:56" x14ac:dyDescent="0.3">
      <c r="A434" s="2">
        <v>431</v>
      </c>
      <c r="B434" s="2">
        <v>1</v>
      </c>
      <c r="C434" s="2" t="s">
        <v>75</v>
      </c>
      <c r="D434" s="51">
        <v>9</v>
      </c>
      <c r="E434" s="2" t="s">
        <v>3242</v>
      </c>
      <c r="F434" s="2" t="s">
        <v>76</v>
      </c>
      <c r="G434" s="2" t="s">
        <v>1181</v>
      </c>
      <c r="H434" s="2" t="s">
        <v>1211</v>
      </c>
      <c r="I434" s="2" t="s">
        <v>482</v>
      </c>
      <c r="J434" s="2" t="s">
        <v>1221</v>
      </c>
      <c r="K434" s="2" t="s">
        <v>3431</v>
      </c>
      <c r="L434" s="2">
        <v>39355</v>
      </c>
      <c r="M434" s="2">
        <v>68634159</v>
      </c>
      <c r="N434" s="2" t="s">
        <v>104</v>
      </c>
      <c r="O434" s="2" t="s">
        <v>368</v>
      </c>
      <c r="P434" s="2">
        <v>2003</v>
      </c>
      <c r="Q434" s="2" t="s">
        <v>368</v>
      </c>
      <c r="R434" s="2" t="s">
        <v>267</v>
      </c>
      <c r="S434" s="2" t="s">
        <v>368</v>
      </c>
      <c r="T434" s="2" t="b">
        <v>1</v>
      </c>
      <c r="U434" s="2">
        <v>2015</v>
      </c>
      <c r="V434" s="2">
        <v>1</v>
      </c>
      <c r="W434" s="2">
        <v>350</v>
      </c>
      <c r="X434" s="2" t="b">
        <v>1</v>
      </c>
      <c r="Y434" s="2" t="b">
        <v>1</v>
      </c>
      <c r="Z434" s="2" t="s">
        <v>89</v>
      </c>
      <c r="AA434" s="2" t="s">
        <v>83</v>
      </c>
      <c r="AB434" s="51" t="s">
        <v>83</v>
      </c>
      <c r="AC434" s="51"/>
      <c r="AD434" s="51">
        <v>552174.3798</v>
      </c>
      <c r="AE434" s="51"/>
      <c r="AF434" s="51">
        <v>185.2</v>
      </c>
      <c r="AG434" s="51" t="s">
        <v>84</v>
      </c>
      <c r="AH434" s="51"/>
      <c r="AI434" s="51">
        <v>10</v>
      </c>
      <c r="AJ434" s="51">
        <v>0</v>
      </c>
      <c r="AK434" s="51">
        <v>0</v>
      </c>
      <c r="AL434" s="51">
        <v>0</v>
      </c>
      <c r="AP434" s="51">
        <v>0</v>
      </c>
      <c r="AQ434" s="51"/>
      <c r="AR434" s="51">
        <v>1</v>
      </c>
      <c r="AS434" s="51">
        <v>1</v>
      </c>
      <c r="AT434" s="51">
        <v>1</v>
      </c>
      <c r="AV434" s="51">
        <v>1</v>
      </c>
    </row>
    <row r="435" spans="1:56" x14ac:dyDescent="0.3">
      <c r="A435" s="2">
        <v>432</v>
      </c>
      <c r="B435" s="2">
        <v>1</v>
      </c>
      <c r="C435" s="2" t="s">
        <v>75</v>
      </c>
      <c r="D435" s="51">
        <v>9</v>
      </c>
      <c r="E435" s="2" t="s">
        <v>3242</v>
      </c>
      <c r="F435" s="2" t="s">
        <v>76</v>
      </c>
      <c r="G435" s="2" t="s">
        <v>1181</v>
      </c>
      <c r="H435" s="2" t="s">
        <v>1211</v>
      </c>
      <c r="I435" s="2" t="s">
        <v>1222</v>
      </c>
      <c r="J435" s="2" t="s">
        <v>1223</v>
      </c>
      <c r="K435" s="2" t="s">
        <v>3432</v>
      </c>
      <c r="L435" s="2">
        <v>39357</v>
      </c>
      <c r="M435" s="2">
        <v>124405496</v>
      </c>
      <c r="N435" s="2" t="s">
        <v>104</v>
      </c>
      <c r="O435" s="2" t="s">
        <v>368</v>
      </c>
      <c r="P435" s="2">
        <v>2006</v>
      </c>
      <c r="Q435" s="2" t="s">
        <v>2972</v>
      </c>
      <c r="R435" s="2" t="s">
        <v>1218</v>
      </c>
      <c r="S435" s="2" t="s">
        <v>2972</v>
      </c>
      <c r="T435" s="2" t="b">
        <v>1</v>
      </c>
      <c r="U435" s="2">
        <v>44197</v>
      </c>
      <c r="V435" s="2">
        <v>1</v>
      </c>
      <c r="W435" s="2">
        <v>199</v>
      </c>
      <c r="X435" s="2" t="b">
        <v>1</v>
      </c>
      <c r="Y435" s="2" t="b">
        <v>1</v>
      </c>
      <c r="Z435" s="2" t="s">
        <v>89</v>
      </c>
      <c r="AA435" s="2" t="s">
        <v>83</v>
      </c>
      <c r="AB435" s="51" t="s">
        <v>83</v>
      </c>
      <c r="AC435" s="51"/>
      <c r="AD435" s="51">
        <v>1424993.075</v>
      </c>
      <c r="AE435" s="51"/>
      <c r="AF435" s="51">
        <v>140</v>
      </c>
      <c r="AG435" s="51" t="s">
        <v>84</v>
      </c>
      <c r="AH435" s="51"/>
      <c r="AI435" s="51">
        <v>13</v>
      </c>
      <c r="AJ435" s="51">
        <v>0</v>
      </c>
      <c r="AK435" s="51">
        <v>0</v>
      </c>
      <c r="AL435" s="51">
        <v>0</v>
      </c>
      <c r="AP435" s="51">
        <v>0</v>
      </c>
      <c r="AQ435" s="51"/>
      <c r="AR435" s="51">
        <v>1</v>
      </c>
      <c r="AS435" s="51">
        <v>1</v>
      </c>
      <c r="AT435" s="51">
        <v>1</v>
      </c>
      <c r="AV435" s="51">
        <v>1</v>
      </c>
    </row>
    <row r="436" spans="1:56" x14ac:dyDescent="0.3">
      <c r="A436" s="2">
        <v>433</v>
      </c>
      <c r="B436" s="2">
        <v>1</v>
      </c>
      <c r="C436" s="2" t="s">
        <v>75</v>
      </c>
      <c r="D436" s="51">
        <v>9</v>
      </c>
      <c r="E436" s="2" t="s">
        <v>3242</v>
      </c>
      <c r="F436" s="2" t="s">
        <v>76</v>
      </c>
      <c r="G436" s="2" t="s">
        <v>1181</v>
      </c>
      <c r="H436" s="2" t="s">
        <v>1211</v>
      </c>
      <c r="I436" s="2" t="s">
        <v>1224</v>
      </c>
      <c r="J436" s="2" t="s">
        <v>1225</v>
      </c>
      <c r="K436" s="2" t="s">
        <v>3433</v>
      </c>
      <c r="L436" s="2">
        <v>161334</v>
      </c>
      <c r="M436" s="2">
        <v>80672080</v>
      </c>
      <c r="N436" s="2" t="s">
        <v>104</v>
      </c>
      <c r="O436" s="2" t="s">
        <v>368</v>
      </c>
      <c r="P436" s="2">
        <v>2004</v>
      </c>
      <c r="Q436" s="2" t="s">
        <v>368</v>
      </c>
      <c r="R436" s="2" t="s">
        <v>267</v>
      </c>
      <c r="S436" s="2" t="s">
        <v>368</v>
      </c>
      <c r="T436" s="2" t="b">
        <v>1</v>
      </c>
      <c r="U436" s="2">
        <v>2014</v>
      </c>
      <c r="V436" s="2">
        <v>2</v>
      </c>
      <c r="W436" s="2">
        <v>265</v>
      </c>
      <c r="X436" s="2" t="b">
        <v>1</v>
      </c>
      <c r="Y436" s="2" t="b">
        <v>1</v>
      </c>
      <c r="Z436" s="2" t="s">
        <v>89</v>
      </c>
      <c r="AA436" s="2" t="s">
        <v>83</v>
      </c>
      <c r="AB436" s="51" t="s">
        <v>83</v>
      </c>
      <c r="AC436" s="51"/>
      <c r="AD436" s="51">
        <v>127774.15760000001</v>
      </c>
      <c r="AE436" s="51" t="s">
        <v>118</v>
      </c>
      <c r="AF436" s="51">
        <v>160</v>
      </c>
      <c r="AG436" s="51" t="s">
        <v>84</v>
      </c>
      <c r="AH436" s="51"/>
      <c r="AI436" s="51">
        <v>5.5</v>
      </c>
      <c r="AJ436" s="51">
        <v>0</v>
      </c>
      <c r="AK436" s="51">
        <v>0</v>
      </c>
      <c r="AL436" s="51">
        <v>0</v>
      </c>
      <c r="AN436" s="51">
        <v>1</v>
      </c>
      <c r="AP436" s="51">
        <v>0</v>
      </c>
      <c r="AQ436" s="51"/>
      <c r="AR436" s="51">
        <v>1</v>
      </c>
      <c r="AS436" s="51">
        <v>1</v>
      </c>
      <c r="AT436" s="51">
        <v>1</v>
      </c>
      <c r="AV436" s="51">
        <v>1</v>
      </c>
      <c r="BC436" s="51">
        <v>1</v>
      </c>
    </row>
    <row r="437" spans="1:56" x14ac:dyDescent="0.3">
      <c r="A437" s="2">
        <v>434</v>
      </c>
      <c r="B437" s="2">
        <v>1</v>
      </c>
      <c r="C437" s="2" t="s">
        <v>75</v>
      </c>
      <c r="D437" s="51">
        <v>9</v>
      </c>
      <c r="E437" s="2" t="s">
        <v>3242</v>
      </c>
      <c r="F437" s="2" t="s">
        <v>76</v>
      </c>
      <c r="G437" s="2" t="s">
        <v>1181</v>
      </c>
      <c r="H437" s="2" t="s">
        <v>1211</v>
      </c>
      <c r="I437" s="2" t="s">
        <v>1226</v>
      </c>
      <c r="J437" s="2" t="s">
        <v>1227</v>
      </c>
      <c r="K437" s="2" t="s">
        <v>3434</v>
      </c>
      <c r="L437" s="2">
        <v>39359</v>
      </c>
      <c r="M437" s="2">
        <v>2908200</v>
      </c>
      <c r="N437" s="2" t="s">
        <v>104</v>
      </c>
      <c r="O437" s="2" t="s">
        <v>2972</v>
      </c>
      <c r="P437" s="2">
        <v>2005</v>
      </c>
      <c r="Q437" s="2" t="s">
        <v>2972</v>
      </c>
      <c r="R437" s="2" t="s">
        <v>2980</v>
      </c>
      <c r="S437" s="2" t="s">
        <v>2972</v>
      </c>
      <c r="T437" s="2" t="b">
        <v>1</v>
      </c>
      <c r="U437" s="2">
        <v>44197</v>
      </c>
      <c r="V437" s="2">
        <v>0</v>
      </c>
      <c r="W437" s="2">
        <v>808</v>
      </c>
      <c r="X437" s="2" t="b">
        <v>1</v>
      </c>
      <c r="Y437" s="2" t="b">
        <v>1</v>
      </c>
      <c r="Z437" s="2" t="s">
        <v>89</v>
      </c>
      <c r="AA437" s="2" t="s">
        <v>95</v>
      </c>
      <c r="AB437" s="51" t="s">
        <v>83</v>
      </c>
      <c r="AC437" s="51" t="s">
        <v>178</v>
      </c>
      <c r="AD437" s="51">
        <v>2679550.0449999999</v>
      </c>
      <c r="AE437" s="51"/>
      <c r="AF437" s="51">
        <v>150</v>
      </c>
      <c r="AG437" s="51" t="s">
        <v>84</v>
      </c>
      <c r="AH437" s="51"/>
      <c r="AI437" s="51">
        <v>10.8</v>
      </c>
      <c r="AJ437" s="51">
        <v>0</v>
      </c>
      <c r="AK437" s="51">
        <v>0</v>
      </c>
      <c r="AL437" s="51">
        <v>0</v>
      </c>
      <c r="AP437" s="51">
        <v>0</v>
      </c>
      <c r="AQ437" s="51">
        <v>1</v>
      </c>
      <c r="AR437" s="51">
        <v>1</v>
      </c>
      <c r="AS437" s="51">
        <v>1</v>
      </c>
      <c r="AT437" s="51">
        <v>1</v>
      </c>
      <c r="AV437" s="51">
        <v>1</v>
      </c>
    </row>
    <row r="438" spans="1:56" x14ac:dyDescent="0.3">
      <c r="A438" s="2">
        <v>435</v>
      </c>
      <c r="B438" s="2">
        <v>1</v>
      </c>
      <c r="C438" s="2" t="s">
        <v>75</v>
      </c>
      <c r="D438" s="51">
        <v>9</v>
      </c>
      <c r="E438" s="2" t="s">
        <v>3242</v>
      </c>
      <c r="F438" s="2" t="s">
        <v>76</v>
      </c>
      <c r="G438" s="2" t="s">
        <v>1181</v>
      </c>
      <c r="H438" s="2" t="s">
        <v>1211</v>
      </c>
      <c r="I438" s="2" t="s">
        <v>1228</v>
      </c>
      <c r="J438" s="2" t="s">
        <v>1229</v>
      </c>
      <c r="K438" s="2" t="s">
        <v>3435</v>
      </c>
      <c r="L438" s="2">
        <v>44580</v>
      </c>
      <c r="M438" s="2">
        <v>124433729</v>
      </c>
      <c r="N438" s="2" t="s">
        <v>104</v>
      </c>
      <c r="O438" s="2" t="s">
        <v>486</v>
      </c>
      <c r="P438" s="2">
        <v>2004</v>
      </c>
      <c r="Q438" s="2" t="s">
        <v>1217</v>
      </c>
      <c r="R438" s="2" t="s">
        <v>1218</v>
      </c>
      <c r="S438" s="2" t="s">
        <v>1217</v>
      </c>
      <c r="T438" s="2" t="b">
        <v>1</v>
      </c>
      <c r="U438" s="2">
        <v>43891</v>
      </c>
      <c r="V438" s="2">
        <v>20</v>
      </c>
      <c r="W438" s="2">
        <v>200</v>
      </c>
      <c r="X438" s="2" t="b">
        <v>1</v>
      </c>
      <c r="Y438" s="2" t="b">
        <v>1</v>
      </c>
      <c r="Z438" s="2" t="s">
        <v>89</v>
      </c>
      <c r="AA438" s="2" t="s">
        <v>83</v>
      </c>
      <c r="AB438" s="51" t="s">
        <v>83</v>
      </c>
      <c r="AC438" s="51"/>
      <c r="AD438" s="51">
        <v>123859.2613</v>
      </c>
      <c r="AE438" s="51" t="s">
        <v>118</v>
      </c>
      <c r="AF438" s="51">
        <v>66</v>
      </c>
      <c r="AG438" s="51" t="s">
        <v>84</v>
      </c>
      <c r="AH438" s="51"/>
      <c r="AI438" s="51">
        <v>6</v>
      </c>
      <c r="AJ438" s="51">
        <v>0</v>
      </c>
      <c r="AK438" s="51">
        <v>0</v>
      </c>
      <c r="AL438" s="51">
        <v>0</v>
      </c>
      <c r="AN438" s="51">
        <v>1</v>
      </c>
      <c r="AP438" s="51">
        <v>0</v>
      </c>
      <c r="AQ438" s="51"/>
      <c r="AR438" s="51">
        <v>1</v>
      </c>
      <c r="AS438" s="51">
        <v>1</v>
      </c>
      <c r="AT438" s="51">
        <v>1</v>
      </c>
      <c r="AU438" s="51">
        <v>1</v>
      </c>
      <c r="AV438" s="51">
        <v>1</v>
      </c>
      <c r="AW438" s="51">
        <v>1</v>
      </c>
      <c r="BC438" s="51">
        <v>1</v>
      </c>
      <c r="BD438" s="51">
        <v>1</v>
      </c>
    </row>
    <row r="439" spans="1:56" x14ac:dyDescent="0.3">
      <c r="A439" s="2">
        <v>436</v>
      </c>
      <c r="B439" s="2">
        <v>1</v>
      </c>
      <c r="C439" s="2" t="s">
        <v>75</v>
      </c>
      <c r="D439" s="51">
        <v>9</v>
      </c>
      <c r="E439" s="2" t="s">
        <v>3242</v>
      </c>
      <c r="F439" s="2" t="s">
        <v>76</v>
      </c>
      <c r="G439" s="2" t="s">
        <v>1181</v>
      </c>
      <c r="H439" s="2" t="s">
        <v>1211</v>
      </c>
      <c r="I439" s="2" t="s">
        <v>1041</v>
      </c>
      <c r="J439" s="2" t="s">
        <v>1230</v>
      </c>
      <c r="K439" s="2" t="s">
        <v>3436</v>
      </c>
      <c r="L439" s="2">
        <v>44581</v>
      </c>
      <c r="M439" s="2">
        <v>2995765</v>
      </c>
      <c r="N439" s="2" t="s">
        <v>104</v>
      </c>
      <c r="O439" s="2" t="s">
        <v>1561</v>
      </c>
      <c r="P439" s="2">
        <v>2004</v>
      </c>
      <c r="Q439" s="2" t="s">
        <v>1561</v>
      </c>
      <c r="R439" s="2" t="s">
        <v>2980</v>
      </c>
      <c r="S439" s="2" t="s">
        <v>1561</v>
      </c>
      <c r="T439" s="2" t="b">
        <v>1</v>
      </c>
      <c r="U439" s="2">
        <v>43891</v>
      </c>
      <c r="V439" s="2">
        <v>0</v>
      </c>
      <c r="W439" s="2">
        <v>500</v>
      </c>
      <c r="X439" s="2" t="b">
        <v>1</v>
      </c>
      <c r="Y439" s="2" t="b">
        <v>1</v>
      </c>
      <c r="Z439" s="2" t="s">
        <v>89</v>
      </c>
      <c r="AA439" s="2" t="s">
        <v>95</v>
      </c>
      <c r="AB439" s="51" t="s">
        <v>83</v>
      </c>
      <c r="AC439" s="51" t="s">
        <v>178</v>
      </c>
      <c r="AD439" s="51">
        <v>460526.18569999997</v>
      </c>
      <c r="AE439" s="51"/>
      <c r="AF439" s="51">
        <v>177</v>
      </c>
      <c r="AG439" s="51" t="s">
        <v>84</v>
      </c>
      <c r="AH439" s="51"/>
      <c r="AI439" s="51">
        <v>14.5</v>
      </c>
      <c r="AJ439" s="51">
        <v>0</v>
      </c>
      <c r="AK439" s="51">
        <v>0</v>
      </c>
      <c r="AL439" s="51">
        <v>0</v>
      </c>
      <c r="AP439" s="51">
        <v>0</v>
      </c>
      <c r="AQ439" s="51"/>
      <c r="AR439" s="51">
        <v>1</v>
      </c>
      <c r="AS439" s="51">
        <v>1</v>
      </c>
      <c r="AT439" s="51">
        <v>1</v>
      </c>
      <c r="AU439" s="51">
        <v>1</v>
      </c>
      <c r="AV439" s="51">
        <v>1</v>
      </c>
      <c r="AW439" s="51">
        <v>1</v>
      </c>
    </row>
    <row r="440" spans="1:56" x14ac:dyDescent="0.3">
      <c r="A440" s="2">
        <v>437</v>
      </c>
      <c r="B440" s="2">
        <v>1</v>
      </c>
      <c r="C440" s="2" t="s">
        <v>75</v>
      </c>
      <c r="D440" s="51">
        <v>9</v>
      </c>
      <c r="E440" s="2" t="s">
        <v>3242</v>
      </c>
      <c r="F440" s="2" t="s">
        <v>76</v>
      </c>
      <c r="G440" s="2" t="s">
        <v>1181</v>
      </c>
      <c r="H440" s="2" t="s">
        <v>1211</v>
      </c>
      <c r="I440" s="2" t="s">
        <v>186</v>
      </c>
      <c r="J440" s="2" t="s">
        <v>1231</v>
      </c>
      <c r="K440" s="2" t="s">
        <v>3437</v>
      </c>
      <c r="L440" s="2">
        <v>161715</v>
      </c>
      <c r="M440" s="2">
        <v>124532728</v>
      </c>
      <c r="N440" s="2" t="s">
        <v>104</v>
      </c>
      <c r="O440" s="2" t="s">
        <v>486</v>
      </c>
      <c r="P440" s="2">
        <v>2007</v>
      </c>
      <c r="Q440" s="2" t="s">
        <v>1540</v>
      </c>
      <c r="R440" s="2" t="s">
        <v>1218</v>
      </c>
      <c r="S440" s="2" t="s">
        <v>1540</v>
      </c>
      <c r="T440" s="2" t="b">
        <v>1</v>
      </c>
      <c r="U440" s="2">
        <v>43891</v>
      </c>
      <c r="V440" s="2">
        <v>1</v>
      </c>
      <c r="W440" s="2">
        <v>260</v>
      </c>
      <c r="X440" s="2" t="b">
        <v>1</v>
      </c>
      <c r="Y440" s="2" t="b">
        <v>1</v>
      </c>
      <c r="Z440" s="2" t="s">
        <v>262</v>
      </c>
      <c r="AA440" s="2" t="s">
        <v>83</v>
      </c>
      <c r="AB440" s="51" t="s">
        <v>83</v>
      </c>
      <c r="AC440" s="51"/>
      <c r="AD440" s="51">
        <v>1609013.7290000001</v>
      </c>
      <c r="AE440" s="51"/>
      <c r="AF440" s="51">
        <v>135</v>
      </c>
      <c r="AG440" s="51" t="s">
        <v>84</v>
      </c>
      <c r="AH440" s="51"/>
      <c r="AI440" s="51">
        <v>11</v>
      </c>
      <c r="AJ440" s="51">
        <v>0</v>
      </c>
      <c r="AK440" s="51">
        <v>0</v>
      </c>
      <c r="AL440" s="51">
        <v>0</v>
      </c>
      <c r="AP440" s="51">
        <v>1</v>
      </c>
      <c r="AQ440" s="51"/>
      <c r="AR440" s="51">
        <v>1</v>
      </c>
      <c r="AS440" s="51">
        <v>1</v>
      </c>
      <c r="AT440" s="51">
        <v>1</v>
      </c>
      <c r="AU440" s="51">
        <v>1</v>
      </c>
      <c r="AV440" s="51">
        <v>1</v>
      </c>
      <c r="AW440" s="51">
        <v>1</v>
      </c>
    </row>
    <row r="441" spans="1:56" x14ac:dyDescent="0.3">
      <c r="A441" s="2">
        <v>438</v>
      </c>
      <c r="B441" s="2">
        <v>1</v>
      </c>
      <c r="C441" s="2" t="s">
        <v>75</v>
      </c>
      <c r="D441" s="51">
        <v>9</v>
      </c>
      <c r="E441" s="2" t="s">
        <v>3242</v>
      </c>
      <c r="F441" s="2" t="s">
        <v>76</v>
      </c>
      <c r="G441" s="2" t="s">
        <v>1181</v>
      </c>
      <c r="H441" s="2" t="s">
        <v>1211</v>
      </c>
      <c r="I441" s="2" t="s">
        <v>1232</v>
      </c>
      <c r="J441" s="2" t="s">
        <v>1233</v>
      </c>
      <c r="K441" s="2" t="s">
        <v>3438</v>
      </c>
      <c r="L441" s="2">
        <v>161648</v>
      </c>
      <c r="M441" s="2">
        <v>80672263</v>
      </c>
      <c r="N441" s="2" t="s">
        <v>104</v>
      </c>
      <c r="O441" s="2" t="s">
        <v>368</v>
      </c>
      <c r="P441" s="2">
        <v>2004</v>
      </c>
      <c r="Q441" s="2" t="s">
        <v>368</v>
      </c>
      <c r="R441" s="2" t="s">
        <v>267</v>
      </c>
      <c r="S441" s="2" t="s">
        <v>368</v>
      </c>
      <c r="T441" s="2" t="b">
        <v>1</v>
      </c>
      <c r="U441" s="2">
        <v>2014</v>
      </c>
      <c r="V441" s="2">
        <v>0</v>
      </c>
      <c r="W441" s="2">
        <v>281</v>
      </c>
      <c r="X441" s="2" t="b">
        <v>1</v>
      </c>
      <c r="Y441" s="2" t="b">
        <v>1</v>
      </c>
      <c r="Z441" s="2" t="s">
        <v>89</v>
      </c>
      <c r="AA441" s="2" t="s">
        <v>83</v>
      </c>
      <c r="AB441" s="51" t="s">
        <v>83</v>
      </c>
      <c r="AC441" s="51"/>
      <c r="AD441" s="51">
        <v>399832.92790000001</v>
      </c>
      <c r="AE441" s="51"/>
      <c r="AF441" s="51">
        <v>100</v>
      </c>
      <c r="AG441" s="51" t="s">
        <v>84</v>
      </c>
      <c r="AH441" s="51"/>
      <c r="AI441" s="51" t="s">
        <v>1234</v>
      </c>
      <c r="AJ441" s="51">
        <v>0</v>
      </c>
      <c r="AK441" s="51">
        <v>0</v>
      </c>
      <c r="AL441" s="51">
        <v>0</v>
      </c>
      <c r="AN441" s="51">
        <v>1</v>
      </c>
      <c r="AP441" s="51">
        <v>0</v>
      </c>
      <c r="AQ441" s="51"/>
      <c r="AR441" s="51">
        <v>1</v>
      </c>
      <c r="AS441" s="51">
        <v>1</v>
      </c>
      <c r="AT441" s="51">
        <v>1</v>
      </c>
      <c r="AV441" s="51">
        <v>1</v>
      </c>
    </row>
    <row r="442" spans="1:56" x14ac:dyDescent="0.3">
      <c r="A442" s="2">
        <v>439</v>
      </c>
      <c r="B442" s="2">
        <v>1</v>
      </c>
      <c r="C442" s="2" t="s">
        <v>75</v>
      </c>
      <c r="D442" s="51">
        <v>9</v>
      </c>
      <c r="E442" s="2" t="s">
        <v>3242</v>
      </c>
      <c r="F442" s="2" t="s">
        <v>76</v>
      </c>
      <c r="G442" s="2" t="s">
        <v>1181</v>
      </c>
      <c r="H442" s="2" t="s">
        <v>1211</v>
      </c>
      <c r="I442" s="2" t="s">
        <v>1235</v>
      </c>
      <c r="J442" s="2" t="s">
        <v>1236</v>
      </c>
      <c r="K442" s="2" t="s">
        <v>3439</v>
      </c>
      <c r="L442" s="2">
        <v>60204</v>
      </c>
      <c r="M442" s="2">
        <v>3092518</v>
      </c>
      <c r="N442" s="2" t="s">
        <v>104</v>
      </c>
      <c r="O442" s="2" t="s">
        <v>368</v>
      </c>
      <c r="P442" s="2">
        <v>2006</v>
      </c>
      <c r="Q442" s="2" t="s">
        <v>1540</v>
      </c>
      <c r="R442" s="2" t="s">
        <v>1218</v>
      </c>
      <c r="S442" s="2" t="s">
        <v>1540</v>
      </c>
      <c r="T442" s="2" t="b">
        <v>1</v>
      </c>
      <c r="U442" s="2">
        <v>43891</v>
      </c>
      <c r="V442" s="2">
        <v>1</v>
      </c>
      <c r="W442" s="2">
        <v>1463</v>
      </c>
      <c r="X442" s="2" t="b">
        <v>1</v>
      </c>
      <c r="Y442" s="2" t="b">
        <v>1</v>
      </c>
      <c r="Z442" s="2" t="s">
        <v>89</v>
      </c>
      <c r="AA442" s="2" t="s">
        <v>95</v>
      </c>
      <c r="AB442" s="51" t="s">
        <v>83</v>
      </c>
      <c r="AC442" s="51" t="s">
        <v>178</v>
      </c>
      <c r="AD442" s="51">
        <v>1370866.919</v>
      </c>
      <c r="AE442" s="51"/>
      <c r="AF442" s="51">
        <v>64</v>
      </c>
      <c r="AG442" s="51" t="s">
        <v>84</v>
      </c>
      <c r="AH442" s="51"/>
      <c r="AI442" s="51">
        <v>10.8</v>
      </c>
      <c r="AJ442" s="51">
        <v>0</v>
      </c>
      <c r="AK442" s="51">
        <v>0</v>
      </c>
      <c r="AL442" s="51">
        <v>0</v>
      </c>
      <c r="AP442" s="51">
        <v>0</v>
      </c>
      <c r="AQ442" s="51"/>
      <c r="AR442" s="51">
        <v>1</v>
      </c>
      <c r="AS442" s="51">
        <v>1</v>
      </c>
      <c r="AT442" s="51">
        <v>1</v>
      </c>
      <c r="AU442" s="51">
        <v>1</v>
      </c>
      <c r="AV442" s="51">
        <v>1</v>
      </c>
      <c r="AW442" s="51">
        <v>1</v>
      </c>
    </row>
    <row r="443" spans="1:56" x14ac:dyDescent="0.3">
      <c r="A443" s="2">
        <v>440</v>
      </c>
      <c r="B443" s="2">
        <v>1</v>
      </c>
      <c r="C443" s="2" t="s">
        <v>75</v>
      </c>
      <c r="D443" s="51">
        <v>9</v>
      </c>
      <c r="E443" s="2" t="s">
        <v>3242</v>
      </c>
      <c r="F443" s="2" t="s">
        <v>76</v>
      </c>
      <c r="G443" s="2" t="s">
        <v>1181</v>
      </c>
      <c r="H443" s="2" t="s">
        <v>1211</v>
      </c>
      <c r="I443" s="2" t="s">
        <v>1237</v>
      </c>
      <c r="J443" s="2" t="s">
        <v>1238</v>
      </c>
      <c r="K443" s="2" t="s">
        <v>3440</v>
      </c>
      <c r="L443" s="2">
        <v>39356</v>
      </c>
      <c r="M443" s="2">
        <v>116736541</v>
      </c>
      <c r="N443" s="2" t="s">
        <v>104</v>
      </c>
      <c r="O443" s="2" t="s">
        <v>368</v>
      </c>
      <c r="P443" s="2">
        <v>2003</v>
      </c>
      <c r="Q443" s="2" t="s">
        <v>368</v>
      </c>
      <c r="R443" s="2" t="s">
        <v>267</v>
      </c>
      <c r="S443" s="2" t="s">
        <v>368</v>
      </c>
      <c r="T443" s="2" t="b">
        <v>1</v>
      </c>
      <c r="U443" s="2">
        <v>2017</v>
      </c>
      <c r="V443" s="2">
        <v>1</v>
      </c>
      <c r="W443" s="2">
        <v>220</v>
      </c>
      <c r="X443" s="2" t="b">
        <v>1</v>
      </c>
      <c r="Y443" s="2" t="b">
        <v>1</v>
      </c>
      <c r="Z443" s="2" t="s">
        <v>89</v>
      </c>
      <c r="AA443" s="2" t="s">
        <v>83</v>
      </c>
      <c r="AB443" s="51" t="s">
        <v>83</v>
      </c>
      <c r="AC443" s="51"/>
      <c r="AD443" s="51">
        <v>222043.39559999999</v>
      </c>
      <c r="AE443" s="51"/>
      <c r="AF443" s="51">
        <v>150</v>
      </c>
      <c r="AG443" s="51" t="s">
        <v>84</v>
      </c>
      <c r="AH443" s="51"/>
      <c r="AI443" s="51" t="s">
        <v>1239</v>
      </c>
      <c r="AJ443" s="51">
        <v>0</v>
      </c>
      <c r="AK443" s="51">
        <v>0</v>
      </c>
      <c r="AL443" s="51">
        <v>0</v>
      </c>
      <c r="AP443" s="51">
        <v>0</v>
      </c>
      <c r="AQ443" s="51"/>
      <c r="AR443" s="51">
        <v>1</v>
      </c>
      <c r="AS443" s="51">
        <v>1</v>
      </c>
      <c r="AT443" s="51">
        <v>1</v>
      </c>
      <c r="AV443" s="51">
        <v>1</v>
      </c>
    </row>
    <row r="444" spans="1:56" x14ac:dyDescent="0.3">
      <c r="A444" s="2">
        <v>441</v>
      </c>
      <c r="B444" s="2">
        <v>1</v>
      </c>
      <c r="C444" s="2" t="s">
        <v>75</v>
      </c>
      <c r="D444" s="51">
        <v>9</v>
      </c>
      <c r="E444" s="2" t="s">
        <v>3242</v>
      </c>
      <c r="F444" s="2" t="s">
        <v>76</v>
      </c>
      <c r="G444" s="2" t="s">
        <v>1181</v>
      </c>
      <c r="H444" s="2" t="s">
        <v>1211</v>
      </c>
      <c r="I444" s="2" t="s">
        <v>1240</v>
      </c>
      <c r="J444" s="2" t="s">
        <v>1241</v>
      </c>
      <c r="K444" s="2" t="s">
        <v>3441</v>
      </c>
      <c r="L444" s="2">
        <v>161640</v>
      </c>
      <c r="M444" s="2">
        <v>80672480</v>
      </c>
      <c r="N444" s="2" t="s">
        <v>104</v>
      </c>
      <c r="O444" s="2" t="s">
        <v>368</v>
      </c>
      <c r="P444" s="2">
        <v>2004</v>
      </c>
      <c r="Q444" s="2" t="s">
        <v>368</v>
      </c>
      <c r="R444" s="2" t="s">
        <v>267</v>
      </c>
      <c r="S444" s="2" t="s">
        <v>368</v>
      </c>
      <c r="T444" s="2" t="b">
        <v>1</v>
      </c>
      <c r="U444" s="2">
        <v>2015</v>
      </c>
      <c r="V444" s="2">
        <v>9</v>
      </c>
      <c r="W444" s="2">
        <v>200</v>
      </c>
      <c r="X444" s="2" t="b">
        <v>1</v>
      </c>
      <c r="Y444" s="2" t="b">
        <v>1</v>
      </c>
      <c r="Z444" s="2" t="s">
        <v>89</v>
      </c>
      <c r="AA444" s="2" t="s">
        <v>83</v>
      </c>
      <c r="AB444" s="51" t="s">
        <v>83</v>
      </c>
      <c r="AC444" s="51"/>
      <c r="AD444" s="51">
        <v>217924.73569999999</v>
      </c>
      <c r="AE444" s="51"/>
      <c r="AF444" s="51">
        <v>175</v>
      </c>
      <c r="AG444" s="51" t="s">
        <v>84</v>
      </c>
      <c r="AH444" s="51"/>
      <c r="AI444" s="51">
        <v>15</v>
      </c>
      <c r="AJ444" s="51">
        <v>0</v>
      </c>
      <c r="AK444" s="51">
        <v>0</v>
      </c>
      <c r="AL444" s="51">
        <v>0</v>
      </c>
      <c r="AN444" s="51">
        <v>1</v>
      </c>
      <c r="AP444" s="51">
        <v>0</v>
      </c>
      <c r="AQ444" s="51"/>
      <c r="AR444" s="51">
        <v>1</v>
      </c>
      <c r="AS444" s="51">
        <v>1</v>
      </c>
      <c r="AT444" s="51">
        <v>1</v>
      </c>
      <c r="AV444" s="51">
        <v>1</v>
      </c>
    </row>
    <row r="445" spans="1:56" x14ac:dyDescent="0.3">
      <c r="A445" s="2">
        <v>442</v>
      </c>
      <c r="B445" s="2">
        <v>1</v>
      </c>
      <c r="C445" s="2" t="s">
        <v>75</v>
      </c>
      <c r="D445" s="51">
        <v>9</v>
      </c>
      <c r="E445" s="2" t="s">
        <v>3242</v>
      </c>
      <c r="F445" s="2" t="s">
        <v>76</v>
      </c>
      <c r="G445" s="2" t="s">
        <v>1181</v>
      </c>
      <c r="H445" s="2" t="s">
        <v>1211</v>
      </c>
      <c r="I445" s="2" t="s">
        <v>1242</v>
      </c>
      <c r="J445" s="2" t="s">
        <v>1243</v>
      </c>
      <c r="K445" s="2" t="s">
        <v>3442</v>
      </c>
      <c r="L445" s="2">
        <v>161633</v>
      </c>
      <c r="M445" s="2">
        <v>124518703</v>
      </c>
      <c r="N445" s="2" t="s">
        <v>104</v>
      </c>
      <c r="O445" s="2" t="s">
        <v>486</v>
      </c>
      <c r="P445" s="2">
        <v>2007</v>
      </c>
      <c r="Q445" s="2" t="s">
        <v>1540</v>
      </c>
      <c r="R445" s="2" t="s">
        <v>1218</v>
      </c>
      <c r="S445" s="2" t="s">
        <v>1540</v>
      </c>
      <c r="T445" s="2" t="b">
        <v>1</v>
      </c>
      <c r="U445" s="2">
        <v>43891</v>
      </c>
      <c r="V445" s="2">
        <v>1</v>
      </c>
      <c r="W445" s="2">
        <v>360</v>
      </c>
      <c r="X445" s="2" t="b">
        <v>1</v>
      </c>
      <c r="Y445" s="2" t="b">
        <v>1</v>
      </c>
      <c r="Z445" s="2" t="s">
        <v>89</v>
      </c>
      <c r="AA445" s="2" t="s">
        <v>95</v>
      </c>
      <c r="AB445" s="51" t="s">
        <v>83</v>
      </c>
      <c r="AC445" s="51" t="s">
        <v>178</v>
      </c>
      <c r="AD445" s="51">
        <v>2029405.023</v>
      </c>
      <c r="AE445" s="51"/>
      <c r="AF445" s="51">
        <v>150</v>
      </c>
      <c r="AG445" s="51" t="s">
        <v>84</v>
      </c>
      <c r="AH445" s="51"/>
      <c r="AI445" s="51">
        <v>13.3</v>
      </c>
      <c r="AJ445" s="51">
        <v>0</v>
      </c>
      <c r="AK445" s="51">
        <v>0</v>
      </c>
      <c r="AL445" s="51">
        <v>0</v>
      </c>
      <c r="AP445" s="51">
        <v>1</v>
      </c>
      <c r="AQ445" s="51"/>
      <c r="AR445" s="51">
        <v>1</v>
      </c>
      <c r="AS445" s="51">
        <v>1</v>
      </c>
      <c r="AT445" s="51">
        <v>1</v>
      </c>
      <c r="AU445" s="51">
        <v>1</v>
      </c>
      <c r="AV445" s="51">
        <v>1</v>
      </c>
      <c r="AW445" s="51">
        <v>1</v>
      </c>
    </row>
    <row r="446" spans="1:56" x14ac:dyDescent="0.3">
      <c r="A446" s="2">
        <v>444</v>
      </c>
      <c r="B446" s="2">
        <v>1</v>
      </c>
      <c r="C446" s="2" t="s">
        <v>75</v>
      </c>
      <c r="D446" s="51">
        <v>9</v>
      </c>
      <c r="E446" s="2" t="s">
        <v>3242</v>
      </c>
      <c r="F446" s="2" t="s">
        <v>76</v>
      </c>
      <c r="G446" s="2" t="s">
        <v>1181</v>
      </c>
      <c r="H446" s="2" t="s">
        <v>1211</v>
      </c>
      <c r="I446" s="2" t="s">
        <v>1248</v>
      </c>
      <c r="J446" s="2" t="s">
        <v>1249</v>
      </c>
      <c r="K446" s="2" t="s">
        <v>3443</v>
      </c>
      <c r="L446" s="2">
        <v>63128</v>
      </c>
      <c r="M446" s="2">
        <v>203720849</v>
      </c>
      <c r="N446" s="2" t="s">
        <v>104</v>
      </c>
      <c r="O446" s="2" t="s">
        <v>2972</v>
      </c>
      <c r="P446" s="2">
        <v>2007</v>
      </c>
      <c r="Q446" s="2" t="s">
        <v>1561</v>
      </c>
      <c r="R446" s="2" t="s">
        <v>2980</v>
      </c>
      <c r="S446" s="2" t="s">
        <v>1561</v>
      </c>
      <c r="T446" s="2" t="b">
        <v>1</v>
      </c>
      <c r="U446" s="2">
        <v>43891</v>
      </c>
      <c r="V446" s="2">
        <v>16</v>
      </c>
      <c r="W446" s="2">
        <v>50</v>
      </c>
      <c r="X446" s="2" t="b">
        <v>1</v>
      </c>
      <c r="Y446" s="2" t="b">
        <v>1</v>
      </c>
      <c r="Z446" s="2" t="s">
        <v>89</v>
      </c>
      <c r="AA446" s="2" t="s">
        <v>83</v>
      </c>
      <c r="AB446" s="51" t="s">
        <v>83</v>
      </c>
      <c r="AC446" s="51"/>
      <c r="AD446" s="51">
        <v>28045.893820000001</v>
      </c>
      <c r="AE446" s="51" t="s">
        <v>118</v>
      </c>
      <c r="AF446" s="51">
        <v>141</v>
      </c>
      <c r="AG446" s="51" t="s">
        <v>84</v>
      </c>
      <c r="AH446" s="51"/>
      <c r="AI446" s="51">
        <v>10</v>
      </c>
      <c r="AJ446" s="51">
        <v>0</v>
      </c>
      <c r="AK446" s="51">
        <v>0</v>
      </c>
      <c r="AL446" s="51">
        <v>0</v>
      </c>
      <c r="AP446" s="51">
        <v>0</v>
      </c>
      <c r="AQ446" s="51"/>
      <c r="AR446" s="51">
        <v>1</v>
      </c>
      <c r="AS446" s="51">
        <v>1</v>
      </c>
      <c r="AT446" s="51">
        <v>1</v>
      </c>
      <c r="AU446" s="51">
        <v>1</v>
      </c>
      <c r="AV446" s="51">
        <v>1</v>
      </c>
      <c r="AW446" s="51">
        <v>1</v>
      </c>
      <c r="BC446" s="51">
        <v>1</v>
      </c>
      <c r="BD446" s="51">
        <v>1</v>
      </c>
    </row>
    <row r="447" spans="1:56" x14ac:dyDescent="0.3">
      <c r="A447" s="2">
        <v>445</v>
      </c>
      <c r="B447" s="2">
        <v>1</v>
      </c>
      <c r="C447" s="2" t="s">
        <v>75</v>
      </c>
      <c r="D447" s="51">
        <v>9</v>
      </c>
      <c r="E447" s="2" t="s">
        <v>3242</v>
      </c>
      <c r="F447" s="2" t="s">
        <v>76</v>
      </c>
      <c r="G447" s="2" t="s">
        <v>1181</v>
      </c>
      <c r="H447" s="2" t="s">
        <v>1211</v>
      </c>
      <c r="I447" s="2" t="s">
        <v>1250</v>
      </c>
      <c r="J447" s="2" t="s">
        <v>1251</v>
      </c>
      <c r="K447" s="2" t="s">
        <v>3444</v>
      </c>
      <c r="L447" s="2">
        <v>60205</v>
      </c>
      <c r="M447" s="2">
        <v>124452001</v>
      </c>
      <c r="N447" s="2" t="s">
        <v>104</v>
      </c>
      <c r="O447" s="2" t="s">
        <v>486</v>
      </c>
      <c r="P447" s="2">
        <v>2006</v>
      </c>
      <c r="Q447" s="2" t="s">
        <v>1540</v>
      </c>
      <c r="R447" s="2" t="s">
        <v>2980</v>
      </c>
      <c r="S447" s="2" t="s">
        <v>1540</v>
      </c>
      <c r="T447" s="2" t="b">
        <v>1</v>
      </c>
      <c r="U447" s="2">
        <v>43862</v>
      </c>
      <c r="V447" s="2">
        <v>71</v>
      </c>
      <c r="W447" s="2">
        <v>183</v>
      </c>
      <c r="X447" s="2" t="b">
        <v>1</v>
      </c>
      <c r="Y447" s="2" t="b">
        <v>1</v>
      </c>
      <c r="Z447" s="2" t="s">
        <v>89</v>
      </c>
      <c r="AA447" s="2" t="s">
        <v>83</v>
      </c>
      <c r="AB447" s="51" t="s">
        <v>83</v>
      </c>
      <c r="AC447" s="51"/>
      <c r="AD447" s="51">
        <v>16666.611430000001</v>
      </c>
      <c r="AE447" s="51" t="s">
        <v>118</v>
      </c>
      <c r="AF447" s="51">
        <v>72</v>
      </c>
      <c r="AG447" s="51" t="s">
        <v>84</v>
      </c>
      <c r="AH447" s="51"/>
      <c r="AI447" s="51">
        <v>9.3000000000000007</v>
      </c>
      <c r="AJ447" s="51">
        <v>0</v>
      </c>
      <c r="AK447" s="51">
        <v>0</v>
      </c>
      <c r="AL447" s="51">
        <v>0</v>
      </c>
      <c r="AP447" s="51">
        <v>0</v>
      </c>
      <c r="AQ447" s="51"/>
      <c r="AR447" s="51">
        <v>1</v>
      </c>
      <c r="AS447" s="51">
        <v>1</v>
      </c>
      <c r="AT447" s="51">
        <v>1</v>
      </c>
      <c r="AU447" s="51">
        <v>1</v>
      </c>
      <c r="AV447" s="51">
        <v>1</v>
      </c>
      <c r="AW447" s="51">
        <v>1</v>
      </c>
      <c r="BC447" s="51">
        <v>1</v>
      </c>
      <c r="BD447" s="51">
        <v>1</v>
      </c>
    </row>
    <row r="448" spans="1:56" x14ac:dyDescent="0.3">
      <c r="A448" s="2">
        <v>446</v>
      </c>
      <c r="B448" s="2">
        <v>1</v>
      </c>
      <c r="C448" s="2" t="s">
        <v>75</v>
      </c>
      <c r="D448" s="51">
        <v>9</v>
      </c>
      <c r="E448" s="2" t="s">
        <v>3242</v>
      </c>
      <c r="F448" s="2" t="s">
        <v>76</v>
      </c>
      <c r="G448" s="2" t="s">
        <v>1181</v>
      </c>
      <c r="H448" s="2" t="s">
        <v>1211</v>
      </c>
      <c r="I448" s="2" t="s">
        <v>1252</v>
      </c>
      <c r="J448" s="2" t="s">
        <v>1253</v>
      </c>
      <c r="K448" s="2" t="s">
        <v>3445</v>
      </c>
      <c r="L448" s="2">
        <v>161480</v>
      </c>
      <c r="M448" s="2">
        <v>139617441</v>
      </c>
      <c r="N448" s="2" t="s">
        <v>104</v>
      </c>
      <c r="O448" s="2" t="s">
        <v>486</v>
      </c>
      <c r="P448" s="2">
        <v>2008</v>
      </c>
      <c r="Q448" s="2" t="s">
        <v>2972</v>
      </c>
      <c r="R448" s="2" t="s">
        <v>1218</v>
      </c>
      <c r="S448" s="2" t="s">
        <v>2972</v>
      </c>
      <c r="T448" s="2" t="b">
        <v>1</v>
      </c>
      <c r="U448" s="2">
        <v>2018</v>
      </c>
      <c r="V448" s="2">
        <v>20</v>
      </c>
      <c r="W448" s="2">
        <v>250</v>
      </c>
      <c r="X448" s="2" t="b">
        <v>1</v>
      </c>
      <c r="Y448" s="2" t="b">
        <v>1</v>
      </c>
      <c r="Z448" s="2" t="s">
        <v>89</v>
      </c>
      <c r="AA448" s="2" t="s">
        <v>83</v>
      </c>
      <c r="AB448" s="51" t="s">
        <v>83</v>
      </c>
      <c r="AC448" s="51"/>
      <c r="AD448" s="51">
        <v>762684.72030000004</v>
      </c>
      <c r="AF448" s="2">
        <v>150</v>
      </c>
      <c r="AG448" s="51" t="s">
        <v>84</v>
      </c>
      <c r="AI448" s="2">
        <v>11</v>
      </c>
      <c r="AJ448" s="51">
        <v>0</v>
      </c>
      <c r="AK448" s="51">
        <v>0</v>
      </c>
      <c r="AL448" s="51">
        <v>1</v>
      </c>
      <c r="AP448" s="51">
        <v>1</v>
      </c>
      <c r="AQ448" s="51"/>
      <c r="AR448" s="51">
        <v>1</v>
      </c>
      <c r="AS448" s="51">
        <v>1</v>
      </c>
      <c r="AT448" s="51">
        <v>1</v>
      </c>
      <c r="AV448" s="51">
        <v>1</v>
      </c>
    </row>
    <row r="449" spans="1:56" x14ac:dyDescent="0.3">
      <c r="A449" s="2">
        <v>447</v>
      </c>
      <c r="B449" s="2">
        <v>1</v>
      </c>
      <c r="C449" s="2" t="s">
        <v>75</v>
      </c>
      <c r="D449" s="51">
        <v>9</v>
      </c>
      <c r="E449" s="2" t="s">
        <v>3242</v>
      </c>
      <c r="F449" s="2" t="s">
        <v>76</v>
      </c>
      <c r="G449" s="2" t="s">
        <v>1181</v>
      </c>
      <c r="H449" s="2" t="s">
        <v>1211</v>
      </c>
      <c r="I449" s="2" t="s">
        <v>1254</v>
      </c>
      <c r="J449" s="2" t="s">
        <v>1255</v>
      </c>
      <c r="K449" s="2" t="s">
        <v>3446</v>
      </c>
      <c r="L449" s="2">
        <v>39358</v>
      </c>
      <c r="M449" s="2">
        <v>124405881</v>
      </c>
      <c r="N449" s="2" t="s">
        <v>1219</v>
      </c>
      <c r="O449" s="2" t="s">
        <v>1217</v>
      </c>
      <c r="P449" s="2">
        <v>2004</v>
      </c>
      <c r="Q449" s="2" t="s">
        <v>1540</v>
      </c>
      <c r="R449" s="2" t="s">
        <v>2980</v>
      </c>
      <c r="S449" s="2" t="s">
        <v>1540</v>
      </c>
      <c r="T449" s="2" t="b">
        <v>1</v>
      </c>
      <c r="U449" s="2" t="s">
        <v>3447</v>
      </c>
      <c r="V449" s="2">
        <v>0</v>
      </c>
      <c r="W449" s="2">
        <v>800</v>
      </c>
      <c r="X449" s="2" t="b">
        <v>1</v>
      </c>
      <c r="Y449" s="2" t="b">
        <v>1</v>
      </c>
      <c r="Z449" s="2" t="s">
        <v>89</v>
      </c>
      <c r="AA449" s="2" t="s">
        <v>95</v>
      </c>
      <c r="AB449" s="51" t="s">
        <v>83</v>
      </c>
      <c r="AC449" s="51" t="s">
        <v>178</v>
      </c>
      <c r="AD449" s="51">
        <v>1701125.922</v>
      </c>
      <c r="AE449" s="51"/>
      <c r="AF449" s="51">
        <v>164</v>
      </c>
      <c r="AG449" s="51" t="s">
        <v>84</v>
      </c>
      <c r="AH449" s="51"/>
      <c r="AI449" s="51">
        <v>17.8</v>
      </c>
      <c r="AJ449" s="51">
        <v>0</v>
      </c>
      <c r="AK449" s="51">
        <v>0</v>
      </c>
      <c r="AL449" s="51">
        <v>0</v>
      </c>
      <c r="AP449" s="51">
        <v>0</v>
      </c>
      <c r="AQ449" s="51"/>
      <c r="AR449" s="51">
        <v>1</v>
      </c>
      <c r="AS449" s="51">
        <v>1</v>
      </c>
      <c r="AT449" s="51">
        <v>1</v>
      </c>
      <c r="AU449" s="51">
        <v>1</v>
      </c>
      <c r="AV449" s="51">
        <v>1</v>
      </c>
      <c r="AW449" s="51">
        <v>1</v>
      </c>
    </row>
    <row r="450" spans="1:56" x14ac:dyDescent="0.3">
      <c r="A450" s="2">
        <v>448</v>
      </c>
      <c r="B450" s="2">
        <v>1</v>
      </c>
      <c r="C450" s="2" t="s">
        <v>75</v>
      </c>
      <c r="D450" s="51">
        <v>9</v>
      </c>
      <c r="E450" s="2" t="s">
        <v>3242</v>
      </c>
      <c r="F450" s="2" t="s">
        <v>76</v>
      </c>
      <c r="G450" s="2" t="s">
        <v>1181</v>
      </c>
      <c r="H450" s="2" t="s">
        <v>1211</v>
      </c>
      <c r="I450" s="2" t="s">
        <v>1256</v>
      </c>
      <c r="J450" s="2" t="s">
        <v>1257</v>
      </c>
      <c r="K450" s="2" t="s">
        <v>3448</v>
      </c>
      <c r="L450" s="2">
        <v>161518</v>
      </c>
      <c r="M450" s="2">
        <v>890179</v>
      </c>
      <c r="N450" s="2" t="s">
        <v>104</v>
      </c>
      <c r="O450" s="2" t="s">
        <v>486</v>
      </c>
      <c r="P450" s="2">
        <v>2008</v>
      </c>
      <c r="Q450" s="2" t="s">
        <v>2972</v>
      </c>
      <c r="R450" s="2" t="s">
        <v>1218</v>
      </c>
      <c r="S450" s="2" t="s">
        <v>2972</v>
      </c>
      <c r="T450" s="2" t="b">
        <v>1</v>
      </c>
      <c r="U450" s="2">
        <v>44197</v>
      </c>
      <c r="V450" s="2">
        <v>0</v>
      </c>
      <c r="W450" s="2">
        <v>260</v>
      </c>
      <c r="X450" s="2" t="b">
        <v>1</v>
      </c>
      <c r="Y450" s="2" t="b">
        <v>1</v>
      </c>
      <c r="Z450" s="2" t="s">
        <v>89</v>
      </c>
      <c r="AA450" s="2" t="s">
        <v>83</v>
      </c>
      <c r="AB450" s="51" t="s">
        <v>83</v>
      </c>
      <c r="AC450" s="51"/>
      <c r="AD450" s="51">
        <v>984553.478</v>
      </c>
      <c r="AE450" s="51"/>
      <c r="AF450" s="51">
        <v>98</v>
      </c>
      <c r="AG450" s="51" t="s">
        <v>84</v>
      </c>
      <c r="AH450" s="51"/>
      <c r="AI450" s="51">
        <v>6.6</v>
      </c>
      <c r="AJ450" s="51">
        <v>0</v>
      </c>
      <c r="AK450" s="51">
        <v>0</v>
      </c>
      <c r="AL450" s="51">
        <v>0</v>
      </c>
      <c r="AP450" s="51">
        <v>0</v>
      </c>
      <c r="AQ450" s="51"/>
      <c r="AR450" s="51">
        <v>1</v>
      </c>
      <c r="AS450" s="51">
        <v>1</v>
      </c>
      <c r="AT450" s="51">
        <v>1</v>
      </c>
      <c r="AV450" s="51">
        <v>1</v>
      </c>
    </row>
    <row r="451" spans="1:56" x14ac:dyDescent="0.3">
      <c r="A451" s="2">
        <v>449</v>
      </c>
      <c r="B451" s="2">
        <v>1</v>
      </c>
      <c r="C451" s="2" t="s">
        <v>75</v>
      </c>
      <c r="D451" s="51">
        <v>9</v>
      </c>
      <c r="E451" s="2" t="s">
        <v>3242</v>
      </c>
      <c r="F451" s="2" t="s">
        <v>76</v>
      </c>
      <c r="G451" s="2" t="s">
        <v>1181</v>
      </c>
      <c r="H451" s="2" t="s">
        <v>1211</v>
      </c>
      <c r="I451" s="2" t="s">
        <v>1258</v>
      </c>
      <c r="J451" s="2" t="s">
        <v>1259</v>
      </c>
      <c r="K451" s="2" t="s">
        <v>3449</v>
      </c>
      <c r="L451" s="2">
        <v>60247</v>
      </c>
      <c r="M451" s="2">
        <v>124455981</v>
      </c>
      <c r="N451" s="2" t="s">
        <v>104</v>
      </c>
      <c r="O451" s="2" t="s">
        <v>486</v>
      </c>
      <c r="P451" s="2">
        <v>2006</v>
      </c>
      <c r="Q451" s="2" t="s">
        <v>368</v>
      </c>
      <c r="R451" s="2" t="s">
        <v>267</v>
      </c>
      <c r="S451" s="2" t="s">
        <v>368</v>
      </c>
      <c r="T451" s="2" t="b">
        <v>1</v>
      </c>
      <c r="U451" s="2">
        <v>43862</v>
      </c>
      <c r="V451" s="2">
        <v>0</v>
      </c>
      <c r="W451" s="2">
        <v>443</v>
      </c>
      <c r="X451" s="2" t="b">
        <v>1</v>
      </c>
      <c r="Y451" s="2" t="b">
        <v>1</v>
      </c>
      <c r="Z451" s="2" t="s">
        <v>89</v>
      </c>
      <c r="AA451" s="2" t="s">
        <v>95</v>
      </c>
      <c r="AB451" s="51" t="s">
        <v>83</v>
      </c>
      <c r="AC451" s="51" t="s">
        <v>178</v>
      </c>
      <c r="AD451" s="51">
        <v>295046.46850000002</v>
      </c>
      <c r="AE451" s="51"/>
      <c r="AF451" s="51">
        <v>113</v>
      </c>
      <c r="AG451" s="51" t="s">
        <v>84</v>
      </c>
      <c r="AH451" s="51"/>
      <c r="AI451" s="51">
        <v>14</v>
      </c>
      <c r="AJ451" s="51">
        <v>0</v>
      </c>
      <c r="AK451" s="51">
        <v>0</v>
      </c>
      <c r="AL451" s="51">
        <v>0</v>
      </c>
      <c r="AP451" s="51">
        <v>0</v>
      </c>
      <c r="AQ451" s="51"/>
      <c r="AR451" s="51">
        <v>1</v>
      </c>
      <c r="AS451" s="51">
        <v>1</v>
      </c>
      <c r="AT451" s="51">
        <v>1</v>
      </c>
      <c r="AV451" s="51">
        <v>1</v>
      </c>
    </row>
    <row r="452" spans="1:56" x14ac:dyDescent="0.3">
      <c r="A452" s="2">
        <v>450</v>
      </c>
      <c r="B452" s="2">
        <v>1</v>
      </c>
      <c r="C452" s="2" t="s">
        <v>75</v>
      </c>
      <c r="D452" s="51">
        <v>9</v>
      </c>
      <c r="E452" s="2" t="s">
        <v>3242</v>
      </c>
      <c r="F452" s="2" t="s">
        <v>76</v>
      </c>
      <c r="G452" s="2" t="s">
        <v>1181</v>
      </c>
      <c r="H452" s="2" t="s">
        <v>1211</v>
      </c>
      <c r="I452" s="2" t="s">
        <v>1260</v>
      </c>
      <c r="J452" s="2" t="s">
        <v>1261</v>
      </c>
      <c r="K452" s="2" t="s">
        <v>3450</v>
      </c>
      <c r="L452" s="2">
        <v>161485</v>
      </c>
      <c r="M452" s="2">
        <v>124493853</v>
      </c>
      <c r="N452" s="2" t="s">
        <v>104</v>
      </c>
      <c r="O452" s="2" t="s">
        <v>486</v>
      </c>
      <c r="P452" s="2">
        <v>2003</v>
      </c>
      <c r="Q452" s="2" t="s">
        <v>1217</v>
      </c>
      <c r="R452" s="2" t="s">
        <v>1218</v>
      </c>
      <c r="S452" s="2" t="s">
        <v>1217</v>
      </c>
      <c r="T452" s="2" t="b">
        <v>1</v>
      </c>
      <c r="U452" s="2">
        <v>44197</v>
      </c>
      <c r="V452" s="2">
        <v>0</v>
      </c>
      <c r="W452" s="2">
        <v>300</v>
      </c>
      <c r="X452" s="2" t="b">
        <v>1</v>
      </c>
      <c r="Y452" s="2" t="b">
        <v>1</v>
      </c>
      <c r="Z452" s="2" t="s">
        <v>1262</v>
      </c>
      <c r="AA452" s="2" t="s">
        <v>83</v>
      </c>
      <c r="AB452" s="51" t="s">
        <v>83</v>
      </c>
      <c r="AC452" s="51"/>
      <c r="AD452" s="51">
        <v>657777.78929999995</v>
      </c>
      <c r="AE452" s="51"/>
      <c r="AF452" s="51">
        <v>122</v>
      </c>
      <c r="AG452" s="51" t="s">
        <v>84</v>
      </c>
      <c r="AH452" s="51"/>
      <c r="AI452" s="51">
        <v>17.8</v>
      </c>
      <c r="AJ452" s="51">
        <v>0</v>
      </c>
      <c r="AK452" s="51">
        <v>0</v>
      </c>
      <c r="AL452" s="51">
        <v>0</v>
      </c>
      <c r="AP452" s="51">
        <v>0</v>
      </c>
      <c r="AQ452" s="51"/>
      <c r="AR452" s="51">
        <v>1</v>
      </c>
      <c r="AS452" s="51">
        <v>1</v>
      </c>
      <c r="AT452" s="51">
        <v>1</v>
      </c>
      <c r="AU452" s="51">
        <v>1</v>
      </c>
      <c r="AV452" s="51">
        <v>1</v>
      </c>
      <c r="AW452" s="51">
        <v>1</v>
      </c>
    </row>
    <row r="453" spans="1:56" x14ac:dyDescent="0.3">
      <c r="A453" s="2">
        <v>451</v>
      </c>
      <c r="B453" s="2">
        <v>1</v>
      </c>
      <c r="C453" s="2" t="s">
        <v>75</v>
      </c>
      <c r="D453" s="51">
        <v>9</v>
      </c>
      <c r="E453" s="2" t="s">
        <v>3242</v>
      </c>
      <c r="F453" s="2" t="s">
        <v>76</v>
      </c>
      <c r="G453" s="2" t="s">
        <v>1181</v>
      </c>
      <c r="H453" s="2" t="s">
        <v>1211</v>
      </c>
      <c r="I453" s="2" t="s">
        <v>1263</v>
      </c>
      <c r="J453" s="2" t="s">
        <v>1264</v>
      </c>
      <c r="K453" s="2" t="s">
        <v>3451</v>
      </c>
      <c r="L453" s="2">
        <v>63165</v>
      </c>
      <c r="M453" s="2">
        <v>68634279</v>
      </c>
      <c r="N453" s="2" t="s">
        <v>104</v>
      </c>
      <c r="O453" s="2" t="s">
        <v>368</v>
      </c>
      <c r="P453" s="2">
        <v>2003</v>
      </c>
      <c r="Q453" s="2" t="s">
        <v>368</v>
      </c>
      <c r="R453" s="2" t="s">
        <v>267</v>
      </c>
      <c r="S453" s="2" t="s">
        <v>368</v>
      </c>
      <c r="T453" s="2" t="b">
        <v>1</v>
      </c>
      <c r="U453" s="2">
        <v>2018</v>
      </c>
      <c r="V453" s="2">
        <v>100</v>
      </c>
      <c r="W453" s="2">
        <v>300</v>
      </c>
      <c r="X453" s="2" t="b">
        <v>1</v>
      </c>
      <c r="Y453" s="2" t="b">
        <v>1</v>
      </c>
      <c r="Z453" s="2" t="s">
        <v>89</v>
      </c>
      <c r="AA453" s="2" t="s">
        <v>95</v>
      </c>
      <c r="AB453" s="51" t="s">
        <v>83</v>
      </c>
      <c r="AC453" s="51" t="s">
        <v>178</v>
      </c>
      <c r="AD453" s="51">
        <v>108759.8468</v>
      </c>
      <c r="AE453" s="51" t="s">
        <v>118</v>
      </c>
      <c r="AF453" s="51">
        <v>78</v>
      </c>
      <c r="AG453" s="51" t="s">
        <v>84</v>
      </c>
      <c r="AH453" s="51"/>
      <c r="AI453" s="51"/>
      <c r="AJ453" s="51">
        <v>0</v>
      </c>
      <c r="AK453" s="51">
        <v>0</v>
      </c>
      <c r="AL453" s="51">
        <v>0</v>
      </c>
      <c r="AP453" s="51">
        <v>0</v>
      </c>
      <c r="AQ453" s="51"/>
      <c r="AR453" s="51">
        <v>1</v>
      </c>
      <c r="AS453" s="51">
        <v>1</v>
      </c>
      <c r="AT453" s="51">
        <v>1</v>
      </c>
      <c r="AV453" s="51">
        <v>1</v>
      </c>
      <c r="BC453" s="51">
        <v>1</v>
      </c>
    </row>
    <row r="454" spans="1:56" x14ac:dyDescent="0.3">
      <c r="A454" s="2">
        <v>452</v>
      </c>
      <c r="B454" s="2">
        <v>1</v>
      </c>
      <c r="C454" s="2" t="s">
        <v>75</v>
      </c>
      <c r="D454" s="51">
        <v>9</v>
      </c>
      <c r="E454" s="2" t="s">
        <v>3242</v>
      </c>
      <c r="F454" s="2" t="s">
        <v>76</v>
      </c>
      <c r="G454" s="2" t="s">
        <v>1181</v>
      </c>
      <c r="H454" s="2" t="s">
        <v>1211</v>
      </c>
      <c r="I454" s="2" t="s">
        <v>1265</v>
      </c>
      <c r="J454" s="2" t="s">
        <v>1266</v>
      </c>
      <c r="K454" s="2" t="s">
        <v>3452</v>
      </c>
      <c r="L454" s="2">
        <v>60203</v>
      </c>
      <c r="M454" s="2">
        <v>3092243</v>
      </c>
      <c r="N454" s="2" t="s">
        <v>104</v>
      </c>
      <c r="O454" s="2" t="s">
        <v>1540</v>
      </c>
      <c r="P454" s="2">
        <v>2006</v>
      </c>
      <c r="Q454" s="2" t="s">
        <v>1561</v>
      </c>
      <c r="R454" s="2" t="s">
        <v>2980</v>
      </c>
      <c r="S454" s="2" t="s">
        <v>1561</v>
      </c>
      <c r="T454" s="2" t="b">
        <v>1</v>
      </c>
      <c r="U454" s="2">
        <v>43891</v>
      </c>
      <c r="V454" s="2">
        <v>2</v>
      </c>
      <c r="W454" s="2">
        <v>195</v>
      </c>
      <c r="X454" s="2" t="b">
        <v>1</v>
      </c>
      <c r="Y454" s="2" t="b">
        <v>1</v>
      </c>
      <c r="Z454" s="2" t="s">
        <v>89</v>
      </c>
      <c r="AA454" s="2" t="s">
        <v>83</v>
      </c>
      <c r="AB454" s="51" t="s">
        <v>83</v>
      </c>
      <c r="AC454" s="51"/>
      <c r="AD454" s="51">
        <v>978956.08470000001</v>
      </c>
      <c r="AE454" s="51"/>
      <c r="AF454" s="51">
        <v>109</v>
      </c>
      <c r="AG454" s="51" t="s">
        <v>84</v>
      </c>
      <c r="AH454" s="51"/>
      <c r="AI454" s="51">
        <v>9.3000000000000007</v>
      </c>
      <c r="AJ454" s="51">
        <v>0</v>
      </c>
      <c r="AK454" s="51">
        <v>0</v>
      </c>
      <c r="AL454" s="51">
        <v>0</v>
      </c>
      <c r="AP454" s="51">
        <v>0</v>
      </c>
      <c r="AQ454" s="51"/>
      <c r="AR454" s="51">
        <v>1</v>
      </c>
      <c r="AS454" s="51">
        <v>1</v>
      </c>
      <c r="AT454" s="51">
        <v>1</v>
      </c>
      <c r="AU454" s="51">
        <v>1</v>
      </c>
      <c r="AV454" s="51">
        <v>1</v>
      </c>
      <c r="AW454" s="51">
        <v>1</v>
      </c>
    </row>
    <row r="455" spans="1:56" x14ac:dyDescent="0.3">
      <c r="A455" s="2">
        <v>453</v>
      </c>
      <c r="B455" s="2">
        <v>1</v>
      </c>
      <c r="C455" s="2" t="s">
        <v>75</v>
      </c>
      <c r="D455" s="51">
        <v>9</v>
      </c>
      <c r="E455" s="2" t="s">
        <v>3242</v>
      </c>
      <c r="F455" s="2" t="s">
        <v>76</v>
      </c>
      <c r="G455" s="2" t="s">
        <v>1181</v>
      </c>
      <c r="H455" s="2" t="s">
        <v>1211</v>
      </c>
      <c r="I455" s="2" t="s">
        <v>1267</v>
      </c>
      <c r="J455" s="2" t="s">
        <v>1268</v>
      </c>
      <c r="K455" s="2" t="s">
        <v>3453</v>
      </c>
      <c r="L455" s="2">
        <v>60206</v>
      </c>
      <c r="M455" s="2">
        <v>3092676</v>
      </c>
      <c r="N455" s="2" t="s">
        <v>104</v>
      </c>
      <c r="O455" s="2" t="s">
        <v>486</v>
      </c>
      <c r="P455" s="2">
        <v>2006</v>
      </c>
      <c r="Q455" s="2" t="s">
        <v>368</v>
      </c>
      <c r="R455" s="2" t="s">
        <v>267</v>
      </c>
      <c r="S455" s="2" t="s">
        <v>368</v>
      </c>
      <c r="T455" s="2" t="b">
        <v>1</v>
      </c>
      <c r="U455" s="2">
        <v>44197</v>
      </c>
      <c r="V455" s="2">
        <v>36</v>
      </c>
      <c r="W455" s="2">
        <v>229</v>
      </c>
      <c r="X455" s="2" t="b">
        <v>1</v>
      </c>
      <c r="Y455" s="2" t="b">
        <v>1</v>
      </c>
      <c r="Z455" s="2" t="s">
        <v>89</v>
      </c>
      <c r="AA455" s="2" t="s">
        <v>83</v>
      </c>
      <c r="AB455" s="51" t="s">
        <v>83</v>
      </c>
      <c r="AC455" s="51"/>
      <c r="AD455" s="51">
        <v>230909.6992</v>
      </c>
      <c r="AE455" s="51"/>
      <c r="AF455" s="51">
        <v>140</v>
      </c>
      <c r="AG455" s="51" t="s">
        <v>84</v>
      </c>
      <c r="AH455" s="51"/>
      <c r="AI455" s="51">
        <v>9.1</v>
      </c>
      <c r="AJ455" s="51">
        <v>0</v>
      </c>
      <c r="AK455" s="51">
        <v>0</v>
      </c>
      <c r="AL455" s="51">
        <v>0</v>
      </c>
      <c r="AP455" s="51">
        <v>0</v>
      </c>
      <c r="AQ455" s="51"/>
      <c r="AR455" s="51">
        <v>1</v>
      </c>
      <c r="AS455" s="51">
        <v>1</v>
      </c>
      <c r="AT455" s="51">
        <v>1</v>
      </c>
      <c r="AV455" s="51">
        <v>1</v>
      </c>
    </row>
    <row r="456" spans="1:56" x14ac:dyDescent="0.3">
      <c r="A456" s="2">
        <v>454</v>
      </c>
      <c r="B456" s="2">
        <v>1</v>
      </c>
      <c r="C456" s="2" t="s">
        <v>75</v>
      </c>
      <c r="D456" s="51">
        <v>9</v>
      </c>
      <c r="E456" s="2" t="s">
        <v>3242</v>
      </c>
      <c r="F456" s="2" t="s">
        <v>76</v>
      </c>
      <c r="G456" s="2" t="s">
        <v>1181</v>
      </c>
      <c r="H456" s="2" t="s">
        <v>1211</v>
      </c>
      <c r="I456" s="2" t="s">
        <v>1080</v>
      </c>
      <c r="J456" s="2" t="s">
        <v>1269</v>
      </c>
      <c r="K456" s="2" t="s">
        <v>3454</v>
      </c>
      <c r="L456" s="2">
        <v>42716</v>
      </c>
      <c r="M456" s="2">
        <v>68634394</v>
      </c>
      <c r="N456" s="2" t="s">
        <v>104</v>
      </c>
      <c r="O456" s="2" t="s">
        <v>368</v>
      </c>
      <c r="P456" s="2">
        <v>2011</v>
      </c>
      <c r="Q456" s="2" t="s">
        <v>368</v>
      </c>
      <c r="R456" s="2" t="s">
        <v>267</v>
      </c>
      <c r="S456" s="2" t="s">
        <v>368</v>
      </c>
      <c r="T456" s="2" t="b">
        <v>1</v>
      </c>
      <c r="U456" s="2">
        <v>2018</v>
      </c>
      <c r="V456" s="2">
        <v>121</v>
      </c>
      <c r="W456" s="2">
        <v>735</v>
      </c>
      <c r="X456" s="2" t="b">
        <v>1</v>
      </c>
      <c r="Y456" s="2" t="b">
        <v>1</v>
      </c>
      <c r="Z456" s="2" t="s">
        <v>89</v>
      </c>
      <c r="AA456" s="2" t="s">
        <v>95</v>
      </c>
      <c r="AB456" s="51" t="s">
        <v>83</v>
      </c>
      <c r="AC456" s="51" t="s">
        <v>178</v>
      </c>
      <c r="AD456" s="51">
        <v>87847.550839999996</v>
      </c>
      <c r="AE456" s="51" t="s">
        <v>118</v>
      </c>
      <c r="AF456" s="51">
        <v>103</v>
      </c>
      <c r="AG456" s="51" t="s">
        <v>84</v>
      </c>
      <c r="AH456" s="51"/>
      <c r="AI456" s="51"/>
      <c r="AJ456" s="51">
        <v>0</v>
      </c>
      <c r="AK456" s="51">
        <v>0</v>
      </c>
      <c r="AL456" s="51">
        <v>0</v>
      </c>
      <c r="AP456" s="51">
        <v>0</v>
      </c>
      <c r="AQ456" s="51"/>
      <c r="AR456" s="51">
        <v>1</v>
      </c>
      <c r="AS456" s="51">
        <v>1</v>
      </c>
      <c r="AT456" s="51">
        <v>1</v>
      </c>
      <c r="AV456" s="51">
        <v>1</v>
      </c>
      <c r="BC456" s="51">
        <v>1</v>
      </c>
    </row>
    <row r="457" spans="1:56" x14ac:dyDescent="0.3">
      <c r="A457" s="2">
        <v>456</v>
      </c>
      <c r="B457" s="2">
        <v>1</v>
      </c>
      <c r="C457" s="2" t="s">
        <v>75</v>
      </c>
      <c r="D457" s="51">
        <v>9</v>
      </c>
      <c r="E457" s="2" t="s">
        <v>3242</v>
      </c>
      <c r="F457" s="2" t="s">
        <v>76</v>
      </c>
      <c r="G457" s="2" t="s">
        <v>1181</v>
      </c>
      <c r="H457" s="2" t="s">
        <v>1211</v>
      </c>
      <c r="I457" s="2" t="s">
        <v>1272</v>
      </c>
      <c r="J457" s="2" t="s">
        <v>1273</v>
      </c>
      <c r="K457" s="2" t="s">
        <v>3455</v>
      </c>
      <c r="L457" s="2">
        <v>63129</v>
      </c>
      <c r="M457" s="2">
        <v>124461599</v>
      </c>
      <c r="N457" s="2" t="s">
        <v>104</v>
      </c>
      <c r="O457" s="2" t="s">
        <v>1217</v>
      </c>
      <c r="P457" s="2">
        <v>2007</v>
      </c>
      <c r="Q457" s="2" t="s">
        <v>1561</v>
      </c>
      <c r="R457" s="2" t="s">
        <v>2980</v>
      </c>
      <c r="S457" s="2" t="s">
        <v>1561</v>
      </c>
      <c r="T457" s="2" t="b">
        <v>1</v>
      </c>
      <c r="U457" s="2">
        <v>43891</v>
      </c>
      <c r="V457" s="2">
        <v>16</v>
      </c>
      <c r="W457" s="2">
        <v>211</v>
      </c>
      <c r="X457" s="2" t="b">
        <v>1</v>
      </c>
      <c r="Y457" s="2" t="b">
        <v>1</v>
      </c>
      <c r="Z457" s="2" t="s">
        <v>89</v>
      </c>
      <c r="AA457" s="2" t="s">
        <v>83</v>
      </c>
      <c r="AB457" s="51" t="s">
        <v>83</v>
      </c>
      <c r="AC457" s="51"/>
      <c r="AD457" s="51">
        <v>64389.940399999999</v>
      </c>
      <c r="AE457" s="51" t="s">
        <v>118</v>
      </c>
      <c r="AF457" s="51">
        <v>118</v>
      </c>
      <c r="AG457" s="51" t="s">
        <v>84</v>
      </c>
      <c r="AH457" s="51"/>
      <c r="AI457" s="51">
        <v>10</v>
      </c>
      <c r="AJ457" s="51">
        <v>0</v>
      </c>
      <c r="AK457" s="51">
        <v>0</v>
      </c>
      <c r="AL457" s="51">
        <v>0</v>
      </c>
      <c r="AP457" s="51">
        <v>0</v>
      </c>
      <c r="AQ457" s="51"/>
      <c r="AR457" s="51">
        <v>1</v>
      </c>
      <c r="AS457" s="51">
        <v>1</v>
      </c>
      <c r="AT457" s="51">
        <v>1</v>
      </c>
      <c r="AU457" s="51">
        <v>1</v>
      </c>
      <c r="AV457" s="51">
        <v>1</v>
      </c>
      <c r="AW457" s="51">
        <v>1</v>
      </c>
      <c r="BC457" s="51">
        <v>1</v>
      </c>
      <c r="BD457" s="51">
        <v>1</v>
      </c>
    </row>
    <row r="458" spans="1:56" x14ac:dyDescent="0.3">
      <c r="A458" s="2">
        <v>457</v>
      </c>
      <c r="B458" s="2">
        <v>1</v>
      </c>
      <c r="C458" s="2" t="s">
        <v>75</v>
      </c>
      <c r="D458" s="51">
        <v>9</v>
      </c>
      <c r="E458" s="2" t="s">
        <v>3242</v>
      </c>
      <c r="F458" s="2" t="s">
        <v>76</v>
      </c>
      <c r="G458" s="2" t="s">
        <v>1181</v>
      </c>
      <c r="H458" s="2" t="s">
        <v>1211</v>
      </c>
      <c r="I458" s="2" t="s">
        <v>1274</v>
      </c>
      <c r="J458" s="2" t="s">
        <v>1275</v>
      </c>
      <c r="K458" s="2" t="s">
        <v>3456</v>
      </c>
      <c r="L458" s="2">
        <v>161571</v>
      </c>
      <c r="M458" s="2">
        <v>124509147</v>
      </c>
      <c r="N458" s="2" t="s">
        <v>1219</v>
      </c>
      <c r="O458" s="2" t="s">
        <v>486</v>
      </c>
      <c r="P458" s="2">
        <v>2008</v>
      </c>
      <c r="Q458" s="2" t="s">
        <v>1217</v>
      </c>
      <c r="R458" s="2" t="s">
        <v>1218</v>
      </c>
      <c r="S458" s="2" t="s">
        <v>1217</v>
      </c>
      <c r="T458" s="2" t="b">
        <v>1</v>
      </c>
      <c r="U458" s="2" t="s">
        <v>3189</v>
      </c>
      <c r="V458" s="2">
        <v>60</v>
      </c>
      <c r="W458" s="2">
        <v>120</v>
      </c>
      <c r="X458" s="2" t="b">
        <v>1</v>
      </c>
      <c r="Y458" s="2" t="b">
        <v>1</v>
      </c>
      <c r="Z458" s="2" t="s">
        <v>89</v>
      </c>
      <c r="AA458" s="2" t="s">
        <v>83</v>
      </c>
      <c r="AB458" s="51" t="s">
        <v>83</v>
      </c>
      <c r="AC458" s="51"/>
      <c r="AD458" s="51">
        <v>19688.2245</v>
      </c>
      <c r="AE458" s="51" t="s">
        <v>118</v>
      </c>
      <c r="AF458" s="51">
        <v>110</v>
      </c>
      <c r="AG458" s="51" t="s">
        <v>84</v>
      </c>
      <c r="AH458" s="51"/>
      <c r="AI458" s="51">
        <v>11</v>
      </c>
      <c r="AJ458" s="51">
        <v>0</v>
      </c>
      <c r="AK458" s="51">
        <v>0</v>
      </c>
      <c r="AL458" s="51">
        <v>0</v>
      </c>
      <c r="AP458" s="51">
        <v>1</v>
      </c>
      <c r="AQ458" s="51"/>
      <c r="AR458" s="51">
        <v>1</v>
      </c>
      <c r="AS458" s="51">
        <v>1</v>
      </c>
      <c r="AT458" s="51">
        <v>1</v>
      </c>
      <c r="AU458" s="51">
        <v>1</v>
      </c>
      <c r="AV458" s="51">
        <v>1</v>
      </c>
      <c r="AW458" s="51">
        <v>1</v>
      </c>
      <c r="BC458" s="51">
        <v>1</v>
      </c>
      <c r="BD458" s="51">
        <v>1</v>
      </c>
    </row>
    <row r="459" spans="1:56" x14ac:dyDescent="0.3">
      <c r="A459" s="2">
        <v>458</v>
      </c>
      <c r="B459" s="2">
        <v>1</v>
      </c>
      <c r="C459" s="2" t="s">
        <v>75</v>
      </c>
      <c r="D459" s="51">
        <v>9</v>
      </c>
      <c r="E459" s="2" t="s">
        <v>3242</v>
      </c>
      <c r="F459" s="2" t="s">
        <v>76</v>
      </c>
      <c r="G459" s="2" t="s">
        <v>1181</v>
      </c>
      <c r="H459" s="2" t="s">
        <v>1276</v>
      </c>
      <c r="I459" s="2" t="s">
        <v>1277</v>
      </c>
      <c r="J459" s="2" t="s">
        <v>1278</v>
      </c>
      <c r="K459" s="2" t="s">
        <v>3457</v>
      </c>
      <c r="L459" s="2">
        <v>39360</v>
      </c>
      <c r="M459" s="2">
        <v>124406361</v>
      </c>
      <c r="N459" s="2" t="s">
        <v>104</v>
      </c>
      <c r="O459" s="2" t="s">
        <v>1217</v>
      </c>
      <c r="P459" s="2">
        <v>2005</v>
      </c>
      <c r="Q459" s="2" t="s">
        <v>1217</v>
      </c>
      <c r="R459" s="2" t="s">
        <v>3458</v>
      </c>
      <c r="S459" s="2" t="s">
        <v>1217</v>
      </c>
      <c r="T459" s="2" t="b">
        <v>1</v>
      </c>
      <c r="U459" s="2">
        <v>2018</v>
      </c>
      <c r="V459" s="2">
        <v>0</v>
      </c>
      <c r="W459" s="2">
        <v>73</v>
      </c>
      <c r="X459" s="2" t="b">
        <v>1</v>
      </c>
      <c r="Y459" s="2" t="b">
        <v>1</v>
      </c>
      <c r="Z459" s="2" t="s">
        <v>89</v>
      </c>
      <c r="AA459" s="2" t="s">
        <v>83</v>
      </c>
      <c r="AB459" s="51" t="s">
        <v>83</v>
      </c>
      <c r="AC459" s="51"/>
      <c r="AD459" s="51">
        <v>7247.3053540000001</v>
      </c>
      <c r="AE459" s="51" t="s">
        <v>118</v>
      </c>
      <c r="AF459" s="51">
        <v>102</v>
      </c>
      <c r="AG459" s="51" t="s">
        <v>84</v>
      </c>
      <c r="AH459" s="51"/>
      <c r="AI459" s="51" t="s">
        <v>267</v>
      </c>
      <c r="AJ459" s="51">
        <v>0</v>
      </c>
      <c r="AK459" s="51">
        <v>0</v>
      </c>
      <c r="AL459" s="51">
        <v>0</v>
      </c>
      <c r="AP459" s="51">
        <v>0</v>
      </c>
      <c r="AQ459" s="51"/>
      <c r="AR459" s="51">
        <v>1</v>
      </c>
      <c r="AS459" s="51">
        <v>1</v>
      </c>
      <c r="AT459" s="51">
        <v>1</v>
      </c>
      <c r="AU459" s="51">
        <v>1</v>
      </c>
      <c r="AV459" s="51">
        <v>1</v>
      </c>
      <c r="AW459" s="51">
        <v>1</v>
      </c>
      <c r="BC459" s="51">
        <v>1</v>
      </c>
      <c r="BD459" s="51">
        <v>1</v>
      </c>
    </row>
    <row r="460" spans="1:56" x14ac:dyDescent="0.3">
      <c r="A460" s="2">
        <v>459</v>
      </c>
      <c r="B460" s="2">
        <v>1</v>
      </c>
      <c r="C460" s="2" t="s">
        <v>75</v>
      </c>
      <c r="D460" s="51">
        <v>9</v>
      </c>
      <c r="E460" s="2" t="s">
        <v>3242</v>
      </c>
      <c r="F460" s="2" t="s">
        <v>76</v>
      </c>
      <c r="G460" s="2" t="s">
        <v>1181</v>
      </c>
      <c r="H460" s="2" t="s">
        <v>1279</v>
      </c>
      <c r="I460" s="2" t="s">
        <v>1280</v>
      </c>
      <c r="J460" s="2" t="s">
        <v>1281</v>
      </c>
      <c r="K460" s="2" t="s">
        <v>3459</v>
      </c>
      <c r="L460" s="2">
        <v>39361</v>
      </c>
      <c r="M460" s="2">
        <v>124406514</v>
      </c>
      <c r="N460" s="2" t="s">
        <v>104</v>
      </c>
      <c r="O460" s="2" t="s">
        <v>1540</v>
      </c>
      <c r="P460" s="2">
        <v>2008</v>
      </c>
      <c r="Q460" s="2" t="s">
        <v>1540</v>
      </c>
      <c r="R460" s="2" t="s">
        <v>3460</v>
      </c>
      <c r="S460" s="2" t="s">
        <v>1540</v>
      </c>
      <c r="T460" s="2" t="b">
        <v>1</v>
      </c>
      <c r="U460" s="2">
        <v>44197</v>
      </c>
      <c r="V460" s="2">
        <v>50</v>
      </c>
      <c r="W460" s="2">
        <v>200</v>
      </c>
      <c r="X460" s="2" t="b">
        <v>1</v>
      </c>
      <c r="Y460" s="2" t="b">
        <v>1</v>
      </c>
      <c r="Z460" s="2" t="s">
        <v>89</v>
      </c>
      <c r="AA460" s="2" t="s">
        <v>83</v>
      </c>
      <c r="AB460" s="51" t="s">
        <v>83</v>
      </c>
      <c r="AC460" s="51"/>
      <c r="AD460" s="51">
        <v>4834.5375180000001</v>
      </c>
      <c r="AE460" s="51" t="s">
        <v>118</v>
      </c>
      <c r="AF460" s="51">
        <v>110</v>
      </c>
      <c r="AG460" s="51" t="s">
        <v>84</v>
      </c>
      <c r="AH460" s="51"/>
      <c r="AI460" s="51" t="s">
        <v>267</v>
      </c>
      <c r="AJ460" s="51">
        <v>0</v>
      </c>
      <c r="AK460" s="51">
        <v>0</v>
      </c>
      <c r="AL460" s="51">
        <v>0</v>
      </c>
      <c r="AP460" s="51">
        <v>0</v>
      </c>
      <c r="AQ460" s="51"/>
      <c r="AR460" s="51">
        <v>1</v>
      </c>
      <c r="AS460" s="51">
        <v>1</v>
      </c>
      <c r="AT460" s="51">
        <v>1</v>
      </c>
      <c r="AU460" s="51">
        <v>1</v>
      </c>
      <c r="AV460" s="51">
        <v>1</v>
      </c>
      <c r="AW460" s="51">
        <v>1</v>
      </c>
      <c r="BC460" s="51">
        <v>1</v>
      </c>
      <c r="BD460" s="51">
        <v>1</v>
      </c>
    </row>
    <row r="461" spans="1:56" x14ac:dyDescent="0.3">
      <c r="A461" s="2">
        <v>460</v>
      </c>
      <c r="B461" s="2">
        <v>1</v>
      </c>
      <c r="C461" s="2" t="s">
        <v>75</v>
      </c>
      <c r="D461" s="51">
        <v>9</v>
      </c>
      <c r="E461" s="2" t="s">
        <v>3242</v>
      </c>
      <c r="F461" s="2" t="s">
        <v>76</v>
      </c>
      <c r="G461" s="2" t="s">
        <v>1181</v>
      </c>
      <c r="H461" s="2" t="s">
        <v>1279</v>
      </c>
      <c r="I461" s="2" t="s">
        <v>1282</v>
      </c>
      <c r="J461" s="2" t="s">
        <v>1283</v>
      </c>
      <c r="K461" s="2" t="s">
        <v>3461</v>
      </c>
      <c r="L461" s="2">
        <v>63130</v>
      </c>
      <c r="M461" s="2">
        <v>124461743</v>
      </c>
      <c r="N461" s="2" t="s">
        <v>104</v>
      </c>
      <c r="O461" s="2" t="s">
        <v>1217</v>
      </c>
      <c r="P461" s="2">
        <v>2007</v>
      </c>
      <c r="Q461" s="2" t="s">
        <v>1561</v>
      </c>
      <c r="R461" s="2" t="s">
        <v>2980</v>
      </c>
      <c r="S461" s="2" t="s">
        <v>1561</v>
      </c>
      <c r="T461" s="2" t="b">
        <v>1</v>
      </c>
      <c r="U461" s="2">
        <v>43891</v>
      </c>
      <c r="V461" s="2">
        <v>10</v>
      </c>
      <c r="W461" s="2">
        <v>200</v>
      </c>
      <c r="X461" s="2" t="b">
        <v>1</v>
      </c>
      <c r="Y461" s="2" t="b">
        <v>1</v>
      </c>
      <c r="Z461" s="2" t="s">
        <v>89</v>
      </c>
      <c r="AA461" s="2" t="s">
        <v>83</v>
      </c>
      <c r="AB461" s="51" t="s">
        <v>83</v>
      </c>
      <c r="AC461" s="51"/>
      <c r="AD461" s="51">
        <v>69460.912400000001</v>
      </c>
      <c r="AE461" s="51" t="s">
        <v>118</v>
      </c>
      <c r="AF461" s="51">
        <v>180</v>
      </c>
      <c r="AG461" s="51" t="s">
        <v>84</v>
      </c>
      <c r="AH461" s="51"/>
      <c r="AI461" s="51">
        <v>20</v>
      </c>
      <c r="AJ461" s="51">
        <v>0</v>
      </c>
      <c r="AK461" s="51">
        <v>0</v>
      </c>
      <c r="AL461" s="51">
        <v>0</v>
      </c>
      <c r="AP461" s="51">
        <v>0</v>
      </c>
      <c r="AQ461" s="51"/>
      <c r="AR461" s="51">
        <v>1</v>
      </c>
      <c r="AS461" s="51">
        <v>1</v>
      </c>
      <c r="AT461" s="51">
        <v>1</v>
      </c>
      <c r="AU461" s="51">
        <v>1</v>
      </c>
      <c r="AV461" s="51">
        <v>1</v>
      </c>
      <c r="AW461" s="51">
        <v>1</v>
      </c>
      <c r="BC461" s="51">
        <v>1</v>
      </c>
      <c r="BD461" s="51">
        <v>1</v>
      </c>
    </row>
    <row r="462" spans="1:56" x14ac:dyDescent="0.3">
      <c r="A462" s="2">
        <v>461</v>
      </c>
      <c r="B462" s="2">
        <v>1</v>
      </c>
      <c r="C462" s="2" t="s">
        <v>75</v>
      </c>
      <c r="D462" s="51">
        <v>9</v>
      </c>
      <c r="E462" s="2" t="s">
        <v>3242</v>
      </c>
      <c r="F462" s="2" t="s">
        <v>76</v>
      </c>
      <c r="G462" s="2" t="s">
        <v>1181</v>
      </c>
      <c r="H462" s="2" t="s">
        <v>1279</v>
      </c>
      <c r="I462" s="2" t="s">
        <v>1284</v>
      </c>
      <c r="J462" s="2" t="s">
        <v>1285</v>
      </c>
      <c r="K462" s="2" t="s">
        <v>3462</v>
      </c>
      <c r="L462" s="2">
        <v>39362</v>
      </c>
      <c r="M462" s="2">
        <v>124406649</v>
      </c>
      <c r="N462" s="2" t="s">
        <v>104</v>
      </c>
      <c r="O462" s="2" t="s">
        <v>2972</v>
      </c>
      <c r="P462" s="2">
        <v>2005</v>
      </c>
      <c r="Q462" s="2" t="s">
        <v>368</v>
      </c>
      <c r="R462" s="2" t="s">
        <v>267</v>
      </c>
      <c r="S462" s="2" t="s">
        <v>368</v>
      </c>
      <c r="T462" s="2" t="b">
        <v>1</v>
      </c>
      <c r="U462" s="2">
        <v>43862</v>
      </c>
      <c r="V462" s="2">
        <v>0</v>
      </c>
      <c r="W462" s="2">
        <v>50</v>
      </c>
      <c r="X462" s="2" t="b">
        <v>1</v>
      </c>
      <c r="Y462" s="2" t="b">
        <v>1</v>
      </c>
      <c r="Z462" s="2" t="s">
        <v>89</v>
      </c>
      <c r="AA462" s="2" t="s">
        <v>83</v>
      </c>
      <c r="AB462" s="51" t="s">
        <v>83</v>
      </c>
      <c r="AC462" s="51"/>
      <c r="AD462" s="51">
        <v>11226.49071</v>
      </c>
      <c r="AE462" s="51" t="s">
        <v>118</v>
      </c>
      <c r="AF462" s="51">
        <v>208</v>
      </c>
      <c r="AG462" s="51" t="s">
        <v>84</v>
      </c>
      <c r="AH462" s="51"/>
      <c r="AI462" s="51">
        <v>20</v>
      </c>
      <c r="AJ462" s="51">
        <v>0</v>
      </c>
      <c r="AK462" s="51">
        <v>0</v>
      </c>
      <c r="AL462" s="51">
        <v>0</v>
      </c>
      <c r="AP462" s="51">
        <v>0</v>
      </c>
      <c r="AQ462" s="51"/>
      <c r="AR462" s="51">
        <v>1</v>
      </c>
      <c r="AS462" s="51">
        <v>1</v>
      </c>
      <c r="AT462" s="51">
        <v>1</v>
      </c>
      <c r="AV462" s="51">
        <v>1</v>
      </c>
      <c r="BC462" s="51">
        <v>1</v>
      </c>
    </row>
    <row r="463" spans="1:56" x14ac:dyDescent="0.3">
      <c r="A463" s="2">
        <v>462</v>
      </c>
      <c r="B463" s="2">
        <v>1</v>
      </c>
      <c r="C463" s="2" t="s">
        <v>75</v>
      </c>
      <c r="D463" s="51">
        <v>9</v>
      </c>
      <c r="E463" s="2" t="s">
        <v>3242</v>
      </c>
      <c r="F463" s="2" t="s">
        <v>76</v>
      </c>
      <c r="G463" s="2" t="s">
        <v>1181</v>
      </c>
      <c r="H463" s="2" t="s">
        <v>1279</v>
      </c>
      <c r="I463" s="2" t="s">
        <v>1286</v>
      </c>
      <c r="J463" s="2" t="s">
        <v>1287</v>
      </c>
      <c r="K463" s="2" t="s">
        <v>3463</v>
      </c>
      <c r="L463" s="2">
        <v>161395</v>
      </c>
      <c r="M463" s="2">
        <v>124476903</v>
      </c>
      <c r="N463" s="2" t="s">
        <v>104</v>
      </c>
      <c r="O463" s="2" t="s">
        <v>368</v>
      </c>
      <c r="P463" s="2">
        <v>2008</v>
      </c>
      <c r="Q463" s="2" t="s">
        <v>1540</v>
      </c>
      <c r="R463" s="2" t="s">
        <v>1218</v>
      </c>
      <c r="S463" s="2" t="s">
        <v>1540</v>
      </c>
      <c r="T463" s="2" t="b">
        <v>1</v>
      </c>
      <c r="U463" s="2">
        <v>44197</v>
      </c>
      <c r="V463" s="2">
        <v>30</v>
      </c>
      <c r="W463" s="2">
        <v>150</v>
      </c>
      <c r="X463" s="2" t="b">
        <v>1</v>
      </c>
      <c r="Y463" s="2" t="b">
        <v>1</v>
      </c>
      <c r="Z463" s="2" t="s">
        <v>89</v>
      </c>
      <c r="AA463" s="2" t="s">
        <v>83</v>
      </c>
      <c r="AB463" s="51" t="s">
        <v>83</v>
      </c>
      <c r="AC463" s="51"/>
      <c r="AD463" s="51">
        <v>844339.97990000003</v>
      </c>
      <c r="AF463" s="2">
        <v>150</v>
      </c>
      <c r="AG463" s="51" t="s">
        <v>84</v>
      </c>
      <c r="AI463" s="2">
        <v>13.3</v>
      </c>
      <c r="AJ463" s="51">
        <v>0</v>
      </c>
      <c r="AK463" s="51">
        <v>0</v>
      </c>
      <c r="AL463" s="51">
        <v>1</v>
      </c>
      <c r="AP463" s="51">
        <v>1</v>
      </c>
      <c r="AQ463" s="51"/>
      <c r="AR463" s="51">
        <v>1</v>
      </c>
      <c r="AS463" s="51">
        <v>1</v>
      </c>
      <c r="AT463" s="51">
        <v>1</v>
      </c>
      <c r="AU463" s="51">
        <v>1</v>
      </c>
      <c r="AV463" s="51">
        <v>1</v>
      </c>
      <c r="AW463" s="51">
        <v>1</v>
      </c>
    </row>
    <row r="464" spans="1:56" x14ac:dyDescent="0.3">
      <c r="A464" s="2">
        <v>463</v>
      </c>
      <c r="B464" s="2">
        <v>1</v>
      </c>
      <c r="C464" s="2" t="s">
        <v>75</v>
      </c>
      <c r="D464" s="51">
        <v>9</v>
      </c>
      <c r="E464" s="2" t="s">
        <v>3242</v>
      </c>
      <c r="F464" s="2" t="s">
        <v>76</v>
      </c>
      <c r="G464" s="2" t="s">
        <v>1181</v>
      </c>
      <c r="H464" s="2" t="s">
        <v>1279</v>
      </c>
      <c r="I464" s="2" t="s">
        <v>1288</v>
      </c>
      <c r="J464" s="2" t="s">
        <v>1289</v>
      </c>
      <c r="K464" s="2" t="s">
        <v>3464</v>
      </c>
      <c r="L464" s="2">
        <v>39363</v>
      </c>
      <c r="M464" s="2">
        <v>80672743</v>
      </c>
      <c r="N464" s="2" t="s">
        <v>104</v>
      </c>
      <c r="O464" s="2" t="s">
        <v>368</v>
      </c>
      <c r="P464" s="2">
        <v>2004</v>
      </c>
      <c r="Q464" s="2" t="s">
        <v>368</v>
      </c>
      <c r="R464" s="2" t="s">
        <v>267</v>
      </c>
      <c r="S464" s="2" t="s">
        <v>368</v>
      </c>
      <c r="T464" s="2" t="b">
        <v>1</v>
      </c>
      <c r="U464" s="2">
        <v>2014</v>
      </c>
      <c r="V464" s="2">
        <v>0</v>
      </c>
      <c r="W464" s="2">
        <v>156</v>
      </c>
      <c r="X464" s="2" t="b">
        <v>1</v>
      </c>
      <c r="Y464" s="2" t="b">
        <v>1</v>
      </c>
      <c r="Z464" s="2" t="s">
        <v>89</v>
      </c>
      <c r="AA464" s="2" t="s">
        <v>83</v>
      </c>
      <c r="AB464" s="51" t="s">
        <v>83</v>
      </c>
      <c r="AC464" s="51"/>
      <c r="AD464" s="51">
        <v>112552.1621</v>
      </c>
      <c r="AE464" s="51" t="s">
        <v>118</v>
      </c>
      <c r="AF464" s="51">
        <v>198</v>
      </c>
      <c r="AG464" s="51" t="s">
        <v>84</v>
      </c>
      <c r="AH464" s="51"/>
      <c r="AI464" s="51">
        <v>25</v>
      </c>
      <c r="AJ464" s="51">
        <v>0</v>
      </c>
      <c r="AK464" s="51">
        <v>0</v>
      </c>
      <c r="AL464" s="51">
        <v>0</v>
      </c>
      <c r="AN464" s="51">
        <v>1</v>
      </c>
      <c r="AP464" s="51">
        <v>0</v>
      </c>
      <c r="AQ464" s="51"/>
      <c r="AR464" s="51">
        <v>1</v>
      </c>
      <c r="AS464" s="51">
        <v>1</v>
      </c>
      <c r="AT464" s="51">
        <v>1</v>
      </c>
      <c r="AV464" s="51">
        <v>1</v>
      </c>
      <c r="BC464" s="51">
        <v>1</v>
      </c>
    </row>
    <row r="465" spans="1:56" x14ac:dyDescent="0.3">
      <c r="A465" s="2">
        <v>464</v>
      </c>
      <c r="B465" s="2">
        <v>1</v>
      </c>
      <c r="C465" s="2" t="s">
        <v>75</v>
      </c>
      <c r="D465" s="51">
        <v>9</v>
      </c>
      <c r="E465" s="2" t="s">
        <v>3242</v>
      </c>
      <c r="F465" s="2" t="s">
        <v>76</v>
      </c>
      <c r="G465" s="2" t="s">
        <v>1290</v>
      </c>
      <c r="H465" s="2" t="s">
        <v>1291</v>
      </c>
      <c r="I465" s="2" t="s">
        <v>1292</v>
      </c>
      <c r="J465" s="2" t="s">
        <v>1293</v>
      </c>
      <c r="K465" s="2" t="s">
        <v>3465</v>
      </c>
      <c r="L465" s="2">
        <v>161695</v>
      </c>
      <c r="M465" s="2">
        <v>173437577</v>
      </c>
      <c r="N465" s="2" t="s">
        <v>104</v>
      </c>
      <c r="O465" s="2" t="s">
        <v>1217</v>
      </c>
      <c r="P465" s="2">
        <v>2008</v>
      </c>
      <c r="Q465" s="2" t="s">
        <v>1217</v>
      </c>
      <c r="R465" s="2" t="s">
        <v>1218</v>
      </c>
      <c r="S465" s="2" t="s">
        <v>1217</v>
      </c>
      <c r="T465" s="2" t="b">
        <v>1</v>
      </c>
      <c r="U465" s="2">
        <v>44197</v>
      </c>
      <c r="V465" s="2">
        <v>0</v>
      </c>
      <c r="W465" s="2">
        <v>160</v>
      </c>
      <c r="X465" s="2" t="b">
        <v>1</v>
      </c>
      <c r="Y465" s="2" t="b">
        <v>1</v>
      </c>
      <c r="Z465" s="2" t="s">
        <v>89</v>
      </c>
      <c r="AA465" s="2" t="s">
        <v>83</v>
      </c>
      <c r="AB465" s="51" t="s">
        <v>83</v>
      </c>
      <c r="AC465" s="51"/>
      <c r="AD465" s="51">
        <v>2282531.0550000002</v>
      </c>
      <c r="AE465" s="51"/>
      <c r="AF465" s="51">
        <v>125</v>
      </c>
      <c r="AG465" s="51" t="s">
        <v>84</v>
      </c>
      <c r="AH465" s="51"/>
      <c r="AI465" s="51">
        <v>8</v>
      </c>
      <c r="AJ465" s="51">
        <v>0</v>
      </c>
      <c r="AK465" s="51">
        <v>0</v>
      </c>
      <c r="AL465" s="51">
        <v>0</v>
      </c>
      <c r="AP465" s="51">
        <v>1</v>
      </c>
      <c r="AQ465" s="51"/>
      <c r="AR465" s="51">
        <v>1</v>
      </c>
      <c r="AS465" s="51">
        <v>1</v>
      </c>
      <c r="AT465" s="51">
        <v>1</v>
      </c>
      <c r="AU465" s="51">
        <v>1</v>
      </c>
      <c r="AV465" s="51">
        <v>1</v>
      </c>
      <c r="AW465" s="51">
        <v>1</v>
      </c>
    </row>
    <row r="466" spans="1:56" x14ac:dyDescent="0.3">
      <c r="A466" s="2">
        <v>465</v>
      </c>
      <c r="B466" s="2">
        <v>1</v>
      </c>
      <c r="C466" s="2" t="s">
        <v>75</v>
      </c>
      <c r="D466" s="51">
        <v>9</v>
      </c>
      <c r="E466" s="2" t="s">
        <v>3242</v>
      </c>
      <c r="F466" s="2" t="s">
        <v>76</v>
      </c>
      <c r="G466" s="2" t="s">
        <v>1290</v>
      </c>
      <c r="H466" s="2" t="s">
        <v>1294</v>
      </c>
      <c r="I466" s="2" t="s">
        <v>1295</v>
      </c>
      <c r="J466" s="2" t="s">
        <v>1296</v>
      </c>
      <c r="K466" s="2" t="s">
        <v>3466</v>
      </c>
      <c r="L466" s="2">
        <v>161539</v>
      </c>
      <c r="M466" s="2">
        <v>68624897</v>
      </c>
      <c r="N466" s="2" t="s">
        <v>104</v>
      </c>
      <c r="O466" s="2" t="s">
        <v>368</v>
      </c>
      <c r="P466" s="2">
        <v>2008</v>
      </c>
      <c r="Q466" s="2" t="s">
        <v>368</v>
      </c>
      <c r="R466" s="2" t="s">
        <v>267</v>
      </c>
      <c r="S466" s="2" t="s">
        <v>368</v>
      </c>
      <c r="T466" s="2" t="b">
        <v>1</v>
      </c>
      <c r="U466" s="2">
        <v>2015</v>
      </c>
      <c r="V466" s="2">
        <v>12</v>
      </c>
      <c r="W466" s="2">
        <v>170</v>
      </c>
      <c r="X466" s="2" t="b">
        <v>1</v>
      </c>
      <c r="Y466" s="2" t="b">
        <v>1</v>
      </c>
      <c r="Z466" s="2" t="s">
        <v>89</v>
      </c>
      <c r="AA466" s="2" t="s">
        <v>83</v>
      </c>
      <c r="AB466" s="51" t="s">
        <v>83</v>
      </c>
      <c r="AC466" s="51"/>
      <c r="AD466" s="51">
        <v>992185.81770000001</v>
      </c>
      <c r="AF466" s="2">
        <v>110</v>
      </c>
      <c r="AG466" s="51" t="s">
        <v>84</v>
      </c>
      <c r="AI466" s="2">
        <v>9</v>
      </c>
      <c r="AJ466" s="51">
        <v>0</v>
      </c>
      <c r="AK466" s="51">
        <v>0</v>
      </c>
      <c r="AL466" s="51">
        <v>1</v>
      </c>
      <c r="AP466" s="51">
        <v>0</v>
      </c>
      <c r="AQ466" s="51"/>
      <c r="AR466" s="51">
        <v>1</v>
      </c>
      <c r="AS466" s="51">
        <v>1</v>
      </c>
      <c r="AT466" s="51">
        <v>1</v>
      </c>
      <c r="AV466" s="51">
        <v>1</v>
      </c>
    </row>
    <row r="467" spans="1:56" x14ac:dyDescent="0.3">
      <c r="A467" s="2">
        <v>466</v>
      </c>
      <c r="B467" s="2">
        <v>1</v>
      </c>
      <c r="C467" s="2" t="s">
        <v>75</v>
      </c>
      <c r="D467" s="51">
        <v>9</v>
      </c>
      <c r="E467" s="2" t="s">
        <v>3242</v>
      </c>
      <c r="F467" s="2" t="s">
        <v>76</v>
      </c>
      <c r="G467" s="2" t="s">
        <v>1290</v>
      </c>
      <c r="H467" s="2" t="s">
        <v>1294</v>
      </c>
      <c r="I467" s="2" t="s">
        <v>1297</v>
      </c>
      <c r="J467" s="2" t="s">
        <v>1298</v>
      </c>
      <c r="K467" s="2" t="s">
        <v>3467</v>
      </c>
      <c r="L467" s="2">
        <v>41816</v>
      </c>
      <c r="M467" s="2">
        <v>124418711</v>
      </c>
      <c r="N467" s="2" t="s">
        <v>1219</v>
      </c>
      <c r="O467" s="2" t="s">
        <v>1217</v>
      </c>
      <c r="P467" s="2">
        <v>2007</v>
      </c>
      <c r="Q467" s="2" t="s">
        <v>1217</v>
      </c>
      <c r="R467" s="2" t="s">
        <v>1218</v>
      </c>
      <c r="S467" s="2" t="s">
        <v>1217</v>
      </c>
      <c r="T467" s="2" t="b">
        <v>1</v>
      </c>
      <c r="U467" s="2">
        <v>44228</v>
      </c>
      <c r="V467" s="2">
        <v>0</v>
      </c>
      <c r="W467" s="2">
        <v>170</v>
      </c>
      <c r="X467" s="2" t="b">
        <v>1</v>
      </c>
      <c r="Y467" s="2" t="b">
        <v>1</v>
      </c>
      <c r="Z467" s="2" t="s">
        <v>89</v>
      </c>
      <c r="AA467" s="2" t="s">
        <v>83</v>
      </c>
      <c r="AB467" s="51" t="s">
        <v>83</v>
      </c>
      <c r="AC467" s="51"/>
      <c r="AD467" s="51">
        <v>2021479.43</v>
      </c>
      <c r="AF467" s="2">
        <v>114</v>
      </c>
      <c r="AG467" s="51" t="s">
        <v>84</v>
      </c>
      <c r="AI467" s="2">
        <v>9</v>
      </c>
      <c r="AJ467" s="51">
        <v>0</v>
      </c>
      <c r="AK467" s="51">
        <v>0</v>
      </c>
      <c r="AL467" s="51">
        <v>1</v>
      </c>
      <c r="AP467" s="51">
        <v>1</v>
      </c>
      <c r="AQ467" s="51"/>
      <c r="AR467" s="51">
        <v>1</v>
      </c>
      <c r="AS467" s="51">
        <v>1</v>
      </c>
      <c r="AT467" s="51">
        <v>1</v>
      </c>
      <c r="AU467" s="51">
        <v>1</v>
      </c>
      <c r="AV467" s="51">
        <v>1</v>
      </c>
      <c r="AW467" s="51">
        <v>1</v>
      </c>
    </row>
    <row r="468" spans="1:56" x14ac:dyDescent="0.3">
      <c r="A468" s="2">
        <v>467</v>
      </c>
      <c r="B468" s="2">
        <v>1</v>
      </c>
      <c r="C468" s="2" t="s">
        <v>75</v>
      </c>
      <c r="D468" s="51">
        <v>9</v>
      </c>
      <c r="E468" s="2" t="s">
        <v>3242</v>
      </c>
      <c r="F468" s="2" t="s">
        <v>76</v>
      </c>
      <c r="G468" s="2" t="s">
        <v>1290</v>
      </c>
      <c r="H468" s="2" t="s">
        <v>1299</v>
      </c>
      <c r="I468" s="2" t="s">
        <v>1300</v>
      </c>
      <c r="J468" s="2" t="s">
        <v>1301</v>
      </c>
      <c r="K468" s="2" t="s">
        <v>3468</v>
      </c>
      <c r="L468" s="2">
        <v>41874</v>
      </c>
      <c r="M468" s="2">
        <v>68625034</v>
      </c>
      <c r="N468" s="2" t="s">
        <v>104</v>
      </c>
      <c r="O468" s="2" t="s">
        <v>1217</v>
      </c>
      <c r="P468" s="2">
        <v>2003</v>
      </c>
      <c r="Q468" s="2" t="s">
        <v>1217</v>
      </c>
      <c r="R468" s="2" t="s">
        <v>3223</v>
      </c>
      <c r="S468" s="2" t="s">
        <v>1217</v>
      </c>
      <c r="T468" s="2" t="b">
        <v>1</v>
      </c>
      <c r="U468" s="2">
        <v>2015</v>
      </c>
      <c r="V468" s="2">
        <v>1</v>
      </c>
      <c r="W468" s="2">
        <v>131</v>
      </c>
      <c r="X468" s="2" t="b">
        <v>1</v>
      </c>
      <c r="Y468" s="2" t="b">
        <v>1</v>
      </c>
      <c r="Z468" s="2" t="s">
        <v>89</v>
      </c>
      <c r="AA468" s="2" t="s">
        <v>83</v>
      </c>
      <c r="AB468" s="51" t="s">
        <v>83</v>
      </c>
      <c r="AC468" s="51"/>
      <c r="AD468" s="51">
        <v>5407573.6100000003</v>
      </c>
      <c r="AE468" s="51"/>
      <c r="AF468" s="51">
        <v>240</v>
      </c>
      <c r="AG468" s="51" t="s">
        <v>84</v>
      </c>
      <c r="AH468" s="51"/>
      <c r="AI468" s="51">
        <v>9</v>
      </c>
      <c r="AJ468" s="51">
        <v>0</v>
      </c>
      <c r="AK468" s="51">
        <v>0</v>
      </c>
      <c r="AL468" s="51">
        <v>0</v>
      </c>
      <c r="AP468" s="51">
        <v>1</v>
      </c>
      <c r="AQ468" s="51"/>
      <c r="AR468" s="51">
        <v>1</v>
      </c>
      <c r="AS468" s="51">
        <v>1</v>
      </c>
      <c r="AT468" s="51">
        <v>1</v>
      </c>
      <c r="AU468" s="51">
        <v>1</v>
      </c>
      <c r="AV468" s="51">
        <v>1</v>
      </c>
      <c r="AW468" s="51">
        <v>1</v>
      </c>
    </row>
    <row r="469" spans="1:56" x14ac:dyDescent="0.3">
      <c r="A469" s="2">
        <v>468</v>
      </c>
      <c r="B469" s="2">
        <v>1</v>
      </c>
      <c r="C469" s="2" t="s">
        <v>75</v>
      </c>
      <c r="D469" s="51">
        <v>9</v>
      </c>
      <c r="E469" s="2" t="s">
        <v>3242</v>
      </c>
      <c r="F469" s="2" t="s">
        <v>76</v>
      </c>
      <c r="G469" s="2" t="s">
        <v>1290</v>
      </c>
      <c r="H469" s="2" t="s">
        <v>1302</v>
      </c>
      <c r="I469" s="2" t="s">
        <v>1303</v>
      </c>
      <c r="J469" s="2" t="s">
        <v>1304</v>
      </c>
      <c r="K469" s="2" t="s">
        <v>3469</v>
      </c>
      <c r="L469" s="2">
        <v>161639</v>
      </c>
      <c r="M469" s="2">
        <v>124519483</v>
      </c>
      <c r="N469" s="2" t="s">
        <v>104</v>
      </c>
      <c r="O469" s="2" t="s">
        <v>486</v>
      </c>
      <c r="P469" s="2">
        <v>2008</v>
      </c>
      <c r="Q469" s="2" t="s">
        <v>1217</v>
      </c>
      <c r="R469" s="2" t="s">
        <v>1218</v>
      </c>
      <c r="S469" s="2" t="s">
        <v>1217</v>
      </c>
      <c r="T469" s="2" t="b">
        <v>1</v>
      </c>
      <c r="U469" s="2">
        <v>43862</v>
      </c>
      <c r="V469" s="2">
        <v>20</v>
      </c>
      <c r="W469" s="2">
        <v>20</v>
      </c>
      <c r="X469" s="2" t="b">
        <v>1</v>
      </c>
      <c r="Y469" s="2" t="b">
        <v>1</v>
      </c>
      <c r="Z469" s="2" t="s">
        <v>89</v>
      </c>
      <c r="AA469" s="2" t="s">
        <v>83</v>
      </c>
      <c r="AB469" s="51" t="s">
        <v>83</v>
      </c>
      <c r="AC469" s="51"/>
      <c r="AD469" s="51">
        <v>21080.653470000001</v>
      </c>
      <c r="AE469" s="51" t="s">
        <v>118</v>
      </c>
      <c r="AF469" s="51">
        <v>96</v>
      </c>
      <c r="AG469" s="51" t="s">
        <v>84</v>
      </c>
      <c r="AH469" s="51"/>
      <c r="AI469" s="51">
        <v>8.6</v>
      </c>
      <c r="AJ469" s="51">
        <v>0</v>
      </c>
      <c r="AK469" s="51">
        <v>0</v>
      </c>
      <c r="AL469" s="51">
        <v>0</v>
      </c>
      <c r="AP469" s="51">
        <v>0</v>
      </c>
      <c r="AQ469" s="51"/>
      <c r="AR469" s="51">
        <v>1</v>
      </c>
      <c r="AS469" s="51">
        <v>1</v>
      </c>
      <c r="AT469" s="51">
        <v>1</v>
      </c>
      <c r="AU469" s="51">
        <v>1</v>
      </c>
      <c r="AV469" s="51">
        <v>1</v>
      </c>
      <c r="AW469" s="51">
        <v>1</v>
      </c>
      <c r="BC469" s="51">
        <v>1</v>
      </c>
      <c r="BD469" s="51">
        <v>1</v>
      </c>
    </row>
    <row r="470" spans="1:56" x14ac:dyDescent="0.3">
      <c r="A470" s="2">
        <v>469</v>
      </c>
      <c r="B470" s="2">
        <v>1</v>
      </c>
      <c r="C470" s="2" t="s">
        <v>75</v>
      </c>
      <c r="D470" s="51">
        <v>9</v>
      </c>
      <c r="E470" s="2" t="s">
        <v>3242</v>
      </c>
      <c r="F470" s="2" t="s">
        <v>76</v>
      </c>
      <c r="G470" s="2" t="s">
        <v>1290</v>
      </c>
      <c r="H470" s="2" t="s">
        <v>1302</v>
      </c>
      <c r="I470" s="2" t="s">
        <v>1305</v>
      </c>
      <c r="J470" s="2" t="s">
        <v>1306</v>
      </c>
      <c r="K470" s="2" t="s">
        <v>3470</v>
      </c>
      <c r="L470" s="2">
        <v>161707</v>
      </c>
      <c r="M470" s="2">
        <v>124531152</v>
      </c>
      <c r="N470" s="2" t="s">
        <v>1219</v>
      </c>
      <c r="O470" s="2" t="s">
        <v>486</v>
      </c>
      <c r="P470" s="2">
        <v>2008</v>
      </c>
      <c r="Q470" s="2" t="s">
        <v>1540</v>
      </c>
      <c r="R470" s="2" t="s">
        <v>2980</v>
      </c>
      <c r="S470" s="2" t="s">
        <v>1540</v>
      </c>
      <c r="T470" s="2" t="b">
        <v>1</v>
      </c>
      <c r="U470" s="2" t="s">
        <v>3471</v>
      </c>
      <c r="V470" s="2">
        <v>1</v>
      </c>
      <c r="W470" s="2">
        <v>100</v>
      </c>
      <c r="X470" s="2" t="b">
        <v>1</v>
      </c>
      <c r="Y470" s="2" t="b">
        <v>1</v>
      </c>
      <c r="Z470" s="2" t="s">
        <v>89</v>
      </c>
      <c r="AA470" s="2" t="s">
        <v>83</v>
      </c>
      <c r="AB470" s="51" t="s">
        <v>83</v>
      </c>
      <c r="AC470" s="51"/>
      <c r="AD470" s="51">
        <v>272754.07010000001</v>
      </c>
      <c r="AE470" s="51"/>
      <c r="AF470" s="51">
        <v>138</v>
      </c>
      <c r="AG470" s="51" t="s">
        <v>84</v>
      </c>
      <c r="AH470" s="51"/>
      <c r="AI470" s="51">
        <v>13</v>
      </c>
      <c r="AJ470" s="51">
        <v>0</v>
      </c>
      <c r="AK470" s="51">
        <v>0</v>
      </c>
      <c r="AL470" s="51">
        <v>0</v>
      </c>
      <c r="AP470" s="51">
        <v>0</v>
      </c>
      <c r="AQ470" s="51"/>
      <c r="AR470" s="51">
        <v>1</v>
      </c>
      <c r="AS470" s="51">
        <v>1</v>
      </c>
      <c r="AT470" s="51">
        <v>1</v>
      </c>
      <c r="AU470" s="51">
        <v>1</v>
      </c>
      <c r="AV470" s="51">
        <v>1</v>
      </c>
      <c r="AW470" s="51">
        <v>1</v>
      </c>
    </row>
    <row r="471" spans="1:56" x14ac:dyDescent="0.3">
      <c r="A471" s="2">
        <v>470</v>
      </c>
      <c r="B471" s="2">
        <v>1</v>
      </c>
      <c r="C471" s="2" t="s">
        <v>75</v>
      </c>
      <c r="D471" s="51">
        <v>9</v>
      </c>
      <c r="E471" s="2" t="s">
        <v>3242</v>
      </c>
      <c r="F471" s="2" t="s">
        <v>76</v>
      </c>
      <c r="G471" s="2" t="s">
        <v>1290</v>
      </c>
      <c r="H471" s="2" t="s">
        <v>1302</v>
      </c>
      <c r="I471" s="2" t="s">
        <v>1307</v>
      </c>
      <c r="J471" s="2" t="s">
        <v>1308</v>
      </c>
      <c r="K471" s="2" t="s">
        <v>3472</v>
      </c>
      <c r="L471" s="2">
        <v>161506</v>
      </c>
      <c r="M471" s="2">
        <v>173437966</v>
      </c>
      <c r="N471" s="2" t="s">
        <v>1219</v>
      </c>
      <c r="O471" s="2" t="s">
        <v>2972</v>
      </c>
      <c r="P471" s="2">
        <v>2008</v>
      </c>
      <c r="Q471" s="2" t="s">
        <v>1217</v>
      </c>
      <c r="R471" s="2" t="s">
        <v>1218</v>
      </c>
      <c r="S471" s="2" t="s">
        <v>1217</v>
      </c>
      <c r="T471" s="2" t="b">
        <v>1</v>
      </c>
      <c r="U471" s="2" t="s">
        <v>3220</v>
      </c>
      <c r="V471" s="2">
        <v>1</v>
      </c>
      <c r="W471" s="2">
        <v>18</v>
      </c>
      <c r="X471" s="2" t="b">
        <v>1</v>
      </c>
      <c r="Y471" s="2" t="b">
        <v>1</v>
      </c>
      <c r="Z471" s="2" t="s">
        <v>89</v>
      </c>
      <c r="AA471" s="2" t="s">
        <v>83</v>
      </c>
      <c r="AB471" s="51" t="s">
        <v>83</v>
      </c>
      <c r="AC471" s="51"/>
      <c r="AD471" s="51">
        <v>238974.696</v>
      </c>
      <c r="AE471" s="51"/>
      <c r="AF471" s="51">
        <v>84</v>
      </c>
      <c r="AG471" s="51" t="s">
        <v>84</v>
      </c>
      <c r="AH471" s="51"/>
      <c r="AI471" s="51">
        <v>8</v>
      </c>
      <c r="AJ471" s="51">
        <v>0</v>
      </c>
      <c r="AK471" s="51">
        <v>0</v>
      </c>
      <c r="AL471" s="51">
        <v>0</v>
      </c>
      <c r="AP471" s="51">
        <v>1</v>
      </c>
      <c r="AQ471" s="51"/>
      <c r="AR471" s="51">
        <v>1</v>
      </c>
      <c r="AS471" s="51">
        <v>1</v>
      </c>
      <c r="AT471" s="51">
        <v>1</v>
      </c>
      <c r="AU471" s="51">
        <v>1</v>
      </c>
      <c r="AV471" s="51">
        <v>1</v>
      </c>
      <c r="AW471" s="51">
        <v>1</v>
      </c>
    </row>
    <row r="472" spans="1:56" x14ac:dyDescent="0.3">
      <c r="A472" s="2">
        <v>471</v>
      </c>
      <c r="B472" s="2">
        <v>1</v>
      </c>
      <c r="C472" s="2" t="s">
        <v>75</v>
      </c>
      <c r="D472" s="51">
        <v>9</v>
      </c>
      <c r="E472" s="2" t="s">
        <v>3242</v>
      </c>
      <c r="F472" s="2" t="s">
        <v>76</v>
      </c>
      <c r="G472" s="2" t="s">
        <v>1290</v>
      </c>
      <c r="H472" s="2" t="s">
        <v>1302</v>
      </c>
      <c r="I472" s="2" t="s">
        <v>1309</v>
      </c>
      <c r="J472" s="2" t="s">
        <v>1310</v>
      </c>
      <c r="K472" s="2" t="s">
        <v>3473</v>
      </c>
      <c r="L472" s="2">
        <v>161543</v>
      </c>
      <c r="M472" s="2">
        <v>124503842</v>
      </c>
      <c r="N472" s="2" t="s">
        <v>104</v>
      </c>
      <c r="O472" s="2" t="s">
        <v>486</v>
      </c>
      <c r="P472" s="2">
        <v>2008</v>
      </c>
      <c r="Q472" s="2" t="s">
        <v>1540</v>
      </c>
      <c r="R472" s="2" t="s">
        <v>1218</v>
      </c>
      <c r="S472" s="2" t="s">
        <v>1540</v>
      </c>
      <c r="T472" s="2" t="b">
        <v>1</v>
      </c>
      <c r="U472" s="2">
        <v>43891</v>
      </c>
      <c r="V472" s="2">
        <v>1</v>
      </c>
      <c r="W472" s="2">
        <v>20</v>
      </c>
      <c r="X472" s="2" t="b">
        <v>1</v>
      </c>
      <c r="Y472" s="2" t="b">
        <v>1</v>
      </c>
      <c r="Z472" s="2" t="s">
        <v>89</v>
      </c>
      <c r="AA472" s="2" t="s">
        <v>83</v>
      </c>
      <c r="AB472" s="51" t="s">
        <v>83</v>
      </c>
      <c r="AC472" s="51"/>
      <c r="AD472" s="51">
        <v>135468.43859999999</v>
      </c>
      <c r="AE472" s="51" t="s">
        <v>118</v>
      </c>
      <c r="AF472" s="51">
        <v>93</v>
      </c>
      <c r="AG472" s="51" t="s">
        <v>84</v>
      </c>
      <c r="AH472" s="51"/>
      <c r="AI472" s="51">
        <v>8.6</v>
      </c>
      <c r="AJ472" s="51">
        <v>0</v>
      </c>
      <c r="AK472" s="51">
        <v>0</v>
      </c>
      <c r="AL472" s="51">
        <v>0</v>
      </c>
      <c r="AP472" s="51">
        <v>1</v>
      </c>
      <c r="AQ472" s="51"/>
      <c r="AR472" s="51">
        <v>1</v>
      </c>
      <c r="AS472" s="51">
        <v>1</v>
      </c>
      <c r="AT472" s="51">
        <v>1</v>
      </c>
      <c r="AU472" s="51">
        <v>1</v>
      </c>
      <c r="AV472" s="51">
        <v>1</v>
      </c>
      <c r="AW472" s="51">
        <v>1</v>
      </c>
      <c r="BC472" s="51">
        <v>1</v>
      </c>
      <c r="BD472" s="51">
        <v>1</v>
      </c>
    </row>
    <row r="473" spans="1:56" x14ac:dyDescent="0.3">
      <c r="A473" s="2">
        <v>472</v>
      </c>
      <c r="B473" s="2">
        <v>1</v>
      </c>
      <c r="C473" s="2" t="s">
        <v>75</v>
      </c>
      <c r="D473" s="51">
        <v>9</v>
      </c>
      <c r="E473" s="2" t="s">
        <v>3242</v>
      </c>
      <c r="F473" s="2" t="s">
        <v>76</v>
      </c>
      <c r="G473" s="2" t="s">
        <v>77</v>
      </c>
      <c r="H473" s="2" t="s">
        <v>78</v>
      </c>
      <c r="I473" s="2" t="s">
        <v>79</v>
      </c>
      <c r="J473" s="2" t="s">
        <v>80</v>
      </c>
      <c r="K473" s="2" t="s">
        <v>3474</v>
      </c>
      <c r="L473" s="2">
        <v>161378</v>
      </c>
      <c r="M473" s="2">
        <v>887542</v>
      </c>
      <c r="N473" s="2" t="s">
        <v>104</v>
      </c>
      <c r="O473" s="2" t="s">
        <v>2972</v>
      </c>
      <c r="P473" s="2">
        <v>2008</v>
      </c>
      <c r="Q473" s="2" t="s">
        <v>1540</v>
      </c>
      <c r="R473" s="2" t="s">
        <v>2980</v>
      </c>
      <c r="S473" s="2" t="s">
        <v>1540</v>
      </c>
      <c r="T473" s="2" t="b">
        <v>1</v>
      </c>
      <c r="U473" s="2">
        <v>44197</v>
      </c>
      <c r="V473" s="51">
        <v>18</v>
      </c>
      <c r="W473" s="51">
        <v>64</v>
      </c>
      <c r="X473" s="2" t="b">
        <v>1</v>
      </c>
      <c r="Y473" s="2" t="b">
        <v>1</v>
      </c>
      <c r="Z473" s="51" t="s">
        <v>82</v>
      </c>
      <c r="AA473" s="2" t="s">
        <v>83</v>
      </c>
      <c r="AB473" s="51" t="s">
        <v>83</v>
      </c>
      <c r="AC473" s="51"/>
      <c r="AD473" s="51">
        <v>796393.77190000005</v>
      </c>
      <c r="AF473" s="2">
        <v>137</v>
      </c>
      <c r="AG473" s="51" t="s">
        <v>84</v>
      </c>
      <c r="AI473" s="2">
        <v>10.5</v>
      </c>
      <c r="AJ473" s="51">
        <v>0</v>
      </c>
      <c r="AK473" s="51">
        <v>0</v>
      </c>
      <c r="AL473" s="51">
        <v>1</v>
      </c>
      <c r="AP473" s="51">
        <v>0</v>
      </c>
      <c r="AQ473" s="51"/>
      <c r="AR473" s="51">
        <v>1</v>
      </c>
      <c r="AS473" s="51">
        <v>1</v>
      </c>
      <c r="AT473" s="51">
        <v>1</v>
      </c>
      <c r="AU473" s="51">
        <v>1</v>
      </c>
      <c r="AV473" s="51">
        <v>1</v>
      </c>
      <c r="AW473" s="51">
        <v>1</v>
      </c>
    </row>
    <row r="474" spans="1:56" x14ac:dyDescent="0.3">
      <c r="A474" s="2">
        <v>473</v>
      </c>
      <c r="B474" s="2">
        <v>1</v>
      </c>
      <c r="C474" s="2" t="s">
        <v>75</v>
      </c>
      <c r="D474" s="51">
        <v>9</v>
      </c>
      <c r="E474" s="2" t="s">
        <v>3242</v>
      </c>
      <c r="F474" s="2" t="s">
        <v>76</v>
      </c>
      <c r="G474" s="2" t="s">
        <v>77</v>
      </c>
      <c r="H474" s="2" t="s">
        <v>78</v>
      </c>
      <c r="I474" s="2" t="s">
        <v>87</v>
      </c>
      <c r="J474" s="2" t="s">
        <v>88</v>
      </c>
      <c r="K474" s="2" t="s">
        <v>3475</v>
      </c>
      <c r="L474" s="2">
        <v>161526</v>
      </c>
      <c r="M474" s="2">
        <v>68611084</v>
      </c>
      <c r="N474" s="2" t="s">
        <v>104</v>
      </c>
      <c r="O474" s="2" t="s">
        <v>2972</v>
      </c>
      <c r="P474" s="2">
        <v>2007</v>
      </c>
      <c r="Q474" s="2" t="s">
        <v>1217</v>
      </c>
      <c r="R474" s="2" t="s">
        <v>2980</v>
      </c>
      <c r="S474" s="2" t="s">
        <v>1217</v>
      </c>
      <c r="T474" s="2" t="b">
        <v>1</v>
      </c>
      <c r="U474" s="2">
        <v>2015</v>
      </c>
      <c r="V474" s="2">
        <v>0</v>
      </c>
      <c r="W474" s="2">
        <v>800</v>
      </c>
      <c r="X474" s="2" t="b">
        <v>1</v>
      </c>
      <c r="Y474" s="2" t="b">
        <v>1</v>
      </c>
      <c r="Z474" s="2" t="s">
        <v>89</v>
      </c>
      <c r="AA474" s="2" t="s">
        <v>90</v>
      </c>
      <c r="AB474" s="51" t="s">
        <v>83</v>
      </c>
      <c r="AC474" s="51" t="s">
        <v>125</v>
      </c>
      <c r="AD474" s="51">
        <v>3878960.6680000001</v>
      </c>
      <c r="AF474" s="2">
        <v>300</v>
      </c>
      <c r="AG474" s="51" t="s">
        <v>84</v>
      </c>
      <c r="AI474" s="2">
        <v>21.5</v>
      </c>
      <c r="AJ474" s="51">
        <v>0</v>
      </c>
      <c r="AK474" s="51">
        <v>0</v>
      </c>
      <c r="AL474" s="51">
        <v>1</v>
      </c>
      <c r="AN474" s="51">
        <v>1</v>
      </c>
      <c r="AP474" s="51">
        <v>1</v>
      </c>
      <c r="AQ474" s="51"/>
      <c r="AR474" s="51">
        <v>1</v>
      </c>
      <c r="AS474" s="51">
        <v>1</v>
      </c>
      <c r="AT474" s="51">
        <v>1</v>
      </c>
      <c r="AU474" s="51">
        <v>1</v>
      </c>
      <c r="AV474" s="51">
        <v>1</v>
      </c>
      <c r="AW474" s="51">
        <v>1</v>
      </c>
    </row>
    <row r="475" spans="1:56" x14ac:dyDescent="0.3">
      <c r="A475" s="2">
        <v>474</v>
      </c>
      <c r="B475" s="2">
        <v>1</v>
      </c>
      <c r="C475" s="2" t="s">
        <v>75</v>
      </c>
      <c r="D475" s="51">
        <v>9</v>
      </c>
      <c r="E475" s="2" t="s">
        <v>3242</v>
      </c>
      <c r="F475" s="2" t="s">
        <v>76</v>
      </c>
      <c r="G475" s="2" t="s">
        <v>77</v>
      </c>
      <c r="H475" s="2" t="s">
        <v>78</v>
      </c>
      <c r="I475" s="2" t="s">
        <v>93</v>
      </c>
      <c r="J475" s="2" t="s">
        <v>94</v>
      </c>
      <c r="K475" s="2" t="s">
        <v>3476</v>
      </c>
      <c r="L475" s="2">
        <v>161564</v>
      </c>
      <c r="M475" s="2">
        <v>890724</v>
      </c>
      <c r="N475" s="2" t="s">
        <v>104</v>
      </c>
      <c r="O475" s="2" t="s">
        <v>486</v>
      </c>
      <c r="P475" s="2">
        <v>2008</v>
      </c>
      <c r="Q475" s="2" t="s">
        <v>2972</v>
      </c>
      <c r="R475" s="2" t="s">
        <v>1218</v>
      </c>
      <c r="S475" s="2" t="s">
        <v>2972</v>
      </c>
      <c r="T475" s="2" t="b">
        <v>1</v>
      </c>
      <c r="U475" s="2">
        <v>43891</v>
      </c>
      <c r="V475" s="2">
        <v>0</v>
      </c>
      <c r="W475" s="2">
        <v>810</v>
      </c>
      <c r="X475" s="2" t="b">
        <v>1</v>
      </c>
      <c r="Y475" s="2" t="b">
        <v>1</v>
      </c>
      <c r="Z475" s="2" t="s">
        <v>89</v>
      </c>
      <c r="AA475" s="2" t="s">
        <v>95</v>
      </c>
      <c r="AB475" s="51" t="s">
        <v>83</v>
      </c>
      <c r="AC475" s="51" t="s">
        <v>178</v>
      </c>
      <c r="AD475" s="51">
        <v>3632240.5970000001</v>
      </c>
      <c r="AE475" s="51"/>
      <c r="AF475" s="51">
        <v>300</v>
      </c>
      <c r="AG475" s="51" t="s">
        <v>84</v>
      </c>
      <c r="AH475" s="51"/>
      <c r="AI475" s="51">
        <v>20</v>
      </c>
      <c r="AJ475" s="51">
        <v>0</v>
      </c>
      <c r="AK475" s="51">
        <v>0</v>
      </c>
      <c r="AL475" s="51">
        <v>0</v>
      </c>
      <c r="AN475" s="51">
        <v>1</v>
      </c>
      <c r="AP475" s="51">
        <v>1</v>
      </c>
      <c r="AQ475" s="51"/>
      <c r="AR475" s="51">
        <v>1</v>
      </c>
      <c r="AS475" s="51">
        <v>1</v>
      </c>
      <c r="AT475" s="51">
        <v>1</v>
      </c>
      <c r="AV475" s="51">
        <v>1</v>
      </c>
    </row>
    <row r="476" spans="1:56" x14ac:dyDescent="0.3">
      <c r="A476" s="2">
        <v>475</v>
      </c>
      <c r="B476" s="2">
        <v>1</v>
      </c>
      <c r="C476" s="2" t="s">
        <v>75</v>
      </c>
      <c r="D476" s="51">
        <v>9</v>
      </c>
      <c r="E476" s="2" t="s">
        <v>3242</v>
      </c>
      <c r="F476" s="2" t="s">
        <v>76</v>
      </c>
      <c r="G476" s="2" t="s">
        <v>77</v>
      </c>
      <c r="H476" s="2" t="s">
        <v>78</v>
      </c>
      <c r="I476" s="2" t="s">
        <v>96</v>
      </c>
      <c r="J476" s="2" t="s">
        <v>97</v>
      </c>
      <c r="K476" s="2" t="s">
        <v>3477</v>
      </c>
      <c r="L476" s="2">
        <v>40797</v>
      </c>
      <c r="M476" s="2">
        <v>68611625</v>
      </c>
      <c r="N476" s="2" t="s">
        <v>2995</v>
      </c>
      <c r="O476" s="2" t="s">
        <v>2972</v>
      </c>
      <c r="P476" s="2">
        <v>2005</v>
      </c>
      <c r="Q476" s="2" t="s">
        <v>1217</v>
      </c>
      <c r="R476" s="2" t="s">
        <v>1218</v>
      </c>
      <c r="S476" s="2" t="s">
        <v>1217</v>
      </c>
      <c r="T476" s="2" t="b">
        <v>1</v>
      </c>
      <c r="U476" s="2">
        <v>44228</v>
      </c>
      <c r="V476" s="2">
        <v>0</v>
      </c>
      <c r="W476" s="2">
        <v>75</v>
      </c>
      <c r="X476" s="2" t="b">
        <v>1</v>
      </c>
      <c r="Y476" s="2" t="b">
        <v>1</v>
      </c>
      <c r="Z476" s="2" t="s">
        <v>89</v>
      </c>
      <c r="AA476" s="2" t="s">
        <v>83</v>
      </c>
      <c r="AB476" s="51" t="s">
        <v>83</v>
      </c>
      <c r="AC476" s="51"/>
      <c r="AD476" s="51">
        <v>3013960.9369999999</v>
      </c>
      <c r="AE476" s="51"/>
      <c r="AF476" s="51">
        <v>178</v>
      </c>
      <c r="AG476" s="51" t="s">
        <v>84</v>
      </c>
      <c r="AH476" s="51"/>
      <c r="AI476" s="51">
        <v>11</v>
      </c>
      <c r="AJ476" s="51">
        <v>0</v>
      </c>
      <c r="AK476" s="51">
        <v>0</v>
      </c>
      <c r="AL476" s="51">
        <v>0</v>
      </c>
      <c r="AP476" s="51">
        <v>1</v>
      </c>
      <c r="AQ476" s="51"/>
      <c r="AR476" s="51">
        <v>1</v>
      </c>
      <c r="AS476" s="51">
        <v>1</v>
      </c>
      <c r="AT476" s="51">
        <v>1</v>
      </c>
      <c r="AU476" s="51">
        <v>1</v>
      </c>
      <c r="AV476" s="51">
        <v>1</v>
      </c>
      <c r="AW476" s="51">
        <v>1</v>
      </c>
    </row>
    <row r="477" spans="1:56" x14ac:dyDescent="0.3">
      <c r="A477" s="2">
        <v>476</v>
      </c>
      <c r="B477" s="2">
        <v>1</v>
      </c>
      <c r="C477" s="2" t="s">
        <v>75</v>
      </c>
      <c r="D477" s="51">
        <v>9</v>
      </c>
      <c r="E477" s="2" t="s">
        <v>3242</v>
      </c>
      <c r="F477" s="2" t="s">
        <v>76</v>
      </c>
      <c r="G477" s="2" t="s">
        <v>77</v>
      </c>
      <c r="H477" s="2" t="s">
        <v>78</v>
      </c>
      <c r="I477" s="2" t="s">
        <v>100</v>
      </c>
      <c r="J477" s="2" t="s">
        <v>101</v>
      </c>
      <c r="K477" s="2" t="s">
        <v>3478</v>
      </c>
      <c r="L477" s="2">
        <v>39365</v>
      </c>
      <c r="M477" s="2">
        <v>173433550</v>
      </c>
      <c r="N477" s="2" t="s">
        <v>104</v>
      </c>
      <c r="O477" s="2" t="s">
        <v>2972</v>
      </c>
      <c r="P477" s="2">
        <v>2005</v>
      </c>
      <c r="Q477" s="2" t="s">
        <v>1540</v>
      </c>
      <c r="R477" s="2" t="s">
        <v>3157</v>
      </c>
      <c r="S477" s="2" t="s">
        <v>1540</v>
      </c>
      <c r="T477" s="2" t="b">
        <v>1</v>
      </c>
      <c r="U477" s="2">
        <v>43891</v>
      </c>
      <c r="V477" s="2">
        <v>0</v>
      </c>
      <c r="W477" s="2">
        <v>275</v>
      </c>
      <c r="X477" s="2" t="b">
        <v>1</v>
      </c>
      <c r="Y477" s="2" t="b">
        <v>1</v>
      </c>
      <c r="Z477" s="2" t="s">
        <v>89</v>
      </c>
      <c r="AA477" s="2" t="s">
        <v>83</v>
      </c>
      <c r="AB477" s="51" t="s">
        <v>83</v>
      </c>
      <c r="AC477" s="51"/>
      <c r="AD477" s="51">
        <v>5939688.0590000004</v>
      </c>
      <c r="AF477" s="2">
        <v>255</v>
      </c>
      <c r="AG477" s="51" t="s">
        <v>84</v>
      </c>
      <c r="AI477" s="2">
        <v>14.5</v>
      </c>
      <c r="AJ477" s="51">
        <v>0</v>
      </c>
      <c r="AK477" s="51">
        <v>0</v>
      </c>
      <c r="AL477" s="51">
        <v>1</v>
      </c>
      <c r="AP477" s="51">
        <v>1</v>
      </c>
      <c r="AQ477" s="51"/>
      <c r="AR477" s="51">
        <v>1</v>
      </c>
      <c r="AS477" s="51">
        <v>1</v>
      </c>
      <c r="AT477" s="51">
        <v>1</v>
      </c>
      <c r="AU477" s="51">
        <v>1</v>
      </c>
      <c r="AV477" s="51">
        <v>1</v>
      </c>
      <c r="AW477" s="51">
        <v>1</v>
      </c>
    </row>
    <row r="478" spans="1:56" x14ac:dyDescent="0.3">
      <c r="A478" s="2">
        <v>477</v>
      </c>
      <c r="B478" s="2">
        <v>1</v>
      </c>
      <c r="C478" s="2" t="s">
        <v>75</v>
      </c>
      <c r="D478" s="51">
        <v>9</v>
      </c>
      <c r="E478" s="2" t="s">
        <v>3242</v>
      </c>
      <c r="F478" s="2" t="s">
        <v>76</v>
      </c>
      <c r="G478" s="2" t="s">
        <v>77</v>
      </c>
      <c r="H478" s="2" t="s">
        <v>78</v>
      </c>
      <c r="I478" s="2" t="s">
        <v>102</v>
      </c>
      <c r="J478" s="2" t="s">
        <v>103</v>
      </c>
      <c r="K478" s="2" t="s">
        <v>3479</v>
      </c>
      <c r="L478" s="2">
        <v>39366</v>
      </c>
      <c r="M478" s="2">
        <v>173434051</v>
      </c>
      <c r="N478" s="2" t="s">
        <v>2995</v>
      </c>
      <c r="O478" s="2" t="s">
        <v>486</v>
      </c>
      <c r="P478" s="2">
        <v>2005</v>
      </c>
      <c r="Q478" s="2" t="s">
        <v>1217</v>
      </c>
      <c r="R478" s="2" t="s">
        <v>1218</v>
      </c>
      <c r="S478" s="2" t="s">
        <v>1217</v>
      </c>
      <c r="T478" s="2" t="b">
        <v>1</v>
      </c>
      <c r="U478" s="2">
        <v>44228</v>
      </c>
      <c r="V478" s="2">
        <v>0</v>
      </c>
      <c r="W478" s="2">
        <v>100</v>
      </c>
      <c r="X478" s="2" t="b">
        <v>1</v>
      </c>
      <c r="Y478" s="2" t="b">
        <v>1</v>
      </c>
      <c r="Z478" s="2" t="s">
        <v>89</v>
      </c>
      <c r="AA478" s="2" t="s">
        <v>83</v>
      </c>
      <c r="AB478" s="51" t="s">
        <v>83</v>
      </c>
      <c r="AC478" s="51"/>
      <c r="AD478" s="51">
        <v>4128513.7609999999</v>
      </c>
      <c r="AE478" s="51"/>
      <c r="AF478" s="51">
        <v>280</v>
      </c>
      <c r="AG478" s="51" t="s">
        <v>84</v>
      </c>
      <c r="AH478" s="51"/>
      <c r="AI478" s="51">
        <v>21.5</v>
      </c>
      <c r="AJ478" s="51">
        <v>0</v>
      </c>
      <c r="AK478" s="51">
        <v>0</v>
      </c>
      <c r="AL478" s="51">
        <v>0</v>
      </c>
      <c r="AP478" s="51">
        <v>1</v>
      </c>
      <c r="AQ478" s="51"/>
      <c r="AR478" s="51">
        <v>1</v>
      </c>
      <c r="AS478" s="51">
        <v>1</v>
      </c>
      <c r="AT478" s="51">
        <v>1</v>
      </c>
      <c r="AU478" s="51">
        <v>1</v>
      </c>
      <c r="AV478" s="51">
        <v>1</v>
      </c>
      <c r="AW478" s="51">
        <v>1</v>
      </c>
    </row>
    <row r="479" spans="1:56" x14ac:dyDescent="0.3">
      <c r="A479" s="2">
        <v>478</v>
      </c>
      <c r="B479" s="2">
        <v>1</v>
      </c>
      <c r="C479" s="2" t="s">
        <v>75</v>
      </c>
      <c r="D479" s="51">
        <v>9</v>
      </c>
      <c r="E479" s="2" t="s">
        <v>3242</v>
      </c>
      <c r="F479" s="2" t="s">
        <v>76</v>
      </c>
      <c r="G479" s="2" t="s">
        <v>77</v>
      </c>
      <c r="H479" s="2" t="s">
        <v>78</v>
      </c>
      <c r="I479" s="2" t="s">
        <v>105</v>
      </c>
      <c r="J479" s="2" t="s">
        <v>106</v>
      </c>
      <c r="K479" s="2" t="s">
        <v>3480</v>
      </c>
      <c r="L479" s="2">
        <v>39367</v>
      </c>
      <c r="M479" s="2">
        <v>124407121</v>
      </c>
      <c r="N479" s="2" t="s">
        <v>1219</v>
      </c>
      <c r="O479" s="2" t="s">
        <v>1540</v>
      </c>
      <c r="P479" s="2">
        <v>2005</v>
      </c>
      <c r="Q479" s="2" t="s">
        <v>1561</v>
      </c>
      <c r="R479" s="2" t="s">
        <v>3202</v>
      </c>
      <c r="S479" s="2" t="s">
        <v>1561</v>
      </c>
      <c r="T479" s="2" t="b">
        <v>1</v>
      </c>
      <c r="U479" s="2">
        <v>44228</v>
      </c>
      <c r="V479" s="51">
        <v>0</v>
      </c>
      <c r="W479" s="51">
        <v>50</v>
      </c>
      <c r="X479" s="2" t="b">
        <v>1</v>
      </c>
      <c r="Y479" s="2" t="b">
        <v>1</v>
      </c>
      <c r="Z479" s="51" t="s">
        <v>107</v>
      </c>
      <c r="AA479" s="2" t="s">
        <v>83</v>
      </c>
      <c r="AB479" s="51" t="s">
        <v>83</v>
      </c>
      <c r="AC479" s="51"/>
      <c r="AD479" s="51">
        <v>656961.08290000004</v>
      </c>
      <c r="AE479" s="51"/>
      <c r="AF479" s="51">
        <v>70</v>
      </c>
      <c r="AG479" s="51" t="s">
        <v>84</v>
      </c>
      <c r="AH479" s="51"/>
      <c r="AI479" s="51">
        <v>9</v>
      </c>
      <c r="AJ479" s="51">
        <v>0</v>
      </c>
      <c r="AK479" s="51">
        <v>0</v>
      </c>
      <c r="AL479" s="51">
        <v>0</v>
      </c>
      <c r="AP479" s="51">
        <v>1</v>
      </c>
      <c r="AQ479" s="51"/>
      <c r="AR479" s="51">
        <v>1</v>
      </c>
      <c r="AS479" s="51">
        <v>1</v>
      </c>
      <c r="AT479" s="51">
        <v>1</v>
      </c>
      <c r="AU479" s="51">
        <v>1</v>
      </c>
      <c r="AV479" s="51">
        <v>1</v>
      </c>
      <c r="AW479" s="51">
        <v>1</v>
      </c>
    </row>
    <row r="480" spans="1:56" x14ac:dyDescent="0.3">
      <c r="A480" s="2">
        <v>479</v>
      </c>
      <c r="B480" s="2">
        <v>1</v>
      </c>
      <c r="C480" s="2" t="s">
        <v>75</v>
      </c>
      <c r="D480" s="51">
        <v>9</v>
      </c>
      <c r="E480" s="2" t="s">
        <v>3242</v>
      </c>
      <c r="F480" s="2" t="s">
        <v>76</v>
      </c>
      <c r="G480" s="2" t="s">
        <v>77</v>
      </c>
      <c r="H480" s="2" t="s">
        <v>78</v>
      </c>
      <c r="I480" s="2" t="s">
        <v>108</v>
      </c>
      <c r="J480" s="2" t="s">
        <v>109</v>
      </c>
      <c r="K480" s="2" t="s">
        <v>3481</v>
      </c>
      <c r="L480" s="2">
        <v>41741</v>
      </c>
      <c r="M480" s="2">
        <v>2954522</v>
      </c>
      <c r="N480" s="2" t="s">
        <v>104</v>
      </c>
      <c r="O480" s="2" t="s">
        <v>2972</v>
      </c>
      <c r="P480" s="2">
        <v>2003</v>
      </c>
      <c r="Q480" s="2" t="s">
        <v>1217</v>
      </c>
      <c r="R480" s="2" t="s">
        <v>2980</v>
      </c>
      <c r="S480" s="2" t="s">
        <v>1217</v>
      </c>
      <c r="T480" s="2" t="b">
        <v>1</v>
      </c>
      <c r="U480" s="2">
        <v>43891</v>
      </c>
      <c r="V480" s="2">
        <v>1</v>
      </c>
      <c r="W480" s="2">
        <v>145</v>
      </c>
      <c r="X480" s="2" t="b">
        <v>1</v>
      </c>
      <c r="Y480" s="2" t="b">
        <v>1</v>
      </c>
      <c r="Z480" s="2" t="s">
        <v>89</v>
      </c>
      <c r="AA480" s="2" t="s">
        <v>83</v>
      </c>
      <c r="AB480" s="51" t="s">
        <v>83</v>
      </c>
      <c r="AC480" s="51"/>
      <c r="AD480" s="51">
        <v>3017726.8509999998</v>
      </c>
      <c r="AE480" s="51"/>
      <c r="AF480" s="51">
        <v>325</v>
      </c>
      <c r="AG480" s="51" t="s">
        <v>84</v>
      </c>
      <c r="AH480" s="51"/>
      <c r="AI480" s="51">
        <v>23.5</v>
      </c>
      <c r="AJ480" s="51">
        <v>0</v>
      </c>
      <c r="AK480" s="51">
        <v>0</v>
      </c>
      <c r="AL480" s="51">
        <v>0</v>
      </c>
      <c r="AN480" s="51">
        <v>1</v>
      </c>
      <c r="AP480" s="51">
        <v>0</v>
      </c>
      <c r="AQ480" s="51"/>
      <c r="AR480" s="51">
        <v>1</v>
      </c>
      <c r="AS480" s="51">
        <v>1</v>
      </c>
      <c r="AT480" s="51">
        <v>1</v>
      </c>
      <c r="AU480" s="51">
        <v>1</v>
      </c>
      <c r="AV480" s="51">
        <v>1</v>
      </c>
      <c r="AW480" s="51">
        <v>1</v>
      </c>
    </row>
    <row r="481" spans="1:56" x14ac:dyDescent="0.3">
      <c r="A481" s="2">
        <v>480</v>
      </c>
      <c r="B481" s="2">
        <v>1</v>
      </c>
      <c r="C481" s="2" t="s">
        <v>75</v>
      </c>
      <c r="D481" s="51">
        <v>9</v>
      </c>
      <c r="E481" s="2" t="s">
        <v>3242</v>
      </c>
      <c r="F481" s="2" t="s">
        <v>76</v>
      </c>
      <c r="G481" s="2" t="s">
        <v>77</v>
      </c>
      <c r="H481" s="2" t="s">
        <v>78</v>
      </c>
      <c r="I481" s="2" t="s">
        <v>110</v>
      </c>
      <c r="J481" s="2" t="s">
        <v>111</v>
      </c>
      <c r="K481" s="2" t="s">
        <v>3482</v>
      </c>
      <c r="L481" s="2">
        <v>39368</v>
      </c>
      <c r="M481" s="2">
        <v>2908817</v>
      </c>
      <c r="N481" s="2" t="s">
        <v>104</v>
      </c>
      <c r="O481" s="2" t="s">
        <v>2972</v>
      </c>
      <c r="P481" s="2">
        <v>2005</v>
      </c>
      <c r="Q481" s="2" t="s">
        <v>1217</v>
      </c>
      <c r="R481" s="2" t="s">
        <v>2980</v>
      </c>
      <c r="S481" s="2" t="s">
        <v>1217</v>
      </c>
      <c r="T481" s="2" t="b">
        <v>1</v>
      </c>
      <c r="U481" s="2">
        <v>43891</v>
      </c>
      <c r="V481" s="2">
        <v>0</v>
      </c>
      <c r="W481" s="2">
        <v>200</v>
      </c>
      <c r="X481" s="2" t="b">
        <v>1</v>
      </c>
      <c r="Y481" s="2" t="b">
        <v>1</v>
      </c>
      <c r="Z481" s="2" t="s">
        <v>89</v>
      </c>
      <c r="AA481" s="2" t="s">
        <v>83</v>
      </c>
      <c r="AB481" s="51" t="s">
        <v>83</v>
      </c>
      <c r="AC481" s="51"/>
      <c r="AD481" s="51">
        <v>6230595.5470000003</v>
      </c>
      <c r="AE481" s="51"/>
      <c r="AF481" s="51">
        <v>304</v>
      </c>
      <c r="AG481" s="51" t="s">
        <v>84</v>
      </c>
      <c r="AH481" s="51"/>
      <c r="AI481" s="51" t="s">
        <v>112</v>
      </c>
      <c r="AJ481" s="51">
        <v>0</v>
      </c>
      <c r="AK481" s="51">
        <v>0</v>
      </c>
      <c r="AL481" s="51">
        <v>0</v>
      </c>
      <c r="AP481" s="51">
        <v>1</v>
      </c>
      <c r="AQ481" s="51">
        <v>1</v>
      </c>
      <c r="AR481" s="51">
        <v>1</v>
      </c>
      <c r="AS481" s="51">
        <v>1</v>
      </c>
      <c r="AT481" s="51">
        <v>1</v>
      </c>
      <c r="AU481" s="51">
        <v>1</v>
      </c>
      <c r="AV481" s="51">
        <v>1</v>
      </c>
      <c r="AW481" s="51">
        <v>1</v>
      </c>
    </row>
    <row r="482" spans="1:56" x14ac:dyDescent="0.3">
      <c r="A482" s="2">
        <v>481</v>
      </c>
      <c r="B482" s="2">
        <v>1</v>
      </c>
      <c r="C482" s="2" t="s">
        <v>75</v>
      </c>
      <c r="D482" s="51">
        <v>9</v>
      </c>
      <c r="E482" s="2" t="s">
        <v>3242</v>
      </c>
      <c r="F482" s="2" t="s">
        <v>76</v>
      </c>
      <c r="G482" s="2" t="s">
        <v>77</v>
      </c>
      <c r="H482" s="2" t="s">
        <v>78</v>
      </c>
      <c r="I482" s="2" t="s">
        <v>113</v>
      </c>
      <c r="J482" s="2" t="s">
        <v>114</v>
      </c>
      <c r="K482" s="2" t="s">
        <v>3483</v>
      </c>
      <c r="L482" s="2">
        <v>41733</v>
      </c>
      <c r="M482" s="2">
        <v>68612504</v>
      </c>
      <c r="N482" s="2" t="s">
        <v>104</v>
      </c>
      <c r="O482" s="2" t="s">
        <v>486</v>
      </c>
      <c r="P482" s="2">
        <v>2003</v>
      </c>
      <c r="Q482" s="2" t="s">
        <v>368</v>
      </c>
      <c r="R482" s="2" t="s">
        <v>267</v>
      </c>
      <c r="S482" s="2" t="s">
        <v>368</v>
      </c>
      <c r="T482" s="2" t="b">
        <v>1</v>
      </c>
      <c r="U482" s="2">
        <v>43862</v>
      </c>
      <c r="V482" s="2">
        <v>0</v>
      </c>
      <c r="W482" s="2">
        <v>20</v>
      </c>
      <c r="X482" s="2" t="b">
        <v>1</v>
      </c>
      <c r="Y482" s="2" t="b">
        <v>1</v>
      </c>
      <c r="Z482" s="2" t="s">
        <v>89</v>
      </c>
      <c r="AA482" s="2" t="s">
        <v>83</v>
      </c>
      <c r="AB482" s="51" t="s">
        <v>83</v>
      </c>
      <c r="AC482" s="51"/>
      <c r="AD482" s="51">
        <v>388090.90110000002</v>
      </c>
      <c r="AE482" s="51"/>
      <c r="AF482" s="51">
        <v>150</v>
      </c>
      <c r="AG482" s="51" t="s">
        <v>84</v>
      </c>
      <c r="AH482" s="51"/>
      <c r="AI482" s="51">
        <v>11</v>
      </c>
      <c r="AJ482" s="51">
        <v>0</v>
      </c>
      <c r="AK482" s="51">
        <v>0</v>
      </c>
      <c r="AL482" s="51">
        <v>0</v>
      </c>
      <c r="AP482" s="51">
        <v>0</v>
      </c>
      <c r="AQ482" s="51"/>
      <c r="AR482" s="51">
        <v>1</v>
      </c>
      <c r="AS482" s="51">
        <v>1</v>
      </c>
      <c r="AT482" s="51">
        <v>1</v>
      </c>
      <c r="AV482" s="51">
        <v>1</v>
      </c>
    </row>
    <row r="483" spans="1:56" x14ac:dyDescent="0.3">
      <c r="A483" s="2">
        <v>482</v>
      </c>
      <c r="B483" s="2">
        <v>1</v>
      </c>
      <c r="C483" s="2" t="s">
        <v>75</v>
      </c>
      <c r="D483" s="51">
        <v>9</v>
      </c>
      <c r="E483" s="2" t="s">
        <v>3242</v>
      </c>
      <c r="F483" s="2" t="s">
        <v>76</v>
      </c>
      <c r="G483" s="2" t="s">
        <v>77</v>
      </c>
      <c r="H483" s="2" t="s">
        <v>78</v>
      </c>
      <c r="I483" s="2" t="s">
        <v>115</v>
      </c>
      <c r="J483" s="2" t="s">
        <v>116</v>
      </c>
      <c r="K483" s="2" t="s">
        <v>3484</v>
      </c>
      <c r="L483" s="2">
        <v>144137478</v>
      </c>
      <c r="M483" s="2">
        <v>144137594</v>
      </c>
      <c r="N483" s="2" t="s">
        <v>104</v>
      </c>
      <c r="O483" s="2" t="s">
        <v>367</v>
      </c>
      <c r="P483" s="2" t="s">
        <v>267</v>
      </c>
      <c r="Q483" s="2" t="s">
        <v>1561</v>
      </c>
      <c r="R483" s="2" t="s">
        <v>3157</v>
      </c>
      <c r="S483" s="2" t="s">
        <v>1561</v>
      </c>
      <c r="T483" s="2" t="b">
        <v>1</v>
      </c>
      <c r="U483" s="2">
        <v>43891</v>
      </c>
      <c r="V483" s="2">
        <v>0</v>
      </c>
      <c r="W483" s="2">
        <v>40</v>
      </c>
      <c r="X483" s="2" t="b">
        <v>1</v>
      </c>
      <c r="Y483" s="2" t="b">
        <v>1</v>
      </c>
      <c r="Z483" s="2" t="s">
        <v>89</v>
      </c>
      <c r="AA483" s="2" t="s">
        <v>83</v>
      </c>
      <c r="AB483" s="51" t="s">
        <v>83</v>
      </c>
      <c r="AC483" s="51"/>
      <c r="AD483" s="51">
        <v>76643.845159999997</v>
      </c>
      <c r="AE483" s="51" t="s">
        <v>118</v>
      </c>
      <c r="AF483" s="51">
        <v>140</v>
      </c>
      <c r="AG483" s="51" t="s">
        <v>84</v>
      </c>
      <c r="AH483" s="51"/>
      <c r="AI483" s="51">
        <v>9</v>
      </c>
      <c r="AJ483" s="51">
        <v>0</v>
      </c>
      <c r="AK483" s="51">
        <v>0</v>
      </c>
      <c r="AL483" s="51">
        <v>0</v>
      </c>
      <c r="AN483" s="51">
        <v>1</v>
      </c>
      <c r="AP483" s="51">
        <v>0</v>
      </c>
      <c r="AQ483" s="51"/>
      <c r="AR483" s="51">
        <v>1</v>
      </c>
      <c r="AS483" s="51">
        <v>1</v>
      </c>
      <c r="AT483" s="51">
        <v>1</v>
      </c>
      <c r="AU483" s="51">
        <v>1</v>
      </c>
      <c r="AV483" s="51">
        <v>1</v>
      </c>
      <c r="AW483" s="51">
        <v>1</v>
      </c>
      <c r="BC483" s="51">
        <v>1</v>
      </c>
      <c r="BD483" s="51">
        <v>1</v>
      </c>
    </row>
    <row r="484" spans="1:56" x14ac:dyDescent="0.3">
      <c r="A484" s="2">
        <v>483</v>
      </c>
      <c r="B484" s="2">
        <v>1</v>
      </c>
      <c r="C484" s="2" t="s">
        <v>75</v>
      </c>
      <c r="D484" s="51">
        <v>9</v>
      </c>
      <c r="E484" s="2" t="s">
        <v>3242</v>
      </c>
      <c r="F484" s="2" t="s">
        <v>76</v>
      </c>
      <c r="G484" s="2" t="s">
        <v>77</v>
      </c>
      <c r="H484" s="2" t="s">
        <v>78</v>
      </c>
      <c r="I484" s="2" t="s">
        <v>119</v>
      </c>
      <c r="J484" s="2" t="s">
        <v>120</v>
      </c>
      <c r="K484" s="2" t="s">
        <v>3485</v>
      </c>
      <c r="L484" s="2">
        <v>70679787</v>
      </c>
      <c r="M484" s="2">
        <v>70680049</v>
      </c>
      <c r="N484" s="2" t="s">
        <v>104</v>
      </c>
      <c r="O484" s="2" t="s">
        <v>367</v>
      </c>
      <c r="P484" s="2" t="s">
        <v>267</v>
      </c>
      <c r="Q484" s="2" t="s">
        <v>368</v>
      </c>
      <c r="R484" s="2" t="s">
        <v>267</v>
      </c>
      <c r="S484" s="2" t="s">
        <v>368</v>
      </c>
      <c r="T484" s="2" t="b">
        <v>1</v>
      </c>
      <c r="U484" s="2">
        <v>2018</v>
      </c>
      <c r="V484" s="2">
        <v>0</v>
      </c>
      <c r="W484" s="2">
        <v>123</v>
      </c>
      <c r="X484" s="2" t="b">
        <v>1</v>
      </c>
      <c r="Y484" s="2" t="b">
        <v>1</v>
      </c>
      <c r="Z484" s="2" t="s">
        <v>89</v>
      </c>
      <c r="AA484" s="2" t="s">
        <v>83</v>
      </c>
      <c r="AB484" s="51" t="s">
        <v>83</v>
      </c>
      <c r="AC484" s="51"/>
      <c r="AD484" s="51">
        <v>1467009.0379999999</v>
      </c>
      <c r="AF484" s="2">
        <v>88</v>
      </c>
      <c r="AG484" s="51" t="s">
        <v>84</v>
      </c>
      <c r="AI484" s="2">
        <v>4.25</v>
      </c>
      <c r="AJ484" s="51">
        <v>0</v>
      </c>
      <c r="AK484" s="51">
        <v>0</v>
      </c>
      <c r="AL484" s="51">
        <v>1</v>
      </c>
      <c r="AP484" s="51">
        <v>0</v>
      </c>
      <c r="AQ484" s="51"/>
      <c r="AR484" s="51">
        <v>1</v>
      </c>
      <c r="AS484" s="51">
        <v>1</v>
      </c>
      <c r="AT484" s="51">
        <v>1</v>
      </c>
      <c r="AV484" s="51">
        <v>1</v>
      </c>
    </row>
    <row r="485" spans="1:56" x14ac:dyDescent="0.3">
      <c r="A485" s="2">
        <v>484</v>
      </c>
      <c r="B485" s="2">
        <v>1</v>
      </c>
      <c r="C485" s="2" t="s">
        <v>75</v>
      </c>
      <c r="D485" s="51">
        <v>9</v>
      </c>
      <c r="E485" s="2" t="s">
        <v>3242</v>
      </c>
      <c r="F485" s="2" t="s">
        <v>76</v>
      </c>
      <c r="G485" s="2" t="s">
        <v>77</v>
      </c>
      <c r="H485" s="2" t="s">
        <v>78</v>
      </c>
      <c r="I485" s="2" t="s">
        <v>121</v>
      </c>
      <c r="J485" s="2" t="s">
        <v>122</v>
      </c>
      <c r="K485" s="2" t="s">
        <v>3486</v>
      </c>
      <c r="L485" s="2">
        <v>70680197</v>
      </c>
      <c r="M485" s="2">
        <v>68612632</v>
      </c>
      <c r="N485" s="2" t="s">
        <v>104</v>
      </c>
      <c r="O485" s="2" t="s">
        <v>2972</v>
      </c>
      <c r="P485" s="2">
        <v>2003</v>
      </c>
      <c r="Q485" s="2" t="s">
        <v>1540</v>
      </c>
      <c r="R485" s="2" t="s">
        <v>3003</v>
      </c>
      <c r="S485" s="2" t="s">
        <v>1540</v>
      </c>
      <c r="T485" s="2" t="b">
        <v>1</v>
      </c>
      <c r="U485" s="2">
        <v>2018</v>
      </c>
      <c r="V485" s="2">
        <v>0</v>
      </c>
      <c r="W485" s="2">
        <v>100</v>
      </c>
      <c r="X485" s="2" t="b">
        <v>1</v>
      </c>
      <c r="Y485" s="2" t="b">
        <v>1</v>
      </c>
      <c r="Z485" s="2" t="s">
        <v>89</v>
      </c>
      <c r="AA485" s="2" t="s">
        <v>83</v>
      </c>
      <c r="AB485" s="51" t="s">
        <v>83</v>
      </c>
      <c r="AC485" s="51"/>
      <c r="AD485" s="51">
        <v>532891.63959999999</v>
      </c>
      <c r="AE485" s="51"/>
      <c r="AF485" s="51">
        <v>100</v>
      </c>
      <c r="AG485" s="51" t="s">
        <v>84</v>
      </c>
      <c r="AH485" s="51"/>
      <c r="AI485" s="51">
        <v>12</v>
      </c>
      <c r="AJ485" s="51">
        <v>0</v>
      </c>
      <c r="AK485" s="51">
        <v>0</v>
      </c>
      <c r="AL485" s="51">
        <v>0</v>
      </c>
      <c r="AP485" s="51">
        <v>1</v>
      </c>
      <c r="AQ485" s="51"/>
      <c r="AR485" s="51">
        <v>1</v>
      </c>
      <c r="AS485" s="51">
        <v>1</v>
      </c>
      <c r="AT485" s="51">
        <v>1</v>
      </c>
      <c r="AU485" s="51">
        <v>1</v>
      </c>
      <c r="AV485" s="51">
        <v>1</v>
      </c>
      <c r="AW485" s="51">
        <v>1</v>
      </c>
    </row>
    <row r="486" spans="1:56" x14ac:dyDescent="0.3">
      <c r="A486" s="2">
        <v>485</v>
      </c>
      <c r="B486" s="2">
        <v>1</v>
      </c>
      <c r="C486" s="2" t="s">
        <v>75</v>
      </c>
      <c r="D486" s="51">
        <v>9</v>
      </c>
      <c r="E486" s="2" t="s">
        <v>3242</v>
      </c>
      <c r="F486" s="2" t="s">
        <v>76</v>
      </c>
      <c r="G486" s="2" t="s">
        <v>77</v>
      </c>
      <c r="H486" s="2" t="s">
        <v>78</v>
      </c>
      <c r="I486" s="2" t="s">
        <v>123</v>
      </c>
      <c r="J486" s="2" t="s">
        <v>124</v>
      </c>
      <c r="K486" s="2" t="s">
        <v>3487</v>
      </c>
      <c r="L486" s="2">
        <v>39370</v>
      </c>
      <c r="M486" s="2">
        <v>117721799</v>
      </c>
      <c r="N486" s="2" t="s">
        <v>104</v>
      </c>
      <c r="O486" s="2" t="s">
        <v>2972</v>
      </c>
      <c r="P486" s="2">
        <v>2007</v>
      </c>
      <c r="Q486" s="2" t="s">
        <v>1217</v>
      </c>
      <c r="R486" s="2" t="s">
        <v>2980</v>
      </c>
      <c r="S486" s="2" t="s">
        <v>1217</v>
      </c>
      <c r="T486" s="2" t="b">
        <v>1</v>
      </c>
      <c r="U486" s="2">
        <v>2017</v>
      </c>
      <c r="V486" s="2">
        <v>0</v>
      </c>
      <c r="W486" s="2">
        <v>500</v>
      </c>
      <c r="X486" s="2" t="b">
        <v>1</v>
      </c>
      <c r="Y486" s="2" t="b">
        <v>1</v>
      </c>
      <c r="Z486" s="2" t="s">
        <v>89</v>
      </c>
      <c r="AA486" s="2" t="s">
        <v>125</v>
      </c>
      <c r="AB486" s="51" t="s">
        <v>125</v>
      </c>
      <c r="AC486" s="51"/>
      <c r="AD486" s="51">
        <v>173881104</v>
      </c>
      <c r="AE486" s="51"/>
      <c r="AF486" s="51">
        <v>371</v>
      </c>
      <c r="AG486" s="51" t="s">
        <v>84</v>
      </c>
      <c r="AH486" s="51"/>
      <c r="AI486" s="51">
        <v>15</v>
      </c>
      <c r="AJ486" s="51">
        <v>0</v>
      </c>
      <c r="AK486" s="51">
        <v>0</v>
      </c>
      <c r="AL486" s="51">
        <v>0</v>
      </c>
      <c r="AM486" s="51">
        <v>1</v>
      </c>
      <c r="AN486" s="51">
        <v>1</v>
      </c>
      <c r="AP486" s="51">
        <v>1</v>
      </c>
      <c r="AQ486" s="51"/>
      <c r="AR486" s="51">
        <v>0</v>
      </c>
      <c r="AS486" s="51">
        <v>0</v>
      </c>
      <c r="AT486" s="51">
        <v>1</v>
      </c>
      <c r="AU486" s="51">
        <v>1</v>
      </c>
      <c r="AZ486" s="51">
        <v>1</v>
      </c>
      <c r="BA486" s="51">
        <v>1</v>
      </c>
      <c r="BB486" s="51"/>
      <c r="BC486" s="51"/>
      <c r="BD486" s="51"/>
    </row>
    <row r="487" spans="1:56" x14ac:dyDescent="0.3">
      <c r="A487" s="2">
        <v>486</v>
      </c>
      <c r="B487" s="2">
        <v>1</v>
      </c>
      <c r="C487" s="2" t="s">
        <v>75</v>
      </c>
      <c r="D487" s="51">
        <v>9</v>
      </c>
      <c r="E487" s="2" t="s">
        <v>3242</v>
      </c>
      <c r="F487" s="2" t="s">
        <v>76</v>
      </c>
      <c r="G487" s="2" t="s">
        <v>77</v>
      </c>
      <c r="H487" s="2" t="s">
        <v>78</v>
      </c>
      <c r="I487" s="2" t="s">
        <v>126</v>
      </c>
      <c r="J487" s="2" t="s">
        <v>127</v>
      </c>
      <c r="K487" s="2" t="s">
        <v>3488</v>
      </c>
      <c r="L487" s="2">
        <v>41735</v>
      </c>
      <c r="M487" s="2">
        <v>68612902</v>
      </c>
      <c r="N487" s="2" t="s">
        <v>104</v>
      </c>
      <c r="O487" s="2" t="s">
        <v>368</v>
      </c>
      <c r="P487" s="2">
        <v>2003</v>
      </c>
      <c r="Q487" s="2" t="s">
        <v>368</v>
      </c>
      <c r="R487" s="2" t="s">
        <v>267</v>
      </c>
      <c r="S487" s="2" t="s">
        <v>368</v>
      </c>
      <c r="T487" s="2" t="b">
        <v>1</v>
      </c>
      <c r="U487" s="2">
        <v>2018</v>
      </c>
      <c r="V487" s="2">
        <v>0</v>
      </c>
      <c r="W487" s="2">
        <v>40</v>
      </c>
      <c r="X487" s="2" t="b">
        <v>1</v>
      </c>
      <c r="Y487" s="2" t="b">
        <v>1</v>
      </c>
      <c r="Z487" s="2" t="s">
        <v>89</v>
      </c>
      <c r="AA487" s="2" t="s">
        <v>83</v>
      </c>
      <c r="AB487" s="51" t="s">
        <v>83</v>
      </c>
      <c r="AC487" s="51"/>
      <c r="AD487" s="51">
        <v>603397.89009999996</v>
      </c>
      <c r="AE487" s="51"/>
      <c r="AF487" s="51">
        <v>135</v>
      </c>
      <c r="AG487" s="51" t="s">
        <v>84</v>
      </c>
      <c r="AH487" s="51"/>
      <c r="AI487" s="51">
        <v>9</v>
      </c>
      <c r="AJ487" s="51">
        <v>0</v>
      </c>
      <c r="AK487" s="51">
        <v>0</v>
      </c>
      <c r="AL487" s="51">
        <v>0</v>
      </c>
      <c r="AP487" s="51">
        <v>0</v>
      </c>
      <c r="AQ487" s="51"/>
      <c r="AR487" s="51">
        <v>1</v>
      </c>
      <c r="AS487" s="51">
        <v>1</v>
      </c>
      <c r="AT487" s="51">
        <v>1</v>
      </c>
      <c r="AV487" s="51">
        <v>1</v>
      </c>
    </row>
    <row r="488" spans="1:56" x14ac:dyDescent="0.3">
      <c r="A488" s="2">
        <v>487</v>
      </c>
      <c r="B488" s="2">
        <v>1</v>
      </c>
      <c r="C488" s="2" t="s">
        <v>75</v>
      </c>
      <c r="D488" s="51">
        <v>9</v>
      </c>
      <c r="E488" s="2" t="s">
        <v>3242</v>
      </c>
      <c r="F488" s="2" t="s">
        <v>76</v>
      </c>
      <c r="G488" s="2" t="s">
        <v>77</v>
      </c>
      <c r="H488" s="2" t="s">
        <v>78</v>
      </c>
      <c r="I488" s="2" t="s">
        <v>128</v>
      </c>
      <c r="J488" s="2" t="s">
        <v>129</v>
      </c>
      <c r="K488" s="2" t="s">
        <v>3489</v>
      </c>
      <c r="L488" s="2">
        <v>41736</v>
      </c>
      <c r="M488" s="2">
        <v>2954286</v>
      </c>
      <c r="N488" s="2" t="s">
        <v>104</v>
      </c>
      <c r="O488" s="2" t="s">
        <v>2972</v>
      </c>
      <c r="P488" s="2">
        <v>2003</v>
      </c>
      <c r="Q488" s="2" t="s">
        <v>368</v>
      </c>
      <c r="R488" s="2" t="s">
        <v>267</v>
      </c>
      <c r="S488" s="2" t="s">
        <v>368</v>
      </c>
      <c r="T488" s="2" t="b">
        <v>1</v>
      </c>
      <c r="U488" s="2">
        <v>2018</v>
      </c>
      <c r="V488" s="2">
        <v>0</v>
      </c>
      <c r="W488" s="2">
        <v>286</v>
      </c>
      <c r="X488" s="2" t="b">
        <v>1</v>
      </c>
      <c r="Y488" s="2" t="b">
        <v>1</v>
      </c>
      <c r="Z488" s="2" t="s">
        <v>89</v>
      </c>
      <c r="AA488" s="2" t="s">
        <v>125</v>
      </c>
      <c r="AB488" s="51" t="s">
        <v>125</v>
      </c>
      <c r="AC488" s="51"/>
      <c r="AD488" s="51">
        <v>5785401.852</v>
      </c>
      <c r="AF488" s="2">
        <v>370</v>
      </c>
      <c r="AG488" s="51" t="s">
        <v>84</v>
      </c>
      <c r="AI488" s="2">
        <v>21</v>
      </c>
      <c r="AJ488" s="51">
        <v>0</v>
      </c>
      <c r="AK488" s="51">
        <v>0</v>
      </c>
      <c r="AL488" s="51">
        <v>1</v>
      </c>
      <c r="AM488" s="51">
        <v>1</v>
      </c>
      <c r="AN488" s="51">
        <v>1</v>
      </c>
      <c r="AP488" s="51">
        <v>0</v>
      </c>
      <c r="AQ488" s="51"/>
      <c r="AR488" s="51">
        <v>0</v>
      </c>
      <c r="AS488" s="51">
        <v>0</v>
      </c>
      <c r="AT488" s="51">
        <v>1</v>
      </c>
      <c r="AZ488" s="51">
        <v>1</v>
      </c>
    </row>
    <row r="489" spans="1:56" x14ac:dyDescent="0.3">
      <c r="A489" s="2">
        <v>488</v>
      </c>
      <c r="B489" s="2">
        <v>1</v>
      </c>
      <c r="C489" s="2" t="s">
        <v>75</v>
      </c>
      <c r="D489" s="51">
        <v>9</v>
      </c>
      <c r="E489" s="2" t="s">
        <v>3242</v>
      </c>
      <c r="F489" s="2" t="s">
        <v>76</v>
      </c>
      <c r="G489" s="2" t="s">
        <v>77</v>
      </c>
      <c r="H489" s="2" t="s">
        <v>78</v>
      </c>
      <c r="I489" s="2" t="s">
        <v>130</v>
      </c>
      <c r="J489" s="2" t="s">
        <v>131</v>
      </c>
      <c r="K489" s="2" t="s">
        <v>3490</v>
      </c>
      <c r="L489" s="2">
        <v>39369</v>
      </c>
      <c r="M489" s="2">
        <v>115736695</v>
      </c>
      <c r="N489" s="2" t="s">
        <v>104</v>
      </c>
      <c r="O489" s="2" t="s">
        <v>2738</v>
      </c>
      <c r="P489" s="2">
        <v>2003</v>
      </c>
      <c r="Q489" s="2" t="s">
        <v>1561</v>
      </c>
      <c r="R489" s="2" t="s">
        <v>3491</v>
      </c>
      <c r="S489" s="2" t="s">
        <v>1561</v>
      </c>
      <c r="T489" s="2" t="b">
        <v>1</v>
      </c>
      <c r="U489" s="2">
        <v>44197</v>
      </c>
      <c r="V489" s="2">
        <v>10</v>
      </c>
      <c r="W489" s="2">
        <v>150</v>
      </c>
      <c r="X489" s="2" t="b">
        <v>1</v>
      </c>
      <c r="Y489" s="2" t="b">
        <v>1</v>
      </c>
      <c r="Z489" s="2" t="s">
        <v>89</v>
      </c>
      <c r="AA489" s="2" t="s">
        <v>83</v>
      </c>
      <c r="AB489" s="51" t="s">
        <v>83</v>
      </c>
      <c r="AC489" s="51"/>
      <c r="AD489" s="51">
        <v>1572165.6429999999</v>
      </c>
      <c r="AE489" s="51"/>
      <c r="AF489" s="51">
        <v>102</v>
      </c>
      <c r="AG489" s="51" t="s">
        <v>84</v>
      </c>
      <c r="AH489" s="51"/>
      <c r="AI489" s="51">
        <v>9</v>
      </c>
      <c r="AJ489" s="51">
        <v>0</v>
      </c>
      <c r="AK489" s="51">
        <v>0</v>
      </c>
      <c r="AL489" s="51">
        <v>0</v>
      </c>
      <c r="AP489" s="51">
        <v>1</v>
      </c>
      <c r="AQ489" s="51"/>
      <c r="AR489" s="51">
        <v>1</v>
      </c>
      <c r="AS489" s="51">
        <v>1</v>
      </c>
      <c r="AT489" s="51">
        <v>1</v>
      </c>
      <c r="AU489" s="51">
        <v>1</v>
      </c>
      <c r="AV489" s="51">
        <v>1</v>
      </c>
      <c r="AW489" s="51">
        <v>1</v>
      </c>
    </row>
    <row r="490" spans="1:56" x14ac:dyDescent="0.3">
      <c r="A490" s="2">
        <v>489</v>
      </c>
      <c r="B490" s="2">
        <v>1</v>
      </c>
      <c r="C490" s="2" t="s">
        <v>75</v>
      </c>
      <c r="D490" s="51">
        <v>9</v>
      </c>
      <c r="E490" s="2" t="s">
        <v>3242</v>
      </c>
      <c r="F490" s="2" t="s">
        <v>76</v>
      </c>
      <c r="G490" s="2" t="s">
        <v>77</v>
      </c>
      <c r="H490" s="2" t="s">
        <v>78</v>
      </c>
      <c r="I490" s="2" t="s">
        <v>132</v>
      </c>
      <c r="J490" s="2" t="s">
        <v>133</v>
      </c>
      <c r="K490" s="2" t="s">
        <v>3492</v>
      </c>
      <c r="L490" s="2">
        <v>110834677</v>
      </c>
      <c r="M490" s="2">
        <v>139929300</v>
      </c>
      <c r="N490" s="2" t="s">
        <v>104</v>
      </c>
      <c r="O490" s="2" t="s">
        <v>367</v>
      </c>
      <c r="P490" s="2" t="s">
        <v>267</v>
      </c>
      <c r="Q490" s="2" t="s">
        <v>486</v>
      </c>
      <c r="R490" s="2" t="s">
        <v>267</v>
      </c>
      <c r="S490" s="2" t="s">
        <v>486</v>
      </c>
      <c r="T490" s="2" t="b">
        <v>1</v>
      </c>
      <c r="U490" s="2">
        <v>2018</v>
      </c>
      <c r="V490" s="2">
        <v>0</v>
      </c>
      <c r="W490" s="2">
        <v>43</v>
      </c>
      <c r="X490" s="2" t="b">
        <v>1</v>
      </c>
      <c r="Y490" s="2" t="b">
        <v>1</v>
      </c>
      <c r="Z490" s="2" t="s">
        <v>89</v>
      </c>
      <c r="AA490" s="2" t="s">
        <v>83</v>
      </c>
      <c r="AB490" s="51" t="s">
        <v>83</v>
      </c>
      <c r="AC490" s="51"/>
      <c r="AD490" s="51">
        <v>140843.06080000001</v>
      </c>
      <c r="AE490" s="51" t="s">
        <v>118</v>
      </c>
      <c r="AF490" s="51">
        <v>83</v>
      </c>
      <c r="AG490" s="51" t="s">
        <v>84</v>
      </c>
      <c r="AH490" s="51"/>
      <c r="AI490" s="51"/>
      <c r="AJ490" s="51">
        <v>0</v>
      </c>
      <c r="AK490" s="51">
        <v>0</v>
      </c>
      <c r="AL490" s="51">
        <v>0</v>
      </c>
      <c r="AP490" s="51">
        <v>0</v>
      </c>
      <c r="AQ490" s="51"/>
      <c r="AR490" s="51">
        <v>1</v>
      </c>
      <c r="AS490" s="51">
        <v>1</v>
      </c>
      <c r="AT490" s="51">
        <v>1</v>
      </c>
      <c r="AV490" s="51">
        <v>1</v>
      </c>
      <c r="BB490" s="51">
        <v>1</v>
      </c>
      <c r="BC490" s="51">
        <v>1</v>
      </c>
      <c r="BD490" s="51"/>
    </row>
    <row r="491" spans="1:56" x14ac:dyDescent="0.3">
      <c r="A491" s="2">
        <v>490</v>
      </c>
      <c r="B491" s="2">
        <v>1</v>
      </c>
      <c r="C491" s="2" t="s">
        <v>75</v>
      </c>
      <c r="D491" s="51">
        <v>9</v>
      </c>
      <c r="E491" s="2" t="s">
        <v>3242</v>
      </c>
      <c r="F491" s="2" t="s">
        <v>76</v>
      </c>
      <c r="G491" s="2" t="s">
        <v>77</v>
      </c>
      <c r="H491" s="2" t="s">
        <v>78</v>
      </c>
      <c r="I491" s="2" t="s">
        <v>134</v>
      </c>
      <c r="J491" s="2" t="s">
        <v>135</v>
      </c>
      <c r="K491" s="2" t="s">
        <v>3493</v>
      </c>
      <c r="L491" s="2">
        <v>161524</v>
      </c>
      <c r="M491" s="2">
        <v>890428</v>
      </c>
      <c r="N491" s="2" t="s">
        <v>104</v>
      </c>
      <c r="O491" s="2" t="s">
        <v>368</v>
      </c>
      <c r="P491" s="2">
        <v>2008</v>
      </c>
      <c r="Q491" s="2" t="s">
        <v>2972</v>
      </c>
      <c r="R491" s="2" t="s">
        <v>2980</v>
      </c>
      <c r="S491" s="2" t="s">
        <v>2972</v>
      </c>
      <c r="T491" s="2" t="b">
        <v>1</v>
      </c>
      <c r="U491" s="2">
        <v>44197</v>
      </c>
      <c r="V491" s="2">
        <v>0</v>
      </c>
      <c r="W491" s="2">
        <v>20</v>
      </c>
      <c r="X491" s="2" t="b">
        <v>1</v>
      </c>
      <c r="Y491" s="2" t="b">
        <v>1</v>
      </c>
      <c r="Z491" s="2" t="s">
        <v>89</v>
      </c>
      <c r="AA491" s="2" t="s">
        <v>83</v>
      </c>
      <c r="AB491" s="51" t="s">
        <v>83</v>
      </c>
      <c r="AC491" s="51"/>
      <c r="AD491" s="51">
        <v>194516.57190000001</v>
      </c>
      <c r="AE491" s="51"/>
      <c r="AF491" s="51">
        <v>200</v>
      </c>
      <c r="AG491" s="51" t="s">
        <v>84</v>
      </c>
      <c r="AH491" s="51"/>
      <c r="AI491" s="51">
        <v>7.65</v>
      </c>
      <c r="AJ491" s="51">
        <v>0</v>
      </c>
      <c r="AK491" s="51">
        <v>0</v>
      </c>
      <c r="AL491" s="51">
        <v>0</v>
      </c>
      <c r="AP491" s="51">
        <v>0</v>
      </c>
      <c r="AQ491" s="51">
        <v>1</v>
      </c>
      <c r="AR491" s="51">
        <v>1</v>
      </c>
      <c r="AS491" s="51">
        <v>1</v>
      </c>
      <c r="AT491" s="51">
        <v>1</v>
      </c>
      <c r="AV491" s="51">
        <v>1</v>
      </c>
    </row>
    <row r="492" spans="1:56" x14ac:dyDescent="0.3">
      <c r="A492" s="2">
        <v>491</v>
      </c>
      <c r="B492" s="2">
        <v>1</v>
      </c>
      <c r="C492" s="2" t="s">
        <v>75</v>
      </c>
      <c r="D492" s="51">
        <v>9</v>
      </c>
      <c r="E492" s="2" t="s">
        <v>3242</v>
      </c>
      <c r="F492" s="2" t="s">
        <v>76</v>
      </c>
      <c r="G492" s="2" t="s">
        <v>77</v>
      </c>
      <c r="H492" s="2" t="s">
        <v>78</v>
      </c>
      <c r="I492" s="2" t="s">
        <v>136</v>
      </c>
      <c r="J492" s="2" t="s">
        <v>137</v>
      </c>
      <c r="K492" s="2" t="s">
        <v>3494</v>
      </c>
      <c r="L492" s="2">
        <v>39371</v>
      </c>
      <c r="M492" s="2">
        <v>109876922</v>
      </c>
      <c r="N492" s="2" t="s">
        <v>104</v>
      </c>
      <c r="O492" s="2" t="s">
        <v>1217</v>
      </c>
      <c r="P492" s="2">
        <v>2005</v>
      </c>
      <c r="Q492" s="2" t="s">
        <v>1540</v>
      </c>
      <c r="R492" s="2" t="s">
        <v>3197</v>
      </c>
      <c r="S492" s="2" t="s">
        <v>1540</v>
      </c>
      <c r="T492" s="2" t="b">
        <v>1</v>
      </c>
      <c r="U492" s="2">
        <v>2017</v>
      </c>
      <c r="V492" s="2">
        <v>30</v>
      </c>
      <c r="W492" s="2">
        <v>40</v>
      </c>
      <c r="X492" s="2" t="b">
        <v>1</v>
      </c>
      <c r="Y492" s="2" t="b">
        <v>1</v>
      </c>
      <c r="Z492" s="2" t="s">
        <v>89</v>
      </c>
      <c r="AA492" s="2" t="s">
        <v>83</v>
      </c>
      <c r="AB492" s="51" t="s">
        <v>83</v>
      </c>
      <c r="AC492" s="51"/>
      <c r="AD492" s="51">
        <v>39174.746789999997</v>
      </c>
      <c r="AE492" s="51" t="s">
        <v>118</v>
      </c>
      <c r="AF492" s="51">
        <v>165</v>
      </c>
      <c r="AG492" s="51" t="s">
        <v>84</v>
      </c>
      <c r="AH492" s="51"/>
      <c r="AI492" s="51">
        <v>8.25</v>
      </c>
      <c r="AJ492" s="51">
        <v>0</v>
      </c>
      <c r="AK492" s="51">
        <v>0</v>
      </c>
      <c r="AL492" s="51">
        <v>0</v>
      </c>
      <c r="AP492" s="51">
        <v>0</v>
      </c>
      <c r="AQ492" s="51"/>
      <c r="AR492" s="51">
        <v>1</v>
      </c>
      <c r="AS492" s="51">
        <v>1</v>
      </c>
      <c r="AT492" s="51">
        <v>1</v>
      </c>
      <c r="AU492" s="51">
        <v>1</v>
      </c>
      <c r="AV492" s="51">
        <v>1</v>
      </c>
      <c r="AW492" s="51">
        <v>1</v>
      </c>
      <c r="BC492" s="51">
        <v>1</v>
      </c>
      <c r="BD492" s="51">
        <v>1</v>
      </c>
    </row>
    <row r="493" spans="1:56" x14ac:dyDescent="0.3">
      <c r="A493" s="2">
        <v>492</v>
      </c>
      <c r="B493" s="2">
        <v>1</v>
      </c>
      <c r="C493" s="2" t="s">
        <v>75</v>
      </c>
      <c r="D493" s="51">
        <v>9</v>
      </c>
      <c r="E493" s="2" t="s">
        <v>3242</v>
      </c>
      <c r="F493" s="2" t="s">
        <v>76</v>
      </c>
      <c r="G493" s="2" t="s">
        <v>77</v>
      </c>
      <c r="H493" s="2" t="s">
        <v>78</v>
      </c>
      <c r="I493" s="2" t="s">
        <v>138</v>
      </c>
      <c r="J493" s="2" t="s">
        <v>139</v>
      </c>
      <c r="K493" s="2" t="s">
        <v>3495</v>
      </c>
      <c r="L493" s="2">
        <v>39372</v>
      </c>
      <c r="M493" s="2">
        <v>2910670</v>
      </c>
      <c r="N493" s="2" t="s">
        <v>2995</v>
      </c>
      <c r="O493" s="2" t="s">
        <v>2972</v>
      </c>
      <c r="P493" s="2">
        <v>2005</v>
      </c>
      <c r="Q493" s="2" t="s">
        <v>1217</v>
      </c>
      <c r="R493" s="2" t="s">
        <v>3157</v>
      </c>
      <c r="S493" s="2" t="s">
        <v>1217</v>
      </c>
      <c r="T493" s="2" t="b">
        <v>1</v>
      </c>
      <c r="U493" s="2">
        <v>44228</v>
      </c>
      <c r="V493" s="2">
        <v>1</v>
      </c>
      <c r="W493" s="2">
        <v>164</v>
      </c>
      <c r="X493" s="2" t="b">
        <v>1</v>
      </c>
      <c r="Y493" s="2" t="b">
        <v>1</v>
      </c>
      <c r="Z493" s="2" t="s">
        <v>89</v>
      </c>
      <c r="AA493" s="2" t="s">
        <v>83</v>
      </c>
      <c r="AB493" s="51" t="s">
        <v>83</v>
      </c>
      <c r="AC493" s="51"/>
      <c r="AD493" s="51">
        <v>9018499.6679999996</v>
      </c>
      <c r="AF493" s="2">
        <v>400</v>
      </c>
      <c r="AG493" s="51" t="s">
        <v>84</v>
      </c>
      <c r="AI493" s="2" t="s">
        <v>140</v>
      </c>
      <c r="AJ493" s="51">
        <v>0</v>
      </c>
      <c r="AK493" s="51">
        <v>0</v>
      </c>
      <c r="AL493" s="51">
        <v>1</v>
      </c>
      <c r="AN493" s="51">
        <v>1</v>
      </c>
      <c r="AP493" s="51">
        <v>1</v>
      </c>
      <c r="AQ493" s="51">
        <v>1</v>
      </c>
      <c r="AR493" s="51">
        <v>1</v>
      </c>
      <c r="AS493" s="51">
        <v>1</v>
      </c>
      <c r="AT493" s="51">
        <v>1</v>
      </c>
      <c r="AU493" s="51">
        <v>1</v>
      </c>
      <c r="AV493" s="51">
        <v>1</v>
      </c>
      <c r="AW493" s="51">
        <v>1</v>
      </c>
    </row>
    <row r="494" spans="1:56" x14ac:dyDescent="0.3">
      <c r="A494" s="2">
        <v>493</v>
      </c>
      <c r="B494" s="2">
        <v>1</v>
      </c>
      <c r="C494" s="2" t="s">
        <v>75</v>
      </c>
      <c r="D494" s="51">
        <v>9</v>
      </c>
      <c r="E494" s="2" t="s">
        <v>3242</v>
      </c>
      <c r="F494" s="2" t="s">
        <v>76</v>
      </c>
      <c r="G494" s="2" t="s">
        <v>77</v>
      </c>
      <c r="H494" s="2" t="s">
        <v>78</v>
      </c>
      <c r="I494" s="2" t="s">
        <v>141</v>
      </c>
      <c r="J494" s="2" t="s">
        <v>142</v>
      </c>
      <c r="K494" s="2" t="s">
        <v>3496</v>
      </c>
      <c r="L494" s="2">
        <v>3851</v>
      </c>
      <c r="M494" s="2">
        <v>2870736</v>
      </c>
      <c r="N494" s="2" t="s">
        <v>2995</v>
      </c>
      <c r="O494" s="2" t="s">
        <v>2972</v>
      </c>
      <c r="P494" s="2">
        <v>2005</v>
      </c>
      <c r="Q494" s="2" t="s">
        <v>1217</v>
      </c>
      <c r="R494" s="2" t="s">
        <v>2980</v>
      </c>
      <c r="S494" s="2" t="s">
        <v>1217</v>
      </c>
      <c r="T494" s="2" t="b">
        <v>1</v>
      </c>
      <c r="U494" s="2">
        <v>44228</v>
      </c>
      <c r="V494" s="2">
        <v>0</v>
      </c>
      <c r="W494" s="2">
        <v>140</v>
      </c>
      <c r="X494" s="2" t="b">
        <v>1</v>
      </c>
      <c r="Y494" s="2" t="b">
        <v>1</v>
      </c>
      <c r="Z494" s="2" t="s">
        <v>89</v>
      </c>
      <c r="AA494" s="2" t="s">
        <v>83</v>
      </c>
      <c r="AB494" s="51" t="s">
        <v>83</v>
      </c>
      <c r="AC494" s="51"/>
      <c r="AD494" s="51">
        <v>9993933.8269999996</v>
      </c>
      <c r="AF494" s="2">
        <v>286</v>
      </c>
      <c r="AG494" s="51" t="s">
        <v>84</v>
      </c>
      <c r="AI494" s="2">
        <v>44455</v>
      </c>
      <c r="AJ494" s="51">
        <v>0</v>
      </c>
      <c r="AK494" s="51">
        <v>0</v>
      </c>
      <c r="AL494" s="51">
        <v>1</v>
      </c>
      <c r="AN494" s="51">
        <v>1</v>
      </c>
      <c r="AP494" s="51">
        <v>1</v>
      </c>
      <c r="AQ494" s="51">
        <v>1</v>
      </c>
      <c r="AR494" s="51">
        <v>1</v>
      </c>
      <c r="AS494" s="51">
        <v>1</v>
      </c>
      <c r="AT494" s="51">
        <v>1</v>
      </c>
      <c r="AU494" s="51">
        <v>1</v>
      </c>
      <c r="AV494" s="51">
        <v>1</v>
      </c>
      <c r="AW494" s="51">
        <v>1</v>
      </c>
    </row>
    <row r="495" spans="1:56" x14ac:dyDescent="0.3">
      <c r="A495" s="2">
        <v>494</v>
      </c>
      <c r="B495" s="2">
        <v>1</v>
      </c>
      <c r="C495" s="2" t="s">
        <v>75</v>
      </c>
      <c r="D495" s="51">
        <v>9</v>
      </c>
      <c r="E495" s="2" t="s">
        <v>3242</v>
      </c>
      <c r="F495" s="2" t="s">
        <v>76</v>
      </c>
      <c r="G495" s="2" t="s">
        <v>77</v>
      </c>
      <c r="H495" s="2" t="s">
        <v>78</v>
      </c>
      <c r="I495" s="2" t="s">
        <v>143</v>
      </c>
      <c r="J495" s="2" t="s">
        <v>144</v>
      </c>
      <c r="K495" s="2" t="s">
        <v>3497</v>
      </c>
      <c r="L495" s="2">
        <v>39374</v>
      </c>
      <c r="M495" s="2">
        <v>2911619</v>
      </c>
      <c r="N495" s="2" t="s">
        <v>104</v>
      </c>
      <c r="O495" s="2" t="s">
        <v>1217</v>
      </c>
      <c r="P495" s="2">
        <v>2006</v>
      </c>
      <c r="Q495" s="2" t="s">
        <v>1561</v>
      </c>
      <c r="R495" s="2" t="s">
        <v>2980</v>
      </c>
      <c r="S495" s="2" t="s">
        <v>1561</v>
      </c>
      <c r="T495" s="2" t="b">
        <v>1</v>
      </c>
      <c r="U495" s="2">
        <v>2018</v>
      </c>
      <c r="V495" s="2">
        <v>0</v>
      </c>
      <c r="W495" s="2">
        <v>1082</v>
      </c>
      <c r="X495" s="2" t="b">
        <v>1</v>
      </c>
      <c r="Y495" s="2" t="b">
        <v>1</v>
      </c>
      <c r="Z495" s="2" t="s">
        <v>89</v>
      </c>
      <c r="AA495" s="2" t="s">
        <v>125</v>
      </c>
      <c r="AB495" s="51" t="s">
        <v>125</v>
      </c>
      <c r="AC495" s="51"/>
      <c r="AD495" s="51">
        <v>200946268</v>
      </c>
      <c r="AE495" s="51"/>
      <c r="AF495" s="51">
        <v>350</v>
      </c>
      <c r="AG495" s="51" t="s">
        <v>84</v>
      </c>
      <c r="AH495" s="51"/>
      <c r="AI495" s="51">
        <v>20.399999999999999</v>
      </c>
      <c r="AJ495" s="51">
        <v>0</v>
      </c>
      <c r="AK495" s="51">
        <v>0</v>
      </c>
      <c r="AL495" s="51">
        <v>0</v>
      </c>
      <c r="AM495" s="51">
        <v>1</v>
      </c>
      <c r="AN495" s="51">
        <v>1</v>
      </c>
      <c r="AP495" s="51">
        <v>1</v>
      </c>
      <c r="AQ495" s="51"/>
      <c r="AR495" s="51">
        <v>0</v>
      </c>
      <c r="AS495" s="51">
        <v>0</v>
      </c>
      <c r="AT495" s="51">
        <v>1</v>
      </c>
      <c r="AU495" s="51">
        <v>1</v>
      </c>
      <c r="AZ495" s="51">
        <v>1</v>
      </c>
      <c r="BA495" s="51">
        <v>1</v>
      </c>
      <c r="BB495" s="51"/>
      <c r="BC495" s="51"/>
      <c r="BD495" s="51"/>
    </row>
    <row r="496" spans="1:56" x14ac:dyDescent="0.3">
      <c r="A496" s="2">
        <v>495</v>
      </c>
      <c r="B496" s="2">
        <v>1</v>
      </c>
      <c r="C496" s="2" t="s">
        <v>75</v>
      </c>
      <c r="D496" s="51">
        <v>9</v>
      </c>
      <c r="E496" s="2" t="s">
        <v>3242</v>
      </c>
      <c r="F496" s="2" t="s">
        <v>76</v>
      </c>
      <c r="G496" s="2" t="s">
        <v>77</v>
      </c>
      <c r="H496" s="2" t="s">
        <v>78</v>
      </c>
      <c r="I496" s="2" t="s">
        <v>145</v>
      </c>
      <c r="J496" s="2" t="s">
        <v>146</v>
      </c>
      <c r="K496" s="2" t="s">
        <v>3498</v>
      </c>
      <c r="L496" s="2">
        <v>41737</v>
      </c>
      <c r="M496" s="2">
        <v>173434501</v>
      </c>
      <c r="N496" s="2" t="s">
        <v>2995</v>
      </c>
      <c r="O496" s="2" t="s">
        <v>2972</v>
      </c>
      <c r="P496" s="2">
        <v>2003</v>
      </c>
      <c r="Q496" s="2" t="s">
        <v>2972</v>
      </c>
      <c r="R496" s="2" t="s">
        <v>1218</v>
      </c>
      <c r="S496" s="2" t="s">
        <v>2972</v>
      </c>
      <c r="T496" s="2" t="b">
        <v>1</v>
      </c>
      <c r="U496" s="2">
        <v>44228</v>
      </c>
      <c r="V496" s="2">
        <v>1</v>
      </c>
      <c r="W496" s="2">
        <v>200</v>
      </c>
      <c r="X496" s="2" t="b">
        <v>1</v>
      </c>
      <c r="Y496" s="2" t="b">
        <v>1</v>
      </c>
      <c r="Z496" s="2" t="s">
        <v>89</v>
      </c>
      <c r="AA496" s="2" t="s">
        <v>83</v>
      </c>
      <c r="AB496" s="51" t="s">
        <v>83</v>
      </c>
      <c r="AC496" s="51"/>
      <c r="AD496" s="51">
        <v>5893444.1919999998</v>
      </c>
      <c r="AE496" s="51"/>
      <c r="AF496" s="51">
        <v>99</v>
      </c>
      <c r="AG496" s="51" t="s">
        <v>84</v>
      </c>
      <c r="AH496" s="51"/>
      <c r="AI496" s="51">
        <v>8</v>
      </c>
      <c r="AJ496" s="51">
        <v>0</v>
      </c>
      <c r="AK496" s="51">
        <v>0</v>
      </c>
      <c r="AL496" s="51">
        <v>0</v>
      </c>
      <c r="AP496" s="51">
        <v>1</v>
      </c>
      <c r="AQ496" s="51"/>
      <c r="AR496" s="51">
        <v>1</v>
      </c>
      <c r="AS496" s="51">
        <v>1</v>
      </c>
      <c r="AT496" s="51">
        <v>1</v>
      </c>
      <c r="AV496" s="51">
        <v>1</v>
      </c>
    </row>
    <row r="497" spans="1:56" x14ac:dyDescent="0.3">
      <c r="A497" s="2">
        <v>496</v>
      </c>
      <c r="B497" s="2">
        <v>1</v>
      </c>
      <c r="C497" s="2" t="s">
        <v>75</v>
      </c>
      <c r="D497" s="51">
        <v>9</v>
      </c>
      <c r="E497" s="2" t="s">
        <v>3242</v>
      </c>
      <c r="F497" s="2" t="s">
        <v>76</v>
      </c>
      <c r="G497" s="2" t="s">
        <v>77</v>
      </c>
      <c r="H497" s="2" t="s">
        <v>78</v>
      </c>
      <c r="I497" s="2" t="s">
        <v>147</v>
      </c>
      <c r="J497" s="2" t="s">
        <v>148</v>
      </c>
      <c r="K497" s="2" t="s">
        <v>3499</v>
      </c>
      <c r="L497" s="2">
        <v>39375</v>
      </c>
      <c r="M497" s="2">
        <v>58303674</v>
      </c>
      <c r="N497" s="2" t="s">
        <v>104</v>
      </c>
      <c r="O497" s="2" t="s">
        <v>2972</v>
      </c>
      <c r="P497" s="2">
        <v>2005</v>
      </c>
      <c r="Q497" s="2" t="s">
        <v>1217</v>
      </c>
      <c r="R497" s="2" t="s">
        <v>3157</v>
      </c>
      <c r="S497" s="2" t="s">
        <v>1217</v>
      </c>
      <c r="T497" s="2" t="b">
        <v>1</v>
      </c>
      <c r="U497" s="2">
        <v>43891</v>
      </c>
      <c r="V497" s="51">
        <v>0</v>
      </c>
      <c r="W497" s="51">
        <v>75</v>
      </c>
      <c r="X497" s="2" t="b">
        <v>1</v>
      </c>
      <c r="Y497" s="2" t="b">
        <v>1</v>
      </c>
      <c r="Z497" s="51" t="s">
        <v>149</v>
      </c>
      <c r="AA497" s="2" t="s">
        <v>83</v>
      </c>
      <c r="AB497" s="51" t="s">
        <v>83</v>
      </c>
      <c r="AC497" s="51"/>
      <c r="AD497" s="51">
        <v>5899762.5470000003</v>
      </c>
      <c r="AF497" s="2">
        <v>180</v>
      </c>
      <c r="AG497" s="51" t="s">
        <v>84</v>
      </c>
      <c r="AI497" s="2">
        <v>14.5</v>
      </c>
      <c r="AJ497" s="51">
        <v>0</v>
      </c>
      <c r="AK497" s="51">
        <v>0</v>
      </c>
      <c r="AL497" s="51">
        <v>1</v>
      </c>
      <c r="AP497" s="51">
        <v>1</v>
      </c>
      <c r="AQ497" s="51"/>
      <c r="AR497" s="51">
        <v>1</v>
      </c>
      <c r="AS497" s="51">
        <v>1</v>
      </c>
      <c r="AT497" s="51">
        <v>1</v>
      </c>
      <c r="AU497" s="51">
        <v>1</v>
      </c>
      <c r="AV497" s="51">
        <v>1</v>
      </c>
      <c r="AW497" s="51">
        <v>1</v>
      </c>
    </row>
    <row r="498" spans="1:56" x14ac:dyDescent="0.3">
      <c r="A498" s="2">
        <v>497</v>
      </c>
      <c r="B498" s="2">
        <v>1</v>
      </c>
      <c r="C498" s="2" t="s">
        <v>75</v>
      </c>
      <c r="D498" s="51">
        <v>9</v>
      </c>
      <c r="E498" s="2" t="s">
        <v>3242</v>
      </c>
      <c r="F498" s="2" t="s">
        <v>76</v>
      </c>
      <c r="G498" s="2" t="s">
        <v>77</v>
      </c>
      <c r="H498" s="2" t="s">
        <v>78</v>
      </c>
      <c r="I498" s="2" t="s">
        <v>150</v>
      </c>
      <c r="J498" s="2" t="s">
        <v>151</v>
      </c>
      <c r="K498" s="2" t="s">
        <v>3500</v>
      </c>
      <c r="L498" s="2">
        <v>115696622</v>
      </c>
      <c r="M498" s="2">
        <v>115696628</v>
      </c>
      <c r="N498" s="2" t="s">
        <v>104</v>
      </c>
      <c r="O498" s="2" t="s">
        <v>367</v>
      </c>
      <c r="P498" s="2" t="s">
        <v>267</v>
      </c>
      <c r="Q498" s="2" t="s">
        <v>2738</v>
      </c>
      <c r="R498" s="2" t="s">
        <v>3501</v>
      </c>
      <c r="S498" s="1" t="s">
        <v>1561</v>
      </c>
      <c r="T498" s="2" t="b">
        <v>1</v>
      </c>
      <c r="U498" s="2">
        <v>43891</v>
      </c>
      <c r="V498" s="51">
        <v>0</v>
      </c>
      <c r="W498" s="51">
        <v>50</v>
      </c>
      <c r="X498" s="2" t="b">
        <v>1</v>
      </c>
      <c r="Y498" s="2" t="b">
        <v>1</v>
      </c>
      <c r="Z498" s="51" t="s">
        <v>152</v>
      </c>
      <c r="AA498" s="51" t="s">
        <v>83</v>
      </c>
      <c r="AB498" s="51" t="s">
        <v>83</v>
      </c>
      <c r="AC498" s="51"/>
      <c r="AD498" s="51">
        <v>365369.01059999998</v>
      </c>
      <c r="AE498" s="51"/>
      <c r="AF498" s="51">
        <v>100</v>
      </c>
      <c r="AG498" s="51" t="s">
        <v>84</v>
      </c>
      <c r="AH498" s="51"/>
      <c r="AI498" s="51">
        <v>9</v>
      </c>
      <c r="AJ498" s="51">
        <v>1</v>
      </c>
      <c r="AK498" s="51">
        <v>0</v>
      </c>
      <c r="AL498" s="51">
        <v>0</v>
      </c>
      <c r="AP498" s="51">
        <v>1</v>
      </c>
      <c r="AQ498" s="51"/>
      <c r="AR498" s="51">
        <v>1</v>
      </c>
      <c r="AS498" s="51">
        <v>1</v>
      </c>
      <c r="AT498" s="51">
        <v>1</v>
      </c>
      <c r="AU498" s="51">
        <v>1</v>
      </c>
      <c r="AV498" s="51">
        <v>1</v>
      </c>
      <c r="AW498" s="51">
        <v>1</v>
      </c>
    </row>
    <row r="499" spans="1:56" x14ac:dyDescent="0.3">
      <c r="A499" s="2">
        <v>498</v>
      </c>
      <c r="B499" s="2">
        <v>1</v>
      </c>
      <c r="C499" s="2" t="s">
        <v>75</v>
      </c>
      <c r="D499" s="51">
        <v>9</v>
      </c>
      <c r="E499" s="2" t="s">
        <v>3242</v>
      </c>
      <c r="F499" s="2" t="s">
        <v>76</v>
      </c>
      <c r="G499" s="2" t="s">
        <v>77</v>
      </c>
      <c r="H499" s="2" t="s">
        <v>78</v>
      </c>
      <c r="I499" s="2" t="s">
        <v>153</v>
      </c>
      <c r="J499" s="2" t="s">
        <v>154</v>
      </c>
      <c r="K499" s="2" t="s">
        <v>3502</v>
      </c>
      <c r="L499" s="2">
        <v>3852</v>
      </c>
      <c r="M499" s="2">
        <v>2872747</v>
      </c>
      <c r="N499" s="2" t="s">
        <v>104</v>
      </c>
      <c r="O499" s="2" t="s">
        <v>1217</v>
      </c>
      <c r="P499" s="2">
        <v>2007</v>
      </c>
      <c r="Q499" s="2" t="s">
        <v>1540</v>
      </c>
      <c r="R499" s="2" t="s">
        <v>2980</v>
      </c>
      <c r="S499" s="2" t="s">
        <v>1540</v>
      </c>
      <c r="T499" s="2" t="b">
        <v>1</v>
      </c>
      <c r="U499" s="2">
        <v>2018</v>
      </c>
      <c r="V499" s="2">
        <v>1</v>
      </c>
      <c r="W499" s="2">
        <v>500</v>
      </c>
      <c r="X499" s="2" t="b">
        <v>1</v>
      </c>
      <c r="Y499" s="2" t="b">
        <v>1</v>
      </c>
      <c r="Z499" s="2" t="s">
        <v>89</v>
      </c>
      <c r="AA499" s="2" t="s">
        <v>83</v>
      </c>
      <c r="AB499" s="51" t="s">
        <v>83</v>
      </c>
      <c r="AC499" s="51"/>
      <c r="AD499" s="51">
        <v>10491644.67</v>
      </c>
      <c r="AE499" s="51"/>
      <c r="AF499" s="51">
        <v>420</v>
      </c>
      <c r="AG499" s="51" t="s">
        <v>84</v>
      </c>
      <c r="AH499" s="51"/>
      <c r="AI499" s="51" t="s">
        <v>155</v>
      </c>
      <c r="AJ499" s="51">
        <v>0</v>
      </c>
      <c r="AK499" s="51">
        <v>0</v>
      </c>
      <c r="AL499" s="51">
        <v>0</v>
      </c>
      <c r="AM499" s="51">
        <v>1</v>
      </c>
      <c r="AN499" s="51">
        <v>1</v>
      </c>
      <c r="AP499" s="51">
        <v>1</v>
      </c>
      <c r="AQ499" s="51">
        <v>1</v>
      </c>
      <c r="AR499" s="51">
        <v>1</v>
      </c>
      <c r="AS499" s="51">
        <v>1</v>
      </c>
      <c r="AT499" s="51">
        <v>1</v>
      </c>
      <c r="AU499" s="51">
        <v>1</v>
      </c>
      <c r="AV499" s="51">
        <v>1</v>
      </c>
      <c r="AW499" s="51">
        <v>1</v>
      </c>
    </row>
    <row r="500" spans="1:56" x14ac:dyDescent="0.3">
      <c r="A500" s="2">
        <v>499</v>
      </c>
      <c r="B500" s="2">
        <v>1</v>
      </c>
      <c r="C500" s="2" t="s">
        <v>75</v>
      </c>
      <c r="D500" s="51">
        <v>9</v>
      </c>
      <c r="E500" s="2" t="s">
        <v>3242</v>
      </c>
      <c r="F500" s="2" t="s">
        <v>76</v>
      </c>
      <c r="G500" s="2" t="s">
        <v>77</v>
      </c>
      <c r="H500" s="2" t="s">
        <v>78</v>
      </c>
      <c r="I500" s="2" t="s">
        <v>156</v>
      </c>
      <c r="J500" s="2" t="s">
        <v>157</v>
      </c>
      <c r="K500" s="2" t="s">
        <v>3503</v>
      </c>
      <c r="L500" s="2">
        <v>60217</v>
      </c>
      <c r="M500" s="2">
        <v>3093780</v>
      </c>
      <c r="N500" s="2" t="s">
        <v>104</v>
      </c>
      <c r="O500" s="2" t="s">
        <v>2972</v>
      </c>
      <c r="P500" s="2">
        <v>2006</v>
      </c>
      <c r="Q500" s="2" t="s">
        <v>1540</v>
      </c>
      <c r="R500" s="2" t="s">
        <v>3157</v>
      </c>
      <c r="S500" s="2" t="s">
        <v>1540</v>
      </c>
      <c r="T500" s="2" t="b">
        <v>1</v>
      </c>
      <c r="U500" s="2">
        <v>44197</v>
      </c>
      <c r="V500" s="2">
        <v>0</v>
      </c>
      <c r="W500" s="2">
        <v>378</v>
      </c>
      <c r="X500" s="2" t="b">
        <v>1</v>
      </c>
      <c r="Y500" s="2" t="b">
        <v>1</v>
      </c>
      <c r="Z500" s="2" t="s">
        <v>89</v>
      </c>
      <c r="AA500" s="2" t="s">
        <v>83</v>
      </c>
      <c r="AB500" s="51" t="s">
        <v>83</v>
      </c>
      <c r="AC500" s="51"/>
      <c r="AD500" s="51">
        <v>2311031.0090000001</v>
      </c>
      <c r="AF500" s="2">
        <v>295</v>
      </c>
      <c r="AG500" s="51" t="s">
        <v>84</v>
      </c>
      <c r="AI500" s="2">
        <v>9.6</v>
      </c>
      <c r="AJ500" s="51">
        <v>0</v>
      </c>
      <c r="AK500" s="51">
        <v>0</v>
      </c>
      <c r="AL500" s="51">
        <v>1</v>
      </c>
      <c r="AP500" s="51">
        <v>0</v>
      </c>
      <c r="AQ500" s="51"/>
      <c r="AR500" s="51">
        <v>1</v>
      </c>
      <c r="AS500" s="51">
        <v>1</v>
      </c>
      <c r="AT500" s="51">
        <v>1</v>
      </c>
      <c r="AU500" s="51">
        <v>1</v>
      </c>
      <c r="AV500" s="51">
        <v>1</v>
      </c>
      <c r="AW500" s="51">
        <v>1</v>
      </c>
    </row>
    <row r="501" spans="1:56" x14ac:dyDescent="0.3">
      <c r="A501" s="2">
        <v>500</v>
      </c>
      <c r="B501" s="2">
        <v>1</v>
      </c>
      <c r="C501" s="2" t="s">
        <v>75</v>
      </c>
      <c r="D501" s="51">
        <v>9</v>
      </c>
      <c r="E501" s="2" t="s">
        <v>3242</v>
      </c>
      <c r="F501" s="2" t="s">
        <v>76</v>
      </c>
      <c r="G501" s="2" t="s">
        <v>77</v>
      </c>
      <c r="H501" s="2" t="s">
        <v>78</v>
      </c>
      <c r="I501" s="2" t="s">
        <v>158</v>
      </c>
      <c r="J501" s="2" t="s">
        <v>159</v>
      </c>
      <c r="K501" s="2" t="s">
        <v>3504</v>
      </c>
      <c r="L501" s="2">
        <v>3853</v>
      </c>
      <c r="M501" s="2">
        <v>2874370</v>
      </c>
      <c r="N501" s="2" t="s">
        <v>2995</v>
      </c>
      <c r="O501" s="2" t="s">
        <v>1217</v>
      </c>
      <c r="P501" s="2">
        <v>2007</v>
      </c>
      <c r="Q501" s="2" t="s">
        <v>1540</v>
      </c>
      <c r="R501" s="2" t="s">
        <v>2980</v>
      </c>
      <c r="S501" s="2" t="s">
        <v>1540</v>
      </c>
      <c r="T501" s="2" t="b">
        <v>1</v>
      </c>
      <c r="U501" s="2">
        <v>44228</v>
      </c>
      <c r="V501" s="2">
        <v>0</v>
      </c>
      <c r="W501" s="2">
        <v>280</v>
      </c>
      <c r="X501" s="2" t="b">
        <v>1</v>
      </c>
      <c r="Y501" s="2" t="b">
        <v>1</v>
      </c>
      <c r="Z501" s="2" t="s">
        <v>89</v>
      </c>
      <c r="AA501" s="2" t="s">
        <v>83</v>
      </c>
      <c r="AB501" s="51" t="s">
        <v>83</v>
      </c>
      <c r="AC501" s="51"/>
      <c r="AD501" s="51">
        <v>8381722.2050000001</v>
      </c>
      <c r="AE501" s="51"/>
      <c r="AF501" s="51">
        <v>240</v>
      </c>
      <c r="AG501" s="51" t="s">
        <v>84</v>
      </c>
      <c r="AH501" s="51"/>
      <c r="AI501" s="51" t="s">
        <v>160</v>
      </c>
      <c r="AJ501" s="51">
        <v>0</v>
      </c>
      <c r="AK501" s="51">
        <v>0</v>
      </c>
      <c r="AL501" s="51">
        <v>0</v>
      </c>
      <c r="AN501" s="51">
        <v>1</v>
      </c>
      <c r="AP501" s="51">
        <v>1</v>
      </c>
      <c r="AQ501" s="51">
        <v>1</v>
      </c>
      <c r="AR501" s="51">
        <v>1</v>
      </c>
      <c r="AS501" s="51">
        <v>1</v>
      </c>
      <c r="AT501" s="51">
        <v>1</v>
      </c>
      <c r="AU501" s="51">
        <v>1</v>
      </c>
      <c r="AV501" s="51">
        <v>1</v>
      </c>
      <c r="AW501" s="51">
        <v>1</v>
      </c>
    </row>
    <row r="502" spans="1:56" x14ac:dyDescent="0.3">
      <c r="A502" s="2">
        <v>501</v>
      </c>
      <c r="B502" s="2">
        <v>1</v>
      </c>
      <c r="C502" s="2" t="s">
        <v>75</v>
      </c>
      <c r="D502" s="51">
        <v>9</v>
      </c>
      <c r="E502" s="2" t="s">
        <v>3242</v>
      </c>
      <c r="F502" s="2" t="s">
        <v>76</v>
      </c>
      <c r="G502" s="2" t="s">
        <v>77</v>
      </c>
      <c r="H502" s="2" t="s">
        <v>78</v>
      </c>
      <c r="I502" s="2" t="s">
        <v>161</v>
      </c>
      <c r="J502" s="2" t="s">
        <v>162</v>
      </c>
      <c r="K502" s="2" t="s">
        <v>3505</v>
      </c>
      <c r="L502" s="2">
        <v>144136822</v>
      </c>
      <c r="M502" s="2">
        <v>3094594</v>
      </c>
      <c r="N502" s="2" t="s">
        <v>104</v>
      </c>
      <c r="O502" s="2" t="s">
        <v>486</v>
      </c>
      <c r="P502" s="2">
        <v>2006</v>
      </c>
      <c r="Q502" s="2" t="s">
        <v>1561</v>
      </c>
      <c r="R502" s="2" t="s">
        <v>1218</v>
      </c>
      <c r="S502" s="2" t="s">
        <v>1561</v>
      </c>
      <c r="T502" s="2" t="b">
        <v>1</v>
      </c>
      <c r="U502" s="2">
        <v>43891</v>
      </c>
      <c r="V502" s="2">
        <v>0</v>
      </c>
      <c r="W502" s="2">
        <v>84</v>
      </c>
      <c r="X502" s="2" t="b">
        <v>1</v>
      </c>
      <c r="Y502" s="2" t="b">
        <v>1</v>
      </c>
      <c r="Z502" s="2" t="s">
        <v>89</v>
      </c>
      <c r="AA502" s="2" t="s">
        <v>83</v>
      </c>
      <c r="AB502" s="51" t="s">
        <v>83</v>
      </c>
      <c r="AC502" s="51"/>
      <c r="AD502" s="51">
        <v>1287430.699</v>
      </c>
      <c r="AE502" s="51"/>
      <c r="AF502" s="51">
        <v>150</v>
      </c>
      <c r="AG502" s="51" t="s">
        <v>84</v>
      </c>
      <c r="AH502" s="51"/>
      <c r="AI502" s="51">
        <v>9</v>
      </c>
      <c r="AJ502" s="51">
        <v>0</v>
      </c>
      <c r="AK502" s="51">
        <v>0</v>
      </c>
      <c r="AL502" s="51">
        <v>0</v>
      </c>
      <c r="AP502" s="51">
        <v>0</v>
      </c>
      <c r="AQ502" s="51"/>
      <c r="AR502" s="51">
        <v>1</v>
      </c>
      <c r="AS502" s="51">
        <v>1</v>
      </c>
      <c r="AT502" s="51">
        <v>1</v>
      </c>
      <c r="AU502" s="51">
        <v>1</v>
      </c>
      <c r="AV502" s="51">
        <v>1</v>
      </c>
      <c r="AW502" s="51">
        <v>1</v>
      </c>
    </row>
    <row r="503" spans="1:56" x14ac:dyDescent="0.3">
      <c r="A503" s="2">
        <v>502</v>
      </c>
      <c r="B503" s="2">
        <v>1</v>
      </c>
      <c r="C503" s="2" t="s">
        <v>75</v>
      </c>
      <c r="D503" s="51">
        <v>9</v>
      </c>
      <c r="E503" s="2" t="s">
        <v>3242</v>
      </c>
      <c r="F503" s="2" t="s">
        <v>76</v>
      </c>
      <c r="G503" s="2" t="s">
        <v>77</v>
      </c>
      <c r="H503" s="2" t="s">
        <v>78</v>
      </c>
      <c r="I503" s="2" t="s">
        <v>163</v>
      </c>
      <c r="J503" s="2" t="s">
        <v>164</v>
      </c>
      <c r="K503" s="2" t="s">
        <v>3506</v>
      </c>
      <c r="L503" s="2">
        <v>41738</v>
      </c>
      <c r="M503" s="2">
        <v>68613628</v>
      </c>
      <c r="N503" s="2" t="s">
        <v>1219</v>
      </c>
      <c r="O503" s="2" t="s">
        <v>2972</v>
      </c>
      <c r="P503" s="2">
        <v>2003</v>
      </c>
      <c r="Q503" s="2" t="s">
        <v>1217</v>
      </c>
      <c r="R503" s="2" t="s">
        <v>1218</v>
      </c>
      <c r="S503" s="2" t="s">
        <v>1217</v>
      </c>
      <c r="T503" s="2" t="b">
        <v>1</v>
      </c>
      <c r="U503" s="2">
        <v>44228</v>
      </c>
      <c r="V503" s="2">
        <v>0</v>
      </c>
      <c r="W503" s="2">
        <v>40</v>
      </c>
      <c r="X503" s="2" t="b">
        <v>1</v>
      </c>
      <c r="Y503" s="2" t="b">
        <v>1</v>
      </c>
      <c r="Z503" s="2" t="s">
        <v>89</v>
      </c>
      <c r="AA503" s="2" t="s">
        <v>83</v>
      </c>
      <c r="AB503" s="51" t="s">
        <v>83</v>
      </c>
      <c r="AC503" s="51"/>
      <c r="AD503" s="51">
        <v>1074286.0689999999</v>
      </c>
      <c r="AE503" s="51"/>
      <c r="AF503" s="51">
        <v>95</v>
      </c>
      <c r="AG503" s="51" t="s">
        <v>84</v>
      </c>
      <c r="AH503" s="51"/>
      <c r="AI503" s="51">
        <v>8</v>
      </c>
      <c r="AJ503" s="51">
        <v>0</v>
      </c>
      <c r="AK503" s="51">
        <v>0</v>
      </c>
      <c r="AL503" s="51">
        <v>0</v>
      </c>
      <c r="AP503" s="51">
        <v>1</v>
      </c>
      <c r="AQ503" s="51"/>
      <c r="AR503" s="51">
        <v>1</v>
      </c>
      <c r="AS503" s="51">
        <v>1</v>
      </c>
      <c r="AT503" s="51">
        <v>1</v>
      </c>
      <c r="AU503" s="51">
        <v>1</v>
      </c>
      <c r="AV503" s="51">
        <v>1</v>
      </c>
      <c r="AW503" s="51">
        <v>1</v>
      </c>
    </row>
    <row r="504" spans="1:56" x14ac:dyDescent="0.3">
      <c r="A504" s="2">
        <v>503</v>
      </c>
      <c r="B504" s="2">
        <v>1</v>
      </c>
      <c r="C504" s="2" t="s">
        <v>75</v>
      </c>
      <c r="D504" s="51">
        <v>9</v>
      </c>
      <c r="E504" s="2" t="s">
        <v>3242</v>
      </c>
      <c r="F504" s="2" t="s">
        <v>76</v>
      </c>
      <c r="G504" s="2" t="s">
        <v>77</v>
      </c>
      <c r="H504" s="2" t="s">
        <v>78</v>
      </c>
      <c r="I504" s="2" t="s">
        <v>165</v>
      </c>
      <c r="J504" s="2" t="s">
        <v>166</v>
      </c>
      <c r="K504" s="2" t="s">
        <v>3507</v>
      </c>
      <c r="L504" s="2">
        <v>60219</v>
      </c>
      <c r="M504" s="2">
        <v>3094326</v>
      </c>
      <c r="N504" s="2" t="s">
        <v>104</v>
      </c>
      <c r="O504" s="2" t="s">
        <v>1217</v>
      </c>
      <c r="P504" s="2">
        <v>2006</v>
      </c>
      <c r="Q504" s="2" t="s">
        <v>1540</v>
      </c>
      <c r="R504" s="2" t="s">
        <v>2980</v>
      </c>
      <c r="S504" s="2" t="s">
        <v>1540</v>
      </c>
      <c r="T504" s="2" t="b">
        <v>1</v>
      </c>
      <c r="U504" s="2">
        <v>44197</v>
      </c>
      <c r="V504" s="2">
        <v>0</v>
      </c>
      <c r="W504" s="2">
        <v>600</v>
      </c>
      <c r="X504" s="2" t="b">
        <v>1</v>
      </c>
      <c r="Y504" s="2" t="b">
        <v>1</v>
      </c>
      <c r="Z504" s="2" t="s">
        <v>89</v>
      </c>
      <c r="AA504" s="2" t="s">
        <v>125</v>
      </c>
      <c r="AB504" s="51" t="s">
        <v>125</v>
      </c>
      <c r="AC504" s="51"/>
      <c r="AD504" s="51">
        <v>3259789.6170000001</v>
      </c>
      <c r="AE504" s="51"/>
      <c r="AF504" s="51">
        <v>280</v>
      </c>
      <c r="AG504" s="51" t="s">
        <v>84</v>
      </c>
      <c r="AH504" s="51"/>
      <c r="AI504" s="51">
        <v>16.5</v>
      </c>
      <c r="AJ504" s="51">
        <v>0</v>
      </c>
      <c r="AK504" s="51">
        <v>0</v>
      </c>
      <c r="AL504" s="51">
        <v>0</v>
      </c>
      <c r="AP504" s="51">
        <v>0</v>
      </c>
      <c r="AQ504" s="51"/>
      <c r="AR504" s="51">
        <v>0</v>
      </c>
      <c r="AS504" s="51">
        <v>0</v>
      </c>
      <c r="AT504" s="51">
        <v>1</v>
      </c>
      <c r="AU504" s="51">
        <v>1</v>
      </c>
      <c r="AZ504" s="51">
        <v>1</v>
      </c>
      <c r="BA504" s="51">
        <v>1</v>
      </c>
      <c r="BB504" s="51"/>
      <c r="BC504" s="51"/>
      <c r="BD504" s="51"/>
    </row>
    <row r="505" spans="1:56" x14ac:dyDescent="0.3">
      <c r="A505" s="2">
        <v>504</v>
      </c>
      <c r="B505" s="2">
        <v>1</v>
      </c>
      <c r="C505" s="2" t="s">
        <v>75</v>
      </c>
      <c r="D505" s="51">
        <v>9</v>
      </c>
      <c r="E505" s="2" t="s">
        <v>3242</v>
      </c>
      <c r="F505" s="2" t="s">
        <v>76</v>
      </c>
      <c r="G505" s="2" t="s">
        <v>77</v>
      </c>
      <c r="H505" s="2" t="s">
        <v>78</v>
      </c>
      <c r="I505" s="2" t="s">
        <v>167</v>
      </c>
      <c r="J505" s="2" t="s">
        <v>168</v>
      </c>
      <c r="K505" s="2" t="s">
        <v>3508</v>
      </c>
      <c r="L505" s="2">
        <v>161376</v>
      </c>
      <c r="M505" s="2">
        <v>173434793</v>
      </c>
      <c r="N505" s="2" t="s">
        <v>1219</v>
      </c>
      <c r="O505" s="2" t="s">
        <v>2972</v>
      </c>
      <c r="P505" s="2">
        <v>2007</v>
      </c>
      <c r="Q505" s="2" t="s">
        <v>2972</v>
      </c>
      <c r="R505" s="2" t="s">
        <v>3202</v>
      </c>
      <c r="S505" s="2" t="s">
        <v>2972</v>
      </c>
      <c r="T505" s="2" t="b">
        <v>1</v>
      </c>
      <c r="U505" s="2">
        <v>44228</v>
      </c>
      <c r="V505" s="2">
        <v>0</v>
      </c>
      <c r="W505" s="2">
        <v>140</v>
      </c>
      <c r="X505" s="2" t="b">
        <v>1</v>
      </c>
      <c r="Y505" s="2" t="b">
        <v>1</v>
      </c>
      <c r="Z505" s="2" t="s">
        <v>89</v>
      </c>
      <c r="AA505" s="2" t="s">
        <v>83</v>
      </c>
      <c r="AB505" s="51" t="s">
        <v>83</v>
      </c>
      <c r="AC505" s="51"/>
      <c r="AD505" s="51">
        <v>6057285.3439999996</v>
      </c>
      <c r="AF505" s="2">
        <v>196</v>
      </c>
      <c r="AG505" s="51" t="s">
        <v>84</v>
      </c>
      <c r="AI505" s="2">
        <v>8</v>
      </c>
      <c r="AJ505" s="51">
        <v>0</v>
      </c>
      <c r="AK505" s="51">
        <v>0</v>
      </c>
      <c r="AL505" s="51">
        <v>1</v>
      </c>
      <c r="AP505" s="51">
        <v>1</v>
      </c>
      <c r="AQ505" s="51"/>
      <c r="AR505" s="51">
        <v>1</v>
      </c>
      <c r="AS505" s="51">
        <v>1</v>
      </c>
      <c r="AT505" s="51">
        <v>1</v>
      </c>
      <c r="AV505" s="51">
        <v>1</v>
      </c>
    </row>
    <row r="506" spans="1:56" x14ac:dyDescent="0.3">
      <c r="A506" s="2">
        <v>505</v>
      </c>
      <c r="B506" s="2">
        <v>1</v>
      </c>
      <c r="C506" s="2" t="s">
        <v>75</v>
      </c>
      <c r="D506" s="51">
        <v>9</v>
      </c>
      <c r="E506" s="2" t="s">
        <v>3242</v>
      </c>
      <c r="F506" s="2" t="s">
        <v>76</v>
      </c>
      <c r="G506" s="2" t="s">
        <v>77</v>
      </c>
      <c r="H506" s="2" t="s">
        <v>78</v>
      </c>
      <c r="I506" s="2" t="s">
        <v>169</v>
      </c>
      <c r="J506" s="2" t="s">
        <v>170</v>
      </c>
      <c r="K506" s="2" t="s">
        <v>3509</v>
      </c>
      <c r="L506" s="2">
        <v>41739</v>
      </c>
      <c r="M506" s="2">
        <v>68613771</v>
      </c>
      <c r="N506" s="2" t="s">
        <v>104</v>
      </c>
      <c r="O506" s="2" t="s">
        <v>368</v>
      </c>
      <c r="P506" s="2">
        <v>2003</v>
      </c>
      <c r="Q506" s="2" t="s">
        <v>368</v>
      </c>
      <c r="R506" s="2" t="s">
        <v>267</v>
      </c>
      <c r="S506" s="2" t="s">
        <v>368</v>
      </c>
      <c r="T506" s="2" t="b">
        <v>1</v>
      </c>
      <c r="U506" s="2">
        <v>2018</v>
      </c>
      <c r="V506" s="2">
        <v>0</v>
      </c>
      <c r="W506" s="2">
        <v>150</v>
      </c>
      <c r="X506" s="2" t="b">
        <v>1</v>
      </c>
      <c r="Y506" s="2" t="b">
        <v>1</v>
      </c>
      <c r="Z506" s="2" t="s">
        <v>89</v>
      </c>
      <c r="AA506" s="2" t="s">
        <v>83</v>
      </c>
      <c r="AB506" s="51" t="s">
        <v>83</v>
      </c>
      <c r="AC506" s="51"/>
      <c r="AD506" s="51">
        <v>1284721.497</v>
      </c>
      <c r="AE506" s="51"/>
      <c r="AF506" s="51">
        <v>200</v>
      </c>
      <c r="AG506" s="51" t="s">
        <v>84</v>
      </c>
      <c r="AH506" s="51"/>
      <c r="AI506" s="51">
        <v>44419</v>
      </c>
      <c r="AJ506" s="51">
        <v>0</v>
      </c>
      <c r="AK506" s="51">
        <v>0</v>
      </c>
      <c r="AL506" s="51">
        <v>0</v>
      </c>
      <c r="AP506" s="51">
        <v>0</v>
      </c>
      <c r="AQ506" s="51"/>
      <c r="AR506" s="51">
        <v>1</v>
      </c>
      <c r="AS506" s="51">
        <v>1</v>
      </c>
      <c r="AT506" s="51">
        <v>1</v>
      </c>
      <c r="AV506" s="51">
        <v>1</v>
      </c>
    </row>
    <row r="507" spans="1:56" x14ac:dyDescent="0.3">
      <c r="A507" s="2">
        <v>506</v>
      </c>
      <c r="B507" s="2">
        <v>1</v>
      </c>
      <c r="C507" s="2" t="s">
        <v>75</v>
      </c>
      <c r="D507" s="51">
        <v>9</v>
      </c>
      <c r="E507" s="2" t="s">
        <v>3242</v>
      </c>
      <c r="F507" s="2" t="s">
        <v>76</v>
      </c>
      <c r="G507" s="2" t="s">
        <v>77</v>
      </c>
      <c r="H507" s="2" t="s">
        <v>78</v>
      </c>
      <c r="I507" s="2" t="s">
        <v>171</v>
      </c>
      <c r="J507" s="2" t="s">
        <v>172</v>
      </c>
      <c r="K507" s="2" t="s">
        <v>3510</v>
      </c>
      <c r="L507" s="2">
        <v>70680908</v>
      </c>
      <c r="M507" s="2">
        <v>70680983</v>
      </c>
      <c r="N507" s="2" t="s">
        <v>104</v>
      </c>
      <c r="O507" s="2" t="s">
        <v>367</v>
      </c>
      <c r="P507" s="2" t="s">
        <v>267</v>
      </c>
      <c r="Q507" s="2" t="s">
        <v>1217</v>
      </c>
      <c r="R507" s="2" t="s">
        <v>3197</v>
      </c>
      <c r="S507" s="2" t="s">
        <v>1217</v>
      </c>
      <c r="T507" s="2" t="b">
        <v>1</v>
      </c>
      <c r="U507" s="2">
        <v>2018</v>
      </c>
      <c r="V507" s="2">
        <v>0</v>
      </c>
      <c r="W507" s="2">
        <v>100</v>
      </c>
      <c r="X507" s="2" t="b">
        <v>1</v>
      </c>
      <c r="Y507" s="2" t="b">
        <v>1</v>
      </c>
      <c r="Z507" s="2" t="s">
        <v>89</v>
      </c>
      <c r="AA507" s="2" t="s">
        <v>83</v>
      </c>
      <c r="AB507" s="51" t="s">
        <v>83</v>
      </c>
      <c r="AC507" s="51"/>
      <c r="AD507" s="51">
        <v>1390955.348</v>
      </c>
      <c r="AE507" s="51"/>
      <c r="AF507" s="51">
        <v>94</v>
      </c>
      <c r="AG507" s="51" t="s">
        <v>84</v>
      </c>
      <c r="AH507" s="51"/>
      <c r="AI507" s="51">
        <v>4</v>
      </c>
      <c r="AJ507" s="51">
        <v>0</v>
      </c>
      <c r="AK507" s="51">
        <v>0</v>
      </c>
      <c r="AL507" s="51">
        <v>0</v>
      </c>
      <c r="AP507" s="51">
        <v>1</v>
      </c>
      <c r="AQ507" s="51"/>
      <c r="AR507" s="51">
        <v>1</v>
      </c>
      <c r="AS507" s="51">
        <v>1</v>
      </c>
      <c r="AT507" s="51">
        <v>1</v>
      </c>
      <c r="AU507" s="51">
        <v>1</v>
      </c>
      <c r="AV507" s="51">
        <v>1</v>
      </c>
      <c r="AW507" s="51">
        <v>1</v>
      </c>
    </row>
    <row r="508" spans="1:56" x14ac:dyDescent="0.3">
      <c r="A508" s="2">
        <v>507</v>
      </c>
      <c r="B508" s="2">
        <v>1</v>
      </c>
      <c r="C508" s="2" t="s">
        <v>75</v>
      </c>
      <c r="D508" s="51">
        <v>9</v>
      </c>
      <c r="E508" s="2" t="s">
        <v>3242</v>
      </c>
      <c r="F508" s="2" t="s">
        <v>76</v>
      </c>
      <c r="G508" s="2" t="s">
        <v>77</v>
      </c>
      <c r="H508" s="2" t="s">
        <v>1311</v>
      </c>
      <c r="I508" s="2" t="s">
        <v>1312</v>
      </c>
      <c r="J508" s="2" t="s">
        <v>1313</v>
      </c>
      <c r="K508" s="2" t="s">
        <v>3511</v>
      </c>
      <c r="L508" s="2">
        <v>39378</v>
      </c>
      <c r="M508" s="2">
        <v>2913541</v>
      </c>
      <c r="N508" s="2" t="s">
        <v>104</v>
      </c>
      <c r="O508" s="2" t="s">
        <v>2972</v>
      </c>
      <c r="P508" s="2">
        <v>2005</v>
      </c>
      <c r="Q508" s="2" t="s">
        <v>2972</v>
      </c>
      <c r="R508" s="2" t="s">
        <v>3018</v>
      </c>
      <c r="S508" s="2" t="s">
        <v>2972</v>
      </c>
      <c r="T508" s="2" t="b">
        <v>1</v>
      </c>
      <c r="U508" s="2">
        <v>2018</v>
      </c>
      <c r="V508" s="2">
        <v>0</v>
      </c>
      <c r="W508" s="2">
        <v>1112</v>
      </c>
      <c r="X508" s="2" t="b">
        <v>1</v>
      </c>
      <c r="Y508" s="2" t="b">
        <v>1</v>
      </c>
      <c r="Z508" s="2" t="s">
        <v>89</v>
      </c>
      <c r="AA508" s="2" t="s">
        <v>90</v>
      </c>
      <c r="AB508" s="51" t="s">
        <v>83</v>
      </c>
      <c r="AC508" s="51" t="s">
        <v>125</v>
      </c>
      <c r="AD508" s="51">
        <v>14996553.34</v>
      </c>
      <c r="AF508" s="2">
        <v>740</v>
      </c>
      <c r="AG508" s="51" t="s">
        <v>84</v>
      </c>
      <c r="AI508" s="2">
        <v>20</v>
      </c>
      <c r="AJ508" s="51">
        <v>0</v>
      </c>
      <c r="AK508" s="51">
        <v>0</v>
      </c>
      <c r="AL508" s="51">
        <v>1</v>
      </c>
      <c r="AN508" s="51">
        <v>1</v>
      </c>
      <c r="AP508" s="51">
        <v>1</v>
      </c>
      <c r="AQ508" s="51">
        <v>1</v>
      </c>
      <c r="AR508" s="51">
        <v>1</v>
      </c>
      <c r="AS508" s="51">
        <v>1</v>
      </c>
      <c r="AT508" s="51">
        <v>1</v>
      </c>
      <c r="AV508" s="51">
        <v>1</v>
      </c>
    </row>
    <row r="509" spans="1:56" x14ac:dyDescent="0.3">
      <c r="A509" s="2">
        <v>508</v>
      </c>
      <c r="B509" s="2">
        <v>1</v>
      </c>
      <c r="C509" s="2" t="s">
        <v>75</v>
      </c>
      <c r="D509" s="51">
        <v>9</v>
      </c>
      <c r="E509" s="2" t="s">
        <v>3242</v>
      </c>
      <c r="F509" s="2" t="s">
        <v>76</v>
      </c>
      <c r="G509" s="2" t="s">
        <v>77</v>
      </c>
      <c r="H509" s="2" t="s">
        <v>1314</v>
      </c>
      <c r="I509" s="2" t="s">
        <v>1315</v>
      </c>
      <c r="J509" s="2" t="s">
        <v>1316</v>
      </c>
      <c r="K509" s="2" t="s">
        <v>3512</v>
      </c>
      <c r="L509" s="2">
        <v>169473392</v>
      </c>
      <c r="M509" s="2">
        <v>124398647</v>
      </c>
      <c r="N509" s="2" t="s">
        <v>2995</v>
      </c>
      <c r="O509" s="2" t="s">
        <v>1561</v>
      </c>
      <c r="P509" s="2">
        <v>2007</v>
      </c>
      <c r="Q509" s="2" t="s">
        <v>1561</v>
      </c>
      <c r="R509" s="2" t="s">
        <v>3513</v>
      </c>
      <c r="S509" s="2" t="s">
        <v>1561</v>
      </c>
      <c r="T509" s="2" t="b">
        <v>1</v>
      </c>
      <c r="U509" s="2">
        <v>44228</v>
      </c>
      <c r="V509" s="2">
        <v>0</v>
      </c>
      <c r="W509" s="2">
        <v>50</v>
      </c>
      <c r="X509" s="2" t="b">
        <v>1</v>
      </c>
      <c r="Y509" s="2" t="b">
        <v>1</v>
      </c>
      <c r="Z509" s="2" t="s">
        <v>89</v>
      </c>
      <c r="AA509" s="2" t="s">
        <v>1317</v>
      </c>
      <c r="AB509" s="51" t="s">
        <v>83</v>
      </c>
      <c r="AC509" s="51" t="s">
        <v>2387</v>
      </c>
      <c r="AD509" s="51">
        <v>107890.5836</v>
      </c>
      <c r="AE509" s="51" t="s">
        <v>118</v>
      </c>
      <c r="AF509" s="51">
        <v>266</v>
      </c>
      <c r="AG509" s="51" t="s">
        <v>84</v>
      </c>
      <c r="AH509" s="51"/>
      <c r="AI509" s="51">
        <v>18</v>
      </c>
      <c r="AJ509" s="51">
        <v>0</v>
      </c>
      <c r="AK509" s="51">
        <v>0</v>
      </c>
      <c r="AL509" s="51">
        <v>0</v>
      </c>
      <c r="AP509" s="51">
        <v>1</v>
      </c>
      <c r="AQ509" s="51"/>
      <c r="AR509" s="51">
        <v>1</v>
      </c>
      <c r="AS509" s="51">
        <v>1</v>
      </c>
      <c r="AT509" s="51">
        <v>1</v>
      </c>
      <c r="AU509" s="51">
        <v>1</v>
      </c>
      <c r="AV509" s="51">
        <v>1</v>
      </c>
      <c r="AW509" s="51">
        <v>1</v>
      </c>
      <c r="BC509" s="51">
        <v>1</v>
      </c>
      <c r="BD509" s="51">
        <v>1</v>
      </c>
    </row>
    <row r="510" spans="1:56" x14ac:dyDescent="0.3">
      <c r="A510" s="2">
        <v>509</v>
      </c>
      <c r="B510" s="2">
        <v>1</v>
      </c>
      <c r="C510" s="2" t="s">
        <v>75</v>
      </c>
      <c r="D510" s="51">
        <v>9</v>
      </c>
      <c r="E510" s="2" t="s">
        <v>3242</v>
      </c>
      <c r="F510" s="2" t="s">
        <v>76</v>
      </c>
      <c r="G510" s="2" t="s">
        <v>77</v>
      </c>
      <c r="H510" s="2" t="s">
        <v>1314</v>
      </c>
      <c r="I510" s="2" t="s">
        <v>464</v>
      </c>
      <c r="J510" s="2" t="s">
        <v>1318</v>
      </c>
      <c r="K510" s="2" t="s">
        <v>3514</v>
      </c>
      <c r="L510" s="2">
        <v>42712</v>
      </c>
      <c r="M510" s="2">
        <v>68624151</v>
      </c>
      <c r="N510" s="2" t="s">
        <v>2995</v>
      </c>
      <c r="O510" s="2" t="s">
        <v>1561</v>
      </c>
      <c r="P510" s="2">
        <v>2003</v>
      </c>
      <c r="Q510" s="2" t="s">
        <v>1217</v>
      </c>
      <c r="R510" s="2" t="s">
        <v>3515</v>
      </c>
      <c r="S510" s="2" t="s">
        <v>1217</v>
      </c>
      <c r="T510" s="2" t="b">
        <v>1</v>
      </c>
      <c r="U510" s="2">
        <v>44228</v>
      </c>
      <c r="V510" s="51">
        <v>0.7</v>
      </c>
      <c r="W510" s="51">
        <v>23</v>
      </c>
      <c r="X510" s="2" t="b">
        <v>1</v>
      </c>
      <c r="Y510" s="2" t="b">
        <v>1</v>
      </c>
      <c r="Z510" s="51" t="s">
        <v>1319</v>
      </c>
      <c r="AA510" s="2" t="s">
        <v>1317</v>
      </c>
      <c r="AB510" s="51" t="s">
        <v>83</v>
      </c>
      <c r="AC510" s="51" t="s">
        <v>2387</v>
      </c>
      <c r="AD510" s="51">
        <v>130952.42570000001</v>
      </c>
      <c r="AE510" s="51" t="s">
        <v>118</v>
      </c>
      <c r="AF510" s="51">
        <v>251</v>
      </c>
      <c r="AG510" s="51" t="s">
        <v>84</v>
      </c>
      <c r="AH510" s="51"/>
      <c r="AI510" s="51">
        <v>18</v>
      </c>
      <c r="AJ510" s="51">
        <v>0</v>
      </c>
      <c r="AK510" s="51">
        <v>0</v>
      </c>
      <c r="AL510" s="51">
        <v>0</v>
      </c>
      <c r="AP510" s="51">
        <v>0</v>
      </c>
      <c r="AQ510" s="51"/>
      <c r="AR510" s="51">
        <v>1</v>
      </c>
      <c r="AS510" s="51">
        <v>1</v>
      </c>
      <c r="AT510" s="51">
        <v>1</v>
      </c>
      <c r="AU510" s="51">
        <v>1</v>
      </c>
      <c r="AV510" s="51">
        <v>1</v>
      </c>
      <c r="AW510" s="51">
        <v>1</v>
      </c>
      <c r="BC510" s="51">
        <v>1</v>
      </c>
      <c r="BD510" s="51">
        <v>1</v>
      </c>
    </row>
    <row r="511" spans="1:56" x14ac:dyDescent="0.3">
      <c r="A511" s="2">
        <v>510</v>
      </c>
      <c r="B511" s="2">
        <v>1</v>
      </c>
      <c r="C511" s="2" t="s">
        <v>75</v>
      </c>
      <c r="D511" s="51">
        <v>9</v>
      </c>
      <c r="E511" s="2" t="s">
        <v>3242</v>
      </c>
      <c r="F511" s="2" t="s">
        <v>76</v>
      </c>
      <c r="G511" s="2" t="s">
        <v>77</v>
      </c>
      <c r="H511" s="2" t="s">
        <v>1314</v>
      </c>
      <c r="I511" s="2" t="s">
        <v>1320</v>
      </c>
      <c r="J511" s="2" t="s">
        <v>1321</v>
      </c>
      <c r="K511" s="2" t="s">
        <v>3516</v>
      </c>
      <c r="L511" s="2">
        <v>39379</v>
      </c>
      <c r="M511" s="2">
        <v>68624306</v>
      </c>
      <c r="N511" s="2" t="s">
        <v>2995</v>
      </c>
      <c r="O511" s="2" t="s">
        <v>1540</v>
      </c>
      <c r="P511" s="2">
        <v>2005</v>
      </c>
      <c r="Q511" s="2" t="s">
        <v>1217</v>
      </c>
      <c r="R511" s="2" t="s">
        <v>3515</v>
      </c>
      <c r="S511" s="2" t="s">
        <v>1217</v>
      </c>
      <c r="T511" s="2" t="b">
        <v>1</v>
      </c>
      <c r="U511" s="2">
        <v>44228</v>
      </c>
      <c r="V511" s="51">
        <v>0.4</v>
      </c>
      <c r="W511" s="51">
        <v>23</v>
      </c>
      <c r="X511" s="2" t="b">
        <v>1</v>
      </c>
      <c r="Y511" s="2" t="b">
        <v>1</v>
      </c>
      <c r="Z511" s="51" t="s">
        <v>1319</v>
      </c>
      <c r="AA511" s="2" t="s">
        <v>1317</v>
      </c>
      <c r="AB511" s="51" t="s">
        <v>83</v>
      </c>
      <c r="AC511" s="51" t="s">
        <v>2387</v>
      </c>
      <c r="AD511" s="51">
        <v>130952.42570000001</v>
      </c>
      <c r="AE511" s="51" t="s">
        <v>118</v>
      </c>
      <c r="AF511" s="51">
        <v>260</v>
      </c>
      <c r="AG511" s="51" t="s">
        <v>84</v>
      </c>
      <c r="AH511" s="51"/>
      <c r="AI511" s="51">
        <v>18</v>
      </c>
      <c r="AJ511" s="51">
        <v>0</v>
      </c>
      <c r="AK511" s="51">
        <v>0</v>
      </c>
      <c r="AL511" s="51">
        <v>0</v>
      </c>
      <c r="AP511" s="51">
        <v>0</v>
      </c>
      <c r="AQ511" s="51"/>
      <c r="AR511" s="51">
        <v>0</v>
      </c>
      <c r="AS511" s="51">
        <v>0</v>
      </c>
      <c r="AT511" s="51">
        <v>1</v>
      </c>
      <c r="AU511" s="51">
        <v>1</v>
      </c>
      <c r="AV511" s="51">
        <v>1</v>
      </c>
      <c r="AW511" s="51">
        <v>1</v>
      </c>
      <c r="BC511" s="51">
        <v>1</v>
      </c>
      <c r="BD511" s="51">
        <v>1</v>
      </c>
    </row>
    <row r="512" spans="1:56" x14ac:dyDescent="0.3">
      <c r="A512" s="2">
        <v>511</v>
      </c>
      <c r="B512" s="2">
        <v>1</v>
      </c>
      <c r="C512" s="2" t="s">
        <v>75</v>
      </c>
      <c r="D512" s="51">
        <v>9</v>
      </c>
      <c r="E512" s="2" t="s">
        <v>3242</v>
      </c>
      <c r="F512" s="2" t="s">
        <v>76</v>
      </c>
      <c r="G512" s="2" t="s">
        <v>77</v>
      </c>
      <c r="H512" s="2" t="s">
        <v>1322</v>
      </c>
      <c r="I512" s="2" t="s">
        <v>1323</v>
      </c>
      <c r="J512" s="2" t="s">
        <v>1324</v>
      </c>
      <c r="K512" s="2" t="s">
        <v>3517</v>
      </c>
      <c r="L512" s="2">
        <v>60218</v>
      </c>
      <c r="M512" s="2">
        <v>3094144</v>
      </c>
      <c r="N512" s="2" t="s">
        <v>104</v>
      </c>
      <c r="O512" s="2" t="s">
        <v>1561</v>
      </c>
      <c r="P512" s="2">
        <v>2006</v>
      </c>
      <c r="Q512" s="2" t="s">
        <v>1561</v>
      </c>
      <c r="R512" s="2" t="s">
        <v>3157</v>
      </c>
      <c r="S512" s="2" t="s">
        <v>1561</v>
      </c>
      <c r="T512" s="2" t="b">
        <v>1</v>
      </c>
      <c r="U512" s="2">
        <v>43891</v>
      </c>
      <c r="V512" s="2">
        <v>4</v>
      </c>
      <c r="W512" s="2">
        <v>40</v>
      </c>
      <c r="X512" s="2" t="b">
        <v>1</v>
      </c>
      <c r="Y512" s="2" t="b">
        <v>1</v>
      </c>
      <c r="Z512" s="2" t="s">
        <v>89</v>
      </c>
      <c r="AA512" s="2" t="s">
        <v>83</v>
      </c>
      <c r="AB512" s="51" t="s">
        <v>83</v>
      </c>
      <c r="AC512" s="51"/>
      <c r="AD512" s="51">
        <v>188330.3769</v>
      </c>
      <c r="AE512" s="51"/>
      <c r="AF512" s="51">
        <v>160</v>
      </c>
      <c r="AG512" s="51" t="s">
        <v>84</v>
      </c>
      <c r="AH512" s="51"/>
      <c r="AI512" s="51">
        <v>9</v>
      </c>
      <c r="AJ512" s="51">
        <v>0</v>
      </c>
      <c r="AK512" s="51">
        <v>0</v>
      </c>
      <c r="AL512" s="51">
        <v>0</v>
      </c>
      <c r="AP512" s="51">
        <v>0</v>
      </c>
      <c r="AQ512" s="51"/>
      <c r="AR512" s="51">
        <v>1</v>
      </c>
      <c r="AS512" s="51">
        <v>1</v>
      </c>
      <c r="AT512" s="51">
        <v>1</v>
      </c>
      <c r="AU512" s="51">
        <v>1</v>
      </c>
      <c r="AV512" s="51">
        <v>1</v>
      </c>
      <c r="AW512" s="51">
        <v>1</v>
      </c>
    </row>
    <row r="513" spans="1:56" x14ac:dyDescent="0.3">
      <c r="A513" s="2">
        <v>512</v>
      </c>
      <c r="B513" s="2">
        <v>1</v>
      </c>
      <c r="C513" s="2" t="s">
        <v>75</v>
      </c>
      <c r="D513" s="51">
        <v>9</v>
      </c>
      <c r="E513" s="2" t="s">
        <v>3242</v>
      </c>
      <c r="F513" s="2" t="s">
        <v>76</v>
      </c>
      <c r="G513" s="2" t="s">
        <v>77</v>
      </c>
      <c r="H513" s="2" t="s">
        <v>1325</v>
      </c>
      <c r="I513" s="2" t="s">
        <v>1326</v>
      </c>
      <c r="J513" s="2" t="s">
        <v>1327</v>
      </c>
      <c r="K513" s="2" t="s">
        <v>3518</v>
      </c>
      <c r="L513" s="2">
        <v>169760690</v>
      </c>
      <c r="M513" s="2">
        <v>124508850</v>
      </c>
      <c r="N513" s="2" t="s">
        <v>1219</v>
      </c>
      <c r="O513" s="2" t="s">
        <v>1540</v>
      </c>
      <c r="P513" s="2">
        <v>2008</v>
      </c>
      <c r="Q513" s="2" t="s">
        <v>1540</v>
      </c>
      <c r="R513" s="2" t="s">
        <v>1218</v>
      </c>
      <c r="S513" s="2" t="s">
        <v>1540</v>
      </c>
      <c r="T513" s="2" t="b">
        <v>1</v>
      </c>
      <c r="U513" s="2" t="s">
        <v>3220</v>
      </c>
      <c r="V513" s="51">
        <v>0</v>
      </c>
      <c r="W513" s="51">
        <v>50</v>
      </c>
      <c r="X513" s="2" t="b">
        <v>1</v>
      </c>
      <c r="Y513" s="2" t="b">
        <v>1</v>
      </c>
      <c r="Z513" s="51" t="s">
        <v>1328</v>
      </c>
      <c r="AA513" s="2" t="s">
        <v>83</v>
      </c>
      <c r="AB513" s="51" t="s">
        <v>83</v>
      </c>
      <c r="AC513" s="51"/>
      <c r="AD513" s="51">
        <v>286033.8517</v>
      </c>
      <c r="AE513" s="51"/>
      <c r="AF513" s="51">
        <v>178</v>
      </c>
      <c r="AG513" s="51" t="s">
        <v>84</v>
      </c>
      <c r="AH513" s="51"/>
      <c r="AI513" s="51">
        <v>6.5</v>
      </c>
      <c r="AJ513" s="51">
        <v>0</v>
      </c>
      <c r="AK513" s="51">
        <v>0</v>
      </c>
      <c r="AL513" s="51">
        <v>0</v>
      </c>
      <c r="AP513" s="51">
        <v>1</v>
      </c>
      <c r="AQ513" s="51"/>
      <c r="AR513" s="51">
        <v>1</v>
      </c>
      <c r="AS513" s="51">
        <v>1</v>
      </c>
      <c r="AT513" s="51">
        <v>1</v>
      </c>
      <c r="AU513" s="51">
        <v>1</v>
      </c>
      <c r="AV513" s="51">
        <v>1</v>
      </c>
      <c r="AW513" s="51">
        <v>1</v>
      </c>
    </row>
    <row r="514" spans="1:56" x14ac:dyDescent="0.3">
      <c r="A514" s="2">
        <v>513</v>
      </c>
      <c r="B514" s="2">
        <v>1</v>
      </c>
      <c r="C514" s="2" t="s">
        <v>75</v>
      </c>
      <c r="D514" s="51">
        <v>9</v>
      </c>
      <c r="E514" s="2" t="s">
        <v>3242</v>
      </c>
      <c r="F514" s="2" t="s">
        <v>76</v>
      </c>
      <c r="G514" s="2" t="s">
        <v>77</v>
      </c>
      <c r="H514" s="2" t="s">
        <v>1325</v>
      </c>
      <c r="I514" s="2" t="s">
        <v>1329</v>
      </c>
      <c r="J514" s="2" t="s">
        <v>1330</v>
      </c>
      <c r="K514" s="2" t="s">
        <v>3519</v>
      </c>
      <c r="L514" s="2">
        <v>169755340</v>
      </c>
      <c r="M514" s="2">
        <v>169766323</v>
      </c>
      <c r="N514" s="2" t="s">
        <v>1219</v>
      </c>
      <c r="O514" s="2" t="s">
        <v>367</v>
      </c>
      <c r="P514" s="2" t="s">
        <v>267</v>
      </c>
      <c r="Q514" s="2" t="s">
        <v>1540</v>
      </c>
      <c r="R514" s="2" t="s">
        <v>1218</v>
      </c>
      <c r="S514" s="2" t="s">
        <v>1540</v>
      </c>
      <c r="T514" s="2" t="b">
        <v>1</v>
      </c>
      <c r="U514" s="2" t="s">
        <v>3220</v>
      </c>
      <c r="V514" s="51">
        <v>0</v>
      </c>
      <c r="W514" s="51">
        <v>50</v>
      </c>
      <c r="X514" s="2" t="b">
        <v>1</v>
      </c>
      <c r="Y514" s="2" t="b">
        <v>1</v>
      </c>
      <c r="Z514" s="51" t="s">
        <v>1331</v>
      </c>
      <c r="AA514" s="51" t="s">
        <v>83</v>
      </c>
      <c r="AB514" s="51" t="s">
        <v>83</v>
      </c>
      <c r="AC514" s="51"/>
      <c r="AD514" s="51">
        <v>1187563.656</v>
      </c>
      <c r="AE514" s="51"/>
      <c r="AF514" s="51">
        <v>157</v>
      </c>
      <c r="AG514" s="51" t="s">
        <v>84</v>
      </c>
      <c r="AH514" s="51"/>
      <c r="AI514" s="51">
        <v>6.5</v>
      </c>
      <c r="AJ514" s="51">
        <v>1</v>
      </c>
      <c r="AK514" s="51">
        <v>0</v>
      </c>
      <c r="AL514" s="51">
        <v>0</v>
      </c>
      <c r="AP514" s="51">
        <v>1</v>
      </c>
      <c r="AQ514" s="51"/>
      <c r="AR514" s="51">
        <v>0</v>
      </c>
      <c r="AS514" s="51">
        <v>0</v>
      </c>
      <c r="AT514" s="51">
        <v>1</v>
      </c>
      <c r="AU514" s="51">
        <v>1</v>
      </c>
      <c r="AV514" s="51">
        <v>1</v>
      </c>
      <c r="AW514" s="51">
        <v>1</v>
      </c>
    </row>
    <row r="515" spans="1:56" x14ac:dyDescent="0.3">
      <c r="A515" s="2">
        <v>514</v>
      </c>
      <c r="B515" s="2">
        <v>1</v>
      </c>
      <c r="C515" s="2" t="s">
        <v>75</v>
      </c>
      <c r="D515" s="51">
        <v>9</v>
      </c>
      <c r="E515" s="2" t="s">
        <v>3242</v>
      </c>
      <c r="F515" s="2" t="s">
        <v>76</v>
      </c>
      <c r="G515" s="2" t="s">
        <v>77</v>
      </c>
      <c r="H515" s="2" t="s">
        <v>1332</v>
      </c>
      <c r="I515" s="2" t="s">
        <v>1333</v>
      </c>
      <c r="J515" s="2" t="s">
        <v>1334</v>
      </c>
      <c r="K515" s="2" t="s">
        <v>3520</v>
      </c>
      <c r="L515" s="2">
        <v>41831</v>
      </c>
      <c r="M515" s="2">
        <v>173435173</v>
      </c>
      <c r="N515" s="2" t="s">
        <v>2995</v>
      </c>
      <c r="O515" s="2" t="s">
        <v>368</v>
      </c>
      <c r="P515" s="2">
        <v>2003</v>
      </c>
      <c r="Q515" s="2" t="s">
        <v>2972</v>
      </c>
      <c r="R515" s="2" t="s">
        <v>1218</v>
      </c>
      <c r="S515" s="2" t="s">
        <v>2972</v>
      </c>
      <c r="T515" s="2" t="b">
        <v>1</v>
      </c>
      <c r="U515" s="2" t="s">
        <v>3521</v>
      </c>
      <c r="V515" s="2">
        <v>7</v>
      </c>
      <c r="W515" s="2">
        <v>120</v>
      </c>
      <c r="X515" s="2" t="b">
        <v>1</v>
      </c>
      <c r="Y515" s="2" t="b">
        <v>1</v>
      </c>
      <c r="Z515" s="2" t="s">
        <v>89</v>
      </c>
      <c r="AA515" s="2" t="s">
        <v>83</v>
      </c>
      <c r="AB515" s="51" t="s">
        <v>83</v>
      </c>
      <c r="AC515" s="51"/>
      <c r="AD515" s="51">
        <v>5219690.7929999996</v>
      </c>
      <c r="AF515" s="2">
        <v>99</v>
      </c>
      <c r="AG515" s="51" t="s">
        <v>84</v>
      </c>
      <c r="AI515" s="2">
        <v>5.15</v>
      </c>
      <c r="AJ515" s="51">
        <v>0</v>
      </c>
      <c r="AK515" s="51">
        <v>0</v>
      </c>
      <c r="AL515" s="51">
        <v>1</v>
      </c>
      <c r="AP515" s="51">
        <v>1</v>
      </c>
      <c r="AQ515" s="51"/>
      <c r="AR515" s="51">
        <v>1</v>
      </c>
      <c r="AS515" s="51">
        <v>1</v>
      </c>
      <c r="AT515" s="51">
        <v>1</v>
      </c>
      <c r="AV515" s="51">
        <v>1</v>
      </c>
    </row>
    <row r="516" spans="1:56" x14ac:dyDescent="0.3">
      <c r="A516" s="2">
        <v>515</v>
      </c>
      <c r="B516" s="2">
        <v>1</v>
      </c>
      <c r="C516" s="2" t="s">
        <v>75</v>
      </c>
      <c r="D516" s="51">
        <v>9</v>
      </c>
      <c r="E516" s="2" t="s">
        <v>3242</v>
      </c>
      <c r="F516" s="2" t="s">
        <v>76</v>
      </c>
      <c r="G516" s="2" t="s">
        <v>77</v>
      </c>
      <c r="H516" s="2" t="s">
        <v>1335</v>
      </c>
      <c r="I516" s="2" t="s">
        <v>1336</v>
      </c>
      <c r="J516" s="2" t="s">
        <v>1337</v>
      </c>
      <c r="K516" s="2" t="s">
        <v>3522</v>
      </c>
      <c r="L516" s="2">
        <v>161355</v>
      </c>
      <c r="M516" s="2">
        <v>124470861</v>
      </c>
      <c r="N516" s="2" t="s">
        <v>104</v>
      </c>
      <c r="O516" s="2" t="s">
        <v>486</v>
      </c>
      <c r="P516" s="2">
        <v>2008</v>
      </c>
      <c r="Q516" s="2" t="s">
        <v>1540</v>
      </c>
      <c r="R516" s="2" t="s">
        <v>3202</v>
      </c>
      <c r="S516" s="2" t="s">
        <v>1540</v>
      </c>
      <c r="T516" s="2" t="b">
        <v>1</v>
      </c>
      <c r="U516" s="2">
        <v>43891</v>
      </c>
      <c r="V516" s="2">
        <v>0</v>
      </c>
      <c r="W516" s="2">
        <v>192</v>
      </c>
      <c r="X516" s="2" t="b">
        <v>1</v>
      </c>
      <c r="Y516" s="2" t="b">
        <v>1</v>
      </c>
      <c r="Z516" s="2" t="s">
        <v>89</v>
      </c>
      <c r="AA516" s="2" t="s">
        <v>83</v>
      </c>
      <c r="AB516" s="51" t="s">
        <v>83</v>
      </c>
      <c r="AC516" s="51"/>
      <c r="AD516" s="51">
        <v>316783.54350000003</v>
      </c>
      <c r="AE516" s="51"/>
      <c r="AF516" s="51">
        <v>150</v>
      </c>
      <c r="AG516" s="51" t="s">
        <v>84</v>
      </c>
      <c r="AH516" s="51"/>
      <c r="AI516" s="51">
        <v>9</v>
      </c>
      <c r="AJ516" s="51">
        <v>0</v>
      </c>
      <c r="AK516" s="51">
        <v>0</v>
      </c>
      <c r="AL516" s="51">
        <v>0</v>
      </c>
      <c r="AN516" s="51">
        <v>1</v>
      </c>
      <c r="AP516" s="51">
        <v>0</v>
      </c>
      <c r="AQ516" s="51"/>
      <c r="AR516" s="51">
        <v>1</v>
      </c>
      <c r="AS516" s="51">
        <v>1</v>
      </c>
      <c r="AT516" s="51">
        <v>1</v>
      </c>
      <c r="AU516" s="51">
        <v>1</v>
      </c>
      <c r="AV516" s="51">
        <v>1</v>
      </c>
      <c r="AW516" s="51">
        <v>1</v>
      </c>
    </row>
    <row r="517" spans="1:56" x14ac:dyDescent="0.3">
      <c r="A517" s="2">
        <v>516</v>
      </c>
      <c r="B517" s="2">
        <v>1</v>
      </c>
      <c r="C517" s="2" t="s">
        <v>75</v>
      </c>
      <c r="D517" s="51">
        <v>9</v>
      </c>
      <c r="E517" s="2" t="s">
        <v>3242</v>
      </c>
      <c r="F517" s="2" t="s">
        <v>76</v>
      </c>
      <c r="G517" s="2" t="s">
        <v>77</v>
      </c>
      <c r="H517" s="2" t="s">
        <v>1338</v>
      </c>
      <c r="I517" s="2" t="s">
        <v>1339</v>
      </c>
      <c r="J517" s="2" t="s">
        <v>1340</v>
      </c>
      <c r="K517" s="2" t="s">
        <v>3523</v>
      </c>
      <c r="L517" s="2">
        <v>41836</v>
      </c>
      <c r="M517" s="2">
        <v>173435545</v>
      </c>
      <c r="N517" s="2" t="s">
        <v>1219</v>
      </c>
      <c r="O517" s="2" t="s">
        <v>1217</v>
      </c>
      <c r="P517" s="2">
        <v>2003</v>
      </c>
      <c r="Q517" s="2" t="s">
        <v>1540</v>
      </c>
      <c r="R517" s="2" t="s">
        <v>3202</v>
      </c>
      <c r="S517" s="2" t="s">
        <v>1540</v>
      </c>
      <c r="T517" s="2" t="b">
        <v>1</v>
      </c>
      <c r="U517" s="2" t="s">
        <v>3220</v>
      </c>
      <c r="V517" s="2">
        <v>0</v>
      </c>
      <c r="W517" s="2">
        <v>90</v>
      </c>
      <c r="X517" s="2" t="b">
        <v>1</v>
      </c>
      <c r="Y517" s="2" t="b">
        <v>1</v>
      </c>
      <c r="Z517" s="2" t="s">
        <v>89</v>
      </c>
      <c r="AA517" s="2" t="s">
        <v>83</v>
      </c>
      <c r="AB517" s="51" t="s">
        <v>83</v>
      </c>
      <c r="AC517" s="51"/>
      <c r="AD517" s="51">
        <v>5391903.233</v>
      </c>
      <c r="AF517" s="2">
        <v>340</v>
      </c>
      <c r="AG517" s="51" t="s">
        <v>84</v>
      </c>
      <c r="AI517" s="2">
        <v>16.5</v>
      </c>
      <c r="AJ517" s="51">
        <v>0</v>
      </c>
      <c r="AK517" s="51">
        <v>0</v>
      </c>
      <c r="AL517" s="51">
        <v>1</v>
      </c>
      <c r="AP517" s="51">
        <v>1</v>
      </c>
      <c r="AQ517" s="51"/>
      <c r="AR517" s="51">
        <v>1</v>
      </c>
      <c r="AS517" s="51">
        <v>1</v>
      </c>
      <c r="AT517" s="51">
        <v>1</v>
      </c>
      <c r="AU517" s="51">
        <v>1</v>
      </c>
      <c r="AV517" s="51">
        <v>1</v>
      </c>
      <c r="AW517" s="51">
        <v>1</v>
      </c>
    </row>
    <row r="518" spans="1:56" x14ac:dyDescent="0.3">
      <c r="A518" s="2">
        <v>517</v>
      </c>
      <c r="B518" s="2">
        <v>1</v>
      </c>
      <c r="C518" s="2" t="s">
        <v>75</v>
      </c>
      <c r="D518" s="51">
        <v>9</v>
      </c>
      <c r="E518" s="2" t="s">
        <v>3242</v>
      </c>
      <c r="F518" s="2" t="s">
        <v>76</v>
      </c>
      <c r="G518" s="2" t="s">
        <v>77</v>
      </c>
      <c r="H518" s="2" t="s">
        <v>1338</v>
      </c>
      <c r="I518" s="2" t="s">
        <v>235</v>
      </c>
      <c r="J518" s="2" t="s">
        <v>1341</v>
      </c>
      <c r="K518" s="2" t="s">
        <v>3524</v>
      </c>
      <c r="L518" s="2">
        <v>39380</v>
      </c>
      <c r="M518" s="2">
        <v>2915472</v>
      </c>
      <c r="N518" s="2" t="s">
        <v>104</v>
      </c>
      <c r="O518" s="2" t="s">
        <v>2972</v>
      </c>
      <c r="P518" s="2">
        <v>2005</v>
      </c>
      <c r="Q518" s="2" t="s">
        <v>1217</v>
      </c>
      <c r="R518" s="2" t="s">
        <v>3157</v>
      </c>
      <c r="S518" s="2" t="s">
        <v>1217</v>
      </c>
      <c r="T518" s="2" t="b">
        <v>1</v>
      </c>
      <c r="U518" s="2">
        <v>44197</v>
      </c>
      <c r="V518" s="2">
        <v>0</v>
      </c>
      <c r="W518" s="51">
        <v>92</v>
      </c>
      <c r="X518" s="2" t="b">
        <v>1</v>
      </c>
      <c r="Y518" s="2" t="b">
        <v>1</v>
      </c>
      <c r="Z518" s="51" t="s">
        <v>149</v>
      </c>
      <c r="AA518" s="2" t="s">
        <v>83</v>
      </c>
      <c r="AB518" s="51" t="s">
        <v>83</v>
      </c>
      <c r="AC518" s="51"/>
      <c r="AD518" s="51">
        <v>2165487.27</v>
      </c>
      <c r="AF518" s="2">
        <v>368</v>
      </c>
      <c r="AG518" s="51" t="s">
        <v>84</v>
      </c>
      <c r="AI518" s="2">
        <v>16.5</v>
      </c>
      <c r="AJ518" s="51">
        <v>0</v>
      </c>
      <c r="AK518" s="51">
        <v>0</v>
      </c>
      <c r="AL518" s="51">
        <v>1</v>
      </c>
      <c r="AN518" s="51">
        <v>1</v>
      </c>
      <c r="AP518" s="51">
        <v>0</v>
      </c>
      <c r="AQ518" s="51">
        <v>1</v>
      </c>
      <c r="AR518" s="51">
        <v>1</v>
      </c>
      <c r="AS518" s="51">
        <v>1</v>
      </c>
      <c r="AT518" s="51">
        <v>1</v>
      </c>
      <c r="AU518" s="51">
        <v>1</v>
      </c>
      <c r="AV518" s="51">
        <v>1</v>
      </c>
      <c r="AW518" s="51">
        <v>1</v>
      </c>
    </row>
    <row r="519" spans="1:56" x14ac:dyDescent="0.3">
      <c r="A519" s="2">
        <v>518</v>
      </c>
      <c r="B519" s="2">
        <v>1</v>
      </c>
      <c r="C519" s="2" t="s">
        <v>75</v>
      </c>
      <c r="D519" s="51">
        <v>9</v>
      </c>
      <c r="E519" s="2" t="s">
        <v>3242</v>
      </c>
      <c r="F519" s="2" t="s">
        <v>76</v>
      </c>
      <c r="G519" s="2" t="s">
        <v>77</v>
      </c>
      <c r="H519" s="2" t="s">
        <v>1342</v>
      </c>
      <c r="I519" s="2" t="s">
        <v>1343</v>
      </c>
      <c r="J519" s="2" t="s">
        <v>1344</v>
      </c>
      <c r="K519" s="2" t="s">
        <v>3525</v>
      </c>
      <c r="L519" s="2">
        <v>39381</v>
      </c>
      <c r="M519" s="2">
        <v>2915850</v>
      </c>
      <c r="N519" s="2" t="s">
        <v>104</v>
      </c>
      <c r="O519" s="2" t="s">
        <v>2972</v>
      </c>
      <c r="P519" s="2">
        <v>2005</v>
      </c>
      <c r="Q519" s="2" t="s">
        <v>2972</v>
      </c>
      <c r="R519" s="2" t="s">
        <v>3018</v>
      </c>
      <c r="S519" s="2" t="s">
        <v>2972</v>
      </c>
      <c r="T519" s="2" t="b">
        <v>1</v>
      </c>
      <c r="U519" s="2">
        <v>2018</v>
      </c>
      <c r="V519" s="2">
        <v>0</v>
      </c>
      <c r="W519" s="2">
        <v>1000</v>
      </c>
      <c r="X519" s="2" t="b">
        <v>1</v>
      </c>
      <c r="Y519" s="2" t="b">
        <v>1</v>
      </c>
      <c r="Z519" s="2" t="s">
        <v>89</v>
      </c>
      <c r="AA519" s="2" t="s">
        <v>125</v>
      </c>
      <c r="AB519" s="51" t="s">
        <v>125</v>
      </c>
      <c r="AC519" s="51"/>
      <c r="AD519" s="51">
        <v>281728546.10000002</v>
      </c>
      <c r="AE519" s="51"/>
      <c r="AF519" s="51">
        <v>380</v>
      </c>
      <c r="AG519" s="51" t="s">
        <v>84</v>
      </c>
      <c r="AH519" s="51"/>
      <c r="AI519" s="51" t="s">
        <v>1345</v>
      </c>
      <c r="AJ519" s="51">
        <v>0</v>
      </c>
      <c r="AK519" s="51">
        <v>0</v>
      </c>
      <c r="AL519" s="51">
        <v>0</v>
      </c>
      <c r="AM519" s="51">
        <v>1</v>
      </c>
      <c r="AN519" s="51">
        <v>1</v>
      </c>
      <c r="AP519" s="51">
        <v>1</v>
      </c>
      <c r="AQ519" s="51"/>
      <c r="AR519" s="51">
        <v>0</v>
      </c>
      <c r="AS519" s="51">
        <v>0</v>
      </c>
      <c r="AT519" s="51">
        <v>1</v>
      </c>
      <c r="AZ519" s="51">
        <v>1</v>
      </c>
    </row>
    <row r="520" spans="1:56" x14ac:dyDescent="0.3">
      <c r="A520" s="2">
        <v>519</v>
      </c>
      <c r="B520" s="2">
        <v>1</v>
      </c>
      <c r="C520" s="2" t="s">
        <v>75</v>
      </c>
      <c r="D520" s="51">
        <v>9</v>
      </c>
      <c r="E520" s="2" t="s">
        <v>3242</v>
      </c>
      <c r="F520" s="2" t="s">
        <v>76</v>
      </c>
      <c r="G520" s="2" t="s">
        <v>77</v>
      </c>
      <c r="H520" s="2" t="s">
        <v>1346</v>
      </c>
      <c r="I520" s="2" t="s">
        <v>1347</v>
      </c>
      <c r="J520" s="2" t="s">
        <v>1348</v>
      </c>
      <c r="K520" s="2" t="s">
        <v>3526</v>
      </c>
      <c r="L520" s="2">
        <v>41850</v>
      </c>
      <c r="M520" s="2">
        <v>68642326</v>
      </c>
      <c r="N520" s="2" t="s">
        <v>104</v>
      </c>
      <c r="O520" s="2" t="s">
        <v>368</v>
      </c>
      <c r="P520" s="2">
        <v>2009</v>
      </c>
      <c r="Q520" s="2" t="s">
        <v>1217</v>
      </c>
      <c r="R520" s="2" t="s">
        <v>2980</v>
      </c>
      <c r="S520" s="2" t="s">
        <v>1217</v>
      </c>
      <c r="T520" s="2" t="b">
        <v>1</v>
      </c>
      <c r="U520" s="2">
        <v>43891</v>
      </c>
      <c r="V520" s="2">
        <v>1</v>
      </c>
      <c r="W520" s="2">
        <v>200</v>
      </c>
      <c r="X520" s="2" t="b">
        <v>1</v>
      </c>
      <c r="Y520" s="2" t="b">
        <v>1</v>
      </c>
      <c r="Z520" s="2" t="s">
        <v>89</v>
      </c>
      <c r="AA520" s="2" t="s">
        <v>83</v>
      </c>
      <c r="AB520" s="51" t="s">
        <v>83</v>
      </c>
      <c r="AC520" s="51"/>
      <c r="AD520" s="51">
        <v>7178978.199</v>
      </c>
      <c r="AE520" s="51"/>
      <c r="AF520" s="51">
        <v>110</v>
      </c>
      <c r="AG520" s="51" t="s">
        <v>84</v>
      </c>
      <c r="AH520" s="51"/>
      <c r="AI520" s="51" t="s">
        <v>1349</v>
      </c>
      <c r="AJ520" s="51">
        <v>0</v>
      </c>
      <c r="AK520" s="51">
        <v>0</v>
      </c>
      <c r="AL520" s="51">
        <v>0</v>
      </c>
      <c r="AP520" s="51">
        <v>1</v>
      </c>
      <c r="AQ520" s="51"/>
      <c r="AR520" s="51">
        <v>1</v>
      </c>
      <c r="AS520" s="51">
        <v>1</v>
      </c>
      <c r="AT520" s="51">
        <v>1</v>
      </c>
      <c r="AU520" s="51">
        <v>1</v>
      </c>
      <c r="AV520" s="51">
        <v>1</v>
      </c>
      <c r="AW520" s="51">
        <v>1</v>
      </c>
    </row>
    <row r="521" spans="1:56" x14ac:dyDescent="0.3">
      <c r="A521" s="2">
        <v>520</v>
      </c>
      <c r="B521" s="2">
        <v>1</v>
      </c>
      <c r="C521" s="2" t="s">
        <v>75</v>
      </c>
      <c r="D521" s="51">
        <v>9</v>
      </c>
      <c r="E521" s="2" t="s">
        <v>3242</v>
      </c>
      <c r="F521" s="2" t="s">
        <v>76</v>
      </c>
      <c r="G521" s="2" t="s">
        <v>77</v>
      </c>
      <c r="H521" s="2" t="s">
        <v>1346</v>
      </c>
      <c r="I521" s="2" t="s">
        <v>1350</v>
      </c>
      <c r="J521" s="2" t="s">
        <v>1351</v>
      </c>
      <c r="K521" s="2" t="s">
        <v>3527</v>
      </c>
      <c r="L521" s="2">
        <v>44666</v>
      </c>
      <c r="M521" s="2">
        <v>2999242</v>
      </c>
      <c r="N521" s="2" t="s">
        <v>104</v>
      </c>
      <c r="O521" s="2" t="s">
        <v>486</v>
      </c>
      <c r="P521" s="2">
        <v>2004</v>
      </c>
      <c r="Q521" s="2" t="s">
        <v>1217</v>
      </c>
      <c r="R521" s="2" t="s">
        <v>2980</v>
      </c>
      <c r="S521" s="2" t="s">
        <v>1217</v>
      </c>
      <c r="T521" s="2" t="b">
        <v>1</v>
      </c>
      <c r="U521" s="2">
        <v>43891</v>
      </c>
      <c r="V521" s="2">
        <v>3</v>
      </c>
      <c r="W521" s="2">
        <v>70</v>
      </c>
      <c r="X521" s="2" t="b">
        <v>1</v>
      </c>
      <c r="Y521" s="2" t="b">
        <v>1</v>
      </c>
      <c r="Z521" s="2" t="s">
        <v>89</v>
      </c>
      <c r="AA521" s="2" t="s">
        <v>83</v>
      </c>
      <c r="AB521" s="51" t="s">
        <v>83</v>
      </c>
      <c r="AC521" s="51"/>
      <c r="AD521" s="51">
        <v>626529.6531</v>
      </c>
      <c r="AE521" s="51"/>
      <c r="AF521" s="51">
        <v>77</v>
      </c>
      <c r="AG521" s="51" t="s">
        <v>84</v>
      </c>
      <c r="AH521" s="51"/>
      <c r="AI521" s="51">
        <v>4</v>
      </c>
      <c r="AJ521" s="51">
        <v>0</v>
      </c>
      <c r="AK521" s="51">
        <v>0</v>
      </c>
      <c r="AL521" s="51">
        <v>0</v>
      </c>
      <c r="AP521" s="51">
        <v>0</v>
      </c>
      <c r="AQ521" s="51"/>
      <c r="AR521" s="51">
        <v>1</v>
      </c>
      <c r="AS521" s="51">
        <v>1</v>
      </c>
      <c r="AT521" s="51">
        <v>1</v>
      </c>
      <c r="AU521" s="51">
        <v>1</v>
      </c>
      <c r="AV521" s="51">
        <v>1</v>
      </c>
      <c r="AW521" s="51">
        <v>1</v>
      </c>
    </row>
    <row r="522" spans="1:56" x14ac:dyDescent="0.3">
      <c r="A522" s="2">
        <v>521</v>
      </c>
      <c r="B522" s="2">
        <v>1</v>
      </c>
      <c r="C522" s="2" t="s">
        <v>75</v>
      </c>
      <c r="D522" s="51">
        <v>9</v>
      </c>
      <c r="E522" s="2" t="s">
        <v>3242</v>
      </c>
      <c r="F522" s="2" t="s">
        <v>76</v>
      </c>
      <c r="G522" s="2" t="s">
        <v>77</v>
      </c>
      <c r="H522" s="2" t="s">
        <v>1346</v>
      </c>
      <c r="I522" s="2" t="s">
        <v>1352</v>
      </c>
      <c r="J522" s="2" t="s">
        <v>1353</v>
      </c>
      <c r="K522" s="2" t="s">
        <v>3528</v>
      </c>
      <c r="L522" s="2">
        <v>161662</v>
      </c>
      <c r="M522" s="2">
        <v>124524022</v>
      </c>
      <c r="N522" s="2" t="s">
        <v>104</v>
      </c>
      <c r="O522" s="2" t="s">
        <v>486</v>
      </c>
      <c r="P522" s="2">
        <v>2008</v>
      </c>
      <c r="Q522" s="2" t="s">
        <v>1217</v>
      </c>
      <c r="R522" s="2" t="s">
        <v>3202</v>
      </c>
      <c r="S522" s="2" t="s">
        <v>1217</v>
      </c>
      <c r="T522" s="2" t="b">
        <v>1</v>
      </c>
      <c r="U522" s="2">
        <v>43891</v>
      </c>
      <c r="V522" s="2">
        <v>0</v>
      </c>
      <c r="W522" s="2">
        <v>27</v>
      </c>
      <c r="X522" s="2" t="b">
        <v>1</v>
      </c>
      <c r="Y522" s="2" t="b">
        <v>1</v>
      </c>
      <c r="Z522" s="2" t="s">
        <v>89</v>
      </c>
      <c r="AA522" s="2" t="s">
        <v>83</v>
      </c>
      <c r="AB522" s="51" t="s">
        <v>83</v>
      </c>
      <c r="AC522" s="51"/>
      <c r="AD522" s="51">
        <v>58557.538569999997</v>
      </c>
      <c r="AE522" s="51" t="s">
        <v>118</v>
      </c>
      <c r="AF522" s="51">
        <v>154</v>
      </c>
      <c r="AG522" s="51" t="s">
        <v>84</v>
      </c>
      <c r="AH522" s="51"/>
      <c r="AI522" s="51">
        <v>5</v>
      </c>
      <c r="AJ522" s="51">
        <v>0</v>
      </c>
      <c r="AK522" s="51">
        <v>0</v>
      </c>
      <c r="AL522" s="51">
        <v>0</v>
      </c>
      <c r="AN522" s="51">
        <v>1</v>
      </c>
      <c r="AP522" s="51">
        <v>0</v>
      </c>
      <c r="AQ522" s="51"/>
      <c r="AR522" s="51">
        <v>1</v>
      </c>
      <c r="AS522" s="51">
        <v>1</v>
      </c>
      <c r="AT522" s="51">
        <v>1</v>
      </c>
      <c r="AU522" s="51">
        <v>1</v>
      </c>
      <c r="AV522" s="51">
        <v>1</v>
      </c>
      <c r="AW522" s="51">
        <v>1</v>
      </c>
      <c r="BC522" s="51">
        <v>1</v>
      </c>
      <c r="BD522" s="51">
        <v>1</v>
      </c>
    </row>
    <row r="523" spans="1:56" x14ac:dyDescent="0.3">
      <c r="A523" s="2">
        <v>522</v>
      </c>
      <c r="B523" s="2">
        <v>1</v>
      </c>
      <c r="C523" s="2" t="s">
        <v>75</v>
      </c>
      <c r="D523" s="51">
        <v>9</v>
      </c>
      <c r="E523" s="2" t="s">
        <v>3242</v>
      </c>
      <c r="F523" s="2" t="s">
        <v>76</v>
      </c>
      <c r="G523" s="2" t="s">
        <v>77</v>
      </c>
      <c r="H523" s="2" t="s">
        <v>1346</v>
      </c>
      <c r="I523" s="2" t="s">
        <v>1354</v>
      </c>
      <c r="J523" s="2" t="s">
        <v>1355</v>
      </c>
      <c r="K523" s="2" t="s">
        <v>3529</v>
      </c>
      <c r="L523" s="2">
        <v>41851</v>
      </c>
      <c r="M523" s="2">
        <v>173435874</v>
      </c>
      <c r="N523" s="2" t="s">
        <v>2995</v>
      </c>
      <c r="O523" s="2" t="s">
        <v>368</v>
      </c>
      <c r="P523" s="2">
        <v>2003</v>
      </c>
      <c r="Q523" s="2" t="s">
        <v>2972</v>
      </c>
      <c r="R523" s="2" t="s">
        <v>1218</v>
      </c>
      <c r="S523" s="2" t="s">
        <v>2972</v>
      </c>
      <c r="T523" s="2" t="b">
        <v>1</v>
      </c>
      <c r="U523" s="2">
        <v>44228</v>
      </c>
      <c r="V523" s="2">
        <v>0</v>
      </c>
      <c r="W523" s="2">
        <v>36</v>
      </c>
      <c r="X523" s="2" t="b">
        <v>1</v>
      </c>
      <c r="Y523" s="2" t="b">
        <v>1</v>
      </c>
      <c r="Z523" s="2" t="s">
        <v>89</v>
      </c>
      <c r="AA523" s="2" t="s">
        <v>83</v>
      </c>
      <c r="AB523" s="51" t="s">
        <v>83</v>
      </c>
      <c r="AC523" s="51"/>
      <c r="AD523" s="51">
        <v>1361781.294</v>
      </c>
      <c r="AE523" s="51"/>
      <c r="AF523" s="51">
        <v>70</v>
      </c>
      <c r="AG523" s="51" t="s">
        <v>84</v>
      </c>
      <c r="AH523" s="51"/>
      <c r="AI523" s="51">
        <v>4</v>
      </c>
      <c r="AJ523" s="51">
        <v>0</v>
      </c>
      <c r="AK523" s="51">
        <v>0</v>
      </c>
      <c r="AL523" s="51">
        <v>0</v>
      </c>
      <c r="AP523" s="51">
        <v>1</v>
      </c>
      <c r="AQ523" s="51"/>
      <c r="AR523" s="51">
        <v>1</v>
      </c>
      <c r="AS523" s="51">
        <v>1</v>
      </c>
      <c r="AT523" s="51">
        <v>1</v>
      </c>
      <c r="AV523" s="51">
        <v>1</v>
      </c>
    </row>
    <row r="524" spans="1:56" x14ac:dyDescent="0.3">
      <c r="A524" s="2">
        <v>523</v>
      </c>
      <c r="B524" s="2">
        <v>1</v>
      </c>
      <c r="C524" s="2" t="s">
        <v>75</v>
      </c>
      <c r="D524" s="51">
        <v>9</v>
      </c>
      <c r="E524" s="2" t="s">
        <v>3242</v>
      </c>
      <c r="F524" s="2" t="s">
        <v>76</v>
      </c>
      <c r="G524" s="2" t="s">
        <v>77</v>
      </c>
      <c r="H524" s="2" t="s">
        <v>1346</v>
      </c>
      <c r="I524" s="2" t="s">
        <v>161</v>
      </c>
      <c r="J524" s="2" t="s">
        <v>1356</v>
      </c>
      <c r="K524" s="2" t="s">
        <v>3530</v>
      </c>
      <c r="L524" s="2">
        <v>61407</v>
      </c>
      <c r="M524" s="2">
        <v>3103881</v>
      </c>
      <c r="N524" s="2" t="s">
        <v>104</v>
      </c>
      <c r="O524" s="2" t="s">
        <v>368</v>
      </c>
      <c r="P524" s="2">
        <v>2006</v>
      </c>
      <c r="Q524" s="2" t="s">
        <v>1217</v>
      </c>
      <c r="R524" s="2" t="s">
        <v>1218</v>
      </c>
      <c r="S524" s="2" t="s">
        <v>1217</v>
      </c>
      <c r="T524" s="2" t="b">
        <v>1</v>
      </c>
      <c r="U524" s="2">
        <v>44197</v>
      </c>
      <c r="V524" s="2">
        <v>0</v>
      </c>
      <c r="W524" s="2">
        <v>500</v>
      </c>
      <c r="X524" s="2" t="b">
        <v>1</v>
      </c>
      <c r="Y524" s="2" t="b">
        <v>1</v>
      </c>
      <c r="Z524" s="2" t="s">
        <v>89</v>
      </c>
      <c r="AA524" s="2" t="s">
        <v>83</v>
      </c>
      <c r="AB524" s="51" t="s">
        <v>83</v>
      </c>
      <c r="AC524" s="51"/>
      <c r="AD524" s="51">
        <v>1790584.091</v>
      </c>
      <c r="AE524" s="51"/>
      <c r="AF524" s="51">
        <v>110</v>
      </c>
      <c r="AG524" s="51" t="s">
        <v>84</v>
      </c>
      <c r="AH524" s="51"/>
      <c r="AI524" s="51">
        <v>4.7</v>
      </c>
      <c r="AJ524" s="51">
        <v>0</v>
      </c>
      <c r="AK524" s="51">
        <v>0</v>
      </c>
      <c r="AL524" s="51">
        <v>0</v>
      </c>
      <c r="AP524" s="51">
        <v>0</v>
      </c>
      <c r="AQ524" s="51"/>
      <c r="AR524" s="51">
        <v>1</v>
      </c>
      <c r="AS524" s="51">
        <v>1</v>
      </c>
      <c r="AT524" s="51">
        <v>1</v>
      </c>
      <c r="AU524" s="51">
        <v>1</v>
      </c>
      <c r="AV524" s="51">
        <v>1</v>
      </c>
      <c r="AW524" s="51">
        <v>1</v>
      </c>
    </row>
    <row r="525" spans="1:56" x14ac:dyDescent="0.3">
      <c r="A525" s="2">
        <v>524</v>
      </c>
      <c r="B525" s="2">
        <v>1</v>
      </c>
      <c r="C525" s="2" t="s">
        <v>75</v>
      </c>
      <c r="D525" s="51">
        <v>9</v>
      </c>
      <c r="E525" s="2" t="s">
        <v>3242</v>
      </c>
      <c r="F525" s="2" t="s">
        <v>76</v>
      </c>
      <c r="G525" s="2" t="s">
        <v>77</v>
      </c>
      <c r="H525" s="2" t="s">
        <v>1346</v>
      </c>
      <c r="I525" s="2" t="s">
        <v>1357</v>
      </c>
      <c r="J525" s="2" t="s">
        <v>1358</v>
      </c>
      <c r="K525" s="2" t="s">
        <v>3531</v>
      </c>
      <c r="L525" s="2">
        <v>41852</v>
      </c>
      <c r="M525" s="2">
        <v>68642925</v>
      </c>
      <c r="N525" s="2" t="s">
        <v>104</v>
      </c>
      <c r="O525" s="2" t="s">
        <v>368</v>
      </c>
      <c r="P525" s="2">
        <v>2003</v>
      </c>
      <c r="Q525" s="2" t="s">
        <v>368</v>
      </c>
      <c r="R525" s="2" t="s">
        <v>267</v>
      </c>
      <c r="S525" s="2" t="s">
        <v>368</v>
      </c>
      <c r="T525" s="2" t="b">
        <v>1</v>
      </c>
      <c r="U525" s="2">
        <v>2018</v>
      </c>
      <c r="V525" s="2">
        <v>0</v>
      </c>
      <c r="W525" s="2">
        <v>110</v>
      </c>
      <c r="X525" s="2" t="b">
        <v>1</v>
      </c>
      <c r="Y525" s="2" t="b">
        <v>1</v>
      </c>
      <c r="Z525" s="2" t="s">
        <v>89</v>
      </c>
      <c r="AA525" s="2" t="s">
        <v>83</v>
      </c>
      <c r="AB525" s="51" t="s">
        <v>83</v>
      </c>
      <c r="AC525" s="51"/>
      <c r="AD525" s="51">
        <v>1365055.1569999999</v>
      </c>
      <c r="AE525" s="51"/>
      <c r="AF525" s="51">
        <v>88</v>
      </c>
      <c r="AG525" s="51" t="s">
        <v>84</v>
      </c>
      <c r="AH525" s="51"/>
      <c r="AI525" s="51" t="s">
        <v>1359</v>
      </c>
      <c r="AJ525" s="51">
        <v>0</v>
      </c>
      <c r="AK525" s="51">
        <v>0</v>
      </c>
      <c r="AL525" s="51">
        <v>0</v>
      </c>
      <c r="AP525" s="51">
        <v>0</v>
      </c>
      <c r="AQ525" s="51"/>
      <c r="AR525" s="51">
        <v>1</v>
      </c>
      <c r="AS525" s="51">
        <v>1</v>
      </c>
      <c r="AT525" s="51">
        <v>1</v>
      </c>
      <c r="AV525" s="51">
        <v>1</v>
      </c>
    </row>
    <row r="526" spans="1:56" x14ac:dyDescent="0.3">
      <c r="A526" s="2">
        <v>525</v>
      </c>
      <c r="B526" s="2">
        <v>1</v>
      </c>
      <c r="C526" s="2" t="s">
        <v>75</v>
      </c>
      <c r="D526" s="51">
        <v>9</v>
      </c>
      <c r="E526" s="2" t="s">
        <v>3242</v>
      </c>
      <c r="F526" s="2" t="s">
        <v>76</v>
      </c>
      <c r="G526" s="2" t="s">
        <v>77</v>
      </c>
      <c r="H526" s="2" t="s">
        <v>1346</v>
      </c>
      <c r="I526" s="2" t="s">
        <v>1360</v>
      </c>
      <c r="J526" s="2" t="s">
        <v>1361</v>
      </c>
      <c r="K526" s="2" t="s">
        <v>3532</v>
      </c>
      <c r="L526" s="2">
        <v>39382</v>
      </c>
      <c r="M526" s="2">
        <v>124408927</v>
      </c>
      <c r="N526" s="2" t="s">
        <v>104</v>
      </c>
      <c r="O526" s="2" t="s">
        <v>368</v>
      </c>
      <c r="P526" s="2">
        <v>2005</v>
      </c>
      <c r="Q526" s="2" t="s">
        <v>368</v>
      </c>
      <c r="R526" s="2" t="s">
        <v>267</v>
      </c>
      <c r="S526" s="2" t="s">
        <v>368</v>
      </c>
      <c r="T526" s="2" t="b">
        <v>1</v>
      </c>
      <c r="U526" s="2">
        <v>44197</v>
      </c>
      <c r="V526" s="2">
        <v>0</v>
      </c>
      <c r="W526" s="2">
        <v>280</v>
      </c>
      <c r="X526" s="2" t="b">
        <v>1</v>
      </c>
      <c r="Y526" s="2" t="b">
        <v>1</v>
      </c>
      <c r="Z526" s="2" t="s">
        <v>89</v>
      </c>
      <c r="AA526" s="2" t="s">
        <v>83</v>
      </c>
      <c r="AB526" s="51" t="s">
        <v>83</v>
      </c>
      <c r="AC526" s="51"/>
      <c r="AD526" s="51">
        <v>1243072.3689999999</v>
      </c>
      <c r="AE526" s="51"/>
      <c r="AF526" s="51">
        <v>113</v>
      </c>
      <c r="AG526" s="51" t="s">
        <v>84</v>
      </c>
      <c r="AH526" s="51"/>
      <c r="AI526" s="51">
        <v>10</v>
      </c>
      <c r="AJ526" s="51">
        <v>0</v>
      </c>
      <c r="AK526" s="51">
        <v>0</v>
      </c>
      <c r="AL526" s="51">
        <v>0</v>
      </c>
      <c r="AP526" s="51">
        <v>0</v>
      </c>
      <c r="AQ526" s="51"/>
      <c r="AR526" s="51">
        <v>1</v>
      </c>
      <c r="AS526" s="51">
        <v>1</v>
      </c>
      <c r="AT526" s="51">
        <v>1</v>
      </c>
      <c r="AV526" s="51">
        <v>1</v>
      </c>
    </row>
    <row r="527" spans="1:56" x14ac:dyDescent="0.3">
      <c r="A527" s="2">
        <v>526</v>
      </c>
      <c r="B527" s="2">
        <v>1</v>
      </c>
      <c r="C527" s="2" t="s">
        <v>75</v>
      </c>
      <c r="D527" s="51">
        <v>9</v>
      </c>
      <c r="E527" s="2" t="s">
        <v>3242</v>
      </c>
      <c r="F527" s="2" t="s">
        <v>76</v>
      </c>
      <c r="G527" s="2" t="s">
        <v>77</v>
      </c>
      <c r="H527" s="2" t="s">
        <v>1362</v>
      </c>
      <c r="I527" s="2" t="s">
        <v>539</v>
      </c>
      <c r="J527" s="2" t="s">
        <v>1363</v>
      </c>
      <c r="K527" s="2" t="s">
        <v>3533</v>
      </c>
      <c r="L527" s="2">
        <v>169234201</v>
      </c>
      <c r="M527" s="2">
        <v>173436322</v>
      </c>
      <c r="N527" s="2" t="s">
        <v>1219</v>
      </c>
      <c r="O527" s="2" t="s">
        <v>2972</v>
      </c>
      <c r="P527" s="2">
        <v>2005</v>
      </c>
      <c r="Q527" s="2" t="s">
        <v>2972</v>
      </c>
      <c r="R527" s="2" t="s">
        <v>1218</v>
      </c>
      <c r="S527" s="2" t="s">
        <v>2972</v>
      </c>
      <c r="T527" s="2" t="b">
        <v>1</v>
      </c>
      <c r="U527" s="2">
        <v>44228</v>
      </c>
      <c r="V527" s="2">
        <v>10</v>
      </c>
      <c r="W527" s="2">
        <v>75</v>
      </c>
      <c r="X527" s="2" t="b">
        <v>1</v>
      </c>
      <c r="Y527" s="2" t="b">
        <v>1</v>
      </c>
      <c r="Z527" s="2" t="s">
        <v>89</v>
      </c>
      <c r="AA527" s="2" t="s">
        <v>83</v>
      </c>
      <c r="AB527" s="51" t="s">
        <v>83</v>
      </c>
      <c r="AC527" s="51"/>
      <c r="AD527" s="51">
        <v>313881.73800000001</v>
      </c>
      <c r="AE527" s="51"/>
      <c r="AF527" s="51">
        <v>91</v>
      </c>
      <c r="AG527" s="51" t="s">
        <v>84</v>
      </c>
      <c r="AH527" s="51"/>
      <c r="AI527" s="51">
        <v>4.5</v>
      </c>
      <c r="AJ527" s="51">
        <v>0</v>
      </c>
      <c r="AK527" s="51">
        <v>0</v>
      </c>
      <c r="AL527" s="51">
        <v>0</v>
      </c>
      <c r="AP527" s="51">
        <v>1</v>
      </c>
      <c r="AQ527" s="51"/>
      <c r="AR527" s="51">
        <v>1</v>
      </c>
      <c r="AS527" s="51">
        <v>1</v>
      </c>
      <c r="AT527" s="51">
        <v>1</v>
      </c>
      <c r="AV527" s="51">
        <v>1</v>
      </c>
    </row>
    <row r="528" spans="1:56" x14ac:dyDescent="0.3">
      <c r="A528" s="2">
        <v>527</v>
      </c>
      <c r="B528" s="2">
        <v>1</v>
      </c>
      <c r="C528" s="2" t="s">
        <v>75</v>
      </c>
      <c r="D528" s="51">
        <v>9</v>
      </c>
      <c r="E528" s="2" t="s">
        <v>3242</v>
      </c>
      <c r="F528" s="2" t="s">
        <v>76</v>
      </c>
      <c r="G528" s="2" t="s">
        <v>77</v>
      </c>
      <c r="H528" s="2" t="s">
        <v>1362</v>
      </c>
      <c r="I528" s="2" t="s">
        <v>1364</v>
      </c>
      <c r="J528" s="2" t="s">
        <v>1365</v>
      </c>
      <c r="K528" s="2" t="s">
        <v>3534</v>
      </c>
      <c r="L528" s="2">
        <v>169233669</v>
      </c>
      <c r="M528" s="2">
        <v>169233911</v>
      </c>
      <c r="N528" s="2" t="s">
        <v>104</v>
      </c>
      <c r="O528" s="2" t="s">
        <v>367</v>
      </c>
      <c r="P528" s="2" t="s">
        <v>267</v>
      </c>
      <c r="Q528" s="2" t="s">
        <v>2972</v>
      </c>
      <c r="R528" s="2" t="s">
        <v>1218</v>
      </c>
      <c r="S528" s="2" t="s">
        <v>2972</v>
      </c>
      <c r="T528" s="2" t="b">
        <v>1</v>
      </c>
      <c r="U528" s="2">
        <v>43891</v>
      </c>
      <c r="V528" s="2">
        <v>0</v>
      </c>
      <c r="W528" s="2">
        <v>50</v>
      </c>
      <c r="X528" s="2" t="b">
        <v>1</v>
      </c>
      <c r="Y528" s="2" t="b">
        <v>1</v>
      </c>
      <c r="Z528" s="2" t="s">
        <v>1366</v>
      </c>
      <c r="AA528" s="2" t="s">
        <v>83</v>
      </c>
      <c r="AB528" s="51" t="s">
        <v>83</v>
      </c>
      <c r="AC528" s="51"/>
      <c r="AD528" s="51">
        <v>1948667.7930000001</v>
      </c>
      <c r="AF528" s="2">
        <v>71</v>
      </c>
      <c r="AG528" s="51" t="s">
        <v>84</v>
      </c>
      <c r="AI528" s="2">
        <v>3.75</v>
      </c>
      <c r="AJ528" s="51">
        <v>0</v>
      </c>
      <c r="AK528" s="51">
        <v>0</v>
      </c>
      <c r="AL528" s="51">
        <v>1</v>
      </c>
      <c r="AP528" s="51">
        <v>1</v>
      </c>
      <c r="AQ528" s="51"/>
      <c r="AR528" s="51">
        <v>1</v>
      </c>
      <c r="AS528" s="51">
        <v>1</v>
      </c>
      <c r="AT528" s="51">
        <v>1</v>
      </c>
      <c r="AV528" s="51">
        <v>1</v>
      </c>
    </row>
    <row r="529" spans="1:56" x14ac:dyDescent="0.3">
      <c r="A529" s="2">
        <v>528</v>
      </c>
      <c r="B529" s="2">
        <v>1</v>
      </c>
      <c r="C529" s="2" t="s">
        <v>75</v>
      </c>
      <c r="D529" s="51">
        <v>9</v>
      </c>
      <c r="E529" s="2" t="s">
        <v>3242</v>
      </c>
      <c r="F529" s="2" t="s">
        <v>76</v>
      </c>
      <c r="G529" s="2" t="s">
        <v>77</v>
      </c>
      <c r="H529" s="2" t="s">
        <v>1367</v>
      </c>
      <c r="I529" s="2" t="s">
        <v>1368</v>
      </c>
      <c r="J529" s="2" t="s">
        <v>1369</v>
      </c>
      <c r="K529" s="2" t="s">
        <v>3535</v>
      </c>
      <c r="L529" s="2">
        <v>39384</v>
      </c>
      <c r="M529" s="2">
        <v>173436715</v>
      </c>
      <c r="N529" s="2" t="s">
        <v>104</v>
      </c>
      <c r="O529" s="2" t="s">
        <v>2972</v>
      </c>
      <c r="P529" s="2">
        <v>2005</v>
      </c>
      <c r="Q529" s="2" t="s">
        <v>1217</v>
      </c>
      <c r="R529" s="2" t="s">
        <v>3157</v>
      </c>
      <c r="S529" s="2" t="s">
        <v>1217</v>
      </c>
      <c r="T529" s="2" t="b">
        <v>1</v>
      </c>
      <c r="U529" s="2">
        <v>43891</v>
      </c>
      <c r="V529" s="2">
        <v>1</v>
      </c>
      <c r="W529" s="2">
        <v>330</v>
      </c>
      <c r="X529" s="2" t="b">
        <v>1</v>
      </c>
      <c r="Y529" s="2" t="b">
        <v>1</v>
      </c>
      <c r="Z529" s="2" t="s">
        <v>89</v>
      </c>
      <c r="AA529" s="2" t="s">
        <v>83</v>
      </c>
      <c r="AB529" s="51" t="s">
        <v>83</v>
      </c>
      <c r="AC529" s="51"/>
      <c r="AD529" s="51">
        <v>7786145.8210000005</v>
      </c>
      <c r="AF529" s="2">
        <v>200</v>
      </c>
      <c r="AG529" s="51" t="s">
        <v>84</v>
      </c>
      <c r="AI529" s="2">
        <v>12.3</v>
      </c>
      <c r="AJ529" s="51">
        <v>0</v>
      </c>
      <c r="AK529" s="51">
        <v>0</v>
      </c>
      <c r="AL529" s="51">
        <v>1</v>
      </c>
      <c r="AP529" s="51">
        <v>1</v>
      </c>
      <c r="AQ529" s="51"/>
      <c r="AR529" s="51">
        <v>1</v>
      </c>
      <c r="AS529" s="51">
        <v>1</v>
      </c>
      <c r="AT529" s="51">
        <v>1</v>
      </c>
      <c r="AU529" s="51">
        <v>1</v>
      </c>
      <c r="AV529" s="51">
        <v>1</v>
      </c>
      <c r="AW529" s="51">
        <v>1</v>
      </c>
    </row>
    <row r="530" spans="1:56" x14ac:dyDescent="0.3">
      <c r="A530" s="2">
        <v>529</v>
      </c>
      <c r="B530" s="2">
        <v>1</v>
      </c>
      <c r="C530" s="2" t="s">
        <v>75</v>
      </c>
      <c r="D530" s="51">
        <v>9</v>
      </c>
      <c r="E530" s="2" t="s">
        <v>3242</v>
      </c>
      <c r="F530" s="2" t="s">
        <v>76</v>
      </c>
      <c r="G530" s="2" t="s">
        <v>2966</v>
      </c>
      <c r="H530" s="2" t="s">
        <v>1371</v>
      </c>
      <c r="I530" s="2" t="s">
        <v>1372</v>
      </c>
      <c r="J530" s="2" t="s">
        <v>1373</v>
      </c>
      <c r="K530" s="2" t="s">
        <v>3536</v>
      </c>
      <c r="L530" s="2">
        <v>41810</v>
      </c>
      <c r="M530" s="2">
        <v>68623209</v>
      </c>
      <c r="N530" s="2" t="s">
        <v>104</v>
      </c>
      <c r="O530" s="2" t="s">
        <v>2972</v>
      </c>
      <c r="P530" s="2">
        <v>2003</v>
      </c>
      <c r="Q530" s="2" t="s">
        <v>1540</v>
      </c>
      <c r="R530" s="2" t="s">
        <v>3003</v>
      </c>
      <c r="S530" s="2" t="s">
        <v>1540</v>
      </c>
      <c r="T530" s="2" t="b">
        <v>1</v>
      </c>
      <c r="U530" s="2">
        <v>2015</v>
      </c>
      <c r="V530" s="2">
        <v>10</v>
      </c>
      <c r="W530" s="2">
        <v>27</v>
      </c>
      <c r="X530" s="2" t="b">
        <v>1</v>
      </c>
      <c r="Y530" s="2" t="b">
        <v>1</v>
      </c>
      <c r="Z530" s="2" t="s">
        <v>89</v>
      </c>
      <c r="AA530" s="2" t="s">
        <v>83</v>
      </c>
      <c r="AB530" s="51" t="s">
        <v>83</v>
      </c>
      <c r="AC530" s="51"/>
      <c r="AD530" s="51">
        <v>863990.86410000001</v>
      </c>
      <c r="AE530" s="51"/>
      <c r="AF530" s="51">
        <v>186</v>
      </c>
      <c r="AG530" s="51" t="s">
        <v>84</v>
      </c>
      <c r="AH530" s="51"/>
      <c r="AI530" s="51">
        <v>14.1</v>
      </c>
      <c r="AJ530" s="51">
        <v>0</v>
      </c>
      <c r="AK530" s="51">
        <v>0</v>
      </c>
      <c r="AL530" s="51">
        <v>0</v>
      </c>
      <c r="AP530" s="51">
        <v>1</v>
      </c>
      <c r="AQ530" s="51"/>
      <c r="AR530" s="51">
        <v>1</v>
      </c>
      <c r="AS530" s="51">
        <v>1</v>
      </c>
      <c r="AT530" s="51">
        <v>1</v>
      </c>
      <c r="AU530" s="51">
        <v>1</v>
      </c>
      <c r="AV530" s="51">
        <v>1</v>
      </c>
      <c r="AW530" s="51">
        <v>1</v>
      </c>
    </row>
    <row r="531" spans="1:56" x14ac:dyDescent="0.3">
      <c r="A531" s="2">
        <v>530</v>
      </c>
      <c r="B531" s="2">
        <v>1</v>
      </c>
      <c r="C531" s="2" t="s">
        <v>75</v>
      </c>
      <c r="D531" s="51">
        <v>9</v>
      </c>
      <c r="E531" s="2" t="s">
        <v>3242</v>
      </c>
      <c r="F531" s="2" t="s">
        <v>76</v>
      </c>
      <c r="G531" s="2" t="s">
        <v>2966</v>
      </c>
      <c r="H531" s="2" t="s">
        <v>1374</v>
      </c>
      <c r="I531" s="2" t="s">
        <v>1375</v>
      </c>
      <c r="J531" s="2" t="s">
        <v>1376</v>
      </c>
      <c r="K531" s="2" t="s">
        <v>3537</v>
      </c>
      <c r="L531" s="2">
        <v>44591</v>
      </c>
      <c r="M531" s="2">
        <v>124434064</v>
      </c>
      <c r="N531" s="2" t="s">
        <v>104</v>
      </c>
      <c r="O531" s="2" t="s">
        <v>2972</v>
      </c>
      <c r="P531" s="2">
        <v>2004</v>
      </c>
      <c r="Q531" s="2" t="s">
        <v>1561</v>
      </c>
      <c r="R531" s="2" t="s">
        <v>3157</v>
      </c>
      <c r="S531" s="2" t="s">
        <v>1561</v>
      </c>
      <c r="T531" s="2" t="b">
        <v>1</v>
      </c>
      <c r="U531" s="2">
        <v>43891</v>
      </c>
      <c r="V531" s="2">
        <v>0</v>
      </c>
      <c r="W531" s="2">
        <v>100</v>
      </c>
      <c r="X531" s="2" t="b">
        <v>1</v>
      </c>
      <c r="Y531" s="2" t="b">
        <v>1</v>
      </c>
      <c r="Z531" s="2" t="s">
        <v>89</v>
      </c>
      <c r="AA531" s="2" t="s">
        <v>83</v>
      </c>
      <c r="AB531" s="51" t="s">
        <v>83</v>
      </c>
      <c r="AC531" s="51"/>
      <c r="AD531" s="51">
        <v>188251.07639999999</v>
      </c>
      <c r="AE531" s="51"/>
      <c r="AF531" s="51">
        <v>92</v>
      </c>
      <c r="AG531" s="51" t="s">
        <v>84</v>
      </c>
      <c r="AH531" s="51"/>
      <c r="AI531" s="51">
        <v>8</v>
      </c>
      <c r="AJ531" s="51">
        <v>0</v>
      </c>
      <c r="AK531" s="51">
        <v>0</v>
      </c>
      <c r="AL531" s="51">
        <v>0</v>
      </c>
      <c r="AN531" s="51">
        <v>1</v>
      </c>
      <c r="AP531" s="51">
        <v>0</v>
      </c>
      <c r="AQ531" s="51"/>
      <c r="AR531" s="51">
        <v>1</v>
      </c>
      <c r="AS531" s="51">
        <v>1</v>
      </c>
      <c r="AT531" s="51">
        <v>1</v>
      </c>
      <c r="AU531" s="51">
        <v>1</v>
      </c>
      <c r="AV531" s="51">
        <v>1</v>
      </c>
      <c r="AW531" s="51">
        <v>1</v>
      </c>
    </row>
    <row r="532" spans="1:56" x14ac:dyDescent="0.3">
      <c r="A532" s="2">
        <v>531</v>
      </c>
      <c r="B532" s="2">
        <v>1</v>
      </c>
      <c r="C532" s="2" t="s">
        <v>75</v>
      </c>
      <c r="D532" s="51">
        <v>9</v>
      </c>
      <c r="E532" s="2" t="s">
        <v>3242</v>
      </c>
      <c r="F532" s="2" t="s">
        <v>76</v>
      </c>
      <c r="G532" s="2" t="s">
        <v>2966</v>
      </c>
      <c r="H532" s="2" t="s">
        <v>1374</v>
      </c>
      <c r="I532" s="2" t="s">
        <v>1377</v>
      </c>
      <c r="J532" s="2" t="s">
        <v>1378</v>
      </c>
      <c r="K532" s="2" t="s">
        <v>3538</v>
      </c>
      <c r="L532" s="2">
        <v>152783714</v>
      </c>
      <c r="M532" s="2">
        <v>172115852</v>
      </c>
      <c r="N532" s="2" t="s">
        <v>104</v>
      </c>
      <c r="O532" s="2" t="s">
        <v>367</v>
      </c>
      <c r="P532" s="2" t="s">
        <v>267</v>
      </c>
      <c r="Q532" s="2" t="s">
        <v>486</v>
      </c>
      <c r="R532" s="2" t="s">
        <v>267</v>
      </c>
      <c r="S532" s="2" t="s">
        <v>486</v>
      </c>
      <c r="T532" s="2" t="b">
        <v>1</v>
      </c>
      <c r="U532" s="2">
        <v>43891</v>
      </c>
      <c r="V532" s="2" t="s">
        <v>267</v>
      </c>
      <c r="W532" s="2" t="s">
        <v>267</v>
      </c>
      <c r="X532" s="2" t="b">
        <v>0</v>
      </c>
      <c r="Y532" s="2" t="b">
        <v>0</v>
      </c>
      <c r="Z532" s="2" t="s">
        <v>1379</v>
      </c>
      <c r="AA532" s="2" t="s">
        <v>83</v>
      </c>
      <c r="AB532" s="51" t="s">
        <v>83</v>
      </c>
      <c r="AC532" s="51"/>
      <c r="AD532" s="51">
        <v>188251.07639999999</v>
      </c>
      <c r="AE532" s="51"/>
      <c r="AF532" s="51">
        <v>69</v>
      </c>
      <c r="AG532" s="51" t="s">
        <v>84</v>
      </c>
      <c r="AH532" s="51"/>
      <c r="AI532" s="51"/>
      <c r="AJ532" s="51">
        <v>1</v>
      </c>
      <c r="AK532" s="51">
        <v>0</v>
      </c>
      <c r="AL532" s="51">
        <v>0</v>
      </c>
      <c r="AP532" s="51">
        <v>0</v>
      </c>
      <c r="AQ532" s="51"/>
      <c r="AR532" s="51">
        <v>0</v>
      </c>
      <c r="AS532" s="51">
        <v>0</v>
      </c>
      <c r="AT532" s="51">
        <v>1</v>
      </c>
      <c r="AV532" s="51">
        <v>1</v>
      </c>
      <c r="BB532" s="51">
        <v>1</v>
      </c>
      <c r="BC532" s="51"/>
      <c r="BD532" s="51"/>
    </row>
    <row r="533" spans="1:56" x14ac:dyDescent="0.3">
      <c r="A533" s="2">
        <v>532</v>
      </c>
      <c r="B533" s="2">
        <v>1</v>
      </c>
      <c r="C533" s="2" t="s">
        <v>75</v>
      </c>
      <c r="D533" s="51">
        <v>9</v>
      </c>
      <c r="E533" s="2" t="s">
        <v>3242</v>
      </c>
      <c r="F533" s="2" t="s">
        <v>76</v>
      </c>
      <c r="G533" s="2" t="s">
        <v>2966</v>
      </c>
      <c r="H533" s="2" t="s">
        <v>1374</v>
      </c>
      <c r="I533" s="2" t="s">
        <v>1380</v>
      </c>
      <c r="J533" s="2" t="s">
        <v>1381</v>
      </c>
      <c r="K533" s="2" t="s">
        <v>3539</v>
      </c>
      <c r="L533" s="2">
        <v>39385</v>
      </c>
      <c r="M533" s="2">
        <v>2918526</v>
      </c>
      <c r="N533" s="2" t="s">
        <v>104</v>
      </c>
      <c r="O533" s="2" t="s">
        <v>1540</v>
      </c>
      <c r="P533" s="2">
        <v>2007</v>
      </c>
      <c r="Q533" s="2" t="s">
        <v>1561</v>
      </c>
      <c r="R533" s="2" t="s">
        <v>2980</v>
      </c>
      <c r="S533" s="2" t="s">
        <v>1561</v>
      </c>
      <c r="T533" s="2" t="b">
        <v>1</v>
      </c>
      <c r="U533" s="2">
        <v>2018</v>
      </c>
      <c r="V533" s="2">
        <v>0</v>
      </c>
      <c r="W533" s="2">
        <v>1043</v>
      </c>
      <c r="X533" s="2" t="b">
        <v>1</v>
      </c>
      <c r="Y533" s="2" t="b">
        <v>1</v>
      </c>
      <c r="Z533" s="2" t="s">
        <v>89</v>
      </c>
      <c r="AA533" s="51" t="s">
        <v>749</v>
      </c>
      <c r="AB533" s="51" t="s">
        <v>125</v>
      </c>
      <c r="AC533" s="51" t="s">
        <v>83</v>
      </c>
      <c r="AD533" s="51">
        <v>31396803.739999998</v>
      </c>
      <c r="AF533" s="2">
        <v>420</v>
      </c>
      <c r="AG533" s="51" t="s">
        <v>84</v>
      </c>
      <c r="AI533" s="2">
        <v>24.1</v>
      </c>
      <c r="AJ533" s="51">
        <v>0</v>
      </c>
      <c r="AK533" s="51">
        <v>0</v>
      </c>
      <c r="AL533" s="51">
        <v>1</v>
      </c>
      <c r="AM533" s="51">
        <v>1</v>
      </c>
      <c r="AN533" s="51">
        <v>1</v>
      </c>
      <c r="AP533" s="51">
        <v>1</v>
      </c>
      <c r="AQ533" s="51">
        <v>1</v>
      </c>
      <c r="AR533" s="51">
        <v>1</v>
      </c>
      <c r="AS533" s="51">
        <v>1</v>
      </c>
      <c r="AT533" s="51">
        <v>1</v>
      </c>
      <c r="AU533" s="51">
        <v>1</v>
      </c>
      <c r="AV533" s="51">
        <v>1</v>
      </c>
      <c r="AW533" s="51">
        <v>1</v>
      </c>
      <c r="AZ533" s="51">
        <v>1</v>
      </c>
      <c r="BA533" s="51">
        <v>1</v>
      </c>
    </row>
    <row r="534" spans="1:56" x14ac:dyDescent="0.3">
      <c r="A534" s="2">
        <v>533</v>
      </c>
      <c r="B534" s="2">
        <v>1</v>
      </c>
      <c r="C534" s="2" t="s">
        <v>75</v>
      </c>
      <c r="D534" s="51">
        <v>9</v>
      </c>
      <c r="E534" s="2" t="s">
        <v>3242</v>
      </c>
      <c r="F534" s="2" t="s">
        <v>76</v>
      </c>
      <c r="G534" s="2" t="s">
        <v>2966</v>
      </c>
      <c r="H534" s="2" t="s">
        <v>1374</v>
      </c>
      <c r="I534" s="2" t="s">
        <v>1382</v>
      </c>
      <c r="J534" s="2" t="s">
        <v>1383</v>
      </c>
      <c r="K534" s="2" t="s">
        <v>3540</v>
      </c>
      <c r="L534" s="2">
        <v>60201</v>
      </c>
      <c r="M534" s="2">
        <v>3091753</v>
      </c>
      <c r="N534" s="2" t="s">
        <v>104</v>
      </c>
      <c r="O534" s="2" t="s">
        <v>486</v>
      </c>
      <c r="P534" s="2">
        <v>2006</v>
      </c>
      <c r="Q534" s="2" t="s">
        <v>1561</v>
      </c>
      <c r="R534" s="2" t="s">
        <v>3157</v>
      </c>
      <c r="S534" s="2" t="s">
        <v>1561</v>
      </c>
      <c r="T534" s="2" t="b">
        <v>1</v>
      </c>
      <c r="U534" s="2">
        <v>43891</v>
      </c>
      <c r="V534" s="2">
        <v>0</v>
      </c>
      <c r="W534" s="2">
        <v>100</v>
      </c>
      <c r="X534" s="2" t="b">
        <v>1</v>
      </c>
      <c r="Y534" s="2" t="b">
        <v>1</v>
      </c>
      <c r="Z534" s="2" t="s">
        <v>89</v>
      </c>
      <c r="AA534" s="2" t="s">
        <v>83</v>
      </c>
      <c r="AB534" s="51" t="s">
        <v>83</v>
      </c>
      <c r="AC534" s="51"/>
      <c r="AD534" s="51">
        <v>1036415.998</v>
      </c>
      <c r="AE534" s="51"/>
      <c r="AF534" s="51">
        <v>150</v>
      </c>
      <c r="AG534" s="51" t="s">
        <v>84</v>
      </c>
      <c r="AH534" s="51"/>
      <c r="AI534" s="51">
        <v>12</v>
      </c>
      <c r="AJ534" s="51">
        <v>0</v>
      </c>
      <c r="AK534" s="51">
        <v>0</v>
      </c>
      <c r="AL534" s="51">
        <v>0</v>
      </c>
      <c r="AN534" s="51">
        <v>1</v>
      </c>
      <c r="AP534" s="51">
        <v>0</v>
      </c>
      <c r="AQ534" s="51"/>
      <c r="AR534" s="51">
        <v>1</v>
      </c>
      <c r="AS534" s="51">
        <v>1</v>
      </c>
      <c r="AT534" s="51">
        <v>1</v>
      </c>
      <c r="AU534" s="51">
        <v>1</v>
      </c>
      <c r="AV534" s="51">
        <v>1</v>
      </c>
      <c r="AW534" s="51">
        <v>1</v>
      </c>
    </row>
    <row r="535" spans="1:56" x14ac:dyDescent="0.3">
      <c r="A535" s="2">
        <v>534</v>
      </c>
      <c r="B535" s="2">
        <v>1</v>
      </c>
      <c r="C535" s="2" t="s">
        <v>75</v>
      </c>
      <c r="D535" s="51">
        <v>9</v>
      </c>
      <c r="E535" s="2" t="s">
        <v>3242</v>
      </c>
      <c r="F535" s="2" t="s">
        <v>76</v>
      </c>
      <c r="G535" s="2" t="s">
        <v>2966</v>
      </c>
      <c r="H535" s="2" t="s">
        <v>1374</v>
      </c>
      <c r="I535" s="2" t="s">
        <v>1384</v>
      </c>
      <c r="J535" s="2" t="s">
        <v>1385</v>
      </c>
      <c r="K535" s="2" t="s">
        <v>3541</v>
      </c>
      <c r="L535" s="2">
        <v>39386</v>
      </c>
      <c r="M535" s="2">
        <v>2920499</v>
      </c>
      <c r="N535" s="2" t="s">
        <v>104</v>
      </c>
      <c r="O535" s="2" t="s">
        <v>1540</v>
      </c>
      <c r="P535" s="2">
        <v>2007</v>
      </c>
      <c r="Q535" s="2" t="s">
        <v>1561</v>
      </c>
      <c r="R535" s="2" t="s">
        <v>2980</v>
      </c>
      <c r="S535" s="2" t="s">
        <v>1561</v>
      </c>
      <c r="T535" s="2" t="b">
        <v>1</v>
      </c>
      <c r="U535" s="2">
        <v>2018</v>
      </c>
      <c r="V535" s="2">
        <v>0</v>
      </c>
      <c r="W535" s="2">
        <v>300</v>
      </c>
      <c r="X535" s="2" t="b">
        <v>1</v>
      </c>
      <c r="Y535" s="2" t="b">
        <v>1</v>
      </c>
      <c r="Z535" s="2" t="s">
        <v>89</v>
      </c>
      <c r="AA535" s="51" t="s">
        <v>749</v>
      </c>
      <c r="AB535" s="51" t="s">
        <v>125</v>
      </c>
      <c r="AC535" s="51" t="s">
        <v>83</v>
      </c>
      <c r="AD535" s="51">
        <v>31445766.010000002</v>
      </c>
      <c r="AF535" s="2">
        <v>610</v>
      </c>
      <c r="AG535" s="51" t="s">
        <v>84</v>
      </c>
      <c r="AI535" s="2">
        <v>24.5</v>
      </c>
      <c r="AJ535" s="51">
        <v>0</v>
      </c>
      <c r="AK535" s="51">
        <v>0</v>
      </c>
      <c r="AL535" s="51">
        <v>1</v>
      </c>
      <c r="AM535" s="51">
        <v>1</v>
      </c>
      <c r="AN535" s="51">
        <v>1</v>
      </c>
      <c r="AP535" s="51">
        <v>1</v>
      </c>
      <c r="AQ535" s="51">
        <v>1</v>
      </c>
      <c r="AR535" s="51">
        <v>1</v>
      </c>
      <c r="AS535" s="51">
        <v>1</v>
      </c>
      <c r="AT535" s="51">
        <v>1</v>
      </c>
      <c r="AU535" s="51">
        <v>1</v>
      </c>
      <c r="AV535" s="51">
        <v>1</v>
      </c>
      <c r="AW535" s="51">
        <v>1</v>
      </c>
      <c r="AZ535" s="51">
        <v>1</v>
      </c>
      <c r="BA535" s="51">
        <v>1</v>
      </c>
    </row>
    <row r="536" spans="1:56" x14ac:dyDescent="0.3">
      <c r="A536" s="2">
        <v>535</v>
      </c>
      <c r="B536" s="2">
        <v>1</v>
      </c>
      <c r="C536" s="2" t="s">
        <v>75</v>
      </c>
      <c r="D536" s="51">
        <v>9</v>
      </c>
      <c r="E536" s="2" t="s">
        <v>3242</v>
      </c>
      <c r="F536" s="2" t="s">
        <v>76</v>
      </c>
      <c r="G536" s="2" t="s">
        <v>2966</v>
      </c>
      <c r="H536" s="2" t="s">
        <v>1374</v>
      </c>
      <c r="I536" s="2" t="s">
        <v>1386</v>
      </c>
      <c r="J536" s="2" t="s">
        <v>1387</v>
      </c>
      <c r="K536" s="2" t="s">
        <v>3542</v>
      </c>
      <c r="L536" s="2">
        <v>39387</v>
      </c>
      <c r="M536" s="2">
        <v>124409680</v>
      </c>
      <c r="N536" s="2" t="s">
        <v>104</v>
      </c>
      <c r="O536" s="2" t="s">
        <v>368</v>
      </c>
      <c r="P536" s="2">
        <v>2014</v>
      </c>
      <c r="Q536" s="2" t="s">
        <v>1540</v>
      </c>
      <c r="R536" s="2" t="s">
        <v>3157</v>
      </c>
      <c r="S536" s="2" t="s">
        <v>1540</v>
      </c>
      <c r="T536" s="2" t="b">
        <v>1</v>
      </c>
      <c r="U536" s="2">
        <v>43891</v>
      </c>
      <c r="V536" s="2">
        <v>0</v>
      </c>
      <c r="W536" s="2">
        <v>90</v>
      </c>
      <c r="X536" s="2" t="b">
        <v>1</v>
      </c>
      <c r="Y536" s="2" t="b">
        <v>1</v>
      </c>
      <c r="Z536" s="2" t="s">
        <v>89</v>
      </c>
      <c r="AA536" s="2" t="s">
        <v>83</v>
      </c>
      <c r="AB536" s="51" t="s">
        <v>83</v>
      </c>
      <c r="AC536" s="51"/>
      <c r="AD536" s="51">
        <v>1879058.1980000001</v>
      </c>
      <c r="AF536" s="2">
        <v>150</v>
      </c>
      <c r="AG536" s="51" t="s">
        <v>84</v>
      </c>
      <c r="AI536" s="2">
        <v>12</v>
      </c>
      <c r="AJ536" s="51">
        <v>0</v>
      </c>
      <c r="AK536" s="51">
        <v>0</v>
      </c>
      <c r="AL536" s="51">
        <v>1</v>
      </c>
      <c r="AN536" s="51">
        <v>1</v>
      </c>
      <c r="AP536" s="51">
        <v>0</v>
      </c>
      <c r="AQ536" s="51">
        <v>1</v>
      </c>
      <c r="AR536" s="51">
        <v>1</v>
      </c>
      <c r="AS536" s="51">
        <v>1</v>
      </c>
      <c r="AT536" s="51">
        <v>1</v>
      </c>
      <c r="AU536" s="51">
        <v>1</v>
      </c>
      <c r="AV536" s="51">
        <v>1</v>
      </c>
      <c r="AW536" s="51">
        <v>1</v>
      </c>
    </row>
    <row r="537" spans="1:56" x14ac:dyDescent="0.3">
      <c r="A537" s="2">
        <v>536</v>
      </c>
      <c r="B537" s="2">
        <v>1</v>
      </c>
      <c r="C537" s="2" t="s">
        <v>75</v>
      </c>
      <c r="D537" s="51">
        <v>9</v>
      </c>
      <c r="E537" s="2" t="s">
        <v>3242</v>
      </c>
      <c r="F537" s="2" t="s">
        <v>76</v>
      </c>
      <c r="G537" s="2" t="s">
        <v>2966</v>
      </c>
      <c r="H537" s="2" t="s">
        <v>1374</v>
      </c>
      <c r="I537" s="2" t="s">
        <v>1388</v>
      </c>
      <c r="J537" s="2" t="s">
        <v>1389</v>
      </c>
      <c r="K537" s="2" t="s">
        <v>3543</v>
      </c>
      <c r="L537" s="2">
        <v>60202</v>
      </c>
      <c r="M537" s="2">
        <v>3091946</v>
      </c>
      <c r="N537" s="2" t="s">
        <v>104</v>
      </c>
      <c r="O537" s="2" t="s">
        <v>1217</v>
      </c>
      <c r="P537" s="2">
        <v>2006</v>
      </c>
      <c r="Q537" s="2" t="s">
        <v>1561</v>
      </c>
      <c r="R537" s="2" t="s">
        <v>2980</v>
      </c>
      <c r="S537" s="2" t="s">
        <v>1561</v>
      </c>
      <c r="T537" s="2" t="b">
        <v>1</v>
      </c>
      <c r="U537" s="2">
        <v>43891</v>
      </c>
      <c r="V537" s="2">
        <v>5</v>
      </c>
      <c r="W537" s="2">
        <v>80</v>
      </c>
      <c r="X537" s="2" t="b">
        <v>1</v>
      </c>
      <c r="Y537" s="2" t="b">
        <v>1</v>
      </c>
      <c r="Z537" s="2" t="s">
        <v>89</v>
      </c>
      <c r="AA537" s="2" t="s">
        <v>83</v>
      </c>
      <c r="AB537" s="51" t="s">
        <v>83</v>
      </c>
      <c r="AC537" s="51"/>
      <c r="AD537" s="51">
        <v>720094.74930000002</v>
      </c>
      <c r="AE537" s="51"/>
      <c r="AF537" s="51">
        <v>150</v>
      </c>
      <c r="AG537" s="51" t="s">
        <v>84</v>
      </c>
      <c r="AH537" s="51"/>
      <c r="AI537" s="51">
        <v>12.3</v>
      </c>
      <c r="AJ537" s="51">
        <v>0</v>
      </c>
      <c r="AK537" s="51">
        <v>0</v>
      </c>
      <c r="AL537" s="51">
        <v>0</v>
      </c>
      <c r="AP537" s="51">
        <v>0</v>
      </c>
      <c r="AQ537" s="51"/>
      <c r="AR537" s="51">
        <v>1</v>
      </c>
      <c r="AS537" s="51">
        <v>1</v>
      </c>
      <c r="AT537" s="51">
        <v>1</v>
      </c>
      <c r="AU537" s="51">
        <v>1</v>
      </c>
      <c r="AV537" s="51">
        <v>1</v>
      </c>
      <c r="AW537" s="51">
        <v>1</v>
      </c>
    </row>
    <row r="538" spans="1:56" x14ac:dyDescent="0.3">
      <c r="A538" s="2">
        <v>537</v>
      </c>
      <c r="B538" s="2">
        <v>1</v>
      </c>
      <c r="C538" s="2" t="s">
        <v>75</v>
      </c>
      <c r="D538" s="51">
        <v>9</v>
      </c>
      <c r="E538" s="2" t="s">
        <v>3242</v>
      </c>
      <c r="F538" s="2" t="s">
        <v>76</v>
      </c>
      <c r="G538" s="2" t="s">
        <v>2966</v>
      </c>
      <c r="H538" s="2" t="s">
        <v>1374</v>
      </c>
      <c r="I538" s="2" t="s">
        <v>1390</v>
      </c>
      <c r="J538" s="2" t="s">
        <v>1391</v>
      </c>
      <c r="K538" s="2" t="s">
        <v>3544</v>
      </c>
      <c r="L538" s="2">
        <v>39388</v>
      </c>
      <c r="M538" s="2">
        <v>2921825</v>
      </c>
      <c r="N538" s="2" t="s">
        <v>104</v>
      </c>
      <c r="O538" s="2" t="s">
        <v>1217</v>
      </c>
      <c r="P538" s="2">
        <v>2005</v>
      </c>
      <c r="Q538" s="2" t="s">
        <v>1217</v>
      </c>
      <c r="R538" s="2" t="s">
        <v>2980</v>
      </c>
      <c r="S538" s="2" t="s">
        <v>1217</v>
      </c>
      <c r="T538" s="2" t="b">
        <v>1</v>
      </c>
      <c r="U538" s="2">
        <v>2018</v>
      </c>
      <c r="V538" s="2">
        <v>0</v>
      </c>
      <c r="W538" s="2">
        <v>200</v>
      </c>
      <c r="X538" s="2" t="b">
        <v>1</v>
      </c>
      <c r="Y538" s="2" t="b">
        <v>1</v>
      </c>
      <c r="Z538" s="2" t="s">
        <v>89</v>
      </c>
      <c r="AA538" s="51" t="s">
        <v>749</v>
      </c>
      <c r="AB538" s="51" t="s">
        <v>125</v>
      </c>
      <c r="AC538" s="51" t="s">
        <v>83</v>
      </c>
      <c r="AD538" s="51">
        <v>17880725.899999999</v>
      </c>
      <c r="AE538" s="51"/>
      <c r="AF538" s="51">
        <v>400</v>
      </c>
      <c r="AG538" s="51" t="s">
        <v>84</v>
      </c>
      <c r="AH538" s="51"/>
      <c r="AI538" s="51">
        <v>24.1</v>
      </c>
      <c r="AJ538" s="51">
        <v>0</v>
      </c>
      <c r="AK538" s="51">
        <v>0</v>
      </c>
      <c r="AL538" s="51">
        <v>0</v>
      </c>
      <c r="AM538" s="51">
        <v>1</v>
      </c>
      <c r="AN538" s="51">
        <v>1</v>
      </c>
      <c r="AP538" s="51">
        <v>1</v>
      </c>
      <c r="AQ538" s="51">
        <v>1</v>
      </c>
      <c r="AR538" s="51">
        <v>1</v>
      </c>
      <c r="AS538" s="51">
        <v>1</v>
      </c>
      <c r="AT538" s="51">
        <v>1</v>
      </c>
      <c r="AU538" s="51">
        <v>1</v>
      </c>
      <c r="AV538" s="51">
        <v>1</v>
      </c>
      <c r="AW538" s="51">
        <v>1</v>
      </c>
      <c r="AZ538" s="51">
        <v>1</v>
      </c>
      <c r="BA538" s="51">
        <v>1</v>
      </c>
    </row>
    <row r="539" spans="1:56" x14ac:dyDescent="0.3">
      <c r="A539" s="2">
        <v>538</v>
      </c>
      <c r="B539" s="2">
        <v>1</v>
      </c>
      <c r="C539" s="2" t="s">
        <v>1392</v>
      </c>
      <c r="D539" s="51">
        <v>10</v>
      </c>
      <c r="E539" s="2" t="s">
        <v>3545</v>
      </c>
      <c r="F539" s="2" t="s">
        <v>1393</v>
      </c>
      <c r="G539" s="2" t="s">
        <v>1394</v>
      </c>
      <c r="H539" s="2" t="s">
        <v>1395</v>
      </c>
      <c r="I539" s="2" t="s">
        <v>1206</v>
      </c>
      <c r="J539" s="2" t="s">
        <v>1396</v>
      </c>
      <c r="K539" s="2" t="s">
        <v>3546</v>
      </c>
      <c r="L539" s="2">
        <v>169234837</v>
      </c>
      <c r="M539" s="2">
        <v>169234849</v>
      </c>
      <c r="N539" s="2" t="s">
        <v>104</v>
      </c>
      <c r="O539" s="2" t="s">
        <v>367</v>
      </c>
      <c r="P539" s="2" t="s">
        <v>267</v>
      </c>
      <c r="Q539" s="2" t="s">
        <v>1217</v>
      </c>
      <c r="R539" s="2" t="s">
        <v>1218</v>
      </c>
      <c r="S539" s="2" t="s">
        <v>1217</v>
      </c>
      <c r="T539" s="2" t="b">
        <v>1</v>
      </c>
      <c r="U539" s="2">
        <v>44197</v>
      </c>
      <c r="V539" s="2">
        <v>1</v>
      </c>
      <c r="W539" s="2">
        <v>100</v>
      </c>
      <c r="X539" s="2" t="b">
        <v>1</v>
      </c>
      <c r="Y539" s="2" t="b">
        <v>1</v>
      </c>
      <c r="Z539" s="2" t="s">
        <v>89</v>
      </c>
      <c r="AA539" s="2" t="s">
        <v>83</v>
      </c>
      <c r="AB539" s="51" t="s">
        <v>83</v>
      </c>
      <c r="AC539" s="51"/>
      <c r="AD539" s="51">
        <v>5632.8461349999998</v>
      </c>
      <c r="AE539" s="51" t="s">
        <v>118</v>
      </c>
      <c r="AF539" s="51">
        <v>43</v>
      </c>
      <c r="AG539" s="51" t="s">
        <v>84</v>
      </c>
      <c r="AH539" s="51"/>
      <c r="AI539" s="51">
        <v>7</v>
      </c>
      <c r="AJ539" s="51">
        <v>0</v>
      </c>
      <c r="AK539" s="51">
        <v>0</v>
      </c>
      <c r="AL539" s="51">
        <v>0</v>
      </c>
      <c r="AP539" s="51">
        <v>0</v>
      </c>
      <c r="AQ539" s="51"/>
      <c r="AR539" s="51">
        <v>1</v>
      </c>
      <c r="AS539" s="51">
        <v>1</v>
      </c>
      <c r="AT539" s="51">
        <v>1</v>
      </c>
      <c r="AU539" s="51">
        <v>1</v>
      </c>
      <c r="AV539" s="51">
        <v>1</v>
      </c>
      <c r="AW539" s="51">
        <v>1</v>
      </c>
      <c r="BC539" s="51">
        <v>1</v>
      </c>
      <c r="BD539" s="51">
        <v>1</v>
      </c>
    </row>
    <row r="540" spans="1:56" x14ac:dyDescent="0.3">
      <c r="A540" s="2">
        <v>539</v>
      </c>
      <c r="B540" s="2">
        <v>1</v>
      </c>
      <c r="C540" s="2" t="s">
        <v>1392</v>
      </c>
      <c r="D540" s="51">
        <v>10</v>
      </c>
      <c r="E540" s="2" t="s">
        <v>3545</v>
      </c>
      <c r="F540" s="2" t="s">
        <v>1393</v>
      </c>
      <c r="G540" s="2" t="s">
        <v>1394</v>
      </c>
      <c r="H540" s="2" t="s">
        <v>1395</v>
      </c>
      <c r="I540" s="2" t="s">
        <v>1398</v>
      </c>
      <c r="J540" s="2" t="s">
        <v>1399</v>
      </c>
      <c r="K540" s="2" t="s">
        <v>3547</v>
      </c>
      <c r="L540" s="2">
        <v>176486271</v>
      </c>
      <c r="M540" s="2">
        <v>176486288</v>
      </c>
      <c r="N540" s="2" t="s">
        <v>1219</v>
      </c>
      <c r="O540" s="2" t="s">
        <v>367</v>
      </c>
      <c r="P540" s="2" t="s">
        <v>267</v>
      </c>
      <c r="Q540" s="2" t="s">
        <v>2972</v>
      </c>
      <c r="R540" s="2" t="s">
        <v>1218</v>
      </c>
      <c r="S540" s="2" t="s">
        <v>2972</v>
      </c>
      <c r="T540" s="2" t="b">
        <v>1</v>
      </c>
      <c r="U540" s="2" t="s">
        <v>3189</v>
      </c>
      <c r="V540" s="2">
        <v>60</v>
      </c>
      <c r="W540" s="2">
        <v>106</v>
      </c>
      <c r="X540" s="2" t="b">
        <v>1</v>
      </c>
      <c r="Y540" s="2" t="b">
        <v>1</v>
      </c>
      <c r="Z540" s="2" t="s">
        <v>1400</v>
      </c>
      <c r="AA540" s="2" t="s">
        <v>83</v>
      </c>
      <c r="AB540" s="51" t="s">
        <v>83</v>
      </c>
      <c r="AC540" s="51"/>
      <c r="AD540" s="51">
        <v>75032.179300000003</v>
      </c>
      <c r="AE540" s="51" t="s">
        <v>118</v>
      </c>
      <c r="AF540" s="51">
        <v>38</v>
      </c>
      <c r="AG540" s="51" t="s">
        <v>84</v>
      </c>
      <c r="AH540" s="51"/>
      <c r="AI540" s="51">
        <v>12</v>
      </c>
      <c r="AJ540" s="51">
        <v>0</v>
      </c>
      <c r="AK540" s="51">
        <v>0</v>
      </c>
      <c r="AL540" s="51">
        <v>0</v>
      </c>
      <c r="AP540" s="51">
        <v>1</v>
      </c>
      <c r="AQ540" s="51"/>
      <c r="AR540" s="51">
        <v>1</v>
      </c>
      <c r="AS540" s="51">
        <v>1</v>
      </c>
      <c r="AT540" s="51">
        <v>1</v>
      </c>
      <c r="AV540" s="51">
        <v>1</v>
      </c>
      <c r="BC540" s="51">
        <v>1</v>
      </c>
    </row>
    <row r="541" spans="1:56" x14ac:dyDescent="0.3">
      <c r="A541" s="2">
        <v>540</v>
      </c>
      <c r="B541" s="2">
        <v>1</v>
      </c>
      <c r="C541" s="2" t="s">
        <v>1392</v>
      </c>
      <c r="D541" s="51">
        <v>10</v>
      </c>
      <c r="E541" s="2" t="s">
        <v>3545</v>
      </c>
      <c r="F541" s="2" t="s">
        <v>1393</v>
      </c>
      <c r="G541" s="2" t="s">
        <v>1394</v>
      </c>
      <c r="H541" s="2" t="s">
        <v>1395</v>
      </c>
      <c r="I541" s="2" t="s">
        <v>866</v>
      </c>
      <c r="J541" s="2" t="s">
        <v>1401</v>
      </c>
      <c r="K541" s="2" t="s">
        <v>3548</v>
      </c>
      <c r="L541" s="2">
        <v>169236406</v>
      </c>
      <c r="M541" s="2">
        <v>124511558</v>
      </c>
      <c r="N541" s="2" t="s">
        <v>104</v>
      </c>
      <c r="O541" s="2" t="s">
        <v>1217</v>
      </c>
      <c r="P541" s="2">
        <v>2008</v>
      </c>
      <c r="Q541" s="2" t="s">
        <v>1540</v>
      </c>
      <c r="R541" s="2" t="s">
        <v>3202</v>
      </c>
      <c r="S541" s="2" t="s">
        <v>1540</v>
      </c>
      <c r="T541" s="2" t="b">
        <v>1</v>
      </c>
      <c r="U541" s="2">
        <v>44197</v>
      </c>
      <c r="V541" s="2">
        <v>0</v>
      </c>
      <c r="W541" s="2">
        <v>50</v>
      </c>
      <c r="X541" s="2" t="b">
        <v>1</v>
      </c>
      <c r="Y541" s="2" t="b">
        <v>1</v>
      </c>
      <c r="Z541" s="2" t="s">
        <v>89</v>
      </c>
      <c r="AA541" s="2" t="s">
        <v>83</v>
      </c>
      <c r="AB541" s="51" t="s">
        <v>83</v>
      </c>
      <c r="AC541" s="51"/>
      <c r="AD541" s="51">
        <v>33700.16534</v>
      </c>
      <c r="AE541" s="51" t="s">
        <v>118</v>
      </c>
      <c r="AF541" s="51">
        <v>55</v>
      </c>
      <c r="AG541" s="51" t="s">
        <v>84</v>
      </c>
      <c r="AH541" s="51"/>
      <c r="AI541" s="51">
        <v>12</v>
      </c>
      <c r="AJ541" s="51">
        <v>0</v>
      </c>
      <c r="AK541" s="51">
        <v>0</v>
      </c>
      <c r="AL541" s="51">
        <v>0</v>
      </c>
      <c r="AP541" s="51">
        <v>1</v>
      </c>
      <c r="AQ541" s="51"/>
      <c r="AR541" s="51">
        <v>1</v>
      </c>
      <c r="AS541" s="51">
        <v>1</v>
      </c>
      <c r="AT541" s="51">
        <v>1</v>
      </c>
      <c r="AU541" s="51">
        <v>1</v>
      </c>
      <c r="AV541" s="51">
        <v>1</v>
      </c>
      <c r="AW541" s="51">
        <v>1</v>
      </c>
      <c r="BC541" s="51">
        <v>1</v>
      </c>
      <c r="BD541" s="51">
        <v>1</v>
      </c>
    </row>
    <row r="542" spans="1:56" x14ac:dyDescent="0.3">
      <c r="A542" s="2">
        <v>541</v>
      </c>
      <c r="B542" s="2">
        <v>1</v>
      </c>
      <c r="C542" s="2" t="s">
        <v>1392</v>
      </c>
      <c r="D542" s="51">
        <v>10</v>
      </c>
      <c r="E542" s="2" t="s">
        <v>3545</v>
      </c>
      <c r="F542" s="2" t="s">
        <v>1393</v>
      </c>
      <c r="G542" s="2" t="s">
        <v>1394</v>
      </c>
      <c r="H542" s="2" t="s">
        <v>1395</v>
      </c>
      <c r="I542" s="2" t="s">
        <v>1403</v>
      </c>
      <c r="J542" s="2" t="s">
        <v>1404</v>
      </c>
      <c r="K542" s="2" t="s">
        <v>3549</v>
      </c>
      <c r="L542" s="2">
        <v>169234885</v>
      </c>
      <c r="M542" s="2">
        <v>169234948</v>
      </c>
      <c r="N542" s="2" t="s">
        <v>104</v>
      </c>
      <c r="O542" s="2" t="s">
        <v>367</v>
      </c>
      <c r="P542" s="2" t="s">
        <v>267</v>
      </c>
      <c r="Q542" s="2" t="s">
        <v>1217</v>
      </c>
      <c r="R542" s="2" t="s">
        <v>3202</v>
      </c>
      <c r="S542" s="2" t="s">
        <v>1217</v>
      </c>
      <c r="T542" s="2" t="b">
        <v>1</v>
      </c>
      <c r="U542" s="2">
        <v>44197</v>
      </c>
      <c r="V542" s="2">
        <v>10</v>
      </c>
      <c r="W542" s="2">
        <v>100</v>
      </c>
      <c r="X542" s="2" t="b">
        <v>1</v>
      </c>
      <c r="Y542" s="2" t="b">
        <v>1</v>
      </c>
      <c r="Z542" s="2" t="s">
        <v>89</v>
      </c>
      <c r="AA542" s="2" t="s">
        <v>83</v>
      </c>
      <c r="AB542" s="51" t="s">
        <v>83</v>
      </c>
      <c r="AC542" s="51"/>
      <c r="AD542" s="51">
        <v>732073.05969999998</v>
      </c>
      <c r="AE542" s="51"/>
      <c r="AF542" s="51">
        <v>68</v>
      </c>
      <c r="AG542" s="51" t="s">
        <v>84</v>
      </c>
      <c r="AH542" s="51"/>
      <c r="AI542" s="51" t="s">
        <v>1405</v>
      </c>
      <c r="AJ542" s="51">
        <v>0</v>
      </c>
      <c r="AK542" s="51">
        <v>0</v>
      </c>
      <c r="AL542" s="51">
        <v>0</v>
      </c>
      <c r="AP542" s="51">
        <v>1</v>
      </c>
      <c r="AQ542" s="51"/>
      <c r="AR542" s="51">
        <v>1</v>
      </c>
      <c r="AS542" s="51">
        <v>1</v>
      </c>
      <c r="AT542" s="51">
        <v>1</v>
      </c>
      <c r="AU542" s="51">
        <v>1</v>
      </c>
      <c r="AV542" s="51">
        <v>1</v>
      </c>
      <c r="AW542" s="51">
        <v>1</v>
      </c>
    </row>
    <row r="543" spans="1:56" x14ac:dyDescent="0.3">
      <c r="A543" s="2">
        <v>542</v>
      </c>
      <c r="B543" s="2">
        <v>1</v>
      </c>
      <c r="C543" s="2" t="s">
        <v>1392</v>
      </c>
      <c r="D543" s="51">
        <v>10</v>
      </c>
      <c r="E543" s="2" t="s">
        <v>3545</v>
      </c>
      <c r="F543" s="2" t="s">
        <v>1393</v>
      </c>
      <c r="G543" s="2" t="s">
        <v>1394</v>
      </c>
      <c r="H543" s="2" t="s">
        <v>1406</v>
      </c>
      <c r="I543" s="2" t="s">
        <v>1407</v>
      </c>
      <c r="J543" s="2" t="s">
        <v>1408</v>
      </c>
      <c r="K543" s="2" t="s">
        <v>3550</v>
      </c>
      <c r="L543" s="2">
        <v>60112</v>
      </c>
      <c r="M543" s="2">
        <v>80673588</v>
      </c>
      <c r="N543" s="2" t="s">
        <v>104</v>
      </c>
      <c r="O543" s="2" t="s">
        <v>368</v>
      </c>
      <c r="P543" s="2">
        <v>2006</v>
      </c>
      <c r="Q543" s="2" t="s">
        <v>368</v>
      </c>
      <c r="R543" s="2" t="s">
        <v>267</v>
      </c>
      <c r="S543" s="2" t="s">
        <v>368</v>
      </c>
      <c r="T543" s="2" t="b">
        <v>1</v>
      </c>
      <c r="U543" s="2">
        <v>2015</v>
      </c>
      <c r="V543" s="2">
        <v>0</v>
      </c>
      <c r="W543" s="2">
        <v>50</v>
      </c>
      <c r="X543" s="2" t="b">
        <v>1</v>
      </c>
      <c r="Y543" s="2" t="b">
        <v>1</v>
      </c>
      <c r="Z543" s="2" t="s">
        <v>89</v>
      </c>
      <c r="AA543" s="2" t="s">
        <v>83</v>
      </c>
      <c r="AB543" s="51" t="s">
        <v>83</v>
      </c>
      <c r="AC543" s="51"/>
      <c r="AD543" s="51">
        <v>33857.850469999998</v>
      </c>
      <c r="AE543" s="51" t="s">
        <v>118</v>
      </c>
      <c r="AF543" s="51">
        <v>91</v>
      </c>
      <c r="AG543" s="51" t="s">
        <v>84</v>
      </c>
      <c r="AH543" s="51"/>
      <c r="AI543" s="51" t="s">
        <v>1409</v>
      </c>
      <c r="AJ543" s="51">
        <v>0</v>
      </c>
      <c r="AK543" s="51">
        <v>0</v>
      </c>
      <c r="AL543" s="51">
        <v>0</v>
      </c>
      <c r="AN543" s="51">
        <v>1</v>
      </c>
      <c r="AP543" s="51">
        <v>0</v>
      </c>
      <c r="AQ543" s="51"/>
      <c r="AR543" s="51">
        <v>1</v>
      </c>
      <c r="AS543" s="51">
        <v>1</v>
      </c>
      <c r="AT543" s="51">
        <v>1</v>
      </c>
      <c r="AV543" s="51">
        <v>1</v>
      </c>
      <c r="BC543" s="51">
        <v>1</v>
      </c>
    </row>
    <row r="544" spans="1:56" x14ac:dyDescent="0.3">
      <c r="A544" s="2">
        <v>543</v>
      </c>
      <c r="B544" s="2">
        <v>1</v>
      </c>
      <c r="C544" s="2" t="s">
        <v>1392</v>
      </c>
      <c r="D544" s="51">
        <v>10</v>
      </c>
      <c r="E544" s="2" t="s">
        <v>3545</v>
      </c>
      <c r="F544" s="2" t="s">
        <v>1393</v>
      </c>
      <c r="G544" s="2" t="s">
        <v>1410</v>
      </c>
      <c r="H544" s="2" t="s">
        <v>1411</v>
      </c>
      <c r="I544" s="2" t="s">
        <v>1412</v>
      </c>
      <c r="J544" s="2" t="s">
        <v>1413</v>
      </c>
      <c r="K544" s="2" t="s">
        <v>3551</v>
      </c>
      <c r="L544" s="2">
        <v>44577</v>
      </c>
      <c r="M544" s="2">
        <v>2995521</v>
      </c>
      <c r="N544" s="2" t="s">
        <v>104</v>
      </c>
      <c r="O544" s="2" t="s">
        <v>1217</v>
      </c>
      <c r="P544" s="2">
        <v>2004</v>
      </c>
      <c r="Q544" s="2" t="s">
        <v>1217</v>
      </c>
      <c r="R544" s="2" t="s">
        <v>1218</v>
      </c>
      <c r="S544" s="2" t="s">
        <v>1217</v>
      </c>
      <c r="T544" s="2" t="b">
        <v>1</v>
      </c>
      <c r="U544" s="2">
        <v>43891</v>
      </c>
      <c r="V544" s="2">
        <v>420</v>
      </c>
      <c r="W544" s="2">
        <v>530</v>
      </c>
      <c r="X544" s="2" t="b">
        <v>1</v>
      </c>
      <c r="Y544" s="2" t="b">
        <v>1</v>
      </c>
      <c r="Z544" s="2" t="s">
        <v>1400</v>
      </c>
      <c r="AA544" s="2" t="s">
        <v>178</v>
      </c>
      <c r="AB544" s="51" t="s">
        <v>178</v>
      </c>
      <c r="AC544" s="51"/>
      <c r="AD544" s="51">
        <v>6055.1698139999999</v>
      </c>
      <c r="AE544" s="51" t="s">
        <v>118</v>
      </c>
      <c r="AF544" s="51">
        <v>30</v>
      </c>
      <c r="AG544" s="51" t="s">
        <v>84</v>
      </c>
      <c r="AH544" s="51"/>
      <c r="AI544" s="51">
        <v>5</v>
      </c>
      <c r="AJ544" s="51">
        <v>1</v>
      </c>
      <c r="AK544" s="51">
        <v>0</v>
      </c>
      <c r="AL544" s="51">
        <v>0</v>
      </c>
      <c r="AP544" s="51">
        <v>0</v>
      </c>
      <c r="AQ544" s="51"/>
      <c r="AR544" s="51">
        <v>0</v>
      </c>
      <c r="AS544" s="51">
        <v>0</v>
      </c>
      <c r="AT544" s="51">
        <v>1</v>
      </c>
      <c r="AU544" s="51">
        <v>1</v>
      </c>
      <c r="AX544" s="51">
        <v>1</v>
      </c>
      <c r="AY544" s="51">
        <v>1</v>
      </c>
      <c r="BC544" s="51">
        <v>1</v>
      </c>
      <c r="BD544" s="51">
        <v>1</v>
      </c>
    </row>
    <row r="545" spans="1:56" x14ac:dyDescent="0.3">
      <c r="A545" s="2">
        <v>544</v>
      </c>
      <c r="B545" s="2">
        <v>1</v>
      </c>
      <c r="C545" s="2" t="s">
        <v>1392</v>
      </c>
      <c r="D545" s="51">
        <v>10</v>
      </c>
      <c r="E545" s="2" t="s">
        <v>3545</v>
      </c>
      <c r="F545" s="2" t="s">
        <v>1393</v>
      </c>
      <c r="G545" s="2" t="s">
        <v>1410</v>
      </c>
      <c r="H545" s="2" t="s">
        <v>1411</v>
      </c>
      <c r="I545" s="2" t="s">
        <v>1414</v>
      </c>
      <c r="J545" s="2" t="s">
        <v>1415</v>
      </c>
      <c r="K545" s="2" t="s">
        <v>3552</v>
      </c>
      <c r="L545" s="2">
        <v>161317</v>
      </c>
      <c r="M545" s="2">
        <v>124464702</v>
      </c>
      <c r="N545" s="2" t="s">
        <v>104</v>
      </c>
      <c r="O545" s="2" t="s">
        <v>368</v>
      </c>
      <c r="P545" s="2">
        <v>2008</v>
      </c>
      <c r="Q545" s="2" t="s">
        <v>368</v>
      </c>
      <c r="R545" s="2" t="s">
        <v>267</v>
      </c>
      <c r="S545" s="2" t="s">
        <v>368</v>
      </c>
      <c r="T545" s="2" t="b">
        <v>1</v>
      </c>
      <c r="U545" s="2">
        <v>43891</v>
      </c>
      <c r="V545" s="2">
        <v>275</v>
      </c>
      <c r="W545" s="2">
        <v>922</v>
      </c>
      <c r="X545" s="2" t="b">
        <v>1</v>
      </c>
      <c r="Y545" s="2" t="b">
        <v>1</v>
      </c>
      <c r="Z545" s="2" t="s">
        <v>89</v>
      </c>
      <c r="AA545" s="2" t="s">
        <v>178</v>
      </c>
      <c r="AB545" s="51" t="s">
        <v>178</v>
      </c>
      <c r="AC545" s="51"/>
      <c r="AD545" s="51">
        <v>101770.82369999999</v>
      </c>
      <c r="AE545" s="51" t="s">
        <v>118</v>
      </c>
      <c r="AF545" s="51">
        <v>50</v>
      </c>
      <c r="AG545" s="51" t="s">
        <v>84</v>
      </c>
      <c r="AH545" s="51"/>
      <c r="AI545" s="51"/>
      <c r="AJ545" s="51">
        <v>1</v>
      </c>
      <c r="AK545" s="51">
        <v>0</v>
      </c>
      <c r="AL545" s="51">
        <v>0</v>
      </c>
      <c r="AP545" s="51">
        <v>0</v>
      </c>
      <c r="AQ545" s="51"/>
      <c r="AR545" s="51">
        <v>0</v>
      </c>
      <c r="AS545" s="51">
        <v>0</v>
      </c>
      <c r="AT545" s="51">
        <v>1</v>
      </c>
      <c r="AX545" s="51">
        <v>1</v>
      </c>
      <c r="BC545" s="51">
        <v>1</v>
      </c>
    </row>
    <row r="546" spans="1:56" x14ac:dyDescent="0.3">
      <c r="A546" s="2">
        <v>545</v>
      </c>
      <c r="B546" s="2">
        <v>1</v>
      </c>
      <c r="C546" s="2" t="s">
        <v>1392</v>
      </c>
      <c r="D546" s="51">
        <v>10</v>
      </c>
      <c r="E546" s="2" t="s">
        <v>3545</v>
      </c>
      <c r="F546" s="2" t="s">
        <v>1393</v>
      </c>
      <c r="G546" s="2" t="s">
        <v>1410</v>
      </c>
      <c r="H546" s="2" t="s">
        <v>1411</v>
      </c>
      <c r="I546" s="2" t="s">
        <v>1416</v>
      </c>
      <c r="J546" s="2" t="s">
        <v>1417</v>
      </c>
      <c r="K546" s="2" t="s">
        <v>3553</v>
      </c>
      <c r="L546" s="2">
        <v>161349</v>
      </c>
      <c r="M546" s="2">
        <v>109901444</v>
      </c>
      <c r="N546" s="2" t="s">
        <v>104</v>
      </c>
      <c r="O546" s="2" t="s">
        <v>486</v>
      </c>
      <c r="P546" s="2">
        <v>2008</v>
      </c>
      <c r="Q546" s="2" t="s">
        <v>368</v>
      </c>
      <c r="R546" s="2" t="s">
        <v>267</v>
      </c>
      <c r="S546" s="2" t="s">
        <v>368</v>
      </c>
      <c r="T546" s="2" t="b">
        <v>1</v>
      </c>
      <c r="U546" s="2">
        <v>2017</v>
      </c>
      <c r="V546" s="2">
        <v>787</v>
      </c>
      <c r="W546" s="2">
        <v>1071</v>
      </c>
      <c r="X546" s="2" t="b">
        <v>1</v>
      </c>
      <c r="Y546" s="2" t="b">
        <v>1</v>
      </c>
      <c r="Z546" s="2" t="s">
        <v>89</v>
      </c>
      <c r="AA546" s="2" t="s">
        <v>178</v>
      </c>
      <c r="AB546" s="51" t="s">
        <v>178</v>
      </c>
      <c r="AC546" s="51"/>
      <c r="AD546" s="51">
        <v>18035.900730000001</v>
      </c>
      <c r="AE546" s="51" t="s">
        <v>118</v>
      </c>
      <c r="AF546" s="51">
        <v>40</v>
      </c>
      <c r="AG546" s="51" t="s">
        <v>84</v>
      </c>
      <c r="AH546" s="51"/>
      <c r="AI546" s="51"/>
      <c r="AJ546" s="51">
        <v>1</v>
      </c>
      <c r="AK546" s="51">
        <v>0</v>
      </c>
      <c r="AL546" s="51">
        <v>0</v>
      </c>
      <c r="AP546" s="51">
        <v>0</v>
      </c>
      <c r="AQ546" s="51"/>
      <c r="AR546" s="51">
        <v>0</v>
      </c>
      <c r="AS546" s="51">
        <v>0</v>
      </c>
      <c r="AT546" s="51">
        <v>1</v>
      </c>
      <c r="AX546" s="51">
        <v>1</v>
      </c>
      <c r="BC546" s="51">
        <v>1</v>
      </c>
    </row>
    <row r="547" spans="1:56" x14ac:dyDescent="0.3">
      <c r="A547" s="2">
        <v>546</v>
      </c>
      <c r="B547" s="2">
        <v>1</v>
      </c>
      <c r="C547" s="2" t="s">
        <v>1392</v>
      </c>
      <c r="D547" s="51">
        <v>10</v>
      </c>
      <c r="E547" s="2" t="s">
        <v>3545</v>
      </c>
      <c r="F547" s="2" t="s">
        <v>1393</v>
      </c>
      <c r="G547" s="2" t="s">
        <v>1410</v>
      </c>
      <c r="H547" s="2" t="s">
        <v>1411</v>
      </c>
      <c r="I547" s="2" t="s">
        <v>872</v>
      </c>
      <c r="J547" s="2" t="s">
        <v>1418</v>
      </c>
      <c r="K547" s="2" t="s">
        <v>3554</v>
      </c>
      <c r="L547" s="2">
        <v>161624</v>
      </c>
      <c r="M547" s="2">
        <v>124517235</v>
      </c>
      <c r="N547" s="2" t="s">
        <v>104</v>
      </c>
      <c r="O547" s="2" t="s">
        <v>1217</v>
      </c>
      <c r="P547" s="2">
        <v>2008</v>
      </c>
      <c r="Q547" s="2" t="s">
        <v>1217</v>
      </c>
      <c r="R547" s="2" t="s">
        <v>1218</v>
      </c>
      <c r="S547" s="2" t="s">
        <v>1217</v>
      </c>
      <c r="T547" s="2" t="b">
        <v>1</v>
      </c>
      <c r="U547" s="2">
        <v>43891</v>
      </c>
      <c r="V547" s="2">
        <v>300</v>
      </c>
      <c r="W547" s="2">
        <v>300</v>
      </c>
      <c r="X547" s="2" t="b">
        <v>1</v>
      </c>
      <c r="Y547" s="2" t="b">
        <v>1</v>
      </c>
      <c r="Z547" s="2" t="s">
        <v>89</v>
      </c>
      <c r="AA547" s="2" t="s">
        <v>178</v>
      </c>
      <c r="AB547" s="51" t="s">
        <v>178</v>
      </c>
      <c r="AC547" s="51"/>
      <c r="AD547" s="51">
        <v>124.7557819</v>
      </c>
      <c r="AE547" s="51" t="s">
        <v>118</v>
      </c>
      <c r="AF547" s="51">
        <v>37</v>
      </c>
      <c r="AG547" s="51" t="s">
        <v>84</v>
      </c>
      <c r="AH547" s="51"/>
      <c r="AI547" s="51">
        <v>5</v>
      </c>
      <c r="AJ547" s="51">
        <v>1</v>
      </c>
      <c r="AK547" s="51">
        <v>0</v>
      </c>
      <c r="AL547" s="51">
        <v>0</v>
      </c>
      <c r="AP547" s="51">
        <v>1</v>
      </c>
      <c r="AQ547" s="51"/>
      <c r="AR547" s="51">
        <v>0</v>
      </c>
      <c r="AS547" s="51">
        <v>0</v>
      </c>
      <c r="AT547" s="51">
        <v>1</v>
      </c>
      <c r="AU547" s="51">
        <v>1</v>
      </c>
      <c r="AX547" s="51">
        <v>1</v>
      </c>
      <c r="AY547" s="51">
        <v>1</v>
      </c>
      <c r="BC547" s="51">
        <v>1</v>
      </c>
      <c r="BD547" s="51">
        <v>1</v>
      </c>
    </row>
    <row r="548" spans="1:56" x14ac:dyDescent="0.3">
      <c r="A548" s="2">
        <v>547</v>
      </c>
      <c r="B548" s="2">
        <v>1</v>
      </c>
      <c r="C548" s="2" t="s">
        <v>1392</v>
      </c>
      <c r="D548" s="51">
        <v>10</v>
      </c>
      <c r="E548" s="2" t="s">
        <v>3545</v>
      </c>
      <c r="F548" s="2" t="s">
        <v>1393</v>
      </c>
      <c r="G548" s="2" t="s">
        <v>1410</v>
      </c>
      <c r="H548" s="2" t="s">
        <v>1419</v>
      </c>
      <c r="I548" s="2" t="s">
        <v>1420</v>
      </c>
      <c r="J548" s="2" t="s">
        <v>1421</v>
      </c>
      <c r="K548" s="2" t="s">
        <v>3555</v>
      </c>
      <c r="L548" s="2">
        <v>61401</v>
      </c>
      <c r="M548" s="2">
        <v>124456571</v>
      </c>
      <c r="N548" s="2" t="s">
        <v>104</v>
      </c>
      <c r="O548" s="2" t="s">
        <v>1217</v>
      </c>
      <c r="P548" s="2">
        <v>2006</v>
      </c>
      <c r="Q548" s="2" t="s">
        <v>1217</v>
      </c>
      <c r="R548" s="2" t="s">
        <v>1218</v>
      </c>
      <c r="S548" s="2" t="s">
        <v>1217</v>
      </c>
      <c r="T548" s="2" t="b">
        <v>1</v>
      </c>
      <c r="U548" s="2">
        <v>43891</v>
      </c>
      <c r="V548" s="2">
        <v>30</v>
      </c>
      <c r="W548" s="2">
        <v>100</v>
      </c>
      <c r="X548" s="2" t="b">
        <v>1</v>
      </c>
      <c r="Y548" s="2" t="b">
        <v>1</v>
      </c>
      <c r="Z548" s="2" t="s">
        <v>89</v>
      </c>
      <c r="AA548" s="2" t="s">
        <v>83</v>
      </c>
      <c r="AB548" s="51" t="s">
        <v>83</v>
      </c>
      <c r="AC548" s="51"/>
      <c r="AD548" s="51">
        <v>10558.314280000001</v>
      </c>
      <c r="AE548" s="51" t="s">
        <v>118</v>
      </c>
      <c r="AF548" s="51">
        <v>17</v>
      </c>
      <c r="AG548" s="51" t="s">
        <v>84</v>
      </c>
      <c r="AH548" s="51"/>
      <c r="AI548" s="51">
        <v>4.5</v>
      </c>
      <c r="AJ548" s="51">
        <v>0</v>
      </c>
      <c r="AK548" s="51">
        <v>0</v>
      </c>
      <c r="AL548" s="51">
        <v>0</v>
      </c>
      <c r="AP548" s="51">
        <v>0</v>
      </c>
      <c r="AQ548" s="51"/>
      <c r="AR548" s="51">
        <v>1</v>
      </c>
      <c r="AS548" s="51">
        <v>1</v>
      </c>
      <c r="AT548" s="51">
        <v>1</v>
      </c>
      <c r="AU548" s="51">
        <v>1</v>
      </c>
      <c r="AV548" s="51">
        <v>1</v>
      </c>
      <c r="AW548" s="51">
        <v>1</v>
      </c>
      <c r="BC548" s="51">
        <v>1</v>
      </c>
      <c r="BD548" s="51">
        <v>1</v>
      </c>
    </row>
    <row r="549" spans="1:56" x14ac:dyDescent="0.3">
      <c r="A549" s="2">
        <v>548</v>
      </c>
      <c r="B549" s="2">
        <v>1</v>
      </c>
      <c r="C549" s="2" t="s">
        <v>1392</v>
      </c>
      <c r="D549" s="51">
        <v>10</v>
      </c>
      <c r="E549" s="2" t="s">
        <v>3545</v>
      </c>
      <c r="F549" s="2" t="s">
        <v>1393</v>
      </c>
      <c r="G549" s="2" t="s">
        <v>1410</v>
      </c>
      <c r="H549" s="2" t="s">
        <v>1419</v>
      </c>
      <c r="I549" s="2" t="s">
        <v>1422</v>
      </c>
      <c r="J549" s="2" t="s">
        <v>1423</v>
      </c>
      <c r="K549" s="2" t="s">
        <v>3556</v>
      </c>
      <c r="L549" s="2">
        <v>61402</v>
      </c>
      <c r="M549" s="2">
        <v>124456675</v>
      </c>
      <c r="N549" s="2" t="s">
        <v>104</v>
      </c>
      <c r="O549" s="2" t="s">
        <v>1217</v>
      </c>
      <c r="P549" s="2">
        <v>2006</v>
      </c>
      <c r="Q549" s="2" t="s">
        <v>1217</v>
      </c>
      <c r="R549" s="2" t="s">
        <v>1218</v>
      </c>
      <c r="S549" s="2" t="s">
        <v>1217</v>
      </c>
      <c r="T549" s="2" t="b">
        <v>1</v>
      </c>
      <c r="U549" s="2">
        <v>43891</v>
      </c>
      <c r="V549" s="2">
        <v>30</v>
      </c>
      <c r="W549" s="2">
        <v>185</v>
      </c>
      <c r="X549" s="2" t="b">
        <v>1</v>
      </c>
      <c r="Y549" s="2" t="b">
        <v>1</v>
      </c>
      <c r="Z549" s="2" t="s">
        <v>1400</v>
      </c>
      <c r="AA549" s="2" t="s">
        <v>83</v>
      </c>
      <c r="AB549" s="51" t="s">
        <v>83</v>
      </c>
      <c r="AC549" s="51"/>
      <c r="AD549" s="51">
        <v>10558.314280000001</v>
      </c>
      <c r="AE549" s="51" t="s">
        <v>118</v>
      </c>
      <c r="AF549" s="51">
        <v>20</v>
      </c>
      <c r="AG549" s="51" t="s">
        <v>84</v>
      </c>
      <c r="AH549" s="51"/>
      <c r="AI549" s="51">
        <v>4.5</v>
      </c>
      <c r="AJ549" s="51">
        <v>0</v>
      </c>
      <c r="AK549" s="51">
        <v>0</v>
      </c>
      <c r="AL549" s="51">
        <v>0</v>
      </c>
      <c r="AP549" s="51">
        <v>0</v>
      </c>
      <c r="AQ549" s="51"/>
      <c r="AR549" s="51">
        <v>1</v>
      </c>
      <c r="AS549" s="51">
        <v>1</v>
      </c>
      <c r="AT549" s="51">
        <v>1</v>
      </c>
      <c r="AU549" s="51">
        <v>1</v>
      </c>
      <c r="AV549" s="51">
        <v>1</v>
      </c>
      <c r="AW549" s="51">
        <v>1</v>
      </c>
      <c r="BC549" s="51">
        <v>1</v>
      </c>
      <c r="BD549" s="51">
        <v>1</v>
      </c>
    </row>
    <row r="550" spans="1:56" x14ac:dyDescent="0.3">
      <c r="A550" s="2">
        <v>549</v>
      </c>
      <c r="B550" s="2">
        <v>1</v>
      </c>
      <c r="C550" s="2" t="s">
        <v>1392</v>
      </c>
      <c r="D550" s="51">
        <v>10</v>
      </c>
      <c r="E550" s="2" t="s">
        <v>3545</v>
      </c>
      <c r="F550" s="2" t="s">
        <v>1393</v>
      </c>
      <c r="G550" s="2" t="s">
        <v>1410</v>
      </c>
      <c r="H550" s="2" t="s">
        <v>1419</v>
      </c>
      <c r="I550" s="2" t="s">
        <v>1424</v>
      </c>
      <c r="J550" s="2" t="s">
        <v>1425</v>
      </c>
      <c r="K550" s="2" t="s">
        <v>3557</v>
      </c>
      <c r="L550" s="2">
        <v>61403</v>
      </c>
      <c r="M550" s="2">
        <v>124456804</v>
      </c>
      <c r="N550" s="2" t="s">
        <v>104</v>
      </c>
      <c r="O550" s="2" t="s">
        <v>1217</v>
      </c>
      <c r="P550" s="2">
        <v>2006</v>
      </c>
      <c r="Q550" s="2" t="s">
        <v>368</v>
      </c>
      <c r="R550" s="2" t="s">
        <v>267</v>
      </c>
      <c r="S550" s="2" t="s">
        <v>368</v>
      </c>
      <c r="T550" s="2" t="b">
        <v>1</v>
      </c>
      <c r="U550" s="2">
        <v>43891</v>
      </c>
      <c r="V550" s="2">
        <v>0</v>
      </c>
      <c r="W550" s="2">
        <v>94</v>
      </c>
      <c r="X550" s="2" t="b">
        <v>1</v>
      </c>
      <c r="Y550" s="2" t="b">
        <v>1</v>
      </c>
      <c r="Z550" s="2" t="s">
        <v>89</v>
      </c>
      <c r="AA550" s="2" t="s">
        <v>83</v>
      </c>
      <c r="AB550" s="51" t="s">
        <v>83</v>
      </c>
      <c r="AC550" s="51"/>
      <c r="AD550" s="51">
        <v>10558.314280000001</v>
      </c>
      <c r="AE550" s="51" t="s">
        <v>118</v>
      </c>
      <c r="AF550" s="51">
        <v>25</v>
      </c>
      <c r="AG550" s="51" t="s">
        <v>84</v>
      </c>
      <c r="AH550" s="51"/>
      <c r="AI550" s="51"/>
      <c r="AJ550" s="51">
        <v>0</v>
      </c>
      <c r="AK550" s="51">
        <v>0</v>
      </c>
      <c r="AL550" s="51">
        <v>0</v>
      </c>
      <c r="AN550" s="51">
        <v>1</v>
      </c>
      <c r="AP550" s="51">
        <v>0</v>
      </c>
      <c r="AQ550" s="51"/>
      <c r="AR550" s="51">
        <v>1</v>
      </c>
      <c r="AS550" s="51">
        <v>1</v>
      </c>
      <c r="AT550" s="51">
        <v>1</v>
      </c>
      <c r="AV550" s="51">
        <v>1</v>
      </c>
      <c r="BC550" s="51">
        <v>1</v>
      </c>
    </row>
    <row r="551" spans="1:56" x14ac:dyDescent="0.3">
      <c r="A551" s="2">
        <v>550</v>
      </c>
      <c r="B551" s="2">
        <v>1</v>
      </c>
      <c r="C551" s="2" t="s">
        <v>1392</v>
      </c>
      <c r="D551" s="51">
        <v>10</v>
      </c>
      <c r="E551" s="2" t="s">
        <v>3545</v>
      </c>
      <c r="F551" s="2" t="s">
        <v>1393</v>
      </c>
      <c r="G551" s="2" t="s">
        <v>1410</v>
      </c>
      <c r="H551" s="2" t="s">
        <v>1419</v>
      </c>
      <c r="I551" s="2" t="s">
        <v>1426</v>
      </c>
      <c r="J551" s="2" t="s">
        <v>1427</v>
      </c>
      <c r="K551" s="2" t="s">
        <v>3558</v>
      </c>
      <c r="L551" s="2">
        <v>61404</v>
      </c>
      <c r="M551" s="2">
        <v>3103753</v>
      </c>
      <c r="N551" s="2" t="s">
        <v>104</v>
      </c>
      <c r="O551" s="2" t="s">
        <v>1217</v>
      </c>
      <c r="P551" s="2">
        <v>2006</v>
      </c>
      <c r="Q551" s="2" t="s">
        <v>1217</v>
      </c>
      <c r="R551" s="2" t="s">
        <v>1218</v>
      </c>
      <c r="S551" s="2" t="s">
        <v>1217</v>
      </c>
      <c r="T551" s="2" t="b">
        <v>1</v>
      </c>
      <c r="U551" s="2">
        <v>43891</v>
      </c>
      <c r="V551" s="2">
        <v>0</v>
      </c>
      <c r="W551" s="2">
        <v>130</v>
      </c>
      <c r="X551" s="2" t="b">
        <v>1</v>
      </c>
      <c r="Y551" s="2" t="b">
        <v>1</v>
      </c>
      <c r="Z551" s="2" t="s">
        <v>89</v>
      </c>
      <c r="AA551" s="2" t="s">
        <v>83</v>
      </c>
      <c r="AB551" s="51" t="s">
        <v>83</v>
      </c>
      <c r="AC551" s="51"/>
      <c r="AD551" s="51">
        <v>10558.314280000001</v>
      </c>
      <c r="AE551" s="51" t="s">
        <v>118</v>
      </c>
      <c r="AF551" s="2">
        <v>18</v>
      </c>
      <c r="AG551" s="51" t="s">
        <v>84</v>
      </c>
      <c r="AI551" s="2">
        <v>10.5</v>
      </c>
      <c r="AJ551" s="51">
        <v>0</v>
      </c>
      <c r="AK551" s="51">
        <v>0</v>
      </c>
      <c r="AL551" s="51">
        <v>1</v>
      </c>
      <c r="AP551" s="51">
        <v>0</v>
      </c>
      <c r="AQ551" s="51"/>
      <c r="AR551" s="51">
        <v>1</v>
      </c>
      <c r="AS551" s="51">
        <v>1</v>
      </c>
      <c r="AT551" s="51">
        <v>1</v>
      </c>
      <c r="AU551" s="51">
        <v>1</v>
      </c>
      <c r="AV551" s="51">
        <v>1</v>
      </c>
      <c r="AW551" s="51">
        <v>1</v>
      </c>
      <c r="BC551" s="51">
        <v>1</v>
      </c>
      <c r="BD551" s="51">
        <v>1</v>
      </c>
    </row>
    <row r="552" spans="1:56" x14ac:dyDescent="0.3">
      <c r="A552" s="2">
        <v>551</v>
      </c>
      <c r="B552" s="2">
        <v>1</v>
      </c>
      <c r="C552" s="2" t="s">
        <v>1392</v>
      </c>
      <c r="D552" s="51">
        <v>10</v>
      </c>
      <c r="E552" s="2" t="s">
        <v>3545</v>
      </c>
      <c r="F552" s="2" t="s">
        <v>1393</v>
      </c>
      <c r="G552" s="2" t="s">
        <v>1410</v>
      </c>
      <c r="H552" s="2" t="s">
        <v>1428</v>
      </c>
      <c r="I552" s="2" t="s">
        <v>1429</v>
      </c>
      <c r="J552" s="2" t="s">
        <v>1430</v>
      </c>
      <c r="K552" s="2" t="s">
        <v>3559</v>
      </c>
      <c r="L552" s="2">
        <v>129495899</v>
      </c>
      <c r="M552" s="2">
        <v>129495910</v>
      </c>
      <c r="N552" s="2" t="s">
        <v>104</v>
      </c>
      <c r="O552" s="2" t="s">
        <v>367</v>
      </c>
      <c r="P552" s="2" t="s">
        <v>267</v>
      </c>
      <c r="Q552" s="2" t="s">
        <v>486</v>
      </c>
      <c r="R552" s="2" t="s">
        <v>267</v>
      </c>
      <c r="S552" s="2" t="s">
        <v>486</v>
      </c>
      <c r="T552" s="2" t="b">
        <v>1</v>
      </c>
      <c r="U552" s="2">
        <v>43891</v>
      </c>
      <c r="V552" s="2">
        <v>35</v>
      </c>
      <c r="W552" s="2">
        <v>56</v>
      </c>
      <c r="X552" s="2" t="b">
        <v>1</v>
      </c>
      <c r="Y552" s="2" t="b">
        <v>1</v>
      </c>
      <c r="Z552" s="2" t="s">
        <v>89</v>
      </c>
      <c r="AA552" s="2" t="s">
        <v>83</v>
      </c>
      <c r="AB552" s="51" t="s">
        <v>83</v>
      </c>
      <c r="AC552" s="51"/>
      <c r="AD552" s="51">
        <v>14198.867749999999</v>
      </c>
      <c r="AE552" s="51" t="s">
        <v>118</v>
      </c>
      <c r="AF552" s="51">
        <v>31</v>
      </c>
      <c r="AG552" s="51" t="s">
        <v>84</v>
      </c>
      <c r="AH552" s="51"/>
      <c r="AI552" s="51"/>
      <c r="AJ552" s="51">
        <v>0</v>
      </c>
      <c r="AK552" s="51">
        <v>0</v>
      </c>
      <c r="AL552" s="51">
        <v>0</v>
      </c>
      <c r="AP552" s="51">
        <v>0</v>
      </c>
      <c r="AQ552" s="51"/>
      <c r="AR552" s="51">
        <v>1</v>
      </c>
      <c r="AS552" s="51">
        <v>1</v>
      </c>
      <c r="AT552" s="51">
        <v>1</v>
      </c>
      <c r="AV552" s="51">
        <v>1</v>
      </c>
      <c r="BB552" s="51">
        <v>1</v>
      </c>
      <c r="BC552" s="51">
        <v>1</v>
      </c>
      <c r="BD552" s="51"/>
    </row>
    <row r="553" spans="1:56" x14ac:dyDescent="0.3">
      <c r="A553" s="2">
        <v>552</v>
      </c>
      <c r="B553" s="2">
        <v>1</v>
      </c>
      <c r="C553" s="2" t="s">
        <v>1392</v>
      </c>
      <c r="D553" s="51">
        <v>10</v>
      </c>
      <c r="E553" s="2" t="s">
        <v>3545</v>
      </c>
      <c r="F553" s="2" t="s">
        <v>1393</v>
      </c>
      <c r="G553" s="2" t="s">
        <v>1410</v>
      </c>
      <c r="H553" s="2" t="s">
        <v>1428</v>
      </c>
      <c r="I553" s="2" t="s">
        <v>1431</v>
      </c>
      <c r="J553" s="2" t="s">
        <v>1432</v>
      </c>
      <c r="K553" s="2" t="s">
        <v>3560</v>
      </c>
      <c r="L553" s="2">
        <v>44993</v>
      </c>
      <c r="M553" s="2">
        <v>2999889</v>
      </c>
      <c r="N553" s="2" t="s">
        <v>104</v>
      </c>
      <c r="O553" s="2" t="s">
        <v>2972</v>
      </c>
      <c r="P553" s="2">
        <v>2004</v>
      </c>
      <c r="Q553" s="2" t="s">
        <v>368</v>
      </c>
      <c r="R553" s="2" t="s">
        <v>267</v>
      </c>
      <c r="S553" s="2" t="s">
        <v>368</v>
      </c>
      <c r="T553" s="2" t="b">
        <v>1</v>
      </c>
      <c r="U553" s="2">
        <v>43891</v>
      </c>
      <c r="V553" s="2">
        <v>10</v>
      </c>
      <c r="W553" s="2">
        <v>160</v>
      </c>
      <c r="X553" s="2" t="b">
        <v>1</v>
      </c>
      <c r="Y553" s="2" t="b">
        <v>1</v>
      </c>
      <c r="Z553" s="2" t="s">
        <v>89</v>
      </c>
      <c r="AA553" s="2" t="s">
        <v>83</v>
      </c>
      <c r="AB553" s="51" t="s">
        <v>83</v>
      </c>
      <c r="AC553" s="51"/>
      <c r="AD553" s="51">
        <v>914761.80570000003</v>
      </c>
      <c r="AE553" s="51"/>
      <c r="AF553" s="51">
        <v>55</v>
      </c>
      <c r="AG553" s="51" t="s">
        <v>84</v>
      </c>
      <c r="AH553" s="51"/>
      <c r="AI553" s="51"/>
      <c r="AJ553" s="51">
        <v>0</v>
      </c>
      <c r="AK553" s="51">
        <v>0</v>
      </c>
      <c r="AL553" s="51">
        <v>0</v>
      </c>
      <c r="AP553" s="51">
        <v>0</v>
      </c>
      <c r="AQ553" s="51"/>
      <c r="AR553" s="51">
        <v>1</v>
      </c>
      <c r="AS553" s="51">
        <v>1</v>
      </c>
      <c r="AT553" s="51">
        <v>1</v>
      </c>
      <c r="AV553" s="51">
        <v>1</v>
      </c>
    </row>
    <row r="554" spans="1:56" x14ac:dyDescent="0.3">
      <c r="A554" s="2">
        <v>553</v>
      </c>
      <c r="B554" s="2">
        <v>1</v>
      </c>
      <c r="C554" s="2" t="s">
        <v>1392</v>
      </c>
      <c r="D554" s="51">
        <v>10</v>
      </c>
      <c r="E554" s="2" t="s">
        <v>3545</v>
      </c>
      <c r="F554" s="2" t="s">
        <v>1393</v>
      </c>
      <c r="G554" s="2" t="s">
        <v>1410</v>
      </c>
      <c r="H554" s="2" t="s">
        <v>1433</v>
      </c>
      <c r="I554" s="2" t="s">
        <v>1434</v>
      </c>
      <c r="J554" s="2" t="s">
        <v>1435</v>
      </c>
      <c r="K554" s="2" t="s">
        <v>3561</v>
      </c>
      <c r="L554" s="2">
        <v>161660</v>
      </c>
      <c r="M554" s="2">
        <v>178201355</v>
      </c>
      <c r="N554" s="2" t="s">
        <v>1219</v>
      </c>
      <c r="O554" s="2" t="s">
        <v>486</v>
      </c>
      <c r="P554" s="2">
        <v>2004</v>
      </c>
      <c r="Q554" s="2" t="s">
        <v>1217</v>
      </c>
      <c r="R554" s="2" t="s">
        <v>1218</v>
      </c>
      <c r="S554" s="2" t="s">
        <v>1217</v>
      </c>
      <c r="T554" s="2" t="b">
        <v>1</v>
      </c>
      <c r="U554" s="2" t="s">
        <v>3189</v>
      </c>
      <c r="V554" s="2">
        <v>27</v>
      </c>
      <c r="W554" s="2">
        <v>30</v>
      </c>
      <c r="X554" s="2" t="b">
        <v>1</v>
      </c>
      <c r="Y554" s="2" t="b">
        <v>1</v>
      </c>
      <c r="Z554" s="2" t="s">
        <v>1436</v>
      </c>
      <c r="AA554" s="2" t="s">
        <v>83</v>
      </c>
      <c r="AB554" s="51" t="s">
        <v>83</v>
      </c>
      <c r="AC554" s="51"/>
      <c r="AD554" s="51">
        <v>57515.10989</v>
      </c>
      <c r="AE554" s="51" t="s">
        <v>118</v>
      </c>
      <c r="AF554" s="51">
        <v>42</v>
      </c>
      <c r="AG554" s="51" t="s">
        <v>84</v>
      </c>
      <c r="AH554" s="51"/>
      <c r="AI554" s="51">
        <v>4.7</v>
      </c>
      <c r="AJ554" s="51">
        <v>0</v>
      </c>
      <c r="AK554" s="51">
        <v>0</v>
      </c>
      <c r="AL554" s="51">
        <v>0</v>
      </c>
      <c r="AP554" s="51">
        <v>1</v>
      </c>
      <c r="AQ554" s="51"/>
      <c r="AR554" s="51">
        <v>1</v>
      </c>
      <c r="AS554" s="51">
        <v>1</v>
      </c>
      <c r="AT554" s="51">
        <v>1</v>
      </c>
      <c r="AU554" s="51">
        <v>1</v>
      </c>
      <c r="AV554" s="51">
        <v>1</v>
      </c>
      <c r="AW554" s="51">
        <v>1</v>
      </c>
      <c r="BC554" s="51">
        <v>1</v>
      </c>
      <c r="BD554" s="51">
        <v>1</v>
      </c>
    </row>
    <row r="555" spans="1:56" x14ac:dyDescent="0.3">
      <c r="A555" s="2">
        <v>554</v>
      </c>
      <c r="B555" s="2">
        <v>1</v>
      </c>
      <c r="C555" s="2" t="s">
        <v>1392</v>
      </c>
      <c r="D555" s="51">
        <v>10</v>
      </c>
      <c r="E555" s="2" t="s">
        <v>3545</v>
      </c>
      <c r="F555" s="2" t="s">
        <v>1393</v>
      </c>
      <c r="G555" s="2" t="s">
        <v>1410</v>
      </c>
      <c r="H555" s="2" t="s">
        <v>1433</v>
      </c>
      <c r="I555" s="2" t="s">
        <v>1037</v>
      </c>
      <c r="J555" s="2" t="s">
        <v>1437</v>
      </c>
      <c r="K555" s="2" t="s">
        <v>3562</v>
      </c>
      <c r="L555" s="2">
        <v>176486255</v>
      </c>
      <c r="M555" s="2">
        <v>176486260</v>
      </c>
      <c r="N555" s="2" t="s">
        <v>1219</v>
      </c>
      <c r="O555" s="2" t="s">
        <v>367</v>
      </c>
      <c r="P555" s="2" t="s">
        <v>267</v>
      </c>
      <c r="Q555" s="2" t="s">
        <v>2972</v>
      </c>
      <c r="R555" s="2" t="s">
        <v>1218</v>
      </c>
      <c r="S555" s="2" t="s">
        <v>2972</v>
      </c>
      <c r="T555" s="2" t="b">
        <v>1</v>
      </c>
      <c r="U555" s="2" t="s">
        <v>3189</v>
      </c>
      <c r="V555" s="2">
        <v>60</v>
      </c>
      <c r="W555" s="2">
        <v>60</v>
      </c>
      <c r="X555" s="2" t="b">
        <v>1</v>
      </c>
      <c r="Y555" s="2" t="b">
        <v>1</v>
      </c>
      <c r="Z555" s="2" t="s">
        <v>1400</v>
      </c>
      <c r="AA555" s="2" t="s">
        <v>83</v>
      </c>
      <c r="AB555" s="51" t="s">
        <v>83</v>
      </c>
      <c r="AC555" s="51"/>
      <c r="AD555" s="51">
        <v>8917.9930960000002</v>
      </c>
      <c r="AE555" s="51" t="s">
        <v>118</v>
      </c>
      <c r="AF555" s="51">
        <v>31</v>
      </c>
      <c r="AG555" s="51" t="s">
        <v>84</v>
      </c>
      <c r="AH555" s="51"/>
      <c r="AI555" s="51">
        <v>3.5</v>
      </c>
      <c r="AJ555" s="51">
        <v>0</v>
      </c>
      <c r="AK555" s="51">
        <v>0</v>
      </c>
      <c r="AL555" s="51">
        <v>0</v>
      </c>
      <c r="AP555" s="51">
        <v>1</v>
      </c>
      <c r="AQ555" s="51"/>
      <c r="AR555" s="51">
        <v>1</v>
      </c>
      <c r="AS555" s="51">
        <v>1</v>
      </c>
      <c r="AT555" s="51">
        <v>1</v>
      </c>
      <c r="AV555" s="51">
        <v>1</v>
      </c>
      <c r="BC555" s="51">
        <v>1</v>
      </c>
    </row>
    <row r="556" spans="1:56" x14ac:dyDescent="0.3">
      <c r="A556" s="2">
        <v>555</v>
      </c>
      <c r="B556" s="2">
        <v>1</v>
      </c>
      <c r="C556" s="2" t="s">
        <v>1392</v>
      </c>
      <c r="D556" s="51">
        <v>10</v>
      </c>
      <c r="E556" s="2" t="s">
        <v>3545</v>
      </c>
      <c r="F556" s="2" t="s">
        <v>1393</v>
      </c>
      <c r="G556" s="2" t="s">
        <v>1410</v>
      </c>
      <c r="H556" s="2" t="s">
        <v>1433</v>
      </c>
      <c r="I556" s="2" t="s">
        <v>1438</v>
      </c>
      <c r="J556" s="2" t="s">
        <v>1439</v>
      </c>
      <c r="K556" s="2" t="s">
        <v>3563</v>
      </c>
      <c r="L556" s="2">
        <v>63142</v>
      </c>
      <c r="M556" s="2">
        <v>3121523</v>
      </c>
      <c r="N556" s="2" t="s">
        <v>104</v>
      </c>
      <c r="O556" s="2" t="s">
        <v>1561</v>
      </c>
      <c r="P556" s="2">
        <v>2007</v>
      </c>
      <c r="Q556" s="2" t="s">
        <v>368</v>
      </c>
      <c r="R556" s="2" t="s">
        <v>267</v>
      </c>
      <c r="S556" s="2" t="s">
        <v>368</v>
      </c>
      <c r="T556" s="2" t="b">
        <v>1</v>
      </c>
      <c r="U556" s="2">
        <v>2018</v>
      </c>
      <c r="V556" s="2">
        <v>0</v>
      </c>
      <c r="W556" s="2">
        <v>37</v>
      </c>
      <c r="X556" s="2" t="b">
        <v>1</v>
      </c>
      <c r="Y556" s="2" t="b">
        <v>1</v>
      </c>
      <c r="Z556" s="2" t="s">
        <v>89</v>
      </c>
      <c r="AA556" s="2" t="s">
        <v>83</v>
      </c>
      <c r="AB556" s="51" t="s">
        <v>83</v>
      </c>
      <c r="AC556" s="51"/>
      <c r="AD556" s="51">
        <v>578072.8824</v>
      </c>
      <c r="AE556" s="51"/>
      <c r="AF556" s="51">
        <v>65</v>
      </c>
      <c r="AG556" s="51" t="s">
        <v>84</v>
      </c>
      <c r="AH556" s="51"/>
      <c r="AI556" s="51"/>
      <c r="AJ556" s="51">
        <v>0</v>
      </c>
      <c r="AK556" s="51">
        <v>0</v>
      </c>
      <c r="AL556" s="51">
        <v>0</v>
      </c>
      <c r="AP556" s="51">
        <v>0</v>
      </c>
      <c r="AQ556" s="51">
        <v>1</v>
      </c>
      <c r="AR556" s="51">
        <v>1</v>
      </c>
      <c r="AS556" s="51">
        <v>1</v>
      </c>
      <c r="AT556" s="51">
        <v>1</v>
      </c>
      <c r="AV556" s="51">
        <v>1</v>
      </c>
    </row>
    <row r="557" spans="1:56" x14ac:dyDescent="0.3">
      <c r="A557" s="2">
        <v>556</v>
      </c>
      <c r="B557" s="2">
        <v>1</v>
      </c>
      <c r="C557" s="2" t="s">
        <v>1392</v>
      </c>
      <c r="D557" s="51">
        <v>10</v>
      </c>
      <c r="E557" s="2" t="s">
        <v>3545</v>
      </c>
      <c r="F557" s="2" t="s">
        <v>1393</v>
      </c>
      <c r="G557" s="2" t="s">
        <v>1410</v>
      </c>
      <c r="H557" s="2" t="s">
        <v>1433</v>
      </c>
      <c r="I557" s="2" t="s">
        <v>526</v>
      </c>
      <c r="J557" s="2" t="s">
        <v>1440</v>
      </c>
      <c r="K557" s="2" t="s">
        <v>3564</v>
      </c>
      <c r="L557" s="2">
        <v>63157</v>
      </c>
      <c r="M557" s="2">
        <v>3124169</v>
      </c>
      <c r="N557" s="2" t="s">
        <v>104</v>
      </c>
      <c r="O557" s="2" t="s">
        <v>486</v>
      </c>
      <c r="P557" s="2">
        <v>2007</v>
      </c>
      <c r="Q557" s="2" t="s">
        <v>2972</v>
      </c>
      <c r="R557" s="2" t="s">
        <v>1218</v>
      </c>
      <c r="S557" s="2" t="s">
        <v>2972</v>
      </c>
      <c r="T557" s="2" t="b">
        <v>1</v>
      </c>
      <c r="U557" s="2">
        <v>43891</v>
      </c>
      <c r="V557" s="2">
        <v>6</v>
      </c>
      <c r="W557" s="2">
        <v>60</v>
      </c>
      <c r="X557" s="2" t="b">
        <v>1</v>
      </c>
      <c r="Y557" s="2" t="b">
        <v>1</v>
      </c>
      <c r="Z557" s="2" t="s">
        <v>89</v>
      </c>
      <c r="AA557" s="2" t="s">
        <v>83</v>
      </c>
      <c r="AB557" s="51" t="s">
        <v>83</v>
      </c>
      <c r="AC557" s="51"/>
      <c r="AD557" s="51">
        <v>184225.8872</v>
      </c>
      <c r="AE557" s="51"/>
      <c r="AF557" s="51">
        <v>45</v>
      </c>
      <c r="AG557" s="51" t="s">
        <v>84</v>
      </c>
      <c r="AH557" s="51"/>
      <c r="AI557" s="51">
        <v>8.6999999999999993</v>
      </c>
      <c r="AJ557" s="51">
        <v>0</v>
      </c>
      <c r="AK557" s="51">
        <v>0</v>
      </c>
      <c r="AL557" s="51">
        <v>0</v>
      </c>
      <c r="AP557" s="51">
        <v>0</v>
      </c>
      <c r="AQ557" s="51"/>
      <c r="AR557" s="51">
        <v>1</v>
      </c>
      <c r="AS557" s="51">
        <v>1</v>
      </c>
      <c r="AT557" s="51">
        <v>1</v>
      </c>
      <c r="AV557" s="51">
        <v>1</v>
      </c>
    </row>
    <row r="558" spans="1:56" x14ac:dyDescent="0.3">
      <c r="A558" s="2">
        <v>557</v>
      </c>
      <c r="B558" s="2">
        <v>1</v>
      </c>
      <c r="C558" s="2" t="s">
        <v>1392</v>
      </c>
      <c r="D558" s="51">
        <v>10</v>
      </c>
      <c r="E558" s="2" t="s">
        <v>3545</v>
      </c>
      <c r="F558" s="2" t="s">
        <v>1393</v>
      </c>
      <c r="G558" s="2" t="s">
        <v>1410</v>
      </c>
      <c r="H558" s="2" t="s">
        <v>1433</v>
      </c>
      <c r="I558" s="2" t="s">
        <v>1441</v>
      </c>
      <c r="J558" s="2" t="s">
        <v>1442</v>
      </c>
      <c r="K558" s="2" t="s">
        <v>3565</v>
      </c>
      <c r="L558" s="2">
        <v>61406</v>
      </c>
      <c r="M558" s="2">
        <v>124456946</v>
      </c>
      <c r="N558" s="2" t="s">
        <v>104</v>
      </c>
      <c r="O558" s="2" t="s">
        <v>1217</v>
      </c>
      <c r="P558" s="2">
        <v>2006</v>
      </c>
      <c r="Q558" s="2" t="s">
        <v>1217</v>
      </c>
      <c r="R558" s="2" t="s">
        <v>1218</v>
      </c>
      <c r="S558" s="2" t="s">
        <v>1217</v>
      </c>
      <c r="T558" s="2" t="b">
        <v>1</v>
      </c>
      <c r="U558" s="2">
        <v>43891</v>
      </c>
      <c r="V558" s="2">
        <v>41</v>
      </c>
      <c r="W558" s="2">
        <v>70</v>
      </c>
      <c r="X558" s="2" t="b">
        <v>1</v>
      </c>
      <c r="Y558" s="2" t="b">
        <v>1</v>
      </c>
      <c r="Z558" s="2" t="s">
        <v>1436</v>
      </c>
      <c r="AA558" s="2" t="s">
        <v>83</v>
      </c>
      <c r="AB558" s="51" t="s">
        <v>83</v>
      </c>
      <c r="AC558" s="51"/>
      <c r="AD558" s="51">
        <v>248671.77669999999</v>
      </c>
      <c r="AE558" s="51"/>
      <c r="AF558" s="51">
        <v>32</v>
      </c>
      <c r="AG558" s="51" t="s">
        <v>84</v>
      </c>
      <c r="AH558" s="51"/>
      <c r="AI558" s="51">
        <v>5</v>
      </c>
      <c r="AJ558" s="51">
        <v>0</v>
      </c>
      <c r="AK558" s="51">
        <v>0</v>
      </c>
      <c r="AL558" s="51">
        <v>0</v>
      </c>
      <c r="AP558" s="51">
        <v>1</v>
      </c>
      <c r="AQ558" s="51"/>
      <c r="AR558" s="51">
        <v>1</v>
      </c>
      <c r="AS558" s="51">
        <v>1</v>
      </c>
      <c r="AT558" s="51">
        <v>1</v>
      </c>
      <c r="AU558" s="51">
        <v>1</v>
      </c>
      <c r="AV558" s="51">
        <v>1</v>
      </c>
      <c r="AW558" s="51">
        <v>1</v>
      </c>
    </row>
    <row r="559" spans="1:56" x14ac:dyDescent="0.3">
      <c r="A559" s="2">
        <v>558</v>
      </c>
      <c r="B559" s="2">
        <v>1</v>
      </c>
      <c r="C559" s="2" t="s">
        <v>1392</v>
      </c>
      <c r="D559" s="51">
        <v>10</v>
      </c>
      <c r="E559" s="2" t="s">
        <v>3545</v>
      </c>
      <c r="F559" s="2" t="s">
        <v>1393</v>
      </c>
      <c r="G559" s="2" t="s">
        <v>1410</v>
      </c>
      <c r="H559" s="2" t="s">
        <v>1433</v>
      </c>
      <c r="I559" s="2" t="s">
        <v>1443</v>
      </c>
      <c r="J559" s="2" t="s">
        <v>1444</v>
      </c>
      <c r="K559" s="2" t="s">
        <v>3566</v>
      </c>
      <c r="L559" s="2">
        <v>161716</v>
      </c>
      <c r="M559" s="2">
        <v>124532986</v>
      </c>
      <c r="N559" s="2" t="s">
        <v>104</v>
      </c>
      <c r="O559" s="2" t="s">
        <v>486</v>
      </c>
      <c r="P559" s="2">
        <v>2004</v>
      </c>
      <c r="Q559" s="2" t="s">
        <v>1217</v>
      </c>
      <c r="R559" s="2" t="s">
        <v>2980</v>
      </c>
      <c r="S559" s="2" t="s">
        <v>1217</v>
      </c>
      <c r="T559" s="2" t="b">
        <v>1</v>
      </c>
      <c r="U559" s="2">
        <v>43891</v>
      </c>
      <c r="V559" s="2">
        <v>0</v>
      </c>
      <c r="W559" s="2">
        <v>100</v>
      </c>
      <c r="X559" s="2" t="b">
        <v>1</v>
      </c>
      <c r="Y559" s="2" t="b">
        <v>1</v>
      </c>
      <c r="Z559" s="2" t="s">
        <v>89</v>
      </c>
      <c r="AA559" s="2" t="s">
        <v>83</v>
      </c>
      <c r="AB559" s="51" t="s">
        <v>83</v>
      </c>
      <c r="AC559" s="51"/>
      <c r="AD559" s="51">
        <v>160103.99979999999</v>
      </c>
      <c r="AF559" s="2">
        <v>93</v>
      </c>
      <c r="AG559" s="51" t="s">
        <v>84</v>
      </c>
      <c r="AI559" s="2">
        <v>10.5</v>
      </c>
      <c r="AJ559" s="51">
        <v>0</v>
      </c>
      <c r="AK559" s="51">
        <v>0</v>
      </c>
      <c r="AL559" s="51">
        <v>1</v>
      </c>
      <c r="AN559" s="51">
        <v>1</v>
      </c>
      <c r="AP559" s="51">
        <v>0</v>
      </c>
      <c r="AQ559" s="51"/>
      <c r="AR559" s="51">
        <v>1</v>
      </c>
      <c r="AS559" s="51">
        <v>1</v>
      </c>
      <c r="AT559" s="51">
        <v>1</v>
      </c>
      <c r="AU559" s="51">
        <v>1</v>
      </c>
      <c r="AV559" s="51">
        <v>1</v>
      </c>
      <c r="AW559" s="51">
        <v>1</v>
      </c>
    </row>
    <row r="560" spans="1:56" x14ac:dyDescent="0.3">
      <c r="A560" s="2">
        <v>559</v>
      </c>
      <c r="B560" s="2">
        <v>1</v>
      </c>
      <c r="C560" s="2" t="s">
        <v>1392</v>
      </c>
      <c r="D560" s="51">
        <v>10</v>
      </c>
      <c r="E560" s="2" t="s">
        <v>3545</v>
      </c>
      <c r="F560" s="2" t="s">
        <v>1393</v>
      </c>
      <c r="G560" s="2" t="s">
        <v>1410</v>
      </c>
      <c r="H560" s="2" t="s">
        <v>1433</v>
      </c>
      <c r="I560" s="2" t="s">
        <v>1445</v>
      </c>
      <c r="J560" s="2" t="s">
        <v>1446</v>
      </c>
      <c r="K560" s="2" t="s">
        <v>3567</v>
      </c>
      <c r="L560" s="2">
        <v>161554</v>
      </c>
      <c r="M560" s="2">
        <v>124505725</v>
      </c>
      <c r="N560" s="2" t="s">
        <v>104</v>
      </c>
      <c r="O560" s="2" t="s">
        <v>486</v>
      </c>
      <c r="P560" s="2">
        <v>2004</v>
      </c>
      <c r="Q560" s="2" t="s">
        <v>486</v>
      </c>
      <c r="R560" s="2" t="s">
        <v>267</v>
      </c>
      <c r="S560" s="2" t="s">
        <v>486</v>
      </c>
      <c r="T560" s="2" t="b">
        <v>1</v>
      </c>
      <c r="U560" s="2">
        <v>2018</v>
      </c>
      <c r="V560" s="2">
        <v>150</v>
      </c>
      <c r="W560" s="2">
        <v>175</v>
      </c>
      <c r="X560" s="2" t="b">
        <v>1</v>
      </c>
      <c r="Y560" s="2" t="b">
        <v>1</v>
      </c>
      <c r="Z560" s="2" t="s">
        <v>89</v>
      </c>
      <c r="AA560" s="2" t="s">
        <v>83</v>
      </c>
      <c r="AB560" s="51" t="s">
        <v>83</v>
      </c>
      <c r="AC560" s="51"/>
      <c r="AD560" s="51">
        <v>6.0918669129999996</v>
      </c>
      <c r="AE560" s="51" t="s">
        <v>118</v>
      </c>
      <c r="AF560" s="51">
        <v>36</v>
      </c>
      <c r="AG560" s="51" t="s">
        <v>84</v>
      </c>
      <c r="AH560" s="51"/>
      <c r="AI560" s="51"/>
      <c r="AJ560" s="51">
        <v>0</v>
      </c>
      <c r="AK560" s="51">
        <v>0</v>
      </c>
      <c r="AL560" s="51">
        <v>0</v>
      </c>
      <c r="AP560" s="51">
        <v>0</v>
      </c>
      <c r="AQ560" s="51"/>
      <c r="AR560" s="51">
        <v>1</v>
      </c>
      <c r="AS560" s="51">
        <v>1</v>
      </c>
      <c r="AT560" s="51">
        <v>1</v>
      </c>
      <c r="AV560" s="51">
        <v>1</v>
      </c>
      <c r="BB560" s="51">
        <v>1</v>
      </c>
      <c r="BC560" s="51">
        <v>1</v>
      </c>
      <c r="BD560" s="51"/>
    </row>
    <row r="561" spans="1:56" x14ac:dyDescent="0.3">
      <c r="A561" s="2">
        <v>560</v>
      </c>
      <c r="B561" s="2">
        <v>1</v>
      </c>
      <c r="C561" s="2" t="s">
        <v>1392</v>
      </c>
      <c r="D561" s="51">
        <v>10</v>
      </c>
      <c r="E561" s="2" t="s">
        <v>3545</v>
      </c>
      <c r="F561" s="2" t="s">
        <v>1393</v>
      </c>
      <c r="G561" s="2" t="s">
        <v>1410</v>
      </c>
      <c r="H561" s="2" t="s">
        <v>1433</v>
      </c>
      <c r="I561" s="2" t="s">
        <v>1447</v>
      </c>
      <c r="J561" s="2" t="s">
        <v>1448</v>
      </c>
      <c r="K561" s="2" t="s">
        <v>3568</v>
      </c>
      <c r="L561" s="2">
        <v>63154</v>
      </c>
      <c r="M561" s="2">
        <v>124463476</v>
      </c>
      <c r="N561" s="2" t="s">
        <v>104</v>
      </c>
      <c r="O561" s="2" t="s">
        <v>2972</v>
      </c>
      <c r="P561" s="2">
        <v>2007</v>
      </c>
      <c r="Q561" s="2" t="s">
        <v>1217</v>
      </c>
      <c r="R561" s="2" t="s">
        <v>1218</v>
      </c>
      <c r="S561" s="2" t="s">
        <v>1217</v>
      </c>
      <c r="T561" s="2" t="b">
        <v>1</v>
      </c>
      <c r="U561" s="2">
        <v>43891</v>
      </c>
      <c r="V561" s="2">
        <v>0</v>
      </c>
      <c r="W561" s="2">
        <v>33</v>
      </c>
      <c r="X561" s="2" t="b">
        <v>1</v>
      </c>
      <c r="Y561" s="2" t="b">
        <v>1</v>
      </c>
      <c r="Z561" s="2" t="s">
        <v>89</v>
      </c>
      <c r="AA561" s="2" t="s">
        <v>83</v>
      </c>
      <c r="AB561" s="51" t="s">
        <v>83</v>
      </c>
      <c r="AC561" s="51"/>
      <c r="AD561" s="51">
        <v>6316.3551049999996</v>
      </c>
      <c r="AE561" s="51" t="s">
        <v>118</v>
      </c>
      <c r="AF561" s="51">
        <v>30</v>
      </c>
      <c r="AG561" s="51" t="s">
        <v>84</v>
      </c>
      <c r="AH561" s="51"/>
      <c r="AI561" s="51">
        <v>5</v>
      </c>
      <c r="AJ561" s="51">
        <v>0</v>
      </c>
      <c r="AK561" s="51">
        <v>0</v>
      </c>
      <c r="AL561" s="51">
        <v>0</v>
      </c>
      <c r="AP561" s="51">
        <v>0</v>
      </c>
      <c r="AQ561" s="51"/>
      <c r="AR561" s="51">
        <v>1</v>
      </c>
      <c r="AS561" s="51">
        <v>1</v>
      </c>
      <c r="AT561" s="51">
        <v>1</v>
      </c>
      <c r="AU561" s="51">
        <v>1</v>
      </c>
      <c r="AV561" s="51">
        <v>1</v>
      </c>
      <c r="AW561" s="51">
        <v>1</v>
      </c>
      <c r="BC561" s="51">
        <v>1</v>
      </c>
      <c r="BD561" s="51">
        <v>1</v>
      </c>
    </row>
    <row r="562" spans="1:56" x14ac:dyDescent="0.3">
      <c r="A562" s="2">
        <v>561</v>
      </c>
      <c r="B562" s="2">
        <v>1</v>
      </c>
      <c r="C562" s="2" t="s">
        <v>1392</v>
      </c>
      <c r="D562" s="51">
        <v>10</v>
      </c>
      <c r="E562" s="2" t="s">
        <v>3545</v>
      </c>
      <c r="F562" s="2" t="s">
        <v>1393</v>
      </c>
      <c r="G562" s="2" t="s">
        <v>1410</v>
      </c>
      <c r="H562" s="2" t="s">
        <v>1433</v>
      </c>
      <c r="I562" s="2" t="s">
        <v>1449</v>
      </c>
      <c r="J562" s="2" t="s">
        <v>1450</v>
      </c>
      <c r="K562" s="2" t="s">
        <v>3569</v>
      </c>
      <c r="L562" s="2">
        <v>161523</v>
      </c>
      <c r="M562" s="2">
        <v>124499677</v>
      </c>
      <c r="N562" s="2" t="s">
        <v>104</v>
      </c>
      <c r="O562" s="2" t="s">
        <v>486</v>
      </c>
      <c r="P562" s="2">
        <v>2007</v>
      </c>
      <c r="Q562" s="2" t="s">
        <v>1217</v>
      </c>
      <c r="R562" s="2" t="s">
        <v>1218</v>
      </c>
      <c r="S562" s="2" t="s">
        <v>1217</v>
      </c>
      <c r="T562" s="2" t="b">
        <v>1</v>
      </c>
      <c r="U562" s="2">
        <v>43891</v>
      </c>
      <c r="V562" s="51">
        <v>1</v>
      </c>
      <c r="W562" s="51">
        <v>200</v>
      </c>
      <c r="X562" s="2" t="b">
        <v>1</v>
      </c>
      <c r="Y562" s="2" t="b">
        <v>1</v>
      </c>
      <c r="Z562" s="51" t="s">
        <v>1451</v>
      </c>
      <c r="AA562" s="2" t="s">
        <v>83</v>
      </c>
      <c r="AB562" s="51" t="s">
        <v>83</v>
      </c>
      <c r="AC562" s="51"/>
      <c r="AD562" s="51">
        <v>285501.8799</v>
      </c>
      <c r="AE562" s="51"/>
      <c r="AF562" s="51">
        <v>35</v>
      </c>
      <c r="AG562" s="51" t="s">
        <v>84</v>
      </c>
      <c r="AH562" s="51"/>
      <c r="AI562" s="51">
        <v>5</v>
      </c>
      <c r="AJ562" s="51">
        <v>0</v>
      </c>
      <c r="AK562" s="51">
        <v>0</v>
      </c>
      <c r="AL562" s="51">
        <v>0</v>
      </c>
      <c r="AP562" s="51">
        <v>1</v>
      </c>
      <c r="AQ562" s="51"/>
      <c r="AR562" s="51">
        <v>1</v>
      </c>
      <c r="AS562" s="51">
        <v>1</v>
      </c>
      <c r="AT562" s="51">
        <v>1</v>
      </c>
      <c r="AU562" s="51">
        <v>1</v>
      </c>
      <c r="AV562" s="51">
        <v>1</v>
      </c>
      <c r="AW562" s="51">
        <v>1</v>
      </c>
    </row>
    <row r="563" spans="1:56" x14ac:dyDescent="0.3">
      <c r="A563" s="2">
        <v>562</v>
      </c>
      <c r="B563" s="2">
        <v>1</v>
      </c>
      <c r="C563" s="2" t="s">
        <v>1392</v>
      </c>
      <c r="D563" s="51">
        <v>10</v>
      </c>
      <c r="E563" s="2" t="s">
        <v>3545</v>
      </c>
      <c r="F563" s="2" t="s">
        <v>1393</v>
      </c>
      <c r="G563" s="2" t="s">
        <v>1410</v>
      </c>
      <c r="H563" s="2" t="s">
        <v>1433</v>
      </c>
      <c r="I563" s="2" t="s">
        <v>1282</v>
      </c>
      <c r="J563" s="2" t="s">
        <v>1452</v>
      </c>
      <c r="K563" s="2" t="s">
        <v>3570</v>
      </c>
      <c r="L563" s="2">
        <v>161560</v>
      </c>
      <c r="M563" s="2">
        <v>124506650</v>
      </c>
      <c r="N563" s="2" t="s">
        <v>104</v>
      </c>
      <c r="O563" s="2" t="s">
        <v>486</v>
      </c>
      <c r="P563" s="2">
        <v>2007</v>
      </c>
      <c r="Q563" s="2" t="s">
        <v>1217</v>
      </c>
      <c r="R563" s="2" t="s">
        <v>1218</v>
      </c>
      <c r="S563" s="2" t="s">
        <v>1217</v>
      </c>
      <c r="T563" s="2" t="b">
        <v>1</v>
      </c>
      <c r="U563" s="2">
        <v>43891</v>
      </c>
      <c r="V563" s="2">
        <v>30</v>
      </c>
      <c r="W563" s="2">
        <v>80</v>
      </c>
      <c r="X563" s="2" t="b">
        <v>1</v>
      </c>
      <c r="Y563" s="2" t="b">
        <v>1</v>
      </c>
      <c r="Z563" s="2" t="s">
        <v>89</v>
      </c>
      <c r="AA563" s="2" t="s">
        <v>83</v>
      </c>
      <c r="AB563" s="51" t="s">
        <v>83</v>
      </c>
      <c r="AC563" s="51"/>
      <c r="AD563" s="51">
        <v>410550.92589999997</v>
      </c>
      <c r="AE563" s="51"/>
      <c r="AF563" s="51">
        <v>40</v>
      </c>
      <c r="AG563" s="51" t="s">
        <v>84</v>
      </c>
      <c r="AH563" s="51"/>
      <c r="AI563" s="51">
        <v>5</v>
      </c>
      <c r="AJ563" s="51">
        <v>0</v>
      </c>
      <c r="AK563" s="51">
        <v>0</v>
      </c>
      <c r="AL563" s="51">
        <v>0</v>
      </c>
      <c r="AP563" s="51">
        <v>1</v>
      </c>
      <c r="AQ563" s="51"/>
      <c r="AR563" s="51">
        <v>1</v>
      </c>
      <c r="AS563" s="51">
        <v>1</v>
      </c>
      <c r="AT563" s="51">
        <v>1</v>
      </c>
      <c r="AU563" s="51">
        <v>1</v>
      </c>
      <c r="AV563" s="51">
        <v>1</v>
      </c>
      <c r="AW563" s="51">
        <v>1</v>
      </c>
    </row>
    <row r="564" spans="1:56" x14ac:dyDescent="0.3">
      <c r="A564" s="2">
        <v>563</v>
      </c>
      <c r="B564" s="2">
        <v>1</v>
      </c>
      <c r="C564" s="2" t="s">
        <v>1392</v>
      </c>
      <c r="D564" s="51">
        <v>10</v>
      </c>
      <c r="E564" s="2" t="s">
        <v>3545</v>
      </c>
      <c r="F564" s="2" t="s">
        <v>1393</v>
      </c>
      <c r="G564" s="2" t="s">
        <v>1410</v>
      </c>
      <c r="H564" s="2" t="s">
        <v>1433</v>
      </c>
      <c r="I564" s="2" t="s">
        <v>1453</v>
      </c>
      <c r="J564" s="2" t="s">
        <v>1454</v>
      </c>
      <c r="K564" s="2" t="s">
        <v>3571</v>
      </c>
      <c r="L564" s="2">
        <v>161690</v>
      </c>
      <c r="M564" s="2">
        <v>109914729</v>
      </c>
      <c r="N564" s="2" t="s">
        <v>104</v>
      </c>
      <c r="O564" s="2" t="s">
        <v>486</v>
      </c>
      <c r="P564" s="2">
        <v>2012</v>
      </c>
      <c r="Q564" s="2" t="s">
        <v>486</v>
      </c>
      <c r="R564" s="2" t="s">
        <v>267</v>
      </c>
      <c r="S564" s="2" t="s">
        <v>486</v>
      </c>
      <c r="T564" s="2" t="b">
        <v>1</v>
      </c>
      <c r="U564" s="2">
        <v>2017</v>
      </c>
      <c r="V564" s="2">
        <v>21</v>
      </c>
      <c r="W564" s="2">
        <v>152</v>
      </c>
      <c r="X564" s="2" t="b">
        <v>1</v>
      </c>
      <c r="Y564" s="2" t="b">
        <v>1</v>
      </c>
      <c r="Z564" s="2" t="s">
        <v>89</v>
      </c>
      <c r="AA564" s="2" t="s">
        <v>83</v>
      </c>
      <c r="AB564" s="51" t="s">
        <v>83</v>
      </c>
      <c r="AC564" s="51"/>
      <c r="AD564" s="51">
        <v>4267.4173280000005</v>
      </c>
      <c r="AE564" s="51" t="s">
        <v>118</v>
      </c>
      <c r="AF564" s="51">
        <v>35</v>
      </c>
      <c r="AG564" s="51" t="s">
        <v>84</v>
      </c>
      <c r="AH564" s="51"/>
      <c r="AI564" s="51"/>
      <c r="AJ564" s="51">
        <v>0</v>
      </c>
      <c r="AK564" s="51">
        <v>0</v>
      </c>
      <c r="AL564" s="51">
        <v>0</v>
      </c>
      <c r="AP564" s="51">
        <v>0</v>
      </c>
      <c r="AQ564" s="51"/>
      <c r="AR564" s="51">
        <v>1</v>
      </c>
      <c r="AS564" s="51">
        <v>1</v>
      </c>
      <c r="AT564" s="51">
        <v>1</v>
      </c>
      <c r="AV564" s="51">
        <v>1</v>
      </c>
      <c r="BB564" s="51">
        <v>1</v>
      </c>
      <c r="BC564" s="51">
        <v>1</v>
      </c>
      <c r="BD564" s="51"/>
    </row>
    <row r="565" spans="1:56" x14ac:dyDescent="0.3">
      <c r="A565" s="2">
        <v>564</v>
      </c>
      <c r="B565" s="2">
        <v>1</v>
      </c>
      <c r="C565" s="2" t="s">
        <v>1392</v>
      </c>
      <c r="D565" s="51">
        <v>10</v>
      </c>
      <c r="E565" s="2" t="s">
        <v>3545</v>
      </c>
      <c r="F565" s="2" t="s">
        <v>1393</v>
      </c>
      <c r="G565" s="2" t="s">
        <v>1410</v>
      </c>
      <c r="H565" s="2" t="s">
        <v>1433</v>
      </c>
      <c r="I565" s="2" t="s">
        <v>1455</v>
      </c>
      <c r="J565" s="2" t="s">
        <v>1456</v>
      </c>
      <c r="K565" s="2" t="s">
        <v>3572</v>
      </c>
      <c r="L565" s="2">
        <v>161545</v>
      </c>
      <c r="M565" s="2">
        <v>178201678</v>
      </c>
      <c r="N565" s="2" t="s">
        <v>1219</v>
      </c>
      <c r="O565" s="2" t="s">
        <v>486</v>
      </c>
      <c r="P565" s="2">
        <v>2007</v>
      </c>
      <c r="Q565" s="2" t="s">
        <v>1540</v>
      </c>
      <c r="R565" s="2" t="s">
        <v>1218</v>
      </c>
      <c r="S565" s="2" t="s">
        <v>1540</v>
      </c>
      <c r="T565" s="2" t="b">
        <v>1</v>
      </c>
      <c r="U565" s="2" t="s">
        <v>3189</v>
      </c>
      <c r="V565" s="2">
        <v>0</v>
      </c>
      <c r="W565" s="2">
        <v>100</v>
      </c>
      <c r="X565" s="2" t="b">
        <v>1</v>
      </c>
      <c r="Y565" s="2" t="b">
        <v>1</v>
      </c>
      <c r="Z565" s="2" t="s">
        <v>1436</v>
      </c>
      <c r="AA565" s="2" t="s">
        <v>83</v>
      </c>
      <c r="AB565" s="51" t="s">
        <v>83</v>
      </c>
      <c r="AC565" s="51"/>
      <c r="AD565" s="51">
        <v>657153.56700000004</v>
      </c>
      <c r="AE565" s="51"/>
      <c r="AF565" s="51">
        <v>40</v>
      </c>
      <c r="AG565" s="51" t="s">
        <v>84</v>
      </c>
      <c r="AH565" s="51"/>
      <c r="AI565" s="51">
        <v>4.5</v>
      </c>
      <c r="AJ565" s="51">
        <v>0</v>
      </c>
      <c r="AK565" s="51">
        <v>0</v>
      </c>
      <c r="AL565" s="51">
        <v>0</v>
      </c>
      <c r="AP565" s="51">
        <v>1</v>
      </c>
      <c r="AQ565" s="51"/>
      <c r="AR565" s="51">
        <v>1</v>
      </c>
      <c r="AS565" s="51">
        <v>1</v>
      </c>
      <c r="AT565" s="51">
        <v>1</v>
      </c>
      <c r="AU565" s="51">
        <v>1</v>
      </c>
      <c r="AV565" s="51">
        <v>1</v>
      </c>
      <c r="AW565" s="51">
        <v>1</v>
      </c>
    </row>
    <row r="566" spans="1:56" x14ac:dyDescent="0.3">
      <c r="A566" s="2">
        <v>565</v>
      </c>
      <c r="B566" s="2">
        <v>1</v>
      </c>
      <c r="C566" s="2" t="s">
        <v>1392</v>
      </c>
      <c r="D566" s="51">
        <v>10</v>
      </c>
      <c r="E566" s="2" t="s">
        <v>3545</v>
      </c>
      <c r="F566" s="2" t="s">
        <v>1393</v>
      </c>
      <c r="G566" s="2" t="s">
        <v>1410</v>
      </c>
      <c r="H566" s="2" t="s">
        <v>1433</v>
      </c>
      <c r="I566" s="2" t="s">
        <v>1457</v>
      </c>
      <c r="J566" s="2" t="s">
        <v>1458</v>
      </c>
      <c r="K566" s="2" t="s">
        <v>3573</v>
      </c>
      <c r="L566" s="2">
        <v>161646</v>
      </c>
      <c r="M566" s="2">
        <v>124520916</v>
      </c>
      <c r="N566" s="2" t="s">
        <v>104</v>
      </c>
      <c r="O566" s="2" t="s">
        <v>486</v>
      </c>
      <c r="P566" s="2">
        <v>2007</v>
      </c>
      <c r="Q566" s="2" t="s">
        <v>486</v>
      </c>
      <c r="R566" s="2" t="s">
        <v>267</v>
      </c>
      <c r="S566" s="2" t="s">
        <v>486</v>
      </c>
      <c r="T566" s="2" t="b">
        <v>1</v>
      </c>
      <c r="U566" s="2">
        <v>2018</v>
      </c>
      <c r="V566" s="2">
        <v>169</v>
      </c>
      <c r="W566" s="2">
        <v>500</v>
      </c>
      <c r="X566" s="2" t="b">
        <v>1</v>
      </c>
      <c r="Y566" s="2" t="b">
        <v>1</v>
      </c>
      <c r="Z566" s="2" t="s">
        <v>89</v>
      </c>
      <c r="AA566" s="2" t="s">
        <v>178</v>
      </c>
      <c r="AB566" s="51" t="s">
        <v>178</v>
      </c>
      <c r="AC566" s="51"/>
      <c r="AD566" s="51">
        <v>31580.09777</v>
      </c>
      <c r="AE566" s="51" t="s">
        <v>118</v>
      </c>
      <c r="AF566" s="51">
        <v>30</v>
      </c>
      <c r="AG566" s="51" t="s">
        <v>84</v>
      </c>
      <c r="AH566" s="51"/>
      <c r="AI566" s="51"/>
      <c r="AJ566" s="51">
        <v>1</v>
      </c>
      <c r="AK566" s="51">
        <v>0</v>
      </c>
      <c r="AL566" s="51">
        <v>0</v>
      </c>
      <c r="AP566" s="51">
        <v>0</v>
      </c>
      <c r="AQ566" s="51"/>
      <c r="AR566" s="51">
        <v>0</v>
      </c>
      <c r="AS566" s="51">
        <v>0</v>
      </c>
      <c r="AT566" s="51">
        <v>1</v>
      </c>
      <c r="AX566" s="51">
        <v>1</v>
      </c>
      <c r="BB566" s="51">
        <v>1</v>
      </c>
      <c r="BC566" s="51">
        <v>1</v>
      </c>
      <c r="BD566" s="51"/>
    </row>
    <row r="567" spans="1:56" x14ac:dyDescent="0.3">
      <c r="A567" s="2">
        <v>566</v>
      </c>
      <c r="B567" s="2">
        <v>1</v>
      </c>
      <c r="C567" s="2" t="s">
        <v>1392</v>
      </c>
      <c r="D567" s="51">
        <v>10</v>
      </c>
      <c r="E567" s="2" t="s">
        <v>3545</v>
      </c>
      <c r="F567" s="2" t="s">
        <v>1393</v>
      </c>
      <c r="G567" s="2" t="s">
        <v>1410</v>
      </c>
      <c r="H567" s="2" t="s">
        <v>1433</v>
      </c>
      <c r="I567" s="2" t="s">
        <v>1459</v>
      </c>
      <c r="J567" s="2" t="s">
        <v>1460</v>
      </c>
      <c r="K567" s="2" t="s">
        <v>3574</v>
      </c>
      <c r="L567" s="2">
        <v>161445</v>
      </c>
      <c r="M567" s="2">
        <v>178201830</v>
      </c>
      <c r="N567" s="2" t="s">
        <v>1219</v>
      </c>
      <c r="O567" s="2" t="s">
        <v>486</v>
      </c>
      <c r="P567" s="2">
        <v>2007</v>
      </c>
      <c r="Q567" s="2" t="s">
        <v>1217</v>
      </c>
      <c r="R567" s="2" t="s">
        <v>1218</v>
      </c>
      <c r="S567" s="2" t="s">
        <v>1217</v>
      </c>
      <c r="T567" s="2" t="b">
        <v>1</v>
      </c>
      <c r="U567" s="2" t="s">
        <v>3189</v>
      </c>
      <c r="V567" s="2">
        <v>5</v>
      </c>
      <c r="W567" s="2">
        <v>50</v>
      </c>
      <c r="X567" s="2" t="b">
        <v>1</v>
      </c>
      <c r="Y567" s="2" t="b">
        <v>1</v>
      </c>
      <c r="Z567" s="2" t="s">
        <v>89</v>
      </c>
      <c r="AA567" s="2" t="s">
        <v>83</v>
      </c>
      <c r="AB567" s="51" t="s">
        <v>83</v>
      </c>
      <c r="AC567" s="51"/>
      <c r="AD567" s="51">
        <v>875179.21030000004</v>
      </c>
      <c r="AE567" s="51"/>
      <c r="AF567" s="51">
        <v>36</v>
      </c>
      <c r="AG567" s="51" t="s">
        <v>84</v>
      </c>
      <c r="AH567" s="51"/>
      <c r="AI567" s="51">
        <v>4</v>
      </c>
      <c r="AJ567" s="51">
        <v>0</v>
      </c>
      <c r="AK567" s="51">
        <v>0</v>
      </c>
      <c r="AL567" s="51">
        <v>0</v>
      </c>
      <c r="AP567" s="51">
        <v>1</v>
      </c>
      <c r="AQ567" s="51"/>
      <c r="AR567" s="51">
        <v>1</v>
      </c>
      <c r="AS567" s="51">
        <v>1</v>
      </c>
      <c r="AT567" s="51">
        <v>1</v>
      </c>
      <c r="AU567" s="51">
        <v>1</v>
      </c>
      <c r="AV567" s="51">
        <v>1</v>
      </c>
      <c r="AW567" s="51">
        <v>1</v>
      </c>
    </row>
    <row r="568" spans="1:56" x14ac:dyDescent="0.3">
      <c r="A568" s="2">
        <v>567</v>
      </c>
      <c r="B568" s="2">
        <v>1</v>
      </c>
      <c r="C568" s="2" t="s">
        <v>1392</v>
      </c>
      <c r="D568" s="51">
        <v>10</v>
      </c>
      <c r="E568" s="2" t="s">
        <v>3545</v>
      </c>
      <c r="F568" s="2" t="s">
        <v>1393</v>
      </c>
      <c r="G568" s="2" t="s">
        <v>1410</v>
      </c>
      <c r="H568" s="2" t="s">
        <v>1433</v>
      </c>
      <c r="I568" s="2" t="s">
        <v>1461</v>
      </c>
      <c r="J568" s="2" t="s">
        <v>1462</v>
      </c>
      <c r="K568" s="2" t="s">
        <v>3575</v>
      </c>
      <c r="L568" s="2">
        <v>161423</v>
      </c>
      <c r="M568" s="2">
        <v>124482181</v>
      </c>
      <c r="N568" s="2" t="s">
        <v>104</v>
      </c>
      <c r="O568" s="2" t="s">
        <v>2972</v>
      </c>
      <c r="P568" s="2">
        <v>2007</v>
      </c>
      <c r="Q568" s="2" t="s">
        <v>368</v>
      </c>
      <c r="R568" s="2" t="s">
        <v>267</v>
      </c>
      <c r="S568" s="2" t="s">
        <v>368</v>
      </c>
      <c r="T568" s="2" t="b">
        <v>1</v>
      </c>
      <c r="U568" s="2">
        <v>43891</v>
      </c>
      <c r="V568" s="2">
        <v>0</v>
      </c>
      <c r="W568" s="2">
        <v>100</v>
      </c>
      <c r="X568" s="2" t="b">
        <v>1</v>
      </c>
      <c r="Y568" s="2" t="b">
        <v>1</v>
      </c>
      <c r="Z568" s="2" t="s">
        <v>89</v>
      </c>
      <c r="AA568" s="2" t="s">
        <v>83</v>
      </c>
      <c r="AB568" s="51" t="s">
        <v>83</v>
      </c>
      <c r="AC568" s="51"/>
      <c r="AD568" s="51">
        <v>875179.21030000004</v>
      </c>
      <c r="AE568" s="51"/>
      <c r="AF568" s="51">
        <v>30</v>
      </c>
      <c r="AG568" s="51" t="s">
        <v>84</v>
      </c>
      <c r="AH568" s="51"/>
      <c r="AI568" s="51"/>
      <c r="AJ568" s="51">
        <v>0</v>
      </c>
      <c r="AK568" s="51">
        <v>0</v>
      </c>
      <c r="AL568" s="51">
        <v>0</v>
      </c>
      <c r="AN568" s="51">
        <v>1</v>
      </c>
      <c r="AP568" s="51">
        <v>0</v>
      </c>
      <c r="AQ568" s="51"/>
      <c r="AR568" s="51">
        <v>1</v>
      </c>
      <c r="AS568" s="51">
        <v>1</v>
      </c>
      <c r="AT568" s="51">
        <v>1</v>
      </c>
      <c r="AV568" s="51">
        <v>1</v>
      </c>
    </row>
    <row r="569" spans="1:56" x14ac:dyDescent="0.3">
      <c r="A569" s="2">
        <v>568</v>
      </c>
      <c r="B569" s="2">
        <v>1</v>
      </c>
      <c r="C569" s="2" t="s">
        <v>1392</v>
      </c>
      <c r="D569" s="51">
        <v>10</v>
      </c>
      <c r="E569" s="2" t="s">
        <v>3545</v>
      </c>
      <c r="F569" s="2" t="s">
        <v>1393</v>
      </c>
      <c r="G569" s="2" t="s">
        <v>1410</v>
      </c>
      <c r="H569" s="2" t="s">
        <v>1463</v>
      </c>
      <c r="I569" s="2" t="s">
        <v>1464</v>
      </c>
      <c r="J569" s="2" t="s">
        <v>1465</v>
      </c>
      <c r="K569" s="2" t="s">
        <v>3576</v>
      </c>
      <c r="L569" s="2">
        <v>161700</v>
      </c>
      <c r="M569" s="2">
        <v>68634807</v>
      </c>
      <c r="N569" s="2" t="s">
        <v>104</v>
      </c>
      <c r="O569" s="2" t="s">
        <v>368</v>
      </c>
      <c r="P569" s="2">
        <v>2008</v>
      </c>
      <c r="Q569" s="2" t="s">
        <v>368</v>
      </c>
      <c r="R569" s="2" t="s">
        <v>267</v>
      </c>
      <c r="S569" s="2" t="s">
        <v>368</v>
      </c>
      <c r="T569" s="2" t="b">
        <v>1</v>
      </c>
      <c r="U569" s="2">
        <v>2015</v>
      </c>
      <c r="V569" s="2">
        <v>178</v>
      </c>
      <c r="W569" s="2">
        <v>333</v>
      </c>
      <c r="X569" s="2" t="b">
        <v>1</v>
      </c>
      <c r="Y569" s="2" t="b">
        <v>1</v>
      </c>
      <c r="Z569" s="2" t="s">
        <v>1466</v>
      </c>
      <c r="AA569" s="2" t="s">
        <v>178</v>
      </c>
      <c r="AB569" s="51" t="s">
        <v>178</v>
      </c>
      <c r="AC569" s="51"/>
      <c r="AD569" s="51">
        <v>52574.059090000002</v>
      </c>
      <c r="AE569" s="51" t="s">
        <v>118</v>
      </c>
      <c r="AF569" s="51">
        <v>37</v>
      </c>
      <c r="AG569" s="51" t="s">
        <v>84</v>
      </c>
      <c r="AH569" s="51"/>
      <c r="AI569" s="51"/>
      <c r="AJ569" s="51">
        <v>1</v>
      </c>
      <c r="AK569" s="51">
        <v>0</v>
      </c>
      <c r="AL569" s="51">
        <v>0</v>
      </c>
      <c r="AP569" s="51">
        <v>0</v>
      </c>
      <c r="AQ569" s="51"/>
      <c r="AR569" s="51">
        <v>0</v>
      </c>
      <c r="AS569" s="51">
        <v>0</v>
      </c>
      <c r="AT569" s="51">
        <v>1</v>
      </c>
      <c r="AX569" s="51">
        <v>1</v>
      </c>
      <c r="BC569" s="51">
        <v>1</v>
      </c>
    </row>
    <row r="570" spans="1:56" x14ac:dyDescent="0.3">
      <c r="A570" s="2">
        <v>569</v>
      </c>
      <c r="B570" s="2">
        <v>1</v>
      </c>
      <c r="C570" s="2" t="s">
        <v>1392</v>
      </c>
      <c r="D570" s="51">
        <v>10</v>
      </c>
      <c r="E570" s="2" t="s">
        <v>3545</v>
      </c>
      <c r="F570" s="2" t="s">
        <v>1393</v>
      </c>
      <c r="G570" s="2" t="s">
        <v>1410</v>
      </c>
      <c r="H570" s="2" t="s">
        <v>1463</v>
      </c>
      <c r="I570" s="2" t="s">
        <v>1467</v>
      </c>
      <c r="J570" s="2" t="s">
        <v>1468</v>
      </c>
      <c r="K570" s="2" t="s">
        <v>3577</v>
      </c>
      <c r="L570" s="2">
        <v>195460</v>
      </c>
      <c r="M570" s="2">
        <v>68635060</v>
      </c>
      <c r="N570" s="2" t="s">
        <v>104</v>
      </c>
      <c r="O570" s="2" t="s">
        <v>368</v>
      </c>
      <c r="P570" s="2">
        <v>2010</v>
      </c>
      <c r="Q570" s="2" t="s">
        <v>368</v>
      </c>
      <c r="R570" s="2" t="s">
        <v>267</v>
      </c>
      <c r="S570" s="2" t="s">
        <v>368</v>
      </c>
      <c r="T570" s="2" t="b">
        <v>1</v>
      </c>
      <c r="U570" s="2">
        <v>2015</v>
      </c>
      <c r="V570" s="2">
        <v>140</v>
      </c>
      <c r="W570" s="2">
        <v>540</v>
      </c>
      <c r="X570" s="2" t="b">
        <v>1</v>
      </c>
      <c r="Y570" s="2" t="b">
        <v>1</v>
      </c>
      <c r="Z570" s="2" t="s">
        <v>1469</v>
      </c>
      <c r="AA570" s="2" t="s">
        <v>278</v>
      </c>
      <c r="AB570" s="51" t="s">
        <v>178</v>
      </c>
      <c r="AC570" s="51" t="s">
        <v>83</v>
      </c>
      <c r="AD570" s="51">
        <v>92718.481520000001</v>
      </c>
      <c r="AE570" s="51" t="s">
        <v>118</v>
      </c>
      <c r="AF570" s="51">
        <v>35</v>
      </c>
      <c r="AG570" s="51" t="s">
        <v>84</v>
      </c>
      <c r="AH570" s="51"/>
      <c r="AI570" s="51"/>
      <c r="AJ570" s="51">
        <v>1</v>
      </c>
      <c r="AK570" s="51">
        <v>0</v>
      </c>
      <c r="AL570" s="51">
        <v>0</v>
      </c>
      <c r="AP570" s="51">
        <v>0</v>
      </c>
      <c r="AQ570" s="51"/>
      <c r="AR570" s="51">
        <v>1</v>
      </c>
      <c r="AS570" s="51">
        <v>1</v>
      </c>
      <c r="AT570" s="51">
        <v>1</v>
      </c>
      <c r="AX570" s="51">
        <v>1</v>
      </c>
      <c r="BC570" s="51">
        <v>1</v>
      </c>
    </row>
    <row r="571" spans="1:56" x14ac:dyDescent="0.3">
      <c r="A571" s="2">
        <v>570</v>
      </c>
      <c r="B571" s="2">
        <v>1</v>
      </c>
      <c r="C571" s="2" t="s">
        <v>1392</v>
      </c>
      <c r="D571" s="51">
        <v>10</v>
      </c>
      <c r="E571" s="2" t="s">
        <v>3545</v>
      </c>
      <c r="F571" s="2" t="s">
        <v>1393</v>
      </c>
      <c r="G571" s="2" t="s">
        <v>1410</v>
      </c>
      <c r="H571" s="2" t="s">
        <v>1463</v>
      </c>
      <c r="I571" s="2" t="s">
        <v>1470</v>
      </c>
      <c r="J571" s="2" t="s">
        <v>1471</v>
      </c>
      <c r="K571" s="2" t="s">
        <v>3578</v>
      </c>
      <c r="L571" s="2">
        <v>195462</v>
      </c>
      <c r="M571" s="2">
        <v>68635178</v>
      </c>
      <c r="N571" s="2" t="s">
        <v>104</v>
      </c>
      <c r="O571" s="2" t="s">
        <v>368</v>
      </c>
      <c r="P571" s="2">
        <v>2010</v>
      </c>
      <c r="Q571" s="2" t="s">
        <v>368</v>
      </c>
      <c r="R571" s="2" t="s">
        <v>267</v>
      </c>
      <c r="S571" s="2" t="s">
        <v>368</v>
      </c>
      <c r="T571" s="2" t="b">
        <v>1</v>
      </c>
      <c r="U571" s="2">
        <v>2015</v>
      </c>
      <c r="V571" s="2">
        <v>48</v>
      </c>
      <c r="W571" s="2">
        <v>132</v>
      </c>
      <c r="X571" s="2" t="b">
        <v>1</v>
      </c>
      <c r="Y571" s="2" t="b">
        <v>1</v>
      </c>
      <c r="Z571" s="2" t="s">
        <v>1472</v>
      </c>
      <c r="AA571" s="2" t="s">
        <v>83</v>
      </c>
      <c r="AB571" s="51" t="s">
        <v>83</v>
      </c>
      <c r="AC571" s="51"/>
      <c r="AD571" s="51">
        <v>479529.70569999999</v>
      </c>
      <c r="AE571" s="51"/>
      <c r="AF571" s="51">
        <v>24</v>
      </c>
      <c r="AG571" s="51" t="s">
        <v>84</v>
      </c>
      <c r="AH571" s="51"/>
      <c r="AI571" s="51"/>
      <c r="AJ571" s="51">
        <v>0</v>
      </c>
      <c r="AK571" s="51">
        <v>0</v>
      </c>
      <c r="AL571" s="51">
        <v>0</v>
      </c>
      <c r="AP571" s="51">
        <v>0</v>
      </c>
      <c r="AQ571" s="51"/>
      <c r="AR571" s="51">
        <v>1</v>
      </c>
      <c r="AS571" s="51">
        <v>1</v>
      </c>
      <c r="AT571" s="51">
        <v>1</v>
      </c>
      <c r="AV571" s="51">
        <v>1</v>
      </c>
    </row>
    <row r="572" spans="1:56" x14ac:dyDescent="0.3">
      <c r="A572" s="2">
        <v>571</v>
      </c>
      <c r="B572" s="2">
        <v>1</v>
      </c>
      <c r="C572" s="2" t="s">
        <v>1392</v>
      </c>
      <c r="D572" s="51">
        <v>10</v>
      </c>
      <c r="E572" s="2" t="s">
        <v>3545</v>
      </c>
      <c r="F572" s="2" t="s">
        <v>1393</v>
      </c>
      <c r="G572" s="2" t="s">
        <v>1410</v>
      </c>
      <c r="H572" s="2" t="s">
        <v>1463</v>
      </c>
      <c r="I572" s="2" t="s">
        <v>1473</v>
      </c>
      <c r="J572" s="2" t="s">
        <v>1474</v>
      </c>
      <c r="K572" s="2" t="s">
        <v>3579</v>
      </c>
      <c r="L572" s="2">
        <v>161628</v>
      </c>
      <c r="M572" s="2">
        <v>68635314</v>
      </c>
      <c r="N572" s="2" t="s">
        <v>104</v>
      </c>
      <c r="O572" s="2" t="s">
        <v>368</v>
      </c>
      <c r="P572" s="2">
        <v>2008</v>
      </c>
      <c r="Q572" s="2" t="s">
        <v>368</v>
      </c>
      <c r="R572" s="2" t="s">
        <v>267</v>
      </c>
      <c r="S572" s="2" t="s">
        <v>368</v>
      </c>
      <c r="T572" s="2" t="b">
        <v>1</v>
      </c>
      <c r="U572" s="2">
        <v>2015</v>
      </c>
      <c r="V572" s="2">
        <v>1</v>
      </c>
      <c r="W572" s="2">
        <v>640</v>
      </c>
      <c r="X572" s="2" t="b">
        <v>1</v>
      </c>
      <c r="Y572" s="2" t="b">
        <v>1</v>
      </c>
      <c r="Z572" s="2" t="s">
        <v>1475</v>
      </c>
      <c r="AA572" s="2" t="s">
        <v>278</v>
      </c>
      <c r="AB572" s="51" t="s">
        <v>178</v>
      </c>
      <c r="AC572" s="51" t="s">
        <v>83</v>
      </c>
      <c r="AD572" s="51">
        <v>463163.64150000003</v>
      </c>
      <c r="AE572" s="51"/>
      <c r="AF572" s="51">
        <v>47</v>
      </c>
      <c r="AG572" s="51" t="s">
        <v>84</v>
      </c>
      <c r="AH572" s="51"/>
      <c r="AI572" s="51"/>
      <c r="AJ572" s="51">
        <v>1</v>
      </c>
      <c r="AK572" s="51">
        <v>0</v>
      </c>
      <c r="AL572" s="51">
        <v>0</v>
      </c>
      <c r="AP572" s="51">
        <v>0</v>
      </c>
      <c r="AQ572" s="51"/>
      <c r="AR572" s="51">
        <v>1</v>
      </c>
      <c r="AS572" s="51">
        <v>1</v>
      </c>
      <c r="AT572" s="51">
        <v>1</v>
      </c>
      <c r="AX572" s="51">
        <v>1</v>
      </c>
    </row>
    <row r="573" spans="1:56" x14ac:dyDescent="0.3">
      <c r="A573" s="2">
        <v>572</v>
      </c>
      <c r="B573" s="2">
        <v>1</v>
      </c>
      <c r="C573" s="2" t="s">
        <v>1392</v>
      </c>
      <c r="D573" s="51">
        <v>10</v>
      </c>
      <c r="E573" s="2" t="s">
        <v>3545</v>
      </c>
      <c r="F573" s="2" t="s">
        <v>1393</v>
      </c>
      <c r="G573" s="2" t="s">
        <v>1410</v>
      </c>
      <c r="H573" s="2" t="s">
        <v>1463</v>
      </c>
      <c r="I573" s="2" t="s">
        <v>324</v>
      </c>
      <c r="J573" s="2" t="s">
        <v>1476</v>
      </c>
      <c r="K573" s="2" t="s">
        <v>3580</v>
      </c>
      <c r="L573" s="2">
        <v>161346</v>
      </c>
      <c r="M573" s="2">
        <v>68635469</v>
      </c>
      <c r="N573" s="2" t="s">
        <v>104</v>
      </c>
      <c r="O573" s="2" t="s">
        <v>368</v>
      </c>
      <c r="P573" s="2">
        <v>2008</v>
      </c>
      <c r="Q573" s="2" t="s">
        <v>368</v>
      </c>
      <c r="R573" s="2" t="s">
        <v>267</v>
      </c>
      <c r="S573" s="2" t="s">
        <v>368</v>
      </c>
      <c r="T573" s="2" t="b">
        <v>1</v>
      </c>
      <c r="U573" s="2">
        <v>2015</v>
      </c>
      <c r="V573" s="2">
        <v>10</v>
      </c>
      <c r="W573" s="2">
        <v>70</v>
      </c>
      <c r="X573" s="2" t="b">
        <v>1</v>
      </c>
      <c r="Y573" s="2" t="b">
        <v>1</v>
      </c>
      <c r="Z573" s="2" t="s">
        <v>1477</v>
      </c>
      <c r="AA573" s="2" t="s">
        <v>83</v>
      </c>
      <c r="AB573" s="51" t="s">
        <v>83</v>
      </c>
      <c r="AC573" s="51"/>
      <c r="AD573" s="51">
        <v>49141.358189999999</v>
      </c>
      <c r="AE573" s="51" t="s">
        <v>118</v>
      </c>
      <c r="AF573" s="51">
        <v>29</v>
      </c>
      <c r="AG573" s="51" t="s">
        <v>84</v>
      </c>
      <c r="AH573" s="51"/>
      <c r="AI573" s="51"/>
      <c r="AJ573" s="51">
        <v>0</v>
      </c>
      <c r="AK573" s="51">
        <v>0</v>
      </c>
      <c r="AL573" s="51">
        <v>0</v>
      </c>
      <c r="AP573" s="51">
        <v>0</v>
      </c>
      <c r="AQ573" s="51"/>
      <c r="AR573" s="51">
        <v>1</v>
      </c>
      <c r="AS573" s="51">
        <v>1</v>
      </c>
      <c r="AT573" s="51">
        <v>1</v>
      </c>
      <c r="AV573" s="51">
        <v>1</v>
      </c>
      <c r="BC573" s="51">
        <v>1</v>
      </c>
    </row>
    <row r="574" spans="1:56" x14ac:dyDescent="0.3">
      <c r="A574" s="2">
        <v>573</v>
      </c>
      <c r="B574" s="2">
        <v>1</v>
      </c>
      <c r="C574" s="2" t="s">
        <v>1392</v>
      </c>
      <c r="D574" s="51">
        <v>10</v>
      </c>
      <c r="E574" s="2" t="s">
        <v>3545</v>
      </c>
      <c r="F574" s="2" t="s">
        <v>1393</v>
      </c>
      <c r="G574" s="2" t="s">
        <v>1478</v>
      </c>
      <c r="H574" s="2" t="s">
        <v>1479</v>
      </c>
      <c r="I574" s="2" t="s">
        <v>1480</v>
      </c>
      <c r="J574" s="2" t="s">
        <v>1481</v>
      </c>
      <c r="K574" s="2" t="s">
        <v>3581</v>
      </c>
      <c r="L574" s="2">
        <v>161428</v>
      </c>
      <c r="M574" s="2">
        <v>124483384</v>
      </c>
      <c r="N574" s="2" t="s">
        <v>104</v>
      </c>
      <c r="O574" s="2" t="s">
        <v>1561</v>
      </c>
      <c r="P574" s="2">
        <v>2008</v>
      </c>
      <c r="Q574" s="2" t="s">
        <v>368</v>
      </c>
      <c r="R574" s="2" t="s">
        <v>267</v>
      </c>
      <c r="S574" s="2" t="s">
        <v>368</v>
      </c>
      <c r="T574" s="2" t="b">
        <v>1</v>
      </c>
      <c r="U574" s="2">
        <v>2018</v>
      </c>
      <c r="V574" s="2">
        <v>6</v>
      </c>
      <c r="W574" s="2">
        <v>50</v>
      </c>
      <c r="X574" s="2" t="b">
        <v>1</v>
      </c>
      <c r="Y574" s="2" t="b">
        <v>1</v>
      </c>
      <c r="Z574" s="2" t="s">
        <v>89</v>
      </c>
      <c r="AA574" s="2" t="s">
        <v>83</v>
      </c>
      <c r="AB574" s="51" t="s">
        <v>83</v>
      </c>
      <c r="AC574" s="51"/>
      <c r="AD574" s="51">
        <v>729.13420959999996</v>
      </c>
      <c r="AE574" s="51" t="s">
        <v>118</v>
      </c>
      <c r="AF574" s="51">
        <v>52</v>
      </c>
      <c r="AG574" s="51" t="s">
        <v>84</v>
      </c>
      <c r="AH574" s="51"/>
      <c r="AI574" s="51"/>
      <c r="AJ574" s="51">
        <v>0</v>
      </c>
      <c r="AK574" s="51">
        <v>0</v>
      </c>
      <c r="AL574" s="51">
        <v>0</v>
      </c>
      <c r="AP574" s="51">
        <v>0</v>
      </c>
      <c r="AQ574" s="51"/>
      <c r="AR574" s="51">
        <v>1</v>
      </c>
      <c r="AS574" s="51">
        <v>1</v>
      </c>
      <c r="AT574" s="51">
        <v>1</v>
      </c>
      <c r="AV574" s="51">
        <v>1</v>
      </c>
      <c r="BC574" s="51">
        <v>1</v>
      </c>
    </row>
    <row r="575" spans="1:56" x14ac:dyDescent="0.3">
      <c r="A575" s="2">
        <v>574</v>
      </c>
      <c r="B575" s="2">
        <v>1</v>
      </c>
      <c r="C575" s="2" t="s">
        <v>1392</v>
      </c>
      <c r="D575" s="51">
        <v>10</v>
      </c>
      <c r="E575" s="2" t="s">
        <v>3545</v>
      </c>
      <c r="F575" s="2" t="s">
        <v>1393</v>
      </c>
      <c r="G575" s="2" t="s">
        <v>1478</v>
      </c>
      <c r="H575" s="2" t="s">
        <v>1482</v>
      </c>
      <c r="I575" s="2" t="s">
        <v>1483</v>
      </c>
      <c r="J575" s="2" t="s">
        <v>1484</v>
      </c>
      <c r="K575" s="2" t="s">
        <v>3582</v>
      </c>
      <c r="L575" s="2">
        <v>161632</v>
      </c>
      <c r="M575" s="2">
        <v>109913192</v>
      </c>
      <c r="N575" s="2" t="s">
        <v>104</v>
      </c>
      <c r="O575" s="2" t="s">
        <v>486</v>
      </c>
      <c r="P575" s="2">
        <v>2007</v>
      </c>
      <c r="Q575" s="2" t="s">
        <v>486</v>
      </c>
      <c r="R575" s="2" t="s">
        <v>267</v>
      </c>
      <c r="S575" s="2" t="s">
        <v>486</v>
      </c>
      <c r="T575" s="2" t="b">
        <v>1</v>
      </c>
      <c r="U575" s="2">
        <v>2017</v>
      </c>
      <c r="V575" s="2">
        <v>80</v>
      </c>
      <c r="W575" s="2">
        <v>200</v>
      </c>
      <c r="X575" s="2" t="b">
        <v>1</v>
      </c>
      <c r="Y575" s="2" t="b">
        <v>1</v>
      </c>
      <c r="Z575" s="2" t="s">
        <v>89</v>
      </c>
      <c r="AA575" s="2" t="s">
        <v>83</v>
      </c>
      <c r="AB575" s="51" t="s">
        <v>83</v>
      </c>
      <c r="AC575" s="51"/>
      <c r="AD575" s="51">
        <v>634.22953150000001</v>
      </c>
      <c r="AE575" s="51" t="s">
        <v>118</v>
      </c>
      <c r="AF575" s="51">
        <v>19</v>
      </c>
      <c r="AG575" s="51" t="s">
        <v>84</v>
      </c>
      <c r="AH575" s="51"/>
      <c r="AI575" s="51"/>
      <c r="AJ575" s="51">
        <v>0</v>
      </c>
      <c r="AK575" s="51">
        <v>0</v>
      </c>
      <c r="AL575" s="51">
        <v>0</v>
      </c>
      <c r="AP575" s="51">
        <v>0</v>
      </c>
      <c r="AQ575" s="51"/>
      <c r="AR575" s="51">
        <v>1</v>
      </c>
      <c r="AS575" s="51">
        <v>1</v>
      </c>
      <c r="AT575" s="51">
        <v>1</v>
      </c>
      <c r="AV575" s="51">
        <v>1</v>
      </c>
      <c r="BB575" s="51">
        <v>1</v>
      </c>
      <c r="BC575" s="51">
        <v>1</v>
      </c>
      <c r="BD575" s="51"/>
    </row>
    <row r="576" spans="1:56" x14ac:dyDescent="0.3">
      <c r="A576" s="2">
        <v>575</v>
      </c>
      <c r="B576" s="2">
        <v>1</v>
      </c>
      <c r="C576" s="2" t="s">
        <v>1392</v>
      </c>
      <c r="D576" s="51">
        <v>10</v>
      </c>
      <c r="E576" s="2" t="s">
        <v>3545</v>
      </c>
      <c r="F576" s="2" t="s">
        <v>1393</v>
      </c>
      <c r="G576" s="2" t="s">
        <v>1478</v>
      </c>
      <c r="H576" s="2" t="s">
        <v>1482</v>
      </c>
      <c r="I576" s="2" t="s">
        <v>1127</v>
      </c>
      <c r="J576" s="2" t="s">
        <v>1485</v>
      </c>
      <c r="K576" s="2" t="s">
        <v>3583</v>
      </c>
      <c r="L576" s="2">
        <v>161746</v>
      </c>
      <c r="M576" s="2">
        <v>124537558</v>
      </c>
      <c r="N576" s="2" t="s">
        <v>104</v>
      </c>
      <c r="O576" s="2" t="s">
        <v>1217</v>
      </c>
      <c r="P576" s="2">
        <v>2007</v>
      </c>
      <c r="Q576" s="2" t="s">
        <v>2972</v>
      </c>
      <c r="R576" s="2" t="s">
        <v>1218</v>
      </c>
      <c r="S576" s="2" t="s">
        <v>2972</v>
      </c>
      <c r="T576" s="2" t="b">
        <v>1</v>
      </c>
      <c r="U576" s="2">
        <v>43862</v>
      </c>
      <c r="V576" s="2">
        <v>73</v>
      </c>
      <c r="W576" s="2">
        <v>329</v>
      </c>
      <c r="X576" s="2" t="b">
        <v>1</v>
      </c>
      <c r="Y576" s="2" t="b">
        <v>1</v>
      </c>
      <c r="Z576" s="2" t="s">
        <v>89</v>
      </c>
      <c r="AA576" s="2" t="s">
        <v>278</v>
      </c>
      <c r="AB576" s="51" t="s">
        <v>178</v>
      </c>
      <c r="AC576" s="51" t="s">
        <v>83</v>
      </c>
      <c r="AD576" s="51">
        <v>21497.646530000002</v>
      </c>
      <c r="AE576" s="51" t="s">
        <v>118</v>
      </c>
      <c r="AF576" s="51">
        <v>30</v>
      </c>
      <c r="AG576" s="51" t="s">
        <v>84</v>
      </c>
      <c r="AH576" s="51"/>
      <c r="AI576" s="51">
        <v>5</v>
      </c>
      <c r="AJ576" s="51">
        <v>1</v>
      </c>
      <c r="AK576" s="51">
        <v>0</v>
      </c>
      <c r="AL576" s="51">
        <v>0</v>
      </c>
      <c r="AP576" s="51">
        <v>0</v>
      </c>
      <c r="AQ576" s="51"/>
      <c r="AR576" s="51">
        <v>1</v>
      </c>
      <c r="AS576" s="51">
        <v>1</v>
      </c>
      <c r="AT576" s="51">
        <v>1</v>
      </c>
      <c r="AX576" s="51">
        <v>1</v>
      </c>
      <c r="BC576" s="51">
        <v>1</v>
      </c>
    </row>
    <row r="577" spans="1:56" x14ac:dyDescent="0.3">
      <c r="A577" s="2">
        <v>576</v>
      </c>
      <c r="B577" s="2">
        <v>1</v>
      </c>
      <c r="C577" s="2" t="s">
        <v>1392</v>
      </c>
      <c r="D577" s="51">
        <v>10</v>
      </c>
      <c r="E577" s="2" t="s">
        <v>3545</v>
      </c>
      <c r="F577" s="2" t="s">
        <v>1393</v>
      </c>
      <c r="G577" s="2" t="s">
        <v>1478</v>
      </c>
      <c r="H577" s="2" t="s">
        <v>1482</v>
      </c>
      <c r="I577" s="2" t="s">
        <v>1486</v>
      </c>
      <c r="J577" s="2" t="s">
        <v>1487</v>
      </c>
      <c r="K577" s="2" t="s">
        <v>3584</v>
      </c>
      <c r="L577" s="2">
        <v>161663</v>
      </c>
      <c r="M577" s="2">
        <v>109914005</v>
      </c>
      <c r="N577" s="2" t="s">
        <v>104</v>
      </c>
      <c r="O577" s="2" t="s">
        <v>486</v>
      </c>
      <c r="P577" s="2">
        <v>2005</v>
      </c>
      <c r="Q577" s="2" t="s">
        <v>486</v>
      </c>
      <c r="R577" s="2" t="s">
        <v>267</v>
      </c>
      <c r="S577" s="2" t="s">
        <v>486</v>
      </c>
      <c r="T577" s="2" t="b">
        <v>1</v>
      </c>
      <c r="U577" s="2">
        <v>2017</v>
      </c>
      <c r="V577" s="2">
        <v>73</v>
      </c>
      <c r="W577" s="2">
        <v>346</v>
      </c>
      <c r="X577" s="2" t="b">
        <v>1</v>
      </c>
      <c r="Y577" s="2" t="b">
        <v>1</v>
      </c>
      <c r="Z577" s="2" t="s">
        <v>89</v>
      </c>
      <c r="AA577" s="2" t="s">
        <v>278</v>
      </c>
      <c r="AB577" s="51" t="s">
        <v>178</v>
      </c>
      <c r="AC577" s="51" t="s">
        <v>83</v>
      </c>
      <c r="AD577" s="51">
        <v>27517.94946</v>
      </c>
      <c r="AE577" s="51" t="s">
        <v>118</v>
      </c>
      <c r="AF577" s="51">
        <v>25.5</v>
      </c>
      <c r="AG577" s="51" t="s">
        <v>84</v>
      </c>
      <c r="AH577" s="51"/>
      <c r="AI577" s="51"/>
      <c r="AJ577" s="51">
        <v>1</v>
      </c>
      <c r="AK577" s="51">
        <v>0</v>
      </c>
      <c r="AL577" s="51">
        <v>0</v>
      </c>
      <c r="AP577" s="51">
        <v>0</v>
      </c>
      <c r="AQ577" s="51"/>
      <c r="AR577" s="51">
        <v>1</v>
      </c>
      <c r="AS577" s="51">
        <v>1</v>
      </c>
      <c r="AT577" s="51">
        <v>1</v>
      </c>
      <c r="AX577" s="51">
        <v>1</v>
      </c>
      <c r="BB577" s="51">
        <v>1</v>
      </c>
      <c r="BC577" s="51">
        <v>1</v>
      </c>
      <c r="BD577" s="51"/>
    </row>
    <row r="578" spans="1:56" x14ac:dyDescent="0.3">
      <c r="A578" s="2">
        <v>577</v>
      </c>
      <c r="B578" s="2">
        <v>1</v>
      </c>
      <c r="C578" s="2" t="s">
        <v>1392</v>
      </c>
      <c r="D578" s="51">
        <v>10</v>
      </c>
      <c r="E578" s="2" t="s">
        <v>3545</v>
      </c>
      <c r="F578" s="2" t="s">
        <v>1393</v>
      </c>
      <c r="G578" s="2" t="s">
        <v>1478</v>
      </c>
      <c r="H578" s="2" t="s">
        <v>1488</v>
      </c>
      <c r="I578" s="2" t="s">
        <v>1116</v>
      </c>
      <c r="J578" s="2" t="s">
        <v>1489</v>
      </c>
      <c r="K578" s="2" t="s">
        <v>3585</v>
      </c>
      <c r="L578" s="2">
        <v>161614</v>
      </c>
      <c r="M578" s="2">
        <v>124515050</v>
      </c>
      <c r="N578" s="2" t="s">
        <v>104</v>
      </c>
      <c r="O578" s="2" t="s">
        <v>486</v>
      </c>
      <c r="P578" s="2">
        <v>2007</v>
      </c>
      <c r="Q578" s="2" t="s">
        <v>368</v>
      </c>
      <c r="R578" s="2" t="s">
        <v>267</v>
      </c>
      <c r="S578" s="2" t="s">
        <v>368</v>
      </c>
      <c r="T578" s="2" t="b">
        <v>1</v>
      </c>
      <c r="U578" s="2">
        <v>2018</v>
      </c>
      <c r="V578" s="2">
        <v>0</v>
      </c>
      <c r="W578" s="2">
        <v>180</v>
      </c>
      <c r="X578" s="2" t="b">
        <v>1</v>
      </c>
      <c r="Y578" s="2" t="b">
        <v>1</v>
      </c>
      <c r="Z578" s="2" t="s">
        <v>89</v>
      </c>
      <c r="AA578" s="2" t="s">
        <v>83</v>
      </c>
      <c r="AB578" s="51" t="s">
        <v>83</v>
      </c>
      <c r="AC578" s="51"/>
      <c r="AD578" s="51">
        <v>154680.08300000001</v>
      </c>
      <c r="AE578" s="51"/>
      <c r="AF578" s="51">
        <v>38</v>
      </c>
      <c r="AG578" s="51" t="s">
        <v>84</v>
      </c>
      <c r="AH578" s="51"/>
      <c r="AI578" s="51"/>
      <c r="AJ578" s="51">
        <v>0</v>
      </c>
      <c r="AK578" s="51">
        <v>0</v>
      </c>
      <c r="AL578" s="51">
        <v>0</v>
      </c>
      <c r="AP578" s="51">
        <v>0</v>
      </c>
      <c r="AQ578" s="51"/>
      <c r="AR578" s="51">
        <v>1</v>
      </c>
      <c r="AS578" s="51">
        <v>1</v>
      </c>
      <c r="AT578" s="51">
        <v>1</v>
      </c>
      <c r="AV578" s="51">
        <v>1</v>
      </c>
    </row>
    <row r="579" spans="1:56" x14ac:dyDescent="0.3">
      <c r="A579" s="2">
        <v>578</v>
      </c>
      <c r="B579" s="2">
        <v>1</v>
      </c>
      <c r="C579" s="2" t="s">
        <v>1392</v>
      </c>
      <c r="D579" s="51">
        <v>10</v>
      </c>
      <c r="E579" s="2" t="s">
        <v>3545</v>
      </c>
      <c r="F579" s="2" t="s">
        <v>1393</v>
      </c>
      <c r="G579" s="2" t="s">
        <v>1478</v>
      </c>
      <c r="H579" s="2" t="s">
        <v>1488</v>
      </c>
      <c r="I579" s="2" t="s">
        <v>1490</v>
      </c>
      <c r="J579" s="2" t="s">
        <v>1491</v>
      </c>
      <c r="K579" s="2" t="s">
        <v>3586</v>
      </c>
      <c r="L579" s="2">
        <v>161607</v>
      </c>
      <c r="M579" s="2">
        <v>124514068</v>
      </c>
      <c r="N579" s="2" t="s">
        <v>1219</v>
      </c>
      <c r="O579" s="2" t="s">
        <v>486</v>
      </c>
      <c r="P579" s="2">
        <v>2007</v>
      </c>
      <c r="Q579" s="2" t="s">
        <v>1217</v>
      </c>
      <c r="R579" s="2" t="s">
        <v>1218</v>
      </c>
      <c r="S579" s="2" t="s">
        <v>1217</v>
      </c>
      <c r="T579" s="2" t="b">
        <v>1</v>
      </c>
      <c r="U579" s="2">
        <v>44228</v>
      </c>
      <c r="V579" s="2">
        <v>0</v>
      </c>
      <c r="W579" s="2">
        <v>100</v>
      </c>
      <c r="X579" s="2" t="b">
        <v>1</v>
      </c>
      <c r="Y579" s="2" t="b">
        <v>1</v>
      </c>
      <c r="Z579" s="2" t="s">
        <v>1436</v>
      </c>
      <c r="AA579" s="2" t="s">
        <v>83</v>
      </c>
      <c r="AB579" s="51" t="s">
        <v>83</v>
      </c>
      <c r="AC579" s="51"/>
      <c r="AD579" s="51">
        <v>2026687.1029999999</v>
      </c>
      <c r="AE579" s="51"/>
      <c r="AF579" s="51">
        <v>35</v>
      </c>
      <c r="AG579" s="51" t="s">
        <v>84</v>
      </c>
      <c r="AH579" s="51"/>
      <c r="AI579" s="51">
        <v>5</v>
      </c>
      <c r="AJ579" s="51">
        <v>0</v>
      </c>
      <c r="AK579" s="51">
        <v>0</v>
      </c>
      <c r="AL579" s="51">
        <v>0</v>
      </c>
      <c r="AP579" s="51">
        <v>1</v>
      </c>
      <c r="AQ579" s="51"/>
      <c r="AR579" s="51">
        <v>1</v>
      </c>
      <c r="AS579" s="51">
        <v>1</v>
      </c>
      <c r="AT579" s="51">
        <v>1</v>
      </c>
      <c r="AU579" s="51">
        <v>1</v>
      </c>
      <c r="AV579" s="51">
        <v>1</v>
      </c>
      <c r="AW579" s="51">
        <v>1</v>
      </c>
    </row>
    <row r="580" spans="1:56" x14ac:dyDescent="0.3">
      <c r="A580" s="2">
        <v>579</v>
      </c>
      <c r="B580" s="2">
        <v>1</v>
      </c>
      <c r="C580" s="2" t="s">
        <v>1392</v>
      </c>
      <c r="D580" s="51">
        <v>10</v>
      </c>
      <c r="E580" s="2" t="s">
        <v>3545</v>
      </c>
      <c r="F580" s="2" t="s">
        <v>1393</v>
      </c>
      <c r="G580" s="2" t="s">
        <v>1478</v>
      </c>
      <c r="H580" s="2" t="s">
        <v>1488</v>
      </c>
      <c r="I580" s="2" t="s">
        <v>594</v>
      </c>
      <c r="J580" s="2" t="s">
        <v>1492</v>
      </c>
      <c r="K580" s="2" t="s">
        <v>3587</v>
      </c>
      <c r="L580" s="2">
        <v>161665</v>
      </c>
      <c r="M580" s="2">
        <v>201629674</v>
      </c>
      <c r="N580" s="2" t="s">
        <v>104</v>
      </c>
      <c r="O580" s="2" t="s">
        <v>1217</v>
      </c>
      <c r="P580" s="2">
        <v>2007</v>
      </c>
      <c r="Q580" s="2" t="s">
        <v>1217</v>
      </c>
      <c r="R580" s="2" t="s">
        <v>3202</v>
      </c>
      <c r="S580" s="2" t="s">
        <v>1217</v>
      </c>
      <c r="T580" s="2" t="b">
        <v>1</v>
      </c>
      <c r="U580" s="2" t="s">
        <v>3588</v>
      </c>
      <c r="V580" s="2">
        <v>12</v>
      </c>
      <c r="W580" s="2">
        <v>140</v>
      </c>
      <c r="X580" s="2" t="b">
        <v>1</v>
      </c>
      <c r="Y580" s="2" t="b">
        <v>1</v>
      </c>
      <c r="Z580" s="2" t="s">
        <v>89</v>
      </c>
      <c r="AA580" s="2" t="s">
        <v>83</v>
      </c>
      <c r="AB580" s="51" t="s">
        <v>83</v>
      </c>
      <c r="AC580" s="51"/>
      <c r="AD580" s="51">
        <v>581802.07990000001</v>
      </c>
      <c r="AE580" s="51"/>
      <c r="AF580" s="51">
        <v>37</v>
      </c>
      <c r="AG580" s="51" t="s">
        <v>84</v>
      </c>
      <c r="AH580" s="51"/>
      <c r="AI580" s="51">
        <v>5</v>
      </c>
      <c r="AJ580" s="51">
        <v>0</v>
      </c>
      <c r="AK580" s="51">
        <v>0</v>
      </c>
      <c r="AL580" s="51">
        <v>0</v>
      </c>
      <c r="AP580" s="51">
        <v>0</v>
      </c>
      <c r="AQ580" s="51"/>
      <c r="AR580" s="51">
        <v>1</v>
      </c>
      <c r="AS580" s="51">
        <v>1</v>
      </c>
      <c r="AT580" s="51">
        <v>1</v>
      </c>
      <c r="AU580" s="51">
        <v>1</v>
      </c>
      <c r="AV580" s="51">
        <v>1</v>
      </c>
      <c r="AW580" s="51">
        <v>1</v>
      </c>
    </row>
    <row r="581" spans="1:56" x14ac:dyDescent="0.3">
      <c r="A581" s="2">
        <v>580</v>
      </c>
      <c r="B581" s="2">
        <v>1</v>
      </c>
      <c r="C581" s="2" t="s">
        <v>1392</v>
      </c>
      <c r="D581" s="51">
        <v>10</v>
      </c>
      <c r="E581" s="2" t="s">
        <v>3545</v>
      </c>
      <c r="F581" s="2" t="s">
        <v>1393</v>
      </c>
      <c r="G581" s="2" t="s">
        <v>1478</v>
      </c>
      <c r="H581" s="2" t="s">
        <v>1493</v>
      </c>
      <c r="I581" s="2" t="s">
        <v>1494</v>
      </c>
      <c r="J581" s="2" t="s">
        <v>1495</v>
      </c>
      <c r="K581" s="2" t="s">
        <v>3589</v>
      </c>
      <c r="L581" s="2">
        <v>161745</v>
      </c>
      <c r="M581" s="2">
        <v>124537356</v>
      </c>
      <c r="N581" s="2" t="s">
        <v>1219</v>
      </c>
      <c r="O581" s="2" t="s">
        <v>1217</v>
      </c>
      <c r="P581" s="2">
        <v>2004</v>
      </c>
      <c r="Q581" s="2" t="s">
        <v>1217</v>
      </c>
      <c r="R581" s="2" t="s">
        <v>1218</v>
      </c>
      <c r="S581" s="2" t="s">
        <v>1217</v>
      </c>
      <c r="T581" s="2" t="b">
        <v>1</v>
      </c>
      <c r="U581" s="2">
        <v>44228</v>
      </c>
      <c r="V581" s="2">
        <v>0</v>
      </c>
      <c r="W581" s="2">
        <v>200</v>
      </c>
      <c r="X581" s="2" t="b">
        <v>1</v>
      </c>
      <c r="Y581" s="2" t="b">
        <v>1</v>
      </c>
      <c r="Z581" s="2" t="s">
        <v>89</v>
      </c>
      <c r="AA581" s="2" t="s">
        <v>83</v>
      </c>
      <c r="AB581" s="51" t="s">
        <v>83</v>
      </c>
      <c r="AC581" s="51"/>
      <c r="AD581" s="51">
        <v>106129.31</v>
      </c>
      <c r="AE581" s="51" t="s">
        <v>118</v>
      </c>
      <c r="AF581" s="51">
        <v>15</v>
      </c>
      <c r="AG581" s="51" t="s">
        <v>84</v>
      </c>
      <c r="AH581" s="51"/>
      <c r="AI581" s="51">
        <v>2</v>
      </c>
      <c r="AJ581" s="51">
        <v>0</v>
      </c>
      <c r="AK581" s="51">
        <v>0</v>
      </c>
      <c r="AL581" s="51">
        <v>0</v>
      </c>
      <c r="AP581" s="51">
        <v>1</v>
      </c>
      <c r="AQ581" s="51"/>
      <c r="AR581" s="51">
        <v>1</v>
      </c>
      <c r="AS581" s="51">
        <v>1</v>
      </c>
      <c r="AT581" s="51">
        <v>1</v>
      </c>
      <c r="AU581" s="51">
        <v>1</v>
      </c>
      <c r="AV581" s="51">
        <v>1</v>
      </c>
      <c r="AW581" s="51">
        <v>1</v>
      </c>
      <c r="BC581" s="51">
        <v>1</v>
      </c>
      <c r="BD581" s="51">
        <v>1</v>
      </c>
    </row>
    <row r="582" spans="1:56" x14ac:dyDescent="0.3">
      <c r="A582" s="2">
        <v>581</v>
      </c>
      <c r="B582" s="2">
        <v>1</v>
      </c>
      <c r="C582" s="2" t="s">
        <v>1392</v>
      </c>
      <c r="D582" s="51">
        <v>10</v>
      </c>
      <c r="E582" s="2" t="s">
        <v>3545</v>
      </c>
      <c r="F582" s="2" t="s">
        <v>1393</v>
      </c>
      <c r="G582" s="2" t="s">
        <v>1478</v>
      </c>
      <c r="H582" s="2" t="s">
        <v>1496</v>
      </c>
      <c r="I582" s="2" t="s">
        <v>1497</v>
      </c>
      <c r="J582" s="2" t="s">
        <v>1498</v>
      </c>
      <c r="K582" s="2" t="s">
        <v>3590</v>
      </c>
      <c r="L582" s="2">
        <v>116863205</v>
      </c>
      <c r="M582" s="2">
        <v>116737518</v>
      </c>
      <c r="N582" s="2" t="s">
        <v>104</v>
      </c>
      <c r="O582" s="2" t="s">
        <v>367</v>
      </c>
      <c r="P582" s="2" t="s">
        <v>267</v>
      </c>
      <c r="Q582" s="2" t="s">
        <v>368</v>
      </c>
      <c r="R582" s="2" t="s">
        <v>267</v>
      </c>
      <c r="S582" s="2" t="s">
        <v>368</v>
      </c>
      <c r="T582" s="2" t="b">
        <v>1</v>
      </c>
      <c r="U582" s="2">
        <v>2017</v>
      </c>
      <c r="V582" s="2">
        <v>0</v>
      </c>
      <c r="W582" s="2">
        <v>800</v>
      </c>
      <c r="X582" s="2" t="b">
        <v>1</v>
      </c>
      <c r="Y582" s="2" t="b">
        <v>1</v>
      </c>
      <c r="Z582" s="2" t="s">
        <v>89</v>
      </c>
      <c r="AA582" s="2" t="s">
        <v>278</v>
      </c>
      <c r="AB582" s="51" t="s">
        <v>178</v>
      </c>
      <c r="AC582" s="51" t="s">
        <v>83</v>
      </c>
      <c r="AD582" s="51">
        <v>421065.7672</v>
      </c>
      <c r="AE582" s="51"/>
      <c r="AF582" s="51">
        <v>45</v>
      </c>
      <c r="AG582" s="51" t="s">
        <v>84</v>
      </c>
      <c r="AH582" s="51"/>
      <c r="AI582" s="51"/>
      <c r="AJ582" s="51">
        <v>1</v>
      </c>
      <c r="AK582" s="51">
        <v>0</v>
      </c>
      <c r="AL582" s="51">
        <v>0</v>
      </c>
      <c r="AP582" s="51">
        <v>0</v>
      </c>
      <c r="AQ582" s="51"/>
      <c r="AR582" s="51">
        <v>1</v>
      </c>
      <c r="AS582" s="51">
        <v>1</v>
      </c>
      <c r="AT582" s="51">
        <v>1</v>
      </c>
      <c r="AX582" s="51">
        <v>1</v>
      </c>
    </row>
    <row r="583" spans="1:56" x14ac:dyDescent="0.3">
      <c r="A583" s="2">
        <v>582</v>
      </c>
      <c r="B583" s="2">
        <v>1</v>
      </c>
      <c r="C583" s="2" t="s">
        <v>1392</v>
      </c>
      <c r="D583" s="51">
        <v>10</v>
      </c>
      <c r="E583" s="2" t="s">
        <v>3545</v>
      </c>
      <c r="F583" s="2" t="s">
        <v>1393</v>
      </c>
      <c r="G583" s="2" t="s">
        <v>1499</v>
      </c>
      <c r="H583" s="2" t="s">
        <v>1500</v>
      </c>
      <c r="I583" s="2" t="s">
        <v>1501</v>
      </c>
      <c r="J583" s="2" t="s">
        <v>1502</v>
      </c>
      <c r="K583" s="2" t="s">
        <v>3591</v>
      </c>
      <c r="L583" s="2">
        <v>41828</v>
      </c>
      <c r="M583" s="2">
        <v>68630121</v>
      </c>
      <c r="N583" s="2" t="s">
        <v>104</v>
      </c>
      <c r="O583" s="2" t="s">
        <v>368</v>
      </c>
      <c r="P583" s="2">
        <v>2003</v>
      </c>
      <c r="Q583" s="2" t="s">
        <v>368</v>
      </c>
      <c r="R583" s="2" t="s">
        <v>267</v>
      </c>
      <c r="S583" s="2" t="s">
        <v>368</v>
      </c>
      <c r="T583" s="2" t="b">
        <v>1</v>
      </c>
      <c r="U583" s="2">
        <v>2015</v>
      </c>
      <c r="V583" s="2">
        <v>1</v>
      </c>
      <c r="W583" s="2">
        <v>220</v>
      </c>
      <c r="X583" s="2" t="b">
        <v>1</v>
      </c>
      <c r="Y583" s="2" t="b">
        <v>1</v>
      </c>
      <c r="Z583" s="2" t="s">
        <v>1400</v>
      </c>
      <c r="AA583" s="2" t="s">
        <v>83</v>
      </c>
      <c r="AB583" s="51" t="s">
        <v>83</v>
      </c>
      <c r="AC583" s="51"/>
      <c r="AD583" s="51">
        <v>797734.23970000003</v>
      </c>
      <c r="AF583" s="2">
        <v>62.5</v>
      </c>
      <c r="AG583" s="51" t="s">
        <v>84</v>
      </c>
      <c r="AI583" s="2">
        <v>16</v>
      </c>
      <c r="AJ583" s="51">
        <v>0</v>
      </c>
      <c r="AK583" s="51">
        <v>0</v>
      </c>
      <c r="AL583" s="51">
        <v>1</v>
      </c>
      <c r="AP583" s="51">
        <v>0</v>
      </c>
      <c r="AQ583" s="51"/>
      <c r="AR583" s="51">
        <v>1</v>
      </c>
      <c r="AS583" s="51">
        <v>1</v>
      </c>
      <c r="AT583" s="51">
        <v>1</v>
      </c>
      <c r="AV583" s="51">
        <v>1</v>
      </c>
    </row>
    <row r="584" spans="1:56" x14ac:dyDescent="0.3">
      <c r="A584" s="2">
        <v>583</v>
      </c>
      <c r="B584" s="2">
        <v>1</v>
      </c>
      <c r="C584" s="2" t="s">
        <v>1392</v>
      </c>
      <c r="D584" s="51">
        <v>10</v>
      </c>
      <c r="E584" s="2" t="s">
        <v>3545</v>
      </c>
      <c r="F584" s="2" t="s">
        <v>1393</v>
      </c>
      <c r="G584" s="2" t="s">
        <v>1503</v>
      </c>
      <c r="H584" s="2" t="s">
        <v>1504</v>
      </c>
      <c r="I584" s="2" t="s">
        <v>583</v>
      </c>
      <c r="J584" s="2" t="s">
        <v>1505</v>
      </c>
      <c r="K584" s="2" t="s">
        <v>3592</v>
      </c>
      <c r="L584" s="2">
        <v>39396</v>
      </c>
      <c r="M584" s="2">
        <v>80672988</v>
      </c>
      <c r="N584" s="2" t="s">
        <v>104</v>
      </c>
      <c r="O584" s="2" t="s">
        <v>368</v>
      </c>
      <c r="P584" s="2">
        <v>2005</v>
      </c>
      <c r="Q584" s="2" t="s">
        <v>368</v>
      </c>
      <c r="R584" s="2" t="s">
        <v>267</v>
      </c>
      <c r="S584" s="2" t="s">
        <v>368</v>
      </c>
      <c r="T584" s="2" t="b">
        <v>1</v>
      </c>
      <c r="U584" s="2">
        <v>2015</v>
      </c>
      <c r="V584" s="2">
        <v>3</v>
      </c>
      <c r="W584" s="2">
        <v>406</v>
      </c>
      <c r="X584" s="2" t="b">
        <v>1</v>
      </c>
      <c r="Y584" s="2" t="b">
        <v>1</v>
      </c>
      <c r="Z584" s="2" t="s">
        <v>1506</v>
      </c>
      <c r="AA584" s="2" t="s">
        <v>95</v>
      </c>
      <c r="AB584" s="51" t="s">
        <v>83</v>
      </c>
      <c r="AC584" s="51" t="s">
        <v>178</v>
      </c>
      <c r="AD584" s="51">
        <v>166221.9002</v>
      </c>
      <c r="AE584" s="51"/>
      <c r="AF584" s="51">
        <v>137</v>
      </c>
      <c r="AG584" s="51" t="s">
        <v>84</v>
      </c>
      <c r="AH584" s="51" t="s">
        <v>1508</v>
      </c>
      <c r="AI584" s="51">
        <v>12.5</v>
      </c>
      <c r="AJ584" s="51">
        <v>0</v>
      </c>
      <c r="AK584" s="51">
        <v>0</v>
      </c>
      <c r="AL584" s="51">
        <v>0</v>
      </c>
      <c r="AN584" s="51">
        <v>1</v>
      </c>
      <c r="AP584" s="51">
        <v>0</v>
      </c>
      <c r="AQ584" s="51"/>
      <c r="AR584" s="51">
        <v>1</v>
      </c>
      <c r="AS584" s="51">
        <v>1</v>
      </c>
      <c r="AT584" s="51">
        <v>1</v>
      </c>
      <c r="AV584" s="51">
        <v>1</v>
      </c>
    </row>
    <row r="585" spans="1:56" x14ac:dyDescent="0.3">
      <c r="A585" s="2">
        <v>584</v>
      </c>
      <c r="B585" s="2">
        <v>1</v>
      </c>
      <c r="C585" s="2" t="s">
        <v>1392</v>
      </c>
      <c r="D585" s="51">
        <v>10</v>
      </c>
      <c r="E585" s="2" t="s">
        <v>3545</v>
      </c>
      <c r="F585" s="2" t="s">
        <v>1393</v>
      </c>
      <c r="G585" s="2" t="s">
        <v>1503</v>
      </c>
      <c r="H585" s="2" t="s">
        <v>1504</v>
      </c>
      <c r="I585" s="2" t="s">
        <v>1509</v>
      </c>
      <c r="J585" s="2" t="s">
        <v>1510</v>
      </c>
      <c r="K585" s="2" t="s">
        <v>3593</v>
      </c>
      <c r="L585" s="2">
        <v>83284529</v>
      </c>
      <c r="M585" s="2">
        <v>83284586</v>
      </c>
      <c r="N585" s="2" t="s">
        <v>104</v>
      </c>
      <c r="O585" s="2" t="s">
        <v>367</v>
      </c>
      <c r="P585" s="2" t="s">
        <v>267</v>
      </c>
      <c r="Q585" s="2" t="s">
        <v>368</v>
      </c>
      <c r="R585" s="2" t="s">
        <v>267</v>
      </c>
      <c r="S585" s="2" t="s">
        <v>368</v>
      </c>
      <c r="T585" s="2" t="b">
        <v>1</v>
      </c>
      <c r="U585" s="2">
        <v>2018</v>
      </c>
      <c r="V585" s="2">
        <v>110</v>
      </c>
      <c r="W585" s="2">
        <v>457</v>
      </c>
      <c r="X585" s="2" t="b">
        <v>1</v>
      </c>
      <c r="Y585" s="2" t="b">
        <v>1</v>
      </c>
      <c r="Z585" s="2" t="s">
        <v>89</v>
      </c>
      <c r="AA585" s="2" t="s">
        <v>278</v>
      </c>
      <c r="AB585" s="51" t="s">
        <v>178</v>
      </c>
      <c r="AC585" s="51" t="s">
        <v>83</v>
      </c>
      <c r="AD585" s="51">
        <v>249157.2156</v>
      </c>
      <c r="AE585" s="51"/>
      <c r="AF585" s="51">
        <v>113</v>
      </c>
      <c r="AG585" s="51" t="s">
        <v>84</v>
      </c>
      <c r="AH585" s="51"/>
      <c r="AI585" s="51"/>
      <c r="AJ585" s="51">
        <v>1</v>
      </c>
      <c r="AK585" s="51">
        <v>0</v>
      </c>
      <c r="AL585" s="51">
        <v>0</v>
      </c>
      <c r="AP585" s="51">
        <v>0</v>
      </c>
      <c r="AQ585" s="51"/>
      <c r="AR585" s="51">
        <v>1</v>
      </c>
      <c r="AS585" s="51">
        <v>1</v>
      </c>
      <c r="AT585" s="51">
        <v>1</v>
      </c>
      <c r="AX585" s="51">
        <v>1</v>
      </c>
    </row>
    <row r="586" spans="1:56" x14ac:dyDescent="0.3">
      <c r="A586" s="2">
        <v>585</v>
      </c>
      <c r="B586" s="2">
        <v>1</v>
      </c>
      <c r="C586" s="2" t="s">
        <v>1392</v>
      </c>
      <c r="D586" s="51">
        <v>10</v>
      </c>
      <c r="E586" s="2" t="s">
        <v>3545</v>
      </c>
      <c r="F586" s="2" t="s">
        <v>1393</v>
      </c>
      <c r="G586" s="2" t="s">
        <v>1503</v>
      </c>
      <c r="H586" s="2" t="s">
        <v>1504</v>
      </c>
      <c r="I586" s="2" t="s">
        <v>590</v>
      </c>
      <c r="J586" s="2" t="s">
        <v>1511</v>
      </c>
      <c r="K586" s="2" t="s">
        <v>3594</v>
      </c>
      <c r="L586" s="2">
        <v>161608</v>
      </c>
      <c r="M586" s="2">
        <v>124514399</v>
      </c>
      <c r="N586" s="2" t="s">
        <v>104</v>
      </c>
      <c r="O586" s="2" t="s">
        <v>486</v>
      </c>
      <c r="P586" s="2">
        <v>2007</v>
      </c>
      <c r="Q586" s="2" t="s">
        <v>2972</v>
      </c>
      <c r="R586" s="2" t="s">
        <v>2980</v>
      </c>
      <c r="S586" s="2" t="s">
        <v>2972</v>
      </c>
      <c r="T586" s="2" t="b">
        <v>1</v>
      </c>
      <c r="U586" s="2">
        <v>43891</v>
      </c>
      <c r="V586" s="2">
        <v>1</v>
      </c>
      <c r="W586" s="2">
        <v>300</v>
      </c>
      <c r="X586" s="2" t="b">
        <v>1</v>
      </c>
      <c r="Y586" s="2" t="b">
        <v>1</v>
      </c>
      <c r="Z586" s="2" t="s">
        <v>1512</v>
      </c>
      <c r="AA586" s="2" t="s">
        <v>278</v>
      </c>
      <c r="AB586" s="51" t="s">
        <v>178</v>
      </c>
      <c r="AC586" s="51" t="s">
        <v>83</v>
      </c>
      <c r="AD586" s="51">
        <v>176846.5472</v>
      </c>
      <c r="AE586" s="51"/>
      <c r="AF586" s="51">
        <v>89</v>
      </c>
      <c r="AG586" s="51" t="s">
        <v>84</v>
      </c>
      <c r="AH586" s="51"/>
      <c r="AI586" s="51">
        <v>8</v>
      </c>
      <c r="AJ586" s="51">
        <v>1</v>
      </c>
      <c r="AK586" s="51">
        <v>0</v>
      </c>
      <c r="AL586" s="51">
        <v>0</v>
      </c>
      <c r="AP586" s="51">
        <v>1</v>
      </c>
      <c r="AQ586" s="51"/>
      <c r="AR586" s="51">
        <v>1</v>
      </c>
      <c r="AS586" s="51">
        <v>1</v>
      </c>
      <c r="AT586" s="51">
        <v>1</v>
      </c>
      <c r="AX586" s="51">
        <v>1</v>
      </c>
    </row>
    <row r="587" spans="1:56" x14ac:dyDescent="0.3">
      <c r="A587" s="2">
        <v>586</v>
      </c>
      <c r="B587" s="2">
        <v>1</v>
      </c>
      <c r="C587" s="2" t="s">
        <v>1392</v>
      </c>
      <c r="D587" s="51">
        <v>10</v>
      </c>
      <c r="E587" s="2" t="s">
        <v>3545</v>
      </c>
      <c r="F587" s="2" t="s">
        <v>1393</v>
      </c>
      <c r="G587" s="2" t="s">
        <v>1503</v>
      </c>
      <c r="H587" s="2" t="s">
        <v>1504</v>
      </c>
      <c r="I587" s="2" t="s">
        <v>1513</v>
      </c>
      <c r="J587" s="2" t="s">
        <v>1514</v>
      </c>
      <c r="K587" s="2" t="s">
        <v>3595</v>
      </c>
      <c r="L587" s="2">
        <v>116861529</v>
      </c>
      <c r="M587" s="2">
        <v>116861706</v>
      </c>
      <c r="N587" s="2" t="s">
        <v>1219</v>
      </c>
      <c r="O587" s="2" t="s">
        <v>486</v>
      </c>
      <c r="P587" s="2">
        <v>2004</v>
      </c>
      <c r="Q587" s="2" t="s">
        <v>368</v>
      </c>
      <c r="R587" s="2" t="s">
        <v>267</v>
      </c>
      <c r="S587" s="2" t="s">
        <v>368</v>
      </c>
      <c r="T587" s="2" t="b">
        <v>1</v>
      </c>
      <c r="U587" s="2">
        <v>44228</v>
      </c>
      <c r="V587" s="2">
        <v>0</v>
      </c>
      <c r="W587" s="2">
        <v>925</v>
      </c>
      <c r="X587" s="2" t="b">
        <v>1</v>
      </c>
      <c r="Y587" s="2" t="b">
        <v>1</v>
      </c>
      <c r="Z587" s="2" t="s">
        <v>89</v>
      </c>
      <c r="AA587" s="2" t="s">
        <v>95</v>
      </c>
      <c r="AB587" s="51" t="s">
        <v>83</v>
      </c>
      <c r="AC587" s="51" t="s">
        <v>178</v>
      </c>
      <c r="AD587" s="51">
        <v>5177505.2309999997</v>
      </c>
      <c r="AE587" s="51"/>
      <c r="AF587" s="51">
        <v>180</v>
      </c>
      <c r="AG587" s="51" t="s">
        <v>84</v>
      </c>
      <c r="AH587" s="51"/>
      <c r="AI587" s="51"/>
      <c r="AJ587" s="51">
        <v>0</v>
      </c>
      <c r="AK587" s="51">
        <v>0</v>
      </c>
      <c r="AL587" s="51">
        <v>0</v>
      </c>
      <c r="AP587" s="51">
        <v>0</v>
      </c>
      <c r="AQ587" s="51"/>
      <c r="AR587" s="51">
        <v>1</v>
      </c>
      <c r="AS587" s="51">
        <v>1</v>
      </c>
      <c r="AT587" s="51">
        <v>1</v>
      </c>
      <c r="AV587" s="51">
        <v>1</v>
      </c>
    </row>
    <row r="588" spans="1:56" x14ac:dyDescent="0.3">
      <c r="A588" s="2">
        <v>587</v>
      </c>
      <c r="B588" s="2">
        <v>1</v>
      </c>
      <c r="C588" s="2" t="s">
        <v>1392</v>
      </c>
      <c r="D588" s="51">
        <v>10</v>
      </c>
      <c r="E588" s="2" t="s">
        <v>3545</v>
      </c>
      <c r="F588" s="2" t="s">
        <v>1393</v>
      </c>
      <c r="G588" s="2" t="s">
        <v>1503</v>
      </c>
      <c r="H588" s="2" t="s">
        <v>1504</v>
      </c>
      <c r="I588" s="2" t="s">
        <v>1515</v>
      </c>
      <c r="J588" s="2" t="s">
        <v>1516</v>
      </c>
      <c r="K588" s="2" t="s">
        <v>3596</v>
      </c>
      <c r="L588" s="2">
        <v>116862720</v>
      </c>
      <c r="M588" s="2">
        <v>116862840</v>
      </c>
      <c r="N588" s="2" t="s">
        <v>104</v>
      </c>
      <c r="O588" s="2" t="s">
        <v>367</v>
      </c>
      <c r="P588" s="2" t="s">
        <v>267</v>
      </c>
      <c r="Q588" s="2" t="s">
        <v>368</v>
      </c>
      <c r="R588" s="2" t="s">
        <v>267</v>
      </c>
      <c r="S588" s="2" t="s">
        <v>368</v>
      </c>
      <c r="T588" s="2" t="b">
        <v>1</v>
      </c>
      <c r="U588" s="2">
        <v>43891</v>
      </c>
      <c r="V588" s="2">
        <v>0</v>
      </c>
      <c r="W588" s="2">
        <v>530</v>
      </c>
      <c r="X588" s="2" t="b">
        <v>1</v>
      </c>
      <c r="Y588" s="2" t="b">
        <v>1</v>
      </c>
      <c r="Z588" s="2" t="s">
        <v>1400</v>
      </c>
      <c r="AA588" s="2" t="s">
        <v>278</v>
      </c>
      <c r="AB588" s="51" t="s">
        <v>178</v>
      </c>
      <c r="AC588" s="51" t="s">
        <v>83</v>
      </c>
      <c r="AD588" s="51">
        <v>778866.54989999998</v>
      </c>
      <c r="AE588" s="51"/>
      <c r="AF588" s="51">
        <v>154</v>
      </c>
      <c r="AG588" s="51" t="s">
        <v>84</v>
      </c>
      <c r="AH588" s="51"/>
      <c r="AI588" s="51"/>
      <c r="AJ588" s="51">
        <v>1</v>
      </c>
      <c r="AK588" s="51">
        <v>0</v>
      </c>
      <c r="AL588" s="51">
        <v>0</v>
      </c>
      <c r="AP588" s="51">
        <v>0</v>
      </c>
      <c r="AQ588" s="51"/>
      <c r="AR588" s="51">
        <v>1</v>
      </c>
      <c r="AS588" s="51">
        <v>1</v>
      </c>
      <c r="AT588" s="51">
        <v>1</v>
      </c>
      <c r="AX588" s="51">
        <v>1</v>
      </c>
    </row>
    <row r="589" spans="1:56" x14ac:dyDescent="0.3">
      <c r="A589" s="2">
        <v>588</v>
      </c>
      <c r="B589" s="2">
        <v>1</v>
      </c>
      <c r="C589" s="2" t="s">
        <v>1392</v>
      </c>
      <c r="D589" s="51">
        <v>10</v>
      </c>
      <c r="E589" s="2" t="s">
        <v>3545</v>
      </c>
      <c r="F589" s="2" t="s">
        <v>1393</v>
      </c>
      <c r="G589" s="2" t="s">
        <v>1503</v>
      </c>
      <c r="H589" s="2" t="s">
        <v>1504</v>
      </c>
      <c r="I589" s="2" t="s">
        <v>1517</v>
      </c>
      <c r="J589" s="2" t="s">
        <v>1518</v>
      </c>
      <c r="K589" s="2" t="s">
        <v>3597</v>
      </c>
      <c r="L589" s="2">
        <v>60135</v>
      </c>
      <c r="M589" s="2">
        <v>3088651</v>
      </c>
      <c r="N589" s="2" t="s">
        <v>104</v>
      </c>
      <c r="O589" s="2" t="s">
        <v>486</v>
      </c>
      <c r="P589" s="2">
        <v>2006</v>
      </c>
      <c r="Q589" s="2" t="s">
        <v>1561</v>
      </c>
      <c r="R589" s="2" t="s">
        <v>2980</v>
      </c>
      <c r="S589" s="2" t="s">
        <v>1561</v>
      </c>
      <c r="T589" s="2" t="b">
        <v>1</v>
      </c>
      <c r="U589" s="2">
        <v>43891</v>
      </c>
      <c r="V589" s="2">
        <v>10</v>
      </c>
      <c r="W589" s="2">
        <v>600</v>
      </c>
      <c r="X589" s="2" t="b">
        <v>1</v>
      </c>
      <c r="Y589" s="2" t="b">
        <v>1</v>
      </c>
      <c r="Z589" s="2" t="s">
        <v>89</v>
      </c>
      <c r="AA589" s="2" t="s">
        <v>278</v>
      </c>
      <c r="AB589" s="51" t="s">
        <v>178</v>
      </c>
      <c r="AC589" s="51" t="s">
        <v>83</v>
      </c>
      <c r="AD589" s="51">
        <v>824134.05550000002</v>
      </c>
      <c r="AE589" s="51"/>
      <c r="AF589" s="51">
        <v>120</v>
      </c>
      <c r="AG589" s="51" t="s">
        <v>84</v>
      </c>
      <c r="AH589" s="51"/>
      <c r="AI589" s="51">
        <v>12.5</v>
      </c>
      <c r="AJ589" s="51">
        <v>1</v>
      </c>
      <c r="AK589" s="51">
        <v>0</v>
      </c>
      <c r="AL589" s="51">
        <v>0</v>
      </c>
      <c r="AP589" s="51">
        <v>0</v>
      </c>
      <c r="AQ589" s="51"/>
      <c r="AR589" s="51">
        <v>1</v>
      </c>
      <c r="AS589" s="51">
        <v>1</v>
      </c>
      <c r="AT589" s="51">
        <v>1</v>
      </c>
      <c r="AU589" s="51">
        <v>1</v>
      </c>
      <c r="AV589" s="51"/>
      <c r="AW589" s="51"/>
      <c r="AX589" s="51">
        <v>1</v>
      </c>
      <c r="AY589" s="51">
        <v>1</v>
      </c>
    </row>
    <row r="590" spans="1:56" x14ac:dyDescent="0.3">
      <c r="A590" s="2">
        <v>589</v>
      </c>
      <c r="B590" s="2">
        <v>1</v>
      </c>
      <c r="C590" s="2" t="s">
        <v>1392</v>
      </c>
      <c r="D590" s="51">
        <v>10</v>
      </c>
      <c r="E590" s="2" t="s">
        <v>3545</v>
      </c>
      <c r="F590" s="2" t="s">
        <v>1393</v>
      </c>
      <c r="G590" s="2" t="s">
        <v>1503</v>
      </c>
      <c r="H590" s="2" t="s">
        <v>1504</v>
      </c>
      <c r="I590" s="2" t="s">
        <v>1519</v>
      </c>
      <c r="J590" s="2" t="s">
        <v>1520</v>
      </c>
      <c r="K590" s="2" t="s">
        <v>3598</v>
      </c>
      <c r="L590" s="2">
        <v>161676</v>
      </c>
      <c r="M590" s="2">
        <v>124526644</v>
      </c>
      <c r="N590" s="2" t="s">
        <v>104</v>
      </c>
      <c r="O590" s="2" t="s">
        <v>486</v>
      </c>
      <c r="P590" s="2">
        <v>2009</v>
      </c>
      <c r="Q590" s="2" t="s">
        <v>368</v>
      </c>
      <c r="R590" s="2" t="s">
        <v>267</v>
      </c>
      <c r="S590" s="2" t="s">
        <v>368</v>
      </c>
      <c r="T590" s="2" t="b">
        <v>1</v>
      </c>
      <c r="U590" s="2">
        <v>44197</v>
      </c>
      <c r="V590" s="2">
        <v>200</v>
      </c>
      <c r="W590" s="2">
        <v>1100</v>
      </c>
      <c r="X590" s="2" t="b">
        <v>1</v>
      </c>
      <c r="Y590" s="2" t="b">
        <v>1</v>
      </c>
      <c r="Z590" s="2" t="s">
        <v>89</v>
      </c>
      <c r="AA590" s="2" t="s">
        <v>178</v>
      </c>
      <c r="AB590" s="51" t="s">
        <v>178</v>
      </c>
      <c r="AC590" s="51"/>
      <c r="AD590" s="51">
        <v>207005.87330000001</v>
      </c>
      <c r="AE590" s="51"/>
      <c r="AF590" s="51">
        <v>114</v>
      </c>
      <c r="AG590" s="51" t="s">
        <v>84</v>
      </c>
      <c r="AH590" s="51"/>
      <c r="AI590" s="51"/>
      <c r="AJ590" s="51">
        <v>1</v>
      </c>
      <c r="AK590" s="51">
        <v>0</v>
      </c>
      <c r="AL590" s="51">
        <v>0</v>
      </c>
      <c r="AP590" s="51">
        <v>0</v>
      </c>
      <c r="AQ590" s="51"/>
      <c r="AR590" s="51">
        <v>0</v>
      </c>
      <c r="AS590" s="51">
        <v>0</v>
      </c>
      <c r="AT590" s="51">
        <v>1</v>
      </c>
      <c r="AX590" s="51">
        <v>1</v>
      </c>
    </row>
    <row r="591" spans="1:56" x14ac:dyDescent="0.3">
      <c r="A591" s="2">
        <v>590</v>
      </c>
      <c r="B591" s="2">
        <v>1</v>
      </c>
      <c r="C591" s="2" t="s">
        <v>1392</v>
      </c>
      <c r="D591" s="51">
        <v>10</v>
      </c>
      <c r="E591" s="2" t="s">
        <v>3545</v>
      </c>
      <c r="F591" s="2" t="s">
        <v>1393</v>
      </c>
      <c r="G591" s="2" t="s">
        <v>1503</v>
      </c>
      <c r="H591" s="2" t="s">
        <v>1504</v>
      </c>
      <c r="I591" s="2" t="s">
        <v>1521</v>
      </c>
      <c r="J591" s="2" t="s">
        <v>1522</v>
      </c>
      <c r="K591" s="2" t="s">
        <v>3599</v>
      </c>
      <c r="L591" s="2">
        <v>60137</v>
      </c>
      <c r="M591" s="2">
        <v>201621664</v>
      </c>
      <c r="N591" s="2" t="s">
        <v>104</v>
      </c>
      <c r="O591" s="2" t="s">
        <v>368</v>
      </c>
      <c r="P591" s="2">
        <v>2006</v>
      </c>
      <c r="Q591" s="2" t="s">
        <v>368</v>
      </c>
      <c r="R591" s="2" t="s">
        <v>267</v>
      </c>
      <c r="S591" s="2" t="s">
        <v>368</v>
      </c>
      <c r="T591" s="2" t="b">
        <v>1</v>
      </c>
      <c r="U591" s="2">
        <v>43891</v>
      </c>
      <c r="V591" s="2">
        <v>0</v>
      </c>
      <c r="W591" s="2">
        <v>700</v>
      </c>
      <c r="X591" s="2" t="b">
        <v>1</v>
      </c>
      <c r="Y591" s="2" t="b">
        <v>1</v>
      </c>
      <c r="Z591" s="2" t="s">
        <v>89</v>
      </c>
      <c r="AA591" s="2" t="s">
        <v>278</v>
      </c>
      <c r="AB591" s="51" t="s">
        <v>178</v>
      </c>
      <c r="AC591" s="51" t="s">
        <v>83</v>
      </c>
      <c r="AD591" s="51">
        <v>239803.73389999999</v>
      </c>
      <c r="AE591" s="51"/>
      <c r="AF591" s="51">
        <v>90</v>
      </c>
      <c r="AG591" s="51" t="s">
        <v>84</v>
      </c>
      <c r="AH591" s="51"/>
      <c r="AI591" s="51"/>
      <c r="AJ591" s="51">
        <v>1</v>
      </c>
      <c r="AK591" s="51">
        <v>0</v>
      </c>
      <c r="AL591" s="51">
        <v>0</v>
      </c>
      <c r="AP591" s="51">
        <v>0</v>
      </c>
      <c r="AQ591" s="51"/>
      <c r="AR591" s="51">
        <v>1</v>
      </c>
      <c r="AS591" s="51">
        <v>1</v>
      </c>
      <c r="AT591" s="51">
        <v>1</v>
      </c>
      <c r="AX591" s="51">
        <v>1</v>
      </c>
    </row>
    <row r="592" spans="1:56" x14ac:dyDescent="0.3">
      <c r="A592" s="2">
        <v>591</v>
      </c>
      <c r="B592" s="2">
        <v>1</v>
      </c>
      <c r="C592" s="2" t="s">
        <v>1392</v>
      </c>
      <c r="D592" s="51">
        <v>10</v>
      </c>
      <c r="E592" s="2" t="s">
        <v>3545</v>
      </c>
      <c r="F592" s="2" t="s">
        <v>1393</v>
      </c>
      <c r="G592" s="2" t="s">
        <v>1503</v>
      </c>
      <c r="H592" s="2" t="s">
        <v>1523</v>
      </c>
      <c r="I592" s="2" t="s">
        <v>1524</v>
      </c>
      <c r="J592" s="2" t="s">
        <v>1525</v>
      </c>
      <c r="K592" s="2" t="s">
        <v>3600</v>
      </c>
      <c r="L592" s="2">
        <v>60131</v>
      </c>
      <c r="M592" s="2">
        <v>109897319</v>
      </c>
      <c r="N592" s="2" t="s">
        <v>104</v>
      </c>
      <c r="O592" s="2" t="s">
        <v>2972</v>
      </c>
      <c r="P592" s="2">
        <v>2006</v>
      </c>
      <c r="Q592" s="2" t="s">
        <v>1540</v>
      </c>
      <c r="R592" s="2" t="s">
        <v>3601</v>
      </c>
      <c r="S592" s="2" t="s">
        <v>1540</v>
      </c>
      <c r="T592" s="2" t="b">
        <v>1</v>
      </c>
      <c r="U592" s="2">
        <v>2017</v>
      </c>
      <c r="V592" s="2">
        <v>25</v>
      </c>
      <c r="W592" s="2">
        <v>230</v>
      </c>
      <c r="X592" s="2" t="b">
        <v>1</v>
      </c>
      <c r="Y592" s="2" t="b">
        <v>1</v>
      </c>
      <c r="Z592" s="2" t="s">
        <v>1436</v>
      </c>
      <c r="AA592" s="2" t="s">
        <v>83</v>
      </c>
      <c r="AB592" s="51" t="s">
        <v>83</v>
      </c>
      <c r="AC592" s="51"/>
      <c r="AD592" s="51">
        <v>2811.5568280000002</v>
      </c>
      <c r="AE592" s="51" t="s">
        <v>118</v>
      </c>
      <c r="AF592" s="51">
        <v>40.700000000000003</v>
      </c>
      <c r="AG592" s="51" t="s">
        <v>84</v>
      </c>
      <c r="AH592" s="51"/>
      <c r="AI592" s="51" t="s">
        <v>267</v>
      </c>
      <c r="AJ592" s="51">
        <v>0</v>
      </c>
      <c r="AK592" s="51">
        <v>0</v>
      </c>
      <c r="AL592" s="51">
        <v>0</v>
      </c>
      <c r="AP592" s="51">
        <v>0</v>
      </c>
      <c r="AQ592" s="51"/>
      <c r="AR592" s="51">
        <v>1</v>
      </c>
      <c r="AS592" s="51">
        <v>1</v>
      </c>
      <c r="AT592" s="51">
        <v>1</v>
      </c>
      <c r="AU592" s="51">
        <v>1</v>
      </c>
      <c r="AV592" s="51">
        <v>1</v>
      </c>
      <c r="AW592" s="51">
        <v>1</v>
      </c>
      <c r="BC592" s="51">
        <v>1</v>
      </c>
      <c r="BD592" s="51">
        <v>1</v>
      </c>
    </row>
    <row r="593" spans="1:56" x14ac:dyDescent="0.3">
      <c r="A593" s="2">
        <v>592</v>
      </c>
      <c r="B593" s="2">
        <v>1</v>
      </c>
      <c r="C593" s="2" t="s">
        <v>1392</v>
      </c>
      <c r="D593" s="51">
        <v>10</v>
      </c>
      <c r="E593" s="2" t="s">
        <v>3545</v>
      </c>
      <c r="F593" s="2" t="s">
        <v>1393</v>
      </c>
      <c r="G593" s="2" t="s">
        <v>1503</v>
      </c>
      <c r="H593" s="2" t="s">
        <v>1523</v>
      </c>
      <c r="I593" s="2" t="s">
        <v>1526</v>
      </c>
      <c r="J593" s="2" t="s">
        <v>1527</v>
      </c>
      <c r="K593" s="2" t="s">
        <v>3602</v>
      </c>
      <c r="L593" s="2">
        <v>60132</v>
      </c>
      <c r="M593" s="2">
        <v>124442653</v>
      </c>
      <c r="N593" s="2" t="s">
        <v>104</v>
      </c>
      <c r="O593" s="2" t="s">
        <v>486</v>
      </c>
      <c r="P593" s="2">
        <v>2006</v>
      </c>
      <c r="Q593" s="2" t="s">
        <v>368</v>
      </c>
      <c r="R593" s="2" t="s">
        <v>267</v>
      </c>
      <c r="S593" s="2" t="s">
        <v>368</v>
      </c>
      <c r="T593" s="2" t="b">
        <v>1</v>
      </c>
      <c r="U593" s="2">
        <v>43891</v>
      </c>
      <c r="V593" s="2">
        <v>11</v>
      </c>
      <c r="W593" s="2">
        <v>229</v>
      </c>
      <c r="X593" s="2" t="b">
        <v>1</v>
      </c>
      <c r="Y593" s="2" t="b">
        <v>1</v>
      </c>
      <c r="Z593" s="2" t="s">
        <v>89</v>
      </c>
      <c r="AA593" s="2" t="s">
        <v>83</v>
      </c>
      <c r="AB593" s="51" t="s">
        <v>83</v>
      </c>
      <c r="AC593" s="51"/>
      <c r="AD593" s="51">
        <v>270735.12060000002</v>
      </c>
      <c r="AF593" s="2">
        <v>31</v>
      </c>
      <c r="AG593" s="51" t="s">
        <v>84</v>
      </c>
      <c r="AI593" s="2">
        <v>8</v>
      </c>
      <c r="AJ593" s="51">
        <v>0</v>
      </c>
      <c r="AK593" s="51">
        <v>0</v>
      </c>
      <c r="AL593" s="51">
        <v>1</v>
      </c>
      <c r="AP593" s="51">
        <v>0</v>
      </c>
      <c r="AQ593" s="51"/>
      <c r="AR593" s="51">
        <v>1</v>
      </c>
      <c r="AS593" s="51">
        <v>1</v>
      </c>
      <c r="AT593" s="51">
        <v>1</v>
      </c>
      <c r="AV593" s="51">
        <v>1</v>
      </c>
    </row>
    <row r="594" spans="1:56" x14ac:dyDescent="0.3">
      <c r="A594" s="2">
        <v>593</v>
      </c>
      <c r="B594" s="2">
        <v>1</v>
      </c>
      <c r="C594" s="2" t="s">
        <v>1392</v>
      </c>
      <c r="D594" s="51">
        <v>10</v>
      </c>
      <c r="E594" s="2" t="s">
        <v>3545</v>
      </c>
      <c r="F594" s="2" t="s">
        <v>1393</v>
      </c>
      <c r="G594" s="2" t="s">
        <v>1503</v>
      </c>
      <c r="H594" s="2" t="s">
        <v>1523</v>
      </c>
      <c r="I594" s="2" t="s">
        <v>1528</v>
      </c>
      <c r="J594" s="2" t="s">
        <v>1529</v>
      </c>
      <c r="K594" s="2" t="s">
        <v>3603</v>
      </c>
      <c r="L594" s="2">
        <v>161562</v>
      </c>
      <c r="M594" s="2">
        <v>124507087</v>
      </c>
      <c r="N594" s="2" t="s">
        <v>1219</v>
      </c>
      <c r="O594" s="2" t="s">
        <v>486</v>
      </c>
      <c r="P594" s="2">
        <v>2007</v>
      </c>
      <c r="Q594" s="2" t="s">
        <v>1540</v>
      </c>
      <c r="R594" s="2" t="s">
        <v>1218</v>
      </c>
      <c r="S594" s="2" t="s">
        <v>1540</v>
      </c>
      <c r="T594" s="2" t="b">
        <v>1</v>
      </c>
      <c r="U594" s="2">
        <v>44228</v>
      </c>
      <c r="V594" s="2">
        <v>5</v>
      </c>
      <c r="W594" s="2">
        <v>60</v>
      </c>
      <c r="X594" s="2" t="b">
        <v>1</v>
      </c>
      <c r="Y594" s="2" t="b">
        <v>1</v>
      </c>
      <c r="Z594" s="2" t="s">
        <v>89</v>
      </c>
      <c r="AA594" s="2" t="s">
        <v>83</v>
      </c>
      <c r="AB594" s="51" t="s">
        <v>83</v>
      </c>
      <c r="AC594" s="51"/>
      <c r="AD594" s="51">
        <v>190322.54519999999</v>
      </c>
      <c r="AE594" s="51"/>
      <c r="AF594" s="51">
        <v>60</v>
      </c>
      <c r="AG594" s="51" t="s">
        <v>84</v>
      </c>
      <c r="AH594" s="51"/>
      <c r="AI594" s="51">
        <v>16</v>
      </c>
      <c r="AJ594" s="51">
        <v>0</v>
      </c>
      <c r="AK594" s="51">
        <v>0</v>
      </c>
      <c r="AL594" s="51">
        <v>0</v>
      </c>
      <c r="AP594" s="51">
        <v>0</v>
      </c>
      <c r="AQ594" s="51"/>
      <c r="AR594" s="51">
        <v>1</v>
      </c>
      <c r="AS594" s="51">
        <v>1</v>
      </c>
      <c r="AT594" s="51">
        <v>1</v>
      </c>
      <c r="AU594" s="51">
        <v>1</v>
      </c>
      <c r="AV594" s="51">
        <v>1</v>
      </c>
      <c r="AW594" s="51">
        <v>1</v>
      </c>
    </row>
    <row r="595" spans="1:56" x14ac:dyDescent="0.3">
      <c r="A595" s="2">
        <v>594</v>
      </c>
      <c r="B595" s="2">
        <v>1</v>
      </c>
      <c r="C595" s="2" t="s">
        <v>1392</v>
      </c>
      <c r="D595" s="51">
        <v>10</v>
      </c>
      <c r="E595" s="2" t="s">
        <v>3545</v>
      </c>
      <c r="F595" s="2" t="s">
        <v>1393</v>
      </c>
      <c r="G595" s="2" t="s">
        <v>1503</v>
      </c>
      <c r="H595" s="2" t="s">
        <v>1523</v>
      </c>
      <c r="I595" s="2" t="s">
        <v>1530</v>
      </c>
      <c r="J595" s="2" t="s">
        <v>1531</v>
      </c>
      <c r="K595" s="2" t="s">
        <v>3604</v>
      </c>
      <c r="L595" s="2">
        <v>44621</v>
      </c>
      <c r="M595" s="2">
        <v>124436131</v>
      </c>
      <c r="N595" s="2" t="s">
        <v>104</v>
      </c>
      <c r="O595" s="2" t="s">
        <v>486</v>
      </c>
      <c r="P595" s="2">
        <v>2004</v>
      </c>
      <c r="Q595" s="2" t="s">
        <v>486</v>
      </c>
      <c r="R595" s="2" t="s">
        <v>267</v>
      </c>
      <c r="S595" s="2" t="s">
        <v>486</v>
      </c>
      <c r="T595" s="2" t="b">
        <v>1</v>
      </c>
      <c r="U595" s="2">
        <v>2018</v>
      </c>
      <c r="V595" s="2">
        <v>0</v>
      </c>
      <c r="W595" s="2">
        <v>440</v>
      </c>
      <c r="X595" s="2" t="b">
        <v>1</v>
      </c>
      <c r="Y595" s="2" t="b">
        <v>1</v>
      </c>
      <c r="Z595" s="2" t="s">
        <v>1532</v>
      </c>
      <c r="AA595" s="2" t="s">
        <v>83</v>
      </c>
      <c r="AB595" s="51" t="s">
        <v>83</v>
      </c>
      <c r="AC595" s="51"/>
      <c r="AD595" s="51">
        <v>246985.0735</v>
      </c>
      <c r="AE595" s="51"/>
      <c r="AF595" s="51">
        <v>65</v>
      </c>
      <c r="AG595" s="51" t="s">
        <v>84</v>
      </c>
      <c r="AH595" s="51"/>
      <c r="AI595" s="51"/>
      <c r="AJ595" s="51">
        <v>0</v>
      </c>
      <c r="AK595" s="51">
        <v>0</v>
      </c>
      <c r="AL595" s="51">
        <v>0</v>
      </c>
      <c r="AP595" s="51">
        <v>0</v>
      </c>
      <c r="AQ595" s="51"/>
      <c r="AR595" s="51">
        <v>1</v>
      </c>
      <c r="AS595" s="51">
        <v>1</v>
      </c>
      <c r="AT595" s="51">
        <v>1</v>
      </c>
      <c r="AV595" s="51">
        <v>1</v>
      </c>
      <c r="BB595" s="51">
        <v>1</v>
      </c>
      <c r="BC595" s="51"/>
      <c r="BD595" s="51"/>
    </row>
    <row r="596" spans="1:56" x14ac:dyDescent="0.3">
      <c r="A596" s="2">
        <v>595</v>
      </c>
      <c r="B596" s="2">
        <v>1</v>
      </c>
      <c r="C596" s="2" t="s">
        <v>1392</v>
      </c>
      <c r="D596" s="51">
        <v>10</v>
      </c>
      <c r="E596" s="2" t="s">
        <v>3545</v>
      </c>
      <c r="F596" s="2" t="s">
        <v>1393</v>
      </c>
      <c r="G596" s="2" t="s">
        <v>1503</v>
      </c>
      <c r="H596" s="2" t="s">
        <v>1523</v>
      </c>
      <c r="I596" s="2" t="s">
        <v>1533</v>
      </c>
      <c r="J596" s="2" t="s">
        <v>1534</v>
      </c>
      <c r="K596" s="2" t="s">
        <v>3605</v>
      </c>
      <c r="L596" s="2">
        <v>161411</v>
      </c>
      <c r="M596" s="2">
        <v>124480497</v>
      </c>
      <c r="N596" s="2" t="s">
        <v>1219</v>
      </c>
      <c r="O596" s="2" t="s">
        <v>486</v>
      </c>
      <c r="P596" s="2">
        <v>2007</v>
      </c>
      <c r="Q596" s="2" t="s">
        <v>1540</v>
      </c>
      <c r="R596" s="2" t="s">
        <v>1218</v>
      </c>
      <c r="S596" s="2" t="s">
        <v>1540</v>
      </c>
      <c r="T596" s="2" t="b">
        <v>1</v>
      </c>
      <c r="U596" s="2">
        <v>44228</v>
      </c>
      <c r="V596" s="2">
        <v>15</v>
      </c>
      <c r="W596" s="2">
        <v>50</v>
      </c>
      <c r="X596" s="2" t="b">
        <v>1</v>
      </c>
      <c r="Y596" s="2" t="b">
        <v>1</v>
      </c>
      <c r="Z596" s="2" t="s">
        <v>1436</v>
      </c>
      <c r="AA596" s="2" t="s">
        <v>83</v>
      </c>
      <c r="AB596" s="51" t="s">
        <v>83</v>
      </c>
      <c r="AC596" s="51"/>
      <c r="AD596" s="51">
        <v>62277.805679999998</v>
      </c>
      <c r="AE596" s="51" t="s">
        <v>118</v>
      </c>
      <c r="AF596" s="51">
        <v>50</v>
      </c>
      <c r="AG596" s="51" t="s">
        <v>84</v>
      </c>
      <c r="AH596" s="51"/>
      <c r="AI596" s="51">
        <v>16</v>
      </c>
      <c r="AJ596" s="51">
        <v>0</v>
      </c>
      <c r="AK596" s="51">
        <v>0</v>
      </c>
      <c r="AL596" s="51">
        <v>0</v>
      </c>
      <c r="AP596" s="51">
        <v>0</v>
      </c>
      <c r="AQ596" s="51"/>
      <c r="AR596" s="51">
        <v>1</v>
      </c>
      <c r="AS596" s="51">
        <v>1</v>
      </c>
      <c r="AT596" s="51">
        <v>1</v>
      </c>
      <c r="AU596" s="51">
        <v>1</v>
      </c>
      <c r="AV596" s="51">
        <v>1</v>
      </c>
      <c r="AW596" s="51">
        <v>1</v>
      </c>
      <c r="BC596" s="51">
        <v>1</v>
      </c>
      <c r="BD596" s="51">
        <v>1</v>
      </c>
    </row>
    <row r="597" spans="1:56" x14ac:dyDescent="0.3">
      <c r="A597" s="2">
        <v>596</v>
      </c>
      <c r="B597" s="2">
        <v>1</v>
      </c>
      <c r="C597" s="2" t="s">
        <v>1392</v>
      </c>
      <c r="D597" s="51">
        <v>10</v>
      </c>
      <c r="E597" s="2" t="s">
        <v>3545</v>
      </c>
      <c r="F597" s="2" t="s">
        <v>1393</v>
      </c>
      <c r="G597" s="2" t="s">
        <v>1503</v>
      </c>
      <c r="H597" s="2" t="s">
        <v>1523</v>
      </c>
      <c r="I597" s="2" t="s">
        <v>1535</v>
      </c>
      <c r="J597" s="2" t="s">
        <v>1536</v>
      </c>
      <c r="K597" s="2" t="s">
        <v>3606</v>
      </c>
      <c r="L597" s="2">
        <v>161328</v>
      </c>
      <c r="M597" s="2">
        <v>124466265</v>
      </c>
      <c r="N597" s="2" t="s">
        <v>1219</v>
      </c>
      <c r="O597" s="2" t="s">
        <v>486</v>
      </c>
      <c r="P597" s="2">
        <v>2003</v>
      </c>
      <c r="Q597" s="2" t="s">
        <v>1217</v>
      </c>
      <c r="R597" s="2" t="s">
        <v>2980</v>
      </c>
      <c r="S597" s="2" t="s">
        <v>1217</v>
      </c>
      <c r="T597" s="2" t="b">
        <v>1</v>
      </c>
      <c r="U597" s="2">
        <v>44228</v>
      </c>
      <c r="V597" s="2">
        <v>0</v>
      </c>
      <c r="W597" s="2">
        <v>370</v>
      </c>
      <c r="X597" s="2" t="b">
        <v>1</v>
      </c>
      <c r="Y597" s="2" t="b">
        <v>1</v>
      </c>
      <c r="Z597" s="2" t="s">
        <v>1400</v>
      </c>
      <c r="AA597" s="2" t="s">
        <v>95</v>
      </c>
      <c r="AB597" s="51" t="s">
        <v>83</v>
      </c>
      <c r="AC597" s="51" t="s">
        <v>178</v>
      </c>
      <c r="AD597" s="51">
        <v>1190342.452</v>
      </c>
      <c r="AE597" s="51"/>
      <c r="AF597" s="51">
        <v>100</v>
      </c>
      <c r="AG597" s="51" t="s">
        <v>84</v>
      </c>
      <c r="AH597" s="51"/>
      <c r="AI597" s="51">
        <v>16</v>
      </c>
      <c r="AJ597" s="51">
        <v>0</v>
      </c>
      <c r="AK597" s="51">
        <v>0</v>
      </c>
      <c r="AL597" s="51">
        <v>0</v>
      </c>
      <c r="AP597" s="51">
        <v>0</v>
      </c>
      <c r="AQ597" s="51"/>
      <c r="AR597" s="51">
        <v>1</v>
      </c>
      <c r="AS597" s="51">
        <v>1</v>
      </c>
      <c r="AT597" s="51">
        <v>1</v>
      </c>
      <c r="AU597" s="51">
        <v>1</v>
      </c>
      <c r="AV597" s="51">
        <v>1</v>
      </c>
      <c r="AW597" s="51">
        <v>1</v>
      </c>
    </row>
    <row r="598" spans="1:56" x14ac:dyDescent="0.3">
      <c r="A598" s="2">
        <v>598</v>
      </c>
      <c r="B598" s="2">
        <v>1</v>
      </c>
      <c r="C598" s="2" t="s">
        <v>1392</v>
      </c>
      <c r="D598" s="51">
        <v>10</v>
      </c>
      <c r="E598" s="2" t="s">
        <v>3545</v>
      </c>
      <c r="F598" s="2" t="s">
        <v>1393</v>
      </c>
      <c r="G598" s="2" t="s">
        <v>1503</v>
      </c>
      <c r="H598" s="2" t="s">
        <v>1523</v>
      </c>
      <c r="I598" s="2" t="s">
        <v>1541</v>
      </c>
      <c r="J598" s="2" t="s">
        <v>1542</v>
      </c>
      <c r="K598" s="2" t="s">
        <v>3607</v>
      </c>
      <c r="L598" s="2">
        <v>60136</v>
      </c>
      <c r="M598" s="2">
        <v>140820271</v>
      </c>
      <c r="N598" s="2" t="s">
        <v>104</v>
      </c>
      <c r="O598" s="2" t="s">
        <v>486</v>
      </c>
      <c r="P598" s="2">
        <v>2004</v>
      </c>
      <c r="Q598" s="2" t="s">
        <v>486</v>
      </c>
      <c r="R598" s="2" t="s">
        <v>267</v>
      </c>
      <c r="S598" s="2" t="s">
        <v>486</v>
      </c>
      <c r="T598" s="2" t="b">
        <v>1</v>
      </c>
      <c r="U598" s="2">
        <v>2017</v>
      </c>
      <c r="V598" s="2">
        <v>0</v>
      </c>
      <c r="W598" s="51">
        <v>150</v>
      </c>
      <c r="X598" s="2" t="b">
        <v>1</v>
      </c>
      <c r="Y598" s="2" t="b">
        <v>1</v>
      </c>
      <c r="Z598" s="51" t="s">
        <v>149</v>
      </c>
      <c r="AA598" s="2" t="s">
        <v>83</v>
      </c>
      <c r="AB598" s="51" t="s">
        <v>83</v>
      </c>
      <c r="AC598" s="51"/>
      <c r="AD598" s="51">
        <v>709336.25719999999</v>
      </c>
      <c r="AF598" s="2">
        <v>80</v>
      </c>
      <c r="AG598" s="51" t="s">
        <v>84</v>
      </c>
      <c r="AI598" s="2">
        <v>16</v>
      </c>
      <c r="AJ598" s="51">
        <v>0</v>
      </c>
      <c r="AK598" s="51">
        <v>0</v>
      </c>
      <c r="AL598" s="51">
        <v>1</v>
      </c>
      <c r="AP598" s="51">
        <v>0</v>
      </c>
      <c r="AQ598" s="51"/>
      <c r="AR598" s="51">
        <v>1</v>
      </c>
      <c r="AS598" s="51">
        <v>1</v>
      </c>
      <c r="AT598" s="51">
        <v>1</v>
      </c>
      <c r="AV598" s="51">
        <v>1</v>
      </c>
      <c r="BB598" s="51">
        <v>1</v>
      </c>
      <c r="BC598" s="51"/>
      <c r="BD598" s="51"/>
    </row>
    <row r="599" spans="1:56" x14ac:dyDescent="0.3">
      <c r="A599" s="2">
        <v>599</v>
      </c>
      <c r="B599" s="2">
        <v>1</v>
      </c>
      <c r="C599" s="2" t="s">
        <v>1392</v>
      </c>
      <c r="D599" s="51">
        <v>10</v>
      </c>
      <c r="E599" s="2" t="s">
        <v>3545</v>
      </c>
      <c r="F599" s="2" t="s">
        <v>1393</v>
      </c>
      <c r="G599" s="2" t="s">
        <v>1503</v>
      </c>
      <c r="H599" s="2" t="s">
        <v>1523</v>
      </c>
      <c r="I599" s="2" t="s">
        <v>1543</v>
      </c>
      <c r="J599" s="2" t="s">
        <v>1544</v>
      </c>
      <c r="K599" s="2" t="s">
        <v>3608</v>
      </c>
      <c r="L599" s="2">
        <v>161613</v>
      </c>
      <c r="M599" s="2">
        <v>109911839</v>
      </c>
      <c r="N599" s="2" t="s">
        <v>104</v>
      </c>
      <c r="O599" s="2" t="s">
        <v>486</v>
      </c>
      <c r="P599" s="2">
        <v>2008</v>
      </c>
      <c r="Q599" s="2" t="s">
        <v>2738</v>
      </c>
      <c r="R599" s="2" t="s">
        <v>3601</v>
      </c>
      <c r="S599" s="1" t="s">
        <v>1561</v>
      </c>
      <c r="T599" s="2" t="b">
        <v>0</v>
      </c>
      <c r="U599" s="2">
        <v>2017</v>
      </c>
      <c r="V599" s="2" t="s">
        <v>267</v>
      </c>
      <c r="W599" s="2" t="s">
        <v>267</v>
      </c>
      <c r="X599" s="2" t="b">
        <v>0</v>
      </c>
      <c r="Y599" s="2" t="b">
        <v>0</v>
      </c>
      <c r="Z599" s="2" t="e">
        <v>#N/A</v>
      </c>
      <c r="AA599" s="2" t="s">
        <v>83</v>
      </c>
      <c r="AB599" s="51" t="s">
        <v>83</v>
      </c>
      <c r="AC599" s="51"/>
      <c r="AD599" s="51">
        <v>3390.2885719999999</v>
      </c>
      <c r="AE599" s="51" t="s">
        <v>118</v>
      </c>
      <c r="AF599" s="51">
        <v>29</v>
      </c>
      <c r="AG599" s="51" t="s">
        <v>84</v>
      </c>
      <c r="AH599" s="51"/>
      <c r="AI599" s="51" t="s">
        <v>267</v>
      </c>
      <c r="AJ599" s="51">
        <v>0</v>
      </c>
      <c r="AK599" s="51">
        <v>0</v>
      </c>
      <c r="AL599" s="51">
        <v>0</v>
      </c>
      <c r="AP599" s="51">
        <v>0</v>
      </c>
      <c r="AQ599" s="51"/>
      <c r="AR599" s="51">
        <v>1</v>
      </c>
      <c r="AS599" s="51">
        <v>1</v>
      </c>
      <c r="AT599" s="51">
        <v>1</v>
      </c>
      <c r="AU599" s="51">
        <v>1</v>
      </c>
      <c r="AV599" s="51">
        <v>1</v>
      </c>
      <c r="AW599" s="51">
        <v>1</v>
      </c>
      <c r="BC599" s="51">
        <v>1</v>
      </c>
      <c r="BD599" s="51">
        <v>1</v>
      </c>
    </row>
    <row r="600" spans="1:56" x14ac:dyDescent="0.3">
      <c r="A600" s="2">
        <v>600</v>
      </c>
      <c r="B600" s="2">
        <v>1</v>
      </c>
      <c r="C600" s="2" t="s">
        <v>1392</v>
      </c>
      <c r="D600" s="51">
        <v>10</v>
      </c>
      <c r="E600" s="2" t="s">
        <v>3545</v>
      </c>
      <c r="F600" s="2" t="s">
        <v>1393</v>
      </c>
      <c r="G600" s="2" t="s">
        <v>1503</v>
      </c>
      <c r="H600" s="2" t="s">
        <v>1523</v>
      </c>
      <c r="I600" s="2" t="s">
        <v>1545</v>
      </c>
      <c r="J600" s="2" t="s">
        <v>1546</v>
      </c>
      <c r="K600" s="2" t="s">
        <v>3609</v>
      </c>
      <c r="L600" s="2">
        <v>161397</v>
      </c>
      <c r="M600" s="2">
        <v>124477382</v>
      </c>
      <c r="N600" s="2" t="s">
        <v>1219</v>
      </c>
      <c r="O600" s="2" t="s">
        <v>486</v>
      </c>
      <c r="P600" s="2">
        <v>2003</v>
      </c>
      <c r="Q600" s="2" t="s">
        <v>1217</v>
      </c>
      <c r="R600" s="2" t="s">
        <v>3202</v>
      </c>
      <c r="S600" s="2" t="s">
        <v>1217</v>
      </c>
      <c r="T600" s="2" t="b">
        <v>1</v>
      </c>
      <c r="U600" s="2">
        <v>44228</v>
      </c>
      <c r="V600" s="2">
        <v>0</v>
      </c>
      <c r="W600" s="2">
        <v>320</v>
      </c>
      <c r="X600" s="2" t="b">
        <v>1</v>
      </c>
      <c r="Y600" s="2" t="b">
        <v>1</v>
      </c>
      <c r="Z600" s="2" t="s">
        <v>1547</v>
      </c>
      <c r="AA600" s="2" t="s">
        <v>83</v>
      </c>
      <c r="AB600" s="51" t="s">
        <v>83</v>
      </c>
      <c r="AC600" s="51"/>
      <c r="AD600" s="51">
        <v>1175869.2520000001</v>
      </c>
      <c r="AE600" s="51"/>
      <c r="AF600" s="51">
        <v>60</v>
      </c>
      <c r="AG600" s="51" t="s">
        <v>84</v>
      </c>
      <c r="AH600" s="51"/>
      <c r="AI600" s="51">
        <v>10</v>
      </c>
      <c r="AJ600" s="51">
        <v>0</v>
      </c>
      <c r="AK600" s="51">
        <v>0</v>
      </c>
      <c r="AL600" s="51">
        <v>0</v>
      </c>
      <c r="AP600" s="51">
        <v>0</v>
      </c>
      <c r="AQ600" s="51"/>
      <c r="AR600" s="51">
        <v>1</v>
      </c>
      <c r="AS600" s="51">
        <v>1</v>
      </c>
      <c r="AT600" s="51">
        <v>1</v>
      </c>
      <c r="AU600" s="51">
        <v>1</v>
      </c>
      <c r="AV600" s="51">
        <v>1</v>
      </c>
      <c r="AW600" s="51">
        <v>1</v>
      </c>
    </row>
    <row r="601" spans="1:56" x14ac:dyDescent="0.3">
      <c r="A601" s="2">
        <v>601</v>
      </c>
      <c r="B601" s="2">
        <v>1</v>
      </c>
      <c r="C601" s="2" t="s">
        <v>1392</v>
      </c>
      <c r="D601" s="51">
        <v>11</v>
      </c>
      <c r="E601" s="2" t="s">
        <v>3610</v>
      </c>
      <c r="F601" s="2" t="s">
        <v>1548</v>
      </c>
      <c r="G601" s="2" t="s">
        <v>1549</v>
      </c>
      <c r="H601" s="2" t="s">
        <v>1550</v>
      </c>
      <c r="I601" s="2" t="s">
        <v>1551</v>
      </c>
      <c r="J601" s="2" t="s">
        <v>1552</v>
      </c>
      <c r="K601" s="2" t="s">
        <v>3611</v>
      </c>
      <c r="L601" s="2">
        <v>39389</v>
      </c>
      <c r="M601" s="2">
        <v>141789456</v>
      </c>
      <c r="N601" s="2" t="s">
        <v>2995</v>
      </c>
      <c r="O601" s="2" t="s">
        <v>1561</v>
      </c>
      <c r="P601" s="2">
        <v>2006</v>
      </c>
      <c r="Q601" s="2" t="s">
        <v>1540</v>
      </c>
      <c r="R601" s="2" t="s">
        <v>3202</v>
      </c>
      <c r="S601" s="2" t="s">
        <v>1540</v>
      </c>
      <c r="T601" s="2" t="b">
        <v>1</v>
      </c>
      <c r="U601" s="2">
        <v>2012</v>
      </c>
      <c r="V601" s="2">
        <v>0</v>
      </c>
      <c r="W601" s="2">
        <v>128</v>
      </c>
      <c r="X601" s="2" t="b">
        <v>1</v>
      </c>
      <c r="Y601" s="2" t="b">
        <v>1</v>
      </c>
      <c r="Z601" s="2" t="s">
        <v>89</v>
      </c>
      <c r="AA601" s="2" t="s">
        <v>83</v>
      </c>
      <c r="AB601" s="51" t="s">
        <v>83</v>
      </c>
      <c r="AC601" s="51"/>
      <c r="AD601" s="51">
        <v>5690170.7010000004</v>
      </c>
      <c r="AE601" s="51"/>
      <c r="AF601" s="51">
        <v>350</v>
      </c>
      <c r="AG601" s="51" t="s">
        <v>84</v>
      </c>
      <c r="AH601" s="51"/>
      <c r="AI601" s="51">
        <v>6</v>
      </c>
      <c r="AJ601" s="51">
        <v>0</v>
      </c>
      <c r="AK601" s="51">
        <v>0</v>
      </c>
      <c r="AL601" s="51">
        <v>1</v>
      </c>
      <c r="AP601" s="51">
        <v>1</v>
      </c>
      <c r="AQ601" s="51"/>
      <c r="AR601" s="51">
        <v>1</v>
      </c>
      <c r="AS601" s="51">
        <v>1</v>
      </c>
      <c r="AT601" s="51">
        <v>1</v>
      </c>
      <c r="AU601" s="51">
        <v>1</v>
      </c>
      <c r="AV601" s="51">
        <v>1</v>
      </c>
      <c r="AW601" s="51">
        <v>1</v>
      </c>
    </row>
    <row r="602" spans="1:56" x14ac:dyDescent="0.3">
      <c r="A602" s="2">
        <v>602</v>
      </c>
      <c r="B602" s="2">
        <v>1</v>
      </c>
      <c r="C602" s="2" t="s">
        <v>1392</v>
      </c>
      <c r="D602" s="51">
        <v>11</v>
      </c>
      <c r="E602" s="2" t="s">
        <v>3610</v>
      </c>
      <c r="F602" s="2" t="s">
        <v>1548</v>
      </c>
      <c r="G602" s="2" t="s">
        <v>1549</v>
      </c>
      <c r="H602" s="2" t="s">
        <v>1554</v>
      </c>
      <c r="I602" s="2" t="s">
        <v>1555</v>
      </c>
      <c r="J602" s="2" t="s">
        <v>1556</v>
      </c>
      <c r="K602" s="2" t="s">
        <v>3612</v>
      </c>
      <c r="L602" s="2">
        <v>39390</v>
      </c>
      <c r="M602" s="2">
        <v>141790455</v>
      </c>
      <c r="N602" s="2" t="s">
        <v>2995</v>
      </c>
      <c r="O602" s="2" t="s">
        <v>1561</v>
      </c>
      <c r="P602" s="2">
        <v>2006</v>
      </c>
      <c r="Q602" s="2" t="s">
        <v>1540</v>
      </c>
      <c r="R602" s="2" t="s">
        <v>3202</v>
      </c>
      <c r="S602" s="2" t="s">
        <v>1540</v>
      </c>
      <c r="T602" s="2" t="b">
        <v>1</v>
      </c>
      <c r="U602" s="2">
        <v>2012</v>
      </c>
      <c r="V602" s="2">
        <v>0</v>
      </c>
      <c r="W602" s="2">
        <v>20</v>
      </c>
      <c r="X602" s="2" t="b">
        <v>1</v>
      </c>
      <c r="Y602" s="2" t="b">
        <v>1</v>
      </c>
      <c r="Z602" s="2" t="s">
        <v>89</v>
      </c>
      <c r="AA602" s="2" t="s">
        <v>83</v>
      </c>
      <c r="AB602" s="51" t="s">
        <v>83</v>
      </c>
      <c r="AC602" s="51"/>
      <c r="AD602" s="51">
        <v>900041.58389999997</v>
      </c>
      <c r="AF602" s="2">
        <v>318</v>
      </c>
      <c r="AG602" s="51" t="s">
        <v>84</v>
      </c>
      <c r="AI602" s="2">
        <v>16.399999999999999</v>
      </c>
      <c r="AJ602" s="51">
        <v>0</v>
      </c>
      <c r="AK602" s="51">
        <v>0</v>
      </c>
      <c r="AL602" s="51">
        <v>1</v>
      </c>
      <c r="AP602" s="51">
        <v>1</v>
      </c>
      <c r="AQ602" s="51"/>
      <c r="AR602" s="51">
        <v>1</v>
      </c>
      <c r="AS602" s="51">
        <v>1</v>
      </c>
      <c r="AT602" s="51">
        <v>1</v>
      </c>
      <c r="AU602" s="51">
        <v>1</v>
      </c>
      <c r="AV602" s="51">
        <v>1</v>
      </c>
      <c r="AW602" s="51">
        <v>1</v>
      </c>
    </row>
    <row r="603" spans="1:56" x14ac:dyDescent="0.3">
      <c r="A603" s="2">
        <v>603</v>
      </c>
      <c r="B603" s="2">
        <v>1</v>
      </c>
      <c r="C603" s="2" t="s">
        <v>1392</v>
      </c>
      <c r="D603" s="51">
        <v>11</v>
      </c>
      <c r="E603" s="2" t="s">
        <v>3610</v>
      </c>
      <c r="F603" s="2" t="s">
        <v>1548</v>
      </c>
      <c r="G603" s="2" t="s">
        <v>1549</v>
      </c>
      <c r="H603" s="2" t="s">
        <v>1554</v>
      </c>
      <c r="I603" s="2" t="s">
        <v>1557</v>
      </c>
      <c r="J603" s="2" t="s">
        <v>1558</v>
      </c>
      <c r="K603" s="2" t="s">
        <v>3613</v>
      </c>
      <c r="L603" s="2">
        <v>18175</v>
      </c>
      <c r="M603" s="2">
        <v>141791261</v>
      </c>
      <c r="N603" s="2" t="s">
        <v>2995</v>
      </c>
      <c r="O603" s="2" t="s">
        <v>1561</v>
      </c>
      <c r="P603" s="2">
        <v>2006</v>
      </c>
      <c r="Q603" s="2" t="s">
        <v>1561</v>
      </c>
      <c r="R603" s="2" t="s">
        <v>3202</v>
      </c>
      <c r="S603" s="2" t="s">
        <v>1561</v>
      </c>
      <c r="T603" s="2" t="b">
        <v>1</v>
      </c>
      <c r="U603" s="2">
        <v>2012</v>
      </c>
      <c r="V603" s="2">
        <v>0</v>
      </c>
      <c r="W603" s="2">
        <v>122</v>
      </c>
      <c r="X603" s="2" t="b">
        <v>1</v>
      </c>
      <c r="Y603" s="2" t="b">
        <v>1</v>
      </c>
      <c r="Z603" s="2" t="s">
        <v>89</v>
      </c>
      <c r="AA603" s="2" t="s">
        <v>83</v>
      </c>
      <c r="AB603" s="51" t="s">
        <v>83</v>
      </c>
      <c r="AC603" s="51"/>
      <c r="AD603" s="51">
        <v>1979109.1669999999</v>
      </c>
      <c r="AF603" s="2">
        <v>554</v>
      </c>
      <c r="AG603" s="51" t="s">
        <v>84</v>
      </c>
      <c r="AI603" s="2">
        <v>17</v>
      </c>
      <c r="AJ603" s="51">
        <v>0</v>
      </c>
      <c r="AK603" s="51">
        <v>0</v>
      </c>
      <c r="AL603" s="51">
        <v>1</v>
      </c>
      <c r="AP603" s="51">
        <v>0</v>
      </c>
      <c r="AQ603" s="51">
        <v>1</v>
      </c>
      <c r="AR603" s="51">
        <v>1</v>
      </c>
      <c r="AS603" s="51">
        <v>1</v>
      </c>
      <c r="AT603" s="51">
        <v>1</v>
      </c>
      <c r="AU603" s="51">
        <v>1</v>
      </c>
      <c r="AV603" s="51">
        <v>1</v>
      </c>
      <c r="AW603" s="51">
        <v>1</v>
      </c>
    </row>
    <row r="604" spans="1:56" x14ac:dyDescent="0.3">
      <c r="A604" s="2">
        <v>604</v>
      </c>
      <c r="B604" s="2">
        <v>1</v>
      </c>
      <c r="C604" s="2" t="s">
        <v>1392</v>
      </c>
      <c r="D604" s="51">
        <v>11</v>
      </c>
      <c r="E604" s="2" t="s">
        <v>3610</v>
      </c>
      <c r="F604" s="2" t="s">
        <v>1548</v>
      </c>
      <c r="G604" s="2" t="s">
        <v>1549</v>
      </c>
      <c r="H604" s="2" t="s">
        <v>1554</v>
      </c>
      <c r="I604" s="2" t="s">
        <v>1559</v>
      </c>
      <c r="J604" s="2" t="s">
        <v>1560</v>
      </c>
      <c r="K604" s="2" t="s">
        <v>3614</v>
      </c>
      <c r="L604" s="2">
        <v>18584848</v>
      </c>
      <c r="M604" s="2">
        <v>141788242</v>
      </c>
      <c r="N604" s="2" t="s">
        <v>2995</v>
      </c>
      <c r="O604" s="2" t="s">
        <v>367</v>
      </c>
      <c r="P604" s="2" t="s">
        <v>267</v>
      </c>
      <c r="Q604" s="2" t="s">
        <v>1561</v>
      </c>
      <c r="R604" s="2" t="s">
        <v>3202</v>
      </c>
      <c r="S604" s="2" t="s">
        <v>1561</v>
      </c>
      <c r="T604" s="2" t="b">
        <v>1</v>
      </c>
      <c r="U604" s="2">
        <v>2013</v>
      </c>
      <c r="V604" s="2">
        <v>0</v>
      </c>
      <c r="W604" s="2">
        <v>60</v>
      </c>
      <c r="X604" s="2" t="b">
        <v>1</v>
      </c>
      <c r="Y604" s="2" t="b">
        <v>1</v>
      </c>
      <c r="Z604" s="2" t="s">
        <v>89</v>
      </c>
      <c r="AA604" s="2" t="s">
        <v>83</v>
      </c>
      <c r="AB604" s="51" t="s">
        <v>83</v>
      </c>
      <c r="AC604" s="51"/>
      <c r="AD604" s="51">
        <v>5280274.3360000001</v>
      </c>
      <c r="AE604" s="51"/>
      <c r="AF604" s="51">
        <v>656</v>
      </c>
      <c r="AG604" s="51" t="s">
        <v>84</v>
      </c>
      <c r="AH604" s="51"/>
      <c r="AI604" s="51">
        <v>14.6</v>
      </c>
      <c r="AJ604" s="51">
        <v>0</v>
      </c>
      <c r="AK604" s="51">
        <v>0</v>
      </c>
      <c r="AL604" s="51">
        <v>0</v>
      </c>
      <c r="AN604" s="51">
        <v>1</v>
      </c>
      <c r="AP604" s="51">
        <v>1</v>
      </c>
      <c r="AQ604" s="51"/>
      <c r="AR604" s="51">
        <v>1</v>
      </c>
      <c r="AS604" s="51">
        <v>1</v>
      </c>
      <c r="AT604" s="51">
        <v>1</v>
      </c>
      <c r="AU604" s="51">
        <v>1</v>
      </c>
      <c r="AV604" s="51">
        <v>1</v>
      </c>
      <c r="AW604" s="51">
        <v>1</v>
      </c>
    </row>
    <row r="605" spans="1:56" x14ac:dyDescent="0.3">
      <c r="A605" s="2">
        <v>605</v>
      </c>
      <c r="B605" s="2">
        <v>1</v>
      </c>
      <c r="C605" s="2" t="s">
        <v>1392</v>
      </c>
      <c r="D605" s="51">
        <v>11</v>
      </c>
      <c r="E605" s="2" t="s">
        <v>3610</v>
      </c>
      <c r="F605" s="2" t="s">
        <v>1548</v>
      </c>
      <c r="G605" s="2" t="s">
        <v>1549</v>
      </c>
      <c r="H605" s="2" t="s">
        <v>1554</v>
      </c>
      <c r="I605" s="2" t="s">
        <v>1562</v>
      </c>
      <c r="J605" s="2" t="s">
        <v>1563</v>
      </c>
      <c r="K605" s="2" t="s">
        <v>3615</v>
      </c>
      <c r="L605" s="2">
        <v>39393</v>
      </c>
      <c r="M605" s="2">
        <v>141792003</v>
      </c>
      <c r="N605" s="2" t="s">
        <v>2995</v>
      </c>
      <c r="O605" s="2" t="s">
        <v>1561</v>
      </c>
      <c r="P605" s="2">
        <v>2006</v>
      </c>
      <c r="Q605" s="2" t="s">
        <v>1561</v>
      </c>
      <c r="R605" s="2" t="s">
        <v>3202</v>
      </c>
      <c r="S605" s="2" t="s">
        <v>1561</v>
      </c>
      <c r="T605" s="2" t="b">
        <v>1</v>
      </c>
      <c r="U605" s="2">
        <v>2012</v>
      </c>
      <c r="V605" s="2">
        <v>0</v>
      </c>
      <c r="W605" s="2">
        <v>100</v>
      </c>
      <c r="X605" s="2" t="b">
        <v>1</v>
      </c>
      <c r="Y605" s="2" t="b">
        <v>1</v>
      </c>
      <c r="Z605" s="2" t="s">
        <v>89</v>
      </c>
      <c r="AA605" s="2" t="s">
        <v>83</v>
      </c>
      <c r="AB605" s="51" t="s">
        <v>83</v>
      </c>
      <c r="AC605" s="51"/>
      <c r="AD605" s="51">
        <v>5478359.4570000004</v>
      </c>
      <c r="AF605" s="2">
        <v>700</v>
      </c>
      <c r="AG605" s="51" t="s">
        <v>84</v>
      </c>
      <c r="AI605" s="2">
        <v>14.6</v>
      </c>
      <c r="AJ605" s="51">
        <v>0</v>
      </c>
      <c r="AK605" s="51">
        <v>0</v>
      </c>
      <c r="AL605" s="51">
        <v>1</v>
      </c>
      <c r="AP605" s="51">
        <v>1</v>
      </c>
      <c r="AQ605" s="51"/>
      <c r="AR605" s="51">
        <v>1</v>
      </c>
      <c r="AS605" s="51">
        <v>1</v>
      </c>
      <c r="AT605" s="51">
        <v>1</v>
      </c>
      <c r="AU605" s="51">
        <v>1</v>
      </c>
      <c r="AV605" s="51">
        <v>1</v>
      </c>
      <c r="AW605" s="51">
        <v>1</v>
      </c>
    </row>
    <row r="606" spans="1:56" x14ac:dyDescent="0.3">
      <c r="A606" s="2">
        <v>606</v>
      </c>
      <c r="B606" s="2">
        <v>1</v>
      </c>
      <c r="C606" s="2" t="s">
        <v>1392</v>
      </c>
      <c r="D606" s="51">
        <v>11</v>
      </c>
      <c r="E606" s="2" t="s">
        <v>3610</v>
      </c>
      <c r="F606" s="2" t="s">
        <v>1548</v>
      </c>
      <c r="G606" s="2" t="s">
        <v>1564</v>
      </c>
      <c r="H606" s="2" t="s">
        <v>1565</v>
      </c>
      <c r="I606" s="2" t="s">
        <v>1566</v>
      </c>
      <c r="J606" s="2" t="s">
        <v>1567</v>
      </c>
      <c r="K606" s="2" t="s">
        <v>3616</v>
      </c>
      <c r="L606" s="2">
        <v>161596</v>
      </c>
      <c r="M606" s="2">
        <v>68609037</v>
      </c>
      <c r="N606" s="2" t="s">
        <v>104</v>
      </c>
      <c r="O606" s="2" t="s">
        <v>368</v>
      </c>
      <c r="P606" s="2">
        <v>2008</v>
      </c>
      <c r="Q606" s="2" t="s">
        <v>368</v>
      </c>
      <c r="R606" s="2" t="s">
        <v>267</v>
      </c>
      <c r="S606" s="2" t="s">
        <v>368</v>
      </c>
      <c r="T606" s="2" t="b">
        <v>1</v>
      </c>
      <c r="U606" s="2">
        <v>2015</v>
      </c>
      <c r="V606" s="2">
        <v>0</v>
      </c>
      <c r="W606" s="2">
        <v>220</v>
      </c>
      <c r="X606" s="2" t="b">
        <v>1</v>
      </c>
      <c r="Y606" s="2" t="b">
        <v>1</v>
      </c>
      <c r="Z606" s="2" t="s">
        <v>89</v>
      </c>
      <c r="AA606" s="2" t="s">
        <v>83</v>
      </c>
      <c r="AB606" s="51" t="s">
        <v>83</v>
      </c>
      <c r="AC606" s="51"/>
      <c r="AD606" s="51">
        <v>235340.38089999999</v>
      </c>
      <c r="AE606" s="51"/>
      <c r="AF606" s="51">
        <v>120</v>
      </c>
      <c r="AG606" s="51" t="s">
        <v>84</v>
      </c>
      <c r="AH606" s="51"/>
      <c r="AI606" s="51"/>
      <c r="AJ606" s="51">
        <v>0</v>
      </c>
      <c r="AK606" s="51">
        <v>0</v>
      </c>
      <c r="AL606" s="51">
        <v>0</v>
      </c>
      <c r="AP606" s="51">
        <v>0</v>
      </c>
      <c r="AQ606" s="51"/>
      <c r="AR606" s="51">
        <v>1</v>
      </c>
      <c r="AS606" s="51">
        <v>1</v>
      </c>
      <c r="AT606" s="51">
        <v>1</v>
      </c>
      <c r="AV606" s="51">
        <v>1</v>
      </c>
    </row>
    <row r="607" spans="1:56" x14ac:dyDescent="0.3">
      <c r="A607" s="2">
        <v>607</v>
      </c>
      <c r="B607" s="2">
        <v>1</v>
      </c>
      <c r="C607" s="2" t="s">
        <v>1392</v>
      </c>
      <c r="D607" s="51">
        <v>11</v>
      </c>
      <c r="E607" s="2" t="s">
        <v>3610</v>
      </c>
      <c r="F607" s="2" t="s">
        <v>1548</v>
      </c>
      <c r="G607" s="2" t="s">
        <v>1564</v>
      </c>
      <c r="H607" s="2" t="s">
        <v>1565</v>
      </c>
      <c r="I607" s="2" t="s">
        <v>1569</v>
      </c>
      <c r="J607" s="2" t="s">
        <v>1570</v>
      </c>
      <c r="K607" s="2" t="s">
        <v>3617</v>
      </c>
      <c r="L607" s="2">
        <v>60179</v>
      </c>
      <c r="M607" s="2">
        <v>68609203</v>
      </c>
      <c r="N607" s="2" t="s">
        <v>104</v>
      </c>
      <c r="O607" s="2" t="s">
        <v>1217</v>
      </c>
      <c r="P607" s="2">
        <v>2006</v>
      </c>
      <c r="Q607" s="2" t="s">
        <v>1217</v>
      </c>
      <c r="R607" s="2" t="s">
        <v>3601</v>
      </c>
      <c r="S607" s="2" t="s">
        <v>1217</v>
      </c>
      <c r="T607" s="2" t="b">
        <v>1</v>
      </c>
      <c r="U607" s="2">
        <v>2015</v>
      </c>
      <c r="V607" s="2">
        <v>120</v>
      </c>
      <c r="W607" s="2">
        <v>120</v>
      </c>
      <c r="X607" s="2" t="b">
        <v>1</v>
      </c>
      <c r="Y607" s="2" t="b">
        <v>1</v>
      </c>
      <c r="Z607" s="2" t="s">
        <v>89</v>
      </c>
      <c r="AA607" s="2" t="s">
        <v>83</v>
      </c>
      <c r="AB607" s="51" t="s">
        <v>83</v>
      </c>
      <c r="AC607" s="51"/>
      <c r="AD607" s="51">
        <v>235340.38089999999</v>
      </c>
      <c r="AE607" s="51"/>
      <c r="AF607" s="51">
        <v>58</v>
      </c>
      <c r="AG607" s="51" t="s">
        <v>84</v>
      </c>
      <c r="AH607" s="51"/>
      <c r="AI607" s="51"/>
      <c r="AJ607" s="51">
        <v>0</v>
      </c>
      <c r="AK607" s="51">
        <v>0</v>
      </c>
      <c r="AL607" s="51">
        <v>0</v>
      </c>
      <c r="AP607" s="51">
        <v>0</v>
      </c>
      <c r="AQ607" s="51"/>
      <c r="AR607" s="51">
        <v>1</v>
      </c>
      <c r="AS607" s="51" t="s">
        <v>1571</v>
      </c>
      <c r="AT607" s="51">
        <v>1</v>
      </c>
      <c r="AU607" s="51">
        <v>1</v>
      </c>
      <c r="AV607" s="51">
        <v>1</v>
      </c>
      <c r="AW607" s="51">
        <v>1</v>
      </c>
    </row>
    <row r="608" spans="1:56" x14ac:dyDescent="0.3">
      <c r="A608" s="2">
        <v>608</v>
      </c>
      <c r="B608" s="2">
        <v>1</v>
      </c>
      <c r="C608" s="2" t="s">
        <v>1392</v>
      </c>
      <c r="D608" s="51">
        <v>11</v>
      </c>
      <c r="E608" s="2" t="s">
        <v>3610</v>
      </c>
      <c r="F608" s="2" t="s">
        <v>1548</v>
      </c>
      <c r="G608" s="2" t="s">
        <v>1564</v>
      </c>
      <c r="H608" s="2" t="s">
        <v>1565</v>
      </c>
      <c r="I608" s="2" t="s">
        <v>1572</v>
      </c>
      <c r="J608" s="2" t="s">
        <v>1573</v>
      </c>
      <c r="K608" s="2" t="s">
        <v>3618</v>
      </c>
      <c r="L608" s="2">
        <v>44186</v>
      </c>
      <c r="M608" s="2">
        <v>68609294</v>
      </c>
      <c r="N608" s="2" t="s">
        <v>104</v>
      </c>
      <c r="O608" s="2" t="s">
        <v>368</v>
      </c>
      <c r="P608" s="2">
        <v>2004</v>
      </c>
      <c r="Q608" s="2" t="s">
        <v>368</v>
      </c>
      <c r="R608" s="2" t="s">
        <v>267</v>
      </c>
      <c r="S608" s="2" t="s">
        <v>368</v>
      </c>
      <c r="T608" s="2" t="b">
        <v>1</v>
      </c>
      <c r="U608" s="2">
        <v>2015</v>
      </c>
      <c r="V608" s="2">
        <v>0</v>
      </c>
      <c r="W608" s="2">
        <v>125</v>
      </c>
      <c r="X608" s="2" t="b">
        <v>1</v>
      </c>
      <c r="Y608" s="2" t="b">
        <v>1</v>
      </c>
      <c r="Z608" s="2" t="s">
        <v>89</v>
      </c>
      <c r="AA608" s="2" t="s">
        <v>83</v>
      </c>
      <c r="AB608" s="51" t="s">
        <v>83</v>
      </c>
      <c r="AC608" s="51"/>
      <c r="AD608" s="51">
        <v>486792.7047</v>
      </c>
      <c r="AE608" s="51"/>
      <c r="AF608" s="51">
        <v>100</v>
      </c>
      <c r="AG608" s="51" t="s">
        <v>84</v>
      </c>
      <c r="AH608" s="51"/>
      <c r="AI608" s="51"/>
      <c r="AJ608" s="51">
        <v>0</v>
      </c>
      <c r="AK608" s="51">
        <v>0</v>
      </c>
      <c r="AL608" s="51">
        <v>0</v>
      </c>
      <c r="AP608" s="51">
        <v>0</v>
      </c>
      <c r="AQ608" s="51"/>
      <c r="AR608" s="51">
        <v>1</v>
      </c>
      <c r="AS608" s="51">
        <v>1</v>
      </c>
      <c r="AT608" s="51">
        <v>1</v>
      </c>
      <c r="AV608" s="51">
        <v>1</v>
      </c>
    </row>
    <row r="609" spans="1:56" x14ac:dyDescent="0.3">
      <c r="A609" s="2">
        <v>609</v>
      </c>
      <c r="B609" s="2">
        <v>1</v>
      </c>
      <c r="C609" s="2" t="s">
        <v>1392</v>
      </c>
      <c r="D609" s="51">
        <v>11</v>
      </c>
      <c r="E609" s="2" t="s">
        <v>3610</v>
      </c>
      <c r="F609" s="2" t="s">
        <v>1548</v>
      </c>
      <c r="G609" s="2" t="s">
        <v>1564</v>
      </c>
      <c r="H609" s="2" t="s">
        <v>1574</v>
      </c>
      <c r="I609" s="2" t="s">
        <v>1575</v>
      </c>
      <c r="J609" s="2" t="s">
        <v>1576</v>
      </c>
      <c r="K609" s="2" t="s">
        <v>3619</v>
      </c>
      <c r="L609" s="2">
        <v>43270317</v>
      </c>
      <c r="M609" s="2">
        <v>43270336</v>
      </c>
      <c r="N609" s="2" t="s">
        <v>104</v>
      </c>
      <c r="O609" s="2" t="s">
        <v>368</v>
      </c>
      <c r="P609" s="2">
        <v>2003</v>
      </c>
      <c r="Q609" s="2" t="s">
        <v>368</v>
      </c>
      <c r="R609" s="2" t="s">
        <v>267</v>
      </c>
      <c r="S609" s="2" t="s">
        <v>368</v>
      </c>
      <c r="T609" s="2" t="b">
        <v>1</v>
      </c>
      <c r="U609" s="2">
        <v>2015</v>
      </c>
      <c r="V609" s="2">
        <v>30</v>
      </c>
      <c r="W609" s="2">
        <v>205</v>
      </c>
      <c r="X609" s="2" t="b">
        <v>1</v>
      </c>
      <c r="Y609" s="2" t="b">
        <v>1</v>
      </c>
      <c r="Z609" s="2" t="s">
        <v>89</v>
      </c>
      <c r="AA609" s="2" t="s">
        <v>83</v>
      </c>
      <c r="AB609" s="51" t="s">
        <v>83</v>
      </c>
      <c r="AC609" s="51"/>
      <c r="AD609" s="51">
        <v>379867.96409999998</v>
      </c>
      <c r="AE609" s="51"/>
      <c r="AF609" s="51">
        <v>146</v>
      </c>
      <c r="AG609" s="51" t="s">
        <v>84</v>
      </c>
      <c r="AH609" s="51"/>
      <c r="AI609" s="51"/>
      <c r="AJ609" s="51">
        <v>0</v>
      </c>
      <c r="AK609" s="51">
        <v>0</v>
      </c>
      <c r="AL609" s="51">
        <v>0</v>
      </c>
      <c r="AP609" s="51">
        <v>0</v>
      </c>
      <c r="AQ609" s="51"/>
      <c r="AR609" s="51">
        <v>1</v>
      </c>
      <c r="AS609" s="51">
        <v>1</v>
      </c>
      <c r="AT609" s="51">
        <v>1</v>
      </c>
      <c r="AV609" s="51">
        <v>1</v>
      </c>
    </row>
    <row r="610" spans="1:56" x14ac:dyDescent="0.3">
      <c r="A610" s="2">
        <v>610</v>
      </c>
      <c r="B610" s="2">
        <v>1</v>
      </c>
      <c r="C610" s="2" t="s">
        <v>1392</v>
      </c>
      <c r="D610" s="51">
        <v>11</v>
      </c>
      <c r="E610" s="2" t="s">
        <v>3610</v>
      </c>
      <c r="F610" s="2" t="s">
        <v>1548</v>
      </c>
      <c r="G610" s="2" t="s">
        <v>1564</v>
      </c>
      <c r="H610" s="2" t="s">
        <v>1574</v>
      </c>
      <c r="I610" s="2" t="s">
        <v>1577</v>
      </c>
      <c r="J610" s="2" t="s">
        <v>1578</v>
      </c>
      <c r="K610" s="2" t="s">
        <v>3620</v>
      </c>
      <c r="L610" s="2">
        <v>41866</v>
      </c>
      <c r="M610" s="2">
        <v>43270478</v>
      </c>
      <c r="N610" s="2" t="s">
        <v>104</v>
      </c>
      <c r="O610" s="2" t="s">
        <v>367</v>
      </c>
      <c r="P610" s="2" t="s">
        <v>267</v>
      </c>
      <c r="Q610" s="2" t="s">
        <v>368</v>
      </c>
      <c r="R610" s="2" t="s">
        <v>267</v>
      </c>
      <c r="S610" s="2" t="s">
        <v>368</v>
      </c>
      <c r="T610" s="2" t="b">
        <v>1</v>
      </c>
      <c r="U610" s="2">
        <v>2015</v>
      </c>
      <c r="V610" s="2">
        <v>1</v>
      </c>
      <c r="W610" s="2">
        <v>100</v>
      </c>
      <c r="X610" s="2" t="b">
        <v>1</v>
      </c>
      <c r="Y610" s="2" t="b">
        <v>1</v>
      </c>
      <c r="Z610" s="2" t="s">
        <v>1532</v>
      </c>
      <c r="AA610" s="2" t="s">
        <v>83</v>
      </c>
      <c r="AB610" s="51" t="s">
        <v>83</v>
      </c>
      <c r="AC610" s="51"/>
      <c r="AD610" s="51">
        <v>26407.655190000001</v>
      </c>
      <c r="AE610" s="51" t="s">
        <v>118</v>
      </c>
      <c r="AF610" s="51">
        <v>120</v>
      </c>
      <c r="AG610" s="51" t="s">
        <v>84</v>
      </c>
      <c r="AH610" s="51"/>
      <c r="AI610" s="51"/>
      <c r="AJ610" s="51">
        <v>0</v>
      </c>
      <c r="AK610" s="51">
        <v>0</v>
      </c>
      <c r="AL610" s="51">
        <v>0</v>
      </c>
      <c r="AP610" s="51">
        <v>0</v>
      </c>
      <c r="AQ610" s="51"/>
      <c r="AR610" s="51">
        <v>1</v>
      </c>
      <c r="AS610" s="51">
        <v>1</v>
      </c>
      <c r="AT610" s="51">
        <v>1</v>
      </c>
      <c r="AV610" s="51">
        <v>1</v>
      </c>
      <c r="BC610" s="51">
        <v>1</v>
      </c>
    </row>
    <row r="611" spans="1:56" x14ac:dyDescent="0.3">
      <c r="A611" s="2">
        <v>611</v>
      </c>
      <c r="B611" s="2">
        <v>1</v>
      </c>
      <c r="C611" s="2" t="s">
        <v>1392</v>
      </c>
      <c r="D611" s="51">
        <v>11</v>
      </c>
      <c r="E611" s="2" t="s">
        <v>3610</v>
      </c>
      <c r="F611" s="2" t="s">
        <v>1548</v>
      </c>
      <c r="G611" s="2" t="s">
        <v>1564</v>
      </c>
      <c r="H611" s="2" t="s">
        <v>1579</v>
      </c>
      <c r="I611" s="2" t="s">
        <v>235</v>
      </c>
      <c r="J611" s="2" t="s">
        <v>1580</v>
      </c>
      <c r="K611" s="2" t="s">
        <v>3621</v>
      </c>
      <c r="L611" s="2">
        <v>61419</v>
      </c>
      <c r="M611" s="2">
        <v>3104442</v>
      </c>
      <c r="N611" s="2" t="s">
        <v>104</v>
      </c>
      <c r="O611" s="2" t="s">
        <v>1217</v>
      </c>
      <c r="P611" s="2">
        <v>2006</v>
      </c>
      <c r="Q611" s="2" t="s">
        <v>1540</v>
      </c>
      <c r="R611" s="2" t="s">
        <v>2980</v>
      </c>
      <c r="S611" s="2" t="s">
        <v>1540</v>
      </c>
      <c r="T611" s="2" t="b">
        <v>1</v>
      </c>
      <c r="U611" s="2">
        <v>43891</v>
      </c>
      <c r="V611" s="2">
        <v>0</v>
      </c>
      <c r="W611" s="2">
        <v>140</v>
      </c>
      <c r="X611" s="2" t="b">
        <v>1</v>
      </c>
      <c r="Y611" s="2" t="b">
        <v>1</v>
      </c>
      <c r="Z611" s="2" t="s">
        <v>1436</v>
      </c>
      <c r="AA611" s="2" t="s">
        <v>83</v>
      </c>
      <c r="AB611" s="51" t="s">
        <v>83</v>
      </c>
      <c r="AC611" s="51"/>
      <c r="AD611" s="51">
        <v>505783.0036</v>
      </c>
      <c r="AE611" s="51"/>
      <c r="AF611" s="51">
        <v>66</v>
      </c>
      <c r="AG611" s="51" t="s">
        <v>84</v>
      </c>
      <c r="AH611" s="51"/>
      <c r="AI611" s="51">
        <v>7</v>
      </c>
      <c r="AJ611" s="51">
        <v>0</v>
      </c>
      <c r="AK611" s="51">
        <v>0</v>
      </c>
      <c r="AL611" s="51">
        <v>0</v>
      </c>
      <c r="AP611" s="51">
        <v>0</v>
      </c>
      <c r="AQ611" s="51"/>
      <c r="AR611" s="51">
        <v>1</v>
      </c>
      <c r="AS611" s="51">
        <v>1</v>
      </c>
      <c r="AT611" s="51">
        <v>1</v>
      </c>
      <c r="AU611" s="51">
        <v>1</v>
      </c>
      <c r="AV611" s="51">
        <v>1</v>
      </c>
      <c r="AW611" s="51">
        <v>1</v>
      </c>
    </row>
    <row r="612" spans="1:56" x14ac:dyDescent="0.3">
      <c r="A612" s="2">
        <v>612</v>
      </c>
      <c r="B612" s="2">
        <v>1</v>
      </c>
      <c r="C612" s="2" t="s">
        <v>1392</v>
      </c>
      <c r="D612" s="51">
        <v>11</v>
      </c>
      <c r="E612" s="2" t="s">
        <v>3610</v>
      </c>
      <c r="F612" s="2" t="s">
        <v>1548</v>
      </c>
      <c r="G612" s="2" t="s">
        <v>1564</v>
      </c>
      <c r="H612" s="2" t="s">
        <v>1579</v>
      </c>
      <c r="I612" s="2" t="s">
        <v>1581</v>
      </c>
      <c r="J612" s="2" t="s">
        <v>1582</v>
      </c>
      <c r="K612" s="2" t="s">
        <v>3622</v>
      </c>
      <c r="L612" s="2">
        <v>60177</v>
      </c>
      <c r="M612" s="2">
        <v>80673370</v>
      </c>
      <c r="N612" s="2" t="s">
        <v>104</v>
      </c>
      <c r="O612" s="2" t="s">
        <v>486</v>
      </c>
      <c r="P612" s="2">
        <v>2006</v>
      </c>
      <c r="Q612" s="2" t="s">
        <v>486</v>
      </c>
      <c r="R612" s="2" t="s">
        <v>267</v>
      </c>
      <c r="S612" s="2" t="s">
        <v>486</v>
      </c>
      <c r="T612" s="2" t="b">
        <v>1</v>
      </c>
      <c r="U612" s="2">
        <v>2015</v>
      </c>
      <c r="V612" s="2">
        <v>0</v>
      </c>
      <c r="W612" s="2">
        <v>200</v>
      </c>
      <c r="X612" s="2" t="b">
        <v>1</v>
      </c>
      <c r="Y612" s="2" t="b">
        <v>1</v>
      </c>
      <c r="Z612" s="2" t="s">
        <v>89</v>
      </c>
      <c r="AA612" s="2" t="s">
        <v>83</v>
      </c>
      <c r="AB612" s="51" t="s">
        <v>83</v>
      </c>
      <c r="AC612" s="51"/>
      <c r="AD612" s="51">
        <v>103581.0802</v>
      </c>
      <c r="AE612" s="51" t="s">
        <v>118</v>
      </c>
      <c r="AF612" s="51">
        <v>97</v>
      </c>
      <c r="AG612" s="51" t="s">
        <v>84</v>
      </c>
      <c r="AH612" s="51"/>
      <c r="AI612" s="51">
        <v>9</v>
      </c>
      <c r="AJ612" s="51">
        <v>0</v>
      </c>
      <c r="AK612" s="51">
        <v>0</v>
      </c>
      <c r="AL612" s="51">
        <v>0</v>
      </c>
      <c r="AN612" s="51">
        <v>1</v>
      </c>
      <c r="AP612" s="51">
        <v>0</v>
      </c>
      <c r="AQ612" s="51"/>
      <c r="AR612" s="51">
        <v>1</v>
      </c>
      <c r="AS612" s="51">
        <v>1</v>
      </c>
      <c r="AT612" s="51">
        <v>1</v>
      </c>
      <c r="AV612" s="51">
        <v>1</v>
      </c>
      <c r="BB612" s="51">
        <v>1</v>
      </c>
      <c r="BC612" s="51">
        <v>1</v>
      </c>
      <c r="BD612" s="51"/>
    </row>
    <row r="613" spans="1:56" x14ac:dyDescent="0.3">
      <c r="A613" s="2">
        <v>613</v>
      </c>
      <c r="B613" s="2">
        <v>1</v>
      </c>
      <c r="C613" s="2" t="s">
        <v>1392</v>
      </c>
      <c r="D613" s="51">
        <v>11</v>
      </c>
      <c r="E613" s="2" t="s">
        <v>3610</v>
      </c>
      <c r="F613" s="2" t="s">
        <v>1548</v>
      </c>
      <c r="G613" s="2" t="s">
        <v>1564</v>
      </c>
      <c r="H613" s="2" t="s">
        <v>1579</v>
      </c>
      <c r="I613" s="2" t="s">
        <v>1583</v>
      </c>
      <c r="J613" s="2" t="s">
        <v>1584</v>
      </c>
      <c r="K613" s="2" t="s">
        <v>3623</v>
      </c>
      <c r="L613" s="2">
        <v>60178</v>
      </c>
      <c r="M613" s="2">
        <v>124448370</v>
      </c>
      <c r="N613" s="2" t="s">
        <v>104</v>
      </c>
      <c r="O613" s="2" t="s">
        <v>486</v>
      </c>
      <c r="P613" s="2">
        <v>2008</v>
      </c>
      <c r="Q613" s="2" t="s">
        <v>1217</v>
      </c>
      <c r="R613" s="2" t="s">
        <v>1218</v>
      </c>
      <c r="S613" s="2" t="s">
        <v>1217</v>
      </c>
      <c r="T613" s="2" t="b">
        <v>1</v>
      </c>
      <c r="U613" s="2">
        <v>43891</v>
      </c>
      <c r="V613" s="2">
        <v>0</v>
      </c>
      <c r="W613" s="2">
        <v>150</v>
      </c>
      <c r="X613" s="2" t="b">
        <v>1</v>
      </c>
      <c r="Y613" s="2" t="b">
        <v>1</v>
      </c>
      <c r="Z613" s="2" t="s">
        <v>1436</v>
      </c>
      <c r="AA613" s="2" t="s">
        <v>83</v>
      </c>
      <c r="AB613" s="51" t="s">
        <v>83</v>
      </c>
      <c r="AC613" s="51"/>
      <c r="AD613" s="51">
        <v>176216.302</v>
      </c>
      <c r="AF613" s="2">
        <v>78</v>
      </c>
      <c r="AG613" s="51" t="s">
        <v>84</v>
      </c>
      <c r="AI613" s="2">
        <v>7</v>
      </c>
      <c r="AJ613" s="51">
        <v>0</v>
      </c>
      <c r="AK613" s="51">
        <v>0</v>
      </c>
      <c r="AL613" s="51">
        <v>1</v>
      </c>
      <c r="AN613" s="51">
        <v>1</v>
      </c>
      <c r="AP613" s="51">
        <v>0</v>
      </c>
      <c r="AQ613" s="51"/>
      <c r="AR613" s="51">
        <v>1</v>
      </c>
      <c r="AS613" s="51">
        <v>1</v>
      </c>
      <c r="AT613" s="51">
        <v>1</v>
      </c>
      <c r="AU613" s="51">
        <v>1</v>
      </c>
      <c r="AV613" s="51">
        <v>1</v>
      </c>
      <c r="AW613" s="51">
        <v>1</v>
      </c>
    </row>
    <row r="614" spans="1:56" x14ac:dyDescent="0.3">
      <c r="A614" s="2">
        <v>614</v>
      </c>
      <c r="B614" s="2">
        <v>1</v>
      </c>
      <c r="C614" s="2" t="s">
        <v>1392</v>
      </c>
      <c r="D614" s="51">
        <v>11</v>
      </c>
      <c r="E614" s="2" t="s">
        <v>3610</v>
      </c>
      <c r="F614" s="2" t="s">
        <v>1548</v>
      </c>
      <c r="G614" s="2" t="s">
        <v>1585</v>
      </c>
      <c r="H614" s="2" t="s">
        <v>1586</v>
      </c>
      <c r="I614" s="2" t="s">
        <v>1587</v>
      </c>
      <c r="J614" s="2" t="s">
        <v>1588</v>
      </c>
      <c r="K614" s="2" t="s">
        <v>3624</v>
      </c>
      <c r="L614" s="2">
        <v>104050689</v>
      </c>
      <c r="M614" s="2">
        <v>104057239</v>
      </c>
      <c r="N614" s="2" t="s">
        <v>104</v>
      </c>
      <c r="O614" s="2" t="s">
        <v>1540</v>
      </c>
      <c r="P614" s="2">
        <v>2007</v>
      </c>
      <c r="Q614" s="2" t="s">
        <v>1561</v>
      </c>
      <c r="R614" s="2" t="s">
        <v>1218</v>
      </c>
      <c r="S614" s="2" t="s">
        <v>1561</v>
      </c>
      <c r="T614" s="2" t="b">
        <v>1</v>
      </c>
      <c r="U614" s="2">
        <v>2018</v>
      </c>
      <c r="V614" s="2">
        <v>9</v>
      </c>
      <c r="W614" s="2">
        <v>100</v>
      </c>
      <c r="X614" s="2" t="b">
        <v>1</v>
      </c>
      <c r="Y614" s="2" t="b">
        <v>1</v>
      </c>
      <c r="Z614" s="2" t="s">
        <v>89</v>
      </c>
      <c r="AA614" s="2" t="s">
        <v>83</v>
      </c>
      <c r="AB614" s="51" t="s">
        <v>83</v>
      </c>
      <c r="AC614" s="51"/>
      <c r="AD614" s="51">
        <v>2608928.253</v>
      </c>
      <c r="AE614" s="51"/>
      <c r="AF614" s="51">
        <v>265</v>
      </c>
      <c r="AG614" s="51" t="s">
        <v>84</v>
      </c>
      <c r="AH614" s="51"/>
      <c r="AI614" s="51">
        <v>15</v>
      </c>
      <c r="AJ614" s="51">
        <v>0</v>
      </c>
      <c r="AK614" s="51">
        <v>0</v>
      </c>
      <c r="AL614" s="51">
        <v>0</v>
      </c>
      <c r="AP614" s="51">
        <v>0</v>
      </c>
      <c r="AQ614" s="51"/>
      <c r="AR614" s="51">
        <v>1</v>
      </c>
      <c r="AS614" s="51">
        <v>1</v>
      </c>
      <c r="AT614" s="51">
        <v>1</v>
      </c>
      <c r="AU614" s="51">
        <v>1</v>
      </c>
      <c r="AV614" s="51">
        <v>1</v>
      </c>
      <c r="AW614" s="51">
        <v>1</v>
      </c>
    </row>
    <row r="615" spans="1:56" x14ac:dyDescent="0.3">
      <c r="A615" s="2">
        <v>615</v>
      </c>
      <c r="B615" s="2">
        <v>1</v>
      </c>
      <c r="C615" s="2" t="s">
        <v>1392</v>
      </c>
      <c r="D615" s="51">
        <v>11</v>
      </c>
      <c r="E615" s="2" t="s">
        <v>3610</v>
      </c>
      <c r="F615" s="2" t="s">
        <v>1548</v>
      </c>
      <c r="G615" s="2" t="s">
        <v>1585</v>
      </c>
      <c r="H615" s="2" t="s">
        <v>1586</v>
      </c>
      <c r="I615" s="2" t="s">
        <v>1589</v>
      </c>
      <c r="J615" s="2" t="s">
        <v>1590</v>
      </c>
      <c r="K615" s="2" t="s">
        <v>3625</v>
      </c>
      <c r="L615" s="2">
        <v>60166</v>
      </c>
      <c r="M615" s="2">
        <v>68623788</v>
      </c>
      <c r="N615" s="2" t="s">
        <v>104</v>
      </c>
      <c r="O615" s="2" t="s">
        <v>1217</v>
      </c>
      <c r="P615" s="2">
        <v>2006</v>
      </c>
      <c r="Q615" s="2" t="s">
        <v>1561</v>
      </c>
      <c r="R615" s="2" t="s">
        <v>2980</v>
      </c>
      <c r="S615" s="2" t="s">
        <v>1561</v>
      </c>
      <c r="T615" s="2" t="b">
        <v>1</v>
      </c>
      <c r="U615" s="2">
        <v>2018</v>
      </c>
      <c r="V615" s="2">
        <v>5</v>
      </c>
      <c r="W615" s="2">
        <v>119</v>
      </c>
      <c r="X615" s="2" t="b">
        <v>1</v>
      </c>
      <c r="Y615" s="2" t="b">
        <v>1</v>
      </c>
      <c r="Z615" s="2" t="s">
        <v>89</v>
      </c>
      <c r="AA615" s="2" t="s">
        <v>83</v>
      </c>
      <c r="AB615" s="51" t="s">
        <v>83</v>
      </c>
      <c r="AC615" s="51"/>
      <c r="AD615" s="51">
        <v>1674093.412</v>
      </c>
      <c r="AE615" s="51"/>
      <c r="AF615" s="51">
        <v>229</v>
      </c>
      <c r="AG615" s="51" t="s">
        <v>84</v>
      </c>
      <c r="AH615" s="51"/>
      <c r="AI615" s="51">
        <v>15</v>
      </c>
      <c r="AJ615" s="51">
        <v>0</v>
      </c>
      <c r="AK615" s="51">
        <v>0</v>
      </c>
      <c r="AL615" s="51">
        <v>0</v>
      </c>
      <c r="AP615" s="51">
        <v>1</v>
      </c>
      <c r="AQ615" s="51"/>
      <c r="AR615" s="51">
        <v>1</v>
      </c>
      <c r="AS615" s="51">
        <v>1</v>
      </c>
      <c r="AT615" s="51">
        <v>1</v>
      </c>
      <c r="AU615" s="51">
        <v>1</v>
      </c>
      <c r="AV615" s="51">
        <v>1</v>
      </c>
      <c r="AW615" s="51">
        <v>1</v>
      </c>
    </row>
    <row r="616" spans="1:56" x14ac:dyDescent="0.3">
      <c r="A616" s="2">
        <v>616</v>
      </c>
      <c r="B616" s="2">
        <v>1</v>
      </c>
      <c r="C616" s="2" t="s">
        <v>1392</v>
      </c>
      <c r="D616" s="51">
        <v>11</v>
      </c>
      <c r="E616" s="2" t="s">
        <v>3610</v>
      </c>
      <c r="F616" s="2" t="s">
        <v>1548</v>
      </c>
      <c r="G616" s="2" t="s">
        <v>1585</v>
      </c>
      <c r="H616" s="2" t="s">
        <v>1586</v>
      </c>
      <c r="I616" s="2" t="s">
        <v>1592</v>
      </c>
      <c r="J616" s="2" t="s">
        <v>1593</v>
      </c>
      <c r="K616" s="2" t="s">
        <v>3626</v>
      </c>
      <c r="L616" s="2">
        <v>161408</v>
      </c>
      <c r="M616" s="2">
        <v>124479984</v>
      </c>
      <c r="N616" s="2" t="s">
        <v>104</v>
      </c>
      <c r="O616" s="2" t="s">
        <v>1217</v>
      </c>
      <c r="P616" s="2">
        <v>2008</v>
      </c>
      <c r="Q616" s="2" t="s">
        <v>1561</v>
      </c>
      <c r="R616" s="2" t="s">
        <v>2980</v>
      </c>
      <c r="S616" s="2" t="s">
        <v>1561</v>
      </c>
      <c r="T616" s="2" t="b">
        <v>1</v>
      </c>
      <c r="U616" s="2">
        <v>2018</v>
      </c>
      <c r="V616" s="2">
        <v>0</v>
      </c>
      <c r="W616" s="2">
        <v>100</v>
      </c>
      <c r="X616" s="2" t="b">
        <v>1</v>
      </c>
      <c r="Y616" s="2" t="b">
        <v>1</v>
      </c>
      <c r="Z616" s="2" t="s">
        <v>1436</v>
      </c>
      <c r="AA616" s="2" t="s">
        <v>83</v>
      </c>
      <c r="AB616" s="51" t="s">
        <v>83</v>
      </c>
      <c r="AC616" s="51"/>
      <c r="AD616" s="51">
        <v>1077588.6710000001</v>
      </c>
      <c r="AE616" s="51"/>
      <c r="AF616" s="51">
        <v>187</v>
      </c>
      <c r="AG616" s="51" t="s">
        <v>84</v>
      </c>
      <c r="AH616" s="51"/>
      <c r="AI616" s="51">
        <v>10</v>
      </c>
      <c r="AJ616" s="51">
        <v>0</v>
      </c>
      <c r="AK616" s="51">
        <v>0</v>
      </c>
      <c r="AL616" s="51">
        <v>0</v>
      </c>
      <c r="AP616" s="51">
        <v>0</v>
      </c>
      <c r="AQ616" s="51"/>
      <c r="AR616" s="51">
        <v>1</v>
      </c>
      <c r="AS616" s="51">
        <v>1</v>
      </c>
      <c r="AT616" s="51">
        <v>1</v>
      </c>
      <c r="AU616" s="51">
        <v>1</v>
      </c>
      <c r="AV616" s="51">
        <v>1</v>
      </c>
      <c r="AW616" s="51">
        <v>1</v>
      </c>
    </row>
    <row r="617" spans="1:56" x14ac:dyDescent="0.3">
      <c r="A617" s="2">
        <v>617</v>
      </c>
      <c r="B617" s="2">
        <v>1</v>
      </c>
      <c r="C617" s="2" t="s">
        <v>1392</v>
      </c>
      <c r="D617" s="51">
        <v>11</v>
      </c>
      <c r="E617" s="2" t="s">
        <v>3610</v>
      </c>
      <c r="F617" s="2" t="s">
        <v>1548</v>
      </c>
      <c r="G617" s="2" t="s">
        <v>1585</v>
      </c>
      <c r="H617" s="2" t="s">
        <v>1586</v>
      </c>
      <c r="I617" s="2" t="s">
        <v>1594</v>
      </c>
      <c r="J617" s="2" t="s">
        <v>1595</v>
      </c>
      <c r="K617" s="2" t="s">
        <v>3627</v>
      </c>
      <c r="L617" s="2">
        <v>60170</v>
      </c>
      <c r="M617" s="2">
        <v>124447244</v>
      </c>
      <c r="N617" s="2" t="s">
        <v>104</v>
      </c>
      <c r="O617" s="2" t="s">
        <v>1217</v>
      </c>
      <c r="P617" s="2">
        <v>2006</v>
      </c>
      <c r="Q617" s="2" t="s">
        <v>1561</v>
      </c>
      <c r="R617" s="2" t="s">
        <v>2980</v>
      </c>
      <c r="S617" s="2" t="s">
        <v>1561</v>
      </c>
      <c r="T617" s="2" t="b">
        <v>1</v>
      </c>
      <c r="U617" s="2">
        <v>2018</v>
      </c>
      <c r="V617" s="2">
        <v>1</v>
      </c>
      <c r="W617" s="2">
        <v>60</v>
      </c>
      <c r="X617" s="2" t="b">
        <v>1</v>
      </c>
      <c r="Y617" s="2" t="b">
        <v>1</v>
      </c>
      <c r="Z617" s="2" t="s">
        <v>1436</v>
      </c>
      <c r="AA617" s="2" t="s">
        <v>83</v>
      </c>
      <c r="AB617" s="51" t="s">
        <v>83</v>
      </c>
      <c r="AC617" s="51"/>
      <c r="AD617" s="51">
        <v>1266498.1769999999</v>
      </c>
      <c r="AE617" s="51"/>
      <c r="AF617" s="51">
        <v>93</v>
      </c>
      <c r="AG617" s="51" t="s">
        <v>84</v>
      </c>
      <c r="AH617" s="51"/>
      <c r="AI617" s="51">
        <v>10</v>
      </c>
      <c r="AJ617" s="51">
        <v>0</v>
      </c>
      <c r="AK617" s="51">
        <v>0</v>
      </c>
      <c r="AL617" s="51">
        <v>0</v>
      </c>
      <c r="AP617" s="51">
        <v>1</v>
      </c>
      <c r="AQ617" s="51"/>
      <c r="AR617" s="51">
        <v>1</v>
      </c>
      <c r="AS617" s="51">
        <v>1</v>
      </c>
      <c r="AT617" s="51">
        <v>1</v>
      </c>
      <c r="AU617" s="51">
        <v>1</v>
      </c>
      <c r="AV617" s="51">
        <v>1</v>
      </c>
      <c r="AW617" s="51">
        <v>1</v>
      </c>
    </row>
    <row r="618" spans="1:56" x14ac:dyDescent="0.3">
      <c r="A618" s="2">
        <v>618</v>
      </c>
      <c r="B618" s="2">
        <v>1</v>
      </c>
      <c r="C618" s="2" t="s">
        <v>1392</v>
      </c>
      <c r="D618" s="51">
        <v>11</v>
      </c>
      <c r="E618" s="2" t="s">
        <v>3610</v>
      </c>
      <c r="F618" s="2" t="s">
        <v>1548</v>
      </c>
      <c r="G618" s="2" t="s">
        <v>1585</v>
      </c>
      <c r="H618" s="2" t="s">
        <v>1586</v>
      </c>
      <c r="I618" s="2" t="s">
        <v>1596</v>
      </c>
      <c r="J618" s="2" t="s">
        <v>1597</v>
      </c>
      <c r="K618" s="2" t="s">
        <v>3628</v>
      </c>
      <c r="L618" s="2">
        <v>60175</v>
      </c>
      <c r="M618" s="2">
        <v>124447684</v>
      </c>
      <c r="N618" s="2" t="s">
        <v>104</v>
      </c>
      <c r="O618" s="2" t="s">
        <v>1217</v>
      </c>
      <c r="P618" s="2">
        <v>2006</v>
      </c>
      <c r="Q618" s="2" t="s">
        <v>1561</v>
      </c>
      <c r="R618" s="2" t="s">
        <v>2980</v>
      </c>
      <c r="S618" s="2" t="s">
        <v>1561</v>
      </c>
      <c r="T618" s="2" t="b">
        <v>1</v>
      </c>
      <c r="U618" s="2">
        <v>2018</v>
      </c>
      <c r="V618" s="2">
        <v>5</v>
      </c>
      <c r="W618" s="2">
        <v>60</v>
      </c>
      <c r="X618" s="2" t="b">
        <v>1</v>
      </c>
      <c r="Y618" s="2" t="b">
        <v>1</v>
      </c>
      <c r="Z618" s="2" t="s">
        <v>89</v>
      </c>
      <c r="AA618" s="2" t="s">
        <v>83</v>
      </c>
      <c r="AB618" s="51" t="s">
        <v>83</v>
      </c>
      <c r="AC618" s="51"/>
      <c r="AD618" s="51">
        <v>2821188.6809999999</v>
      </c>
      <c r="AE618" s="51"/>
      <c r="AF618" s="51">
        <v>300</v>
      </c>
      <c r="AG618" s="51" t="s">
        <v>84</v>
      </c>
      <c r="AH618" s="51"/>
      <c r="AI618" s="51">
        <v>15</v>
      </c>
      <c r="AJ618" s="51">
        <v>0</v>
      </c>
      <c r="AK618" s="51">
        <v>0</v>
      </c>
      <c r="AL618" s="51">
        <v>0</v>
      </c>
      <c r="AP618" s="51">
        <v>1</v>
      </c>
      <c r="AQ618" s="51"/>
      <c r="AR618" s="51">
        <v>1</v>
      </c>
      <c r="AS618" s="51">
        <v>1</v>
      </c>
      <c r="AT618" s="51">
        <v>1</v>
      </c>
      <c r="AU618" s="51">
        <v>1</v>
      </c>
      <c r="AV618" s="51">
        <v>1</v>
      </c>
      <c r="AW618" s="51">
        <v>1</v>
      </c>
    </row>
    <row r="619" spans="1:56" x14ac:dyDescent="0.3">
      <c r="A619" s="2">
        <v>619</v>
      </c>
      <c r="B619" s="2">
        <v>1</v>
      </c>
      <c r="C619" s="2" t="s">
        <v>1392</v>
      </c>
      <c r="D619" s="51">
        <v>11</v>
      </c>
      <c r="E619" s="2" t="s">
        <v>3610</v>
      </c>
      <c r="F619" s="2" t="s">
        <v>1548</v>
      </c>
      <c r="G619" s="2" t="s">
        <v>1585</v>
      </c>
      <c r="H619" s="2" t="s">
        <v>1586</v>
      </c>
      <c r="I619" s="2" t="s">
        <v>747</v>
      </c>
      <c r="J619" s="2" t="s">
        <v>1598</v>
      </c>
      <c r="K619" s="2" t="s">
        <v>3629</v>
      </c>
      <c r="L619" s="2">
        <v>104061138</v>
      </c>
      <c r="M619" s="2">
        <v>68623995</v>
      </c>
      <c r="N619" s="2" t="s">
        <v>104</v>
      </c>
      <c r="O619" s="2" t="s">
        <v>1217</v>
      </c>
      <c r="P619" s="2">
        <v>2003</v>
      </c>
      <c r="Q619" s="2" t="s">
        <v>1561</v>
      </c>
      <c r="R619" s="2" t="s">
        <v>2980</v>
      </c>
      <c r="S619" s="2" t="s">
        <v>1561</v>
      </c>
      <c r="T619" s="2" t="b">
        <v>1</v>
      </c>
      <c r="U619" s="2">
        <v>2018</v>
      </c>
      <c r="V619" s="2">
        <v>0</v>
      </c>
      <c r="W619" s="2">
        <v>100</v>
      </c>
      <c r="X619" s="2" t="b">
        <v>1</v>
      </c>
      <c r="Y619" s="2" t="b">
        <v>1</v>
      </c>
      <c r="Z619" s="2" t="s">
        <v>89</v>
      </c>
      <c r="AA619" s="2" t="s">
        <v>83</v>
      </c>
      <c r="AB619" s="51" t="s">
        <v>83</v>
      </c>
      <c r="AC619" s="51"/>
      <c r="AD619" s="51">
        <v>9468112.7860000003</v>
      </c>
      <c r="AF619" s="2">
        <v>270</v>
      </c>
      <c r="AG619" s="51" t="s">
        <v>84</v>
      </c>
      <c r="AI619" s="2">
        <v>15</v>
      </c>
      <c r="AJ619" s="51">
        <v>0</v>
      </c>
      <c r="AK619" s="51">
        <v>0</v>
      </c>
      <c r="AL619" s="51">
        <v>1</v>
      </c>
      <c r="AP619" s="51">
        <v>1</v>
      </c>
      <c r="AQ619" s="51"/>
      <c r="AR619" s="51">
        <v>1</v>
      </c>
      <c r="AS619" s="51">
        <v>1</v>
      </c>
      <c r="AT619" s="51">
        <v>1</v>
      </c>
      <c r="AU619" s="51">
        <v>1</v>
      </c>
      <c r="AV619" s="51">
        <v>1</v>
      </c>
      <c r="AW619" s="51">
        <v>1</v>
      </c>
    </row>
    <row r="620" spans="1:56" x14ac:dyDescent="0.3">
      <c r="A620" s="2">
        <v>620</v>
      </c>
      <c r="B620" s="2">
        <v>1</v>
      </c>
      <c r="C620" s="2" t="s">
        <v>1392</v>
      </c>
      <c r="D620" s="51">
        <v>11</v>
      </c>
      <c r="E620" s="2" t="s">
        <v>3610</v>
      </c>
      <c r="F620" s="2" t="s">
        <v>1548</v>
      </c>
      <c r="G620" s="2" t="s">
        <v>1599</v>
      </c>
      <c r="H620" s="2" t="s">
        <v>1600</v>
      </c>
      <c r="I620" s="2" t="s">
        <v>1601</v>
      </c>
      <c r="J620" s="2" t="s">
        <v>1602</v>
      </c>
      <c r="K620" s="2" t="s">
        <v>3630</v>
      </c>
      <c r="L620" s="2">
        <v>41848</v>
      </c>
      <c r="M620" s="2">
        <v>124421912</v>
      </c>
      <c r="N620" s="2" t="s">
        <v>104</v>
      </c>
      <c r="O620" s="2" t="s">
        <v>1217</v>
      </c>
      <c r="P620" s="2">
        <v>2003</v>
      </c>
      <c r="Q620" s="2" t="s">
        <v>1561</v>
      </c>
      <c r="R620" s="2" t="s">
        <v>2980</v>
      </c>
      <c r="S620" s="2" t="s">
        <v>1561</v>
      </c>
      <c r="T620" s="2" t="b">
        <v>1</v>
      </c>
      <c r="U620" s="2">
        <v>2018</v>
      </c>
      <c r="V620" s="2">
        <v>0</v>
      </c>
      <c r="W620" s="2">
        <v>75</v>
      </c>
      <c r="X620" s="2" t="b">
        <v>1</v>
      </c>
      <c r="Y620" s="2" t="b">
        <v>1</v>
      </c>
      <c r="Z620" s="2" t="s">
        <v>89</v>
      </c>
      <c r="AA620" s="2" t="s">
        <v>83</v>
      </c>
      <c r="AB620" s="51" t="s">
        <v>83</v>
      </c>
      <c r="AC620" s="51"/>
      <c r="AD620" s="51">
        <v>13863287.08</v>
      </c>
      <c r="AF620" s="2">
        <v>270</v>
      </c>
      <c r="AG620" s="51" t="s">
        <v>84</v>
      </c>
      <c r="AI620" s="2">
        <v>15</v>
      </c>
      <c r="AJ620" s="51">
        <v>0</v>
      </c>
      <c r="AK620" s="51">
        <v>0</v>
      </c>
      <c r="AL620" s="51">
        <v>1</v>
      </c>
      <c r="AP620" s="51">
        <v>1</v>
      </c>
      <c r="AQ620" s="51"/>
      <c r="AR620" s="51">
        <v>1</v>
      </c>
      <c r="AS620" s="51">
        <v>1</v>
      </c>
      <c r="AT620" s="51">
        <v>1</v>
      </c>
      <c r="AU620" s="51">
        <v>1</v>
      </c>
      <c r="AV620" s="51">
        <v>1</v>
      </c>
      <c r="AW620" s="51">
        <v>1</v>
      </c>
    </row>
    <row r="621" spans="1:56" x14ac:dyDescent="0.3">
      <c r="A621" s="2">
        <v>621</v>
      </c>
      <c r="B621" s="2">
        <v>1</v>
      </c>
      <c r="C621" s="2" t="s">
        <v>1392</v>
      </c>
      <c r="D621" s="51">
        <v>11</v>
      </c>
      <c r="E621" s="2" t="s">
        <v>3610</v>
      </c>
      <c r="F621" s="2" t="s">
        <v>1548</v>
      </c>
      <c r="G621" s="2" t="s">
        <v>1599</v>
      </c>
      <c r="H621" s="2" t="s">
        <v>1603</v>
      </c>
      <c r="I621" s="2" t="s">
        <v>1604</v>
      </c>
      <c r="J621" s="2" t="s">
        <v>1605</v>
      </c>
      <c r="K621" s="2" t="s">
        <v>3631</v>
      </c>
      <c r="L621" s="2">
        <v>41853</v>
      </c>
      <c r="M621" s="2">
        <v>68643043</v>
      </c>
      <c r="N621" s="2" t="s">
        <v>104</v>
      </c>
      <c r="O621" s="2" t="s">
        <v>1217</v>
      </c>
      <c r="P621" s="2">
        <v>2003</v>
      </c>
      <c r="Q621" s="2" t="s">
        <v>1561</v>
      </c>
      <c r="R621" s="2" t="s">
        <v>2980</v>
      </c>
      <c r="S621" s="2" t="s">
        <v>1561</v>
      </c>
      <c r="T621" s="2" t="b">
        <v>1</v>
      </c>
      <c r="U621" s="2">
        <v>2018</v>
      </c>
      <c r="V621" s="2">
        <v>0</v>
      </c>
      <c r="W621" s="2">
        <v>60</v>
      </c>
      <c r="X621" s="2" t="b">
        <v>1</v>
      </c>
      <c r="Y621" s="2" t="b">
        <v>1</v>
      </c>
      <c r="Z621" s="2" t="s">
        <v>89</v>
      </c>
      <c r="AA621" s="2" t="s">
        <v>83</v>
      </c>
      <c r="AB621" s="51" t="s">
        <v>83</v>
      </c>
      <c r="AC621" s="51"/>
      <c r="AD621" s="51">
        <v>13636576.65</v>
      </c>
      <c r="AF621" s="2">
        <v>300</v>
      </c>
      <c r="AG621" s="51" t="s">
        <v>84</v>
      </c>
      <c r="AI621" s="2">
        <v>15</v>
      </c>
      <c r="AJ621" s="51">
        <v>0</v>
      </c>
      <c r="AK621" s="51">
        <v>0</v>
      </c>
      <c r="AL621" s="51">
        <v>1</v>
      </c>
      <c r="AP621" s="51">
        <v>1</v>
      </c>
      <c r="AQ621" s="51"/>
      <c r="AR621" s="51">
        <v>1</v>
      </c>
      <c r="AS621" s="51">
        <v>1</v>
      </c>
      <c r="AT621" s="51">
        <v>1</v>
      </c>
      <c r="AU621" s="51">
        <v>1</v>
      </c>
      <c r="AV621" s="51">
        <v>1</v>
      </c>
      <c r="AW621" s="51">
        <v>1</v>
      </c>
    </row>
    <row r="622" spans="1:56" x14ac:dyDescent="0.3">
      <c r="A622" s="2">
        <v>622</v>
      </c>
      <c r="B622" s="2">
        <v>1</v>
      </c>
      <c r="C622" s="2" t="s">
        <v>1392</v>
      </c>
      <c r="D622" s="51">
        <v>11</v>
      </c>
      <c r="E622" s="2" t="s">
        <v>3610</v>
      </c>
      <c r="F622" s="2" t="s">
        <v>1548</v>
      </c>
      <c r="G622" s="2" t="s">
        <v>1599</v>
      </c>
      <c r="H622" s="2" t="s">
        <v>1603</v>
      </c>
      <c r="I622" s="2" t="s">
        <v>1057</v>
      </c>
      <c r="J622" s="2" t="s">
        <v>1606</v>
      </c>
      <c r="K622" s="2" t="s">
        <v>3632</v>
      </c>
      <c r="L622" s="2">
        <v>60181</v>
      </c>
      <c r="M622" s="2">
        <v>151858712</v>
      </c>
      <c r="N622" s="2" t="s">
        <v>104</v>
      </c>
      <c r="O622" s="2" t="s">
        <v>1217</v>
      </c>
      <c r="P622" s="2">
        <v>2006</v>
      </c>
      <c r="Q622" s="2" t="s">
        <v>1561</v>
      </c>
      <c r="R622" s="2" t="s">
        <v>2980</v>
      </c>
      <c r="S622" s="2" t="s">
        <v>1561</v>
      </c>
      <c r="T622" s="2" t="b">
        <v>1</v>
      </c>
      <c r="U622" s="2">
        <v>2018</v>
      </c>
      <c r="V622" s="2">
        <v>0</v>
      </c>
      <c r="W622" s="2">
        <v>40</v>
      </c>
      <c r="X622" s="2" t="b">
        <v>1</v>
      </c>
      <c r="Y622" s="2" t="b">
        <v>1</v>
      </c>
      <c r="Z622" s="2" t="s">
        <v>1532</v>
      </c>
      <c r="AA622" s="2" t="s">
        <v>83</v>
      </c>
      <c r="AB622" s="51" t="s">
        <v>83</v>
      </c>
      <c r="AC622" s="51"/>
      <c r="AD622" s="51">
        <v>17357.85613</v>
      </c>
      <c r="AE622" s="51" t="s">
        <v>118</v>
      </c>
      <c r="AF622" s="51">
        <v>81</v>
      </c>
      <c r="AG622" s="51" t="s">
        <v>84</v>
      </c>
      <c r="AH622" s="51"/>
      <c r="AI622" s="51">
        <v>10</v>
      </c>
      <c r="AJ622" s="51">
        <v>0</v>
      </c>
      <c r="AK622" s="51">
        <v>0</v>
      </c>
      <c r="AL622" s="51">
        <v>0</v>
      </c>
      <c r="AP622" s="51">
        <v>1</v>
      </c>
      <c r="AQ622" s="51"/>
      <c r="AR622" s="51">
        <v>1</v>
      </c>
      <c r="AS622" s="51">
        <v>1</v>
      </c>
      <c r="AT622" s="51">
        <v>1</v>
      </c>
      <c r="AU622" s="51">
        <v>1</v>
      </c>
      <c r="AV622" s="51">
        <v>1</v>
      </c>
      <c r="AW622" s="51">
        <v>1</v>
      </c>
      <c r="BC622" s="51">
        <v>1</v>
      </c>
      <c r="BD622" s="51">
        <v>1</v>
      </c>
    </row>
    <row r="623" spans="1:56" x14ac:dyDescent="0.3">
      <c r="A623" s="2">
        <v>623</v>
      </c>
      <c r="B623" s="2">
        <v>1</v>
      </c>
      <c r="C623" s="2" t="s">
        <v>1392</v>
      </c>
      <c r="D623" s="51">
        <v>11</v>
      </c>
      <c r="E623" s="2" t="s">
        <v>3610</v>
      </c>
      <c r="F623" s="2" t="s">
        <v>1548</v>
      </c>
      <c r="G623" s="2" t="s">
        <v>1599</v>
      </c>
      <c r="H623" s="2" t="s">
        <v>1603</v>
      </c>
      <c r="I623" s="2" t="s">
        <v>1607</v>
      </c>
      <c r="J623" s="2" t="s">
        <v>1608</v>
      </c>
      <c r="K623" s="2" t="s">
        <v>3633</v>
      </c>
      <c r="L623" s="2">
        <v>39394</v>
      </c>
      <c r="M623" s="2">
        <v>121035795</v>
      </c>
      <c r="N623" s="2" t="s">
        <v>104</v>
      </c>
      <c r="O623" s="2" t="s">
        <v>1217</v>
      </c>
      <c r="P623" s="2">
        <v>2006</v>
      </c>
      <c r="Q623" s="2" t="s">
        <v>1561</v>
      </c>
      <c r="R623" s="2" t="s">
        <v>2980</v>
      </c>
      <c r="S623" s="2" t="s">
        <v>1561</v>
      </c>
      <c r="T623" s="2" t="b">
        <v>1</v>
      </c>
      <c r="U623" s="2">
        <v>2018</v>
      </c>
      <c r="V623" s="2">
        <v>1</v>
      </c>
      <c r="W623" s="2">
        <v>75</v>
      </c>
      <c r="X623" s="2" t="b">
        <v>1</v>
      </c>
      <c r="Y623" s="2" t="b">
        <v>1</v>
      </c>
      <c r="Z623" s="2" t="s">
        <v>89</v>
      </c>
      <c r="AA623" s="2" t="s">
        <v>83</v>
      </c>
      <c r="AB623" s="51" t="s">
        <v>83</v>
      </c>
      <c r="AC623" s="51"/>
      <c r="AD623" s="51">
        <v>1893987.1129999999</v>
      </c>
      <c r="AF623" s="2">
        <v>310</v>
      </c>
      <c r="AG623" s="51" t="s">
        <v>84</v>
      </c>
      <c r="AI623" s="2">
        <v>15</v>
      </c>
      <c r="AJ623" s="51">
        <v>0</v>
      </c>
      <c r="AK623" s="51">
        <v>0</v>
      </c>
      <c r="AL623" s="51">
        <v>1</v>
      </c>
      <c r="AP623" s="51">
        <v>0</v>
      </c>
      <c r="AQ623" s="51"/>
      <c r="AR623" s="51">
        <v>1</v>
      </c>
      <c r="AS623" s="51">
        <v>1</v>
      </c>
      <c r="AT623" s="51">
        <v>1</v>
      </c>
      <c r="AU623" s="51">
        <v>1</v>
      </c>
      <c r="AV623" s="51">
        <v>1</v>
      </c>
      <c r="AW623" s="51">
        <v>1</v>
      </c>
    </row>
    <row r="624" spans="1:56" x14ac:dyDescent="0.3">
      <c r="A624" s="2">
        <v>624</v>
      </c>
      <c r="B624" s="2">
        <v>1</v>
      </c>
      <c r="C624" s="2" t="s">
        <v>1392</v>
      </c>
      <c r="D624" s="51">
        <v>11</v>
      </c>
      <c r="E624" s="2" t="s">
        <v>3610</v>
      </c>
      <c r="F624" s="2" t="s">
        <v>1548</v>
      </c>
      <c r="G624" s="2" t="s">
        <v>1599</v>
      </c>
      <c r="H624" s="2" t="s">
        <v>1603</v>
      </c>
      <c r="I624" s="2" t="s">
        <v>909</v>
      </c>
      <c r="J624" s="2" t="s">
        <v>1609</v>
      </c>
      <c r="K624" s="2" t="s">
        <v>3634</v>
      </c>
      <c r="L624" s="2">
        <v>104019954</v>
      </c>
      <c r="M624" s="2">
        <v>104020006</v>
      </c>
      <c r="N624" s="2" t="s">
        <v>104</v>
      </c>
      <c r="O624" s="2" t="s">
        <v>367</v>
      </c>
      <c r="P624" s="2" t="s">
        <v>267</v>
      </c>
      <c r="Q624" s="2" t="s">
        <v>1561</v>
      </c>
      <c r="R624" s="2" t="s">
        <v>2980</v>
      </c>
      <c r="S624" s="2" t="s">
        <v>1561</v>
      </c>
      <c r="T624" s="2" t="b">
        <v>1</v>
      </c>
      <c r="U624" s="2">
        <v>2018</v>
      </c>
      <c r="V624" s="2">
        <v>0</v>
      </c>
      <c r="W624" s="2">
        <v>100</v>
      </c>
      <c r="X624" s="2" t="b">
        <v>1</v>
      </c>
      <c r="Y624" s="2" t="b">
        <v>1</v>
      </c>
      <c r="Z624" s="2" t="s">
        <v>1532</v>
      </c>
      <c r="AA624" s="2" t="s">
        <v>83</v>
      </c>
      <c r="AB624" s="51" t="s">
        <v>83</v>
      </c>
      <c r="AC624" s="51"/>
      <c r="AD624" s="51">
        <v>26562.69082</v>
      </c>
      <c r="AE624" s="51" t="s">
        <v>118</v>
      </c>
      <c r="AF624" s="51">
        <v>99</v>
      </c>
      <c r="AG624" s="51" t="s">
        <v>84</v>
      </c>
      <c r="AH624" s="51"/>
      <c r="AI624" s="51">
        <v>10</v>
      </c>
      <c r="AJ624" s="51">
        <v>0</v>
      </c>
      <c r="AK624" s="51">
        <v>0</v>
      </c>
      <c r="AL624" s="51">
        <v>0</v>
      </c>
      <c r="AP624" s="51">
        <v>0</v>
      </c>
      <c r="AQ624" s="51"/>
      <c r="AR624" s="51">
        <v>1</v>
      </c>
      <c r="AS624" s="51">
        <v>1</v>
      </c>
      <c r="AT624" s="51">
        <v>1</v>
      </c>
      <c r="AU624" s="51">
        <v>1</v>
      </c>
      <c r="AV624" s="51">
        <v>1</v>
      </c>
      <c r="AW624" s="51">
        <v>1</v>
      </c>
      <c r="BC624" s="51">
        <v>1</v>
      </c>
      <c r="BD624" s="51">
        <v>1</v>
      </c>
    </row>
    <row r="625" spans="1:56" x14ac:dyDescent="0.3">
      <c r="A625" s="2">
        <v>625</v>
      </c>
      <c r="B625" s="2">
        <v>1</v>
      </c>
      <c r="C625" s="2" t="s">
        <v>1392</v>
      </c>
      <c r="D625" s="51">
        <v>11</v>
      </c>
      <c r="E625" s="2" t="s">
        <v>3610</v>
      </c>
      <c r="F625" s="2" t="s">
        <v>1548</v>
      </c>
      <c r="G625" s="2" t="s">
        <v>1599</v>
      </c>
      <c r="H625" s="2" t="s">
        <v>1603</v>
      </c>
      <c r="I625" s="2" t="s">
        <v>1610</v>
      </c>
      <c r="J625" s="2" t="s">
        <v>1611</v>
      </c>
      <c r="K625" s="2" t="s">
        <v>3635</v>
      </c>
      <c r="L625" s="2">
        <v>41854</v>
      </c>
      <c r="M625" s="2">
        <v>124422344</v>
      </c>
      <c r="N625" s="2" t="s">
        <v>104</v>
      </c>
      <c r="O625" s="2" t="s">
        <v>1217</v>
      </c>
      <c r="P625" s="2">
        <v>2003</v>
      </c>
      <c r="Q625" s="2" t="s">
        <v>1561</v>
      </c>
      <c r="R625" s="2" t="s">
        <v>2980</v>
      </c>
      <c r="S625" s="2" t="s">
        <v>1561</v>
      </c>
      <c r="T625" s="2" t="b">
        <v>1</v>
      </c>
      <c r="U625" s="2">
        <v>2018</v>
      </c>
      <c r="V625" s="2">
        <v>0</v>
      </c>
      <c r="W625" s="2">
        <v>60</v>
      </c>
      <c r="X625" s="2" t="b">
        <v>1</v>
      </c>
      <c r="Y625" s="2" t="b">
        <v>1</v>
      </c>
      <c r="Z625" s="2" t="s">
        <v>89</v>
      </c>
      <c r="AA625" s="2" t="s">
        <v>83</v>
      </c>
      <c r="AB625" s="51" t="s">
        <v>83</v>
      </c>
      <c r="AC625" s="51"/>
      <c r="AD625" s="51">
        <v>1615317.0549999999</v>
      </c>
      <c r="AF625" s="2">
        <v>200</v>
      </c>
      <c r="AG625" s="51" t="s">
        <v>84</v>
      </c>
      <c r="AI625" s="2">
        <v>15</v>
      </c>
      <c r="AJ625" s="51">
        <v>0</v>
      </c>
      <c r="AK625" s="51">
        <v>0</v>
      </c>
      <c r="AL625" s="51">
        <v>1</v>
      </c>
      <c r="AP625" s="51">
        <v>1</v>
      </c>
      <c r="AQ625" s="51"/>
      <c r="AR625" s="51">
        <v>1</v>
      </c>
      <c r="AS625" s="51">
        <v>1</v>
      </c>
      <c r="AT625" s="51">
        <v>1</v>
      </c>
      <c r="AU625" s="51">
        <v>1</v>
      </c>
      <c r="AV625" s="51">
        <v>1</v>
      </c>
      <c r="AW625" s="51">
        <v>1</v>
      </c>
    </row>
    <row r="626" spans="1:56" x14ac:dyDescent="0.3">
      <c r="A626" s="2">
        <v>626</v>
      </c>
      <c r="B626" s="2">
        <v>1</v>
      </c>
      <c r="C626" s="2" t="s">
        <v>1392</v>
      </c>
      <c r="D626" s="51">
        <v>11</v>
      </c>
      <c r="E626" s="2" t="s">
        <v>3610</v>
      </c>
      <c r="F626" s="2" t="s">
        <v>1548</v>
      </c>
      <c r="G626" s="2" t="s">
        <v>1599</v>
      </c>
      <c r="H626" s="2" t="s">
        <v>1603</v>
      </c>
      <c r="I626" s="2" t="s">
        <v>1612</v>
      </c>
      <c r="J626" s="2" t="s">
        <v>1613</v>
      </c>
      <c r="K626" s="2" t="s">
        <v>3636</v>
      </c>
      <c r="L626" s="2">
        <v>60180</v>
      </c>
      <c r="M626" s="2">
        <v>124448712</v>
      </c>
      <c r="N626" s="2" t="s">
        <v>104</v>
      </c>
      <c r="O626" s="2" t="s">
        <v>1540</v>
      </c>
      <c r="P626" s="2">
        <v>2006</v>
      </c>
      <c r="Q626" s="2" t="s">
        <v>1561</v>
      </c>
      <c r="R626" s="2" t="s">
        <v>2980</v>
      </c>
      <c r="S626" s="2" t="s">
        <v>1561</v>
      </c>
      <c r="T626" s="2" t="b">
        <v>1</v>
      </c>
      <c r="U626" s="2">
        <v>2018</v>
      </c>
      <c r="V626" s="2">
        <v>0</v>
      </c>
      <c r="W626" s="2">
        <v>35</v>
      </c>
      <c r="X626" s="2" t="b">
        <v>1</v>
      </c>
      <c r="Y626" s="2" t="b">
        <v>1</v>
      </c>
      <c r="Z626" s="2" t="s">
        <v>89</v>
      </c>
      <c r="AA626" s="2" t="s">
        <v>83</v>
      </c>
      <c r="AB626" s="51" t="s">
        <v>83</v>
      </c>
      <c r="AC626" s="51"/>
      <c r="AD626" s="51">
        <v>626522.66040000005</v>
      </c>
      <c r="AE626" s="51"/>
      <c r="AF626" s="51">
        <v>300</v>
      </c>
      <c r="AG626" s="51" t="s">
        <v>84</v>
      </c>
      <c r="AH626" s="51"/>
      <c r="AI626" s="51">
        <v>15</v>
      </c>
      <c r="AJ626" s="51">
        <v>0</v>
      </c>
      <c r="AK626" s="51">
        <v>0</v>
      </c>
      <c r="AL626" s="51">
        <v>0</v>
      </c>
      <c r="AP626" s="51">
        <v>0</v>
      </c>
      <c r="AQ626" s="51"/>
      <c r="AR626" s="51">
        <v>1</v>
      </c>
      <c r="AS626" s="51">
        <v>1</v>
      </c>
      <c r="AT626" s="51">
        <v>1</v>
      </c>
      <c r="AU626" s="51">
        <v>1</v>
      </c>
      <c r="AV626" s="51">
        <v>1</v>
      </c>
      <c r="AW626" s="51">
        <v>1</v>
      </c>
    </row>
    <row r="627" spans="1:56" x14ac:dyDescent="0.3">
      <c r="A627" s="2">
        <v>627</v>
      </c>
      <c r="B627" s="2">
        <v>1</v>
      </c>
      <c r="C627" s="2" t="s">
        <v>1392</v>
      </c>
      <c r="D627" s="51">
        <v>11</v>
      </c>
      <c r="E627" s="2" t="s">
        <v>3610</v>
      </c>
      <c r="F627" s="2" t="s">
        <v>1548</v>
      </c>
      <c r="G627" s="2" t="s">
        <v>1599</v>
      </c>
      <c r="H627" s="2" t="s">
        <v>1603</v>
      </c>
      <c r="I627" s="2" t="s">
        <v>1614</v>
      </c>
      <c r="J627" s="2" t="s">
        <v>1615</v>
      </c>
      <c r="K627" s="2" t="s">
        <v>3637</v>
      </c>
      <c r="L627" s="2">
        <v>195475</v>
      </c>
      <c r="M627" s="2">
        <v>2382420</v>
      </c>
      <c r="N627" s="2" t="s">
        <v>104</v>
      </c>
      <c r="O627" s="2" t="s">
        <v>367</v>
      </c>
      <c r="P627" s="2" t="s">
        <v>267</v>
      </c>
      <c r="Q627" s="2" t="s">
        <v>2972</v>
      </c>
      <c r="R627" s="2" t="s">
        <v>2980</v>
      </c>
      <c r="S627" s="2" t="s">
        <v>2972</v>
      </c>
      <c r="T627" s="2" t="b">
        <v>1</v>
      </c>
      <c r="U627" s="2">
        <v>2018</v>
      </c>
      <c r="V627" s="2">
        <v>5</v>
      </c>
      <c r="W627" s="2">
        <v>61</v>
      </c>
      <c r="X627" s="2" t="b">
        <v>1</v>
      </c>
      <c r="Y627" s="2" t="b">
        <v>1</v>
      </c>
      <c r="Z627" s="2" t="s">
        <v>89</v>
      </c>
      <c r="AA627" s="2" t="s">
        <v>83</v>
      </c>
      <c r="AB627" s="51" t="s">
        <v>83</v>
      </c>
      <c r="AC627" s="51"/>
      <c r="AD627" s="51">
        <v>1807630.138</v>
      </c>
      <c r="AE627" s="51"/>
      <c r="AF627" s="51">
        <v>262</v>
      </c>
      <c r="AG627" s="51" t="s">
        <v>84</v>
      </c>
      <c r="AH627" s="51"/>
      <c r="AI627" s="51">
        <v>15</v>
      </c>
      <c r="AJ627" s="51">
        <v>0</v>
      </c>
      <c r="AK627" s="51">
        <v>0</v>
      </c>
      <c r="AL627" s="51">
        <v>0</v>
      </c>
      <c r="AP627" s="51">
        <v>1</v>
      </c>
      <c r="AQ627" s="51"/>
      <c r="AR627" s="51">
        <v>1</v>
      </c>
      <c r="AS627" s="51">
        <v>1</v>
      </c>
      <c r="AT627" s="51">
        <v>1</v>
      </c>
      <c r="AV627" s="51">
        <v>1</v>
      </c>
    </row>
    <row r="628" spans="1:56" x14ac:dyDescent="0.3">
      <c r="A628" s="2">
        <v>628</v>
      </c>
      <c r="B628" s="2">
        <v>1</v>
      </c>
      <c r="C628" s="2" t="s">
        <v>1392</v>
      </c>
      <c r="D628" s="51">
        <v>11</v>
      </c>
      <c r="E628" s="2" t="s">
        <v>3610</v>
      </c>
      <c r="F628" s="2" t="s">
        <v>1548</v>
      </c>
      <c r="G628" s="2" t="s">
        <v>1599</v>
      </c>
      <c r="H628" s="2" t="s">
        <v>1603</v>
      </c>
      <c r="I628" s="2" t="s">
        <v>967</v>
      </c>
      <c r="J628" s="2" t="s">
        <v>1616</v>
      </c>
      <c r="K628" s="2" t="s">
        <v>3638</v>
      </c>
      <c r="L628" s="2">
        <v>60182</v>
      </c>
      <c r="M628" s="2">
        <v>124448942</v>
      </c>
      <c r="N628" s="2" t="s">
        <v>104</v>
      </c>
      <c r="O628" s="2" t="s">
        <v>1217</v>
      </c>
      <c r="P628" s="2">
        <v>2006</v>
      </c>
      <c r="Q628" s="2" t="s">
        <v>1561</v>
      </c>
      <c r="R628" s="2" t="s">
        <v>2980</v>
      </c>
      <c r="S628" s="2" t="s">
        <v>1561</v>
      </c>
      <c r="T628" s="2" t="b">
        <v>1</v>
      </c>
      <c r="U628" s="2">
        <v>2018</v>
      </c>
      <c r="V628" s="2">
        <v>16</v>
      </c>
      <c r="W628" s="2">
        <v>40</v>
      </c>
      <c r="X628" s="2" t="b">
        <v>1</v>
      </c>
      <c r="Y628" s="2" t="b">
        <v>1</v>
      </c>
      <c r="Z628" s="2" t="s">
        <v>1436</v>
      </c>
      <c r="AA628" s="2" t="s">
        <v>83</v>
      </c>
      <c r="AB628" s="51" t="s">
        <v>83</v>
      </c>
      <c r="AC628" s="51"/>
      <c r="AD628" s="51">
        <v>2433160.034</v>
      </c>
      <c r="AE628" s="51"/>
      <c r="AF628" s="51">
        <v>213</v>
      </c>
      <c r="AG628" s="51" t="s">
        <v>84</v>
      </c>
      <c r="AH628" s="51"/>
      <c r="AI628" s="51">
        <v>15</v>
      </c>
      <c r="AJ628" s="51">
        <v>0</v>
      </c>
      <c r="AK628" s="51">
        <v>0</v>
      </c>
      <c r="AL628" s="51">
        <v>0</v>
      </c>
      <c r="AP628" s="51">
        <v>1</v>
      </c>
      <c r="AQ628" s="51"/>
      <c r="AR628" s="51">
        <v>1</v>
      </c>
      <c r="AS628" s="51">
        <v>1</v>
      </c>
      <c r="AT628" s="51">
        <v>1</v>
      </c>
      <c r="AU628" s="51">
        <v>1</v>
      </c>
      <c r="AV628" s="51">
        <v>1</v>
      </c>
      <c r="AW628" s="51">
        <v>1</v>
      </c>
    </row>
    <row r="629" spans="1:56" x14ac:dyDescent="0.3">
      <c r="A629" s="2">
        <v>629</v>
      </c>
      <c r="B629" s="2">
        <v>1</v>
      </c>
      <c r="C629" s="2" t="s">
        <v>1392</v>
      </c>
      <c r="D629" s="51">
        <v>11</v>
      </c>
      <c r="E629" s="2" t="s">
        <v>3610</v>
      </c>
      <c r="F629" s="2" t="s">
        <v>1548</v>
      </c>
      <c r="G629" s="2" t="s">
        <v>1599</v>
      </c>
      <c r="H629" s="2" t="s">
        <v>1617</v>
      </c>
      <c r="I629" s="2" t="s">
        <v>1618</v>
      </c>
      <c r="J629" s="2" t="s">
        <v>1619</v>
      </c>
      <c r="K629" s="2" t="s">
        <v>3639</v>
      </c>
      <c r="L629" s="2">
        <v>130391495</v>
      </c>
      <c r="M629" s="2">
        <v>130392523</v>
      </c>
      <c r="N629" s="2" t="s">
        <v>104</v>
      </c>
      <c r="O629" s="2" t="s">
        <v>367</v>
      </c>
      <c r="P629" s="2" t="s">
        <v>267</v>
      </c>
      <c r="Q629" s="2" t="s">
        <v>1561</v>
      </c>
      <c r="R629" s="2" t="s">
        <v>2980</v>
      </c>
      <c r="S629" s="2" t="s">
        <v>1561</v>
      </c>
      <c r="T629" s="2" t="b">
        <v>1</v>
      </c>
      <c r="U629" s="2">
        <v>2018</v>
      </c>
      <c r="V629" s="2">
        <v>0</v>
      </c>
      <c r="W629" s="2">
        <v>20</v>
      </c>
      <c r="X629" s="2" t="b">
        <v>1</v>
      </c>
      <c r="Y629" s="2" t="b">
        <v>1</v>
      </c>
      <c r="Z629" s="2" t="s">
        <v>1532</v>
      </c>
      <c r="AA629" s="2" t="s">
        <v>83</v>
      </c>
      <c r="AB629" s="51" t="s">
        <v>83</v>
      </c>
      <c r="AC629" s="51"/>
      <c r="AD629" s="51">
        <v>792.85378400000002</v>
      </c>
      <c r="AE629" s="51" t="s">
        <v>118</v>
      </c>
      <c r="AF629" s="51">
        <v>275</v>
      </c>
      <c r="AG629" s="51" t="s">
        <v>84</v>
      </c>
      <c r="AH629" s="51"/>
      <c r="AI629" s="51">
        <v>15</v>
      </c>
      <c r="AJ629" s="51">
        <v>0</v>
      </c>
      <c r="AK629" s="51">
        <v>0</v>
      </c>
      <c r="AL629" s="51">
        <v>0</v>
      </c>
      <c r="AP629" s="51">
        <v>0</v>
      </c>
      <c r="AQ629" s="51"/>
      <c r="AR629" s="51">
        <v>1</v>
      </c>
      <c r="AS629" s="51">
        <v>1</v>
      </c>
      <c r="AT629" s="51">
        <v>1</v>
      </c>
      <c r="AU629" s="51">
        <v>1</v>
      </c>
      <c r="AV629" s="51">
        <v>1</v>
      </c>
      <c r="AW629" s="51">
        <v>1</v>
      </c>
      <c r="BC629" s="51">
        <v>1</v>
      </c>
      <c r="BD629" s="51">
        <v>1</v>
      </c>
    </row>
    <row r="630" spans="1:56" x14ac:dyDescent="0.3">
      <c r="A630" s="2">
        <v>630</v>
      </c>
      <c r="B630" s="2">
        <v>1</v>
      </c>
      <c r="C630" s="2" t="s">
        <v>1392</v>
      </c>
      <c r="D630" s="51">
        <v>11</v>
      </c>
      <c r="E630" s="2" t="s">
        <v>3610</v>
      </c>
      <c r="F630" s="2" t="s">
        <v>1548</v>
      </c>
      <c r="G630" s="2" t="s">
        <v>1620</v>
      </c>
      <c r="H630" s="2" t="s">
        <v>1621</v>
      </c>
      <c r="I630" s="2" t="s">
        <v>1622</v>
      </c>
      <c r="J630" s="2" t="s">
        <v>1623</v>
      </c>
      <c r="K630" s="2" t="s">
        <v>3640</v>
      </c>
      <c r="L630" s="2">
        <v>60163</v>
      </c>
      <c r="M630" s="2">
        <v>124446397</v>
      </c>
      <c r="N630" s="2" t="s">
        <v>104</v>
      </c>
      <c r="O630" s="2" t="s">
        <v>368</v>
      </c>
      <c r="P630" s="2">
        <v>2006</v>
      </c>
      <c r="Q630" s="2" t="s">
        <v>1217</v>
      </c>
      <c r="R630" s="2" t="s">
        <v>3157</v>
      </c>
      <c r="S630" s="2" t="s">
        <v>1217</v>
      </c>
      <c r="T630" s="2" t="b">
        <v>1</v>
      </c>
      <c r="U630" s="2">
        <v>43862</v>
      </c>
      <c r="V630" s="2">
        <v>0</v>
      </c>
      <c r="W630" s="2">
        <v>73</v>
      </c>
      <c r="X630" s="2" t="b">
        <v>1</v>
      </c>
      <c r="Y630" s="2" t="b">
        <v>1</v>
      </c>
      <c r="Z630" s="2" t="s">
        <v>1624</v>
      </c>
      <c r="AA630" s="2" t="s">
        <v>83</v>
      </c>
      <c r="AB630" s="51" t="s">
        <v>83</v>
      </c>
      <c r="AC630" s="51"/>
      <c r="AD630" s="51">
        <v>23033.67182</v>
      </c>
      <c r="AE630" s="51" t="s">
        <v>118</v>
      </c>
      <c r="AF630" s="51">
        <v>140</v>
      </c>
      <c r="AG630" s="51" t="s">
        <v>84</v>
      </c>
      <c r="AH630" s="51"/>
      <c r="AI630" s="51">
        <v>5</v>
      </c>
      <c r="AJ630" s="51">
        <v>0</v>
      </c>
      <c r="AK630" s="51">
        <v>0</v>
      </c>
      <c r="AL630" s="51">
        <v>0</v>
      </c>
      <c r="AP630" s="51">
        <v>0</v>
      </c>
      <c r="AQ630" s="51"/>
      <c r="AR630" s="51">
        <v>1</v>
      </c>
      <c r="AS630" s="51">
        <v>1</v>
      </c>
      <c r="AT630" s="51">
        <v>1</v>
      </c>
      <c r="AU630" s="51">
        <v>1</v>
      </c>
      <c r="AV630" s="51">
        <v>1</v>
      </c>
      <c r="AW630" s="51">
        <v>1</v>
      </c>
      <c r="BC630" s="51">
        <v>1</v>
      </c>
      <c r="BD630" s="51">
        <v>1</v>
      </c>
    </row>
    <row r="631" spans="1:56" x14ac:dyDescent="0.3">
      <c r="A631" s="2">
        <v>631</v>
      </c>
      <c r="B631" s="2">
        <v>1</v>
      </c>
      <c r="C631" s="2" t="s">
        <v>1392</v>
      </c>
      <c r="D631" s="51">
        <v>11</v>
      </c>
      <c r="E631" s="2" t="s">
        <v>3610</v>
      </c>
      <c r="F631" s="2" t="s">
        <v>1548</v>
      </c>
      <c r="G631" s="2" t="s">
        <v>1620</v>
      </c>
      <c r="H631" s="2" t="s">
        <v>1621</v>
      </c>
      <c r="I631" s="2" t="s">
        <v>1372</v>
      </c>
      <c r="J631" s="2" t="s">
        <v>1625</v>
      </c>
      <c r="K631" s="2" t="s">
        <v>3641</v>
      </c>
      <c r="L631" s="2">
        <v>60164</v>
      </c>
      <c r="M631" s="2">
        <v>124446536</v>
      </c>
      <c r="N631" s="2" t="s">
        <v>104</v>
      </c>
      <c r="O631" s="2" t="s">
        <v>368</v>
      </c>
      <c r="P631" s="2">
        <v>2006</v>
      </c>
      <c r="Q631" s="2" t="s">
        <v>368</v>
      </c>
      <c r="R631" s="2" t="s">
        <v>267</v>
      </c>
      <c r="S631" s="2" t="s">
        <v>368</v>
      </c>
      <c r="T631" s="2" t="b">
        <v>1</v>
      </c>
      <c r="U631" s="2">
        <v>2018</v>
      </c>
      <c r="V631" s="2">
        <v>0</v>
      </c>
      <c r="W631" s="2">
        <v>11</v>
      </c>
      <c r="X631" s="2" t="b">
        <v>1</v>
      </c>
      <c r="Y631" s="2" t="b">
        <v>1</v>
      </c>
      <c r="Z631" s="2" t="s">
        <v>89</v>
      </c>
      <c r="AA631" s="2" t="s">
        <v>83</v>
      </c>
      <c r="AB631" s="51" t="s">
        <v>83</v>
      </c>
      <c r="AC631" s="51"/>
      <c r="AD631" s="51">
        <v>196.5211505</v>
      </c>
      <c r="AE631" s="51" t="s">
        <v>118</v>
      </c>
      <c r="AF631" s="51">
        <v>96</v>
      </c>
      <c r="AG631" s="51" t="s">
        <v>84</v>
      </c>
      <c r="AH631" s="51"/>
      <c r="AI631" s="51"/>
      <c r="AJ631" s="51">
        <v>0</v>
      </c>
      <c r="AK631" s="51">
        <v>0</v>
      </c>
      <c r="AL631" s="51">
        <v>0</v>
      </c>
      <c r="AP631" s="51">
        <v>0</v>
      </c>
      <c r="AQ631" s="51"/>
      <c r="AR631" s="51">
        <v>1</v>
      </c>
      <c r="AS631" s="51">
        <v>1</v>
      </c>
      <c r="AT631" s="51">
        <v>1</v>
      </c>
      <c r="AV631" s="51">
        <v>1</v>
      </c>
      <c r="BC631" s="51">
        <v>1</v>
      </c>
    </row>
    <row r="632" spans="1:56" x14ac:dyDescent="0.3">
      <c r="A632" s="2">
        <v>632</v>
      </c>
      <c r="B632" s="2">
        <v>1</v>
      </c>
      <c r="C632" s="2" t="s">
        <v>1392</v>
      </c>
      <c r="D632" s="51">
        <v>11</v>
      </c>
      <c r="E632" s="2" t="s">
        <v>3610</v>
      </c>
      <c r="F632" s="2" t="s">
        <v>1548</v>
      </c>
      <c r="G632" s="2" t="s">
        <v>1620</v>
      </c>
      <c r="H632" s="2" t="s">
        <v>1621</v>
      </c>
      <c r="I632" s="2" t="s">
        <v>1626</v>
      </c>
      <c r="J632" s="2" t="s">
        <v>1627</v>
      </c>
      <c r="K632" s="2" t="s">
        <v>3642</v>
      </c>
      <c r="L632" s="2">
        <v>161555</v>
      </c>
      <c r="M632" s="2">
        <v>124505883</v>
      </c>
      <c r="N632" s="2" t="s">
        <v>104</v>
      </c>
      <c r="O632" s="2" t="s">
        <v>486</v>
      </c>
      <c r="P632" s="2">
        <v>2008</v>
      </c>
      <c r="Q632" s="2" t="s">
        <v>1540</v>
      </c>
      <c r="R632" s="2" t="s">
        <v>1218</v>
      </c>
      <c r="S632" s="2" t="s">
        <v>1540</v>
      </c>
      <c r="T632" s="2" t="b">
        <v>1</v>
      </c>
      <c r="U632" s="2">
        <v>2018</v>
      </c>
      <c r="V632" s="2">
        <v>0</v>
      </c>
      <c r="W632" s="2">
        <v>100</v>
      </c>
      <c r="X632" s="2" t="b">
        <v>1</v>
      </c>
      <c r="Y632" s="2" t="b">
        <v>1</v>
      </c>
      <c r="Z632" s="2" t="s">
        <v>89</v>
      </c>
      <c r="AA632" s="2" t="s">
        <v>83</v>
      </c>
      <c r="AB632" s="51" t="s">
        <v>83</v>
      </c>
      <c r="AC632" s="51"/>
      <c r="AD632" s="51">
        <v>132934.00229999999</v>
      </c>
      <c r="AE632" s="51" t="s">
        <v>118</v>
      </c>
      <c r="AF632" s="51">
        <v>120</v>
      </c>
      <c r="AG632" s="51" t="s">
        <v>84</v>
      </c>
      <c r="AH632" s="51"/>
      <c r="AI632" s="51">
        <v>5</v>
      </c>
      <c r="AJ632" s="51">
        <v>0</v>
      </c>
      <c r="AK632" s="51">
        <v>0</v>
      </c>
      <c r="AL632" s="51">
        <v>0</v>
      </c>
      <c r="AP632" s="51">
        <v>0</v>
      </c>
      <c r="AQ632" s="51"/>
      <c r="AR632" s="51">
        <v>1</v>
      </c>
      <c r="AS632" s="51">
        <v>1</v>
      </c>
      <c r="AT632" s="51">
        <v>1</v>
      </c>
      <c r="AU632" s="51">
        <v>1</v>
      </c>
      <c r="AV632" s="51">
        <v>1</v>
      </c>
      <c r="AW632" s="51">
        <v>1</v>
      </c>
      <c r="BC632" s="51">
        <v>1</v>
      </c>
      <c r="BD632" s="51">
        <v>1</v>
      </c>
    </row>
    <row r="633" spans="1:56" x14ac:dyDescent="0.3">
      <c r="A633" s="2">
        <v>633</v>
      </c>
      <c r="B633" s="2">
        <v>1</v>
      </c>
      <c r="C633" s="2" t="s">
        <v>1392</v>
      </c>
      <c r="D633" s="51">
        <v>11</v>
      </c>
      <c r="E633" s="2" t="s">
        <v>3610</v>
      </c>
      <c r="F633" s="2" t="s">
        <v>1548</v>
      </c>
      <c r="G633" s="2" t="s">
        <v>1620</v>
      </c>
      <c r="H633" s="2" t="s">
        <v>1621</v>
      </c>
      <c r="I633" s="2" t="s">
        <v>1628</v>
      </c>
      <c r="J633" s="2" t="s">
        <v>1629</v>
      </c>
      <c r="K633" s="2" t="s">
        <v>3643</v>
      </c>
      <c r="L633" s="2">
        <v>161697</v>
      </c>
      <c r="M633" s="2">
        <v>124530008</v>
      </c>
      <c r="N633" s="2" t="s">
        <v>104</v>
      </c>
      <c r="O633" s="2" t="s">
        <v>486</v>
      </c>
      <c r="P633" s="2">
        <v>2008</v>
      </c>
      <c r="Q633" s="2" t="s">
        <v>486</v>
      </c>
      <c r="R633" s="2" t="s">
        <v>267</v>
      </c>
      <c r="S633" s="2" t="s">
        <v>486</v>
      </c>
      <c r="T633" s="2" t="b">
        <v>1</v>
      </c>
      <c r="U633" s="2">
        <v>2018</v>
      </c>
      <c r="V633" s="2">
        <v>60</v>
      </c>
      <c r="W633" s="2">
        <v>185</v>
      </c>
      <c r="X633" s="2" t="b">
        <v>1</v>
      </c>
      <c r="Y633" s="2" t="b">
        <v>1</v>
      </c>
      <c r="Z633" s="2" t="s">
        <v>89</v>
      </c>
      <c r="AA633" s="2" t="s">
        <v>83</v>
      </c>
      <c r="AB633" s="51" t="s">
        <v>83</v>
      </c>
      <c r="AC633" s="51"/>
      <c r="AD633" s="51">
        <v>49027.271959999998</v>
      </c>
      <c r="AE633" s="51" t="s">
        <v>118</v>
      </c>
      <c r="AF633" s="51">
        <v>81</v>
      </c>
      <c r="AG633" s="51" t="s">
        <v>84</v>
      </c>
      <c r="AH633" s="51"/>
      <c r="AI633" s="51"/>
      <c r="AJ633" s="51">
        <v>0</v>
      </c>
      <c r="AK633" s="51">
        <v>0</v>
      </c>
      <c r="AL633" s="51">
        <v>0</v>
      </c>
      <c r="AP633" s="51">
        <v>0</v>
      </c>
      <c r="AQ633" s="51"/>
      <c r="AR633" s="51">
        <v>1</v>
      </c>
      <c r="AS633" s="51">
        <v>1</v>
      </c>
      <c r="AT633" s="51">
        <v>1</v>
      </c>
      <c r="AV633" s="51">
        <v>1</v>
      </c>
      <c r="BB633" s="51">
        <v>1</v>
      </c>
      <c r="BC633" s="51">
        <v>1</v>
      </c>
      <c r="BD633" s="51"/>
    </row>
    <row r="634" spans="1:56" x14ac:dyDescent="0.3">
      <c r="A634" s="2">
        <v>634</v>
      </c>
      <c r="B634" s="2">
        <v>1</v>
      </c>
      <c r="C634" s="2" t="s">
        <v>1392</v>
      </c>
      <c r="D634" s="51">
        <v>11</v>
      </c>
      <c r="E634" s="2" t="s">
        <v>3610</v>
      </c>
      <c r="F634" s="2" t="s">
        <v>1548</v>
      </c>
      <c r="G634" s="2" t="s">
        <v>1620</v>
      </c>
      <c r="H634" s="2" t="s">
        <v>1621</v>
      </c>
      <c r="I634" s="2" t="s">
        <v>626</v>
      </c>
      <c r="J634" s="2" t="s">
        <v>1630</v>
      </c>
      <c r="K634" s="2" t="s">
        <v>3644</v>
      </c>
      <c r="L634" s="2">
        <v>107604242</v>
      </c>
      <c r="M634" s="2">
        <v>109922500</v>
      </c>
      <c r="N634" s="2" t="s">
        <v>104</v>
      </c>
      <c r="O634" s="2" t="s">
        <v>367</v>
      </c>
      <c r="P634" s="2" t="s">
        <v>267</v>
      </c>
      <c r="Q634" s="2" t="s">
        <v>486</v>
      </c>
      <c r="R634" s="2" t="s">
        <v>267</v>
      </c>
      <c r="S634" s="2" t="s">
        <v>486</v>
      </c>
      <c r="T634" s="2" t="b">
        <v>1</v>
      </c>
      <c r="U634" s="2">
        <v>2017</v>
      </c>
      <c r="V634" s="51">
        <v>0</v>
      </c>
      <c r="W634" s="2">
        <v>100</v>
      </c>
      <c r="X634" s="2" t="b">
        <v>1</v>
      </c>
      <c r="Y634" s="2" t="b">
        <v>1</v>
      </c>
      <c r="Z634" s="51" t="s">
        <v>1451</v>
      </c>
      <c r="AA634" s="2" t="s">
        <v>83</v>
      </c>
      <c r="AB634" s="51" t="s">
        <v>83</v>
      </c>
      <c r="AC634" s="51"/>
      <c r="AD634" s="51">
        <v>39290.526879999998</v>
      </c>
      <c r="AE634" s="51" t="s">
        <v>118</v>
      </c>
      <c r="AF634" s="51">
        <v>60</v>
      </c>
      <c r="AG634" s="51" t="s">
        <v>84</v>
      </c>
      <c r="AH634" s="51"/>
      <c r="AI634" s="51"/>
      <c r="AJ634" s="51">
        <v>0</v>
      </c>
      <c r="AK634" s="51">
        <v>0</v>
      </c>
      <c r="AL634" s="51">
        <v>0</v>
      </c>
      <c r="AP634" s="51">
        <v>0</v>
      </c>
      <c r="AQ634" s="51"/>
      <c r="AR634" s="51">
        <v>1</v>
      </c>
      <c r="AS634" s="51">
        <v>1</v>
      </c>
      <c r="AT634" s="51">
        <v>1</v>
      </c>
      <c r="AV634" s="51">
        <v>1</v>
      </c>
      <c r="BB634" s="51">
        <v>1</v>
      </c>
      <c r="BC634" s="51">
        <v>1</v>
      </c>
      <c r="BD634" s="51"/>
    </row>
    <row r="635" spans="1:56" x14ac:dyDescent="0.3">
      <c r="A635" s="2">
        <v>635</v>
      </c>
      <c r="B635" s="2">
        <v>1</v>
      </c>
      <c r="C635" s="2" t="s">
        <v>1392</v>
      </c>
      <c r="D635" s="51">
        <v>11</v>
      </c>
      <c r="E635" s="2" t="s">
        <v>3610</v>
      </c>
      <c r="F635" s="2" t="s">
        <v>1548</v>
      </c>
      <c r="G635" s="2" t="s">
        <v>1620</v>
      </c>
      <c r="H635" s="2" t="s">
        <v>1621</v>
      </c>
      <c r="I635" s="2" t="s">
        <v>1631</v>
      </c>
      <c r="J635" s="2" t="s">
        <v>1632</v>
      </c>
      <c r="K635" s="2" t="s">
        <v>3645</v>
      </c>
      <c r="L635" s="2">
        <v>60172</v>
      </c>
      <c r="M635" s="2">
        <v>109899000</v>
      </c>
      <c r="N635" s="2" t="s">
        <v>104</v>
      </c>
      <c r="O635" s="2" t="s">
        <v>486</v>
      </c>
      <c r="P635" s="2">
        <v>2006</v>
      </c>
      <c r="Q635" s="2" t="s">
        <v>2972</v>
      </c>
      <c r="R635" s="2" t="s">
        <v>3003</v>
      </c>
      <c r="S635" s="2" t="s">
        <v>2972</v>
      </c>
      <c r="T635" s="2" t="b">
        <v>1</v>
      </c>
      <c r="U635" s="2">
        <v>2017</v>
      </c>
      <c r="V635" s="2">
        <v>10</v>
      </c>
      <c r="W635" s="2">
        <v>30</v>
      </c>
      <c r="X635" s="2" t="b">
        <v>1</v>
      </c>
      <c r="Y635" s="2" t="b">
        <v>1</v>
      </c>
      <c r="Z635" s="2" t="s">
        <v>89</v>
      </c>
      <c r="AA635" s="2" t="s">
        <v>83</v>
      </c>
      <c r="AB635" s="51" t="s">
        <v>83</v>
      </c>
      <c r="AC635" s="51"/>
      <c r="AD635" s="51">
        <v>10827.15135</v>
      </c>
      <c r="AE635" s="51" t="s">
        <v>118</v>
      </c>
      <c r="AF635" s="51">
        <v>78</v>
      </c>
      <c r="AG635" s="51" t="s">
        <v>84</v>
      </c>
      <c r="AH635" s="51"/>
      <c r="AI635" s="51" t="s">
        <v>267</v>
      </c>
      <c r="AJ635" s="51">
        <v>0</v>
      </c>
      <c r="AK635" s="51">
        <v>0</v>
      </c>
      <c r="AL635" s="51">
        <v>0</v>
      </c>
      <c r="AP635" s="51">
        <v>0</v>
      </c>
      <c r="AQ635" s="51"/>
      <c r="AR635" s="51">
        <v>1</v>
      </c>
      <c r="AS635" s="51">
        <v>1</v>
      </c>
      <c r="AT635" s="51">
        <v>1</v>
      </c>
      <c r="AV635" s="51">
        <v>1</v>
      </c>
      <c r="BC635" s="51">
        <v>1</v>
      </c>
    </row>
    <row r="636" spans="1:56" x14ac:dyDescent="0.3">
      <c r="A636" s="2">
        <v>636</v>
      </c>
      <c r="B636" s="2">
        <v>1</v>
      </c>
      <c r="C636" s="2" t="s">
        <v>1392</v>
      </c>
      <c r="D636" s="51">
        <v>11</v>
      </c>
      <c r="E636" s="2" t="s">
        <v>3610</v>
      </c>
      <c r="F636" s="2" t="s">
        <v>1548</v>
      </c>
      <c r="G636" s="2" t="s">
        <v>1620</v>
      </c>
      <c r="H636" s="2" t="s">
        <v>1621</v>
      </c>
      <c r="I636" s="2" t="s">
        <v>1633</v>
      </c>
      <c r="J636" s="2" t="s">
        <v>1634</v>
      </c>
      <c r="K636" s="2" t="s">
        <v>3646</v>
      </c>
      <c r="L636" s="2">
        <v>161476</v>
      </c>
      <c r="M636" s="2">
        <v>109905030</v>
      </c>
      <c r="N636" s="2" t="s">
        <v>104</v>
      </c>
      <c r="O636" s="2" t="s">
        <v>486</v>
      </c>
      <c r="P636" s="2">
        <v>2008</v>
      </c>
      <c r="Q636" s="2" t="s">
        <v>1561</v>
      </c>
      <c r="R636" s="2" t="s">
        <v>3003</v>
      </c>
      <c r="S636" s="2" t="s">
        <v>1561</v>
      </c>
      <c r="T636" s="2" t="b">
        <v>1</v>
      </c>
      <c r="U636" s="2">
        <v>2017</v>
      </c>
      <c r="V636" s="51">
        <v>0</v>
      </c>
      <c r="W636" s="2">
        <v>366</v>
      </c>
      <c r="X636" s="2" t="b">
        <v>1</v>
      </c>
      <c r="Y636" s="2" t="b">
        <v>1</v>
      </c>
      <c r="Z636" s="2" t="s">
        <v>89</v>
      </c>
      <c r="AA636" s="2" t="s">
        <v>178</v>
      </c>
      <c r="AB636" s="51" t="s">
        <v>178</v>
      </c>
      <c r="AC636" s="51"/>
      <c r="AD636" s="51">
        <v>163.6171683</v>
      </c>
      <c r="AE636" s="51" t="s">
        <v>118</v>
      </c>
      <c r="AF636" s="51">
        <v>75</v>
      </c>
      <c r="AG636" s="51" t="s">
        <v>84</v>
      </c>
      <c r="AH636" s="51"/>
      <c r="AI636" s="51">
        <v>5</v>
      </c>
      <c r="AJ636" s="51">
        <v>1</v>
      </c>
      <c r="AK636" s="51">
        <v>0</v>
      </c>
      <c r="AL636" s="51">
        <v>1</v>
      </c>
      <c r="AP636" s="51">
        <v>1</v>
      </c>
      <c r="AQ636" s="51"/>
      <c r="AR636" s="51">
        <v>0</v>
      </c>
      <c r="AS636" s="51">
        <v>0</v>
      </c>
      <c r="AT636" s="51">
        <v>1</v>
      </c>
      <c r="AU636" s="51">
        <v>1</v>
      </c>
      <c r="AX636" s="51">
        <v>1</v>
      </c>
      <c r="AY636" s="51">
        <v>1</v>
      </c>
      <c r="BC636" s="51">
        <v>1</v>
      </c>
      <c r="BD636" s="51">
        <v>1</v>
      </c>
    </row>
    <row r="637" spans="1:56" x14ac:dyDescent="0.3">
      <c r="A637" s="2">
        <v>637</v>
      </c>
      <c r="B637" s="2">
        <v>1</v>
      </c>
      <c r="C637" s="2" t="s">
        <v>1392</v>
      </c>
      <c r="D637" s="51">
        <v>11</v>
      </c>
      <c r="E637" s="2" t="s">
        <v>3610</v>
      </c>
      <c r="F637" s="2" t="s">
        <v>1548</v>
      </c>
      <c r="G637" s="2" t="s">
        <v>1620</v>
      </c>
      <c r="H637" s="2" t="s">
        <v>1636</v>
      </c>
      <c r="I637" s="2" t="s">
        <v>1637</v>
      </c>
      <c r="J637" s="2" t="s">
        <v>1638</v>
      </c>
      <c r="K637" s="2" t="s">
        <v>3647</v>
      </c>
      <c r="L637" s="2">
        <v>157877009</v>
      </c>
      <c r="M637" s="2">
        <v>196522247</v>
      </c>
      <c r="N637" s="2" t="s">
        <v>2995</v>
      </c>
      <c r="O637" s="2" t="s">
        <v>367</v>
      </c>
      <c r="P637" s="2" t="s">
        <v>267</v>
      </c>
      <c r="Q637" s="2" t="s">
        <v>1217</v>
      </c>
      <c r="R637" s="2" t="s">
        <v>1218</v>
      </c>
      <c r="S637" s="2" t="s">
        <v>1217</v>
      </c>
      <c r="T637" s="2" t="b">
        <v>1</v>
      </c>
      <c r="U637" s="2">
        <v>44228</v>
      </c>
      <c r="V637" s="51">
        <v>0</v>
      </c>
      <c r="W637" s="51">
        <v>10</v>
      </c>
      <c r="X637" s="2" t="b">
        <v>1</v>
      </c>
      <c r="Y637" s="2" t="b">
        <v>1</v>
      </c>
      <c r="Z637" s="51" t="s">
        <v>1639</v>
      </c>
      <c r="AA637" s="51" t="s">
        <v>83</v>
      </c>
      <c r="AB637" s="51" t="s">
        <v>83</v>
      </c>
      <c r="AC637" s="51"/>
      <c r="AD637" s="51">
        <v>5303.1143140000004</v>
      </c>
      <c r="AE637" s="51" t="s">
        <v>118</v>
      </c>
      <c r="AF637" s="51">
        <v>68.5</v>
      </c>
      <c r="AG637" s="51" t="s">
        <v>84</v>
      </c>
      <c r="AH637" s="51"/>
      <c r="AI637" s="51">
        <v>9</v>
      </c>
      <c r="AJ637" s="51">
        <v>1</v>
      </c>
      <c r="AK637" s="51">
        <v>0</v>
      </c>
      <c r="AL637" s="51">
        <v>0</v>
      </c>
      <c r="AP637" s="51">
        <v>0</v>
      </c>
      <c r="AQ637" s="51"/>
      <c r="AR637" s="51">
        <v>1</v>
      </c>
      <c r="AS637" s="51">
        <v>1</v>
      </c>
      <c r="AT637" s="51">
        <v>1</v>
      </c>
      <c r="AU637" s="51">
        <v>1</v>
      </c>
      <c r="AV637" s="51">
        <v>1</v>
      </c>
      <c r="AW637" s="51">
        <v>1</v>
      </c>
      <c r="BC637" s="51">
        <v>1</v>
      </c>
      <c r="BD637" s="51">
        <v>1</v>
      </c>
    </row>
    <row r="638" spans="1:56" x14ac:dyDescent="0.3">
      <c r="A638" s="2">
        <v>638</v>
      </c>
      <c r="B638" s="2">
        <v>1</v>
      </c>
      <c r="C638" s="2" t="s">
        <v>1392</v>
      </c>
      <c r="D638" s="51">
        <v>11</v>
      </c>
      <c r="E638" s="2" t="s">
        <v>3610</v>
      </c>
      <c r="F638" s="2" t="s">
        <v>1548</v>
      </c>
      <c r="G638" s="2" t="s">
        <v>1620</v>
      </c>
      <c r="H638" s="2" t="s">
        <v>1636</v>
      </c>
      <c r="I638" s="2" t="s">
        <v>1640</v>
      </c>
      <c r="J638" s="2" t="s">
        <v>1641</v>
      </c>
      <c r="K638" s="2" t="s">
        <v>3648</v>
      </c>
      <c r="L638" s="2">
        <v>161457</v>
      </c>
      <c r="M638" s="2">
        <v>124488932</v>
      </c>
      <c r="N638" s="2" t="s">
        <v>104</v>
      </c>
      <c r="O638" s="2" t="s">
        <v>486</v>
      </c>
      <c r="P638" s="2">
        <v>2008</v>
      </c>
      <c r="Q638" s="2" t="s">
        <v>1217</v>
      </c>
      <c r="R638" s="2" t="s">
        <v>1218</v>
      </c>
      <c r="S638" s="2" t="s">
        <v>1217</v>
      </c>
      <c r="T638" s="2" t="b">
        <v>1</v>
      </c>
      <c r="U638" s="2">
        <v>43891</v>
      </c>
      <c r="V638" s="2">
        <v>0</v>
      </c>
      <c r="W638" s="2">
        <v>112</v>
      </c>
      <c r="X638" s="2" t="b">
        <v>1</v>
      </c>
      <c r="Y638" s="2" t="b">
        <v>1</v>
      </c>
      <c r="Z638" s="2" t="s">
        <v>1642</v>
      </c>
      <c r="AA638" s="2" t="s">
        <v>83</v>
      </c>
      <c r="AB638" s="51" t="s">
        <v>83</v>
      </c>
      <c r="AC638" s="51"/>
      <c r="AD638" s="51">
        <v>162858.30439999999</v>
      </c>
      <c r="AE638" s="51"/>
      <c r="AF638" s="51">
        <v>91</v>
      </c>
      <c r="AG638" s="51" t="s">
        <v>84</v>
      </c>
      <c r="AH638" s="51"/>
      <c r="AI638" s="51">
        <v>5</v>
      </c>
      <c r="AJ638" s="51">
        <v>0</v>
      </c>
      <c r="AK638" s="51">
        <v>0</v>
      </c>
      <c r="AL638" s="51">
        <v>0</v>
      </c>
      <c r="AN638" s="51">
        <v>1</v>
      </c>
      <c r="AP638" s="51">
        <v>0</v>
      </c>
      <c r="AQ638" s="51"/>
      <c r="AR638" s="51">
        <v>1</v>
      </c>
      <c r="AS638" s="51">
        <v>1</v>
      </c>
      <c r="AT638" s="51">
        <v>1</v>
      </c>
      <c r="AU638" s="51">
        <v>1</v>
      </c>
      <c r="AV638" s="51">
        <v>1</v>
      </c>
      <c r="AW638" s="51">
        <v>1</v>
      </c>
    </row>
    <row r="639" spans="1:56" x14ac:dyDescent="0.3">
      <c r="A639" s="2">
        <v>639</v>
      </c>
      <c r="B639" s="2">
        <v>1</v>
      </c>
      <c r="C639" s="2" t="s">
        <v>1392</v>
      </c>
      <c r="D639" s="51">
        <v>11</v>
      </c>
      <c r="E639" s="2" t="s">
        <v>3610</v>
      </c>
      <c r="F639" s="2" t="s">
        <v>1548</v>
      </c>
      <c r="G639" s="2" t="s">
        <v>1620</v>
      </c>
      <c r="H639" s="2" t="s">
        <v>1636</v>
      </c>
      <c r="I639" s="2" t="s">
        <v>1643</v>
      </c>
      <c r="J639" s="2" t="s">
        <v>1644</v>
      </c>
      <c r="K639" s="2" t="s">
        <v>3649</v>
      </c>
      <c r="L639" s="2">
        <v>41064</v>
      </c>
      <c r="M639" s="2">
        <v>2951089</v>
      </c>
      <c r="N639" s="2" t="s">
        <v>104</v>
      </c>
      <c r="O639" s="2" t="s">
        <v>1561</v>
      </c>
      <c r="P639" s="2">
        <v>2007</v>
      </c>
      <c r="Q639" s="2" t="s">
        <v>1561</v>
      </c>
      <c r="R639" s="2" t="s">
        <v>2980</v>
      </c>
      <c r="S639" s="2" t="s">
        <v>1561</v>
      </c>
      <c r="T639" s="2" t="b">
        <v>1</v>
      </c>
      <c r="U639" s="2">
        <v>2019</v>
      </c>
      <c r="V639" s="2">
        <v>1</v>
      </c>
      <c r="W639" s="2">
        <v>150</v>
      </c>
      <c r="X639" s="2" t="b">
        <v>1</v>
      </c>
      <c r="Y639" s="2" t="b">
        <v>1</v>
      </c>
      <c r="Z639" s="2" t="s">
        <v>1645</v>
      </c>
      <c r="AA639" s="2" t="s">
        <v>83</v>
      </c>
      <c r="AB639" s="51" t="s">
        <v>83</v>
      </c>
      <c r="AC639" s="51"/>
      <c r="AD639" s="51">
        <v>498752.49300000002</v>
      </c>
      <c r="AE639" s="51"/>
      <c r="AF639" s="51">
        <v>138</v>
      </c>
      <c r="AG639" s="51" t="s">
        <v>84</v>
      </c>
      <c r="AH639" s="51"/>
      <c r="AI639" s="51">
        <v>18.5</v>
      </c>
      <c r="AJ639" s="51">
        <v>0</v>
      </c>
      <c r="AK639" s="51">
        <v>0</v>
      </c>
      <c r="AL639" s="51">
        <v>0</v>
      </c>
      <c r="AP639" s="51">
        <v>0</v>
      </c>
      <c r="AQ639" s="51"/>
      <c r="AR639" s="51">
        <v>1</v>
      </c>
      <c r="AS639" s="51">
        <v>1</v>
      </c>
      <c r="AT639" s="51">
        <v>1</v>
      </c>
      <c r="AU639" s="51">
        <v>1</v>
      </c>
      <c r="AV639" s="51">
        <v>1</v>
      </c>
      <c r="AW639" s="51">
        <v>1</v>
      </c>
    </row>
    <row r="640" spans="1:56" x14ac:dyDescent="0.3">
      <c r="A640" s="2">
        <v>640</v>
      </c>
      <c r="B640" s="2">
        <v>1</v>
      </c>
      <c r="C640" s="2" t="s">
        <v>1392</v>
      </c>
      <c r="D640" s="51">
        <v>11</v>
      </c>
      <c r="E640" s="2" t="s">
        <v>3610</v>
      </c>
      <c r="F640" s="2" t="s">
        <v>1548</v>
      </c>
      <c r="G640" s="2" t="s">
        <v>1620</v>
      </c>
      <c r="H640" s="2" t="s">
        <v>1636</v>
      </c>
      <c r="I640" s="2" t="s">
        <v>1646</v>
      </c>
      <c r="J640" s="2" t="s">
        <v>1647</v>
      </c>
      <c r="K640" s="2" t="s">
        <v>3650</v>
      </c>
      <c r="L640" s="2">
        <v>161743</v>
      </c>
      <c r="M640" s="2">
        <v>896981</v>
      </c>
      <c r="N640" s="2" t="s">
        <v>104</v>
      </c>
      <c r="O640" s="2" t="s">
        <v>2972</v>
      </c>
      <c r="P640" s="2">
        <v>2004</v>
      </c>
      <c r="Q640" s="2" t="s">
        <v>1217</v>
      </c>
      <c r="R640" s="2" t="s">
        <v>3202</v>
      </c>
      <c r="S640" s="2" t="s">
        <v>1217</v>
      </c>
      <c r="T640" s="2" t="b">
        <v>1</v>
      </c>
      <c r="U640" s="2">
        <v>43891</v>
      </c>
      <c r="V640" s="2">
        <v>1</v>
      </c>
      <c r="W640" s="51">
        <v>30</v>
      </c>
      <c r="X640" s="2" t="b">
        <v>1</v>
      </c>
      <c r="Y640" s="2" t="b">
        <v>1</v>
      </c>
      <c r="Z640" s="51" t="s">
        <v>149</v>
      </c>
      <c r="AA640" s="2" t="s">
        <v>83</v>
      </c>
      <c r="AB640" s="51" t="s">
        <v>83</v>
      </c>
      <c r="AC640" s="51"/>
      <c r="AD640" s="51">
        <v>419272.50089999998</v>
      </c>
      <c r="AF640" s="2">
        <v>78</v>
      </c>
      <c r="AG640" s="51" t="s">
        <v>84</v>
      </c>
      <c r="AI640" s="2">
        <v>6</v>
      </c>
      <c r="AJ640" s="51">
        <v>0</v>
      </c>
      <c r="AK640" s="51">
        <v>0</v>
      </c>
      <c r="AL640" s="51">
        <v>1</v>
      </c>
      <c r="AP640" s="51">
        <v>0</v>
      </c>
      <c r="AQ640" s="51"/>
      <c r="AR640" s="51">
        <v>1</v>
      </c>
      <c r="AS640" s="51">
        <v>1</v>
      </c>
      <c r="AT640" s="51">
        <v>1</v>
      </c>
      <c r="AU640" s="51">
        <v>1</v>
      </c>
      <c r="AV640" s="51">
        <v>1</v>
      </c>
      <c r="AW640" s="51">
        <v>1</v>
      </c>
    </row>
    <row r="641" spans="1:56" x14ac:dyDescent="0.3">
      <c r="A641" s="2">
        <v>641</v>
      </c>
      <c r="B641" s="2">
        <v>1</v>
      </c>
      <c r="C641" s="2" t="s">
        <v>1392</v>
      </c>
      <c r="D641" s="51">
        <v>11</v>
      </c>
      <c r="E641" s="2" t="s">
        <v>3610</v>
      </c>
      <c r="F641" s="2" t="s">
        <v>1548</v>
      </c>
      <c r="G641" s="2" t="s">
        <v>1620</v>
      </c>
      <c r="H641" s="2" t="s">
        <v>1636</v>
      </c>
      <c r="I641" s="2" t="s">
        <v>1648</v>
      </c>
      <c r="J641" s="2" t="s">
        <v>1649</v>
      </c>
      <c r="K641" s="2" t="s">
        <v>3651</v>
      </c>
      <c r="L641" s="2">
        <v>60168</v>
      </c>
      <c r="M641" s="2">
        <v>124446908</v>
      </c>
      <c r="N641" s="2" t="s">
        <v>104</v>
      </c>
      <c r="O641" s="2" t="s">
        <v>2972</v>
      </c>
      <c r="P641" s="2">
        <v>2006</v>
      </c>
      <c r="Q641" s="2" t="s">
        <v>1217</v>
      </c>
      <c r="R641" s="2" t="s">
        <v>1218</v>
      </c>
      <c r="S641" s="2" t="s">
        <v>1217</v>
      </c>
      <c r="T641" s="2" t="b">
        <v>1</v>
      </c>
      <c r="U641" s="2">
        <v>43891</v>
      </c>
      <c r="V641" s="2">
        <v>0</v>
      </c>
      <c r="W641" s="2">
        <v>50</v>
      </c>
      <c r="X641" s="2" t="b">
        <v>1</v>
      </c>
      <c r="Y641" s="2" t="b">
        <v>1</v>
      </c>
      <c r="Z641" s="2" t="s">
        <v>1650</v>
      </c>
      <c r="AA641" s="2" t="s">
        <v>83</v>
      </c>
      <c r="AB641" s="51" t="s">
        <v>83</v>
      </c>
      <c r="AC641" s="51"/>
      <c r="AD641" s="51">
        <v>73929.562120000002</v>
      </c>
      <c r="AE641" s="51" t="s">
        <v>118</v>
      </c>
      <c r="AF641" s="51">
        <v>106</v>
      </c>
      <c r="AG641" s="51" t="s">
        <v>84</v>
      </c>
      <c r="AH641" s="51"/>
      <c r="AI641" s="51">
        <v>6</v>
      </c>
      <c r="AJ641" s="51">
        <v>0</v>
      </c>
      <c r="AK641" s="51">
        <v>0</v>
      </c>
      <c r="AL641" s="51">
        <v>0</v>
      </c>
      <c r="AN641" s="51">
        <v>1</v>
      </c>
      <c r="AP641" s="51">
        <v>0</v>
      </c>
      <c r="AQ641" s="51"/>
      <c r="AR641" s="51">
        <v>1</v>
      </c>
      <c r="AS641" s="51">
        <v>1</v>
      </c>
      <c r="AT641" s="51">
        <v>1</v>
      </c>
      <c r="AU641" s="51">
        <v>1</v>
      </c>
      <c r="AV641" s="51">
        <v>1</v>
      </c>
      <c r="AW641" s="51">
        <v>1</v>
      </c>
      <c r="BC641" s="51">
        <v>1</v>
      </c>
      <c r="BD641" s="51">
        <v>1</v>
      </c>
    </row>
    <row r="642" spans="1:56" x14ac:dyDescent="0.3">
      <c r="A642" s="2">
        <v>642</v>
      </c>
      <c r="B642" s="2">
        <v>1</v>
      </c>
      <c r="C642" s="2" t="s">
        <v>1392</v>
      </c>
      <c r="D642" s="51">
        <v>11</v>
      </c>
      <c r="E642" s="2" t="s">
        <v>3610</v>
      </c>
      <c r="F642" s="2" t="s">
        <v>1548</v>
      </c>
      <c r="G642" s="2" t="s">
        <v>1620</v>
      </c>
      <c r="H642" s="2" t="s">
        <v>1636</v>
      </c>
      <c r="I642" s="2" t="s">
        <v>1651</v>
      </c>
      <c r="J642" s="2" t="s">
        <v>1652</v>
      </c>
      <c r="K642" s="2" t="s">
        <v>3652</v>
      </c>
      <c r="L642" s="2">
        <v>161373</v>
      </c>
      <c r="M642" s="2">
        <v>887217</v>
      </c>
      <c r="N642" s="2" t="s">
        <v>104</v>
      </c>
      <c r="O642" s="2" t="s">
        <v>2972</v>
      </c>
      <c r="P642" s="2">
        <v>2004</v>
      </c>
      <c r="Q642" s="2" t="s">
        <v>1540</v>
      </c>
      <c r="R642" s="2" t="s">
        <v>3202</v>
      </c>
      <c r="S642" s="2" t="s">
        <v>1540</v>
      </c>
      <c r="T642" s="2" t="b">
        <v>1</v>
      </c>
      <c r="U642" s="2">
        <v>43891</v>
      </c>
      <c r="V642" s="2">
        <v>0</v>
      </c>
      <c r="W642" s="2">
        <v>140</v>
      </c>
      <c r="X642" s="2" t="b">
        <v>1</v>
      </c>
      <c r="Y642" s="2" t="b">
        <v>1</v>
      </c>
      <c r="Z642" s="2" t="s">
        <v>1653</v>
      </c>
      <c r="AA642" s="2" t="s">
        <v>83</v>
      </c>
      <c r="AB642" s="51" t="s">
        <v>83</v>
      </c>
      <c r="AC642" s="51"/>
      <c r="AD642" s="51">
        <v>727223.82220000005</v>
      </c>
      <c r="AE642" s="51"/>
      <c r="AF642" s="51">
        <v>100</v>
      </c>
      <c r="AG642" s="51" t="s">
        <v>84</v>
      </c>
      <c r="AH642" s="51"/>
      <c r="AI642" s="51">
        <v>9.75</v>
      </c>
      <c r="AJ642" s="51">
        <v>0</v>
      </c>
      <c r="AK642" s="51">
        <v>0</v>
      </c>
      <c r="AL642" s="51">
        <v>0</v>
      </c>
      <c r="AP642" s="51">
        <v>0</v>
      </c>
      <c r="AQ642" s="51"/>
      <c r="AR642" s="51">
        <v>1</v>
      </c>
      <c r="AS642" s="51">
        <v>1</v>
      </c>
      <c r="AT642" s="51">
        <v>1</v>
      </c>
      <c r="AU642" s="51">
        <v>1</v>
      </c>
      <c r="AV642" s="51">
        <v>1</v>
      </c>
      <c r="AW642" s="51">
        <v>1</v>
      </c>
    </row>
    <row r="643" spans="1:56" x14ac:dyDescent="0.3">
      <c r="A643" s="2">
        <v>643</v>
      </c>
      <c r="B643" s="2">
        <v>1</v>
      </c>
      <c r="C643" s="2" t="s">
        <v>1392</v>
      </c>
      <c r="D643" s="51">
        <v>11</v>
      </c>
      <c r="E643" s="2" t="s">
        <v>3610</v>
      </c>
      <c r="F643" s="2" t="s">
        <v>1548</v>
      </c>
      <c r="G643" s="2" t="s">
        <v>1620</v>
      </c>
      <c r="H643" s="2" t="s">
        <v>1636</v>
      </c>
      <c r="I643" s="2" t="s">
        <v>1654</v>
      </c>
      <c r="J643" s="2" t="s">
        <v>1655</v>
      </c>
      <c r="K643" s="2" t="s">
        <v>3653</v>
      </c>
      <c r="L643" s="2">
        <v>44584</v>
      </c>
      <c r="M643" s="2">
        <v>124433864</v>
      </c>
      <c r="N643" s="2" t="s">
        <v>104</v>
      </c>
      <c r="O643" s="2" t="s">
        <v>486</v>
      </c>
      <c r="P643" s="2">
        <v>2004</v>
      </c>
      <c r="Q643" s="2" t="s">
        <v>1217</v>
      </c>
      <c r="R643" s="2" t="s">
        <v>1218</v>
      </c>
      <c r="S643" s="2" t="s">
        <v>1217</v>
      </c>
      <c r="T643" s="2" t="b">
        <v>1</v>
      </c>
      <c r="U643" s="2">
        <v>43891</v>
      </c>
      <c r="V643" s="2">
        <v>0</v>
      </c>
      <c r="W643" s="2">
        <v>50</v>
      </c>
      <c r="X643" s="2" t="b">
        <v>1</v>
      </c>
      <c r="Y643" s="2" t="b">
        <v>1</v>
      </c>
      <c r="Z643" s="2" t="s">
        <v>1656</v>
      </c>
      <c r="AA643" s="2" t="s">
        <v>83</v>
      </c>
      <c r="AB643" s="51" t="s">
        <v>83</v>
      </c>
      <c r="AC643" s="51"/>
      <c r="AD643" s="51">
        <v>46061.779710000003</v>
      </c>
      <c r="AE643" s="51" t="s">
        <v>118</v>
      </c>
      <c r="AF643" s="51">
        <v>125</v>
      </c>
      <c r="AG643" s="51" t="s">
        <v>84</v>
      </c>
      <c r="AH643" s="51"/>
      <c r="AI643" s="51">
        <v>5</v>
      </c>
      <c r="AJ643" s="51">
        <v>0</v>
      </c>
      <c r="AK643" s="51">
        <v>0</v>
      </c>
      <c r="AL643" s="51">
        <v>0</v>
      </c>
      <c r="AN643" s="51">
        <v>1</v>
      </c>
      <c r="AP643" s="51">
        <v>0</v>
      </c>
      <c r="AQ643" s="51"/>
      <c r="AR643" s="51">
        <v>1</v>
      </c>
      <c r="AS643" s="51">
        <v>1</v>
      </c>
      <c r="AT643" s="51">
        <v>1</v>
      </c>
      <c r="AU643" s="51">
        <v>1</v>
      </c>
      <c r="AV643" s="51">
        <v>1</v>
      </c>
      <c r="AW643" s="51">
        <v>1</v>
      </c>
      <c r="BC643" s="51">
        <v>1</v>
      </c>
      <c r="BD643" s="51">
        <v>1</v>
      </c>
    </row>
    <row r="644" spans="1:56" x14ac:dyDescent="0.3">
      <c r="A644" s="2">
        <v>644</v>
      </c>
      <c r="B644" s="2">
        <v>1</v>
      </c>
      <c r="C644" s="2" t="s">
        <v>1392</v>
      </c>
      <c r="D644" s="51">
        <v>11</v>
      </c>
      <c r="E644" s="2" t="s">
        <v>3610</v>
      </c>
      <c r="F644" s="2" t="s">
        <v>1548</v>
      </c>
      <c r="G644" s="2" t="s">
        <v>1620</v>
      </c>
      <c r="H644" s="2" t="s">
        <v>1636</v>
      </c>
      <c r="I644" s="2" t="s">
        <v>1657</v>
      </c>
      <c r="J644" s="2" t="s">
        <v>1658</v>
      </c>
      <c r="K644" s="2" t="s">
        <v>3654</v>
      </c>
      <c r="L644" s="2">
        <v>63158</v>
      </c>
      <c r="M644" s="2">
        <v>124463727</v>
      </c>
      <c r="N644" s="2" t="s">
        <v>104</v>
      </c>
      <c r="O644" s="2" t="s">
        <v>486</v>
      </c>
      <c r="P644" s="2">
        <v>2007</v>
      </c>
      <c r="Q644" s="2" t="s">
        <v>1217</v>
      </c>
      <c r="R644" s="2" t="s">
        <v>1218</v>
      </c>
      <c r="S644" s="2" t="s">
        <v>1217</v>
      </c>
      <c r="T644" s="2" t="b">
        <v>1</v>
      </c>
      <c r="U644" s="2">
        <v>43891</v>
      </c>
      <c r="V644" s="2">
        <v>0</v>
      </c>
      <c r="W644" s="2">
        <v>70</v>
      </c>
      <c r="X644" s="2" t="b">
        <v>1</v>
      </c>
      <c r="Y644" s="2" t="b">
        <v>1</v>
      </c>
      <c r="Z644" s="2" t="s">
        <v>1659</v>
      </c>
      <c r="AA644" s="2" t="s">
        <v>83</v>
      </c>
      <c r="AB644" s="51" t="s">
        <v>83</v>
      </c>
      <c r="AC644" s="51"/>
      <c r="AD644" s="51">
        <v>63396.065360000001</v>
      </c>
      <c r="AE644" s="51" t="s">
        <v>118</v>
      </c>
      <c r="AF644" s="2">
        <v>90</v>
      </c>
      <c r="AG644" s="51" t="s">
        <v>84</v>
      </c>
      <c r="AI644" s="2">
        <v>5</v>
      </c>
      <c r="AJ644" s="51">
        <v>0</v>
      </c>
      <c r="AK644" s="51">
        <v>0</v>
      </c>
      <c r="AL644" s="51">
        <v>1</v>
      </c>
      <c r="AN644" s="51">
        <v>1</v>
      </c>
      <c r="AP644" s="51">
        <v>0</v>
      </c>
      <c r="AQ644" s="51"/>
      <c r="AR644" s="51">
        <v>1</v>
      </c>
      <c r="AS644" s="51">
        <v>1</v>
      </c>
      <c r="AT644" s="51">
        <v>1</v>
      </c>
      <c r="AU644" s="51">
        <v>1</v>
      </c>
      <c r="AV644" s="51">
        <v>1</v>
      </c>
      <c r="AW644" s="51">
        <v>1</v>
      </c>
      <c r="BC644" s="51">
        <v>1</v>
      </c>
      <c r="BD644" s="51">
        <v>1</v>
      </c>
    </row>
    <row r="645" spans="1:56" x14ac:dyDescent="0.3">
      <c r="A645" s="2">
        <v>645</v>
      </c>
      <c r="B645" s="2">
        <v>1</v>
      </c>
      <c r="C645" s="2" t="s">
        <v>1392</v>
      </c>
      <c r="D645" s="51">
        <v>11</v>
      </c>
      <c r="E645" s="2" t="s">
        <v>3610</v>
      </c>
      <c r="F645" s="2" t="s">
        <v>1548</v>
      </c>
      <c r="G645" s="2" t="s">
        <v>1620</v>
      </c>
      <c r="H645" s="2" t="s">
        <v>1636</v>
      </c>
      <c r="I645" s="2" t="s">
        <v>1660</v>
      </c>
      <c r="J645" s="2" t="s">
        <v>1661</v>
      </c>
      <c r="K645" s="2" t="s">
        <v>3655</v>
      </c>
      <c r="L645" s="2">
        <v>60171</v>
      </c>
      <c r="M645" s="2">
        <v>104004394</v>
      </c>
      <c r="N645" s="2" t="s">
        <v>104</v>
      </c>
      <c r="O645" s="2" t="s">
        <v>2972</v>
      </c>
      <c r="P645" s="2">
        <v>2006</v>
      </c>
      <c r="Q645" s="2" t="s">
        <v>2972</v>
      </c>
      <c r="S645" s="2" t="s">
        <v>2972</v>
      </c>
      <c r="T645" s="2" t="b">
        <v>1</v>
      </c>
      <c r="U645" s="2">
        <v>2014</v>
      </c>
      <c r="V645" s="2">
        <v>1</v>
      </c>
      <c r="W645" s="2">
        <v>92</v>
      </c>
      <c r="X645" s="2" t="b">
        <v>1</v>
      </c>
      <c r="Y645" s="2" t="b">
        <v>1</v>
      </c>
      <c r="Z645" s="2" t="s">
        <v>1662</v>
      </c>
      <c r="AA645" s="2" t="s">
        <v>83</v>
      </c>
      <c r="AB645" s="51" t="s">
        <v>83</v>
      </c>
      <c r="AC645" s="51"/>
      <c r="AD645" s="51">
        <v>63086.170960000003</v>
      </c>
      <c r="AE645" s="51" t="s">
        <v>118</v>
      </c>
      <c r="AF645" s="51">
        <v>156</v>
      </c>
      <c r="AG645" s="51" t="s">
        <v>84</v>
      </c>
      <c r="AH645" s="51"/>
      <c r="AI645" s="51">
        <v>9</v>
      </c>
      <c r="AJ645" s="51">
        <v>0</v>
      </c>
      <c r="AK645" s="51">
        <v>0</v>
      </c>
      <c r="AL645" s="51">
        <v>0</v>
      </c>
      <c r="AN645" s="51">
        <v>1</v>
      </c>
      <c r="AP645" s="51">
        <v>0</v>
      </c>
      <c r="AQ645" s="51"/>
      <c r="AR645" s="51">
        <v>1</v>
      </c>
      <c r="AS645" s="51">
        <v>1</v>
      </c>
      <c r="AT645" s="51">
        <v>1</v>
      </c>
      <c r="AV645" s="51">
        <v>1</v>
      </c>
      <c r="BC645" s="51">
        <v>1</v>
      </c>
    </row>
    <row r="646" spans="1:56" x14ac:dyDescent="0.3">
      <c r="A646" s="2">
        <v>646</v>
      </c>
      <c r="B646" s="2">
        <v>1</v>
      </c>
      <c r="C646" s="2" t="s">
        <v>1392</v>
      </c>
      <c r="D646" s="51">
        <v>11</v>
      </c>
      <c r="E646" s="2" t="s">
        <v>3610</v>
      </c>
      <c r="F646" s="2" t="s">
        <v>1548</v>
      </c>
      <c r="G646" s="2" t="s">
        <v>1620</v>
      </c>
      <c r="H646" s="2" t="s">
        <v>1663</v>
      </c>
      <c r="I646" s="2" t="s">
        <v>1664</v>
      </c>
      <c r="J646" s="2" t="s">
        <v>1665</v>
      </c>
      <c r="K646" s="2" t="s">
        <v>3656</v>
      </c>
      <c r="L646" s="2">
        <v>161320</v>
      </c>
      <c r="M646" s="2">
        <v>124465045</v>
      </c>
      <c r="N646" s="2" t="s">
        <v>104</v>
      </c>
      <c r="O646" s="2" t="s">
        <v>1217</v>
      </c>
      <c r="P646" s="2">
        <v>2008</v>
      </c>
      <c r="Q646" s="2" t="s">
        <v>1561</v>
      </c>
      <c r="R646" s="2" t="s">
        <v>1218</v>
      </c>
      <c r="S646" s="2" t="s">
        <v>1561</v>
      </c>
      <c r="T646" s="2" t="b">
        <v>1</v>
      </c>
      <c r="U646" s="2">
        <v>44197</v>
      </c>
      <c r="V646" s="2">
        <v>1</v>
      </c>
      <c r="W646" s="2">
        <v>132</v>
      </c>
      <c r="X646" s="2" t="b">
        <v>1</v>
      </c>
      <c r="Y646" s="2" t="b">
        <v>1</v>
      </c>
      <c r="Z646" s="2" t="s">
        <v>1666</v>
      </c>
      <c r="AA646" s="2" t="s">
        <v>83</v>
      </c>
      <c r="AB646" s="51" t="s">
        <v>83</v>
      </c>
      <c r="AC646" s="51"/>
      <c r="AD646" s="51">
        <v>325554.01980000001</v>
      </c>
      <c r="AE646" s="51"/>
      <c r="AF646" s="51">
        <v>80</v>
      </c>
      <c r="AG646" s="51" t="s">
        <v>84</v>
      </c>
      <c r="AH646" s="51"/>
      <c r="AI646" s="51">
        <v>8</v>
      </c>
      <c r="AJ646" s="51">
        <v>0</v>
      </c>
      <c r="AK646" s="51">
        <v>0</v>
      </c>
      <c r="AL646" s="51">
        <v>0</v>
      </c>
      <c r="AP646" s="51">
        <v>0</v>
      </c>
      <c r="AQ646" s="51"/>
      <c r="AR646" s="51">
        <v>1</v>
      </c>
      <c r="AS646" s="51">
        <v>1</v>
      </c>
      <c r="AT646" s="51">
        <v>1</v>
      </c>
      <c r="AU646" s="51">
        <v>1</v>
      </c>
      <c r="AV646" s="51">
        <v>1</v>
      </c>
      <c r="AW646" s="51">
        <v>1</v>
      </c>
    </row>
    <row r="647" spans="1:56" x14ac:dyDescent="0.3">
      <c r="A647" s="2">
        <v>647</v>
      </c>
      <c r="B647" s="2">
        <v>1</v>
      </c>
      <c r="C647" s="2" t="s">
        <v>1392</v>
      </c>
      <c r="D647" s="51">
        <v>11</v>
      </c>
      <c r="E647" s="2" t="s">
        <v>3610</v>
      </c>
      <c r="F647" s="2" t="s">
        <v>1548</v>
      </c>
      <c r="G647" s="2" t="s">
        <v>1620</v>
      </c>
      <c r="H647" s="2" t="s">
        <v>1663</v>
      </c>
      <c r="I647" s="2" t="s">
        <v>1667</v>
      </c>
      <c r="J647" s="2" t="s">
        <v>1668</v>
      </c>
      <c r="K647" s="2" t="s">
        <v>3657</v>
      </c>
      <c r="L647" s="2">
        <v>161478</v>
      </c>
      <c r="M647" s="2">
        <v>124492224</v>
      </c>
      <c r="N647" s="2" t="s">
        <v>1219</v>
      </c>
      <c r="O647" s="2" t="s">
        <v>486</v>
      </c>
      <c r="P647" s="2">
        <v>2008</v>
      </c>
      <c r="Q647" s="2" t="s">
        <v>1561</v>
      </c>
      <c r="R647" s="2" t="s">
        <v>1218</v>
      </c>
      <c r="S647" s="2" t="s">
        <v>1561</v>
      </c>
      <c r="T647" s="2" t="b">
        <v>1</v>
      </c>
      <c r="U647" s="2">
        <v>44228</v>
      </c>
      <c r="V647" s="2">
        <v>0</v>
      </c>
      <c r="W647" s="2">
        <v>100</v>
      </c>
      <c r="X647" s="2" t="b">
        <v>1</v>
      </c>
      <c r="Y647" s="2" t="b">
        <v>1</v>
      </c>
      <c r="Z647" s="2" t="s">
        <v>1532</v>
      </c>
      <c r="AA647" s="2" t="s">
        <v>83</v>
      </c>
      <c r="AB647" s="51" t="s">
        <v>83</v>
      </c>
      <c r="AC647" s="51"/>
      <c r="AD647" s="51">
        <v>249629.0184</v>
      </c>
      <c r="AE647" s="51"/>
      <c r="AF647" s="51">
        <v>95</v>
      </c>
      <c r="AG647" s="51" t="s">
        <v>84</v>
      </c>
      <c r="AH647" s="51"/>
      <c r="AI647" s="51">
        <v>9</v>
      </c>
      <c r="AJ647" s="51">
        <v>0</v>
      </c>
      <c r="AK647" s="51">
        <v>0</v>
      </c>
      <c r="AL647" s="51">
        <v>0</v>
      </c>
      <c r="AP647" s="51">
        <v>1</v>
      </c>
      <c r="AQ647" s="51"/>
      <c r="AR647" s="51">
        <v>1</v>
      </c>
      <c r="AS647" s="51">
        <v>1</v>
      </c>
      <c r="AT647" s="51">
        <v>1</v>
      </c>
      <c r="AU647" s="51">
        <v>1</v>
      </c>
      <c r="AV647" s="51">
        <v>1</v>
      </c>
      <c r="AW647" s="51">
        <v>1</v>
      </c>
    </row>
    <row r="648" spans="1:56" x14ac:dyDescent="0.3">
      <c r="A648" s="2">
        <v>648</v>
      </c>
      <c r="B648" s="2">
        <v>1</v>
      </c>
      <c r="C648" s="2" t="s">
        <v>1392</v>
      </c>
      <c r="D648" s="51">
        <v>11</v>
      </c>
      <c r="E648" s="2" t="s">
        <v>3610</v>
      </c>
      <c r="F648" s="2" t="s">
        <v>1548</v>
      </c>
      <c r="G648" s="2" t="s">
        <v>1620</v>
      </c>
      <c r="H648" s="2" t="s">
        <v>1663</v>
      </c>
      <c r="I648" s="2" t="s">
        <v>1669</v>
      </c>
      <c r="J648" s="2" t="s">
        <v>1670</v>
      </c>
      <c r="K648" s="2" t="s">
        <v>3658</v>
      </c>
      <c r="L648" s="2">
        <v>124396530</v>
      </c>
      <c r="M648" s="2">
        <v>124552542</v>
      </c>
      <c r="N648" s="2" t="s">
        <v>104</v>
      </c>
      <c r="O648" s="2" t="s">
        <v>367</v>
      </c>
      <c r="P648" s="2" t="s">
        <v>267</v>
      </c>
      <c r="Q648" s="2" t="s">
        <v>486</v>
      </c>
      <c r="R648" s="2" t="s">
        <v>267</v>
      </c>
      <c r="S648" s="2" t="s">
        <v>486</v>
      </c>
      <c r="T648" s="2" t="b">
        <v>1</v>
      </c>
      <c r="U648" s="2">
        <v>2018</v>
      </c>
      <c r="V648" s="51">
        <v>0</v>
      </c>
      <c r="W648" s="51">
        <v>107</v>
      </c>
      <c r="X648" s="2" t="b">
        <v>1</v>
      </c>
      <c r="Y648" s="2" t="b">
        <v>1</v>
      </c>
      <c r="Z648" s="51" t="s">
        <v>1071</v>
      </c>
      <c r="AA648" s="51" t="s">
        <v>83</v>
      </c>
      <c r="AB648" s="51" t="s">
        <v>83</v>
      </c>
      <c r="AC648" s="51"/>
      <c r="AD648" s="51">
        <v>28657.359540000001</v>
      </c>
      <c r="AE648" s="51" t="s">
        <v>118</v>
      </c>
      <c r="AF648" s="51">
        <v>115</v>
      </c>
      <c r="AG648" s="51" t="s">
        <v>84</v>
      </c>
      <c r="AH648" s="51"/>
      <c r="AI648" s="51"/>
      <c r="AJ648" s="51">
        <v>1</v>
      </c>
      <c r="AK648" s="51">
        <v>0</v>
      </c>
      <c r="AL648" s="51">
        <v>0</v>
      </c>
      <c r="AP648" s="51">
        <v>0</v>
      </c>
      <c r="AQ648" s="51"/>
      <c r="AR648" s="51">
        <v>1</v>
      </c>
      <c r="AS648" s="51">
        <v>1</v>
      </c>
      <c r="AT648" s="51">
        <v>1</v>
      </c>
      <c r="AV648" s="51">
        <v>1</v>
      </c>
      <c r="BB648" s="51">
        <v>1</v>
      </c>
      <c r="BC648" s="51">
        <v>1</v>
      </c>
      <c r="BD648" s="51"/>
    </row>
    <row r="649" spans="1:56" x14ac:dyDescent="0.3">
      <c r="A649" s="2">
        <v>649</v>
      </c>
      <c r="B649" s="2">
        <v>1</v>
      </c>
      <c r="C649" s="2" t="s">
        <v>1392</v>
      </c>
      <c r="D649" s="51">
        <v>11</v>
      </c>
      <c r="E649" s="2" t="s">
        <v>3610</v>
      </c>
      <c r="F649" s="2" t="s">
        <v>1548</v>
      </c>
      <c r="G649" s="2" t="s">
        <v>1620</v>
      </c>
      <c r="H649" s="2" t="s">
        <v>1663</v>
      </c>
      <c r="I649" s="2" t="s">
        <v>105</v>
      </c>
      <c r="J649" s="2" t="s">
        <v>1671</v>
      </c>
      <c r="K649" s="2" t="s">
        <v>3659</v>
      </c>
      <c r="L649" s="2">
        <v>103933123</v>
      </c>
      <c r="M649" s="2">
        <v>103933139</v>
      </c>
      <c r="N649" s="2" t="s">
        <v>1219</v>
      </c>
      <c r="O649" s="2" t="s">
        <v>367</v>
      </c>
      <c r="P649" s="2" t="s">
        <v>267</v>
      </c>
      <c r="Q649" s="2" t="s">
        <v>1540</v>
      </c>
      <c r="R649" s="2" t="s">
        <v>1218</v>
      </c>
      <c r="S649" s="2" t="s">
        <v>1540</v>
      </c>
      <c r="T649" s="2" t="b">
        <v>1</v>
      </c>
      <c r="U649" s="2">
        <v>44228</v>
      </c>
      <c r="V649" s="51">
        <v>0</v>
      </c>
      <c r="W649" s="2">
        <v>100</v>
      </c>
      <c r="X649" s="2" t="b">
        <v>1</v>
      </c>
      <c r="Y649" s="2" t="b">
        <v>1</v>
      </c>
      <c r="Z649" s="51" t="s">
        <v>1672</v>
      </c>
      <c r="AA649" s="2" t="s">
        <v>83</v>
      </c>
      <c r="AB649" s="51" t="s">
        <v>83</v>
      </c>
      <c r="AC649" s="51"/>
      <c r="AD649" s="51">
        <v>133585.9301</v>
      </c>
      <c r="AE649" s="51" t="s">
        <v>118</v>
      </c>
      <c r="AF649" s="51">
        <v>90</v>
      </c>
      <c r="AG649" s="51" t="s">
        <v>84</v>
      </c>
      <c r="AH649" s="51"/>
      <c r="AI649" s="51">
        <v>9</v>
      </c>
      <c r="AJ649" s="51">
        <v>0</v>
      </c>
      <c r="AK649" s="51">
        <v>0</v>
      </c>
      <c r="AL649" s="51">
        <v>0</v>
      </c>
      <c r="AP649" s="51">
        <v>1</v>
      </c>
      <c r="AQ649" s="51"/>
      <c r="AR649" s="51">
        <v>1</v>
      </c>
      <c r="AS649" s="51">
        <v>1</v>
      </c>
      <c r="AT649" s="51">
        <v>1</v>
      </c>
      <c r="AU649" s="51">
        <v>1</v>
      </c>
      <c r="AV649" s="51">
        <v>1</v>
      </c>
      <c r="AW649" s="51">
        <v>1</v>
      </c>
      <c r="BC649" s="51">
        <v>1</v>
      </c>
      <c r="BD649" s="51">
        <v>1</v>
      </c>
    </row>
    <row r="650" spans="1:56" x14ac:dyDescent="0.3">
      <c r="A650" s="2">
        <v>650</v>
      </c>
      <c r="B650" s="2">
        <v>1</v>
      </c>
      <c r="C650" s="2" t="s">
        <v>1392</v>
      </c>
      <c r="D650" s="51">
        <v>11</v>
      </c>
      <c r="E650" s="2" t="s">
        <v>3610</v>
      </c>
      <c r="F650" s="2" t="s">
        <v>1548</v>
      </c>
      <c r="G650" s="2" t="s">
        <v>1620</v>
      </c>
      <c r="H650" s="2" t="s">
        <v>1663</v>
      </c>
      <c r="I650" s="2" t="s">
        <v>1673</v>
      </c>
      <c r="J650" s="2" t="s">
        <v>1674</v>
      </c>
      <c r="K650" s="2" t="s">
        <v>3660</v>
      </c>
      <c r="L650" s="2">
        <v>161405</v>
      </c>
      <c r="M650" s="2">
        <v>124479447</v>
      </c>
      <c r="N650" s="2" t="s">
        <v>104</v>
      </c>
      <c r="O650" s="2" t="s">
        <v>486</v>
      </c>
      <c r="P650" s="2">
        <v>2008</v>
      </c>
      <c r="Q650" s="2" t="s">
        <v>486</v>
      </c>
      <c r="R650" s="2" t="s">
        <v>267</v>
      </c>
      <c r="S650" s="2" t="s">
        <v>486</v>
      </c>
      <c r="T650" s="2" t="b">
        <v>1</v>
      </c>
      <c r="U650" s="2">
        <v>2018</v>
      </c>
      <c r="V650" s="2">
        <v>68</v>
      </c>
      <c r="W650" s="2">
        <v>348</v>
      </c>
      <c r="X650" s="2" t="b">
        <v>1</v>
      </c>
      <c r="Y650" s="2" t="b">
        <v>1</v>
      </c>
      <c r="Z650" s="2" t="s">
        <v>89</v>
      </c>
      <c r="AA650" s="2" t="s">
        <v>95</v>
      </c>
      <c r="AB650" s="51" t="s">
        <v>83</v>
      </c>
      <c r="AC650" s="51" t="s">
        <v>178</v>
      </c>
      <c r="AD650" s="51">
        <v>29662.816459999998</v>
      </c>
      <c r="AE650" s="51" t="s">
        <v>118</v>
      </c>
      <c r="AF650" s="51">
        <v>127</v>
      </c>
      <c r="AG650" s="51" t="s">
        <v>84</v>
      </c>
      <c r="AH650" s="51"/>
      <c r="AI650" s="51"/>
      <c r="AJ650" s="51">
        <v>0</v>
      </c>
      <c r="AK650" s="51">
        <v>0</v>
      </c>
      <c r="AL650" s="51">
        <v>0</v>
      </c>
      <c r="AP650" s="51">
        <v>0</v>
      </c>
      <c r="AQ650" s="51"/>
      <c r="AR650" s="51">
        <v>1</v>
      </c>
      <c r="AS650" s="51">
        <v>1</v>
      </c>
      <c r="AT650" s="51">
        <v>1</v>
      </c>
      <c r="AV650" s="51">
        <v>1</v>
      </c>
      <c r="BB650" s="51">
        <v>1</v>
      </c>
      <c r="BC650" s="51">
        <v>1</v>
      </c>
      <c r="BD650" s="51"/>
    </row>
    <row r="651" spans="1:56" x14ac:dyDescent="0.3">
      <c r="A651" s="2">
        <v>651</v>
      </c>
      <c r="B651" s="2">
        <v>1</v>
      </c>
      <c r="C651" s="2" t="s">
        <v>1392</v>
      </c>
      <c r="D651" s="51">
        <v>11</v>
      </c>
      <c r="E651" s="2" t="s">
        <v>3610</v>
      </c>
      <c r="F651" s="2" t="s">
        <v>1548</v>
      </c>
      <c r="G651" s="2" t="s">
        <v>1620</v>
      </c>
      <c r="H651" s="2" t="s">
        <v>1663</v>
      </c>
      <c r="I651" s="2" t="s">
        <v>1675</v>
      </c>
      <c r="J651" s="2" t="s">
        <v>1676</v>
      </c>
      <c r="K651" s="2" t="s">
        <v>3661</v>
      </c>
      <c r="L651" s="2">
        <v>60167</v>
      </c>
      <c r="M651" s="2">
        <v>124446775</v>
      </c>
      <c r="N651" s="2" t="s">
        <v>104</v>
      </c>
      <c r="O651" s="2" t="s">
        <v>2972</v>
      </c>
      <c r="P651" s="2">
        <v>2006</v>
      </c>
      <c r="Q651" s="2" t="s">
        <v>1540</v>
      </c>
      <c r="R651" s="2" t="s">
        <v>3202</v>
      </c>
      <c r="S651" s="2" t="s">
        <v>1540</v>
      </c>
      <c r="T651" s="2" t="b">
        <v>1</v>
      </c>
      <c r="U651" s="2">
        <v>43891</v>
      </c>
      <c r="V651" s="2">
        <v>20</v>
      </c>
      <c r="W651" s="51">
        <v>100</v>
      </c>
      <c r="X651" s="2" t="b">
        <v>1</v>
      </c>
      <c r="Y651" s="2" t="b">
        <v>1</v>
      </c>
      <c r="Z651" s="51" t="s">
        <v>149</v>
      </c>
      <c r="AA651" s="2" t="s">
        <v>83</v>
      </c>
      <c r="AB651" s="51" t="s">
        <v>83</v>
      </c>
      <c r="AC651" s="51"/>
      <c r="AD651" s="51">
        <v>169393.26010000001</v>
      </c>
      <c r="AF651" s="2">
        <v>100</v>
      </c>
      <c r="AG651" s="51" t="s">
        <v>84</v>
      </c>
      <c r="AI651" s="2">
        <v>10</v>
      </c>
      <c r="AJ651" s="51">
        <v>0</v>
      </c>
      <c r="AK651" s="51">
        <v>0</v>
      </c>
      <c r="AL651" s="51">
        <v>1</v>
      </c>
      <c r="AP651" s="51">
        <v>1</v>
      </c>
      <c r="AQ651" s="51"/>
      <c r="AR651" s="51">
        <v>1</v>
      </c>
      <c r="AS651" s="51">
        <v>1</v>
      </c>
      <c r="AT651" s="51">
        <v>1</v>
      </c>
      <c r="AU651" s="51">
        <v>1</v>
      </c>
      <c r="AV651" s="51">
        <v>1</v>
      </c>
      <c r="AW651" s="51">
        <v>1</v>
      </c>
    </row>
    <row r="652" spans="1:56" x14ac:dyDescent="0.3">
      <c r="A652" s="2">
        <v>652</v>
      </c>
      <c r="B652" s="2">
        <v>1</v>
      </c>
      <c r="C652" s="2" t="s">
        <v>1392</v>
      </c>
      <c r="D652" s="51">
        <v>11</v>
      </c>
      <c r="E652" s="2" t="s">
        <v>3610</v>
      </c>
      <c r="F652" s="2" t="s">
        <v>1548</v>
      </c>
      <c r="G652" s="2" t="s">
        <v>1620</v>
      </c>
      <c r="H652" s="2" t="s">
        <v>1663</v>
      </c>
      <c r="I652" s="2" t="s">
        <v>1677</v>
      </c>
      <c r="J652" s="2" t="s">
        <v>1678</v>
      </c>
      <c r="K652" s="2" t="s">
        <v>3662</v>
      </c>
      <c r="L652" s="2">
        <v>161409</v>
      </c>
      <c r="M652" s="2">
        <v>124479989</v>
      </c>
      <c r="N652" s="2" t="s">
        <v>104</v>
      </c>
      <c r="O652" s="2" t="s">
        <v>1217</v>
      </c>
      <c r="P652" s="2">
        <v>2008</v>
      </c>
      <c r="Q652" s="2" t="s">
        <v>1561</v>
      </c>
      <c r="R652" s="2" t="s">
        <v>1218</v>
      </c>
      <c r="S652" s="2" t="s">
        <v>1561</v>
      </c>
      <c r="T652" s="2" t="b">
        <v>1</v>
      </c>
      <c r="U652" s="2">
        <v>44197</v>
      </c>
      <c r="V652" s="2">
        <v>1</v>
      </c>
      <c r="W652" s="2">
        <v>49</v>
      </c>
      <c r="X652" s="2" t="b">
        <v>1</v>
      </c>
      <c r="Y652" s="2" t="b">
        <v>1</v>
      </c>
      <c r="Z652" s="2" t="s">
        <v>1679</v>
      </c>
      <c r="AA652" s="2" t="s">
        <v>83</v>
      </c>
      <c r="AB652" s="51" t="s">
        <v>83</v>
      </c>
      <c r="AC652" s="51"/>
      <c r="AD652" s="51">
        <v>200944.8622</v>
      </c>
      <c r="AE652" s="51"/>
      <c r="AF652" s="51">
        <v>100</v>
      </c>
      <c r="AG652" s="51" t="s">
        <v>84</v>
      </c>
      <c r="AH652" s="51"/>
      <c r="AI652" s="51">
        <v>10</v>
      </c>
      <c r="AJ652" s="51">
        <v>0</v>
      </c>
      <c r="AK652" s="51">
        <v>0</v>
      </c>
      <c r="AL652" s="51">
        <v>0</v>
      </c>
      <c r="AP652" s="51">
        <v>0</v>
      </c>
      <c r="AQ652" s="51"/>
      <c r="AR652" s="51">
        <v>1</v>
      </c>
      <c r="AS652" s="51">
        <v>1</v>
      </c>
      <c r="AT652" s="51">
        <v>1</v>
      </c>
      <c r="AU652" s="51">
        <v>1</v>
      </c>
      <c r="AV652" s="51">
        <v>1</v>
      </c>
      <c r="AW652" s="51">
        <v>1</v>
      </c>
    </row>
    <row r="653" spans="1:56" x14ac:dyDescent="0.3">
      <c r="A653" s="2">
        <v>653</v>
      </c>
      <c r="B653" s="2">
        <v>1</v>
      </c>
      <c r="C653" s="2" t="s">
        <v>1392</v>
      </c>
      <c r="D653" s="51">
        <v>11</v>
      </c>
      <c r="E653" s="2" t="s">
        <v>3610</v>
      </c>
      <c r="F653" s="2" t="s">
        <v>1548</v>
      </c>
      <c r="G653" s="2" t="s">
        <v>1620</v>
      </c>
      <c r="H653" s="2" t="s">
        <v>1663</v>
      </c>
      <c r="I653" s="2" t="s">
        <v>1680</v>
      </c>
      <c r="J653" s="2" t="s">
        <v>1681</v>
      </c>
      <c r="K653" s="2" t="s">
        <v>3663</v>
      </c>
      <c r="L653" s="2">
        <v>63167</v>
      </c>
      <c r="M653" s="2">
        <v>124464321</v>
      </c>
      <c r="N653" s="2" t="s">
        <v>1219</v>
      </c>
      <c r="O653" s="2" t="s">
        <v>1217</v>
      </c>
      <c r="P653" s="2">
        <v>2006</v>
      </c>
      <c r="Q653" s="2" t="s">
        <v>1561</v>
      </c>
      <c r="R653" s="2" t="s">
        <v>1218</v>
      </c>
      <c r="S653" s="2" t="s">
        <v>1561</v>
      </c>
      <c r="T653" s="2" t="b">
        <v>1</v>
      </c>
      <c r="U653" s="2">
        <v>44228</v>
      </c>
      <c r="V653" s="2">
        <v>1</v>
      </c>
      <c r="W653" s="2">
        <v>60</v>
      </c>
      <c r="X653" s="2" t="b">
        <v>1</v>
      </c>
      <c r="Y653" s="2" t="b">
        <v>1</v>
      </c>
      <c r="Z653" s="2" t="s">
        <v>89</v>
      </c>
      <c r="AA653" s="2" t="s">
        <v>83</v>
      </c>
      <c r="AB653" s="51" t="s">
        <v>83</v>
      </c>
      <c r="AC653" s="51"/>
      <c r="AD653" s="51">
        <v>11575.04593</v>
      </c>
      <c r="AE653" s="51" t="s">
        <v>118</v>
      </c>
      <c r="AF653" s="51">
        <v>99</v>
      </c>
      <c r="AG653" s="51" t="s">
        <v>84</v>
      </c>
      <c r="AH653" s="51"/>
      <c r="AI653" s="51">
        <v>9</v>
      </c>
      <c r="AJ653" s="51">
        <v>0</v>
      </c>
      <c r="AK653" s="51">
        <v>0</v>
      </c>
      <c r="AL653" s="51">
        <v>0</v>
      </c>
      <c r="AP653" s="51">
        <v>1</v>
      </c>
      <c r="AQ653" s="51"/>
      <c r="AR653" s="51">
        <v>1</v>
      </c>
      <c r="AS653" s="51">
        <v>1</v>
      </c>
      <c r="AT653" s="51">
        <v>1</v>
      </c>
      <c r="AU653" s="51">
        <v>1</v>
      </c>
      <c r="AV653" s="51">
        <v>1</v>
      </c>
      <c r="AW653" s="51">
        <v>1</v>
      </c>
      <c r="BC653" s="51">
        <v>1</v>
      </c>
      <c r="BD653" s="51">
        <v>1</v>
      </c>
    </row>
    <row r="654" spans="1:56" x14ac:dyDescent="0.3">
      <c r="A654" s="2">
        <v>654</v>
      </c>
      <c r="B654" s="2">
        <v>1</v>
      </c>
      <c r="C654" s="2" t="s">
        <v>1392</v>
      </c>
      <c r="D654" s="51">
        <v>11</v>
      </c>
      <c r="E654" s="2" t="s">
        <v>3610</v>
      </c>
      <c r="F654" s="2" t="s">
        <v>1548</v>
      </c>
      <c r="G654" s="2" t="s">
        <v>1620</v>
      </c>
      <c r="H654" s="2" t="s">
        <v>1663</v>
      </c>
      <c r="I654" s="2" t="s">
        <v>1682</v>
      </c>
      <c r="J654" s="2" t="s">
        <v>1683</v>
      </c>
      <c r="K654" s="2" t="s">
        <v>3664</v>
      </c>
      <c r="L654" s="2">
        <v>161677</v>
      </c>
      <c r="M654" s="2">
        <v>124526883</v>
      </c>
      <c r="N654" s="2" t="s">
        <v>1219</v>
      </c>
      <c r="O654" s="2" t="s">
        <v>486</v>
      </c>
      <c r="P654" s="2">
        <v>2008</v>
      </c>
      <c r="Q654" s="2" t="s">
        <v>1561</v>
      </c>
      <c r="R654" s="2" t="s">
        <v>1218</v>
      </c>
      <c r="S654" s="2" t="s">
        <v>1561</v>
      </c>
      <c r="T654" s="2" t="b">
        <v>1</v>
      </c>
      <c r="U654" s="2">
        <v>44228</v>
      </c>
      <c r="V654" s="51">
        <v>0</v>
      </c>
      <c r="W654" s="51">
        <v>73</v>
      </c>
      <c r="X654" s="2" t="b">
        <v>1</v>
      </c>
      <c r="Y654" s="2" t="b">
        <v>1</v>
      </c>
      <c r="Z654" s="51" t="s">
        <v>1451</v>
      </c>
      <c r="AA654" s="2" t="s">
        <v>83</v>
      </c>
      <c r="AB654" s="51" t="s">
        <v>83</v>
      </c>
      <c r="AC654" s="51"/>
      <c r="AD654" s="51">
        <v>283421.35259999998</v>
      </c>
      <c r="AE654" s="51"/>
      <c r="AF654" s="51">
        <v>85</v>
      </c>
      <c r="AG654" s="51" t="s">
        <v>84</v>
      </c>
      <c r="AH654" s="51"/>
      <c r="AI654" s="51">
        <v>8</v>
      </c>
      <c r="AJ654" s="51">
        <v>0</v>
      </c>
      <c r="AK654" s="51">
        <v>0</v>
      </c>
      <c r="AL654" s="51">
        <v>0</v>
      </c>
      <c r="AP654" s="51">
        <v>1</v>
      </c>
      <c r="AQ654" s="51"/>
      <c r="AR654" s="51">
        <v>1</v>
      </c>
      <c r="AS654" s="51">
        <v>1</v>
      </c>
      <c r="AT654" s="51">
        <v>1</v>
      </c>
      <c r="AU654" s="51">
        <v>1</v>
      </c>
      <c r="AV654" s="51">
        <v>1</v>
      </c>
      <c r="AW654" s="51">
        <v>1</v>
      </c>
    </row>
    <row r="655" spans="1:56" x14ac:dyDescent="0.3">
      <c r="A655" s="2">
        <v>655</v>
      </c>
      <c r="B655" s="2">
        <v>1</v>
      </c>
      <c r="C655" s="2" t="s">
        <v>1392</v>
      </c>
      <c r="D655" s="51">
        <v>11</v>
      </c>
      <c r="E655" s="2" t="s">
        <v>3610</v>
      </c>
      <c r="F655" s="2" t="s">
        <v>1548</v>
      </c>
      <c r="G655" s="2" t="s">
        <v>1620</v>
      </c>
      <c r="H655" s="2" t="s">
        <v>1663</v>
      </c>
      <c r="I655" s="2" t="s">
        <v>1684</v>
      </c>
      <c r="J655" s="2" t="s">
        <v>1685</v>
      </c>
      <c r="K655" s="2" t="s">
        <v>3665</v>
      </c>
      <c r="L655" s="2">
        <v>176486224</v>
      </c>
      <c r="M655" s="2">
        <v>176486231</v>
      </c>
      <c r="N655" s="2" t="s">
        <v>1219</v>
      </c>
      <c r="O655" s="2" t="s">
        <v>367</v>
      </c>
      <c r="P655" s="2" t="s">
        <v>267</v>
      </c>
      <c r="Q655" s="2" t="s">
        <v>368</v>
      </c>
      <c r="R655" s="2" t="s">
        <v>267</v>
      </c>
      <c r="S655" s="2" t="s">
        <v>368</v>
      </c>
      <c r="T655" s="2" t="b">
        <v>1</v>
      </c>
      <c r="U655" s="2">
        <v>44228</v>
      </c>
      <c r="V655" s="51">
        <v>191</v>
      </c>
      <c r="W655" s="51">
        <v>290</v>
      </c>
      <c r="X655" s="2" t="b">
        <v>1</v>
      </c>
      <c r="Y655" s="2" t="b">
        <v>1</v>
      </c>
      <c r="Z655" s="51" t="s">
        <v>1686</v>
      </c>
      <c r="AA655" s="2" t="s">
        <v>83</v>
      </c>
      <c r="AB655" s="51" t="s">
        <v>83</v>
      </c>
      <c r="AC655" s="51"/>
      <c r="AD655" s="51">
        <v>249.11403010000001</v>
      </c>
      <c r="AE655" s="51" t="s">
        <v>118</v>
      </c>
      <c r="AF655" s="51">
        <v>73.099999999999994</v>
      </c>
      <c r="AG655" s="51" t="s">
        <v>84</v>
      </c>
      <c r="AH655" s="51"/>
      <c r="AI655" s="51"/>
      <c r="AJ655" s="51">
        <v>0</v>
      </c>
      <c r="AK655" s="51">
        <v>0</v>
      </c>
      <c r="AL655" s="51">
        <v>0</v>
      </c>
      <c r="AP655" s="51">
        <v>1</v>
      </c>
      <c r="AQ655" s="51"/>
      <c r="AR655" s="51">
        <v>1</v>
      </c>
      <c r="AS655" s="51">
        <v>1</v>
      </c>
      <c r="AT655" s="51">
        <v>1</v>
      </c>
      <c r="AV655" s="51">
        <v>1</v>
      </c>
      <c r="BC655" s="51">
        <v>1</v>
      </c>
    </row>
    <row r="656" spans="1:56" x14ac:dyDescent="0.3">
      <c r="A656" s="2">
        <v>656</v>
      </c>
      <c r="B656" s="2">
        <v>1</v>
      </c>
      <c r="C656" s="2" t="s">
        <v>1392</v>
      </c>
      <c r="D656" s="51">
        <v>11</v>
      </c>
      <c r="E656" s="2" t="s">
        <v>3610</v>
      </c>
      <c r="F656" s="2" t="s">
        <v>1548</v>
      </c>
      <c r="G656" s="2" t="s">
        <v>1620</v>
      </c>
      <c r="H656" s="2" t="s">
        <v>1663</v>
      </c>
      <c r="I656" s="2" t="s">
        <v>1687</v>
      </c>
      <c r="J656" s="2" t="s">
        <v>1688</v>
      </c>
      <c r="K656" s="2" t="s">
        <v>3666</v>
      </c>
      <c r="L656" s="2">
        <v>60169</v>
      </c>
      <c r="M656" s="2">
        <v>124447127</v>
      </c>
      <c r="N656" s="2" t="s">
        <v>104</v>
      </c>
      <c r="O656" s="2" t="s">
        <v>2972</v>
      </c>
      <c r="P656" s="2">
        <v>2006</v>
      </c>
      <c r="Q656" s="2" t="s">
        <v>486</v>
      </c>
      <c r="R656" s="2" t="s">
        <v>267</v>
      </c>
      <c r="S656" s="2" t="s">
        <v>486</v>
      </c>
      <c r="T656" s="2" t="b">
        <v>1</v>
      </c>
      <c r="U656" s="2">
        <v>2018</v>
      </c>
      <c r="V656" s="2">
        <v>125</v>
      </c>
      <c r="W656" s="2">
        <v>125</v>
      </c>
      <c r="X656" s="2" t="b">
        <v>1</v>
      </c>
      <c r="Y656" s="2" t="b">
        <v>1</v>
      </c>
      <c r="Z656" s="2" t="s">
        <v>89</v>
      </c>
      <c r="AA656" s="2" t="s">
        <v>83</v>
      </c>
      <c r="AB656" s="51" t="s">
        <v>83</v>
      </c>
      <c r="AC656" s="51"/>
      <c r="AD656" s="51">
        <v>6308.0599300000003</v>
      </c>
      <c r="AE656" s="51" t="s">
        <v>118</v>
      </c>
      <c r="AF656" s="51">
        <v>50</v>
      </c>
      <c r="AG656" s="51" t="s">
        <v>84</v>
      </c>
      <c r="AH656" s="51"/>
      <c r="AI656" s="51"/>
      <c r="AJ656" s="51">
        <v>0</v>
      </c>
      <c r="AK656" s="51">
        <v>0</v>
      </c>
      <c r="AL656" s="51">
        <v>0</v>
      </c>
      <c r="AP656" s="51">
        <v>0</v>
      </c>
      <c r="AQ656" s="51"/>
      <c r="AR656" s="51">
        <v>1</v>
      </c>
      <c r="AS656" s="51">
        <v>1</v>
      </c>
      <c r="AT656" s="51">
        <v>1</v>
      </c>
      <c r="AV656" s="51">
        <v>1</v>
      </c>
      <c r="BB656" s="51">
        <v>1</v>
      </c>
      <c r="BC656" s="51">
        <v>1</v>
      </c>
      <c r="BD656" s="51"/>
    </row>
    <row r="657" spans="1:56" x14ac:dyDescent="0.3">
      <c r="A657" s="2">
        <v>657</v>
      </c>
      <c r="B657" s="2">
        <v>1</v>
      </c>
      <c r="C657" s="2" t="s">
        <v>1392</v>
      </c>
      <c r="D657" s="51">
        <v>11</v>
      </c>
      <c r="E657" s="2" t="s">
        <v>3610</v>
      </c>
      <c r="F657" s="2" t="s">
        <v>1548</v>
      </c>
      <c r="G657" s="2" t="s">
        <v>1620</v>
      </c>
      <c r="H657" s="2" t="s">
        <v>1663</v>
      </c>
      <c r="I657" s="2" t="s">
        <v>1689</v>
      </c>
      <c r="J657" s="2" t="s">
        <v>1690</v>
      </c>
      <c r="K657" s="2" t="s">
        <v>3667</v>
      </c>
      <c r="L657" s="2">
        <v>63166</v>
      </c>
      <c r="M657" s="2">
        <v>124464201</v>
      </c>
      <c r="N657" s="2" t="s">
        <v>1219</v>
      </c>
      <c r="O657" s="2" t="s">
        <v>1217</v>
      </c>
      <c r="P657" s="2">
        <v>2006</v>
      </c>
      <c r="Q657" s="2" t="s">
        <v>1540</v>
      </c>
      <c r="R657" s="2" t="s">
        <v>1218</v>
      </c>
      <c r="S657" s="2" t="s">
        <v>1540</v>
      </c>
      <c r="T657" s="2" t="b">
        <v>1</v>
      </c>
      <c r="U657" s="2">
        <v>44228</v>
      </c>
      <c r="V657" s="2">
        <v>0</v>
      </c>
      <c r="W657" s="2">
        <v>60</v>
      </c>
      <c r="X657" s="2" t="b">
        <v>1</v>
      </c>
      <c r="Y657" s="2" t="b">
        <v>1</v>
      </c>
      <c r="Z657" s="2" t="s">
        <v>89</v>
      </c>
      <c r="AA657" s="2" t="s">
        <v>83</v>
      </c>
      <c r="AB657" s="51" t="s">
        <v>83</v>
      </c>
      <c r="AC657" s="51"/>
      <c r="AD657" s="51">
        <v>4387.5446250000005</v>
      </c>
      <c r="AE657" s="51" t="s">
        <v>118</v>
      </c>
      <c r="AF657" s="51">
        <v>100</v>
      </c>
      <c r="AG657" s="51" t="s">
        <v>84</v>
      </c>
      <c r="AH657" s="51"/>
      <c r="AI657" s="51">
        <v>10</v>
      </c>
      <c r="AJ657" s="51">
        <v>0</v>
      </c>
      <c r="AK657" s="51">
        <v>0</v>
      </c>
      <c r="AL657" s="51">
        <v>0</v>
      </c>
      <c r="AP657" s="51">
        <v>1</v>
      </c>
      <c r="AQ657" s="51"/>
      <c r="AR657" s="51">
        <v>1</v>
      </c>
      <c r="AS657" s="51">
        <v>1</v>
      </c>
      <c r="AT657" s="51">
        <v>1</v>
      </c>
      <c r="AU657" s="51">
        <v>1</v>
      </c>
      <c r="AV657" s="51">
        <v>1</v>
      </c>
      <c r="AW657" s="51">
        <v>1</v>
      </c>
      <c r="BC657" s="51">
        <v>1</v>
      </c>
      <c r="BD657" s="51">
        <v>1</v>
      </c>
    </row>
    <row r="658" spans="1:56" x14ac:dyDescent="0.3">
      <c r="A658" s="2">
        <v>658</v>
      </c>
      <c r="B658" s="2">
        <v>1</v>
      </c>
      <c r="C658" s="2" t="s">
        <v>1392</v>
      </c>
      <c r="D658" s="51">
        <v>11</v>
      </c>
      <c r="E658" s="2" t="s">
        <v>3610</v>
      </c>
      <c r="F658" s="2" t="s">
        <v>1548</v>
      </c>
      <c r="G658" s="2" t="s">
        <v>1620</v>
      </c>
      <c r="H658" s="2" t="s">
        <v>1663</v>
      </c>
      <c r="I658" s="2" t="s">
        <v>1691</v>
      </c>
      <c r="J658" s="2" t="s">
        <v>1692</v>
      </c>
      <c r="K658" s="2" t="s">
        <v>3668</v>
      </c>
      <c r="L658" s="2">
        <v>161447</v>
      </c>
      <c r="M658" s="2">
        <v>109904426</v>
      </c>
      <c r="N658" s="2" t="s">
        <v>104</v>
      </c>
      <c r="O658" s="2" t="s">
        <v>486</v>
      </c>
      <c r="P658" s="2">
        <v>2004</v>
      </c>
      <c r="Q658" s="2" t="s">
        <v>2972</v>
      </c>
      <c r="R658" s="2" t="s">
        <v>3003</v>
      </c>
      <c r="S658" s="2" t="s">
        <v>2972</v>
      </c>
      <c r="T658" s="2" t="b">
        <v>1</v>
      </c>
      <c r="U658" s="2">
        <v>2017</v>
      </c>
      <c r="V658" s="2">
        <v>1</v>
      </c>
      <c r="W658" s="2">
        <v>70</v>
      </c>
      <c r="X658" s="2" t="b">
        <v>1</v>
      </c>
      <c r="Y658" s="2" t="b">
        <v>1</v>
      </c>
      <c r="Z658" s="2" t="s">
        <v>89</v>
      </c>
      <c r="AA658" s="2" t="s">
        <v>83</v>
      </c>
      <c r="AB658" s="51" t="s">
        <v>83</v>
      </c>
      <c r="AC658" s="51"/>
      <c r="AD658" s="51">
        <v>464180.55739999999</v>
      </c>
      <c r="AE658" s="51"/>
      <c r="AF658" s="51">
        <v>90</v>
      </c>
      <c r="AG658" s="51" t="s">
        <v>84</v>
      </c>
      <c r="AH658" s="51"/>
      <c r="AI658" s="51">
        <v>5</v>
      </c>
      <c r="AJ658" s="51">
        <v>0</v>
      </c>
      <c r="AK658" s="51">
        <v>0</v>
      </c>
      <c r="AL658" s="51">
        <v>0</v>
      </c>
      <c r="AP658" s="51">
        <v>0</v>
      </c>
      <c r="AQ658" s="51"/>
      <c r="AR658" s="51">
        <v>1</v>
      </c>
      <c r="AS658" s="51">
        <v>1</v>
      </c>
      <c r="AT658" s="51">
        <v>1</v>
      </c>
      <c r="AV658" s="51">
        <v>1</v>
      </c>
    </row>
    <row r="659" spans="1:56" x14ac:dyDescent="0.3">
      <c r="A659" s="2">
        <v>659</v>
      </c>
      <c r="B659" s="2">
        <v>1</v>
      </c>
      <c r="C659" s="2" t="s">
        <v>1392</v>
      </c>
      <c r="D659" s="51">
        <v>11</v>
      </c>
      <c r="E659" s="2" t="s">
        <v>3610</v>
      </c>
      <c r="F659" s="2" t="s">
        <v>1548</v>
      </c>
      <c r="G659" s="2" t="s">
        <v>1620</v>
      </c>
      <c r="H659" s="2" t="s">
        <v>1663</v>
      </c>
      <c r="I659" s="2" t="s">
        <v>1693</v>
      </c>
      <c r="J659" s="2" t="s">
        <v>1694</v>
      </c>
      <c r="K659" s="2" t="s">
        <v>3669</v>
      </c>
      <c r="L659" s="2">
        <v>176486239</v>
      </c>
      <c r="M659" s="2">
        <v>176486247</v>
      </c>
      <c r="N659" s="2" t="s">
        <v>1219</v>
      </c>
      <c r="O659" s="2" t="s">
        <v>367</v>
      </c>
      <c r="P659" s="2" t="s">
        <v>267</v>
      </c>
      <c r="Q659" s="2" t="s">
        <v>1217</v>
      </c>
      <c r="R659" s="2" t="s">
        <v>1218</v>
      </c>
      <c r="S659" s="2" t="s">
        <v>1217</v>
      </c>
      <c r="T659" s="2" t="b">
        <v>1</v>
      </c>
      <c r="U659" s="2">
        <v>44228</v>
      </c>
      <c r="V659" s="51">
        <v>68</v>
      </c>
      <c r="W659" s="51">
        <v>106</v>
      </c>
      <c r="X659" s="2" t="b">
        <v>1</v>
      </c>
      <c r="Y659" s="2" t="b">
        <v>1</v>
      </c>
      <c r="Z659" s="51" t="s">
        <v>1695</v>
      </c>
      <c r="AA659" s="2" t="s">
        <v>83</v>
      </c>
      <c r="AB659" s="51" t="s">
        <v>83</v>
      </c>
      <c r="AC659" s="51"/>
      <c r="AD659" s="51">
        <v>1925.791498</v>
      </c>
      <c r="AE659" s="51" t="s">
        <v>118</v>
      </c>
      <c r="AF659" s="51">
        <v>63</v>
      </c>
      <c r="AG659" s="51" t="s">
        <v>84</v>
      </c>
      <c r="AH659" s="51"/>
      <c r="AI659" s="51">
        <v>6</v>
      </c>
      <c r="AJ659" s="51">
        <v>0</v>
      </c>
      <c r="AK659" s="51">
        <v>0</v>
      </c>
      <c r="AL659" s="51">
        <v>0</v>
      </c>
      <c r="AP659" s="51">
        <v>1</v>
      </c>
      <c r="AQ659" s="51"/>
      <c r="AR659" s="51">
        <v>1</v>
      </c>
      <c r="AS659" s="51">
        <v>1</v>
      </c>
      <c r="AT659" s="51">
        <v>1</v>
      </c>
      <c r="AU659" s="51">
        <v>1</v>
      </c>
      <c r="AV659" s="51">
        <v>1</v>
      </c>
      <c r="AW659" s="51">
        <v>1</v>
      </c>
      <c r="BC659" s="51">
        <v>1</v>
      </c>
      <c r="BD659" s="51">
        <v>1</v>
      </c>
    </row>
    <row r="660" spans="1:56" x14ac:dyDescent="0.3">
      <c r="A660" s="2">
        <v>660</v>
      </c>
      <c r="B660" s="2">
        <v>1</v>
      </c>
      <c r="C660" s="2" t="s">
        <v>1392</v>
      </c>
      <c r="D660" s="51">
        <v>11</v>
      </c>
      <c r="E660" s="2" t="s">
        <v>3610</v>
      </c>
      <c r="F660" s="2" t="s">
        <v>1548</v>
      </c>
      <c r="G660" s="2" t="s">
        <v>1620</v>
      </c>
      <c r="H660" s="2" t="s">
        <v>1663</v>
      </c>
      <c r="I660" s="2" t="s">
        <v>1696</v>
      </c>
      <c r="J660" s="2" t="s">
        <v>1697</v>
      </c>
      <c r="K660" s="2" t="s">
        <v>3670</v>
      </c>
      <c r="L660" s="2">
        <v>63131</v>
      </c>
      <c r="M660" s="2">
        <v>124461877</v>
      </c>
      <c r="N660" s="2" t="s">
        <v>104</v>
      </c>
      <c r="O660" s="2" t="s">
        <v>1540</v>
      </c>
      <c r="P660" s="2">
        <v>2007</v>
      </c>
      <c r="Q660" s="2" t="s">
        <v>1561</v>
      </c>
      <c r="R660" s="2" t="s">
        <v>2980</v>
      </c>
      <c r="S660" s="2" t="s">
        <v>1561</v>
      </c>
      <c r="T660" s="2" t="b">
        <v>1</v>
      </c>
      <c r="U660" s="2">
        <v>44197</v>
      </c>
      <c r="V660" s="2">
        <v>0</v>
      </c>
      <c r="W660" s="2">
        <v>180</v>
      </c>
      <c r="X660" s="2" t="b">
        <v>1</v>
      </c>
      <c r="Y660" s="2" t="b">
        <v>1</v>
      </c>
      <c r="Z660" s="2" t="s">
        <v>1698</v>
      </c>
      <c r="AA660" s="2" t="s">
        <v>83</v>
      </c>
      <c r="AB660" s="51" t="s">
        <v>83</v>
      </c>
      <c r="AC660" s="51"/>
      <c r="AD660" s="51">
        <v>971243.46100000001</v>
      </c>
      <c r="AE660" s="51"/>
      <c r="AF660" s="51">
        <v>162</v>
      </c>
      <c r="AG660" s="51" t="s">
        <v>84</v>
      </c>
      <c r="AH660" s="51"/>
      <c r="AI660" s="51">
        <v>14</v>
      </c>
      <c r="AJ660" s="51">
        <v>0</v>
      </c>
      <c r="AK660" s="51">
        <v>0</v>
      </c>
      <c r="AL660" s="51">
        <v>0</v>
      </c>
      <c r="AP660" s="51">
        <v>0</v>
      </c>
      <c r="AQ660" s="51"/>
      <c r="AR660" s="51">
        <v>1</v>
      </c>
      <c r="AS660" s="51">
        <v>1</v>
      </c>
      <c r="AT660" s="51">
        <v>1</v>
      </c>
      <c r="AU660" s="51">
        <v>1</v>
      </c>
      <c r="AV660" s="51">
        <v>1</v>
      </c>
      <c r="AW660" s="51">
        <v>1</v>
      </c>
    </row>
    <row r="661" spans="1:56" x14ac:dyDescent="0.3">
      <c r="A661" s="2">
        <v>661</v>
      </c>
      <c r="B661" s="2">
        <v>1</v>
      </c>
      <c r="C661" s="2" t="s">
        <v>1392</v>
      </c>
      <c r="D661" s="51">
        <v>11</v>
      </c>
      <c r="E661" s="2" t="s">
        <v>3610</v>
      </c>
      <c r="F661" s="2" t="s">
        <v>1548</v>
      </c>
      <c r="G661" s="2" t="s">
        <v>1620</v>
      </c>
      <c r="H661" s="2" t="s">
        <v>1663</v>
      </c>
      <c r="I661" s="2" t="s">
        <v>1699</v>
      </c>
      <c r="J661" s="2" t="s">
        <v>1700</v>
      </c>
      <c r="K661" s="2" t="s">
        <v>3671</v>
      </c>
      <c r="L661" s="2">
        <v>42721</v>
      </c>
      <c r="M661" s="2">
        <v>68641936</v>
      </c>
      <c r="N661" s="2" t="s">
        <v>104</v>
      </c>
      <c r="O661" s="2" t="s">
        <v>368</v>
      </c>
      <c r="P661" s="2">
        <v>2003</v>
      </c>
      <c r="Q661" s="2" t="s">
        <v>368</v>
      </c>
      <c r="R661" s="2" t="s">
        <v>267</v>
      </c>
      <c r="S661" s="2" t="s">
        <v>368</v>
      </c>
      <c r="T661" s="2" t="b">
        <v>1</v>
      </c>
      <c r="U661" s="2">
        <v>2015</v>
      </c>
      <c r="V661" s="2">
        <v>66</v>
      </c>
      <c r="W661" s="2">
        <v>200</v>
      </c>
      <c r="X661" s="2" t="b">
        <v>1</v>
      </c>
      <c r="Y661" s="2" t="b">
        <v>1</v>
      </c>
      <c r="Z661" s="2" t="s">
        <v>89</v>
      </c>
      <c r="AA661" s="2" t="s">
        <v>83</v>
      </c>
      <c r="AB661" s="51" t="s">
        <v>83</v>
      </c>
      <c r="AC661" s="51"/>
      <c r="AD661" s="51">
        <v>278566.98320000002</v>
      </c>
      <c r="AE661" s="51"/>
      <c r="AF661" s="51">
        <v>60</v>
      </c>
      <c r="AG661" s="51" t="s">
        <v>84</v>
      </c>
      <c r="AH661" s="51"/>
      <c r="AI661" s="51"/>
      <c r="AJ661" s="51">
        <v>0</v>
      </c>
      <c r="AK661" s="51">
        <v>0</v>
      </c>
      <c r="AL661" s="51">
        <v>0</v>
      </c>
      <c r="AP661" s="51">
        <v>0</v>
      </c>
      <c r="AQ661" s="51"/>
      <c r="AR661" s="51">
        <v>1</v>
      </c>
      <c r="AS661" s="51">
        <v>1</v>
      </c>
      <c r="AT661" s="51">
        <v>1</v>
      </c>
      <c r="AV661" s="51">
        <v>1</v>
      </c>
    </row>
    <row r="662" spans="1:56" x14ac:dyDescent="0.3">
      <c r="A662" s="2">
        <v>662</v>
      </c>
      <c r="B662" s="2">
        <v>1</v>
      </c>
      <c r="C662" s="2" t="s">
        <v>1392</v>
      </c>
      <c r="D662" s="51">
        <v>11</v>
      </c>
      <c r="E662" s="2" t="s">
        <v>3610</v>
      </c>
      <c r="F662" s="2" t="s">
        <v>1548</v>
      </c>
      <c r="G662" s="2" t="s">
        <v>1620</v>
      </c>
      <c r="H662" s="2" t="s">
        <v>1663</v>
      </c>
      <c r="I662" s="2" t="s">
        <v>1701</v>
      </c>
      <c r="J662" s="2" t="s">
        <v>1702</v>
      </c>
      <c r="K662" s="2" t="s">
        <v>3672</v>
      </c>
      <c r="L662" s="2">
        <v>104005557</v>
      </c>
      <c r="M662" s="2">
        <v>104006031</v>
      </c>
      <c r="N662" s="2" t="s">
        <v>104</v>
      </c>
      <c r="O662" s="2" t="s">
        <v>486</v>
      </c>
      <c r="P662" s="2">
        <v>2004</v>
      </c>
      <c r="Q662" s="2" t="s">
        <v>1561</v>
      </c>
      <c r="R662" s="2" t="s">
        <v>2980</v>
      </c>
      <c r="S662" s="2" t="s">
        <v>1561</v>
      </c>
      <c r="T662" s="2" t="b">
        <v>1</v>
      </c>
      <c r="U662" s="2">
        <v>44197</v>
      </c>
      <c r="V662" s="2">
        <v>25</v>
      </c>
      <c r="W662" s="2">
        <v>230</v>
      </c>
      <c r="X662" s="2" t="b">
        <v>1</v>
      </c>
      <c r="Y662" s="2" t="b">
        <v>1</v>
      </c>
      <c r="Z662" s="2" t="s">
        <v>89</v>
      </c>
      <c r="AA662" s="2" t="s">
        <v>83</v>
      </c>
      <c r="AB662" s="51" t="s">
        <v>83</v>
      </c>
      <c r="AC662" s="51"/>
      <c r="AD662" s="51">
        <v>421823.47090000001</v>
      </c>
      <c r="AF662" s="2">
        <v>100</v>
      </c>
      <c r="AG662" s="51" t="s">
        <v>84</v>
      </c>
      <c r="AI662" s="2">
        <v>10</v>
      </c>
      <c r="AJ662" s="51">
        <v>0</v>
      </c>
      <c r="AK662" s="51">
        <v>0</v>
      </c>
      <c r="AL662" s="51">
        <v>1</v>
      </c>
      <c r="AP662" s="51">
        <v>0</v>
      </c>
      <c r="AQ662" s="51"/>
      <c r="AR662" s="51">
        <v>1</v>
      </c>
      <c r="AS662" s="51">
        <v>1</v>
      </c>
      <c r="AT662" s="51">
        <v>1</v>
      </c>
      <c r="AU662" s="51">
        <v>1</v>
      </c>
      <c r="AV662" s="51">
        <v>1</v>
      </c>
      <c r="AW662" s="51">
        <v>1</v>
      </c>
    </row>
    <row r="663" spans="1:56" x14ac:dyDescent="0.3">
      <c r="A663" s="2">
        <v>663</v>
      </c>
      <c r="B663" s="2">
        <v>1</v>
      </c>
      <c r="C663" s="2" t="s">
        <v>1392</v>
      </c>
      <c r="D663" s="51">
        <v>11</v>
      </c>
      <c r="E663" s="2" t="s">
        <v>3610</v>
      </c>
      <c r="F663" s="2" t="s">
        <v>1548</v>
      </c>
      <c r="G663" s="2" t="s">
        <v>1620</v>
      </c>
      <c r="H663" s="2" t="s">
        <v>1663</v>
      </c>
      <c r="I663" s="2" t="s">
        <v>1703</v>
      </c>
      <c r="J663" s="2" t="s">
        <v>1704</v>
      </c>
      <c r="K663" s="2" t="s">
        <v>3673</v>
      </c>
      <c r="L663" s="2">
        <v>104007203</v>
      </c>
      <c r="M663" s="2">
        <v>104007215</v>
      </c>
      <c r="N663" s="2" t="s">
        <v>1219</v>
      </c>
      <c r="O663" s="2" t="s">
        <v>367</v>
      </c>
      <c r="P663" s="2" t="s">
        <v>267</v>
      </c>
      <c r="Q663" s="2" t="s">
        <v>1561</v>
      </c>
      <c r="R663" s="2" t="s">
        <v>1218</v>
      </c>
      <c r="S663" s="2" t="s">
        <v>1561</v>
      </c>
      <c r="T663" s="2" t="b">
        <v>1</v>
      </c>
      <c r="U663" s="2">
        <v>44228</v>
      </c>
      <c r="V663" s="51">
        <v>0</v>
      </c>
      <c r="W663" s="2">
        <v>100</v>
      </c>
      <c r="X663" s="2" t="b">
        <v>1</v>
      </c>
      <c r="Y663" s="2" t="b">
        <v>1</v>
      </c>
      <c r="Z663" s="2" t="s">
        <v>1400</v>
      </c>
      <c r="AA663" s="2" t="s">
        <v>83</v>
      </c>
      <c r="AB663" s="51" t="s">
        <v>83</v>
      </c>
      <c r="AC663" s="51"/>
      <c r="AD663" s="51">
        <v>44822.90842</v>
      </c>
      <c r="AE663" s="51" t="s">
        <v>118</v>
      </c>
      <c r="AF663" s="51">
        <v>84</v>
      </c>
      <c r="AG663" s="51" t="s">
        <v>84</v>
      </c>
      <c r="AH663" s="51"/>
      <c r="AI663" s="51">
        <v>8</v>
      </c>
      <c r="AJ663" s="51">
        <v>0</v>
      </c>
      <c r="AK663" s="51">
        <v>0</v>
      </c>
      <c r="AL663" s="51">
        <v>0</v>
      </c>
      <c r="AP663" s="51">
        <v>1</v>
      </c>
      <c r="AQ663" s="51"/>
      <c r="AR663" s="51">
        <v>1</v>
      </c>
      <c r="AS663" s="51">
        <v>1</v>
      </c>
      <c r="AT663" s="51">
        <v>1</v>
      </c>
      <c r="AU663" s="51">
        <v>1</v>
      </c>
      <c r="AV663" s="51">
        <v>1</v>
      </c>
      <c r="AW663" s="51">
        <v>1</v>
      </c>
      <c r="BC663" s="51">
        <v>1</v>
      </c>
      <c r="BD663" s="51">
        <v>1</v>
      </c>
    </row>
    <row r="664" spans="1:56" x14ac:dyDescent="0.3">
      <c r="A664" s="2">
        <v>664</v>
      </c>
      <c r="B664" s="2">
        <v>1</v>
      </c>
      <c r="C664" s="2" t="s">
        <v>1392</v>
      </c>
      <c r="D664" s="51">
        <v>12</v>
      </c>
      <c r="E664" s="2" t="s">
        <v>3674</v>
      </c>
      <c r="F664" s="2" t="s">
        <v>1705</v>
      </c>
      <c r="G664" s="2" t="s">
        <v>1706</v>
      </c>
      <c r="H664" s="2" t="s">
        <v>1707</v>
      </c>
      <c r="I664" s="2" t="s">
        <v>1708</v>
      </c>
      <c r="J664" s="2" t="s">
        <v>1709</v>
      </c>
      <c r="K664" s="2" t="s">
        <v>3675</v>
      </c>
      <c r="L664" s="2">
        <v>63122</v>
      </c>
      <c r="M664" s="2">
        <v>124460700</v>
      </c>
      <c r="N664" s="2" t="s">
        <v>104</v>
      </c>
      <c r="O664" s="2" t="s">
        <v>368</v>
      </c>
      <c r="P664" s="2">
        <v>2007</v>
      </c>
      <c r="Q664" s="2" t="s">
        <v>368</v>
      </c>
      <c r="R664" s="2" t="s">
        <v>267</v>
      </c>
      <c r="S664" s="2" t="s">
        <v>368</v>
      </c>
      <c r="T664" s="2" t="b">
        <v>1</v>
      </c>
      <c r="U664" s="2">
        <v>43891</v>
      </c>
      <c r="V664" s="2">
        <v>51</v>
      </c>
      <c r="W664" s="2">
        <v>1000</v>
      </c>
      <c r="X664" s="2" t="b">
        <v>1</v>
      </c>
      <c r="Y664" s="2" t="b">
        <v>1</v>
      </c>
      <c r="Z664" s="2" t="s">
        <v>89</v>
      </c>
      <c r="AA664" s="2" t="s">
        <v>178</v>
      </c>
      <c r="AB664" s="51" t="s">
        <v>178</v>
      </c>
      <c r="AC664" s="51"/>
      <c r="AD664" s="51">
        <v>892908.59210000001</v>
      </c>
      <c r="AE664" s="51"/>
      <c r="AF664" s="51">
        <v>69</v>
      </c>
      <c r="AG664" s="51" t="s">
        <v>84</v>
      </c>
      <c r="AH664" s="51"/>
      <c r="AI664" s="51"/>
      <c r="AJ664" s="51">
        <v>1</v>
      </c>
      <c r="AK664" s="51">
        <v>0</v>
      </c>
      <c r="AL664" s="51">
        <v>0</v>
      </c>
      <c r="AP664" s="51">
        <v>0</v>
      </c>
      <c r="AQ664" s="51"/>
      <c r="AR664" s="51">
        <v>0</v>
      </c>
      <c r="AS664" s="51">
        <v>0</v>
      </c>
      <c r="AT664" s="51">
        <v>1</v>
      </c>
      <c r="AX664" s="51">
        <v>1</v>
      </c>
    </row>
    <row r="665" spans="1:56" x14ac:dyDescent="0.3">
      <c r="A665" s="2">
        <v>665</v>
      </c>
      <c r="B665" s="2">
        <v>1</v>
      </c>
      <c r="C665" s="2" t="s">
        <v>1392</v>
      </c>
      <c r="D665" s="51">
        <v>12</v>
      </c>
      <c r="E665" s="2" t="s">
        <v>3674</v>
      </c>
      <c r="F665" s="2" t="s">
        <v>1705</v>
      </c>
      <c r="G665" s="2" t="s">
        <v>1706</v>
      </c>
      <c r="H665" s="2" t="s">
        <v>1707</v>
      </c>
      <c r="I665" s="2" t="s">
        <v>1711</v>
      </c>
      <c r="J665" s="2" t="s">
        <v>1712</v>
      </c>
      <c r="K665" s="2" t="s">
        <v>3676</v>
      </c>
      <c r="L665" s="2">
        <v>44652</v>
      </c>
      <c r="M665" s="2">
        <v>124437250</v>
      </c>
      <c r="N665" s="2" t="s">
        <v>1219</v>
      </c>
      <c r="O665" s="2" t="s">
        <v>486</v>
      </c>
      <c r="P665" s="2">
        <v>2004</v>
      </c>
      <c r="Q665" s="2" t="s">
        <v>1217</v>
      </c>
      <c r="R665" s="2" t="s">
        <v>3202</v>
      </c>
      <c r="S665" s="2" t="s">
        <v>1217</v>
      </c>
      <c r="T665" s="2" t="b">
        <v>1</v>
      </c>
      <c r="U665" s="2">
        <v>44228</v>
      </c>
      <c r="V665" s="2">
        <v>168</v>
      </c>
      <c r="W665" s="2">
        <v>2610</v>
      </c>
      <c r="X665" s="2" t="b">
        <v>1</v>
      </c>
      <c r="Y665" s="2" t="b">
        <v>1</v>
      </c>
      <c r="Z665" s="2" t="s">
        <v>89</v>
      </c>
      <c r="AA665" s="2" t="s">
        <v>178</v>
      </c>
      <c r="AB665" s="51" t="s">
        <v>178</v>
      </c>
      <c r="AC665" s="51"/>
      <c r="AD665" s="51">
        <v>157367.06280000001</v>
      </c>
      <c r="AE665" s="51"/>
      <c r="AF665" s="51">
        <v>176.2</v>
      </c>
      <c r="AG665" s="51" t="s">
        <v>84</v>
      </c>
      <c r="AH665" s="51"/>
      <c r="AI665" s="51">
        <v>20</v>
      </c>
      <c r="AJ665" s="51">
        <v>1</v>
      </c>
      <c r="AK665" s="51">
        <v>0</v>
      </c>
      <c r="AL665" s="51">
        <v>0</v>
      </c>
      <c r="AP665" s="51">
        <v>0</v>
      </c>
      <c r="AQ665" s="51"/>
      <c r="AR665" s="51">
        <v>0</v>
      </c>
      <c r="AS665" s="51">
        <v>0</v>
      </c>
      <c r="AT665" s="51">
        <v>1</v>
      </c>
      <c r="AU665" s="51">
        <v>1</v>
      </c>
      <c r="AX665" s="51">
        <v>1</v>
      </c>
      <c r="AY665" s="51">
        <v>1</v>
      </c>
    </row>
    <row r="666" spans="1:56" x14ac:dyDescent="0.3">
      <c r="A666" s="2">
        <v>666</v>
      </c>
      <c r="B666" s="2">
        <v>1</v>
      </c>
      <c r="C666" s="2" t="s">
        <v>1392</v>
      </c>
      <c r="D666" s="51">
        <v>12</v>
      </c>
      <c r="E666" s="2" t="s">
        <v>3674</v>
      </c>
      <c r="F666" s="2" t="s">
        <v>1705</v>
      </c>
      <c r="G666" s="2" t="s">
        <v>1706</v>
      </c>
      <c r="H666" s="2" t="s">
        <v>1707</v>
      </c>
      <c r="I666" s="2" t="s">
        <v>1714</v>
      </c>
      <c r="J666" s="2" t="s">
        <v>1715</v>
      </c>
      <c r="K666" s="2" t="s">
        <v>3677</v>
      </c>
      <c r="L666" s="2">
        <v>161490</v>
      </c>
      <c r="M666" s="2">
        <v>124494780</v>
      </c>
      <c r="N666" s="2" t="s">
        <v>104</v>
      </c>
      <c r="O666" s="2" t="s">
        <v>486</v>
      </c>
      <c r="P666" s="2">
        <v>2004</v>
      </c>
      <c r="Q666" s="2" t="s">
        <v>486</v>
      </c>
      <c r="R666" s="2" t="s">
        <v>267</v>
      </c>
      <c r="S666" s="2" t="s">
        <v>486</v>
      </c>
      <c r="T666" s="2" t="b">
        <v>1</v>
      </c>
      <c r="U666" s="2">
        <v>43891</v>
      </c>
      <c r="V666" s="2">
        <v>20</v>
      </c>
      <c r="W666" s="2">
        <v>1254</v>
      </c>
      <c r="X666" s="2" t="b">
        <v>1</v>
      </c>
      <c r="Y666" s="2" t="b">
        <v>1</v>
      </c>
      <c r="Z666" s="2" t="s">
        <v>89</v>
      </c>
      <c r="AA666" s="2" t="s">
        <v>178</v>
      </c>
      <c r="AB666" s="51" t="s">
        <v>178</v>
      </c>
      <c r="AC666" s="51"/>
      <c r="AD666" s="51">
        <v>1654491.7860000001</v>
      </c>
      <c r="AE666" s="51"/>
      <c r="AF666" s="51">
        <v>115</v>
      </c>
      <c r="AG666" s="51" t="s">
        <v>84</v>
      </c>
      <c r="AH666" s="51"/>
      <c r="AI666" s="51">
        <v>29</v>
      </c>
      <c r="AJ666" s="51">
        <v>1</v>
      </c>
      <c r="AK666" s="51">
        <v>0</v>
      </c>
      <c r="AL666" s="51">
        <v>0</v>
      </c>
      <c r="AP666" s="51">
        <v>0</v>
      </c>
      <c r="AQ666" s="51"/>
      <c r="AR666" s="51">
        <v>0</v>
      </c>
      <c r="AS666" s="51">
        <v>0</v>
      </c>
      <c r="AT666" s="51">
        <v>1</v>
      </c>
      <c r="AX666" s="51">
        <v>1</v>
      </c>
    </row>
    <row r="667" spans="1:56" x14ac:dyDescent="0.3">
      <c r="A667" s="2">
        <v>667</v>
      </c>
      <c r="B667" s="2">
        <v>1</v>
      </c>
      <c r="C667" s="2" t="s">
        <v>1392</v>
      </c>
      <c r="D667" s="51">
        <v>12</v>
      </c>
      <c r="E667" s="2" t="s">
        <v>3674</v>
      </c>
      <c r="F667" s="2" t="s">
        <v>1705</v>
      </c>
      <c r="G667" s="2" t="s">
        <v>1706</v>
      </c>
      <c r="H667" s="2" t="s">
        <v>1707</v>
      </c>
      <c r="I667" s="2" t="s">
        <v>1716</v>
      </c>
      <c r="J667" s="2" t="s">
        <v>1717</v>
      </c>
      <c r="K667" s="2" t="s">
        <v>3678</v>
      </c>
      <c r="L667" s="2">
        <v>63119</v>
      </c>
      <c r="M667" s="2">
        <v>68608464</v>
      </c>
      <c r="N667" s="2" t="s">
        <v>104</v>
      </c>
      <c r="O667" s="2" t="s">
        <v>368</v>
      </c>
      <c r="P667" s="2">
        <v>2007</v>
      </c>
      <c r="Q667" s="2" t="s">
        <v>368</v>
      </c>
      <c r="R667" s="2" t="s">
        <v>267</v>
      </c>
      <c r="S667" s="2" t="s">
        <v>368</v>
      </c>
      <c r="T667" s="2" t="b">
        <v>1</v>
      </c>
      <c r="U667" s="2">
        <v>2015</v>
      </c>
      <c r="V667" s="2">
        <v>167</v>
      </c>
      <c r="W667" s="2">
        <v>3167</v>
      </c>
      <c r="X667" s="2" t="b">
        <v>1</v>
      </c>
      <c r="Y667" s="2" t="b">
        <v>1</v>
      </c>
      <c r="Z667" s="2" t="s">
        <v>89</v>
      </c>
      <c r="AA667" s="2" t="s">
        <v>178</v>
      </c>
      <c r="AB667" s="51" t="s">
        <v>178</v>
      </c>
      <c r="AC667" s="51"/>
      <c r="AD667" s="51">
        <v>6165972.034</v>
      </c>
      <c r="AE667" s="51"/>
      <c r="AF667" s="51">
        <v>107</v>
      </c>
      <c r="AG667" s="51" t="s">
        <v>84</v>
      </c>
      <c r="AH667" s="51"/>
      <c r="AI667" s="51"/>
      <c r="AJ667" s="51">
        <v>1</v>
      </c>
      <c r="AK667" s="51">
        <v>0</v>
      </c>
      <c r="AL667" s="51">
        <v>0</v>
      </c>
      <c r="AN667" s="51">
        <v>1</v>
      </c>
      <c r="AP667" s="51">
        <v>0</v>
      </c>
      <c r="AQ667" s="51"/>
      <c r="AR667" s="51">
        <v>0</v>
      </c>
      <c r="AS667" s="51">
        <v>0</v>
      </c>
      <c r="AT667" s="51">
        <v>1</v>
      </c>
      <c r="AX667" s="51">
        <v>1</v>
      </c>
    </row>
    <row r="668" spans="1:56" x14ac:dyDescent="0.3">
      <c r="A668" s="2">
        <v>668</v>
      </c>
      <c r="B668" s="2">
        <v>1</v>
      </c>
      <c r="C668" s="2" t="s">
        <v>1392</v>
      </c>
      <c r="D668" s="51">
        <v>12</v>
      </c>
      <c r="E668" s="2" t="s">
        <v>3674</v>
      </c>
      <c r="F668" s="2" t="s">
        <v>1705</v>
      </c>
      <c r="G668" s="2" t="s">
        <v>1706</v>
      </c>
      <c r="H668" s="2" t="s">
        <v>1707</v>
      </c>
      <c r="I668" s="2" t="s">
        <v>1718</v>
      </c>
      <c r="J668" s="2" t="s">
        <v>1719</v>
      </c>
      <c r="K668" s="2" t="s">
        <v>3679</v>
      </c>
      <c r="L668" s="2">
        <v>161491</v>
      </c>
      <c r="M668" s="2">
        <v>124494959</v>
      </c>
      <c r="N668" s="2" t="s">
        <v>104</v>
      </c>
      <c r="O668" s="2" t="s">
        <v>368</v>
      </c>
      <c r="P668" s="2">
        <v>2008</v>
      </c>
      <c r="Q668" s="2" t="s">
        <v>368</v>
      </c>
      <c r="R668" s="2" t="s">
        <v>267</v>
      </c>
      <c r="S668" s="2" t="s">
        <v>368</v>
      </c>
      <c r="T668" s="2" t="b">
        <v>1</v>
      </c>
      <c r="U668" s="2">
        <v>43891</v>
      </c>
      <c r="V668" s="2">
        <v>165</v>
      </c>
      <c r="W668" s="2">
        <v>2550</v>
      </c>
      <c r="X668" s="2" t="b">
        <v>1</v>
      </c>
      <c r="Y668" s="2" t="b">
        <v>1</v>
      </c>
      <c r="Z668" s="2" t="s">
        <v>1400</v>
      </c>
      <c r="AA668" s="2" t="s">
        <v>178</v>
      </c>
      <c r="AB668" s="51" t="s">
        <v>178</v>
      </c>
      <c r="AC668" s="51"/>
      <c r="AD668" s="51">
        <v>3195081.8330000001</v>
      </c>
      <c r="AE668" s="51"/>
      <c r="AF668" s="51">
        <v>122</v>
      </c>
      <c r="AG668" s="51" t="s">
        <v>84</v>
      </c>
      <c r="AH668" s="51"/>
      <c r="AI668" s="51">
        <v>16</v>
      </c>
      <c r="AJ668" s="51">
        <v>1</v>
      </c>
      <c r="AK668" s="51">
        <v>0</v>
      </c>
      <c r="AL668" s="51">
        <v>0</v>
      </c>
      <c r="AP668" s="51">
        <v>0</v>
      </c>
      <c r="AQ668" s="51"/>
      <c r="AR668" s="51">
        <v>0</v>
      </c>
      <c r="AS668" s="51">
        <v>0</v>
      </c>
      <c r="AT668" s="51">
        <v>1</v>
      </c>
      <c r="AX668" s="51">
        <v>1</v>
      </c>
    </row>
    <row r="669" spans="1:56" x14ac:dyDescent="0.3">
      <c r="A669" s="2">
        <v>669</v>
      </c>
      <c r="B669" s="2">
        <v>1</v>
      </c>
      <c r="C669" s="2" t="s">
        <v>1392</v>
      </c>
      <c r="D669" s="51">
        <v>12</v>
      </c>
      <c r="E669" s="2" t="s">
        <v>3674</v>
      </c>
      <c r="F669" s="2" t="s">
        <v>1705</v>
      </c>
      <c r="G669" s="2" t="s">
        <v>1706</v>
      </c>
      <c r="H669" s="2" t="s">
        <v>1707</v>
      </c>
      <c r="I669" s="2" t="s">
        <v>1720</v>
      </c>
      <c r="J669" s="2" t="s">
        <v>1721</v>
      </c>
      <c r="K669" s="2" t="s">
        <v>3680</v>
      </c>
      <c r="L669" s="2">
        <v>161542</v>
      </c>
      <c r="M669" s="2">
        <v>124503504</v>
      </c>
      <c r="N669" s="2" t="s">
        <v>104</v>
      </c>
      <c r="O669" s="2" t="s">
        <v>1217</v>
      </c>
      <c r="P669" s="2">
        <v>2004</v>
      </c>
      <c r="Q669" s="2" t="s">
        <v>1217</v>
      </c>
      <c r="R669" s="2" t="s">
        <v>2980</v>
      </c>
      <c r="S669" s="2" t="s">
        <v>1217</v>
      </c>
      <c r="T669" s="2" t="b">
        <v>1</v>
      </c>
      <c r="U669" s="2">
        <v>43891</v>
      </c>
      <c r="V669" s="2">
        <v>6</v>
      </c>
      <c r="W669" s="2">
        <v>1540</v>
      </c>
      <c r="X669" s="2" t="b">
        <v>1</v>
      </c>
      <c r="Y669" s="2" t="b">
        <v>1</v>
      </c>
      <c r="Z669" s="2" t="s">
        <v>89</v>
      </c>
      <c r="AA669" s="2" t="s">
        <v>95</v>
      </c>
      <c r="AB669" s="51" t="s">
        <v>83</v>
      </c>
      <c r="AC669" s="51" t="s">
        <v>178</v>
      </c>
      <c r="AD669" s="51">
        <v>4667900.2510000002</v>
      </c>
      <c r="AE669" s="51"/>
      <c r="AF669" s="51">
        <v>111</v>
      </c>
      <c r="AG669" s="51" t="s">
        <v>84</v>
      </c>
      <c r="AH669" s="51"/>
      <c r="AI669" s="51">
        <v>16</v>
      </c>
      <c r="AJ669" s="51">
        <v>0</v>
      </c>
      <c r="AK669" s="51">
        <v>0</v>
      </c>
      <c r="AL669" s="51">
        <v>0</v>
      </c>
      <c r="AP669" s="51">
        <v>0</v>
      </c>
      <c r="AQ669" s="51"/>
      <c r="AR669" s="51">
        <v>1</v>
      </c>
      <c r="AS669" s="51">
        <v>1</v>
      </c>
      <c r="AT669" s="51">
        <v>1</v>
      </c>
      <c r="AU669" s="51">
        <v>1</v>
      </c>
      <c r="AV669" s="51">
        <v>1</v>
      </c>
      <c r="AW669" s="51">
        <v>1</v>
      </c>
    </row>
    <row r="670" spans="1:56" x14ac:dyDescent="0.3">
      <c r="A670" s="2">
        <v>670</v>
      </c>
      <c r="B670" s="2">
        <v>1</v>
      </c>
      <c r="C670" s="2" t="s">
        <v>1392</v>
      </c>
      <c r="D670" s="51">
        <v>12</v>
      </c>
      <c r="E670" s="2" t="s">
        <v>3674</v>
      </c>
      <c r="F670" s="2" t="s">
        <v>1705</v>
      </c>
      <c r="G670" s="2" t="s">
        <v>1706</v>
      </c>
      <c r="H670" s="2" t="s">
        <v>1707</v>
      </c>
      <c r="I670" s="2" t="s">
        <v>1722</v>
      </c>
      <c r="J670" s="2" t="s">
        <v>1723</v>
      </c>
      <c r="K670" s="2" t="s">
        <v>3681</v>
      </c>
      <c r="L670" s="2">
        <v>161340</v>
      </c>
      <c r="M670" s="2">
        <v>109901335</v>
      </c>
      <c r="N670" s="2" t="s">
        <v>104</v>
      </c>
      <c r="O670" s="2" t="s">
        <v>486</v>
      </c>
      <c r="P670" s="2">
        <v>2008</v>
      </c>
      <c r="Q670" s="2" t="s">
        <v>486</v>
      </c>
      <c r="R670" s="2" t="s">
        <v>267</v>
      </c>
      <c r="S670" s="2" t="s">
        <v>486</v>
      </c>
      <c r="T670" s="2" t="b">
        <v>1</v>
      </c>
      <c r="U670" s="2">
        <v>2017</v>
      </c>
      <c r="V670" s="2">
        <v>600</v>
      </c>
      <c r="W670" s="2">
        <v>1500</v>
      </c>
      <c r="X670" s="2" t="b">
        <v>1</v>
      </c>
      <c r="Y670" s="2" t="b">
        <v>1</v>
      </c>
      <c r="Z670" s="2" t="s">
        <v>89</v>
      </c>
      <c r="AA670" s="2" t="s">
        <v>178</v>
      </c>
      <c r="AB670" s="51" t="s">
        <v>178</v>
      </c>
      <c r="AC670" s="51"/>
      <c r="AD670" s="51">
        <v>2161.4513510000002</v>
      </c>
      <c r="AE670" s="51" t="s">
        <v>118</v>
      </c>
      <c r="AF670" s="51">
        <v>60</v>
      </c>
      <c r="AG670" s="51" t="s">
        <v>84</v>
      </c>
      <c r="AH670" s="51"/>
      <c r="AI670" s="51"/>
      <c r="AJ670" s="51">
        <v>1</v>
      </c>
      <c r="AK670" s="51">
        <v>0</v>
      </c>
      <c r="AL670" s="51">
        <v>0</v>
      </c>
      <c r="AP670" s="51">
        <v>0</v>
      </c>
      <c r="AQ670" s="51"/>
      <c r="AR670" s="51">
        <v>0</v>
      </c>
      <c r="AS670" s="51">
        <v>0</v>
      </c>
      <c r="AT670" s="51">
        <v>1</v>
      </c>
      <c r="AX670" s="51">
        <v>1</v>
      </c>
      <c r="BB670" s="51">
        <v>1</v>
      </c>
      <c r="BC670" s="51">
        <v>1</v>
      </c>
      <c r="BD670" s="51"/>
    </row>
    <row r="671" spans="1:56" x14ac:dyDescent="0.3">
      <c r="A671" s="2">
        <v>671</v>
      </c>
      <c r="B671" s="2">
        <v>1</v>
      </c>
      <c r="C671" s="2" t="s">
        <v>1392</v>
      </c>
      <c r="D671" s="51">
        <v>12</v>
      </c>
      <c r="E671" s="2" t="s">
        <v>3674</v>
      </c>
      <c r="F671" s="2" t="s">
        <v>1705</v>
      </c>
      <c r="G671" s="2" t="s">
        <v>1706</v>
      </c>
      <c r="H671" s="2" t="s">
        <v>1707</v>
      </c>
      <c r="I671" s="2" t="s">
        <v>1724</v>
      </c>
      <c r="J671" s="2" t="s">
        <v>1725</v>
      </c>
      <c r="K671" s="2" t="s">
        <v>3682</v>
      </c>
      <c r="L671" s="2">
        <v>161392</v>
      </c>
      <c r="M671" s="2">
        <v>124476426</v>
      </c>
      <c r="N671" s="2" t="s">
        <v>104</v>
      </c>
      <c r="O671" s="2" t="s">
        <v>486</v>
      </c>
      <c r="P671" s="2">
        <v>2008</v>
      </c>
      <c r="Q671" s="2" t="s">
        <v>486</v>
      </c>
      <c r="R671" s="2" t="s">
        <v>267</v>
      </c>
      <c r="S671" s="2" t="s">
        <v>486</v>
      </c>
      <c r="T671" s="2" t="b">
        <v>1</v>
      </c>
      <c r="U671" s="2">
        <v>43862</v>
      </c>
      <c r="V671" s="2">
        <v>150</v>
      </c>
      <c r="W671" s="2">
        <v>600</v>
      </c>
      <c r="X671" s="2" t="b">
        <v>1</v>
      </c>
      <c r="Y671" s="2" t="b">
        <v>1</v>
      </c>
      <c r="Z671" s="2" t="s">
        <v>89</v>
      </c>
      <c r="AA671" s="2" t="s">
        <v>178</v>
      </c>
      <c r="AB671" s="51" t="s">
        <v>178</v>
      </c>
      <c r="AC671" s="51"/>
      <c r="AD671" s="51">
        <v>488.08251330000002</v>
      </c>
      <c r="AE671" s="51" t="s">
        <v>118</v>
      </c>
      <c r="AF671" s="51">
        <v>113</v>
      </c>
      <c r="AG671" s="51" t="s">
        <v>84</v>
      </c>
      <c r="AH671" s="51"/>
      <c r="AI671" s="51">
        <v>29</v>
      </c>
      <c r="AJ671" s="51">
        <v>1</v>
      </c>
      <c r="AK671" s="51">
        <v>0</v>
      </c>
      <c r="AL671" s="51">
        <v>0</v>
      </c>
      <c r="AP671" s="51">
        <v>0</v>
      </c>
      <c r="AQ671" s="51"/>
      <c r="AR671" s="51">
        <v>0</v>
      </c>
      <c r="AS671" s="51">
        <v>0</v>
      </c>
      <c r="AT671" s="51">
        <v>1</v>
      </c>
      <c r="AX671" s="51">
        <v>1</v>
      </c>
      <c r="BB671" s="51">
        <v>1</v>
      </c>
      <c r="BC671" s="51">
        <v>1</v>
      </c>
      <c r="BD671" s="51"/>
    </row>
    <row r="672" spans="1:56" x14ac:dyDescent="0.3">
      <c r="A672" s="2">
        <v>672</v>
      </c>
      <c r="B672" s="2">
        <v>1</v>
      </c>
      <c r="C672" s="2" t="s">
        <v>1392</v>
      </c>
      <c r="D672" s="51">
        <v>12</v>
      </c>
      <c r="E672" s="2" t="s">
        <v>3674</v>
      </c>
      <c r="F672" s="2" t="s">
        <v>1705</v>
      </c>
      <c r="G672" s="2" t="s">
        <v>1706</v>
      </c>
      <c r="H672" s="2" t="s">
        <v>1726</v>
      </c>
      <c r="I672" s="2" t="s">
        <v>1727</v>
      </c>
      <c r="J672" s="2" t="s">
        <v>1728</v>
      </c>
      <c r="K672" s="2" t="s">
        <v>3683</v>
      </c>
      <c r="L672" s="2">
        <v>44183</v>
      </c>
      <c r="M672" s="2">
        <v>80679344</v>
      </c>
      <c r="N672" s="2" t="s">
        <v>104</v>
      </c>
      <c r="O672" s="2" t="s">
        <v>2972</v>
      </c>
      <c r="P672" s="2">
        <v>2005</v>
      </c>
      <c r="Q672" s="2" t="s">
        <v>368</v>
      </c>
      <c r="R672" s="2" t="s">
        <v>267</v>
      </c>
      <c r="S672" s="2" t="s">
        <v>368</v>
      </c>
      <c r="T672" s="2" t="b">
        <v>1</v>
      </c>
      <c r="U672" s="2">
        <v>2014</v>
      </c>
      <c r="V672" s="2">
        <v>3</v>
      </c>
      <c r="W672" s="2">
        <v>800</v>
      </c>
      <c r="X672" s="2" t="b">
        <v>1</v>
      </c>
      <c r="Y672" s="2" t="b">
        <v>1</v>
      </c>
      <c r="Z672" s="2" t="s">
        <v>1729</v>
      </c>
      <c r="AA672" s="2" t="s">
        <v>95</v>
      </c>
      <c r="AB672" s="51" t="s">
        <v>83</v>
      </c>
      <c r="AC672" s="51" t="s">
        <v>178</v>
      </c>
      <c r="AD672" s="51">
        <v>784741.6237</v>
      </c>
      <c r="AE672" s="51"/>
      <c r="AF672" s="51">
        <v>290</v>
      </c>
      <c r="AG672" s="51" t="s">
        <v>84</v>
      </c>
      <c r="AH672" s="51"/>
      <c r="AI672" s="51" t="s">
        <v>1730</v>
      </c>
      <c r="AJ672" s="51">
        <v>0</v>
      </c>
      <c r="AK672" s="51">
        <v>0</v>
      </c>
      <c r="AL672" s="51">
        <v>0</v>
      </c>
      <c r="AN672" s="51">
        <v>1</v>
      </c>
      <c r="AP672" s="51">
        <v>0</v>
      </c>
      <c r="AQ672" s="51"/>
      <c r="AR672" s="51">
        <v>1</v>
      </c>
      <c r="AS672" s="51">
        <v>1</v>
      </c>
      <c r="AT672" s="51">
        <v>1</v>
      </c>
      <c r="AV672" s="51">
        <v>1</v>
      </c>
    </row>
    <row r="673" spans="1:55" x14ac:dyDescent="0.3">
      <c r="A673" s="2">
        <v>673</v>
      </c>
      <c r="B673" s="2">
        <v>1</v>
      </c>
      <c r="C673" s="2" t="s">
        <v>1392</v>
      </c>
      <c r="D673" s="51">
        <v>12</v>
      </c>
      <c r="E673" s="2" t="s">
        <v>3674</v>
      </c>
      <c r="F673" s="2" t="s">
        <v>1705</v>
      </c>
      <c r="G673" s="2" t="s">
        <v>1706</v>
      </c>
      <c r="H673" s="2" t="s">
        <v>1726</v>
      </c>
      <c r="I673" s="2" t="s">
        <v>1731</v>
      </c>
      <c r="J673" s="2" t="s">
        <v>1732</v>
      </c>
      <c r="K673" s="2" t="s">
        <v>3684</v>
      </c>
      <c r="L673" s="2">
        <v>161338</v>
      </c>
      <c r="M673" s="2">
        <v>124468270</v>
      </c>
      <c r="N673" s="2" t="s">
        <v>104</v>
      </c>
      <c r="O673" s="2" t="s">
        <v>486</v>
      </c>
      <c r="P673" s="2">
        <v>2008</v>
      </c>
      <c r="Q673" s="2" t="s">
        <v>368</v>
      </c>
      <c r="R673" s="2" t="s">
        <v>267</v>
      </c>
      <c r="S673" s="2" t="s">
        <v>368</v>
      </c>
      <c r="T673" s="2" t="b">
        <v>1</v>
      </c>
      <c r="U673" s="2">
        <v>43891</v>
      </c>
      <c r="V673" s="2">
        <v>15</v>
      </c>
      <c r="W673" s="2">
        <v>90</v>
      </c>
      <c r="X673" s="2" t="b">
        <v>1</v>
      </c>
      <c r="Y673" s="2" t="b">
        <v>1</v>
      </c>
      <c r="Z673" s="2" t="s">
        <v>1733</v>
      </c>
      <c r="AA673" s="2" t="s">
        <v>83</v>
      </c>
      <c r="AB673" s="51" t="s">
        <v>83</v>
      </c>
      <c r="AC673" s="51"/>
      <c r="AD673" s="51">
        <v>39588.011619999997</v>
      </c>
      <c r="AE673" s="51" t="s">
        <v>118</v>
      </c>
      <c r="AF673" s="51">
        <v>39</v>
      </c>
      <c r="AG673" s="51" t="s">
        <v>84</v>
      </c>
      <c r="AH673" s="51"/>
      <c r="AI673" s="51"/>
      <c r="AJ673" s="51">
        <v>0</v>
      </c>
      <c r="AK673" s="51">
        <v>0</v>
      </c>
      <c r="AL673" s="51">
        <v>0</v>
      </c>
      <c r="AN673" s="51">
        <v>1</v>
      </c>
      <c r="AP673" s="51">
        <v>0</v>
      </c>
      <c r="AQ673" s="51"/>
      <c r="AR673" s="51">
        <v>1</v>
      </c>
      <c r="AS673" s="51">
        <v>1</v>
      </c>
      <c r="AT673" s="51">
        <v>1</v>
      </c>
      <c r="AV673" s="51">
        <v>1</v>
      </c>
      <c r="BC673" s="51">
        <v>1</v>
      </c>
    </row>
    <row r="674" spans="1:55" x14ac:dyDescent="0.3">
      <c r="A674" s="2">
        <v>674</v>
      </c>
      <c r="B674" s="2">
        <v>1</v>
      </c>
      <c r="C674" s="2" t="s">
        <v>1392</v>
      </c>
      <c r="D674" s="51">
        <v>12</v>
      </c>
      <c r="E674" s="2" t="s">
        <v>3674</v>
      </c>
      <c r="F674" s="2" t="s">
        <v>1705</v>
      </c>
      <c r="G674" s="2" t="s">
        <v>1706</v>
      </c>
      <c r="H674" s="2" t="s">
        <v>1726</v>
      </c>
      <c r="I674" s="2" t="s">
        <v>1735</v>
      </c>
      <c r="J674" s="2" t="s">
        <v>1736</v>
      </c>
      <c r="K674" s="2" t="s">
        <v>3685</v>
      </c>
      <c r="L674" s="2">
        <v>161466</v>
      </c>
      <c r="M674" s="2">
        <v>80676778</v>
      </c>
      <c r="N674" s="2" t="s">
        <v>104</v>
      </c>
      <c r="O674" s="2" t="s">
        <v>486</v>
      </c>
      <c r="P674" s="2">
        <v>2008</v>
      </c>
      <c r="Q674" s="2" t="s">
        <v>368</v>
      </c>
      <c r="R674" s="2" t="s">
        <v>267</v>
      </c>
      <c r="S674" s="2" t="s">
        <v>368</v>
      </c>
      <c r="T674" s="2" t="b">
        <v>1</v>
      </c>
      <c r="U674" s="2">
        <v>2014</v>
      </c>
      <c r="V674" s="2">
        <v>15</v>
      </c>
      <c r="W674" s="2">
        <v>670</v>
      </c>
      <c r="X674" s="2" t="b">
        <v>1</v>
      </c>
      <c r="Y674" s="2" t="b">
        <v>1</v>
      </c>
      <c r="Z674" s="2" t="s">
        <v>1400</v>
      </c>
      <c r="AA674" s="2" t="s">
        <v>278</v>
      </c>
      <c r="AB674" s="51" t="s">
        <v>178</v>
      </c>
      <c r="AC674" s="51" t="s">
        <v>83</v>
      </c>
      <c r="AD674" s="51">
        <v>167689.42139999999</v>
      </c>
      <c r="AE674" s="51"/>
      <c r="AF674" s="51">
        <v>76</v>
      </c>
      <c r="AG674" s="51" t="s">
        <v>84</v>
      </c>
      <c r="AH674" s="51"/>
      <c r="AI674" s="51">
        <v>5.95</v>
      </c>
      <c r="AJ674" s="51">
        <v>1</v>
      </c>
      <c r="AK674" s="51">
        <v>0</v>
      </c>
      <c r="AL674" s="51">
        <v>0</v>
      </c>
      <c r="AP674" s="51">
        <v>0</v>
      </c>
      <c r="AQ674" s="51"/>
      <c r="AR674" s="51">
        <v>1</v>
      </c>
      <c r="AS674" s="51">
        <v>1</v>
      </c>
      <c r="AT674" s="51">
        <v>1</v>
      </c>
      <c r="AX674" s="51">
        <v>1</v>
      </c>
    </row>
    <row r="675" spans="1:55" x14ac:dyDescent="0.3">
      <c r="A675" s="2">
        <v>675</v>
      </c>
      <c r="B675" s="2">
        <v>1</v>
      </c>
      <c r="C675" s="2" t="s">
        <v>1392</v>
      </c>
      <c r="D675" s="51">
        <v>12</v>
      </c>
      <c r="E675" s="2" t="s">
        <v>3674</v>
      </c>
      <c r="F675" s="2" t="s">
        <v>1705</v>
      </c>
      <c r="G675" s="2" t="s">
        <v>1706</v>
      </c>
      <c r="H675" s="2" t="s">
        <v>1726</v>
      </c>
      <c r="I675" s="2" t="s">
        <v>1737</v>
      </c>
      <c r="J675" s="2" t="s">
        <v>1738</v>
      </c>
      <c r="K675" s="2" t="s">
        <v>3686</v>
      </c>
      <c r="L675" s="2">
        <v>161669</v>
      </c>
      <c r="M675" s="2">
        <v>124525206</v>
      </c>
      <c r="N675" s="2" t="s">
        <v>104</v>
      </c>
      <c r="O675" s="2" t="s">
        <v>1217</v>
      </c>
      <c r="P675" s="2">
        <v>2004</v>
      </c>
      <c r="Q675" s="2" t="s">
        <v>1540</v>
      </c>
      <c r="R675" s="2" t="s">
        <v>1218</v>
      </c>
      <c r="S675" s="2" t="s">
        <v>1540</v>
      </c>
      <c r="T675" s="2" t="b">
        <v>1</v>
      </c>
      <c r="U675" s="2">
        <v>2021</v>
      </c>
      <c r="V675" s="2">
        <v>5</v>
      </c>
      <c r="W675" s="2">
        <v>700</v>
      </c>
      <c r="X675" s="2" t="b">
        <v>1</v>
      </c>
      <c r="Y675" s="2" t="b">
        <v>1</v>
      </c>
      <c r="Z675" s="2" t="s">
        <v>89</v>
      </c>
      <c r="AA675" s="2" t="s">
        <v>83</v>
      </c>
      <c r="AB675" s="51" t="s">
        <v>83</v>
      </c>
      <c r="AC675" s="51"/>
      <c r="AD675" s="51">
        <v>1075210.1510000001</v>
      </c>
      <c r="AE675" s="51"/>
      <c r="AF675" s="51">
        <v>115</v>
      </c>
      <c r="AG675" s="51" t="s">
        <v>84</v>
      </c>
      <c r="AH675" s="51"/>
      <c r="AI675" s="51">
        <v>18.5</v>
      </c>
      <c r="AJ675" s="51">
        <v>0</v>
      </c>
      <c r="AK675" s="51">
        <v>0</v>
      </c>
      <c r="AL675" s="51">
        <v>0</v>
      </c>
      <c r="AP675" s="51">
        <v>0</v>
      </c>
      <c r="AQ675" s="51"/>
      <c r="AR675" s="51">
        <v>1</v>
      </c>
      <c r="AS675" s="51">
        <v>1</v>
      </c>
      <c r="AT675" s="51">
        <v>1</v>
      </c>
      <c r="AU675" s="51">
        <v>1</v>
      </c>
      <c r="AV675" s="51">
        <v>1</v>
      </c>
      <c r="AW675" s="51">
        <v>1</v>
      </c>
    </row>
    <row r="676" spans="1:55" x14ac:dyDescent="0.3">
      <c r="A676" s="2">
        <v>676</v>
      </c>
      <c r="B676" s="2">
        <v>1</v>
      </c>
      <c r="C676" s="2" t="s">
        <v>1392</v>
      </c>
      <c r="D676" s="51">
        <v>12</v>
      </c>
      <c r="E676" s="2" t="s">
        <v>3674</v>
      </c>
      <c r="F676" s="2" t="s">
        <v>1705</v>
      </c>
      <c r="G676" s="2" t="s">
        <v>1706</v>
      </c>
      <c r="H676" s="2" t="s">
        <v>1726</v>
      </c>
      <c r="I676" s="2" t="s">
        <v>1739</v>
      </c>
      <c r="J676" s="2" t="s">
        <v>1740</v>
      </c>
      <c r="K676" s="2" t="s">
        <v>3687</v>
      </c>
      <c r="L676" s="2">
        <v>161595</v>
      </c>
      <c r="M676" s="2">
        <v>80677015</v>
      </c>
      <c r="N676" s="2" t="s">
        <v>104</v>
      </c>
      <c r="O676" s="2" t="s">
        <v>368</v>
      </c>
      <c r="P676" s="2">
        <v>2008</v>
      </c>
      <c r="Q676" s="2" t="s">
        <v>368</v>
      </c>
      <c r="R676" s="2" t="s">
        <v>267</v>
      </c>
      <c r="S676" s="2" t="s">
        <v>368</v>
      </c>
      <c r="T676" s="2" t="b">
        <v>1</v>
      </c>
      <c r="U676" s="2">
        <v>43891</v>
      </c>
      <c r="V676" s="2">
        <v>10</v>
      </c>
      <c r="W676" s="2">
        <v>1070</v>
      </c>
      <c r="X676" s="2" t="b">
        <v>1</v>
      </c>
      <c r="Y676" s="2" t="b">
        <v>1</v>
      </c>
      <c r="Z676" s="2" t="s">
        <v>1400</v>
      </c>
      <c r="AA676" s="2" t="s">
        <v>95</v>
      </c>
      <c r="AB676" s="51" t="s">
        <v>83</v>
      </c>
      <c r="AC676" s="51" t="s">
        <v>178</v>
      </c>
      <c r="AD676" s="51">
        <v>604407.42520000006</v>
      </c>
      <c r="AE676" s="51"/>
      <c r="AF676" s="51">
        <v>204</v>
      </c>
      <c r="AG676" s="51" t="s">
        <v>84</v>
      </c>
      <c r="AH676" s="51"/>
      <c r="AI676" s="51">
        <v>14</v>
      </c>
      <c r="AJ676" s="51">
        <v>0</v>
      </c>
      <c r="AK676" s="51">
        <v>0</v>
      </c>
      <c r="AL676" s="51">
        <v>0</v>
      </c>
      <c r="AN676" s="51">
        <v>1</v>
      </c>
      <c r="AP676" s="51">
        <v>0</v>
      </c>
      <c r="AQ676" s="51"/>
      <c r="AR676" s="51">
        <v>1</v>
      </c>
      <c r="AS676" s="51">
        <v>1</v>
      </c>
      <c r="AT676" s="51">
        <v>1</v>
      </c>
      <c r="AV676" s="51">
        <v>1</v>
      </c>
    </row>
    <row r="677" spans="1:55" x14ac:dyDescent="0.3">
      <c r="A677" s="2">
        <v>677</v>
      </c>
      <c r="B677" s="2">
        <v>1</v>
      </c>
      <c r="C677" s="2" t="s">
        <v>1392</v>
      </c>
      <c r="D677" s="51">
        <v>12</v>
      </c>
      <c r="E677" s="2" t="s">
        <v>3674</v>
      </c>
      <c r="F677" s="2" t="s">
        <v>1705</v>
      </c>
      <c r="G677" s="2" t="s">
        <v>1706</v>
      </c>
      <c r="H677" s="2" t="s">
        <v>1726</v>
      </c>
      <c r="I677" s="2" t="s">
        <v>1741</v>
      </c>
      <c r="J677" s="2" t="s">
        <v>1742</v>
      </c>
      <c r="K677" s="2" t="s">
        <v>3688</v>
      </c>
      <c r="L677" s="2">
        <v>161629</v>
      </c>
      <c r="M677" s="2">
        <v>80677268</v>
      </c>
      <c r="N677" s="2" t="s">
        <v>104</v>
      </c>
      <c r="O677" s="2" t="s">
        <v>368</v>
      </c>
      <c r="P677" s="2">
        <v>2008</v>
      </c>
      <c r="Q677" s="2" t="s">
        <v>368</v>
      </c>
      <c r="R677" s="2" t="s">
        <v>267</v>
      </c>
      <c r="S677" s="2" t="s">
        <v>368</v>
      </c>
      <c r="T677" s="2" t="b">
        <v>1</v>
      </c>
      <c r="U677" s="2">
        <v>2014</v>
      </c>
      <c r="V677" s="2">
        <v>1</v>
      </c>
      <c r="W677" s="2">
        <v>730</v>
      </c>
      <c r="X677" s="2" t="b">
        <v>1</v>
      </c>
      <c r="Y677" s="2" t="b">
        <v>1</v>
      </c>
      <c r="Z677" s="2" t="s">
        <v>1400</v>
      </c>
      <c r="AA677" s="2" t="s">
        <v>95</v>
      </c>
      <c r="AB677" s="51" t="s">
        <v>83</v>
      </c>
      <c r="AC677" s="51" t="s">
        <v>178</v>
      </c>
      <c r="AD677" s="51">
        <v>96751.123519999994</v>
      </c>
      <c r="AE677" s="51" t="s">
        <v>118</v>
      </c>
      <c r="AF677" s="51">
        <v>71.7</v>
      </c>
      <c r="AG677" s="51" t="s">
        <v>84</v>
      </c>
      <c r="AH677" s="51"/>
      <c r="AI677" s="51">
        <v>44420</v>
      </c>
      <c r="AJ677" s="51">
        <v>0</v>
      </c>
      <c r="AK677" s="51">
        <v>0</v>
      </c>
      <c r="AL677" s="51">
        <v>0</v>
      </c>
      <c r="AP677" s="51">
        <v>0</v>
      </c>
      <c r="AQ677" s="51"/>
      <c r="AR677" s="51">
        <v>1</v>
      </c>
      <c r="AS677" s="51">
        <v>1</v>
      </c>
      <c r="AT677" s="51">
        <v>1</v>
      </c>
      <c r="AV677" s="51">
        <v>1</v>
      </c>
      <c r="BC677" s="51">
        <v>1</v>
      </c>
    </row>
    <row r="678" spans="1:55" x14ac:dyDescent="0.3">
      <c r="A678" s="2">
        <v>678</v>
      </c>
      <c r="B678" s="2">
        <v>1</v>
      </c>
      <c r="C678" s="2" t="s">
        <v>1392</v>
      </c>
      <c r="D678" s="51">
        <v>12</v>
      </c>
      <c r="E678" s="2" t="s">
        <v>3674</v>
      </c>
      <c r="F678" s="2" t="s">
        <v>1705</v>
      </c>
      <c r="G678" s="2" t="s">
        <v>1706</v>
      </c>
      <c r="H678" s="2" t="s">
        <v>1743</v>
      </c>
      <c r="I678" s="2" t="s">
        <v>1744</v>
      </c>
      <c r="J678" s="2" t="s">
        <v>1745</v>
      </c>
      <c r="K678" s="2" t="s">
        <v>3689</v>
      </c>
      <c r="L678" s="2">
        <v>161416</v>
      </c>
      <c r="M678" s="2">
        <v>124481168</v>
      </c>
      <c r="N678" s="2" t="s">
        <v>104</v>
      </c>
      <c r="O678" s="2" t="s">
        <v>486</v>
      </c>
      <c r="P678" s="2">
        <v>2008</v>
      </c>
      <c r="Q678" s="2" t="s">
        <v>368</v>
      </c>
      <c r="R678" s="2" t="s">
        <v>267</v>
      </c>
      <c r="S678" s="2" t="s">
        <v>368</v>
      </c>
      <c r="T678" s="2" t="b">
        <v>1</v>
      </c>
      <c r="U678" s="2">
        <v>43891</v>
      </c>
      <c r="V678" s="2">
        <v>293</v>
      </c>
      <c r="W678" s="2">
        <v>896</v>
      </c>
      <c r="X678" s="2" t="b">
        <v>1</v>
      </c>
      <c r="Y678" s="2" t="b">
        <v>1</v>
      </c>
      <c r="Z678" s="2" t="s">
        <v>89</v>
      </c>
      <c r="AA678" s="2" t="s">
        <v>178</v>
      </c>
      <c r="AB678" s="51" t="s">
        <v>178</v>
      </c>
      <c r="AC678" s="51"/>
      <c r="AD678" s="51">
        <v>12576.63103</v>
      </c>
      <c r="AE678" s="51" t="s">
        <v>118</v>
      </c>
      <c r="AF678" s="51">
        <v>29</v>
      </c>
      <c r="AG678" s="51" t="s">
        <v>84</v>
      </c>
      <c r="AH678" s="51"/>
      <c r="AI678" s="51"/>
      <c r="AJ678" s="51">
        <v>1</v>
      </c>
      <c r="AK678" s="51">
        <v>0</v>
      </c>
      <c r="AL678" s="51">
        <v>0</v>
      </c>
      <c r="AP678" s="51">
        <v>0</v>
      </c>
      <c r="AQ678" s="51"/>
      <c r="AR678" s="51">
        <v>0</v>
      </c>
      <c r="AS678" s="51">
        <v>0</v>
      </c>
      <c r="AT678" s="51">
        <v>1</v>
      </c>
      <c r="AX678" s="51">
        <v>1</v>
      </c>
      <c r="BC678" s="51">
        <v>1</v>
      </c>
    </row>
    <row r="679" spans="1:55" x14ac:dyDescent="0.3">
      <c r="A679" s="2">
        <v>679</v>
      </c>
      <c r="B679" s="2">
        <v>1</v>
      </c>
      <c r="C679" s="2" t="s">
        <v>1392</v>
      </c>
      <c r="D679" s="51">
        <v>12</v>
      </c>
      <c r="E679" s="2" t="s">
        <v>3674</v>
      </c>
      <c r="F679" s="2" t="s">
        <v>1705</v>
      </c>
      <c r="G679" s="2" t="s">
        <v>1706</v>
      </c>
      <c r="H679" s="2" t="s">
        <v>1743</v>
      </c>
      <c r="I679" s="2" t="s">
        <v>1746</v>
      </c>
      <c r="J679" s="2" t="s">
        <v>1747</v>
      </c>
      <c r="K679" s="2" t="s">
        <v>3690</v>
      </c>
      <c r="L679" s="2">
        <v>161527</v>
      </c>
      <c r="M679" s="2">
        <v>124500595</v>
      </c>
      <c r="N679" s="2" t="s">
        <v>104</v>
      </c>
      <c r="O679" s="2" t="s">
        <v>486</v>
      </c>
      <c r="P679" s="2">
        <v>2008</v>
      </c>
      <c r="Q679" s="2" t="s">
        <v>368</v>
      </c>
      <c r="R679" s="2" t="s">
        <v>267</v>
      </c>
      <c r="S679" s="2" t="s">
        <v>368</v>
      </c>
      <c r="T679" s="2" t="b">
        <v>1</v>
      </c>
      <c r="U679" s="2">
        <v>43891</v>
      </c>
      <c r="V679" s="2">
        <v>220</v>
      </c>
      <c r="W679" s="2">
        <v>623</v>
      </c>
      <c r="X679" s="2" t="b">
        <v>1</v>
      </c>
      <c r="Y679" s="2" t="b">
        <v>1</v>
      </c>
      <c r="Z679" s="2" t="s">
        <v>89</v>
      </c>
      <c r="AA679" s="2" t="s">
        <v>178</v>
      </c>
      <c r="AB679" s="51" t="s">
        <v>178</v>
      </c>
      <c r="AC679" s="51"/>
      <c r="AD679" s="51">
        <v>46514.711289999999</v>
      </c>
      <c r="AE679" s="51" t="s">
        <v>118</v>
      </c>
      <c r="AF679" s="51">
        <v>40</v>
      </c>
      <c r="AG679" s="51" t="s">
        <v>84</v>
      </c>
      <c r="AH679" s="51"/>
      <c r="AI679" s="51"/>
      <c r="AJ679" s="51">
        <v>1</v>
      </c>
      <c r="AK679" s="51">
        <v>0</v>
      </c>
      <c r="AL679" s="51">
        <v>0</v>
      </c>
      <c r="AP679" s="51">
        <v>0</v>
      </c>
      <c r="AQ679" s="51"/>
      <c r="AR679" s="51">
        <v>0</v>
      </c>
      <c r="AS679" s="51">
        <v>0</v>
      </c>
      <c r="AT679" s="51">
        <v>1</v>
      </c>
      <c r="AX679" s="51">
        <v>1</v>
      </c>
      <c r="BC679" s="51">
        <v>1</v>
      </c>
    </row>
    <row r="680" spans="1:55" x14ac:dyDescent="0.3">
      <c r="A680" s="2">
        <v>680</v>
      </c>
      <c r="B680" s="2">
        <v>1</v>
      </c>
      <c r="C680" s="2" t="s">
        <v>1392</v>
      </c>
      <c r="D680" s="51">
        <v>12</v>
      </c>
      <c r="E680" s="2" t="s">
        <v>3674</v>
      </c>
      <c r="F680" s="2" t="s">
        <v>1705</v>
      </c>
      <c r="G680" s="2" t="s">
        <v>1706</v>
      </c>
      <c r="H680" s="2" t="s">
        <v>1743</v>
      </c>
      <c r="I680" s="2" t="s">
        <v>1748</v>
      </c>
      <c r="J680" s="2" t="s">
        <v>1749</v>
      </c>
      <c r="K680" s="2" t="s">
        <v>3691</v>
      </c>
      <c r="L680" s="2">
        <v>161415</v>
      </c>
      <c r="M680" s="2">
        <v>124481027</v>
      </c>
      <c r="N680" s="2" t="s">
        <v>104</v>
      </c>
      <c r="O680" s="2" t="s">
        <v>486</v>
      </c>
      <c r="P680" s="2" t="s">
        <v>267</v>
      </c>
      <c r="Q680" s="2" t="s">
        <v>368</v>
      </c>
      <c r="R680" s="2" t="s">
        <v>267</v>
      </c>
      <c r="S680" s="2" t="s">
        <v>368</v>
      </c>
      <c r="T680" s="2" t="b">
        <v>1</v>
      </c>
      <c r="U680" s="2">
        <v>43891</v>
      </c>
      <c r="V680" s="2">
        <v>353</v>
      </c>
      <c r="W680" s="2">
        <v>776</v>
      </c>
      <c r="X680" s="2" t="b">
        <v>1</v>
      </c>
      <c r="Y680" s="2" t="b">
        <v>1</v>
      </c>
      <c r="Z680" s="2" t="s">
        <v>89</v>
      </c>
      <c r="AA680" s="2" t="s">
        <v>178</v>
      </c>
      <c r="AB680" s="51" t="s">
        <v>178</v>
      </c>
      <c r="AC680" s="51"/>
      <c r="AD680" s="51">
        <v>15060.119060000001</v>
      </c>
      <c r="AE680" s="51" t="s">
        <v>118</v>
      </c>
      <c r="AF680" s="51">
        <v>41</v>
      </c>
      <c r="AG680" s="51" t="s">
        <v>84</v>
      </c>
      <c r="AH680" s="51"/>
      <c r="AI680" s="51"/>
      <c r="AJ680" s="51">
        <v>1</v>
      </c>
      <c r="AK680" s="51">
        <v>0</v>
      </c>
      <c r="AL680" s="51">
        <v>0</v>
      </c>
      <c r="AP680" s="51">
        <v>0</v>
      </c>
      <c r="AQ680" s="51"/>
      <c r="AR680" s="51">
        <v>0</v>
      </c>
      <c r="AS680" s="51">
        <v>0</v>
      </c>
      <c r="AT680" s="51">
        <v>1</v>
      </c>
      <c r="AX680" s="51">
        <v>1</v>
      </c>
      <c r="BC680" s="51">
        <v>1</v>
      </c>
    </row>
    <row r="681" spans="1:55" x14ac:dyDescent="0.3">
      <c r="A681" s="2">
        <v>681</v>
      </c>
      <c r="B681" s="2">
        <v>1</v>
      </c>
      <c r="C681" s="2" t="s">
        <v>1392</v>
      </c>
      <c r="D681" s="51">
        <v>12</v>
      </c>
      <c r="E681" s="2" t="s">
        <v>3674</v>
      </c>
      <c r="F681" s="2" t="s">
        <v>1705</v>
      </c>
      <c r="G681" s="2" t="s">
        <v>1706</v>
      </c>
      <c r="H681" s="2" t="s">
        <v>1743</v>
      </c>
      <c r="I681" s="2" t="s">
        <v>1750</v>
      </c>
      <c r="J681" s="2" t="s">
        <v>1751</v>
      </c>
      <c r="K681" s="2" t="s">
        <v>3692</v>
      </c>
      <c r="L681" s="2">
        <v>161422</v>
      </c>
      <c r="M681" s="2">
        <v>124482032</v>
      </c>
      <c r="N681" s="2" t="s">
        <v>104</v>
      </c>
      <c r="O681" s="2" t="s">
        <v>486</v>
      </c>
      <c r="P681" s="2">
        <v>2008</v>
      </c>
      <c r="Q681" s="2" t="s">
        <v>368</v>
      </c>
      <c r="R681" s="2" t="s">
        <v>267</v>
      </c>
      <c r="S681" s="2" t="s">
        <v>368</v>
      </c>
      <c r="T681" s="2" t="b">
        <v>1</v>
      </c>
      <c r="U681" s="2">
        <v>43891</v>
      </c>
      <c r="V681" s="2">
        <v>549</v>
      </c>
      <c r="W681" s="2">
        <v>776</v>
      </c>
      <c r="X681" s="2" t="b">
        <v>1</v>
      </c>
      <c r="Y681" s="2" t="b">
        <v>1</v>
      </c>
      <c r="Z681" s="2" t="s">
        <v>89</v>
      </c>
      <c r="AA681" s="2" t="s">
        <v>178</v>
      </c>
      <c r="AB681" s="51" t="s">
        <v>178</v>
      </c>
      <c r="AC681" s="51"/>
      <c r="AD681" s="51">
        <v>11719.07769</v>
      </c>
      <c r="AE681" s="51" t="s">
        <v>118</v>
      </c>
      <c r="AF681" s="51">
        <v>44</v>
      </c>
      <c r="AG681" s="51" t="s">
        <v>84</v>
      </c>
      <c r="AH681" s="51"/>
      <c r="AI681" s="51"/>
      <c r="AJ681" s="51">
        <v>1</v>
      </c>
      <c r="AK681" s="51">
        <v>0</v>
      </c>
      <c r="AL681" s="51">
        <v>0</v>
      </c>
      <c r="AP681" s="51">
        <v>0</v>
      </c>
      <c r="AQ681" s="51"/>
      <c r="AR681" s="51">
        <v>0</v>
      </c>
      <c r="AS681" s="51">
        <v>0</v>
      </c>
      <c r="AT681" s="51">
        <v>1</v>
      </c>
      <c r="AX681" s="51">
        <v>1</v>
      </c>
      <c r="BC681" s="51">
        <v>1</v>
      </c>
    </row>
    <row r="682" spans="1:55" x14ac:dyDescent="0.3">
      <c r="A682" s="2">
        <v>682</v>
      </c>
      <c r="B682" s="2">
        <v>1</v>
      </c>
      <c r="C682" s="2" t="s">
        <v>1392</v>
      </c>
      <c r="D682" s="51">
        <v>12</v>
      </c>
      <c r="E682" s="2" t="s">
        <v>3674</v>
      </c>
      <c r="F682" s="2" t="s">
        <v>1705</v>
      </c>
      <c r="G682" s="2" t="s">
        <v>1706</v>
      </c>
      <c r="H682" s="2" t="s">
        <v>1743</v>
      </c>
      <c r="I682" s="2" t="s">
        <v>1752</v>
      </c>
      <c r="J682" s="2" t="s">
        <v>1753</v>
      </c>
      <c r="K682" s="2" t="s">
        <v>3693</v>
      </c>
      <c r="L682" s="2">
        <v>161708</v>
      </c>
      <c r="M682" s="2">
        <v>124531496</v>
      </c>
      <c r="N682" s="2" t="s">
        <v>104</v>
      </c>
      <c r="O682" s="2" t="s">
        <v>486</v>
      </c>
      <c r="P682" s="2">
        <v>2008</v>
      </c>
      <c r="Q682" s="2" t="s">
        <v>368</v>
      </c>
      <c r="R682" s="2" t="s">
        <v>267</v>
      </c>
      <c r="S682" s="2" t="s">
        <v>368</v>
      </c>
      <c r="T682" s="2" t="b">
        <v>1</v>
      </c>
      <c r="U682" s="2">
        <v>43891</v>
      </c>
      <c r="V682" s="2">
        <v>366</v>
      </c>
      <c r="W682" s="2">
        <v>671</v>
      </c>
      <c r="X682" s="2" t="b">
        <v>1</v>
      </c>
      <c r="Y682" s="2" t="b">
        <v>1</v>
      </c>
      <c r="Z682" s="2" t="s">
        <v>89</v>
      </c>
      <c r="AA682" s="2" t="s">
        <v>178</v>
      </c>
      <c r="AB682" s="51" t="s">
        <v>178</v>
      </c>
      <c r="AC682" s="51"/>
      <c r="AD682" s="51">
        <v>24118.013360000001</v>
      </c>
      <c r="AE682" s="51" t="s">
        <v>118</v>
      </c>
      <c r="AF682" s="51">
        <v>33</v>
      </c>
      <c r="AG682" s="51" t="s">
        <v>84</v>
      </c>
      <c r="AH682" s="51"/>
      <c r="AI682" s="51"/>
      <c r="AJ682" s="51">
        <v>1</v>
      </c>
      <c r="AK682" s="51">
        <v>0</v>
      </c>
      <c r="AL682" s="51">
        <v>0</v>
      </c>
      <c r="AP682" s="51">
        <v>0</v>
      </c>
      <c r="AQ682" s="51"/>
      <c r="AR682" s="51">
        <v>0</v>
      </c>
      <c r="AS682" s="51">
        <v>0</v>
      </c>
      <c r="AT682" s="51">
        <v>1</v>
      </c>
      <c r="AX682" s="51">
        <v>1</v>
      </c>
      <c r="BC682" s="51">
        <v>1</v>
      </c>
    </row>
    <row r="683" spans="1:55" x14ac:dyDescent="0.3">
      <c r="A683" s="2">
        <v>683</v>
      </c>
      <c r="B683" s="2">
        <v>1</v>
      </c>
      <c r="C683" s="2" t="s">
        <v>1392</v>
      </c>
      <c r="D683" s="51">
        <v>12</v>
      </c>
      <c r="E683" s="2" t="s">
        <v>3674</v>
      </c>
      <c r="F683" s="2" t="s">
        <v>1705</v>
      </c>
      <c r="G683" s="2" t="s">
        <v>1706</v>
      </c>
      <c r="H683" s="2" t="s">
        <v>1754</v>
      </c>
      <c r="I683" s="2" t="s">
        <v>1755</v>
      </c>
      <c r="J683" s="2" t="s">
        <v>1756</v>
      </c>
      <c r="K683" s="2" t="s">
        <v>3694</v>
      </c>
      <c r="L683" s="2">
        <v>161556</v>
      </c>
      <c r="M683" s="2">
        <v>124506056</v>
      </c>
      <c r="N683" s="2" t="s">
        <v>104</v>
      </c>
      <c r="O683" s="2" t="s">
        <v>486</v>
      </c>
      <c r="P683" s="2">
        <v>2008</v>
      </c>
      <c r="Q683" s="2" t="s">
        <v>368</v>
      </c>
      <c r="R683" s="2" t="s">
        <v>267</v>
      </c>
      <c r="S683" s="2" t="s">
        <v>368</v>
      </c>
      <c r="T683" s="2" t="b">
        <v>1</v>
      </c>
      <c r="U683" s="2">
        <v>43891</v>
      </c>
      <c r="V683" s="2">
        <v>338</v>
      </c>
      <c r="W683" s="2">
        <v>685</v>
      </c>
      <c r="X683" s="2" t="b">
        <v>1</v>
      </c>
      <c r="Y683" s="2" t="b">
        <v>1</v>
      </c>
      <c r="Z683" s="2" t="s">
        <v>89</v>
      </c>
      <c r="AA683" s="2" t="s">
        <v>178</v>
      </c>
      <c r="AB683" s="51" t="s">
        <v>178</v>
      </c>
      <c r="AC683" s="51"/>
      <c r="AD683" s="51">
        <v>32981.338049999998</v>
      </c>
      <c r="AE683" s="51" t="s">
        <v>118</v>
      </c>
      <c r="AF683" s="51">
        <v>32</v>
      </c>
      <c r="AG683" s="51" t="s">
        <v>84</v>
      </c>
      <c r="AH683" s="51"/>
      <c r="AI683" s="51"/>
      <c r="AJ683" s="51">
        <v>1</v>
      </c>
      <c r="AK683" s="51">
        <v>0</v>
      </c>
      <c r="AL683" s="51">
        <v>0</v>
      </c>
      <c r="AP683" s="51">
        <v>0</v>
      </c>
      <c r="AQ683" s="51"/>
      <c r="AR683" s="51">
        <v>0</v>
      </c>
      <c r="AS683" s="51">
        <v>0</v>
      </c>
      <c r="AT683" s="51">
        <v>1</v>
      </c>
      <c r="AX683" s="51">
        <v>1</v>
      </c>
      <c r="BC683" s="51">
        <v>1</v>
      </c>
    </row>
    <row r="684" spans="1:55" x14ac:dyDescent="0.3">
      <c r="A684" s="2">
        <v>684</v>
      </c>
      <c r="B684" s="2">
        <v>1</v>
      </c>
      <c r="C684" s="2" t="s">
        <v>1392</v>
      </c>
      <c r="D684" s="51">
        <v>12</v>
      </c>
      <c r="E684" s="2" t="s">
        <v>3674</v>
      </c>
      <c r="F684" s="2" t="s">
        <v>1705</v>
      </c>
      <c r="G684" s="2" t="s">
        <v>1706</v>
      </c>
      <c r="H684" s="2" t="s">
        <v>1754</v>
      </c>
      <c r="I684" s="2" t="s">
        <v>1757</v>
      </c>
      <c r="J684" s="2" t="s">
        <v>1758</v>
      </c>
      <c r="K684" s="2" t="s">
        <v>3695</v>
      </c>
      <c r="L684" s="2">
        <v>161331</v>
      </c>
      <c r="M684" s="2">
        <v>886000</v>
      </c>
      <c r="N684" s="2" t="s">
        <v>104</v>
      </c>
      <c r="O684" s="2" t="s">
        <v>486</v>
      </c>
      <c r="P684" s="2">
        <v>2008</v>
      </c>
      <c r="Q684" s="2" t="s">
        <v>368</v>
      </c>
      <c r="R684" s="2" t="s">
        <v>267</v>
      </c>
      <c r="S684" s="2" t="s">
        <v>368</v>
      </c>
      <c r="T684" s="2" t="b">
        <v>1</v>
      </c>
      <c r="U684" s="2">
        <v>43891</v>
      </c>
      <c r="V684" s="2">
        <v>298</v>
      </c>
      <c r="W684" s="2">
        <v>1000</v>
      </c>
      <c r="X684" s="2" t="b">
        <v>1</v>
      </c>
      <c r="Y684" s="2" t="b">
        <v>1</v>
      </c>
      <c r="Z684" s="2" t="s">
        <v>89</v>
      </c>
      <c r="AA684" s="2" t="s">
        <v>178</v>
      </c>
      <c r="AB684" s="51" t="s">
        <v>178</v>
      </c>
      <c r="AC684" s="51"/>
      <c r="AD684" s="51">
        <v>145787.11910000001</v>
      </c>
      <c r="AE684" s="51" t="s">
        <v>118</v>
      </c>
      <c r="AF684" s="51">
        <v>75</v>
      </c>
      <c r="AG684" s="51" t="s">
        <v>84</v>
      </c>
      <c r="AH684" s="51"/>
      <c r="AI684" s="51"/>
      <c r="AJ684" s="51">
        <v>1</v>
      </c>
      <c r="AK684" s="51">
        <v>0</v>
      </c>
      <c r="AL684" s="51">
        <v>0</v>
      </c>
      <c r="AP684" s="51">
        <v>0</v>
      </c>
      <c r="AQ684" s="51"/>
      <c r="AR684" s="51">
        <v>0</v>
      </c>
      <c r="AS684" s="51">
        <v>0</v>
      </c>
      <c r="AT684" s="51">
        <v>1</v>
      </c>
      <c r="AX684" s="51">
        <v>1</v>
      </c>
      <c r="BC684" s="51">
        <v>1</v>
      </c>
    </row>
    <row r="685" spans="1:55" x14ac:dyDescent="0.3">
      <c r="A685" s="2">
        <v>685</v>
      </c>
      <c r="B685" s="2">
        <v>1</v>
      </c>
      <c r="C685" s="2" t="s">
        <v>1392</v>
      </c>
      <c r="D685" s="51">
        <v>12</v>
      </c>
      <c r="E685" s="2" t="s">
        <v>3674</v>
      </c>
      <c r="F685" s="2" t="s">
        <v>1705</v>
      </c>
      <c r="G685" s="2" t="s">
        <v>1706</v>
      </c>
      <c r="H685" s="2" t="s">
        <v>1759</v>
      </c>
      <c r="I685" s="2" t="s">
        <v>208</v>
      </c>
      <c r="J685" s="2" t="s">
        <v>1760</v>
      </c>
      <c r="K685" s="2" t="s">
        <v>3696</v>
      </c>
      <c r="L685" s="2">
        <v>161637</v>
      </c>
      <c r="M685" s="2">
        <v>68620350</v>
      </c>
      <c r="N685" s="2" t="s">
        <v>2995</v>
      </c>
      <c r="O685" s="2" t="s">
        <v>1217</v>
      </c>
      <c r="P685" s="2">
        <v>2007</v>
      </c>
      <c r="Q685" s="2" t="s">
        <v>2972</v>
      </c>
      <c r="R685" s="2" t="s">
        <v>2980</v>
      </c>
      <c r="S685" s="2" t="s">
        <v>2972</v>
      </c>
      <c r="T685" s="2" t="b">
        <v>1</v>
      </c>
      <c r="U685" s="2">
        <v>44228</v>
      </c>
      <c r="V685" s="2">
        <v>20</v>
      </c>
      <c r="W685" s="2">
        <v>325</v>
      </c>
      <c r="X685" s="2" t="b">
        <v>1</v>
      </c>
      <c r="Y685" s="2" t="b">
        <v>1</v>
      </c>
      <c r="Z685" s="2" t="s">
        <v>1761</v>
      </c>
      <c r="AA685" s="2" t="s">
        <v>83</v>
      </c>
      <c r="AB685" s="51" t="s">
        <v>83</v>
      </c>
      <c r="AC685" s="51"/>
      <c r="AD685" s="51">
        <v>35825.461929999998</v>
      </c>
      <c r="AE685" s="51" t="s">
        <v>118</v>
      </c>
      <c r="AF685" s="51">
        <v>55</v>
      </c>
      <c r="AG685" s="51" t="s">
        <v>84</v>
      </c>
      <c r="AH685" s="51"/>
      <c r="AI685" s="51">
        <v>7</v>
      </c>
      <c r="AJ685" s="51">
        <v>0</v>
      </c>
      <c r="AK685" s="51">
        <v>0</v>
      </c>
      <c r="AL685" s="51">
        <v>0</v>
      </c>
      <c r="AP685" s="51">
        <v>0</v>
      </c>
      <c r="AQ685" s="51"/>
      <c r="AR685" s="51">
        <v>1</v>
      </c>
      <c r="AS685" s="51">
        <v>1</v>
      </c>
      <c r="AT685" s="51">
        <v>1</v>
      </c>
      <c r="AV685" s="51">
        <v>1</v>
      </c>
      <c r="BC685" s="51">
        <v>1</v>
      </c>
    </row>
    <row r="686" spans="1:55" x14ac:dyDescent="0.3">
      <c r="A686" s="2">
        <v>686</v>
      </c>
      <c r="B686" s="2">
        <v>1</v>
      </c>
      <c r="C686" s="2" t="s">
        <v>1392</v>
      </c>
      <c r="D686" s="51">
        <v>12</v>
      </c>
      <c r="E686" s="2" t="s">
        <v>3674</v>
      </c>
      <c r="F686" s="2" t="s">
        <v>1705</v>
      </c>
      <c r="G686" s="2" t="s">
        <v>1706</v>
      </c>
      <c r="H686" s="2" t="s">
        <v>1759</v>
      </c>
      <c r="I686" s="2" t="s">
        <v>1762</v>
      </c>
      <c r="J686" s="2" t="s">
        <v>1763</v>
      </c>
      <c r="K686" s="2" t="s">
        <v>3697</v>
      </c>
      <c r="L686" s="2">
        <v>161329</v>
      </c>
      <c r="M686" s="2">
        <v>68620560</v>
      </c>
      <c r="N686" s="2" t="s">
        <v>2995</v>
      </c>
      <c r="O686" s="2" t="s">
        <v>2972</v>
      </c>
      <c r="P686" s="2">
        <v>2008</v>
      </c>
      <c r="Q686" s="2" t="s">
        <v>2972</v>
      </c>
      <c r="R686" s="2" t="s">
        <v>1218</v>
      </c>
      <c r="S686" s="2" t="s">
        <v>2972</v>
      </c>
      <c r="T686" s="2" t="b">
        <v>1</v>
      </c>
      <c r="U686" s="2">
        <v>44228</v>
      </c>
      <c r="V686" s="2">
        <v>60</v>
      </c>
      <c r="W686" s="2">
        <v>470</v>
      </c>
      <c r="X686" s="2" t="b">
        <v>1</v>
      </c>
      <c r="Y686" s="2" t="b">
        <v>1</v>
      </c>
      <c r="Z686" s="2" t="s">
        <v>1400</v>
      </c>
      <c r="AA686" s="2" t="s">
        <v>278</v>
      </c>
      <c r="AB686" s="51" t="s">
        <v>178</v>
      </c>
      <c r="AC686" s="51" t="s">
        <v>83</v>
      </c>
      <c r="AD686" s="51">
        <v>255163.35310000001</v>
      </c>
      <c r="AE686" s="51"/>
      <c r="AF686" s="51">
        <v>66</v>
      </c>
      <c r="AG686" s="51" t="s">
        <v>84</v>
      </c>
      <c r="AH686" s="51"/>
      <c r="AI686" s="51">
        <v>7</v>
      </c>
      <c r="AJ686" s="51">
        <v>1</v>
      </c>
      <c r="AK686" s="51">
        <v>0</v>
      </c>
      <c r="AL686" s="51">
        <v>0</v>
      </c>
      <c r="AP686" s="51">
        <v>0</v>
      </c>
      <c r="AQ686" s="51"/>
      <c r="AR686" s="51">
        <v>1</v>
      </c>
      <c r="AS686" s="51">
        <v>1</v>
      </c>
      <c r="AT686" s="51">
        <v>1</v>
      </c>
      <c r="AX686" s="51">
        <v>1</v>
      </c>
    </row>
    <row r="687" spans="1:55" x14ac:dyDescent="0.3">
      <c r="A687" s="2">
        <v>687</v>
      </c>
      <c r="B687" s="2">
        <v>1</v>
      </c>
      <c r="C687" s="2" t="s">
        <v>1392</v>
      </c>
      <c r="D687" s="51">
        <v>12</v>
      </c>
      <c r="E687" s="2" t="s">
        <v>3674</v>
      </c>
      <c r="F687" s="2" t="s">
        <v>1705</v>
      </c>
      <c r="G687" s="2" t="s">
        <v>1706</v>
      </c>
      <c r="H687" s="2" t="s">
        <v>1759</v>
      </c>
      <c r="I687" s="2" t="s">
        <v>1764</v>
      </c>
      <c r="J687" s="2" t="s">
        <v>1765</v>
      </c>
      <c r="K687" s="2" t="s">
        <v>3698</v>
      </c>
      <c r="L687" s="2">
        <v>70688138</v>
      </c>
      <c r="M687" s="2">
        <v>70688281</v>
      </c>
      <c r="N687" s="2" t="s">
        <v>104</v>
      </c>
      <c r="O687" s="2" t="s">
        <v>367</v>
      </c>
      <c r="P687" s="2" t="s">
        <v>267</v>
      </c>
      <c r="Q687" s="2" t="s">
        <v>1561</v>
      </c>
      <c r="R687" s="2" t="s">
        <v>2980</v>
      </c>
      <c r="S687" s="2" t="s">
        <v>1561</v>
      </c>
      <c r="T687" s="2" t="b">
        <v>1</v>
      </c>
      <c r="U687" s="2">
        <v>2015</v>
      </c>
      <c r="V687" s="2">
        <v>20</v>
      </c>
      <c r="W687" s="2">
        <v>120</v>
      </c>
      <c r="X687" s="2" t="b">
        <v>1</v>
      </c>
      <c r="Y687" s="2" t="b">
        <v>1</v>
      </c>
      <c r="Z687" s="2" t="s">
        <v>1400</v>
      </c>
      <c r="AA687" s="2" t="s">
        <v>83</v>
      </c>
      <c r="AB687" s="51" t="s">
        <v>83</v>
      </c>
      <c r="AC687" s="51"/>
      <c r="AD687" s="51">
        <v>270095.17540000001</v>
      </c>
      <c r="AE687" s="51"/>
      <c r="AF687" s="51">
        <v>70</v>
      </c>
      <c r="AG687" s="51" t="s">
        <v>84</v>
      </c>
      <c r="AH687" s="51"/>
      <c r="AI687" s="51">
        <v>9.5</v>
      </c>
      <c r="AJ687" s="51">
        <v>0</v>
      </c>
      <c r="AK687" s="51">
        <v>0</v>
      </c>
      <c r="AL687" s="51">
        <v>0</v>
      </c>
      <c r="AP687" s="51">
        <v>0</v>
      </c>
      <c r="AQ687" s="51"/>
      <c r="AR687" s="51">
        <v>1</v>
      </c>
      <c r="AS687" s="51">
        <v>1</v>
      </c>
      <c r="AT687" s="51">
        <v>1</v>
      </c>
      <c r="AU687" s="51">
        <v>1</v>
      </c>
      <c r="AV687" s="51">
        <v>1</v>
      </c>
      <c r="AW687" s="51">
        <v>1</v>
      </c>
    </row>
    <row r="688" spans="1:55" x14ac:dyDescent="0.3">
      <c r="A688" s="2">
        <v>688</v>
      </c>
      <c r="B688" s="2">
        <v>1</v>
      </c>
      <c r="C688" s="2" t="s">
        <v>1392</v>
      </c>
      <c r="D688" s="51">
        <v>12</v>
      </c>
      <c r="E688" s="2" t="s">
        <v>3674</v>
      </c>
      <c r="F688" s="2" t="s">
        <v>1705</v>
      </c>
      <c r="G688" s="2" t="s">
        <v>1706</v>
      </c>
      <c r="H688" s="2" t="s">
        <v>1759</v>
      </c>
      <c r="I688" s="2" t="s">
        <v>1766</v>
      </c>
      <c r="J688" s="2" t="s">
        <v>1767</v>
      </c>
      <c r="K688" s="2" t="s">
        <v>3699</v>
      </c>
      <c r="L688" s="2">
        <v>195446</v>
      </c>
      <c r="M688" s="2">
        <v>68620738</v>
      </c>
      <c r="N688" s="2" t="s">
        <v>2995</v>
      </c>
      <c r="O688" s="2" t="s">
        <v>2972</v>
      </c>
      <c r="P688" s="2">
        <v>2011</v>
      </c>
      <c r="Q688" s="2" t="s">
        <v>2972</v>
      </c>
      <c r="R688" s="2" t="s">
        <v>1218</v>
      </c>
      <c r="S688" s="2" t="s">
        <v>2972</v>
      </c>
      <c r="T688" s="2" t="b">
        <v>1</v>
      </c>
      <c r="U688" s="2">
        <v>44228</v>
      </c>
      <c r="V688" s="2">
        <v>110</v>
      </c>
      <c r="W688" s="2">
        <v>370</v>
      </c>
      <c r="X688" s="2" t="b">
        <v>1</v>
      </c>
      <c r="Y688" s="2" t="b">
        <v>1</v>
      </c>
      <c r="Z688" s="2" t="s">
        <v>1400</v>
      </c>
      <c r="AA688" s="2" t="s">
        <v>95</v>
      </c>
      <c r="AB688" s="51" t="s">
        <v>83</v>
      </c>
      <c r="AC688" s="51" t="s">
        <v>178</v>
      </c>
      <c r="AD688" s="51">
        <v>10593.604869999999</v>
      </c>
      <c r="AE688" s="51" t="s">
        <v>118</v>
      </c>
      <c r="AF688" s="51">
        <v>37</v>
      </c>
      <c r="AG688" s="51" t="s">
        <v>84</v>
      </c>
      <c r="AH688" s="51"/>
      <c r="AI688" s="51">
        <v>7.6</v>
      </c>
      <c r="AJ688" s="51">
        <v>0</v>
      </c>
      <c r="AK688" s="51">
        <v>0</v>
      </c>
      <c r="AL688" s="51">
        <v>0</v>
      </c>
      <c r="AP688" s="51">
        <v>0</v>
      </c>
      <c r="AQ688" s="51"/>
      <c r="AR688" s="51">
        <v>1</v>
      </c>
      <c r="AS688" s="51">
        <v>1</v>
      </c>
      <c r="AT688" s="51">
        <v>1</v>
      </c>
      <c r="AV688" s="51">
        <v>1</v>
      </c>
      <c r="BC688" s="51">
        <v>1</v>
      </c>
    </row>
    <row r="689" spans="1:56" x14ac:dyDescent="0.3">
      <c r="A689" s="2">
        <v>689</v>
      </c>
      <c r="B689" s="2">
        <v>1</v>
      </c>
      <c r="C689" s="2" t="s">
        <v>1392</v>
      </c>
      <c r="D689" s="51">
        <v>12</v>
      </c>
      <c r="E689" s="2" t="s">
        <v>3674</v>
      </c>
      <c r="F689" s="2" t="s">
        <v>1705</v>
      </c>
      <c r="G689" s="2" t="s">
        <v>1706</v>
      </c>
      <c r="H689" s="2" t="s">
        <v>1759</v>
      </c>
      <c r="I689" s="2" t="s">
        <v>1768</v>
      </c>
      <c r="J689" s="2" t="s">
        <v>1769</v>
      </c>
      <c r="K689" s="2" t="s">
        <v>3700</v>
      </c>
      <c r="L689" s="2">
        <v>195447</v>
      </c>
      <c r="M689" s="2">
        <v>68620876</v>
      </c>
      <c r="N689" s="2" t="s">
        <v>104</v>
      </c>
      <c r="O689" s="2" t="s">
        <v>486</v>
      </c>
      <c r="P689" s="2">
        <v>2010</v>
      </c>
      <c r="Q689" s="2" t="s">
        <v>486</v>
      </c>
      <c r="R689" s="2" t="s">
        <v>267</v>
      </c>
      <c r="S689" s="2" t="s">
        <v>486</v>
      </c>
      <c r="T689" s="2" t="b">
        <v>1</v>
      </c>
      <c r="U689" s="2">
        <v>2015</v>
      </c>
      <c r="V689" s="2">
        <v>60</v>
      </c>
      <c r="W689" s="2">
        <v>255</v>
      </c>
      <c r="X689" s="2" t="b">
        <v>1</v>
      </c>
      <c r="Y689" s="2" t="b">
        <v>1</v>
      </c>
      <c r="Z689" s="2" t="s">
        <v>1400</v>
      </c>
      <c r="AA689" s="2" t="s">
        <v>83</v>
      </c>
      <c r="AB689" s="51" t="s">
        <v>83</v>
      </c>
      <c r="AC689" s="51"/>
      <c r="AD689" s="51">
        <v>80961.147859999997</v>
      </c>
      <c r="AE689" s="51" t="s">
        <v>118</v>
      </c>
      <c r="AF689" s="51">
        <v>49</v>
      </c>
      <c r="AG689" s="51" t="s">
        <v>84</v>
      </c>
      <c r="AH689" s="51"/>
      <c r="AI689" s="51"/>
      <c r="AJ689" s="51">
        <v>0</v>
      </c>
      <c r="AK689" s="51">
        <v>0</v>
      </c>
      <c r="AL689" s="51">
        <v>0</v>
      </c>
      <c r="AP689" s="51">
        <v>0</v>
      </c>
      <c r="AQ689" s="51"/>
      <c r="AR689" s="51">
        <v>1</v>
      </c>
      <c r="AS689" s="51">
        <v>1</v>
      </c>
      <c r="AT689" s="51">
        <v>1</v>
      </c>
      <c r="AV689" s="51">
        <v>1</v>
      </c>
      <c r="BB689" s="51">
        <v>1</v>
      </c>
      <c r="BC689" s="51">
        <v>1</v>
      </c>
      <c r="BD689" s="51"/>
    </row>
    <row r="690" spans="1:56" x14ac:dyDescent="0.3">
      <c r="A690" s="2">
        <v>690</v>
      </c>
      <c r="B690" s="2">
        <v>1</v>
      </c>
      <c r="C690" s="2" t="s">
        <v>1392</v>
      </c>
      <c r="D690" s="51">
        <v>12</v>
      </c>
      <c r="E690" s="2" t="s">
        <v>3674</v>
      </c>
      <c r="F690" s="2" t="s">
        <v>1705</v>
      </c>
      <c r="G690" s="2" t="s">
        <v>1706</v>
      </c>
      <c r="H690" s="2" t="s">
        <v>1759</v>
      </c>
      <c r="I690" s="2" t="s">
        <v>1770</v>
      </c>
      <c r="J690" s="2" t="s">
        <v>1771</v>
      </c>
      <c r="K690" s="2" t="s">
        <v>3701</v>
      </c>
      <c r="L690" s="2">
        <v>195443</v>
      </c>
      <c r="M690" s="2">
        <v>68619789</v>
      </c>
      <c r="N690" s="2" t="s">
        <v>104</v>
      </c>
      <c r="O690" s="2" t="s">
        <v>486</v>
      </c>
      <c r="P690" s="2">
        <v>2010</v>
      </c>
      <c r="Q690" s="2" t="s">
        <v>486</v>
      </c>
      <c r="R690" s="2" t="s">
        <v>267</v>
      </c>
      <c r="S690" s="2" t="s">
        <v>486</v>
      </c>
      <c r="T690" s="2" t="b">
        <v>1</v>
      </c>
      <c r="U690" s="2">
        <v>2015</v>
      </c>
      <c r="V690" s="2">
        <v>27</v>
      </c>
      <c r="W690" s="2">
        <v>54</v>
      </c>
      <c r="X690" s="2" t="b">
        <v>1</v>
      </c>
      <c r="Y690" s="2" t="b">
        <v>1</v>
      </c>
      <c r="Z690" s="2" t="s">
        <v>89</v>
      </c>
      <c r="AA690" s="2" t="s">
        <v>83</v>
      </c>
      <c r="AB690" s="51" t="s">
        <v>83</v>
      </c>
      <c r="AC690" s="51"/>
      <c r="AD690" s="51">
        <v>10558.314280000001</v>
      </c>
      <c r="AE690" s="51" t="s">
        <v>118</v>
      </c>
      <c r="AF690" s="51">
        <v>33</v>
      </c>
      <c r="AG690" s="51" t="s">
        <v>84</v>
      </c>
      <c r="AH690" s="51"/>
      <c r="AI690" s="51"/>
      <c r="AJ690" s="51">
        <v>0</v>
      </c>
      <c r="AK690" s="51">
        <v>0</v>
      </c>
      <c r="AL690" s="51">
        <v>0</v>
      </c>
      <c r="AP690" s="51">
        <v>0</v>
      </c>
      <c r="AQ690" s="51"/>
      <c r="AR690" s="51">
        <v>1</v>
      </c>
      <c r="AS690" s="51">
        <v>1</v>
      </c>
      <c r="AT690" s="51">
        <v>1</v>
      </c>
      <c r="AV690" s="51">
        <v>1</v>
      </c>
      <c r="BB690" s="51">
        <v>1</v>
      </c>
      <c r="BC690" s="51">
        <v>1</v>
      </c>
      <c r="BD690" s="51"/>
    </row>
    <row r="691" spans="1:56" x14ac:dyDescent="0.3">
      <c r="A691" s="2">
        <v>691</v>
      </c>
      <c r="B691" s="2">
        <v>1</v>
      </c>
      <c r="C691" s="2" t="s">
        <v>1392</v>
      </c>
      <c r="D691" s="51">
        <v>12</v>
      </c>
      <c r="E691" s="2" t="s">
        <v>3674</v>
      </c>
      <c r="F691" s="2" t="s">
        <v>1705</v>
      </c>
      <c r="G691" s="2" t="s">
        <v>1706</v>
      </c>
      <c r="H691" s="2" t="s">
        <v>1759</v>
      </c>
      <c r="I691" s="2" t="s">
        <v>1772</v>
      </c>
      <c r="J691" s="2" t="s">
        <v>1773</v>
      </c>
      <c r="K691" s="2" t="s">
        <v>3702</v>
      </c>
      <c r="L691" s="2">
        <v>195449</v>
      </c>
      <c r="M691" s="2">
        <v>68621283</v>
      </c>
      <c r="N691" s="2" t="s">
        <v>104</v>
      </c>
      <c r="O691" s="2" t="s">
        <v>486</v>
      </c>
      <c r="P691" s="2">
        <v>2010</v>
      </c>
      <c r="Q691" s="2" t="s">
        <v>368</v>
      </c>
      <c r="R691" s="2" t="s">
        <v>267</v>
      </c>
      <c r="S691" s="2" t="s">
        <v>368</v>
      </c>
      <c r="T691" s="2" t="b">
        <v>1</v>
      </c>
      <c r="U691" s="2">
        <v>2015</v>
      </c>
      <c r="V691" s="2">
        <v>305</v>
      </c>
      <c r="W691" s="2">
        <v>520</v>
      </c>
      <c r="X691" s="2" t="b">
        <v>1</v>
      </c>
      <c r="Y691" s="2" t="b">
        <v>1</v>
      </c>
      <c r="Z691" s="2" t="s">
        <v>1400</v>
      </c>
      <c r="AA691" s="2" t="s">
        <v>178</v>
      </c>
      <c r="AB691" s="51" t="s">
        <v>178</v>
      </c>
      <c r="AC691" s="51"/>
      <c r="AD691" s="51">
        <v>10558.314280000001</v>
      </c>
      <c r="AE691" s="51" t="s">
        <v>118</v>
      </c>
      <c r="AF691" s="51">
        <v>72</v>
      </c>
      <c r="AG691" s="51" t="s">
        <v>84</v>
      </c>
      <c r="AH691" s="51"/>
      <c r="AI691" s="51"/>
      <c r="AJ691" s="51">
        <v>1</v>
      </c>
      <c r="AK691" s="51">
        <v>0</v>
      </c>
      <c r="AL691" s="51">
        <v>0</v>
      </c>
      <c r="AP691" s="51">
        <v>0</v>
      </c>
      <c r="AQ691" s="51"/>
      <c r="AR691" s="51">
        <v>0</v>
      </c>
      <c r="AS691" s="51">
        <v>0</v>
      </c>
      <c r="AT691" s="51">
        <v>1</v>
      </c>
      <c r="AX691" s="51">
        <v>1</v>
      </c>
      <c r="BC691" s="51">
        <v>1</v>
      </c>
    </row>
    <row r="692" spans="1:56" x14ac:dyDescent="0.3">
      <c r="A692" s="2">
        <v>692</v>
      </c>
      <c r="B692" s="2">
        <v>1</v>
      </c>
      <c r="C692" s="2" t="s">
        <v>1392</v>
      </c>
      <c r="D692" s="51">
        <v>12</v>
      </c>
      <c r="E692" s="2" t="s">
        <v>3674</v>
      </c>
      <c r="F692" s="2" t="s">
        <v>1705</v>
      </c>
      <c r="G692" s="2" t="s">
        <v>1706</v>
      </c>
      <c r="H692" s="2" t="s">
        <v>1759</v>
      </c>
      <c r="I692" s="2" t="s">
        <v>1774</v>
      </c>
      <c r="J692" s="2" t="s">
        <v>1775</v>
      </c>
      <c r="K692" s="2" t="s">
        <v>3703</v>
      </c>
      <c r="L692" s="2">
        <v>161489</v>
      </c>
      <c r="M692" s="2">
        <v>68619906</v>
      </c>
      <c r="N692" s="2" t="s">
        <v>104</v>
      </c>
      <c r="O692" s="2" t="s">
        <v>368</v>
      </c>
      <c r="P692" s="2">
        <v>2008</v>
      </c>
      <c r="Q692" s="2" t="s">
        <v>368</v>
      </c>
      <c r="R692" s="2" t="s">
        <v>267</v>
      </c>
      <c r="S692" s="2" t="s">
        <v>368</v>
      </c>
      <c r="T692" s="2" t="b">
        <v>1</v>
      </c>
      <c r="U692" s="2">
        <v>2015</v>
      </c>
      <c r="V692" s="2">
        <v>1</v>
      </c>
      <c r="W692" s="2">
        <v>170</v>
      </c>
      <c r="X692" s="2" t="b">
        <v>1</v>
      </c>
      <c r="Y692" s="2" t="b">
        <v>1</v>
      </c>
      <c r="Z692" s="2" t="s">
        <v>89</v>
      </c>
      <c r="AA692" s="2" t="s">
        <v>83</v>
      </c>
      <c r="AB692" s="51" t="s">
        <v>83</v>
      </c>
      <c r="AC692" s="51"/>
      <c r="AD692" s="51">
        <v>10558.314280000001</v>
      </c>
      <c r="AE692" s="51" t="s">
        <v>118</v>
      </c>
      <c r="AF692" s="51">
        <v>55</v>
      </c>
      <c r="AG692" s="51" t="s">
        <v>84</v>
      </c>
      <c r="AH692" s="51"/>
      <c r="AI692" s="51"/>
      <c r="AJ692" s="51">
        <v>0</v>
      </c>
      <c r="AK692" s="51">
        <v>0</v>
      </c>
      <c r="AL692" s="51">
        <v>0</v>
      </c>
      <c r="AP692" s="51">
        <v>0</v>
      </c>
      <c r="AQ692" s="51"/>
      <c r="AR692" s="51">
        <v>1</v>
      </c>
      <c r="AS692" s="51">
        <v>1</v>
      </c>
      <c r="AT692" s="51">
        <v>1</v>
      </c>
      <c r="AV692" s="51">
        <v>1</v>
      </c>
      <c r="BC692" s="51">
        <v>1</v>
      </c>
    </row>
    <row r="693" spans="1:56" x14ac:dyDescent="0.3">
      <c r="A693" s="2">
        <v>693</v>
      </c>
      <c r="B693" s="2">
        <v>1</v>
      </c>
      <c r="C693" s="2" t="s">
        <v>1392</v>
      </c>
      <c r="D693" s="51">
        <v>12</v>
      </c>
      <c r="E693" s="2" t="s">
        <v>3674</v>
      </c>
      <c r="F693" s="2" t="s">
        <v>1705</v>
      </c>
      <c r="G693" s="2" t="s">
        <v>1706</v>
      </c>
      <c r="H693" s="2" t="s">
        <v>1759</v>
      </c>
      <c r="I693" s="51" t="s">
        <v>1776</v>
      </c>
      <c r="J693" s="51" t="s">
        <v>1777</v>
      </c>
      <c r="K693" s="2" t="s">
        <v>3704</v>
      </c>
      <c r="L693" s="2">
        <v>195451</v>
      </c>
      <c r="M693" s="2">
        <v>68621509</v>
      </c>
      <c r="N693" s="2" t="s">
        <v>104</v>
      </c>
      <c r="O693" s="2" t="s">
        <v>368</v>
      </c>
      <c r="P693" s="2">
        <v>2010</v>
      </c>
      <c r="Q693" s="2" t="s">
        <v>368</v>
      </c>
      <c r="R693" s="2" t="s">
        <v>267</v>
      </c>
      <c r="S693" s="2" t="s">
        <v>368</v>
      </c>
      <c r="T693" s="2" t="b">
        <v>1</v>
      </c>
      <c r="U693" s="2">
        <v>2015</v>
      </c>
      <c r="V693" s="2">
        <v>200</v>
      </c>
      <c r="W693" s="2">
        <v>390</v>
      </c>
      <c r="X693" s="2" t="b">
        <v>1</v>
      </c>
      <c r="Y693" s="2" t="b">
        <v>1</v>
      </c>
      <c r="Z693" s="2" t="s">
        <v>1778</v>
      </c>
      <c r="AA693" s="2" t="s">
        <v>178</v>
      </c>
      <c r="AB693" s="51" t="s">
        <v>178</v>
      </c>
      <c r="AC693" s="51"/>
      <c r="AD693" s="51">
        <v>10558.314280000001</v>
      </c>
      <c r="AE693" s="51" t="s">
        <v>118</v>
      </c>
      <c r="AF693" s="51">
        <v>55.7</v>
      </c>
      <c r="AG693" s="51" t="s">
        <v>84</v>
      </c>
      <c r="AH693" s="51"/>
      <c r="AI693" s="51"/>
      <c r="AJ693" s="51">
        <v>1</v>
      </c>
      <c r="AK693" s="51">
        <v>0</v>
      </c>
      <c r="AL693" s="51">
        <v>0</v>
      </c>
      <c r="AP693" s="51">
        <v>0</v>
      </c>
      <c r="AQ693" s="51"/>
      <c r="AR693" s="51">
        <v>0</v>
      </c>
      <c r="AS693" s="51">
        <v>0</v>
      </c>
      <c r="AT693" s="51">
        <v>1</v>
      </c>
      <c r="AX693" s="51">
        <v>1</v>
      </c>
      <c r="BC693" s="51">
        <v>1</v>
      </c>
    </row>
    <row r="694" spans="1:56" x14ac:dyDescent="0.3">
      <c r="A694" s="2">
        <v>694</v>
      </c>
      <c r="B694" s="2">
        <v>1</v>
      </c>
      <c r="C694" s="2" t="s">
        <v>1392</v>
      </c>
      <c r="D694" s="51">
        <v>12</v>
      </c>
      <c r="E694" s="2" t="s">
        <v>3674</v>
      </c>
      <c r="F694" s="2" t="s">
        <v>1705</v>
      </c>
      <c r="G694" s="2" t="s">
        <v>1706</v>
      </c>
      <c r="H694" s="2" t="s">
        <v>1759</v>
      </c>
      <c r="I694" s="2" t="s">
        <v>1779</v>
      </c>
      <c r="J694" s="2" t="s">
        <v>1780</v>
      </c>
      <c r="K694" s="2" t="s">
        <v>3705</v>
      </c>
      <c r="L694" s="2">
        <v>202053</v>
      </c>
      <c r="M694" s="2">
        <v>68621618</v>
      </c>
      <c r="N694" s="2" t="s">
        <v>104</v>
      </c>
      <c r="O694" s="2" t="s">
        <v>368</v>
      </c>
      <c r="P694" s="2">
        <v>2011</v>
      </c>
      <c r="Q694" s="2" t="s">
        <v>368</v>
      </c>
      <c r="R694" s="2" t="s">
        <v>267</v>
      </c>
      <c r="S694" s="2" t="s">
        <v>368</v>
      </c>
      <c r="T694" s="2" t="b">
        <v>1</v>
      </c>
      <c r="U694" s="2">
        <v>2015</v>
      </c>
      <c r="V694" s="2">
        <v>135</v>
      </c>
      <c r="W694" s="2">
        <v>400</v>
      </c>
      <c r="X694" s="2" t="b">
        <v>1</v>
      </c>
      <c r="Y694" s="2" t="b">
        <v>1</v>
      </c>
      <c r="Z694" s="2" t="s">
        <v>1400</v>
      </c>
      <c r="AA694" s="2" t="s">
        <v>278</v>
      </c>
      <c r="AB694" s="51" t="s">
        <v>178</v>
      </c>
      <c r="AC694" s="51" t="s">
        <v>83</v>
      </c>
      <c r="AD694" s="51">
        <v>10558.314280000001</v>
      </c>
      <c r="AE694" s="51" t="s">
        <v>118</v>
      </c>
      <c r="AF694" s="51">
        <v>38</v>
      </c>
      <c r="AG694" s="51" t="s">
        <v>84</v>
      </c>
      <c r="AH694" s="51"/>
      <c r="AI694" s="51">
        <v>7.5</v>
      </c>
      <c r="AJ694" s="51">
        <v>1</v>
      </c>
      <c r="AK694" s="51">
        <v>0</v>
      </c>
      <c r="AL694" s="51">
        <v>0</v>
      </c>
      <c r="AP694" s="51">
        <v>0</v>
      </c>
      <c r="AQ694" s="51"/>
      <c r="AR694" s="51">
        <v>1</v>
      </c>
      <c r="AS694" s="51">
        <v>1</v>
      </c>
      <c r="AT694" s="51">
        <v>1</v>
      </c>
      <c r="AX694" s="51">
        <v>1</v>
      </c>
      <c r="BC694" s="51">
        <v>1</v>
      </c>
    </row>
    <row r="695" spans="1:56" x14ac:dyDescent="0.3">
      <c r="A695" s="2">
        <v>695</v>
      </c>
      <c r="B695" s="2">
        <v>1</v>
      </c>
      <c r="C695" s="2" t="s">
        <v>1392</v>
      </c>
      <c r="D695" s="51">
        <v>12</v>
      </c>
      <c r="E695" s="2" t="s">
        <v>3674</v>
      </c>
      <c r="F695" s="2" t="s">
        <v>1705</v>
      </c>
      <c r="G695" s="2" t="s">
        <v>1706</v>
      </c>
      <c r="H695" s="2" t="s">
        <v>1781</v>
      </c>
      <c r="I695" s="2" t="s">
        <v>1782</v>
      </c>
      <c r="J695" s="2" t="s">
        <v>1783</v>
      </c>
      <c r="K695" s="2" t="s">
        <v>3706</v>
      </c>
      <c r="L695" s="2">
        <v>195444</v>
      </c>
      <c r="M695" s="2">
        <v>68620069</v>
      </c>
      <c r="N695" s="2" t="s">
        <v>104</v>
      </c>
      <c r="O695" s="2" t="s">
        <v>368</v>
      </c>
      <c r="P695" s="2">
        <v>2010</v>
      </c>
      <c r="Q695" s="2" t="s">
        <v>368</v>
      </c>
      <c r="R695" s="2" t="s">
        <v>267</v>
      </c>
      <c r="S695" s="2" t="s">
        <v>368</v>
      </c>
      <c r="T695" s="2" t="b">
        <v>1</v>
      </c>
      <c r="U695" s="2">
        <v>2015</v>
      </c>
      <c r="V695" s="2">
        <v>446</v>
      </c>
      <c r="W695" s="2">
        <v>1328</v>
      </c>
      <c r="X695" s="2" t="b">
        <v>1</v>
      </c>
      <c r="Y695" s="2" t="b">
        <v>1</v>
      </c>
      <c r="Z695" s="2" t="s">
        <v>89</v>
      </c>
      <c r="AA695" s="2" t="s">
        <v>178</v>
      </c>
      <c r="AB695" s="51" t="s">
        <v>178</v>
      </c>
      <c r="AC695" s="51"/>
      <c r="AD695" s="51">
        <v>84377.204079999996</v>
      </c>
      <c r="AE695" s="51" t="s">
        <v>118</v>
      </c>
      <c r="AF695" s="51">
        <v>137</v>
      </c>
      <c r="AG695" s="51" t="s">
        <v>84</v>
      </c>
      <c r="AH695" s="51"/>
      <c r="AI695" s="51"/>
      <c r="AJ695" s="51">
        <v>1</v>
      </c>
      <c r="AK695" s="51">
        <v>0</v>
      </c>
      <c r="AL695" s="51">
        <v>0</v>
      </c>
      <c r="AP695" s="51">
        <v>0</v>
      </c>
      <c r="AQ695" s="51"/>
      <c r="AR695" s="51">
        <v>0</v>
      </c>
      <c r="AS695" s="51">
        <v>0</v>
      </c>
      <c r="AT695" s="51">
        <v>1</v>
      </c>
      <c r="AX695" s="51">
        <v>1</v>
      </c>
      <c r="BC695" s="51">
        <v>1</v>
      </c>
    </row>
    <row r="696" spans="1:56" x14ac:dyDescent="0.3">
      <c r="A696" s="2">
        <v>696</v>
      </c>
      <c r="B696" s="2">
        <v>1</v>
      </c>
      <c r="C696" s="2" t="s">
        <v>1392</v>
      </c>
      <c r="D696" s="51">
        <v>12</v>
      </c>
      <c r="E696" s="2" t="s">
        <v>3674</v>
      </c>
      <c r="F696" s="2" t="s">
        <v>1705</v>
      </c>
      <c r="G696" s="2" t="s">
        <v>1706</v>
      </c>
      <c r="H696" s="2" t="s">
        <v>1781</v>
      </c>
      <c r="I696" s="2" t="s">
        <v>1784</v>
      </c>
      <c r="J696" s="2" t="s">
        <v>1785</v>
      </c>
      <c r="K696" s="2" t="s">
        <v>3707</v>
      </c>
      <c r="L696" s="2">
        <v>162215803</v>
      </c>
      <c r="M696" s="2">
        <v>162215808</v>
      </c>
      <c r="N696" s="2" t="s">
        <v>104</v>
      </c>
      <c r="O696" s="2" t="s">
        <v>367</v>
      </c>
      <c r="P696" s="2" t="s">
        <v>267</v>
      </c>
      <c r="Q696" s="2" t="s">
        <v>486</v>
      </c>
      <c r="R696" s="2" t="s">
        <v>267</v>
      </c>
      <c r="S696" s="2" t="s">
        <v>486</v>
      </c>
      <c r="T696" s="2" t="b">
        <v>1</v>
      </c>
      <c r="U696" s="2">
        <v>43891</v>
      </c>
      <c r="V696" s="2" t="s">
        <v>267</v>
      </c>
      <c r="W696" s="2" t="s">
        <v>267</v>
      </c>
      <c r="X696" s="2" t="b">
        <v>0</v>
      </c>
      <c r="Y696" s="2" t="b">
        <v>0</v>
      </c>
      <c r="Z696" s="51" t="s">
        <v>1786</v>
      </c>
      <c r="AA696" s="51" t="s">
        <v>178</v>
      </c>
      <c r="AB696" s="51" t="s">
        <v>178</v>
      </c>
      <c r="AC696" s="51"/>
      <c r="AD696" s="51">
        <v>84377.204079999996</v>
      </c>
      <c r="AE696" s="51" t="s">
        <v>118</v>
      </c>
      <c r="AF696" s="51">
        <v>90</v>
      </c>
      <c r="AG696" s="51" t="s">
        <v>84</v>
      </c>
      <c r="AH696" s="51"/>
      <c r="AI696" s="51"/>
      <c r="AJ696" s="51">
        <v>1</v>
      </c>
      <c r="AK696" s="51">
        <v>0</v>
      </c>
      <c r="AL696" s="51">
        <v>0</v>
      </c>
      <c r="AP696" s="51">
        <v>1</v>
      </c>
      <c r="AQ696" s="51"/>
      <c r="AR696" s="51">
        <v>0</v>
      </c>
      <c r="AS696" s="51">
        <v>0</v>
      </c>
      <c r="AT696" s="51">
        <v>1</v>
      </c>
      <c r="AX696" s="51">
        <v>1</v>
      </c>
      <c r="BB696" s="51">
        <v>1</v>
      </c>
      <c r="BC696" s="51">
        <v>1</v>
      </c>
      <c r="BD696" s="51"/>
    </row>
    <row r="697" spans="1:56" x14ac:dyDescent="0.3">
      <c r="A697" s="2">
        <v>697</v>
      </c>
      <c r="B697" s="2">
        <v>1</v>
      </c>
      <c r="C697" s="2" t="s">
        <v>1392</v>
      </c>
      <c r="D697" s="51">
        <v>12</v>
      </c>
      <c r="E697" s="2" t="s">
        <v>3674</v>
      </c>
      <c r="F697" s="2" t="s">
        <v>1705</v>
      </c>
      <c r="G697" s="2" t="s">
        <v>1706</v>
      </c>
      <c r="H697" s="2" t="s">
        <v>1781</v>
      </c>
      <c r="I697" s="2" t="s">
        <v>1787</v>
      </c>
      <c r="J697" s="2" t="s">
        <v>1788</v>
      </c>
      <c r="K697" s="2" t="s">
        <v>3708</v>
      </c>
      <c r="L697" s="2">
        <v>195445</v>
      </c>
      <c r="M697" s="2">
        <v>68620232</v>
      </c>
      <c r="N697" s="2" t="s">
        <v>104</v>
      </c>
      <c r="O697" s="2" t="s">
        <v>368</v>
      </c>
      <c r="P697" s="2">
        <v>2010</v>
      </c>
      <c r="Q697" s="2" t="s">
        <v>368</v>
      </c>
      <c r="R697" s="2" t="s">
        <v>267</v>
      </c>
      <c r="S697" s="2" t="s">
        <v>368</v>
      </c>
      <c r="T697" s="2" t="b">
        <v>1</v>
      </c>
      <c r="U697" s="2">
        <v>2015</v>
      </c>
      <c r="V697" s="2">
        <v>196</v>
      </c>
      <c r="W697" s="2">
        <v>606</v>
      </c>
      <c r="X697" s="2" t="b">
        <v>1</v>
      </c>
      <c r="Y697" s="2" t="b">
        <v>1</v>
      </c>
      <c r="Z697" s="2" t="s">
        <v>89</v>
      </c>
      <c r="AA697" s="2" t="s">
        <v>178</v>
      </c>
      <c r="AB697" s="51" t="s">
        <v>178</v>
      </c>
      <c r="AC697" s="51"/>
      <c r="AD697" s="51">
        <v>58863.778630000001</v>
      </c>
      <c r="AE697" s="51" t="s">
        <v>118</v>
      </c>
      <c r="AF697" s="51">
        <v>77</v>
      </c>
      <c r="AG697" s="51" t="s">
        <v>84</v>
      </c>
      <c r="AH697" s="51"/>
      <c r="AI697" s="51"/>
      <c r="AJ697" s="51">
        <v>1</v>
      </c>
      <c r="AK697" s="51">
        <v>0</v>
      </c>
      <c r="AL697" s="51">
        <v>0</v>
      </c>
      <c r="AP697" s="51">
        <v>0</v>
      </c>
      <c r="AQ697" s="51"/>
      <c r="AR697" s="51">
        <v>0</v>
      </c>
      <c r="AS697" s="51">
        <v>0</v>
      </c>
      <c r="AT697" s="51">
        <v>1</v>
      </c>
      <c r="AX697" s="51">
        <v>1</v>
      </c>
      <c r="BC697" s="51">
        <v>1</v>
      </c>
    </row>
    <row r="698" spans="1:56" x14ac:dyDescent="0.3">
      <c r="A698" s="2">
        <v>698</v>
      </c>
      <c r="B698" s="2">
        <v>1</v>
      </c>
      <c r="C698" s="2" t="s">
        <v>1392</v>
      </c>
      <c r="D698" s="51">
        <v>12</v>
      </c>
      <c r="E698" s="2" t="s">
        <v>3674</v>
      </c>
      <c r="F698" s="2" t="s">
        <v>1705</v>
      </c>
      <c r="G698" s="2" t="s">
        <v>1706</v>
      </c>
      <c r="H698" s="2" t="s">
        <v>1781</v>
      </c>
      <c r="I698" s="2" t="s">
        <v>1789</v>
      </c>
      <c r="J698" s="2" t="s">
        <v>1790</v>
      </c>
      <c r="K698" s="2" t="s">
        <v>3709</v>
      </c>
      <c r="L698" s="2">
        <v>129495924</v>
      </c>
      <c r="M698" s="2">
        <v>129495933</v>
      </c>
      <c r="N698" s="2" t="s">
        <v>104</v>
      </c>
      <c r="O698" s="2" t="s">
        <v>367</v>
      </c>
      <c r="P698" s="2" t="s">
        <v>267</v>
      </c>
      <c r="Q698" s="2" t="s">
        <v>486</v>
      </c>
      <c r="R698" s="2" t="s">
        <v>267</v>
      </c>
      <c r="S698" s="2" t="s">
        <v>486</v>
      </c>
      <c r="T698" s="2" t="b">
        <v>1</v>
      </c>
      <c r="U698" s="2">
        <v>43891</v>
      </c>
      <c r="V698" s="2">
        <v>85</v>
      </c>
      <c r="W698" s="2">
        <v>142</v>
      </c>
      <c r="X698" s="2" t="b">
        <v>1</v>
      </c>
      <c r="Y698" s="2" t="b">
        <v>1</v>
      </c>
      <c r="Z698" s="2" t="s">
        <v>89</v>
      </c>
      <c r="AA698" s="2" t="s">
        <v>83</v>
      </c>
      <c r="AB698" s="51" t="s">
        <v>83</v>
      </c>
      <c r="AC698" s="51"/>
      <c r="AD698" s="51">
        <v>184492.81589999999</v>
      </c>
      <c r="AE698" s="51"/>
      <c r="AF698" s="51">
        <v>125</v>
      </c>
      <c r="AG698" s="51" t="s">
        <v>84</v>
      </c>
      <c r="AH698" s="51" t="s">
        <v>468</v>
      </c>
      <c r="AI698" s="51"/>
      <c r="AJ698" s="51">
        <v>0</v>
      </c>
      <c r="AK698" s="51">
        <v>0</v>
      </c>
      <c r="AL698" s="51">
        <v>0</v>
      </c>
      <c r="AP698" s="51">
        <v>0</v>
      </c>
      <c r="AQ698" s="51"/>
      <c r="AR698" s="51">
        <v>1</v>
      </c>
      <c r="AS698" s="51">
        <v>1</v>
      </c>
      <c r="AT698" s="51">
        <v>1</v>
      </c>
      <c r="AV698" s="51">
        <v>1</v>
      </c>
      <c r="BB698" s="51">
        <v>1</v>
      </c>
      <c r="BC698" s="51"/>
      <c r="BD698" s="51"/>
    </row>
    <row r="699" spans="1:56" x14ac:dyDescent="0.3">
      <c r="A699" s="2">
        <v>699</v>
      </c>
      <c r="B699" s="2">
        <v>1</v>
      </c>
      <c r="C699" s="2" t="s">
        <v>1392</v>
      </c>
      <c r="D699" s="51">
        <v>12</v>
      </c>
      <c r="E699" s="2" t="s">
        <v>3674</v>
      </c>
      <c r="F699" s="2" t="s">
        <v>1705</v>
      </c>
      <c r="G699" s="2" t="s">
        <v>1706</v>
      </c>
      <c r="H699" s="2" t="s">
        <v>1781</v>
      </c>
      <c r="I699" s="2" t="s">
        <v>1791</v>
      </c>
      <c r="J699" s="2" t="s">
        <v>1792</v>
      </c>
      <c r="K699" s="2" t="s">
        <v>3710</v>
      </c>
      <c r="L699" s="2">
        <v>203364219</v>
      </c>
      <c r="M699" s="2">
        <v>203375487</v>
      </c>
      <c r="N699" s="2" t="s">
        <v>2995</v>
      </c>
      <c r="O699" s="2" t="s">
        <v>1561</v>
      </c>
      <c r="P699" s="2">
        <v>2006</v>
      </c>
      <c r="Q699" s="2" t="s">
        <v>1561</v>
      </c>
      <c r="R699" s="2" t="s">
        <v>3157</v>
      </c>
      <c r="S699" s="2" t="s">
        <v>1561</v>
      </c>
      <c r="T699" s="2" t="b">
        <v>1</v>
      </c>
      <c r="U699" s="2">
        <v>44228</v>
      </c>
      <c r="V699" s="2">
        <v>10</v>
      </c>
      <c r="W699" s="2">
        <v>1500</v>
      </c>
      <c r="X699" s="2" t="b">
        <v>1</v>
      </c>
      <c r="Y699" s="2" t="b">
        <v>1</v>
      </c>
      <c r="Z699" s="2" t="s">
        <v>89</v>
      </c>
      <c r="AA699" s="2" t="s">
        <v>95</v>
      </c>
      <c r="AB699" s="51" t="s">
        <v>83</v>
      </c>
      <c r="AC699" s="51" t="s">
        <v>178</v>
      </c>
      <c r="AD699" s="51">
        <v>1595286.216</v>
      </c>
      <c r="AE699" s="51"/>
      <c r="AF699" s="51">
        <v>143</v>
      </c>
      <c r="AG699" s="51" t="s">
        <v>84</v>
      </c>
      <c r="AH699" s="51"/>
      <c r="AI699" s="51">
        <v>20</v>
      </c>
      <c r="AJ699" s="51">
        <v>0</v>
      </c>
      <c r="AK699" s="51">
        <v>0</v>
      </c>
      <c r="AL699" s="51">
        <v>0</v>
      </c>
      <c r="AP699" s="51">
        <v>0</v>
      </c>
      <c r="AQ699" s="51"/>
      <c r="AR699" s="51">
        <v>1</v>
      </c>
      <c r="AS699" s="51">
        <v>1</v>
      </c>
      <c r="AT699" s="51">
        <v>1</v>
      </c>
      <c r="AU699" s="51">
        <v>1</v>
      </c>
      <c r="AV699" s="51">
        <v>1</v>
      </c>
      <c r="AW699" s="51">
        <v>1</v>
      </c>
    </row>
    <row r="700" spans="1:56" x14ac:dyDescent="0.3">
      <c r="A700" s="2">
        <v>700</v>
      </c>
      <c r="B700" s="2">
        <v>1</v>
      </c>
      <c r="C700" s="2" t="s">
        <v>1392</v>
      </c>
      <c r="D700" s="51">
        <v>12</v>
      </c>
      <c r="E700" s="2" t="s">
        <v>3674</v>
      </c>
      <c r="F700" s="2" t="s">
        <v>1705</v>
      </c>
      <c r="G700" s="2" t="s">
        <v>1706</v>
      </c>
      <c r="H700" s="2" t="s">
        <v>1781</v>
      </c>
      <c r="I700" s="2" t="s">
        <v>370</v>
      </c>
      <c r="J700" s="2" t="s">
        <v>1793</v>
      </c>
      <c r="K700" s="2" t="s">
        <v>3711</v>
      </c>
      <c r="L700" s="2">
        <v>161427</v>
      </c>
      <c r="M700" s="2">
        <v>124483163</v>
      </c>
      <c r="N700" s="2" t="s">
        <v>104</v>
      </c>
      <c r="O700" s="2" t="s">
        <v>486</v>
      </c>
      <c r="P700" s="2">
        <v>2008</v>
      </c>
      <c r="Q700" s="2" t="s">
        <v>368</v>
      </c>
      <c r="R700" s="2" t="s">
        <v>267</v>
      </c>
      <c r="S700" s="2" t="s">
        <v>368</v>
      </c>
      <c r="T700" s="2" t="b">
        <v>1</v>
      </c>
      <c r="U700" s="2">
        <v>43891</v>
      </c>
      <c r="V700" s="2">
        <v>185</v>
      </c>
      <c r="W700" s="2">
        <v>550</v>
      </c>
      <c r="X700" s="2" t="b">
        <v>1</v>
      </c>
      <c r="Y700" s="2" t="b">
        <v>1</v>
      </c>
      <c r="Z700" s="2" t="s">
        <v>1400</v>
      </c>
      <c r="AA700" s="2" t="s">
        <v>178</v>
      </c>
      <c r="AB700" s="51" t="s">
        <v>178</v>
      </c>
      <c r="AC700" s="51"/>
      <c r="AD700" s="51">
        <v>110456.76</v>
      </c>
      <c r="AE700" s="51" t="s">
        <v>118</v>
      </c>
      <c r="AF700" s="51">
        <v>77</v>
      </c>
      <c r="AG700" s="51" t="s">
        <v>84</v>
      </c>
      <c r="AH700" s="51"/>
      <c r="AI700" s="51"/>
      <c r="AJ700" s="51">
        <v>1</v>
      </c>
      <c r="AK700" s="51">
        <v>0</v>
      </c>
      <c r="AL700" s="51">
        <v>0</v>
      </c>
      <c r="AP700" s="51">
        <v>0</v>
      </c>
      <c r="AQ700" s="51"/>
      <c r="AR700" s="51">
        <v>0</v>
      </c>
      <c r="AS700" s="51">
        <v>0</v>
      </c>
      <c r="AT700" s="51">
        <v>1</v>
      </c>
      <c r="AX700" s="51">
        <v>1</v>
      </c>
      <c r="BC700" s="51">
        <v>1</v>
      </c>
    </row>
    <row r="701" spans="1:56" x14ac:dyDescent="0.3">
      <c r="A701" s="2">
        <v>701</v>
      </c>
      <c r="B701" s="2">
        <v>1</v>
      </c>
      <c r="C701" s="2" t="s">
        <v>1392</v>
      </c>
      <c r="D701" s="51">
        <v>12</v>
      </c>
      <c r="E701" s="2" t="s">
        <v>3674</v>
      </c>
      <c r="F701" s="2" t="s">
        <v>1705</v>
      </c>
      <c r="G701" s="2" t="s">
        <v>1706</v>
      </c>
      <c r="H701" s="2" t="s">
        <v>1781</v>
      </c>
      <c r="I701" s="2" t="s">
        <v>1794</v>
      </c>
      <c r="J701" s="2" t="s">
        <v>1795</v>
      </c>
      <c r="K701" s="2" t="s">
        <v>3712</v>
      </c>
      <c r="L701" s="2">
        <v>144161826</v>
      </c>
      <c r="M701" s="2">
        <v>144161921</v>
      </c>
      <c r="N701" s="2" t="s">
        <v>104</v>
      </c>
      <c r="O701" s="2" t="s">
        <v>367</v>
      </c>
      <c r="P701" s="2" t="s">
        <v>267</v>
      </c>
      <c r="Q701" s="2" t="s">
        <v>1217</v>
      </c>
      <c r="R701" s="2" t="s">
        <v>1218</v>
      </c>
      <c r="S701" s="2" t="s">
        <v>1217</v>
      </c>
      <c r="T701" s="2" t="b">
        <v>1</v>
      </c>
      <c r="U701" s="2">
        <v>44197</v>
      </c>
      <c r="V701" s="2">
        <v>25</v>
      </c>
      <c r="W701" s="2">
        <v>350</v>
      </c>
      <c r="X701" s="2" t="b">
        <v>1</v>
      </c>
      <c r="Y701" s="2" t="b">
        <v>1</v>
      </c>
      <c r="Z701" s="2" t="s">
        <v>149</v>
      </c>
      <c r="AA701" s="2" t="s">
        <v>83</v>
      </c>
      <c r="AB701" s="51" t="s">
        <v>83</v>
      </c>
      <c r="AC701" s="51"/>
      <c r="AD701" s="51">
        <v>901438.44059999997</v>
      </c>
      <c r="AE701" s="51"/>
      <c r="AF701" s="51">
        <v>119</v>
      </c>
      <c r="AG701" s="51" t="s">
        <v>84</v>
      </c>
      <c r="AH701" s="51"/>
      <c r="AI701" s="51">
        <v>13</v>
      </c>
      <c r="AJ701" s="51">
        <v>1</v>
      </c>
      <c r="AK701" s="51">
        <v>0</v>
      </c>
      <c r="AL701" s="51">
        <v>0</v>
      </c>
      <c r="AP701" s="51">
        <v>0</v>
      </c>
      <c r="AQ701" s="51"/>
      <c r="AR701" s="51">
        <v>1</v>
      </c>
      <c r="AS701" s="51">
        <v>1</v>
      </c>
      <c r="AT701" s="51">
        <v>1</v>
      </c>
      <c r="AU701" s="51">
        <v>1</v>
      </c>
      <c r="AV701" s="51">
        <v>1</v>
      </c>
      <c r="AW701" s="51">
        <v>1</v>
      </c>
    </row>
    <row r="702" spans="1:56" x14ac:dyDescent="0.3">
      <c r="A702" s="2">
        <v>702</v>
      </c>
      <c r="B702" s="2">
        <v>1</v>
      </c>
      <c r="C702" s="2" t="s">
        <v>1392</v>
      </c>
      <c r="D702" s="51">
        <v>12</v>
      </c>
      <c r="E702" s="2" t="s">
        <v>3674</v>
      </c>
      <c r="F702" s="2" t="s">
        <v>1705</v>
      </c>
      <c r="G702" s="2" t="s">
        <v>1706</v>
      </c>
      <c r="H702" s="2" t="s">
        <v>1781</v>
      </c>
      <c r="I702" s="2" t="s">
        <v>1796</v>
      </c>
      <c r="J702" s="2" t="s">
        <v>1797</v>
      </c>
      <c r="K702" s="2" t="s">
        <v>3713</v>
      </c>
      <c r="L702" s="2">
        <v>44607</v>
      </c>
      <c r="M702" s="2">
        <v>124434963</v>
      </c>
      <c r="N702" s="2" t="s">
        <v>104</v>
      </c>
      <c r="O702" s="2" t="s">
        <v>2972</v>
      </c>
      <c r="P702" s="2">
        <v>2004</v>
      </c>
      <c r="Q702" s="2" t="s">
        <v>2972</v>
      </c>
      <c r="R702" s="2" t="s">
        <v>1218</v>
      </c>
      <c r="S702" s="2" t="s">
        <v>2972</v>
      </c>
      <c r="T702" s="2" t="b">
        <v>1</v>
      </c>
      <c r="U702" s="2">
        <v>43862</v>
      </c>
      <c r="V702" s="2">
        <v>137</v>
      </c>
      <c r="W702" s="2">
        <v>403</v>
      </c>
      <c r="X702" s="2" t="b">
        <v>1</v>
      </c>
      <c r="Y702" s="2" t="b">
        <v>1</v>
      </c>
      <c r="Z702" s="2" t="s">
        <v>89</v>
      </c>
      <c r="AA702" s="2" t="s">
        <v>278</v>
      </c>
      <c r="AB702" s="51" t="s">
        <v>178</v>
      </c>
      <c r="AC702" s="51" t="s">
        <v>83</v>
      </c>
      <c r="AD702" s="51">
        <v>12600.58605</v>
      </c>
      <c r="AE702" s="51" t="s">
        <v>118</v>
      </c>
      <c r="AF702" s="51">
        <v>66</v>
      </c>
      <c r="AG702" s="51" t="s">
        <v>84</v>
      </c>
      <c r="AH702" s="51"/>
      <c r="AI702" s="51">
        <v>7</v>
      </c>
      <c r="AJ702" s="51">
        <v>1</v>
      </c>
      <c r="AK702" s="51">
        <v>0</v>
      </c>
      <c r="AL702" s="51">
        <v>0</v>
      </c>
      <c r="AP702" s="51">
        <v>0</v>
      </c>
      <c r="AQ702" s="51"/>
      <c r="AR702" s="51">
        <v>1</v>
      </c>
      <c r="AS702" s="51">
        <v>1</v>
      </c>
      <c r="AT702" s="51">
        <v>1</v>
      </c>
      <c r="AX702" s="51">
        <v>1</v>
      </c>
      <c r="BC702" s="51">
        <v>1</v>
      </c>
    </row>
    <row r="703" spans="1:56" x14ac:dyDescent="0.3">
      <c r="A703" s="2">
        <v>703</v>
      </c>
      <c r="B703" s="2">
        <v>1</v>
      </c>
      <c r="C703" s="2" t="s">
        <v>1392</v>
      </c>
      <c r="D703" s="51">
        <v>12</v>
      </c>
      <c r="E703" s="2" t="s">
        <v>3674</v>
      </c>
      <c r="F703" s="2" t="s">
        <v>1705</v>
      </c>
      <c r="G703" s="2" t="s">
        <v>1706</v>
      </c>
      <c r="H703" s="2" t="s">
        <v>1781</v>
      </c>
      <c r="I703" s="2" t="s">
        <v>814</v>
      </c>
      <c r="J703" s="2" t="s">
        <v>1798</v>
      </c>
      <c r="K703" s="2" t="s">
        <v>3714</v>
      </c>
      <c r="L703" s="2">
        <v>14134315</v>
      </c>
      <c r="M703" s="2">
        <v>14134317</v>
      </c>
      <c r="N703" s="2" t="s">
        <v>104</v>
      </c>
      <c r="O703" s="2" t="s">
        <v>367</v>
      </c>
      <c r="P703" s="2" t="s">
        <v>267</v>
      </c>
      <c r="Q703" s="2" t="s">
        <v>1540</v>
      </c>
      <c r="R703" s="2" t="s">
        <v>2980</v>
      </c>
      <c r="S703" s="2" t="s">
        <v>1540</v>
      </c>
      <c r="T703" s="2" t="b">
        <v>1</v>
      </c>
      <c r="U703" s="2">
        <v>2015</v>
      </c>
      <c r="V703" s="2">
        <v>155</v>
      </c>
      <c r="W703" s="2">
        <v>1050</v>
      </c>
      <c r="X703" s="2" t="b">
        <v>1</v>
      </c>
      <c r="Y703" s="2" t="b">
        <v>1</v>
      </c>
      <c r="Z703" s="2" t="s">
        <v>1532</v>
      </c>
      <c r="AA703" s="2" t="s">
        <v>178</v>
      </c>
      <c r="AB703" s="51" t="s">
        <v>178</v>
      </c>
      <c r="AC703" s="51"/>
      <c r="AD703" s="51">
        <v>127052.7887</v>
      </c>
      <c r="AE703" s="51" t="s">
        <v>118</v>
      </c>
      <c r="AF703" s="51">
        <v>90</v>
      </c>
      <c r="AG703" s="51" t="s">
        <v>84</v>
      </c>
      <c r="AH703" s="51"/>
      <c r="AI703" s="51">
        <v>12</v>
      </c>
      <c r="AJ703" s="51">
        <v>1</v>
      </c>
      <c r="AK703" s="51">
        <v>0</v>
      </c>
      <c r="AL703" s="51">
        <v>0</v>
      </c>
      <c r="AP703" s="51">
        <v>0</v>
      </c>
      <c r="AQ703" s="51"/>
      <c r="AR703" s="51">
        <v>0</v>
      </c>
      <c r="AS703" s="51">
        <v>0</v>
      </c>
      <c r="AT703" s="51">
        <v>1</v>
      </c>
      <c r="AU703" s="51">
        <v>1</v>
      </c>
      <c r="AX703" s="51">
        <v>1</v>
      </c>
      <c r="AY703" s="51">
        <v>1</v>
      </c>
      <c r="BC703" s="51">
        <v>1</v>
      </c>
      <c r="BD703" s="51">
        <v>1</v>
      </c>
    </row>
    <row r="704" spans="1:56" x14ac:dyDescent="0.3">
      <c r="A704" s="2">
        <v>704</v>
      </c>
      <c r="B704" s="2">
        <v>1</v>
      </c>
      <c r="C704" s="2" t="s">
        <v>1392</v>
      </c>
      <c r="D704" s="51">
        <v>12</v>
      </c>
      <c r="E704" s="2" t="s">
        <v>3674</v>
      </c>
      <c r="F704" s="2" t="s">
        <v>1705</v>
      </c>
      <c r="G704" s="2" t="s">
        <v>1706</v>
      </c>
      <c r="H704" s="2" t="s">
        <v>1781</v>
      </c>
      <c r="I704" s="2" t="s">
        <v>1100</v>
      </c>
      <c r="J704" s="2" t="s">
        <v>1799</v>
      </c>
      <c r="K704" s="2" t="s">
        <v>3715</v>
      </c>
      <c r="L704" s="2">
        <v>144159779</v>
      </c>
      <c r="M704" s="2">
        <v>124463114</v>
      </c>
      <c r="N704" s="2" t="s">
        <v>104</v>
      </c>
      <c r="O704" s="2" t="s">
        <v>1217</v>
      </c>
      <c r="P704" s="2">
        <v>2007</v>
      </c>
      <c r="Q704" s="2" t="s">
        <v>1540</v>
      </c>
      <c r="R704" s="2" t="s">
        <v>2980</v>
      </c>
      <c r="S704" s="2" t="s">
        <v>1540</v>
      </c>
      <c r="T704" s="2" t="b">
        <v>1</v>
      </c>
      <c r="U704" s="2">
        <v>43891</v>
      </c>
      <c r="V704" s="2">
        <v>1</v>
      </c>
      <c r="W704" s="2">
        <v>600</v>
      </c>
      <c r="X704" s="2" t="b">
        <v>1</v>
      </c>
      <c r="Y704" s="2" t="b">
        <v>1</v>
      </c>
      <c r="Z704" s="2" t="s">
        <v>89</v>
      </c>
      <c r="AA704" s="2" t="s">
        <v>95</v>
      </c>
      <c r="AB704" s="51" t="s">
        <v>83</v>
      </c>
      <c r="AC704" s="51" t="s">
        <v>178</v>
      </c>
      <c r="AD704" s="51">
        <v>102526.66620000001</v>
      </c>
      <c r="AE704" s="51" t="s">
        <v>118</v>
      </c>
      <c r="AF704" s="51">
        <v>210</v>
      </c>
      <c r="AG704" s="51" t="s">
        <v>84</v>
      </c>
      <c r="AH704" s="51"/>
      <c r="AI704" s="51">
        <v>17.5</v>
      </c>
      <c r="AJ704" s="51">
        <v>0</v>
      </c>
      <c r="AK704" s="51">
        <v>0</v>
      </c>
      <c r="AL704" s="51">
        <v>0</v>
      </c>
      <c r="AP704" s="51">
        <v>0</v>
      </c>
      <c r="AQ704" s="51"/>
      <c r="AR704" s="51">
        <v>1</v>
      </c>
      <c r="AS704" s="51">
        <v>1</v>
      </c>
      <c r="AT704" s="51">
        <v>1</v>
      </c>
      <c r="AU704" s="51">
        <v>1</v>
      </c>
      <c r="AV704" s="51">
        <v>1</v>
      </c>
      <c r="AW704" s="51">
        <v>1</v>
      </c>
      <c r="BC704" s="51">
        <v>1</v>
      </c>
      <c r="BD704" s="51">
        <v>1</v>
      </c>
    </row>
    <row r="705" spans="1:56" x14ac:dyDescent="0.3">
      <c r="A705" s="2">
        <v>705</v>
      </c>
      <c r="B705" s="2">
        <v>1</v>
      </c>
      <c r="C705" s="2" t="s">
        <v>1392</v>
      </c>
      <c r="D705" s="51">
        <v>12</v>
      </c>
      <c r="E705" s="2" t="s">
        <v>3674</v>
      </c>
      <c r="F705" s="2" t="s">
        <v>1705</v>
      </c>
      <c r="G705" s="2" t="s">
        <v>1706</v>
      </c>
      <c r="H705" s="2" t="s">
        <v>1781</v>
      </c>
      <c r="I705" s="2" t="s">
        <v>1800</v>
      </c>
      <c r="J705" s="2" t="s">
        <v>1801</v>
      </c>
      <c r="K705" s="2" t="s">
        <v>3716</v>
      </c>
      <c r="L705" s="2">
        <v>169236848</v>
      </c>
      <c r="M705" s="2">
        <v>169237207</v>
      </c>
      <c r="N705" s="2" t="s">
        <v>104</v>
      </c>
      <c r="O705" s="2" t="s">
        <v>367</v>
      </c>
      <c r="P705" s="2" t="s">
        <v>267</v>
      </c>
      <c r="Q705" s="2" t="s">
        <v>1217</v>
      </c>
      <c r="R705" s="2" t="s">
        <v>3202</v>
      </c>
      <c r="S705" s="2" t="s">
        <v>1217</v>
      </c>
      <c r="T705" s="2" t="b">
        <v>1</v>
      </c>
      <c r="U705" s="2">
        <v>43891</v>
      </c>
      <c r="V705" s="2">
        <v>20</v>
      </c>
      <c r="W705" s="2">
        <v>80</v>
      </c>
      <c r="X705" s="2" t="b">
        <v>1</v>
      </c>
      <c r="Y705" s="2" t="b">
        <v>1</v>
      </c>
      <c r="Z705" s="2" t="s">
        <v>1400</v>
      </c>
      <c r="AA705" s="2" t="s">
        <v>83</v>
      </c>
      <c r="AB705" s="51" t="s">
        <v>83</v>
      </c>
      <c r="AC705" s="51"/>
      <c r="AD705" s="51">
        <v>207830.79629999999</v>
      </c>
      <c r="AE705" s="51"/>
      <c r="AF705" s="51">
        <v>68</v>
      </c>
      <c r="AG705" s="51" t="s">
        <v>84</v>
      </c>
      <c r="AH705" s="51"/>
      <c r="AI705" s="51">
        <v>7</v>
      </c>
      <c r="AJ705" s="51">
        <v>0</v>
      </c>
      <c r="AK705" s="51">
        <v>0</v>
      </c>
      <c r="AL705" s="51">
        <v>0</v>
      </c>
      <c r="AP705" s="51">
        <v>0</v>
      </c>
      <c r="AQ705" s="51"/>
      <c r="AR705" s="51">
        <v>1</v>
      </c>
      <c r="AS705" s="51">
        <v>1</v>
      </c>
      <c r="AT705" s="51">
        <v>1</v>
      </c>
      <c r="AU705" s="51">
        <v>1</v>
      </c>
      <c r="AV705" s="51">
        <v>1</v>
      </c>
      <c r="AW705" s="51">
        <v>1</v>
      </c>
    </row>
    <row r="706" spans="1:56" x14ac:dyDescent="0.3">
      <c r="A706" s="2">
        <v>706</v>
      </c>
      <c r="B706" s="2">
        <v>1</v>
      </c>
      <c r="C706" s="2" t="s">
        <v>1392</v>
      </c>
      <c r="D706" s="51">
        <v>12</v>
      </c>
      <c r="E706" s="2" t="s">
        <v>3674</v>
      </c>
      <c r="F706" s="2" t="s">
        <v>1705</v>
      </c>
      <c r="G706" s="2" t="s">
        <v>1706</v>
      </c>
      <c r="H706" s="2" t="s">
        <v>1781</v>
      </c>
      <c r="I706" s="2" t="s">
        <v>1802</v>
      </c>
      <c r="J706" s="2" t="s">
        <v>1803</v>
      </c>
      <c r="K706" s="2" t="s">
        <v>3717</v>
      </c>
      <c r="L706" s="2">
        <v>60118</v>
      </c>
      <c r="M706" s="2">
        <v>124440461</v>
      </c>
      <c r="N706" s="2" t="s">
        <v>104</v>
      </c>
      <c r="O706" s="2" t="s">
        <v>1217</v>
      </c>
      <c r="P706" s="2">
        <v>2006</v>
      </c>
      <c r="Q706" s="2" t="s">
        <v>1217</v>
      </c>
      <c r="R706" s="2" t="s">
        <v>3718</v>
      </c>
      <c r="S706" s="2" t="s">
        <v>1217</v>
      </c>
      <c r="T706" s="2" t="b">
        <v>1</v>
      </c>
      <c r="U706" s="2">
        <v>2018</v>
      </c>
      <c r="V706" s="2">
        <v>300</v>
      </c>
      <c r="W706" s="2">
        <v>850</v>
      </c>
      <c r="X706" s="2" t="b">
        <v>1</v>
      </c>
      <c r="Y706" s="2" t="b">
        <v>1</v>
      </c>
      <c r="Z706" s="2" t="s">
        <v>89</v>
      </c>
      <c r="AA706" s="2" t="s">
        <v>178</v>
      </c>
      <c r="AB706" s="51" t="s">
        <v>178</v>
      </c>
      <c r="AC706" s="51"/>
      <c r="AD706" s="51">
        <v>747.56313780000005</v>
      </c>
      <c r="AE706" s="51" t="s">
        <v>118</v>
      </c>
      <c r="AF706" s="51">
        <v>61</v>
      </c>
      <c r="AG706" s="51" t="s">
        <v>84</v>
      </c>
      <c r="AH706" s="51"/>
      <c r="AI706" s="51">
        <v>7</v>
      </c>
      <c r="AJ706" s="51">
        <v>1</v>
      </c>
      <c r="AK706" s="51">
        <v>0</v>
      </c>
      <c r="AL706" s="51">
        <v>0</v>
      </c>
      <c r="AP706" s="51">
        <v>0</v>
      </c>
      <c r="AQ706" s="51"/>
      <c r="AR706" s="51">
        <v>0</v>
      </c>
      <c r="AS706" s="51">
        <v>0</v>
      </c>
      <c r="AT706" s="51">
        <v>1</v>
      </c>
      <c r="AU706" s="51">
        <v>1</v>
      </c>
      <c r="AX706" s="51">
        <v>1</v>
      </c>
      <c r="AY706" s="51">
        <v>1</v>
      </c>
      <c r="BC706" s="51">
        <v>1</v>
      </c>
      <c r="BD706" s="51">
        <v>1</v>
      </c>
    </row>
    <row r="707" spans="1:56" x14ac:dyDescent="0.3">
      <c r="A707" s="2">
        <v>707</v>
      </c>
      <c r="B707" s="2">
        <v>1</v>
      </c>
      <c r="C707" s="2" t="s">
        <v>1392</v>
      </c>
      <c r="D707" s="51">
        <v>12</v>
      </c>
      <c r="E707" s="2" t="s">
        <v>3674</v>
      </c>
      <c r="F707" s="2" t="s">
        <v>1705</v>
      </c>
      <c r="G707" s="2" t="s">
        <v>1706</v>
      </c>
      <c r="H707" s="2" t="s">
        <v>1781</v>
      </c>
      <c r="I707" s="2" t="s">
        <v>1804</v>
      </c>
      <c r="J707" s="2" t="s">
        <v>1805</v>
      </c>
      <c r="K707" s="2" t="s">
        <v>3719</v>
      </c>
      <c r="L707" s="2">
        <v>161601</v>
      </c>
      <c r="M707" s="2">
        <v>124513187</v>
      </c>
      <c r="N707" s="2" t="s">
        <v>1219</v>
      </c>
      <c r="O707" s="2" t="s">
        <v>486</v>
      </c>
      <c r="P707" s="2">
        <v>2008</v>
      </c>
      <c r="Q707" s="2" t="s">
        <v>368</v>
      </c>
      <c r="R707" s="2" t="s">
        <v>267</v>
      </c>
      <c r="S707" s="2" t="s">
        <v>368</v>
      </c>
      <c r="T707" s="2" t="b">
        <v>1</v>
      </c>
      <c r="U707" s="2">
        <v>44228</v>
      </c>
      <c r="V707" s="2">
        <v>163</v>
      </c>
      <c r="W707" s="2">
        <v>1200</v>
      </c>
      <c r="X707" s="2" t="b">
        <v>1</v>
      </c>
      <c r="Y707" s="2" t="b">
        <v>1</v>
      </c>
      <c r="Z707" s="2" t="s">
        <v>89</v>
      </c>
      <c r="AA707" s="2" t="s">
        <v>178</v>
      </c>
      <c r="AB707" s="51" t="s">
        <v>178</v>
      </c>
      <c r="AC707" s="51"/>
      <c r="AD707" s="51">
        <v>500862.2401</v>
      </c>
      <c r="AE707" s="51"/>
      <c r="AF707" s="51">
        <v>115</v>
      </c>
      <c r="AG707" s="51" t="s">
        <v>84</v>
      </c>
      <c r="AH707" s="51"/>
      <c r="AI707" s="51"/>
      <c r="AJ707" s="51">
        <v>1</v>
      </c>
      <c r="AK707" s="51">
        <v>0</v>
      </c>
      <c r="AL707" s="51">
        <v>0</v>
      </c>
      <c r="AP707" s="51">
        <v>0</v>
      </c>
      <c r="AQ707" s="51"/>
      <c r="AR707" s="51">
        <v>0</v>
      </c>
      <c r="AS707" s="51">
        <v>0</v>
      </c>
      <c r="AT707" s="51">
        <v>1</v>
      </c>
      <c r="AX707" s="51">
        <v>1</v>
      </c>
    </row>
    <row r="708" spans="1:56" x14ac:dyDescent="0.3">
      <c r="A708" s="2">
        <v>708</v>
      </c>
      <c r="B708" s="2">
        <v>1</v>
      </c>
      <c r="C708" s="2" t="s">
        <v>1392</v>
      </c>
      <c r="D708" s="51">
        <v>12</v>
      </c>
      <c r="E708" s="2" t="s">
        <v>3674</v>
      </c>
      <c r="F708" s="2" t="s">
        <v>1705</v>
      </c>
      <c r="G708" s="2" t="s">
        <v>1706</v>
      </c>
      <c r="H708" s="2" t="s">
        <v>1781</v>
      </c>
      <c r="I708" s="2" t="s">
        <v>1806</v>
      </c>
      <c r="J708" s="2" t="s">
        <v>1807</v>
      </c>
      <c r="K708" s="2" t="s">
        <v>3720</v>
      </c>
      <c r="L708" s="2">
        <v>63136</v>
      </c>
      <c r="M708" s="2">
        <v>124462368</v>
      </c>
      <c r="N708" s="2" t="s">
        <v>104</v>
      </c>
      <c r="O708" s="2" t="s">
        <v>486</v>
      </c>
      <c r="P708" s="2">
        <v>2007</v>
      </c>
      <c r="Q708" s="2" t="s">
        <v>486</v>
      </c>
      <c r="R708" s="2" t="s">
        <v>267</v>
      </c>
      <c r="S708" s="2" t="s">
        <v>486</v>
      </c>
      <c r="T708" s="2" t="b">
        <v>1</v>
      </c>
      <c r="U708" s="2">
        <v>43891</v>
      </c>
      <c r="V708" s="2" t="s">
        <v>267</v>
      </c>
      <c r="W708" s="2" t="s">
        <v>267</v>
      </c>
      <c r="X708" s="2" t="b">
        <v>0</v>
      </c>
      <c r="Y708" s="2" t="b">
        <v>0</v>
      </c>
      <c r="Z708" s="57" t="s">
        <v>1808</v>
      </c>
      <c r="AA708" s="51" t="s">
        <v>1809</v>
      </c>
      <c r="AB708" s="51" t="s">
        <v>178</v>
      </c>
      <c r="AC708" s="51" t="s">
        <v>3721</v>
      </c>
      <c r="AD708" s="51">
        <v>500862.2401</v>
      </c>
      <c r="AE708" s="51"/>
      <c r="AF708" s="51">
        <v>39</v>
      </c>
      <c r="AG708" s="51" t="s">
        <v>84</v>
      </c>
      <c r="AH708" s="51" t="s">
        <v>468</v>
      </c>
      <c r="AI708" s="51"/>
      <c r="AJ708" s="51">
        <v>1</v>
      </c>
      <c r="AK708" s="51">
        <v>0</v>
      </c>
      <c r="AL708" s="51">
        <v>0</v>
      </c>
      <c r="AP708" s="51">
        <v>0</v>
      </c>
      <c r="AQ708" s="51"/>
      <c r="AR708" s="51">
        <v>0</v>
      </c>
      <c r="AS708" s="51">
        <v>0</v>
      </c>
      <c r="AT708" s="51">
        <v>1</v>
      </c>
      <c r="AX708" s="51">
        <v>1</v>
      </c>
      <c r="BB708" s="51">
        <v>1</v>
      </c>
      <c r="BC708" s="51"/>
      <c r="BD708" s="51"/>
    </row>
    <row r="709" spans="1:56" x14ac:dyDescent="0.3">
      <c r="A709" s="2">
        <v>709</v>
      </c>
      <c r="B709" s="2">
        <v>1</v>
      </c>
      <c r="C709" s="2" t="s">
        <v>1392</v>
      </c>
      <c r="D709" s="51">
        <v>12</v>
      </c>
      <c r="E709" s="2" t="s">
        <v>3674</v>
      </c>
      <c r="F709" s="2" t="s">
        <v>1705</v>
      </c>
      <c r="G709" s="2" t="s">
        <v>1706</v>
      </c>
      <c r="H709" s="2" t="s">
        <v>1781</v>
      </c>
      <c r="I709" s="2" t="s">
        <v>464</v>
      </c>
      <c r="J709" s="2" t="s">
        <v>1810</v>
      </c>
      <c r="K709" s="2" t="s">
        <v>3722</v>
      </c>
      <c r="L709" s="2">
        <v>161565</v>
      </c>
      <c r="M709" s="2">
        <v>124507607</v>
      </c>
      <c r="N709" s="2" t="s">
        <v>104</v>
      </c>
      <c r="O709" s="2" t="s">
        <v>486</v>
      </c>
      <c r="P709" s="2">
        <v>2008</v>
      </c>
      <c r="Q709" s="2" t="s">
        <v>368</v>
      </c>
      <c r="R709" s="2" t="s">
        <v>267</v>
      </c>
      <c r="S709" s="2" t="s">
        <v>368</v>
      </c>
      <c r="T709" s="2" t="b">
        <v>1</v>
      </c>
      <c r="U709" s="2">
        <v>43891</v>
      </c>
      <c r="V709" s="2">
        <v>275</v>
      </c>
      <c r="W709" s="2">
        <v>476</v>
      </c>
      <c r="X709" s="2" t="b">
        <v>1</v>
      </c>
      <c r="Y709" s="2" t="b">
        <v>1</v>
      </c>
      <c r="Z709" s="2" t="s">
        <v>89</v>
      </c>
      <c r="AA709" s="2" t="s">
        <v>178</v>
      </c>
      <c r="AB709" s="51" t="s">
        <v>178</v>
      </c>
      <c r="AC709" s="51"/>
      <c r="AD709" s="51">
        <v>45527.639739999999</v>
      </c>
      <c r="AE709" s="51" t="s">
        <v>118</v>
      </c>
      <c r="AF709" s="51">
        <v>107</v>
      </c>
      <c r="AG709" s="51" t="s">
        <v>84</v>
      </c>
      <c r="AH709" s="51"/>
      <c r="AI709" s="51"/>
      <c r="AJ709" s="51">
        <v>1</v>
      </c>
      <c r="AK709" s="51">
        <v>0</v>
      </c>
      <c r="AL709" s="51">
        <v>0</v>
      </c>
      <c r="AP709" s="51">
        <v>0</v>
      </c>
      <c r="AQ709" s="51"/>
      <c r="AR709" s="51">
        <v>0</v>
      </c>
      <c r="AS709" s="51">
        <v>0</v>
      </c>
      <c r="AT709" s="51">
        <v>1</v>
      </c>
      <c r="AX709" s="51">
        <v>1</v>
      </c>
      <c r="BC709" s="51">
        <v>1</v>
      </c>
    </row>
    <row r="710" spans="1:56" x14ac:dyDescent="0.3">
      <c r="A710" s="2">
        <v>710</v>
      </c>
      <c r="B710" s="2">
        <v>1</v>
      </c>
      <c r="C710" s="2" t="s">
        <v>1392</v>
      </c>
      <c r="D710" s="51">
        <v>12</v>
      </c>
      <c r="E710" s="2" t="s">
        <v>3674</v>
      </c>
      <c r="F710" s="2" t="s">
        <v>1705</v>
      </c>
      <c r="G710" s="2" t="s">
        <v>1706</v>
      </c>
      <c r="H710" s="2" t="s">
        <v>1781</v>
      </c>
      <c r="I710" s="2" t="s">
        <v>1811</v>
      </c>
      <c r="J710" s="2" t="s">
        <v>1812</v>
      </c>
      <c r="K710" s="2" t="s">
        <v>3723</v>
      </c>
      <c r="L710" s="2">
        <v>161393</v>
      </c>
      <c r="M710" s="2">
        <v>124476574</v>
      </c>
      <c r="N710" s="2" t="s">
        <v>104</v>
      </c>
      <c r="O710" s="2" t="s">
        <v>486</v>
      </c>
      <c r="P710" s="2">
        <v>2004</v>
      </c>
      <c r="Q710" s="2" t="s">
        <v>2972</v>
      </c>
      <c r="R710" s="2" t="s">
        <v>1218</v>
      </c>
      <c r="S710" s="2" t="s">
        <v>2972</v>
      </c>
      <c r="T710" s="2" t="b">
        <v>1</v>
      </c>
      <c r="U710" s="2">
        <v>44197</v>
      </c>
      <c r="V710" s="2">
        <v>300</v>
      </c>
      <c r="W710" s="2">
        <v>1000</v>
      </c>
      <c r="X710" s="2" t="b">
        <v>1</v>
      </c>
      <c r="Y710" s="2" t="b">
        <v>1</v>
      </c>
      <c r="Z710" s="2" t="s">
        <v>89</v>
      </c>
      <c r="AA710" s="2" t="s">
        <v>178</v>
      </c>
      <c r="AB710" s="51" t="s">
        <v>178</v>
      </c>
      <c r="AC710" s="51"/>
      <c r="AD710" s="51">
        <v>101232.0912</v>
      </c>
      <c r="AE710" s="51" t="s">
        <v>118</v>
      </c>
      <c r="AF710" s="51">
        <v>186</v>
      </c>
      <c r="AG710" s="51" t="s">
        <v>84</v>
      </c>
      <c r="AH710" s="51"/>
      <c r="AI710" s="51">
        <v>17</v>
      </c>
      <c r="AJ710" s="51">
        <v>1</v>
      </c>
      <c r="AK710" s="51">
        <v>0</v>
      </c>
      <c r="AL710" s="51">
        <v>0</v>
      </c>
      <c r="AP710" s="51">
        <v>1</v>
      </c>
      <c r="AQ710" s="51"/>
      <c r="AR710" s="51">
        <v>0</v>
      </c>
      <c r="AS710" s="51">
        <v>0</v>
      </c>
      <c r="AT710" s="51">
        <v>1</v>
      </c>
      <c r="AX710" s="51">
        <v>1</v>
      </c>
      <c r="BC710" s="51">
        <v>1</v>
      </c>
    </row>
    <row r="711" spans="1:56" x14ac:dyDescent="0.3">
      <c r="A711" s="2">
        <v>711</v>
      </c>
      <c r="B711" s="2">
        <v>1</v>
      </c>
      <c r="C711" s="2" t="s">
        <v>1392</v>
      </c>
      <c r="D711" s="51">
        <v>12</v>
      </c>
      <c r="E711" s="2" t="s">
        <v>3674</v>
      </c>
      <c r="F711" s="2" t="s">
        <v>1705</v>
      </c>
      <c r="G711" s="2" t="s">
        <v>1706</v>
      </c>
      <c r="H711" s="51" t="s">
        <v>1781</v>
      </c>
      <c r="I711" s="2" t="s">
        <v>1813</v>
      </c>
      <c r="J711" s="51" t="s">
        <v>1814</v>
      </c>
      <c r="K711" s="2" t="s">
        <v>3724</v>
      </c>
      <c r="L711" s="2">
        <v>195448</v>
      </c>
      <c r="M711" s="2">
        <v>68620997</v>
      </c>
      <c r="N711" s="2" t="s">
        <v>104</v>
      </c>
      <c r="O711" s="2" t="s">
        <v>368</v>
      </c>
      <c r="P711" s="2">
        <v>2011</v>
      </c>
      <c r="Q711" s="2" t="s">
        <v>368</v>
      </c>
      <c r="R711" s="2" t="s">
        <v>267</v>
      </c>
      <c r="S711" s="2" t="s">
        <v>368</v>
      </c>
      <c r="T711" s="2" t="b">
        <v>1</v>
      </c>
      <c r="U711" s="2">
        <v>2015</v>
      </c>
      <c r="V711" s="2">
        <v>146</v>
      </c>
      <c r="W711" s="2">
        <v>490</v>
      </c>
      <c r="X711" s="2" t="b">
        <v>1</v>
      </c>
      <c r="Y711" s="2" t="b">
        <v>1</v>
      </c>
      <c r="Z711" s="2" t="s">
        <v>1815</v>
      </c>
      <c r="AA711" s="2" t="s">
        <v>178</v>
      </c>
      <c r="AB711" s="51" t="s">
        <v>178</v>
      </c>
      <c r="AC711" s="51"/>
      <c r="AD711" s="51">
        <v>101232.0912</v>
      </c>
      <c r="AE711" s="51" t="s">
        <v>118</v>
      </c>
      <c r="AF711" s="51" t="s">
        <v>267</v>
      </c>
      <c r="AG711" s="51" t="s">
        <v>84</v>
      </c>
      <c r="AH711" s="51"/>
      <c r="AI711" s="51"/>
      <c r="AJ711" s="51">
        <v>1</v>
      </c>
      <c r="AK711" s="51">
        <v>0</v>
      </c>
      <c r="AL711" s="51">
        <v>0</v>
      </c>
      <c r="AP711" s="51">
        <v>0</v>
      </c>
      <c r="AQ711" s="51"/>
      <c r="AR711" s="51">
        <v>0</v>
      </c>
      <c r="AS711" s="51">
        <v>0</v>
      </c>
      <c r="AT711" s="51">
        <v>1</v>
      </c>
      <c r="AX711" s="51">
        <v>1</v>
      </c>
      <c r="BC711" s="51">
        <v>1</v>
      </c>
    </row>
    <row r="712" spans="1:56" x14ac:dyDescent="0.3">
      <c r="A712" s="2">
        <v>712</v>
      </c>
      <c r="B712" s="2">
        <v>1</v>
      </c>
      <c r="C712" s="2" t="s">
        <v>1392</v>
      </c>
      <c r="D712" s="51">
        <v>12</v>
      </c>
      <c r="E712" s="2" t="s">
        <v>3674</v>
      </c>
      <c r="F712" s="2" t="s">
        <v>1705</v>
      </c>
      <c r="G712" s="2" t="s">
        <v>1706</v>
      </c>
      <c r="H712" s="2" t="s">
        <v>1781</v>
      </c>
      <c r="I712" s="2" t="s">
        <v>1816</v>
      </c>
      <c r="J712" s="2" t="s">
        <v>1817</v>
      </c>
      <c r="K712" s="2" t="s">
        <v>3725</v>
      </c>
      <c r="L712" s="2">
        <v>161535</v>
      </c>
      <c r="M712" s="2">
        <v>68621107</v>
      </c>
      <c r="N712" s="2" t="s">
        <v>104</v>
      </c>
      <c r="O712" s="2" t="s">
        <v>2972</v>
      </c>
      <c r="P712" s="2">
        <v>2008</v>
      </c>
      <c r="Q712" s="2" t="s">
        <v>2972</v>
      </c>
      <c r="R712" s="2" t="s">
        <v>3726</v>
      </c>
      <c r="S712" s="2" t="s">
        <v>2972</v>
      </c>
      <c r="T712" s="2" t="b">
        <v>1</v>
      </c>
      <c r="U712" s="2">
        <v>2015</v>
      </c>
      <c r="V712" s="2">
        <v>160</v>
      </c>
      <c r="W712" s="2">
        <v>765</v>
      </c>
      <c r="X712" s="2" t="b">
        <v>1</v>
      </c>
      <c r="Y712" s="2" t="b">
        <v>1</v>
      </c>
      <c r="Z712" s="2" t="s">
        <v>89</v>
      </c>
      <c r="AA712" s="2" t="s">
        <v>178</v>
      </c>
      <c r="AB712" s="51" t="s">
        <v>178</v>
      </c>
      <c r="AC712" s="51"/>
      <c r="AD712" s="51">
        <v>72193.006280000001</v>
      </c>
      <c r="AE712" s="51" t="s">
        <v>118</v>
      </c>
      <c r="AF712" s="51">
        <v>184</v>
      </c>
      <c r="AG712" s="51" t="s">
        <v>84</v>
      </c>
      <c r="AH712" s="51"/>
      <c r="AI712" s="51">
        <v>14.5</v>
      </c>
      <c r="AJ712" s="51">
        <v>1</v>
      </c>
      <c r="AK712" s="51">
        <v>0</v>
      </c>
      <c r="AL712" s="51">
        <v>0</v>
      </c>
      <c r="AP712" s="51">
        <v>0</v>
      </c>
      <c r="AQ712" s="51"/>
      <c r="AR712" s="51">
        <v>0</v>
      </c>
      <c r="AS712" s="51">
        <v>0</v>
      </c>
      <c r="AT712" s="51">
        <v>1</v>
      </c>
      <c r="AX712" s="51">
        <v>1</v>
      </c>
      <c r="BC712" s="51">
        <v>1</v>
      </c>
    </row>
    <row r="713" spans="1:56" x14ac:dyDescent="0.3">
      <c r="A713" s="2">
        <v>713</v>
      </c>
      <c r="B713" s="2">
        <v>1</v>
      </c>
      <c r="C713" s="2" t="s">
        <v>1392</v>
      </c>
      <c r="D713" s="51">
        <v>12</v>
      </c>
      <c r="E713" s="2" t="s">
        <v>3674</v>
      </c>
      <c r="F713" s="2" t="s">
        <v>1705</v>
      </c>
      <c r="G713" s="2" t="s">
        <v>1706</v>
      </c>
      <c r="H713" s="2" t="s">
        <v>1781</v>
      </c>
      <c r="I713" s="2" t="s">
        <v>1818</v>
      </c>
      <c r="J713" s="2" t="s">
        <v>1819</v>
      </c>
      <c r="K713" s="2" t="s">
        <v>3727</v>
      </c>
      <c r="L713" s="2">
        <v>41799</v>
      </c>
      <c r="M713" s="2">
        <v>116736852</v>
      </c>
      <c r="N713" s="2" t="s">
        <v>104</v>
      </c>
      <c r="O713" s="2" t="s">
        <v>2972</v>
      </c>
      <c r="P713" s="2">
        <v>2003</v>
      </c>
      <c r="Q713" s="2" t="s">
        <v>368</v>
      </c>
      <c r="R713" s="2" t="s">
        <v>267</v>
      </c>
      <c r="S713" s="2" t="s">
        <v>368</v>
      </c>
      <c r="T713" s="2" t="b">
        <v>1</v>
      </c>
      <c r="U713" s="2">
        <v>2017</v>
      </c>
      <c r="V713" s="2">
        <v>10</v>
      </c>
      <c r="W713" s="2">
        <v>1450</v>
      </c>
      <c r="X713" s="2" t="b">
        <v>1</v>
      </c>
      <c r="Y713" s="2" t="b">
        <v>1</v>
      </c>
      <c r="Z713" s="2" t="s">
        <v>89</v>
      </c>
      <c r="AA713" s="2" t="s">
        <v>178</v>
      </c>
      <c r="AB713" s="51" t="s">
        <v>178</v>
      </c>
      <c r="AC713" s="51"/>
      <c r="AD713" s="51">
        <v>525351.87</v>
      </c>
      <c r="AE713" s="51"/>
      <c r="AF713" s="51">
        <v>240</v>
      </c>
      <c r="AG713" s="51" t="s">
        <v>84</v>
      </c>
      <c r="AH713" s="51"/>
      <c r="AI713" s="51">
        <v>18.5</v>
      </c>
      <c r="AJ713" s="51">
        <v>1</v>
      </c>
      <c r="AK713" s="51">
        <v>0</v>
      </c>
      <c r="AL713" s="51">
        <v>0</v>
      </c>
      <c r="AP713" s="51">
        <v>0</v>
      </c>
      <c r="AQ713" s="51"/>
      <c r="AR713" s="51">
        <v>0</v>
      </c>
      <c r="AS713" s="51">
        <v>0</v>
      </c>
      <c r="AT713" s="51">
        <v>1</v>
      </c>
      <c r="AX713" s="51">
        <v>1</v>
      </c>
    </row>
    <row r="714" spans="1:56" x14ac:dyDescent="0.3">
      <c r="A714" s="2">
        <v>714</v>
      </c>
      <c r="B714" s="2">
        <v>1</v>
      </c>
      <c r="C714" s="2" t="s">
        <v>1392</v>
      </c>
      <c r="D714" s="51">
        <v>12</v>
      </c>
      <c r="E714" s="2" t="s">
        <v>3674</v>
      </c>
      <c r="F714" s="2" t="s">
        <v>1705</v>
      </c>
      <c r="G714" s="2" t="s">
        <v>1706</v>
      </c>
      <c r="H714" s="2" t="s">
        <v>1781</v>
      </c>
      <c r="I714" s="2" t="s">
        <v>1820</v>
      </c>
      <c r="J714" s="2" t="s">
        <v>1821</v>
      </c>
      <c r="K714" s="2" t="s">
        <v>3728</v>
      </c>
      <c r="L714" s="2">
        <v>18903491</v>
      </c>
      <c r="M714" s="2">
        <v>68783461</v>
      </c>
      <c r="N714" s="2" t="s">
        <v>2995</v>
      </c>
      <c r="O714" s="2" t="s">
        <v>367</v>
      </c>
      <c r="P714" s="2" t="s">
        <v>267</v>
      </c>
      <c r="Q714" s="2" t="s">
        <v>1561</v>
      </c>
      <c r="R714" s="2" t="s">
        <v>3157</v>
      </c>
      <c r="S714" s="2" t="s">
        <v>1561</v>
      </c>
      <c r="T714" s="2" t="b">
        <v>1</v>
      </c>
      <c r="U714" s="2">
        <v>44228</v>
      </c>
      <c r="V714" s="2">
        <v>0</v>
      </c>
      <c r="W714" s="2">
        <v>1500</v>
      </c>
      <c r="X714" s="2" t="b">
        <v>1</v>
      </c>
      <c r="Y714" s="2" t="b">
        <v>1</v>
      </c>
      <c r="Z714" s="2" t="s">
        <v>1400</v>
      </c>
      <c r="AA714" s="2" t="s">
        <v>95</v>
      </c>
      <c r="AB714" s="51" t="s">
        <v>83</v>
      </c>
      <c r="AC714" s="51" t="s">
        <v>178</v>
      </c>
      <c r="AD714" s="51">
        <v>1653740.3230000001</v>
      </c>
      <c r="AE714" s="51"/>
      <c r="AF714" s="51">
        <v>254</v>
      </c>
      <c r="AG714" s="51" t="s">
        <v>84</v>
      </c>
      <c r="AH714" s="51"/>
      <c r="AI714" s="51">
        <v>34.25</v>
      </c>
      <c r="AJ714" s="51">
        <v>0</v>
      </c>
      <c r="AK714" s="51">
        <v>0</v>
      </c>
      <c r="AL714" s="51">
        <v>0</v>
      </c>
      <c r="AP714" s="51">
        <v>0</v>
      </c>
      <c r="AQ714" s="51"/>
      <c r="AR714" s="51">
        <v>1</v>
      </c>
      <c r="AS714" s="51">
        <v>1</v>
      </c>
      <c r="AT714" s="51">
        <v>1</v>
      </c>
      <c r="AU714" s="51">
        <v>1</v>
      </c>
      <c r="AV714" s="51">
        <v>1</v>
      </c>
      <c r="AW714" s="51">
        <v>1</v>
      </c>
    </row>
    <row r="715" spans="1:56" x14ac:dyDescent="0.3">
      <c r="A715" s="2">
        <v>715</v>
      </c>
      <c r="B715" s="2">
        <v>1</v>
      </c>
      <c r="C715" s="2" t="s">
        <v>1392</v>
      </c>
      <c r="D715" s="51">
        <v>12</v>
      </c>
      <c r="E715" s="2" t="s">
        <v>3674</v>
      </c>
      <c r="F715" s="2" t="s">
        <v>1705</v>
      </c>
      <c r="G715" s="2" t="s">
        <v>1706</v>
      </c>
      <c r="H715" s="2" t="s">
        <v>1781</v>
      </c>
      <c r="I715" s="2" t="s">
        <v>1822</v>
      </c>
      <c r="J715" s="2" t="s">
        <v>1823</v>
      </c>
      <c r="K715" s="2" t="s">
        <v>3729</v>
      </c>
      <c r="L715" s="2">
        <v>161617</v>
      </c>
      <c r="M715" s="2">
        <v>140575512</v>
      </c>
      <c r="N715" s="2" t="s">
        <v>104</v>
      </c>
      <c r="O715" s="2" t="s">
        <v>486</v>
      </c>
      <c r="P715" s="2">
        <v>2006</v>
      </c>
      <c r="Q715" s="2" t="s">
        <v>486</v>
      </c>
      <c r="R715" s="2" t="s">
        <v>267</v>
      </c>
      <c r="S715" s="2" t="s">
        <v>486</v>
      </c>
      <c r="T715" s="2" t="b">
        <v>1</v>
      </c>
      <c r="U715" s="2">
        <v>2018</v>
      </c>
      <c r="V715" s="2">
        <v>10</v>
      </c>
      <c r="W715" s="2">
        <v>790</v>
      </c>
      <c r="X715" s="2" t="b">
        <v>1</v>
      </c>
      <c r="Y715" s="2" t="b">
        <v>1</v>
      </c>
      <c r="Z715" s="2" t="s">
        <v>1532</v>
      </c>
      <c r="AA715" s="2" t="s">
        <v>178</v>
      </c>
      <c r="AB715" s="51" t="s">
        <v>178</v>
      </c>
      <c r="AC715" s="51"/>
      <c r="AD715" s="51">
        <v>29403.539939999999</v>
      </c>
      <c r="AE715" s="51" t="s">
        <v>118</v>
      </c>
      <c r="AF715" s="51">
        <v>54</v>
      </c>
      <c r="AG715" s="51" t="s">
        <v>84</v>
      </c>
      <c r="AH715" s="51"/>
      <c r="AI715" s="51"/>
      <c r="AJ715" s="51">
        <v>1</v>
      </c>
      <c r="AK715" s="51">
        <v>0</v>
      </c>
      <c r="AL715" s="51">
        <v>0</v>
      </c>
      <c r="AP715" s="51">
        <v>1</v>
      </c>
      <c r="AQ715" s="51"/>
      <c r="AR715" s="51">
        <v>0</v>
      </c>
      <c r="AS715" s="51">
        <v>0</v>
      </c>
      <c r="AT715" s="51">
        <v>1</v>
      </c>
      <c r="AX715" s="51">
        <v>1</v>
      </c>
      <c r="BB715" s="51">
        <v>1</v>
      </c>
      <c r="BC715" s="51">
        <v>1</v>
      </c>
      <c r="BD715" s="51"/>
    </row>
    <row r="716" spans="1:56" x14ac:dyDescent="0.3">
      <c r="A716" s="2">
        <v>716</v>
      </c>
      <c r="B716" s="2">
        <v>1</v>
      </c>
      <c r="C716" s="2" t="s">
        <v>1392</v>
      </c>
      <c r="D716" s="51">
        <v>12</v>
      </c>
      <c r="E716" s="2" t="s">
        <v>3674</v>
      </c>
      <c r="F716" s="2" t="s">
        <v>1705</v>
      </c>
      <c r="G716" s="2" t="s">
        <v>1706</v>
      </c>
      <c r="H716" s="2" t="s">
        <v>1781</v>
      </c>
      <c r="I716" s="2" t="s">
        <v>1824</v>
      </c>
      <c r="J716" s="2" t="s">
        <v>1825</v>
      </c>
      <c r="K716" s="2" t="s">
        <v>3730</v>
      </c>
      <c r="L716" s="2">
        <v>161400</v>
      </c>
      <c r="M716" s="2">
        <v>124478750</v>
      </c>
      <c r="N716" s="2" t="s">
        <v>104</v>
      </c>
      <c r="O716" s="2" t="s">
        <v>486</v>
      </c>
      <c r="P716" s="2">
        <v>2007</v>
      </c>
      <c r="Q716" s="2" t="s">
        <v>486</v>
      </c>
      <c r="R716" s="2" t="s">
        <v>267</v>
      </c>
      <c r="S716" s="2" t="s">
        <v>486</v>
      </c>
      <c r="T716" s="2" t="b">
        <v>1</v>
      </c>
      <c r="U716" s="2">
        <v>43891</v>
      </c>
      <c r="V716" s="2">
        <v>20</v>
      </c>
      <c r="W716" s="2">
        <v>108</v>
      </c>
      <c r="X716" s="2" t="b">
        <v>1</v>
      </c>
      <c r="Y716" s="2" t="b">
        <v>1</v>
      </c>
      <c r="Z716" s="2" t="s">
        <v>89</v>
      </c>
      <c r="AA716" s="2" t="s">
        <v>83</v>
      </c>
      <c r="AB716" s="51" t="s">
        <v>83</v>
      </c>
      <c r="AC716" s="51"/>
      <c r="AD716" s="51">
        <v>29403.539939999999</v>
      </c>
      <c r="AE716" s="51" t="s">
        <v>118</v>
      </c>
      <c r="AF716" s="51">
        <v>50</v>
      </c>
      <c r="AG716" s="51" t="s">
        <v>84</v>
      </c>
      <c r="AH716" s="51"/>
      <c r="AI716" s="51"/>
      <c r="AJ716" s="51">
        <v>0</v>
      </c>
      <c r="AK716" s="51">
        <v>0</v>
      </c>
      <c r="AL716" s="51">
        <v>0</v>
      </c>
      <c r="AP716" s="51">
        <v>1</v>
      </c>
      <c r="AQ716" s="51"/>
      <c r="AR716" s="51">
        <v>1</v>
      </c>
      <c r="AS716" s="51" t="s">
        <v>1571</v>
      </c>
      <c r="AT716" s="51">
        <v>1</v>
      </c>
      <c r="AV716" s="51">
        <v>1</v>
      </c>
      <c r="BB716" s="51">
        <v>1</v>
      </c>
      <c r="BC716" s="51">
        <v>1</v>
      </c>
      <c r="BD716" s="51"/>
    </row>
    <row r="717" spans="1:56" x14ac:dyDescent="0.3">
      <c r="A717" s="2">
        <v>717</v>
      </c>
      <c r="B717" s="2">
        <v>1</v>
      </c>
      <c r="C717" s="2" t="s">
        <v>1392</v>
      </c>
      <c r="D717" s="51">
        <v>12</v>
      </c>
      <c r="E717" s="2" t="s">
        <v>3674</v>
      </c>
      <c r="F717" s="2" t="s">
        <v>1705</v>
      </c>
      <c r="G717" s="2" t="s">
        <v>1706</v>
      </c>
      <c r="H717" s="2" t="s">
        <v>1781</v>
      </c>
      <c r="I717" s="2" t="s">
        <v>1610</v>
      </c>
      <c r="J717" s="2" t="s">
        <v>1826</v>
      </c>
      <c r="K717" s="2" t="s">
        <v>3731</v>
      </c>
      <c r="L717" s="2">
        <v>39771</v>
      </c>
      <c r="M717" s="2">
        <v>124413280</v>
      </c>
      <c r="N717" s="2" t="s">
        <v>104</v>
      </c>
      <c r="O717" s="2" t="s">
        <v>1540</v>
      </c>
      <c r="P717" s="2">
        <v>2003</v>
      </c>
      <c r="Q717" s="2" t="s">
        <v>368</v>
      </c>
      <c r="R717" s="2" t="s">
        <v>267</v>
      </c>
      <c r="S717" s="2" t="s">
        <v>368</v>
      </c>
      <c r="T717" s="2" t="b">
        <v>1</v>
      </c>
      <c r="U717" s="2">
        <v>43891</v>
      </c>
      <c r="V717" s="2">
        <v>0</v>
      </c>
      <c r="W717" s="2">
        <v>788</v>
      </c>
      <c r="X717" s="2" t="b">
        <v>1</v>
      </c>
      <c r="Y717" s="2" t="b">
        <v>1</v>
      </c>
      <c r="Z717" s="2" t="s">
        <v>89</v>
      </c>
      <c r="AA717" s="2" t="s">
        <v>95</v>
      </c>
      <c r="AB717" s="51" t="s">
        <v>83</v>
      </c>
      <c r="AC717" s="51" t="s">
        <v>178</v>
      </c>
      <c r="AD717" s="51">
        <v>578200.61849999998</v>
      </c>
      <c r="AE717" s="51"/>
      <c r="AF717" s="51">
        <v>163</v>
      </c>
      <c r="AG717" s="51" t="s">
        <v>84</v>
      </c>
      <c r="AH717" s="51"/>
      <c r="AI717" s="51">
        <v>13</v>
      </c>
      <c r="AJ717" s="51">
        <v>0</v>
      </c>
      <c r="AK717" s="51">
        <v>0</v>
      </c>
      <c r="AL717" s="51">
        <v>0</v>
      </c>
      <c r="AP717" s="51">
        <v>0</v>
      </c>
      <c r="AQ717" s="51"/>
      <c r="AR717" s="51">
        <v>1</v>
      </c>
      <c r="AS717" s="51">
        <v>1</v>
      </c>
      <c r="AT717" s="51">
        <v>1</v>
      </c>
      <c r="AV717" s="51">
        <v>1</v>
      </c>
    </row>
    <row r="718" spans="1:56" x14ac:dyDescent="0.3">
      <c r="A718" s="2">
        <v>718</v>
      </c>
      <c r="B718" s="2">
        <v>1</v>
      </c>
      <c r="C718" s="2" t="s">
        <v>1392</v>
      </c>
      <c r="D718" s="51">
        <v>12</v>
      </c>
      <c r="E718" s="2" t="s">
        <v>3674</v>
      </c>
      <c r="F718" s="2" t="s">
        <v>1705</v>
      </c>
      <c r="G718" s="2" t="s">
        <v>1706</v>
      </c>
      <c r="H718" s="2" t="s">
        <v>1781</v>
      </c>
      <c r="I718" s="2" t="s">
        <v>1827</v>
      </c>
      <c r="J718" s="2" t="s">
        <v>1828</v>
      </c>
      <c r="K718" s="2" t="s">
        <v>3732</v>
      </c>
      <c r="L718" s="2">
        <v>177301951</v>
      </c>
      <c r="M718" s="2">
        <v>177302177</v>
      </c>
      <c r="N718" s="2" t="s">
        <v>104</v>
      </c>
      <c r="O718" s="2" t="s">
        <v>367</v>
      </c>
      <c r="P718" s="2" t="s">
        <v>267</v>
      </c>
      <c r="Q718" s="2" t="s">
        <v>368</v>
      </c>
      <c r="R718" s="2" t="s">
        <v>267</v>
      </c>
      <c r="S718" s="2" t="s">
        <v>368</v>
      </c>
      <c r="T718" s="2" t="b">
        <v>1</v>
      </c>
      <c r="U718" s="2">
        <v>43891</v>
      </c>
      <c r="V718" s="2">
        <v>101</v>
      </c>
      <c r="W718" s="2">
        <v>572</v>
      </c>
      <c r="X718" s="2" t="b">
        <v>1</v>
      </c>
      <c r="Y718" s="2" t="b">
        <v>1</v>
      </c>
      <c r="Z718" s="2" t="s">
        <v>149</v>
      </c>
      <c r="AA718" s="2" t="s">
        <v>278</v>
      </c>
      <c r="AB718" s="51" t="s">
        <v>178</v>
      </c>
      <c r="AC718" s="51" t="s">
        <v>83</v>
      </c>
      <c r="AD718" s="51">
        <v>171703.427</v>
      </c>
      <c r="AE718" s="51"/>
      <c r="AF718" s="51">
        <v>155</v>
      </c>
      <c r="AG718" s="51" t="s">
        <v>84</v>
      </c>
      <c r="AH718" s="51"/>
      <c r="AI718" s="51">
        <v>17.5</v>
      </c>
      <c r="AJ718" s="51">
        <v>1</v>
      </c>
      <c r="AK718" s="51">
        <v>0</v>
      </c>
      <c r="AL718" s="51">
        <v>0</v>
      </c>
      <c r="AP718" s="51">
        <v>0</v>
      </c>
      <c r="AQ718" s="51"/>
      <c r="AR718" s="51">
        <v>1</v>
      </c>
      <c r="AS718" s="51">
        <v>1</v>
      </c>
      <c r="AT718" s="51">
        <v>1</v>
      </c>
      <c r="AX718" s="51">
        <v>1</v>
      </c>
    </row>
    <row r="719" spans="1:56" x14ac:dyDescent="0.3">
      <c r="A719" s="2">
        <v>719</v>
      </c>
      <c r="B719" s="2">
        <v>1</v>
      </c>
      <c r="C719" s="2" t="s">
        <v>1392</v>
      </c>
      <c r="D719" s="51">
        <v>12</v>
      </c>
      <c r="E719" s="2" t="s">
        <v>3674</v>
      </c>
      <c r="F719" s="2" t="s">
        <v>1705</v>
      </c>
      <c r="G719" s="2" t="s">
        <v>1706</v>
      </c>
      <c r="H719" s="2" t="s">
        <v>1781</v>
      </c>
      <c r="I719" s="2" t="s">
        <v>1829</v>
      </c>
      <c r="J719" s="2" t="s">
        <v>1830</v>
      </c>
      <c r="K719" s="2" t="s">
        <v>3733</v>
      </c>
      <c r="L719" s="2">
        <v>44608</v>
      </c>
      <c r="M719" s="2">
        <v>124435054</v>
      </c>
      <c r="N719" s="2" t="s">
        <v>104</v>
      </c>
      <c r="O719" s="2" t="s">
        <v>486</v>
      </c>
      <c r="P719" s="2">
        <v>2004</v>
      </c>
      <c r="Q719" s="2" t="s">
        <v>486</v>
      </c>
      <c r="R719" s="2" t="s">
        <v>267</v>
      </c>
      <c r="S719" s="2" t="s">
        <v>486</v>
      </c>
      <c r="T719" s="2" t="b">
        <v>1</v>
      </c>
      <c r="U719" s="2">
        <v>2018</v>
      </c>
      <c r="V719" s="2">
        <v>430</v>
      </c>
      <c r="W719" s="2">
        <v>439</v>
      </c>
      <c r="X719" s="2" t="b">
        <v>1</v>
      </c>
      <c r="Y719" s="2" t="b">
        <v>1</v>
      </c>
      <c r="Z719" s="2" t="s">
        <v>89</v>
      </c>
      <c r="AA719" s="2" t="s">
        <v>178</v>
      </c>
      <c r="AB719" s="51" t="s">
        <v>178</v>
      </c>
      <c r="AC719" s="51"/>
      <c r="AD719" s="51">
        <v>346.56850650000001</v>
      </c>
      <c r="AE719" s="51" t="s">
        <v>118</v>
      </c>
      <c r="AF719" s="51">
        <v>82</v>
      </c>
      <c r="AG719" s="51" t="s">
        <v>84</v>
      </c>
      <c r="AH719" s="51"/>
      <c r="AI719" s="51"/>
      <c r="AJ719" s="51">
        <v>1</v>
      </c>
      <c r="AK719" s="51">
        <v>0</v>
      </c>
      <c r="AL719" s="51">
        <v>0</v>
      </c>
      <c r="AP719" s="51">
        <v>0</v>
      </c>
      <c r="AQ719" s="51"/>
      <c r="AR719" s="51">
        <v>0</v>
      </c>
      <c r="AS719" s="51">
        <v>0</v>
      </c>
      <c r="AT719" s="51">
        <v>1</v>
      </c>
      <c r="AX719" s="51">
        <v>1</v>
      </c>
      <c r="BB719" s="51">
        <v>1</v>
      </c>
      <c r="BC719" s="51">
        <v>1</v>
      </c>
      <c r="BD719" s="51"/>
    </row>
    <row r="720" spans="1:56" x14ac:dyDescent="0.3">
      <c r="A720" s="2">
        <v>720</v>
      </c>
      <c r="B720" s="2">
        <v>1</v>
      </c>
      <c r="C720" s="2" t="s">
        <v>1392</v>
      </c>
      <c r="D720" s="51">
        <v>12</v>
      </c>
      <c r="E720" s="2" t="s">
        <v>3674</v>
      </c>
      <c r="F720" s="2" t="s">
        <v>1705</v>
      </c>
      <c r="G720" s="2" t="s">
        <v>1706</v>
      </c>
      <c r="H720" s="2" t="s">
        <v>1781</v>
      </c>
      <c r="I720" s="2" t="s">
        <v>1831</v>
      </c>
      <c r="J720" s="2" t="s">
        <v>1832</v>
      </c>
      <c r="K720" s="2" t="s">
        <v>3734</v>
      </c>
      <c r="L720" s="2">
        <v>44644</v>
      </c>
      <c r="M720" s="2">
        <v>2998902</v>
      </c>
      <c r="N720" s="2" t="s">
        <v>104</v>
      </c>
      <c r="O720" s="2" t="s">
        <v>486</v>
      </c>
      <c r="P720" s="2">
        <v>2004</v>
      </c>
      <c r="Q720" s="2" t="s">
        <v>1217</v>
      </c>
      <c r="R720" s="2" t="s">
        <v>1218</v>
      </c>
      <c r="S720" s="2" t="s">
        <v>1217</v>
      </c>
      <c r="T720" s="2" t="b">
        <v>1</v>
      </c>
      <c r="U720" s="2">
        <v>43891</v>
      </c>
      <c r="V720" s="2">
        <v>10</v>
      </c>
      <c r="W720" s="2">
        <v>550</v>
      </c>
      <c r="X720" s="2" t="b">
        <v>1</v>
      </c>
      <c r="Y720" s="2" t="b">
        <v>1</v>
      </c>
      <c r="Z720" s="2" t="s">
        <v>89</v>
      </c>
      <c r="AA720" s="2" t="s">
        <v>278</v>
      </c>
      <c r="AB720" s="51" t="s">
        <v>178</v>
      </c>
      <c r="AC720" s="51" t="s">
        <v>83</v>
      </c>
      <c r="AD720" s="51">
        <v>216483.91740000001</v>
      </c>
      <c r="AE720" s="51"/>
      <c r="AF720" s="51">
        <v>88</v>
      </c>
      <c r="AG720" s="51" t="s">
        <v>84</v>
      </c>
      <c r="AH720" s="51"/>
      <c r="AI720" s="51">
        <v>7</v>
      </c>
      <c r="AJ720" s="51">
        <v>1</v>
      </c>
      <c r="AK720" s="51">
        <v>0</v>
      </c>
      <c r="AL720" s="51">
        <v>0</v>
      </c>
      <c r="AP720" s="51">
        <v>0</v>
      </c>
      <c r="AQ720" s="51"/>
      <c r="AR720" s="51">
        <v>1</v>
      </c>
      <c r="AS720" s="51">
        <v>1</v>
      </c>
      <c r="AT720" s="51">
        <v>1</v>
      </c>
      <c r="AU720" s="51">
        <v>1</v>
      </c>
      <c r="AX720" s="51">
        <v>1</v>
      </c>
      <c r="AY720" s="51">
        <v>1</v>
      </c>
    </row>
    <row r="721" spans="1:56" x14ac:dyDescent="0.3">
      <c r="A721" s="2">
        <v>721</v>
      </c>
      <c r="B721" s="2">
        <v>1</v>
      </c>
      <c r="C721" s="2" t="s">
        <v>1392</v>
      </c>
      <c r="D721" s="51">
        <v>12</v>
      </c>
      <c r="E721" s="2" t="s">
        <v>3674</v>
      </c>
      <c r="F721" s="2" t="s">
        <v>1705</v>
      </c>
      <c r="G721" s="2" t="s">
        <v>1706</v>
      </c>
      <c r="H721" s="2" t="s">
        <v>1781</v>
      </c>
      <c r="I721" s="2" t="s">
        <v>1833</v>
      </c>
      <c r="J721" s="2" t="s">
        <v>1834</v>
      </c>
      <c r="K721" s="2" t="s">
        <v>3735</v>
      </c>
      <c r="L721" s="2">
        <v>161738</v>
      </c>
      <c r="M721" s="2">
        <v>124536099</v>
      </c>
      <c r="N721" s="2" t="s">
        <v>104</v>
      </c>
      <c r="O721" s="2" t="s">
        <v>486</v>
      </c>
      <c r="P721" s="2">
        <v>2007</v>
      </c>
      <c r="Q721" s="2" t="s">
        <v>2972</v>
      </c>
      <c r="R721" s="2" t="s">
        <v>1218</v>
      </c>
      <c r="S721" s="2" t="s">
        <v>2972</v>
      </c>
      <c r="T721" s="2" t="b">
        <v>1</v>
      </c>
      <c r="U721" s="2">
        <v>44197</v>
      </c>
      <c r="V721" s="2">
        <v>300</v>
      </c>
      <c r="W721" s="2">
        <v>800</v>
      </c>
      <c r="X721" s="2" t="b">
        <v>1</v>
      </c>
      <c r="Y721" s="2" t="b">
        <v>1</v>
      </c>
      <c r="Z721" s="2" t="s">
        <v>1835</v>
      </c>
      <c r="AA721" s="2" t="s">
        <v>178</v>
      </c>
      <c r="AB721" s="51" t="s">
        <v>178</v>
      </c>
      <c r="AC721" s="51"/>
      <c r="AD721" s="51">
        <v>124680.7598</v>
      </c>
      <c r="AE721" s="51" t="s">
        <v>118</v>
      </c>
      <c r="AF721" s="51">
        <v>130</v>
      </c>
      <c r="AG721" s="51" t="s">
        <v>84</v>
      </c>
      <c r="AH721" s="51"/>
      <c r="AI721" s="51">
        <v>17</v>
      </c>
      <c r="AJ721" s="51">
        <v>1</v>
      </c>
      <c r="AK721" s="51">
        <v>0</v>
      </c>
      <c r="AL721" s="51">
        <v>0</v>
      </c>
      <c r="AP721" s="51">
        <v>0</v>
      </c>
      <c r="AQ721" s="51"/>
      <c r="AR721" s="51">
        <v>0</v>
      </c>
      <c r="AS721" s="51">
        <v>0</v>
      </c>
      <c r="AT721" s="51">
        <v>1</v>
      </c>
      <c r="AX721" s="51">
        <v>1</v>
      </c>
      <c r="BC721" s="51">
        <v>1</v>
      </c>
    </row>
    <row r="722" spans="1:56" x14ac:dyDescent="0.3">
      <c r="A722" s="2">
        <v>722</v>
      </c>
      <c r="B722" s="2">
        <v>1</v>
      </c>
      <c r="C722" s="2" t="s">
        <v>1392</v>
      </c>
      <c r="D722" s="51">
        <v>12</v>
      </c>
      <c r="E722" s="2" t="s">
        <v>3674</v>
      </c>
      <c r="F722" s="2" t="s">
        <v>1705</v>
      </c>
      <c r="G722" s="2" t="s">
        <v>1706</v>
      </c>
      <c r="H722" s="2" t="s">
        <v>1781</v>
      </c>
      <c r="I722" s="2" t="s">
        <v>1836</v>
      </c>
      <c r="J722" s="2" t="s">
        <v>1837</v>
      </c>
      <c r="K722" s="2" t="s">
        <v>3736</v>
      </c>
      <c r="L722" s="2">
        <v>64442</v>
      </c>
      <c r="M722" s="2">
        <v>68650404</v>
      </c>
      <c r="N722" s="2" t="s">
        <v>104</v>
      </c>
      <c r="O722" s="2" t="s">
        <v>1540</v>
      </c>
      <c r="P722" s="2">
        <v>2005</v>
      </c>
      <c r="Q722" s="2" t="s">
        <v>1540</v>
      </c>
      <c r="R722" s="2" t="s">
        <v>3737</v>
      </c>
      <c r="S722" s="2" t="s">
        <v>1540</v>
      </c>
      <c r="T722" s="2" t="b">
        <v>1</v>
      </c>
      <c r="U722" s="2">
        <v>2015</v>
      </c>
      <c r="V722" s="2">
        <v>0</v>
      </c>
      <c r="W722" s="2">
        <v>10</v>
      </c>
      <c r="X722" s="2" t="b">
        <v>1</v>
      </c>
      <c r="Y722" s="2" t="b">
        <v>1</v>
      </c>
      <c r="Z722" s="2" t="s">
        <v>1838</v>
      </c>
      <c r="AA722" s="2" t="s">
        <v>83</v>
      </c>
      <c r="AB722" s="51" t="s">
        <v>83</v>
      </c>
      <c r="AC722" s="51"/>
      <c r="AD722" s="51">
        <v>96.278784979999998</v>
      </c>
      <c r="AE722" s="51" t="s">
        <v>118</v>
      </c>
      <c r="AF722" s="51">
        <v>84</v>
      </c>
      <c r="AG722" s="51" t="s">
        <v>84</v>
      </c>
      <c r="AH722" s="51"/>
      <c r="AI722" s="51" t="s">
        <v>267</v>
      </c>
      <c r="AJ722" s="51">
        <v>0</v>
      </c>
      <c r="AK722" s="51">
        <v>0</v>
      </c>
      <c r="AL722" s="51">
        <v>0</v>
      </c>
      <c r="AP722" s="51">
        <v>0</v>
      </c>
      <c r="AQ722" s="51"/>
      <c r="AR722" s="51">
        <v>1</v>
      </c>
      <c r="AS722" s="51">
        <v>1</v>
      </c>
      <c r="AT722" s="51">
        <v>1</v>
      </c>
      <c r="AU722" s="51">
        <v>1</v>
      </c>
      <c r="AV722" s="51">
        <v>1</v>
      </c>
      <c r="AW722" s="51">
        <v>1</v>
      </c>
      <c r="BC722" s="51">
        <v>1</v>
      </c>
      <c r="BD722" s="51">
        <v>1</v>
      </c>
    </row>
    <row r="723" spans="1:56" x14ac:dyDescent="0.3">
      <c r="A723" s="2">
        <v>723</v>
      </c>
      <c r="B723" s="2">
        <v>1</v>
      </c>
      <c r="C723" s="2" t="s">
        <v>1392</v>
      </c>
      <c r="D723" s="51">
        <v>12</v>
      </c>
      <c r="E723" s="2" t="s">
        <v>3674</v>
      </c>
      <c r="F723" s="2" t="s">
        <v>1705</v>
      </c>
      <c r="G723" s="2" t="s">
        <v>1706</v>
      </c>
      <c r="H723" s="2" t="s">
        <v>1781</v>
      </c>
      <c r="I723" s="2" t="s">
        <v>1839</v>
      </c>
      <c r="J723" s="2" t="s">
        <v>1840</v>
      </c>
      <c r="K723" s="2" t="s">
        <v>3738</v>
      </c>
      <c r="L723" s="2">
        <v>195450</v>
      </c>
      <c r="M723" s="2">
        <v>68621398</v>
      </c>
      <c r="N723" s="2" t="s">
        <v>104</v>
      </c>
      <c r="O723" s="2" t="s">
        <v>486</v>
      </c>
      <c r="P723" s="2">
        <v>2010</v>
      </c>
      <c r="Q723" s="2" t="s">
        <v>486</v>
      </c>
      <c r="R723" s="2" t="s">
        <v>267</v>
      </c>
      <c r="S723" s="2" t="s">
        <v>486</v>
      </c>
      <c r="T723" s="2" t="b">
        <v>1</v>
      </c>
      <c r="U723" s="2">
        <v>2015</v>
      </c>
      <c r="V723" s="2">
        <v>239</v>
      </c>
      <c r="W723" s="2">
        <v>695</v>
      </c>
      <c r="X723" s="2" t="b">
        <v>1</v>
      </c>
      <c r="Y723" s="2" t="b">
        <v>1</v>
      </c>
      <c r="Z723" s="2" t="s">
        <v>89</v>
      </c>
      <c r="AA723" s="2" t="s">
        <v>178</v>
      </c>
      <c r="AB723" s="51" t="s">
        <v>178</v>
      </c>
      <c r="AC723" s="51"/>
      <c r="AD723" s="51">
        <v>80255.283249999993</v>
      </c>
      <c r="AE723" s="51" t="s">
        <v>118</v>
      </c>
      <c r="AF723" s="51">
        <v>78</v>
      </c>
      <c r="AG723" s="51" t="s">
        <v>84</v>
      </c>
      <c r="AH723" s="51"/>
      <c r="AI723" s="51"/>
      <c r="AJ723" s="51">
        <v>1</v>
      </c>
      <c r="AK723" s="51">
        <v>0</v>
      </c>
      <c r="AL723" s="51">
        <v>0</v>
      </c>
      <c r="AP723" s="51">
        <v>0</v>
      </c>
      <c r="AQ723" s="51"/>
      <c r="AR723" s="51">
        <v>0</v>
      </c>
      <c r="AS723" s="51">
        <v>0</v>
      </c>
      <c r="AT723" s="51">
        <v>1</v>
      </c>
      <c r="AX723" s="51">
        <v>1</v>
      </c>
      <c r="BB723" s="51">
        <v>1</v>
      </c>
      <c r="BC723" s="51">
        <v>1</v>
      </c>
      <c r="BD723" s="51"/>
    </row>
    <row r="724" spans="1:56" x14ac:dyDescent="0.3">
      <c r="A724" s="2">
        <v>724</v>
      </c>
      <c r="B724" s="2">
        <v>1</v>
      </c>
      <c r="C724" s="2" t="s">
        <v>1392</v>
      </c>
      <c r="D724" s="51">
        <v>12</v>
      </c>
      <c r="E724" s="2" t="s">
        <v>3674</v>
      </c>
      <c r="F724" s="2" t="s">
        <v>1705</v>
      </c>
      <c r="G724" s="2" t="s">
        <v>1706</v>
      </c>
      <c r="H724" s="2" t="s">
        <v>1781</v>
      </c>
      <c r="I724" s="2" t="s">
        <v>1841</v>
      </c>
      <c r="J724" s="2" t="s">
        <v>1842</v>
      </c>
      <c r="K724" s="2" t="s">
        <v>3739</v>
      </c>
      <c r="L724" s="2">
        <v>63124</v>
      </c>
      <c r="M724" s="2">
        <v>3120930</v>
      </c>
      <c r="N724" s="2" t="s">
        <v>104</v>
      </c>
      <c r="O724" s="2" t="s">
        <v>1217</v>
      </c>
      <c r="P724" s="2">
        <v>2007</v>
      </c>
      <c r="Q724" s="2" t="s">
        <v>1561</v>
      </c>
      <c r="R724" s="2" t="s">
        <v>1218</v>
      </c>
      <c r="S724" s="2" t="s">
        <v>1561</v>
      </c>
      <c r="T724" s="2" t="b">
        <v>1</v>
      </c>
      <c r="U724" s="2">
        <v>43891</v>
      </c>
      <c r="V724" s="2">
        <v>133</v>
      </c>
      <c r="W724" s="2">
        <v>550</v>
      </c>
      <c r="X724" s="2" t="b">
        <v>1</v>
      </c>
      <c r="Y724" s="2" t="b">
        <v>1</v>
      </c>
      <c r="Z724" s="2" t="s">
        <v>89</v>
      </c>
      <c r="AA724" s="2" t="s">
        <v>278</v>
      </c>
      <c r="AB724" s="51" t="s">
        <v>178</v>
      </c>
      <c r="AC724" s="51" t="s">
        <v>83</v>
      </c>
      <c r="AD724" s="51">
        <v>51435.513140000003</v>
      </c>
      <c r="AE724" s="51" t="s">
        <v>118</v>
      </c>
      <c r="AF724" s="51">
        <v>167</v>
      </c>
      <c r="AG724" s="51" t="s">
        <v>84</v>
      </c>
      <c r="AH724" s="51"/>
      <c r="AI724" s="51">
        <v>11.5</v>
      </c>
      <c r="AJ724" s="51">
        <v>1</v>
      </c>
      <c r="AK724" s="51">
        <v>0</v>
      </c>
      <c r="AL724" s="51">
        <v>0</v>
      </c>
      <c r="AP724" s="51">
        <v>0</v>
      </c>
      <c r="AQ724" s="51"/>
      <c r="AR724" s="51">
        <v>1</v>
      </c>
      <c r="AS724" s="51">
        <v>1</v>
      </c>
      <c r="AT724" s="51">
        <v>1</v>
      </c>
      <c r="AU724" s="51">
        <v>1</v>
      </c>
      <c r="AX724" s="51">
        <v>1</v>
      </c>
      <c r="AY724" s="51">
        <v>1</v>
      </c>
      <c r="BC724" s="51">
        <v>1</v>
      </c>
      <c r="BD724" s="51">
        <v>1</v>
      </c>
    </row>
    <row r="725" spans="1:56" x14ac:dyDescent="0.3">
      <c r="A725" s="2">
        <v>725</v>
      </c>
      <c r="B725" s="2">
        <v>1</v>
      </c>
      <c r="C725" s="2" t="s">
        <v>1392</v>
      </c>
      <c r="D725" s="51">
        <v>12</v>
      </c>
      <c r="E725" s="2" t="s">
        <v>3674</v>
      </c>
      <c r="F725" s="2" t="s">
        <v>1705</v>
      </c>
      <c r="G725" s="2" t="s">
        <v>1706</v>
      </c>
      <c r="H725" s="2" t="s">
        <v>1781</v>
      </c>
      <c r="I725" s="2" t="s">
        <v>286</v>
      </c>
      <c r="J725" s="2" t="s">
        <v>1843</v>
      </c>
      <c r="K725" s="2" t="s">
        <v>3740</v>
      </c>
      <c r="L725" s="2">
        <v>41800</v>
      </c>
      <c r="M725" s="2">
        <v>116736924</v>
      </c>
      <c r="N725" s="2" t="s">
        <v>104</v>
      </c>
      <c r="O725" s="2" t="s">
        <v>368</v>
      </c>
      <c r="P725" s="2">
        <v>2003</v>
      </c>
      <c r="Q725" s="2" t="s">
        <v>368</v>
      </c>
      <c r="R725" s="2" t="s">
        <v>267</v>
      </c>
      <c r="S725" s="2" t="s">
        <v>368</v>
      </c>
      <c r="T725" s="2" t="b">
        <v>1</v>
      </c>
      <c r="U725" s="2">
        <v>2017</v>
      </c>
      <c r="V725" s="2">
        <v>10</v>
      </c>
      <c r="W725" s="2">
        <v>1500</v>
      </c>
      <c r="X725" s="2" t="b">
        <v>1</v>
      </c>
      <c r="Y725" s="2" t="b">
        <v>1</v>
      </c>
      <c r="Z725" s="2" t="s">
        <v>1844</v>
      </c>
      <c r="AA725" s="2" t="s">
        <v>278</v>
      </c>
      <c r="AB725" s="51" t="s">
        <v>178</v>
      </c>
      <c r="AC725" s="51" t="s">
        <v>83</v>
      </c>
      <c r="AD725" s="51">
        <v>646322.01379999996</v>
      </c>
      <c r="AE725" s="51"/>
      <c r="AF725" s="51">
        <v>90</v>
      </c>
      <c r="AG725" s="51" t="s">
        <v>84</v>
      </c>
      <c r="AH725" s="51"/>
      <c r="AI725" s="51">
        <v>7.5</v>
      </c>
      <c r="AJ725" s="51">
        <v>1</v>
      </c>
      <c r="AK725" s="51">
        <v>0</v>
      </c>
      <c r="AL725" s="51">
        <v>0</v>
      </c>
      <c r="AP725" s="51">
        <v>0</v>
      </c>
      <c r="AQ725" s="51"/>
      <c r="AR725" s="51">
        <v>1</v>
      </c>
      <c r="AS725" s="51">
        <v>1</v>
      </c>
      <c r="AT725" s="51">
        <v>1</v>
      </c>
      <c r="AX725" s="51">
        <v>1</v>
      </c>
    </row>
    <row r="726" spans="1:56" x14ac:dyDescent="0.3">
      <c r="A726" s="2">
        <v>726</v>
      </c>
      <c r="B726" s="2">
        <v>1</v>
      </c>
      <c r="C726" s="2" t="s">
        <v>1392</v>
      </c>
      <c r="D726" s="51">
        <v>12</v>
      </c>
      <c r="E726" s="2" t="s">
        <v>3674</v>
      </c>
      <c r="F726" s="2" t="s">
        <v>1705</v>
      </c>
      <c r="G726" s="2" t="s">
        <v>1706</v>
      </c>
      <c r="H726" s="2" t="s">
        <v>1781</v>
      </c>
      <c r="I726" s="2" t="s">
        <v>1845</v>
      </c>
      <c r="J726" s="2" t="s">
        <v>1846</v>
      </c>
      <c r="K726" s="2" t="s">
        <v>3741</v>
      </c>
      <c r="L726" s="2">
        <v>161729</v>
      </c>
      <c r="M726" s="2">
        <v>48927468</v>
      </c>
      <c r="N726" s="2" t="s">
        <v>104</v>
      </c>
      <c r="O726" s="2" t="s">
        <v>2972</v>
      </c>
      <c r="P726" s="2">
        <v>2007</v>
      </c>
      <c r="Q726" s="2" t="s">
        <v>2972</v>
      </c>
      <c r="R726" s="2" t="s">
        <v>1218</v>
      </c>
      <c r="S726" s="2" t="s">
        <v>2972</v>
      </c>
      <c r="T726" s="2" t="b">
        <v>1</v>
      </c>
      <c r="U726" s="2">
        <v>2014</v>
      </c>
      <c r="V726" s="2">
        <v>124</v>
      </c>
      <c r="W726" s="2">
        <v>1420</v>
      </c>
      <c r="X726" s="2" t="b">
        <v>1</v>
      </c>
      <c r="Y726" s="2" t="b">
        <v>1</v>
      </c>
      <c r="Z726" s="2" t="s">
        <v>89</v>
      </c>
      <c r="AA726" s="2" t="s">
        <v>178</v>
      </c>
      <c r="AB726" s="51" t="s">
        <v>178</v>
      </c>
      <c r="AC726" s="51"/>
      <c r="AD726" s="51">
        <v>698275.13410000002</v>
      </c>
      <c r="AE726" s="51"/>
      <c r="AF726" s="51">
        <v>230</v>
      </c>
      <c r="AG726" s="51" t="s">
        <v>84</v>
      </c>
      <c r="AH726" s="51"/>
      <c r="AI726" s="51">
        <v>10</v>
      </c>
      <c r="AJ726" s="51">
        <v>1</v>
      </c>
      <c r="AK726" s="51">
        <v>0</v>
      </c>
      <c r="AL726" s="51">
        <v>0</v>
      </c>
      <c r="AP726" s="51">
        <v>0</v>
      </c>
      <c r="AQ726" s="51"/>
      <c r="AR726" s="51">
        <v>0</v>
      </c>
      <c r="AS726" s="51">
        <v>0</v>
      </c>
      <c r="AT726" s="51">
        <v>1</v>
      </c>
      <c r="AX726" s="51">
        <v>1</v>
      </c>
    </row>
    <row r="727" spans="1:56" x14ac:dyDescent="0.3">
      <c r="A727" s="2">
        <v>727</v>
      </c>
      <c r="B727" s="2">
        <v>1</v>
      </c>
      <c r="C727" s="2" t="s">
        <v>1392</v>
      </c>
      <c r="D727" s="51">
        <v>12</v>
      </c>
      <c r="E727" s="2" t="s">
        <v>3674</v>
      </c>
      <c r="F727" s="2" t="s">
        <v>1705</v>
      </c>
      <c r="G727" s="2" t="s">
        <v>1706</v>
      </c>
      <c r="H727" s="2" t="s">
        <v>1781</v>
      </c>
      <c r="I727" s="2" t="s">
        <v>1847</v>
      </c>
      <c r="J727" s="2" t="s">
        <v>1848</v>
      </c>
      <c r="K727" s="2" t="s">
        <v>3742</v>
      </c>
      <c r="L727" s="2">
        <v>161718</v>
      </c>
      <c r="M727" s="2">
        <v>896010</v>
      </c>
      <c r="N727" s="2" t="s">
        <v>104</v>
      </c>
      <c r="O727" s="2" t="s">
        <v>486</v>
      </c>
      <c r="P727" s="2">
        <v>2008</v>
      </c>
      <c r="Q727" s="2" t="s">
        <v>368</v>
      </c>
      <c r="R727" s="2" t="s">
        <v>267</v>
      </c>
      <c r="S727" s="2" t="s">
        <v>368</v>
      </c>
      <c r="T727" s="2" t="b">
        <v>1</v>
      </c>
      <c r="U727" s="2">
        <v>43891</v>
      </c>
      <c r="V727" s="2">
        <v>55</v>
      </c>
      <c r="W727" s="2">
        <v>384</v>
      </c>
      <c r="X727" s="2" t="b">
        <v>1</v>
      </c>
      <c r="Y727" s="2" t="b">
        <v>1</v>
      </c>
      <c r="Z727" s="2" t="s">
        <v>89</v>
      </c>
      <c r="AA727" s="2" t="s">
        <v>95</v>
      </c>
      <c r="AB727" s="51" t="s">
        <v>83</v>
      </c>
      <c r="AC727" s="51" t="s">
        <v>178</v>
      </c>
      <c r="AD727" s="51">
        <v>67733.033240000004</v>
      </c>
      <c r="AE727" s="51" t="s">
        <v>118</v>
      </c>
      <c r="AF727" s="51">
        <v>69</v>
      </c>
      <c r="AG727" s="51" t="s">
        <v>84</v>
      </c>
      <c r="AH727" s="51"/>
      <c r="AI727" s="51"/>
      <c r="AJ727" s="51">
        <v>0</v>
      </c>
      <c r="AK727" s="51">
        <v>0</v>
      </c>
      <c r="AL727" s="51">
        <v>0</v>
      </c>
      <c r="AP727" s="51">
        <v>0</v>
      </c>
      <c r="AQ727" s="51"/>
      <c r="AR727" s="51">
        <v>1</v>
      </c>
      <c r="AS727" s="51">
        <v>1</v>
      </c>
      <c r="AT727" s="51">
        <v>1</v>
      </c>
      <c r="AV727" s="51">
        <v>1</v>
      </c>
      <c r="BC727" s="51">
        <v>1</v>
      </c>
    </row>
    <row r="728" spans="1:56" x14ac:dyDescent="0.3">
      <c r="A728" s="2">
        <v>728</v>
      </c>
      <c r="B728" s="2">
        <v>1</v>
      </c>
      <c r="C728" s="2" t="s">
        <v>1392</v>
      </c>
      <c r="D728" s="51">
        <v>12</v>
      </c>
      <c r="E728" s="2" t="s">
        <v>3674</v>
      </c>
      <c r="F728" s="2" t="s">
        <v>1705</v>
      </c>
      <c r="G728" s="2" t="s">
        <v>1706</v>
      </c>
      <c r="H728" s="2" t="s">
        <v>1781</v>
      </c>
      <c r="I728" s="2" t="s">
        <v>1849</v>
      </c>
      <c r="J728" s="2" t="s">
        <v>1850</v>
      </c>
      <c r="K728" s="2" t="s">
        <v>3743</v>
      </c>
      <c r="L728" s="2">
        <v>161514</v>
      </c>
      <c r="M728" s="2">
        <v>889779</v>
      </c>
      <c r="N728" s="2" t="s">
        <v>104</v>
      </c>
      <c r="O728" s="2" t="s">
        <v>486</v>
      </c>
      <c r="P728" s="2">
        <v>2008</v>
      </c>
      <c r="Q728" s="2" t="s">
        <v>368</v>
      </c>
      <c r="R728" s="2" t="s">
        <v>267</v>
      </c>
      <c r="S728" s="2" t="s">
        <v>368</v>
      </c>
      <c r="T728" s="2" t="b">
        <v>1</v>
      </c>
      <c r="U728" s="2">
        <v>43891</v>
      </c>
      <c r="V728" s="2">
        <v>475</v>
      </c>
      <c r="W728" s="2">
        <v>1079</v>
      </c>
      <c r="X728" s="2" t="b">
        <v>1</v>
      </c>
      <c r="Y728" s="2" t="b">
        <v>1</v>
      </c>
      <c r="Z728" s="2" t="s">
        <v>89</v>
      </c>
      <c r="AA728" s="2" t="s">
        <v>178</v>
      </c>
      <c r="AB728" s="51" t="s">
        <v>178</v>
      </c>
      <c r="AC728" s="51"/>
      <c r="AD728" s="51">
        <v>31578.974750000001</v>
      </c>
      <c r="AE728" s="51" t="s">
        <v>118</v>
      </c>
      <c r="AF728" s="51">
        <v>144</v>
      </c>
      <c r="AG728" s="51" t="s">
        <v>84</v>
      </c>
      <c r="AH728" s="51"/>
      <c r="AI728" s="51"/>
      <c r="AJ728" s="51">
        <v>1</v>
      </c>
      <c r="AK728" s="51">
        <v>0</v>
      </c>
      <c r="AL728" s="51">
        <v>0</v>
      </c>
      <c r="AP728" s="51">
        <v>0</v>
      </c>
      <c r="AQ728" s="51"/>
      <c r="AR728" s="51">
        <v>0</v>
      </c>
      <c r="AS728" s="51">
        <v>0</v>
      </c>
      <c r="AT728" s="51">
        <v>1</v>
      </c>
      <c r="AX728" s="51">
        <v>1</v>
      </c>
      <c r="BC728" s="51">
        <v>1</v>
      </c>
    </row>
    <row r="729" spans="1:56" x14ac:dyDescent="0.3">
      <c r="A729" s="2">
        <v>729</v>
      </c>
      <c r="B729" s="2">
        <v>1</v>
      </c>
      <c r="C729" s="2" t="s">
        <v>1392</v>
      </c>
      <c r="D729" s="51">
        <v>12</v>
      </c>
      <c r="E729" s="2" t="s">
        <v>3674</v>
      </c>
      <c r="F729" s="2" t="s">
        <v>1705</v>
      </c>
      <c r="G729" s="2" t="s">
        <v>1706</v>
      </c>
      <c r="H729" s="2" t="s">
        <v>1781</v>
      </c>
      <c r="I729" s="2" t="s">
        <v>788</v>
      </c>
      <c r="J729" s="2" t="s">
        <v>1851</v>
      </c>
      <c r="K729" s="2" t="s">
        <v>3744</v>
      </c>
      <c r="L729" s="2">
        <v>63100</v>
      </c>
      <c r="M729" s="2">
        <v>48908629</v>
      </c>
      <c r="N729" s="2" t="s">
        <v>104</v>
      </c>
      <c r="O729" s="2" t="s">
        <v>2972</v>
      </c>
      <c r="P729" s="2">
        <v>2007</v>
      </c>
      <c r="Q729" s="2" t="s">
        <v>2972</v>
      </c>
      <c r="R729" s="2" t="s">
        <v>2980</v>
      </c>
      <c r="S729" s="2" t="s">
        <v>2972</v>
      </c>
      <c r="T729" s="2" t="b">
        <v>1</v>
      </c>
      <c r="U729" s="2">
        <v>2014</v>
      </c>
      <c r="V729" s="2">
        <v>70</v>
      </c>
      <c r="W729" s="2">
        <v>1230</v>
      </c>
      <c r="X729" s="2" t="b">
        <v>1</v>
      </c>
      <c r="Y729" s="2" t="b">
        <v>1</v>
      </c>
      <c r="Z729" s="2" t="s">
        <v>89</v>
      </c>
      <c r="AA729" s="2" t="s">
        <v>178</v>
      </c>
      <c r="AB729" s="51" t="s">
        <v>178</v>
      </c>
      <c r="AC729" s="51"/>
      <c r="AD729" s="51">
        <v>802641.44850000006</v>
      </c>
      <c r="AE729" s="51"/>
      <c r="AF729" s="51">
        <v>150</v>
      </c>
      <c r="AG729" s="51" t="s">
        <v>84</v>
      </c>
      <c r="AH729" s="51"/>
      <c r="AI729" s="51">
        <v>10</v>
      </c>
      <c r="AJ729" s="51">
        <v>1</v>
      </c>
      <c r="AK729" s="51">
        <v>0</v>
      </c>
      <c r="AL729" s="51">
        <v>0</v>
      </c>
      <c r="AP729" s="51">
        <v>0</v>
      </c>
      <c r="AQ729" s="51"/>
      <c r="AR729" s="51">
        <v>0</v>
      </c>
      <c r="AS729" s="51">
        <v>0</v>
      </c>
      <c r="AT729" s="51">
        <v>1</v>
      </c>
      <c r="AX729" s="51">
        <v>1</v>
      </c>
    </row>
    <row r="730" spans="1:56" x14ac:dyDescent="0.3">
      <c r="A730" s="2">
        <v>730</v>
      </c>
      <c r="B730" s="2">
        <v>1</v>
      </c>
      <c r="C730" s="2" t="s">
        <v>1392</v>
      </c>
      <c r="D730" s="51">
        <v>12</v>
      </c>
      <c r="E730" s="2" t="s">
        <v>3674</v>
      </c>
      <c r="F730" s="2" t="s">
        <v>1705</v>
      </c>
      <c r="G730" s="2" t="s">
        <v>1706</v>
      </c>
      <c r="H730" s="2" t="s">
        <v>1781</v>
      </c>
      <c r="I730" s="2" t="s">
        <v>1852</v>
      </c>
      <c r="J730" s="2" t="s">
        <v>1853</v>
      </c>
      <c r="K730" s="2" t="s">
        <v>3745</v>
      </c>
      <c r="L730" s="2">
        <v>44609</v>
      </c>
      <c r="M730" s="2">
        <v>124435129</v>
      </c>
      <c r="N730" s="2" t="s">
        <v>104</v>
      </c>
      <c r="O730" s="2" t="s">
        <v>368</v>
      </c>
      <c r="P730" s="2">
        <v>2004</v>
      </c>
      <c r="Q730" s="2" t="s">
        <v>368</v>
      </c>
      <c r="R730" s="2" t="s">
        <v>267</v>
      </c>
      <c r="S730" s="2" t="s">
        <v>368</v>
      </c>
      <c r="T730" s="2" t="b">
        <v>1</v>
      </c>
      <c r="U730" s="2">
        <v>43862</v>
      </c>
      <c r="V730" s="2">
        <v>15</v>
      </c>
      <c r="W730" s="2">
        <v>457</v>
      </c>
      <c r="X730" s="2" t="b">
        <v>1</v>
      </c>
      <c r="Y730" s="2" t="b">
        <v>1</v>
      </c>
      <c r="Z730" s="2" t="s">
        <v>89</v>
      </c>
      <c r="AA730" s="2" t="s">
        <v>278</v>
      </c>
      <c r="AB730" s="51" t="s">
        <v>178</v>
      </c>
      <c r="AC730" s="51" t="s">
        <v>83</v>
      </c>
      <c r="AD730" s="51">
        <v>226715.66690000001</v>
      </c>
      <c r="AE730" s="51"/>
      <c r="AF730" s="51">
        <v>130</v>
      </c>
      <c r="AG730" s="51" t="s">
        <v>84</v>
      </c>
      <c r="AH730" s="51"/>
      <c r="AI730" s="51">
        <v>11.5</v>
      </c>
      <c r="AJ730" s="51">
        <v>1</v>
      </c>
      <c r="AK730" s="51">
        <v>0</v>
      </c>
      <c r="AL730" s="51">
        <v>0</v>
      </c>
      <c r="AP730" s="51">
        <v>0</v>
      </c>
      <c r="AQ730" s="51"/>
      <c r="AR730" s="51">
        <v>1</v>
      </c>
      <c r="AS730" s="51">
        <v>1</v>
      </c>
      <c r="AT730" s="51">
        <v>1</v>
      </c>
      <c r="AX730" s="51">
        <v>1</v>
      </c>
    </row>
    <row r="731" spans="1:56" x14ac:dyDescent="0.3">
      <c r="A731" s="2">
        <v>731</v>
      </c>
      <c r="B731" s="2">
        <v>1</v>
      </c>
      <c r="C731" s="2" t="s">
        <v>1392</v>
      </c>
      <c r="D731" s="51">
        <v>12</v>
      </c>
      <c r="E731" s="2" t="s">
        <v>3674</v>
      </c>
      <c r="F731" s="2" t="s">
        <v>1705</v>
      </c>
      <c r="G731" s="2" t="s">
        <v>1706</v>
      </c>
      <c r="H731" s="2" t="s">
        <v>1781</v>
      </c>
      <c r="I731" s="2" t="s">
        <v>1854</v>
      </c>
      <c r="J731" s="2" t="s">
        <v>1855</v>
      </c>
      <c r="K731" s="2" t="s">
        <v>3746</v>
      </c>
      <c r="L731" s="2">
        <v>195452</v>
      </c>
      <c r="M731" s="2">
        <v>68621739</v>
      </c>
      <c r="N731" s="2" t="s">
        <v>104</v>
      </c>
      <c r="O731" s="2" t="s">
        <v>486</v>
      </c>
      <c r="P731" s="2">
        <v>2010</v>
      </c>
      <c r="Q731" s="2" t="s">
        <v>486</v>
      </c>
      <c r="R731" s="2" t="s">
        <v>267</v>
      </c>
      <c r="S731" s="2" t="s">
        <v>486</v>
      </c>
      <c r="T731" s="2" t="b">
        <v>1</v>
      </c>
      <c r="U731" s="2">
        <v>2015</v>
      </c>
      <c r="V731" s="2">
        <v>399</v>
      </c>
      <c r="W731" s="2">
        <v>606</v>
      </c>
      <c r="X731" s="2" t="b">
        <v>1</v>
      </c>
      <c r="Y731" s="2" t="b">
        <v>1</v>
      </c>
      <c r="Z731" s="2" t="s">
        <v>89</v>
      </c>
      <c r="AA731" s="2" t="s">
        <v>178</v>
      </c>
      <c r="AB731" s="51" t="s">
        <v>178</v>
      </c>
      <c r="AC731" s="51"/>
      <c r="AD731" s="51">
        <v>3522.1125510000002</v>
      </c>
      <c r="AE731" s="51" t="s">
        <v>118</v>
      </c>
      <c r="AF731" s="51">
        <v>76</v>
      </c>
      <c r="AG731" s="51" t="s">
        <v>84</v>
      </c>
      <c r="AH731" s="51"/>
      <c r="AI731" s="51"/>
      <c r="AJ731" s="51">
        <v>1</v>
      </c>
      <c r="AK731" s="51">
        <v>0</v>
      </c>
      <c r="AL731" s="51">
        <v>0</v>
      </c>
      <c r="AP731" s="51">
        <v>0</v>
      </c>
      <c r="AQ731" s="51"/>
      <c r="AR731" s="51">
        <v>0</v>
      </c>
      <c r="AS731" s="51">
        <v>0</v>
      </c>
      <c r="AT731" s="51">
        <v>1</v>
      </c>
      <c r="AX731" s="51">
        <v>1</v>
      </c>
      <c r="BB731" s="51">
        <v>1</v>
      </c>
      <c r="BC731" s="51">
        <v>1</v>
      </c>
      <c r="BD731" s="51"/>
    </row>
    <row r="732" spans="1:56" x14ac:dyDescent="0.3">
      <c r="A732" s="2">
        <v>732</v>
      </c>
      <c r="B732" s="2">
        <v>1</v>
      </c>
      <c r="C732" s="2" t="s">
        <v>1392</v>
      </c>
      <c r="D732" s="51">
        <v>12</v>
      </c>
      <c r="E732" s="2" t="s">
        <v>3674</v>
      </c>
      <c r="F732" s="2" t="s">
        <v>1705</v>
      </c>
      <c r="G732" s="2" t="s">
        <v>1706</v>
      </c>
      <c r="H732" s="2" t="s">
        <v>1781</v>
      </c>
      <c r="I732" s="2" t="s">
        <v>967</v>
      </c>
      <c r="J732" s="2" t="s">
        <v>1856</v>
      </c>
      <c r="K732" s="2" t="s">
        <v>3747</v>
      </c>
      <c r="L732" s="2">
        <v>161653</v>
      </c>
      <c r="M732" s="2">
        <v>140767604</v>
      </c>
      <c r="N732" s="2" t="s">
        <v>104</v>
      </c>
      <c r="O732" s="2" t="s">
        <v>486</v>
      </c>
      <c r="P732" s="2">
        <v>2008</v>
      </c>
      <c r="Q732" s="2" t="s">
        <v>368</v>
      </c>
      <c r="R732" s="2" t="s">
        <v>267</v>
      </c>
      <c r="S732" s="2" t="s">
        <v>368</v>
      </c>
      <c r="T732" s="2" t="b">
        <v>1</v>
      </c>
      <c r="U732" s="2">
        <v>2018</v>
      </c>
      <c r="V732" s="2">
        <v>50</v>
      </c>
      <c r="W732" s="2">
        <v>970</v>
      </c>
      <c r="X732" s="2" t="b">
        <v>1</v>
      </c>
      <c r="Y732" s="2" t="b">
        <v>1</v>
      </c>
      <c r="Z732" s="2" t="s">
        <v>89</v>
      </c>
      <c r="AA732" s="2" t="s">
        <v>278</v>
      </c>
      <c r="AB732" s="51" t="s">
        <v>178</v>
      </c>
      <c r="AC732" s="51" t="s">
        <v>83</v>
      </c>
      <c r="AD732" s="51">
        <v>492769.70569999999</v>
      </c>
      <c r="AE732" s="51"/>
      <c r="AF732" s="51">
        <v>192</v>
      </c>
      <c r="AG732" s="51" t="s">
        <v>84</v>
      </c>
      <c r="AH732" s="51"/>
      <c r="AI732" s="51"/>
      <c r="AJ732" s="51">
        <v>1</v>
      </c>
      <c r="AK732" s="51">
        <v>0</v>
      </c>
      <c r="AL732" s="51">
        <v>0</v>
      </c>
      <c r="AP732" s="51">
        <v>0</v>
      </c>
      <c r="AQ732" s="51"/>
      <c r="AR732" s="51">
        <v>1</v>
      </c>
      <c r="AS732" s="51">
        <v>1</v>
      </c>
      <c r="AT732" s="51">
        <v>1</v>
      </c>
      <c r="AX732" s="51">
        <v>1</v>
      </c>
    </row>
    <row r="733" spans="1:56" x14ac:dyDescent="0.3">
      <c r="A733" s="2">
        <v>733</v>
      </c>
      <c r="B733" s="2">
        <v>1</v>
      </c>
      <c r="C733" s="2" t="s">
        <v>1392</v>
      </c>
      <c r="D733" s="51">
        <v>12</v>
      </c>
      <c r="E733" s="2" t="s">
        <v>3674</v>
      </c>
      <c r="F733" s="2" t="s">
        <v>1705</v>
      </c>
      <c r="G733" s="2" t="s">
        <v>1706</v>
      </c>
      <c r="H733" s="2" t="s">
        <v>1781</v>
      </c>
      <c r="I733" s="2" t="s">
        <v>1857</v>
      </c>
      <c r="J733" s="2" t="s">
        <v>1858</v>
      </c>
      <c r="K733" s="2" t="s">
        <v>3748</v>
      </c>
      <c r="L733" s="2">
        <v>44610</v>
      </c>
      <c r="M733" s="2">
        <v>124435207</v>
      </c>
      <c r="N733" s="2" t="s">
        <v>104</v>
      </c>
      <c r="O733" s="2" t="s">
        <v>486</v>
      </c>
      <c r="P733" s="2">
        <v>2004</v>
      </c>
      <c r="Q733" s="2" t="s">
        <v>486</v>
      </c>
      <c r="R733" s="2" t="s">
        <v>267</v>
      </c>
      <c r="S733" s="2" t="s">
        <v>486</v>
      </c>
      <c r="T733" s="2" t="b">
        <v>1</v>
      </c>
      <c r="U733" s="2">
        <v>2018</v>
      </c>
      <c r="V733" s="2">
        <v>253</v>
      </c>
      <c r="W733" s="2">
        <v>761</v>
      </c>
      <c r="X733" s="2" t="b">
        <v>1</v>
      </c>
      <c r="Y733" s="2" t="b">
        <v>1</v>
      </c>
      <c r="Z733" s="2" t="s">
        <v>89</v>
      </c>
      <c r="AA733" s="2" t="s">
        <v>178</v>
      </c>
      <c r="AB733" s="51" t="s">
        <v>178</v>
      </c>
      <c r="AC733" s="51"/>
      <c r="AD733" s="51">
        <v>5419.7296109999997</v>
      </c>
      <c r="AE733" s="51" t="s">
        <v>118</v>
      </c>
      <c r="AF733" s="51">
        <v>101</v>
      </c>
      <c r="AG733" s="51" t="s">
        <v>84</v>
      </c>
      <c r="AH733" s="51"/>
      <c r="AI733" s="51"/>
      <c r="AJ733" s="51">
        <v>1</v>
      </c>
      <c r="AK733" s="51">
        <v>0</v>
      </c>
      <c r="AL733" s="51">
        <v>0</v>
      </c>
      <c r="AP733" s="51">
        <v>0</v>
      </c>
      <c r="AQ733" s="51"/>
      <c r="AR733" s="51">
        <v>0</v>
      </c>
      <c r="AS733" s="51">
        <v>0</v>
      </c>
      <c r="AT733" s="51">
        <v>1</v>
      </c>
      <c r="AX733" s="51">
        <v>1</v>
      </c>
      <c r="BB733" s="51">
        <v>1</v>
      </c>
      <c r="BC733" s="51">
        <v>1</v>
      </c>
      <c r="BD733" s="51"/>
    </row>
    <row r="734" spans="1:56" x14ac:dyDescent="0.3">
      <c r="A734" s="2">
        <v>734</v>
      </c>
      <c r="B734" s="2">
        <v>1</v>
      </c>
      <c r="C734" s="2" t="s">
        <v>1392</v>
      </c>
      <c r="D734" s="51">
        <v>12</v>
      </c>
      <c r="E734" s="2" t="s">
        <v>3674</v>
      </c>
      <c r="F734" s="2" t="s">
        <v>1705</v>
      </c>
      <c r="G734" s="2" t="s">
        <v>1706</v>
      </c>
      <c r="H734" s="2" t="s">
        <v>1781</v>
      </c>
      <c r="I734" s="2" t="s">
        <v>1859</v>
      </c>
      <c r="J734" s="2" t="s">
        <v>1860</v>
      </c>
      <c r="K734" s="2" t="s">
        <v>3749</v>
      </c>
      <c r="L734" s="2">
        <v>161610</v>
      </c>
      <c r="M734" s="2">
        <v>892763</v>
      </c>
      <c r="N734" s="2" t="s">
        <v>104</v>
      </c>
      <c r="O734" s="2" t="s">
        <v>486</v>
      </c>
      <c r="P734" s="2">
        <v>2008</v>
      </c>
      <c r="Q734" s="2" t="s">
        <v>368</v>
      </c>
      <c r="R734" s="2" t="s">
        <v>267</v>
      </c>
      <c r="S734" s="2" t="s">
        <v>368</v>
      </c>
      <c r="T734" s="2" t="b">
        <v>1</v>
      </c>
      <c r="U734" s="2">
        <v>43891</v>
      </c>
      <c r="V734" s="2">
        <v>311</v>
      </c>
      <c r="W734" s="2">
        <v>940</v>
      </c>
      <c r="X734" s="2" t="b">
        <v>1</v>
      </c>
      <c r="Y734" s="2" t="b">
        <v>1</v>
      </c>
      <c r="Z734" s="2" t="s">
        <v>89</v>
      </c>
      <c r="AA734" s="2" t="s">
        <v>178</v>
      </c>
      <c r="AB734" s="51" t="s">
        <v>178</v>
      </c>
      <c r="AC734" s="51"/>
      <c r="AD734" s="51">
        <v>310877.29269999999</v>
      </c>
      <c r="AE734" s="51"/>
      <c r="AF734" s="51">
        <v>84</v>
      </c>
      <c r="AG734" s="51" t="s">
        <v>84</v>
      </c>
      <c r="AH734" s="51"/>
      <c r="AI734" s="51"/>
      <c r="AJ734" s="51">
        <v>1</v>
      </c>
      <c r="AK734" s="51">
        <v>0</v>
      </c>
      <c r="AL734" s="51">
        <v>0</v>
      </c>
      <c r="AP734" s="51">
        <v>0</v>
      </c>
      <c r="AQ734" s="51"/>
      <c r="AR734" s="51">
        <v>0</v>
      </c>
      <c r="AS734" s="51">
        <v>0</v>
      </c>
      <c r="AT734" s="51">
        <v>1</v>
      </c>
      <c r="AX734" s="51">
        <v>1</v>
      </c>
    </row>
    <row r="735" spans="1:56" x14ac:dyDescent="0.3">
      <c r="A735" s="2">
        <v>735</v>
      </c>
      <c r="B735" s="2">
        <v>1</v>
      </c>
      <c r="C735" s="2" t="s">
        <v>1392</v>
      </c>
      <c r="D735" s="51">
        <v>12</v>
      </c>
      <c r="E735" s="2" t="s">
        <v>3674</v>
      </c>
      <c r="F735" s="2" t="s">
        <v>1705</v>
      </c>
      <c r="G735" s="2" t="s">
        <v>1706</v>
      </c>
      <c r="H735" s="2" t="s">
        <v>1781</v>
      </c>
      <c r="I735" s="2" t="s">
        <v>1861</v>
      </c>
      <c r="J735" s="2" t="s">
        <v>1862</v>
      </c>
      <c r="K735" s="2" t="s">
        <v>3750</v>
      </c>
      <c r="L735" s="2">
        <v>161354</v>
      </c>
      <c r="M735" s="2">
        <v>124470688</v>
      </c>
      <c r="N735" s="2" t="s">
        <v>104</v>
      </c>
      <c r="O735" s="2" t="s">
        <v>486</v>
      </c>
      <c r="P735" s="2">
        <v>2007</v>
      </c>
      <c r="Q735" s="2" t="s">
        <v>2972</v>
      </c>
      <c r="R735" s="2" t="s">
        <v>1218</v>
      </c>
      <c r="S735" s="2" t="s">
        <v>2972</v>
      </c>
      <c r="T735" s="2" t="b">
        <v>1</v>
      </c>
      <c r="U735" s="2">
        <v>44197</v>
      </c>
      <c r="V735" s="2">
        <v>45</v>
      </c>
      <c r="W735" s="2">
        <v>400</v>
      </c>
      <c r="X735" s="2" t="b">
        <v>1</v>
      </c>
      <c r="Y735" s="2" t="b">
        <v>1</v>
      </c>
      <c r="Z735" s="2" t="s">
        <v>89</v>
      </c>
      <c r="AA735" s="2" t="s">
        <v>278</v>
      </c>
      <c r="AB735" s="51" t="s">
        <v>178</v>
      </c>
      <c r="AC735" s="51" t="s">
        <v>83</v>
      </c>
      <c r="AD735" s="51">
        <v>377424.79369999998</v>
      </c>
      <c r="AE735" s="51"/>
      <c r="AF735" s="51">
        <v>113</v>
      </c>
      <c r="AG735" s="51" t="s">
        <v>84</v>
      </c>
      <c r="AH735" s="51"/>
      <c r="AI735" s="51">
        <v>13</v>
      </c>
      <c r="AJ735" s="51">
        <v>1</v>
      </c>
      <c r="AK735" s="51">
        <v>0</v>
      </c>
      <c r="AL735" s="51">
        <v>0</v>
      </c>
      <c r="AP735" s="51">
        <v>1</v>
      </c>
      <c r="AQ735" s="51"/>
      <c r="AR735" s="51">
        <v>1</v>
      </c>
      <c r="AS735" s="51">
        <v>1</v>
      </c>
      <c r="AT735" s="51">
        <v>1</v>
      </c>
      <c r="AX735" s="51">
        <v>1</v>
      </c>
    </row>
    <row r="736" spans="1:56" x14ac:dyDescent="0.3">
      <c r="A736" s="2">
        <v>736</v>
      </c>
      <c r="B736" s="2">
        <v>1</v>
      </c>
      <c r="C736" s="2" t="s">
        <v>1392</v>
      </c>
      <c r="D736" s="51">
        <v>12</v>
      </c>
      <c r="E736" s="2" t="s">
        <v>3674</v>
      </c>
      <c r="F736" s="2" t="s">
        <v>1705</v>
      </c>
      <c r="G736" s="2" t="s">
        <v>1706</v>
      </c>
      <c r="H736" s="2" t="s">
        <v>1781</v>
      </c>
      <c r="I736" s="2" t="s">
        <v>1863</v>
      </c>
      <c r="J736" s="2" t="s">
        <v>1864</v>
      </c>
      <c r="K736" s="2" t="s">
        <v>3751</v>
      </c>
      <c r="L736" s="2">
        <v>63116</v>
      </c>
      <c r="M736" s="2">
        <v>3119790</v>
      </c>
      <c r="N736" s="2" t="s">
        <v>104</v>
      </c>
      <c r="O736" s="2" t="s">
        <v>1217</v>
      </c>
      <c r="P736" s="2">
        <v>2007</v>
      </c>
      <c r="Q736" s="2" t="s">
        <v>1540</v>
      </c>
      <c r="R736" s="2" t="s">
        <v>2980</v>
      </c>
      <c r="S736" s="2" t="s">
        <v>1540</v>
      </c>
      <c r="T736" s="2" t="b">
        <v>1</v>
      </c>
      <c r="U736" s="2">
        <v>43891</v>
      </c>
      <c r="V736" s="2">
        <v>20</v>
      </c>
      <c r="W736" s="2">
        <v>500</v>
      </c>
      <c r="X736" s="2" t="b">
        <v>1</v>
      </c>
      <c r="Y736" s="2" t="b">
        <v>1</v>
      </c>
      <c r="Z736" s="2" t="s">
        <v>89</v>
      </c>
      <c r="AA736" s="2" t="s">
        <v>278</v>
      </c>
      <c r="AB736" s="51" t="s">
        <v>178</v>
      </c>
      <c r="AC736" s="51" t="s">
        <v>83</v>
      </c>
      <c r="AD736" s="51">
        <v>1176618.905</v>
      </c>
      <c r="AE736" s="51"/>
      <c r="AF736" s="51">
        <v>264</v>
      </c>
      <c r="AG736" s="51" t="s">
        <v>84</v>
      </c>
      <c r="AH736" s="51"/>
      <c r="AI736" s="51">
        <v>21.5</v>
      </c>
      <c r="AJ736" s="51">
        <v>1</v>
      </c>
      <c r="AK736" s="51">
        <v>0</v>
      </c>
      <c r="AL736" s="51">
        <v>0</v>
      </c>
      <c r="AP736" s="51">
        <v>0</v>
      </c>
      <c r="AQ736" s="51"/>
      <c r="AR736" s="51">
        <v>1</v>
      </c>
      <c r="AS736" s="51">
        <v>1</v>
      </c>
      <c r="AT736" s="51">
        <v>1</v>
      </c>
      <c r="AU736" s="51">
        <v>1</v>
      </c>
      <c r="AX736" s="51">
        <v>1</v>
      </c>
      <c r="AY736" s="51">
        <v>1</v>
      </c>
    </row>
    <row r="737" spans="1:56" x14ac:dyDescent="0.3">
      <c r="A737" s="2">
        <v>737</v>
      </c>
      <c r="B737" s="2">
        <v>1</v>
      </c>
      <c r="C737" s="2" t="s">
        <v>1392</v>
      </c>
      <c r="D737" s="51">
        <v>12</v>
      </c>
      <c r="E737" s="2" t="s">
        <v>3674</v>
      </c>
      <c r="F737" s="2" t="s">
        <v>1705</v>
      </c>
      <c r="G737" s="2" t="s">
        <v>1706</v>
      </c>
      <c r="H737" s="2" t="s">
        <v>1781</v>
      </c>
      <c r="I737" s="2" t="s">
        <v>1865</v>
      </c>
      <c r="J737" s="2" t="s">
        <v>1866</v>
      </c>
      <c r="K737" s="2" t="s">
        <v>3752</v>
      </c>
      <c r="L737" s="2">
        <v>195453</v>
      </c>
      <c r="M737" s="2">
        <v>68621850</v>
      </c>
      <c r="N737" s="2" t="s">
        <v>104</v>
      </c>
      <c r="O737" s="2" t="s">
        <v>368</v>
      </c>
      <c r="P737" s="2">
        <v>2010</v>
      </c>
      <c r="Q737" s="2" t="s">
        <v>368</v>
      </c>
      <c r="R737" s="2" t="s">
        <v>267</v>
      </c>
      <c r="S737" s="2" t="s">
        <v>368</v>
      </c>
      <c r="T737" s="2" t="b">
        <v>1</v>
      </c>
      <c r="U737" s="2">
        <v>2015</v>
      </c>
      <c r="V737" s="2">
        <v>486</v>
      </c>
      <c r="W737" s="2">
        <v>1165</v>
      </c>
      <c r="X737" s="2" t="b">
        <v>1</v>
      </c>
      <c r="Y737" s="2" t="b">
        <v>1</v>
      </c>
      <c r="Z737" s="2" t="s">
        <v>89</v>
      </c>
      <c r="AA737" s="2" t="s">
        <v>178</v>
      </c>
      <c r="AB737" s="51" t="s">
        <v>178</v>
      </c>
      <c r="AC737" s="51"/>
      <c r="AD737" s="51">
        <v>93453.480030000006</v>
      </c>
      <c r="AE737" s="51" t="s">
        <v>118</v>
      </c>
      <c r="AF737" s="51">
        <v>128</v>
      </c>
      <c r="AG737" s="51" t="s">
        <v>84</v>
      </c>
      <c r="AH737" s="51"/>
      <c r="AI737" s="51"/>
      <c r="AJ737" s="51">
        <v>1</v>
      </c>
      <c r="AK737" s="51">
        <v>0</v>
      </c>
      <c r="AL737" s="51">
        <v>0</v>
      </c>
      <c r="AP737" s="51">
        <v>0</v>
      </c>
      <c r="AQ737" s="51"/>
      <c r="AR737" s="51">
        <v>0</v>
      </c>
      <c r="AS737" s="51">
        <v>0</v>
      </c>
      <c r="AT737" s="51">
        <v>1</v>
      </c>
      <c r="AX737" s="51">
        <v>1</v>
      </c>
      <c r="BC737" s="51">
        <v>1</v>
      </c>
    </row>
    <row r="738" spans="1:56" x14ac:dyDescent="0.3">
      <c r="A738" s="2">
        <v>738</v>
      </c>
      <c r="B738" s="2">
        <v>1</v>
      </c>
      <c r="C738" s="2" t="s">
        <v>1392</v>
      </c>
      <c r="D738" s="51">
        <v>12</v>
      </c>
      <c r="E738" s="2" t="s">
        <v>3674</v>
      </c>
      <c r="F738" s="2" t="s">
        <v>1705</v>
      </c>
      <c r="G738" s="2" t="s">
        <v>1706</v>
      </c>
      <c r="H738" s="2" t="s">
        <v>1781</v>
      </c>
      <c r="I738" s="2" t="s">
        <v>1867</v>
      </c>
      <c r="J738" s="2" t="s">
        <v>1868</v>
      </c>
      <c r="K738" s="2" t="s">
        <v>3753</v>
      </c>
      <c r="L738" s="2">
        <v>195454</v>
      </c>
      <c r="M738" s="2">
        <v>124544662</v>
      </c>
      <c r="N738" s="2" t="s">
        <v>104</v>
      </c>
      <c r="O738" s="2" t="s">
        <v>486</v>
      </c>
      <c r="P738" s="2">
        <v>2010</v>
      </c>
      <c r="Q738" s="2" t="s">
        <v>486</v>
      </c>
      <c r="R738" s="2" t="s">
        <v>267</v>
      </c>
      <c r="S738" s="2" t="s">
        <v>486</v>
      </c>
      <c r="T738" s="2" t="b">
        <v>1</v>
      </c>
      <c r="U738" s="2">
        <v>43891</v>
      </c>
      <c r="V738" s="2" t="s">
        <v>267</v>
      </c>
      <c r="W738" s="2" t="s">
        <v>267</v>
      </c>
      <c r="X738" s="2" t="b">
        <v>0</v>
      </c>
      <c r="Y738" s="2" t="b">
        <v>0</v>
      </c>
      <c r="Z738" s="51" t="s">
        <v>1869</v>
      </c>
      <c r="AA738" s="51" t="s">
        <v>178</v>
      </c>
      <c r="AB738" s="51" t="s">
        <v>178</v>
      </c>
      <c r="AC738" s="51"/>
      <c r="AD738" s="51">
        <v>210699.709</v>
      </c>
      <c r="AE738" s="51"/>
      <c r="AF738" s="51">
        <v>100</v>
      </c>
      <c r="AG738" s="51" t="s">
        <v>84</v>
      </c>
      <c r="AH738" s="51"/>
      <c r="AI738" s="51"/>
      <c r="AJ738" s="51">
        <v>1</v>
      </c>
      <c r="AK738" s="51">
        <v>0</v>
      </c>
      <c r="AL738" s="51">
        <v>0</v>
      </c>
      <c r="AP738" s="51">
        <v>0</v>
      </c>
      <c r="AQ738" s="51"/>
      <c r="AR738" s="51">
        <v>0</v>
      </c>
      <c r="AS738" s="51">
        <v>0</v>
      </c>
      <c r="AT738" s="51">
        <v>1</v>
      </c>
      <c r="AX738" s="51">
        <v>1</v>
      </c>
      <c r="BB738" s="51">
        <v>1</v>
      </c>
      <c r="BC738" s="51"/>
      <c r="BD738" s="51"/>
    </row>
    <row r="739" spans="1:56" x14ac:dyDescent="0.3">
      <c r="A739" s="2">
        <v>739</v>
      </c>
      <c r="B739" s="2">
        <v>1</v>
      </c>
      <c r="C739" s="2" t="s">
        <v>1392</v>
      </c>
      <c r="D739" s="51">
        <v>12</v>
      </c>
      <c r="E739" s="2" t="s">
        <v>3674</v>
      </c>
      <c r="F739" s="2" t="s">
        <v>1705</v>
      </c>
      <c r="G739" s="2" t="s">
        <v>1706</v>
      </c>
      <c r="H739" s="2" t="s">
        <v>73</v>
      </c>
      <c r="I739" s="2" t="s">
        <v>1870</v>
      </c>
      <c r="J739" s="2" t="s">
        <v>1871</v>
      </c>
      <c r="K739" s="2" t="s">
        <v>3754</v>
      </c>
      <c r="L739" s="2">
        <v>161483</v>
      </c>
      <c r="M739" s="2">
        <v>124493295</v>
      </c>
      <c r="N739" s="2" t="s">
        <v>104</v>
      </c>
      <c r="O739" s="2" t="s">
        <v>486</v>
      </c>
      <c r="P739" s="2">
        <v>2004</v>
      </c>
      <c r="Q739" s="2" t="s">
        <v>1561</v>
      </c>
      <c r="R739" s="2" t="s">
        <v>3202</v>
      </c>
      <c r="S739" s="2" t="s">
        <v>1561</v>
      </c>
      <c r="T739" s="2" t="b">
        <v>1</v>
      </c>
      <c r="U739" s="2">
        <v>2021</v>
      </c>
      <c r="V739" s="2">
        <v>30</v>
      </c>
      <c r="W739" s="2">
        <v>80</v>
      </c>
      <c r="X739" s="2" t="b">
        <v>1</v>
      </c>
      <c r="Y739" s="2" t="b">
        <v>1</v>
      </c>
      <c r="Z739" s="2" t="s">
        <v>89</v>
      </c>
      <c r="AA739" s="2" t="s">
        <v>83</v>
      </c>
      <c r="AB739" s="51" t="s">
        <v>83</v>
      </c>
      <c r="AC739" s="51"/>
      <c r="AD739" s="51">
        <v>10968.828750000001</v>
      </c>
      <c r="AE739" s="51" t="s">
        <v>118</v>
      </c>
      <c r="AF739" s="51">
        <v>84</v>
      </c>
      <c r="AG739" s="51" t="s">
        <v>84</v>
      </c>
      <c r="AH739" s="51"/>
      <c r="AI739" s="51">
        <v>10</v>
      </c>
      <c r="AJ739" s="51">
        <v>0</v>
      </c>
      <c r="AK739" s="51">
        <v>0</v>
      </c>
      <c r="AL739" s="51">
        <v>0</v>
      </c>
      <c r="AP739" s="51">
        <v>0</v>
      </c>
      <c r="AQ739" s="51"/>
      <c r="AR739" s="51">
        <v>1</v>
      </c>
      <c r="AS739" s="51">
        <v>1</v>
      </c>
      <c r="AT739" s="51">
        <v>1</v>
      </c>
      <c r="AU739" s="51">
        <v>1</v>
      </c>
      <c r="AV739" s="51">
        <v>1</v>
      </c>
      <c r="AW739" s="51">
        <v>1</v>
      </c>
      <c r="BC739" s="51">
        <v>1</v>
      </c>
      <c r="BD739" s="51">
        <v>1</v>
      </c>
    </row>
    <row r="740" spans="1:56" x14ac:dyDescent="0.3">
      <c r="A740" s="2">
        <v>740</v>
      </c>
      <c r="B740" s="2">
        <v>1</v>
      </c>
      <c r="C740" s="2" t="s">
        <v>1392</v>
      </c>
      <c r="D740" s="51">
        <v>12</v>
      </c>
      <c r="E740" s="2" t="s">
        <v>3674</v>
      </c>
      <c r="F740" s="2" t="s">
        <v>1705</v>
      </c>
      <c r="G740" s="2" t="s">
        <v>1706</v>
      </c>
      <c r="H740" s="2" t="s">
        <v>1872</v>
      </c>
      <c r="I740" s="2" t="s">
        <v>1873</v>
      </c>
      <c r="J740" s="2" t="s">
        <v>1874</v>
      </c>
      <c r="K740" s="2" t="s">
        <v>3755</v>
      </c>
      <c r="L740" s="2">
        <v>161464</v>
      </c>
      <c r="M740" s="2">
        <v>48938919</v>
      </c>
      <c r="N740" s="2" t="s">
        <v>104</v>
      </c>
      <c r="O740" s="2" t="s">
        <v>1217</v>
      </c>
      <c r="P740" s="2">
        <v>2008</v>
      </c>
      <c r="Q740" s="2" t="s">
        <v>1540</v>
      </c>
      <c r="R740" s="2" t="s">
        <v>3157</v>
      </c>
      <c r="S740" s="2" t="s">
        <v>1540</v>
      </c>
      <c r="T740" s="2" t="b">
        <v>1</v>
      </c>
      <c r="U740" s="2">
        <v>2014</v>
      </c>
      <c r="V740" s="2">
        <v>10</v>
      </c>
      <c r="W740" s="2">
        <v>800</v>
      </c>
      <c r="X740" s="2" t="b">
        <v>1</v>
      </c>
      <c r="Y740" s="2" t="b">
        <v>1</v>
      </c>
      <c r="Z740" s="2" t="s">
        <v>89</v>
      </c>
      <c r="AA740" s="2" t="s">
        <v>95</v>
      </c>
      <c r="AB740" s="51" t="s">
        <v>83</v>
      </c>
      <c r="AC740" s="51" t="s">
        <v>178</v>
      </c>
      <c r="AD740" s="51">
        <v>1271490.787</v>
      </c>
      <c r="AE740" s="51"/>
      <c r="AF740" s="51">
        <v>120</v>
      </c>
      <c r="AG740" s="51" t="s">
        <v>84</v>
      </c>
      <c r="AH740" s="51"/>
      <c r="AI740" s="51">
        <v>9.6999999999999993</v>
      </c>
      <c r="AJ740" s="51">
        <v>0</v>
      </c>
      <c r="AK740" s="51">
        <v>0</v>
      </c>
      <c r="AL740" s="51">
        <v>0</v>
      </c>
      <c r="AP740" s="51">
        <v>0</v>
      </c>
      <c r="AQ740" s="51"/>
      <c r="AR740" s="51">
        <v>1</v>
      </c>
      <c r="AS740" s="51">
        <v>1</v>
      </c>
      <c r="AT740" s="51">
        <v>1</v>
      </c>
      <c r="AU740" s="51">
        <v>1</v>
      </c>
      <c r="AV740" s="51">
        <v>1</v>
      </c>
      <c r="AW740" s="51">
        <v>1</v>
      </c>
    </row>
    <row r="741" spans="1:56" x14ac:dyDescent="0.3">
      <c r="A741" s="2">
        <v>741</v>
      </c>
      <c r="B741" s="2">
        <v>1</v>
      </c>
      <c r="C741" s="2" t="s">
        <v>1392</v>
      </c>
      <c r="D741" s="51">
        <v>12</v>
      </c>
      <c r="E741" s="2" t="s">
        <v>3674</v>
      </c>
      <c r="F741" s="2" t="s">
        <v>1705</v>
      </c>
      <c r="G741" s="2" t="s">
        <v>1706</v>
      </c>
      <c r="H741" s="2" t="s">
        <v>1872</v>
      </c>
      <c r="I741" s="2" t="s">
        <v>380</v>
      </c>
      <c r="J741" s="2" t="s">
        <v>1875</v>
      </c>
      <c r="K741" s="2" t="s">
        <v>3756</v>
      </c>
      <c r="L741" s="2">
        <v>161704</v>
      </c>
      <c r="M741" s="2">
        <v>124530743</v>
      </c>
      <c r="N741" s="2" t="s">
        <v>104</v>
      </c>
      <c r="O741" s="2" t="s">
        <v>486</v>
      </c>
      <c r="P741" s="2">
        <v>2004</v>
      </c>
      <c r="Q741" s="2" t="s">
        <v>486</v>
      </c>
      <c r="R741" s="2" t="s">
        <v>267</v>
      </c>
      <c r="S741" s="2" t="s">
        <v>486</v>
      </c>
      <c r="T741" s="2" t="b">
        <v>1</v>
      </c>
      <c r="U741" s="2">
        <v>2018</v>
      </c>
      <c r="V741" s="2">
        <v>480</v>
      </c>
      <c r="W741" s="2">
        <v>625</v>
      </c>
      <c r="X741" s="2" t="b">
        <v>1</v>
      </c>
      <c r="Y741" s="2" t="b">
        <v>1</v>
      </c>
      <c r="Z741" s="2" t="s">
        <v>89</v>
      </c>
      <c r="AA741" s="2" t="s">
        <v>178</v>
      </c>
      <c r="AB741" s="51" t="s">
        <v>178</v>
      </c>
      <c r="AC741" s="51"/>
      <c r="AD741" s="51">
        <v>3975.3266020000001</v>
      </c>
      <c r="AE741" s="51" t="s">
        <v>118</v>
      </c>
      <c r="AF741" s="51">
        <v>51.7</v>
      </c>
      <c r="AG741" s="51" t="s">
        <v>84</v>
      </c>
      <c r="AH741" s="51"/>
      <c r="AI741" s="51"/>
      <c r="AJ741" s="51">
        <v>1</v>
      </c>
      <c r="AK741" s="51">
        <v>0</v>
      </c>
      <c r="AL741" s="51">
        <v>0</v>
      </c>
      <c r="AP741" s="51">
        <v>0</v>
      </c>
      <c r="AQ741" s="51"/>
      <c r="AR741" s="51">
        <v>0</v>
      </c>
      <c r="AS741" s="51">
        <v>0</v>
      </c>
      <c r="AT741" s="51">
        <v>1</v>
      </c>
      <c r="AX741" s="51">
        <v>1</v>
      </c>
      <c r="BB741" s="51">
        <v>1</v>
      </c>
      <c r="BC741" s="51">
        <v>1</v>
      </c>
      <c r="BD741" s="51"/>
    </row>
    <row r="742" spans="1:56" x14ac:dyDescent="0.3">
      <c r="A742" s="2">
        <v>742</v>
      </c>
      <c r="B742" s="2">
        <v>1</v>
      </c>
      <c r="C742" s="2" t="s">
        <v>1392</v>
      </c>
      <c r="D742" s="51">
        <v>12</v>
      </c>
      <c r="E742" s="2" t="s">
        <v>3674</v>
      </c>
      <c r="F742" s="2" t="s">
        <v>1705</v>
      </c>
      <c r="G742" s="2" t="s">
        <v>1706</v>
      </c>
      <c r="H742" s="2" t="s">
        <v>1872</v>
      </c>
      <c r="I742" s="2" t="s">
        <v>1876</v>
      </c>
      <c r="J742" s="2" t="s">
        <v>1877</v>
      </c>
      <c r="K742" s="2" t="s">
        <v>3757</v>
      </c>
      <c r="L742" s="2">
        <v>197258416</v>
      </c>
      <c r="M742" s="2">
        <v>197258455</v>
      </c>
      <c r="N742" s="2" t="s">
        <v>2995</v>
      </c>
      <c r="O742" s="2" t="s">
        <v>367</v>
      </c>
      <c r="P742" s="2" t="s">
        <v>267</v>
      </c>
      <c r="Q742" s="2" t="s">
        <v>486</v>
      </c>
      <c r="R742" s="2" t="s">
        <v>267</v>
      </c>
      <c r="S742" s="2" t="s">
        <v>486</v>
      </c>
      <c r="T742" s="2" t="b">
        <v>1</v>
      </c>
      <c r="U742" s="2" t="s">
        <v>3758</v>
      </c>
      <c r="V742" s="2">
        <v>484</v>
      </c>
      <c r="W742" s="2">
        <v>484</v>
      </c>
      <c r="X742" s="2" t="b">
        <v>1</v>
      </c>
      <c r="Y742" s="2" t="b">
        <v>1</v>
      </c>
      <c r="Z742" s="2" t="s">
        <v>1878</v>
      </c>
      <c r="AA742" s="2" t="s">
        <v>178</v>
      </c>
      <c r="AB742" s="51" t="s">
        <v>178</v>
      </c>
      <c r="AC742" s="51"/>
      <c r="AD742" s="51">
        <v>3975.3266020000001</v>
      </c>
      <c r="AE742" s="51" t="s">
        <v>118</v>
      </c>
      <c r="AF742" s="51">
        <v>33</v>
      </c>
      <c r="AG742" s="51" t="s">
        <v>84</v>
      </c>
      <c r="AH742" s="51"/>
      <c r="AI742" s="51"/>
      <c r="AJ742" s="51">
        <v>1</v>
      </c>
      <c r="AK742" s="51">
        <v>0</v>
      </c>
      <c r="AL742" s="51">
        <v>0</v>
      </c>
      <c r="AP742" s="51">
        <v>0</v>
      </c>
      <c r="AQ742" s="51"/>
      <c r="AR742" s="51">
        <v>0</v>
      </c>
      <c r="AS742" s="51">
        <v>0</v>
      </c>
      <c r="AT742" s="51">
        <v>1</v>
      </c>
      <c r="AX742" s="51">
        <v>1</v>
      </c>
      <c r="BB742" s="51">
        <v>1</v>
      </c>
      <c r="BC742" s="51">
        <v>1</v>
      </c>
      <c r="BD742" s="51"/>
    </row>
    <row r="743" spans="1:56" x14ac:dyDescent="0.3">
      <c r="A743" s="2">
        <v>743</v>
      </c>
      <c r="B743" s="2">
        <v>1</v>
      </c>
      <c r="C743" s="2" t="s">
        <v>1392</v>
      </c>
      <c r="D743" s="51">
        <v>12</v>
      </c>
      <c r="E743" s="2" t="s">
        <v>3674</v>
      </c>
      <c r="F743" s="2" t="s">
        <v>1705</v>
      </c>
      <c r="G743" s="2" t="s">
        <v>1706</v>
      </c>
      <c r="H743" s="2" t="s">
        <v>1872</v>
      </c>
      <c r="I743" s="2" t="s">
        <v>1879</v>
      </c>
      <c r="J743" s="2" t="s">
        <v>1880</v>
      </c>
      <c r="K743" s="2" t="s">
        <v>3759</v>
      </c>
      <c r="L743" s="2">
        <v>161418</v>
      </c>
      <c r="M743" s="2">
        <v>124481430</v>
      </c>
      <c r="N743" s="2" t="s">
        <v>104</v>
      </c>
      <c r="O743" s="2" t="s">
        <v>2972</v>
      </c>
      <c r="P743" s="2">
        <v>2008</v>
      </c>
      <c r="Q743" s="2" t="s">
        <v>368</v>
      </c>
      <c r="R743" s="2" t="s">
        <v>267</v>
      </c>
      <c r="S743" s="2" t="s">
        <v>368</v>
      </c>
      <c r="T743" s="2" t="b">
        <v>1</v>
      </c>
      <c r="U743" s="2">
        <v>43891</v>
      </c>
      <c r="V743" s="2">
        <v>10</v>
      </c>
      <c r="W743" s="2">
        <v>914</v>
      </c>
      <c r="X743" s="2" t="b">
        <v>1</v>
      </c>
      <c r="Y743" s="2" t="b">
        <v>1</v>
      </c>
      <c r="Z743" s="2" t="s">
        <v>89</v>
      </c>
      <c r="AA743" s="2" t="s">
        <v>95</v>
      </c>
      <c r="AB743" s="51" t="s">
        <v>83</v>
      </c>
      <c r="AC743" s="51" t="s">
        <v>178</v>
      </c>
      <c r="AD743" s="51">
        <v>436610.41190000001</v>
      </c>
      <c r="AE743" s="51"/>
      <c r="AF743" s="51">
        <v>62</v>
      </c>
      <c r="AG743" s="51" t="s">
        <v>84</v>
      </c>
      <c r="AH743" s="51"/>
      <c r="AI743" s="51">
        <v>11</v>
      </c>
      <c r="AJ743" s="51">
        <v>0</v>
      </c>
      <c r="AK743" s="51">
        <v>0</v>
      </c>
      <c r="AL743" s="51">
        <v>0</v>
      </c>
      <c r="AP743" s="51">
        <v>0</v>
      </c>
      <c r="AQ743" s="51"/>
      <c r="AR743" s="51">
        <v>1</v>
      </c>
      <c r="AS743" s="51">
        <v>1</v>
      </c>
      <c r="AT743" s="51">
        <v>1</v>
      </c>
      <c r="AV743" s="51">
        <v>1</v>
      </c>
    </row>
    <row r="744" spans="1:56" x14ac:dyDescent="0.3">
      <c r="A744" s="2">
        <v>744</v>
      </c>
      <c r="B744" s="2">
        <v>1</v>
      </c>
      <c r="C744" s="2" t="s">
        <v>1392</v>
      </c>
      <c r="D744" s="51">
        <v>12</v>
      </c>
      <c r="E744" s="2" t="s">
        <v>3674</v>
      </c>
      <c r="F744" s="2" t="s">
        <v>1705</v>
      </c>
      <c r="G744" s="2" t="s">
        <v>1706</v>
      </c>
      <c r="H744" s="2" t="s">
        <v>1872</v>
      </c>
      <c r="I744" s="2" t="s">
        <v>1881</v>
      </c>
      <c r="J744" s="2" t="s">
        <v>1882</v>
      </c>
      <c r="K744" s="2" t="s">
        <v>3760</v>
      </c>
      <c r="L744" s="2">
        <v>161461</v>
      </c>
      <c r="M744" s="2">
        <v>48938639</v>
      </c>
      <c r="N744" s="2" t="s">
        <v>104</v>
      </c>
      <c r="O744" s="2" t="s">
        <v>2972</v>
      </c>
      <c r="P744" s="2">
        <v>2006</v>
      </c>
      <c r="Q744" s="2" t="s">
        <v>1217</v>
      </c>
      <c r="R744" s="2" t="s">
        <v>2980</v>
      </c>
      <c r="S744" s="2" t="s">
        <v>1217</v>
      </c>
      <c r="T744" s="2" t="b">
        <v>1</v>
      </c>
      <c r="U744" s="2">
        <v>2014</v>
      </c>
      <c r="V744" s="2">
        <v>30</v>
      </c>
      <c r="W744" s="2">
        <v>600</v>
      </c>
      <c r="X744" s="2" t="b">
        <v>1</v>
      </c>
      <c r="Y744" s="2" t="b">
        <v>1</v>
      </c>
      <c r="Z744" s="2" t="s">
        <v>89</v>
      </c>
      <c r="AA744" s="2" t="s">
        <v>278</v>
      </c>
      <c r="AB744" s="51" t="s">
        <v>178</v>
      </c>
      <c r="AC744" s="51" t="s">
        <v>83</v>
      </c>
      <c r="AD744" s="51">
        <v>1272939.517</v>
      </c>
      <c r="AE744" s="51"/>
      <c r="AF744" s="51">
        <v>120</v>
      </c>
      <c r="AG744" s="51" t="s">
        <v>84</v>
      </c>
      <c r="AH744" s="51"/>
      <c r="AI744" s="51">
        <v>9.6999999999999993</v>
      </c>
      <c r="AJ744" s="51">
        <v>1</v>
      </c>
      <c r="AK744" s="51">
        <v>0</v>
      </c>
      <c r="AL744" s="51">
        <v>0</v>
      </c>
      <c r="AP744" s="51">
        <v>0</v>
      </c>
      <c r="AQ744" s="51"/>
      <c r="AR744" s="51">
        <v>1</v>
      </c>
      <c r="AS744" s="51">
        <v>1</v>
      </c>
      <c r="AT744" s="51">
        <v>1</v>
      </c>
      <c r="AU744" s="51">
        <v>1</v>
      </c>
      <c r="AV744" s="51"/>
      <c r="AW744" s="51"/>
      <c r="AX744" s="51">
        <v>1</v>
      </c>
      <c r="AY744" s="51">
        <v>1</v>
      </c>
    </row>
    <row r="745" spans="1:56" x14ac:dyDescent="0.3">
      <c r="A745" s="2">
        <v>745</v>
      </c>
      <c r="B745" s="2">
        <v>1</v>
      </c>
      <c r="C745" s="2" t="s">
        <v>1392</v>
      </c>
      <c r="D745" s="51">
        <v>12</v>
      </c>
      <c r="E745" s="2" t="s">
        <v>3674</v>
      </c>
      <c r="F745" s="2" t="s">
        <v>1705</v>
      </c>
      <c r="G745" s="2" t="s">
        <v>1706</v>
      </c>
      <c r="H745" s="2" t="s">
        <v>1872</v>
      </c>
      <c r="I745" s="2" t="s">
        <v>1127</v>
      </c>
      <c r="J745" s="2" t="s">
        <v>1883</v>
      </c>
      <c r="K745" s="2" t="s">
        <v>3761</v>
      </c>
      <c r="L745" s="2">
        <v>161419</v>
      </c>
      <c r="M745" s="2">
        <v>124481644</v>
      </c>
      <c r="N745" s="2" t="s">
        <v>104</v>
      </c>
      <c r="O745" s="2" t="s">
        <v>368</v>
      </c>
      <c r="P745" s="2">
        <v>2008</v>
      </c>
      <c r="Q745" s="2" t="s">
        <v>368</v>
      </c>
      <c r="R745" s="2" t="s">
        <v>267</v>
      </c>
      <c r="S745" s="2" t="s">
        <v>368</v>
      </c>
      <c r="T745" s="2" t="b">
        <v>1</v>
      </c>
      <c r="U745" s="2">
        <v>43891</v>
      </c>
      <c r="V745" s="2">
        <v>33</v>
      </c>
      <c r="W745" s="2">
        <v>530</v>
      </c>
      <c r="X745" s="2" t="b">
        <v>1</v>
      </c>
      <c r="Y745" s="2" t="b">
        <v>1</v>
      </c>
      <c r="Z745" s="2" t="s">
        <v>89</v>
      </c>
      <c r="AA745" s="2" t="s">
        <v>278</v>
      </c>
      <c r="AB745" s="51" t="s">
        <v>178</v>
      </c>
      <c r="AC745" s="51" t="s">
        <v>83</v>
      </c>
      <c r="AD745" s="51">
        <v>314555.0919</v>
      </c>
      <c r="AE745" s="51"/>
      <c r="AF745" s="51">
        <v>57</v>
      </c>
      <c r="AG745" s="51" t="s">
        <v>84</v>
      </c>
      <c r="AH745" s="51"/>
      <c r="AI745" s="51">
        <v>11</v>
      </c>
      <c r="AJ745" s="51">
        <v>1</v>
      </c>
      <c r="AK745" s="51">
        <v>0</v>
      </c>
      <c r="AL745" s="51">
        <v>0</v>
      </c>
      <c r="AP745" s="51">
        <v>0</v>
      </c>
      <c r="AQ745" s="51"/>
      <c r="AR745" s="51">
        <v>1</v>
      </c>
      <c r="AS745" s="51">
        <v>1</v>
      </c>
      <c r="AT745" s="51">
        <v>1</v>
      </c>
      <c r="AX745" s="51">
        <v>1</v>
      </c>
    </row>
    <row r="746" spans="1:56" x14ac:dyDescent="0.3">
      <c r="A746" s="2">
        <v>746</v>
      </c>
      <c r="B746" s="2">
        <v>1</v>
      </c>
      <c r="C746" s="2" t="s">
        <v>1392</v>
      </c>
      <c r="D746" s="51">
        <v>12</v>
      </c>
      <c r="E746" s="2" t="s">
        <v>3674</v>
      </c>
      <c r="F746" s="2" t="s">
        <v>1705</v>
      </c>
      <c r="G746" s="2" t="s">
        <v>1706</v>
      </c>
      <c r="H746" s="2" t="s">
        <v>1872</v>
      </c>
      <c r="I746" s="2" t="s">
        <v>1884</v>
      </c>
      <c r="J746" s="2" t="s">
        <v>1885</v>
      </c>
      <c r="K746" s="2" t="s">
        <v>3762</v>
      </c>
      <c r="L746" s="2">
        <v>161318</v>
      </c>
      <c r="M746" s="2">
        <v>885767</v>
      </c>
      <c r="N746" s="2" t="s">
        <v>104</v>
      </c>
      <c r="O746" s="2" t="s">
        <v>486</v>
      </c>
      <c r="P746" s="2">
        <v>2008</v>
      </c>
      <c r="Q746" s="2" t="s">
        <v>368</v>
      </c>
      <c r="R746" s="2" t="s">
        <v>267</v>
      </c>
      <c r="S746" s="2" t="s">
        <v>368</v>
      </c>
      <c r="T746" s="2" t="b">
        <v>1</v>
      </c>
      <c r="U746" s="2">
        <v>43891</v>
      </c>
      <c r="V746" s="2">
        <v>53</v>
      </c>
      <c r="W746" s="2">
        <v>588</v>
      </c>
      <c r="X746" s="2" t="b">
        <v>1</v>
      </c>
      <c r="Y746" s="2" t="b">
        <v>1</v>
      </c>
      <c r="Z746" s="2" t="s">
        <v>89</v>
      </c>
      <c r="AA746" s="2" t="s">
        <v>278</v>
      </c>
      <c r="AB746" s="51" t="s">
        <v>178</v>
      </c>
      <c r="AC746" s="51" t="s">
        <v>83</v>
      </c>
      <c r="AD746" s="51">
        <v>123536.33560000001</v>
      </c>
      <c r="AE746" s="51" t="s">
        <v>118</v>
      </c>
      <c r="AF746" s="51">
        <v>44</v>
      </c>
      <c r="AG746" s="51" t="s">
        <v>84</v>
      </c>
      <c r="AH746" s="51"/>
      <c r="AI746" s="51"/>
      <c r="AJ746" s="51">
        <v>1</v>
      </c>
      <c r="AK746" s="51">
        <v>0</v>
      </c>
      <c r="AL746" s="51">
        <v>0</v>
      </c>
      <c r="AP746" s="51">
        <v>0</v>
      </c>
      <c r="AQ746" s="51"/>
      <c r="AR746" s="51">
        <v>1</v>
      </c>
      <c r="AS746" s="51">
        <v>1</v>
      </c>
      <c r="AT746" s="51">
        <v>1</v>
      </c>
      <c r="AX746" s="51">
        <v>1</v>
      </c>
      <c r="BC746" s="51">
        <v>1</v>
      </c>
    </row>
    <row r="747" spans="1:56" x14ac:dyDescent="0.3">
      <c r="A747" s="2">
        <v>747</v>
      </c>
      <c r="B747" s="2">
        <v>1</v>
      </c>
      <c r="C747" s="2" t="s">
        <v>1392</v>
      </c>
      <c r="D747" s="51">
        <v>12</v>
      </c>
      <c r="E747" s="2" t="s">
        <v>3674</v>
      </c>
      <c r="F747" s="2" t="s">
        <v>1705</v>
      </c>
      <c r="G747" s="2" t="s">
        <v>1706</v>
      </c>
      <c r="H747" s="2" t="s">
        <v>1872</v>
      </c>
      <c r="I747" s="2" t="s">
        <v>1886</v>
      </c>
      <c r="J747" s="2" t="s">
        <v>1887</v>
      </c>
      <c r="K747" s="2" t="s">
        <v>3763</v>
      </c>
      <c r="L747" s="2">
        <v>161685</v>
      </c>
      <c r="M747" s="2">
        <v>124528025</v>
      </c>
      <c r="N747" s="2" t="s">
        <v>1219</v>
      </c>
      <c r="O747" s="2" t="s">
        <v>486</v>
      </c>
      <c r="P747" s="2">
        <v>2008</v>
      </c>
      <c r="Q747" s="2" t="s">
        <v>2972</v>
      </c>
      <c r="R747" s="2" t="s">
        <v>1218</v>
      </c>
      <c r="S747" s="2" t="s">
        <v>2972</v>
      </c>
      <c r="T747" s="2" t="b">
        <v>1</v>
      </c>
      <c r="U747" s="2" t="s">
        <v>3471</v>
      </c>
      <c r="V747" s="2">
        <v>70</v>
      </c>
      <c r="W747" s="2">
        <v>704</v>
      </c>
      <c r="X747" s="2" t="b">
        <v>1</v>
      </c>
      <c r="Y747" s="2" t="b">
        <v>1</v>
      </c>
      <c r="Z747" s="2" t="s">
        <v>89</v>
      </c>
      <c r="AA747" s="2" t="s">
        <v>278</v>
      </c>
      <c r="AB747" s="51" t="s">
        <v>178</v>
      </c>
      <c r="AC747" s="51" t="s">
        <v>83</v>
      </c>
      <c r="AD747" s="51">
        <v>172117.4932</v>
      </c>
      <c r="AE747" s="51"/>
      <c r="AF747" s="51">
        <v>80</v>
      </c>
      <c r="AG747" s="51" t="s">
        <v>84</v>
      </c>
      <c r="AH747" s="51"/>
      <c r="AI747" s="51">
        <v>6</v>
      </c>
      <c r="AJ747" s="51">
        <v>1</v>
      </c>
      <c r="AK747" s="51">
        <v>0</v>
      </c>
      <c r="AL747" s="51">
        <v>0</v>
      </c>
      <c r="AP747" s="51">
        <v>0</v>
      </c>
      <c r="AQ747" s="51"/>
      <c r="AR747" s="51">
        <v>1</v>
      </c>
      <c r="AS747" s="51">
        <v>1</v>
      </c>
      <c r="AT747" s="51">
        <v>1</v>
      </c>
      <c r="AX747" s="51">
        <v>1</v>
      </c>
    </row>
    <row r="748" spans="1:56" x14ac:dyDescent="0.3">
      <c r="A748" s="2">
        <v>748</v>
      </c>
      <c r="B748" s="2">
        <v>1</v>
      </c>
      <c r="C748" s="2" t="s">
        <v>1392</v>
      </c>
      <c r="D748" s="51">
        <v>12</v>
      </c>
      <c r="E748" s="2" t="s">
        <v>3674</v>
      </c>
      <c r="F748" s="2" t="s">
        <v>1705</v>
      </c>
      <c r="G748" s="2" t="s">
        <v>1706</v>
      </c>
      <c r="H748" s="2" t="s">
        <v>1872</v>
      </c>
      <c r="I748" s="2" t="s">
        <v>1888</v>
      </c>
      <c r="J748" s="2" t="s">
        <v>1889</v>
      </c>
      <c r="K748" s="2" t="s">
        <v>3764</v>
      </c>
      <c r="L748" s="2">
        <v>61405</v>
      </c>
      <c r="M748" s="2">
        <v>48954483</v>
      </c>
      <c r="N748" s="2" t="s">
        <v>104</v>
      </c>
      <c r="O748" s="2" t="s">
        <v>1561</v>
      </c>
      <c r="P748" s="2">
        <v>2006</v>
      </c>
      <c r="Q748" s="2" t="s">
        <v>1561</v>
      </c>
      <c r="R748" s="2" t="s">
        <v>3765</v>
      </c>
      <c r="S748" s="2" t="s">
        <v>1561</v>
      </c>
      <c r="T748" s="2" t="b">
        <v>1</v>
      </c>
      <c r="U748" s="2">
        <v>2014</v>
      </c>
      <c r="V748" s="2">
        <v>60</v>
      </c>
      <c r="W748" s="2">
        <v>800</v>
      </c>
      <c r="X748" s="2" t="b">
        <v>1</v>
      </c>
      <c r="Y748" s="2" t="b">
        <v>1</v>
      </c>
      <c r="Z748" s="2" t="s">
        <v>89</v>
      </c>
      <c r="AA748" s="2" t="s">
        <v>278</v>
      </c>
      <c r="AB748" s="51" t="s">
        <v>178</v>
      </c>
      <c r="AC748" s="51" t="s">
        <v>83</v>
      </c>
      <c r="AD748" s="51">
        <v>142311.41029999999</v>
      </c>
      <c r="AE748" s="51" t="s">
        <v>118</v>
      </c>
      <c r="AF748" s="51">
        <v>50</v>
      </c>
      <c r="AG748" s="51" t="s">
        <v>84</v>
      </c>
      <c r="AH748" s="51"/>
      <c r="AI748" s="51">
        <v>4.5</v>
      </c>
      <c r="AJ748" s="51">
        <v>1</v>
      </c>
      <c r="AK748" s="51">
        <v>0</v>
      </c>
      <c r="AL748" s="51">
        <v>0</v>
      </c>
      <c r="AP748" s="51">
        <v>0</v>
      </c>
      <c r="AQ748" s="51"/>
      <c r="AR748" s="51">
        <v>1</v>
      </c>
      <c r="AS748" s="51">
        <v>1</v>
      </c>
      <c r="AT748" s="51">
        <v>1</v>
      </c>
      <c r="AU748" s="51">
        <v>1</v>
      </c>
      <c r="AV748" s="51"/>
      <c r="AW748" s="51"/>
      <c r="AX748" s="51">
        <v>1</v>
      </c>
      <c r="AY748" s="51">
        <v>1</v>
      </c>
      <c r="BC748" s="51">
        <v>1</v>
      </c>
      <c r="BD748" s="51">
        <v>1</v>
      </c>
    </row>
    <row r="749" spans="1:56" x14ac:dyDescent="0.3">
      <c r="A749" s="2">
        <v>749</v>
      </c>
      <c r="B749" s="2">
        <v>1</v>
      </c>
      <c r="C749" s="2" t="s">
        <v>1392</v>
      </c>
      <c r="D749" s="51">
        <v>12</v>
      </c>
      <c r="E749" s="2" t="s">
        <v>3674</v>
      </c>
      <c r="F749" s="2" t="s">
        <v>1705</v>
      </c>
      <c r="G749" s="2" t="s">
        <v>1706</v>
      </c>
      <c r="H749" s="2" t="s">
        <v>1872</v>
      </c>
      <c r="I749" s="2" t="s">
        <v>1890</v>
      </c>
      <c r="J749" s="2" t="s">
        <v>1891</v>
      </c>
      <c r="K749" s="2" t="s">
        <v>3766</v>
      </c>
      <c r="L749" s="2">
        <v>161626</v>
      </c>
      <c r="M749" s="2">
        <v>48949434</v>
      </c>
      <c r="N749" s="2" t="s">
        <v>104</v>
      </c>
      <c r="O749" s="2" t="s">
        <v>368</v>
      </c>
      <c r="P749" s="2">
        <v>2008</v>
      </c>
      <c r="Q749" s="2" t="s">
        <v>368</v>
      </c>
      <c r="R749" s="2" t="s">
        <v>267</v>
      </c>
      <c r="S749" s="2" t="s">
        <v>368</v>
      </c>
      <c r="T749" s="2" t="b">
        <v>1</v>
      </c>
      <c r="U749" s="2">
        <v>2014</v>
      </c>
      <c r="V749" s="2">
        <v>12</v>
      </c>
      <c r="W749" s="2">
        <v>900</v>
      </c>
      <c r="X749" s="2" t="b">
        <v>1</v>
      </c>
      <c r="Y749" s="2" t="b">
        <v>1</v>
      </c>
      <c r="Z749" s="2" t="s">
        <v>89</v>
      </c>
      <c r="AA749" s="2" t="s">
        <v>95</v>
      </c>
      <c r="AB749" s="51" t="s">
        <v>83</v>
      </c>
      <c r="AC749" s="51" t="s">
        <v>178</v>
      </c>
      <c r="AD749" s="51">
        <v>1453727.148</v>
      </c>
      <c r="AE749" s="51"/>
      <c r="AF749" s="51">
        <v>72</v>
      </c>
      <c r="AG749" s="51" t="s">
        <v>84</v>
      </c>
      <c r="AH749" s="51"/>
      <c r="AI749" s="51">
        <v>8</v>
      </c>
      <c r="AJ749" s="51">
        <v>0</v>
      </c>
      <c r="AK749" s="51">
        <v>0</v>
      </c>
      <c r="AL749" s="51">
        <v>0</v>
      </c>
      <c r="AP749" s="51">
        <v>0</v>
      </c>
      <c r="AQ749" s="51"/>
      <c r="AR749" s="51">
        <v>1</v>
      </c>
      <c r="AS749" s="51">
        <v>1</v>
      </c>
      <c r="AT749" s="51">
        <v>1</v>
      </c>
      <c r="AV749" s="51">
        <v>1</v>
      </c>
    </row>
    <row r="750" spans="1:56" x14ac:dyDescent="0.3">
      <c r="A750" s="2">
        <v>750</v>
      </c>
      <c r="B750" s="2">
        <v>1</v>
      </c>
      <c r="C750" s="2" t="s">
        <v>1392</v>
      </c>
      <c r="D750" s="51">
        <v>12</v>
      </c>
      <c r="E750" s="2" t="s">
        <v>3674</v>
      </c>
      <c r="F750" s="2" t="s">
        <v>1705</v>
      </c>
      <c r="G750" s="2" t="s">
        <v>1706</v>
      </c>
      <c r="H750" s="2" t="s">
        <v>1872</v>
      </c>
      <c r="I750" s="2" t="s">
        <v>1892</v>
      </c>
      <c r="J750" s="2" t="s">
        <v>1893</v>
      </c>
      <c r="K750" s="2" t="s">
        <v>3767</v>
      </c>
      <c r="L750" s="2">
        <v>161631</v>
      </c>
      <c r="M750" s="2">
        <v>124518400</v>
      </c>
      <c r="N750" s="2" t="s">
        <v>104</v>
      </c>
      <c r="O750" s="2" t="s">
        <v>1540</v>
      </c>
      <c r="P750" s="2">
        <v>2007</v>
      </c>
      <c r="Q750" s="2" t="s">
        <v>1540</v>
      </c>
      <c r="R750" s="2" t="s">
        <v>2980</v>
      </c>
      <c r="S750" s="2" t="s">
        <v>1540</v>
      </c>
      <c r="T750" s="2" t="b">
        <v>1</v>
      </c>
      <c r="U750" s="2">
        <v>43891</v>
      </c>
      <c r="V750" s="2">
        <v>4</v>
      </c>
      <c r="W750" s="2">
        <v>723</v>
      </c>
      <c r="X750" s="2" t="b">
        <v>1</v>
      </c>
      <c r="Y750" s="2" t="b">
        <v>1</v>
      </c>
      <c r="Z750" s="2" t="s">
        <v>89</v>
      </c>
      <c r="AA750" s="2" t="s">
        <v>95</v>
      </c>
      <c r="AB750" s="51" t="s">
        <v>83</v>
      </c>
      <c r="AC750" s="51" t="s">
        <v>178</v>
      </c>
      <c r="AD750" s="51">
        <v>1396070.5730000001</v>
      </c>
      <c r="AE750" s="51"/>
      <c r="AF750" s="51">
        <v>113</v>
      </c>
      <c r="AG750" s="51" t="s">
        <v>84</v>
      </c>
      <c r="AH750" s="51"/>
      <c r="AI750" s="51">
        <v>17</v>
      </c>
      <c r="AJ750" s="51">
        <v>0</v>
      </c>
      <c r="AK750" s="51">
        <v>0</v>
      </c>
      <c r="AL750" s="51">
        <v>0</v>
      </c>
      <c r="AP750" s="51">
        <v>0</v>
      </c>
      <c r="AQ750" s="51"/>
      <c r="AR750" s="51">
        <v>1</v>
      </c>
      <c r="AS750" s="51">
        <v>1</v>
      </c>
      <c r="AT750" s="51">
        <v>1</v>
      </c>
      <c r="AU750" s="51">
        <v>1</v>
      </c>
      <c r="AV750" s="51">
        <v>1</v>
      </c>
      <c r="AW750" s="51">
        <v>1</v>
      </c>
    </row>
    <row r="751" spans="1:56" x14ac:dyDescent="0.3">
      <c r="A751" s="2">
        <v>751</v>
      </c>
      <c r="B751" s="2">
        <v>1</v>
      </c>
      <c r="C751" s="2" t="s">
        <v>1392</v>
      </c>
      <c r="D751" s="51">
        <v>12</v>
      </c>
      <c r="E751" s="2" t="s">
        <v>3674</v>
      </c>
      <c r="F751" s="2" t="s">
        <v>1705</v>
      </c>
      <c r="G751" s="2" t="s">
        <v>1706</v>
      </c>
      <c r="H751" s="2" t="s">
        <v>1872</v>
      </c>
      <c r="I751" s="2" t="s">
        <v>1894</v>
      </c>
      <c r="J751" s="2" t="s">
        <v>1895</v>
      </c>
      <c r="K751" s="2" t="s">
        <v>3768</v>
      </c>
      <c r="L751" s="2">
        <v>195458</v>
      </c>
      <c r="M751" s="2">
        <v>68631857</v>
      </c>
      <c r="N751" s="2" t="s">
        <v>104</v>
      </c>
      <c r="O751" s="2" t="s">
        <v>368</v>
      </c>
      <c r="P751" s="2">
        <v>2010</v>
      </c>
      <c r="Q751" s="2" t="s">
        <v>368</v>
      </c>
      <c r="R751" s="2" t="s">
        <v>267</v>
      </c>
      <c r="S751" s="2" t="s">
        <v>368</v>
      </c>
      <c r="T751" s="2" t="b">
        <v>1</v>
      </c>
      <c r="U751" s="2">
        <v>2015</v>
      </c>
      <c r="V751" s="2">
        <v>202</v>
      </c>
      <c r="W751" s="2">
        <v>504</v>
      </c>
      <c r="X751" s="2" t="b">
        <v>1</v>
      </c>
      <c r="Y751" s="2" t="b">
        <v>1</v>
      </c>
      <c r="Z751" s="2" t="s">
        <v>89</v>
      </c>
      <c r="AA751" s="2" t="s">
        <v>178</v>
      </c>
      <c r="AB751" s="51" t="s">
        <v>178</v>
      </c>
      <c r="AC751" s="51"/>
      <c r="AD751" s="51">
        <v>88549.380910000007</v>
      </c>
      <c r="AE751" s="51" t="s">
        <v>118</v>
      </c>
      <c r="AF751" s="51">
        <v>40</v>
      </c>
      <c r="AG751" s="51" t="s">
        <v>84</v>
      </c>
      <c r="AH751" s="51"/>
      <c r="AI751" s="51"/>
      <c r="AJ751" s="51">
        <v>1</v>
      </c>
      <c r="AK751" s="51">
        <v>0</v>
      </c>
      <c r="AL751" s="51">
        <v>0</v>
      </c>
      <c r="AP751" s="51">
        <v>0</v>
      </c>
      <c r="AQ751" s="51"/>
      <c r="AR751" s="51">
        <v>0</v>
      </c>
      <c r="AS751" s="51">
        <v>0</v>
      </c>
      <c r="AT751" s="51">
        <v>1</v>
      </c>
      <c r="AX751" s="51">
        <v>1</v>
      </c>
      <c r="BC751" s="51">
        <v>1</v>
      </c>
    </row>
    <row r="752" spans="1:56" x14ac:dyDescent="0.3">
      <c r="A752" s="2">
        <v>752</v>
      </c>
      <c r="B752" s="2">
        <v>1</v>
      </c>
      <c r="C752" s="2" t="s">
        <v>1392</v>
      </c>
      <c r="D752" s="51">
        <v>12</v>
      </c>
      <c r="E752" s="2" t="s">
        <v>3674</v>
      </c>
      <c r="F752" s="2" t="s">
        <v>1705</v>
      </c>
      <c r="G752" s="2" t="s">
        <v>1706</v>
      </c>
      <c r="H752" s="2" t="s">
        <v>1872</v>
      </c>
      <c r="I752" s="2" t="s">
        <v>1896</v>
      </c>
      <c r="J752" s="2" t="s">
        <v>1897</v>
      </c>
      <c r="K752" s="2" t="s">
        <v>3769</v>
      </c>
      <c r="L752" s="2">
        <v>161492</v>
      </c>
      <c r="M752" s="2">
        <v>124495127</v>
      </c>
      <c r="N752" s="2" t="s">
        <v>104</v>
      </c>
      <c r="O752" s="2" t="s">
        <v>368</v>
      </c>
      <c r="P752" s="2">
        <v>2008</v>
      </c>
      <c r="Q752" s="2" t="s">
        <v>1217</v>
      </c>
      <c r="R752" s="2" t="s">
        <v>2980</v>
      </c>
      <c r="S752" s="2" t="s">
        <v>1217</v>
      </c>
      <c r="T752" s="2" t="b">
        <v>1</v>
      </c>
      <c r="U752" s="2">
        <v>43862</v>
      </c>
      <c r="V752" s="2">
        <v>73</v>
      </c>
      <c r="W752" s="2">
        <v>517</v>
      </c>
      <c r="X752" s="2" t="b">
        <v>1</v>
      </c>
      <c r="Y752" s="2" t="b">
        <v>1</v>
      </c>
      <c r="Z752" s="2" t="s">
        <v>89</v>
      </c>
      <c r="AA752" s="2" t="s">
        <v>278</v>
      </c>
      <c r="AB752" s="51" t="s">
        <v>178</v>
      </c>
      <c r="AC752" s="51" t="s">
        <v>83</v>
      </c>
      <c r="AD752" s="51">
        <v>242769.0189</v>
      </c>
      <c r="AE752" s="51"/>
      <c r="AF752" s="51">
        <v>96</v>
      </c>
      <c r="AG752" s="51" t="s">
        <v>84</v>
      </c>
      <c r="AH752" s="51"/>
      <c r="AI752" s="51">
        <v>12</v>
      </c>
      <c r="AJ752" s="51">
        <v>1</v>
      </c>
      <c r="AK752" s="51">
        <v>0</v>
      </c>
      <c r="AL752" s="51">
        <v>0</v>
      </c>
      <c r="AP752" s="51">
        <v>0</v>
      </c>
      <c r="AQ752" s="51"/>
      <c r="AR752" s="51">
        <v>1</v>
      </c>
      <c r="AS752" s="51">
        <v>1</v>
      </c>
      <c r="AT752" s="51">
        <v>1</v>
      </c>
      <c r="AU752" s="51">
        <v>1</v>
      </c>
      <c r="AV752" s="51"/>
      <c r="AW752" s="51"/>
      <c r="AX752" s="51">
        <v>1</v>
      </c>
      <c r="AY752" s="51">
        <v>1</v>
      </c>
    </row>
    <row r="753" spans="1:56" x14ac:dyDescent="0.3">
      <c r="A753" s="2">
        <v>753</v>
      </c>
      <c r="B753" s="2">
        <v>1</v>
      </c>
      <c r="C753" s="2" t="s">
        <v>1392</v>
      </c>
      <c r="D753" s="51">
        <v>12</v>
      </c>
      <c r="E753" s="2" t="s">
        <v>3674</v>
      </c>
      <c r="F753" s="2" t="s">
        <v>1705</v>
      </c>
      <c r="G753" s="2" t="s">
        <v>1706</v>
      </c>
      <c r="H753" s="2" t="s">
        <v>1872</v>
      </c>
      <c r="I753" s="2" t="s">
        <v>1898</v>
      </c>
      <c r="J753" s="2" t="s">
        <v>1899</v>
      </c>
      <c r="K753" s="2" t="s">
        <v>3770</v>
      </c>
      <c r="L753" s="2">
        <v>161604</v>
      </c>
      <c r="M753" s="2">
        <v>124513481</v>
      </c>
      <c r="N753" s="2" t="s">
        <v>104</v>
      </c>
      <c r="O753" s="2" t="s">
        <v>486</v>
      </c>
      <c r="P753" s="2">
        <v>2006</v>
      </c>
      <c r="Q753" s="2" t="s">
        <v>368</v>
      </c>
      <c r="R753" s="2" t="s">
        <v>267</v>
      </c>
      <c r="S753" s="2" t="s">
        <v>368</v>
      </c>
      <c r="T753" s="2" t="b">
        <v>1</v>
      </c>
      <c r="U753" s="2">
        <v>43891</v>
      </c>
      <c r="V753" s="2">
        <v>192</v>
      </c>
      <c r="W753" s="2">
        <v>457</v>
      </c>
      <c r="X753" s="2" t="b">
        <v>1</v>
      </c>
      <c r="Y753" s="2" t="b">
        <v>1</v>
      </c>
      <c r="Z753" s="2" t="s">
        <v>89</v>
      </c>
      <c r="AA753" s="2" t="s">
        <v>178</v>
      </c>
      <c r="AB753" s="51" t="s">
        <v>178</v>
      </c>
      <c r="AC753" s="51"/>
      <c r="AD753" s="51">
        <v>3232.6025060000002</v>
      </c>
      <c r="AE753" s="51" t="s">
        <v>118</v>
      </c>
      <c r="AF753" s="51">
        <v>30</v>
      </c>
      <c r="AG753" s="51" t="s">
        <v>84</v>
      </c>
      <c r="AH753" s="51"/>
      <c r="AI753" s="51"/>
      <c r="AJ753" s="51">
        <v>1</v>
      </c>
      <c r="AK753" s="51">
        <v>0</v>
      </c>
      <c r="AL753" s="51">
        <v>0</v>
      </c>
      <c r="AP753" s="51">
        <v>0</v>
      </c>
      <c r="AQ753" s="51"/>
      <c r="AR753" s="51">
        <v>0</v>
      </c>
      <c r="AS753" s="51">
        <v>0</v>
      </c>
      <c r="AT753" s="51">
        <v>1</v>
      </c>
      <c r="AX753" s="51">
        <v>1</v>
      </c>
      <c r="BC753" s="51">
        <v>1</v>
      </c>
    </row>
    <row r="754" spans="1:56" x14ac:dyDescent="0.3">
      <c r="A754" s="2">
        <v>754</v>
      </c>
      <c r="B754" s="2">
        <v>1</v>
      </c>
      <c r="C754" s="2" t="s">
        <v>1392</v>
      </c>
      <c r="D754" s="51">
        <v>12</v>
      </c>
      <c r="E754" s="2" t="s">
        <v>3674</v>
      </c>
      <c r="F754" s="2" t="s">
        <v>1705</v>
      </c>
      <c r="G754" s="2" t="s">
        <v>1706</v>
      </c>
      <c r="H754" s="2" t="s">
        <v>1900</v>
      </c>
      <c r="I754" s="2" t="s">
        <v>1412</v>
      </c>
      <c r="J754" s="2" t="s">
        <v>1901</v>
      </c>
      <c r="K754" s="2" t="s">
        <v>3771</v>
      </c>
      <c r="L754" s="2">
        <v>63125</v>
      </c>
      <c r="M754" s="2">
        <v>48917872</v>
      </c>
      <c r="N754" s="2" t="s">
        <v>104</v>
      </c>
      <c r="O754" s="2" t="s">
        <v>368</v>
      </c>
      <c r="P754" s="2">
        <v>2007</v>
      </c>
      <c r="Q754" s="2" t="s">
        <v>368</v>
      </c>
      <c r="R754" s="2" t="s">
        <v>267</v>
      </c>
      <c r="S754" s="2" t="s">
        <v>368</v>
      </c>
      <c r="T754" s="2" t="b">
        <v>1</v>
      </c>
      <c r="U754" s="2">
        <v>2014</v>
      </c>
      <c r="V754" s="2">
        <v>1000</v>
      </c>
      <c r="W754" s="2">
        <v>1500</v>
      </c>
      <c r="X754" s="2" t="b">
        <v>1</v>
      </c>
      <c r="Y754" s="2" t="b">
        <v>1</v>
      </c>
      <c r="Z754" s="2" t="s">
        <v>89</v>
      </c>
      <c r="AA754" s="2" t="s">
        <v>178</v>
      </c>
      <c r="AB754" s="51" t="s">
        <v>178</v>
      </c>
      <c r="AC754" s="51"/>
      <c r="AD754" s="51">
        <v>40232.55659</v>
      </c>
      <c r="AE754" s="51" t="s">
        <v>118</v>
      </c>
      <c r="AF754" s="51">
        <v>57</v>
      </c>
      <c r="AG754" s="51" t="s">
        <v>84</v>
      </c>
      <c r="AH754" s="51"/>
      <c r="AI754" s="51"/>
      <c r="AJ754" s="51">
        <v>1</v>
      </c>
      <c r="AK754" s="51">
        <v>0</v>
      </c>
      <c r="AL754" s="51">
        <v>0</v>
      </c>
      <c r="AP754" s="51">
        <v>0</v>
      </c>
      <c r="AQ754" s="51"/>
      <c r="AR754" s="51">
        <v>0</v>
      </c>
      <c r="AS754" s="51">
        <v>0</v>
      </c>
      <c r="AT754" s="51">
        <v>1</v>
      </c>
      <c r="AX754" s="51">
        <v>1</v>
      </c>
      <c r="BC754" s="51">
        <v>1</v>
      </c>
    </row>
    <row r="755" spans="1:56" x14ac:dyDescent="0.3">
      <c r="A755" s="2">
        <v>755</v>
      </c>
      <c r="B755" s="2">
        <v>1</v>
      </c>
      <c r="C755" s="2" t="s">
        <v>1392</v>
      </c>
      <c r="D755" s="51">
        <v>12</v>
      </c>
      <c r="E755" s="2" t="s">
        <v>3674</v>
      </c>
      <c r="F755" s="2" t="s">
        <v>1705</v>
      </c>
      <c r="G755" s="2" t="s">
        <v>1706</v>
      </c>
      <c r="H755" s="2" t="s">
        <v>1900</v>
      </c>
      <c r="I755" s="2" t="s">
        <v>1902</v>
      </c>
      <c r="J755" s="2" t="s">
        <v>1903</v>
      </c>
      <c r="K755" s="2" t="s">
        <v>3772</v>
      </c>
      <c r="L755" s="2">
        <v>63133</v>
      </c>
      <c r="M755" s="2">
        <v>3121233</v>
      </c>
      <c r="N755" s="2" t="s">
        <v>104</v>
      </c>
      <c r="O755" s="2" t="s">
        <v>486</v>
      </c>
      <c r="P755" s="2">
        <v>2007</v>
      </c>
      <c r="Q755" s="2" t="s">
        <v>368</v>
      </c>
      <c r="R755" s="2" t="s">
        <v>267</v>
      </c>
      <c r="S755" s="2" t="s">
        <v>368</v>
      </c>
      <c r="T755" s="2" t="b">
        <v>1</v>
      </c>
      <c r="U755" s="2">
        <v>43891</v>
      </c>
      <c r="V755" s="2">
        <v>808</v>
      </c>
      <c r="W755" s="2">
        <v>1105</v>
      </c>
      <c r="X755" s="2" t="b">
        <v>1</v>
      </c>
      <c r="Y755" s="2" t="b">
        <v>1</v>
      </c>
      <c r="Z755" s="2" t="s">
        <v>89</v>
      </c>
      <c r="AA755" s="2" t="s">
        <v>178</v>
      </c>
      <c r="AB755" s="51" t="s">
        <v>178</v>
      </c>
      <c r="AC755" s="51"/>
      <c r="AD755" s="51">
        <v>2453.2152420000002</v>
      </c>
      <c r="AE755" s="51" t="s">
        <v>118</v>
      </c>
      <c r="AF755" s="51">
        <v>68</v>
      </c>
      <c r="AG755" s="51" t="s">
        <v>84</v>
      </c>
      <c r="AH755" s="51"/>
      <c r="AI755" s="51"/>
      <c r="AJ755" s="51">
        <v>1</v>
      </c>
      <c r="AK755" s="51">
        <v>0</v>
      </c>
      <c r="AL755" s="51">
        <v>0</v>
      </c>
      <c r="AP755" s="51">
        <v>0</v>
      </c>
      <c r="AQ755" s="51"/>
      <c r="AR755" s="51">
        <v>0</v>
      </c>
      <c r="AS755" s="51">
        <v>0</v>
      </c>
      <c r="AT755" s="51">
        <v>1</v>
      </c>
      <c r="AX755" s="51">
        <v>1</v>
      </c>
      <c r="BC755" s="51">
        <v>1</v>
      </c>
    </row>
    <row r="756" spans="1:56" x14ac:dyDescent="0.3">
      <c r="A756" s="2">
        <v>756</v>
      </c>
      <c r="B756" s="2">
        <v>1</v>
      </c>
      <c r="C756" s="2" t="s">
        <v>1392</v>
      </c>
      <c r="D756" s="51">
        <v>12</v>
      </c>
      <c r="E756" s="2" t="s">
        <v>3674</v>
      </c>
      <c r="F756" s="2" t="s">
        <v>1705</v>
      </c>
      <c r="G756" s="2" t="s">
        <v>1706</v>
      </c>
      <c r="H756" s="2" t="s">
        <v>1900</v>
      </c>
      <c r="I756" s="2" t="s">
        <v>1904</v>
      </c>
      <c r="J756" s="2" t="s">
        <v>1905</v>
      </c>
      <c r="K756" s="2" t="s">
        <v>3773</v>
      </c>
      <c r="L756" s="2">
        <v>161477</v>
      </c>
      <c r="M756" s="2">
        <v>124492029</v>
      </c>
      <c r="N756" s="2" t="s">
        <v>104</v>
      </c>
      <c r="O756" s="2" t="s">
        <v>1540</v>
      </c>
      <c r="P756" s="2">
        <v>2004</v>
      </c>
      <c r="Q756" s="2" t="s">
        <v>1217</v>
      </c>
      <c r="R756" s="2" t="s">
        <v>2980</v>
      </c>
      <c r="S756" s="2" t="s">
        <v>1217</v>
      </c>
      <c r="T756" s="2" t="b">
        <v>1</v>
      </c>
      <c r="U756" s="2">
        <v>43891</v>
      </c>
      <c r="V756" s="2">
        <v>25</v>
      </c>
      <c r="W756" s="2">
        <v>1436</v>
      </c>
      <c r="X756" s="2" t="b">
        <v>1</v>
      </c>
      <c r="Y756" s="2" t="b">
        <v>1</v>
      </c>
      <c r="Z756" s="2" t="s">
        <v>89</v>
      </c>
      <c r="AA756" s="2" t="s">
        <v>278</v>
      </c>
      <c r="AB756" s="51" t="s">
        <v>178</v>
      </c>
      <c r="AC756" s="51" t="s">
        <v>83</v>
      </c>
      <c r="AD756" s="51">
        <v>1385643.892</v>
      </c>
      <c r="AE756" s="51"/>
      <c r="AF756" s="51">
        <v>71</v>
      </c>
      <c r="AG756" s="51" t="s">
        <v>84</v>
      </c>
      <c r="AH756" s="51"/>
      <c r="AI756" s="51">
        <v>16</v>
      </c>
      <c r="AJ756" s="51">
        <v>1</v>
      </c>
      <c r="AK756" s="51">
        <v>0</v>
      </c>
      <c r="AL756" s="51">
        <v>0</v>
      </c>
      <c r="AP756" s="51">
        <v>0</v>
      </c>
      <c r="AQ756" s="51"/>
      <c r="AR756" s="51">
        <v>1</v>
      </c>
      <c r="AS756" s="51">
        <v>1</v>
      </c>
      <c r="AT756" s="51">
        <v>1</v>
      </c>
      <c r="AU756" s="51">
        <v>1</v>
      </c>
      <c r="AV756" s="51"/>
      <c r="AW756" s="51"/>
      <c r="AX756" s="51">
        <v>1</v>
      </c>
      <c r="AY756" s="51">
        <v>1</v>
      </c>
    </row>
    <row r="757" spans="1:56" x14ac:dyDescent="0.3">
      <c r="A757" s="2">
        <v>757</v>
      </c>
      <c r="B757" s="2">
        <v>1</v>
      </c>
      <c r="C757" s="2" t="s">
        <v>1392</v>
      </c>
      <c r="D757" s="51">
        <v>12</v>
      </c>
      <c r="E757" s="2" t="s">
        <v>3674</v>
      </c>
      <c r="F757" s="2" t="s">
        <v>1705</v>
      </c>
      <c r="G757" s="2" t="s">
        <v>1706</v>
      </c>
      <c r="H757" s="2" t="s">
        <v>1900</v>
      </c>
      <c r="I757" s="2" t="s">
        <v>1906</v>
      </c>
      <c r="J757" s="2" t="s">
        <v>1907</v>
      </c>
      <c r="K757" s="2" t="s">
        <v>3774</v>
      </c>
      <c r="L757" s="2">
        <v>63126</v>
      </c>
      <c r="M757" s="2">
        <v>124461102</v>
      </c>
      <c r="N757" s="2" t="s">
        <v>104</v>
      </c>
      <c r="O757" s="2" t="s">
        <v>368</v>
      </c>
      <c r="P757" s="2">
        <v>2007</v>
      </c>
      <c r="Q757" s="2" t="s">
        <v>368</v>
      </c>
      <c r="R757" s="2" t="s">
        <v>267</v>
      </c>
      <c r="S757" s="2" t="s">
        <v>368</v>
      </c>
      <c r="T757" s="2" t="b">
        <v>1</v>
      </c>
      <c r="U757" s="2">
        <v>43891</v>
      </c>
      <c r="V757" s="2">
        <v>450</v>
      </c>
      <c r="W757" s="2">
        <v>1568</v>
      </c>
      <c r="X757" s="2" t="b">
        <v>1</v>
      </c>
      <c r="Y757" s="2" t="b">
        <v>1</v>
      </c>
      <c r="Z757" s="2" t="s">
        <v>89</v>
      </c>
      <c r="AA757" s="2" t="s">
        <v>178</v>
      </c>
      <c r="AB757" s="51" t="s">
        <v>178</v>
      </c>
      <c r="AC757" s="51"/>
      <c r="AD757" s="51">
        <v>1133248.466</v>
      </c>
      <c r="AE757" s="51"/>
      <c r="AF757" s="51">
        <v>64</v>
      </c>
      <c r="AG757" s="51" t="s">
        <v>84</v>
      </c>
      <c r="AH757" s="51"/>
      <c r="AI757" s="51"/>
      <c r="AJ757" s="51">
        <v>1</v>
      </c>
      <c r="AK757" s="51">
        <v>0</v>
      </c>
      <c r="AL757" s="51">
        <v>0</v>
      </c>
      <c r="AP757" s="51">
        <v>0</v>
      </c>
      <c r="AQ757" s="51"/>
      <c r="AR757" s="51">
        <v>0</v>
      </c>
      <c r="AS757" s="51">
        <v>0</v>
      </c>
      <c r="AT757" s="51">
        <v>1</v>
      </c>
      <c r="AX757" s="51">
        <v>1</v>
      </c>
    </row>
    <row r="758" spans="1:56" x14ac:dyDescent="0.3">
      <c r="A758" s="2">
        <v>758</v>
      </c>
      <c r="B758" s="2">
        <v>1</v>
      </c>
      <c r="C758" s="2" t="s">
        <v>1392</v>
      </c>
      <c r="D758" s="51">
        <v>12</v>
      </c>
      <c r="E758" s="2" t="s">
        <v>3674</v>
      </c>
      <c r="F758" s="2" t="s">
        <v>1705</v>
      </c>
      <c r="G758" s="2" t="s">
        <v>1706</v>
      </c>
      <c r="H758" s="2" t="s">
        <v>1908</v>
      </c>
      <c r="I758" s="2" t="s">
        <v>176</v>
      </c>
      <c r="J758" s="2" t="s">
        <v>1909</v>
      </c>
      <c r="K758" s="2" t="s">
        <v>3775</v>
      </c>
      <c r="L758" s="2">
        <v>161347</v>
      </c>
      <c r="M758" s="2">
        <v>124469850</v>
      </c>
      <c r="N758" s="2" t="s">
        <v>1219</v>
      </c>
      <c r="O758" s="2" t="s">
        <v>486</v>
      </c>
      <c r="P758" s="2">
        <v>2006</v>
      </c>
      <c r="Q758" s="2" t="s">
        <v>368</v>
      </c>
      <c r="R758" s="2" t="s">
        <v>267</v>
      </c>
      <c r="S758" s="2" t="s">
        <v>368</v>
      </c>
      <c r="T758" s="2" t="b">
        <v>1</v>
      </c>
      <c r="U758" s="2" t="s">
        <v>3111</v>
      </c>
      <c r="V758" s="2">
        <v>900</v>
      </c>
      <c r="W758" s="2">
        <v>1550</v>
      </c>
      <c r="X758" s="2" t="b">
        <v>1</v>
      </c>
      <c r="Y758" s="2" t="b">
        <v>1</v>
      </c>
      <c r="Z758" s="2" t="s">
        <v>89</v>
      </c>
      <c r="AA758" s="2" t="s">
        <v>178</v>
      </c>
      <c r="AB758" s="51" t="s">
        <v>178</v>
      </c>
      <c r="AC758" s="51"/>
      <c r="AD758" s="51">
        <v>17166.158240000001</v>
      </c>
      <c r="AE758" s="51" t="s">
        <v>118</v>
      </c>
      <c r="AF758" s="51">
        <v>30.4</v>
      </c>
      <c r="AG758" s="51" t="s">
        <v>84</v>
      </c>
      <c r="AH758" s="51"/>
      <c r="AI758" s="51"/>
      <c r="AJ758" s="51">
        <v>1</v>
      </c>
      <c r="AK758" s="51">
        <v>0</v>
      </c>
      <c r="AL758" s="51">
        <v>0</v>
      </c>
      <c r="AP758" s="51">
        <v>0</v>
      </c>
      <c r="AQ758" s="51"/>
      <c r="AR758" s="51">
        <v>0</v>
      </c>
      <c r="AS758" s="51">
        <v>0</v>
      </c>
      <c r="AT758" s="51">
        <v>1</v>
      </c>
      <c r="AX758" s="51">
        <v>1</v>
      </c>
      <c r="BC758" s="51">
        <v>1</v>
      </c>
    </row>
    <row r="759" spans="1:56" x14ac:dyDescent="0.3">
      <c r="A759" s="2">
        <v>759</v>
      </c>
      <c r="B759" s="2">
        <v>1</v>
      </c>
      <c r="C759" s="2" t="s">
        <v>1392</v>
      </c>
      <c r="D759" s="51">
        <v>12</v>
      </c>
      <c r="E759" s="2" t="s">
        <v>3674</v>
      </c>
      <c r="F759" s="2" t="s">
        <v>1705</v>
      </c>
      <c r="G759" s="2" t="s">
        <v>1706</v>
      </c>
      <c r="H759" s="2" t="s">
        <v>1908</v>
      </c>
      <c r="I759" s="2" t="s">
        <v>1910</v>
      </c>
      <c r="J759" s="2" t="s">
        <v>1911</v>
      </c>
      <c r="K759" s="2" t="s">
        <v>3776</v>
      </c>
      <c r="L759" s="2">
        <v>161666</v>
      </c>
      <c r="M759" s="2">
        <v>48908962</v>
      </c>
      <c r="N759" s="2" t="s">
        <v>104</v>
      </c>
      <c r="O759" s="2" t="s">
        <v>486</v>
      </c>
      <c r="P759" s="2">
        <v>2004</v>
      </c>
      <c r="Q759" s="2" t="s">
        <v>368</v>
      </c>
      <c r="R759" s="2" t="s">
        <v>267</v>
      </c>
      <c r="S759" s="2" t="s">
        <v>368</v>
      </c>
      <c r="T759" s="2" t="b">
        <v>1</v>
      </c>
      <c r="U759" s="2">
        <v>2014</v>
      </c>
      <c r="V759" s="2">
        <v>600</v>
      </c>
      <c r="W759" s="2">
        <v>1540</v>
      </c>
      <c r="X759" s="2" t="b">
        <v>1</v>
      </c>
      <c r="Y759" s="2" t="b">
        <v>1</v>
      </c>
      <c r="Z759" s="2" t="s">
        <v>89</v>
      </c>
      <c r="AA759" s="2" t="s">
        <v>178</v>
      </c>
      <c r="AB759" s="51" t="s">
        <v>178</v>
      </c>
      <c r="AC759" s="51"/>
      <c r="AD759" s="51">
        <v>99491.865099999995</v>
      </c>
      <c r="AE759" s="51" t="s">
        <v>118</v>
      </c>
      <c r="AF759" s="51">
        <v>32</v>
      </c>
      <c r="AG759" s="51" t="s">
        <v>84</v>
      </c>
      <c r="AH759" s="51"/>
      <c r="AI759" s="51"/>
      <c r="AJ759" s="51">
        <v>1</v>
      </c>
      <c r="AK759" s="51">
        <v>0</v>
      </c>
      <c r="AL759" s="51">
        <v>0</v>
      </c>
      <c r="AP759" s="51">
        <v>0</v>
      </c>
      <c r="AQ759" s="51"/>
      <c r="AR759" s="51">
        <v>0</v>
      </c>
      <c r="AS759" s="51">
        <v>0</v>
      </c>
      <c r="AT759" s="51">
        <v>1</v>
      </c>
      <c r="AX759" s="51">
        <v>1</v>
      </c>
      <c r="BC759" s="51">
        <v>1</v>
      </c>
    </row>
    <row r="760" spans="1:56" x14ac:dyDescent="0.3">
      <c r="A760" s="2">
        <v>760</v>
      </c>
      <c r="B760" s="2">
        <v>1</v>
      </c>
      <c r="C760" s="2" t="s">
        <v>1392</v>
      </c>
      <c r="D760" s="51">
        <v>12</v>
      </c>
      <c r="E760" s="2" t="s">
        <v>3674</v>
      </c>
      <c r="F760" s="2" t="s">
        <v>1705</v>
      </c>
      <c r="G760" s="2" t="s">
        <v>1706</v>
      </c>
      <c r="H760" s="2" t="s">
        <v>1908</v>
      </c>
      <c r="I760" s="2" t="s">
        <v>1912</v>
      </c>
      <c r="J760" s="2" t="s">
        <v>1913</v>
      </c>
      <c r="K760" s="2" t="s">
        <v>3777</v>
      </c>
      <c r="L760" s="2">
        <v>161522</v>
      </c>
      <c r="M760" s="2">
        <v>124499503</v>
      </c>
      <c r="N760" s="2" t="s">
        <v>104</v>
      </c>
      <c r="O760" s="2" t="s">
        <v>486</v>
      </c>
      <c r="P760" s="2">
        <v>2007</v>
      </c>
      <c r="Q760" s="2" t="s">
        <v>368</v>
      </c>
      <c r="R760" s="2" t="s">
        <v>267</v>
      </c>
      <c r="S760" s="2" t="s">
        <v>368</v>
      </c>
      <c r="T760" s="2" t="b">
        <v>1</v>
      </c>
      <c r="U760" s="2">
        <v>43891</v>
      </c>
      <c r="V760" s="2">
        <v>695</v>
      </c>
      <c r="W760" s="2">
        <v>1010</v>
      </c>
      <c r="X760" s="2" t="b">
        <v>1</v>
      </c>
      <c r="Y760" s="2" t="b">
        <v>1</v>
      </c>
      <c r="Z760" s="2" t="s">
        <v>89</v>
      </c>
      <c r="AA760" s="2" t="s">
        <v>178</v>
      </c>
      <c r="AB760" s="51" t="s">
        <v>178</v>
      </c>
      <c r="AC760" s="51"/>
      <c r="AD760" s="51">
        <v>99491.865099999995</v>
      </c>
      <c r="AE760" s="51" t="s">
        <v>118</v>
      </c>
      <c r="AF760" s="51">
        <v>29</v>
      </c>
      <c r="AG760" s="51" t="s">
        <v>84</v>
      </c>
      <c r="AH760" s="51"/>
      <c r="AI760" s="51"/>
      <c r="AJ760" s="51">
        <v>1</v>
      </c>
      <c r="AK760" s="51">
        <v>0</v>
      </c>
      <c r="AL760" s="51">
        <v>0</v>
      </c>
      <c r="AP760" s="51">
        <v>0</v>
      </c>
      <c r="AQ760" s="51"/>
      <c r="AR760" s="51">
        <v>0</v>
      </c>
      <c r="AS760" s="51">
        <v>0</v>
      </c>
      <c r="AT760" s="51">
        <v>1</v>
      </c>
      <c r="AX760" s="51">
        <v>1</v>
      </c>
      <c r="BC760" s="51">
        <v>1</v>
      </c>
    </row>
    <row r="761" spans="1:56" x14ac:dyDescent="0.3">
      <c r="A761" s="2">
        <v>761</v>
      </c>
      <c r="B761" s="2">
        <v>1</v>
      </c>
      <c r="C761" s="2" t="s">
        <v>1392</v>
      </c>
      <c r="D761" s="51">
        <v>12</v>
      </c>
      <c r="E761" s="2" t="s">
        <v>3674</v>
      </c>
      <c r="F761" s="2" t="s">
        <v>1705</v>
      </c>
      <c r="G761" s="2" t="s">
        <v>1706</v>
      </c>
      <c r="H761" s="2" t="s">
        <v>1908</v>
      </c>
      <c r="I761" s="2" t="s">
        <v>1914</v>
      </c>
      <c r="J761" s="2" t="s">
        <v>1915</v>
      </c>
      <c r="K761" s="2" t="s">
        <v>3778</v>
      </c>
      <c r="L761" s="2">
        <v>161383</v>
      </c>
      <c r="M761" s="2">
        <v>48912976</v>
      </c>
      <c r="N761" s="2" t="s">
        <v>104</v>
      </c>
      <c r="O761" s="2" t="s">
        <v>486</v>
      </c>
      <c r="P761" s="2">
        <v>2008</v>
      </c>
      <c r="Q761" s="2" t="s">
        <v>368</v>
      </c>
      <c r="R761" s="2" t="s">
        <v>267</v>
      </c>
      <c r="S761" s="2" t="s">
        <v>368</v>
      </c>
      <c r="T761" s="2" t="b">
        <v>1</v>
      </c>
      <c r="U761" s="2">
        <v>2014</v>
      </c>
      <c r="V761" s="2">
        <v>270</v>
      </c>
      <c r="W761" s="2">
        <v>784</v>
      </c>
      <c r="X761" s="2" t="b">
        <v>1</v>
      </c>
      <c r="Y761" s="2" t="b">
        <v>1</v>
      </c>
      <c r="Z761" s="2" t="s">
        <v>89</v>
      </c>
      <c r="AA761" s="2" t="s">
        <v>178</v>
      </c>
      <c r="AB761" s="51" t="s">
        <v>178</v>
      </c>
      <c r="AC761" s="51"/>
      <c r="AD761" s="51">
        <v>27569.0952</v>
      </c>
      <c r="AE761" s="51" t="s">
        <v>118</v>
      </c>
      <c r="AF761" s="51">
        <v>32.700000000000003</v>
      </c>
      <c r="AG761" s="51" t="s">
        <v>84</v>
      </c>
      <c r="AH761" s="51"/>
      <c r="AI761" s="51"/>
      <c r="AJ761" s="51">
        <v>1</v>
      </c>
      <c r="AK761" s="51">
        <v>0</v>
      </c>
      <c r="AL761" s="51">
        <v>0</v>
      </c>
      <c r="AP761" s="51">
        <v>0</v>
      </c>
      <c r="AQ761" s="51"/>
      <c r="AR761" s="51">
        <v>0</v>
      </c>
      <c r="AS761" s="51">
        <v>0</v>
      </c>
      <c r="AT761" s="51">
        <v>1</v>
      </c>
      <c r="AX761" s="51">
        <v>1</v>
      </c>
      <c r="BC761" s="51">
        <v>1</v>
      </c>
    </row>
    <row r="762" spans="1:56" x14ac:dyDescent="0.3">
      <c r="A762" s="2">
        <v>762</v>
      </c>
      <c r="B762" s="2">
        <v>1</v>
      </c>
      <c r="C762" s="2" t="s">
        <v>1392</v>
      </c>
      <c r="D762" s="51">
        <v>12</v>
      </c>
      <c r="E762" s="2" t="s">
        <v>3674</v>
      </c>
      <c r="F762" s="2" t="s">
        <v>1705</v>
      </c>
      <c r="G762" s="2" t="s">
        <v>1706</v>
      </c>
      <c r="H762" s="2" t="s">
        <v>1908</v>
      </c>
      <c r="I762" s="2" t="s">
        <v>1916</v>
      </c>
      <c r="J762" s="2" t="s">
        <v>1917</v>
      </c>
      <c r="K762" s="2" t="s">
        <v>3779</v>
      </c>
      <c r="L762" s="2">
        <v>44615</v>
      </c>
      <c r="M762" s="2">
        <v>124435680</v>
      </c>
      <c r="N762" s="2" t="s">
        <v>104</v>
      </c>
      <c r="O762" s="2" t="s">
        <v>486</v>
      </c>
      <c r="P762" s="2">
        <v>2004</v>
      </c>
      <c r="Q762" s="2" t="s">
        <v>368</v>
      </c>
      <c r="R762" s="2" t="s">
        <v>267</v>
      </c>
      <c r="S762" s="2" t="s">
        <v>368</v>
      </c>
      <c r="T762" s="2" t="b">
        <v>1</v>
      </c>
      <c r="U762" s="2">
        <v>2018</v>
      </c>
      <c r="V762" s="2">
        <v>102</v>
      </c>
      <c r="W762" s="2">
        <v>1025</v>
      </c>
      <c r="X762" s="2" t="b">
        <v>1</v>
      </c>
      <c r="Y762" s="2" t="b">
        <v>1</v>
      </c>
      <c r="Z762" s="2" t="s">
        <v>89</v>
      </c>
      <c r="AA762" s="2" t="s">
        <v>178</v>
      </c>
      <c r="AB762" s="51" t="s">
        <v>178</v>
      </c>
      <c r="AC762" s="51"/>
      <c r="AD762" s="51">
        <v>111685.9624</v>
      </c>
      <c r="AE762" s="51" t="s">
        <v>118</v>
      </c>
      <c r="AF762" s="51">
        <v>38</v>
      </c>
      <c r="AG762" s="51" t="s">
        <v>84</v>
      </c>
      <c r="AH762" s="51"/>
      <c r="AI762" s="51"/>
      <c r="AJ762" s="51">
        <v>1</v>
      </c>
      <c r="AK762" s="51">
        <v>0</v>
      </c>
      <c r="AL762" s="51">
        <v>0</v>
      </c>
      <c r="AP762" s="51">
        <v>0</v>
      </c>
      <c r="AQ762" s="51"/>
      <c r="AR762" s="51">
        <v>0</v>
      </c>
      <c r="AS762" s="51">
        <v>0</v>
      </c>
      <c r="AT762" s="51">
        <v>1</v>
      </c>
      <c r="AX762" s="51">
        <v>1</v>
      </c>
      <c r="BC762" s="51">
        <v>1</v>
      </c>
    </row>
    <row r="763" spans="1:56" x14ac:dyDescent="0.3">
      <c r="A763" s="2">
        <v>763</v>
      </c>
      <c r="B763" s="2">
        <v>1</v>
      </c>
      <c r="C763" s="2" t="s">
        <v>1392</v>
      </c>
      <c r="D763" s="51">
        <v>12</v>
      </c>
      <c r="E763" s="2" t="s">
        <v>3674</v>
      </c>
      <c r="F763" s="2" t="s">
        <v>1705</v>
      </c>
      <c r="G763" s="2" t="s">
        <v>1706</v>
      </c>
      <c r="H763" s="2" t="s">
        <v>1918</v>
      </c>
      <c r="I763" s="2" t="s">
        <v>1919</v>
      </c>
      <c r="J763" s="2" t="s">
        <v>1920</v>
      </c>
      <c r="K763" s="2" t="s">
        <v>3780</v>
      </c>
      <c r="L763" s="2">
        <v>161636</v>
      </c>
      <c r="M763" s="2">
        <v>124519140</v>
      </c>
      <c r="N763" s="2" t="s">
        <v>104</v>
      </c>
      <c r="O763" s="2" t="s">
        <v>486</v>
      </c>
      <c r="P763" s="2">
        <v>2007</v>
      </c>
      <c r="Q763" s="2" t="s">
        <v>1217</v>
      </c>
      <c r="R763" s="2" t="s">
        <v>1218</v>
      </c>
      <c r="S763" s="2" t="s">
        <v>1217</v>
      </c>
      <c r="T763" s="2" t="b">
        <v>1</v>
      </c>
      <c r="U763" s="2">
        <v>44197</v>
      </c>
      <c r="V763" s="2">
        <v>25</v>
      </c>
      <c r="W763" s="2">
        <v>150</v>
      </c>
      <c r="X763" s="2" t="b">
        <v>1</v>
      </c>
      <c r="Y763" s="2" t="b">
        <v>1</v>
      </c>
      <c r="Z763" s="2" t="s">
        <v>89</v>
      </c>
      <c r="AA763" s="2" t="s">
        <v>83</v>
      </c>
      <c r="AB763" s="51" t="s">
        <v>83</v>
      </c>
      <c r="AC763" s="51"/>
      <c r="AD763" s="51">
        <v>598124.90509999997</v>
      </c>
      <c r="AE763" s="51"/>
      <c r="AF763" s="51">
        <v>45</v>
      </c>
      <c r="AG763" s="51" t="s">
        <v>84</v>
      </c>
      <c r="AH763" s="51"/>
      <c r="AI763" s="51">
        <v>10.199999999999999</v>
      </c>
      <c r="AJ763" s="51">
        <v>0</v>
      </c>
      <c r="AK763" s="51">
        <v>0</v>
      </c>
      <c r="AL763" s="51">
        <v>0</v>
      </c>
      <c r="AP763" s="51">
        <v>0</v>
      </c>
      <c r="AQ763" s="51"/>
      <c r="AR763" s="51">
        <v>1</v>
      </c>
      <c r="AS763" s="51">
        <v>1</v>
      </c>
      <c r="AT763" s="51">
        <v>1</v>
      </c>
      <c r="AU763" s="51">
        <v>1</v>
      </c>
      <c r="AV763" s="51">
        <v>1</v>
      </c>
      <c r="AW763" s="51">
        <v>1</v>
      </c>
    </row>
    <row r="764" spans="1:56" x14ac:dyDescent="0.3">
      <c r="A764" s="2">
        <v>764</v>
      </c>
      <c r="B764" s="2">
        <v>1</v>
      </c>
      <c r="C764" s="2" t="s">
        <v>1392</v>
      </c>
      <c r="D764" s="51">
        <v>12</v>
      </c>
      <c r="E764" s="2" t="s">
        <v>3674</v>
      </c>
      <c r="F764" s="2" t="s">
        <v>1705</v>
      </c>
      <c r="G764" s="2" t="s">
        <v>1706</v>
      </c>
      <c r="H764" s="2" t="s">
        <v>1918</v>
      </c>
      <c r="I764" s="2" t="s">
        <v>1921</v>
      </c>
      <c r="J764" s="2" t="s">
        <v>1922</v>
      </c>
      <c r="K764" s="2" t="s">
        <v>3781</v>
      </c>
      <c r="L764" s="2">
        <v>195469</v>
      </c>
      <c r="M764" s="2">
        <v>68637757</v>
      </c>
      <c r="N764" s="2" t="s">
        <v>104</v>
      </c>
      <c r="O764" s="2" t="s">
        <v>368</v>
      </c>
      <c r="P764" s="2">
        <v>2010</v>
      </c>
      <c r="Q764" s="2" t="s">
        <v>368</v>
      </c>
      <c r="R764" s="2" t="s">
        <v>267</v>
      </c>
      <c r="S764" s="2" t="s">
        <v>368</v>
      </c>
      <c r="T764" s="2" t="b">
        <v>1</v>
      </c>
      <c r="U764" s="2">
        <v>2015</v>
      </c>
      <c r="V764" s="2">
        <v>179</v>
      </c>
      <c r="W764" s="2">
        <v>298</v>
      </c>
      <c r="X764" s="2" t="b">
        <v>1</v>
      </c>
      <c r="Y764" s="2" t="b">
        <v>1</v>
      </c>
      <c r="Z764" s="2" t="s">
        <v>89</v>
      </c>
      <c r="AA764" s="2" t="s">
        <v>95</v>
      </c>
      <c r="AB764" s="51" t="s">
        <v>83</v>
      </c>
      <c r="AC764" s="51" t="s">
        <v>178</v>
      </c>
      <c r="AD764" s="51">
        <v>34014.769699999997</v>
      </c>
      <c r="AE764" s="51" t="s">
        <v>118</v>
      </c>
      <c r="AF764" s="51">
        <v>50</v>
      </c>
      <c r="AG764" s="51" t="s">
        <v>84</v>
      </c>
      <c r="AH764" s="51"/>
      <c r="AI764" s="51"/>
      <c r="AJ764" s="51">
        <v>0</v>
      </c>
      <c r="AK764" s="51">
        <v>0</v>
      </c>
      <c r="AL764" s="51">
        <v>0</v>
      </c>
      <c r="AP764" s="51">
        <v>0</v>
      </c>
      <c r="AQ764" s="51"/>
      <c r="AR764" s="51">
        <v>1</v>
      </c>
      <c r="AS764" s="51">
        <v>1</v>
      </c>
      <c r="AT764" s="51">
        <v>1</v>
      </c>
      <c r="AV764" s="51">
        <v>1</v>
      </c>
      <c r="BC764" s="51">
        <v>1</v>
      </c>
    </row>
    <row r="765" spans="1:56" x14ac:dyDescent="0.3">
      <c r="A765" s="2">
        <v>765</v>
      </c>
      <c r="B765" s="2">
        <v>1</v>
      </c>
      <c r="C765" s="2" t="s">
        <v>1392</v>
      </c>
      <c r="D765" s="51">
        <v>12</v>
      </c>
      <c r="E765" s="2" t="s">
        <v>3674</v>
      </c>
      <c r="F765" s="2" t="s">
        <v>1705</v>
      </c>
      <c r="G765" s="2" t="s">
        <v>1706</v>
      </c>
      <c r="H765" s="2" t="s">
        <v>1918</v>
      </c>
      <c r="I765" s="2" t="s">
        <v>970</v>
      </c>
      <c r="J765" s="2" t="s">
        <v>1923</v>
      </c>
      <c r="K765" s="2" t="s">
        <v>3782</v>
      </c>
      <c r="L765" s="2">
        <v>161735</v>
      </c>
      <c r="M765" s="2">
        <v>124535644</v>
      </c>
      <c r="N765" s="2" t="s">
        <v>104</v>
      </c>
      <c r="O765" s="2" t="s">
        <v>486</v>
      </c>
      <c r="P765" s="2">
        <v>2007</v>
      </c>
      <c r="Q765" s="2" t="s">
        <v>1217</v>
      </c>
      <c r="R765" s="2" t="s">
        <v>3202</v>
      </c>
      <c r="S765" s="2" t="s">
        <v>1217</v>
      </c>
      <c r="T765" s="2" t="b">
        <v>1</v>
      </c>
      <c r="U765" s="2">
        <v>43891</v>
      </c>
      <c r="V765" s="2">
        <v>20</v>
      </c>
      <c r="W765" s="2">
        <v>175</v>
      </c>
      <c r="X765" s="2" t="b">
        <v>1</v>
      </c>
      <c r="Y765" s="2" t="b">
        <v>1</v>
      </c>
      <c r="Z765" s="2" t="s">
        <v>89</v>
      </c>
      <c r="AA765" s="2" t="s">
        <v>83</v>
      </c>
      <c r="AB765" s="51" t="s">
        <v>83</v>
      </c>
      <c r="AC765" s="51"/>
      <c r="AD765" s="51">
        <v>1051612.912</v>
      </c>
      <c r="AE765" s="51"/>
      <c r="AF765" s="51">
        <v>55</v>
      </c>
      <c r="AG765" s="51" t="s">
        <v>84</v>
      </c>
      <c r="AH765" s="51"/>
      <c r="AI765" s="51">
        <v>10.199999999999999</v>
      </c>
      <c r="AJ765" s="51">
        <v>0</v>
      </c>
      <c r="AK765" s="51">
        <v>0</v>
      </c>
      <c r="AL765" s="51">
        <v>0</v>
      </c>
      <c r="AP765" s="51">
        <v>1</v>
      </c>
      <c r="AQ765" s="51"/>
      <c r="AR765" s="51">
        <v>1</v>
      </c>
      <c r="AS765" s="51">
        <v>1</v>
      </c>
      <c r="AT765" s="51">
        <v>1</v>
      </c>
      <c r="AU765" s="51">
        <v>1</v>
      </c>
      <c r="AV765" s="51">
        <v>1</v>
      </c>
      <c r="AW765" s="51">
        <v>1</v>
      </c>
    </row>
    <row r="766" spans="1:56" x14ac:dyDescent="0.3">
      <c r="A766" s="2">
        <v>766</v>
      </c>
      <c r="B766" s="2">
        <v>1</v>
      </c>
      <c r="C766" s="2" t="s">
        <v>1392</v>
      </c>
      <c r="D766" s="51">
        <v>12</v>
      </c>
      <c r="E766" s="2" t="s">
        <v>3674</v>
      </c>
      <c r="F766" s="2" t="s">
        <v>1705</v>
      </c>
      <c r="G766" s="2" t="s">
        <v>1706</v>
      </c>
      <c r="H766" s="2" t="s">
        <v>1918</v>
      </c>
      <c r="I766" s="2" t="s">
        <v>1924</v>
      </c>
      <c r="J766" s="2" t="s">
        <v>1925</v>
      </c>
      <c r="K766" s="2" t="s">
        <v>3783</v>
      </c>
      <c r="L766" s="2">
        <v>176486201</v>
      </c>
      <c r="M766" s="2">
        <v>176486211</v>
      </c>
      <c r="N766" s="2" t="s">
        <v>104</v>
      </c>
      <c r="O766" s="2" t="s">
        <v>367</v>
      </c>
      <c r="P766" s="2" t="s">
        <v>267</v>
      </c>
      <c r="Q766" s="2" t="s">
        <v>1217</v>
      </c>
      <c r="R766" s="2" t="s">
        <v>1218</v>
      </c>
      <c r="S766" s="2" t="s">
        <v>1217</v>
      </c>
      <c r="T766" s="2" t="b">
        <v>1</v>
      </c>
      <c r="U766" s="2">
        <v>43891</v>
      </c>
      <c r="V766" s="2">
        <v>65</v>
      </c>
      <c r="W766" s="2">
        <v>150</v>
      </c>
      <c r="X766" s="2" t="b">
        <v>1</v>
      </c>
      <c r="Y766" s="2" t="b">
        <v>1</v>
      </c>
      <c r="Z766" s="2" t="s">
        <v>89</v>
      </c>
      <c r="AA766" s="2" t="s">
        <v>83</v>
      </c>
      <c r="AB766" s="51" t="s">
        <v>83</v>
      </c>
      <c r="AC766" s="51"/>
      <c r="AD766" s="51">
        <v>137895.5865</v>
      </c>
      <c r="AE766" s="51" t="s">
        <v>118</v>
      </c>
      <c r="AF766" s="51">
        <v>39</v>
      </c>
      <c r="AG766" s="51" t="s">
        <v>84</v>
      </c>
      <c r="AH766" s="51"/>
      <c r="AI766" s="51">
        <v>10.199999999999999</v>
      </c>
      <c r="AJ766" s="51">
        <v>0</v>
      </c>
      <c r="AK766" s="51">
        <v>0</v>
      </c>
      <c r="AL766" s="51">
        <v>0</v>
      </c>
      <c r="AP766" s="51">
        <v>1</v>
      </c>
      <c r="AQ766" s="51"/>
      <c r="AR766" s="51">
        <v>1</v>
      </c>
      <c r="AS766" s="51">
        <v>1</v>
      </c>
      <c r="AT766" s="51">
        <v>1</v>
      </c>
      <c r="AU766" s="51">
        <v>1</v>
      </c>
      <c r="AV766" s="51">
        <v>1</v>
      </c>
      <c r="AW766" s="51">
        <v>1</v>
      </c>
      <c r="BC766" s="51">
        <v>1</v>
      </c>
      <c r="BD766" s="51">
        <v>1</v>
      </c>
    </row>
    <row r="767" spans="1:56" x14ac:dyDescent="0.3">
      <c r="A767" s="2">
        <v>767</v>
      </c>
      <c r="B767" s="2">
        <v>1</v>
      </c>
      <c r="C767" s="2" t="s">
        <v>1392</v>
      </c>
      <c r="D767" s="51">
        <v>12</v>
      </c>
      <c r="E767" s="2" t="s">
        <v>3674</v>
      </c>
      <c r="F767" s="2" t="s">
        <v>1705</v>
      </c>
      <c r="G767" s="2" t="s">
        <v>1706</v>
      </c>
      <c r="H767" s="2" t="s">
        <v>1918</v>
      </c>
      <c r="I767" s="2" t="s">
        <v>1926</v>
      </c>
      <c r="J767" s="2" t="s">
        <v>1927</v>
      </c>
      <c r="K767" s="2" t="s">
        <v>3784</v>
      </c>
      <c r="L767" s="2">
        <v>161421</v>
      </c>
      <c r="M767" s="2">
        <v>124481853</v>
      </c>
      <c r="N767" s="2" t="s">
        <v>104</v>
      </c>
      <c r="O767" s="2" t="s">
        <v>486</v>
      </c>
      <c r="P767" s="2">
        <v>2004</v>
      </c>
      <c r="Q767" s="2" t="s">
        <v>368</v>
      </c>
      <c r="R767" s="2" t="s">
        <v>267</v>
      </c>
      <c r="S767" s="2" t="s">
        <v>368</v>
      </c>
      <c r="T767" s="2" t="b">
        <v>1</v>
      </c>
      <c r="U767" s="2">
        <v>2018</v>
      </c>
      <c r="V767" s="2">
        <v>200</v>
      </c>
      <c r="W767" s="2">
        <v>500</v>
      </c>
      <c r="X767" s="2" t="b">
        <v>1</v>
      </c>
      <c r="Y767" s="2" t="b">
        <v>1</v>
      </c>
      <c r="Z767" s="2" t="s">
        <v>89</v>
      </c>
      <c r="AA767" s="2" t="s">
        <v>178</v>
      </c>
      <c r="AB767" s="51" t="s">
        <v>178</v>
      </c>
      <c r="AC767" s="51"/>
      <c r="AD767" s="51">
        <v>8342.8943980000004</v>
      </c>
      <c r="AE767" s="51" t="s">
        <v>118</v>
      </c>
      <c r="AF767" s="51">
        <v>61</v>
      </c>
      <c r="AG767" s="51" t="s">
        <v>84</v>
      </c>
      <c r="AH767" s="51"/>
      <c r="AI767" s="51"/>
      <c r="AJ767" s="51">
        <v>1</v>
      </c>
      <c r="AK767" s="51">
        <v>0</v>
      </c>
      <c r="AL767" s="51">
        <v>0</v>
      </c>
      <c r="AP767" s="51">
        <v>0</v>
      </c>
      <c r="AQ767" s="51"/>
      <c r="AR767" s="51">
        <v>0</v>
      </c>
      <c r="AS767" s="51">
        <v>0</v>
      </c>
      <c r="AT767" s="51">
        <v>1</v>
      </c>
      <c r="AX767" s="51">
        <v>1</v>
      </c>
      <c r="BC767" s="51">
        <v>1</v>
      </c>
    </row>
    <row r="768" spans="1:56" x14ac:dyDescent="0.3">
      <c r="A768" s="2">
        <v>768</v>
      </c>
      <c r="B768" s="2">
        <v>1</v>
      </c>
      <c r="C768" s="2" t="s">
        <v>1392</v>
      </c>
      <c r="D768" s="51">
        <v>12</v>
      </c>
      <c r="E768" s="2" t="s">
        <v>3674</v>
      </c>
      <c r="F768" s="2" t="s">
        <v>1705</v>
      </c>
      <c r="G768" s="2" t="s">
        <v>1706</v>
      </c>
      <c r="H768" s="2" t="s">
        <v>1918</v>
      </c>
      <c r="I768" s="2" t="s">
        <v>1928</v>
      </c>
      <c r="J768" s="2" t="s">
        <v>1929</v>
      </c>
      <c r="K768" s="2" t="s">
        <v>3785</v>
      </c>
      <c r="L768" s="2">
        <v>161532</v>
      </c>
      <c r="M768" s="2">
        <v>124501466</v>
      </c>
      <c r="N768" s="2" t="s">
        <v>104</v>
      </c>
      <c r="O768" s="2" t="s">
        <v>486</v>
      </c>
      <c r="P768" s="2">
        <v>2007</v>
      </c>
      <c r="Q768" s="2" t="s">
        <v>1217</v>
      </c>
      <c r="R768" s="2" t="s">
        <v>1218</v>
      </c>
      <c r="S768" s="2" t="s">
        <v>1217</v>
      </c>
      <c r="T768" s="2" t="b">
        <v>1</v>
      </c>
      <c r="U768" s="2">
        <v>43891</v>
      </c>
      <c r="V768" s="2">
        <v>67</v>
      </c>
      <c r="W768" s="2">
        <v>87</v>
      </c>
      <c r="X768" s="2" t="b">
        <v>1</v>
      </c>
      <c r="Y768" s="2" t="b">
        <v>1</v>
      </c>
      <c r="Z768" s="2" t="s">
        <v>89</v>
      </c>
      <c r="AA768" s="2" t="s">
        <v>83</v>
      </c>
      <c r="AB768" s="51" t="s">
        <v>83</v>
      </c>
      <c r="AC768" s="51"/>
      <c r="AD768" s="51">
        <v>101047.99709999999</v>
      </c>
      <c r="AE768" s="51" t="s">
        <v>118</v>
      </c>
      <c r="AF768" s="51">
        <v>45</v>
      </c>
      <c r="AG768" s="51" t="s">
        <v>84</v>
      </c>
      <c r="AH768" s="51"/>
      <c r="AI768" s="51">
        <v>10.199999999999999</v>
      </c>
      <c r="AJ768" s="51">
        <v>0</v>
      </c>
      <c r="AK768" s="51">
        <v>0</v>
      </c>
      <c r="AL768" s="51">
        <v>0</v>
      </c>
      <c r="AP768" s="51">
        <v>1</v>
      </c>
      <c r="AQ768" s="51"/>
      <c r="AR768" s="51">
        <v>1</v>
      </c>
      <c r="AS768" s="51">
        <v>1</v>
      </c>
      <c r="AT768" s="51">
        <v>1</v>
      </c>
      <c r="AU768" s="51">
        <v>1</v>
      </c>
      <c r="AV768" s="51">
        <v>1</v>
      </c>
      <c r="AW768" s="51">
        <v>1</v>
      </c>
      <c r="BC768" s="51">
        <v>1</v>
      </c>
      <c r="BD768" s="51">
        <v>1</v>
      </c>
    </row>
    <row r="769" spans="1:56" x14ac:dyDescent="0.3">
      <c r="A769" s="2">
        <v>769</v>
      </c>
      <c r="B769" s="2">
        <v>1</v>
      </c>
      <c r="C769" s="2" t="s">
        <v>1392</v>
      </c>
      <c r="D769" s="51">
        <v>12</v>
      </c>
      <c r="E769" s="2" t="s">
        <v>3674</v>
      </c>
      <c r="F769" s="2" t="s">
        <v>1705</v>
      </c>
      <c r="G769" s="2" t="s">
        <v>1706</v>
      </c>
      <c r="H769" s="2" t="s">
        <v>1918</v>
      </c>
      <c r="I769" s="2" t="s">
        <v>1930</v>
      </c>
      <c r="J769" s="2" t="s">
        <v>1931</v>
      </c>
      <c r="K769" s="2" t="s">
        <v>3786</v>
      </c>
      <c r="L769" s="2">
        <v>161645</v>
      </c>
      <c r="M769" s="2">
        <v>124520681</v>
      </c>
      <c r="N769" s="2" t="s">
        <v>104</v>
      </c>
      <c r="O769" s="2" t="s">
        <v>486</v>
      </c>
      <c r="P769" s="2">
        <v>2007</v>
      </c>
      <c r="Q769" s="2" t="s">
        <v>1217</v>
      </c>
      <c r="R769" s="2" t="s">
        <v>1218</v>
      </c>
      <c r="S769" s="2" t="s">
        <v>1217</v>
      </c>
      <c r="T769" s="2" t="b">
        <v>1</v>
      </c>
      <c r="U769" s="2">
        <v>44197</v>
      </c>
      <c r="V769" s="2">
        <v>20</v>
      </c>
      <c r="W769" s="2">
        <v>230</v>
      </c>
      <c r="X769" s="2" t="b">
        <v>1</v>
      </c>
      <c r="Y769" s="2" t="b">
        <v>1</v>
      </c>
      <c r="Z769" s="2" t="s">
        <v>89</v>
      </c>
      <c r="AA769" s="2" t="s">
        <v>83</v>
      </c>
      <c r="AB769" s="51" t="s">
        <v>83</v>
      </c>
      <c r="AC769" s="51"/>
      <c r="AD769" s="51">
        <v>897590.91500000004</v>
      </c>
      <c r="AE769" s="51"/>
      <c r="AF769" s="51">
        <v>65</v>
      </c>
      <c r="AG769" s="51" t="s">
        <v>84</v>
      </c>
      <c r="AH769" s="51"/>
      <c r="AI769" s="51">
        <v>7</v>
      </c>
      <c r="AJ769" s="51">
        <v>0</v>
      </c>
      <c r="AK769" s="51">
        <v>0</v>
      </c>
      <c r="AL769" s="51">
        <v>0</v>
      </c>
      <c r="AP769" s="51">
        <v>0</v>
      </c>
      <c r="AQ769" s="51"/>
      <c r="AR769" s="51">
        <v>1</v>
      </c>
      <c r="AS769" s="51">
        <v>1</v>
      </c>
      <c r="AT769" s="51">
        <v>1</v>
      </c>
      <c r="AU769" s="51">
        <v>1</v>
      </c>
      <c r="AV769" s="51">
        <v>1</v>
      </c>
      <c r="AW769" s="51">
        <v>1</v>
      </c>
    </row>
    <row r="770" spans="1:56" x14ac:dyDescent="0.3">
      <c r="A770" s="2">
        <v>770</v>
      </c>
      <c r="B770" s="2">
        <v>1</v>
      </c>
      <c r="C770" s="2" t="s">
        <v>1392</v>
      </c>
      <c r="D770" s="51">
        <v>12</v>
      </c>
      <c r="E770" s="2" t="s">
        <v>3674</v>
      </c>
      <c r="F770" s="2" t="s">
        <v>1705</v>
      </c>
      <c r="G770" s="2" t="s">
        <v>1706</v>
      </c>
      <c r="H770" s="2" t="s">
        <v>1918</v>
      </c>
      <c r="I770" s="2" t="s">
        <v>1932</v>
      </c>
      <c r="J770" s="2" t="s">
        <v>1933</v>
      </c>
      <c r="K770" s="2" t="s">
        <v>3787</v>
      </c>
      <c r="L770" s="2">
        <v>195470</v>
      </c>
      <c r="M770" s="2">
        <v>68637880</v>
      </c>
      <c r="N770" s="2" t="s">
        <v>104</v>
      </c>
      <c r="O770" s="2" t="s">
        <v>368</v>
      </c>
      <c r="P770" s="2">
        <v>2011</v>
      </c>
      <c r="Q770" s="2" t="s">
        <v>368</v>
      </c>
      <c r="R770" s="2" t="s">
        <v>267</v>
      </c>
      <c r="S770" s="2" t="s">
        <v>368</v>
      </c>
      <c r="T770" s="2" t="b">
        <v>1</v>
      </c>
      <c r="U770" s="2">
        <v>2015</v>
      </c>
      <c r="V770" s="2">
        <v>202</v>
      </c>
      <c r="W770" s="2">
        <v>735</v>
      </c>
      <c r="X770" s="2" t="b">
        <v>1</v>
      </c>
      <c r="Y770" s="2" t="b">
        <v>1</v>
      </c>
      <c r="Z770" s="2" t="s">
        <v>89</v>
      </c>
      <c r="AA770" s="2" t="s">
        <v>178</v>
      </c>
      <c r="AB770" s="51" t="s">
        <v>178</v>
      </c>
      <c r="AC770" s="51"/>
      <c r="AD770" s="51">
        <v>134593.53159999999</v>
      </c>
      <c r="AE770" s="51" t="s">
        <v>118</v>
      </c>
      <c r="AF770" s="51">
        <v>55.5</v>
      </c>
      <c r="AG770" s="51" t="s">
        <v>84</v>
      </c>
      <c r="AH770" s="51"/>
      <c r="AI770" s="51"/>
      <c r="AJ770" s="51">
        <v>1</v>
      </c>
      <c r="AK770" s="51">
        <v>0</v>
      </c>
      <c r="AL770" s="51">
        <v>0</v>
      </c>
      <c r="AP770" s="51">
        <v>1</v>
      </c>
      <c r="AQ770" s="51"/>
      <c r="AR770" s="51">
        <v>0</v>
      </c>
      <c r="AS770" s="51">
        <v>0</v>
      </c>
      <c r="AT770" s="51">
        <v>1</v>
      </c>
      <c r="AX770" s="51">
        <v>1</v>
      </c>
      <c r="BC770" s="51">
        <v>1</v>
      </c>
    </row>
    <row r="771" spans="1:56" x14ac:dyDescent="0.3">
      <c r="A771" s="2">
        <v>771</v>
      </c>
      <c r="B771" s="2">
        <v>1</v>
      </c>
      <c r="C771" s="2" t="s">
        <v>1392</v>
      </c>
      <c r="D771" s="51">
        <v>12</v>
      </c>
      <c r="E771" s="2" t="s">
        <v>3674</v>
      </c>
      <c r="F771" s="2" t="s">
        <v>1705</v>
      </c>
      <c r="G771" s="2" t="s">
        <v>1706</v>
      </c>
      <c r="H771" s="2" t="s">
        <v>1918</v>
      </c>
      <c r="I771" s="2" t="s">
        <v>1934</v>
      </c>
      <c r="J771" s="2" t="s">
        <v>1935</v>
      </c>
      <c r="K771" s="2" t="s">
        <v>3788</v>
      </c>
      <c r="L771" s="2">
        <v>161487</v>
      </c>
      <c r="M771" s="2">
        <v>124494332</v>
      </c>
      <c r="N771" s="2" t="s">
        <v>104</v>
      </c>
      <c r="O771" s="2" t="s">
        <v>486</v>
      </c>
      <c r="P771" s="2">
        <v>2008</v>
      </c>
      <c r="Q771" s="2" t="s">
        <v>1217</v>
      </c>
      <c r="R771" s="2" t="s">
        <v>1218</v>
      </c>
      <c r="S771" s="2" t="s">
        <v>1217</v>
      </c>
      <c r="T771" s="2" t="b">
        <v>1</v>
      </c>
      <c r="U771" s="2">
        <v>44197</v>
      </c>
      <c r="V771" s="2">
        <v>30</v>
      </c>
      <c r="W771" s="2">
        <v>150</v>
      </c>
      <c r="X771" s="2" t="b">
        <v>1</v>
      </c>
      <c r="Y771" s="2" t="b">
        <v>1</v>
      </c>
      <c r="Z771" s="2" t="s">
        <v>89</v>
      </c>
      <c r="AA771" s="2" t="s">
        <v>83</v>
      </c>
      <c r="AB771" s="51" t="s">
        <v>83</v>
      </c>
      <c r="AC771" s="51"/>
      <c r="AD771" s="51">
        <v>368230.89880000002</v>
      </c>
      <c r="AE771" s="51"/>
      <c r="AF771" s="51">
        <v>38</v>
      </c>
      <c r="AG771" s="51" t="s">
        <v>84</v>
      </c>
      <c r="AH771" s="51"/>
      <c r="AI771" s="51">
        <v>7</v>
      </c>
      <c r="AJ771" s="51">
        <v>0</v>
      </c>
      <c r="AK771" s="51">
        <v>0</v>
      </c>
      <c r="AL771" s="51">
        <v>0</v>
      </c>
      <c r="AP771" s="51">
        <v>0</v>
      </c>
      <c r="AQ771" s="51"/>
      <c r="AR771" s="51">
        <v>1</v>
      </c>
      <c r="AS771" s="51">
        <v>1</v>
      </c>
      <c r="AT771" s="51">
        <v>1</v>
      </c>
      <c r="AU771" s="51">
        <v>1</v>
      </c>
      <c r="AV771" s="51">
        <v>1</v>
      </c>
      <c r="AW771" s="51">
        <v>1</v>
      </c>
    </row>
    <row r="772" spans="1:56" x14ac:dyDescent="0.3">
      <c r="A772" s="2">
        <v>772</v>
      </c>
      <c r="B772" s="2">
        <v>1</v>
      </c>
      <c r="C772" s="2" t="s">
        <v>1392</v>
      </c>
      <c r="D772" s="51">
        <v>12</v>
      </c>
      <c r="E772" s="2" t="s">
        <v>3674</v>
      </c>
      <c r="F772" s="2" t="s">
        <v>1705</v>
      </c>
      <c r="G772" s="2" t="s">
        <v>1706</v>
      </c>
      <c r="H772" s="2" t="s">
        <v>1918</v>
      </c>
      <c r="I772" s="2" t="s">
        <v>1936</v>
      </c>
      <c r="J772" s="2" t="s">
        <v>1937</v>
      </c>
      <c r="K772" s="2" t="s">
        <v>3789</v>
      </c>
      <c r="L772" s="2">
        <v>161537</v>
      </c>
      <c r="M772" s="2">
        <v>124502655</v>
      </c>
      <c r="N772" s="2" t="s">
        <v>104</v>
      </c>
      <c r="O772" s="2" t="s">
        <v>486</v>
      </c>
      <c r="P772" s="2">
        <v>2008</v>
      </c>
      <c r="Q772" s="2" t="s">
        <v>486</v>
      </c>
      <c r="R772" s="2" t="s">
        <v>267</v>
      </c>
      <c r="S772" s="2" t="s">
        <v>486</v>
      </c>
      <c r="T772" s="2" t="b">
        <v>1</v>
      </c>
      <c r="U772" s="2">
        <v>43891</v>
      </c>
      <c r="V772" s="2" t="s">
        <v>267</v>
      </c>
      <c r="W772" s="2" t="s">
        <v>267</v>
      </c>
      <c r="X772" s="2" t="b">
        <v>0</v>
      </c>
      <c r="Y772" s="2" t="b">
        <v>0</v>
      </c>
      <c r="Z772" s="51" t="s">
        <v>1938</v>
      </c>
      <c r="AA772" s="51" t="s">
        <v>83</v>
      </c>
      <c r="AB772" s="51" t="s">
        <v>83</v>
      </c>
      <c r="AC772" s="51"/>
      <c r="AD772" s="51">
        <v>420.11723019999999</v>
      </c>
      <c r="AE772" s="51" t="s">
        <v>118</v>
      </c>
      <c r="AF772" s="51">
        <v>30</v>
      </c>
      <c r="AG772" s="51" t="s">
        <v>84</v>
      </c>
      <c r="AH772" s="51" t="s">
        <v>468</v>
      </c>
      <c r="AI772" s="51"/>
      <c r="AJ772" s="51">
        <v>1</v>
      </c>
      <c r="AK772" s="51">
        <v>0</v>
      </c>
      <c r="AL772" s="51">
        <v>0</v>
      </c>
      <c r="AP772" s="51">
        <v>0</v>
      </c>
      <c r="AQ772" s="51"/>
      <c r="AR772" s="51">
        <v>0</v>
      </c>
      <c r="AS772" s="51">
        <v>0</v>
      </c>
      <c r="AT772" s="51">
        <v>1</v>
      </c>
      <c r="AV772" s="51">
        <v>1</v>
      </c>
      <c r="BB772" s="51">
        <v>1</v>
      </c>
      <c r="BC772" s="51">
        <v>1</v>
      </c>
      <c r="BD772" s="51"/>
    </row>
    <row r="773" spans="1:56" x14ac:dyDescent="0.3">
      <c r="A773" s="2">
        <v>773</v>
      </c>
      <c r="B773" s="2">
        <v>1</v>
      </c>
      <c r="C773" s="2" t="s">
        <v>1392</v>
      </c>
      <c r="D773" s="51">
        <v>12</v>
      </c>
      <c r="E773" s="2" t="s">
        <v>3674</v>
      </c>
      <c r="F773" s="2" t="s">
        <v>1705</v>
      </c>
      <c r="G773" s="2" t="s">
        <v>1706</v>
      </c>
      <c r="H773" s="2" t="s">
        <v>1918</v>
      </c>
      <c r="I773" s="2" t="s">
        <v>1470</v>
      </c>
      <c r="J773" s="2" t="s">
        <v>1939</v>
      </c>
      <c r="K773" s="2" t="s">
        <v>3790</v>
      </c>
      <c r="L773" s="2">
        <v>107604828</v>
      </c>
      <c r="M773" s="2">
        <v>109922504</v>
      </c>
      <c r="N773" s="2" t="s">
        <v>104</v>
      </c>
      <c r="O773" s="2" t="s">
        <v>367</v>
      </c>
      <c r="P773" s="2" t="s">
        <v>267</v>
      </c>
      <c r="Q773" s="2" t="s">
        <v>368</v>
      </c>
      <c r="R773" s="2" t="s">
        <v>267</v>
      </c>
      <c r="S773" s="2" t="s">
        <v>368</v>
      </c>
      <c r="T773" s="2" t="b">
        <v>1</v>
      </c>
      <c r="U773" s="2">
        <v>2017</v>
      </c>
      <c r="V773" s="2">
        <v>375</v>
      </c>
      <c r="W773" s="2">
        <v>390</v>
      </c>
      <c r="X773" s="2" t="b">
        <v>1</v>
      </c>
      <c r="Y773" s="2" t="b">
        <v>1</v>
      </c>
      <c r="Z773" s="2" t="s">
        <v>89</v>
      </c>
      <c r="AA773" s="2" t="s">
        <v>178</v>
      </c>
      <c r="AB773" s="51" t="s">
        <v>178</v>
      </c>
      <c r="AC773" s="51"/>
      <c r="AD773" s="51">
        <v>607.69734289999997</v>
      </c>
      <c r="AE773" s="51" t="s">
        <v>118</v>
      </c>
      <c r="AF773" s="51">
        <v>51</v>
      </c>
      <c r="AG773" s="51" t="s">
        <v>84</v>
      </c>
      <c r="AH773" s="51"/>
      <c r="AI773" s="51"/>
      <c r="AJ773" s="51">
        <v>1</v>
      </c>
      <c r="AK773" s="51">
        <v>0</v>
      </c>
      <c r="AL773" s="51">
        <v>0</v>
      </c>
      <c r="AP773" s="51">
        <v>0</v>
      </c>
      <c r="AQ773" s="51"/>
      <c r="AR773" s="51">
        <v>0</v>
      </c>
      <c r="AS773" s="51">
        <v>0</v>
      </c>
      <c r="AT773" s="51">
        <v>1</v>
      </c>
      <c r="AX773" s="51">
        <v>1</v>
      </c>
      <c r="BC773" s="51">
        <v>1</v>
      </c>
    </row>
    <row r="774" spans="1:56" x14ac:dyDescent="0.3">
      <c r="A774" s="2">
        <v>774</v>
      </c>
      <c r="B774" s="2">
        <v>1</v>
      </c>
      <c r="C774" s="2" t="s">
        <v>1392</v>
      </c>
      <c r="D774" s="51">
        <v>12</v>
      </c>
      <c r="E774" s="2" t="s">
        <v>3674</v>
      </c>
      <c r="F774" s="2" t="s">
        <v>1705</v>
      </c>
      <c r="G774" s="2" t="s">
        <v>1706</v>
      </c>
      <c r="H774" s="2" t="s">
        <v>1918</v>
      </c>
      <c r="I774" s="2" t="s">
        <v>1940</v>
      </c>
      <c r="J774" s="2" t="s">
        <v>1941</v>
      </c>
      <c r="K774" s="2" t="s">
        <v>3791</v>
      </c>
      <c r="L774" s="2">
        <v>161725</v>
      </c>
      <c r="M774" s="2">
        <v>124534082</v>
      </c>
      <c r="N774" s="2" t="s">
        <v>104</v>
      </c>
      <c r="O774" s="2" t="s">
        <v>486</v>
      </c>
      <c r="P774" s="2">
        <v>2007</v>
      </c>
      <c r="Q774" s="2" t="s">
        <v>1217</v>
      </c>
      <c r="R774" s="2" t="s">
        <v>1218</v>
      </c>
      <c r="S774" s="2" t="s">
        <v>1217</v>
      </c>
      <c r="T774" s="2" t="b">
        <v>1</v>
      </c>
      <c r="U774" s="2">
        <v>44197</v>
      </c>
      <c r="V774" s="2">
        <v>20</v>
      </c>
      <c r="W774" s="2">
        <v>60</v>
      </c>
      <c r="X774" s="2" t="b">
        <v>1</v>
      </c>
      <c r="Y774" s="2" t="b">
        <v>1</v>
      </c>
      <c r="Z774" s="2" t="s">
        <v>89</v>
      </c>
      <c r="AA774" s="2" t="s">
        <v>83</v>
      </c>
      <c r="AB774" s="51" t="s">
        <v>83</v>
      </c>
      <c r="AC774" s="51"/>
      <c r="AD774" s="51">
        <v>4885.3209649999999</v>
      </c>
      <c r="AE774" s="51" t="s">
        <v>118</v>
      </c>
      <c r="AF774" s="51">
        <v>52</v>
      </c>
      <c r="AG774" s="51" t="s">
        <v>84</v>
      </c>
      <c r="AH774" s="51"/>
      <c r="AI774" s="51">
        <v>7</v>
      </c>
      <c r="AJ774" s="51">
        <v>0</v>
      </c>
      <c r="AK774" s="51">
        <v>0</v>
      </c>
      <c r="AL774" s="51">
        <v>0</v>
      </c>
      <c r="AP774" s="51">
        <v>0</v>
      </c>
      <c r="AQ774" s="51"/>
      <c r="AR774" s="51">
        <v>1</v>
      </c>
      <c r="AS774" s="51">
        <v>1</v>
      </c>
      <c r="AT774" s="51">
        <v>1</v>
      </c>
      <c r="AU774" s="51">
        <v>1</v>
      </c>
      <c r="AV774" s="51">
        <v>1</v>
      </c>
      <c r="AW774" s="51">
        <v>1</v>
      </c>
      <c r="BC774" s="51">
        <v>1</v>
      </c>
      <c r="BD774" s="51">
        <v>1</v>
      </c>
    </row>
    <row r="775" spans="1:56" x14ac:dyDescent="0.3">
      <c r="A775" s="2">
        <v>775</v>
      </c>
      <c r="B775" s="2">
        <v>1</v>
      </c>
      <c r="C775" s="2" t="s">
        <v>1392</v>
      </c>
      <c r="D775" s="51">
        <v>12</v>
      </c>
      <c r="E775" s="2" t="s">
        <v>3674</v>
      </c>
      <c r="F775" s="2" t="s">
        <v>1705</v>
      </c>
      <c r="G775" s="2" t="s">
        <v>1706</v>
      </c>
      <c r="H775" s="2" t="s">
        <v>1942</v>
      </c>
      <c r="I775" s="2" t="s">
        <v>1943</v>
      </c>
      <c r="J775" s="2" t="s">
        <v>1944</v>
      </c>
      <c r="K775" s="2" t="s">
        <v>3792</v>
      </c>
      <c r="L775" s="2">
        <v>112949827</v>
      </c>
      <c r="M775" s="2">
        <v>112949852</v>
      </c>
      <c r="N775" s="2" t="s">
        <v>104</v>
      </c>
      <c r="O775" s="2" t="s">
        <v>367</v>
      </c>
      <c r="P775" s="2" t="s">
        <v>267</v>
      </c>
      <c r="Q775" s="2" t="s">
        <v>2972</v>
      </c>
      <c r="R775" s="2" t="s">
        <v>1218</v>
      </c>
      <c r="S775" s="2" t="s">
        <v>2972</v>
      </c>
      <c r="T775" s="2" t="b">
        <v>1</v>
      </c>
      <c r="U775" s="2">
        <v>43891</v>
      </c>
      <c r="V775" s="2">
        <v>110</v>
      </c>
      <c r="W775" s="2">
        <v>118</v>
      </c>
      <c r="X775" s="2" t="b">
        <v>1</v>
      </c>
      <c r="Y775" s="2" t="b">
        <v>1</v>
      </c>
      <c r="Z775" s="2" t="s">
        <v>1945</v>
      </c>
      <c r="AA775" s="2" t="s">
        <v>83</v>
      </c>
      <c r="AB775" s="51" t="s">
        <v>83</v>
      </c>
      <c r="AC775" s="51"/>
      <c r="AD775" s="51">
        <v>519.76347310000006</v>
      </c>
      <c r="AE775" s="51" t="s">
        <v>118</v>
      </c>
      <c r="AF775" s="51">
        <v>53</v>
      </c>
      <c r="AG775" s="51" t="s">
        <v>84</v>
      </c>
      <c r="AH775" s="51"/>
      <c r="AI775" s="51">
        <v>10.199999999999999</v>
      </c>
      <c r="AJ775" s="51">
        <v>0</v>
      </c>
      <c r="AK775" s="51">
        <v>0</v>
      </c>
      <c r="AL775" s="51">
        <v>0</v>
      </c>
      <c r="AP775" s="51">
        <v>1</v>
      </c>
      <c r="AQ775" s="51"/>
      <c r="AR775" s="51">
        <v>1</v>
      </c>
      <c r="AS775" s="51">
        <v>1</v>
      </c>
      <c r="AT775" s="51">
        <v>1</v>
      </c>
      <c r="AV775" s="51">
        <v>1</v>
      </c>
      <c r="BC775" s="51">
        <v>1</v>
      </c>
    </row>
    <row r="776" spans="1:56" x14ac:dyDescent="0.3">
      <c r="A776" s="2">
        <v>776</v>
      </c>
      <c r="B776" s="2">
        <v>1</v>
      </c>
      <c r="C776" s="2" t="s">
        <v>1392</v>
      </c>
      <c r="D776" s="51">
        <v>12</v>
      </c>
      <c r="E776" s="2" t="s">
        <v>3674</v>
      </c>
      <c r="F776" s="2" t="s">
        <v>1705</v>
      </c>
      <c r="G776" s="2" t="s">
        <v>1706</v>
      </c>
      <c r="H776" s="2" t="s">
        <v>1942</v>
      </c>
      <c r="I776" s="2" t="s">
        <v>1946</v>
      </c>
      <c r="J776" s="2" t="s">
        <v>1947</v>
      </c>
      <c r="K776" s="2" t="s">
        <v>3793</v>
      </c>
      <c r="L776" s="2">
        <v>161493</v>
      </c>
      <c r="M776" s="2">
        <v>124495259</v>
      </c>
      <c r="N776" s="2" t="s">
        <v>104</v>
      </c>
      <c r="O776" s="2" t="s">
        <v>486</v>
      </c>
      <c r="P776" s="2">
        <v>2008</v>
      </c>
      <c r="Q776" s="2" t="s">
        <v>486</v>
      </c>
      <c r="R776" s="2" t="s">
        <v>267</v>
      </c>
      <c r="S776" s="2" t="s">
        <v>486</v>
      </c>
      <c r="T776" s="2" t="b">
        <v>1</v>
      </c>
      <c r="U776" s="2">
        <v>44197</v>
      </c>
      <c r="V776" s="2">
        <v>238</v>
      </c>
      <c r="W776" s="2">
        <v>238</v>
      </c>
      <c r="X776" s="2" t="b">
        <v>1</v>
      </c>
      <c r="Y776" s="2" t="b">
        <v>1</v>
      </c>
      <c r="Z776" s="2" t="s">
        <v>1948</v>
      </c>
      <c r="AA776" s="2" t="s">
        <v>178</v>
      </c>
      <c r="AB776" s="51" t="s">
        <v>178</v>
      </c>
      <c r="AC776" s="51"/>
      <c r="AD776" s="51">
        <v>519.76347310000006</v>
      </c>
      <c r="AE776" s="51" t="s">
        <v>118</v>
      </c>
      <c r="AF776" s="51">
        <v>36</v>
      </c>
      <c r="AG776" s="51" t="s">
        <v>84</v>
      </c>
      <c r="AH776" s="51" t="s">
        <v>468</v>
      </c>
      <c r="AI776" s="51"/>
      <c r="AJ776" s="51">
        <v>1</v>
      </c>
      <c r="AK776" s="51">
        <v>0</v>
      </c>
      <c r="AL776" s="51">
        <v>0</v>
      </c>
      <c r="AP776" s="51">
        <v>0</v>
      </c>
      <c r="AQ776" s="51"/>
      <c r="AR776" s="51">
        <v>0</v>
      </c>
      <c r="AS776" s="51">
        <v>0</v>
      </c>
      <c r="AT776" s="51">
        <v>1</v>
      </c>
      <c r="AX776" s="51">
        <v>1</v>
      </c>
      <c r="BB776" s="51">
        <v>1</v>
      </c>
      <c r="BC776" s="51">
        <v>1</v>
      </c>
      <c r="BD776" s="51"/>
    </row>
    <row r="777" spans="1:56" x14ac:dyDescent="0.3">
      <c r="A777" s="2">
        <v>777</v>
      </c>
      <c r="B777" s="2">
        <v>1</v>
      </c>
      <c r="C777" s="2" t="s">
        <v>1392</v>
      </c>
      <c r="D777" s="51">
        <v>12</v>
      </c>
      <c r="E777" s="2" t="s">
        <v>3674</v>
      </c>
      <c r="F777" s="2" t="s">
        <v>1705</v>
      </c>
      <c r="G777" s="2" t="s">
        <v>1706</v>
      </c>
      <c r="H777" s="2" t="s">
        <v>1942</v>
      </c>
      <c r="I777" s="2" t="s">
        <v>1949</v>
      </c>
      <c r="J777" s="2" t="s">
        <v>1950</v>
      </c>
      <c r="K777" s="2" t="s">
        <v>3794</v>
      </c>
      <c r="L777" s="2">
        <v>161548</v>
      </c>
      <c r="M777" s="2">
        <v>124505306</v>
      </c>
      <c r="N777" s="2" t="s">
        <v>104</v>
      </c>
      <c r="O777" s="2" t="s">
        <v>486</v>
      </c>
      <c r="P777" s="2">
        <v>2008</v>
      </c>
      <c r="Q777" s="2" t="s">
        <v>2972</v>
      </c>
      <c r="R777" s="2" t="s">
        <v>1218</v>
      </c>
      <c r="S777" s="2" t="s">
        <v>2972</v>
      </c>
      <c r="T777" s="2" t="b">
        <v>1</v>
      </c>
      <c r="U777" s="2">
        <v>43891</v>
      </c>
      <c r="V777" s="2">
        <v>17</v>
      </c>
      <c r="W777" s="2">
        <v>462</v>
      </c>
      <c r="X777" s="2" t="b">
        <v>1</v>
      </c>
      <c r="Y777" s="2" t="b">
        <v>1</v>
      </c>
      <c r="Z777" s="2" t="s">
        <v>1951</v>
      </c>
      <c r="AA777" s="2" t="s">
        <v>95</v>
      </c>
      <c r="AB777" s="51" t="s">
        <v>83</v>
      </c>
      <c r="AC777" s="51" t="s">
        <v>178</v>
      </c>
      <c r="AD777" s="51">
        <v>399443.989</v>
      </c>
      <c r="AE777" s="51"/>
      <c r="AF777" s="51">
        <v>53</v>
      </c>
      <c r="AG777" s="51" t="s">
        <v>84</v>
      </c>
      <c r="AH777" s="51"/>
      <c r="AI777" s="51">
        <v>10.199999999999999</v>
      </c>
      <c r="AJ777" s="51">
        <v>0</v>
      </c>
      <c r="AK777" s="51">
        <v>0</v>
      </c>
      <c r="AL777" s="51">
        <v>0</v>
      </c>
      <c r="AP777" s="51">
        <v>1</v>
      </c>
      <c r="AQ777" s="51"/>
      <c r="AR777" s="51">
        <v>1</v>
      </c>
      <c r="AS777" s="51">
        <v>1</v>
      </c>
      <c r="AT777" s="51">
        <v>1</v>
      </c>
      <c r="AU777" s="51">
        <v>1</v>
      </c>
      <c r="AV777" s="51">
        <v>1</v>
      </c>
      <c r="AW777" s="51">
        <v>1</v>
      </c>
    </row>
    <row r="778" spans="1:56" x14ac:dyDescent="0.3">
      <c r="A778" s="2">
        <v>779</v>
      </c>
      <c r="B778" s="2">
        <v>1</v>
      </c>
      <c r="C778" s="2" t="s">
        <v>1392</v>
      </c>
      <c r="D778" s="51">
        <v>12</v>
      </c>
      <c r="E778" s="2" t="s">
        <v>3674</v>
      </c>
      <c r="F778" s="2" t="s">
        <v>1705</v>
      </c>
      <c r="G778" s="2" t="s">
        <v>1706</v>
      </c>
      <c r="H778" s="2" t="s">
        <v>1952</v>
      </c>
      <c r="I778" s="2" t="s">
        <v>1222</v>
      </c>
      <c r="J778" s="2" t="s">
        <v>1954</v>
      </c>
      <c r="K778" s="2" t="s">
        <v>3795</v>
      </c>
      <c r="L778" s="2">
        <v>63120</v>
      </c>
      <c r="M778" s="2">
        <v>48913317</v>
      </c>
      <c r="N778" s="2" t="s">
        <v>104</v>
      </c>
      <c r="O778" s="2" t="s">
        <v>368</v>
      </c>
      <c r="P778" s="2">
        <v>2007</v>
      </c>
      <c r="Q778" s="2" t="s">
        <v>2972</v>
      </c>
      <c r="R778" s="2" t="s">
        <v>2980</v>
      </c>
      <c r="S778" s="2" t="s">
        <v>2972</v>
      </c>
      <c r="T778" s="2" t="b">
        <v>1</v>
      </c>
      <c r="U778" s="2">
        <v>2014</v>
      </c>
      <c r="V778" s="2">
        <v>2</v>
      </c>
      <c r="W778" s="2">
        <v>700</v>
      </c>
      <c r="X778" s="2" t="b">
        <v>1</v>
      </c>
      <c r="Y778" s="2" t="b">
        <v>1</v>
      </c>
      <c r="Z778" s="2" t="s">
        <v>89</v>
      </c>
      <c r="AA778" s="2" t="s">
        <v>95</v>
      </c>
      <c r="AB778" s="51" t="s">
        <v>83</v>
      </c>
      <c r="AC778" s="51" t="s">
        <v>178</v>
      </c>
      <c r="AD778" s="51">
        <v>685619.11179999996</v>
      </c>
      <c r="AE778" s="51"/>
      <c r="AF778" s="51">
        <v>76</v>
      </c>
      <c r="AG778" s="51" t="s">
        <v>84</v>
      </c>
      <c r="AH778" s="51"/>
      <c r="AI778" s="51">
        <v>6</v>
      </c>
      <c r="AJ778" s="51">
        <v>0</v>
      </c>
      <c r="AK778" s="51">
        <v>0</v>
      </c>
      <c r="AL778" s="51">
        <v>0</v>
      </c>
      <c r="AP778" s="51">
        <v>0</v>
      </c>
      <c r="AQ778" s="51"/>
      <c r="AR778" s="51">
        <v>1</v>
      </c>
      <c r="AS778" s="51">
        <v>1</v>
      </c>
      <c r="AT778" s="51">
        <v>1</v>
      </c>
      <c r="AV778" s="51">
        <v>1</v>
      </c>
    </row>
    <row r="779" spans="1:56" x14ac:dyDescent="0.3">
      <c r="A779" s="2">
        <v>780</v>
      </c>
      <c r="B779" s="2">
        <v>1</v>
      </c>
      <c r="C779" s="2" t="s">
        <v>1392</v>
      </c>
      <c r="D779" s="51">
        <v>12</v>
      </c>
      <c r="E779" s="2" t="s">
        <v>3674</v>
      </c>
      <c r="F779" s="2" t="s">
        <v>1705</v>
      </c>
      <c r="G779" s="2" t="s">
        <v>1706</v>
      </c>
      <c r="H779" s="2" t="s">
        <v>1952</v>
      </c>
      <c r="I779" s="2" t="s">
        <v>1955</v>
      </c>
      <c r="J779" s="2" t="s">
        <v>1956</v>
      </c>
      <c r="K779" s="2" t="s">
        <v>3796</v>
      </c>
      <c r="L779" s="2">
        <v>161691</v>
      </c>
      <c r="M779" s="2">
        <v>48907330</v>
      </c>
      <c r="N779" s="2" t="s">
        <v>2995</v>
      </c>
      <c r="O779" s="2" t="s">
        <v>2972</v>
      </c>
      <c r="P779" s="2">
        <v>2008</v>
      </c>
      <c r="Q779" s="2" t="s">
        <v>2972</v>
      </c>
      <c r="S779" s="2" t="s">
        <v>2972</v>
      </c>
      <c r="T779" s="2" t="b">
        <v>1</v>
      </c>
      <c r="U779" s="2">
        <v>2014</v>
      </c>
      <c r="V779" s="2">
        <v>10</v>
      </c>
      <c r="W779" s="2">
        <v>900</v>
      </c>
      <c r="X779" s="2" t="b">
        <v>1</v>
      </c>
      <c r="Y779" s="2" t="b">
        <v>1</v>
      </c>
      <c r="Z779" s="2" t="s">
        <v>89</v>
      </c>
      <c r="AA779" s="2" t="s">
        <v>95</v>
      </c>
      <c r="AB779" s="51" t="s">
        <v>83</v>
      </c>
      <c r="AC779" s="51" t="s">
        <v>178</v>
      </c>
      <c r="AD779" s="51">
        <v>685619.11179999996</v>
      </c>
      <c r="AE779" s="51"/>
      <c r="AF779" s="51">
        <v>120</v>
      </c>
      <c r="AG779" s="51" t="s">
        <v>84</v>
      </c>
      <c r="AH779" s="51"/>
      <c r="AI779" s="51">
        <v>10</v>
      </c>
      <c r="AJ779" s="51">
        <v>0</v>
      </c>
      <c r="AK779" s="51">
        <v>0</v>
      </c>
      <c r="AL779" s="51">
        <v>0</v>
      </c>
      <c r="AP779" s="51">
        <v>0</v>
      </c>
      <c r="AQ779" s="51"/>
      <c r="AR779" s="51">
        <v>1</v>
      </c>
      <c r="AS779" s="51">
        <v>1</v>
      </c>
      <c r="AT779" s="51">
        <v>1</v>
      </c>
      <c r="AV779" s="51">
        <v>1</v>
      </c>
    </row>
    <row r="780" spans="1:56" x14ac:dyDescent="0.3">
      <c r="A780" s="2">
        <v>781</v>
      </c>
      <c r="B780" s="2">
        <v>1</v>
      </c>
      <c r="C780" s="2" t="s">
        <v>1392</v>
      </c>
      <c r="D780" s="51">
        <v>12</v>
      </c>
      <c r="E780" s="2" t="s">
        <v>3674</v>
      </c>
      <c r="F780" s="2" t="s">
        <v>1705</v>
      </c>
      <c r="G780" s="2" t="s">
        <v>1706</v>
      </c>
      <c r="H780" s="2" t="s">
        <v>1952</v>
      </c>
      <c r="I780" s="2" t="s">
        <v>1555</v>
      </c>
      <c r="J780" s="2" t="s">
        <v>1957</v>
      </c>
      <c r="K780" s="2" t="s">
        <v>3797</v>
      </c>
      <c r="L780" s="2">
        <v>39399</v>
      </c>
      <c r="M780" s="2">
        <v>103111648</v>
      </c>
      <c r="N780" s="2" t="s">
        <v>2995</v>
      </c>
      <c r="O780" s="2" t="s">
        <v>2972</v>
      </c>
      <c r="P780" s="2">
        <v>2005</v>
      </c>
      <c r="Q780" s="2" t="s">
        <v>2972</v>
      </c>
      <c r="S780" s="2" t="s">
        <v>2972</v>
      </c>
      <c r="T780" s="2" t="b">
        <v>1</v>
      </c>
      <c r="U780" s="2">
        <v>2014</v>
      </c>
      <c r="V780" s="2">
        <v>7</v>
      </c>
      <c r="W780" s="2">
        <v>1020</v>
      </c>
      <c r="X780" s="2" t="b">
        <v>1</v>
      </c>
      <c r="Y780" s="2" t="b">
        <v>1</v>
      </c>
      <c r="Z780" s="2" t="s">
        <v>89</v>
      </c>
      <c r="AA780" s="2" t="s">
        <v>95</v>
      </c>
      <c r="AB780" s="51" t="s">
        <v>83</v>
      </c>
      <c r="AC780" s="51" t="s">
        <v>178</v>
      </c>
      <c r="AD780" s="51">
        <v>685619.11179999996</v>
      </c>
      <c r="AE780" s="51"/>
      <c r="AF780" s="51">
        <v>130</v>
      </c>
      <c r="AG780" s="51" t="s">
        <v>84</v>
      </c>
      <c r="AH780" s="51"/>
      <c r="AI780" s="51">
        <v>11.5</v>
      </c>
      <c r="AJ780" s="51">
        <v>0</v>
      </c>
      <c r="AK780" s="51">
        <v>0</v>
      </c>
      <c r="AL780" s="51">
        <v>0</v>
      </c>
      <c r="AP780" s="51">
        <v>0</v>
      </c>
      <c r="AQ780" s="51"/>
      <c r="AR780" s="51">
        <v>1</v>
      </c>
      <c r="AS780" s="51">
        <v>1</v>
      </c>
      <c r="AT780" s="51">
        <v>1</v>
      </c>
      <c r="AV780" s="51">
        <v>1</v>
      </c>
    </row>
    <row r="781" spans="1:56" x14ac:dyDescent="0.3">
      <c r="A781" s="2">
        <v>782</v>
      </c>
      <c r="B781" s="2">
        <v>1</v>
      </c>
      <c r="C781" s="2" t="s">
        <v>1392</v>
      </c>
      <c r="D781" s="51">
        <v>12</v>
      </c>
      <c r="E781" s="2" t="s">
        <v>3674</v>
      </c>
      <c r="F781" s="2" t="s">
        <v>1705</v>
      </c>
      <c r="G781" s="2" t="s">
        <v>1706</v>
      </c>
      <c r="H781" s="2" t="s">
        <v>1952</v>
      </c>
      <c r="I781" s="2" t="s">
        <v>1958</v>
      </c>
      <c r="J781" s="2" t="s">
        <v>1959</v>
      </c>
      <c r="K781" s="2" t="s">
        <v>3798</v>
      </c>
      <c r="L781" s="2">
        <v>161343</v>
      </c>
      <c r="M781" s="2">
        <v>124469051</v>
      </c>
      <c r="N781" s="2" t="s">
        <v>104</v>
      </c>
      <c r="O781" s="2" t="s">
        <v>486</v>
      </c>
      <c r="P781" s="2">
        <v>2007</v>
      </c>
      <c r="Q781" s="2" t="s">
        <v>486</v>
      </c>
      <c r="R781" s="2" t="s">
        <v>267</v>
      </c>
      <c r="S781" s="2" t="s">
        <v>486</v>
      </c>
      <c r="T781" s="2" t="b">
        <v>1</v>
      </c>
      <c r="U781" s="2">
        <v>44197</v>
      </c>
      <c r="V781" s="2">
        <v>55</v>
      </c>
      <c r="W781" s="2">
        <v>102</v>
      </c>
      <c r="X781" s="2" t="b">
        <v>1</v>
      </c>
      <c r="Y781" s="2" t="b">
        <v>1</v>
      </c>
      <c r="Z781" s="2" t="s">
        <v>1960</v>
      </c>
      <c r="AA781" s="2" t="s">
        <v>83</v>
      </c>
      <c r="AB781" s="51" t="s">
        <v>83</v>
      </c>
      <c r="AC781" s="51"/>
      <c r="AD781" s="51">
        <v>2747.0060680000001</v>
      </c>
      <c r="AE781" s="51" t="s">
        <v>118</v>
      </c>
      <c r="AF781" s="51">
        <v>55</v>
      </c>
      <c r="AG781" s="51" t="s">
        <v>84</v>
      </c>
      <c r="AH781" s="51"/>
      <c r="AI781" s="51"/>
      <c r="AJ781" s="51">
        <v>0</v>
      </c>
      <c r="AK781" s="51">
        <v>0</v>
      </c>
      <c r="AL781" s="51">
        <v>0</v>
      </c>
      <c r="AP781" s="51">
        <v>0</v>
      </c>
      <c r="AQ781" s="51"/>
      <c r="AR781" s="51">
        <v>1</v>
      </c>
      <c r="AS781" s="51">
        <v>1</v>
      </c>
      <c r="AT781" s="51">
        <v>1</v>
      </c>
      <c r="AV781" s="51">
        <v>1</v>
      </c>
      <c r="BB781" s="51">
        <v>1</v>
      </c>
      <c r="BC781" s="51">
        <v>1</v>
      </c>
      <c r="BD781" s="51"/>
    </row>
    <row r="782" spans="1:56" x14ac:dyDescent="0.3">
      <c r="A782" s="2">
        <v>783</v>
      </c>
      <c r="B782" s="2">
        <v>1</v>
      </c>
      <c r="C782" s="2" t="s">
        <v>1392</v>
      </c>
      <c r="D782" s="51">
        <v>12</v>
      </c>
      <c r="E782" s="2" t="s">
        <v>3674</v>
      </c>
      <c r="F782" s="2" t="s">
        <v>1705</v>
      </c>
      <c r="G782" s="2" t="s">
        <v>1706</v>
      </c>
      <c r="H782" s="2" t="s">
        <v>1952</v>
      </c>
      <c r="I782" s="2" t="s">
        <v>1961</v>
      </c>
      <c r="J782" s="2" t="s">
        <v>1962</v>
      </c>
      <c r="K782" s="2" t="s">
        <v>3799</v>
      </c>
      <c r="L782" s="2">
        <v>161459</v>
      </c>
      <c r="M782" s="2">
        <v>48939762</v>
      </c>
      <c r="N782" s="2" t="s">
        <v>104</v>
      </c>
      <c r="O782" s="2" t="s">
        <v>486</v>
      </c>
      <c r="P782" s="2">
        <v>2008</v>
      </c>
      <c r="Q782" s="2" t="s">
        <v>1217</v>
      </c>
      <c r="R782" s="2" t="s">
        <v>3800</v>
      </c>
      <c r="S782" s="2" t="s">
        <v>1217</v>
      </c>
      <c r="T782" s="2" t="b">
        <v>1</v>
      </c>
      <c r="U782" s="2">
        <v>2014</v>
      </c>
      <c r="V782" s="2">
        <v>5</v>
      </c>
      <c r="W782" s="2">
        <v>150</v>
      </c>
      <c r="X782" s="2" t="b">
        <v>1</v>
      </c>
      <c r="Y782" s="2" t="b">
        <v>1</v>
      </c>
      <c r="Z782" s="2" t="s">
        <v>89</v>
      </c>
      <c r="AA782" s="2" t="s">
        <v>83</v>
      </c>
      <c r="AB782" s="51" t="s">
        <v>83</v>
      </c>
      <c r="AC782" s="51"/>
      <c r="AD782" s="51">
        <v>351.99393739999999</v>
      </c>
      <c r="AE782" s="51" t="s">
        <v>118</v>
      </c>
      <c r="AF782" s="51">
        <v>80</v>
      </c>
      <c r="AG782" s="51" t="s">
        <v>84</v>
      </c>
      <c r="AH782" s="51"/>
      <c r="AI782" s="51" t="s">
        <v>267</v>
      </c>
      <c r="AJ782" s="51">
        <v>0</v>
      </c>
      <c r="AK782" s="51">
        <v>0</v>
      </c>
      <c r="AL782" s="51">
        <v>0</v>
      </c>
      <c r="AP782" s="51">
        <v>0</v>
      </c>
      <c r="AQ782" s="51"/>
      <c r="AR782" s="51">
        <v>1</v>
      </c>
      <c r="AS782" s="51">
        <v>1</v>
      </c>
      <c r="AT782" s="51">
        <v>1</v>
      </c>
      <c r="AU782" s="51">
        <v>1</v>
      </c>
      <c r="AV782" s="51">
        <v>1</v>
      </c>
      <c r="AW782" s="51">
        <v>1</v>
      </c>
      <c r="BC782" s="51">
        <v>1</v>
      </c>
      <c r="BD782" s="51">
        <v>1</v>
      </c>
    </row>
    <row r="783" spans="1:56" x14ac:dyDescent="0.3">
      <c r="A783" s="2">
        <v>784</v>
      </c>
      <c r="B783" s="2">
        <v>1</v>
      </c>
      <c r="C783" s="2" t="s">
        <v>1392</v>
      </c>
      <c r="D783" s="51">
        <v>12</v>
      </c>
      <c r="E783" s="2" t="s">
        <v>3674</v>
      </c>
      <c r="F783" s="2" t="s">
        <v>1705</v>
      </c>
      <c r="G783" s="2" t="s">
        <v>1706</v>
      </c>
      <c r="H783" s="2" t="s">
        <v>1952</v>
      </c>
      <c r="I783" s="2" t="s">
        <v>1963</v>
      </c>
      <c r="J783" s="2" t="s">
        <v>1964</v>
      </c>
      <c r="K783" s="2" t="s">
        <v>3801</v>
      </c>
      <c r="L783" s="2">
        <v>39400</v>
      </c>
      <c r="M783" s="2">
        <v>48943658</v>
      </c>
      <c r="N783" s="2" t="s">
        <v>2995</v>
      </c>
      <c r="O783" s="2" t="s">
        <v>2972</v>
      </c>
      <c r="P783" s="2">
        <v>2006</v>
      </c>
      <c r="Q783" s="2" t="s">
        <v>2972</v>
      </c>
      <c r="S783" s="2" t="s">
        <v>2972</v>
      </c>
      <c r="T783" s="2" t="b">
        <v>1</v>
      </c>
      <c r="U783" s="2">
        <v>2014</v>
      </c>
      <c r="V783" s="2">
        <v>0</v>
      </c>
      <c r="W783" s="2">
        <v>112</v>
      </c>
      <c r="X783" s="2" t="b">
        <v>1</v>
      </c>
      <c r="Y783" s="2" t="b">
        <v>1</v>
      </c>
      <c r="Z783" s="2" t="s">
        <v>89</v>
      </c>
      <c r="AA783" s="2" t="s">
        <v>83</v>
      </c>
      <c r="AB783" s="51" t="s">
        <v>83</v>
      </c>
      <c r="AC783" s="51"/>
      <c r="AD783" s="51">
        <v>351.99393739999999</v>
      </c>
      <c r="AE783" s="51" t="s">
        <v>118</v>
      </c>
      <c r="AF783" s="51">
        <v>103</v>
      </c>
      <c r="AG783" s="51" t="s">
        <v>84</v>
      </c>
      <c r="AH783" s="51"/>
      <c r="AI783" s="51">
        <v>8.5</v>
      </c>
      <c r="AJ783" s="51">
        <v>0</v>
      </c>
      <c r="AK783" s="51">
        <v>0</v>
      </c>
      <c r="AL783" s="51">
        <v>0</v>
      </c>
      <c r="AP783" s="51">
        <v>0</v>
      </c>
      <c r="AQ783" s="51"/>
      <c r="AR783" s="51">
        <v>1</v>
      </c>
      <c r="AS783" s="51">
        <v>1</v>
      </c>
      <c r="AT783" s="51">
        <v>1</v>
      </c>
      <c r="AV783" s="51">
        <v>1</v>
      </c>
      <c r="BC783" s="51">
        <v>1</v>
      </c>
    </row>
    <row r="784" spans="1:56" x14ac:dyDescent="0.3">
      <c r="A784" s="2">
        <v>785</v>
      </c>
      <c r="B784" s="2">
        <v>1</v>
      </c>
      <c r="C784" s="2" t="s">
        <v>1392</v>
      </c>
      <c r="D784" s="51">
        <v>12</v>
      </c>
      <c r="E784" s="2" t="s">
        <v>3674</v>
      </c>
      <c r="F784" s="2" t="s">
        <v>1705</v>
      </c>
      <c r="G784" s="2" t="s">
        <v>1706</v>
      </c>
      <c r="H784" s="2" t="s">
        <v>1952</v>
      </c>
      <c r="I784" s="2" t="s">
        <v>1965</v>
      </c>
      <c r="J784" s="2" t="s">
        <v>1966</v>
      </c>
      <c r="K784" s="2" t="s">
        <v>3802</v>
      </c>
      <c r="L784" s="2">
        <v>124569516</v>
      </c>
      <c r="M784" s="2">
        <v>124512700</v>
      </c>
      <c r="N784" s="2" t="s">
        <v>104</v>
      </c>
      <c r="O784" s="2" t="s">
        <v>368</v>
      </c>
      <c r="P784" s="2">
        <v>2003</v>
      </c>
      <c r="Q784" s="2" t="s">
        <v>368</v>
      </c>
      <c r="R784" s="2" t="s">
        <v>267</v>
      </c>
      <c r="S784" s="2" t="s">
        <v>368</v>
      </c>
      <c r="T784" s="2" t="b">
        <v>1</v>
      </c>
      <c r="U784" s="2">
        <v>2019</v>
      </c>
      <c r="V784" s="2">
        <v>10</v>
      </c>
      <c r="W784" s="2">
        <v>556</v>
      </c>
      <c r="X784" s="2" t="b">
        <v>1</v>
      </c>
      <c r="Y784" s="2" t="b">
        <v>1</v>
      </c>
      <c r="Z784" s="2" t="s">
        <v>89</v>
      </c>
      <c r="AA784" s="2" t="s">
        <v>95</v>
      </c>
      <c r="AB784" s="51" t="s">
        <v>83</v>
      </c>
      <c r="AC784" s="51" t="s">
        <v>178</v>
      </c>
      <c r="AD784" s="51">
        <v>766539.56169999996</v>
      </c>
      <c r="AE784" s="51"/>
      <c r="AF784" s="51">
        <v>60</v>
      </c>
      <c r="AG784" s="51" t="s">
        <v>84</v>
      </c>
      <c r="AH784" s="51"/>
      <c r="AI784" s="51">
        <v>7.2</v>
      </c>
      <c r="AJ784" s="51">
        <v>0</v>
      </c>
      <c r="AK784" s="51">
        <v>0</v>
      </c>
      <c r="AL784" s="51">
        <v>0</v>
      </c>
      <c r="AP784" s="51">
        <v>0</v>
      </c>
      <c r="AQ784" s="51"/>
      <c r="AR784" s="51">
        <v>1</v>
      </c>
      <c r="AS784" s="51">
        <v>1</v>
      </c>
      <c r="AT784" s="51">
        <v>1</v>
      </c>
      <c r="AV784" s="51">
        <v>1</v>
      </c>
    </row>
    <row r="785" spans="1:56" x14ac:dyDescent="0.3">
      <c r="A785" s="2">
        <v>786</v>
      </c>
      <c r="B785" s="2">
        <v>1</v>
      </c>
      <c r="C785" s="2" t="s">
        <v>1392</v>
      </c>
      <c r="D785" s="51">
        <v>12</v>
      </c>
      <c r="E785" s="2" t="s">
        <v>3674</v>
      </c>
      <c r="F785" s="2" t="s">
        <v>1705</v>
      </c>
      <c r="G785" s="2" t="s">
        <v>1706</v>
      </c>
      <c r="H785" s="2" t="s">
        <v>1952</v>
      </c>
      <c r="I785" s="2" t="s">
        <v>1967</v>
      </c>
      <c r="J785" s="2" t="s">
        <v>1968</v>
      </c>
      <c r="K785" s="2" t="s">
        <v>3803</v>
      </c>
      <c r="L785" s="2">
        <v>63146</v>
      </c>
      <c r="M785" s="2">
        <v>48919726</v>
      </c>
      <c r="N785" s="2" t="s">
        <v>2995</v>
      </c>
      <c r="O785" s="2" t="s">
        <v>368</v>
      </c>
      <c r="P785" s="2">
        <v>2007</v>
      </c>
      <c r="Q785" s="2" t="s">
        <v>368</v>
      </c>
      <c r="S785" s="2" t="s">
        <v>368</v>
      </c>
      <c r="T785" s="2" t="b">
        <v>1</v>
      </c>
      <c r="U785" s="2">
        <v>2015</v>
      </c>
      <c r="V785" s="2">
        <v>8</v>
      </c>
      <c r="W785" s="2">
        <v>800</v>
      </c>
      <c r="X785" s="2" t="b">
        <v>1</v>
      </c>
      <c r="Y785" s="2" t="b">
        <v>1</v>
      </c>
      <c r="Z785" s="2" t="s">
        <v>1960</v>
      </c>
      <c r="AA785" s="2" t="s">
        <v>95</v>
      </c>
      <c r="AB785" s="51" t="s">
        <v>83</v>
      </c>
      <c r="AC785" s="51" t="s">
        <v>178</v>
      </c>
      <c r="AD785" s="51">
        <v>766539.56169999996</v>
      </c>
      <c r="AE785" s="51"/>
      <c r="AF785" s="51">
        <v>80</v>
      </c>
      <c r="AG785" s="51" t="s">
        <v>84</v>
      </c>
      <c r="AH785" s="51"/>
      <c r="AI785" s="51"/>
      <c r="AJ785" s="51">
        <v>0</v>
      </c>
      <c r="AK785" s="51">
        <v>0</v>
      </c>
      <c r="AL785" s="51">
        <v>0</v>
      </c>
      <c r="AP785" s="51">
        <v>0</v>
      </c>
      <c r="AQ785" s="51"/>
      <c r="AR785" s="51">
        <v>1</v>
      </c>
      <c r="AS785" s="51">
        <v>1</v>
      </c>
      <c r="AT785" s="51">
        <v>1</v>
      </c>
      <c r="AV785" s="51">
        <v>1</v>
      </c>
    </row>
    <row r="786" spans="1:56" x14ac:dyDescent="0.3">
      <c r="A786" s="2">
        <v>787</v>
      </c>
      <c r="B786" s="2">
        <v>1</v>
      </c>
      <c r="C786" s="2" t="s">
        <v>1392</v>
      </c>
      <c r="D786" s="51">
        <v>12</v>
      </c>
      <c r="E786" s="2" t="s">
        <v>3674</v>
      </c>
      <c r="F786" s="2" t="s">
        <v>1705</v>
      </c>
      <c r="G786" s="2" t="s">
        <v>1706</v>
      </c>
      <c r="H786" s="2" t="s">
        <v>1952</v>
      </c>
      <c r="I786" s="2" t="s">
        <v>1969</v>
      </c>
      <c r="J786" s="2" t="s">
        <v>1970</v>
      </c>
      <c r="K786" s="2" t="s">
        <v>3804</v>
      </c>
      <c r="L786" s="2">
        <v>124396693</v>
      </c>
      <c r="M786" s="2">
        <v>124552547</v>
      </c>
      <c r="N786" s="2" t="s">
        <v>104</v>
      </c>
      <c r="O786" s="2" t="s">
        <v>367</v>
      </c>
      <c r="P786" s="2" t="s">
        <v>267</v>
      </c>
      <c r="Q786" s="2" t="s">
        <v>1540</v>
      </c>
      <c r="R786" s="2" t="s">
        <v>2980</v>
      </c>
      <c r="S786" s="2" t="s">
        <v>1540</v>
      </c>
      <c r="T786" s="2" t="b">
        <v>1</v>
      </c>
      <c r="U786" s="2">
        <v>43862</v>
      </c>
      <c r="V786" s="2">
        <v>15</v>
      </c>
      <c r="W786" s="2">
        <v>105</v>
      </c>
      <c r="X786" s="2" t="b">
        <v>1</v>
      </c>
      <c r="Y786" s="2" t="b">
        <v>1</v>
      </c>
      <c r="Z786" s="2" t="s">
        <v>1400</v>
      </c>
      <c r="AA786" s="2" t="s">
        <v>83</v>
      </c>
      <c r="AB786" s="51" t="s">
        <v>83</v>
      </c>
      <c r="AC786" s="51"/>
      <c r="AD786" s="51">
        <v>29759.15727</v>
      </c>
      <c r="AE786" s="51" t="s">
        <v>118</v>
      </c>
      <c r="AF786" s="51">
        <v>49</v>
      </c>
      <c r="AG786" s="51" t="s">
        <v>84</v>
      </c>
      <c r="AH786" s="51"/>
      <c r="AI786" s="51">
        <v>9</v>
      </c>
      <c r="AJ786" s="51">
        <v>0</v>
      </c>
      <c r="AK786" s="51">
        <v>0</v>
      </c>
      <c r="AL786" s="51">
        <v>0</v>
      </c>
      <c r="AP786" s="51">
        <v>0</v>
      </c>
      <c r="AQ786" s="51"/>
      <c r="AR786" s="51">
        <v>1</v>
      </c>
      <c r="AS786" s="51">
        <v>1</v>
      </c>
      <c r="AT786" s="51">
        <v>1</v>
      </c>
      <c r="AU786" s="51">
        <v>1</v>
      </c>
      <c r="AV786" s="51">
        <v>1</v>
      </c>
      <c r="AW786" s="51">
        <v>1</v>
      </c>
      <c r="BC786" s="51">
        <v>1</v>
      </c>
      <c r="BD786" s="51">
        <v>1</v>
      </c>
    </row>
    <row r="787" spans="1:56" x14ac:dyDescent="0.3">
      <c r="A787" s="2">
        <v>788</v>
      </c>
      <c r="B787" s="2">
        <v>1</v>
      </c>
      <c r="C787" s="2" t="s">
        <v>1392</v>
      </c>
      <c r="D787" s="51">
        <v>12</v>
      </c>
      <c r="E787" s="2" t="s">
        <v>3674</v>
      </c>
      <c r="F787" s="2" t="s">
        <v>1705</v>
      </c>
      <c r="G787" s="2" t="s">
        <v>1706</v>
      </c>
      <c r="H787" s="2" t="s">
        <v>1952</v>
      </c>
      <c r="I787" s="2" t="s">
        <v>1971</v>
      </c>
      <c r="J787" s="2" t="s">
        <v>1972</v>
      </c>
      <c r="K787" s="2" t="s">
        <v>3805</v>
      </c>
      <c r="L787" s="2">
        <v>185495181</v>
      </c>
      <c r="M787" s="2">
        <v>185495230</v>
      </c>
      <c r="N787" s="2" t="s">
        <v>1219</v>
      </c>
      <c r="O787" s="2" t="s">
        <v>367</v>
      </c>
      <c r="P787" s="2" t="s">
        <v>267</v>
      </c>
      <c r="Q787" s="2" t="s">
        <v>2972</v>
      </c>
      <c r="R787" s="2" t="s">
        <v>2980</v>
      </c>
      <c r="S787" s="2" t="s">
        <v>2972</v>
      </c>
      <c r="T787" s="2" t="b">
        <v>1</v>
      </c>
      <c r="U787" s="2">
        <v>44228</v>
      </c>
      <c r="V787" s="2">
        <v>10</v>
      </c>
      <c r="W787" s="2">
        <v>300</v>
      </c>
      <c r="X787" s="2" t="b">
        <v>1</v>
      </c>
      <c r="Y787" s="2" t="b">
        <v>1</v>
      </c>
      <c r="Z787" s="2" t="s">
        <v>1400</v>
      </c>
      <c r="AA787" s="2" t="s">
        <v>95</v>
      </c>
      <c r="AB787" s="51" t="s">
        <v>83</v>
      </c>
      <c r="AC787" s="51" t="s">
        <v>178</v>
      </c>
      <c r="AD787" s="51">
        <v>228175.50700000001</v>
      </c>
      <c r="AE787" s="51"/>
      <c r="AF787" s="51">
        <v>63</v>
      </c>
      <c r="AG787" s="51" t="s">
        <v>84</v>
      </c>
      <c r="AH787" s="51"/>
      <c r="AI787" s="51">
        <v>6.5</v>
      </c>
      <c r="AJ787" s="51">
        <v>0</v>
      </c>
      <c r="AK787" s="51">
        <v>0</v>
      </c>
      <c r="AL787" s="51">
        <v>0</v>
      </c>
      <c r="AP787" s="51">
        <v>0</v>
      </c>
      <c r="AQ787" s="51"/>
      <c r="AR787" s="51">
        <v>1</v>
      </c>
      <c r="AS787" s="51">
        <v>1</v>
      </c>
      <c r="AT787" s="51">
        <v>1</v>
      </c>
      <c r="AV787" s="51">
        <v>1</v>
      </c>
    </row>
    <row r="788" spans="1:56" x14ac:dyDescent="0.3">
      <c r="A788" s="2">
        <v>789</v>
      </c>
      <c r="B788" s="2">
        <v>1</v>
      </c>
      <c r="C788" s="2" t="s">
        <v>1392</v>
      </c>
      <c r="D788" s="51">
        <v>12</v>
      </c>
      <c r="E788" s="2" t="s">
        <v>3674</v>
      </c>
      <c r="F788" s="2" t="s">
        <v>1705</v>
      </c>
      <c r="G788" s="2" t="s">
        <v>1706</v>
      </c>
      <c r="H788" s="2" t="s">
        <v>1952</v>
      </c>
      <c r="I788" s="2" t="s">
        <v>1973</v>
      </c>
      <c r="J788" s="2" t="s">
        <v>1974</v>
      </c>
      <c r="K788" s="2" t="s">
        <v>3806</v>
      </c>
      <c r="L788" s="2">
        <v>161723</v>
      </c>
      <c r="M788" s="2">
        <v>109916678</v>
      </c>
      <c r="N788" s="2" t="s">
        <v>104</v>
      </c>
      <c r="O788" s="2" t="s">
        <v>1561</v>
      </c>
      <c r="P788" s="2">
        <v>2008</v>
      </c>
      <c r="Q788" s="2" t="s">
        <v>486</v>
      </c>
      <c r="R788" s="2" t="s">
        <v>267</v>
      </c>
      <c r="S788" s="2" t="s">
        <v>486</v>
      </c>
      <c r="T788" s="2" t="b">
        <v>1</v>
      </c>
      <c r="U788" s="2">
        <v>2017</v>
      </c>
      <c r="V788" s="2">
        <v>15</v>
      </c>
      <c r="W788" s="2">
        <v>15</v>
      </c>
      <c r="X788" s="2" t="b">
        <v>1</v>
      </c>
      <c r="Y788" s="2" t="b">
        <v>1</v>
      </c>
      <c r="Z788" s="2" t="s">
        <v>89</v>
      </c>
      <c r="AA788" s="2" t="s">
        <v>83</v>
      </c>
      <c r="AB788" s="51" t="s">
        <v>83</v>
      </c>
      <c r="AC788" s="51"/>
      <c r="AD788" s="51">
        <v>252.68234810000001</v>
      </c>
      <c r="AE788" s="51" t="s">
        <v>118</v>
      </c>
      <c r="AF788" s="51">
        <v>46</v>
      </c>
      <c r="AG788" s="51" t="s">
        <v>84</v>
      </c>
      <c r="AH788" s="51"/>
      <c r="AI788" s="51"/>
      <c r="AJ788" s="51">
        <v>0</v>
      </c>
      <c r="AK788" s="51">
        <v>0</v>
      </c>
      <c r="AL788" s="51">
        <v>0</v>
      </c>
      <c r="AP788" s="51">
        <v>0</v>
      </c>
      <c r="AQ788" s="51"/>
      <c r="AR788" s="51">
        <v>1</v>
      </c>
      <c r="AS788" s="51">
        <v>1</v>
      </c>
      <c r="AT788" s="51">
        <v>1</v>
      </c>
      <c r="AV788" s="51">
        <v>1</v>
      </c>
      <c r="BB788" s="51">
        <v>1</v>
      </c>
      <c r="BC788" s="51">
        <v>1</v>
      </c>
      <c r="BD788" s="51"/>
    </row>
    <row r="789" spans="1:56" x14ac:dyDescent="0.3">
      <c r="A789" s="2">
        <v>790</v>
      </c>
      <c r="B789" s="2">
        <v>1</v>
      </c>
      <c r="C789" s="2" t="s">
        <v>1392</v>
      </c>
      <c r="D789" s="51">
        <v>12</v>
      </c>
      <c r="E789" s="2" t="s">
        <v>3674</v>
      </c>
      <c r="F789" s="2" t="s">
        <v>1705</v>
      </c>
      <c r="G789" s="2" t="s">
        <v>1706</v>
      </c>
      <c r="H789" s="2" t="s">
        <v>1952</v>
      </c>
      <c r="I789" s="2" t="s">
        <v>1975</v>
      </c>
      <c r="J789" s="2" t="s">
        <v>1976</v>
      </c>
      <c r="K789" s="2" t="s">
        <v>3807</v>
      </c>
      <c r="L789" s="2">
        <v>161673</v>
      </c>
      <c r="M789" s="2">
        <v>48910425</v>
      </c>
      <c r="N789" s="2" t="s">
        <v>104</v>
      </c>
      <c r="O789" s="2" t="s">
        <v>2972</v>
      </c>
      <c r="P789" s="2">
        <v>2003</v>
      </c>
      <c r="Q789" s="2" t="s">
        <v>368</v>
      </c>
      <c r="R789" s="2" t="s">
        <v>267</v>
      </c>
      <c r="S789" s="2" t="s">
        <v>368</v>
      </c>
      <c r="T789" s="2" t="b">
        <v>1</v>
      </c>
      <c r="U789" s="2">
        <v>2014</v>
      </c>
      <c r="V789" s="2">
        <v>10</v>
      </c>
      <c r="W789" s="2">
        <v>635</v>
      </c>
      <c r="X789" s="2" t="b">
        <v>1</v>
      </c>
      <c r="Y789" s="2" t="b">
        <v>1</v>
      </c>
      <c r="Z789" s="2" t="s">
        <v>89</v>
      </c>
      <c r="AA789" s="2" t="s">
        <v>278</v>
      </c>
      <c r="AB789" s="51" t="s">
        <v>178</v>
      </c>
      <c r="AC789" s="51" t="s">
        <v>83</v>
      </c>
      <c r="AD789" s="51">
        <v>371830.67560000002</v>
      </c>
      <c r="AE789" s="51"/>
      <c r="AF789" s="51">
        <v>60</v>
      </c>
      <c r="AG789" s="51" t="s">
        <v>84</v>
      </c>
      <c r="AH789" s="51"/>
      <c r="AI789" s="51"/>
      <c r="AJ789" s="51">
        <v>1</v>
      </c>
      <c r="AK789" s="51">
        <v>0</v>
      </c>
      <c r="AL789" s="51">
        <v>0</v>
      </c>
      <c r="AP789" s="51">
        <v>0</v>
      </c>
      <c r="AQ789" s="51"/>
      <c r="AR789" s="51">
        <v>1</v>
      </c>
      <c r="AS789" s="51">
        <v>1</v>
      </c>
      <c r="AT789" s="51">
        <v>1</v>
      </c>
      <c r="AX789" s="51">
        <v>1</v>
      </c>
    </row>
    <row r="790" spans="1:56" x14ac:dyDescent="0.3">
      <c r="A790" s="2">
        <v>791</v>
      </c>
      <c r="B790" s="2">
        <v>1</v>
      </c>
      <c r="C790" s="2" t="s">
        <v>1392</v>
      </c>
      <c r="D790" s="51">
        <v>12</v>
      </c>
      <c r="E790" s="2" t="s">
        <v>3674</v>
      </c>
      <c r="F790" s="2" t="s">
        <v>1705</v>
      </c>
      <c r="G790" s="2" t="s">
        <v>1706</v>
      </c>
      <c r="H790" s="2" t="s">
        <v>1952</v>
      </c>
      <c r="I790" s="2" t="s">
        <v>1977</v>
      </c>
      <c r="J790" s="2" t="s">
        <v>1978</v>
      </c>
      <c r="K790" s="2" t="s">
        <v>3808</v>
      </c>
      <c r="L790" s="2">
        <v>161339</v>
      </c>
      <c r="M790" s="2">
        <v>16527984</v>
      </c>
      <c r="N790" s="2" t="s">
        <v>104</v>
      </c>
      <c r="O790" s="2" t="s">
        <v>1540</v>
      </c>
      <c r="P790" s="2">
        <v>2006</v>
      </c>
      <c r="Q790" s="2" t="s">
        <v>1540</v>
      </c>
      <c r="R790" s="2" t="s">
        <v>3809</v>
      </c>
      <c r="S790" s="2" t="s">
        <v>1540</v>
      </c>
      <c r="T790" s="2" t="b">
        <v>1</v>
      </c>
      <c r="U790" s="2">
        <v>2016</v>
      </c>
      <c r="V790" s="2">
        <v>1</v>
      </c>
      <c r="W790" s="2">
        <v>350</v>
      </c>
      <c r="X790" s="2" t="b">
        <v>1</v>
      </c>
      <c r="Y790" s="2" t="b">
        <v>1</v>
      </c>
      <c r="Z790" s="2" t="s">
        <v>1400</v>
      </c>
      <c r="AA790" s="2" t="s">
        <v>95</v>
      </c>
      <c r="AB790" s="51" t="s">
        <v>83</v>
      </c>
      <c r="AC790" s="51" t="s">
        <v>178</v>
      </c>
      <c r="AD790" s="51">
        <v>515189.01809999999</v>
      </c>
      <c r="AE790" s="51"/>
      <c r="AF790" s="51">
        <v>80</v>
      </c>
      <c r="AG790" s="51" t="s">
        <v>84</v>
      </c>
      <c r="AH790" s="51"/>
      <c r="AI790" s="51">
        <v>9</v>
      </c>
      <c r="AJ790" s="51">
        <v>0</v>
      </c>
      <c r="AK790" s="51">
        <v>0</v>
      </c>
      <c r="AL790" s="51">
        <v>0</v>
      </c>
      <c r="AP790" s="51">
        <v>0</v>
      </c>
      <c r="AQ790" s="51"/>
      <c r="AR790" s="51">
        <v>1</v>
      </c>
      <c r="AS790" s="51">
        <v>1</v>
      </c>
      <c r="AT790" s="51">
        <v>1</v>
      </c>
      <c r="AU790" s="51">
        <v>1</v>
      </c>
      <c r="AV790" s="51">
        <v>1</v>
      </c>
      <c r="AW790" s="51">
        <v>1</v>
      </c>
    </row>
    <row r="791" spans="1:56" x14ac:dyDescent="0.3">
      <c r="A791" s="2">
        <v>792</v>
      </c>
      <c r="B791" s="2">
        <v>1</v>
      </c>
      <c r="C791" s="2" t="s">
        <v>1392</v>
      </c>
      <c r="D791" s="51">
        <v>12</v>
      </c>
      <c r="E791" s="2" t="s">
        <v>3674</v>
      </c>
      <c r="F791" s="2" t="s">
        <v>1705</v>
      </c>
      <c r="G791" s="2" t="s">
        <v>1706</v>
      </c>
      <c r="H791" s="2" t="s">
        <v>1952</v>
      </c>
      <c r="I791" s="2" t="s">
        <v>1979</v>
      </c>
      <c r="J791" s="2" t="s">
        <v>1980</v>
      </c>
      <c r="K791" s="2" t="s">
        <v>3810</v>
      </c>
      <c r="L791" s="2">
        <v>161586</v>
      </c>
      <c r="M791" s="2">
        <v>124510972</v>
      </c>
      <c r="N791" s="2" t="s">
        <v>1219</v>
      </c>
      <c r="O791" s="2" t="s">
        <v>486</v>
      </c>
      <c r="P791" s="2">
        <v>2003</v>
      </c>
      <c r="Q791" s="2" t="s">
        <v>2972</v>
      </c>
      <c r="R791" s="2" t="s">
        <v>2980</v>
      </c>
      <c r="S791" s="2" t="s">
        <v>2972</v>
      </c>
      <c r="T791" s="2" t="b">
        <v>1</v>
      </c>
      <c r="U791" s="2">
        <v>44228</v>
      </c>
      <c r="V791" s="2">
        <v>0</v>
      </c>
      <c r="W791" s="2">
        <v>930</v>
      </c>
      <c r="X791" s="2" t="b">
        <v>1</v>
      </c>
      <c r="Y791" s="2" t="b">
        <v>1</v>
      </c>
      <c r="Z791" s="2" t="s">
        <v>1981</v>
      </c>
      <c r="AA791" s="2" t="s">
        <v>95</v>
      </c>
      <c r="AB791" s="51" t="s">
        <v>83</v>
      </c>
      <c r="AC791" s="51" t="s">
        <v>178</v>
      </c>
      <c r="AD791" s="51">
        <v>790500.15949999995</v>
      </c>
      <c r="AE791" s="51"/>
      <c r="AF791" s="51">
        <v>91</v>
      </c>
      <c r="AG791" s="51" t="s">
        <v>84</v>
      </c>
      <c r="AH791" s="51"/>
      <c r="AI791" s="51">
        <v>7</v>
      </c>
      <c r="AJ791" s="51">
        <v>0</v>
      </c>
      <c r="AK791" s="51">
        <v>0</v>
      </c>
      <c r="AL791" s="51">
        <v>0</v>
      </c>
      <c r="AP791" s="51">
        <v>0</v>
      </c>
      <c r="AQ791" s="51"/>
      <c r="AR791" s="51">
        <v>1</v>
      </c>
      <c r="AS791" s="51">
        <v>1</v>
      </c>
      <c r="AT791" s="51">
        <v>1</v>
      </c>
      <c r="AV791" s="51">
        <v>1</v>
      </c>
    </row>
    <row r="792" spans="1:56" x14ac:dyDescent="0.3">
      <c r="A792" s="2">
        <v>793</v>
      </c>
      <c r="B792" s="2">
        <v>1</v>
      </c>
      <c r="C792" s="2" t="s">
        <v>1392</v>
      </c>
      <c r="D792" s="51">
        <v>12</v>
      </c>
      <c r="E792" s="2" t="s">
        <v>3674</v>
      </c>
      <c r="F792" s="2" t="s">
        <v>1705</v>
      </c>
      <c r="G792" s="2" t="s">
        <v>1706</v>
      </c>
      <c r="H792" s="2" t="s">
        <v>1952</v>
      </c>
      <c r="I792" s="2" t="s">
        <v>1982</v>
      </c>
      <c r="J792" s="2" t="s">
        <v>1983</v>
      </c>
      <c r="K792" s="2" t="s">
        <v>3811</v>
      </c>
      <c r="L792" s="2">
        <v>161425</v>
      </c>
      <c r="M792" s="2">
        <v>48909382</v>
      </c>
      <c r="N792" s="2" t="s">
        <v>2995</v>
      </c>
      <c r="O792" s="2" t="s">
        <v>1540</v>
      </c>
      <c r="P792" s="2">
        <v>2003</v>
      </c>
      <c r="Q792" s="2" t="s">
        <v>2972</v>
      </c>
      <c r="S792" s="2" t="s">
        <v>2972</v>
      </c>
      <c r="T792" s="2" t="b">
        <v>1</v>
      </c>
      <c r="U792" s="2">
        <v>2015</v>
      </c>
      <c r="V792" s="2">
        <v>4</v>
      </c>
      <c r="W792" s="2">
        <v>200</v>
      </c>
      <c r="X792" s="2" t="b">
        <v>1</v>
      </c>
      <c r="Y792" s="2" t="b">
        <v>1</v>
      </c>
      <c r="Z792" s="2" t="s">
        <v>89</v>
      </c>
      <c r="AA792" s="2" t="s">
        <v>83</v>
      </c>
      <c r="AB792" s="51" t="s">
        <v>83</v>
      </c>
      <c r="AC792" s="51"/>
      <c r="AD792" s="51">
        <v>790500.15949999995</v>
      </c>
      <c r="AE792" s="51"/>
      <c r="AF792" s="51">
        <v>114</v>
      </c>
      <c r="AG792" s="51" t="s">
        <v>84</v>
      </c>
      <c r="AH792" s="51"/>
      <c r="AI792" s="51">
        <v>15.9</v>
      </c>
      <c r="AJ792" s="51">
        <v>0</v>
      </c>
      <c r="AK792" s="51">
        <v>0</v>
      </c>
      <c r="AL792" s="51">
        <v>0</v>
      </c>
      <c r="AP792" s="51">
        <v>0</v>
      </c>
      <c r="AQ792" s="51"/>
      <c r="AR792" s="51">
        <v>1</v>
      </c>
      <c r="AS792" s="51">
        <v>1</v>
      </c>
      <c r="AT792" s="51">
        <v>1</v>
      </c>
      <c r="AV792" s="51">
        <v>1</v>
      </c>
    </row>
    <row r="793" spans="1:56" x14ac:dyDescent="0.3">
      <c r="A793" s="2">
        <v>794</v>
      </c>
      <c r="B793" s="2">
        <v>1</v>
      </c>
      <c r="C793" s="2" t="s">
        <v>1392</v>
      </c>
      <c r="D793" s="51">
        <v>12</v>
      </c>
      <c r="E793" s="2" t="s">
        <v>3674</v>
      </c>
      <c r="F793" s="2" t="s">
        <v>1705</v>
      </c>
      <c r="G793" s="2" t="s">
        <v>1706</v>
      </c>
      <c r="H793" s="2" t="s">
        <v>1984</v>
      </c>
      <c r="I793" s="2" t="s">
        <v>1667</v>
      </c>
      <c r="J793" s="2" t="s">
        <v>1985</v>
      </c>
      <c r="K793" s="2" t="s">
        <v>3812</v>
      </c>
      <c r="L793" s="2">
        <v>161721</v>
      </c>
      <c r="M793" s="2">
        <v>124533446</v>
      </c>
      <c r="N793" s="2" t="s">
        <v>104</v>
      </c>
      <c r="O793" s="2" t="s">
        <v>486</v>
      </c>
      <c r="P793" s="2">
        <v>2007</v>
      </c>
      <c r="Q793" s="2" t="s">
        <v>368</v>
      </c>
      <c r="R793" s="2" t="s">
        <v>267</v>
      </c>
      <c r="S793" s="2" t="s">
        <v>368</v>
      </c>
      <c r="T793" s="2" t="b">
        <v>1</v>
      </c>
      <c r="U793" s="2">
        <v>43891</v>
      </c>
      <c r="V793" s="2">
        <v>397</v>
      </c>
      <c r="W793" s="2">
        <v>830</v>
      </c>
      <c r="X793" s="2" t="b">
        <v>1</v>
      </c>
      <c r="Y793" s="2" t="b">
        <v>1</v>
      </c>
      <c r="Z793" s="2" t="s">
        <v>1960</v>
      </c>
      <c r="AA793" s="2" t="s">
        <v>178</v>
      </c>
      <c r="AB793" s="51" t="s">
        <v>178</v>
      </c>
      <c r="AC793" s="51"/>
      <c r="AD793" s="51">
        <v>2191.1799120000001</v>
      </c>
      <c r="AE793" s="51" t="s">
        <v>118</v>
      </c>
      <c r="AF793" s="51">
        <v>32.700000000000003</v>
      </c>
      <c r="AG793" s="51" t="s">
        <v>84</v>
      </c>
      <c r="AH793" s="51"/>
      <c r="AI793" s="51"/>
      <c r="AJ793" s="51">
        <v>1</v>
      </c>
      <c r="AK793" s="51">
        <v>0</v>
      </c>
      <c r="AL793" s="51">
        <v>0</v>
      </c>
      <c r="AP793" s="51">
        <v>1</v>
      </c>
      <c r="AQ793" s="51"/>
      <c r="AR793" s="51">
        <v>0</v>
      </c>
      <c r="AS793" s="51">
        <v>0</v>
      </c>
      <c r="AT793" s="51">
        <v>1</v>
      </c>
      <c r="AX793" s="51">
        <v>1</v>
      </c>
      <c r="BC793" s="51">
        <v>1</v>
      </c>
    </row>
    <row r="794" spans="1:56" x14ac:dyDescent="0.3">
      <c r="A794" s="2">
        <v>795</v>
      </c>
      <c r="B794" s="2">
        <v>1</v>
      </c>
      <c r="C794" s="2" t="s">
        <v>1392</v>
      </c>
      <c r="D794" s="51">
        <v>12</v>
      </c>
      <c r="E794" s="2" t="s">
        <v>3674</v>
      </c>
      <c r="F794" s="2" t="s">
        <v>1705</v>
      </c>
      <c r="G794" s="2" t="s">
        <v>1706</v>
      </c>
      <c r="H794" s="2" t="s">
        <v>1984</v>
      </c>
      <c r="I794" s="2" t="s">
        <v>1986</v>
      </c>
      <c r="J794" s="2" t="s">
        <v>1987</v>
      </c>
      <c r="K794" s="2" t="s">
        <v>3813</v>
      </c>
      <c r="L794" s="2">
        <v>44650</v>
      </c>
      <c r="M794" s="2">
        <v>124436992</v>
      </c>
      <c r="N794" s="2" t="s">
        <v>1219</v>
      </c>
      <c r="O794" s="2" t="s">
        <v>368</v>
      </c>
      <c r="P794" s="2">
        <v>2004</v>
      </c>
      <c r="Q794" s="2" t="s">
        <v>368</v>
      </c>
      <c r="R794" s="2" t="s">
        <v>267</v>
      </c>
      <c r="S794" s="2" t="s">
        <v>368</v>
      </c>
      <c r="T794" s="2" t="b">
        <v>1</v>
      </c>
      <c r="U794" s="2">
        <v>44228</v>
      </c>
      <c r="V794" s="2">
        <v>100</v>
      </c>
      <c r="W794" s="2">
        <v>1700</v>
      </c>
      <c r="X794" s="2" t="b">
        <v>1</v>
      </c>
      <c r="Y794" s="2" t="b">
        <v>1</v>
      </c>
      <c r="Z794" s="2" t="s">
        <v>1960</v>
      </c>
      <c r="AA794" s="2" t="s">
        <v>178</v>
      </c>
      <c r="AB794" s="51" t="s">
        <v>178</v>
      </c>
      <c r="AC794" s="51"/>
      <c r="AD794" s="51">
        <v>897719.13150000002</v>
      </c>
      <c r="AE794" s="51"/>
      <c r="AF794" s="51">
        <v>75</v>
      </c>
      <c r="AG794" s="51" t="s">
        <v>84</v>
      </c>
      <c r="AH794" s="51"/>
      <c r="AI794" s="51"/>
      <c r="AJ794" s="51">
        <v>1</v>
      </c>
      <c r="AK794" s="51">
        <v>0</v>
      </c>
      <c r="AL794" s="51">
        <v>0</v>
      </c>
      <c r="AP794" s="51">
        <v>0</v>
      </c>
      <c r="AQ794" s="51"/>
      <c r="AR794" s="51">
        <v>0</v>
      </c>
      <c r="AS794" s="51">
        <v>0</v>
      </c>
      <c r="AT794" s="51">
        <v>1</v>
      </c>
      <c r="AX794" s="51">
        <v>1</v>
      </c>
    </row>
    <row r="795" spans="1:56" x14ac:dyDescent="0.3">
      <c r="A795" s="2">
        <v>796</v>
      </c>
      <c r="B795" s="2">
        <v>1</v>
      </c>
      <c r="C795" s="2" t="s">
        <v>1392</v>
      </c>
      <c r="D795" s="51">
        <v>12</v>
      </c>
      <c r="E795" s="2" t="s">
        <v>3674</v>
      </c>
      <c r="F795" s="2" t="s">
        <v>1705</v>
      </c>
      <c r="G795" s="2" t="s">
        <v>1706</v>
      </c>
      <c r="H795" s="2" t="s">
        <v>1984</v>
      </c>
      <c r="I795" s="2" t="s">
        <v>1988</v>
      </c>
      <c r="J795" s="2" t="s">
        <v>1989</v>
      </c>
      <c r="K795" s="2" t="s">
        <v>3814</v>
      </c>
      <c r="L795" s="2">
        <v>161345</v>
      </c>
      <c r="M795" s="2">
        <v>124469469</v>
      </c>
      <c r="N795" s="2" t="s">
        <v>104</v>
      </c>
      <c r="O795" s="2" t="s">
        <v>368</v>
      </c>
      <c r="P795" s="2">
        <v>2008</v>
      </c>
      <c r="Q795" s="2" t="s">
        <v>368</v>
      </c>
      <c r="R795" s="2" t="s">
        <v>267</v>
      </c>
      <c r="S795" s="2" t="s">
        <v>368</v>
      </c>
      <c r="T795" s="2" t="b">
        <v>1</v>
      </c>
      <c r="U795" s="2">
        <v>43891</v>
      </c>
      <c r="V795" s="2">
        <v>600</v>
      </c>
      <c r="W795" s="2">
        <v>2300</v>
      </c>
      <c r="X795" s="2" t="b">
        <v>1</v>
      </c>
      <c r="Y795" s="2" t="b">
        <v>1</v>
      </c>
      <c r="Z795" s="2" t="s">
        <v>89</v>
      </c>
      <c r="AA795" s="2" t="s">
        <v>178</v>
      </c>
      <c r="AB795" s="51" t="s">
        <v>178</v>
      </c>
      <c r="AC795" s="51"/>
      <c r="AD795" s="51">
        <v>1437572.1259999999</v>
      </c>
      <c r="AE795" s="51"/>
      <c r="AF795" s="51">
        <v>95</v>
      </c>
      <c r="AG795" s="51" t="s">
        <v>84</v>
      </c>
      <c r="AH795" s="51"/>
      <c r="AI795" s="51">
        <v>13.5</v>
      </c>
      <c r="AJ795" s="51">
        <v>1</v>
      </c>
      <c r="AK795" s="51">
        <v>0</v>
      </c>
      <c r="AL795" s="51">
        <v>0</v>
      </c>
      <c r="AP795" s="51">
        <v>0</v>
      </c>
      <c r="AQ795" s="51"/>
      <c r="AR795" s="51">
        <v>0</v>
      </c>
      <c r="AS795" s="51">
        <v>0</v>
      </c>
      <c r="AT795" s="51">
        <v>1</v>
      </c>
      <c r="AX795" s="51">
        <v>1</v>
      </c>
    </row>
    <row r="796" spans="1:56" x14ac:dyDescent="0.3">
      <c r="A796" s="2">
        <v>797</v>
      </c>
      <c r="B796" s="2">
        <v>1</v>
      </c>
      <c r="C796" s="2" t="s">
        <v>1392</v>
      </c>
      <c r="D796" s="51">
        <v>12</v>
      </c>
      <c r="E796" s="2" t="s">
        <v>3674</v>
      </c>
      <c r="F796" s="2" t="s">
        <v>1705</v>
      </c>
      <c r="G796" s="2" t="s">
        <v>1706</v>
      </c>
      <c r="H796" s="2" t="s">
        <v>1984</v>
      </c>
      <c r="I796" s="2" t="s">
        <v>361</v>
      </c>
      <c r="J796" s="2" t="s">
        <v>1990</v>
      </c>
      <c r="K796" s="2" t="s">
        <v>3815</v>
      </c>
      <c r="L796" s="2">
        <v>161371</v>
      </c>
      <c r="M796" s="2">
        <v>124473309</v>
      </c>
      <c r="N796" s="2" t="s">
        <v>104</v>
      </c>
      <c r="O796" s="2" t="s">
        <v>368</v>
      </c>
      <c r="P796" s="2">
        <v>2008</v>
      </c>
      <c r="Q796" s="2" t="s">
        <v>368</v>
      </c>
      <c r="R796" s="2" t="s">
        <v>267</v>
      </c>
      <c r="S796" s="2" t="s">
        <v>368</v>
      </c>
      <c r="T796" s="2" t="b">
        <v>1</v>
      </c>
      <c r="U796" s="2">
        <v>43891</v>
      </c>
      <c r="V796" s="2">
        <v>625</v>
      </c>
      <c r="W796" s="2">
        <v>4156</v>
      </c>
      <c r="X796" s="2" t="b">
        <v>1</v>
      </c>
      <c r="Y796" s="2" t="b">
        <v>1</v>
      </c>
      <c r="Z796" s="2" t="s">
        <v>89</v>
      </c>
      <c r="AA796" s="2" t="s">
        <v>178</v>
      </c>
      <c r="AB796" s="51" t="s">
        <v>178</v>
      </c>
      <c r="AC796" s="51"/>
      <c r="AD796" s="51">
        <v>2214013.4410000001</v>
      </c>
      <c r="AE796" s="51"/>
      <c r="AF796" s="51">
        <v>55</v>
      </c>
      <c r="AG796" s="51" t="s">
        <v>84</v>
      </c>
      <c r="AH796" s="51"/>
      <c r="AI796" s="51"/>
      <c r="AJ796" s="51">
        <v>1</v>
      </c>
      <c r="AK796" s="51">
        <v>0</v>
      </c>
      <c r="AL796" s="51">
        <v>0</v>
      </c>
      <c r="AP796" s="51">
        <v>0</v>
      </c>
      <c r="AQ796" s="51"/>
      <c r="AR796" s="51">
        <v>0</v>
      </c>
      <c r="AS796" s="51">
        <v>0</v>
      </c>
      <c r="AT796" s="51">
        <v>1</v>
      </c>
      <c r="AX796" s="51">
        <v>1</v>
      </c>
    </row>
    <row r="797" spans="1:56" x14ac:dyDescent="0.3">
      <c r="A797" s="2">
        <v>798</v>
      </c>
      <c r="B797" s="2">
        <v>1</v>
      </c>
      <c r="C797" s="2" t="s">
        <v>1392</v>
      </c>
      <c r="D797" s="51">
        <v>12</v>
      </c>
      <c r="E797" s="2" t="s">
        <v>3674</v>
      </c>
      <c r="F797" s="2" t="s">
        <v>1705</v>
      </c>
      <c r="G797" s="2" t="s">
        <v>1706</v>
      </c>
      <c r="H797" s="2" t="s">
        <v>1984</v>
      </c>
      <c r="I797" s="2" t="s">
        <v>1991</v>
      </c>
      <c r="J797" s="2" t="s">
        <v>1992</v>
      </c>
      <c r="K797" s="2" t="s">
        <v>3816</v>
      </c>
      <c r="L797" s="2">
        <v>44618</v>
      </c>
      <c r="M797" s="2">
        <v>124435873</v>
      </c>
      <c r="N797" s="2" t="s">
        <v>104</v>
      </c>
      <c r="O797" s="2" t="s">
        <v>2972</v>
      </c>
      <c r="P797" s="2">
        <v>2004</v>
      </c>
      <c r="Q797" s="2" t="s">
        <v>368</v>
      </c>
      <c r="R797" s="2" t="s">
        <v>267</v>
      </c>
      <c r="S797" s="2" t="s">
        <v>368</v>
      </c>
      <c r="T797" s="2" t="b">
        <v>1</v>
      </c>
      <c r="U797" s="2">
        <v>2018</v>
      </c>
      <c r="V797" s="2">
        <v>102</v>
      </c>
      <c r="W797" s="2">
        <v>1098</v>
      </c>
      <c r="X797" s="2" t="b">
        <v>1</v>
      </c>
      <c r="Y797" s="2" t="b">
        <v>1</v>
      </c>
      <c r="Z797" s="2" t="s">
        <v>89</v>
      </c>
      <c r="AA797" s="2" t="s">
        <v>178</v>
      </c>
      <c r="AB797" s="51" t="s">
        <v>178</v>
      </c>
      <c r="AC797" s="51"/>
      <c r="AD797" s="51">
        <v>246404.6164</v>
      </c>
      <c r="AE797" s="51"/>
      <c r="AF797" s="51">
        <v>65</v>
      </c>
      <c r="AG797" s="51" t="s">
        <v>84</v>
      </c>
      <c r="AH797" s="51"/>
      <c r="AI797" s="51"/>
      <c r="AJ797" s="51">
        <v>1</v>
      </c>
      <c r="AK797" s="51">
        <v>0</v>
      </c>
      <c r="AL797" s="51">
        <v>0</v>
      </c>
      <c r="AP797" s="51">
        <v>0</v>
      </c>
      <c r="AQ797" s="51"/>
      <c r="AR797" s="51">
        <v>0</v>
      </c>
      <c r="AS797" s="51">
        <v>0</v>
      </c>
      <c r="AT797" s="51">
        <v>1</v>
      </c>
      <c r="AX797" s="51">
        <v>1</v>
      </c>
    </row>
    <row r="798" spans="1:56" x14ac:dyDescent="0.3">
      <c r="A798" s="2">
        <v>799</v>
      </c>
      <c r="B798" s="2">
        <v>1</v>
      </c>
      <c r="C798" s="2" t="s">
        <v>1392</v>
      </c>
      <c r="D798" s="51">
        <v>12</v>
      </c>
      <c r="E798" s="2" t="s">
        <v>3674</v>
      </c>
      <c r="F798" s="2" t="s">
        <v>1705</v>
      </c>
      <c r="G798" s="2" t="s">
        <v>1706</v>
      </c>
      <c r="H798" s="2" t="s">
        <v>1984</v>
      </c>
      <c r="I798" s="2" t="s">
        <v>1993</v>
      </c>
      <c r="J798" s="2" t="s">
        <v>1994</v>
      </c>
      <c r="K798" s="2" t="s">
        <v>3817</v>
      </c>
      <c r="L798" s="2">
        <v>70688333</v>
      </c>
      <c r="M798" s="2">
        <v>70688363</v>
      </c>
      <c r="N798" s="2" t="s">
        <v>104</v>
      </c>
      <c r="O798" s="2" t="s">
        <v>367</v>
      </c>
      <c r="P798" s="2" t="s">
        <v>267</v>
      </c>
      <c r="Q798" s="2" t="s">
        <v>368</v>
      </c>
      <c r="R798" s="2" t="s">
        <v>267</v>
      </c>
      <c r="S798" s="2" t="s">
        <v>368</v>
      </c>
      <c r="T798" s="2" t="b">
        <v>1</v>
      </c>
      <c r="U798" s="2">
        <v>2015</v>
      </c>
      <c r="V798" s="2">
        <v>860</v>
      </c>
      <c r="W798" s="2">
        <v>1500</v>
      </c>
      <c r="X798" s="2" t="b">
        <v>1</v>
      </c>
      <c r="Y798" s="2" t="b">
        <v>1</v>
      </c>
      <c r="Z798" s="2" t="s">
        <v>89</v>
      </c>
      <c r="AA798" s="2" t="s">
        <v>178</v>
      </c>
      <c r="AB798" s="51" t="s">
        <v>178</v>
      </c>
      <c r="AC798" s="51"/>
      <c r="AD798" s="51">
        <v>41845.568460000002</v>
      </c>
      <c r="AE798" s="51" t="s">
        <v>118</v>
      </c>
      <c r="AF798" s="51">
        <v>56</v>
      </c>
      <c r="AG798" s="51" t="s">
        <v>84</v>
      </c>
      <c r="AH798" s="51"/>
      <c r="AI798" s="51"/>
      <c r="AJ798" s="51">
        <v>1</v>
      </c>
      <c r="AK798" s="51">
        <v>0</v>
      </c>
      <c r="AL798" s="51">
        <v>0</v>
      </c>
      <c r="AP798" s="51">
        <v>0</v>
      </c>
      <c r="AQ798" s="51"/>
      <c r="AR798" s="51">
        <v>0</v>
      </c>
      <c r="AS798" s="51">
        <v>0</v>
      </c>
      <c r="AT798" s="51">
        <v>1</v>
      </c>
      <c r="AX798" s="51">
        <v>1</v>
      </c>
      <c r="BC798" s="51">
        <v>1</v>
      </c>
    </row>
    <row r="799" spans="1:56" x14ac:dyDescent="0.3">
      <c r="A799" s="2">
        <v>800</v>
      </c>
      <c r="B799" s="2">
        <v>1</v>
      </c>
      <c r="C799" s="2" t="s">
        <v>1392</v>
      </c>
      <c r="D799" s="51">
        <v>12</v>
      </c>
      <c r="E799" s="2" t="s">
        <v>3674</v>
      </c>
      <c r="F799" s="2" t="s">
        <v>1705</v>
      </c>
      <c r="G799" s="2" t="s">
        <v>1706</v>
      </c>
      <c r="H799" s="2" t="s">
        <v>1984</v>
      </c>
      <c r="I799" s="2" t="s">
        <v>1995</v>
      </c>
      <c r="J799" s="2" t="s">
        <v>1996</v>
      </c>
      <c r="K799" s="2" t="s">
        <v>3818</v>
      </c>
      <c r="L799" s="2">
        <v>44651</v>
      </c>
      <c r="M799" s="2">
        <v>124437170</v>
      </c>
      <c r="N799" s="2" t="s">
        <v>1219</v>
      </c>
      <c r="O799" s="2" t="s">
        <v>368</v>
      </c>
      <c r="P799" s="2">
        <v>2004</v>
      </c>
      <c r="Q799" s="2" t="s">
        <v>368</v>
      </c>
      <c r="R799" s="2" t="s">
        <v>267</v>
      </c>
      <c r="S799" s="2" t="s">
        <v>368</v>
      </c>
      <c r="T799" s="2" t="b">
        <v>1</v>
      </c>
      <c r="U799" s="2">
        <v>44228</v>
      </c>
      <c r="V799" s="2">
        <v>400</v>
      </c>
      <c r="W799" s="2">
        <v>1640</v>
      </c>
      <c r="X799" s="2" t="b">
        <v>1</v>
      </c>
      <c r="Y799" s="2" t="b">
        <v>1</v>
      </c>
      <c r="Z799" s="2" t="s">
        <v>89</v>
      </c>
      <c r="AA799" s="2" t="s">
        <v>178</v>
      </c>
      <c r="AB799" s="51" t="s">
        <v>178</v>
      </c>
      <c r="AC799" s="51"/>
      <c r="AD799" s="51">
        <v>555561.67379999999</v>
      </c>
      <c r="AE799" s="51"/>
      <c r="AF799" s="51">
        <v>82</v>
      </c>
      <c r="AG799" s="51" t="s">
        <v>84</v>
      </c>
      <c r="AH799" s="51"/>
      <c r="AI799" s="51"/>
      <c r="AJ799" s="51">
        <v>1</v>
      </c>
      <c r="AK799" s="51">
        <v>0</v>
      </c>
      <c r="AL799" s="51">
        <v>0</v>
      </c>
      <c r="AP799" s="51">
        <v>0</v>
      </c>
      <c r="AQ799" s="51"/>
      <c r="AR799" s="51">
        <v>0</v>
      </c>
      <c r="AS799" s="51">
        <v>0</v>
      </c>
      <c r="AT799" s="51">
        <v>1</v>
      </c>
      <c r="AX799" s="51">
        <v>1</v>
      </c>
    </row>
    <row r="800" spans="1:56" x14ac:dyDescent="0.3">
      <c r="A800" s="2">
        <v>801</v>
      </c>
      <c r="B800" s="2">
        <v>1</v>
      </c>
      <c r="C800" s="2" t="s">
        <v>1392</v>
      </c>
      <c r="D800" s="51">
        <v>12</v>
      </c>
      <c r="E800" s="2" t="s">
        <v>3674</v>
      </c>
      <c r="F800" s="2" t="s">
        <v>1705</v>
      </c>
      <c r="G800" s="2" t="s">
        <v>1706</v>
      </c>
      <c r="H800" s="2" t="s">
        <v>1984</v>
      </c>
      <c r="I800" s="2" t="s">
        <v>1997</v>
      </c>
      <c r="J800" s="2" t="s">
        <v>1998</v>
      </c>
      <c r="K800" s="2" t="s">
        <v>3819</v>
      </c>
      <c r="L800" s="2">
        <v>63162</v>
      </c>
      <c r="M800" s="2">
        <v>124464003</v>
      </c>
      <c r="N800" s="2" t="s">
        <v>104</v>
      </c>
      <c r="O800" s="2" t="s">
        <v>486</v>
      </c>
      <c r="P800" s="2">
        <v>2007</v>
      </c>
      <c r="Q800" s="2" t="s">
        <v>368</v>
      </c>
      <c r="R800" s="2" t="s">
        <v>267</v>
      </c>
      <c r="S800" s="2" t="s">
        <v>368</v>
      </c>
      <c r="T800" s="2" t="b">
        <v>1</v>
      </c>
      <c r="U800" s="2">
        <v>43891</v>
      </c>
      <c r="V800" s="2">
        <v>757</v>
      </c>
      <c r="W800" s="2">
        <v>907</v>
      </c>
      <c r="X800" s="2" t="b">
        <v>1</v>
      </c>
      <c r="Y800" s="2" t="b">
        <v>1</v>
      </c>
      <c r="Z800" s="2" t="s">
        <v>89</v>
      </c>
      <c r="AA800" s="2" t="s">
        <v>178</v>
      </c>
      <c r="AB800" s="51" t="s">
        <v>178</v>
      </c>
      <c r="AC800" s="51"/>
      <c r="AD800" s="51">
        <v>44.752247150000002</v>
      </c>
      <c r="AE800" s="51" t="s">
        <v>118</v>
      </c>
      <c r="AF800" s="51">
        <v>38.5</v>
      </c>
      <c r="AG800" s="51" t="s">
        <v>84</v>
      </c>
      <c r="AH800" s="51" t="s">
        <v>468</v>
      </c>
      <c r="AI800" s="51"/>
      <c r="AJ800" s="51">
        <v>1</v>
      </c>
      <c r="AK800" s="51">
        <v>0</v>
      </c>
      <c r="AL800" s="51">
        <v>0</v>
      </c>
      <c r="AP800" s="51">
        <v>0</v>
      </c>
      <c r="AQ800" s="51"/>
      <c r="AR800" s="51">
        <v>0</v>
      </c>
      <c r="AS800" s="51">
        <v>0</v>
      </c>
      <c r="AT800" s="51">
        <v>1</v>
      </c>
      <c r="AX800" s="51">
        <v>1</v>
      </c>
      <c r="BC800" s="51">
        <v>1</v>
      </c>
    </row>
    <row r="801" spans="1:56" x14ac:dyDescent="0.3">
      <c r="A801" s="2">
        <v>802</v>
      </c>
      <c r="B801" s="2">
        <v>1</v>
      </c>
      <c r="C801" s="2" t="s">
        <v>1392</v>
      </c>
      <c r="D801" s="51">
        <v>12</v>
      </c>
      <c r="E801" s="2" t="s">
        <v>3674</v>
      </c>
      <c r="F801" s="2" t="s">
        <v>1705</v>
      </c>
      <c r="G801" s="2" t="s">
        <v>1706</v>
      </c>
      <c r="H801" s="2" t="s">
        <v>1984</v>
      </c>
      <c r="I801" s="2" t="s">
        <v>1999</v>
      </c>
      <c r="J801" s="2" t="s">
        <v>2000</v>
      </c>
      <c r="K801" s="2" t="s">
        <v>3820</v>
      </c>
      <c r="L801" s="2">
        <v>161512</v>
      </c>
      <c r="M801" s="2">
        <v>124497418</v>
      </c>
      <c r="N801" s="2" t="s">
        <v>104</v>
      </c>
      <c r="O801" s="2" t="s">
        <v>368</v>
      </c>
      <c r="P801" s="2">
        <v>2008</v>
      </c>
      <c r="Q801" s="2" t="s">
        <v>368</v>
      </c>
      <c r="R801" s="2" t="s">
        <v>267</v>
      </c>
      <c r="S801" s="2" t="s">
        <v>368</v>
      </c>
      <c r="T801" s="2" t="b">
        <v>1</v>
      </c>
      <c r="U801" s="2">
        <v>43891</v>
      </c>
      <c r="V801" s="2">
        <v>731</v>
      </c>
      <c r="W801" s="2">
        <v>1280</v>
      </c>
      <c r="X801" s="2" t="b">
        <v>1</v>
      </c>
      <c r="Y801" s="2" t="b">
        <v>1</v>
      </c>
      <c r="Z801" s="2" t="s">
        <v>89</v>
      </c>
      <c r="AA801" s="2" t="s">
        <v>178</v>
      </c>
      <c r="AB801" s="51" t="s">
        <v>178</v>
      </c>
      <c r="AC801" s="51"/>
      <c r="AD801" s="51">
        <v>411069.24609999999</v>
      </c>
      <c r="AE801" s="51"/>
      <c r="AF801" s="51">
        <v>45</v>
      </c>
      <c r="AG801" s="51" t="s">
        <v>84</v>
      </c>
      <c r="AH801" s="51"/>
      <c r="AI801" s="51"/>
      <c r="AJ801" s="51">
        <v>1</v>
      </c>
      <c r="AK801" s="51">
        <v>0</v>
      </c>
      <c r="AL801" s="51">
        <v>0</v>
      </c>
      <c r="AP801" s="51">
        <v>0</v>
      </c>
      <c r="AQ801" s="51"/>
      <c r="AR801" s="51">
        <v>0</v>
      </c>
      <c r="AS801" s="51">
        <v>0</v>
      </c>
      <c r="AT801" s="51">
        <v>1</v>
      </c>
      <c r="AX801" s="51">
        <v>1</v>
      </c>
    </row>
    <row r="802" spans="1:56" x14ac:dyDescent="0.3">
      <c r="A802" s="2">
        <v>803</v>
      </c>
      <c r="B802" s="2">
        <v>1</v>
      </c>
      <c r="C802" s="2" t="s">
        <v>1392</v>
      </c>
      <c r="D802" s="51">
        <v>12</v>
      </c>
      <c r="E802" s="2" t="s">
        <v>3674</v>
      </c>
      <c r="F802" s="2" t="s">
        <v>1705</v>
      </c>
      <c r="G802" s="2" t="s">
        <v>1706</v>
      </c>
      <c r="H802" s="2" t="s">
        <v>1984</v>
      </c>
      <c r="I802" s="2" t="s">
        <v>2001</v>
      </c>
      <c r="J802" s="2" t="s">
        <v>2002</v>
      </c>
      <c r="K802" s="2" t="s">
        <v>3821</v>
      </c>
      <c r="L802" s="2">
        <v>197086</v>
      </c>
      <c r="M802" s="2">
        <v>22515038</v>
      </c>
      <c r="N802" s="2" t="s">
        <v>104</v>
      </c>
      <c r="O802" s="2" t="s">
        <v>368</v>
      </c>
      <c r="P802" s="2">
        <v>2008</v>
      </c>
      <c r="Q802" s="2" t="s">
        <v>368</v>
      </c>
      <c r="R802" s="2" t="s">
        <v>267</v>
      </c>
      <c r="S802" s="2" t="s">
        <v>368</v>
      </c>
      <c r="T802" s="2" t="b">
        <v>1</v>
      </c>
      <c r="U802" s="2">
        <v>43891</v>
      </c>
      <c r="V802" s="2">
        <v>147</v>
      </c>
      <c r="W802" s="2">
        <v>2055</v>
      </c>
      <c r="X802" s="2" t="b">
        <v>1</v>
      </c>
      <c r="Y802" s="2" t="b">
        <v>1</v>
      </c>
      <c r="Z802" s="2" t="s">
        <v>89</v>
      </c>
      <c r="AA802" s="2" t="s">
        <v>178</v>
      </c>
      <c r="AB802" s="51" t="s">
        <v>178</v>
      </c>
      <c r="AC802" s="51"/>
      <c r="AD802" s="51">
        <v>4534397.6960000005</v>
      </c>
      <c r="AE802" s="51"/>
      <c r="AF802" s="51">
        <v>56</v>
      </c>
      <c r="AG802" s="51" t="s">
        <v>84</v>
      </c>
      <c r="AH802" s="51"/>
      <c r="AI802" s="51">
        <v>11.5</v>
      </c>
      <c r="AJ802" s="51">
        <v>1</v>
      </c>
      <c r="AK802" s="51">
        <v>0</v>
      </c>
      <c r="AL802" s="51">
        <v>0</v>
      </c>
      <c r="AP802" s="51">
        <v>0</v>
      </c>
      <c r="AQ802" s="51"/>
      <c r="AR802" s="51">
        <v>0</v>
      </c>
      <c r="AS802" s="51">
        <v>0</v>
      </c>
      <c r="AT802" s="51">
        <v>1</v>
      </c>
      <c r="AX802" s="51">
        <v>1</v>
      </c>
    </row>
    <row r="803" spans="1:56" x14ac:dyDescent="0.3">
      <c r="A803" s="2">
        <v>804</v>
      </c>
      <c r="B803" s="2">
        <v>1</v>
      </c>
      <c r="C803" s="2" t="s">
        <v>1392</v>
      </c>
      <c r="D803" s="51">
        <v>12</v>
      </c>
      <c r="E803" s="2" t="s">
        <v>3674</v>
      </c>
      <c r="F803" s="2" t="s">
        <v>1705</v>
      </c>
      <c r="G803" s="2" t="s">
        <v>1706</v>
      </c>
      <c r="H803" s="2" t="s">
        <v>1984</v>
      </c>
      <c r="I803" s="2" t="s">
        <v>2003</v>
      </c>
      <c r="J803" s="2" t="s">
        <v>2004</v>
      </c>
      <c r="K803" s="2" t="s">
        <v>3822</v>
      </c>
      <c r="L803" s="2">
        <v>161622</v>
      </c>
      <c r="M803" s="2">
        <v>48953087</v>
      </c>
      <c r="N803" s="2" t="s">
        <v>104</v>
      </c>
      <c r="O803" s="2" t="s">
        <v>486</v>
      </c>
      <c r="P803" s="2">
        <v>2008</v>
      </c>
      <c r="Q803" s="2" t="s">
        <v>368</v>
      </c>
      <c r="R803" s="2" t="s">
        <v>267</v>
      </c>
      <c r="S803" s="2" t="s">
        <v>368</v>
      </c>
      <c r="T803" s="2" t="b">
        <v>1</v>
      </c>
      <c r="U803" s="2">
        <v>2014</v>
      </c>
      <c r="V803" s="2">
        <v>750</v>
      </c>
      <c r="W803" s="2">
        <v>2191</v>
      </c>
      <c r="X803" s="2" t="b">
        <v>1</v>
      </c>
      <c r="Y803" s="2" t="b">
        <v>1</v>
      </c>
      <c r="Z803" s="2" t="s">
        <v>89</v>
      </c>
      <c r="AA803" s="2" t="s">
        <v>178</v>
      </c>
      <c r="AB803" s="51" t="s">
        <v>178</v>
      </c>
      <c r="AC803" s="51"/>
      <c r="AD803" s="51">
        <v>196588.0404</v>
      </c>
      <c r="AE803" s="51"/>
      <c r="AF803" s="51">
        <v>83</v>
      </c>
      <c r="AG803" s="51" t="s">
        <v>84</v>
      </c>
      <c r="AH803" s="51"/>
      <c r="AI803" s="51"/>
      <c r="AJ803" s="51">
        <v>1</v>
      </c>
      <c r="AK803" s="51">
        <v>0</v>
      </c>
      <c r="AL803" s="51">
        <v>0</v>
      </c>
      <c r="AP803" s="51">
        <v>0</v>
      </c>
      <c r="AQ803" s="51"/>
      <c r="AR803" s="51">
        <v>0</v>
      </c>
      <c r="AS803" s="51">
        <v>0</v>
      </c>
      <c r="AT803" s="51">
        <v>1</v>
      </c>
      <c r="AX803" s="51">
        <v>1</v>
      </c>
    </row>
    <row r="804" spans="1:56" x14ac:dyDescent="0.3">
      <c r="A804" s="2">
        <v>805</v>
      </c>
      <c r="B804" s="2">
        <v>1</v>
      </c>
      <c r="C804" s="2" t="s">
        <v>1392</v>
      </c>
      <c r="D804" s="51">
        <v>12</v>
      </c>
      <c r="E804" s="2" t="s">
        <v>3674</v>
      </c>
      <c r="F804" s="2" t="s">
        <v>1705</v>
      </c>
      <c r="G804" s="2" t="s">
        <v>1706</v>
      </c>
      <c r="H804" s="2" t="s">
        <v>1984</v>
      </c>
      <c r="I804" s="2" t="s">
        <v>1447</v>
      </c>
      <c r="J804" s="2" t="s">
        <v>2005</v>
      </c>
      <c r="K804" s="2" t="s">
        <v>3823</v>
      </c>
      <c r="L804" s="2">
        <v>44619</v>
      </c>
      <c r="M804" s="2">
        <v>124435956</v>
      </c>
      <c r="N804" s="2" t="s">
        <v>1219</v>
      </c>
      <c r="O804" s="2" t="s">
        <v>368</v>
      </c>
      <c r="P804" s="2">
        <v>2004</v>
      </c>
      <c r="Q804" s="2" t="s">
        <v>368</v>
      </c>
      <c r="R804" s="2" t="s">
        <v>267</v>
      </c>
      <c r="S804" s="2" t="s">
        <v>368</v>
      </c>
      <c r="T804" s="2" t="b">
        <v>1</v>
      </c>
      <c r="U804" s="2">
        <v>44228</v>
      </c>
      <c r="V804" s="2">
        <v>130</v>
      </c>
      <c r="W804" s="2">
        <v>1920</v>
      </c>
      <c r="X804" s="2" t="b">
        <v>1</v>
      </c>
      <c r="Y804" s="2" t="b">
        <v>1</v>
      </c>
      <c r="Z804" s="2" t="s">
        <v>2006</v>
      </c>
      <c r="AA804" s="2" t="s">
        <v>178</v>
      </c>
      <c r="AB804" s="51" t="s">
        <v>178</v>
      </c>
      <c r="AC804" s="51"/>
      <c r="AD804" s="51">
        <v>880884.14210000006</v>
      </c>
      <c r="AE804" s="51"/>
      <c r="AF804" s="51">
        <v>95</v>
      </c>
      <c r="AG804" s="51" t="s">
        <v>84</v>
      </c>
      <c r="AH804" s="51"/>
      <c r="AI804" s="51"/>
      <c r="AJ804" s="51">
        <v>1</v>
      </c>
      <c r="AK804" s="51">
        <v>0</v>
      </c>
      <c r="AL804" s="51">
        <v>0</v>
      </c>
      <c r="AP804" s="51">
        <v>0</v>
      </c>
      <c r="AQ804" s="51"/>
      <c r="AR804" s="51">
        <v>0</v>
      </c>
      <c r="AS804" s="51">
        <v>0</v>
      </c>
      <c r="AT804" s="51">
        <v>1</v>
      </c>
      <c r="AX804" s="51">
        <v>1</v>
      </c>
    </row>
    <row r="805" spans="1:56" x14ac:dyDescent="0.3">
      <c r="A805" s="2">
        <v>806</v>
      </c>
      <c r="B805" s="2">
        <v>1</v>
      </c>
      <c r="C805" s="2" t="s">
        <v>1392</v>
      </c>
      <c r="D805" s="51">
        <v>12</v>
      </c>
      <c r="E805" s="2" t="s">
        <v>3674</v>
      </c>
      <c r="F805" s="2" t="s">
        <v>1705</v>
      </c>
      <c r="G805" s="2" t="s">
        <v>1706</v>
      </c>
      <c r="H805" s="2" t="s">
        <v>1984</v>
      </c>
      <c r="I805" s="2" t="s">
        <v>2007</v>
      </c>
      <c r="J805" s="2" t="s">
        <v>2008</v>
      </c>
      <c r="K805" s="2" t="s">
        <v>3824</v>
      </c>
      <c r="L805" s="2">
        <v>161377</v>
      </c>
      <c r="M805" s="2">
        <v>124474154</v>
      </c>
      <c r="N805" s="2" t="s">
        <v>104</v>
      </c>
      <c r="O805" s="2" t="s">
        <v>368</v>
      </c>
      <c r="P805" s="2">
        <v>2006</v>
      </c>
      <c r="Q805" s="2" t="s">
        <v>368</v>
      </c>
      <c r="R805" s="2" t="s">
        <v>267</v>
      </c>
      <c r="S805" s="2" t="s">
        <v>368</v>
      </c>
      <c r="T805" s="2" t="b">
        <v>1</v>
      </c>
      <c r="U805" s="2">
        <v>43891</v>
      </c>
      <c r="V805" s="2">
        <v>150</v>
      </c>
      <c r="W805" s="2">
        <v>1500</v>
      </c>
      <c r="X805" s="2" t="b">
        <v>1</v>
      </c>
      <c r="Y805" s="2" t="b">
        <v>1</v>
      </c>
      <c r="Z805" s="2" t="s">
        <v>89</v>
      </c>
      <c r="AA805" s="2" t="s">
        <v>178</v>
      </c>
      <c r="AB805" s="51" t="s">
        <v>178</v>
      </c>
      <c r="AC805" s="51"/>
      <c r="AD805" s="51">
        <v>1754543.064</v>
      </c>
      <c r="AE805" s="51"/>
      <c r="AF805" s="51">
        <v>125</v>
      </c>
      <c r="AG805" s="51" t="s">
        <v>84</v>
      </c>
      <c r="AH805" s="51"/>
      <c r="AI805" s="51"/>
      <c r="AJ805" s="51">
        <v>1</v>
      </c>
      <c r="AK805" s="51">
        <v>0</v>
      </c>
      <c r="AL805" s="51">
        <v>0</v>
      </c>
      <c r="AP805" s="51">
        <v>0</v>
      </c>
      <c r="AQ805" s="51"/>
      <c r="AR805" s="51">
        <v>0</v>
      </c>
      <c r="AS805" s="51">
        <v>0</v>
      </c>
      <c r="AT805" s="51">
        <v>1</v>
      </c>
      <c r="AX805" s="51">
        <v>1</v>
      </c>
    </row>
    <row r="806" spans="1:56" x14ac:dyDescent="0.3">
      <c r="A806" s="2">
        <v>807</v>
      </c>
      <c r="B806" s="2">
        <v>1</v>
      </c>
      <c r="C806" s="2" t="s">
        <v>1392</v>
      </c>
      <c r="D806" s="51">
        <v>12</v>
      </c>
      <c r="E806" s="2" t="s">
        <v>3674</v>
      </c>
      <c r="F806" s="2" t="s">
        <v>1705</v>
      </c>
      <c r="G806" s="2" t="s">
        <v>1706</v>
      </c>
      <c r="H806" s="2" t="s">
        <v>1984</v>
      </c>
      <c r="I806" s="2" t="s">
        <v>2009</v>
      </c>
      <c r="J806" s="2" t="s">
        <v>2010</v>
      </c>
      <c r="K806" s="2" t="s">
        <v>3825</v>
      </c>
      <c r="L806" s="2">
        <v>44655</v>
      </c>
      <c r="M806" s="2">
        <v>124437551</v>
      </c>
      <c r="N806" s="2" t="s">
        <v>104</v>
      </c>
      <c r="O806" s="2" t="s">
        <v>368</v>
      </c>
      <c r="P806" s="2">
        <v>2004</v>
      </c>
      <c r="Q806" s="2" t="s">
        <v>368</v>
      </c>
      <c r="R806" s="2" t="s">
        <v>267</v>
      </c>
      <c r="S806" s="2" t="s">
        <v>368</v>
      </c>
      <c r="T806" s="2" t="b">
        <v>1</v>
      </c>
      <c r="U806" s="2">
        <v>43891</v>
      </c>
      <c r="V806" s="2">
        <v>590</v>
      </c>
      <c r="W806" s="2">
        <v>1000</v>
      </c>
      <c r="X806" s="2" t="b">
        <v>1</v>
      </c>
      <c r="Y806" s="2" t="b">
        <v>1</v>
      </c>
      <c r="Z806" s="2" t="s">
        <v>89</v>
      </c>
      <c r="AA806" s="2" t="s">
        <v>178</v>
      </c>
      <c r="AB806" s="51" t="s">
        <v>178</v>
      </c>
      <c r="AC806" s="51"/>
      <c r="AD806" s="51">
        <v>48291.146500000003</v>
      </c>
      <c r="AE806" s="51" t="s">
        <v>118</v>
      </c>
      <c r="AF806" s="51">
        <v>46</v>
      </c>
      <c r="AG806" s="51" t="s">
        <v>84</v>
      </c>
      <c r="AH806" s="51" t="s">
        <v>468</v>
      </c>
      <c r="AI806" s="51"/>
      <c r="AJ806" s="51">
        <v>1</v>
      </c>
      <c r="AK806" s="51">
        <v>0</v>
      </c>
      <c r="AL806" s="51">
        <v>0</v>
      </c>
      <c r="AP806" s="51">
        <v>0</v>
      </c>
      <c r="AQ806" s="51"/>
      <c r="AR806" s="51">
        <v>0</v>
      </c>
      <c r="AS806" s="51">
        <v>0</v>
      </c>
      <c r="AT806" s="51">
        <v>1</v>
      </c>
      <c r="AX806" s="51">
        <v>1</v>
      </c>
      <c r="BC806" s="51">
        <v>1</v>
      </c>
    </row>
    <row r="807" spans="1:56" x14ac:dyDescent="0.3">
      <c r="A807" s="2">
        <v>808</v>
      </c>
      <c r="B807" s="2">
        <v>1</v>
      </c>
      <c r="C807" s="2" t="s">
        <v>1392</v>
      </c>
      <c r="D807" s="51">
        <v>12</v>
      </c>
      <c r="E807" s="2" t="s">
        <v>3674</v>
      </c>
      <c r="F807" s="2" t="s">
        <v>1705</v>
      </c>
      <c r="G807" s="2" t="s">
        <v>1706</v>
      </c>
      <c r="H807" s="2" t="s">
        <v>1984</v>
      </c>
      <c r="I807" s="2" t="s">
        <v>2011</v>
      </c>
      <c r="J807" s="2" t="s">
        <v>2012</v>
      </c>
      <c r="K807" s="2" t="s">
        <v>3826</v>
      </c>
      <c r="L807" s="2">
        <v>124397220</v>
      </c>
      <c r="M807" s="2">
        <v>124552552</v>
      </c>
      <c r="N807" s="2" t="s">
        <v>104</v>
      </c>
      <c r="O807" s="2" t="s">
        <v>367</v>
      </c>
      <c r="P807" s="2" t="s">
        <v>267</v>
      </c>
      <c r="Q807" s="2" t="s">
        <v>368</v>
      </c>
      <c r="R807" s="2" t="s">
        <v>267</v>
      </c>
      <c r="S807" s="2" t="s">
        <v>368</v>
      </c>
      <c r="T807" s="2" t="b">
        <v>1</v>
      </c>
      <c r="U807" s="2">
        <v>2018</v>
      </c>
      <c r="V807" s="2">
        <v>1230</v>
      </c>
      <c r="W807" s="2">
        <v>1260</v>
      </c>
      <c r="X807" s="2" t="b">
        <v>1</v>
      </c>
      <c r="Y807" s="2" t="b">
        <v>1</v>
      </c>
      <c r="Z807" s="2" t="s">
        <v>89</v>
      </c>
      <c r="AA807" s="2" t="s">
        <v>178</v>
      </c>
      <c r="AB807" s="51" t="s">
        <v>178</v>
      </c>
      <c r="AC807" s="51"/>
      <c r="AD807" s="51">
        <v>3.707691751</v>
      </c>
      <c r="AE807" s="51" t="s">
        <v>118</v>
      </c>
      <c r="AF807" s="51">
        <v>50</v>
      </c>
      <c r="AG807" s="51" t="s">
        <v>84</v>
      </c>
      <c r="AH807" s="51"/>
      <c r="AI807" s="51"/>
      <c r="AJ807" s="51">
        <v>1</v>
      </c>
      <c r="AK807" s="51">
        <v>0</v>
      </c>
      <c r="AL807" s="51">
        <v>0</v>
      </c>
      <c r="AP807" s="51">
        <v>0</v>
      </c>
      <c r="AQ807" s="51"/>
      <c r="AR807" s="51">
        <v>0</v>
      </c>
      <c r="AS807" s="51">
        <v>0</v>
      </c>
      <c r="AT807" s="51">
        <v>1</v>
      </c>
      <c r="AX807" s="51">
        <v>1</v>
      </c>
      <c r="BC807" s="51">
        <v>1</v>
      </c>
    </row>
    <row r="808" spans="1:56" x14ac:dyDescent="0.3">
      <c r="A808" s="2">
        <v>809</v>
      </c>
      <c r="B808" s="2">
        <v>1</v>
      </c>
      <c r="C808" s="2" t="s">
        <v>1392</v>
      </c>
      <c r="D808" s="51">
        <v>12</v>
      </c>
      <c r="E808" s="2" t="s">
        <v>3674</v>
      </c>
      <c r="F808" s="2" t="s">
        <v>1705</v>
      </c>
      <c r="G808" s="2" t="s">
        <v>1706</v>
      </c>
      <c r="H808" s="2" t="s">
        <v>1984</v>
      </c>
      <c r="I808" s="2" t="s">
        <v>2013</v>
      </c>
      <c r="J808" s="2" t="s">
        <v>2014</v>
      </c>
      <c r="K808" s="2" t="s">
        <v>3827</v>
      </c>
      <c r="L808" s="2">
        <v>161702</v>
      </c>
      <c r="M808" s="2">
        <v>895848</v>
      </c>
      <c r="N808" s="2" t="s">
        <v>104</v>
      </c>
      <c r="O808" s="2" t="s">
        <v>368</v>
      </c>
      <c r="P808" s="2">
        <v>2007</v>
      </c>
      <c r="Q808" s="2" t="s">
        <v>368</v>
      </c>
      <c r="R808" s="2" t="s">
        <v>267</v>
      </c>
      <c r="S808" s="2" t="s">
        <v>368</v>
      </c>
      <c r="T808" s="2" t="b">
        <v>1</v>
      </c>
      <c r="U808" s="2">
        <v>43891</v>
      </c>
      <c r="V808" s="2">
        <v>730</v>
      </c>
      <c r="W808" s="2">
        <v>2010</v>
      </c>
      <c r="X808" s="2" t="b">
        <v>1</v>
      </c>
      <c r="Y808" s="2" t="b">
        <v>1</v>
      </c>
      <c r="Z808" s="2" t="s">
        <v>1400</v>
      </c>
      <c r="AA808" s="2" t="s">
        <v>178</v>
      </c>
      <c r="AB808" s="51" t="s">
        <v>178</v>
      </c>
      <c r="AC808" s="51"/>
      <c r="AD808" s="51">
        <v>20474.272130000001</v>
      </c>
      <c r="AE808" s="51" t="s">
        <v>118</v>
      </c>
      <c r="AF808" s="51">
        <v>65</v>
      </c>
      <c r="AG808" s="51" t="s">
        <v>84</v>
      </c>
      <c r="AH808" s="51"/>
      <c r="AI808" s="51"/>
      <c r="AJ808" s="51">
        <v>1</v>
      </c>
      <c r="AK808" s="51">
        <v>0</v>
      </c>
      <c r="AL808" s="51">
        <v>0</v>
      </c>
      <c r="AP808" s="51">
        <v>0</v>
      </c>
      <c r="AQ808" s="51"/>
      <c r="AR808" s="51">
        <v>0</v>
      </c>
      <c r="AS808" s="51">
        <v>0</v>
      </c>
      <c r="AT808" s="51">
        <v>1</v>
      </c>
      <c r="AX808" s="51">
        <v>1</v>
      </c>
      <c r="BC808" s="51">
        <v>1</v>
      </c>
    </row>
    <row r="809" spans="1:56" x14ac:dyDescent="0.3">
      <c r="A809" s="2">
        <v>810</v>
      </c>
      <c r="B809" s="2">
        <v>1</v>
      </c>
      <c r="C809" s="2" t="s">
        <v>1392</v>
      </c>
      <c r="D809" s="51">
        <v>12</v>
      </c>
      <c r="E809" s="2" t="s">
        <v>3674</v>
      </c>
      <c r="F809" s="2" t="s">
        <v>1705</v>
      </c>
      <c r="G809" s="2" t="s">
        <v>1706</v>
      </c>
      <c r="H809" s="2" t="s">
        <v>1984</v>
      </c>
      <c r="I809" s="2" t="s">
        <v>2015</v>
      </c>
      <c r="J809" s="2" t="s">
        <v>2016</v>
      </c>
      <c r="K809" s="2" t="s">
        <v>3828</v>
      </c>
      <c r="L809" s="2">
        <v>44620</v>
      </c>
      <c r="M809" s="2">
        <v>124436042</v>
      </c>
      <c r="N809" s="2" t="s">
        <v>104</v>
      </c>
      <c r="O809" s="2" t="s">
        <v>368</v>
      </c>
      <c r="P809" s="2">
        <v>2004</v>
      </c>
      <c r="Q809" s="2" t="s">
        <v>368</v>
      </c>
      <c r="R809" s="2" t="s">
        <v>267</v>
      </c>
      <c r="S809" s="2" t="s">
        <v>368</v>
      </c>
      <c r="T809" s="2" t="b">
        <v>1</v>
      </c>
      <c r="U809" s="2">
        <v>2018</v>
      </c>
      <c r="V809" s="2">
        <v>496</v>
      </c>
      <c r="W809" s="2">
        <v>1477</v>
      </c>
      <c r="X809" s="2" t="b">
        <v>1</v>
      </c>
      <c r="Y809" s="2" t="b">
        <v>1</v>
      </c>
      <c r="Z809" s="2" t="s">
        <v>89</v>
      </c>
      <c r="AA809" s="2" t="s">
        <v>178</v>
      </c>
      <c r="AB809" s="51" t="s">
        <v>178</v>
      </c>
      <c r="AC809" s="51"/>
      <c r="AD809" s="51">
        <v>143850.649</v>
      </c>
      <c r="AE809" s="51" t="s">
        <v>118</v>
      </c>
      <c r="AF809" s="51">
        <v>79</v>
      </c>
      <c r="AG809" s="51" t="s">
        <v>84</v>
      </c>
      <c r="AH809" s="51"/>
      <c r="AI809" s="51"/>
      <c r="AJ809" s="51">
        <v>1</v>
      </c>
      <c r="AK809" s="51">
        <v>0</v>
      </c>
      <c r="AL809" s="51">
        <v>0</v>
      </c>
      <c r="AP809" s="51">
        <v>0</v>
      </c>
      <c r="AQ809" s="51"/>
      <c r="AR809" s="51">
        <v>0</v>
      </c>
      <c r="AS809" s="51">
        <v>0</v>
      </c>
      <c r="AT809" s="51">
        <v>1</v>
      </c>
      <c r="AX809" s="51">
        <v>1</v>
      </c>
      <c r="BC809" s="51">
        <v>1</v>
      </c>
    </row>
    <row r="810" spans="1:56" x14ac:dyDescent="0.3">
      <c r="A810" s="2">
        <v>811</v>
      </c>
      <c r="B810" s="2">
        <v>1</v>
      </c>
      <c r="C810" s="2" t="s">
        <v>1392</v>
      </c>
      <c r="D810" s="51">
        <v>12</v>
      </c>
      <c r="E810" s="2" t="s">
        <v>3674</v>
      </c>
      <c r="F810" s="2" t="s">
        <v>1705</v>
      </c>
      <c r="G810" s="2" t="s">
        <v>1706</v>
      </c>
      <c r="H810" s="2" t="s">
        <v>1984</v>
      </c>
      <c r="I810" s="2" t="s">
        <v>2017</v>
      </c>
      <c r="J810" s="2" t="s">
        <v>2018</v>
      </c>
      <c r="K810" s="2" t="s">
        <v>3829</v>
      </c>
      <c r="L810" s="2">
        <v>44645</v>
      </c>
      <c r="M810" s="2">
        <v>2999023</v>
      </c>
      <c r="N810" s="2" t="s">
        <v>1219</v>
      </c>
      <c r="O810" s="2" t="s">
        <v>486</v>
      </c>
      <c r="P810" s="2">
        <v>2004</v>
      </c>
      <c r="Q810" s="2" t="s">
        <v>368</v>
      </c>
      <c r="R810" s="2" t="s">
        <v>267</v>
      </c>
      <c r="S810" s="2" t="s">
        <v>368</v>
      </c>
      <c r="T810" s="2" t="b">
        <v>1</v>
      </c>
      <c r="U810" s="2">
        <v>44228</v>
      </c>
      <c r="V810" s="2">
        <v>800</v>
      </c>
      <c r="W810" s="2">
        <v>1360</v>
      </c>
      <c r="X810" s="2" t="b">
        <v>1</v>
      </c>
      <c r="Y810" s="2" t="b">
        <v>1</v>
      </c>
      <c r="Z810" s="2" t="s">
        <v>89</v>
      </c>
      <c r="AA810" s="2" t="s">
        <v>178</v>
      </c>
      <c r="AB810" s="51" t="s">
        <v>178</v>
      </c>
      <c r="AC810" s="51"/>
      <c r="AD810" s="51">
        <v>25734.877380000002</v>
      </c>
      <c r="AE810" s="51" t="s">
        <v>118</v>
      </c>
      <c r="AF810" s="51">
        <v>75</v>
      </c>
      <c r="AG810" s="51" t="s">
        <v>84</v>
      </c>
      <c r="AH810" s="51"/>
      <c r="AI810" s="51"/>
      <c r="AJ810" s="51">
        <v>1</v>
      </c>
      <c r="AK810" s="51">
        <v>0</v>
      </c>
      <c r="AL810" s="51">
        <v>0</v>
      </c>
      <c r="AP810" s="51">
        <v>0</v>
      </c>
      <c r="AQ810" s="51"/>
      <c r="AR810" s="51">
        <v>0</v>
      </c>
      <c r="AS810" s="51">
        <v>0</v>
      </c>
      <c r="AT810" s="51">
        <v>1</v>
      </c>
      <c r="AX810" s="51">
        <v>1</v>
      </c>
      <c r="BC810" s="51">
        <v>1</v>
      </c>
    </row>
    <row r="811" spans="1:56" x14ac:dyDescent="0.3">
      <c r="A811" s="2">
        <v>812</v>
      </c>
      <c r="B811" s="2">
        <v>1</v>
      </c>
      <c r="C811" s="2" t="s">
        <v>1392</v>
      </c>
      <c r="D811" s="51">
        <v>12</v>
      </c>
      <c r="E811" s="2" t="s">
        <v>3674</v>
      </c>
      <c r="F811" s="2" t="s">
        <v>1705</v>
      </c>
      <c r="G811" s="2" t="s">
        <v>1706</v>
      </c>
      <c r="H811" s="2" t="s">
        <v>2019</v>
      </c>
      <c r="I811" s="2" t="s">
        <v>2020</v>
      </c>
      <c r="J811" s="2" t="s">
        <v>2021</v>
      </c>
      <c r="K811" s="2" t="s">
        <v>3830</v>
      </c>
      <c r="L811" s="2">
        <v>161446</v>
      </c>
      <c r="M811" s="2">
        <v>124486943</v>
      </c>
      <c r="N811" s="2" t="s">
        <v>104</v>
      </c>
      <c r="O811" s="2" t="s">
        <v>486</v>
      </c>
      <c r="P811" s="2">
        <v>2007</v>
      </c>
      <c r="Q811" s="2" t="s">
        <v>368</v>
      </c>
      <c r="R811" s="2" t="s">
        <v>267</v>
      </c>
      <c r="S811" s="2" t="s">
        <v>368</v>
      </c>
      <c r="T811" s="2" t="b">
        <v>1</v>
      </c>
      <c r="U811" s="2">
        <v>43891</v>
      </c>
      <c r="V811" s="2">
        <v>30</v>
      </c>
      <c r="W811" s="2">
        <v>385</v>
      </c>
      <c r="X811" s="2" t="b">
        <v>1</v>
      </c>
      <c r="Y811" s="2" t="b">
        <v>1</v>
      </c>
      <c r="Z811" s="2" t="s">
        <v>1400</v>
      </c>
      <c r="AA811" s="2" t="s">
        <v>95</v>
      </c>
      <c r="AB811" s="51" t="s">
        <v>83</v>
      </c>
      <c r="AC811" s="51" t="s">
        <v>178</v>
      </c>
      <c r="AD811" s="51">
        <v>3782.7897050000001</v>
      </c>
      <c r="AE811" s="51" t="s">
        <v>118</v>
      </c>
      <c r="AF811" s="51">
        <v>41</v>
      </c>
      <c r="AG811" s="51" t="s">
        <v>84</v>
      </c>
      <c r="AH811" s="51"/>
      <c r="AI811" s="51"/>
      <c r="AJ811" s="51">
        <v>0</v>
      </c>
      <c r="AK811" s="51">
        <v>0</v>
      </c>
      <c r="AL811" s="51">
        <v>0</v>
      </c>
      <c r="AP811" s="51">
        <v>0</v>
      </c>
      <c r="AQ811" s="51"/>
      <c r="AR811" s="51">
        <v>1</v>
      </c>
      <c r="AS811" s="51">
        <v>1</v>
      </c>
      <c r="AT811" s="51">
        <v>1</v>
      </c>
      <c r="AV811" s="51">
        <v>1</v>
      </c>
      <c r="BC811" s="51">
        <v>1</v>
      </c>
    </row>
    <row r="812" spans="1:56" x14ac:dyDescent="0.3">
      <c r="A812" s="2">
        <v>813</v>
      </c>
      <c r="B812" s="2">
        <v>1</v>
      </c>
      <c r="C812" s="2" t="s">
        <v>1392</v>
      </c>
      <c r="D812" s="51">
        <v>12</v>
      </c>
      <c r="E812" s="2" t="s">
        <v>3674</v>
      </c>
      <c r="F812" s="2" t="s">
        <v>1705</v>
      </c>
      <c r="G812" s="2" t="s">
        <v>1706</v>
      </c>
      <c r="H812" s="2" t="s">
        <v>2019</v>
      </c>
      <c r="I812" s="2" t="s">
        <v>2022</v>
      </c>
      <c r="J812" s="2" t="s">
        <v>2023</v>
      </c>
      <c r="K812" s="2" t="s">
        <v>3831</v>
      </c>
      <c r="L812" s="2">
        <v>61408</v>
      </c>
      <c r="M812" s="2">
        <v>48954174</v>
      </c>
      <c r="N812" s="2" t="s">
        <v>2995</v>
      </c>
      <c r="O812" s="2" t="s">
        <v>1540</v>
      </c>
      <c r="P812" s="2">
        <v>2006</v>
      </c>
      <c r="Q812" s="2" t="s">
        <v>1561</v>
      </c>
      <c r="R812" s="2" t="s">
        <v>2980</v>
      </c>
      <c r="S812" s="2" t="s">
        <v>1561</v>
      </c>
      <c r="T812" s="2" t="b">
        <v>1</v>
      </c>
      <c r="U812" s="2">
        <v>2015</v>
      </c>
      <c r="V812" s="2">
        <v>10</v>
      </c>
      <c r="W812" s="2">
        <v>800</v>
      </c>
      <c r="X812" s="2" t="b">
        <v>1</v>
      </c>
      <c r="Y812" s="2" t="b">
        <v>1</v>
      </c>
      <c r="Z812" s="2" t="s">
        <v>1400</v>
      </c>
      <c r="AA812" s="2" t="s">
        <v>95</v>
      </c>
      <c r="AB812" s="51" t="s">
        <v>83</v>
      </c>
      <c r="AC812" s="51" t="s">
        <v>178</v>
      </c>
      <c r="AD812" s="51">
        <v>3782.7897050000001</v>
      </c>
      <c r="AE812" s="51" t="s">
        <v>118</v>
      </c>
      <c r="AF812" s="51">
        <v>240</v>
      </c>
      <c r="AG812" s="51" t="s">
        <v>84</v>
      </c>
      <c r="AH812" s="51"/>
      <c r="AI812" s="51">
        <v>30</v>
      </c>
      <c r="AJ812" s="51">
        <v>0</v>
      </c>
      <c r="AK812" s="51">
        <v>0</v>
      </c>
      <c r="AL812" s="51">
        <v>0</v>
      </c>
      <c r="AP812" s="51">
        <v>0</v>
      </c>
      <c r="AQ812" s="51"/>
      <c r="AR812" s="51">
        <v>1</v>
      </c>
      <c r="AS812" s="51">
        <v>1</v>
      </c>
      <c r="AT812" s="51">
        <v>1</v>
      </c>
      <c r="AU812" s="51">
        <v>1</v>
      </c>
      <c r="AV812" s="51">
        <v>1</v>
      </c>
      <c r="AW812" s="51">
        <v>1</v>
      </c>
      <c r="BC812" s="51">
        <v>1</v>
      </c>
      <c r="BD812" s="51">
        <v>1</v>
      </c>
    </row>
    <row r="813" spans="1:56" x14ac:dyDescent="0.3">
      <c r="A813" s="2">
        <v>814</v>
      </c>
      <c r="B813" s="2">
        <v>1</v>
      </c>
      <c r="C813" s="2" t="s">
        <v>1392</v>
      </c>
      <c r="D813" s="51">
        <v>12</v>
      </c>
      <c r="E813" s="2" t="s">
        <v>3674</v>
      </c>
      <c r="F813" s="2" t="s">
        <v>1705</v>
      </c>
      <c r="G813" s="2" t="s">
        <v>1706</v>
      </c>
      <c r="H813" s="2" t="s">
        <v>2019</v>
      </c>
      <c r="I813" s="2" t="s">
        <v>2024</v>
      </c>
      <c r="J813" s="2" t="s">
        <v>2025</v>
      </c>
      <c r="K813" s="2" t="s">
        <v>3832</v>
      </c>
      <c r="L813" s="2">
        <v>161528</v>
      </c>
      <c r="M813" s="2">
        <v>124500765</v>
      </c>
      <c r="N813" s="2" t="s">
        <v>104</v>
      </c>
      <c r="O813" s="2" t="s">
        <v>486</v>
      </c>
      <c r="P813" s="2">
        <v>2007</v>
      </c>
      <c r="Q813" s="2" t="s">
        <v>368</v>
      </c>
      <c r="R813" s="2" t="s">
        <v>267</v>
      </c>
      <c r="S813" s="2" t="s">
        <v>368</v>
      </c>
      <c r="T813" s="2" t="b">
        <v>1</v>
      </c>
      <c r="U813" s="2">
        <v>43891</v>
      </c>
      <c r="V813" s="2">
        <v>365</v>
      </c>
      <c r="W813" s="2">
        <v>410</v>
      </c>
      <c r="X813" s="2" t="b">
        <v>1</v>
      </c>
      <c r="Y813" s="2" t="b">
        <v>1</v>
      </c>
      <c r="Z813" s="2" t="s">
        <v>1400</v>
      </c>
      <c r="AA813" s="2" t="s">
        <v>178</v>
      </c>
      <c r="AB813" s="51" t="s">
        <v>178</v>
      </c>
      <c r="AC813" s="51"/>
      <c r="AD813" s="51">
        <v>73.820346860000001</v>
      </c>
      <c r="AE813" s="51" t="s">
        <v>118</v>
      </c>
      <c r="AF813" s="51">
        <v>54</v>
      </c>
      <c r="AG813" s="51" t="s">
        <v>84</v>
      </c>
      <c r="AH813" s="51"/>
      <c r="AI813" s="51"/>
      <c r="AJ813" s="51">
        <v>1</v>
      </c>
      <c r="AK813" s="51">
        <v>0</v>
      </c>
      <c r="AL813" s="51">
        <v>0</v>
      </c>
      <c r="AP813" s="51">
        <v>0</v>
      </c>
      <c r="AQ813" s="51"/>
      <c r="AR813" s="51">
        <v>0</v>
      </c>
      <c r="AS813" s="51">
        <v>0</v>
      </c>
      <c r="AT813" s="51">
        <v>1</v>
      </c>
      <c r="AX813" s="51">
        <v>1</v>
      </c>
      <c r="BC813" s="51">
        <v>1</v>
      </c>
    </row>
    <row r="814" spans="1:56" x14ac:dyDescent="0.3">
      <c r="A814" s="2">
        <v>815</v>
      </c>
      <c r="B814" s="2">
        <v>1</v>
      </c>
      <c r="C814" s="2" t="s">
        <v>1392</v>
      </c>
      <c r="D814" s="51">
        <v>12</v>
      </c>
      <c r="E814" s="2" t="s">
        <v>3674</v>
      </c>
      <c r="F814" s="2" t="s">
        <v>1705</v>
      </c>
      <c r="G814" s="2" t="s">
        <v>1706</v>
      </c>
      <c r="H814" s="2" t="s">
        <v>2019</v>
      </c>
      <c r="I814" s="2" t="s">
        <v>1118</v>
      </c>
      <c r="J814" s="2" t="s">
        <v>2026</v>
      </c>
      <c r="K814" s="2" t="s">
        <v>3833</v>
      </c>
      <c r="L814" s="2">
        <v>63155</v>
      </c>
      <c r="M814" s="2">
        <v>124463568</v>
      </c>
      <c r="N814" s="2" t="s">
        <v>104</v>
      </c>
      <c r="O814" s="2" t="s">
        <v>2972</v>
      </c>
      <c r="P814" s="2">
        <v>2007</v>
      </c>
      <c r="Q814" s="2" t="s">
        <v>2972</v>
      </c>
      <c r="R814" s="2" t="s">
        <v>1218</v>
      </c>
      <c r="S814" s="2" t="s">
        <v>2972</v>
      </c>
      <c r="T814" s="2" t="b">
        <v>1</v>
      </c>
      <c r="U814" s="2">
        <v>43891</v>
      </c>
      <c r="V814" s="2">
        <v>35</v>
      </c>
      <c r="W814" s="2">
        <v>175</v>
      </c>
      <c r="X814" s="2" t="b">
        <v>1</v>
      </c>
      <c r="Y814" s="2" t="b">
        <v>1</v>
      </c>
      <c r="Z814" s="2" t="s">
        <v>1400</v>
      </c>
      <c r="AA814" s="2" t="s">
        <v>83</v>
      </c>
      <c r="AB814" s="51" t="s">
        <v>83</v>
      </c>
      <c r="AC814" s="51"/>
      <c r="AD814" s="51">
        <v>109189.73450000001</v>
      </c>
      <c r="AE814" s="51" t="s">
        <v>118</v>
      </c>
      <c r="AF814" s="51">
        <v>51</v>
      </c>
      <c r="AG814" s="51" t="s">
        <v>84</v>
      </c>
      <c r="AH814" s="51"/>
      <c r="AI814" s="51">
        <v>7.4</v>
      </c>
      <c r="AJ814" s="51">
        <v>0</v>
      </c>
      <c r="AK814" s="51">
        <v>0</v>
      </c>
      <c r="AL814" s="51">
        <v>0</v>
      </c>
      <c r="AP814" s="51">
        <v>0</v>
      </c>
      <c r="AQ814" s="51"/>
      <c r="AR814" s="51">
        <v>1</v>
      </c>
      <c r="AS814" s="51">
        <v>1</v>
      </c>
      <c r="AT814" s="51">
        <v>1</v>
      </c>
      <c r="AV814" s="51">
        <v>1</v>
      </c>
      <c r="BC814" s="51">
        <v>1</v>
      </c>
    </row>
    <row r="815" spans="1:56" x14ac:dyDescent="0.3">
      <c r="A815" s="2">
        <v>816</v>
      </c>
      <c r="B815" s="2">
        <v>1</v>
      </c>
      <c r="C815" s="2" t="s">
        <v>1392</v>
      </c>
      <c r="D815" s="51">
        <v>12</v>
      </c>
      <c r="E815" s="2" t="s">
        <v>3674</v>
      </c>
      <c r="F815" s="2" t="s">
        <v>1705</v>
      </c>
      <c r="G815" s="2" t="s">
        <v>1706</v>
      </c>
      <c r="H815" s="2" t="s">
        <v>2019</v>
      </c>
      <c r="I815" s="2" t="s">
        <v>2027</v>
      </c>
      <c r="J815" s="2" t="s">
        <v>2028</v>
      </c>
      <c r="K815" s="2" t="s">
        <v>3834</v>
      </c>
      <c r="L815" s="2">
        <v>161658</v>
      </c>
      <c r="M815" s="2">
        <v>124523079</v>
      </c>
      <c r="N815" s="2" t="s">
        <v>104</v>
      </c>
      <c r="O815" s="2" t="s">
        <v>368</v>
      </c>
      <c r="P815" s="2">
        <v>2008</v>
      </c>
      <c r="Q815" s="2" t="s">
        <v>368</v>
      </c>
      <c r="R815" s="2" t="s">
        <v>267</v>
      </c>
      <c r="S815" s="2" t="s">
        <v>368</v>
      </c>
      <c r="T815" s="2" t="b">
        <v>1</v>
      </c>
      <c r="U815" s="2">
        <v>43891</v>
      </c>
      <c r="V815" s="2">
        <v>0</v>
      </c>
      <c r="W815" s="2">
        <v>330</v>
      </c>
      <c r="X815" s="2" t="b">
        <v>1</v>
      </c>
      <c r="Y815" s="2" t="b">
        <v>1</v>
      </c>
      <c r="Z815" s="2" t="s">
        <v>1400</v>
      </c>
      <c r="AA815" s="2" t="s">
        <v>95</v>
      </c>
      <c r="AB815" s="51" t="s">
        <v>83</v>
      </c>
      <c r="AC815" s="51" t="s">
        <v>178</v>
      </c>
      <c r="AD815" s="51">
        <v>701244.30370000005</v>
      </c>
      <c r="AE815" s="51"/>
      <c r="AF815" s="51">
        <v>84</v>
      </c>
      <c r="AG815" s="51" t="s">
        <v>84</v>
      </c>
      <c r="AH815" s="51"/>
      <c r="AI815" s="51">
        <v>7.4</v>
      </c>
      <c r="AJ815" s="51">
        <v>0</v>
      </c>
      <c r="AK815" s="51">
        <v>0</v>
      </c>
      <c r="AL815" s="51">
        <v>0</v>
      </c>
      <c r="AP815" s="51">
        <v>0</v>
      </c>
      <c r="AQ815" s="51"/>
      <c r="AR815" s="51">
        <v>1</v>
      </c>
      <c r="AS815" s="51">
        <v>1</v>
      </c>
      <c r="AT815" s="51">
        <v>1</v>
      </c>
      <c r="AV815" s="51">
        <v>1</v>
      </c>
    </row>
    <row r="816" spans="1:56" x14ac:dyDescent="0.3">
      <c r="A816" s="2">
        <v>817</v>
      </c>
      <c r="B816" s="2">
        <v>1</v>
      </c>
      <c r="C816" s="2" t="s">
        <v>1392</v>
      </c>
      <c r="D816" s="51">
        <v>12</v>
      </c>
      <c r="E816" s="2" t="s">
        <v>3674</v>
      </c>
      <c r="F816" s="2" t="s">
        <v>1705</v>
      </c>
      <c r="G816" s="2" t="s">
        <v>1706</v>
      </c>
      <c r="H816" s="2" t="s">
        <v>2019</v>
      </c>
      <c r="I816" s="2" t="s">
        <v>2029</v>
      </c>
      <c r="J816" s="2" t="s">
        <v>2030</v>
      </c>
      <c r="K816" s="2" t="s">
        <v>3835</v>
      </c>
      <c r="L816" s="2">
        <v>161694</v>
      </c>
      <c r="M816" s="2">
        <v>124529489</v>
      </c>
      <c r="N816" s="2" t="s">
        <v>104</v>
      </c>
      <c r="O816" s="2" t="s">
        <v>486</v>
      </c>
      <c r="P816" s="2">
        <v>2008</v>
      </c>
      <c r="Q816" s="2" t="s">
        <v>1217</v>
      </c>
      <c r="R816" s="2" t="s">
        <v>1218</v>
      </c>
      <c r="S816" s="2" t="s">
        <v>1217</v>
      </c>
      <c r="T816" s="2" t="b">
        <v>1</v>
      </c>
      <c r="U816" s="2">
        <v>43891</v>
      </c>
      <c r="V816" s="2">
        <v>20</v>
      </c>
      <c r="W816" s="2">
        <v>200</v>
      </c>
      <c r="X816" s="2" t="b">
        <v>1</v>
      </c>
      <c r="Y816" s="2" t="b">
        <v>1</v>
      </c>
      <c r="Z816" s="2" t="s">
        <v>1400</v>
      </c>
      <c r="AA816" s="2" t="s">
        <v>83</v>
      </c>
      <c r="AB816" s="51" t="s">
        <v>83</v>
      </c>
      <c r="AC816" s="51"/>
      <c r="AD816" s="51">
        <v>185673.4002</v>
      </c>
      <c r="AE816" s="51"/>
      <c r="AF816" s="51">
        <v>88</v>
      </c>
      <c r="AG816" s="51" t="s">
        <v>84</v>
      </c>
      <c r="AH816" s="51"/>
      <c r="AI816" s="51">
        <v>10</v>
      </c>
      <c r="AJ816" s="51">
        <v>0</v>
      </c>
      <c r="AK816" s="51">
        <v>0</v>
      </c>
      <c r="AL816" s="51">
        <v>0</v>
      </c>
      <c r="AN816" s="51">
        <v>1</v>
      </c>
      <c r="AP816" s="51">
        <v>0</v>
      </c>
      <c r="AQ816" s="51"/>
      <c r="AR816" s="51">
        <v>1</v>
      </c>
      <c r="AS816" s="51">
        <v>1</v>
      </c>
      <c r="AT816" s="51">
        <v>1</v>
      </c>
      <c r="AU816" s="51">
        <v>1</v>
      </c>
      <c r="AV816" s="51">
        <v>1</v>
      </c>
      <c r="AW816" s="51">
        <v>1</v>
      </c>
    </row>
    <row r="817" spans="1:56" x14ac:dyDescent="0.3">
      <c r="A817" s="2">
        <v>818</v>
      </c>
      <c r="B817" s="2">
        <v>1</v>
      </c>
      <c r="C817" s="2" t="s">
        <v>1392</v>
      </c>
      <c r="D817" s="51">
        <v>12</v>
      </c>
      <c r="E817" s="2" t="s">
        <v>3674</v>
      </c>
      <c r="F817" s="2" t="s">
        <v>1705</v>
      </c>
      <c r="G817" s="2" t="s">
        <v>1706</v>
      </c>
      <c r="H817" s="2" t="s">
        <v>2019</v>
      </c>
      <c r="I817" s="2" t="s">
        <v>2031</v>
      </c>
      <c r="J817" s="2" t="s">
        <v>2032</v>
      </c>
      <c r="K817" s="2" t="s">
        <v>3836</v>
      </c>
      <c r="L817" s="2">
        <v>161686</v>
      </c>
      <c r="M817" s="2">
        <v>201614906</v>
      </c>
      <c r="N817" s="2" t="s">
        <v>104</v>
      </c>
      <c r="O817" s="2" t="s">
        <v>486</v>
      </c>
      <c r="P817" s="2">
        <v>2008</v>
      </c>
      <c r="Q817" s="2" t="s">
        <v>368</v>
      </c>
      <c r="R817" s="2" t="s">
        <v>267</v>
      </c>
      <c r="S817" s="2" t="s">
        <v>368</v>
      </c>
      <c r="T817" s="2" t="b">
        <v>1</v>
      </c>
      <c r="U817" s="2">
        <v>43891</v>
      </c>
      <c r="V817" s="2">
        <v>5</v>
      </c>
      <c r="W817" s="2">
        <v>185</v>
      </c>
      <c r="X817" s="2" t="b">
        <v>1</v>
      </c>
      <c r="Y817" s="2" t="b">
        <v>1</v>
      </c>
      <c r="Z817" s="2" t="s">
        <v>1400</v>
      </c>
      <c r="AA817" s="2" t="s">
        <v>83</v>
      </c>
      <c r="AB817" s="51" t="s">
        <v>83</v>
      </c>
      <c r="AC817" s="51"/>
      <c r="AD817" s="51">
        <v>298281.91159999999</v>
      </c>
      <c r="AE817" s="51"/>
      <c r="AF817" s="51">
        <v>63</v>
      </c>
      <c r="AG817" s="51" t="s">
        <v>84</v>
      </c>
      <c r="AH817" s="51"/>
      <c r="AI817" s="51">
        <v>7.4</v>
      </c>
      <c r="AJ817" s="51">
        <v>0</v>
      </c>
      <c r="AK817" s="51">
        <v>0</v>
      </c>
      <c r="AL817" s="51">
        <v>0</v>
      </c>
      <c r="AP817" s="51">
        <v>0</v>
      </c>
      <c r="AQ817" s="51"/>
      <c r="AR817" s="51">
        <v>1</v>
      </c>
      <c r="AS817" s="51">
        <v>1</v>
      </c>
      <c r="AT817" s="51">
        <v>1</v>
      </c>
      <c r="AV817" s="51">
        <v>1</v>
      </c>
    </row>
    <row r="818" spans="1:56" x14ac:dyDescent="0.3">
      <c r="A818" s="2">
        <v>819</v>
      </c>
      <c r="B818" s="2">
        <v>1</v>
      </c>
      <c r="C818" s="2" t="s">
        <v>1392</v>
      </c>
      <c r="D818" s="51">
        <v>12</v>
      </c>
      <c r="E818" s="2" t="s">
        <v>3674</v>
      </c>
      <c r="F818" s="2" t="s">
        <v>1705</v>
      </c>
      <c r="G818" s="2" t="s">
        <v>1706</v>
      </c>
      <c r="H818" s="2" t="s">
        <v>2019</v>
      </c>
      <c r="I818" s="2" t="s">
        <v>2033</v>
      </c>
      <c r="J818" s="2" t="s">
        <v>2034</v>
      </c>
      <c r="K818" s="2" t="s">
        <v>3837</v>
      </c>
      <c r="L818" s="2">
        <v>161344</v>
      </c>
      <c r="M818" s="2">
        <v>124469210</v>
      </c>
      <c r="N818" s="2" t="s">
        <v>104</v>
      </c>
      <c r="O818" s="2" t="s">
        <v>486</v>
      </c>
      <c r="P818" s="2">
        <v>2008</v>
      </c>
      <c r="Q818" s="2" t="s">
        <v>1217</v>
      </c>
      <c r="R818" s="2" t="s">
        <v>1218</v>
      </c>
      <c r="S818" s="2" t="s">
        <v>1217</v>
      </c>
      <c r="T818" s="2" t="b">
        <v>1</v>
      </c>
      <c r="U818" s="2">
        <v>43891</v>
      </c>
      <c r="V818" s="2">
        <v>30</v>
      </c>
      <c r="W818" s="2">
        <v>300</v>
      </c>
      <c r="X818" s="2" t="b">
        <v>1</v>
      </c>
      <c r="Y818" s="2" t="b">
        <v>1</v>
      </c>
      <c r="Z818" s="2" t="s">
        <v>1400</v>
      </c>
      <c r="AA818" s="2" t="s">
        <v>95</v>
      </c>
      <c r="AB818" s="51" t="s">
        <v>83</v>
      </c>
      <c r="AC818" s="51" t="s">
        <v>178</v>
      </c>
      <c r="AD818" s="51">
        <v>101976.3461</v>
      </c>
      <c r="AE818" s="51" t="s">
        <v>118</v>
      </c>
      <c r="AF818" s="51">
        <v>83</v>
      </c>
      <c r="AG818" s="51" t="s">
        <v>84</v>
      </c>
      <c r="AH818" s="51"/>
      <c r="AI818" s="51">
        <v>10</v>
      </c>
      <c r="AJ818" s="51">
        <v>0</v>
      </c>
      <c r="AK818" s="51">
        <v>0</v>
      </c>
      <c r="AL818" s="51">
        <v>0</v>
      </c>
      <c r="AN818" s="51">
        <v>1</v>
      </c>
      <c r="AP818" s="51">
        <v>0</v>
      </c>
      <c r="AQ818" s="51"/>
      <c r="AR818" s="51">
        <v>1</v>
      </c>
      <c r="AS818" s="51">
        <v>1</v>
      </c>
      <c r="AT818" s="51">
        <v>1</v>
      </c>
      <c r="AU818" s="51">
        <v>1</v>
      </c>
      <c r="AV818" s="51">
        <v>1</v>
      </c>
      <c r="AW818" s="51">
        <v>1</v>
      </c>
      <c r="BC818" s="51">
        <v>1</v>
      </c>
      <c r="BD818" s="51">
        <v>1</v>
      </c>
    </row>
    <row r="819" spans="1:56" x14ac:dyDescent="0.3">
      <c r="A819" s="2">
        <v>820</v>
      </c>
      <c r="B819" s="2">
        <v>1</v>
      </c>
      <c r="C819" s="2" t="s">
        <v>1392</v>
      </c>
      <c r="D819" s="51">
        <v>12</v>
      </c>
      <c r="E819" s="2" t="s">
        <v>3674</v>
      </c>
      <c r="F819" s="2" t="s">
        <v>1705</v>
      </c>
      <c r="G819" s="2" t="s">
        <v>1706</v>
      </c>
      <c r="H819" s="2" t="s">
        <v>2035</v>
      </c>
      <c r="I819" s="2" t="s">
        <v>2036</v>
      </c>
      <c r="J819" s="2" t="s">
        <v>2037</v>
      </c>
      <c r="K819" s="2" t="s">
        <v>3838</v>
      </c>
      <c r="L819" s="2">
        <v>161496</v>
      </c>
      <c r="M819" s="2">
        <v>68643826</v>
      </c>
      <c r="N819" s="2" t="s">
        <v>104</v>
      </c>
      <c r="O819" s="2" t="s">
        <v>1217</v>
      </c>
      <c r="P819" s="2">
        <v>2008</v>
      </c>
      <c r="Q819" s="2" t="s">
        <v>1217</v>
      </c>
      <c r="R819" s="2" t="s">
        <v>2980</v>
      </c>
      <c r="S819" s="2" t="s">
        <v>1217</v>
      </c>
      <c r="T819" s="2" t="b">
        <v>1</v>
      </c>
      <c r="U819" s="2">
        <v>44197</v>
      </c>
      <c r="V819" s="2">
        <v>0</v>
      </c>
      <c r="W819" s="2">
        <v>345</v>
      </c>
      <c r="X819" s="2" t="b">
        <v>1</v>
      </c>
      <c r="Y819" s="2" t="b">
        <v>1</v>
      </c>
      <c r="Z819" s="2" t="s">
        <v>89</v>
      </c>
      <c r="AA819" s="2" t="s">
        <v>95</v>
      </c>
      <c r="AB819" s="51" t="s">
        <v>83</v>
      </c>
      <c r="AC819" s="51" t="s">
        <v>178</v>
      </c>
      <c r="AD819" s="51">
        <v>530442.90249999997</v>
      </c>
      <c r="AE819" s="51"/>
      <c r="AF819" s="51">
        <v>201</v>
      </c>
      <c r="AG819" s="51" t="s">
        <v>84</v>
      </c>
      <c r="AH819" s="51"/>
      <c r="AI819" s="51">
        <v>18.5</v>
      </c>
      <c r="AJ819" s="51">
        <v>0</v>
      </c>
      <c r="AK819" s="51">
        <v>0</v>
      </c>
      <c r="AL819" s="51">
        <v>0</v>
      </c>
      <c r="AP819" s="51">
        <v>0</v>
      </c>
      <c r="AQ819" s="51"/>
      <c r="AR819" s="51">
        <v>1</v>
      </c>
      <c r="AS819" s="51">
        <v>1</v>
      </c>
      <c r="AT819" s="51">
        <v>1</v>
      </c>
      <c r="AU819" s="51">
        <v>1</v>
      </c>
      <c r="AV819" s="51">
        <v>1</v>
      </c>
      <c r="AW819" s="51">
        <v>1</v>
      </c>
    </row>
    <row r="820" spans="1:56" x14ac:dyDescent="0.3">
      <c r="A820" s="51">
        <v>820.5</v>
      </c>
      <c r="B820" s="2">
        <v>1</v>
      </c>
      <c r="C820" s="2" t="s">
        <v>1392</v>
      </c>
      <c r="D820" s="51">
        <v>12</v>
      </c>
      <c r="E820" s="2" t="s">
        <v>3674</v>
      </c>
      <c r="F820" s="2" t="s">
        <v>1705</v>
      </c>
      <c r="G820" s="2" t="s">
        <v>2038</v>
      </c>
      <c r="H820" s="2" t="s">
        <v>2039</v>
      </c>
      <c r="I820" s="2" t="s">
        <v>2040</v>
      </c>
      <c r="J820" s="51" t="s">
        <v>2041</v>
      </c>
      <c r="K820" s="2" t="s">
        <v>3839</v>
      </c>
      <c r="L820" s="2">
        <v>197258874</v>
      </c>
      <c r="M820" s="2">
        <v>197258972</v>
      </c>
      <c r="N820" s="2" t="s">
        <v>3840</v>
      </c>
      <c r="O820" s="2" t="s">
        <v>367</v>
      </c>
      <c r="P820" s="2" t="s">
        <v>267</v>
      </c>
      <c r="Q820" s="2" t="s">
        <v>486</v>
      </c>
      <c r="R820" s="2" t="s">
        <v>267</v>
      </c>
      <c r="S820" s="2" t="s">
        <v>486</v>
      </c>
      <c r="T820" s="2" t="b">
        <v>1</v>
      </c>
      <c r="U820" s="2">
        <v>44228</v>
      </c>
      <c r="V820" s="51">
        <v>150</v>
      </c>
      <c r="W820" s="51">
        <v>150</v>
      </c>
      <c r="X820" s="2" t="b">
        <v>1</v>
      </c>
      <c r="Y820" s="2" t="b">
        <v>1</v>
      </c>
      <c r="Z820" s="2" t="s">
        <v>2042</v>
      </c>
      <c r="AA820" s="2" t="s">
        <v>83</v>
      </c>
      <c r="AB820" s="51" t="s">
        <v>83</v>
      </c>
      <c r="AC820" s="51"/>
      <c r="AD820" s="51" t="s">
        <v>267</v>
      </c>
      <c r="AE820" s="51"/>
      <c r="AF820" s="51">
        <v>81</v>
      </c>
      <c r="AG820" s="51" t="s">
        <v>84</v>
      </c>
      <c r="AH820" s="51"/>
      <c r="AI820" s="51"/>
      <c r="AJ820" s="51">
        <v>0</v>
      </c>
      <c r="AK820" s="51">
        <v>0</v>
      </c>
      <c r="AL820" s="51">
        <v>0</v>
      </c>
      <c r="AP820" s="51">
        <v>0</v>
      </c>
      <c r="AR820" s="51">
        <v>1</v>
      </c>
      <c r="AS820" s="51" t="s">
        <v>1571</v>
      </c>
      <c r="AT820" s="51">
        <v>1</v>
      </c>
      <c r="AV820" s="51">
        <v>1</v>
      </c>
      <c r="BB820" s="51">
        <v>1</v>
      </c>
      <c r="BC820" s="51"/>
      <c r="BD820" s="51"/>
    </row>
    <row r="821" spans="1:56" x14ac:dyDescent="0.3">
      <c r="A821" s="2">
        <v>821</v>
      </c>
      <c r="B821" s="2">
        <v>1</v>
      </c>
      <c r="C821" s="2" t="s">
        <v>1392</v>
      </c>
      <c r="D821" s="51">
        <v>12</v>
      </c>
      <c r="E821" s="2" t="s">
        <v>3674</v>
      </c>
      <c r="F821" s="2" t="s">
        <v>1705</v>
      </c>
      <c r="G821" s="2" t="s">
        <v>2038</v>
      </c>
      <c r="H821" s="2" t="s">
        <v>2043</v>
      </c>
      <c r="I821" s="2" t="s">
        <v>2044</v>
      </c>
      <c r="J821" s="2" t="s">
        <v>2045</v>
      </c>
      <c r="K821" s="2" t="s">
        <v>3841</v>
      </c>
      <c r="L821" s="2">
        <v>161577</v>
      </c>
      <c r="M821" s="2">
        <v>116739346</v>
      </c>
      <c r="N821" s="2" t="s">
        <v>104</v>
      </c>
      <c r="O821" s="2" t="s">
        <v>486</v>
      </c>
      <c r="P821" s="2">
        <v>2008</v>
      </c>
      <c r="Q821" s="2" t="s">
        <v>486</v>
      </c>
      <c r="R821" s="2" t="s">
        <v>267</v>
      </c>
      <c r="S821" s="2" t="s">
        <v>486</v>
      </c>
      <c r="T821" s="2" t="b">
        <v>1</v>
      </c>
      <c r="U821" s="2">
        <v>2017</v>
      </c>
      <c r="V821" s="2">
        <v>55</v>
      </c>
      <c r="W821" s="2">
        <v>1095</v>
      </c>
      <c r="X821" s="2" t="b">
        <v>1</v>
      </c>
      <c r="Y821" s="2" t="b">
        <v>1</v>
      </c>
      <c r="Z821" s="2" t="s">
        <v>2046</v>
      </c>
      <c r="AA821" s="2" t="s">
        <v>178</v>
      </c>
      <c r="AB821" s="51" t="s">
        <v>178</v>
      </c>
      <c r="AC821" s="51"/>
      <c r="AD821" s="51">
        <v>57239.987450000001</v>
      </c>
      <c r="AE821" s="51" t="s">
        <v>118</v>
      </c>
      <c r="AF821" s="51">
        <v>75</v>
      </c>
      <c r="AG821" s="51" t="s">
        <v>84</v>
      </c>
      <c r="AH821" s="51"/>
      <c r="AI821" s="51"/>
      <c r="AJ821" s="51">
        <v>1</v>
      </c>
      <c r="AK821" s="51">
        <v>0</v>
      </c>
      <c r="AL821" s="51">
        <v>0</v>
      </c>
      <c r="AP821" s="51">
        <v>0</v>
      </c>
      <c r="AQ821" s="51"/>
      <c r="AR821" s="51">
        <v>0</v>
      </c>
      <c r="AS821" s="51">
        <v>0</v>
      </c>
      <c r="AT821" s="51">
        <v>1</v>
      </c>
      <c r="AX821" s="51">
        <v>1</v>
      </c>
      <c r="BB821" s="51">
        <v>1</v>
      </c>
      <c r="BC821" s="51">
        <v>1</v>
      </c>
      <c r="BD821" s="51"/>
    </row>
    <row r="822" spans="1:56" x14ac:dyDescent="0.3">
      <c r="A822" s="2">
        <v>822</v>
      </c>
      <c r="B822" s="2">
        <v>1</v>
      </c>
      <c r="C822" s="2" t="s">
        <v>1392</v>
      </c>
      <c r="D822" s="51">
        <v>12</v>
      </c>
      <c r="E822" s="2" t="s">
        <v>3674</v>
      </c>
      <c r="F822" s="2" t="s">
        <v>1705</v>
      </c>
      <c r="G822" s="2" t="s">
        <v>2038</v>
      </c>
      <c r="H822" s="2" t="s">
        <v>2047</v>
      </c>
      <c r="I822" s="2" t="s">
        <v>2048</v>
      </c>
      <c r="J822" s="2" t="s">
        <v>2049</v>
      </c>
      <c r="K822" s="2" t="s">
        <v>3842</v>
      </c>
      <c r="L822" s="2">
        <v>44575</v>
      </c>
      <c r="M822" s="2">
        <v>152015479</v>
      </c>
      <c r="N822" s="2" t="s">
        <v>104</v>
      </c>
      <c r="O822" s="2" t="s">
        <v>1540</v>
      </c>
      <c r="P822" s="2">
        <v>2004</v>
      </c>
      <c r="Q822" s="2" t="s">
        <v>1561</v>
      </c>
      <c r="R822" s="2" t="s">
        <v>2980</v>
      </c>
      <c r="S822" s="2" t="s">
        <v>1561</v>
      </c>
      <c r="T822" s="2" t="b">
        <v>1</v>
      </c>
      <c r="U822" s="2">
        <v>43891</v>
      </c>
      <c r="V822" s="2">
        <v>1</v>
      </c>
      <c r="W822" s="2">
        <v>220</v>
      </c>
      <c r="X822" s="2" t="b">
        <v>1</v>
      </c>
      <c r="Y822" s="2" t="b">
        <v>1</v>
      </c>
      <c r="Z822" s="2" t="s">
        <v>1960</v>
      </c>
      <c r="AA822" s="2" t="s">
        <v>83</v>
      </c>
      <c r="AB822" s="51" t="s">
        <v>83</v>
      </c>
      <c r="AC822" s="51"/>
      <c r="AD822" s="51">
        <v>661710.50340000005</v>
      </c>
      <c r="AE822" s="51"/>
      <c r="AF822" s="51">
        <v>147</v>
      </c>
      <c r="AG822" s="51" t="s">
        <v>84</v>
      </c>
      <c r="AH822" s="51"/>
      <c r="AI822" s="51">
        <v>16</v>
      </c>
      <c r="AJ822" s="51">
        <v>0</v>
      </c>
      <c r="AK822" s="51">
        <v>0</v>
      </c>
      <c r="AL822" s="51">
        <v>0</v>
      </c>
      <c r="AP822" s="51">
        <v>0</v>
      </c>
      <c r="AQ822" s="51"/>
      <c r="AR822" s="51">
        <v>1</v>
      </c>
      <c r="AS822" s="51">
        <v>1</v>
      </c>
      <c r="AT822" s="51">
        <v>1</v>
      </c>
      <c r="AU822" s="51">
        <v>1</v>
      </c>
      <c r="AV822" s="51">
        <v>1</v>
      </c>
      <c r="AW822" s="51">
        <v>1</v>
      </c>
    </row>
    <row r="823" spans="1:56" x14ac:dyDescent="0.3">
      <c r="A823" s="2">
        <v>823</v>
      </c>
      <c r="B823" s="2">
        <v>1</v>
      </c>
      <c r="C823" s="2" t="s">
        <v>1392</v>
      </c>
      <c r="D823" s="51">
        <v>12</v>
      </c>
      <c r="E823" s="2" t="s">
        <v>3674</v>
      </c>
      <c r="F823" s="2" t="s">
        <v>1705</v>
      </c>
      <c r="G823" s="2" t="s">
        <v>2038</v>
      </c>
      <c r="H823" s="2" t="s">
        <v>2047</v>
      </c>
      <c r="I823" s="2" t="s">
        <v>2050</v>
      </c>
      <c r="J823" s="2" t="s">
        <v>2051</v>
      </c>
      <c r="K823" s="2" t="s">
        <v>3843</v>
      </c>
      <c r="L823" s="2">
        <v>61398</v>
      </c>
      <c r="M823" s="2">
        <v>3103491</v>
      </c>
      <c r="N823" s="2" t="s">
        <v>104</v>
      </c>
      <c r="O823" s="2" t="s">
        <v>1217</v>
      </c>
      <c r="P823" s="2">
        <v>2006</v>
      </c>
      <c r="Q823" s="2" t="s">
        <v>1540</v>
      </c>
      <c r="R823" s="2" t="s">
        <v>2980</v>
      </c>
      <c r="S823" s="2" t="s">
        <v>1540</v>
      </c>
      <c r="T823" s="2" t="b">
        <v>1</v>
      </c>
      <c r="U823" s="2">
        <v>43891</v>
      </c>
      <c r="V823" s="2">
        <v>1</v>
      </c>
      <c r="W823" s="2">
        <v>321</v>
      </c>
      <c r="X823" s="2" t="b">
        <v>1</v>
      </c>
      <c r="Y823" s="2" t="b">
        <v>1</v>
      </c>
      <c r="Z823" s="2" t="s">
        <v>1960</v>
      </c>
      <c r="AA823" s="2" t="s">
        <v>83</v>
      </c>
      <c r="AB823" s="51" t="s">
        <v>83</v>
      </c>
      <c r="AC823" s="51"/>
      <c r="AD823" s="51">
        <v>551670.47530000005</v>
      </c>
      <c r="AE823" s="51"/>
      <c r="AF823" s="51">
        <v>74</v>
      </c>
      <c r="AG823" s="51" t="s">
        <v>84</v>
      </c>
      <c r="AH823" s="51"/>
      <c r="AI823" s="51">
        <v>13.5</v>
      </c>
      <c r="AJ823" s="51">
        <v>0</v>
      </c>
      <c r="AK823" s="51">
        <v>0</v>
      </c>
      <c r="AL823" s="51">
        <v>0</v>
      </c>
      <c r="AP823" s="51">
        <v>0</v>
      </c>
      <c r="AQ823" s="51"/>
      <c r="AR823" s="51">
        <v>1</v>
      </c>
      <c r="AS823" s="51">
        <v>1</v>
      </c>
      <c r="AT823" s="51">
        <v>1</v>
      </c>
      <c r="AU823" s="51">
        <v>1</v>
      </c>
      <c r="AV823" s="51">
        <v>1</v>
      </c>
      <c r="AW823" s="51">
        <v>1</v>
      </c>
    </row>
    <row r="824" spans="1:56" x14ac:dyDescent="0.3">
      <c r="A824" s="2">
        <v>824</v>
      </c>
      <c r="B824" s="2">
        <v>1</v>
      </c>
      <c r="C824" s="2" t="s">
        <v>1392</v>
      </c>
      <c r="D824" s="51">
        <v>12</v>
      </c>
      <c r="E824" s="2" t="s">
        <v>3674</v>
      </c>
      <c r="F824" s="2" t="s">
        <v>1705</v>
      </c>
      <c r="G824" s="2" t="s">
        <v>2038</v>
      </c>
      <c r="H824" s="2" t="s">
        <v>2047</v>
      </c>
      <c r="I824" s="2" t="s">
        <v>2052</v>
      </c>
      <c r="J824" s="2" t="s">
        <v>2053</v>
      </c>
      <c r="K824" s="2" t="s">
        <v>3844</v>
      </c>
      <c r="L824" s="2">
        <v>63110</v>
      </c>
      <c r="M824" s="2">
        <v>3118881</v>
      </c>
      <c r="N824" s="2" t="s">
        <v>104</v>
      </c>
      <c r="O824" s="2" t="s">
        <v>1217</v>
      </c>
      <c r="P824" s="2">
        <v>2007</v>
      </c>
      <c r="Q824" s="2" t="s">
        <v>1540</v>
      </c>
      <c r="R824" s="2" t="s">
        <v>2980</v>
      </c>
      <c r="S824" s="2" t="s">
        <v>1540</v>
      </c>
      <c r="T824" s="2" t="b">
        <v>1</v>
      </c>
      <c r="U824" s="2">
        <v>43891</v>
      </c>
      <c r="V824" s="2">
        <v>1</v>
      </c>
      <c r="W824" s="2">
        <v>321</v>
      </c>
      <c r="X824" s="2" t="b">
        <v>1</v>
      </c>
      <c r="Y824" s="2" t="b">
        <v>1</v>
      </c>
      <c r="Z824" s="2" t="s">
        <v>1960</v>
      </c>
      <c r="AA824" s="2" t="s">
        <v>83</v>
      </c>
      <c r="AB824" s="51" t="s">
        <v>83</v>
      </c>
      <c r="AC824" s="51"/>
      <c r="AD824" s="51">
        <v>737749.47149999999</v>
      </c>
      <c r="AE824" s="51"/>
      <c r="AF824" s="51">
        <v>91</v>
      </c>
      <c r="AG824" s="51" t="s">
        <v>84</v>
      </c>
      <c r="AH824" s="51"/>
      <c r="AI824" s="51">
        <v>13.5</v>
      </c>
      <c r="AJ824" s="51">
        <v>0</v>
      </c>
      <c r="AK824" s="51">
        <v>0</v>
      </c>
      <c r="AL824" s="51">
        <v>0</v>
      </c>
      <c r="AP824" s="51">
        <v>0</v>
      </c>
      <c r="AQ824" s="51"/>
      <c r="AR824" s="51">
        <v>1</v>
      </c>
      <c r="AS824" s="51">
        <v>1</v>
      </c>
      <c r="AT824" s="51">
        <v>1</v>
      </c>
      <c r="AU824" s="51">
        <v>1</v>
      </c>
      <c r="AV824" s="51">
        <v>1</v>
      </c>
      <c r="AW824" s="51">
        <v>1</v>
      </c>
    </row>
    <row r="825" spans="1:56" x14ac:dyDescent="0.3">
      <c r="A825" s="2">
        <v>825</v>
      </c>
      <c r="B825" s="2">
        <v>1</v>
      </c>
      <c r="C825" s="2" t="s">
        <v>1392</v>
      </c>
      <c r="D825" s="51">
        <v>12</v>
      </c>
      <c r="E825" s="2" t="s">
        <v>3674</v>
      </c>
      <c r="F825" s="2" t="s">
        <v>1705</v>
      </c>
      <c r="G825" s="2" t="s">
        <v>2038</v>
      </c>
      <c r="H825" s="2" t="s">
        <v>2054</v>
      </c>
      <c r="I825" s="2" t="s">
        <v>2055</v>
      </c>
      <c r="J825" s="2" t="s">
        <v>2056</v>
      </c>
      <c r="K825" s="2" t="s">
        <v>3845</v>
      </c>
      <c r="L825" s="2">
        <v>2636</v>
      </c>
      <c r="M825" s="2">
        <v>80673712</v>
      </c>
      <c r="N825" s="2" t="s">
        <v>104</v>
      </c>
      <c r="O825" s="2" t="s">
        <v>486</v>
      </c>
      <c r="P825" s="2">
        <v>2005</v>
      </c>
      <c r="Q825" s="2" t="s">
        <v>486</v>
      </c>
      <c r="R825" s="2" t="s">
        <v>267</v>
      </c>
      <c r="S825" s="2" t="s">
        <v>486</v>
      </c>
      <c r="T825" s="2" t="b">
        <v>1</v>
      </c>
      <c r="U825" s="2">
        <v>2014</v>
      </c>
      <c r="V825" s="2">
        <v>362</v>
      </c>
      <c r="W825" s="2">
        <v>2906</v>
      </c>
      <c r="X825" s="2" t="b">
        <v>1</v>
      </c>
      <c r="Y825" s="2" t="b">
        <v>1</v>
      </c>
      <c r="Z825" s="2" t="s">
        <v>89</v>
      </c>
      <c r="AA825" s="2" t="s">
        <v>178</v>
      </c>
      <c r="AB825" s="51" t="s">
        <v>178</v>
      </c>
      <c r="AC825" s="51"/>
      <c r="AD825" s="51">
        <v>926036.6594</v>
      </c>
      <c r="AE825" s="51"/>
      <c r="AF825" s="51">
        <v>110</v>
      </c>
      <c r="AG825" s="51" t="s">
        <v>84</v>
      </c>
      <c r="AH825" s="51"/>
      <c r="AI825" s="51"/>
      <c r="AJ825" s="51">
        <v>1</v>
      </c>
      <c r="AK825" s="51">
        <v>0</v>
      </c>
      <c r="AL825" s="51">
        <v>0</v>
      </c>
      <c r="AN825" s="51">
        <v>1</v>
      </c>
      <c r="AP825" s="51">
        <v>0</v>
      </c>
      <c r="AQ825" s="51"/>
      <c r="AR825" s="51">
        <v>0</v>
      </c>
      <c r="AS825" s="51">
        <v>0</v>
      </c>
      <c r="AT825" s="51">
        <v>1</v>
      </c>
      <c r="AX825" s="51">
        <v>1</v>
      </c>
      <c r="BB825" s="51">
        <v>1</v>
      </c>
      <c r="BC825" s="51"/>
      <c r="BD825" s="51"/>
    </row>
    <row r="826" spans="1:56" x14ac:dyDescent="0.3">
      <c r="A826" s="2">
        <v>826</v>
      </c>
      <c r="B826" s="2">
        <v>1</v>
      </c>
      <c r="C826" s="2" t="s">
        <v>1392</v>
      </c>
      <c r="D826" s="51">
        <v>12</v>
      </c>
      <c r="E826" s="2" t="s">
        <v>3674</v>
      </c>
      <c r="F826" s="2" t="s">
        <v>1705</v>
      </c>
      <c r="G826" s="2" t="s">
        <v>2038</v>
      </c>
      <c r="H826" s="2" t="s">
        <v>2054</v>
      </c>
      <c r="I826" s="2" t="s">
        <v>2057</v>
      </c>
      <c r="J826" s="2" t="s">
        <v>2058</v>
      </c>
      <c r="K826" s="2" t="s">
        <v>3846</v>
      </c>
      <c r="L826" s="2">
        <v>61399</v>
      </c>
      <c r="M826" s="2">
        <v>124456391</v>
      </c>
      <c r="N826" s="2" t="s">
        <v>104</v>
      </c>
      <c r="O826" s="2" t="s">
        <v>486</v>
      </c>
      <c r="P826" s="2">
        <v>2006</v>
      </c>
      <c r="Q826" s="2" t="s">
        <v>368</v>
      </c>
      <c r="R826" s="2" t="s">
        <v>267</v>
      </c>
      <c r="S826" s="2" t="s">
        <v>368</v>
      </c>
      <c r="T826" s="2" t="b">
        <v>1</v>
      </c>
      <c r="U826" s="2">
        <v>43891</v>
      </c>
      <c r="V826" s="2">
        <v>980</v>
      </c>
      <c r="W826" s="2">
        <v>980</v>
      </c>
      <c r="X826" s="2" t="b">
        <v>1</v>
      </c>
      <c r="Y826" s="2" t="b">
        <v>1</v>
      </c>
      <c r="Z826" s="2" t="s">
        <v>89</v>
      </c>
      <c r="AA826" s="2" t="s">
        <v>178</v>
      </c>
      <c r="AB826" s="51" t="s">
        <v>178</v>
      </c>
      <c r="AC826" s="51"/>
      <c r="AD826" s="51">
        <v>926036.6594</v>
      </c>
      <c r="AE826" s="51"/>
      <c r="AF826" s="51">
        <v>76</v>
      </c>
      <c r="AG826" s="51" t="s">
        <v>84</v>
      </c>
      <c r="AH826" s="51"/>
      <c r="AI826" s="51"/>
      <c r="AJ826" s="51">
        <v>1</v>
      </c>
      <c r="AK826" s="51">
        <v>0</v>
      </c>
      <c r="AL826" s="51">
        <v>0</v>
      </c>
      <c r="AP826" s="51">
        <v>0</v>
      </c>
      <c r="AQ826" s="51"/>
      <c r="AR826" s="51">
        <v>0</v>
      </c>
      <c r="AS826" s="51">
        <v>0</v>
      </c>
      <c r="AT826" s="51">
        <v>1</v>
      </c>
      <c r="AX826" s="51">
        <v>1</v>
      </c>
    </row>
    <row r="827" spans="1:56" x14ac:dyDescent="0.3">
      <c r="A827" s="2">
        <v>827</v>
      </c>
      <c r="B827" s="2">
        <v>1</v>
      </c>
      <c r="C827" s="2" t="s">
        <v>1392</v>
      </c>
      <c r="D827" s="51">
        <v>12</v>
      </c>
      <c r="E827" s="2" t="s">
        <v>3674</v>
      </c>
      <c r="F827" s="2" t="s">
        <v>1705</v>
      </c>
      <c r="G827" s="2" t="s">
        <v>2038</v>
      </c>
      <c r="H827" s="2" t="s">
        <v>2054</v>
      </c>
      <c r="I827" s="2" t="s">
        <v>2059</v>
      </c>
      <c r="J827" s="2" t="s">
        <v>2060</v>
      </c>
      <c r="K827" s="2" t="s">
        <v>3847</v>
      </c>
      <c r="L827" s="2">
        <v>63102</v>
      </c>
      <c r="M827" s="2">
        <v>124458655</v>
      </c>
      <c r="N827" s="2" t="s">
        <v>104</v>
      </c>
      <c r="O827" s="2" t="s">
        <v>1217</v>
      </c>
      <c r="P827" s="2">
        <v>2007</v>
      </c>
      <c r="Q827" s="2" t="s">
        <v>1217</v>
      </c>
      <c r="R827" s="2" t="s">
        <v>2980</v>
      </c>
      <c r="S827" s="2" t="s">
        <v>1217</v>
      </c>
      <c r="T827" s="2" t="b">
        <v>1</v>
      </c>
      <c r="U827" s="2">
        <v>43891</v>
      </c>
      <c r="V827" s="2">
        <v>55</v>
      </c>
      <c r="W827" s="2">
        <v>945</v>
      </c>
      <c r="X827" s="2" t="b">
        <v>1</v>
      </c>
      <c r="Y827" s="2" t="b">
        <v>1</v>
      </c>
      <c r="Z827" s="2" t="s">
        <v>89</v>
      </c>
      <c r="AA827" s="2" t="s">
        <v>278</v>
      </c>
      <c r="AB827" s="51" t="s">
        <v>178</v>
      </c>
      <c r="AC827" s="51" t="s">
        <v>83</v>
      </c>
      <c r="AD827" s="51">
        <v>320254.0197</v>
      </c>
      <c r="AE827" s="51"/>
      <c r="AF827" s="51">
        <v>150</v>
      </c>
      <c r="AG827" s="51" t="s">
        <v>84</v>
      </c>
      <c r="AH827" s="51"/>
      <c r="AI827" s="51">
        <v>13.5</v>
      </c>
      <c r="AJ827" s="51">
        <v>1</v>
      </c>
      <c r="AK827" s="51">
        <v>0</v>
      </c>
      <c r="AL827" s="51">
        <v>0</v>
      </c>
      <c r="AP827" s="51">
        <v>0</v>
      </c>
      <c r="AQ827" s="51"/>
      <c r="AR827" s="51">
        <v>1</v>
      </c>
      <c r="AS827" s="51">
        <v>1</v>
      </c>
      <c r="AT827" s="51">
        <v>1</v>
      </c>
      <c r="AU827" s="51">
        <v>1</v>
      </c>
      <c r="AX827" s="51">
        <v>1</v>
      </c>
      <c r="AY827" s="51">
        <v>1</v>
      </c>
    </row>
    <row r="828" spans="1:56" x14ac:dyDescent="0.3">
      <c r="A828" s="2">
        <v>828</v>
      </c>
      <c r="B828" s="2">
        <v>1</v>
      </c>
      <c r="C828" s="2" t="s">
        <v>1392</v>
      </c>
      <c r="D828" s="51">
        <v>12</v>
      </c>
      <c r="E828" s="2" t="s">
        <v>3674</v>
      </c>
      <c r="F828" s="2" t="s">
        <v>1705</v>
      </c>
      <c r="G828" s="2" t="s">
        <v>2038</v>
      </c>
      <c r="H828" s="2" t="s">
        <v>2054</v>
      </c>
      <c r="I828" s="2" t="s">
        <v>2061</v>
      </c>
      <c r="J828" s="2" t="s">
        <v>2062</v>
      </c>
      <c r="K828" s="2" t="s">
        <v>3848</v>
      </c>
      <c r="L828" s="2">
        <v>161661</v>
      </c>
      <c r="M828" s="2">
        <v>80674005</v>
      </c>
      <c r="N828" s="2" t="s">
        <v>104</v>
      </c>
      <c r="O828" s="2" t="s">
        <v>368</v>
      </c>
      <c r="P828" s="2">
        <v>2007</v>
      </c>
      <c r="Q828" s="2" t="s">
        <v>368</v>
      </c>
      <c r="R828" s="2" t="s">
        <v>267</v>
      </c>
      <c r="S828" s="2" t="s">
        <v>368</v>
      </c>
      <c r="T828" s="2" t="b">
        <v>1</v>
      </c>
      <c r="U828" s="2">
        <v>2014</v>
      </c>
      <c r="V828" s="2">
        <v>15</v>
      </c>
      <c r="W828" s="2">
        <v>1602</v>
      </c>
      <c r="X828" s="2" t="b">
        <v>1</v>
      </c>
      <c r="Y828" s="2" t="b">
        <v>1</v>
      </c>
      <c r="Z828" s="2" t="s">
        <v>89</v>
      </c>
      <c r="AA828" s="2" t="s">
        <v>178</v>
      </c>
      <c r="AB828" s="51" t="s">
        <v>178</v>
      </c>
      <c r="AC828" s="51"/>
      <c r="AD828" s="51">
        <v>836869.95169999998</v>
      </c>
      <c r="AE828" s="51"/>
      <c r="AF828" s="51">
        <v>154</v>
      </c>
      <c r="AG828" s="51" t="s">
        <v>84</v>
      </c>
      <c r="AH828" s="51"/>
      <c r="AI828" s="51"/>
      <c r="AJ828" s="51">
        <v>1</v>
      </c>
      <c r="AK828" s="51">
        <v>0</v>
      </c>
      <c r="AL828" s="51">
        <v>0</v>
      </c>
      <c r="AN828" s="51">
        <v>1</v>
      </c>
      <c r="AP828" s="51">
        <v>0</v>
      </c>
      <c r="AQ828" s="51"/>
      <c r="AR828" s="51">
        <v>0</v>
      </c>
      <c r="AS828" s="51">
        <v>0</v>
      </c>
      <c r="AT828" s="51">
        <v>1</v>
      </c>
      <c r="AX828" s="51">
        <v>1</v>
      </c>
    </row>
    <row r="829" spans="1:56" x14ac:dyDescent="0.3">
      <c r="A829" s="2">
        <v>829</v>
      </c>
      <c r="B829" s="2">
        <v>1</v>
      </c>
      <c r="C829" s="2" t="s">
        <v>1392</v>
      </c>
      <c r="D829" s="51">
        <v>12</v>
      </c>
      <c r="E829" s="2" t="s">
        <v>3674</v>
      </c>
      <c r="F829" s="2" t="s">
        <v>1705</v>
      </c>
      <c r="G829" s="2" t="s">
        <v>2038</v>
      </c>
      <c r="H829" s="2" t="s">
        <v>2054</v>
      </c>
      <c r="I829" s="2" t="s">
        <v>2063</v>
      </c>
      <c r="J829" s="2" t="s">
        <v>2064</v>
      </c>
      <c r="K829" s="2" t="s">
        <v>3849</v>
      </c>
      <c r="L829" s="2">
        <v>161372</v>
      </c>
      <c r="M829" s="2">
        <v>124473576</v>
      </c>
      <c r="N829" s="2" t="s">
        <v>104</v>
      </c>
      <c r="O829" s="2" t="s">
        <v>368</v>
      </c>
      <c r="P829" s="2">
        <v>2008</v>
      </c>
      <c r="Q829" s="2" t="s">
        <v>368</v>
      </c>
      <c r="R829" s="2" t="s">
        <v>267</v>
      </c>
      <c r="S829" s="2" t="s">
        <v>368</v>
      </c>
      <c r="T829" s="2" t="b">
        <v>1</v>
      </c>
      <c r="U829" s="2">
        <v>43891</v>
      </c>
      <c r="V829" s="2">
        <v>1200</v>
      </c>
      <c r="W829" s="2">
        <v>2004</v>
      </c>
      <c r="X829" s="2" t="b">
        <v>1</v>
      </c>
      <c r="Y829" s="2" t="b">
        <v>1</v>
      </c>
      <c r="Z829" s="2" t="s">
        <v>89</v>
      </c>
      <c r="AA829" s="2" t="s">
        <v>178</v>
      </c>
      <c r="AB829" s="51" t="s">
        <v>178</v>
      </c>
      <c r="AC829" s="51"/>
      <c r="AD829" s="51">
        <v>116647.1323</v>
      </c>
      <c r="AE829" s="51" t="s">
        <v>118</v>
      </c>
      <c r="AF829" s="51">
        <v>120</v>
      </c>
      <c r="AG829" s="51" t="s">
        <v>84</v>
      </c>
      <c r="AH829" s="51"/>
      <c r="AI829" s="51"/>
      <c r="AJ829" s="51">
        <v>1</v>
      </c>
      <c r="AK829" s="51">
        <v>0</v>
      </c>
      <c r="AL829" s="51">
        <v>0</v>
      </c>
      <c r="AP829" s="51">
        <v>0</v>
      </c>
      <c r="AQ829" s="51"/>
      <c r="AR829" s="51">
        <v>0</v>
      </c>
      <c r="AS829" s="51">
        <v>0</v>
      </c>
      <c r="AT829" s="51">
        <v>1</v>
      </c>
      <c r="AX829" s="51">
        <v>1</v>
      </c>
      <c r="BC829" s="51">
        <v>1</v>
      </c>
    </row>
    <row r="830" spans="1:56" x14ac:dyDescent="0.3">
      <c r="A830" s="2">
        <v>830</v>
      </c>
      <c r="B830" s="2">
        <v>1</v>
      </c>
      <c r="C830" s="2" t="s">
        <v>1392</v>
      </c>
      <c r="D830" s="51">
        <v>12</v>
      </c>
      <c r="E830" s="2" t="s">
        <v>3674</v>
      </c>
      <c r="F830" s="2" t="s">
        <v>1705</v>
      </c>
      <c r="G830" s="2" t="s">
        <v>2038</v>
      </c>
      <c r="H830" s="2" t="s">
        <v>2054</v>
      </c>
      <c r="I830" s="2" t="s">
        <v>2069</v>
      </c>
      <c r="J830" s="2" t="s">
        <v>2070</v>
      </c>
      <c r="K830" s="2" t="s">
        <v>3850</v>
      </c>
      <c r="L830" s="2">
        <v>161722</v>
      </c>
      <c r="M830" s="2">
        <v>124533622</v>
      </c>
      <c r="N830" s="2" t="s">
        <v>104</v>
      </c>
      <c r="O830" s="2" t="s">
        <v>368</v>
      </c>
      <c r="P830" s="2">
        <v>2004</v>
      </c>
      <c r="Q830" s="2" t="s">
        <v>368</v>
      </c>
      <c r="R830" s="2" t="s">
        <v>267</v>
      </c>
      <c r="S830" s="2" t="s">
        <v>368</v>
      </c>
      <c r="T830" s="2" t="b">
        <v>1</v>
      </c>
      <c r="U830" s="2">
        <v>43891</v>
      </c>
      <c r="V830" s="2">
        <v>70</v>
      </c>
      <c r="W830" s="2">
        <v>900</v>
      </c>
      <c r="X830" s="2" t="b">
        <v>1</v>
      </c>
      <c r="Y830" s="2" t="b">
        <v>1</v>
      </c>
      <c r="Z830" s="2" t="s">
        <v>89</v>
      </c>
      <c r="AA830" s="2" t="s">
        <v>278</v>
      </c>
      <c r="AB830" s="51" t="s">
        <v>178</v>
      </c>
      <c r="AC830" s="51" t="s">
        <v>83</v>
      </c>
      <c r="AD830" s="51">
        <v>468862.52340000001</v>
      </c>
      <c r="AE830" s="51"/>
      <c r="AF830" s="51">
        <v>102</v>
      </c>
      <c r="AG830" s="51" t="s">
        <v>84</v>
      </c>
      <c r="AH830" s="51"/>
      <c r="AI830" s="51"/>
      <c r="AJ830" s="51">
        <v>1</v>
      </c>
      <c r="AK830" s="51">
        <v>0</v>
      </c>
      <c r="AL830" s="51">
        <v>0</v>
      </c>
      <c r="AP830" s="51">
        <v>0</v>
      </c>
      <c r="AQ830" s="51"/>
      <c r="AR830" s="51">
        <v>1</v>
      </c>
      <c r="AS830" s="51">
        <v>1</v>
      </c>
      <c r="AT830" s="51">
        <v>1</v>
      </c>
      <c r="AX830" s="51">
        <v>1</v>
      </c>
    </row>
    <row r="831" spans="1:56" x14ac:dyDescent="0.3">
      <c r="A831" s="2">
        <v>831</v>
      </c>
      <c r="B831" s="2">
        <v>1</v>
      </c>
      <c r="C831" s="2" t="s">
        <v>1392</v>
      </c>
      <c r="D831" s="51">
        <v>12</v>
      </c>
      <c r="E831" s="2" t="s">
        <v>3674</v>
      </c>
      <c r="F831" s="2" t="s">
        <v>1705</v>
      </c>
      <c r="G831" s="2" t="s">
        <v>2038</v>
      </c>
      <c r="H831" s="2" t="s">
        <v>2054</v>
      </c>
      <c r="I831" s="2" t="s">
        <v>2071</v>
      </c>
      <c r="J831" s="2" t="s">
        <v>2072</v>
      </c>
      <c r="K831" s="2" t="s">
        <v>3851</v>
      </c>
      <c r="L831" s="2">
        <v>63111</v>
      </c>
      <c r="M831" s="2">
        <v>200320565</v>
      </c>
      <c r="N831" s="2" t="s">
        <v>104</v>
      </c>
      <c r="O831" s="2" t="s">
        <v>368</v>
      </c>
      <c r="P831" s="2">
        <v>2007</v>
      </c>
      <c r="Q831" s="2" t="s">
        <v>2972</v>
      </c>
      <c r="R831" s="2" t="s">
        <v>2980</v>
      </c>
      <c r="S831" s="2" t="s">
        <v>2972</v>
      </c>
      <c r="T831" s="2" t="b">
        <v>1</v>
      </c>
      <c r="U831" s="2">
        <v>43891</v>
      </c>
      <c r="V831" s="2">
        <v>28</v>
      </c>
      <c r="W831" s="2">
        <v>604</v>
      </c>
      <c r="X831" s="2" t="b">
        <v>1</v>
      </c>
      <c r="Y831" s="2" t="b">
        <v>1</v>
      </c>
      <c r="Z831" s="2" t="s">
        <v>89</v>
      </c>
      <c r="AA831" s="2" t="s">
        <v>278</v>
      </c>
      <c r="AB831" s="51" t="s">
        <v>178</v>
      </c>
      <c r="AC831" s="51" t="s">
        <v>83</v>
      </c>
      <c r="AD831" s="51">
        <v>1058317.273</v>
      </c>
      <c r="AE831" s="51"/>
      <c r="AF831" s="51">
        <v>125</v>
      </c>
      <c r="AG831" s="51" t="s">
        <v>84</v>
      </c>
      <c r="AH831" s="51"/>
      <c r="AI831" s="51">
        <v>14</v>
      </c>
      <c r="AJ831" s="51">
        <v>1</v>
      </c>
      <c r="AK831" s="51">
        <v>0</v>
      </c>
      <c r="AL831" s="51">
        <v>0</v>
      </c>
      <c r="AP831" s="51">
        <v>0</v>
      </c>
      <c r="AQ831" s="51"/>
      <c r="AR831" s="51">
        <v>1</v>
      </c>
      <c r="AS831" s="51">
        <v>1</v>
      </c>
      <c r="AT831" s="51">
        <v>1</v>
      </c>
      <c r="AX831" s="51">
        <v>1</v>
      </c>
    </row>
    <row r="832" spans="1:56" x14ac:dyDescent="0.3">
      <c r="A832" s="2">
        <v>832</v>
      </c>
      <c r="B832" s="2">
        <v>1</v>
      </c>
      <c r="C832" s="2" t="s">
        <v>1392</v>
      </c>
      <c r="D832" s="51">
        <v>12</v>
      </c>
      <c r="E832" s="2" t="s">
        <v>3674</v>
      </c>
      <c r="F832" s="2" t="s">
        <v>1705</v>
      </c>
      <c r="G832" s="2" t="s">
        <v>2038</v>
      </c>
      <c r="H832" s="2" t="s">
        <v>2054</v>
      </c>
      <c r="I832" s="2" t="s">
        <v>2073</v>
      </c>
      <c r="J832" s="2" t="s">
        <v>2074</v>
      </c>
      <c r="K832" s="2" t="s">
        <v>3852</v>
      </c>
      <c r="L832" s="2">
        <v>63106</v>
      </c>
      <c r="M832" s="2">
        <v>200321345</v>
      </c>
      <c r="N832" s="2" t="s">
        <v>104</v>
      </c>
      <c r="O832" s="2" t="s">
        <v>2972</v>
      </c>
      <c r="P832" s="2">
        <v>2007</v>
      </c>
      <c r="Q832" s="2" t="s">
        <v>368</v>
      </c>
      <c r="R832" s="2" t="s">
        <v>267</v>
      </c>
      <c r="S832" s="2" t="s">
        <v>368</v>
      </c>
      <c r="T832" s="2" t="b">
        <v>1</v>
      </c>
      <c r="U832" s="2">
        <v>43891</v>
      </c>
      <c r="V832" s="2">
        <v>104</v>
      </c>
      <c r="W832" s="2">
        <v>1190</v>
      </c>
      <c r="X832" s="2" t="b">
        <v>1</v>
      </c>
      <c r="Y832" s="2" t="b">
        <v>1</v>
      </c>
      <c r="Z832" s="2" t="s">
        <v>89</v>
      </c>
      <c r="AA832" s="2" t="s">
        <v>178</v>
      </c>
      <c r="AB832" s="51" t="s">
        <v>178</v>
      </c>
      <c r="AC832" s="51"/>
      <c r="AD832" s="51">
        <v>516482.71629999997</v>
      </c>
      <c r="AE832" s="51"/>
      <c r="AF832" s="51">
        <v>122</v>
      </c>
      <c r="AG832" s="51" t="s">
        <v>84</v>
      </c>
      <c r="AH832" s="51"/>
      <c r="AI832" s="51"/>
      <c r="AJ832" s="51">
        <v>1</v>
      </c>
      <c r="AK832" s="51">
        <v>0</v>
      </c>
      <c r="AL832" s="51">
        <v>0</v>
      </c>
      <c r="AP832" s="51">
        <v>0</v>
      </c>
      <c r="AQ832" s="51"/>
      <c r="AR832" s="51">
        <v>0</v>
      </c>
      <c r="AS832" s="51">
        <v>0</v>
      </c>
      <c r="AT832" s="51">
        <v>1</v>
      </c>
      <c r="AX832" s="51">
        <v>1</v>
      </c>
    </row>
    <row r="833" spans="1:56" x14ac:dyDescent="0.3">
      <c r="A833" s="2">
        <v>833</v>
      </c>
      <c r="B833" s="2">
        <v>1</v>
      </c>
      <c r="C833" s="2" t="s">
        <v>1392</v>
      </c>
      <c r="D833" s="51">
        <v>12</v>
      </c>
      <c r="E833" s="2" t="s">
        <v>3674</v>
      </c>
      <c r="F833" s="2" t="s">
        <v>1705</v>
      </c>
      <c r="G833" s="2" t="s">
        <v>2038</v>
      </c>
      <c r="H833" s="2" t="s">
        <v>2054</v>
      </c>
      <c r="I833" s="2" t="s">
        <v>2075</v>
      </c>
      <c r="J833" s="2" t="s">
        <v>2076</v>
      </c>
      <c r="K833" s="2" t="s">
        <v>3853</v>
      </c>
      <c r="L833" s="2">
        <v>161462</v>
      </c>
      <c r="M833" s="2">
        <v>124489862</v>
      </c>
      <c r="N833" s="2" t="s">
        <v>104</v>
      </c>
      <c r="O833" s="2" t="s">
        <v>368</v>
      </c>
      <c r="P833" s="2">
        <v>2007</v>
      </c>
      <c r="Q833" s="2" t="s">
        <v>368</v>
      </c>
      <c r="R833" s="2" t="s">
        <v>267</v>
      </c>
      <c r="S833" s="2" t="s">
        <v>368</v>
      </c>
      <c r="T833" s="2" t="b">
        <v>1</v>
      </c>
      <c r="U833" s="2">
        <v>43891</v>
      </c>
      <c r="V833" s="2">
        <v>100</v>
      </c>
      <c r="W833" s="2">
        <v>1000</v>
      </c>
      <c r="X833" s="2" t="b">
        <v>1</v>
      </c>
      <c r="Y833" s="2" t="b">
        <v>1</v>
      </c>
      <c r="Z833" s="2" t="s">
        <v>89</v>
      </c>
      <c r="AA833" s="2" t="s">
        <v>178</v>
      </c>
      <c r="AB833" s="51" t="s">
        <v>178</v>
      </c>
      <c r="AC833" s="51"/>
      <c r="AD833" s="51">
        <v>86200.626180000007</v>
      </c>
      <c r="AE833" s="51" t="s">
        <v>118</v>
      </c>
      <c r="AF833" s="51">
        <v>87.7</v>
      </c>
      <c r="AG833" s="51" t="s">
        <v>84</v>
      </c>
      <c r="AH833" s="51"/>
      <c r="AI833" s="51"/>
      <c r="AJ833" s="51">
        <v>1</v>
      </c>
      <c r="AK833" s="51">
        <v>0</v>
      </c>
      <c r="AL833" s="51">
        <v>0</v>
      </c>
      <c r="AP833" s="51">
        <v>0</v>
      </c>
      <c r="AQ833" s="51"/>
      <c r="AR833" s="51">
        <v>0</v>
      </c>
      <c r="AS833" s="51">
        <v>0</v>
      </c>
      <c r="AT833" s="51">
        <v>1</v>
      </c>
      <c r="AX833" s="51">
        <v>1</v>
      </c>
      <c r="BC833" s="51">
        <v>1</v>
      </c>
    </row>
    <row r="834" spans="1:56" x14ac:dyDescent="0.3">
      <c r="A834" s="2">
        <v>834</v>
      </c>
      <c r="B834" s="2">
        <v>1</v>
      </c>
      <c r="C834" s="2" t="s">
        <v>1392</v>
      </c>
      <c r="D834" s="51">
        <v>12</v>
      </c>
      <c r="E834" s="2" t="s">
        <v>3674</v>
      </c>
      <c r="F834" s="2" t="s">
        <v>1705</v>
      </c>
      <c r="G834" s="2" t="s">
        <v>2038</v>
      </c>
      <c r="H834" s="2" t="s">
        <v>2054</v>
      </c>
      <c r="I834" s="2" t="s">
        <v>2077</v>
      </c>
      <c r="J834" s="2" t="s">
        <v>2078</v>
      </c>
      <c r="K834" s="2" t="s">
        <v>3854</v>
      </c>
      <c r="L834" s="2">
        <v>161739</v>
      </c>
      <c r="M834" s="2">
        <v>124536292</v>
      </c>
      <c r="N834" s="2" t="s">
        <v>104</v>
      </c>
      <c r="O834" s="2" t="s">
        <v>486</v>
      </c>
      <c r="P834" s="2">
        <v>2004</v>
      </c>
      <c r="Q834" s="2" t="s">
        <v>368</v>
      </c>
      <c r="R834" s="2" t="s">
        <v>267</v>
      </c>
      <c r="S834" s="2" t="s">
        <v>368</v>
      </c>
      <c r="T834" s="2" t="b">
        <v>1</v>
      </c>
      <c r="U834" s="2">
        <v>43891</v>
      </c>
      <c r="V834" s="2">
        <v>15</v>
      </c>
      <c r="W834" s="2">
        <v>800</v>
      </c>
      <c r="X834" s="2" t="b">
        <v>1</v>
      </c>
      <c r="Y834" s="2" t="b">
        <v>1</v>
      </c>
      <c r="Z834" s="2" t="s">
        <v>89</v>
      </c>
      <c r="AA834" s="2" t="s">
        <v>278</v>
      </c>
      <c r="AB834" s="51" t="s">
        <v>178</v>
      </c>
      <c r="AC834" s="51" t="s">
        <v>83</v>
      </c>
      <c r="AD834" s="51">
        <v>276487.11900000001</v>
      </c>
      <c r="AE834" s="51"/>
      <c r="AF834" s="51">
        <v>126</v>
      </c>
      <c r="AG834" s="51" t="s">
        <v>84</v>
      </c>
      <c r="AH834" s="51"/>
      <c r="AI834" s="51">
        <v>14</v>
      </c>
      <c r="AJ834" s="51">
        <v>1</v>
      </c>
      <c r="AK834" s="51">
        <v>0</v>
      </c>
      <c r="AL834" s="51">
        <v>0</v>
      </c>
      <c r="AP834" s="51">
        <v>0</v>
      </c>
      <c r="AQ834" s="51"/>
      <c r="AR834" s="51">
        <v>1</v>
      </c>
      <c r="AS834" s="51">
        <v>1</v>
      </c>
      <c r="AT834" s="51">
        <v>1</v>
      </c>
      <c r="AX834" s="51">
        <v>1</v>
      </c>
    </row>
    <row r="835" spans="1:56" x14ac:dyDescent="0.3">
      <c r="A835" s="2">
        <v>835</v>
      </c>
      <c r="B835" s="2">
        <v>1</v>
      </c>
      <c r="C835" s="2" t="s">
        <v>1392</v>
      </c>
      <c r="D835" s="51">
        <v>12</v>
      </c>
      <c r="E835" s="2" t="s">
        <v>3674</v>
      </c>
      <c r="F835" s="2" t="s">
        <v>1705</v>
      </c>
      <c r="G835" s="2" t="s">
        <v>2038</v>
      </c>
      <c r="H835" s="2" t="s">
        <v>2054</v>
      </c>
      <c r="I835" s="2" t="s">
        <v>818</v>
      </c>
      <c r="J835" s="2" t="s">
        <v>2079</v>
      </c>
      <c r="K835" s="2" t="s">
        <v>3855</v>
      </c>
      <c r="L835" s="2">
        <v>161623</v>
      </c>
      <c r="M835" s="2">
        <v>124517037</v>
      </c>
      <c r="N835" s="2" t="s">
        <v>104</v>
      </c>
      <c r="O835" s="2" t="s">
        <v>368</v>
      </c>
      <c r="P835" s="2">
        <v>2004</v>
      </c>
      <c r="Q835" s="2" t="s">
        <v>368</v>
      </c>
      <c r="R835" s="2" t="s">
        <v>267</v>
      </c>
      <c r="S835" s="2" t="s">
        <v>368</v>
      </c>
      <c r="T835" s="2" t="b">
        <v>1</v>
      </c>
      <c r="U835" s="2">
        <v>43891</v>
      </c>
      <c r="V835" s="2">
        <v>447</v>
      </c>
      <c r="W835" s="2">
        <v>2025</v>
      </c>
      <c r="X835" s="2" t="b">
        <v>1</v>
      </c>
      <c r="Y835" s="2" t="b">
        <v>1</v>
      </c>
      <c r="Z835" s="2" t="s">
        <v>89</v>
      </c>
      <c r="AA835" s="2" t="s">
        <v>178</v>
      </c>
      <c r="AB835" s="51" t="s">
        <v>178</v>
      </c>
      <c r="AC835" s="51"/>
      <c r="AD835" s="51">
        <v>773206.5135</v>
      </c>
      <c r="AE835" s="51"/>
      <c r="AF835" s="51">
        <v>150</v>
      </c>
      <c r="AG835" s="51" t="s">
        <v>84</v>
      </c>
      <c r="AH835" s="51"/>
      <c r="AI835" s="51"/>
      <c r="AJ835" s="51">
        <v>1</v>
      </c>
      <c r="AK835" s="51">
        <v>0</v>
      </c>
      <c r="AL835" s="51">
        <v>0</v>
      </c>
      <c r="AP835" s="51">
        <v>0</v>
      </c>
      <c r="AQ835" s="51"/>
      <c r="AR835" s="51">
        <v>0</v>
      </c>
      <c r="AS835" s="51">
        <v>0</v>
      </c>
      <c r="AT835" s="51">
        <v>1</v>
      </c>
      <c r="AX835" s="51">
        <v>1</v>
      </c>
    </row>
    <row r="836" spans="1:56" x14ac:dyDescent="0.3">
      <c r="A836" s="2">
        <v>836</v>
      </c>
      <c r="B836" s="2">
        <v>1</v>
      </c>
      <c r="C836" s="2" t="s">
        <v>1392</v>
      </c>
      <c r="D836" s="51">
        <v>12</v>
      </c>
      <c r="E836" s="2" t="s">
        <v>3674</v>
      </c>
      <c r="F836" s="2" t="s">
        <v>1705</v>
      </c>
      <c r="G836" s="2" t="s">
        <v>2038</v>
      </c>
      <c r="H836" s="2" t="s">
        <v>2054</v>
      </c>
      <c r="I836" s="2" t="s">
        <v>2080</v>
      </c>
      <c r="J836" s="2" t="s">
        <v>2081</v>
      </c>
      <c r="K836" s="2" t="s">
        <v>3856</v>
      </c>
      <c r="L836" s="2">
        <v>63113</v>
      </c>
      <c r="M836" s="2">
        <v>124459226</v>
      </c>
      <c r="N836" s="2" t="s">
        <v>104</v>
      </c>
      <c r="O836" s="2" t="s">
        <v>1540</v>
      </c>
      <c r="P836" s="2">
        <v>2007</v>
      </c>
      <c r="Q836" s="2" t="s">
        <v>1540</v>
      </c>
      <c r="R836" s="2" t="s">
        <v>1218</v>
      </c>
      <c r="S836" s="2" t="s">
        <v>1540</v>
      </c>
      <c r="T836" s="2" t="b">
        <v>1</v>
      </c>
      <c r="U836" s="2">
        <v>43891</v>
      </c>
      <c r="V836" s="2">
        <v>30</v>
      </c>
      <c r="W836" s="2">
        <v>1010</v>
      </c>
      <c r="X836" s="2" t="b">
        <v>1</v>
      </c>
      <c r="Y836" s="2" t="b">
        <v>1</v>
      </c>
      <c r="Z836" s="2" t="s">
        <v>89</v>
      </c>
      <c r="AA836" s="2" t="s">
        <v>178</v>
      </c>
      <c r="AB836" s="51" t="s">
        <v>178</v>
      </c>
      <c r="AC836" s="51"/>
      <c r="AD836" s="51">
        <v>1303587.8529999999</v>
      </c>
      <c r="AE836" s="51"/>
      <c r="AF836" s="51">
        <v>157</v>
      </c>
      <c r="AG836" s="51" t="s">
        <v>84</v>
      </c>
      <c r="AH836" s="51"/>
      <c r="AI836" s="51">
        <v>23</v>
      </c>
      <c r="AJ836" s="51">
        <v>1</v>
      </c>
      <c r="AK836" s="51">
        <v>0</v>
      </c>
      <c r="AL836" s="51">
        <v>0</v>
      </c>
      <c r="AP836" s="51">
        <v>0</v>
      </c>
      <c r="AQ836" s="51"/>
      <c r="AR836" s="51">
        <v>0</v>
      </c>
      <c r="AS836" s="51">
        <v>0</v>
      </c>
      <c r="AT836" s="51">
        <v>1</v>
      </c>
      <c r="AU836" s="51">
        <v>1</v>
      </c>
      <c r="AX836" s="51">
        <v>1</v>
      </c>
      <c r="AY836" s="51">
        <v>1</v>
      </c>
    </row>
    <row r="837" spans="1:56" x14ac:dyDescent="0.3">
      <c r="A837" s="2">
        <v>837</v>
      </c>
      <c r="B837" s="2">
        <v>1</v>
      </c>
      <c r="C837" s="2" t="s">
        <v>1392</v>
      </c>
      <c r="D837" s="51">
        <v>12</v>
      </c>
      <c r="E837" s="2" t="s">
        <v>3674</v>
      </c>
      <c r="F837" s="2" t="s">
        <v>1705</v>
      </c>
      <c r="G837" s="2" t="s">
        <v>2038</v>
      </c>
      <c r="H837" s="2" t="s">
        <v>2054</v>
      </c>
      <c r="I837" s="2" t="s">
        <v>2082</v>
      </c>
      <c r="J837" s="2" t="s">
        <v>2083</v>
      </c>
      <c r="K837" s="2" t="s">
        <v>3857</v>
      </c>
      <c r="L837" s="2">
        <v>161641</v>
      </c>
      <c r="M837" s="2">
        <v>124519919</v>
      </c>
      <c r="N837" s="2" t="s">
        <v>1219</v>
      </c>
      <c r="O837" s="2" t="s">
        <v>486</v>
      </c>
      <c r="P837" s="2">
        <v>2004</v>
      </c>
      <c r="Q837" s="2" t="s">
        <v>368</v>
      </c>
      <c r="R837" s="2" t="s">
        <v>267</v>
      </c>
      <c r="S837" s="2" t="s">
        <v>368</v>
      </c>
      <c r="T837" s="2" t="b">
        <v>1</v>
      </c>
      <c r="U837" s="2">
        <v>44228</v>
      </c>
      <c r="V837" s="2">
        <v>750</v>
      </c>
      <c r="W837" s="2">
        <v>2200</v>
      </c>
      <c r="X837" s="2" t="b">
        <v>1</v>
      </c>
      <c r="Y837" s="2" t="b">
        <v>1</v>
      </c>
      <c r="Z837" s="2" t="s">
        <v>89</v>
      </c>
      <c r="AA837" s="2" t="s">
        <v>178</v>
      </c>
      <c r="AB837" s="51" t="s">
        <v>178</v>
      </c>
      <c r="AC837" s="51"/>
      <c r="AD837" s="51">
        <v>31408.622950000001</v>
      </c>
      <c r="AE837" s="51" t="s">
        <v>118</v>
      </c>
      <c r="AF837" s="51">
        <v>87</v>
      </c>
      <c r="AG837" s="51" t="s">
        <v>84</v>
      </c>
      <c r="AH837" s="51"/>
      <c r="AI837" s="51"/>
      <c r="AJ837" s="51">
        <v>1</v>
      </c>
      <c r="AK837" s="51">
        <v>0</v>
      </c>
      <c r="AL837" s="51">
        <v>0</v>
      </c>
      <c r="AP837" s="51">
        <v>0</v>
      </c>
      <c r="AQ837" s="51"/>
      <c r="AR837" s="51">
        <v>0</v>
      </c>
      <c r="AS837" s="51">
        <v>0</v>
      </c>
      <c r="AT837" s="51">
        <v>1</v>
      </c>
      <c r="AX837" s="51">
        <v>1</v>
      </c>
      <c r="BC837" s="51">
        <v>1</v>
      </c>
    </row>
    <row r="838" spans="1:56" x14ac:dyDescent="0.3">
      <c r="A838" s="2">
        <v>838</v>
      </c>
      <c r="B838" s="2">
        <v>1</v>
      </c>
      <c r="C838" s="2" t="s">
        <v>1392</v>
      </c>
      <c r="D838" s="51">
        <v>12</v>
      </c>
      <c r="E838" s="2" t="s">
        <v>3674</v>
      </c>
      <c r="F838" s="2" t="s">
        <v>1705</v>
      </c>
      <c r="G838" s="2" t="s">
        <v>2038</v>
      </c>
      <c r="H838" s="2" t="s">
        <v>2054</v>
      </c>
      <c r="I838" s="2" t="s">
        <v>2084</v>
      </c>
      <c r="J838" s="2" t="s">
        <v>2085</v>
      </c>
      <c r="K838" s="2" t="s">
        <v>3858</v>
      </c>
      <c r="L838" s="2">
        <v>161402</v>
      </c>
      <c r="M838" s="2">
        <v>80678961</v>
      </c>
      <c r="N838" s="2" t="s">
        <v>104</v>
      </c>
      <c r="O838" s="2" t="s">
        <v>368</v>
      </c>
      <c r="P838" s="2">
        <v>2008</v>
      </c>
      <c r="Q838" s="2" t="s">
        <v>368</v>
      </c>
      <c r="R838" s="2" t="s">
        <v>267</v>
      </c>
      <c r="S838" s="2" t="s">
        <v>368</v>
      </c>
      <c r="T838" s="2" t="b">
        <v>1</v>
      </c>
      <c r="U838" s="2">
        <v>2015</v>
      </c>
      <c r="V838" s="2">
        <v>23</v>
      </c>
      <c r="W838" s="2">
        <v>1500</v>
      </c>
      <c r="X838" s="2" t="b">
        <v>1</v>
      </c>
      <c r="Y838" s="2" t="b">
        <v>1</v>
      </c>
      <c r="Z838" s="2" t="s">
        <v>89</v>
      </c>
      <c r="AA838" s="2" t="s">
        <v>178</v>
      </c>
      <c r="AB838" s="51" t="s">
        <v>178</v>
      </c>
      <c r="AC838" s="51"/>
      <c r="AD838" s="51">
        <v>194578.7426</v>
      </c>
      <c r="AE838" s="51"/>
      <c r="AF838" s="51">
        <v>89</v>
      </c>
      <c r="AG838" s="51" t="s">
        <v>84</v>
      </c>
      <c r="AH838" s="51"/>
      <c r="AI838" s="51">
        <v>10.25</v>
      </c>
      <c r="AJ838" s="51">
        <v>1</v>
      </c>
      <c r="AK838" s="51">
        <v>0</v>
      </c>
      <c r="AL838" s="51">
        <v>0</v>
      </c>
      <c r="AN838" s="51">
        <v>1</v>
      </c>
      <c r="AP838" s="51">
        <v>0</v>
      </c>
      <c r="AQ838" s="51"/>
      <c r="AR838" s="51">
        <v>0</v>
      </c>
      <c r="AS838" s="51">
        <v>0</v>
      </c>
      <c r="AT838" s="51">
        <v>1</v>
      </c>
      <c r="AX838" s="51">
        <v>1</v>
      </c>
    </row>
    <row r="839" spans="1:56" x14ac:dyDescent="0.3">
      <c r="A839" s="2">
        <v>839</v>
      </c>
      <c r="B839" s="2">
        <v>1</v>
      </c>
      <c r="C839" s="2" t="s">
        <v>1392</v>
      </c>
      <c r="D839" s="51">
        <v>12</v>
      </c>
      <c r="E839" s="2" t="s">
        <v>3674</v>
      </c>
      <c r="F839" s="2" t="s">
        <v>1705</v>
      </c>
      <c r="G839" s="2" t="s">
        <v>2038</v>
      </c>
      <c r="H839" s="2" t="s">
        <v>2054</v>
      </c>
      <c r="I839" s="2" t="s">
        <v>2086</v>
      </c>
      <c r="J839" s="2" t="s">
        <v>2087</v>
      </c>
      <c r="K839" s="2" t="s">
        <v>3859</v>
      </c>
      <c r="L839" s="2">
        <v>161659</v>
      </c>
      <c r="M839" s="2">
        <v>124523337</v>
      </c>
      <c r="N839" s="2" t="s">
        <v>104</v>
      </c>
      <c r="O839" s="2" t="s">
        <v>2972</v>
      </c>
      <c r="P839" s="2">
        <v>2004</v>
      </c>
      <c r="Q839" s="2" t="s">
        <v>1217</v>
      </c>
      <c r="R839" s="2" t="s">
        <v>2980</v>
      </c>
      <c r="S839" s="2" t="s">
        <v>1217</v>
      </c>
      <c r="T839" s="2" t="b">
        <v>1</v>
      </c>
      <c r="U839" s="2">
        <v>43891</v>
      </c>
      <c r="V839" s="2">
        <v>300</v>
      </c>
      <c r="W839" s="2">
        <v>1200</v>
      </c>
      <c r="X839" s="2" t="b">
        <v>1</v>
      </c>
      <c r="Y839" s="2" t="b">
        <v>1</v>
      </c>
      <c r="Z839" s="2" t="s">
        <v>89</v>
      </c>
      <c r="AA839" s="2" t="s">
        <v>178</v>
      </c>
      <c r="AB839" s="51" t="s">
        <v>178</v>
      </c>
      <c r="AC839" s="51"/>
      <c r="AD839" s="51">
        <v>39908.869189999998</v>
      </c>
      <c r="AE839" s="51" t="s">
        <v>118</v>
      </c>
      <c r="AF839" s="51">
        <v>140</v>
      </c>
      <c r="AG839" s="51" t="s">
        <v>84</v>
      </c>
      <c r="AH839" s="51"/>
      <c r="AI839" s="51">
        <v>14</v>
      </c>
      <c r="AJ839" s="51">
        <v>1</v>
      </c>
      <c r="AK839" s="51">
        <v>0</v>
      </c>
      <c r="AL839" s="51">
        <v>0</v>
      </c>
      <c r="AP839" s="51">
        <v>0</v>
      </c>
      <c r="AQ839" s="51"/>
      <c r="AR839" s="51">
        <v>0</v>
      </c>
      <c r="AS839" s="51">
        <v>0</v>
      </c>
      <c r="AT839" s="51">
        <v>1</v>
      </c>
      <c r="AU839" s="51">
        <v>1</v>
      </c>
      <c r="AX839" s="51">
        <v>1</v>
      </c>
      <c r="AY839" s="51">
        <v>1</v>
      </c>
      <c r="BC839" s="51">
        <v>1</v>
      </c>
      <c r="BD839" s="51">
        <v>1</v>
      </c>
    </row>
    <row r="840" spans="1:56" x14ac:dyDescent="0.3">
      <c r="A840" s="2">
        <v>840</v>
      </c>
      <c r="B840" s="2">
        <v>1</v>
      </c>
      <c r="C840" s="2" t="s">
        <v>1392</v>
      </c>
      <c r="D840" s="51">
        <v>12</v>
      </c>
      <c r="E840" s="2" t="s">
        <v>3674</v>
      </c>
      <c r="F840" s="2" t="s">
        <v>1705</v>
      </c>
      <c r="G840" s="2" t="s">
        <v>2038</v>
      </c>
      <c r="H840" s="2" t="s">
        <v>2054</v>
      </c>
      <c r="I840" s="2" t="s">
        <v>2088</v>
      </c>
      <c r="J840" s="2" t="s">
        <v>2089</v>
      </c>
      <c r="K840" s="2" t="s">
        <v>3860</v>
      </c>
      <c r="L840" s="2">
        <v>161387</v>
      </c>
      <c r="M840" s="2">
        <v>68610422</v>
      </c>
      <c r="N840" s="2" t="s">
        <v>104</v>
      </c>
      <c r="O840" s="2" t="s">
        <v>486</v>
      </c>
      <c r="P840" s="2">
        <v>2008</v>
      </c>
      <c r="Q840" s="2" t="s">
        <v>486</v>
      </c>
      <c r="R840" s="2" t="s">
        <v>267</v>
      </c>
      <c r="S840" s="2" t="s">
        <v>486</v>
      </c>
      <c r="T840" s="2" t="b">
        <v>1</v>
      </c>
      <c r="U840" s="2">
        <v>2015</v>
      </c>
      <c r="V840" s="2">
        <v>2320</v>
      </c>
      <c r="W840" s="2">
        <v>2391</v>
      </c>
      <c r="X840" s="2" t="b">
        <v>1</v>
      </c>
      <c r="Y840" s="2" t="b">
        <v>1</v>
      </c>
      <c r="Z840" s="2" t="s">
        <v>89</v>
      </c>
      <c r="AA840" s="2" t="s">
        <v>178</v>
      </c>
      <c r="AB840" s="51" t="s">
        <v>178</v>
      </c>
      <c r="AC840" s="51"/>
      <c r="AD840" s="51">
        <v>2655.112517</v>
      </c>
      <c r="AE840" s="51" t="s">
        <v>118</v>
      </c>
      <c r="AF840" s="51">
        <v>123</v>
      </c>
      <c r="AG840" s="51" t="s">
        <v>84</v>
      </c>
      <c r="AH840" s="51"/>
      <c r="AI840" s="51"/>
      <c r="AJ840" s="51">
        <v>1</v>
      </c>
      <c r="AK840" s="51">
        <v>0</v>
      </c>
      <c r="AL840" s="51">
        <v>0</v>
      </c>
      <c r="AP840" s="51">
        <v>0</v>
      </c>
      <c r="AQ840" s="51"/>
      <c r="AR840" s="51">
        <v>0</v>
      </c>
      <c r="AS840" s="51">
        <v>0</v>
      </c>
      <c r="AT840" s="51">
        <v>1</v>
      </c>
      <c r="AX840" s="51">
        <v>1</v>
      </c>
      <c r="BB840" s="51">
        <v>1</v>
      </c>
      <c r="BC840" s="51">
        <v>1</v>
      </c>
      <c r="BD840" s="51"/>
    </row>
    <row r="841" spans="1:56" x14ac:dyDescent="0.3">
      <c r="A841" s="2">
        <v>841</v>
      </c>
      <c r="B841" s="2">
        <v>1</v>
      </c>
      <c r="C841" s="2" t="s">
        <v>1392</v>
      </c>
      <c r="D841" s="51">
        <v>12</v>
      </c>
      <c r="E841" s="2" t="s">
        <v>3674</v>
      </c>
      <c r="F841" s="2" t="s">
        <v>1705</v>
      </c>
      <c r="G841" s="2" t="s">
        <v>2038</v>
      </c>
      <c r="H841" s="2" t="s">
        <v>2054</v>
      </c>
      <c r="I841" s="2" t="s">
        <v>2090</v>
      </c>
      <c r="J841" s="2" t="s">
        <v>2091</v>
      </c>
      <c r="K841" s="2" t="s">
        <v>3861</v>
      </c>
      <c r="L841" s="2">
        <v>161454</v>
      </c>
      <c r="M841" s="2">
        <v>194883934</v>
      </c>
      <c r="N841" s="2" t="s">
        <v>104</v>
      </c>
      <c r="O841" s="2" t="s">
        <v>368</v>
      </c>
      <c r="P841" s="2">
        <v>2004</v>
      </c>
      <c r="Q841" s="2" t="s">
        <v>368</v>
      </c>
      <c r="R841" s="2" t="s">
        <v>267</v>
      </c>
      <c r="S841" s="2" t="s">
        <v>368</v>
      </c>
      <c r="T841" s="2" t="b">
        <v>1</v>
      </c>
      <c r="U841" s="2">
        <v>44197</v>
      </c>
      <c r="V841" s="2">
        <v>100</v>
      </c>
      <c r="W841" s="2">
        <v>2000</v>
      </c>
      <c r="X841" s="2" t="b">
        <v>1</v>
      </c>
      <c r="Y841" s="2" t="b">
        <v>1</v>
      </c>
      <c r="Z841" s="2" t="s">
        <v>89</v>
      </c>
      <c r="AA841" s="2" t="s">
        <v>178</v>
      </c>
      <c r="AB841" s="51" t="s">
        <v>178</v>
      </c>
      <c r="AC841" s="51"/>
      <c r="AD841" s="51">
        <v>1425017.621</v>
      </c>
      <c r="AE841" s="51"/>
      <c r="AF841" s="51">
        <v>86</v>
      </c>
      <c r="AG841" s="51" t="s">
        <v>84</v>
      </c>
      <c r="AH841" s="51"/>
      <c r="AI841" s="51"/>
      <c r="AJ841" s="51">
        <v>1</v>
      </c>
      <c r="AK841" s="51">
        <v>0</v>
      </c>
      <c r="AL841" s="51">
        <v>0</v>
      </c>
      <c r="AP841" s="51">
        <v>0</v>
      </c>
      <c r="AQ841" s="51"/>
      <c r="AR841" s="51">
        <v>0</v>
      </c>
      <c r="AS841" s="51">
        <v>0</v>
      </c>
      <c r="AT841" s="51">
        <v>1</v>
      </c>
      <c r="AX841" s="51">
        <v>1</v>
      </c>
    </row>
    <row r="842" spans="1:56" x14ac:dyDescent="0.3">
      <c r="A842" s="2">
        <v>842</v>
      </c>
      <c r="B842" s="2">
        <v>1</v>
      </c>
      <c r="C842" s="2" t="s">
        <v>1392</v>
      </c>
      <c r="D842" s="51">
        <v>12</v>
      </c>
      <c r="E842" s="2" t="s">
        <v>3674</v>
      </c>
      <c r="F842" s="2" t="s">
        <v>1705</v>
      </c>
      <c r="G842" s="2" t="s">
        <v>2038</v>
      </c>
      <c r="H842" s="2" t="s">
        <v>2054</v>
      </c>
      <c r="I842" s="2" t="s">
        <v>2092</v>
      </c>
      <c r="J842" s="2" t="s">
        <v>2093</v>
      </c>
      <c r="K842" s="2" t="s">
        <v>3862</v>
      </c>
      <c r="L842" s="2">
        <v>161706</v>
      </c>
      <c r="M842" s="2">
        <v>80674320</v>
      </c>
      <c r="N842" s="2" t="s">
        <v>104</v>
      </c>
      <c r="O842" s="2" t="s">
        <v>486</v>
      </c>
      <c r="P842" s="2">
        <v>2004</v>
      </c>
      <c r="Q842" s="2" t="s">
        <v>368</v>
      </c>
      <c r="R842" s="2" t="s">
        <v>267</v>
      </c>
      <c r="S842" s="2" t="s">
        <v>368</v>
      </c>
      <c r="T842" s="2" t="b">
        <v>1</v>
      </c>
      <c r="U842" s="2">
        <v>43891</v>
      </c>
      <c r="V842" s="2">
        <v>200</v>
      </c>
      <c r="W842" s="2">
        <v>1370</v>
      </c>
      <c r="X842" s="2" t="b">
        <v>1</v>
      </c>
      <c r="Y842" s="2" t="b">
        <v>1</v>
      </c>
      <c r="Z842" s="2" t="s">
        <v>2046</v>
      </c>
      <c r="AA842" s="2" t="s">
        <v>178</v>
      </c>
      <c r="AB842" s="51" t="s">
        <v>178</v>
      </c>
      <c r="AC842" s="51"/>
      <c r="AD842" s="51">
        <v>136327.99160000001</v>
      </c>
      <c r="AE842" s="51" t="s">
        <v>118</v>
      </c>
      <c r="AF842" s="51">
        <v>64</v>
      </c>
      <c r="AG842" s="51" t="s">
        <v>84</v>
      </c>
      <c r="AH842" s="51"/>
      <c r="AI842" s="51">
        <v>11</v>
      </c>
      <c r="AJ842" s="51">
        <v>1</v>
      </c>
      <c r="AK842" s="51">
        <v>0</v>
      </c>
      <c r="AL842" s="51">
        <v>0</v>
      </c>
      <c r="AN842" s="51">
        <v>1</v>
      </c>
      <c r="AP842" s="51">
        <v>0</v>
      </c>
      <c r="AQ842" s="51"/>
      <c r="AR842" s="51">
        <v>0</v>
      </c>
      <c r="AS842" s="51">
        <v>0</v>
      </c>
      <c r="AT842" s="51">
        <v>1</v>
      </c>
      <c r="AX842" s="51">
        <v>1</v>
      </c>
      <c r="BC842" s="51">
        <v>1</v>
      </c>
    </row>
    <row r="843" spans="1:56" x14ac:dyDescent="0.3">
      <c r="A843" s="2">
        <v>843</v>
      </c>
      <c r="B843" s="2">
        <v>1</v>
      </c>
      <c r="C843" s="2" t="s">
        <v>1392</v>
      </c>
      <c r="D843" s="51">
        <v>12</v>
      </c>
      <c r="E843" s="2" t="s">
        <v>3674</v>
      </c>
      <c r="F843" s="2" t="s">
        <v>1705</v>
      </c>
      <c r="G843" s="2" t="s">
        <v>2038</v>
      </c>
      <c r="H843" s="2" t="s">
        <v>2054</v>
      </c>
      <c r="I843" s="2" t="s">
        <v>2094</v>
      </c>
      <c r="J843" s="2" t="s">
        <v>2095</v>
      </c>
      <c r="K843" s="2" t="s">
        <v>3863</v>
      </c>
      <c r="L843" s="2">
        <v>116863615</v>
      </c>
      <c r="M843" s="2">
        <v>116863679</v>
      </c>
      <c r="N843" s="2" t="s">
        <v>104</v>
      </c>
      <c r="O843" s="2" t="s">
        <v>367</v>
      </c>
      <c r="P843" s="2" t="s">
        <v>267</v>
      </c>
      <c r="Q843" s="2" t="s">
        <v>368</v>
      </c>
      <c r="R843" s="2" t="s">
        <v>267</v>
      </c>
      <c r="S843" s="2" t="s">
        <v>368</v>
      </c>
      <c r="T843" s="2" t="b">
        <v>1</v>
      </c>
      <c r="U843" s="2">
        <v>2017</v>
      </c>
      <c r="V843" s="2">
        <v>953</v>
      </c>
      <c r="W843" s="2">
        <v>1022</v>
      </c>
      <c r="X843" s="2" t="b">
        <v>1</v>
      </c>
      <c r="Y843" s="2" t="b">
        <v>1</v>
      </c>
      <c r="Z843" s="2" t="s">
        <v>89</v>
      </c>
      <c r="AA843" s="2" t="s">
        <v>178</v>
      </c>
      <c r="AB843" s="51" t="s">
        <v>178</v>
      </c>
      <c r="AC843" s="51"/>
      <c r="AD843" s="51">
        <v>1406.5803759999999</v>
      </c>
      <c r="AE843" s="51" t="s">
        <v>118</v>
      </c>
      <c r="AF843" s="51">
        <v>89.5</v>
      </c>
      <c r="AG843" s="51" t="s">
        <v>84</v>
      </c>
      <c r="AH843" s="51"/>
      <c r="AI843" s="51"/>
      <c r="AJ843" s="51">
        <v>1</v>
      </c>
      <c r="AK843" s="51">
        <v>0</v>
      </c>
      <c r="AL843" s="51">
        <v>0</v>
      </c>
      <c r="AP843" s="51">
        <v>0</v>
      </c>
      <c r="AQ843" s="51"/>
      <c r="AR843" s="51">
        <v>0</v>
      </c>
      <c r="AS843" s="51">
        <v>0</v>
      </c>
      <c r="AT843" s="51">
        <v>1</v>
      </c>
      <c r="AX843" s="51">
        <v>1</v>
      </c>
      <c r="BC843" s="51">
        <v>1</v>
      </c>
    </row>
    <row r="844" spans="1:56" x14ac:dyDescent="0.3">
      <c r="A844" s="2">
        <v>844</v>
      </c>
      <c r="B844" s="2">
        <v>1</v>
      </c>
      <c r="C844" s="2" t="s">
        <v>1392</v>
      </c>
      <c r="D844" s="51">
        <v>12</v>
      </c>
      <c r="E844" s="2" t="s">
        <v>3674</v>
      </c>
      <c r="F844" s="2" t="s">
        <v>1705</v>
      </c>
      <c r="G844" s="2" t="s">
        <v>2038</v>
      </c>
      <c r="H844" s="2" t="s">
        <v>2054</v>
      </c>
      <c r="I844" s="2" t="s">
        <v>2096</v>
      </c>
      <c r="J844" s="2" t="s">
        <v>2097</v>
      </c>
      <c r="K844" s="2" t="s">
        <v>3864</v>
      </c>
      <c r="L844" s="2">
        <v>161430</v>
      </c>
      <c r="M844" s="2">
        <v>80674536</v>
      </c>
      <c r="N844" s="2" t="s">
        <v>104</v>
      </c>
      <c r="O844" s="2" t="s">
        <v>368</v>
      </c>
      <c r="P844" s="2">
        <v>2007</v>
      </c>
      <c r="Q844" s="2" t="s">
        <v>368</v>
      </c>
      <c r="R844" s="2" t="s">
        <v>267</v>
      </c>
      <c r="S844" s="2" t="s">
        <v>368</v>
      </c>
      <c r="T844" s="2" t="b">
        <v>1</v>
      </c>
      <c r="U844" s="2">
        <v>2015</v>
      </c>
      <c r="V844" s="2">
        <v>126</v>
      </c>
      <c r="W844" s="2">
        <v>1193</v>
      </c>
      <c r="X844" s="2" t="b">
        <v>1</v>
      </c>
      <c r="Y844" s="2" t="b">
        <v>1</v>
      </c>
      <c r="Z844" s="2" t="s">
        <v>89</v>
      </c>
      <c r="AA844" s="2" t="s">
        <v>178</v>
      </c>
      <c r="AB844" s="51" t="s">
        <v>178</v>
      </c>
      <c r="AC844" s="51"/>
      <c r="AD844" s="51">
        <v>449171.01169999997</v>
      </c>
      <c r="AE844" s="51"/>
      <c r="AF844" s="51">
        <v>102</v>
      </c>
      <c r="AG844" s="51" t="s">
        <v>84</v>
      </c>
      <c r="AH844" s="51"/>
      <c r="AI844" s="51">
        <v>28</v>
      </c>
      <c r="AJ844" s="51">
        <v>1</v>
      </c>
      <c r="AK844" s="51">
        <v>0</v>
      </c>
      <c r="AL844" s="51">
        <v>0</v>
      </c>
      <c r="AN844" s="51">
        <v>1</v>
      </c>
      <c r="AP844" s="51">
        <v>0</v>
      </c>
      <c r="AQ844" s="51"/>
      <c r="AR844" s="51">
        <v>0</v>
      </c>
      <c r="AS844" s="51">
        <v>0</v>
      </c>
      <c r="AT844" s="51">
        <v>1</v>
      </c>
      <c r="AX844" s="51">
        <v>1</v>
      </c>
    </row>
    <row r="845" spans="1:56" x14ac:dyDescent="0.3">
      <c r="A845" s="2">
        <v>845</v>
      </c>
      <c r="B845" s="2">
        <v>1</v>
      </c>
      <c r="C845" s="2" t="s">
        <v>1392</v>
      </c>
      <c r="D845" s="51">
        <v>12</v>
      </c>
      <c r="E845" s="2" t="s">
        <v>3674</v>
      </c>
      <c r="F845" s="2" t="s">
        <v>1705</v>
      </c>
      <c r="G845" s="2" t="s">
        <v>2038</v>
      </c>
      <c r="H845" s="2" t="s">
        <v>2054</v>
      </c>
      <c r="I845" s="2" t="s">
        <v>2098</v>
      </c>
      <c r="J845" s="2" t="s">
        <v>2099</v>
      </c>
      <c r="K845" s="2" t="s">
        <v>3865</v>
      </c>
      <c r="L845" s="2">
        <v>44576</v>
      </c>
      <c r="M845" s="2">
        <v>124433548</v>
      </c>
      <c r="N845" s="2" t="s">
        <v>104</v>
      </c>
      <c r="O845" s="2" t="s">
        <v>486</v>
      </c>
      <c r="P845" s="2">
        <v>2004</v>
      </c>
      <c r="Q845" s="2" t="s">
        <v>368</v>
      </c>
      <c r="R845" s="2" t="s">
        <v>267</v>
      </c>
      <c r="S845" s="2" t="s">
        <v>368</v>
      </c>
      <c r="T845" s="2" t="b">
        <v>1</v>
      </c>
      <c r="U845" s="2">
        <v>43891</v>
      </c>
      <c r="V845" s="2">
        <v>580</v>
      </c>
      <c r="W845" s="2">
        <v>735</v>
      </c>
      <c r="X845" s="2" t="b">
        <v>1</v>
      </c>
      <c r="Y845" s="2" t="b">
        <v>1</v>
      </c>
      <c r="Z845" s="2" t="s">
        <v>89</v>
      </c>
      <c r="AA845" s="2" t="s">
        <v>178</v>
      </c>
      <c r="AB845" s="51" t="s">
        <v>178</v>
      </c>
      <c r="AC845" s="51"/>
      <c r="AD845" s="51">
        <v>449171.01169999997</v>
      </c>
      <c r="AE845" s="51"/>
      <c r="AF845" s="51">
        <v>23.5</v>
      </c>
      <c r="AG845" s="51" t="s">
        <v>84</v>
      </c>
      <c r="AH845" s="51" t="s">
        <v>468</v>
      </c>
      <c r="AI845" s="51"/>
      <c r="AJ845" s="51">
        <v>1</v>
      </c>
      <c r="AK845" s="51">
        <v>0</v>
      </c>
      <c r="AL845" s="51">
        <v>0</v>
      </c>
      <c r="AP845" s="51">
        <v>0</v>
      </c>
      <c r="AQ845" s="51"/>
      <c r="AR845" s="51">
        <v>0</v>
      </c>
      <c r="AS845" s="51">
        <v>0</v>
      </c>
      <c r="AT845" s="51">
        <v>1</v>
      </c>
      <c r="AX845" s="51">
        <v>1</v>
      </c>
    </row>
    <row r="846" spans="1:56" x14ac:dyDescent="0.3">
      <c r="A846" s="2">
        <v>846</v>
      </c>
      <c r="B846" s="2">
        <v>1</v>
      </c>
      <c r="C846" s="2" t="s">
        <v>1392</v>
      </c>
      <c r="D846" s="51">
        <v>12</v>
      </c>
      <c r="E846" s="2" t="s">
        <v>3674</v>
      </c>
      <c r="F846" s="2" t="s">
        <v>1705</v>
      </c>
      <c r="G846" s="2" t="s">
        <v>2038</v>
      </c>
      <c r="H846" s="2" t="s">
        <v>2054</v>
      </c>
      <c r="I846" s="2" t="s">
        <v>2100</v>
      </c>
      <c r="J846" s="2" t="s">
        <v>2101</v>
      </c>
      <c r="K846" s="2" t="s">
        <v>3866</v>
      </c>
      <c r="L846" s="2">
        <v>161529</v>
      </c>
      <c r="M846" s="2">
        <v>124500946</v>
      </c>
      <c r="N846" s="2" t="s">
        <v>104</v>
      </c>
      <c r="O846" s="2" t="s">
        <v>2972</v>
      </c>
      <c r="P846" s="2">
        <v>2004</v>
      </c>
      <c r="Q846" s="2" t="s">
        <v>368</v>
      </c>
      <c r="R846" s="2" t="s">
        <v>267</v>
      </c>
      <c r="S846" s="2" t="s">
        <v>368</v>
      </c>
      <c r="T846" s="2" t="b">
        <v>1</v>
      </c>
      <c r="U846" s="2">
        <v>43891</v>
      </c>
      <c r="V846" s="2">
        <v>91</v>
      </c>
      <c r="W846" s="2">
        <v>500</v>
      </c>
      <c r="X846" s="2" t="b">
        <v>1</v>
      </c>
      <c r="Y846" s="2" t="b">
        <v>1</v>
      </c>
      <c r="Z846" s="2" t="s">
        <v>89</v>
      </c>
      <c r="AA846" s="2" t="s">
        <v>278</v>
      </c>
      <c r="AB846" s="51" t="s">
        <v>178</v>
      </c>
      <c r="AC846" s="51" t="s">
        <v>83</v>
      </c>
      <c r="AD846" s="51">
        <v>243892.05650000001</v>
      </c>
      <c r="AE846" s="51"/>
      <c r="AF846" s="51">
        <v>120</v>
      </c>
      <c r="AG846" s="51" t="s">
        <v>84</v>
      </c>
      <c r="AH846" s="51"/>
      <c r="AI846" s="51"/>
      <c r="AJ846" s="51">
        <v>1</v>
      </c>
      <c r="AK846" s="51">
        <v>0</v>
      </c>
      <c r="AL846" s="51">
        <v>0</v>
      </c>
      <c r="AP846" s="51">
        <v>0</v>
      </c>
      <c r="AQ846" s="51"/>
      <c r="AR846" s="51">
        <v>1</v>
      </c>
      <c r="AS846" s="51">
        <v>1</v>
      </c>
      <c r="AT846" s="51">
        <v>1</v>
      </c>
      <c r="AX846" s="51">
        <v>1</v>
      </c>
    </row>
    <row r="847" spans="1:56" x14ac:dyDescent="0.3">
      <c r="A847" s="2">
        <v>847</v>
      </c>
      <c r="B847" s="2">
        <v>1</v>
      </c>
      <c r="C847" s="2" t="s">
        <v>1392</v>
      </c>
      <c r="D847" s="51">
        <v>12</v>
      </c>
      <c r="E847" s="2" t="s">
        <v>3674</v>
      </c>
      <c r="F847" s="2" t="s">
        <v>1705</v>
      </c>
      <c r="G847" s="2" t="s">
        <v>2038</v>
      </c>
      <c r="H847" s="2" t="s">
        <v>2054</v>
      </c>
      <c r="I847" s="2" t="s">
        <v>2102</v>
      </c>
      <c r="J847" s="2" t="s">
        <v>2103</v>
      </c>
      <c r="K847" s="2" t="s">
        <v>3867</v>
      </c>
      <c r="L847" s="2">
        <v>63117</v>
      </c>
      <c r="M847" s="2">
        <v>200321617</v>
      </c>
      <c r="N847" s="2" t="s">
        <v>104</v>
      </c>
      <c r="O847" s="2" t="s">
        <v>2972</v>
      </c>
      <c r="P847" s="2">
        <v>2007</v>
      </c>
      <c r="Q847" s="2" t="s">
        <v>2972</v>
      </c>
      <c r="R847" s="2" t="s">
        <v>2980</v>
      </c>
      <c r="S847" s="2" t="s">
        <v>2972</v>
      </c>
      <c r="T847" s="2" t="b">
        <v>1</v>
      </c>
      <c r="U847" s="2">
        <v>43891</v>
      </c>
      <c r="V847" s="2">
        <v>48</v>
      </c>
      <c r="W847" s="2">
        <v>514</v>
      </c>
      <c r="X847" s="2" t="b">
        <v>1</v>
      </c>
      <c r="Y847" s="2" t="b">
        <v>1</v>
      </c>
      <c r="Z847" s="2" t="s">
        <v>89</v>
      </c>
      <c r="AA847" s="2" t="s">
        <v>278</v>
      </c>
      <c r="AB847" s="51" t="s">
        <v>178</v>
      </c>
      <c r="AC847" s="51" t="s">
        <v>83</v>
      </c>
      <c r="AD847" s="51">
        <v>846526.22030000004</v>
      </c>
      <c r="AE847" s="51"/>
      <c r="AF847" s="51">
        <v>71</v>
      </c>
      <c r="AG847" s="51" t="s">
        <v>84</v>
      </c>
      <c r="AH847" s="51"/>
      <c r="AI847" s="51">
        <v>9.5</v>
      </c>
      <c r="AJ847" s="51">
        <v>1</v>
      </c>
      <c r="AK847" s="51">
        <v>0</v>
      </c>
      <c r="AL847" s="51">
        <v>0</v>
      </c>
      <c r="AP847" s="51">
        <v>0</v>
      </c>
      <c r="AQ847" s="51"/>
      <c r="AR847" s="51">
        <v>1</v>
      </c>
      <c r="AS847" s="51">
        <v>1</v>
      </c>
      <c r="AT847" s="51">
        <v>1</v>
      </c>
      <c r="AX847" s="51">
        <v>1</v>
      </c>
    </row>
    <row r="848" spans="1:56" x14ac:dyDescent="0.3">
      <c r="A848" s="2">
        <v>848</v>
      </c>
      <c r="B848" s="2">
        <v>1</v>
      </c>
      <c r="C848" s="2" t="s">
        <v>1392</v>
      </c>
      <c r="D848" s="51">
        <v>12</v>
      </c>
      <c r="E848" s="2" t="s">
        <v>3674</v>
      </c>
      <c r="F848" s="2" t="s">
        <v>1705</v>
      </c>
      <c r="G848" s="2" t="s">
        <v>2038</v>
      </c>
      <c r="H848" s="2" t="s">
        <v>2054</v>
      </c>
      <c r="I848" s="2" t="s">
        <v>1282</v>
      </c>
      <c r="J848" s="2" t="s">
        <v>2104</v>
      </c>
      <c r="K848" s="2" t="s">
        <v>3868</v>
      </c>
      <c r="L848" s="2">
        <v>161350</v>
      </c>
      <c r="M848" s="2">
        <v>80674766</v>
      </c>
      <c r="N848" s="2" t="s">
        <v>104</v>
      </c>
      <c r="O848" s="2" t="s">
        <v>368</v>
      </c>
      <c r="P848" s="2">
        <v>2004</v>
      </c>
      <c r="Q848" s="2" t="s">
        <v>368</v>
      </c>
      <c r="R848" s="2" t="s">
        <v>267</v>
      </c>
      <c r="S848" s="2" t="s">
        <v>368</v>
      </c>
      <c r="T848" s="2" t="b">
        <v>1</v>
      </c>
      <c r="U848" s="2">
        <v>2015</v>
      </c>
      <c r="V848" s="2">
        <v>73</v>
      </c>
      <c r="W848" s="2">
        <v>1193</v>
      </c>
      <c r="X848" s="2" t="b">
        <v>1</v>
      </c>
      <c r="Y848" s="2" t="b">
        <v>1</v>
      </c>
      <c r="Z848" s="2" t="s">
        <v>89</v>
      </c>
      <c r="AA848" s="2" t="s">
        <v>178</v>
      </c>
      <c r="AB848" s="51" t="s">
        <v>178</v>
      </c>
      <c r="AC848" s="51"/>
      <c r="AD848" s="51">
        <v>1276658.926</v>
      </c>
      <c r="AE848" s="51"/>
      <c r="AF848" s="51">
        <v>147</v>
      </c>
      <c r="AG848" s="51" t="s">
        <v>84</v>
      </c>
      <c r="AH848" s="51"/>
      <c r="AI848" s="51">
        <v>31</v>
      </c>
      <c r="AJ848" s="51">
        <v>1</v>
      </c>
      <c r="AK848" s="51">
        <v>0</v>
      </c>
      <c r="AL848" s="51">
        <v>0</v>
      </c>
      <c r="AN848" s="51">
        <v>1</v>
      </c>
      <c r="AP848" s="51">
        <v>0</v>
      </c>
      <c r="AQ848" s="51"/>
      <c r="AR848" s="51">
        <v>0</v>
      </c>
      <c r="AS848" s="51">
        <v>0</v>
      </c>
      <c r="AT848" s="51">
        <v>1</v>
      </c>
      <c r="AX848" s="51">
        <v>1</v>
      </c>
    </row>
    <row r="849" spans="1:55" x14ac:dyDescent="0.3">
      <c r="A849" s="2">
        <v>849</v>
      </c>
      <c r="B849" s="2">
        <v>1</v>
      </c>
      <c r="C849" s="2" t="s">
        <v>1392</v>
      </c>
      <c r="D849" s="51">
        <v>12</v>
      </c>
      <c r="E849" s="2" t="s">
        <v>3674</v>
      </c>
      <c r="F849" s="2" t="s">
        <v>1705</v>
      </c>
      <c r="G849" s="2" t="s">
        <v>2038</v>
      </c>
      <c r="H849" s="2" t="s">
        <v>2054</v>
      </c>
      <c r="I849" s="2" t="s">
        <v>2105</v>
      </c>
      <c r="J849" s="2" t="s">
        <v>2106</v>
      </c>
      <c r="K849" s="2" t="s">
        <v>3869</v>
      </c>
      <c r="L849" s="2">
        <v>63143</v>
      </c>
      <c r="M849" s="2">
        <v>3121739</v>
      </c>
      <c r="N849" s="2" t="s">
        <v>104</v>
      </c>
      <c r="O849" s="2" t="s">
        <v>486</v>
      </c>
      <c r="P849" s="2">
        <v>2007</v>
      </c>
      <c r="Q849" s="2" t="s">
        <v>368</v>
      </c>
      <c r="R849" s="2" t="s">
        <v>267</v>
      </c>
      <c r="S849" s="2" t="s">
        <v>368</v>
      </c>
      <c r="T849" s="2" t="b">
        <v>1</v>
      </c>
      <c r="U849" s="2">
        <v>43891</v>
      </c>
      <c r="V849" s="2">
        <v>30</v>
      </c>
      <c r="W849" s="2">
        <v>600</v>
      </c>
      <c r="X849" s="2" t="b">
        <v>1</v>
      </c>
      <c r="Y849" s="2" t="b">
        <v>1</v>
      </c>
      <c r="Z849" s="2" t="s">
        <v>2107</v>
      </c>
      <c r="AA849" s="2" t="s">
        <v>95</v>
      </c>
      <c r="AB849" s="51" t="s">
        <v>83</v>
      </c>
      <c r="AC849" s="51" t="s">
        <v>178</v>
      </c>
      <c r="AD849" s="51">
        <v>768386.15540000005</v>
      </c>
      <c r="AE849" s="51"/>
      <c r="AF849" s="51">
        <v>105</v>
      </c>
      <c r="AG849" s="51" t="s">
        <v>84</v>
      </c>
      <c r="AH849" s="51"/>
      <c r="AI849" s="51"/>
      <c r="AJ849" s="51">
        <v>0</v>
      </c>
      <c r="AK849" s="51">
        <v>0</v>
      </c>
      <c r="AL849" s="51">
        <v>0</v>
      </c>
      <c r="AP849" s="51">
        <v>0</v>
      </c>
      <c r="AQ849" s="51"/>
      <c r="AR849" s="51">
        <v>1</v>
      </c>
      <c r="AS849" s="51">
        <v>1</v>
      </c>
      <c r="AT849" s="51">
        <v>1</v>
      </c>
      <c r="AV849" s="51">
        <v>1</v>
      </c>
    </row>
    <row r="850" spans="1:55" x14ac:dyDescent="0.3">
      <c r="A850" s="2">
        <v>850</v>
      </c>
      <c r="B850" s="2">
        <v>1</v>
      </c>
      <c r="C850" s="2" t="s">
        <v>1392</v>
      </c>
      <c r="D850" s="51">
        <v>12</v>
      </c>
      <c r="E850" s="2" t="s">
        <v>3674</v>
      </c>
      <c r="F850" s="2" t="s">
        <v>1705</v>
      </c>
      <c r="G850" s="2" t="s">
        <v>2038</v>
      </c>
      <c r="H850" s="2" t="s">
        <v>2054</v>
      </c>
      <c r="I850" s="2" t="s">
        <v>2108</v>
      </c>
      <c r="J850" s="2" t="s">
        <v>2109</v>
      </c>
      <c r="K850" s="2" t="s">
        <v>3870</v>
      </c>
      <c r="L850" s="2">
        <v>161319</v>
      </c>
      <c r="M850" s="2">
        <v>80675021</v>
      </c>
      <c r="N850" s="2" t="s">
        <v>104</v>
      </c>
      <c r="O850" s="2" t="s">
        <v>486</v>
      </c>
      <c r="P850" s="2">
        <v>2008</v>
      </c>
      <c r="Q850" s="2" t="s">
        <v>368</v>
      </c>
      <c r="R850" s="2" t="s">
        <v>267</v>
      </c>
      <c r="S850" s="2" t="s">
        <v>368</v>
      </c>
      <c r="T850" s="2" t="b">
        <v>1</v>
      </c>
      <c r="U850" s="2">
        <v>2014</v>
      </c>
      <c r="V850" s="2">
        <v>90</v>
      </c>
      <c r="W850" s="2">
        <v>457</v>
      </c>
      <c r="X850" s="2" t="b">
        <v>1</v>
      </c>
      <c r="Y850" s="2" t="b">
        <v>1</v>
      </c>
      <c r="Z850" s="2" t="s">
        <v>89</v>
      </c>
      <c r="AA850" s="2" t="s">
        <v>95</v>
      </c>
      <c r="AB850" s="51" t="s">
        <v>83</v>
      </c>
      <c r="AC850" s="51" t="s">
        <v>178</v>
      </c>
      <c r="AD850" s="51">
        <v>10523.687679999999</v>
      </c>
      <c r="AE850" s="51" t="s">
        <v>118</v>
      </c>
      <c r="AF850" s="51">
        <v>76</v>
      </c>
      <c r="AG850" s="51" t="s">
        <v>84</v>
      </c>
      <c r="AH850" s="51"/>
      <c r="AI850" s="51"/>
      <c r="AJ850" s="51">
        <v>0</v>
      </c>
      <c r="AK850" s="51">
        <v>0</v>
      </c>
      <c r="AL850" s="51">
        <v>0</v>
      </c>
      <c r="AN850" s="51">
        <v>1</v>
      </c>
      <c r="AP850" s="51">
        <v>0</v>
      </c>
      <c r="AQ850" s="51"/>
      <c r="AR850" s="51">
        <v>1</v>
      </c>
      <c r="AS850" s="51">
        <v>1</v>
      </c>
      <c r="AT850" s="51">
        <v>1</v>
      </c>
      <c r="AV850" s="51">
        <v>1</v>
      </c>
      <c r="BC850" s="51">
        <v>1</v>
      </c>
    </row>
    <row r="851" spans="1:55" x14ac:dyDescent="0.3">
      <c r="A851" s="2">
        <v>851</v>
      </c>
      <c r="B851" s="2">
        <v>1</v>
      </c>
      <c r="C851" s="2" t="s">
        <v>1392</v>
      </c>
      <c r="D851" s="51">
        <v>12</v>
      </c>
      <c r="E851" s="2" t="s">
        <v>3674</v>
      </c>
      <c r="F851" s="2" t="s">
        <v>1705</v>
      </c>
      <c r="G851" s="2" t="s">
        <v>2038</v>
      </c>
      <c r="H851" s="2" t="s">
        <v>2054</v>
      </c>
      <c r="I851" s="2" t="s">
        <v>2110</v>
      </c>
      <c r="J851" s="2" t="s">
        <v>2111</v>
      </c>
      <c r="K851" s="2" t="s">
        <v>3871</v>
      </c>
      <c r="L851" s="2">
        <v>161424</v>
      </c>
      <c r="M851" s="2">
        <v>124482422</v>
      </c>
      <c r="N851" s="2" t="s">
        <v>104</v>
      </c>
      <c r="O851" s="2" t="s">
        <v>486</v>
      </c>
      <c r="P851" s="2">
        <v>2004</v>
      </c>
      <c r="Q851" s="2" t="s">
        <v>368</v>
      </c>
      <c r="R851" s="2" t="s">
        <v>267</v>
      </c>
      <c r="S851" s="2" t="s">
        <v>368</v>
      </c>
      <c r="T851" s="2" t="b">
        <v>1</v>
      </c>
      <c r="U851" s="2">
        <v>43891</v>
      </c>
      <c r="V851" s="2">
        <v>120</v>
      </c>
      <c r="W851" s="2">
        <v>2000</v>
      </c>
      <c r="X851" s="2" t="b">
        <v>1</v>
      </c>
      <c r="Y851" s="2" t="b">
        <v>1</v>
      </c>
      <c r="Z851" s="2" t="s">
        <v>89</v>
      </c>
      <c r="AA851" s="2" t="s">
        <v>178</v>
      </c>
      <c r="AB851" s="51" t="s">
        <v>178</v>
      </c>
      <c r="AC851" s="51"/>
      <c r="AD851" s="51">
        <v>96338.502429999993</v>
      </c>
      <c r="AE851" s="51" t="s">
        <v>118</v>
      </c>
      <c r="AF851" s="51">
        <v>126</v>
      </c>
      <c r="AG851" s="51" t="s">
        <v>84</v>
      </c>
      <c r="AH851" s="51"/>
      <c r="AI851" s="51">
        <v>8</v>
      </c>
      <c r="AJ851" s="51">
        <v>1</v>
      </c>
      <c r="AK851" s="51">
        <v>0</v>
      </c>
      <c r="AL851" s="51">
        <v>0</v>
      </c>
      <c r="AP851" s="51">
        <v>0</v>
      </c>
      <c r="AQ851" s="51"/>
      <c r="AR851" s="51">
        <v>0</v>
      </c>
      <c r="AS851" s="51">
        <v>0</v>
      </c>
      <c r="AT851" s="51">
        <v>1</v>
      </c>
      <c r="AX851" s="51">
        <v>1</v>
      </c>
      <c r="BC851" s="51">
        <v>1</v>
      </c>
    </row>
    <row r="852" spans="1:55" x14ac:dyDescent="0.3">
      <c r="A852" s="2">
        <v>852</v>
      </c>
      <c r="B852" s="2">
        <v>1</v>
      </c>
      <c r="C852" s="2" t="s">
        <v>1392</v>
      </c>
      <c r="D852" s="51">
        <v>12</v>
      </c>
      <c r="E852" s="2" t="s">
        <v>3674</v>
      </c>
      <c r="F852" s="2" t="s">
        <v>1705</v>
      </c>
      <c r="G852" s="2" t="s">
        <v>2038</v>
      </c>
      <c r="H852" s="2" t="s">
        <v>2054</v>
      </c>
      <c r="I852" s="2" t="s">
        <v>2112</v>
      </c>
      <c r="J852" s="2" t="s">
        <v>2113</v>
      </c>
      <c r="K852" s="2" t="s">
        <v>3872</v>
      </c>
      <c r="L852" s="2">
        <v>161619</v>
      </c>
      <c r="M852" s="2">
        <v>124516249</v>
      </c>
      <c r="N852" s="2" t="s">
        <v>104</v>
      </c>
      <c r="O852" s="2" t="s">
        <v>486</v>
      </c>
      <c r="P852" s="2">
        <v>2008</v>
      </c>
      <c r="Q852" s="2" t="s">
        <v>368</v>
      </c>
      <c r="R852" s="2" t="s">
        <v>267</v>
      </c>
      <c r="S852" s="2" t="s">
        <v>368</v>
      </c>
      <c r="T852" s="2" t="b">
        <v>1</v>
      </c>
      <c r="U852" s="2">
        <v>43891</v>
      </c>
      <c r="V852" s="2">
        <v>65</v>
      </c>
      <c r="W852" s="2">
        <v>2240</v>
      </c>
      <c r="X852" s="2" t="b">
        <v>1</v>
      </c>
      <c r="Y852" s="2" t="b">
        <v>1</v>
      </c>
      <c r="Z852" s="2" t="s">
        <v>89</v>
      </c>
      <c r="AA852" s="2" t="s">
        <v>178</v>
      </c>
      <c r="AB852" s="51" t="s">
        <v>178</v>
      </c>
      <c r="AC852" s="51"/>
      <c r="AD852" s="51">
        <v>775895.91429999995</v>
      </c>
      <c r="AE852" s="51"/>
      <c r="AF852" s="51">
        <v>150</v>
      </c>
      <c r="AG852" s="51" t="s">
        <v>84</v>
      </c>
      <c r="AH852" s="51"/>
      <c r="AI852" s="51"/>
      <c r="AJ852" s="51">
        <v>1</v>
      </c>
      <c r="AK852" s="51">
        <v>0</v>
      </c>
      <c r="AL852" s="51">
        <v>0</v>
      </c>
      <c r="AP852" s="51">
        <v>0</v>
      </c>
      <c r="AQ852" s="51"/>
      <c r="AR852" s="51">
        <v>0</v>
      </c>
      <c r="AS852" s="51">
        <v>0</v>
      </c>
      <c r="AT852" s="51">
        <v>1</v>
      </c>
      <c r="AX852" s="51">
        <v>1</v>
      </c>
    </row>
    <row r="853" spans="1:55" x14ac:dyDescent="0.3">
      <c r="A853" s="2">
        <v>853</v>
      </c>
      <c r="B853" s="2">
        <v>1</v>
      </c>
      <c r="C853" s="2" t="s">
        <v>1392</v>
      </c>
      <c r="D853" s="51">
        <v>12</v>
      </c>
      <c r="E853" s="2" t="s">
        <v>3674</v>
      </c>
      <c r="F853" s="2" t="s">
        <v>1705</v>
      </c>
      <c r="G853" s="2" t="s">
        <v>2038</v>
      </c>
      <c r="H853" s="2" t="s">
        <v>2054</v>
      </c>
      <c r="I853" s="2" t="s">
        <v>2114</v>
      </c>
      <c r="J853" s="2" t="s">
        <v>2115</v>
      </c>
      <c r="K853" s="2" t="s">
        <v>3873</v>
      </c>
      <c r="L853" s="2">
        <v>161683</v>
      </c>
      <c r="M853" s="2">
        <v>80675182</v>
      </c>
      <c r="N853" s="2" t="s">
        <v>104</v>
      </c>
      <c r="O853" s="2" t="s">
        <v>368</v>
      </c>
      <c r="P853" s="2">
        <v>2004</v>
      </c>
      <c r="Q853" s="2" t="s">
        <v>368</v>
      </c>
      <c r="R853" s="2" t="s">
        <v>267</v>
      </c>
      <c r="S853" s="2" t="s">
        <v>368</v>
      </c>
      <c r="T853" s="2" t="b">
        <v>1</v>
      </c>
      <c r="U853" s="2">
        <v>2015</v>
      </c>
      <c r="V853" s="2">
        <v>1995</v>
      </c>
      <c r="W853" s="2">
        <v>3100</v>
      </c>
      <c r="X853" s="2" t="b">
        <v>1</v>
      </c>
      <c r="Y853" s="2" t="b">
        <v>1</v>
      </c>
      <c r="Z853" s="2" t="s">
        <v>2046</v>
      </c>
      <c r="AA853" s="2" t="s">
        <v>178</v>
      </c>
      <c r="AB853" s="51" t="s">
        <v>178</v>
      </c>
      <c r="AC853" s="51"/>
      <c r="AD853" s="51">
        <v>42324.260399999999</v>
      </c>
      <c r="AE853" s="51" t="s">
        <v>118</v>
      </c>
      <c r="AF853" s="51">
        <v>70</v>
      </c>
      <c r="AG853" s="51" t="s">
        <v>84</v>
      </c>
      <c r="AH853" s="51"/>
      <c r="AI853" s="51"/>
      <c r="AJ853" s="51">
        <v>1</v>
      </c>
      <c r="AK853" s="51">
        <v>0</v>
      </c>
      <c r="AL853" s="51">
        <v>0</v>
      </c>
      <c r="AN853" s="51">
        <v>1</v>
      </c>
      <c r="AP853" s="51">
        <v>0</v>
      </c>
      <c r="AQ853" s="51"/>
      <c r="AR853" s="51">
        <v>0</v>
      </c>
      <c r="AS853" s="51">
        <v>0</v>
      </c>
      <c r="AT853" s="51">
        <v>1</v>
      </c>
      <c r="AX853" s="51">
        <v>1</v>
      </c>
      <c r="BC853" s="51">
        <v>1</v>
      </c>
    </row>
    <row r="854" spans="1:55" x14ac:dyDescent="0.3">
      <c r="A854" s="2">
        <v>854</v>
      </c>
      <c r="B854" s="2">
        <v>1</v>
      </c>
      <c r="C854" s="2" t="s">
        <v>1392</v>
      </c>
      <c r="D854" s="51">
        <v>12</v>
      </c>
      <c r="E854" s="2" t="s">
        <v>3674</v>
      </c>
      <c r="F854" s="2" t="s">
        <v>1705</v>
      </c>
      <c r="G854" s="2" t="s">
        <v>2038</v>
      </c>
      <c r="H854" s="2" t="s">
        <v>2054</v>
      </c>
      <c r="I854" s="2" t="s">
        <v>2116</v>
      </c>
      <c r="J854" s="2" t="s">
        <v>2117</v>
      </c>
      <c r="K854" s="2" t="s">
        <v>3874</v>
      </c>
      <c r="L854" s="2">
        <v>161381</v>
      </c>
      <c r="M854" s="2">
        <v>80675345</v>
      </c>
      <c r="N854" s="2" t="s">
        <v>104</v>
      </c>
      <c r="O854" s="2" t="s">
        <v>368</v>
      </c>
      <c r="P854" s="2">
        <v>2004</v>
      </c>
      <c r="Q854" s="2" t="s">
        <v>368</v>
      </c>
      <c r="R854" s="2" t="s">
        <v>267</v>
      </c>
      <c r="S854" s="2" t="s">
        <v>368</v>
      </c>
      <c r="T854" s="2" t="b">
        <v>1</v>
      </c>
      <c r="U854" s="2">
        <v>2015</v>
      </c>
      <c r="V854" s="2">
        <v>150</v>
      </c>
      <c r="W854" s="2">
        <v>1420</v>
      </c>
      <c r="X854" s="2" t="b">
        <v>1</v>
      </c>
      <c r="Y854" s="2" t="b">
        <v>1</v>
      </c>
      <c r="Z854" s="2" t="s">
        <v>89</v>
      </c>
      <c r="AA854" s="2" t="s">
        <v>178</v>
      </c>
      <c r="AB854" s="51" t="s">
        <v>178</v>
      </c>
      <c r="AC854" s="51"/>
      <c r="AD854" s="51">
        <v>947114.16910000006</v>
      </c>
      <c r="AE854" s="51"/>
      <c r="AF854" s="51">
        <v>89.5</v>
      </c>
      <c r="AG854" s="51" t="s">
        <v>84</v>
      </c>
      <c r="AH854" s="51"/>
      <c r="AI854" s="51" t="s">
        <v>2118</v>
      </c>
      <c r="AJ854" s="51">
        <v>1</v>
      </c>
      <c r="AK854" s="51">
        <v>0</v>
      </c>
      <c r="AL854" s="51">
        <v>0</v>
      </c>
      <c r="AN854" s="51">
        <v>1</v>
      </c>
      <c r="AP854" s="51">
        <v>0</v>
      </c>
      <c r="AQ854" s="51"/>
      <c r="AR854" s="51">
        <v>0</v>
      </c>
      <c r="AS854" s="51">
        <v>0</v>
      </c>
      <c r="AT854" s="51">
        <v>1</v>
      </c>
      <c r="AX854" s="51">
        <v>1</v>
      </c>
    </row>
    <row r="855" spans="1:55" x14ac:dyDescent="0.3">
      <c r="A855" s="2">
        <v>855</v>
      </c>
      <c r="B855" s="2">
        <v>1</v>
      </c>
      <c r="C855" s="2" t="s">
        <v>1392</v>
      </c>
      <c r="D855" s="51">
        <v>12</v>
      </c>
      <c r="E855" s="2" t="s">
        <v>3674</v>
      </c>
      <c r="F855" s="2" t="s">
        <v>1705</v>
      </c>
      <c r="G855" s="2" t="s">
        <v>2038</v>
      </c>
      <c r="H855" s="2" t="s">
        <v>2054</v>
      </c>
      <c r="I855" s="2" t="s">
        <v>2119</v>
      </c>
      <c r="J855" s="2" t="s">
        <v>2120</v>
      </c>
      <c r="K855" s="2" t="s">
        <v>3875</v>
      </c>
      <c r="L855" s="2">
        <v>63144</v>
      </c>
      <c r="M855" s="2">
        <v>3121878</v>
      </c>
      <c r="N855" s="2" t="s">
        <v>104</v>
      </c>
      <c r="O855" s="2" t="s">
        <v>2972</v>
      </c>
      <c r="P855" s="2">
        <v>2007</v>
      </c>
      <c r="Q855" s="2" t="s">
        <v>2972</v>
      </c>
      <c r="R855" s="2" t="s">
        <v>2980</v>
      </c>
      <c r="S855" s="2" t="s">
        <v>2972</v>
      </c>
      <c r="T855" s="2" t="b">
        <v>1</v>
      </c>
      <c r="U855" s="2">
        <v>43891</v>
      </c>
      <c r="V855" s="2">
        <v>72</v>
      </c>
      <c r="W855" s="2">
        <v>740</v>
      </c>
      <c r="X855" s="2" t="b">
        <v>1</v>
      </c>
      <c r="Y855" s="2" t="b">
        <v>1</v>
      </c>
      <c r="Z855" s="2" t="s">
        <v>89</v>
      </c>
      <c r="AA855" s="2" t="s">
        <v>278</v>
      </c>
      <c r="AB855" s="51" t="s">
        <v>178</v>
      </c>
      <c r="AC855" s="51" t="s">
        <v>83</v>
      </c>
      <c r="AD855" s="51">
        <v>1115224.7609999999</v>
      </c>
      <c r="AE855" s="51"/>
      <c r="AF855" s="51">
        <v>126</v>
      </c>
      <c r="AG855" s="51" t="s">
        <v>84</v>
      </c>
      <c r="AH855" s="51"/>
      <c r="AI855" s="51">
        <v>15</v>
      </c>
      <c r="AJ855" s="51">
        <v>1</v>
      </c>
      <c r="AK855" s="51">
        <v>0</v>
      </c>
      <c r="AL855" s="51">
        <v>0</v>
      </c>
      <c r="AP855" s="51">
        <v>0</v>
      </c>
      <c r="AQ855" s="51"/>
      <c r="AR855" s="51">
        <v>1</v>
      </c>
      <c r="AS855" s="51">
        <v>1</v>
      </c>
      <c r="AT855" s="51">
        <v>1</v>
      </c>
      <c r="AX855" s="51">
        <v>1</v>
      </c>
    </row>
    <row r="856" spans="1:55" x14ac:dyDescent="0.3">
      <c r="A856" s="2">
        <v>856</v>
      </c>
      <c r="B856" s="2">
        <v>1</v>
      </c>
      <c r="C856" s="2" t="s">
        <v>1392</v>
      </c>
      <c r="D856" s="51">
        <v>12</v>
      </c>
      <c r="E856" s="2" t="s">
        <v>3674</v>
      </c>
      <c r="F856" s="2" t="s">
        <v>1705</v>
      </c>
      <c r="G856" s="2" t="s">
        <v>2038</v>
      </c>
      <c r="H856" s="2" t="s">
        <v>2054</v>
      </c>
      <c r="I856" s="2" t="s">
        <v>2121</v>
      </c>
      <c r="J856" s="2" t="s">
        <v>2122</v>
      </c>
      <c r="K856" s="2" t="s">
        <v>3876</v>
      </c>
      <c r="L856" s="2">
        <v>161391</v>
      </c>
      <c r="M856" s="2">
        <v>124476273</v>
      </c>
      <c r="N856" s="2" t="s">
        <v>104</v>
      </c>
      <c r="O856" s="2" t="s">
        <v>2972</v>
      </c>
      <c r="P856" s="2">
        <v>2004</v>
      </c>
      <c r="Q856" s="2" t="s">
        <v>368</v>
      </c>
      <c r="R856" s="2" t="s">
        <v>267</v>
      </c>
      <c r="S856" s="2" t="s">
        <v>368</v>
      </c>
      <c r="T856" s="2" t="b">
        <v>1</v>
      </c>
      <c r="U856" s="2">
        <v>43891</v>
      </c>
      <c r="V856" s="2">
        <v>20</v>
      </c>
      <c r="W856" s="2">
        <v>800</v>
      </c>
      <c r="X856" s="2" t="b">
        <v>1</v>
      </c>
      <c r="Y856" s="2" t="b">
        <v>1</v>
      </c>
      <c r="Z856" s="2" t="s">
        <v>89</v>
      </c>
      <c r="AA856" s="2" t="s">
        <v>278</v>
      </c>
      <c r="AB856" s="51" t="s">
        <v>178</v>
      </c>
      <c r="AC856" s="51" t="s">
        <v>83</v>
      </c>
      <c r="AD856" s="51">
        <v>117879.4143</v>
      </c>
      <c r="AE856" s="51" t="s">
        <v>118</v>
      </c>
      <c r="AF856" s="51">
        <v>60</v>
      </c>
      <c r="AG856" s="51" t="s">
        <v>84</v>
      </c>
      <c r="AH856" s="51"/>
      <c r="AI856" s="51">
        <v>11.5</v>
      </c>
      <c r="AJ856" s="51">
        <v>1</v>
      </c>
      <c r="AK856" s="51">
        <v>0</v>
      </c>
      <c r="AL856" s="51">
        <v>0</v>
      </c>
      <c r="AP856" s="51">
        <v>0</v>
      </c>
      <c r="AQ856" s="51"/>
      <c r="AR856" s="51">
        <v>1</v>
      </c>
      <c r="AS856" s="51">
        <v>1</v>
      </c>
      <c r="AT856" s="51">
        <v>1</v>
      </c>
      <c r="AX856" s="51">
        <v>1</v>
      </c>
      <c r="BC856" s="51">
        <v>1</v>
      </c>
    </row>
    <row r="857" spans="1:55" x14ac:dyDescent="0.3">
      <c r="A857" s="2">
        <v>857</v>
      </c>
      <c r="B857" s="2">
        <v>1</v>
      </c>
      <c r="C857" s="2" t="s">
        <v>1392</v>
      </c>
      <c r="D857" s="51">
        <v>12</v>
      </c>
      <c r="E857" s="2" t="s">
        <v>3674</v>
      </c>
      <c r="F857" s="2" t="s">
        <v>1705</v>
      </c>
      <c r="G857" s="2" t="s">
        <v>2038</v>
      </c>
      <c r="H857" s="2" t="s">
        <v>2054</v>
      </c>
      <c r="I857" s="2" t="s">
        <v>2123</v>
      </c>
      <c r="J857" s="2" t="s">
        <v>2124</v>
      </c>
      <c r="K857" s="2" t="s">
        <v>3877</v>
      </c>
      <c r="L857" s="2">
        <v>116863801</v>
      </c>
      <c r="M857" s="2">
        <v>116863826</v>
      </c>
      <c r="N857" s="2" t="s">
        <v>104</v>
      </c>
      <c r="O857" s="2" t="s">
        <v>367</v>
      </c>
      <c r="P857" s="2" t="s">
        <v>267</v>
      </c>
      <c r="Q857" s="2" t="s">
        <v>368</v>
      </c>
      <c r="R857" s="2" t="s">
        <v>267</v>
      </c>
      <c r="S857" s="2" t="s">
        <v>368</v>
      </c>
      <c r="T857" s="2" t="b">
        <v>1</v>
      </c>
      <c r="U857" s="2">
        <v>2017</v>
      </c>
      <c r="V857" s="2">
        <v>1760</v>
      </c>
      <c r="W857" s="2">
        <v>1790</v>
      </c>
      <c r="X857" s="2" t="b">
        <v>1</v>
      </c>
      <c r="Y857" s="2" t="b">
        <v>1</v>
      </c>
      <c r="Z857" s="2" t="s">
        <v>2046</v>
      </c>
      <c r="AA857" s="2" t="s">
        <v>178</v>
      </c>
      <c r="AB857" s="51" t="s">
        <v>178</v>
      </c>
      <c r="AC857" s="51"/>
      <c r="AD857" s="51">
        <v>1083.776263</v>
      </c>
      <c r="AE857" s="51" t="s">
        <v>118</v>
      </c>
      <c r="AF857" s="51">
        <v>122</v>
      </c>
      <c r="AG857" s="51" t="s">
        <v>84</v>
      </c>
      <c r="AH857" s="51"/>
      <c r="AI857" s="51"/>
      <c r="AJ857" s="51">
        <v>1</v>
      </c>
      <c r="AK857" s="51">
        <v>0</v>
      </c>
      <c r="AL857" s="51">
        <v>0</v>
      </c>
      <c r="AP857" s="51">
        <v>0</v>
      </c>
      <c r="AQ857" s="51"/>
      <c r="AR857" s="51">
        <v>0</v>
      </c>
      <c r="AS857" s="51">
        <v>0</v>
      </c>
      <c r="AT857" s="51">
        <v>1</v>
      </c>
      <c r="AX857" s="51">
        <v>1</v>
      </c>
      <c r="BC857" s="51">
        <v>1</v>
      </c>
    </row>
    <row r="858" spans="1:55" x14ac:dyDescent="0.3">
      <c r="A858" s="2">
        <v>858</v>
      </c>
      <c r="B858" s="2">
        <v>1</v>
      </c>
      <c r="C858" s="2" t="s">
        <v>1392</v>
      </c>
      <c r="D858" s="51">
        <v>12</v>
      </c>
      <c r="E858" s="2" t="s">
        <v>3674</v>
      </c>
      <c r="F858" s="2" t="s">
        <v>1705</v>
      </c>
      <c r="G858" s="2" t="s">
        <v>2038</v>
      </c>
      <c r="H858" s="2" t="s">
        <v>2054</v>
      </c>
      <c r="I858" s="2" t="s">
        <v>2125</v>
      </c>
      <c r="J858" s="2" t="s">
        <v>2126</v>
      </c>
      <c r="K858" s="2" t="s">
        <v>3878</v>
      </c>
      <c r="L858" s="2">
        <v>63115</v>
      </c>
      <c r="M858" s="2">
        <v>124459671</v>
      </c>
      <c r="N858" s="2" t="s">
        <v>104</v>
      </c>
      <c r="O858" s="2" t="s">
        <v>368</v>
      </c>
      <c r="P858" s="2">
        <v>2007</v>
      </c>
      <c r="Q858" s="2" t="s">
        <v>368</v>
      </c>
      <c r="R858" s="2" t="s">
        <v>267</v>
      </c>
      <c r="S858" s="2" t="s">
        <v>368</v>
      </c>
      <c r="T858" s="2" t="b">
        <v>1</v>
      </c>
      <c r="U858" s="2">
        <v>43891</v>
      </c>
      <c r="V858" s="2">
        <v>1869</v>
      </c>
      <c r="W858" s="2">
        <v>3280</v>
      </c>
      <c r="X858" s="2" t="b">
        <v>1</v>
      </c>
      <c r="Y858" s="2" t="b">
        <v>1</v>
      </c>
      <c r="Z858" s="2" t="s">
        <v>89</v>
      </c>
      <c r="AA858" s="2" t="s">
        <v>178</v>
      </c>
      <c r="AB858" s="51" t="s">
        <v>178</v>
      </c>
      <c r="AC858" s="51"/>
      <c r="AD858" s="51">
        <v>4651.779552</v>
      </c>
      <c r="AE858" s="51" t="s">
        <v>118</v>
      </c>
      <c r="AF858" s="51">
        <v>162</v>
      </c>
      <c r="AG858" s="51" t="s">
        <v>84</v>
      </c>
      <c r="AH858" s="51"/>
      <c r="AI858" s="51"/>
      <c r="AJ858" s="51">
        <v>1</v>
      </c>
      <c r="AK858" s="51">
        <v>0</v>
      </c>
      <c r="AL858" s="51">
        <v>0</v>
      </c>
      <c r="AP858" s="51">
        <v>0</v>
      </c>
      <c r="AQ858" s="51"/>
      <c r="AR858" s="51">
        <v>0</v>
      </c>
      <c r="AS858" s="51">
        <v>0</v>
      </c>
      <c r="AT858" s="51">
        <v>1</v>
      </c>
      <c r="AX858" s="51">
        <v>1</v>
      </c>
      <c r="BC858" s="51">
        <v>1</v>
      </c>
    </row>
    <row r="859" spans="1:55" x14ac:dyDescent="0.3">
      <c r="A859" s="2">
        <v>859</v>
      </c>
      <c r="B859" s="2">
        <v>1</v>
      </c>
      <c r="C859" s="2" t="s">
        <v>1392</v>
      </c>
      <c r="D859" s="51">
        <v>12</v>
      </c>
      <c r="E859" s="2" t="s">
        <v>3674</v>
      </c>
      <c r="F859" s="2" t="s">
        <v>1705</v>
      </c>
      <c r="G859" s="2" t="s">
        <v>2038</v>
      </c>
      <c r="H859" s="2" t="s">
        <v>2054</v>
      </c>
      <c r="I859" s="2" t="s">
        <v>1537</v>
      </c>
      <c r="J859" s="2" t="s">
        <v>2127</v>
      </c>
      <c r="K859" s="2" t="s">
        <v>3879</v>
      </c>
      <c r="L859" s="2">
        <v>80671020</v>
      </c>
      <c r="M859" s="2">
        <v>80671026</v>
      </c>
      <c r="N859" s="2" t="s">
        <v>104</v>
      </c>
      <c r="O859" s="2" t="s">
        <v>367</v>
      </c>
      <c r="P859" s="2" t="s">
        <v>267</v>
      </c>
      <c r="Q859" s="2" t="s">
        <v>368</v>
      </c>
      <c r="R859" s="2" t="s">
        <v>267</v>
      </c>
      <c r="S859" s="2" t="s">
        <v>368</v>
      </c>
      <c r="T859" s="2" t="b">
        <v>1</v>
      </c>
      <c r="U859" s="2">
        <v>2014</v>
      </c>
      <c r="V859" s="2">
        <v>51</v>
      </c>
      <c r="W859" s="2">
        <v>258</v>
      </c>
      <c r="X859" s="2" t="b">
        <v>1</v>
      </c>
      <c r="Y859" s="2" t="b">
        <v>1</v>
      </c>
      <c r="Z859" s="2" t="s">
        <v>89</v>
      </c>
      <c r="AA859" s="2" t="s">
        <v>83</v>
      </c>
      <c r="AB859" s="51" t="s">
        <v>83</v>
      </c>
      <c r="AC859" s="51"/>
      <c r="AD859" s="51">
        <v>9310.4028730000009</v>
      </c>
      <c r="AE859" s="51" t="s">
        <v>118</v>
      </c>
      <c r="AF859" s="51">
        <v>139</v>
      </c>
      <c r="AG859" s="51" t="s">
        <v>84</v>
      </c>
      <c r="AH859" s="51"/>
      <c r="AI859" s="51"/>
      <c r="AJ859" s="51">
        <v>0</v>
      </c>
      <c r="AK859" s="51">
        <v>0</v>
      </c>
      <c r="AL859" s="51">
        <v>0</v>
      </c>
      <c r="AP859" s="51">
        <v>0</v>
      </c>
      <c r="AQ859" s="51"/>
      <c r="AR859" s="51">
        <v>1</v>
      </c>
      <c r="AS859" s="51">
        <v>1</v>
      </c>
      <c r="AT859" s="51">
        <v>1</v>
      </c>
      <c r="AV859" s="51">
        <v>1</v>
      </c>
      <c r="BC859" s="51">
        <v>1</v>
      </c>
    </row>
    <row r="860" spans="1:55" x14ac:dyDescent="0.3">
      <c r="A860" s="2">
        <v>860</v>
      </c>
      <c r="B860" s="2">
        <v>1</v>
      </c>
      <c r="C860" s="2" t="s">
        <v>1392</v>
      </c>
      <c r="D860" s="51">
        <v>12</v>
      </c>
      <c r="E860" s="2" t="s">
        <v>3674</v>
      </c>
      <c r="F860" s="2" t="s">
        <v>1705</v>
      </c>
      <c r="G860" s="2" t="s">
        <v>2038</v>
      </c>
      <c r="H860" s="2" t="s">
        <v>2054</v>
      </c>
      <c r="I860" s="2" t="s">
        <v>2128</v>
      </c>
      <c r="J860" s="2" t="s">
        <v>2129</v>
      </c>
      <c r="K860" s="2" t="s">
        <v>3880</v>
      </c>
      <c r="L860" s="2">
        <v>63112</v>
      </c>
      <c r="M860" s="2">
        <v>124459134</v>
      </c>
      <c r="N860" s="2" t="s">
        <v>104</v>
      </c>
      <c r="O860" s="2" t="s">
        <v>486</v>
      </c>
      <c r="P860" s="2">
        <v>2007</v>
      </c>
      <c r="Q860" s="2" t="s">
        <v>368</v>
      </c>
      <c r="R860" s="2" t="s">
        <v>267</v>
      </c>
      <c r="S860" s="2" t="s">
        <v>368</v>
      </c>
      <c r="T860" s="2" t="b">
        <v>1</v>
      </c>
      <c r="U860" s="2">
        <v>43891</v>
      </c>
      <c r="V860" s="2">
        <v>637</v>
      </c>
      <c r="W860" s="2">
        <v>2000</v>
      </c>
      <c r="X860" s="2" t="b">
        <v>1</v>
      </c>
      <c r="Y860" s="2" t="b">
        <v>1</v>
      </c>
      <c r="Z860" s="2" t="s">
        <v>89</v>
      </c>
      <c r="AA860" s="2" t="s">
        <v>178</v>
      </c>
      <c r="AB860" s="51" t="s">
        <v>178</v>
      </c>
      <c r="AC860" s="51"/>
      <c r="AD860" s="51">
        <v>33066.505499999999</v>
      </c>
      <c r="AE860" s="51" t="s">
        <v>118</v>
      </c>
      <c r="AF860" s="51">
        <v>150</v>
      </c>
      <c r="AG860" s="51" t="s">
        <v>84</v>
      </c>
      <c r="AH860" s="51"/>
      <c r="AI860" s="51"/>
      <c r="AJ860" s="51">
        <v>1</v>
      </c>
      <c r="AK860" s="51">
        <v>0</v>
      </c>
      <c r="AL860" s="51">
        <v>0</v>
      </c>
      <c r="AP860" s="51">
        <v>0</v>
      </c>
      <c r="AQ860" s="51"/>
      <c r="AR860" s="51">
        <v>0</v>
      </c>
      <c r="AS860" s="51">
        <v>0</v>
      </c>
      <c r="AT860" s="51">
        <v>1</v>
      </c>
      <c r="AX860" s="51">
        <v>1</v>
      </c>
      <c r="BC860" s="51">
        <v>1</v>
      </c>
    </row>
    <row r="861" spans="1:55" x14ac:dyDescent="0.3">
      <c r="A861" s="2">
        <v>861</v>
      </c>
      <c r="B861" s="2">
        <v>1</v>
      </c>
      <c r="C861" s="2" t="s">
        <v>1392</v>
      </c>
      <c r="D861" s="51">
        <v>12</v>
      </c>
      <c r="E861" s="2" t="s">
        <v>3674</v>
      </c>
      <c r="F861" s="2" t="s">
        <v>1705</v>
      </c>
      <c r="G861" s="2" t="s">
        <v>2038</v>
      </c>
      <c r="H861" s="2" t="s">
        <v>2054</v>
      </c>
      <c r="I861" s="2" t="s">
        <v>2130</v>
      </c>
      <c r="J861" s="2" t="s">
        <v>2131</v>
      </c>
      <c r="K861" s="2" t="s">
        <v>3881</v>
      </c>
      <c r="L861" s="2">
        <v>161471</v>
      </c>
      <c r="M861" s="2">
        <v>80675583</v>
      </c>
      <c r="N861" s="2" t="s">
        <v>104</v>
      </c>
      <c r="O861" s="2" t="s">
        <v>368</v>
      </c>
      <c r="P861" s="2">
        <v>2007</v>
      </c>
      <c r="Q861" s="2" t="s">
        <v>368</v>
      </c>
      <c r="R861" s="2" t="s">
        <v>267</v>
      </c>
      <c r="S861" s="2" t="s">
        <v>368</v>
      </c>
      <c r="T861" s="2" t="b">
        <v>1</v>
      </c>
      <c r="U861" s="2">
        <v>2015</v>
      </c>
      <c r="V861" s="2">
        <v>17</v>
      </c>
      <c r="W861" s="2">
        <v>1840</v>
      </c>
      <c r="X861" s="2" t="b">
        <v>1</v>
      </c>
      <c r="Y861" s="2" t="b">
        <v>1</v>
      </c>
      <c r="Z861" s="2" t="s">
        <v>89</v>
      </c>
      <c r="AA861" s="2" t="s">
        <v>178</v>
      </c>
      <c r="AB861" s="51" t="s">
        <v>178</v>
      </c>
      <c r="AC861" s="51"/>
      <c r="AD861" s="51">
        <v>2114325.0669999998</v>
      </c>
      <c r="AE861" s="51"/>
      <c r="AF861" s="51">
        <v>111</v>
      </c>
      <c r="AG861" s="51" t="s">
        <v>84</v>
      </c>
      <c r="AH861" s="51"/>
      <c r="AI861" s="51">
        <v>14</v>
      </c>
      <c r="AJ861" s="51">
        <v>1</v>
      </c>
      <c r="AK861" s="51">
        <v>0</v>
      </c>
      <c r="AL861" s="51">
        <v>0</v>
      </c>
      <c r="AN861" s="51">
        <v>1</v>
      </c>
      <c r="AP861" s="51">
        <v>0</v>
      </c>
      <c r="AQ861" s="51"/>
      <c r="AR861" s="51">
        <v>0</v>
      </c>
      <c r="AS861" s="51">
        <v>0</v>
      </c>
      <c r="AT861" s="51">
        <v>1</v>
      </c>
      <c r="AX861" s="51">
        <v>1</v>
      </c>
    </row>
    <row r="862" spans="1:55" x14ac:dyDescent="0.3">
      <c r="A862" s="2">
        <v>862</v>
      </c>
      <c r="B862" s="2">
        <v>1</v>
      </c>
      <c r="C862" s="2" t="s">
        <v>1392</v>
      </c>
      <c r="D862" s="51">
        <v>12</v>
      </c>
      <c r="E862" s="2" t="s">
        <v>3674</v>
      </c>
      <c r="F862" s="2" t="s">
        <v>1705</v>
      </c>
      <c r="G862" s="2" t="s">
        <v>2038</v>
      </c>
      <c r="H862" s="2" t="s">
        <v>2054</v>
      </c>
      <c r="I862" s="2" t="s">
        <v>2132</v>
      </c>
      <c r="J862" s="2" t="s">
        <v>2133</v>
      </c>
      <c r="K862" s="2" t="s">
        <v>3882</v>
      </c>
      <c r="L862" s="2">
        <v>63148</v>
      </c>
      <c r="M862" s="2">
        <v>124463269</v>
      </c>
      <c r="N862" s="2" t="s">
        <v>104</v>
      </c>
      <c r="O862" s="2" t="s">
        <v>486</v>
      </c>
      <c r="P862" s="2">
        <v>2007</v>
      </c>
      <c r="Q862" s="2" t="s">
        <v>368</v>
      </c>
      <c r="R862" s="2" t="s">
        <v>267</v>
      </c>
      <c r="S862" s="2" t="s">
        <v>368</v>
      </c>
      <c r="T862" s="2" t="b">
        <v>1</v>
      </c>
      <c r="U862" s="2">
        <v>43891</v>
      </c>
      <c r="V862" s="2">
        <v>243</v>
      </c>
      <c r="W862" s="2">
        <v>1060</v>
      </c>
      <c r="X862" s="2" t="b">
        <v>1</v>
      </c>
      <c r="Y862" s="2" t="b">
        <v>1</v>
      </c>
      <c r="Z862" s="2" t="s">
        <v>89</v>
      </c>
      <c r="AA862" s="2" t="s">
        <v>178</v>
      </c>
      <c r="AB862" s="51" t="s">
        <v>178</v>
      </c>
      <c r="AC862" s="51"/>
      <c r="AD862" s="51">
        <v>82995.117549999995</v>
      </c>
      <c r="AE862" s="51" t="s">
        <v>118</v>
      </c>
      <c r="AF862" s="51">
        <v>110</v>
      </c>
      <c r="AG862" s="51" t="s">
        <v>84</v>
      </c>
      <c r="AH862" s="51"/>
      <c r="AI862" s="51"/>
      <c r="AJ862" s="51">
        <v>1</v>
      </c>
      <c r="AK862" s="51">
        <v>0</v>
      </c>
      <c r="AL862" s="51">
        <v>0</v>
      </c>
      <c r="AP862" s="51">
        <v>0</v>
      </c>
      <c r="AQ862" s="51"/>
      <c r="AR862" s="51">
        <v>0</v>
      </c>
      <c r="AS862" s="51">
        <v>0</v>
      </c>
      <c r="AT862" s="51">
        <v>1</v>
      </c>
      <c r="AX862" s="51">
        <v>1</v>
      </c>
      <c r="BC862" s="51">
        <v>1</v>
      </c>
    </row>
    <row r="863" spans="1:55" x14ac:dyDescent="0.3">
      <c r="A863" s="2">
        <v>863</v>
      </c>
      <c r="B863" s="2">
        <v>1</v>
      </c>
      <c r="C863" s="2" t="s">
        <v>1392</v>
      </c>
      <c r="D863" s="51">
        <v>12</v>
      </c>
      <c r="E863" s="2" t="s">
        <v>3674</v>
      </c>
      <c r="F863" s="2" t="s">
        <v>1705</v>
      </c>
      <c r="G863" s="2" t="s">
        <v>2038</v>
      </c>
      <c r="H863" s="2" t="s">
        <v>2054</v>
      </c>
      <c r="I863" s="2" t="s">
        <v>2134</v>
      </c>
      <c r="J863" s="2" t="s">
        <v>2135</v>
      </c>
      <c r="K863" s="2" t="s">
        <v>3883</v>
      </c>
      <c r="L863" s="2">
        <v>63127</v>
      </c>
      <c r="M863" s="2">
        <v>70709214</v>
      </c>
      <c r="N863" s="2" t="s">
        <v>104</v>
      </c>
      <c r="O863" s="2" t="s">
        <v>368</v>
      </c>
      <c r="P863" s="2">
        <v>2007</v>
      </c>
      <c r="Q863" s="2" t="s">
        <v>368</v>
      </c>
      <c r="R863" s="2" t="s">
        <v>267</v>
      </c>
      <c r="S863" s="2" t="s">
        <v>368</v>
      </c>
      <c r="T863" s="2" t="b">
        <v>1</v>
      </c>
      <c r="U863" s="2">
        <v>2015</v>
      </c>
      <c r="V863" s="2">
        <v>501</v>
      </c>
      <c r="W863" s="2">
        <v>3055</v>
      </c>
      <c r="X863" s="2" t="b">
        <v>1</v>
      </c>
      <c r="Y863" s="2" t="b">
        <v>1</v>
      </c>
      <c r="Z863" s="2" t="s">
        <v>89</v>
      </c>
      <c r="AA863" s="2" t="s">
        <v>178</v>
      </c>
      <c r="AB863" s="51" t="s">
        <v>178</v>
      </c>
      <c r="AC863" s="51"/>
      <c r="AD863" s="51">
        <v>1542872.59</v>
      </c>
      <c r="AE863" s="51"/>
      <c r="AF863" s="51">
        <v>174</v>
      </c>
      <c r="AG863" s="51" t="s">
        <v>84</v>
      </c>
      <c r="AH863" s="51"/>
      <c r="AI863" s="51"/>
      <c r="AJ863" s="51">
        <v>1</v>
      </c>
      <c r="AK863" s="51">
        <v>0</v>
      </c>
      <c r="AL863" s="51">
        <v>0</v>
      </c>
      <c r="AP863" s="51">
        <v>0</v>
      </c>
      <c r="AQ863" s="51"/>
      <c r="AR863" s="51">
        <v>0</v>
      </c>
      <c r="AS863" s="51">
        <v>0</v>
      </c>
      <c r="AT863" s="51">
        <v>1</v>
      </c>
      <c r="AX863" s="51">
        <v>1</v>
      </c>
    </row>
    <row r="864" spans="1:55" x14ac:dyDescent="0.3">
      <c r="A864" s="2">
        <v>864</v>
      </c>
      <c r="B864" s="2">
        <v>1</v>
      </c>
      <c r="C864" s="2" t="s">
        <v>1392</v>
      </c>
      <c r="D864" s="51">
        <v>12</v>
      </c>
      <c r="E864" s="2" t="s">
        <v>3674</v>
      </c>
      <c r="F864" s="2" t="s">
        <v>1705</v>
      </c>
      <c r="G864" s="2" t="s">
        <v>2038</v>
      </c>
      <c r="H864" s="2" t="s">
        <v>2054</v>
      </c>
      <c r="I864" s="2" t="s">
        <v>2136</v>
      </c>
      <c r="J864" s="2" t="s">
        <v>2137</v>
      </c>
      <c r="K864" s="2" t="s">
        <v>3884</v>
      </c>
      <c r="L864" s="2">
        <v>63145</v>
      </c>
      <c r="M864" s="2">
        <v>124462851</v>
      </c>
      <c r="N864" s="2" t="s">
        <v>104</v>
      </c>
      <c r="O864" s="2" t="s">
        <v>2972</v>
      </c>
      <c r="P864" s="2">
        <v>2007</v>
      </c>
      <c r="Q864" s="2" t="s">
        <v>368</v>
      </c>
      <c r="R864" s="2" t="s">
        <v>267</v>
      </c>
      <c r="S864" s="2" t="s">
        <v>368</v>
      </c>
      <c r="T864" s="2" t="b">
        <v>1</v>
      </c>
      <c r="U864" s="2">
        <v>43891</v>
      </c>
      <c r="V864" s="2">
        <v>30</v>
      </c>
      <c r="W864" s="2">
        <v>925</v>
      </c>
      <c r="X864" s="2" t="b">
        <v>1</v>
      </c>
      <c r="Y864" s="2" t="b">
        <v>1</v>
      </c>
      <c r="Z864" s="2" t="s">
        <v>89</v>
      </c>
      <c r="AA864" s="2" t="s">
        <v>95</v>
      </c>
      <c r="AB864" s="51" t="s">
        <v>83</v>
      </c>
      <c r="AC864" s="51" t="s">
        <v>178</v>
      </c>
      <c r="AD864" s="51">
        <v>499769.08559999999</v>
      </c>
      <c r="AE864" s="51"/>
      <c r="AF864" s="51">
        <v>117</v>
      </c>
      <c r="AG864" s="51" t="s">
        <v>84</v>
      </c>
      <c r="AH864" s="51"/>
      <c r="AI864" s="51"/>
      <c r="AJ864" s="51">
        <v>0</v>
      </c>
      <c r="AK864" s="51">
        <v>0</v>
      </c>
      <c r="AL864" s="51">
        <v>0</v>
      </c>
      <c r="AP864" s="51">
        <v>0</v>
      </c>
      <c r="AQ864" s="51"/>
      <c r="AR864" s="51">
        <v>1</v>
      </c>
      <c r="AS864" s="51">
        <v>1</v>
      </c>
      <c r="AT864" s="51">
        <v>1</v>
      </c>
      <c r="AV864" s="51">
        <v>1</v>
      </c>
    </row>
    <row r="865" spans="1:56" x14ac:dyDescent="0.3">
      <c r="A865" s="2">
        <v>865</v>
      </c>
      <c r="B865" s="2">
        <v>1</v>
      </c>
      <c r="C865" s="2" t="s">
        <v>1392</v>
      </c>
      <c r="D865" s="51">
        <v>12</v>
      </c>
      <c r="E865" s="2" t="s">
        <v>3674</v>
      </c>
      <c r="F865" s="2" t="s">
        <v>1705</v>
      </c>
      <c r="G865" s="2" t="s">
        <v>2038</v>
      </c>
      <c r="H865" s="2" t="s">
        <v>2054</v>
      </c>
      <c r="I865" s="2" t="s">
        <v>564</v>
      </c>
      <c r="J865" s="2" t="s">
        <v>2138</v>
      </c>
      <c r="K865" s="2" t="s">
        <v>3885</v>
      </c>
      <c r="L865" s="2">
        <v>63137</v>
      </c>
      <c r="M865" s="2">
        <v>3121362</v>
      </c>
      <c r="N865" s="2" t="s">
        <v>104</v>
      </c>
      <c r="O865" s="2" t="s">
        <v>486</v>
      </c>
      <c r="P865" s="2">
        <v>2007</v>
      </c>
      <c r="Q865" s="2" t="s">
        <v>368</v>
      </c>
      <c r="R865" s="2" t="s">
        <v>267</v>
      </c>
      <c r="S865" s="2" t="s">
        <v>368</v>
      </c>
      <c r="T865" s="2" t="b">
        <v>1</v>
      </c>
      <c r="U865" s="2">
        <v>43891</v>
      </c>
      <c r="V865" s="2">
        <v>800</v>
      </c>
      <c r="W865" s="2">
        <v>2380</v>
      </c>
      <c r="X865" s="2" t="b">
        <v>1</v>
      </c>
      <c r="Y865" s="2" t="b">
        <v>1</v>
      </c>
      <c r="Z865" s="2" t="s">
        <v>89</v>
      </c>
      <c r="AA865" s="2" t="s">
        <v>178</v>
      </c>
      <c r="AB865" s="51" t="s">
        <v>178</v>
      </c>
      <c r="AC865" s="51"/>
      <c r="AD865" s="51">
        <v>65700.003719999993</v>
      </c>
      <c r="AE865" s="51" t="s">
        <v>118</v>
      </c>
      <c r="AF865" s="51">
        <v>130</v>
      </c>
      <c r="AG865" s="51" t="s">
        <v>84</v>
      </c>
      <c r="AH865" s="51"/>
      <c r="AI865" s="51"/>
      <c r="AJ865" s="51">
        <v>1</v>
      </c>
      <c r="AK865" s="51">
        <v>0</v>
      </c>
      <c r="AL865" s="51">
        <v>0</v>
      </c>
      <c r="AP865" s="51">
        <v>0</v>
      </c>
      <c r="AQ865" s="51"/>
      <c r="AR865" s="51">
        <v>0</v>
      </c>
      <c r="AS865" s="51">
        <v>0</v>
      </c>
      <c r="AT865" s="51">
        <v>1</v>
      </c>
      <c r="AX865" s="51">
        <v>1</v>
      </c>
      <c r="BC865" s="51">
        <v>1</v>
      </c>
    </row>
    <row r="866" spans="1:56" x14ac:dyDescent="0.3">
      <c r="A866" s="2">
        <v>866</v>
      </c>
      <c r="B866" s="2">
        <v>1</v>
      </c>
      <c r="C866" s="2" t="s">
        <v>1392</v>
      </c>
      <c r="D866" s="51">
        <v>12</v>
      </c>
      <c r="E866" s="2" t="s">
        <v>3674</v>
      </c>
      <c r="F866" s="2" t="s">
        <v>1705</v>
      </c>
      <c r="G866" s="2" t="s">
        <v>2038</v>
      </c>
      <c r="H866" s="2" t="s">
        <v>2054</v>
      </c>
      <c r="I866" s="2" t="s">
        <v>2139</v>
      </c>
      <c r="J866" s="2" t="s">
        <v>2140</v>
      </c>
      <c r="K866" s="2" t="s">
        <v>3886</v>
      </c>
      <c r="L866" s="2">
        <v>161382</v>
      </c>
      <c r="M866" s="2">
        <v>116737942</v>
      </c>
      <c r="N866" s="2" t="s">
        <v>104</v>
      </c>
      <c r="O866" s="2" t="s">
        <v>486</v>
      </c>
      <c r="P866" s="2">
        <v>2008</v>
      </c>
      <c r="Q866" s="2" t="s">
        <v>486</v>
      </c>
      <c r="R866" s="2" t="s">
        <v>267</v>
      </c>
      <c r="S866" s="2" t="s">
        <v>486</v>
      </c>
      <c r="T866" s="2" t="b">
        <v>1</v>
      </c>
      <c r="U866" s="2">
        <v>2017</v>
      </c>
      <c r="V866" s="2">
        <v>300</v>
      </c>
      <c r="W866" s="2">
        <v>1479</v>
      </c>
      <c r="X866" s="2" t="b">
        <v>1</v>
      </c>
      <c r="Y866" s="2" t="b">
        <v>1</v>
      </c>
      <c r="Z866" s="2" t="s">
        <v>89</v>
      </c>
      <c r="AA866" s="2" t="s">
        <v>178</v>
      </c>
      <c r="AB866" s="51" t="s">
        <v>178</v>
      </c>
      <c r="AC866" s="51"/>
      <c r="AD866" s="51">
        <v>450044.35</v>
      </c>
      <c r="AE866" s="51"/>
      <c r="AF866" s="51">
        <v>175</v>
      </c>
      <c r="AG866" s="51" t="s">
        <v>84</v>
      </c>
      <c r="AH866" s="51"/>
      <c r="AI866" s="51"/>
      <c r="AJ866" s="51">
        <v>1</v>
      </c>
      <c r="AK866" s="51">
        <v>0</v>
      </c>
      <c r="AL866" s="51">
        <v>0</v>
      </c>
      <c r="AP866" s="51">
        <v>0</v>
      </c>
      <c r="AQ866" s="51"/>
      <c r="AR866" s="51">
        <v>0</v>
      </c>
      <c r="AS866" s="51">
        <v>0</v>
      </c>
      <c r="AT866" s="51">
        <v>1</v>
      </c>
      <c r="AX866" s="51">
        <v>1</v>
      </c>
      <c r="BB866" s="51">
        <v>1</v>
      </c>
      <c r="BC866" s="51"/>
      <c r="BD866" s="51"/>
    </row>
    <row r="867" spans="1:56" x14ac:dyDescent="0.3">
      <c r="A867" s="2">
        <v>867</v>
      </c>
      <c r="B867" s="2">
        <v>1</v>
      </c>
      <c r="C867" s="2" t="s">
        <v>1392</v>
      </c>
      <c r="D867" s="51">
        <v>12</v>
      </c>
      <c r="E867" s="2" t="s">
        <v>3674</v>
      </c>
      <c r="F867" s="2" t="s">
        <v>1705</v>
      </c>
      <c r="G867" s="2" t="s">
        <v>2038</v>
      </c>
      <c r="H867" s="2" t="s">
        <v>2054</v>
      </c>
      <c r="I867" s="2" t="s">
        <v>2141</v>
      </c>
      <c r="J867" s="2" t="s">
        <v>2142</v>
      </c>
      <c r="K867" s="2" t="s">
        <v>3887</v>
      </c>
      <c r="L867" s="2">
        <v>161612</v>
      </c>
      <c r="M867" s="2">
        <v>124514790</v>
      </c>
      <c r="N867" s="2" t="s">
        <v>104</v>
      </c>
      <c r="O867" s="2" t="s">
        <v>368</v>
      </c>
      <c r="P867" s="2">
        <v>2007</v>
      </c>
      <c r="Q867" s="2" t="s">
        <v>2972</v>
      </c>
      <c r="R867" s="2" t="s">
        <v>1218</v>
      </c>
      <c r="S867" s="2" t="s">
        <v>2972</v>
      </c>
      <c r="T867" s="2" t="b">
        <v>1</v>
      </c>
      <c r="U867" s="2">
        <v>43891</v>
      </c>
      <c r="V867" s="2">
        <v>100</v>
      </c>
      <c r="W867" s="2">
        <v>1125</v>
      </c>
      <c r="X867" s="2" t="b">
        <v>1</v>
      </c>
      <c r="Y867" s="2" t="b">
        <v>1</v>
      </c>
      <c r="Z867" s="2" t="s">
        <v>89</v>
      </c>
      <c r="AA867" s="2" t="s">
        <v>178</v>
      </c>
      <c r="AB867" s="51" t="s">
        <v>178</v>
      </c>
      <c r="AC867" s="51"/>
      <c r="AD867" s="51">
        <v>1490130.0719999999</v>
      </c>
      <c r="AE867" s="51"/>
      <c r="AF867" s="51">
        <v>116</v>
      </c>
      <c r="AG867" s="51" t="s">
        <v>84</v>
      </c>
      <c r="AH867" s="51"/>
      <c r="AI867" s="51" t="s">
        <v>267</v>
      </c>
      <c r="AJ867" s="51">
        <v>1</v>
      </c>
      <c r="AK867" s="51">
        <v>0</v>
      </c>
      <c r="AL867" s="51">
        <v>0</v>
      </c>
      <c r="AP867" s="51">
        <v>0</v>
      </c>
      <c r="AQ867" s="51"/>
      <c r="AR867" s="51">
        <v>0</v>
      </c>
      <c r="AS867" s="51">
        <v>0</v>
      </c>
      <c r="AT867" s="51">
        <v>1</v>
      </c>
      <c r="AX867" s="51">
        <v>1</v>
      </c>
    </row>
    <row r="868" spans="1:56" x14ac:dyDescent="0.3">
      <c r="A868" s="2">
        <v>868</v>
      </c>
      <c r="B868" s="2">
        <v>1</v>
      </c>
      <c r="C868" s="2" t="s">
        <v>1392</v>
      </c>
      <c r="D868" s="51">
        <v>12</v>
      </c>
      <c r="E868" s="2" t="s">
        <v>3674</v>
      </c>
      <c r="F868" s="2" t="s">
        <v>1705</v>
      </c>
      <c r="G868" s="2" t="s">
        <v>2038</v>
      </c>
      <c r="H868" s="2" t="s">
        <v>2054</v>
      </c>
      <c r="I868" s="2" t="s">
        <v>1178</v>
      </c>
      <c r="J868" s="2" t="s">
        <v>2143</v>
      </c>
      <c r="K868" s="2" t="s">
        <v>3888</v>
      </c>
      <c r="L868" s="2">
        <v>161561</v>
      </c>
      <c r="M868" s="2">
        <v>124506957</v>
      </c>
      <c r="N868" s="2" t="s">
        <v>104</v>
      </c>
      <c r="O868" s="2" t="s">
        <v>486</v>
      </c>
      <c r="P868" s="2">
        <v>2008</v>
      </c>
      <c r="Q868" s="2" t="s">
        <v>368</v>
      </c>
      <c r="R868" s="2" t="s">
        <v>267</v>
      </c>
      <c r="S868" s="2" t="s">
        <v>368</v>
      </c>
      <c r="T868" s="2" t="b">
        <v>1</v>
      </c>
      <c r="U868" s="2">
        <v>2018</v>
      </c>
      <c r="V868" s="2">
        <v>250</v>
      </c>
      <c r="W868" s="2">
        <v>1040</v>
      </c>
      <c r="X868" s="2" t="b">
        <v>1</v>
      </c>
      <c r="Y868" s="2" t="b">
        <v>1</v>
      </c>
      <c r="Z868" s="2" t="s">
        <v>89</v>
      </c>
      <c r="AA868" s="2" t="s">
        <v>178</v>
      </c>
      <c r="AB868" s="51" t="s">
        <v>178</v>
      </c>
      <c r="AC868" s="51"/>
      <c r="AD868" s="51">
        <v>104083.2007</v>
      </c>
      <c r="AE868" s="51" t="s">
        <v>118</v>
      </c>
      <c r="AF868" s="51">
        <v>120</v>
      </c>
      <c r="AG868" s="51" t="s">
        <v>84</v>
      </c>
      <c r="AH868" s="51"/>
      <c r="AI868" s="51"/>
      <c r="AJ868" s="51">
        <v>1</v>
      </c>
      <c r="AK868" s="51">
        <v>0</v>
      </c>
      <c r="AL868" s="51">
        <v>0</v>
      </c>
      <c r="AP868" s="51">
        <v>0</v>
      </c>
      <c r="AQ868" s="51"/>
      <c r="AR868" s="51">
        <v>0</v>
      </c>
      <c r="AS868" s="51">
        <v>0</v>
      </c>
      <c r="AT868" s="51">
        <v>1</v>
      </c>
      <c r="AX868" s="51">
        <v>1</v>
      </c>
      <c r="BC868" s="51">
        <v>1</v>
      </c>
    </row>
    <row r="869" spans="1:56" x14ac:dyDescent="0.3">
      <c r="A869" s="2">
        <v>869</v>
      </c>
      <c r="B869" s="2">
        <v>1</v>
      </c>
      <c r="C869" s="2" t="s">
        <v>1392</v>
      </c>
      <c r="D869" s="51">
        <v>12</v>
      </c>
      <c r="E869" s="2" t="s">
        <v>3674</v>
      </c>
      <c r="F869" s="2" t="s">
        <v>1705</v>
      </c>
      <c r="G869" s="2" t="s">
        <v>2038</v>
      </c>
      <c r="H869" s="2" t="s">
        <v>2054</v>
      </c>
      <c r="I869" s="2" t="s">
        <v>2144</v>
      </c>
      <c r="J869" s="2" t="s">
        <v>2145</v>
      </c>
      <c r="K869" s="2" t="s">
        <v>3889</v>
      </c>
      <c r="L869" s="2">
        <v>161366</v>
      </c>
      <c r="M869" s="2">
        <v>124472535</v>
      </c>
      <c r="N869" s="2" t="s">
        <v>104</v>
      </c>
      <c r="O869" s="2" t="s">
        <v>2972</v>
      </c>
      <c r="P869" s="2">
        <v>2006</v>
      </c>
      <c r="Q869" s="2" t="s">
        <v>2972</v>
      </c>
      <c r="R869" s="2" t="s">
        <v>3157</v>
      </c>
      <c r="S869" s="2" t="s">
        <v>2972</v>
      </c>
      <c r="T869" s="2" t="b">
        <v>1</v>
      </c>
      <c r="U869" s="2">
        <v>43891</v>
      </c>
      <c r="V869" s="2">
        <v>140</v>
      </c>
      <c r="W869" s="2">
        <v>1650</v>
      </c>
      <c r="X869" s="2" t="b">
        <v>1</v>
      </c>
      <c r="Y869" s="2" t="b">
        <v>1</v>
      </c>
      <c r="Z869" s="2" t="s">
        <v>89</v>
      </c>
      <c r="AA869" s="2" t="s">
        <v>178</v>
      </c>
      <c r="AB869" s="51" t="s">
        <v>178</v>
      </c>
      <c r="AC869" s="51"/>
      <c r="AD869" s="51">
        <v>3677629.2919999999</v>
      </c>
      <c r="AE869" s="51"/>
      <c r="AF869" s="51">
        <v>182</v>
      </c>
      <c r="AG869" s="51" t="s">
        <v>84</v>
      </c>
      <c r="AH869" s="51"/>
      <c r="AI869" s="51">
        <v>22.9</v>
      </c>
      <c r="AJ869" s="51">
        <v>1</v>
      </c>
      <c r="AK869" s="51">
        <v>0</v>
      </c>
      <c r="AL869" s="51">
        <v>0</v>
      </c>
      <c r="AP869" s="51">
        <v>0</v>
      </c>
      <c r="AQ869" s="51"/>
      <c r="AR869" s="51">
        <v>0</v>
      </c>
      <c r="AS869" s="51">
        <v>0</v>
      </c>
      <c r="AT869" s="51">
        <v>1</v>
      </c>
      <c r="AX869" s="51">
        <v>1</v>
      </c>
    </row>
    <row r="870" spans="1:56" x14ac:dyDescent="0.3">
      <c r="A870" s="2">
        <v>870</v>
      </c>
      <c r="B870" s="2">
        <v>1</v>
      </c>
      <c r="C870" s="2" t="s">
        <v>1392</v>
      </c>
      <c r="D870" s="51">
        <v>12</v>
      </c>
      <c r="E870" s="2" t="s">
        <v>3674</v>
      </c>
      <c r="F870" s="2" t="s">
        <v>1705</v>
      </c>
      <c r="G870" s="2" t="s">
        <v>2038</v>
      </c>
      <c r="H870" s="2" t="s">
        <v>2054</v>
      </c>
      <c r="I870" s="2" t="s">
        <v>2146</v>
      </c>
      <c r="J870" s="2" t="s">
        <v>2147</v>
      </c>
      <c r="K870" s="2" t="s">
        <v>3890</v>
      </c>
      <c r="L870" s="2">
        <v>161486</v>
      </c>
      <c r="M870" s="2">
        <v>80675821</v>
      </c>
      <c r="N870" s="2" t="s">
        <v>104</v>
      </c>
      <c r="O870" s="2" t="s">
        <v>368</v>
      </c>
      <c r="P870" s="2">
        <v>2004</v>
      </c>
      <c r="Q870" s="2" t="s">
        <v>368</v>
      </c>
      <c r="R870" s="2" t="s">
        <v>267</v>
      </c>
      <c r="S870" s="2" t="s">
        <v>368</v>
      </c>
      <c r="T870" s="2" t="b">
        <v>1</v>
      </c>
      <c r="U870" s="2">
        <v>2014</v>
      </c>
      <c r="V870" s="2">
        <v>800</v>
      </c>
      <c r="W870" s="2">
        <v>2938</v>
      </c>
      <c r="X870" s="2" t="b">
        <v>1</v>
      </c>
      <c r="Y870" s="2" t="b">
        <v>1</v>
      </c>
      <c r="Z870" s="2" t="s">
        <v>89</v>
      </c>
      <c r="AA870" s="2" t="s">
        <v>178</v>
      </c>
      <c r="AB870" s="51" t="s">
        <v>178</v>
      </c>
      <c r="AC870" s="51"/>
      <c r="AD870" s="51">
        <v>336790.09860000003</v>
      </c>
      <c r="AE870" s="51"/>
      <c r="AF870" s="51">
        <v>203</v>
      </c>
      <c r="AG870" s="51" t="s">
        <v>84</v>
      </c>
      <c r="AH870" s="51"/>
      <c r="AI870" s="51"/>
      <c r="AJ870" s="51">
        <v>1</v>
      </c>
      <c r="AK870" s="51">
        <v>0</v>
      </c>
      <c r="AL870" s="51">
        <v>0</v>
      </c>
      <c r="AN870" s="51">
        <v>1</v>
      </c>
      <c r="AP870" s="51">
        <v>0</v>
      </c>
      <c r="AQ870" s="51"/>
      <c r="AR870" s="51">
        <v>0</v>
      </c>
      <c r="AS870" s="51">
        <v>0</v>
      </c>
      <c r="AT870" s="51">
        <v>1</v>
      </c>
      <c r="AX870" s="51">
        <v>1</v>
      </c>
    </row>
    <row r="871" spans="1:56" x14ac:dyDescent="0.3">
      <c r="A871" s="2">
        <v>871</v>
      </c>
      <c r="B871" s="2">
        <v>1</v>
      </c>
      <c r="C871" s="2" t="s">
        <v>1392</v>
      </c>
      <c r="D871" s="51">
        <v>12</v>
      </c>
      <c r="E871" s="2" t="s">
        <v>3674</v>
      </c>
      <c r="F871" s="2" t="s">
        <v>1705</v>
      </c>
      <c r="G871" s="2" t="s">
        <v>2038</v>
      </c>
      <c r="H871" s="2" t="s">
        <v>2054</v>
      </c>
      <c r="I871" s="2" t="s">
        <v>2148</v>
      </c>
      <c r="J871" s="2" t="s">
        <v>2149</v>
      </c>
      <c r="K871" s="2" t="s">
        <v>3891</v>
      </c>
      <c r="L871" s="2">
        <v>161600</v>
      </c>
      <c r="M871" s="2">
        <v>80679159</v>
      </c>
      <c r="N871" s="2" t="s">
        <v>104</v>
      </c>
      <c r="O871" s="2" t="s">
        <v>368</v>
      </c>
      <c r="P871" s="2">
        <v>2007</v>
      </c>
      <c r="Q871" s="2" t="s">
        <v>368</v>
      </c>
      <c r="R871" s="2" t="s">
        <v>267</v>
      </c>
      <c r="S871" s="2" t="s">
        <v>368</v>
      </c>
      <c r="T871" s="2" t="b">
        <v>1</v>
      </c>
      <c r="U871" s="2">
        <v>2014</v>
      </c>
      <c r="V871" s="2">
        <v>80</v>
      </c>
      <c r="W871" s="2">
        <v>1000</v>
      </c>
      <c r="X871" s="2" t="b">
        <v>1</v>
      </c>
      <c r="Y871" s="2" t="b">
        <v>1</v>
      </c>
      <c r="Z871" s="2" t="s">
        <v>2046</v>
      </c>
      <c r="AA871" s="2" t="s">
        <v>178</v>
      </c>
      <c r="AB871" s="51" t="s">
        <v>178</v>
      </c>
      <c r="AC871" s="51"/>
      <c r="AD871" s="51">
        <v>156897.228</v>
      </c>
      <c r="AE871" s="51"/>
      <c r="AF871" s="51">
        <v>77</v>
      </c>
      <c r="AG871" s="51" t="s">
        <v>84</v>
      </c>
      <c r="AH871" s="51"/>
      <c r="AI871" s="51"/>
      <c r="AJ871" s="51">
        <v>1</v>
      </c>
      <c r="AK871" s="51">
        <v>0</v>
      </c>
      <c r="AL871" s="51">
        <v>0</v>
      </c>
      <c r="AN871" s="51">
        <v>1</v>
      </c>
      <c r="AP871" s="51">
        <v>0</v>
      </c>
      <c r="AQ871" s="51"/>
      <c r="AR871" s="51">
        <v>0</v>
      </c>
      <c r="AS871" s="51">
        <v>0</v>
      </c>
      <c r="AT871" s="51">
        <v>1</v>
      </c>
      <c r="AX871" s="51">
        <v>1</v>
      </c>
    </row>
    <row r="872" spans="1:56" x14ac:dyDescent="0.3">
      <c r="A872" s="2">
        <v>872</v>
      </c>
      <c r="B872" s="2">
        <v>1</v>
      </c>
      <c r="C872" s="2" t="s">
        <v>1392</v>
      </c>
      <c r="D872" s="51">
        <v>12</v>
      </c>
      <c r="E872" s="2" t="s">
        <v>3674</v>
      </c>
      <c r="F872" s="2" t="s">
        <v>1705</v>
      </c>
      <c r="G872" s="2" t="s">
        <v>2038</v>
      </c>
      <c r="H872" s="2" t="s">
        <v>2054</v>
      </c>
      <c r="I872" s="2" t="s">
        <v>2150</v>
      </c>
      <c r="J872" s="2" t="s">
        <v>2151</v>
      </c>
      <c r="K872" s="2" t="s">
        <v>3892</v>
      </c>
      <c r="L872" s="2">
        <v>161701</v>
      </c>
      <c r="M872" s="2">
        <v>124530553</v>
      </c>
      <c r="N872" s="2" t="s">
        <v>104</v>
      </c>
      <c r="O872" s="2" t="s">
        <v>368</v>
      </c>
      <c r="P872" s="2">
        <v>2004</v>
      </c>
      <c r="Q872" s="2" t="s">
        <v>2972</v>
      </c>
      <c r="R872" s="2" t="s">
        <v>1218</v>
      </c>
      <c r="S872" s="2" t="s">
        <v>2972</v>
      </c>
      <c r="T872" s="2" t="b">
        <v>1</v>
      </c>
      <c r="U872" s="2">
        <v>43891</v>
      </c>
      <c r="V872" s="2">
        <v>100</v>
      </c>
      <c r="W872" s="2">
        <v>800</v>
      </c>
      <c r="X872" s="2" t="b">
        <v>1</v>
      </c>
      <c r="Y872" s="2" t="b">
        <v>1</v>
      </c>
      <c r="Z872" s="2" t="s">
        <v>89</v>
      </c>
      <c r="AA872" s="2" t="s">
        <v>178</v>
      </c>
      <c r="AB872" s="51" t="s">
        <v>178</v>
      </c>
      <c r="AC872" s="51"/>
      <c r="AD872" s="51">
        <v>69826.249419999993</v>
      </c>
      <c r="AE872" s="51" t="s">
        <v>118</v>
      </c>
      <c r="AF872" s="51">
        <v>102</v>
      </c>
      <c r="AG872" s="51" t="s">
        <v>84</v>
      </c>
      <c r="AH872" s="51"/>
      <c r="AI872" s="51">
        <v>13.5</v>
      </c>
      <c r="AJ872" s="51">
        <v>1</v>
      </c>
      <c r="AK872" s="51">
        <v>0</v>
      </c>
      <c r="AL872" s="51">
        <v>0</v>
      </c>
      <c r="AP872" s="51">
        <v>0</v>
      </c>
      <c r="AQ872" s="51"/>
      <c r="AR872" s="51">
        <v>0</v>
      </c>
      <c r="AS872" s="51">
        <v>0</v>
      </c>
      <c r="AT872" s="51">
        <v>1</v>
      </c>
      <c r="AX872" s="51">
        <v>1</v>
      </c>
      <c r="BC872" s="51">
        <v>1</v>
      </c>
    </row>
    <row r="873" spans="1:56" x14ac:dyDescent="0.3">
      <c r="A873" s="2">
        <v>873</v>
      </c>
      <c r="B873" s="2">
        <v>1</v>
      </c>
      <c r="C873" s="2" t="s">
        <v>1392</v>
      </c>
      <c r="D873" s="51">
        <v>12</v>
      </c>
      <c r="E873" s="2" t="s">
        <v>3674</v>
      </c>
      <c r="F873" s="2" t="s">
        <v>1705</v>
      </c>
      <c r="G873" s="2" t="s">
        <v>2038</v>
      </c>
      <c r="H873" s="2" t="s">
        <v>2054</v>
      </c>
      <c r="I873" s="2" t="s">
        <v>2152</v>
      </c>
      <c r="J873" s="2" t="s">
        <v>2153</v>
      </c>
      <c r="K873" s="2" t="s">
        <v>3893</v>
      </c>
      <c r="L873" s="2">
        <v>161375</v>
      </c>
      <c r="M873" s="2">
        <v>80676077</v>
      </c>
      <c r="N873" s="2" t="s">
        <v>104</v>
      </c>
      <c r="O873" s="2" t="s">
        <v>368</v>
      </c>
      <c r="P873" s="2">
        <v>2004</v>
      </c>
      <c r="Q873" s="2" t="s">
        <v>368</v>
      </c>
      <c r="R873" s="2" t="s">
        <v>267</v>
      </c>
      <c r="S873" s="2" t="s">
        <v>368</v>
      </c>
      <c r="T873" s="2" t="b">
        <v>1</v>
      </c>
      <c r="U873" s="2">
        <v>2015</v>
      </c>
      <c r="V873" s="2">
        <v>91</v>
      </c>
      <c r="W873" s="2">
        <v>2900</v>
      </c>
      <c r="X873" s="2" t="b">
        <v>1</v>
      </c>
      <c r="Y873" s="2" t="b">
        <v>1</v>
      </c>
      <c r="Z873" s="2" t="s">
        <v>89</v>
      </c>
      <c r="AA873" s="2" t="s">
        <v>178</v>
      </c>
      <c r="AB873" s="51" t="s">
        <v>178</v>
      </c>
      <c r="AC873" s="51"/>
      <c r="AD873" s="51">
        <v>1877111.8319999999</v>
      </c>
      <c r="AE873" s="51"/>
      <c r="AF873" s="51">
        <v>91</v>
      </c>
      <c r="AG873" s="51" t="s">
        <v>84</v>
      </c>
      <c r="AH873" s="51"/>
      <c r="AI873" s="51">
        <v>44515</v>
      </c>
      <c r="AJ873" s="51">
        <v>1</v>
      </c>
      <c r="AK873" s="51">
        <v>0</v>
      </c>
      <c r="AL873" s="51">
        <v>0</v>
      </c>
      <c r="AN873" s="51">
        <v>1</v>
      </c>
      <c r="AP873" s="51">
        <v>0</v>
      </c>
      <c r="AQ873" s="51"/>
      <c r="AR873" s="51">
        <v>0</v>
      </c>
      <c r="AS873" s="51">
        <v>0</v>
      </c>
      <c r="AT873" s="51">
        <v>1</v>
      </c>
      <c r="AX873" s="51">
        <v>1</v>
      </c>
    </row>
    <row r="874" spans="1:56" x14ac:dyDescent="0.3">
      <c r="A874" s="2">
        <v>874</v>
      </c>
      <c r="B874" s="2">
        <v>1</v>
      </c>
      <c r="C874" s="2" t="s">
        <v>1392</v>
      </c>
      <c r="D874" s="51">
        <v>12</v>
      </c>
      <c r="E874" s="2" t="s">
        <v>3674</v>
      </c>
      <c r="F874" s="2" t="s">
        <v>1705</v>
      </c>
      <c r="G874" s="2" t="s">
        <v>2038</v>
      </c>
      <c r="H874" s="2" t="s">
        <v>2054</v>
      </c>
      <c r="I874" s="2" t="s">
        <v>2154</v>
      </c>
      <c r="J874" s="2" t="s">
        <v>2155</v>
      </c>
      <c r="K874" s="2" t="s">
        <v>3894</v>
      </c>
      <c r="L874" s="2">
        <v>161504</v>
      </c>
      <c r="M874" s="2">
        <v>124496480</v>
      </c>
      <c r="N874" s="2" t="s">
        <v>104</v>
      </c>
      <c r="O874" s="2" t="s">
        <v>486</v>
      </c>
      <c r="P874" s="2">
        <v>2008</v>
      </c>
      <c r="Q874" s="2" t="s">
        <v>368</v>
      </c>
      <c r="R874" s="2" t="s">
        <v>267</v>
      </c>
      <c r="S874" s="2" t="s">
        <v>368</v>
      </c>
      <c r="T874" s="2" t="b">
        <v>1</v>
      </c>
      <c r="U874" s="2">
        <v>2018</v>
      </c>
      <c r="V874" s="2">
        <v>1700</v>
      </c>
      <c r="W874" s="2">
        <v>2240</v>
      </c>
      <c r="X874" s="2" t="b">
        <v>1</v>
      </c>
      <c r="Y874" s="2" t="b">
        <v>1</v>
      </c>
      <c r="Z874" s="2" t="s">
        <v>89</v>
      </c>
      <c r="AA874" s="2" t="s">
        <v>178</v>
      </c>
      <c r="AB874" s="51" t="s">
        <v>178</v>
      </c>
      <c r="AC874" s="51"/>
      <c r="AD874" s="51">
        <v>5004.1838889999999</v>
      </c>
      <c r="AE874" s="51" t="s">
        <v>118</v>
      </c>
      <c r="AF874" s="51">
        <v>97</v>
      </c>
      <c r="AG874" s="51" t="s">
        <v>84</v>
      </c>
      <c r="AH874" s="51"/>
      <c r="AI874" s="51"/>
      <c r="AJ874" s="51">
        <v>1</v>
      </c>
      <c r="AK874" s="51">
        <v>0</v>
      </c>
      <c r="AL874" s="51">
        <v>0</v>
      </c>
      <c r="AP874" s="51">
        <v>0</v>
      </c>
      <c r="AQ874" s="51"/>
      <c r="AR874" s="51">
        <v>0</v>
      </c>
      <c r="AS874" s="51">
        <v>0</v>
      </c>
      <c r="AT874" s="51">
        <v>1</v>
      </c>
      <c r="AX874" s="51">
        <v>1</v>
      </c>
      <c r="BC874" s="51">
        <v>1</v>
      </c>
    </row>
    <row r="875" spans="1:56" x14ac:dyDescent="0.3">
      <c r="A875" s="2">
        <v>875</v>
      </c>
      <c r="B875" s="2">
        <v>1</v>
      </c>
      <c r="C875" s="2" t="s">
        <v>1392</v>
      </c>
      <c r="D875" s="51">
        <v>12</v>
      </c>
      <c r="E875" s="2" t="s">
        <v>3674</v>
      </c>
      <c r="F875" s="2" t="s">
        <v>1705</v>
      </c>
      <c r="G875" s="2" t="s">
        <v>2038</v>
      </c>
      <c r="H875" s="2" t="s">
        <v>2054</v>
      </c>
      <c r="I875" s="2" t="s">
        <v>2156</v>
      </c>
      <c r="J875" s="2" t="s">
        <v>2157</v>
      </c>
      <c r="K875" s="2" t="s">
        <v>3895</v>
      </c>
      <c r="L875" s="2">
        <v>161444</v>
      </c>
      <c r="M875" s="2">
        <v>124486488</v>
      </c>
      <c r="N875" s="2" t="s">
        <v>104</v>
      </c>
      <c r="O875" s="2" t="s">
        <v>368</v>
      </c>
      <c r="P875" s="2">
        <v>2004</v>
      </c>
      <c r="Q875" s="2" t="s">
        <v>368</v>
      </c>
      <c r="R875" s="2" t="s">
        <v>267</v>
      </c>
      <c r="S875" s="2" t="s">
        <v>368</v>
      </c>
      <c r="T875" s="2" t="b">
        <v>1</v>
      </c>
      <c r="U875" s="2">
        <v>43891</v>
      </c>
      <c r="V875" s="2">
        <v>1776</v>
      </c>
      <c r="W875" s="2">
        <v>2500</v>
      </c>
      <c r="X875" s="2" t="b">
        <v>1</v>
      </c>
      <c r="Y875" s="2" t="b">
        <v>1</v>
      </c>
      <c r="Z875" s="2" t="s">
        <v>89</v>
      </c>
      <c r="AA875" s="2" t="s">
        <v>178</v>
      </c>
      <c r="AB875" s="51" t="s">
        <v>178</v>
      </c>
      <c r="AC875" s="51"/>
      <c r="AD875" s="51">
        <v>39510.651810000003</v>
      </c>
      <c r="AE875" s="51" t="s">
        <v>118</v>
      </c>
      <c r="AF875" s="51">
        <v>94</v>
      </c>
      <c r="AG875" s="51" t="s">
        <v>84</v>
      </c>
      <c r="AH875" s="51"/>
      <c r="AI875" s="51"/>
      <c r="AJ875" s="51">
        <v>1</v>
      </c>
      <c r="AK875" s="51">
        <v>0</v>
      </c>
      <c r="AL875" s="51">
        <v>0</v>
      </c>
      <c r="AP875" s="51">
        <v>0</v>
      </c>
      <c r="AQ875" s="51"/>
      <c r="AR875" s="51">
        <v>0</v>
      </c>
      <c r="AS875" s="51">
        <v>0</v>
      </c>
      <c r="AT875" s="51">
        <v>1</v>
      </c>
      <c r="AX875" s="51">
        <v>1</v>
      </c>
      <c r="BC875" s="51">
        <v>1</v>
      </c>
    </row>
    <row r="876" spans="1:56" x14ac:dyDescent="0.3">
      <c r="A876" s="2">
        <v>876</v>
      </c>
      <c r="B876" s="2">
        <v>1</v>
      </c>
      <c r="C876" s="2" t="s">
        <v>1392</v>
      </c>
      <c r="D876" s="51">
        <v>12</v>
      </c>
      <c r="E876" s="2" t="s">
        <v>3674</v>
      </c>
      <c r="F876" s="2" t="s">
        <v>1705</v>
      </c>
      <c r="G876" s="2" t="s">
        <v>2038</v>
      </c>
      <c r="H876" s="2" t="s">
        <v>2054</v>
      </c>
      <c r="I876" s="2" t="s">
        <v>2158</v>
      </c>
      <c r="J876" s="2" t="s">
        <v>2159</v>
      </c>
      <c r="K876" s="2" t="s">
        <v>3896</v>
      </c>
      <c r="L876" s="2">
        <v>161594</v>
      </c>
      <c r="M876" s="2">
        <v>80676330</v>
      </c>
      <c r="N876" s="2" t="s">
        <v>104</v>
      </c>
      <c r="O876" s="2" t="s">
        <v>486</v>
      </c>
      <c r="P876" s="2">
        <v>2007</v>
      </c>
      <c r="Q876" s="2" t="s">
        <v>368</v>
      </c>
      <c r="R876" s="2" t="s">
        <v>267</v>
      </c>
      <c r="S876" s="2" t="s">
        <v>368</v>
      </c>
      <c r="T876" s="2" t="b">
        <v>1</v>
      </c>
      <c r="U876" s="2">
        <v>43891</v>
      </c>
      <c r="V876" s="2">
        <v>23</v>
      </c>
      <c r="W876" s="2">
        <v>1110</v>
      </c>
      <c r="X876" s="2" t="b">
        <v>1</v>
      </c>
      <c r="Y876" s="2" t="b">
        <v>1</v>
      </c>
      <c r="Z876" s="2" t="s">
        <v>89</v>
      </c>
      <c r="AA876" s="2" t="s">
        <v>178</v>
      </c>
      <c r="AB876" s="51" t="s">
        <v>178</v>
      </c>
      <c r="AC876" s="51"/>
      <c r="AD876" s="51">
        <v>1024016.709</v>
      </c>
      <c r="AE876" s="51"/>
      <c r="AF876" s="51">
        <v>107</v>
      </c>
      <c r="AG876" s="51" t="s">
        <v>84</v>
      </c>
      <c r="AH876" s="51"/>
      <c r="AI876" s="51">
        <v>7.25</v>
      </c>
      <c r="AJ876" s="51">
        <v>1</v>
      </c>
      <c r="AK876" s="51">
        <v>0</v>
      </c>
      <c r="AL876" s="51">
        <v>0</v>
      </c>
      <c r="AN876" s="51">
        <v>1</v>
      </c>
      <c r="AP876" s="51">
        <v>0</v>
      </c>
      <c r="AQ876" s="51"/>
      <c r="AR876" s="51">
        <v>0</v>
      </c>
      <c r="AS876" s="51">
        <v>0</v>
      </c>
      <c r="AT876" s="51">
        <v>1</v>
      </c>
      <c r="AX876" s="51">
        <v>1</v>
      </c>
    </row>
    <row r="877" spans="1:56" x14ac:dyDescent="0.3">
      <c r="A877" s="2">
        <v>877</v>
      </c>
      <c r="B877" s="2">
        <v>1</v>
      </c>
      <c r="C877" s="2" t="s">
        <v>1392</v>
      </c>
      <c r="D877" s="51">
        <v>12</v>
      </c>
      <c r="E877" s="2" t="s">
        <v>3674</v>
      </c>
      <c r="F877" s="2" t="s">
        <v>1705</v>
      </c>
      <c r="G877" s="2" t="s">
        <v>2038</v>
      </c>
      <c r="H877" s="2" t="s">
        <v>2160</v>
      </c>
      <c r="I877" s="2" t="s">
        <v>2161</v>
      </c>
      <c r="J877" s="2" t="s">
        <v>2162</v>
      </c>
      <c r="K877" s="2" t="s">
        <v>3897</v>
      </c>
      <c r="L877" s="2">
        <v>161688</v>
      </c>
      <c r="M877" s="2">
        <v>116739603</v>
      </c>
      <c r="N877" s="2" t="s">
        <v>104</v>
      </c>
      <c r="O877" s="2" t="s">
        <v>486</v>
      </c>
      <c r="P877" s="2">
        <v>2008</v>
      </c>
      <c r="Q877" s="2" t="s">
        <v>486</v>
      </c>
      <c r="R877" s="2" t="s">
        <v>267</v>
      </c>
      <c r="S877" s="2" t="s">
        <v>486</v>
      </c>
      <c r="T877" s="2" t="b">
        <v>1</v>
      </c>
      <c r="U877" s="2">
        <v>2017</v>
      </c>
      <c r="V877" s="2">
        <v>422</v>
      </c>
      <c r="W877" s="2">
        <v>437</v>
      </c>
      <c r="X877" s="2" t="b">
        <v>1</v>
      </c>
      <c r="Y877" s="2" t="b">
        <v>1</v>
      </c>
      <c r="Z877" s="2" t="s">
        <v>89</v>
      </c>
      <c r="AA877" s="2" t="s">
        <v>178</v>
      </c>
      <c r="AB877" s="51" t="s">
        <v>178</v>
      </c>
      <c r="AC877" s="51"/>
      <c r="AD877" s="51">
        <v>237.06614830000001</v>
      </c>
      <c r="AE877" s="51" t="s">
        <v>118</v>
      </c>
      <c r="AF877" s="51">
        <v>44</v>
      </c>
      <c r="AG877" s="51" t="s">
        <v>84</v>
      </c>
      <c r="AH877" s="51"/>
      <c r="AI877" s="51"/>
      <c r="AJ877" s="51">
        <v>1</v>
      </c>
      <c r="AK877" s="51">
        <v>0</v>
      </c>
      <c r="AL877" s="51">
        <v>0</v>
      </c>
      <c r="AP877" s="51">
        <v>0</v>
      </c>
      <c r="AQ877" s="51"/>
      <c r="AR877" s="51">
        <v>0</v>
      </c>
      <c r="AS877" s="51">
        <v>0</v>
      </c>
      <c r="AT877" s="51">
        <v>1</v>
      </c>
      <c r="AX877" s="51">
        <v>1</v>
      </c>
      <c r="BB877" s="51">
        <v>1</v>
      </c>
      <c r="BC877" s="51">
        <v>1</v>
      </c>
      <c r="BD877" s="51"/>
    </row>
    <row r="878" spans="1:56" x14ac:dyDescent="0.3">
      <c r="A878" s="2">
        <v>878</v>
      </c>
      <c r="B878" s="2">
        <v>1</v>
      </c>
      <c r="C878" s="2" t="s">
        <v>1392</v>
      </c>
      <c r="D878" s="51">
        <v>12</v>
      </c>
      <c r="E878" s="2" t="s">
        <v>3674</v>
      </c>
      <c r="F878" s="2" t="s">
        <v>1705</v>
      </c>
      <c r="G878" s="2" t="s">
        <v>2038</v>
      </c>
      <c r="H878" s="2" t="s">
        <v>2160</v>
      </c>
      <c r="I878" s="2" t="s">
        <v>2163</v>
      </c>
      <c r="J878" s="2" t="s">
        <v>2164</v>
      </c>
      <c r="K878" s="2" t="s">
        <v>3898</v>
      </c>
      <c r="L878" s="2">
        <v>161550</v>
      </c>
      <c r="M878" s="2">
        <v>116738978</v>
      </c>
      <c r="N878" s="2" t="s">
        <v>104</v>
      </c>
      <c r="O878" s="2" t="s">
        <v>486</v>
      </c>
      <c r="P878" s="2">
        <v>2008</v>
      </c>
      <c r="Q878" s="2" t="s">
        <v>486</v>
      </c>
      <c r="R878" s="2" t="s">
        <v>267</v>
      </c>
      <c r="S878" s="2" t="s">
        <v>486</v>
      </c>
      <c r="T878" s="2" t="b">
        <v>1</v>
      </c>
      <c r="U878" s="2">
        <v>2017</v>
      </c>
      <c r="V878" s="2">
        <v>900</v>
      </c>
      <c r="W878" s="2">
        <v>1003</v>
      </c>
      <c r="X878" s="2" t="b">
        <v>1</v>
      </c>
      <c r="Y878" s="2" t="b">
        <v>1</v>
      </c>
      <c r="Z878" s="2" t="s">
        <v>89</v>
      </c>
      <c r="AA878" s="2" t="s">
        <v>178</v>
      </c>
      <c r="AB878" s="51" t="s">
        <v>178</v>
      </c>
      <c r="AC878" s="51"/>
      <c r="AD878" s="51">
        <v>457.90255100000002</v>
      </c>
      <c r="AE878" s="51" t="s">
        <v>118</v>
      </c>
      <c r="AF878" s="51">
        <v>65</v>
      </c>
      <c r="AG878" s="51" t="s">
        <v>84</v>
      </c>
      <c r="AH878" s="51"/>
      <c r="AI878" s="51"/>
      <c r="AJ878" s="51">
        <v>1</v>
      </c>
      <c r="AK878" s="51">
        <v>0</v>
      </c>
      <c r="AL878" s="51">
        <v>0</v>
      </c>
      <c r="AP878" s="51">
        <v>0</v>
      </c>
      <c r="AQ878" s="51"/>
      <c r="AR878" s="51">
        <v>0</v>
      </c>
      <c r="AS878" s="51">
        <v>0</v>
      </c>
      <c r="AT878" s="51">
        <v>1</v>
      </c>
      <c r="AX878" s="51">
        <v>1</v>
      </c>
      <c r="BB878" s="51">
        <v>1</v>
      </c>
      <c r="BC878" s="51">
        <v>1</v>
      </c>
      <c r="BD878" s="51"/>
    </row>
    <row r="879" spans="1:56" x14ac:dyDescent="0.3">
      <c r="A879" s="2">
        <v>879</v>
      </c>
      <c r="B879" s="2">
        <v>1</v>
      </c>
      <c r="C879" s="2" t="s">
        <v>1392</v>
      </c>
      <c r="D879" s="51">
        <v>12</v>
      </c>
      <c r="E879" s="2" t="s">
        <v>3674</v>
      </c>
      <c r="F879" s="2" t="s">
        <v>1705</v>
      </c>
      <c r="G879" s="2" t="s">
        <v>2038</v>
      </c>
      <c r="H879" s="2" t="s">
        <v>2160</v>
      </c>
      <c r="I879" s="2" t="s">
        <v>2165</v>
      </c>
      <c r="J879" s="2" t="s">
        <v>2166</v>
      </c>
      <c r="K879" s="2" t="s">
        <v>3899</v>
      </c>
      <c r="L879" s="2">
        <v>161602</v>
      </c>
      <c r="M879" s="2">
        <v>116739483</v>
      </c>
      <c r="N879" s="2" t="s">
        <v>104</v>
      </c>
      <c r="O879" s="2" t="s">
        <v>486</v>
      </c>
      <c r="P879" s="2">
        <v>2008</v>
      </c>
      <c r="Q879" s="2" t="s">
        <v>486</v>
      </c>
      <c r="R879" s="2" t="s">
        <v>267</v>
      </c>
      <c r="S879" s="2" t="s">
        <v>486</v>
      </c>
      <c r="T879" s="2" t="b">
        <v>1</v>
      </c>
      <c r="U879" s="2">
        <v>2017</v>
      </c>
      <c r="V879" s="2">
        <v>200</v>
      </c>
      <c r="W879" s="2">
        <v>1300</v>
      </c>
      <c r="X879" s="2" t="b">
        <v>1</v>
      </c>
      <c r="Y879" s="2" t="b">
        <v>1</v>
      </c>
      <c r="Z879" s="2" t="s">
        <v>89</v>
      </c>
      <c r="AA879" s="2" t="s">
        <v>178</v>
      </c>
      <c r="AB879" s="51" t="s">
        <v>178</v>
      </c>
      <c r="AC879" s="51"/>
      <c r="AD879" s="51">
        <v>638852.69830000005</v>
      </c>
      <c r="AE879" s="51"/>
      <c r="AF879" s="51">
        <v>78</v>
      </c>
      <c r="AG879" s="51" t="s">
        <v>84</v>
      </c>
      <c r="AH879" s="51"/>
      <c r="AI879" s="51"/>
      <c r="AJ879" s="51">
        <v>1</v>
      </c>
      <c r="AK879" s="51">
        <v>0</v>
      </c>
      <c r="AL879" s="51">
        <v>0</v>
      </c>
      <c r="AP879" s="51">
        <v>0</v>
      </c>
      <c r="AQ879" s="51"/>
      <c r="AR879" s="51">
        <v>0</v>
      </c>
      <c r="AS879" s="51">
        <v>0</v>
      </c>
      <c r="AT879" s="51">
        <v>1</v>
      </c>
      <c r="AX879" s="51">
        <v>1</v>
      </c>
      <c r="BB879" s="51">
        <v>1</v>
      </c>
      <c r="BC879" s="51"/>
      <c r="BD879" s="51"/>
    </row>
    <row r="880" spans="1:56" x14ac:dyDescent="0.3">
      <c r="A880" s="2">
        <v>880</v>
      </c>
      <c r="B880" s="2">
        <v>1</v>
      </c>
      <c r="C880" s="2" t="s">
        <v>1392</v>
      </c>
      <c r="D880" s="51">
        <v>12</v>
      </c>
      <c r="E880" s="2" t="s">
        <v>3674</v>
      </c>
      <c r="F880" s="2" t="s">
        <v>1705</v>
      </c>
      <c r="G880" s="2" t="s">
        <v>2038</v>
      </c>
      <c r="H880" s="2" t="s">
        <v>2160</v>
      </c>
      <c r="I880" s="2" t="s">
        <v>2167</v>
      </c>
      <c r="J880" s="2" t="s">
        <v>2168</v>
      </c>
      <c r="K880" s="2" t="s">
        <v>3900</v>
      </c>
      <c r="L880" s="2">
        <v>116864194</v>
      </c>
      <c r="M880" s="2">
        <v>116864308</v>
      </c>
      <c r="N880" s="2" t="s">
        <v>104</v>
      </c>
      <c r="O880" s="2" t="s">
        <v>367</v>
      </c>
      <c r="P880" s="2" t="s">
        <v>267</v>
      </c>
      <c r="Q880" s="2" t="s">
        <v>486</v>
      </c>
      <c r="R880" s="2" t="s">
        <v>267</v>
      </c>
      <c r="S880" s="2" t="s">
        <v>486</v>
      </c>
      <c r="T880" s="2" t="b">
        <v>1</v>
      </c>
      <c r="U880" s="2">
        <v>2017</v>
      </c>
      <c r="V880" s="2">
        <v>870</v>
      </c>
      <c r="W880" s="2">
        <v>1350</v>
      </c>
      <c r="X880" s="2" t="b">
        <v>1</v>
      </c>
      <c r="Y880" s="2" t="b">
        <v>1</v>
      </c>
      <c r="Z880" s="2" t="s">
        <v>89</v>
      </c>
      <c r="AA880" s="2" t="s">
        <v>178</v>
      </c>
      <c r="AB880" s="51" t="s">
        <v>178</v>
      </c>
      <c r="AC880" s="51"/>
      <c r="AD880" s="51">
        <v>15105.189479999999</v>
      </c>
      <c r="AE880" s="51" t="s">
        <v>118</v>
      </c>
      <c r="AF880" s="51">
        <v>38</v>
      </c>
      <c r="AG880" s="51" t="s">
        <v>84</v>
      </c>
      <c r="AH880" s="51"/>
      <c r="AI880" s="51"/>
      <c r="AJ880" s="51">
        <v>1</v>
      </c>
      <c r="AK880" s="51">
        <v>0</v>
      </c>
      <c r="AL880" s="51">
        <v>0</v>
      </c>
      <c r="AP880" s="51">
        <v>0</v>
      </c>
      <c r="AQ880" s="51"/>
      <c r="AR880" s="51">
        <v>0</v>
      </c>
      <c r="AS880" s="51">
        <v>0</v>
      </c>
      <c r="AT880" s="51">
        <v>1</v>
      </c>
      <c r="AX880" s="51">
        <v>1</v>
      </c>
      <c r="BB880" s="51">
        <v>1</v>
      </c>
      <c r="BC880" s="51">
        <v>1</v>
      </c>
      <c r="BD880" s="51"/>
    </row>
    <row r="881" spans="1:56" x14ac:dyDescent="0.3">
      <c r="A881" s="2">
        <v>881</v>
      </c>
      <c r="B881" s="2">
        <v>1</v>
      </c>
      <c r="C881" s="2" t="s">
        <v>1392</v>
      </c>
      <c r="D881" s="51">
        <v>12</v>
      </c>
      <c r="E881" s="2" t="s">
        <v>3674</v>
      </c>
      <c r="F881" s="2" t="s">
        <v>1705</v>
      </c>
      <c r="G881" s="2" t="s">
        <v>2038</v>
      </c>
      <c r="H881" s="2" t="s">
        <v>2160</v>
      </c>
      <c r="I881" s="2" t="s">
        <v>2169</v>
      </c>
      <c r="J881" s="2" t="s">
        <v>2170</v>
      </c>
      <c r="K881" s="2" t="s">
        <v>3901</v>
      </c>
      <c r="L881" s="2">
        <v>161414</v>
      </c>
      <c r="M881" s="2">
        <v>116738066</v>
      </c>
      <c r="N881" s="2" t="s">
        <v>104</v>
      </c>
      <c r="O881" s="2" t="s">
        <v>486</v>
      </c>
      <c r="P881" s="2">
        <v>2008</v>
      </c>
      <c r="Q881" s="2" t="s">
        <v>486</v>
      </c>
      <c r="R881" s="2" t="s">
        <v>267</v>
      </c>
      <c r="S881" s="2" t="s">
        <v>486</v>
      </c>
      <c r="T881" s="2" t="b">
        <v>1</v>
      </c>
      <c r="U881" s="2">
        <v>2017</v>
      </c>
      <c r="V881" s="2">
        <v>300</v>
      </c>
      <c r="W881" s="2">
        <v>1200</v>
      </c>
      <c r="X881" s="2" t="b">
        <v>1</v>
      </c>
      <c r="Y881" s="2" t="b">
        <v>1</v>
      </c>
      <c r="Z881" s="2" t="s">
        <v>89</v>
      </c>
      <c r="AA881" s="2" t="s">
        <v>178</v>
      </c>
      <c r="AB881" s="51" t="s">
        <v>178</v>
      </c>
      <c r="AC881" s="51"/>
      <c r="AD881" s="51">
        <v>722187.62419999996</v>
      </c>
      <c r="AE881" s="51"/>
      <c r="AF881" s="51">
        <v>51</v>
      </c>
      <c r="AG881" s="51" t="s">
        <v>84</v>
      </c>
      <c r="AH881" s="51"/>
      <c r="AI881" s="51"/>
      <c r="AJ881" s="51">
        <v>1</v>
      </c>
      <c r="AK881" s="51">
        <v>0</v>
      </c>
      <c r="AL881" s="51">
        <v>0</v>
      </c>
      <c r="AP881" s="51">
        <v>0</v>
      </c>
      <c r="AQ881" s="51"/>
      <c r="AR881" s="51">
        <v>0</v>
      </c>
      <c r="AS881" s="51">
        <v>0</v>
      </c>
      <c r="AT881" s="51">
        <v>1</v>
      </c>
      <c r="AX881" s="51">
        <v>1</v>
      </c>
      <c r="BB881" s="51">
        <v>1</v>
      </c>
      <c r="BC881" s="51"/>
      <c r="BD881" s="51"/>
    </row>
    <row r="882" spans="1:56" x14ac:dyDescent="0.3">
      <c r="A882" s="2">
        <v>882</v>
      </c>
      <c r="B882" s="2">
        <v>1</v>
      </c>
      <c r="C882" s="2" t="s">
        <v>1392</v>
      </c>
      <c r="D882" s="51">
        <v>12</v>
      </c>
      <c r="E882" s="2" t="s">
        <v>3674</v>
      </c>
      <c r="F882" s="2" t="s">
        <v>1705</v>
      </c>
      <c r="G882" s="2" t="s">
        <v>2038</v>
      </c>
      <c r="H882" s="2" t="s">
        <v>2160</v>
      </c>
      <c r="I882" s="2" t="s">
        <v>2171</v>
      </c>
      <c r="J882" s="2" t="s">
        <v>2172</v>
      </c>
      <c r="K882" s="2" t="s">
        <v>3902</v>
      </c>
      <c r="L882" s="2">
        <v>161500</v>
      </c>
      <c r="M882" s="2">
        <v>116738460</v>
      </c>
      <c r="N882" s="2" t="s">
        <v>104</v>
      </c>
      <c r="O882" s="2" t="s">
        <v>486</v>
      </c>
      <c r="P882" s="2">
        <v>2008</v>
      </c>
      <c r="Q882" s="2" t="s">
        <v>486</v>
      </c>
      <c r="R882" s="2" t="s">
        <v>267</v>
      </c>
      <c r="S882" s="2" t="s">
        <v>486</v>
      </c>
      <c r="T882" s="2" t="b">
        <v>1</v>
      </c>
      <c r="U882" s="2">
        <v>2017</v>
      </c>
      <c r="V882" s="2">
        <v>600</v>
      </c>
      <c r="W882" s="2">
        <v>1200</v>
      </c>
      <c r="X882" s="2" t="b">
        <v>1</v>
      </c>
      <c r="Y882" s="2" t="b">
        <v>1</v>
      </c>
      <c r="Z882" s="2" t="s">
        <v>89</v>
      </c>
      <c r="AA882" s="2" t="s">
        <v>178</v>
      </c>
      <c r="AB882" s="51" t="s">
        <v>178</v>
      </c>
      <c r="AC882" s="51"/>
      <c r="AD882" s="51">
        <v>13411.49214</v>
      </c>
      <c r="AE882" s="51" t="s">
        <v>118</v>
      </c>
      <c r="AF882" s="51">
        <v>33</v>
      </c>
      <c r="AG882" s="51" t="s">
        <v>84</v>
      </c>
      <c r="AH882" s="51"/>
      <c r="AI882" s="51"/>
      <c r="AJ882" s="51">
        <v>1</v>
      </c>
      <c r="AK882" s="51">
        <v>0</v>
      </c>
      <c r="AL882" s="51">
        <v>0</v>
      </c>
      <c r="AP882" s="51">
        <v>0</v>
      </c>
      <c r="AQ882" s="51"/>
      <c r="AR882" s="51">
        <v>0</v>
      </c>
      <c r="AS882" s="51">
        <v>0</v>
      </c>
      <c r="AT882" s="51">
        <v>1</v>
      </c>
      <c r="AX882" s="51">
        <v>1</v>
      </c>
      <c r="BB882" s="51">
        <v>1</v>
      </c>
      <c r="BC882" s="51">
        <v>1</v>
      </c>
      <c r="BD882" s="51"/>
    </row>
    <row r="883" spans="1:56" x14ac:dyDescent="0.3">
      <c r="A883" s="2">
        <v>883</v>
      </c>
      <c r="B883" s="2">
        <v>1</v>
      </c>
      <c r="C883" s="2" t="s">
        <v>1392</v>
      </c>
      <c r="D883" s="51">
        <v>12</v>
      </c>
      <c r="E883" s="2" t="s">
        <v>3674</v>
      </c>
      <c r="F883" s="2" t="s">
        <v>1705</v>
      </c>
      <c r="G883" s="2" t="s">
        <v>2038</v>
      </c>
      <c r="H883" s="2" t="s">
        <v>2160</v>
      </c>
      <c r="I883" s="2" t="s">
        <v>2173</v>
      </c>
      <c r="J883" s="2" t="s">
        <v>2174</v>
      </c>
      <c r="K883" s="2" t="s">
        <v>3903</v>
      </c>
      <c r="L883" s="2">
        <v>161420</v>
      </c>
      <c r="M883" s="2">
        <v>116738202</v>
      </c>
      <c r="N883" s="2" t="s">
        <v>104</v>
      </c>
      <c r="O883" s="2" t="s">
        <v>486</v>
      </c>
      <c r="P883" s="2">
        <v>2008</v>
      </c>
      <c r="Q883" s="2" t="s">
        <v>486</v>
      </c>
      <c r="R883" s="2" t="s">
        <v>267</v>
      </c>
      <c r="S883" s="2" t="s">
        <v>486</v>
      </c>
      <c r="T883" s="2" t="b">
        <v>1</v>
      </c>
      <c r="U883" s="2">
        <v>2017</v>
      </c>
      <c r="V883" s="2">
        <v>125</v>
      </c>
      <c r="W883" s="2">
        <v>1500</v>
      </c>
      <c r="X883" s="2" t="b">
        <v>1</v>
      </c>
      <c r="Y883" s="2" t="b">
        <v>1</v>
      </c>
      <c r="Z883" s="2" t="s">
        <v>2046</v>
      </c>
      <c r="AA883" s="2" t="s">
        <v>178</v>
      </c>
      <c r="AB883" s="51" t="s">
        <v>178</v>
      </c>
      <c r="AC883" s="51"/>
      <c r="AD883" s="51">
        <v>200954.31150000001</v>
      </c>
      <c r="AE883" s="51"/>
      <c r="AF883" s="51">
        <v>84</v>
      </c>
      <c r="AG883" s="51" t="s">
        <v>84</v>
      </c>
      <c r="AH883" s="51"/>
      <c r="AI883" s="51"/>
      <c r="AJ883" s="51">
        <v>1</v>
      </c>
      <c r="AK883" s="51">
        <v>0</v>
      </c>
      <c r="AL883" s="51">
        <v>0</v>
      </c>
      <c r="AP883" s="51">
        <v>0</v>
      </c>
      <c r="AQ883" s="51"/>
      <c r="AR883" s="51">
        <v>0</v>
      </c>
      <c r="AS883" s="51">
        <v>0</v>
      </c>
      <c r="AT883" s="51">
        <v>1</v>
      </c>
      <c r="AX883" s="51">
        <v>1</v>
      </c>
      <c r="BB883" s="51">
        <v>1</v>
      </c>
      <c r="BC883" s="51"/>
      <c r="BD883" s="51"/>
    </row>
    <row r="884" spans="1:56" x14ac:dyDescent="0.3">
      <c r="A884" s="2">
        <v>884</v>
      </c>
      <c r="B884" s="2">
        <v>1</v>
      </c>
      <c r="C884" s="2" t="s">
        <v>1392</v>
      </c>
      <c r="D884" s="51">
        <v>12</v>
      </c>
      <c r="E884" s="2" t="s">
        <v>3674</v>
      </c>
      <c r="F884" s="2" t="s">
        <v>1705</v>
      </c>
      <c r="G884" s="2" t="s">
        <v>2038</v>
      </c>
      <c r="H884" s="2" t="s">
        <v>2160</v>
      </c>
      <c r="I884" s="2" t="s">
        <v>2175</v>
      </c>
      <c r="J884" s="2" t="s">
        <v>2176</v>
      </c>
      <c r="K884" s="2" t="s">
        <v>3904</v>
      </c>
      <c r="L884" s="2">
        <v>116864416</v>
      </c>
      <c r="M884" s="2">
        <v>116864433</v>
      </c>
      <c r="N884" s="2" t="s">
        <v>104</v>
      </c>
      <c r="O884" s="2" t="s">
        <v>367</v>
      </c>
      <c r="P884" s="2" t="s">
        <v>267</v>
      </c>
      <c r="Q884" s="2" t="s">
        <v>486</v>
      </c>
      <c r="R884" s="2" t="s">
        <v>267</v>
      </c>
      <c r="S884" s="2" t="s">
        <v>486</v>
      </c>
      <c r="T884" s="2" t="b">
        <v>1</v>
      </c>
      <c r="U884" s="2">
        <v>2017</v>
      </c>
      <c r="V884" s="2">
        <v>629</v>
      </c>
      <c r="W884" s="2">
        <v>973</v>
      </c>
      <c r="X884" s="2" t="b">
        <v>1</v>
      </c>
      <c r="Y884" s="2" t="b">
        <v>1</v>
      </c>
      <c r="Z884" s="2" t="s">
        <v>89</v>
      </c>
      <c r="AA884" s="2" t="s">
        <v>178</v>
      </c>
      <c r="AB884" s="51" t="s">
        <v>178</v>
      </c>
      <c r="AC884" s="51"/>
      <c r="AD884" s="51">
        <v>1436.3030940000001</v>
      </c>
      <c r="AE884" s="51" t="s">
        <v>118</v>
      </c>
      <c r="AF884" s="51">
        <v>72</v>
      </c>
      <c r="AG884" s="51" t="s">
        <v>84</v>
      </c>
      <c r="AH884" s="51"/>
      <c r="AI884" s="51"/>
      <c r="AJ884" s="51">
        <v>1</v>
      </c>
      <c r="AK884" s="51">
        <v>0</v>
      </c>
      <c r="AL884" s="51">
        <v>0</v>
      </c>
      <c r="AP884" s="51">
        <v>0</v>
      </c>
      <c r="AQ884" s="51"/>
      <c r="AR884" s="51">
        <v>0</v>
      </c>
      <c r="AS884" s="51">
        <v>0</v>
      </c>
      <c r="AT884" s="51">
        <v>1</v>
      </c>
      <c r="AX884" s="51">
        <v>1</v>
      </c>
      <c r="BB884" s="51">
        <v>1</v>
      </c>
      <c r="BC884" s="51">
        <v>1</v>
      </c>
      <c r="BD884" s="51"/>
    </row>
    <row r="885" spans="1:56" x14ac:dyDescent="0.3">
      <c r="A885" s="2">
        <v>885</v>
      </c>
      <c r="B885" s="2">
        <v>1</v>
      </c>
      <c r="C885" s="2" t="s">
        <v>1392</v>
      </c>
      <c r="D885" s="51">
        <v>12</v>
      </c>
      <c r="E885" s="2" t="s">
        <v>3674</v>
      </c>
      <c r="F885" s="2" t="s">
        <v>1705</v>
      </c>
      <c r="G885" s="2" t="s">
        <v>2038</v>
      </c>
      <c r="H885" s="2" t="s">
        <v>2177</v>
      </c>
      <c r="I885" s="2" t="s">
        <v>2178</v>
      </c>
      <c r="J885" s="2" t="s">
        <v>2179</v>
      </c>
      <c r="K885" s="2" t="s">
        <v>3905</v>
      </c>
      <c r="L885" s="2">
        <v>161390</v>
      </c>
      <c r="M885" s="2">
        <v>68630579</v>
      </c>
      <c r="N885" s="2" t="s">
        <v>104</v>
      </c>
      <c r="O885" s="2" t="s">
        <v>486</v>
      </c>
      <c r="P885" s="2">
        <v>2008</v>
      </c>
      <c r="Q885" s="2" t="s">
        <v>486</v>
      </c>
      <c r="R885" s="2" t="s">
        <v>267</v>
      </c>
      <c r="S885" s="2" t="s">
        <v>486</v>
      </c>
      <c r="T885" s="2" t="b">
        <v>1</v>
      </c>
      <c r="U885" s="2">
        <v>2015</v>
      </c>
      <c r="V885" s="2">
        <v>802</v>
      </c>
      <c r="W885" s="2">
        <v>880</v>
      </c>
      <c r="X885" s="2" t="b">
        <v>1</v>
      </c>
      <c r="Y885" s="2" t="b">
        <v>1</v>
      </c>
      <c r="Z885" s="2" t="s">
        <v>89</v>
      </c>
      <c r="AA885" s="2" t="s">
        <v>178</v>
      </c>
      <c r="AB885" s="51" t="s">
        <v>178</v>
      </c>
      <c r="AC885" s="51"/>
      <c r="AD885" s="51" t="s">
        <v>267</v>
      </c>
      <c r="AE885" s="51"/>
      <c r="AF885" s="51">
        <v>57</v>
      </c>
      <c r="AG885" s="51" t="s">
        <v>84</v>
      </c>
      <c r="AH885" s="51"/>
      <c r="AI885" s="51"/>
      <c r="AJ885" s="51">
        <v>1</v>
      </c>
      <c r="AK885" s="51">
        <v>0</v>
      </c>
      <c r="AL885" s="51">
        <v>0</v>
      </c>
      <c r="AP885" s="51">
        <v>0</v>
      </c>
      <c r="AQ885" s="51"/>
      <c r="AR885" s="51">
        <v>0</v>
      </c>
      <c r="AS885" s="51">
        <v>0</v>
      </c>
      <c r="AT885" s="51">
        <v>1</v>
      </c>
      <c r="AX885" s="51">
        <v>1</v>
      </c>
      <c r="BB885" s="51">
        <v>1</v>
      </c>
      <c r="BC885" s="51"/>
      <c r="BD885" s="51"/>
    </row>
    <row r="886" spans="1:56" x14ac:dyDescent="0.3">
      <c r="A886" s="2">
        <v>886</v>
      </c>
      <c r="B886" s="2">
        <v>1</v>
      </c>
      <c r="C886" s="2" t="s">
        <v>1392</v>
      </c>
      <c r="D886" s="51">
        <v>12</v>
      </c>
      <c r="E886" s="2" t="s">
        <v>3674</v>
      </c>
      <c r="F886" s="2" t="s">
        <v>1705</v>
      </c>
      <c r="G886" s="2" t="s">
        <v>2038</v>
      </c>
      <c r="H886" s="2" t="s">
        <v>2177</v>
      </c>
      <c r="I886" s="2" t="s">
        <v>2180</v>
      </c>
      <c r="J886" s="2" t="s">
        <v>2181</v>
      </c>
      <c r="K886" s="2" t="s">
        <v>3906</v>
      </c>
      <c r="L886" s="2">
        <v>161553</v>
      </c>
      <c r="M886" s="2">
        <v>68630712</v>
      </c>
      <c r="N886" s="2" t="s">
        <v>104</v>
      </c>
      <c r="O886" s="2" t="s">
        <v>368</v>
      </c>
      <c r="P886" s="2">
        <v>2008</v>
      </c>
      <c r="Q886" s="2" t="s">
        <v>368</v>
      </c>
      <c r="R886" s="2" t="s">
        <v>267</v>
      </c>
      <c r="S886" s="2" t="s">
        <v>368</v>
      </c>
      <c r="T886" s="2" t="b">
        <v>1</v>
      </c>
      <c r="U886" s="2">
        <v>2015</v>
      </c>
      <c r="V886" s="2">
        <v>320</v>
      </c>
      <c r="W886" s="2">
        <v>1460</v>
      </c>
      <c r="X886" s="2" t="b">
        <v>1</v>
      </c>
      <c r="Y886" s="2" t="b">
        <v>1</v>
      </c>
      <c r="Z886" s="2" t="s">
        <v>89</v>
      </c>
      <c r="AA886" s="2" t="s">
        <v>178</v>
      </c>
      <c r="AB886" s="51" t="s">
        <v>178</v>
      </c>
      <c r="AC886" s="51"/>
      <c r="AD886" s="51">
        <v>79657.270300000004</v>
      </c>
      <c r="AE886" s="51" t="s">
        <v>118</v>
      </c>
      <c r="AF886" s="51">
        <v>57</v>
      </c>
      <c r="AG886" s="51" t="s">
        <v>84</v>
      </c>
      <c r="AH886" s="51"/>
      <c r="AI886" s="51"/>
      <c r="AJ886" s="51">
        <v>1</v>
      </c>
      <c r="AK886" s="51">
        <v>0</v>
      </c>
      <c r="AL886" s="51">
        <v>0</v>
      </c>
      <c r="AP886" s="51">
        <v>1</v>
      </c>
      <c r="AQ886" s="51"/>
      <c r="AR886" s="51">
        <v>0</v>
      </c>
      <c r="AS886" s="51">
        <v>0</v>
      </c>
      <c r="AT886" s="51">
        <v>1</v>
      </c>
      <c r="AX886" s="51">
        <v>1</v>
      </c>
      <c r="BC886" s="51">
        <v>1</v>
      </c>
    </row>
    <row r="887" spans="1:56" x14ac:dyDescent="0.3">
      <c r="A887" s="2">
        <v>887</v>
      </c>
      <c r="B887" s="2">
        <v>1</v>
      </c>
      <c r="C887" s="2" t="s">
        <v>1392</v>
      </c>
      <c r="D887" s="51">
        <v>12</v>
      </c>
      <c r="E887" s="2" t="s">
        <v>3674</v>
      </c>
      <c r="F887" s="2" t="s">
        <v>1705</v>
      </c>
      <c r="G887" s="2" t="s">
        <v>2038</v>
      </c>
      <c r="H887" s="2" t="s">
        <v>2182</v>
      </c>
      <c r="I887" s="2" t="s">
        <v>2183</v>
      </c>
      <c r="J887" s="2" t="s">
        <v>2184</v>
      </c>
      <c r="K887" s="2" t="s">
        <v>3907</v>
      </c>
      <c r="L887" s="2">
        <v>161655</v>
      </c>
      <c r="M887" s="2">
        <v>68630896</v>
      </c>
      <c r="N887" s="2" t="s">
        <v>104</v>
      </c>
      <c r="O887" s="2" t="s">
        <v>368</v>
      </c>
      <c r="P887" s="2">
        <v>2008</v>
      </c>
      <c r="Q887" s="2" t="s">
        <v>368</v>
      </c>
      <c r="R887" s="2" t="s">
        <v>267</v>
      </c>
      <c r="S887" s="2" t="s">
        <v>368</v>
      </c>
      <c r="T887" s="2" t="b">
        <v>1</v>
      </c>
      <c r="U887" s="2">
        <v>2015</v>
      </c>
      <c r="V887" s="2">
        <v>50</v>
      </c>
      <c r="W887" s="2">
        <v>200</v>
      </c>
      <c r="X887" s="2" t="b">
        <v>1</v>
      </c>
      <c r="Y887" s="2" t="b">
        <v>1</v>
      </c>
      <c r="Z887" s="2" t="s">
        <v>89</v>
      </c>
      <c r="AA887" s="2" t="s">
        <v>83</v>
      </c>
      <c r="AB887" s="51" t="s">
        <v>83</v>
      </c>
      <c r="AC887" s="51"/>
      <c r="AD887" s="51">
        <v>172355.63200000001</v>
      </c>
      <c r="AE887" s="51"/>
      <c r="AF887" s="51">
        <v>52</v>
      </c>
      <c r="AG887" s="51" t="s">
        <v>84</v>
      </c>
      <c r="AH887" s="51"/>
      <c r="AI887" s="51"/>
      <c r="AJ887" s="51">
        <v>0</v>
      </c>
      <c r="AK887" s="51">
        <v>0</v>
      </c>
      <c r="AL887" s="51">
        <v>0</v>
      </c>
      <c r="AP887" s="51">
        <v>0</v>
      </c>
      <c r="AQ887" s="51"/>
      <c r="AR887" s="51">
        <v>1</v>
      </c>
      <c r="AS887" s="51">
        <v>1</v>
      </c>
      <c r="AT887" s="51">
        <v>1</v>
      </c>
      <c r="AV887" s="51">
        <v>1</v>
      </c>
    </row>
    <row r="888" spans="1:56" x14ac:dyDescent="0.3">
      <c r="A888" s="2">
        <v>888</v>
      </c>
      <c r="B888" s="2">
        <v>1</v>
      </c>
      <c r="C888" s="2" t="s">
        <v>1392</v>
      </c>
      <c r="D888" s="51">
        <v>12</v>
      </c>
      <c r="E888" s="2" t="s">
        <v>3674</v>
      </c>
      <c r="F888" s="2" t="s">
        <v>1705</v>
      </c>
      <c r="G888" s="2" t="s">
        <v>2038</v>
      </c>
      <c r="H888" s="2" t="s">
        <v>2182</v>
      </c>
      <c r="I888" s="2" t="s">
        <v>324</v>
      </c>
      <c r="J888" s="2" t="s">
        <v>2185</v>
      </c>
      <c r="K888" s="2" t="s">
        <v>3908</v>
      </c>
      <c r="L888" s="2">
        <v>195457</v>
      </c>
      <c r="M888" s="2">
        <v>68631044</v>
      </c>
      <c r="N888" s="2" t="s">
        <v>104</v>
      </c>
      <c r="O888" s="2" t="s">
        <v>368</v>
      </c>
      <c r="P888" s="2">
        <v>2010</v>
      </c>
      <c r="Q888" s="2" t="s">
        <v>486</v>
      </c>
      <c r="R888" s="2" t="s">
        <v>267</v>
      </c>
      <c r="S888" s="2" t="s">
        <v>486</v>
      </c>
      <c r="T888" s="2" t="b">
        <v>1</v>
      </c>
      <c r="U888" s="2">
        <v>2015</v>
      </c>
      <c r="V888" s="2">
        <v>142</v>
      </c>
      <c r="W888" s="2">
        <v>209</v>
      </c>
      <c r="X888" s="2" t="b">
        <v>1</v>
      </c>
      <c r="Y888" s="2" t="b">
        <v>1</v>
      </c>
      <c r="Z888" s="2" t="s">
        <v>89</v>
      </c>
      <c r="AA888" s="2" t="s">
        <v>83</v>
      </c>
      <c r="AB888" s="51" t="s">
        <v>83</v>
      </c>
      <c r="AC888" s="51"/>
      <c r="AD888" s="51">
        <v>14298.512570000001</v>
      </c>
      <c r="AE888" s="51" t="s">
        <v>118</v>
      </c>
      <c r="AF888" s="51">
        <v>43</v>
      </c>
      <c r="AG888" s="51" t="s">
        <v>84</v>
      </c>
      <c r="AH888" s="51"/>
      <c r="AI888" s="51"/>
      <c r="AJ888" s="51">
        <v>0</v>
      </c>
      <c r="AK888" s="51">
        <v>0</v>
      </c>
      <c r="AL888" s="51">
        <v>0</v>
      </c>
      <c r="AP888" s="51">
        <v>0</v>
      </c>
      <c r="AQ888" s="51"/>
      <c r="AR888" s="51">
        <v>1</v>
      </c>
      <c r="AS888" s="51">
        <v>1</v>
      </c>
      <c r="AT888" s="51">
        <v>1</v>
      </c>
      <c r="AV888" s="51">
        <v>1</v>
      </c>
      <c r="BB888" s="51">
        <v>1</v>
      </c>
      <c r="BC888" s="51">
        <v>1</v>
      </c>
      <c r="BD888" s="51"/>
    </row>
    <row r="889" spans="1:56" x14ac:dyDescent="0.3">
      <c r="A889" s="2">
        <v>889</v>
      </c>
      <c r="B889" s="2">
        <v>1</v>
      </c>
      <c r="C889" s="2" t="s">
        <v>1392</v>
      </c>
      <c r="D889" s="51">
        <v>12</v>
      </c>
      <c r="E889" s="2" t="s">
        <v>3674</v>
      </c>
      <c r="F889" s="2" t="s">
        <v>1705</v>
      </c>
      <c r="G889" s="2" t="s">
        <v>2038</v>
      </c>
      <c r="H889" s="2" t="s">
        <v>2186</v>
      </c>
      <c r="I889" s="2" t="s">
        <v>2187</v>
      </c>
      <c r="J889" s="2" t="s">
        <v>2188</v>
      </c>
      <c r="K889" s="2" t="s">
        <v>3909</v>
      </c>
      <c r="L889" s="2">
        <v>116878521</v>
      </c>
      <c r="M889" s="2">
        <v>116878528</v>
      </c>
      <c r="N889" s="2" t="s">
        <v>104</v>
      </c>
      <c r="O889" s="2" t="s">
        <v>367</v>
      </c>
      <c r="P889" s="2" t="s">
        <v>267</v>
      </c>
      <c r="Q889" s="2" t="s">
        <v>368</v>
      </c>
      <c r="R889" s="2" t="s">
        <v>267</v>
      </c>
      <c r="S889" s="2" t="s">
        <v>368</v>
      </c>
      <c r="T889" s="2" t="b">
        <v>1</v>
      </c>
      <c r="U889" s="2">
        <v>2017</v>
      </c>
      <c r="V889" s="2">
        <v>870</v>
      </c>
      <c r="W889" s="2">
        <v>1049</v>
      </c>
      <c r="X889" s="2" t="b">
        <v>1</v>
      </c>
      <c r="Y889" s="2" t="b">
        <v>1</v>
      </c>
      <c r="Z889" s="2" t="s">
        <v>89</v>
      </c>
      <c r="AA889" s="2" t="s">
        <v>178</v>
      </c>
      <c r="AB889" s="51" t="s">
        <v>178</v>
      </c>
      <c r="AC889" s="51"/>
      <c r="AD889" s="51">
        <v>25343.075680000002</v>
      </c>
      <c r="AE889" s="51" t="s">
        <v>118</v>
      </c>
      <c r="AF889" s="51">
        <v>84</v>
      </c>
      <c r="AG889" s="51" t="s">
        <v>84</v>
      </c>
      <c r="AH889" s="51"/>
      <c r="AI889" s="51"/>
      <c r="AJ889" s="51">
        <v>1</v>
      </c>
      <c r="AK889" s="51">
        <v>0</v>
      </c>
      <c r="AL889" s="51">
        <v>0</v>
      </c>
      <c r="AP889" s="51">
        <v>0</v>
      </c>
      <c r="AQ889" s="51"/>
      <c r="AR889" s="51">
        <v>0</v>
      </c>
      <c r="AS889" s="51">
        <v>0</v>
      </c>
      <c r="AT889" s="51">
        <v>1</v>
      </c>
      <c r="AX889" s="51">
        <v>1</v>
      </c>
      <c r="BC889" s="51">
        <v>1</v>
      </c>
    </row>
    <row r="890" spans="1:56" x14ac:dyDescent="0.3">
      <c r="A890" s="2">
        <v>890</v>
      </c>
      <c r="B890" s="2">
        <v>1</v>
      </c>
      <c r="C890" s="2" t="s">
        <v>1392</v>
      </c>
      <c r="D890" s="51">
        <v>12</v>
      </c>
      <c r="E890" s="2" t="s">
        <v>3674</v>
      </c>
      <c r="F890" s="2" t="s">
        <v>1705</v>
      </c>
      <c r="G890" s="2" t="s">
        <v>2038</v>
      </c>
      <c r="H890" s="2" t="s">
        <v>2186</v>
      </c>
      <c r="I890" s="2" t="s">
        <v>2189</v>
      </c>
      <c r="J890" s="2" t="s">
        <v>2190</v>
      </c>
      <c r="K890" s="2" t="s">
        <v>3910</v>
      </c>
      <c r="L890" s="2">
        <v>195465</v>
      </c>
      <c r="M890" s="2">
        <v>68637112</v>
      </c>
      <c r="N890" s="2" t="s">
        <v>104</v>
      </c>
      <c r="O890" s="2" t="s">
        <v>368</v>
      </c>
      <c r="P890" s="2">
        <v>2010</v>
      </c>
      <c r="Q890" s="2" t="s">
        <v>368</v>
      </c>
      <c r="R890" s="2" t="s">
        <v>267</v>
      </c>
      <c r="S890" s="2" t="s">
        <v>368</v>
      </c>
      <c r="T890" s="2" t="b">
        <v>1</v>
      </c>
      <c r="U890" s="2">
        <v>2015</v>
      </c>
      <c r="V890" s="2">
        <v>765</v>
      </c>
      <c r="W890" s="2">
        <v>1440</v>
      </c>
      <c r="X890" s="2" t="b">
        <v>1</v>
      </c>
      <c r="Y890" s="2" t="b">
        <v>1</v>
      </c>
      <c r="Z890" s="2" t="s">
        <v>89</v>
      </c>
      <c r="AA890" s="2" t="s">
        <v>178</v>
      </c>
      <c r="AB890" s="51" t="s">
        <v>178</v>
      </c>
      <c r="AC890" s="51"/>
      <c r="AD890" s="51">
        <v>90015.435960000003</v>
      </c>
      <c r="AE890" s="51" t="s">
        <v>118</v>
      </c>
      <c r="AF890" s="51">
        <v>64.5</v>
      </c>
      <c r="AG890" s="51" t="s">
        <v>84</v>
      </c>
      <c r="AH890" s="51"/>
      <c r="AI890" s="51"/>
      <c r="AJ890" s="51">
        <v>1</v>
      </c>
      <c r="AK890" s="51">
        <v>0</v>
      </c>
      <c r="AL890" s="51">
        <v>0</v>
      </c>
      <c r="AP890" s="51">
        <v>0</v>
      </c>
      <c r="AQ890" s="51"/>
      <c r="AR890" s="51">
        <v>0</v>
      </c>
      <c r="AS890" s="51">
        <v>0</v>
      </c>
      <c r="AT890" s="51">
        <v>1</v>
      </c>
      <c r="AX890" s="51">
        <v>1</v>
      </c>
      <c r="BC890" s="51">
        <v>1</v>
      </c>
    </row>
    <row r="891" spans="1:56" x14ac:dyDescent="0.3">
      <c r="A891" s="2">
        <v>891</v>
      </c>
      <c r="B891" s="2">
        <v>1</v>
      </c>
      <c r="C891" s="2" t="s">
        <v>1392</v>
      </c>
      <c r="D891" s="51">
        <v>12</v>
      </c>
      <c r="E891" s="2" t="s">
        <v>3674</v>
      </c>
      <c r="F891" s="2" t="s">
        <v>1705</v>
      </c>
      <c r="G891" s="2" t="s">
        <v>2038</v>
      </c>
      <c r="H891" s="2" t="s">
        <v>2186</v>
      </c>
      <c r="I891" s="2" t="s">
        <v>2191</v>
      </c>
      <c r="J891" s="2" t="s">
        <v>2192</v>
      </c>
      <c r="K891" s="2" t="s">
        <v>3911</v>
      </c>
      <c r="L891" s="2">
        <v>116878536</v>
      </c>
      <c r="M891" s="2">
        <v>116878542</v>
      </c>
      <c r="N891" s="2" t="s">
        <v>104</v>
      </c>
      <c r="O891" s="2" t="s">
        <v>367</v>
      </c>
      <c r="P891" s="2" t="s">
        <v>267</v>
      </c>
      <c r="Q891" s="2" t="s">
        <v>368</v>
      </c>
      <c r="R891" s="2" t="s">
        <v>267</v>
      </c>
      <c r="S891" s="2" t="s">
        <v>368</v>
      </c>
      <c r="T891" s="2" t="b">
        <v>1</v>
      </c>
      <c r="U891" s="2">
        <v>2017</v>
      </c>
      <c r="V891" s="2">
        <v>567</v>
      </c>
      <c r="W891" s="2">
        <v>699</v>
      </c>
      <c r="X891" s="2" t="b">
        <v>1</v>
      </c>
      <c r="Y891" s="2" t="b">
        <v>1</v>
      </c>
      <c r="Z891" s="2" t="s">
        <v>89</v>
      </c>
      <c r="AA891" s="2" t="s">
        <v>178</v>
      </c>
      <c r="AB891" s="51" t="s">
        <v>178</v>
      </c>
      <c r="AC891" s="51"/>
      <c r="AD891" s="51">
        <v>1091.5313140000001</v>
      </c>
      <c r="AE891" s="51" t="s">
        <v>118</v>
      </c>
      <c r="AF891" s="51">
        <v>39</v>
      </c>
      <c r="AG891" s="51" t="s">
        <v>84</v>
      </c>
      <c r="AH891" s="51"/>
      <c r="AI891" s="51"/>
      <c r="AJ891" s="51">
        <v>1</v>
      </c>
      <c r="AK891" s="51">
        <v>0</v>
      </c>
      <c r="AL891" s="51">
        <v>0</v>
      </c>
      <c r="AP891" s="51">
        <v>0</v>
      </c>
      <c r="AQ891" s="51"/>
      <c r="AR891" s="51">
        <v>0</v>
      </c>
      <c r="AS891" s="51">
        <v>0</v>
      </c>
      <c r="AT891" s="51">
        <v>1</v>
      </c>
      <c r="AX891" s="51">
        <v>1</v>
      </c>
      <c r="BC891" s="51">
        <v>1</v>
      </c>
    </row>
    <row r="892" spans="1:56" x14ac:dyDescent="0.3">
      <c r="A892" s="2">
        <v>892</v>
      </c>
      <c r="B892" s="2">
        <v>1</v>
      </c>
      <c r="C892" s="2" t="s">
        <v>1392</v>
      </c>
      <c r="D892" s="51">
        <v>12</v>
      </c>
      <c r="E892" s="2" t="s">
        <v>3674</v>
      </c>
      <c r="F892" s="2" t="s">
        <v>1705</v>
      </c>
      <c r="G892" s="2" t="s">
        <v>2038</v>
      </c>
      <c r="H892" s="2" t="s">
        <v>2186</v>
      </c>
      <c r="I892" s="2" t="s">
        <v>2197</v>
      </c>
      <c r="J892" s="2" t="s">
        <v>2198</v>
      </c>
      <c r="K892" s="2" t="s">
        <v>3912</v>
      </c>
      <c r="L892" s="2">
        <v>161647</v>
      </c>
      <c r="M892" s="2">
        <v>68637248</v>
      </c>
      <c r="N892" s="2" t="s">
        <v>104</v>
      </c>
      <c r="O892" s="2" t="s">
        <v>486</v>
      </c>
      <c r="P892" s="2">
        <v>2004</v>
      </c>
      <c r="Q892" s="2" t="s">
        <v>486</v>
      </c>
      <c r="R892" s="2" t="s">
        <v>267</v>
      </c>
      <c r="S892" s="2" t="s">
        <v>486</v>
      </c>
      <c r="T892" s="2" t="b">
        <v>1</v>
      </c>
      <c r="U892" s="2">
        <v>2015</v>
      </c>
      <c r="V892" s="2">
        <v>500</v>
      </c>
      <c r="W892" s="2">
        <v>760</v>
      </c>
      <c r="X892" s="2" t="b">
        <v>1</v>
      </c>
      <c r="Y892" s="2" t="b">
        <v>1</v>
      </c>
      <c r="Z892" s="2" t="s">
        <v>89</v>
      </c>
      <c r="AA892" s="2" t="s">
        <v>178</v>
      </c>
      <c r="AB892" s="51" t="s">
        <v>178</v>
      </c>
      <c r="AC892" s="51"/>
      <c r="AD892" s="51">
        <v>9296.1395840000005</v>
      </c>
      <c r="AE892" s="51" t="s">
        <v>118</v>
      </c>
      <c r="AF892" s="51">
        <v>44.8</v>
      </c>
      <c r="AG892" s="51" t="s">
        <v>84</v>
      </c>
      <c r="AH892" s="51"/>
      <c r="AI892" s="51"/>
      <c r="AJ892" s="51">
        <v>1</v>
      </c>
      <c r="AK892" s="51">
        <v>0</v>
      </c>
      <c r="AL892" s="51">
        <v>0</v>
      </c>
      <c r="AP892" s="51">
        <v>0</v>
      </c>
      <c r="AQ892" s="51"/>
      <c r="AR892" s="51">
        <v>0</v>
      </c>
      <c r="AS892" s="51">
        <v>0</v>
      </c>
      <c r="AT892" s="51">
        <v>1</v>
      </c>
      <c r="AX892" s="51">
        <v>1</v>
      </c>
      <c r="BB892" s="51">
        <v>1</v>
      </c>
      <c r="BC892" s="51">
        <v>1</v>
      </c>
      <c r="BD892" s="51"/>
    </row>
    <row r="893" spans="1:56" x14ac:dyDescent="0.3">
      <c r="A893" s="2">
        <v>893</v>
      </c>
      <c r="B893" s="2">
        <v>1</v>
      </c>
      <c r="C893" s="2" t="s">
        <v>1392</v>
      </c>
      <c r="D893" s="51">
        <v>12</v>
      </c>
      <c r="E893" s="2" t="s">
        <v>3674</v>
      </c>
      <c r="F893" s="2" t="s">
        <v>1705</v>
      </c>
      <c r="G893" s="2" t="s">
        <v>2038</v>
      </c>
      <c r="H893" s="2" t="s">
        <v>2186</v>
      </c>
      <c r="I893" s="2" t="s">
        <v>2199</v>
      </c>
      <c r="J893" s="2" t="s">
        <v>2200</v>
      </c>
      <c r="K893" s="2" t="s">
        <v>3913</v>
      </c>
      <c r="L893" s="2">
        <v>116878550</v>
      </c>
      <c r="M893" s="2">
        <v>116878556</v>
      </c>
      <c r="N893" s="2" t="s">
        <v>104</v>
      </c>
      <c r="O893" s="2" t="s">
        <v>367</v>
      </c>
      <c r="P893" s="2" t="s">
        <v>267</v>
      </c>
      <c r="Q893" s="2" t="s">
        <v>368</v>
      </c>
      <c r="R893" s="2" t="s">
        <v>267</v>
      </c>
      <c r="S893" s="2" t="s">
        <v>368</v>
      </c>
      <c r="T893" s="2" t="b">
        <v>1</v>
      </c>
      <c r="U893" s="2">
        <v>2017</v>
      </c>
      <c r="V893" s="2">
        <v>807</v>
      </c>
      <c r="W893" s="2">
        <v>844</v>
      </c>
      <c r="X893" s="2" t="b">
        <v>1</v>
      </c>
      <c r="Y893" s="2" t="b">
        <v>1</v>
      </c>
      <c r="Z893" s="2" t="s">
        <v>89</v>
      </c>
      <c r="AA893" s="2" t="s">
        <v>178</v>
      </c>
      <c r="AB893" s="51" t="s">
        <v>178</v>
      </c>
      <c r="AC893" s="51"/>
      <c r="AD893" s="51">
        <v>671.06686939999997</v>
      </c>
      <c r="AE893" s="51" t="s">
        <v>118</v>
      </c>
      <c r="AF893" s="51">
        <v>44</v>
      </c>
      <c r="AG893" s="51" t="s">
        <v>84</v>
      </c>
      <c r="AH893" s="51"/>
      <c r="AI893" s="51"/>
      <c r="AJ893" s="51">
        <v>1</v>
      </c>
      <c r="AK893" s="51">
        <v>0</v>
      </c>
      <c r="AL893" s="51">
        <v>0</v>
      </c>
      <c r="AP893" s="51">
        <v>0</v>
      </c>
      <c r="AQ893" s="51"/>
      <c r="AR893" s="51">
        <v>0</v>
      </c>
      <c r="AS893" s="51">
        <v>0</v>
      </c>
      <c r="AT893" s="51">
        <v>1</v>
      </c>
      <c r="AX893" s="51">
        <v>1</v>
      </c>
      <c r="BC893" s="51">
        <v>1</v>
      </c>
    </row>
    <row r="894" spans="1:56" x14ac:dyDescent="0.3">
      <c r="A894" s="2">
        <v>894</v>
      </c>
      <c r="B894" s="2">
        <v>1</v>
      </c>
      <c r="C894" s="2" t="s">
        <v>1392</v>
      </c>
      <c r="D894" s="51">
        <v>12</v>
      </c>
      <c r="E894" s="2" t="s">
        <v>3674</v>
      </c>
      <c r="F894" s="2" t="s">
        <v>1705</v>
      </c>
      <c r="G894" s="2" t="s">
        <v>2038</v>
      </c>
      <c r="H894" s="2" t="s">
        <v>2186</v>
      </c>
      <c r="I894" s="2" t="s">
        <v>2201</v>
      </c>
      <c r="J894" s="2" t="s">
        <v>2202</v>
      </c>
      <c r="K894" s="2" t="s">
        <v>3914</v>
      </c>
      <c r="L894" s="2">
        <v>195466</v>
      </c>
      <c r="M894" s="2">
        <v>116740327</v>
      </c>
      <c r="N894" s="2" t="s">
        <v>104</v>
      </c>
      <c r="O894" s="2" t="s">
        <v>368</v>
      </c>
      <c r="P894" s="2">
        <v>2010</v>
      </c>
      <c r="Q894" s="2" t="s">
        <v>486</v>
      </c>
      <c r="R894" s="2" t="s">
        <v>267</v>
      </c>
      <c r="S894" s="2" t="s">
        <v>486</v>
      </c>
      <c r="T894" s="2" t="b">
        <v>1</v>
      </c>
      <c r="U894" s="2">
        <v>2017</v>
      </c>
      <c r="V894" s="2">
        <v>1050</v>
      </c>
      <c r="W894" s="2">
        <v>1050</v>
      </c>
      <c r="X894" s="2" t="b">
        <v>1</v>
      </c>
      <c r="Y894" s="2" t="b">
        <v>1</v>
      </c>
      <c r="Z894" s="2" t="s">
        <v>89</v>
      </c>
      <c r="AA894" s="2" t="s">
        <v>178</v>
      </c>
      <c r="AB894" s="51" t="s">
        <v>178</v>
      </c>
      <c r="AC894" s="51"/>
      <c r="AD894" s="51">
        <v>71.269475900000003</v>
      </c>
      <c r="AE894" s="51" t="s">
        <v>118</v>
      </c>
      <c r="AF894" s="51">
        <v>41.5</v>
      </c>
      <c r="AG894" s="51" t="s">
        <v>84</v>
      </c>
      <c r="AH894" s="51" t="s">
        <v>468</v>
      </c>
      <c r="AI894" s="51"/>
      <c r="AJ894" s="51">
        <v>1</v>
      </c>
      <c r="AK894" s="51">
        <v>0</v>
      </c>
      <c r="AL894" s="51">
        <v>0</v>
      </c>
      <c r="AP894" s="51">
        <v>0</v>
      </c>
      <c r="AQ894" s="51"/>
      <c r="AR894" s="51">
        <v>0</v>
      </c>
      <c r="AS894" s="51">
        <v>0</v>
      </c>
      <c r="AT894" s="51">
        <v>1</v>
      </c>
      <c r="AX894" s="51">
        <v>1</v>
      </c>
      <c r="BB894" s="51">
        <v>1</v>
      </c>
      <c r="BC894" s="51">
        <v>1</v>
      </c>
      <c r="BD894" s="51"/>
    </row>
    <row r="895" spans="1:56" x14ac:dyDescent="0.3">
      <c r="A895" s="2">
        <v>895</v>
      </c>
      <c r="B895" s="2">
        <v>1</v>
      </c>
      <c r="C895" s="2" t="s">
        <v>1392</v>
      </c>
      <c r="D895" s="51">
        <v>12</v>
      </c>
      <c r="E895" s="2" t="s">
        <v>3674</v>
      </c>
      <c r="F895" s="2" t="s">
        <v>1705</v>
      </c>
      <c r="G895" s="2" t="s">
        <v>2038</v>
      </c>
      <c r="H895" s="2" t="s">
        <v>2186</v>
      </c>
      <c r="I895" s="2" t="s">
        <v>2203</v>
      </c>
      <c r="J895" s="2" t="s">
        <v>2204</v>
      </c>
      <c r="K895" s="2" t="s">
        <v>3915</v>
      </c>
      <c r="L895" s="2">
        <v>116878564</v>
      </c>
      <c r="M895" s="2">
        <v>116878588</v>
      </c>
      <c r="N895" s="2" t="s">
        <v>104</v>
      </c>
      <c r="O895" s="2" t="s">
        <v>367</v>
      </c>
      <c r="P895" s="2" t="s">
        <v>267</v>
      </c>
      <c r="Q895" s="2" t="s">
        <v>368</v>
      </c>
      <c r="R895" s="2" t="s">
        <v>267</v>
      </c>
      <c r="S895" s="2" t="s">
        <v>368</v>
      </c>
      <c r="T895" s="2" t="b">
        <v>1</v>
      </c>
      <c r="U895" s="2">
        <v>2017</v>
      </c>
      <c r="V895" s="2">
        <v>660</v>
      </c>
      <c r="W895" s="2">
        <v>953</v>
      </c>
      <c r="X895" s="2" t="b">
        <v>1</v>
      </c>
      <c r="Y895" s="2" t="b">
        <v>1</v>
      </c>
      <c r="Z895" s="2" t="s">
        <v>89</v>
      </c>
      <c r="AA895" s="2" t="s">
        <v>178</v>
      </c>
      <c r="AB895" s="51" t="s">
        <v>178</v>
      </c>
      <c r="AC895" s="51"/>
      <c r="AD895" s="51">
        <v>6454.568037</v>
      </c>
      <c r="AE895" s="51" t="s">
        <v>118</v>
      </c>
      <c r="AF895" s="51">
        <v>43</v>
      </c>
      <c r="AG895" s="51" t="s">
        <v>84</v>
      </c>
      <c r="AH895" s="51"/>
      <c r="AI895" s="51"/>
      <c r="AJ895" s="51">
        <v>1</v>
      </c>
      <c r="AK895" s="51">
        <v>0</v>
      </c>
      <c r="AL895" s="51">
        <v>0</v>
      </c>
      <c r="AP895" s="51">
        <v>0</v>
      </c>
      <c r="AQ895" s="51"/>
      <c r="AR895" s="51">
        <v>0</v>
      </c>
      <c r="AS895" s="51">
        <v>0</v>
      </c>
      <c r="AT895" s="51">
        <v>1</v>
      </c>
      <c r="AX895" s="51">
        <v>1</v>
      </c>
      <c r="BC895" s="51">
        <v>1</v>
      </c>
    </row>
    <row r="896" spans="1:56" x14ac:dyDescent="0.3">
      <c r="A896" s="2">
        <v>896</v>
      </c>
      <c r="B896" s="2">
        <v>1</v>
      </c>
      <c r="C896" s="2" t="s">
        <v>1392</v>
      </c>
      <c r="D896" s="51">
        <v>12</v>
      </c>
      <c r="E896" s="2" t="s">
        <v>3674</v>
      </c>
      <c r="F896" s="2" t="s">
        <v>1705</v>
      </c>
      <c r="G896" s="2" t="s">
        <v>2038</v>
      </c>
      <c r="H896" s="2" t="s">
        <v>2186</v>
      </c>
      <c r="I896" s="2" t="s">
        <v>2205</v>
      </c>
      <c r="J896" s="2" t="s">
        <v>2206</v>
      </c>
      <c r="K896" s="2" t="s">
        <v>3916</v>
      </c>
      <c r="L896" s="2">
        <v>144153067</v>
      </c>
      <c r="M896" s="2">
        <v>144153610</v>
      </c>
      <c r="N896" s="2" t="s">
        <v>104</v>
      </c>
      <c r="O896" s="2" t="s">
        <v>367</v>
      </c>
      <c r="P896" s="2" t="s">
        <v>267</v>
      </c>
      <c r="Q896" s="2" t="s">
        <v>368</v>
      </c>
      <c r="R896" s="2" t="s">
        <v>267</v>
      </c>
      <c r="S896" s="2" t="s">
        <v>368</v>
      </c>
      <c r="T896" s="2" t="b">
        <v>1</v>
      </c>
      <c r="U896" s="2">
        <v>43891</v>
      </c>
      <c r="V896" s="51">
        <v>1256</v>
      </c>
      <c r="W896" s="51">
        <v>1472</v>
      </c>
      <c r="X896" s="2" t="b">
        <v>1</v>
      </c>
      <c r="Y896" s="2" t="b">
        <v>1</v>
      </c>
      <c r="Z896" s="51" t="s">
        <v>2207</v>
      </c>
      <c r="AA896" s="51" t="s">
        <v>178</v>
      </c>
      <c r="AB896" s="51" t="s">
        <v>178</v>
      </c>
      <c r="AC896" s="51"/>
      <c r="AD896" s="51">
        <v>12332.07388</v>
      </c>
      <c r="AE896" s="51" t="s">
        <v>118</v>
      </c>
      <c r="AF896" s="51">
        <v>48</v>
      </c>
      <c r="AG896" s="51" t="s">
        <v>84</v>
      </c>
      <c r="AH896" s="51"/>
      <c r="AI896" s="51"/>
      <c r="AJ896" s="51">
        <v>1</v>
      </c>
      <c r="AK896" s="51">
        <v>0</v>
      </c>
      <c r="AL896" s="51">
        <v>0</v>
      </c>
      <c r="AP896" s="51">
        <v>0</v>
      </c>
      <c r="AQ896" s="51"/>
      <c r="AR896" s="51">
        <v>0</v>
      </c>
      <c r="AS896" s="51">
        <v>0</v>
      </c>
      <c r="AT896" s="51">
        <v>1</v>
      </c>
      <c r="AX896" s="51">
        <v>1</v>
      </c>
      <c r="BC896" s="51">
        <v>1</v>
      </c>
    </row>
    <row r="897" spans="1:56" x14ac:dyDescent="0.3">
      <c r="A897" s="2">
        <v>897</v>
      </c>
      <c r="B897" s="2">
        <v>1</v>
      </c>
      <c r="C897" s="2" t="s">
        <v>1392</v>
      </c>
      <c r="D897" s="51">
        <v>12</v>
      </c>
      <c r="E897" s="2" t="s">
        <v>3674</v>
      </c>
      <c r="F897" s="2" t="s">
        <v>1705</v>
      </c>
      <c r="G897" s="2" t="s">
        <v>2038</v>
      </c>
      <c r="H897" s="2" t="s">
        <v>2186</v>
      </c>
      <c r="I897" s="2" t="s">
        <v>2208</v>
      </c>
      <c r="J897" s="2" t="s">
        <v>2209</v>
      </c>
      <c r="K897" s="2" t="s">
        <v>3917</v>
      </c>
      <c r="L897" s="2">
        <v>161559</v>
      </c>
      <c r="M897" s="2">
        <v>68637419</v>
      </c>
      <c r="N897" s="2" t="s">
        <v>104</v>
      </c>
      <c r="O897" s="2" t="s">
        <v>486</v>
      </c>
      <c r="P897" s="2">
        <v>2008</v>
      </c>
      <c r="Q897" s="2" t="s">
        <v>486</v>
      </c>
      <c r="R897" s="2" t="s">
        <v>267</v>
      </c>
      <c r="S897" s="2" t="s">
        <v>486</v>
      </c>
      <c r="T897" s="2" t="b">
        <v>1</v>
      </c>
      <c r="U897" s="2">
        <v>2015</v>
      </c>
      <c r="V897" s="2">
        <v>348</v>
      </c>
      <c r="W897" s="2">
        <v>465</v>
      </c>
      <c r="X897" s="2" t="b">
        <v>1</v>
      </c>
      <c r="Y897" s="2" t="b">
        <v>1</v>
      </c>
      <c r="Z897" s="2" t="s">
        <v>89</v>
      </c>
      <c r="AA897" s="2" t="s">
        <v>178</v>
      </c>
      <c r="AB897" s="51" t="s">
        <v>178</v>
      </c>
      <c r="AC897" s="51"/>
      <c r="AD897" s="51">
        <v>149.2912359</v>
      </c>
      <c r="AE897" s="51" t="s">
        <v>118</v>
      </c>
      <c r="AF897" s="51">
        <v>37</v>
      </c>
      <c r="AG897" s="51" t="s">
        <v>84</v>
      </c>
      <c r="AH897" s="51"/>
      <c r="AI897" s="51"/>
      <c r="AJ897" s="51">
        <v>1</v>
      </c>
      <c r="AK897" s="51">
        <v>0</v>
      </c>
      <c r="AL897" s="51">
        <v>0</v>
      </c>
      <c r="AP897" s="51">
        <v>0</v>
      </c>
      <c r="AQ897" s="51"/>
      <c r="AR897" s="51">
        <v>0</v>
      </c>
      <c r="AS897" s="51">
        <v>0</v>
      </c>
      <c r="AT897" s="51">
        <v>1</v>
      </c>
      <c r="AX897" s="51">
        <v>1</v>
      </c>
      <c r="BB897" s="51">
        <v>1</v>
      </c>
      <c r="BC897" s="51">
        <v>1</v>
      </c>
      <c r="BD897" s="51"/>
    </row>
    <row r="898" spans="1:56" x14ac:dyDescent="0.3">
      <c r="A898" s="2">
        <v>898</v>
      </c>
      <c r="B898" s="2">
        <v>1</v>
      </c>
      <c r="C898" s="2" t="s">
        <v>1392</v>
      </c>
      <c r="D898" s="51">
        <v>12</v>
      </c>
      <c r="E898" s="2" t="s">
        <v>3674</v>
      </c>
      <c r="F898" s="2" t="s">
        <v>1705</v>
      </c>
      <c r="G898" s="2" t="s">
        <v>2038</v>
      </c>
      <c r="H898" s="2" t="s">
        <v>2186</v>
      </c>
      <c r="I898" s="2" t="s">
        <v>2210</v>
      </c>
      <c r="J898" s="2" t="s">
        <v>2211</v>
      </c>
      <c r="K898" s="2" t="s">
        <v>3918</v>
      </c>
      <c r="L898" s="2">
        <v>195467</v>
      </c>
      <c r="M898" s="2">
        <v>116740427</v>
      </c>
      <c r="N898" s="2" t="s">
        <v>104</v>
      </c>
      <c r="O898" s="2" t="s">
        <v>486</v>
      </c>
      <c r="P898" s="2">
        <v>2010</v>
      </c>
      <c r="Q898" s="2" t="s">
        <v>486</v>
      </c>
      <c r="R898" s="2" t="s">
        <v>267</v>
      </c>
      <c r="S898" s="2" t="s">
        <v>486</v>
      </c>
      <c r="T898" s="2" t="b">
        <v>1</v>
      </c>
      <c r="U898" s="2">
        <v>2017</v>
      </c>
      <c r="V898" s="2">
        <v>1195</v>
      </c>
      <c r="W898" s="2">
        <v>1313</v>
      </c>
      <c r="X898" s="2" t="b">
        <v>1</v>
      </c>
      <c r="Y898" s="2" t="b">
        <v>1</v>
      </c>
      <c r="Z898" s="2" t="s">
        <v>89</v>
      </c>
      <c r="AA898" s="2" t="s">
        <v>178</v>
      </c>
      <c r="AB898" s="51" t="s">
        <v>178</v>
      </c>
      <c r="AC898" s="51"/>
      <c r="AD898" s="51">
        <v>5733.2010250000003</v>
      </c>
      <c r="AE898" s="51" t="s">
        <v>118</v>
      </c>
      <c r="AF898" s="51">
        <v>41.3</v>
      </c>
      <c r="AG898" s="51" t="s">
        <v>84</v>
      </c>
      <c r="AH898" s="51"/>
      <c r="AI898" s="51"/>
      <c r="AJ898" s="51">
        <v>1</v>
      </c>
      <c r="AK898" s="51">
        <v>0</v>
      </c>
      <c r="AL898" s="51">
        <v>0</v>
      </c>
      <c r="AP898" s="51">
        <v>0</v>
      </c>
      <c r="AQ898" s="51"/>
      <c r="AR898" s="51">
        <v>0</v>
      </c>
      <c r="AS898" s="51">
        <v>0</v>
      </c>
      <c r="AT898" s="51">
        <v>1</v>
      </c>
      <c r="AX898" s="51">
        <v>1</v>
      </c>
      <c r="BB898" s="51">
        <v>1</v>
      </c>
      <c r="BC898" s="51">
        <v>1</v>
      </c>
      <c r="BD898" s="51"/>
    </row>
    <row r="899" spans="1:56" x14ac:dyDescent="0.3">
      <c r="A899" s="2">
        <v>899</v>
      </c>
      <c r="B899" s="2">
        <v>1</v>
      </c>
      <c r="C899" s="2" t="s">
        <v>1392</v>
      </c>
      <c r="D899" s="51">
        <v>12</v>
      </c>
      <c r="E899" s="2" t="s">
        <v>3674</v>
      </c>
      <c r="F899" s="2" t="s">
        <v>1705</v>
      </c>
      <c r="G899" s="2" t="s">
        <v>2038</v>
      </c>
      <c r="H899" s="2" t="s">
        <v>2186</v>
      </c>
      <c r="I899" s="2" t="s">
        <v>2212</v>
      </c>
      <c r="J899" s="2" t="s">
        <v>2213</v>
      </c>
      <c r="K899" s="2" t="s">
        <v>3919</v>
      </c>
      <c r="L899" s="2">
        <v>162215826</v>
      </c>
      <c r="M899" s="2">
        <v>162215848</v>
      </c>
      <c r="N899" s="2" t="s">
        <v>104</v>
      </c>
      <c r="O899" s="2" t="s">
        <v>367</v>
      </c>
      <c r="P899" s="2" t="s">
        <v>267</v>
      </c>
      <c r="Q899" s="2" t="s">
        <v>368</v>
      </c>
      <c r="R899" s="2" t="s">
        <v>267</v>
      </c>
      <c r="S899" s="2" t="s">
        <v>368</v>
      </c>
      <c r="T899" s="2" t="b">
        <v>1</v>
      </c>
      <c r="U899" s="2">
        <v>43891</v>
      </c>
      <c r="V899" s="51">
        <v>800</v>
      </c>
      <c r="W899" s="51">
        <v>980</v>
      </c>
      <c r="X899" s="2" t="b">
        <v>1</v>
      </c>
      <c r="Y899" s="2" t="b">
        <v>1</v>
      </c>
      <c r="Z899" s="51" t="s">
        <v>309</v>
      </c>
      <c r="AA899" s="51" t="s">
        <v>178</v>
      </c>
      <c r="AB899" s="51" t="s">
        <v>178</v>
      </c>
      <c r="AC899" s="51"/>
      <c r="AD899" s="51">
        <v>104.7979235</v>
      </c>
      <c r="AE899" s="51" t="s">
        <v>118</v>
      </c>
      <c r="AF899" s="51">
        <v>45.9</v>
      </c>
      <c r="AG899" s="51" t="s">
        <v>84</v>
      </c>
      <c r="AH899" s="51"/>
      <c r="AI899" s="51"/>
      <c r="AJ899" s="51">
        <v>1</v>
      </c>
      <c r="AK899" s="51">
        <v>0</v>
      </c>
      <c r="AL899" s="51">
        <v>0</v>
      </c>
      <c r="AP899" s="51">
        <v>0</v>
      </c>
      <c r="AQ899" s="51"/>
      <c r="AR899" s="51">
        <v>0</v>
      </c>
      <c r="AS899" s="51">
        <v>0</v>
      </c>
      <c r="AT899" s="51">
        <v>1</v>
      </c>
      <c r="AX899" s="51">
        <v>1</v>
      </c>
      <c r="BC899" s="51">
        <v>1</v>
      </c>
    </row>
    <row r="900" spans="1:56" x14ac:dyDescent="0.3">
      <c r="A900" s="2">
        <v>900</v>
      </c>
      <c r="B900" s="2">
        <v>1</v>
      </c>
      <c r="C900" s="2" t="s">
        <v>1392</v>
      </c>
      <c r="D900" s="51">
        <v>12</v>
      </c>
      <c r="E900" s="2" t="s">
        <v>3674</v>
      </c>
      <c r="F900" s="2" t="s">
        <v>1705</v>
      </c>
      <c r="G900" s="2" t="s">
        <v>2038</v>
      </c>
      <c r="H900" s="2" t="s">
        <v>2186</v>
      </c>
      <c r="I900" s="2" t="s">
        <v>2214</v>
      </c>
      <c r="J900" s="2" t="s">
        <v>2215</v>
      </c>
      <c r="K900" s="2" t="s">
        <v>3920</v>
      </c>
      <c r="L900" s="2">
        <v>195468</v>
      </c>
      <c r="M900" s="2">
        <v>68637552</v>
      </c>
      <c r="N900" s="2" t="s">
        <v>104</v>
      </c>
      <c r="O900" s="2" t="s">
        <v>368</v>
      </c>
      <c r="P900" s="2">
        <v>2010</v>
      </c>
      <c r="Q900" s="2" t="s">
        <v>368</v>
      </c>
      <c r="R900" s="2" t="s">
        <v>267</v>
      </c>
      <c r="S900" s="2" t="s">
        <v>368</v>
      </c>
      <c r="T900" s="2" t="b">
        <v>1</v>
      </c>
      <c r="U900" s="2">
        <v>2015</v>
      </c>
      <c r="V900" s="2">
        <v>820</v>
      </c>
      <c r="W900" s="2">
        <v>1200</v>
      </c>
      <c r="X900" s="2" t="b">
        <v>1</v>
      </c>
      <c r="Y900" s="2" t="b">
        <v>1</v>
      </c>
      <c r="Z900" s="2" t="s">
        <v>89</v>
      </c>
      <c r="AA900" s="2" t="s">
        <v>178</v>
      </c>
      <c r="AB900" s="51" t="s">
        <v>178</v>
      </c>
      <c r="AC900" s="51"/>
      <c r="AD900" s="51">
        <v>16061.83581</v>
      </c>
      <c r="AE900" s="51" t="s">
        <v>118</v>
      </c>
      <c r="AF900" s="51">
        <v>63</v>
      </c>
      <c r="AG900" s="51" t="s">
        <v>84</v>
      </c>
      <c r="AH900" s="51"/>
      <c r="AI900" s="51"/>
      <c r="AJ900" s="51">
        <v>1</v>
      </c>
      <c r="AK900" s="51">
        <v>0</v>
      </c>
      <c r="AL900" s="51">
        <v>0</v>
      </c>
      <c r="AP900" s="51">
        <v>0</v>
      </c>
      <c r="AQ900" s="51"/>
      <c r="AR900" s="51">
        <v>0</v>
      </c>
      <c r="AS900" s="51">
        <v>0</v>
      </c>
      <c r="AT900" s="51">
        <v>1</v>
      </c>
      <c r="AX900" s="51">
        <v>1</v>
      </c>
      <c r="BC900" s="51">
        <v>1</v>
      </c>
    </row>
    <row r="901" spans="1:56" x14ac:dyDescent="0.3">
      <c r="A901" s="2">
        <v>901</v>
      </c>
      <c r="B901" s="2">
        <v>1</v>
      </c>
      <c r="C901" s="2" t="s">
        <v>1392</v>
      </c>
      <c r="D901" s="51">
        <v>12</v>
      </c>
      <c r="E901" s="2" t="s">
        <v>3674</v>
      </c>
      <c r="F901" s="2" t="s">
        <v>1705</v>
      </c>
      <c r="G901" s="2" t="s">
        <v>2038</v>
      </c>
      <c r="H901" s="2" t="s">
        <v>2186</v>
      </c>
      <c r="I901" s="2" t="s">
        <v>2216</v>
      </c>
      <c r="J901" s="2" t="s">
        <v>2217</v>
      </c>
      <c r="K901" s="2" t="s">
        <v>3921</v>
      </c>
      <c r="L901" s="2">
        <v>161605</v>
      </c>
      <c r="M901" s="2">
        <v>124513660</v>
      </c>
      <c r="N901" s="2" t="s">
        <v>104</v>
      </c>
      <c r="O901" s="2" t="s">
        <v>486</v>
      </c>
      <c r="P901" s="2">
        <v>2004</v>
      </c>
      <c r="Q901" s="2" t="s">
        <v>368</v>
      </c>
      <c r="R901" s="2" t="s">
        <v>267</v>
      </c>
      <c r="S901" s="2" t="s">
        <v>368</v>
      </c>
      <c r="T901" s="2" t="b">
        <v>1</v>
      </c>
      <c r="U901" s="2">
        <v>43891</v>
      </c>
      <c r="V901" s="2">
        <v>60</v>
      </c>
      <c r="W901" s="2">
        <v>1017</v>
      </c>
      <c r="X901" s="2" t="b">
        <v>1</v>
      </c>
      <c r="Y901" s="2" t="b">
        <v>1</v>
      </c>
      <c r="Z901" s="2" t="s">
        <v>89</v>
      </c>
      <c r="AA901" s="2" t="s">
        <v>178</v>
      </c>
      <c r="AB901" s="51" t="s">
        <v>178</v>
      </c>
      <c r="AC901" s="51"/>
      <c r="AD901" s="51">
        <v>120078.6903</v>
      </c>
      <c r="AE901" s="51" t="s">
        <v>118</v>
      </c>
      <c r="AF901" s="51">
        <v>51</v>
      </c>
      <c r="AG901" s="51" t="s">
        <v>84</v>
      </c>
      <c r="AH901" s="51"/>
      <c r="AI901" s="51"/>
      <c r="AJ901" s="51">
        <v>1</v>
      </c>
      <c r="AK901" s="51">
        <v>0</v>
      </c>
      <c r="AL901" s="51">
        <v>0</v>
      </c>
      <c r="AP901" s="51">
        <v>0</v>
      </c>
      <c r="AQ901" s="51"/>
      <c r="AR901" s="51">
        <v>0</v>
      </c>
      <c r="AS901" s="51">
        <v>0</v>
      </c>
      <c r="AT901" s="51">
        <v>1</v>
      </c>
      <c r="AX901" s="51">
        <v>1</v>
      </c>
      <c r="BC901" s="51">
        <v>1</v>
      </c>
    </row>
    <row r="902" spans="1:56" x14ac:dyDescent="0.3">
      <c r="A902" s="2">
        <v>902</v>
      </c>
      <c r="B902" s="2">
        <v>1</v>
      </c>
      <c r="C902" s="2" t="s">
        <v>1392</v>
      </c>
      <c r="D902" s="51">
        <v>12</v>
      </c>
      <c r="E902" s="2" t="s">
        <v>3674</v>
      </c>
      <c r="F902" s="2" t="s">
        <v>1705</v>
      </c>
      <c r="G902" s="2" t="s">
        <v>2038</v>
      </c>
      <c r="H902" s="2" t="s">
        <v>2218</v>
      </c>
      <c r="I902" s="2" t="s">
        <v>2219</v>
      </c>
      <c r="J902" s="2" t="s">
        <v>2220</v>
      </c>
      <c r="K902" s="2" t="s">
        <v>3922</v>
      </c>
      <c r="L902" s="2">
        <v>161337</v>
      </c>
      <c r="M902" s="2">
        <v>68640180</v>
      </c>
      <c r="N902" s="2" t="s">
        <v>104</v>
      </c>
      <c r="O902" s="2" t="s">
        <v>368</v>
      </c>
      <c r="P902" s="2">
        <v>2010</v>
      </c>
      <c r="Q902" s="2" t="s">
        <v>368</v>
      </c>
      <c r="R902" s="2" t="s">
        <v>267</v>
      </c>
      <c r="S902" s="2" t="s">
        <v>368</v>
      </c>
      <c r="T902" s="2" t="b">
        <v>1</v>
      </c>
      <c r="U902" s="2">
        <v>2015</v>
      </c>
      <c r="V902" s="2">
        <v>304</v>
      </c>
      <c r="W902" s="2">
        <v>458</v>
      </c>
      <c r="X902" s="2" t="b">
        <v>1</v>
      </c>
      <c r="Y902" s="2" t="b">
        <v>1</v>
      </c>
      <c r="Z902" s="2" t="s">
        <v>89</v>
      </c>
      <c r="AA902" s="2" t="s">
        <v>178</v>
      </c>
      <c r="AB902" s="51" t="s">
        <v>178</v>
      </c>
      <c r="AC902" s="51"/>
      <c r="AD902" s="51">
        <v>9253.9151779999993</v>
      </c>
      <c r="AE902" s="51" t="s">
        <v>118</v>
      </c>
      <c r="AF902" s="51">
        <v>34.9</v>
      </c>
      <c r="AG902" s="51" t="s">
        <v>84</v>
      </c>
      <c r="AH902" s="51"/>
      <c r="AI902" s="51"/>
      <c r="AJ902" s="51">
        <v>1</v>
      </c>
      <c r="AK902" s="51">
        <v>0</v>
      </c>
      <c r="AL902" s="51">
        <v>0</v>
      </c>
      <c r="AP902" s="51">
        <v>0</v>
      </c>
      <c r="AQ902" s="51"/>
      <c r="AR902" s="51">
        <v>0</v>
      </c>
      <c r="AS902" s="51">
        <v>0</v>
      </c>
      <c r="AT902" s="51">
        <v>1</v>
      </c>
      <c r="AX902" s="51">
        <v>1</v>
      </c>
      <c r="BC902" s="51">
        <v>1</v>
      </c>
    </row>
    <row r="903" spans="1:56" x14ac:dyDescent="0.3">
      <c r="A903" s="2">
        <v>903</v>
      </c>
      <c r="B903" s="2">
        <v>1</v>
      </c>
      <c r="C903" s="2" t="s">
        <v>1392</v>
      </c>
      <c r="D903" s="51">
        <v>12</v>
      </c>
      <c r="E903" s="2" t="s">
        <v>3674</v>
      </c>
      <c r="F903" s="2" t="s">
        <v>1705</v>
      </c>
      <c r="G903" s="2" t="s">
        <v>2038</v>
      </c>
      <c r="H903" s="2" t="s">
        <v>2218</v>
      </c>
      <c r="I903" s="2" t="s">
        <v>2221</v>
      </c>
      <c r="J903" s="2" t="s">
        <v>2222</v>
      </c>
      <c r="K903" s="2" t="s">
        <v>3923</v>
      </c>
      <c r="L903" s="2">
        <v>195471</v>
      </c>
      <c r="M903" s="2">
        <v>68640323</v>
      </c>
      <c r="N903" s="2" t="s">
        <v>104</v>
      </c>
      <c r="O903" s="2" t="s">
        <v>486</v>
      </c>
      <c r="P903" s="2">
        <v>2010</v>
      </c>
      <c r="Q903" s="2" t="s">
        <v>486</v>
      </c>
      <c r="R903" s="2" t="s">
        <v>267</v>
      </c>
      <c r="S903" s="2" t="s">
        <v>486</v>
      </c>
      <c r="T903" s="2" t="b">
        <v>1</v>
      </c>
      <c r="U903" s="2">
        <v>2015</v>
      </c>
      <c r="V903" s="2">
        <v>192</v>
      </c>
      <c r="W903" s="2">
        <v>712</v>
      </c>
      <c r="X903" s="2" t="b">
        <v>1</v>
      </c>
      <c r="Y903" s="2" t="b">
        <v>1</v>
      </c>
      <c r="Z903" s="2" t="s">
        <v>89</v>
      </c>
      <c r="AA903" s="2" t="s">
        <v>178</v>
      </c>
      <c r="AB903" s="51" t="s">
        <v>178</v>
      </c>
      <c r="AC903" s="51"/>
      <c r="AD903" s="51">
        <v>27805.050630000002</v>
      </c>
      <c r="AE903" s="51" t="s">
        <v>118</v>
      </c>
      <c r="AF903" s="51">
        <v>34.299999999999997</v>
      </c>
      <c r="AG903" s="51" t="s">
        <v>84</v>
      </c>
      <c r="AH903" s="51"/>
      <c r="AI903" s="51"/>
      <c r="AJ903" s="51">
        <v>1</v>
      </c>
      <c r="AK903" s="51">
        <v>0</v>
      </c>
      <c r="AL903" s="51">
        <v>0</v>
      </c>
      <c r="AP903" s="51">
        <v>0</v>
      </c>
      <c r="AQ903" s="51"/>
      <c r="AR903" s="51">
        <v>0</v>
      </c>
      <c r="AS903" s="51">
        <v>0</v>
      </c>
      <c r="AT903" s="51">
        <v>1</v>
      </c>
      <c r="AX903" s="51">
        <v>1</v>
      </c>
      <c r="BB903" s="51">
        <v>1</v>
      </c>
      <c r="BC903" s="51">
        <v>1</v>
      </c>
      <c r="BD903" s="51"/>
    </row>
    <row r="904" spans="1:56" x14ac:dyDescent="0.3">
      <c r="A904" s="2">
        <v>904</v>
      </c>
      <c r="B904" s="2">
        <v>1</v>
      </c>
      <c r="C904" s="2" t="s">
        <v>1392</v>
      </c>
      <c r="D904" s="51">
        <v>12</v>
      </c>
      <c r="E904" s="2" t="s">
        <v>3674</v>
      </c>
      <c r="F904" s="2" t="s">
        <v>1705</v>
      </c>
      <c r="G904" s="2" t="s">
        <v>2038</v>
      </c>
      <c r="H904" s="2" t="s">
        <v>2218</v>
      </c>
      <c r="I904" s="2" t="s">
        <v>2223</v>
      </c>
      <c r="J904" s="2" t="s">
        <v>2224</v>
      </c>
      <c r="K904" s="2" t="s">
        <v>3924</v>
      </c>
      <c r="L904" s="2">
        <v>195472</v>
      </c>
      <c r="M904" s="2">
        <v>68640455</v>
      </c>
      <c r="N904" s="2" t="s">
        <v>104</v>
      </c>
      <c r="O904" s="2" t="s">
        <v>368</v>
      </c>
      <c r="P904" s="2">
        <v>2010</v>
      </c>
      <c r="Q904" s="2" t="s">
        <v>368</v>
      </c>
      <c r="R904" s="2" t="s">
        <v>267</v>
      </c>
      <c r="S904" s="2" t="s">
        <v>368</v>
      </c>
      <c r="T904" s="2" t="b">
        <v>1</v>
      </c>
      <c r="U904" s="2">
        <v>2015</v>
      </c>
      <c r="V904" s="2">
        <v>300</v>
      </c>
      <c r="W904" s="2">
        <v>492</v>
      </c>
      <c r="X904" s="2" t="b">
        <v>1</v>
      </c>
      <c r="Y904" s="2" t="b">
        <v>1</v>
      </c>
      <c r="Z904" s="2" t="s">
        <v>89</v>
      </c>
      <c r="AA904" s="2" t="s">
        <v>178</v>
      </c>
      <c r="AB904" s="51" t="s">
        <v>178</v>
      </c>
      <c r="AC904" s="51"/>
      <c r="AD904" s="51">
        <v>32371.264039999998</v>
      </c>
      <c r="AE904" s="51" t="s">
        <v>118</v>
      </c>
      <c r="AF904" s="51">
        <v>28</v>
      </c>
      <c r="AG904" s="51" t="s">
        <v>84</v>
      </c>
      <c r="AH904" s="51"/>
      <c r="AI904" s="51"/>
      <c r="AJ904" s="51">
        <v>1</v>
      </c>
      <c r="AK904" s="51">
        <v>0</v>
      </c>
      <c r="AL904" s="51">
        <v>0</v>
      </c>
      <c r="AP904" s="51">
        <v>0</v>
      </c>
      <c r="AQ904" s="51"/>
      <c r="AR904" s="51">
        <v>0</v>
      </c>
      <c r="AS904" s="51">
        <v>0</v>
      </c>
      <c r="AT904" s="51">
        <v>1</v>
      </c>
      <c r="AX904" s="51">
        <v>1</v>
      </c>
      <c r="BC904" s="51">
        <v>1</v>
      </c>
    </row>
    <row r="905" spans="1:56" x14ac:dyDescent="0.3">
      <c r="A905" s="2">
        <v>905</v>
      </c>
      <c r="B905" s="2">
        <v>1</v>
      </c>
      <c r="C905" s="2" t="s">
        <v>1392</v>
      </c>
      <c r="D905" s="51">
        <v>12</v>
      </c>
      <c r="E905" s="2" t="s">
        <v>3674</v>
      </c>
      <c r="F905" s="2" t="s">
        <v>1705</v>
      </c>
      <c r="G905" s="2" t="s">
        <v>2038</v>
      </c>
      <c r="H905" s="2" t="s">
        <v>2218</v>
      </c>
      <c r="I905" s="2" t="s">
        <v>2225</v>
      </c>
      <c r="J905" s="2" t="s">
        <v>2226</v>
      </c>
      <c r="K905" s="2" t="s">
        <v>3925</v>
      </c>
      <c r="L905" s="2">
        <v>161370</v>
      </c>
      <c r="M905" s="2">
        <v>68640573</v>
      </c>
      <c r="N905" s="2" t="s">
        <v>104</v>
      </c>
      <c r="O905" s="2" t="s">
        <v>2972</v>
      </c>
      <c r="P905" s="2">
        <v>2010</v>
      </c>
      <c r="Q905" s="2" t="s">
        <v>368</v>
      </c>
      <c r="R905" s="2" t="s">
        <v>267</v>
      </c>
      <c r="S905" s="2" t="s">
        <v>368</v>
      </c>
      <c r="T905" s="2" t="b">
        <v>1</v>
      </c>
      <c r="U905" s="2">
        <v>2015</v>
      </c>
      <c r="V905" s="2">
        <v>30</v>
      </c>
      <c r="W905" s="2">
        <v>450</v>
      </c>
      <c r="X905" s="2" t="b">
        <v>1</v>
      </c>
      <c r="Y905" s="2" t="b">
        <v>1</v>
      </c>
      <c r="Z905" s="2" t="s">
        <v>89</v>
      </c>
      <c r="AA905" s="2" t="s">
        <v>278</v>
      </c>
      <c r="AB905" s="51" t="s">
        <v>178</v>
      </c>
      <c r="AC905" s="51" t="s">
        <v>83</v>
      </c>
      <c r="AD905" s="51">
        <v>384707.14909999998</v>
      </c>
      <c r="AE905" s="51"/>
      <c r="AF905" s="51">
        <v>36.799999999999997</v>
      </c>
      <c r="AG905" s="51" t="s">
        <v>84</v>
      </c>
      <c r="AH905" s="51"/>
      <c r="AI905" s="51"/>
      <c r="AJ905" s="51">
        <v>1</v>
      </c>
      <c r="AK905" s="51">
        <v>0</v>
      </c>
      <c r="AL905" s="51">
        <v>0</v>
      </c>
      <c r="AP905" s="51">
        <v>0</v>
      </c>
      <c r="AQ905" s="51"/>
      <c r="AR905" s="51">
        <v>1</v>
      </c>
      <c r="AS905" s="51">
        <v>1</v>
      </c>
      <c r="AT905" s="51">
        <v>1</v>
      </c>
      <c r="AX905" s="51">
        <v>1</v>
      </c>
    </row>
    <row r="906" spans="1:56" x14ac:dyDescent="0.3">
      <c r="A906" s="2">
        <v>906</v>
      </c>
      <c r="B906" s="2">
        <v>1</v>
      </c>
      <c r="C906" s="2" t="s">
        <v>1392</v>
      </c>
      <c r="D906" s="51">
        <v>12</v>
      </c>
      <c r="E906" s="2" t="s">
        <v>3674</v>
      </c>
      <c r="F906" s="2" t="s">
        <v>1705</v>
      </c>
      <c r="G906" s="2" t="s">
        <v>2038</v>
      </c>
      <c r="H906" s="2" t="s">
        <v>2218</v>
      </c>
      <c r="I906" s="2" t="s">
        <v>2227</v>
      </c>
      <c r="J906" s="2" t="s">
        <v>2228</v>
      </c>
      <c r="K906" s="2" t="s">
        <v>3926</v>
      </c>
      <c r="L906" s="2">
        <v>195473</v>
      </c>
      <c r="M906" s="2">
        <v>68640697</v>
      </c>
      <c r="N906" s="2" t="s">
        <v>104</v>
      </c>
      <c r="O906" s="2" t="s">
        <v>368</v>
      </c>
      <c r="P906" s="2">
        <v>2010</v>
      </c>
      <c r="Q906" s="2" t="s">
        <v>368</v>
      </c>
      <c r="R906" s="2" t="s">
        <v>267</v>
      </c>
      <c r="S906" s="2" t="s">
        <v>368</v>
      </c>
      <c r="T906" s="2" t="b">
        <v>1</v>
      </c>
      <c r="U906" s="2">
        <v>2015</v>
      </c>
      <c r="V906" s="2">
        <v>212</v>
      </c>
      <c r="W906" s="2">
        <v>512</v>
      </c>
      <c r="X906" s="2" t="b">
        <v>1</v>
      </c>
      <c r="Y906" s="2" t="b">
        <v>1</v>
      </c>
      <c r="Z906" s="2" t="s">
        <v>89</v>
      </c>
      <c r="AA906" s="2" t="s">
        <v>178</v>
      </c>
      <c r="AB906" s="51" t="s">
        <v>178</v>
      </c>
      <c r="AC906" s="51"/>
      <c r="AD906" s="51">
        <v>43488.15683</v>
      </c>
      <c r="AE906" s="51" t="s">
        <v>118</v>
      </c>
      <c r="AF906" s="51">
        <v>37</v>
      </c>
      <c r="AG906" s="51" t="s">
        <v>84</v>
      </c>
      <c r="AH906" s="51"/>
      <c r="AI906" s="51"/>
      <c r="AJ906" s="51">
        <v>1</v>
      </c>
      <c r="AK906" s="51">
        <v>0</v>
      </c>
      <c r="AL906" s="51">
        <v>0</v>
      </c>
      <c r="AP906" s="51">
        <v>0</v>
      </c>
      <c r="AQ906" s="51"/>
      <c r="AR906" s="51">
        <v>0</v>
      </c>
      <c r="AS906" s="51">
        <v>0</v>
      </c>
      <c r="AT906" s="51">
        <v>1</v>
      </c>
      <c r="AX906" s="51">
        <v>1</v>
      </c>
      <c r="BC906" s="51">
        <v>1</v>
      </c>
    </row>
    <row r="907" spans="1:56" x14ac:dyDescent="0.3">
      <c r="A907" s="2">
        <v>907</v>
      </c>
      <c r="B907" s="2">
        <v>1</v>
      </c>
      <c r="C907" s="2" t="s">
        <v>1392</v>
      </c>
      <c r="D907" s="51">
        <v>12</v>
      </c>
      <c r="E907" s="2" t="s">
        <v>3674</v>
      </c>
      <c r="F907" s="2" t="s">
        <v>1705</v>
      </c>
      <c r="G907" s="2" t="s">
        <v>2038</v>
      </c>
      <c r="H907" s="2" t="s">
        <v>2218</v>
      </c>
      <c r="I907" s="2" t="s">
        <v>2229</v>
      </c>
      <c r="J907" s="2" t="s">
        <v>2230</v>
      </c>
      <c r="K907" s="2" t="s">
        <v>3927</v>
      </c>
      <c r="L907" s="2">
        <v>70681387</v>
      </c>
      <c r="M907" s="2">
        <v>70681738</v>
      </c>
      <c r="N907" s="2" t="s">
        <v>104</v>
      </c>
      <c r="O907" s="2" t="s">
        <v>367</v>
      </c>
      <c r="P907" s="2" t="s">
        <v>267</v>
      </c>
      <c r="Q907" s="2" t="s">
        <v>368</v>
      </c>
      <c r="R907" s="2" t="s">
        <v>267</v>
      </c>
      <c r="S907" s="2" t="s">
        <v>368</v>
      </c>
      <c r="T907" s="2" t="b">
        <v>1</v>
      </c>
      <c r="U907" s="2">
        <v>2015</v>
      </c>
      <c r="V907" s="2">
        <v>360</v>
      </c>
      <c r="W907" s="2">
        <v>731</v>
      </c>
      <c r="X907" s="2" t="b">
        <v>1</v>
      </c>
      <c r="Y907" s="2" t="b">
        <v>1</v>
      </c>
      <c r="Z907" s="2" t="s">
        <v>89</v>
      </c>
      <c r="AA907" s="2" t="s">
        <v>178</v>
      </c>
      <c r="AB907" s="51" t="s">
        <v>178</v>
      </c>
      <c r="AC907" s="51"/>
      <c r="AD907" s="51">
        <v>906.83938680000006</v>
      </c>
      <c r="AE907" s="51" t="s">
        <v>118</v>
      </c>
      <c r="AF907" s="51">
        <v>36.9</v>
      </c>
      <c r="AG907" s="51" t="s">
        <v>84</v>
      </c>
      <c r="AH907" s="51"/>
      <c r="AI907" s="51"/>
      <c r="AJ907" s="51">
        <v>1</v>
      </c>
      <c r="AK907" s="51">
        <v>0</v>
      </c>
      <c r="AL907" s="51">
        <v>0</v>
      </c>
      <c r="AP907" s="51">
        <v>0</v>
      </c>
      <c r="AQ907" s="51"/>
      <c r="AR907" s="51">
        <v>0</v>
      </c>
      <c r="AS907" s="51">
        <v>0</v>
      </c>
      <c r="AT907" s="51">
        <v>1</v>
      </c>
      <c r="AX907" s="51">
        <v>1</v>
      </c>
      <c r="BC907" s="51">
        <v>1</v>
      </c>
    </row>
    <row r="908" spans="1:56" x14ac:dyDescent="0.3">
      <c r="A908" s="2">
        <v>908</v>
      </c>
      <c r="B908" s="2">
        <v>1</v>
      </c>
      <c r="C908" s="2" t="s">
        <v>1392</v>
      </c>
      <c r="D908" s="51">
        <v>12</v>
      </c>
      <c r="E908" s="2" t="s">
        <v>3674</v>
      </c>
      <c r="F908" s="2" t="s">
        <v>1705</v>
      </c>
      <c r="G908" s="2" t="s">
        <v>2038</v>
      </c>
      <c r="H908" s="2" t="s">
        <v>2231</v>
      </c>
      <c r="I908" s="2" t="s">
        <v>2069</v>
      </c>
      <c r="J908" s="2" t="s">
        <v>2232</v>
      </c>
      <c r="K908" s="2" t="s">
        <v>3928</v>
      </c>
      <c r="L908" s="2">
        <v>44582</v>
      </c>
      <c r="M908" s="2">
        <v>2996098</v>
      </c>
      <c r="N908" s="2" t="s">
        <v>104</v>
      </c>
      <c r="O908" s="2" t="s">
        <v>368</v>
      </c>
      <c r="P908" s="2">
        <v>2004</v>
      </c>
      <c r="Q908" s="2" t="s">
        <v>368</v>
      </c>
      <c r="R908" s="2" t="s">
        <v>267</v>
      </c>
      <c r="S908" s="2" t="s">
        <v>368</v>
      </c>
      <c r="T908" s="2" t="b">
        <v>1</v>
      </c>
      <c r="U908" s="2">
        <v>43891</v>
      </c>
      <c r="V908" s="2">
        <v>11</v>
      </c>
      <c r="W908" s="2">
        <v>81</v>
      </c>
      <c r="X908" s="2" t="b">
        <v>1</v>
      </c>
      <c r="Y908" s="2" t="b">
        <v>1</v>
      </c>
      <c r="Z908" s="2" t="s">
        <v>89</v>
      </c>
      <c r="AA908" s="2" t="s">
        <v>83</v>
      </c>
      <c r="AB908" s="51" t="s">
        <v>83</v>
      </c>
      <c r="AC908" s="51"/>
      <c r="AD908" s="51">
        <v>423490.2709</v>
      </c>
      <c r="AE908" s="51"/>
      <c r="AF908" s="51">
        <v>61</v>
      </c>
      <c r="AG908" s="51" t="s">
        <v>84</v>
      </c>
      <c r="AH908" s="51"/>
      <c r="AI908" s="51"/>
      <c r="AJ908" s="51">
        <v>0</v>
      </c>
      <c r="AK908" s="51">
        <v>0</v>
      </c>
      <c r="AL908" s="51">
        <v>0</v>
      </c>
      <c r="AP908" s="51">
        <v>0</v>
      </c>
      <c r="AQ908" s="51"/>
      <c r="AR908" s="51">
        <v>1</v>
      </c>
      <c r="AS908" s="51">
        <v>1</v>
      </c>
      <c r="AT908" s="51">
        <v>1</v>
      </c>
      <c r="AV908" s="51">
        <v>1</v>
      </c>
    </row>
    <row r="909" spans="1:56" x14ac:dyDescent="0.3">
      <c r="A909" s="2">
        <v>909</v>
      </c>
      <c r="B909" s="2">
        <v>1</v>
      </c>
      <c r="C909" s="2" t="s">
        <v>1392</v>
      </c>
      <c r="D909" s="51">
        <v>12</v>
      </c>
      <c r="E909" s="2" t="s">
        <v>3674</v>
      </c>
      <c r="F909" s="2" t="s">
        <v>1705</v>
      </c>
      <c r="G909" s="2" t="s">
        <v>2038</v>
      </c>
      <c r="H909" s="2" t="s">
        <v>2231</v>
      </c>
      <c r="I909" s="2" t="s">
        <v>2233</v>
      </c>
      <c r="J909" s="2" t="s">
        <v>2234</v>
      </c>
      <c r="K909" s="2" t="s">
        <v>3929</v>
      </c>
      <c r="L909" s="2">
        <v>44583</v>
      </c>
      <c r="M909" s="2">
        <v>2996319</v>
      </c>
      <c r="N909" s="2" t="s">
        <v>104</v>
      </c>
      <c r="O909" s="2" t="s">
        <v>368</v>
      </c>
      <c r="P909" s="2">
        <v>2004</v>
      </c>
      <c r="Q909" s="2" t="s">
        <v>368</v>
      </c>
      <c r="R909" s="2" t="s">
        <v>267</v>
      </c>
      <c r="S909" s="2" t="s">
        <v>368</v>
      </c>
      <c r="T909" s="2" t="b">
        <v>1</v>
      </c>
      <c r="U909" s="2">
        <v>43891</v>
      </c>
      <c r="V909" s="2">
        <v>13</v>
      </c>
      <c r="W909" s="2">
        <v>160</v>
      </c>
      <c r="X909" s="2" t="b">
        <v>1</v>
      </c>
      <c r="Y909" s="2" t="b">
        <v>1</v>
      </c>
      <c r="Z909" s="2" t="s">
        <v>89</v>
      </c>
      <c r="AA909" s="2" t="s">
        <v>83</v>
      </c>
      <c r="AB909" s="51" t="s">
        <v>83</v>
      </c>
      <c r="AC909" s="51"/>
      <c r="AD909" s="51">
        <v>819788.63450000004</v>
      </c>
      <c r="AE909" s="51"/>
      <c r="AF909" s="51">
        <v>35</v>
      </c>
      <c r="AG909" s="51" t="s">
        <v>84</v>
      </c>
      <c r="AH909" s="51"/>
      <c r="AI909" s="51"/>
      <c r="AJ909" s="51">
        <v>0</v>
      </c>
      <c r="AK909" s="51">
        <v>0</v>
      </c>
      <c r="AL909" s="51">
        <v>0</v>
      </c>
      <c r="AP909" s="51">
        <v>0</v>
      </c>
      <c r="AQ909" s="51"/>
      <c r="AR909" s="51">
        <v>1</v>
      </c>
      <c r="AS909" s="51">
        <v>1</v>
      </c>
      <c r="AT909" s="51">
        <v>1</v>
      </c>
      <c r="AV909" s="51">
        <v>1</v>
      </c>
    </row>
    <row r="910" spans="1:56" x14ac:dyDescent="0.3">
      <c r="A910" s="2">
        <v>910</v>
      </c>
      <c r="B910" s="2">
        <v>1</v>
      </c>
      <c r="C910" s="2" t="s">
        <v>1392</v>
      </c>
      <c r="D910" s="51">
        <v>12</v>
      </c>
      <c r="E910" s="2" t="s">
        <v>3674</v>
      </c>
      <c r="F910" s="2" t="s">
        <v>1705</v>
      </c>
      <c r="G910" s="2" t="s">
        <v>2038</v>
      </c>
      <c r="H910" s="2" t="s">
        <v>2231</v>
      </c>
      <c r="I910" s="2" t="s">
        <v>1884</v>
      </c>
      <c r="J910" s="2" t="s">
        <v>2235</v>
      </c>
      <c r="K910" s="2" t="s">
        <v>3930</v>
      </c>
      <c r="L910" s="2">
        <v>63121</v>
      </c>
      <c r="M910" s="2">
        <v>3120509</v>
      </c>
      <c r="N910" s="2" t="s">
        <v>104</v>
      </c>
      <c r="O910" s="2" t="s">
        <v>486</v>
      </c>
      <c r="P910" s="2">
        <v>2007</v>
      </c>
      <c r="Q910" s="2" t="s">
        <v>368</v>
      </c>
      <c r="R910" s="2" t="s">
        <v>267</v>
      </c>
      <c r="S910" s="2" t="s">
        <v>368</v>
      </c>
      <c r="T910" s="2" t="b">
        <v>1</v>
      </c>
      <c r="U910" s="2">
        <v>43891</v>
      </c>
      <c r="V910" s="2">
        <v>28</v>
      </c>
      <c r="W910" s="2">
        <v>170</v>
      </c>
      <c r="X910" s="2" t="b">
        <v>1</v>
      </c>
      <c r="Y910" s="2" t="b">
        <v>1</v>
      </c>
      <c r="Z910" s="2" t="s">
        <v>89</v>
      </c>
      <c r="AA910" s="2" t="s">
        <v>83</v>
      </c>
      <c r="AB910" s="51" t="s">
        <v>83</v>
      </c>
      <c r="AC910" s="51"/>
      <c r="AD910" s="51">
        <v>567034.32400000002</v>
      </c>
      <c r="AE910" s="51"/>
      <c r="AF910" s="51">
        <v>55</v>
      </c>
      <c r="AG910" s="51" t="s">
        <v>84</v>
      </c>
      <c r="AH910" s="51"/>
      <c r="AI910" s="51"/>
      <c r="AJ910" s="51">
        <v>0</v>
      </c>
      <c r="AK910" s="51">
        <v>0</v>
      </c>
      <c r="AL910" s="51">
        <v>0</v>
      </c>
      <c r="AP910" s="51">
        <v>0</v>
      </c>
      <c r="AQ910" s="51"/>
      <c r="AR910" s="51">
        <v>1</v>
      </c>
      <c r="AS910" s="51">
        <v>1</v>
      </c>
      <c r="AT910" s="51">
        <v>1</v>
      </c>
      <c r="AV910" s="51">
        <v>1</v>
      </c>
    </row>
    <row r="911" spans="1:56" x14ac:dyDescent="0.3">
      <c r="A911" s="2">
        <v>911</v>
      </c>
      <c r="B911" s="2">
        <v>1</v>
      </c>
      <c r="C911" s="2" t="s">
        <v>1392</v>
      </c>
      <c r="D911" s="51">
        <v>12</v>
      </c>
      <c r="E911" s="2" t="s">
        <v>3674</v>
      </c>
      <c r="F911" s="2" t="s">
        <v>1705</v>
      </c>
      <c r="G911" s="2" t="s">
        <v>2038</v>
      </c>
      <c r="H911" s="2" t="s">
        <v>2231</v>
      </c>
      <c r="I911" s="2" t="s">
        <v>2236</v>
      </c>
      <c r="J911" s="2" t="s">
        <v>2237</v>
      </c>
      <c r="K911" s="2" t="s">
        <v>3931</v>
      </c>
      <c r="L911" s="2">
        <v>185198377</v>
      </c>
      <c r="M911" s="2">
        <v>185198553</v>
      </c>
      <c r="N911" s="2" t="s">
        <v>104</v>
      </c>
      <c r="O911" s="2" t="s">
        <v>368</v>
      </c>
      <c r="P911" s="2">
        <v>2004</v>
      </c>
      <c r="Q911" s="2" t="s">
        <v>368</v>
      </c>
      <c r="R911" s="2" t="s">
        <v>267</v>
      </c>
      <c r="S911" s="2" t="s">
        <v>368</v>
      </c>
      <c r="T911" s="2" t="b">
        <v>1</v>
      </c>
      <c r="U911" s="2">
        <v>44197</v>
      </c>
      <c r="V911" s="2">
        <v>30</v>
      </c>
      <c r="W911" s="2">
        <v>360</v>
      </c>
      <c r="X911" s="2" t="b">
        <v>1</v>
      </c>
      <c r="Y911" s="2" t="b">
        <v>1</v>
      </c>
      <c r="Z911" s="2" t="s">
        <v>1960</v>
      </c>
      <c r="AA911" s="2" t="s">
        <v>95</v>
      </c>
      <c r="AB911" s="51" t="s">
        <v>83</v>
      </c>
      <c r="AC911" s="51" t="s">
        <v>178</v>
      </c>
      <c r="AD911" s="51">
        <v>634507.55759999994</v>
      </c>
      <c r="AE911" s="51"/>
      <c r="AF911" s="51">
        <v>58</v>
      </c>
      <c r="AG911" s="51" t="s">
        <v>84</v>
      </c>
      <c r="AH911" s="51"/>
      <c r="AI911" s="51"/>
      <c r="AJ911" s="51">
        <v>0</v>
      </c>
      <c r="AK911" s="51">
        <v>0</v>
      </c>
      <c r="AL911" s="51">
        <v>0</v>
      </c>
      <c r="AP911" s="51">
        <v>0</v>
      </c>
      <c r="AQ911" s="51"/>
      <c r="AR911" s="51">
        <v>1</v>
      </c>
      <c r="AS911" s="51">
        <v>1</v>
      </c>
      <c r="AT911" s="51">
        <v>1</v>
      </c>
      <c r="AV911" s="51">
        <v>1</v>
      </c>
    </row>
    <row r="912" spans="1:56" x14ac:dyDescent="0.3">
      <c r="A912" s="2">
        <v>913</v>
      </c>
      <c r="B912" s="2">
        <v>1</v>
      </c>
      <c r="C912" s="2" t="s">
        <v>1392</v>
      </c>
      <c r="D912" s="51">
        <v>12</v>
      </c>
      <c r="E912" s="2" t="s">
        <v>3674</v>
      </c>
      <c r="F912" s="2" t="s">
        <v>1705</v>
      </c>
      <c r="G912" s="2" t="s">
        <v>2038</v>
      </c>
      <c r="H912" s="2" t="s">
        <v>2231</v>
      </c>
      <c r="I912" s="2" t="s">
        <v>2240</v>
      </c>
      <c r="J912" s="2" t="s">
        <v>2241</v>
      </c>
      <c r="K912" s="2" t="s">
        <v>3932</v>
      </c>
      <c r="L912" s="2">
        <v>44641</v>
      </c>
      <c r="M912" s="2">
        <v>200322152</v>
      </c>
      <c r="N912" s="2" t="s">
        <v>104</v>
      </c>
      <c r="O912" s="2" t="s">
        <v>486</v>
      </c>
      <c r="P912" s="2">
        <v>2004</v>
      </c>
      <c r="Q912" s="2" t="s">
        <v>368</v>
      </c>
      <c r="R912" s="2" t="s">
        <v>267</v>
      </c>
      <c r="S912" s="2" t="s">
        <v>368</v>
      </c>
      <c r="T912" s="2" t="b">
        <v>1</v>
      </c>
      <c r="U912" s="2">
        <v>43891</v>
      </c>
      <c r="V912" s="2">
        <v>30</v>
      </c>
      <c r="W912" s="2">
        <v>475</v>
      </c>
      <c r="X912" s="2" t="b">
        <v>1</v>
      </c>
      <c r="Y912" s="2" t="b">
        <v>1</v>
      </c>
      <c r="Z912" s="2" t="s">
        <v>89</v>
      </c>
      <c r="AA912" s="2" t="s">
        <v>95</v>
      </c>
      <c r="AB912" s="51" t="s">
        <v>83</v>
      </c>
      <c r="AC912" s="51" t="s">
        <v>178</v>
      </c>
      <c r="AD912" s="51">
        <v>950660.59750000003</v>
      </c>
      <c r="AE912" s="51"/>
      <c r="AF912" s="51">
        <v>53</v>
      </c>
      <c r="AG912" s="51" t="s">
        <v>84</v>
      </c>
      <c r="AH912" s="51"/>
      <c r="AI912" s="51"/>
      <c r="AJ912" s="51">
        <v>0</v>
      </c>
      <c r="AK912" s="51">
        <v>0</v>
      </c>
      <c r="AL912" s="51">
        <v>0</v>
      </c>
      <c r="AP912" s="51">
        <v>0</v>
      </c>
      <c r="AQ912" s="51"/>
      <c r="AR912" s="51">
        <v>1</v>
      </c>
      <c r="AS912" s="51">
        <v>1</v>
      </c>
      <c r="AT912" s="51">
        <v>1</v>
      </c>
      <c r="AV912" s="51">
        <v>1</v>
      </c>
    </row>
    <row r="913" spans="1:56" x14ac:dyDescent="0.3">
      <c r="A913" s="2">
        <v>914</v>
      </c>
      <c r="B913" s="2">
        <v>1</v>
      </c>
      <c r="C913" s="2" t="s">
        <v>1392</v>
      </c>
      <c r="D913" s="51">
        <v>12</v>
      </c>
      <c r="E913" s="2" t="s">
        <v>3674</v>
      </c>
      <c r="F913" s="2" t="s">
        <v>1705</v>
      </c>
      <c r="G913" s="2" t="s">
        <v>2038</v>
      </c>
      <c r="H913" s="2" t="s">
        <v>2231</v>
      </c>
      <c r="I913" s="2" t="s">
        <v>2242</v>
      </c>
      <c r="J913" s="2" t="s">
        <v>2243</v>
      </c>
      <c r="K913" s="2" t="s">
        <v>3933</v>
      </c>
      <c r="L913" s="2">
        <v>63101</v>
      </c>
      <c r="M913" s="2">
        <v>3117368</v>
      </c>
      <c r="N913" s="2" t="s">
        <v>104</v>
      </c>
      <c r="O913" s="2" t="s">
        <v>486</v>
      </c>
      <c r="P913" s="2">
        <v>2007</v>
      </c>
      <c r="Q913" s="2" t="s">
        <v>368</v>
      </c>
      <c r="R913" s="2" t="s">
        <v>267</v>
      </c>
      <c r="S913" s="2" t="s">
        <v>368</v>
      </c>
      <c r="T913" s="2" t="b">
        <v>1</v>
      </c>
      <c r="U913" s="2">
        <v>43891</v>
      </c>
      <c r="V913" s="2">
        <v>31</v>
      </c>
      <c r="W913" s="2">
        <v>150</v>
      </c>
      <c r="X913" s="2" t="b">
        <v>1</v>
      </c>
      <c r="Y913" s="2" t="b">
        <v>1</v>
      </c>
      <c r="Z913" s="2" t="s">
        <v>89</v>
      </c>
      <c r="AA913" s="2" t="s">
        <v>83</v>
      </c>
      <c r="AB913" s="51" t="s">
        <v>83</v>
      </c>
      <c r="AC913" s="51"/>
      <c r="AD913" s="51">
        <v>461483.86300000001</v>
      </c>
      <c r="AE913" s="51"/>
      <c r="AF913" s="51">
        <v>32</v>
      </c>
      <c r="AG913" s="51" t="s">
        <v>84</v>
      </c>
      <c r="AH913" s="51"/>
      <c r="AI913" s="51"/>
      <c r="AJ913" s="51">
        <v>0</v>
      </c>
      <c r="AK913" s="51">
        <v>0</v>
      </c>
      <c r="AL913" s="51">
        <v>0</v>
      </c>
      <c r="AP913" s="51">
        <v>0</v>
      </c>
      <c r="AQ913" s="51"/>
      <c r="AR913" s="51">
        <v>1</v>
      </c>
      <c r="AS913" s="51">
        <v>1</v>
      </c>
      <c r="AT913" s="51">
        <v>1</v>
      </c>
      <c r="AV913" s="51">
        <v>1</v>
      </c>
    </row>
    <row r="914" spans="1:56" x14ac:dyDescent="0.3">
      <c r="A914" s="2">
        <v>915</v>
      </c>
      <c r="B914" s="2">
        <v>1</v>
      </c>
      <c r="C914" s="2" t="s">
        <v>1392</v>
      </c>
      <c r="D914" s="51">
        <v>12</v>
      </c>
      <c r="E914" s="2" t="s">
        <v>3674</v>
      </c>
      <c r="F914" s="2" t="s">
        <v>1705</v>
      </c>
      <c r="G914" s="2" t="s">
        <v>2038</v>
      </c>
      <c r="H914" s="2" t="s">
        <v>2231</v>
      </c>
      <c r="I914" s="2" t="s">
        <v>2244</v>
      </c>
      <c r="J914" s="2" t="s">
        <v>2245</v>
      </c>
      <c r="K914" s="2" t="s">
        <v>3934</v>
      </c>
      <c r="L914" s="2">
        <v>63140</v>
      </c>
      <c r="M914" s="2">
        <v>124462480</v>
      </c>
      <c r="N914" s="2" t="s">
        <v>104</v>
      </c>
      <c r="O914" s="2" t="s">
        <v>486</v>
      </c>
      <c r="P914" s="2">
        <v>2007</v>
      </c>
      <c r="Q914" s="2" t="s">
        <v>368</v>
      </c>
      <c r="R914" s="2" t="s">
        <v>267</v>
      </c>
      <c r="S914" s="2" t="s">
        <v>368</v>
      </c>
      <c r="T914" s="2" t="b">
        <v>1</v>
      </c>
      <c r="U914" s="2">
        <v>43891</v>
      </c>
      <c r="V914" s="2">
        <v>30</v>
      </c>
      <c r="W914" s="2">
        <v>450</v>
      </c>
      <c r="X914" s="2" t="b">
        <v>1</v>
      </c>
      <c r="Y914" s="2" t="b">
        <v>1</v>
      </c>
      <c r="Z914" s="2" t="s">
        <v>89</v>
      </c>
      <c r="AA914" s="2" t="s">
        <v>278</v>
      </c>
      <c r="AB914" s="51" t="s">
        <v>178</v>
      </c>
      <c r="AC914" s="51" t="s">
        <v>83</v>
      </c>
      <c r="AD914" s="51">
        <v>102110.0361</v>
      </c>
      <c r="AE914" s="51" t="s">
        <v>118</v>
      </c>
      <c r="AF914" s="51">
        <v>50</v>
      </c>
      <c r="AG914" s="51" t="s">
        <v>84</v>
      </c>
      <c r="AH914" s="51"/>
      <c r="AI914" s="51"/>
      <c r="AJ914" s="51">
        <v>1</v>
      </c>
      <c r="AK914" s="51">
        <v>0</v>
      </c>
      <c r="AL914" s="51">
        <v>0</v>
      </c>
      <c r="AP914" s="51">
        <v>0</v>
      </c>
      <c r="AQ914" s="51"/>
      <c r="AR914" s="51">
        <v>1</v>
      </c>
      <c r="AS914" s="51">
        <v>1</v>
      </c>
      <c r="AT914" s="51">
        <v>1</v>
      </c>
      <c r="AX914" s="51">
        <v>1</v>
      </c>
      <c r="BC914" s="51">
        <v>1</v>
      </c>
    </row>
    <row r="915" spans="1:56" x14ac:dyDescent="0.3">
      <c r="A915" s="2">
        <v>916</v>
      </c>
      <c r="B915" s="2">
        <v>1</v>
      </c>
      <c r="C915" s="2" t="s">
        <v>1392</v>
      </c>
      <c r="D915" s="51">
        <v>12</v>
      </c>
      <c r="E915" s="2" t="s">
        <v>3674</v>
      </c>
      <c r="F915" s="2" t="s">
        <v>1705</v>
      </c>
      <c r="G915" s="2" t="s">
        <v>2038</v>
      </c>
      <c r="H915" s="2" t="s">
        <v>2246</v>
      </c>
      <c r="I915" s="2" t="s">
        <v>2247</v>
      </c>
      <c r="J915" s="2" t="s">
        <v>2248</v>
      </c>
      <c r="K915" s="2" t="s">
        <v>3935</v>
      </c>
      <c r="L915" s="2">
        <v>161440</v>
      </c>
      <c r="M915" s="2">
        <v>124485912</v>
      </c>
      <c r="N915" s="2" t="s">
        <v>104</v>
      </c>
      <c r="O915" s="2" t="s">
        <v>486</v>
      </c>
      <c r="P915" s="2">
        <v>2008</v>
      </c>
      <c r="Q915" s="2" t="s">
        <v>368</v>
      </c>
      <c r="R915" s="2" t="s">
        <v>267</v>
      </c>
      <c r="S915" s="2" t="s">
        <v>368</v>
      </c>
      <c r="T915" s="2" t="b">
        <v>1</v>
      </c>
      <c r="U915" s="2">
        <v>43891</v>
      </c>
      <c r="V915" s="2">
        <v>410</v>
      </c>
      <c r="W915" s="2">
        <v>576</v>
      </c>
      <c r="X915" s="2" t="b">
        <v>1</v>
      </c>
      <c r="Y915" s="2" t="b">
        <v>1</v>
      </c>
      <c r="Z915" s="2" t="s">
        <v>1960</v>
      </c>
      <c r="AA915" s="2" t="s">
        <v>178</v>
      </c>
      <c r="AB915" s="51" t="s">
        <v>178</v>
      </c>
      <c r="AC915" s="51"/>
      <c r="AD915" s="51">
        <v>4899.1143949999996</v>
      </c>
      <c r="AE915" s="51" t="s">
        <v>118</v>
      </c>
      <c r="AF915" s="51">
        <v>58</v>
      </c>
      <c r="AG915" s="51" t="s">
        <v>84</v>
      </c>
      <c r="AH915" s="51"/>
      <c r="AI915" s="51"/>
      <c r="AJ915" s="51">
        <v>1</v>
      </c>
      <c r="AK915" s="51">
        <v>0</v>
      </c>
      <c r="AL915" s="51">
        <v>0</v>
      </c>
      <c r="AP915" s="51">
        <v>0</v>
      </c>
      <c r="AQ915" s="51"/>
      <c r="AR915" s="51">
        <v>0</v>
      </c>
      <c r="AS915" s="51">
        <v>0</v>
      </c>
      <c r="AT915" s="51">
        <v>1</v>
      </c>
      <c r="AX915" s="51">
        <v>1</v>
      </c>
      <c r="BC915" s="51">
        <v>1</v>
      </c>
    </row>
    <row r="916" spans="1:56" x14ac:dyDescent="0.3">
      <c r="A916" s="2">
        <v>917</v>
      </c>
      <c r="B916" s="2">
        <v>1</v>
      </c>
      <c r="C916" s="2" t="s">
        <v>1392</v>
      </c>
      <c r="D916" s="51">
        <v>12</v>
      </c>
      <c r="E916" s="2" t="s">
        <v>3674</v>
      </c>
      <c r="F916" s="2" t="s">
        <v>1705</v>
      </c>
      <c r="G916" s="2" t="s">
        <v>2038</v>
      </c>
      <c r="H916" s="2" t="s">
        <v>2249</v>
      </c>
      <c r="I916" s="2" t="s">
        <v>2250</v>
      </c>
      <c r="J916" s="2" t="s">
        <v>2251</v>
      </c>
      <c r="K916" s="2" t="s">
        <v>3936</v>
      </c>
      <c r="L916" s="2">
        <v>161534</v>
      </c>
      <c r="M916" s="2">
        <v>124501763</v>
      </c>
      <c r="N916" s="2" t="s">
        <v>104</v>
      </c>
      <c r="O916" s="2" t="s">
        <v>368</v>
      </c>
      <c r="P916" s="2">
        <v>2007</v>
      </c>
      <c r="Q916" s="2" t="s">
        <v>368</v>
      </c>
      <c r="R916" s="2" t="s">
        <v>267</v>
      </c>
      <c r="S916" s="2" t="s">
        <v>368</v>
      </c>
      <c r="T916" s="2" t="b">
        <v>1</v>
      </c>
      <c r="U916" s="2">
        <v>43891</v>
      </c>
      <c r="V916" s="2">
        <v>450</v>
      </c>
      <c r="W916" s="2">
        <v>1000</v>
      </c>
      <c r="X916" s="2" t="b">
        <v>1</v>
      </c>
      <c r="Y916" s="2" t="b">
        <v>1</v>
      </c>
      <c r="Z916" s="2" t="s">
        <v>89</v>
      </c>
      <c r="AA916" s="2" t="s">
        <v>178</v>
      </c>
      <c r="AB916" s="51" t="s">
        <v>178</v>
      </c>
      <c r="AC916" s="51"/>
      <c r="AD916" s="51">
        <v>98144.180999999997</v>
      </c>
      <c r="AE916" s="51" t="s">
        <v>118</v>
      </c>
      <c r="AF916" s="51">
        <v>104</v>
      </c>
      <c r="AG916" s="51" t="s">
        <v>84</v>
      </c>
      <c r="AH916" s="51"/>
      <c r="AI916" s="51">
        <v>7.4</v>
      </c>
      <c r="AJ916" s="51">
        <v>1</v>
      </c>
      <c r="AK916" s="51">
        <v>0</v>
      </c>
      <c r="AL916" s="51">
        <v>0</v>
      </c>
      <c r="AP916" s="51">
        <v>0</v>
      </c>
      <c r="AQ916" s="51"/>
      <c r="AR916" s="51">
        <v>0</v>
      </c>
      <c r="AS916" s="51">
        <v>0</v>
      </c>
      <c r="AT916" s="51">
        <v>1</v>
      </c>
      <c r="AX916" s="51">
        <v>1</v>
      </c>
      <c r="BC916" s="51">
        <v>1</v>
      </c>
    </row>
    <row r="917" spans="1:56" x14ac:dyDescent="0.3">
      <c r="A917" s="2">
        <v>918</v>
      </c>
      <c r="B917" s="2">
        <v>1</v>
      </c>
      <c r="C917" s="2" t="s">
        <v>1392</v>
      </c>
      <c r="D917" s="51">
        <v>12</v>
      </c>
      <c r="E917" s="2" t="s">
        <v>3674</v>
      </c>
      <c r="F917" s="2" t="s">
        <v>1705</v>
      </c>
      <c r="G917" s="2" t="s">
        <v>2038</v>
      </c>
      <c r="H917" s="2" t="s">
        <v>2249</v>
      </c>
      <c r="I917" s="2" t="s">
        <v>2098</v>
      </c>
      <c r="J917" s="2" t="s">
        <v>2252</v>
      </c>
      <c r="K917" s="2" t="s">
        <v>3937</v>
      </c>
      <c r="L917" s="2">
        <v>161575</v>
      </c>
      <c r="M917" s="2">
        <v>124509549</v>
      </c>
      <c r="N917" s="2" t="s">
        <v>104</v>
      </c>
      <c r="O917" s="2" t="s">
        <v>368</v>
      </c>
      <c r="P917" s="2">
        <v>2004</v>
      </c>
      <c r="Q917" s="2" t="s">
        <v>2972</v>
      </c>
      <c r="R917" s="2" t="s">
        <v>1218</v>
      </c>
      <c r="S917" s="2" t="s">
        <v>2972</v>
      </c>
      <c r="T917" s="2" t="b">
        <v>1</v>
      </c>
      <c r="U917" s="2">
        <v>43891</v>
      </c>
      <c r="V917" s="2">
        <v>300</v>
      </c>
      <c r="W917" s="2">
        <v>1000</v>
      </c>
      <c r="X917" s="2" t="b">
        <v>1</v>
      </c>
      <c r="Y917" s="2" t="b">
        <v>1</v>
      </c>
      <c r="Z917" s="2" t="s">
        <v>89</v>
      </c>
      <c r="AA917" s="2" t="s">
        <v>178</v>
      </c>
      <c r="AB917" s="51" t="s">
        <v>178</v>
      </c>
      <c r="AC917" s="51"/>
      <c r="AD917" s="51">
        <v>7138.3982980000001</v>
      </c>
      <c r="AE917" s="51" t="s">
        <v>118</v>
      </c>
      <c r="AF917" s="51">
        <v>69</v>
      </c>
      <c r="AG917" s="51" t="s">
        <v>84</v>
      </c>
      <c r="AH917" s="51"/>
      <c r="AI917" s="51" t="s">
        <v>267</v>
      </c>
      <c r="AJ917" s="51">
        <v>1</v>
      </c>
      <c r="AK917" s="51">
        <v>0</v>
      </c>
      <c r="AL917" s="51">
        <v>0</v>
      </c>
      <c r="AP917" s="51">
        <v>0</v>
      </c>
      <c r="AQ917" s="51"/>
      <c r="AR917" s="51">
        <v>0</v>
      </c>
      <c r="AS917" s="51">
        <v>0</v>
      </c>
      <c r="AT917" s="51">
        <v>1</v>
      </c>
      <c r="AX917" s="51">
        <v>1</v>
      </c>
      <c r="BC917" s="51">
        <v>1</v>
      </c>
    </row>
    <row r="918" spans="1:56" x14ac:dyDescent="0.3">
      <c r="A918" s="2">
        <v>919</v>
      </c>
      <c r="B918" s="2">
        <v>1</v>
      </c>
      <c r="C918" s="2" t="s">
        <v>1392</v>
      </c>
      <c r="D918" s="51">
        <v>12</v>
      </c>
      <c r="E918" s="2" t="s">
        <v>3674</v>
      </c>
      <c r="F918" s="2" t="s">
        <v>1705</v>
      </c>
      <c r="G918" s="2" t="s">
        <v>2038</v>
      </c>
      <c r="H918" s="2" t="s">
        <v>2249</v>
      </c>
      <c r="I918" s="2" t="s">
        <v>2253</v>
      </c>
      <c r="J918" s="2" t="s">
        <v>2254</v>
      </c>
      <c r="K918" s="2" t="s">
        <v>3938</v>
      </c>
      <c r="L918" s="2">
        <v>161742</v>
      </c>
      <c r="M918" s="2">
        <v>124536777</v>
      </c>
      <c r="N918" s="2" t="s">
        <v>104</v>
      </c>
      <c r="O918" s="2" t="s">
        <v>368</v>
      </c>
      <c r="P918" s="2">
        <v>2004</v>
      </c>
      <c r="Q918" s="2" t="s">
        <v>368</v>
      </c>
      <c r="R918" s="2" t="s">
        <v>267</v>
      </c>
      <c r="S918" s="2" t="s">
        <v>368</v>
      </c>
      <c r="T918" s="2" t="b">
        <v>1</v>
      </c>
      <c r="U918" s="2">
        <v>43891</v>
      </c>
      <c r="V918" s="2">
        <v>300</v>
      </c>
      <c r="W918" s="2">
        <v>870</v>
      </c>
      <c r="X918" s="2" t="b">
        <v>1</v>
      </c>
      <c r="Y918" s="2" t="b">
        <v>1</v>
      </c>
      <c r="Z918" s="2" t="s">
        <v>89</v>
      </c>
      <c r="AA918" s="2" t="s">
        <v>178</v>
      </c>
      <c r="AB918" s="51" t="s">
        <v>178</v>
      </c>
      <c r="AC918" s="51"/>
      <c r="AD918" s="51">
        <v>18850.80415</v>
      </c>
      <c r="AE918" s="51" t="s">
        <v>118</v>
      </c>
      <c r="AF918" s="51">
        <v>60</v>
      </c>
      <c r="AG918" s="51" t="s">
        <v>84</v>
      </c>
      <c r="AH918" s="51"/>
      <c r="AI918" s="51"/>
      <c r="AJ918" s="51">
        <v>1</v>
      </c>
      <c r="AK918" s="51">
        <v>0</v>
      </c>
      <c r="AL918" s="51">
        <v>0</v>
      </c>
      <c r="AP918" s="51">
        <v>0</v>
      </c>
      <c r="AQ918" s="51"/>
      <c r="AR918" s="51">
        <v>0</v>
      </c>
      <c r="AS918" s="51">
        <v>0</v>
      </c>
      <c r="AT918" s="51">
        <v>1</v>
      </c>
      <c r="AX918" s="51">
        <v>1</v>
      </c>
      <c r="BC918" s="51">
        <v>1</v>
      </c>
    </row>
    <row r="919" spans="1:56" x14ac:dyDescent="0.3">
      <c r="A919" s="2">
        <v>920</v>
      </c>
      <c r="B919" s="2">
        <v>1</v>
      </c>
      <c r="C919" s="2" t="s">
        <v>1392</v>
      </c>
      <c r="D919" s="51">
        <v>12</v>
      </c>
      <c r="E919" s="2" t="s">
        <v>3674</v>
      </c>
      <c r="F919" s="2" t="s">
        <v>1705</v>
      </c>
      <c r="G919" s="2" t="s">
        <v>2038</v>
      </c>
      <c r="H919" s="2" t="s">
        <v>2255</v>
      </c>
      <c r="I919" s="2" t="s">
        <v>2256</v>
      </c>
      <c r="J919" s="2" t="s">
        <v>2257</v>
      </c>
      <c r="K919" s="2" t="s">
        <v>3939</v>
      </c>
      <c r="L919" s="2">
        <v>63109</v>
      </c>
      <c r="M919" s="2">
        <v>3118640</v>
      </c>
      <c r="N919" s="2" t="s">
        <v>104</v>
      </c>
      <c r="O919" s="2" t="s">
        <v>1217</v>
      </c>
      <c r="P919" s="2">
        <v>2007</v>
      </c>
      <c r="Q919" s="2" t="s">
        <v>1217</v>
      </c>
      <c r="R919" s="2" t="s">
        <v>2980</v>
      </c>
      <c r="S919" s="2" t="s">
        <v>1217</v>
      </c>
      <c r="T919" s="2" t="b">
        <v>1</v>
      </c>
      <c r="U919" s="2">
        <v>43891</v>
      </c>
      <c r="V919" s="2">
        <v>5</v>
      </c>
      <c r="W919" s="2">
        <v>600</v>
      </c>
      <c r="X919" s="2" t="b">
        <v>1</v>
      </c>
      <c r="Y919" s="2" t="b">
        <v>1</v>
      </c>
      <c r="Z919" s="2" t="s">
        <v>89</v>
      </c>
      <c r="AA919" s="2" t="s">
        <v>95</v>
      </c>
      <c r="AB919" s="51" t="s">
        <v>83</v>
      </c>
      <c r="AC919" s="51" t="s">
        <v>178</v>
      </c>
      <c r="AD919" s="51">
        <v>649065.36170000001</v>
      </c>
      <c r="AE919" s="51"/>
      <c r="AF919" s="51">
        <v>71</v>
      </c>
      <c r="AG919" s="51" t="s">
        <v>84</v>
      </c>
      <c r="AH919" s="51"/>
      <c r="AI919" s="51">
        <v>8</v>
      </c>
      <c r="AJ919" s="51">
        <v>0</v>
      </c>
      <c r="AK919" s="51">
        <v>0</v>
      </c>
      <c r="AL919" s="51">
        <v>0</v>
      </c>
      <c r="AP919" s="51">
        <v>0</v>
      </c>
      <c r="AQ919" s="51"/>
      <c r="AR919" s="51">
        <v>1</v>
      </c>
      <c r="AS919" s="51">
        <v>1</v>
      </c>
      <c r="AT919" s="51">
        <v>1</v>
      </c>
      <c r="AU919" s="51">
        <v>1</v>
      </c>
      <c r="AV919" s="51">
        <v>1</v>
      </c>
      <c r="AW919" s="51">
        <v>1</v>
      </c>
    </row>
    <row r="920" spans="1:56" x14ac:dyDescent="0.3">
      <c r="A920" s="2">
        <v>921</v>
      </c>
      <c r="B920" s="2">
        <v>1</v>
      </c>
      <c r="C920" s="2" t="s">
        <v>1392</v>
      </c>
      <c r="D920" s="51">
        <v>12</v>
      </c>
      <c r="E920" s="2" t="s">
        <v>3674</v>
      </c>
      <c r="F920" s="2" t="s">
        <v>1705</v>
      </c>
      <c r="G920" s="2" t="s">
        <v>2038</v>
      </c>
      <c r="H920" s="2" t="s">
        <v>2258</v>
      </c>
      <c r="I920" s="2" t="s">
        <v>2259</v>
      </c>
      <c r="J920" s="2" t="s">
        <v>2260</v>
      </c>
      <c r="K920" s="2" t="s">
        <v>3940</v>
      </c>
      <c r="L920" s="2">
        <v>44642</v>
      </c>
      <c r="M920" s="2">
        <v>2998643</v>
      </c>
      <c r="N920" s="2" t="s">
        <v>104</v>
      </c>
      <c r="O920" s="2" t="s">
        <v>1217</v>
      </c>
      <c r="P920" s="2">
        <v>2007</v>
      </c>
      <c r="Q920" s="2" t="s">
        <v>1561</v>
      </c>
      <c r="R920" s="2" t="s">
        <v>2980</v>
      </c>
      <c r="S920" s="2" t="s">
        <v>1561</v>
      </c>
      <c r="T920" s="2" t="b">
        <v>1</v>
      </c>
      <c r="U920" s="2">
        <v>43891</v>
      </c>
      <c r="V920" s="2">
        <v>0</v>
      </c>
      <c r="W920" s="2">
        <v>190</v>
      </c>
      <c r="X920" s="2" t="b">
        <v>1</v>
      </c>
      <c r="Y920" s="2" t="b">
        <v>1</v>
      </c>
      <c r="Z920" s="2" t="s">
        <v>2046</v>
      </c>
      <c r="AA920" s="2" t="s">
        <v>83</v>
      </c>
      <c r="AB920" s="51" t="s">
        <v>83</v>
      </c>
      <c r="AC920" s="51"/>
      <c r="AD920" s="51">
        <v>478915.1986</v>
      </c>
      <c r="AE920" s="51"/>
      <c r="AF920" s="51">
        <v>62</v>
      </c>
      <c r="AG920" s="51" t="s">
        <v>84</v>
      </c>
      <c r="AH920" s="51"/>
      <c r="AI920" s="51">
        <v>13.5</v>
      </c>
      <c r="AJ920" s="51">
        <v>0</v>
      </c>
      <c r="AK920" s="51">
        <v>0</v>
      </c>
      <c r="AL920" s="51">
        <v>0</v>
      </c>
      <c r="AP920" s="51">
        <v>0</v>
      </c>
      <c r="AQ920" s="51"/>
      <c r="AR920" s="51">
        <v>1</v>
      </c>
      <c r="AS920" s="51">
        <v>1</v>
      </c>
      <c r="AT920" s="51">
        <v>1</v>
      </c>
      <c r="AU920" s="51">
        <v>1</v>
      </c>
      <c r="AV920" s="51">
        <v>1</v>
      </c>
      <c r="AW920" s="51">
        <v>1</v>
      </c>
    </row>
    <row r="921" spans="1:56" x14ac:dyDescent="0.3">
      <c r="A921" s="2">
        <v>922</v>
      </c>
      <c r="B921" s="2">
        <v>1</v>
      </c>
      <c r="C921" s="2" t="s">
        <v>1392</v>
      </c>
      <c r="D921" s="51">
        <v>12</v>
      </c>
      <c r="E921" s="2" t="s">
        <v>3674</v>
      </c>
      <c r="F921" s="2" t="s">
        <v>1705</v>
      </c>
      <c r="G921" s="2" t="s">
        <v>2038</v>
      </c>
      <c r="H921" s="2" t="s">
        <v>2258</v>
      </c>
      <c r="I921" s="2" t="s">
        <v>2261</v>
      </c>
      <c r="J921" s="2" t="s">
        <v>2262</v>
      </c>
      <c r="K921" s="2" t="s">
        <v>3941</v>
      </c>
      <c r="L921" s="2">
        <v>44597</v>
      </c>
      <c r="M921" s="2">
        <v>2997866</v>
      </c>
      <c r="N921" s="2" t="s">
        <v>104</v>
      </c>
      <c r="O921" s="2" t="s">
        <v>486</v>
      </c>
      <c r="P921" s="2">
        <v>2004</v>
      </c>
      <c r="Q921" s="2" t="s">
        <v>2972</v>
      </c>
      <c r="R921" s="2" t="s">
        <v>2980</v>
      </c>
      <c r="S921" s="2" t="s">
        <v>2972</v>
      </c>
      <c r="T921" s="2" t="b">
        <v>1</v>
      </c>
      <c r="U921" s="2">
        <v>43891</v>
      </c>
      <c r="V921" s="2">
        <v>0</v>
      </c>
      <c r="W921" s="2">
        <v>500</v>
      </c>
      <c r="X921" s="2" t="b">
        <v>1</v>
      </c>
      <c r="Y921" s="2" t="b">
        <v>1</v>
      </c>
      <c r="Z921" s="2" t="s">
        <v>2046</v>
      </c>
      <c r="AA921" s="2" t="s">
        <v>95</v>
      </c>
      <c r="AB921" s="51" t="s">
        <v>83</v>
      </c>
      <c r="AC921" s="51" t="s">
        <v>178</v>
      </c>
      <c r="AD921" s="51">
        <v>1095181.4439999999</v>
      </c>
      <c r="AE921" s="51"/>
      <c r="AF921" s="51">
        <v>88</v>
      </c>
      <c r="AG921" s="51" t="s">
        <v>84</v>
      </c>
      <c r="AH921" s="51"/>
      <c r="AI921" s="51">
        <v>16.5</v>
      </c>
      <c r="AJ921" s="51">
        <v>0</v>
      </c>
      <c r="AK921" s="51">
        <v>0</v>
      </c>
      <c r="AL921" s="51">
        <v>0</v>
      </c>
      <c r="AP921" s="51">
        <v>0</v>
      </c>
      <c r="AQ921" s="51"/>
      <c r="AR921" s="51">
        <v>1</v>
      </c>
      <c r="AS921" s="51">
        <v>1</v>
      </c>
      <c r="AT921" s="51">
        <v>1</v>
      </c>
      <c r="AV921" s="51">
        <v>1</v>
      </c>
    </row>
    <row r="922" spans="1:56" x14ac:dyDescent="0.3">
      <c r="A922" s="2">
        <v>923</v>
      </c>
      <c r="B922" s="2">
        <v>1</v>
      </c>
      <c r="C922" s="2" t="s">
        <v>1392</v>
      </c>
      <c r="D922" s="51">
        <v>12</v>
      </c>
      <c r="E922" s="2" t="s">
        <v>3674</v>
      </c>
      <c r="F922" s="2" t="s">
        <v>1705</v>
      </c>
      <c r="G922" s="2" t="s">
        <v>2038</v>
      </c>
      <c r="H922" s="2" t="s">
        <v>2258</v>
      </c>
      <c r="I922" s="2" t="s">
        <v>2263</v>
      </c>
      <c r="J922" s="2" t="s">
        <v>2264</v>
      </c>
      <c r="K922" s="2" t="s">
        <v>3942</v>
      </c>
      <c r="L922" s="2">
        <v>44596</v>
      </c>
      <c r="M922" s="2">
        <v>124434224</v>
      </c>
      <c r="N922" s="2" t="s">
        <v>104</v>
      </c>
      <c r="O922" s="2" t="s">
        <v>486</v>
      </c>
      <c r="P922" s="2">
        <v>2004</v>
      </c>
      <c r="Q922" s="2" t="s">
        <v>2972</v>
      </c>
      <c r="R922" s="2" t="s">
        <v>1218</v>
      </c>
      <c r="S922" s="2" t="s">
        <v>2972</v>
      </c>
      <c r="T922" s="2" t="b">
        <v>1</v>
      </c>
      <c r="U922" s="2">
        <v>43891</v>
      </c>
      <c r="V922" s="2">
        <v>1</v>
      </c>
      <c r="W922" s="2">
        <v>100</v>
      </c>
      <c r="X922" s="2" t="b">
        <v>1</v>
      </c>
      <c r="Y922" s="2" t="b">
        <v>1</v>
      </c>
      <c r="Z922" s="2" t="s">
        <v>1960</v>
      </c>
      <c r="AA922" s="2" t="s">
        <v>83</v>
      </c>
      <c r="AB922" s="51" t="s">
        <v>83</v>
      </c>
      <c r="AC922" s="51"/>
      <c r="AD922" s="51">
        <v>36158.83266</v>
      </c>
      <c r="AE922" s="51" t="s">
        <v>118</v>
      </c>
      <c r="AF922" s="51">
        <v>55</v>
      </c>
      <c r="AG922" s="51" t="s">
        <v>84</v>
      </c>
      <c r="AH922" s="51"/>
      <c r="AI922" s="51">
        <v>11.5</v>
      </c>
      <c r="AJ922" s="51">
        <v>0</v>
      </c>
      <c r="AK922" s="51">
        <v>0</v>
      </c>
      <c r="AL922" s="51">
        <v>0</v>
      </c>
      <c r="AP922" s="51">
        <v>0</v>
      </c>
      <c r="AQ922" s="51"/>
      <c r="AR922" s="51">
        <v>1</v>
      </c>
      <c r="AS922" s="51">
        <v>1</v>
      </c>
      <c r="AT922" s="51">
        <v>1</v>
      </c>
      <c r="AV922" s="51">
        <v>1</v>
      </c>
      <c r="BC922" s="51">
        <v>1</v>
      </c>
    </row>
    <row r="923" spans="1:56" x14ac:dyDescent="0.3">
      <c r="A923" s="2">
        <v>924</v>
      </c>
      <c r="B923" s="2">
        <v>1</v>
      </c>
      <c r="C923" s="2" t="s">
        <v>1392</v>
      </c>
      <c r="D923" s="51">
        <v>12</v>
      </c>
      <c r="E923" s="2" t="s">
        <v>3674</v>
      </c>
      <c r="F923" s="2" t="s">
        <v>1705</v>
      </c>
      <c r="G923" s="2" t="s">
        <v>2038</v>
      </c>
      <c r="H923" s="2" t="s">
        <v>2258</v>
      </c>
      <c r="I923" s="2" t="s">
        <v>2265</v>
      </c>
      <c r="J923" s="2" t="s">
        <v>2266</v>
      </c>
      <c r="K923" s="2" t="s">
        <v>3943</v>
      </c>
      <c r="L923" s="2">
        <v>44643</v>
      </c>
      <c r="M923" s="2">
        <v>124436532</v>
      </c>
      <c r="N923" s="2" t="s">
        <v>104</v>
      </c>
      <c r="O923" s="2" t="s">
        <v>486</v>
      </c>
      <c r="P923" s="2">
        <v>2004</v>
      </c>
      <c r="Q923" s="2" t="s">
        <v>368</v>
      </c>
      <c r="R923" s="2" t="s">
        <v>267</v>
      </c>
      <c r="S923" s="2" t="s">
        <v>368</v>
      </c>
      <c r="T923" s="2" t="b">
        <v>1</v>
      </c>
      <c r="U923" s="2">
        <v>43891</v>
      </c>
      <c r="V923" s="2">
        <v>1</v>
      </c>
      <c r="W923" s="2">
        <v>80</v>
      </c>
      <c r="X923" s="2" t="b">
        <v>1</v>
      </c>
      <c r="Y923" s="2" t="b">
        <v>1</v>
      </c>
      <c r="Z923" s="2" t="s">
        <v>2046</v>
      </c>
      <c r="AA923" s="2" t="s">
        <v>83</v>
      </c>
      <c r="AB923" s="51" t="s">
        <v>83</v>
      </c>
      <c r="AC923" s="51"/>
      <c r="AD923" s="51">
        <v>1570.3361110000001</v>
      </c>
      <c r="AE923" s="51" t="s">
        <v>118</v>
      </c>
      <c r="AF923" s="51">
        <v>65</v>
      </c>
      <c r="AG923" s="51" t="s">
        <v>84</v>
      </c>
      <c r="AH923" s="51"/>
      <c r="AI923" s="51"/>
      <c r="AJ923" s="51">
        <v>0</v>
      </c>
      <c r="AK923" s="51">
        <v>0</v>
      </c>
      <c r="AL923" s="51">
        <v>0</v>
      </c>
      <c r="AP923" s="51">
        <v>0</v>
      </c>
      <c r="AQ923" s="51"/>
      <c r="AR923" s="51">
        <v>1</v>
      </c>
      <c r="AS923" s="51">
        <v>1</v>
      </c>
      <c r="AT923" s="51">
        <v>1</v>
      </c>
      <c r="AV923" s="51">
        <v>1</v>
      </c>
      <c r="BC923" s="51">
        <v>1</v>
      </c>
    </row>
    <row r="924" spans="1:56" x14ac:dyDescent="0.3">
      <c r="A924" s="2">
        <v>925</v>
      </c>
      <c r="B924" s="2">
        <v>1</v>
      </c>
      <c r="C924" s="2" t="s">
        <v>1392</v>
      </c>
      <c r="D924" s="51">
        <v>12</v>
      </c>
      <c r="E924" s="2" t="s">
        <v>3674</v>
      </c>
      <c r="F924" s="2" t="s">
        <v>1705</v>
      </c>
      <c r="G924" s="2" t="s">
        <v>2267</v>
      </c>
      <c r="H924" s="2" t="s">
        <v>2268</v>
      </c>
      <c r="I924" s="2" t="s">
        <v>2269</v>
      </c>
      <c r="J924" s="2" t="s">
        <v>2270</v>
      </c>
      <c r="K924" s="2" t="s">
        <v>3944</v>
      </c>
      <c r="L924" s="2">
        <v>161710</v>
      </c>
      <c r="M924" s="2">
        <v>124531918</v>
      </c>
      <c r="N924" s="2" t="s">
        <v>104</v>
      </c>
      <c r="O924" s="2" t="s">
        <v>486</v>
      </c>
      <c r="P924" s="2">
        <v>2006</v>
      </c>
      <c r="Q924" s="2" t="s">
        <v>486</v>
      </c>
      <c r="R924" s="2" t="s">
        <v>267</v>
      </c>
      <c r="S924" s="2" t="s">
        <v>486</v>
      </c>
      <c r="T924" s="2" t="b">
        <v>1</v>
      </c>
      <c r="U924" s="2">
        <v>2018</v>
      </c>
      <c r="V924" s="2">
        <v>274</v>
      </c>
      <c r="W924" s="2">
        <v>525</v>
      </c>
      <c r="X924" s="2" t="b">
        <v>1</v>
      </c>
      <c r="Y924" s="2" t="b">
        <v>1</v>
      </c>
      <c r="Z924" s="2" t="s">
        <v>1960</v>
      </c>
      <c r="AA924" s="2" t="s">
        <v>178</v>
      </c>
      <c r="AB924" s="51" t="s">
        <v>178</v>
      </c>
      <c r="AC924" s="51"/>
      <c r="AD924" s="51">
        <v>2481.4925149999999</v>
      </c>
      <c r="AE924" s="51" t="s">
        <v>118</v>
      </c>
      <c r="AF924" s="51">
        <v>50</v>
      </c>
      <c r="AG924" s="51" t="s">
        <v>84</v>
      </c>
      <c r="AH924" s="51"/>
      <c r="AI924" s="51"/>
      <c r="AJ924" s="51">
        <v>1</v>
      </c>
      <c r="AK924" s="51">
        <v>0</v>
      </c>
      <c r="AL924" s="51">
        <v>0</v>
      </c>
      <c r="AP924" s="51">
        <v>1</v>
      </c>
      <c r="AQ924" s="51"/>
      <c r="AR924" s="51">
        <v>0</v>
      </c>
      <c r="AS924" s="51">
        <v>0</v>
      </c>
      <c r="AT924" s="51">
        <v>1</v>
      </c>
      <c r="AX924" s="51">
        <v>1</v>
      </c>
      <c r="BB924" s="51">
        <v>1</v>
      </c>
      <c r="BC924" s="51">
        <v>1</v>
      </c>
      <c r="BD924" s="51"/>
    </row>
    <row r="925" spans="1:56" x14ac:dyDescent="0.3">
      <c r="A925" s="2">
        <v>926</v>
      </c>
      <c r="B925" s="2">
        <v>1</v>
      </c>
      <c r="C925" s="2" t="s">
        <v>1392</v>
      </c>
      <c r="D925" s="51">
        <v>12</v>
      </c>
      <c r="E925" s="2" t="s">
        <v>3674</v>
      </c>
      <c r="F925" s="2" t="s">
        <v>1705</v>
      </c>
      <c r="G925" s="2" t="s">
        <v>2267</v>
      </c>
      <c r="H925" s="2" t="s">
        <v>2268</v>
      </c>
      <c r="I925" s="2" t="s">
        <v>2271</v>
      </c>
      <c r="J925" s="2" t="s">
        <v>2272</v>
      </c>
      <c r="K925" s="2" t="s">
        <v>3945</v>
      </c>
      <c r="L925" s="2">
        <v>161712</v>
      </c>
      <c r="M925" s="2">
        <v>124532309</v>
      </c>
      <c r="N925" s="2" t="s">
        <v>104</v>
      </c>
      <c r="O925" s="2" t="s">
        <v>486</v>
      </c>
      <c r="P925" s="2">
        <v>2006</v>
      </c>
      <c r="Q925" s="2" t="s">
        <v>368</v>
      </c>
      <c r="R925" s="2" t="s">
        <v>267</v>
      </c>
      <c r="S925" s="2" t="s">
        <v>368</v>
      </c>
      <c r="T925" s="2" t="b">
        <v>1</v>
      </c>
      <c r="U925" s="2">
        <v>43891</v>
      </c>
      <c r="V925" s="2">
        <v>510</v>
      </c>
      <c r="W925" s="2">
        <v>860</v>
      </c>
      <c r="X925" s="2" t="b">
        <v>1</v>
      </c>
      <c r="Y925" s="2" t="b">
        <v>1</v>
      </c>
      <c r="Z925" s="2" t="s">
        <v>1960</v>
      </c>
      <c r="AA925" s="2" t="s">
        <v>178</v>
      </c>
      <c r="AB925" s="51" t="s">
        <v>178</v>
      </c>
      <c r="AC925" s="51"/>
      <c r="AD925" s="51">
        <v>22395.077789999999</v>
      </c>
      <c r="AE925" s="51" t="s">
        <v>118</v>
      </c>
      <c r="AF925" s="51">
        <v>34</v>
      </c>
      <c r="AG925" s="51" t="s">
        <v>84</v>
      </c>
      <c r="AH925" s="51"/>
      <c r="AI925" s="51"/>
      <c r="AJ925" s="51">
        <v>1</v>
      </c>
      <c r="AK925" s="51">
        <v>0</v>
      </c>
      <c r="AL925" s="51">
        <v>0</v>
      </c>
      <c r="AP925" s="51">
        <v>0</v>
      </c>
      <c r="AQ925" s="51"/>
      <c r="AR925" s="51">
        <v>0</v>
      </c>
      <c r="AS925" s="51">
        <v>0</v>
      </c>
      <c r="AT925" s="51">
        <v>1</v>
      </c>
      <c r="AX925" s="51">
        <v>1</v>
      </c>
      <c r="BC925" s="51">
        <v>1</v>
      </c>
    </row>
    <row r="926" spans="1:56" x14ac:dyDescent="0.3">
      <c r="A926" s="2">
        <v>927</v>
      </c>
      <c r="B926" s="2">
        <v>1</v>
      </c>
      <c r="C926" s="2" t="s">
        <v>1392</v>
      </c>
      <c r="D926" s="51">
        <v>12</v>
      </c>
      <c r="E926" s="2" t="s">
        <v>3674</v>
      </c>
      <c r="F926" s="2" t="s">
        <v>1705</v>
      </c>
      <c r="G926" s="2" t="s">
        <v>2267</v>
      </c>
      <c r="H926" s="2" t="s">
        <v>2268</v>
      </c>
      <c r="I926" s="2" t="s">
        <v>940</v>
      </c>
      <c r="J926" s="2" t="s">
        <v>2273</v>
      </c>
      <c r="K926" s="2" t="s">
        <v>3946</v>
      </c>
      <c r="L926" s="2">
        <v>161374</v>
      </c>
      <c r="M926" s="2">
        <v>124473732</v>
      </c>
      <c r="N926" s="2" t="s">
        <v>104</v>
      </c>
      <c r="O926" s="2" t="s">
        <v>486</v>
      </c>
      <c r="P926" s="2">
        <v>2006</v>
      </c>
      <c r="Q926" s="2" t="s">
        <v>368</v>
      </c>
      <c r="R926" s="2" t="s">
        <v>267</v>
      </c>
      <c r="S926" s="2" t="s">
        <v>368</v>
      </c>
      <c r="T926" s="2" t="b">
        <v>1</v>
      </c>
      <c r="U926" s="2">
        <v>43891</v>
      </c>
      <c r="V926" s="2">
        <v>457</v>
      </c>
      <c r="W926" s="2">
        <v>896</v>
      </c>
      <c r="X926" s="2" t="b">
        <v>1</v>
      </c>
      <c r="Y926" s="2" t="b">
        <v>1</v>
      </c>
      <c r="Z926" s="2" t="s">
        <v>89</v>
      </c>
      <c r="AA926" s="2" t="s">
        <v>178</v>
      </c>
      <c r="AB926" s="51" t="s">
        <v>178</v>
      </c>
      <c r="AC926" s="51"/>
      <c r="AD926" s="51">
        <v>10865.85252</v>
      </c>
      <c r="AE926" s="51" t="s">
        <v>118</v>
      </c>
      <c r="AF926" s="51">
        <v>38</v>
      </c>
      <c r="AG926" s="51" t="s">
        <v>84</v>
      </c>
      <c r="AH926" s="51"/>
      <c r="AI926" s="51"/>
      <c r="AJ926" s="51">
        <v>1</v>
      </c>
      <c r="AK926" s="51">
        <v>0</v>
      </c>
      <c r="AL926" s="51">
        <v>0</v>
      </c>
      <c r="AP926" s="51">
        <v>0</v>
      </c>
      <c r="AQ926" s="51"/>
      <c r="AR926" s="51">
        <v>0</v>
      </c>
      <c r="AS926" s="51">
        <v>0</v>
      </c>
      <c r="AT926" s="51">
        <v>1</v>
      </c>
      <c r="AX926" s="51">
        <v>1</v>
      </c>
      <c r="BC926" s="51">
        <v>1</v>
      </c>
    </row>
    <row r="927" spans="1:56" x14ac:dyDescent="0.3">
      <c r="A927" s="2">
        <v>928</v>
      </c>
      <c r="B927" s="2">
        <v>1</v>
      </c>
      <c r="C927" s="2" t="s">
        <v>1392</v>
      </c>
      <c r="D927" s="51">
        <v>12</v>
      </c>
      <c r="E927" s="2" t="s">
        <v>3674</v>
      </c>
      <c r="F927" s="2" t="s">
        <v>1705</v>
      </c>
      <c r="G927" s="2" t="s">
        <v>2267</v>
      </c>
      <c r="H927" s="2" t="s">
        <v>2268</v>
      </c>
      <c r="I927" s="2" t="s">
        <v>2274</v>
      </c>
      <c r="J927" s="2" t="s">
        <v>2275</v>
      </c>
      <c r="K927" s="2" t="s">
        <v>3947</v>
      </c>
      <c r="L927" s="2">
        <v>161341</v>
      </c>
      <c r="M927" s="2">
        <v>124468677</v>
      </c>
      <c r="N927" s="2" t="s">
        <v>104</v>
      </c>
      <c r="O927" s="2" t="s">
        <v>486</v>
      </c>
      <c r="P927" s="2">
        <v>2008</v>
      </c>
      <c r="Q927" s="2" t="s">
        <v>486</v>
      </c>
      <c r="R927" s="2" t="s">
        <v>267</v>
      </c>
      <c r="S927" s="2" t="s">
        <v>486</v>
      </c>
      <c r="T927" s="2" t="b">
        <v>1</v>
      </c>
      <c r="U927" s="2">
        <v>2018</v>
      </c>
      <c r="V927" s="2">
        <v>860</v>
      </c>
      <c r="W927" s="2">
        <v>860</v>
      </c>
      <c r="X927" s="2" t="b">
        <v>1</v>
      </c>
      <c r="Y927" s="2" t="b">
        <v>1</v>
      </c>
      <c r="Z927" s="2" t="s">
        <v>89</v>
      </c>
      <c r="AA927" s="2" t="s">
        <v>178</v>
      </c>
      <c r="AB927" s="51" t="s">
        <v>178</v>
      </c>
      <c r="AC927" s="51"/>
      <c r="AD927" s="51">
        <v>7.6068184690000002</v>
      </c>
      <c r="AE927" s="51" t="s">
        <v>118</v>
      </c>
      <c r="AF927" s="51">
        <v>31</v>
      </c>
      <c r="AG927" s="51" t="s">
        <v>84</v>
      </c>
      <c r="AH927" s="51"/>
      <c r="AI927" s="51"/>
      <c r="AJ927" s="51">
        <v>1</v>
      </c>
      <c r="AK927" s="51">
        <v>0</v>
      </c>
      <c r="AL927" s="51">
        <v>0</v>
      </c>
      <c r="AP927" s="51">
        <v>0</v>
      </c>
      <c r="AQ927" s="51"/>
      <c r="AR927" s="51">
        <v>0</v>
      </c>
      <c r="AS927" s="51">
        <v>0</v>
      </c>
      <c r="AT927" s="51">
        <v>1</v>
      </c>
      <c r="AX927" s="51">
        <v>1</v>
      </c>
      <c r="BB927" s="51">
        <v>1</v>
      </c>
      <c r="BC927" s="51">
        <v>1</v>
      </c>
      <c r="BD927" s="51"/>
    </row>
    <row r="928" spans="1:56" x14ac:dyDescent="0.3">
      <c r="A928" s="2">
        <v>929</v>
      </c>
      <c r="B928" s="2">
        <v>1</v>
      </c>
      <c r="C928" s="2" t="s">
        <v>1392</v>
      </c>
      <c r="D928" s="51">
        <v>12</v>
      </c>
      <c r="E928" s="2" t="s">
        <v>3674</v>
      </c>
      <c r="F928" s="2" t="s">
        <v>1705</v>
      </c>
      <c r="G928" s="2" t="s">
        <v>2267</v>
      </c>
      <c r="H928" s="2" t="s">
        <v>2268</v>
      </c>
      <c r="I928" s="2" t="s">
        <v>2276</v>
      </c>
      <c r="J928" s="2" t="s">
        <v>2277</v>
      </c>
      <c r="K928" s="2" t="s">
        <v>3948</v>
      </c>
      <c r="L928" s="2">
        <v>42568145</v>
      </c>
      <c r="M928" s="2">
        <v>42568534</v>
      </c>
      <c r="N928" s="2" t="s">
        <v>104</v>
      </c>
      <c r="O928" s="2" t="s">
        <v>368</v>
      </c>
      <c r="P928" s="2" t="s">
        <v>267</v>
      </c>
      <c r="Q928" s="2" t="s">
        <v>368</v>
      </c>
      <c r="R928" s="2" t="s">
        <v>267</v>
      </c>
      <c r="S928" s="2" t="s">
        <v>368</v>
      </c>
      <c r="T928" s="2" t="b">
        <v>1</v>
      </c>
      <c r="U928" s="2">
        <v>2018</v>
      </c>
      <c r="V928" s="2">
        <v>39</v>
      </c>
      <c r="W928" s="2">
        <v>545</v>
      </c>
      <c r="X928" s="2" t="b">
        <v>1</v>
      </c>
      <c r="Y928" s="2" t="b">
        <v>1</v>
      </c>
      <c r="Z928" s="2" t="s">
        <v>89</v>
      </c>
      <c r="AA928" s="2" t="s">
        <v>278</v>
      </c>
      <c r="AB928" s="51" t="s">
        <v>178</v>
      </c>
      <c r="AC928" s="51" t="s">
        <v>83</v>
      </c>
      <c r="AD928" s="51">
        <v>222099.2806</v>
      </c>
      <c r="AE928" s="51"/>
      <c r="AF928" s="51">
        <v>59</v>
      </c>
      <c r="AG928" s="51" t="s">
        <v>84</v>
      </c>
      <c r="AH928" s="51"/>
      <c r="AI928" s="51"/>
      <c r="AJ928" s="51">
        <v>1</v>
      </c>
      <c r="AK928" s="51">
        <v>0</v>
      </c>
      <c r="AL928" s="51">
        <v>0</v>
      </c>
      <c r="AP928" s="51">
        <v>0</v>
      </c>
      <c r="AQ928" s="51"/>
      <c r="AR928" s="51">
        <v>1</v>
      </c>
      <c r="AS928" s="51">
        <v>1</v>
      </c>
      <c r="AT928" s="51">
        <v>1</v>
      </c>
      <c r="AX928" s="51">
        <v>1</v>
      </c>
    </row>
    <row r="929" spans="1:56" x14ac:dyDescent="0.3">
      <c r="A929" s="2">
        <v>930</v>
      </c>
      <c r="B929" s="2">
        <v>1</v>
      </c>
      <c r="C929" s="2" t="s">
        <v>1392</v>
      </c>
      <c r="D929" s="51">
        <v>12</v>
      </c>
      <c r="E929" s="2" t="s">
        <v>3674</v>
      </c>
      <c r="F929" s="2" t="s">
        <v>1705</v>
      </c>
      <c r="G929" s="2" t="s">
        <v>2267</v>
      </c>
      <c r="H929" s="2" t="s">
        <v>2268</v>
      </c>
      <c r="I929" s="2" t="s">
        <v>2278</v>
      </c>
      <c r="J929" s="2" t="s">
        <v>2279</v>
      </c>
      <c r="K929" s="2" t="s">
        <v>3949</v>
      </c>
      <c r="L929" s="2">
        <v>161678</v>
      </c>
      <c r="M929" s="2">
        <v>124527061</v>
      </c>
      <c r="N929" s="2" t="s">
        <v>104</v>
      </c>
      <c r="O929" s="2" t="s">
        <v>486</v>
      </c>
      <c r="P929" s="2" t="s">
        <v>267</v>
      </c>
      <c r="Q929" s="2" t="s">
        <v>368</v>
      </c>
      <c r="R929" s="2" t="s">
        <v>267</v>
      </c>
      <c r="S929" s="2" t="s">
        <v>368</v>
      </c>
      <c r="T929" s="2" t="b">
        <v>1</v>
      </c>
      <c r="U929" s="2">
        <v>2018</v>
      </c>
      <c r="V929" s="2">
        <v>65</v>
      </c>
      <c r="W929" s="2">
        <v>680</v>
      </c>
      <c r="X929" s="2" t="b">
        <v>1</v>
      </c>
      <c r="Y929" s="2" t="b">
        <v>1</v>
      </c>
      <c r="Z929" s="2" t="s">
        <v>89</v>
      </c>
      <c r="AA929" s="2" t="s">
        <v>278</v>
      </c>
      <c r="AB929" s="51" t="s">
        <v>178</v>
      </c>
      <c r="AC929" s="51" t="s">
        <v>83</v>
      </c>
      <c r="AD929" s="51">
        <v>55970.709069999997</v>
      </c>
      <c r="AE929" s="51" t="s">
        <v>118</v>
      </c>
      <c r="AF929" s="51">
        <v>43</v>
      </c>
      <c r="AG929" s="51" t="s">
        <v>84</v>
      </c>
      <c r="AH929" s="51"/>
      <c r="AI929" s="51"/>
      <c r="AJ929" s="51">
        <v>1</v>
      </c>
      <c r="AK929" s="51">
        <v>0</v>
      </c>
      <c r="AL929" s="51">
        <v>0</v>
      </c>
      <c r="AP929" s="51">
        <v>0</v>
      </c>
      <c r="AQ929" s="51"/>
      <c r="AR929" s="51">
        <v>1</v>
      </c>
      <c r="AS929" s="51">
        <v>1</v>
      </c>
      <c r="AT929" s="51">
        <v>1</v>
      </c>
      <c r="AX929" s="51">
        <v>1</v>
      </c>
      <c r="BC929" s="51">
        <v>1</v>
      </c>
    </row>
    <row r="930" spans="1:56" x14ac:dyDescent="0.3">
      <c r="A930" s="2">
        <v>931</v>
      </c>
      <c r="B930" s="2">
        <v>1</v>
      </c>
      <c r="C930" s="2" t="s">
        <v>1392</v>
      </c>
      <c r="D930" s="51">
        <v>12</v>
      </c>
      <c r="E930" s="2" t="s">
        <v>3674</v>
      </c>
      <c r="F930" s="2" t="s">
        <v>1705</v>
      </c>
      <c r="G930" s="2" t="s">
        <v>2267</v>
      </c>
      <c r="H930" s="2" t="s">
        <v>2268</v>
      </c>
      <c r="I930" s="2" t="s">
        <v>2280</v>
      </c>
      <c r="J930" s="2" t="s">
        <v>2281</v>
      </c>
      <c r="K930" s="2" t="s">
        <v>3950</v>
      </c>
      <c r="L930" s="2">
        <v>161711</v>
      </c>
      <c r="M930" s="2">
        <v>124532098</v>
      </c>
      <c r="N930" s="2" t="s">
        <v>104</v>
      </c>
      <c r="O930" s="2" t="s">
        <v>486</v>
      </c>
      <c r="P930" s="2">
        <v>2006</v>
      </c>
      <c r="Q930" s="2" t="s">
        <v>368</v>
      </c>
      <c r="R930" s="2" t="s">
        <v>267</v>
      </c>
      <c r="S930" s="2" t="s">
        <v>368</v>
      </c>
      <c r="T930" s="2" t="b">
        <v>1</v>
      </c>
      <c r="U930" s="2">
        <v>43891</v>
      </c>
      <c r="V930" s="2">
        <v>366</v>
      </c>
      <c r="W930" s="2">
        <v>870</v>
      </c>
      <c r="X930" s="2" t="b">
        <v>1</v>
      </c>
      <c r="Y930" s="2" t="b">
        <v>1</v>
      </c>
      <c r="Z930" s="2" t="s">
        <v>89</v>
      </c>
      <c r="AA930" s="2" t="s">
        <v>178</v>
      </c>
      <c r="AB930" s="51" t="s">
        <v>178</v>
      </c>
      <c r="AC930" s="51"/>
      <c r="AD930" s="51">
        <v>94855.254010000004</v>
      </c>
      <c r="AE930" s="51" t="s">
        <v>118</v>
      </c>
      <c r="AF930" s="51">
        <v>34</v>
      </c>
      <c r="AG930" s="51" t="s">
        <v>84</v>
      </c>
      <c r="AH930" s="51"/>
      <c r="AI930" s="51"/>
      <c r="AJ930" s="51">
        <v>1</v>
      </c>
      <c r="AK930" s="51">
        <v>0</v>
      </c>
      <c r="AL930" s="51">
        <v>0</v>
      </c>
      <c r="AP930" s="51">
        <v>0</v>
      </c>
      <c r="AQ930" s="51"/>
      <c r="AR930" s="51">
        <v>0</v>
      </c>
      <c r="AS930" s="51">
        <v>0</v>
      </c>
      <c r="AT930" s="51">
        <v>1</v>
      </c>
      <c r="AX930" s="51">
        <v>1</v>
      </c>
      <c r="BC930" s="51">
        <v>1</v>
      </c>
    </row>
    <row r="931" spans="1:56" x14ac:dyDescent="0.3">
      <c r="A931" s="2">
        <v>932</v>
      </c>
      <c r="B931" s="2">
        <v>1</v>
      </c>
      <c r="C931" s="2" t="s">
        <v>1392</v>
      </c>
      <c r="D931" s="51">
        <v>12</v>
      </c>
      <c r="E931" s="2" t="s">
        <v>3674</v>
      </c>
      <c r="F931" s="2" t="s">
        <v>1705</v>
      </c>
      <c r="G931" s="2" t="s">
        <v>2267</v>
      </c>
      <c r="H931" s="2" t="s">
        <v>2268</v>
      </c>
      <c r="I931" s="2" t="s">
        <v>2282</v>
      </c>
      <c r="J931" s="2" t="s">
        <v>2283</v>
      </c>
      <c r="K931" s="2" t="s">
        <v>3951</v>
      </c>
      <c r="L931" s="2">
        <v>161682</v>
      </c>
      <c r="M931" s="2">
        <v>893530</v>
      </c>
      <c r="N931" s="2" t="s">
        <v>104</v>
      </c>
      <c r="O931" s="2" t="s">
        <v>486</v>
      </c>
      <c r="P931" s="2">
        <v>2008</v>
      </c>
      <c r="Q931" s="2" t="s">
        <v>368</v>
      </c>
      <c r="R931" s="2" t="s">
        <v>267</v>
      </c>
      <c r="S931" s="2" t="s">
        <v>368</v>
      </c>
      <c r="T931" s="2" t="b">
        <v>1</v>
      </c>
      <c r="U931" s="2">
        <v>43891</v>
      </c>
      <c r="V931" s="2">
        <v>250</v>
      </c>
      <c r="W931" s="2">
        <v>1010</v>
      </c>
      <c r="X931" s="2" t="b">
        <v>1</v>
      </c>
      <c r="Y931" s="2" t="b">
        <v>1</v>
      </c>
      <c r="Z931" s="2" t="s">
        <v>2046</v>
      </c>
      <c r="AA931" s="2" t="s">
        <v>178</v>
      </c>
      <c r="AB931" s="51" t="s">
        <v>178</v>
      </c>
      <c r="AC931" s="51"/>
      <c r="AD931" s="51">
        <v>356099.68550000002</v>
      </c>
      <c r="AE931" s="51"/>
      <c r="AF931" s="51">
        <v>51</v>
      </c>
      <c r="AG931" s="51" t="s">
        <v>84</v>
      </c>
      <c r="AH931" s="51"/>
      <c r="AI931" s="51"/>
      <c r="AJ931" s="51">
        <v>1</v>
      </c>
      <c r="AK931" s="51">
        <v>0</v>
      </c>
      <c r="AL931" s="51">
        <v>0</v>
      </c>
      <c r="AP931" s="51">
        <v>0</v>
      </c>
      <c r="AQ931" s="51"/>
      <c r="AR931" s="51">
        <v>0</v>
      </c>
      <c r="AS931" s="51">
        <v>0</v>
      </c>
      <c r="AT931" s="51">
        <v>1</v>
      </c>
      <c r="AX931" s="51">
        <v>1</v>
      </c>
    </row>
    <row r="932" spans="1:56" x14ac:dyDescent="0.3">
      <c r="A932" s="2">
        <v>933</v>
      </c>
      <c r="B932" s="2">
        <v>1</v>
      </c>
      <c r="C932" s="2" t="s">
        <v>1392</v>
      </c>
      <c r="D932" s="51">
        <v>12</v>
      </c>
      <c r="E932" s="2" t="s">
        <v>3674</v>
      </c>
      <c r="F932" s="2" t="s">
        <v>1705</v>
      </c>
      <c r="G932" s="2" t="s">
        <v>2267</v>
      </c>
      <c r="H932" s="2" t="s">
        <v>2284</v>
      </c>
      <c r="I932" s="2" t="s">
        <v>2285</v>
      </c>
      <c r="J932" s="2" t="s">
        <v>2286</v>
      </c>
      <c r="K932" s="2" t="s">
        <v>3952</v>
      </c>
      <c r="L932" s="2">
        <v>161584</v>
      </c>
      <c r="M932" s="2">
        <v>124510673</v>
      </c>
      <c r="N932" s="2" t="s">
        <v>104</v>
      </c>
      <c r="O932" s="2" t="s">
        <v>486</v>
      </c>
      <c r="P932" s="2">
        <v>2008</v>
      </c>
      <c r="Q932" s="2" t="s">
        <v>368</v>
      </c>
      <c r="R932" s="2" t="s">
        <v>267</v>
      </c>
      <c r="S932" s="2" t="s">
        <v>368</v>
      </c>
      <c r="T932" s="2" t="b">
        <v>1</v>
      </c>
      <c r="U932" s="2">
        <v>43891</v>
      </c>
      <c r="V932" s="2">
        <v>366</v>
      </c>
      <c r="W932" s="2">
        <v>951</v>
      </c>
      <c r="X932" s="2" t="b">
        <v>1</v>
      </c>
      <c r="Y932" s="2" t="b">
        <v>1</v>
      </c>
      <c r="Z932" s="2" t="s">
        <v>89</v>
      </c>
      <c r="AA932" s="2" t="s">
        <v>178</v>
      </c>
      <c r="AB932" s="51" t="s">
        <v>178</v>
      </c>
      <c r="AC932" s="51"/>
      <c r="AD932" s="51">
        <v>46659.714260000001</v>
      </c>
      <c r="AE932" s="51" t="s">
        <v>118</v>
      </c>
      <c r="AF932" s="51">
        <v>29</v>
      </c>
      <c r="AG932" s="51" t="s">
        <v>84</v>
      </c>
      <c r="AH932" s="51"/>
      <c r="AI932" s="51"/>
      <c r="AJ932" s="51">
        <v>1</v>
      </c>
      <c r="AK932" s="51">
        <v>0</v>
      </c>
      <c r="AL932" s="51">
        <v>0</v>
      </c>
      <c r="AP932" s="51">
        <v>0</v>
      </c>
      <c r="AQ932" s="51"/>
      <c r="AR932" s="51">
        <v>0</v>
      </c>
      <c r="AS932" s="51">
        <v>0</v>
      </c>
      <c r="AT932" s="51">
        <v>1</v>
      </c>
      <c r="AX932" s="51">
        <v>1</v>
      </c>
      <c r="BC932" s="51">
        <v>1</v>
      </c>
    </row>
    <row r="933" spans="1:56" x14ac:dyDescent="0.3">
      <c r="A933" s="2">
        <v>934</v>
      </c>
      <c r="B933" s="2">
        <v>1</v>
      </c>
      <c r="C933" s="2" t="s">
        <v>1392</v>
      </c>
      <c r="D933" s="51">
        <v>12</v>
      </c>
      <c r="E933" s="2" t="s">
        <v>3674</v>
      </c>
      <c r="F933" s="2" t="s">
        <v>1705</v>
      </c>
      <c r="G933" s="2" t="s">
        <v>2267</v>
      </c>
      <c r="H933" s="2" t="s">
        <v>2284</v>
      </c>
      <c r="I933" s="2" t="s">
        <v>246</v>
      </c>
      <c r="J933" s="2" t="s">
        <v>2287</v>
      </c>
      <c r="K933" s="2" t="s">
        <v>3953</v>
      </c>
      <c r="L933" s="2">
        <v>161693</v>
      </c>
      <c r="M933" s="2">
        <v>124529334</v>
      </c>
      <c r="N933" s="2" t="s">
        <v>104</v>
      </c>
      <c r="O933" s="2" t="s">
        <v>486</v>
      </c>
      <c r="P933" s="2">
        <v>2008</v>
      </c>
      <c r="Q933" s="2" t="s">
        <v>368</v>
      </c>
      <c r="R933" s="2" t="s">
        <v>267</v>
      </c>
      <c r="S933" s="2" t="s">
        <v>368</v>
      </c>
      <c r="T933" s="2" t="b">
        <v>1</v>
      </c>
      <c r="U933" s="2">
        <v>43891</v>
      </c>
      <c r="V933" s="2">
        <v>310</v>
      </c>
      <c r="W933" s="2">
        <v>870</v>
      </c>
      <c r="X933" s="2" t="b">
        <v>1</v>
      </c>
      <c r="Y933" s="2" t="b">
        <v>1</v>
      </c>
      <c r="Z933" s="2" t="s">
        <v>2046</v>
      </c>
      <c r="AA933" s="2" t="s">
        <v>178</v>
      </c>
      <c r="AB933" s="51" t="s">
        <v>178</v>
      </c>
      <c r="AC933" s="51"/>
      <c r="AD933" s="51">
        <v>67073.784929999994</v>
      </c>
      <c r="AE933" s="51" t="s">
        <v>118</v>
      </c>
      <c r="AF933" s="51">
        <v>30</v>
      </c>
      <c r="AG933" s="51" t="s">
        <v>84</v>
      </c>
      <c r="AH933" s="51"/>
      <c r="AI933" s="51"/>
      <c r="AJ933" s="51">
        <v>1</v>
      </c>
      <c r="AK933" s="51">
        <v>0</v>
      </c>
      <c r="AL933" s="51">
        <v>0</v>
      </c>
      <c r="AP933" s="51">
        <v>0</v>
      </c>
      <c r="AQ933" s="51"/>
      <c r="AR933" s="51">
        <v>0</v>
      </c>
      <c r="AS933" s="51">
        <v>0</v>
      </c>
      <c r="AT933" s="51">
        <v>1</v>
      </c>
      <c r="AX933" s="51">
        <v>1</v>
      </c>
      <c r="BC933" s="51">
        <v>1</v>
      </c>
    </row>
    <row r="934" spans="1:56" x14ac:dyDescent="0.3">
      <c r="A934" s="2">
        <v>935</v>
      </c>
      <c r="B934" s="2">
        <v>1</v>
      </c>
      <c r="C934" s="2" t="s">
        <v>1392</v>
      </c>
      <c r="D934" s="51">
        <v>12</v>
      </c>
      <c r="E934" s="2" t="s">
        <v>3674</v>
      </c>
      <c r="F934" s="2" t="s">
        <v>1705</v>
      </c>
      <c r="G934" s="2" t="s">
        <v>2267</v>
      </c>
      <c r="H934" s="2" t="s">
        <v>2284</v>
      </c>
      <c r="I934" s="2" t="s">
        <v>2288</v>
      </c>
      <c r="J934" s="2" t="s">
        <v>2289</v>
      </c>
      <c r="K934" s="2" t="s">
        <v>3954</v>
      </c>
      <c r="L934" s="2">
        <v>161359</v>
      </c>
      <c r="M934" s="2">
        <v>124471620</v>
      </c>
      <c r="N934" s="2" t="s">
        <v>104</v>
      </c>
      <c r="O934" s="2" t="s">
        <v>486</v>
      </c>
      <c r="P934" s="2">
        <v>2008</v>
      </c>
      <c r="Q934" s="2" t="s">
        <v>368</v>
      </c>
      <c r="R934" s="2" t="s">
        <v>267</v>
      </c>
      <c r="S934" s="2" t="s">
        <v>368</v>
      </c>
      <c r="T934" s="2" t="b">
        <v>1</v>
      </c>
      <c r="U934" s="2">
        <v>43891</v>
      </c>
      <c r="V934" s="2">
        <v>503</v>
      </c>
      <c r="W934" s="2">
        <v>950</v>
      </c>
      <c r="X934" s="2" t="b">
        <v>1</v>
      </c>
      <c r="Y934" s="2" t="b">
        <v>1</v>
      </c>
      <c r="Z934" s="2" t="s">
        <v>89</v>
      </c>
      <c r="AA934" s="2" t="s">
        <v>178</v>
      </c>
      <c r="AB934" s="51" t="s">
        <v>178</v>
      </c>
      <c r="AC934" s="51"/>
      <c r="AD934" s="51">
        <v>44724.440410000003</v>
      </c>
      <c r="AE934" s="51" t="s">
        <v>118</v>
      </c>
      <c r="AF934" s="51">
        <v>36</v>
      </c>
      <c r="AG934" s="51" t="s">
        <v>84</v>
      </c>
      <c r="AH934" s="51"/>
      <c r="AI934" s="51"/>
      <c r="AJ934" s="51">
        <v>1</v>
      </c>
      <c r="AK934" s="51">
        <v>0</v>
      </c>
      <c r="AL934" s="51">
        <v>0</v>
      </c>
      <c r="AP934" s="51">
        <v>0</v>
      </c>
      <c r="AQ934" s="51"/>
      <c r="AR934" s="51">
        <v>0</v>
      </c>
      <c r="AS934" s="51">
        <v>0</v>
      </c>
      <c r="AT934" s="51">
        <v>1</v>
      </c>
      <c r="AX934" s="51">
        <v>1</v>
      </c>
      <c r="BC934" s="51">
        <v>1</v>
      </c>
    </row>
    <row r="935" spans="1:56" x14ac:dyDescent="0.3">
      <c r="A935" s="2">
        <v>936</v>
      </c>
      <c r="B935" s="2">
        <v>1</v>
      </c>
      <c r="C935" s="2" t="s">
        <v>1392</v>
      </c>
      <c r="D935" s="51">
        <v>12</v>
      </c>
      <c r="E935" s="2" t="s">
        <v>3674</v>
      </c>
      <c r="F935" s="2" t="s">
        <v>1705</v>
      </c>
      <c r="G935" s="2" t="s">
        <v>2267</v>
      </c>
      <c r="H935" s="2" t="s">
        <v>2284</v>
      </c>
      <c r="I935" s="2" t="s">
        <v>2290</v>
      </c>
      <c r="J935" s="2" t="s">
        <v>2291</v>
      </c>
      <c r="K935" s="2" t="s">
        <v>3955</v>
      </c>
      <c r="L935" s="2">
        <v>161502</v>
      </c>
      <c r="M935" s="2">
        <v>124496207</v>
      </c>
      <c r="N935" s="2" t="s">
        <v>104</v>
      </c>
      <c r="O935" s="2" t="s">
        <v>486</v>
      </c>
      <c r="P935" s="2">
        <v>2008</v>
      </c>
      <c r="Q935" s="2" t="s">
        <v>486</v>
      </c>
      <c r="R935" s="2" t="s">
        <v>267</v>
      </c>
      <c r="S935" s="2" t="s">
        <v>486</v>
      </c>
      <c r="T935" s="2" t="b">
        <v>1</v>
      </c>
      <c r="U935" s="2">
        <v>2018</v>
      </c>
      <c r="V935" s="2">
        <v>600</v>
      </c>
      <c r="W935" s="2">
        <v>765</v>
      </c>
      <c r="X935" s="2" t="b">
        <v>1</v>
      </c>
      <c r="Y935" s="2" t="b">
        <v>1</v>
      </c>
      <c r="Z935" s="2" t="s">
        <v>89</v>
      </c>
      <c r="AA935" s="2" t="s">
        <v>178</v>
      </c>
      <c r="AB935" s="51" t="s">
        <v>178</v>
      </c>
      <c r="AC935" s="51"/>
      <c r="AD935" s="51">
        <v>174.7490736</v>
      </c>
      <c r="AE935" s="51" t="s">
        <v>118</v>
      </c>
      <c r="AF935" s="51">
        <v>42</v>
      </c>
      <c r="AG935" s="51" t="s">
        <v>84</v>
      </c>
      <c r="AH935" s="51"/>
      <c r="AI935" s="51"/>
      <c r="AJ935" s="51">
        <v>1</v>
      </c>
      <c r="AK935" s="51">
        <v>0</v>
      </c>
      <c r="AL935" s="51">
        <v>0</v>
      </c>
      <c r="AP935" s="51">
        <v>0</v>
      </c>
      <c r="AQ935" s="51"/>
      <c r="AR935" s="51">
        <v>0</v>
      </c>
      <c r="AS935" s="51">
        <v>0</v>
      </c>
      <c r="AT935" s="51">
        <v>1</v>
      </c>
      <c r="AX935" s="51">
        <v>1</v>
      </c>
      <c r="BB935" s="51">
        <v>1</v>
      </c>
      <c r="BC935" s="51">
        <v>1</v>
      </c>
      <c r="BD935" s="51"/>
    </row>
    <row r="936" spans="1:56" x14ac:dyDescent="0.3">
      <c r="A936" s="2">
        <v>937</v>
      </c>
      <c r="B936" s="2">
        <v>1</v>
      </c>
      <c r="C936" s="2" t="s">
        <v>1392</v>
      </c>
      <c r="D936" s="51">
        <v>12</v>
      </c>
      <c r="E936" s="2" t="s">
        <v>3674</v>
      </c>
      <c r="F936" s="2" t="s">
        <v>1705</v>
      </c>
      <c r="G936" s="2" t="s">
        <v>2267</v>
      </c>
      <c r="H936" s="2" t="s">
        <v>2284</v>
      </c>
      <c r="I936" s="2" t="s">
        <v>2292</v>
      </c>
      <c r="J936" s="2" t="s">
        <v>2293</v>
      </c>
      <c r="K936" s="2" t="s">
        <v>3956</v>
      </c>
      <c r="L936" s="2">
        <v>161592</v>
      </c>
      <c r="M936" s="2">
        <v>124511991</v>
      </c>
      <c r="N936" s="2" t="s">
        <v>104</v>
      </c>
      <c r="O936" s="2" t="s">
        <v>486</v>
      </c>
      <c r="P936" s="2">
        <v>2007</v>
      </c>
      <c r="Q936" s="2" t="s">
        <v>368</v>
      </c>
      <c r="R936" s="2" t="s">
        <v>267</v>
      </c>
      <c r="S936" s="2" t="s">
        <v>368</v>
      </c>
      <c r="T936" s="2" t="b">
        <v>1</v>
      </c>
      <c r="U936" s="2">
        <v>43891</v>
      </c>
      <c r="V936" s="2">
        <v>1090</v>
      </c>
      <c r="W936" s="2">
        <v>1092</v>
      </c>
      <c r="X936" s="2" t="b">
        <v>1</v>
      </c>
      <c r="Y936" s="2" t="b">
        <v>1</v>
      </c>
      <c r="Z936" s="2" t="s">
        <v>1960</v>
      </c>
      <c r="AA936" s="2" t="s">
        <v>178</v>
      </c>
      <c r="AB936" s="51" t="s">
        <v>178</v>
      </c>
      <c r="AC936" s="51"/>
      <c r="AD936" s="51">
        <v>9.5659161370000003</v>
      </c>
      <c r="AE936" s="51" t="s">
        <v>118</v>
      </c>
      <c r="AF936" s="51">
        <v>29.2</v>
      </c>
      <c r="AG936" s="51" t="s">
        <v>84</v>
      </c>
      <c r="AH936" s="51"/>
      <c r="AI936" s="51"/>
      <c r="AJ936" s="51">
        <v>1</v>
      </c>
      <c r="AK936" s="51">
        <v>0</v>
      </c>
      <c r="AL936" s="51">
        <v>0</v>
      </c>
      <c r="AP936" s="51">
        <v>1</v>
      </c>
      <c r="AQ936" s="51"/>
      <c r="AR936" s="51">
        <v>0</v>
      </c>
      <c r="AS936" s="51">
        <v>0</v>
      </c>
      <c r="AT936" s="51">
        <v>1</v>
      </c>
      <c r="AX936" s="51">
        <v>1</v>
      </c>
      <c r="BC936" s="51">
        <v>1</v>
      </c>
    </row>
    <row r="937" spans="1:56" x14ac:dyDescent="0.3">
      <c r="A937" s="2">
        <v>938</v>
      </c>
      <c r="B937" s="2">
        <v>1</v>
      </c>
      <c r="C937" s="2" t="s">
        <v>1392</v>
      </c>
      <c r="D937" s="51">
        <v>12</v>
      </c>
      <c r="E937" s="2" t="s">
        <v>3674</v>
      </c>
      <c r="F937" s="2" t="s">
        <v>1705</v>
      </c>
      <c r="G937" s="2" t="s">
        <v>2267</v>
      </c>
      <c r="H937" s="2" t="s">
        <v>2284</v>
      </c>
      <c r="I937" s="2" t="s">
        <v>2294</v>
      </c>
      <c r="J937" s="2" t="s">
        <v>2295</v>
      </c>
      <c r="K937" s="2" t="s">
        <v>3957</v>
      </c>
      <c r="L937" s="2">
        <v>161642</v>
      </c>
      <c r="M937" s="2">
        <v>124520072</v>
      </c>
      <c r="N937" s="2" t="s">
        <v>104</v>
      </c>
      <c r="O937" s="2" t="s">
        <v>486</v>
      </c>
      <c r="P937" s="2">
        <v>2007</v>
      </c>
      <c r="Q937" s="2" t="s">
        <v>368</v>
      </c>
      <c r="R937" s="2" t="s">
        <v>267</v>
      </c>
      <c r="S937" s="2" t="s">
        <v>368</v>
      </c>
      <c r="T937" s="2" t="b">
        <v>1</v>
      </c>
      <c r="U937" s="2">
        <v>43891</v>
      </c>
      <c r="V937" s="2">
        <v>293</v>
      </c>
      <c r="W937" s="2">
        <v>1024</v>
      </c>
      <c r="X937" s="2" t="b">
        <v>1</v>
      </c>
      <c r="Y937" s="2" t="b">
        <v>1</v>
      </c>
      <c r="Z937" s="2" t="s">
        <v>89</v>
      </c>
      <c r="AA937" s="2" t="s">
        <v>178</v>
      </c>
      <c r="AB937" s="51" t="s">
        <v>178</v>
      </c>
      <c r="AC937" s="51"/>
      <c r="AD937" s="51">
        <v>98060.261320000005</v>
      </c>
      <c r="AE937" s="51" t="s">
        <v>118</v>
      </c>
      <c r="AF937" s="51">
        <v>27</v>
      </c>
      <c r="AG937" s="51" t="s">
        <v>84</v>
      </c>
      <c r="AH937" s="51"/>
      <c r="AI937" s="51"/>
      <c r="AJ937" s="51">
        <v>1</v>
      </c>
      <c r="AK937" s="51">
        <v>0</v>
      </c>
      <c r="AL937" s="51">
        <v>0</v>
      </c>
      <c r="AP937" s="51">
        <v>0</v>
      </c>
      <c r="AQ937" s="51"/>
      <c r="AR937" s="51">
        <v>0</v>
      </c>
      <c r="AS937" s="51">
        <v>0</v>
      </c>
      <c r="AT937" s="51">
        <v>1</v>
      </c>
      <c r="AX937" s="51">
        <v>1</v>
      </c>
      <c r="BC937" s="51">
        <v>1</v>
      </c>
    </row>
    <row r="938" spans="1:56" x14ac:dyDescent="0.3">
      <c r="A938" s="2">
        <v>939</v>
      </c>
      <c r="B938" s="2">
        <v>1</v>
      </c>
      <c r="C938" s="2" t="s">
        <v>1392</v>
      </c>
      <c r="D938" s="51">
        <v>12</v>
      </c>
      <c r="E938" s="2" t="s">
        <v>3674</v>
      </c>
      <c r="F938" s="2" t="s">
        <v>1705</v>
      </c>
      <c r="G938" s="2" t="s">
        <v>2267</v>
      </c>
      <c r="H938" s="2" t="s">
        <v>2284</v>
      </c>
      <c r="I938" s="2" t="s">
        <v>864</v>
      </c>
      <c r="J938" s="2" t="s">
        <v>2296</v>
      </c>
      <c r="K938" s="2" t="s">
        <v>3958</v>
      </c>
      <c r="L938" s="2">
        <v>161348</v>
      </c>
      <c r="M938" s="2">
        <v>124470016</v>
      </c>
      <c r="N938" s="2" t="s">
        <v>104</v>
      </c>
      <c r="O938" s="2" t="s">
        <v>486</v>
      </c>
      <c r="P938" s="2">
        <v>2007</v>
      </c>
      <c r="Q938" s="2" t="s">
        <v>486</v>
      </c>
      <c r="R938" s="2" t="s">
        <v>267</v>
      </c>
      <c r="S938" s="2" t="s">
        <v>486</v>
      </c>
      <c r="T938" s="2" t="b">
        <v>1</v>
      </c>
      <c r="U938" s="2">
        <v>43891</v>
      </c>
      <c r="V938" s="2">
        <v>289</v>
      </c>
      <c r="W938" s="2">
        <v>290</v>
      </c>
      <c r="X938" s="2" t="b">
        <v>1</v>
      </c>
      <c r="Y938" s="2" t="b">
        <v>1</v>
      </c>
      <c r="Z938" s="2" t="s">
        <v>1960</v>
      </c>
      <c r="AA938" s="2" t="s">
        <v>178</v>
      </c>
      <c r="AB938" s="51" t="s">
        <v>178</v>
      </c>
      <c r="AC938" s="51"/>
      <c r="AD938" s="51">
        <v>13.665594029999999</v>
      </c>
      <c r="AE938" s="51" t="s">
        <v>118</v>
      </c>
      <c r="AF938" s="51">
        <v>31.4</v>
      </c>
      <c r="AG938" s="51" t="s">
        <v>84</v>
      </c>
      <c r="AH938" s="51"/>
      <c r="AI938" s="51"/>
      <c r="AJ938" s="51">
        <v>1</v>
      </c>
      <c r="AK938" s="51">
        <v>0</v>
      </c>
      <c r="AL938" s="51">
        <v>0</v>
      </c>
      <c r="AP938" s="51">
        <v>1</v>
      </c>
      <c r="AQ938" s="51"/>
      <c r="AR938" s="51">
        <v>0</v>
      </c>
      <c r="AS938" s="51">
        <v>0</v>
      </c>
      <c r="AT938" s="51">
        <v>1</v>
      </c>
      <c r="AX938" s="51">
        <v>1</v>
      </c>
      <c r="BB938" s="51">
        <v>1</v>
      </c>
      <c r="BC938" s="51">
        <v>1</v>
      </c>
      <c r="BD938" s="51"/>
    </row>
    <row r="939" spans="1:56" x14ac:dyDescent="0.3">
      <c r="A939" s="2">
        <v>940</v>
      </c>
      <c r="B939" s="2">
        <v>1</v>
      </c>
      <c r="C939" s="2" t="s">
        <v>1392</v>
      </c>
      <c r="D939" s="51">
        <v>12</v>
      </c>
      <c r="E939" s="2" t="s">
        <v>3674</v>
      </c>
      <c r="F939" s="2" t="s">
        <v>1705</v>
      </c>
      <c r="G939" s="2" t="s">
        <v>2267</v>
      </c>
      <c r="H939" s="2" t="s">
        <v>2284</v>
      </c>
      <c r="I939" s="2" t="s">
        <v>1267</v>
      </c>
      <c r="J939" s="2" t="s">
        <v>2297</v>
      </c>
      <c r="K939" s="2" t="s">
        <v>3959</v>
      </c>
      <c r="L939" s="2">
        <v>161656</v>
      </c>
      <c r="M939" s="2">
        <v>124522841</v>
      </c>
      <c r="N939" s="2" t="s">
        <v>104</v>
      </c>
      <c r="O939" s="2" t="s">
        <v>486</v>
      </c>
      <c r="P939" s="2">
        <v>2008</v>
      </c>
      <c r="Q939" s="2" t="s">
        <v>368</v>
      </c>
      <c r="R939" s="2" t="s">
        <v>267</v>
      </c>
      <c r="S939" s="2" t="s">
        <v>368</v>
      </c>
      <c r="T939" s="2" t="b">
        <v>1</v>
      </c>
      <c r="U939" s="2">
        <v>43891</v>
      </c>
      <c r="V939" s="2">
        <v>56</v>
      </c>
      <c r="W939" s="2">
        <v>1096</v>
      </c>
      <c r="X939" s="2" t="b">
        <v>1</v>
      </c>
      <c r="Y939" s="2" t="b">
        <v>1</v>
      </c>
      <c r="Z939" s="2" t="s">
        <v>89</v>
      </c>
      <c r="AA939" s="2" t="s">
        <v>178</v>
      </c>
      <c r="AB939" s="51" t="s">
        <v>178</v>
      </c>
      <c r="AC939" s="51"/>
      <c r="AD939" s="51">
        <v>238760.34049999999</v>
      </c>
      <c r="AE939" s="51"/>
      <c r="AF939" s="51">
        <v>36</v>
      </c>
      <c r="AG939" s="51" t="s">
        <v>84</v>
      </c>
      <c r="AH939" s="51"/>
      <c r="AI939" s="51"/>
      <c r="AJ939" s="51">
        <v>1</v>
      </c>
      <c r="AK939" s="51">
        <v>0</v>
      </c>
      <c r="AL939" s="51">
        <v>0</v>
      </c>
      <c r="AP939" s="51">
        <v>0</v>
      </c>
      <c r="AQ939" s="51"/>
      <c r="AR939" s="51">
        <v>0</v>
      </c>
      <c r="AS939" s="51">
        <v>0</v>
      </c>
      <c r="AT939" s="51">
        <v>1</v>
      </c>
      <c r="AX939" s="51">
        <v>1</v>
      </c>
    </row>
    <row r="940" spans="1:56" x14ac:dyDescent="0.3">
      <c r="A940" s="2">
        <v>941</v>
      </c>
      <c r="B940" s="2">
        <v>1</v>
      </c>
      <c r="C940" s="2" t="s">
        <v>1392</v>
      </c>
      <c r="D940" s="51">
        <v>12</v>
      </c>
      <c r="E940" s="2" t="s">
        <v>3674</v>
      </c>
      <c r="F940" s="2" t="s">
        <v>1705</v>
      </c>
      <c r="G940" s="2" t="s">
        <v>2267</v>
      </c>
      <c r="H940" s="2" t="s">
        <v>2298</v>
      </c>
      <c r="I940" s="2" t="s">
        <v>2299</v>
      </c>
      <c r="J940" s="2" t="s">
        <v>2300</v>
      </c>
      <c r="K940" s="2" t="s">
        <v>3960</v>
      </c>
      <c r="L940" s="2">
        <v>63161</v>
      </c>
      <c r="M940" s="2">
        <v>3124285</v>
      </c>
      <c r="N940" s="2" t="s">
        <v>104</v>
      </c>
      <c r="O940" s="2" t="s">
        <v>486</v>
      </c>
      <c r="P940" s="2">
        <v>2007</v>
      </c>
      <c r="Q940" s="2" t="s">
        <v>368</v>
      </c>
      <c r="R940" s="2" t="s">
        <v>267</v>
      </c>
      <c r="S940" s="2" t="s">
        <v>368</v>
      </c>
      <c r="T940" s="2" t="b">
        <v>1</v>
      </c>
      <c r="U940" s="2">
        <v>43891</v>
      </c>
      <c r="V940" s="2">
        <v>247</v>
      </c>
      <c r="W940" s="2">
        <v>960</v>
      </c>
      <c r="X940" s="2" t="b">
        <v>1</v>
      </c>
      <c r="Y940" s="2" t="b">
        <v>1</v>
      </c>
      <c r="Z940" s="2" t="s">
        <v>89</v>
      </c>
      <c r="AA940" s="2" t="s">
        <v>178</v>
      </c>
      <c r="AB940" s="51" t="s">
        <v>178</v>
      </c>
      <c r="AC940" s="51"/>
      <c r="AD940" s="51">
        <v>105725.3947</v>
      </c>
      <c r="AE940" s="51" t="s">
        <v>118</v>
      </c>
      <c r="AF940" s="51">
        <v>52</v>
      </c>
      <c r="AG940" s="51" t="s">
        <v>84</v>
      </c>
      <c r="AH940" s="51"/>
      <c r="AI940" s="51"/>
      <c r="AJ940" s="51">
        <v>1</v>
      </c>
      <c r="AK940" s="51">
        <v>0</v>
      </c>
      <c r="AL940" s="51">
        <v>0</v>
      </c>
      <c r="AP940" s="51">
        <v>0</v>
      </c>
      <c r="AQ940" s="51"/>
      <c r="AR940" s="51">
        <v>0</v>
      </c>
      <c r="AS940" s="51">
        <v>0</v>
      </c>
      <c r="AT940" s="51">
        <v>1</v>
      </c>
      <c r="AX940" s="51">
        <v>1</v>
      </c>
      <c r="BC940" s="51">
        <v>1</v>
      </c>
    </row>
    <row r="941" spans="1:56" x14ac:dyDescent="0.3">
      <c r="A941" s="2">
        <v>942</v>
      </c>
      <c r="B941" s="2">
        <v>1</v>
      </c>
      <c r="C941" s="2" t="s">
        <v>1392</v>
      </c>
      <c r="D941" s="51">
        <v>12</v>
      </c>
      <c r="E941" s="2" t="s">
        <v>3674</v>
      </c>
      <c r="F941" s="2" t="s">
        <v>1705</v>
      </c>
      <c r="G941" s="2" t="s">
        <v>2267</v>
      </c>
      <c r="H941" s="2" t="s">
        <v>2298</v>
      </c>
      <c r="I941" s="2" t="s">
        <v>2301</v>
      </c>
      <c r="J941" s="2" t="s">
        <v>2302</v>
      </c>
      <c r="K941" s="2" t="s">
        <v>3961</v>
      </c>
      <c r="L941" s="2">
        <v>44656</v>
      </c>
      <c r="M941" s="2">
        <v>2999132</v>
      </c>
      <c r="N941" s="2" t="s">
        <v>104</v>
      </c>
      <c r="O941" s="2" t="s">
        <v>1217</v>
      </c>
      <c r="P941" s="2">
        <v>2004</v>
      </c>
      <c r="Q941" s="2" t="s">
        <v>1217</v>
      </c>
      <c r="R941" s="2" t="s">
        <v>1218</v>
      </c>
      <c r="S941" s="2" t="s">
        <v>1217</v>
      </c>
      <c r="T941" s="2" t="b">
        <v>1</v>
      </c>
      <c r="U941" s="2">
        <v>43891</v>
      </c>
      <c r="V941" s="2">
        <v>400</v>
      </c>
      <c r="W941" s="2">
        <v>800</v>
      </c>
      <c r="X941" s="2" t="b">
        <v>1</v>
      </c>
      <c r="Y941" s="2" t="b">
        <v>1</v>
      </c>
      <c r="Z941" s="2" t="s">
        <v>89</v>
      </c>
      <c r="AA941" s="2" t="s">
        <v>178</v>
      </c>
      <c r="AB941" s="51" t="s">
        <v>178</v>
      </c>
      <c r="AC941" s="51"/>
      <c r="AD941" s="51">
        <v>22592.291509999999</v>
      </c>
      <c r="AE941" s="51" t="s">
        <v>118</v>
      </c>
      <c r="AF941" s="51">
        <v>53</v>
      </c>
      <c r="AG941" s="51" t="s">
        <v>84</v>
      </c>
      <c r="AH941" s="51"/>
      <c r="AI941" s="51">
        <v>7</v>
      </c>
      <c r="AJ941" s="51">
        <v>1</v>
      </c>
      <c r="AK941" s="51">
        <v>0</v>
      </c>
      <c r="AL941" s="51">
        <v>0</v>
      </c>
      <c r="AP941" s="51">
        <v>0</v>
      </c>
      <c r="AQ941" s="51"/>
      <c r="AR941" s="51">
        <v>0</v>
      </c>
      <c r="AS941" s="51">
        <v>0</v>
      </c>
      <c r="AT941" s="51">
        <v>1</v>
      </c>
      <c r="AU941" s="51">
        <v>1</v>
      </c>
      <c r="AX941" s="51">
        <v>1</v>
      </c>
      <c r="AY941" s="51">
        <v>1</v>
      </c>
      <c r="BC941" s="51">
        <v>1</v>
      </c>
      <c r="BD941" s="51">
        <v>1</v>
      </c>
    </row>
    <row r="942" spans="1:56" x14ac:dyDescent="0.3">
      <c r="A942" s="2">
        <v>943</v>
      </c>
      <c r="B942" s="2">
        <v>1</v>
      </c>
      <c r="C942" s="2" t="s">
        <v>1392</v>
      </c>
      <c r="D942" s="51">
        <v>12</v>
      </c>
      <c r="E942" s="2" t="s">
        <v>3674</v>
      </c>
      <c r="F942" s="2" t="s">
        <v>1705</v>
      </c>
      <c r="G942" s="2" t="s">
        <v>2267</v>
      </c>
      <c r="H942" s="2" t="s">
        <v>2298</v>
      </c>
      <c r="I942" s="2" t="s">
        <v>2303</v>
      </c>
      <c r="J942" s="2" t="s">
        <v>2304</v>
      </c>
      <c r="K942" s="2" t="s">
        <v>3962</v>
      </c>
      <c r="L942" s="2">
        <v>44654</v>
      </c>
      <c r="M942" s="2">
        <v>124437462</v>
      </c>
      <c r="N942" s="2" t="s">
        <v>104</v>
      </c>
      <c r="O942" s="2" t="s">
        <v>368</v>
      </c>
      <c r="P942" s="2">
        <v>2004</v>
      </c>
      <c r="Q942" s="2" t="s">
        <v>368</v>
      </c>
      <c r="R942" s="2" t="s">
        <v>267</v>
      </c>
      <c r="S942" s="2" t="s">
        <v>368</v>
      </c>
      <c r="T942" s="2" t="b">
        <v>1</v>
      </c>
      <c r="U942" s="2">
        <v>43891</v>
      </c>
      <c r="V942" s="2">
        <v>300</v>
      </c>
      <c r="W942" s="2">
        <v>960</v>
      </c>
      <c r="X942" s="2" t="b">
        <v>1</v>
      </c>
      <c r="Y942" s="2" t="b">
        <v>1</v>
      </c>
      <c r="Z942" s="2" t="s">
        <v>89</v>
      </c>
      <c r="AA942" s="2" t="s">
        <v>178</v>
      </c>
      <c r="AB942" s="51" t="s">
        <v>178</v>
      </c>
      <c r="AC942" s="51"/>
      <c r="AD942" s="51">
        <v>67883.445380000005</v>
      </c>
      <c r="AE942" s="51" t="s">
        <v>118</v>
      </c>
      <c r="AF942" s="51">
        <v>63</v>
      </c>
      <c r="AG942" s="51" t="s">
        <v>84</v>
      </c>
      <c r="AH942" s="51"/>
      <c r="AI942" s="51"/>
      <c r="AJ942" s="51">
        <v>1</v>
      </c>
      <c r="AK942" s="51">
        <v>0</v>
      </c>
      <c r="AL942" s="51">
        <v>0</v>
      </c>
      <c r="AP942" s="51">
        <v>0</v>
      </c>
      <c r="AQ942" s="51"/>
      <c r="AR942" s="51">
        <v>0</v>
      </c>
      <c r="AS942" s="51">
        <v>0</v>
      </c>
      <c r="AT942" s="51">
        <v>1</v>
      </c>
      <c r="AX942" s="51">
        <v>1</v>
      </c>
      <c r="BC942" s="51">
        <v>1</v>
      </c>
    </row>
    <row r="943" spans="1:56" x14ac:dyDescent="0.3">
      <c r="A943" s="2">
        <v>944</v>
      </c>
      <c r="B943" s="2">
        <v>1</v>
      </c>
      <c r="C943" s="2" t="s">
        <v>1392</v>
      </c>
      <c r="D943" s="51">
        <v>12</v>
      </c>
      <c r="E943" s="2" t="s">
        <v>3674</v>
      </c>
      <c r="F943" s="2" t="s">
        <v>1705</v>
      </c>
      <c r="G943" s="2" t="s">
        <v>2305</v>
      </c>
      <c r="H943" s="2" t="s">
        <v>2306</v>
      </c>
      <c r="I943" s="2" t="s">
        <v>1535</v>
      </c>
      <c r="J943" s="2" t="s">
        <v>2307</v>
      </c>
      <c r="K943" s="2" t="s">
        <v>3963</v>
      </c>
      <c r="L943" s="2">
        <v>44600</v>
      </c>
      <c r="M943" s="2">
        <v>124434445</v>
      </c>
      <c r="N943" s="2" t="s">
        <v>104</v>
      </c>
      <c r="O943" s="2" t="s">
        <v>486</v>
      </c>
      <c r="P943" s="2">
        <v>2004</v>
      </c>
      <c r="Q943" s="2" t="s">
        <v>2972</v>
      </c>
      <c r="R943" s="2" t="s">
        <v>1218</v>
      </c>
      <c r="S943" s="2" t="s">
        <v>2972</v>
      </c>
      <c r="T943" s="2" t="b">
        <v>1</v>
      </c>
      <c r="U943" s="2">
        <v>43862</v>
      </c>
      <c r="V943" s="2">
        <v>200</v>
      </c>
      <c r="W943" s="2">
        <v>433</v>
      </c>
      <c r="X943" s="2" t="b">
        <v>1</v>
      </c>
      <c r="Y943" s="2" t="b">
        <v>1</v>
      </c>
      <c r="Z943" s="2" t="s">
        <v>89</v>
      </c>
      <c r="AA943" s="2" t="s">
        <v>178</v>
      </c>
      <c r="AB943" s="51" t="s">
        <v>178</v>
      </c>
      <c r="AC943" s="51"/>
      <c r="AD943" s="51">
        <v>4944.5530509999999</v>
      </c>
      <c r="AE943" s="51" t="s">
        <v>118</v>
      </c>
      <c r="AF943" s="51">
        <v>29</v>
      </c>
      <c r="AG943" s="51" t="s">
        <v>84</v>
      </c>
      <c r="AH943" s="51"/>
      <c r="AI943" s="51">
        <v>12</v>
      </c>
      <c r="AJ943" s="51">
        <v>1</v>
      </c>
      <c r="AK943" s="51">
        <v>0</v>
      </c>
      <c r="AL943" s="51">
        <v>0</v>
      </c>
      <c r="AP943" s="51">
        <v>0</v>
      </c>
      <c r="AQ943" s="51"/>
      <c r="AR943" s="51">
        <v>0</v>
      </c>
      <c r="AS943" s="51">
        <v>0</v>
      </c>
      <c r="AT943" s="51">
        <v>1</v>
      </c>
      <c r="AX943" s="51">
        <v>1</v>
      </c>
      <c r="BC943" s="51">
        <v>1</v>
      </c>
    </row>
    <row r="944" spans="1:56" x14ac:dyDescent="0.3">
      <c r="A944" s="2">
        <v>945</v>
      </c>
      <c r="B944" s="2">
        <v>1</v>
      </c>
      <c r="C944" s="2" t="s">
        <v>1392</v>
      </c>
      <c r="D944" s="51">
        <v>12</v>
      </c>
      <c r="E944" s="2" t="s">
        <v>3674</v>
      </c>
      <c r="F944" s="2" t="s">
        <v>1705</v>
      </c>
      <c r="G944" s="2" t="s">
        <v>2305</v>
      </c>
      <c r="H944" s="2" t="s">
        <v>2308</v>
      </c>
      <c r="I944" s="2" t="s">
        <v>2309</v>
      </c>
      <c r="J944" s="2" t="s">
        <v>2310</v>
      </c>
      <c r="K944" s="2" t="s">
        <v>3964</v>
      </c>
      <c r="L944" s="2">
        <v>44601</v>
      </c>
      <c r="M944" s="2">
        <v>124434540</v>
      </c>
      <c r="N944" s="2" t="s">
        <v>104</v>
      </c>
      <c r="O944" s="2" t="s">
        <v>486</v>
      </c>
      <c r="P944" s="2">
        <v>2004</v>
      </c>
      <c r="Q944" s="2" t="s">
        <v>368</v>
      </c>
      <c r="R944" s="2" t="s">
        <v>267</v>
      </c>
      <c r="S944" s="2" t="s">
        <v>368</v>
      </c>
      <c r="T944" s="2" t="b">
        <v>1</v>
      </c>
      <c r="U944" s="2">
        <v>2018</v>
      </c>
      <c r="V944" s="2">
        <v>1000</v>
      </c>
      <c r="W944" s="2">
        <v>1725</v>
      </c>
      <c r="X944" s="2" t="b">
        <v>1</v>
      </c>
      <c r="Y944" s="2" t="b">
        <v>1</v>
      </c>
      <c r="Z944" s="2" t="s">
        <v>89</v>
      </c>
      <c r="AA944" s="2" t="s">
        <v>178</v>
      </c>
      <c r="AB944" s="51" t="s">
        <v>178</v>
      </c>
      <c r="AC944" s="51"/>
      <c r="AD944" s="51">
        <v>7597.1715709999999</v>
      </c>
      <c r="AE944" s="51" t="s">
        <v>118</v>
      </c>
      <c r="AF944" s="51">
        <v>43</v>
      </c>
      <c r="AG944" s="51" t="s">
        <v>84</v>
      </c>
      <c r="AH944" s="51"/>
      <c r="AI944" s="51"/>
      <c r="AJ944" s="51">
        <v>1</v>
      </c>
      <c r="AK944" s="51">
        <v>0</v>
      </c>
      <c r="AL944" s="51">
        <v>0</v>
      </c>
      <c r="AP944" s="51">
        <v>0</v>
      </c>
      <c r="AQ944" s="51"/>
      <c r="AR944" s="51">
        <v>0</v>
      </c>
      <c r="AS944" s="51">
        <v>0</v>
      </c>
      <c r="AT944" s="51">
        <v>1</v>
      </c>
      <c r="AX944" s="51">
        <v>1</v>
      </c>
      <c r="BC944" s="51">
        <v>1</v>
      </c>
    </row>
    <row r="945" spans="1:56" x14ac:dyDescent="0.3">
      <c r="A945" s="2">
        <v>946</v>
      </c>
      <c r="B945" s="2">
        <v>1</v>
      </c>
      <c r="C945" s="2" t="s">
        <v>1392</v>
      </c>
      <c r="D945" s="51">
        <v>12</v>
      </c>
      <c r="E945" s="2" t="s">
        <v>3674</v>
      </c>
      <c r="F945" s="2" t="s">
        <v>1705</v>
      </c>
      <c r="G945" s="2" t="s">
        <v>2305</v>
      </c>
      <c r="H945" s="2" t="s">
        <v>2311</v>
      </c>
      <c r="I945" s="2" t="s">
        <v>2312</v>
      </c>
      <c r="J945" s="2" t="s">
        <v>2313</v>
      </c>
      <c r="K945" s="2" t="s">
        <v>3965</v>
      </c>
      <c r="L945" s="2">
        <v>161481</v>
      </c>
      <c r="M945" s="2">
        <v>124492952</v>
      </c>
      <c r="N945" s="2" t="s">
        <v>104</v>
      </c>
      <c r="O945" s="2" t="s">
        <v>486</v>
      </c>
      <c r="P945" s="2">
        <v>2008</v>
      </c>
      <c r="Q945" s="2" t="s">
        <v>368</v>
      </c>
      <c r="R945" s="2" t="s">
        <v>267</v>
      </c>
      <c r="S945" s="2" t="s">
        <v>368</v>
      </c>
      <c r="T945" s="2" t="b">
        <v>1</v>
      </c>
      <c r="U945" s="2">
        <v>43891</v>
      </c>
      <c r="V945" s="2">
        <v>183</v>
      </c>
      <c r="W945" s="2">
        <v>915</v>
      </c>
      <c r="X945" s="2" t="b">
        <v>1</v>
      </c>
      <c r="Y945" s="2" t="b">
        <v>1</v>
      </c>
      <c r="Z945" s="2" t="s">
        <v>2314</v>
      </c>
      <c r="AA945" s="2" t="s">
        <v>178</v>
      </c>
      <c r="AB945" s="51" t="s">
        <v>178</v>
      </c>
      <c r="AC945" s="51"/>
      <c r="AD945" s="51">
        <v>132348.31039999999</v>
      </c>
      <c r="AE945" s="51" t="s">
        <v>118</v>
      </c>
      <c r="AF945" s="51">
        <v>38</v>
      </c>
      <c r="AG945" s="51" t="s">
        <v>84</v>
      </c>
      <c r="AH945" s="51"/>
      <c r="AI945" s="51"/>
      <c r="AJ945" s="51">
        <v>1</v>
      </c>
      <c r="AK945" s="51">
        <v>0</v>
      </c>
      <c r="AL945" s="51">
        <v>0</v>
      </c>
      <c r="AP945" s="51">
        <v>0</v>
      </c>
      <c r="AQ945" s="51"/>
      <c r="AR945" s="51">
        <v>0</v>
      </c>
      <c r="AS945" s="51">
        <v>0</v>
      </c>
      <c r="AT945" s="51">
        <v>1</v>
      </c>
      <c r="AX945" s="51">
        <v>1</v>
      </c>
      <c r="BC945" s="51">
        <v>1</v>
      </c>
    </row>
    <row r="946" spans="1:56" x14ac:dyDescent="0.3">
      <c r="A946" s="2">
        <v>947</v>
      </c>
      <c r="B946" s="2">
        <v>1</v>
      </c>
      <c r="C946" s="2" t="s">
        <v>1392</v>
      </c>
      <c r="D946" s="51">
        <v>12</v>
      </c>
      <c r="E946" s="2" t="s">
        <v>3674</v>
      </c>
      <c r="F946" s="2" t="s">
        <v>1705</v>
      </c>
      <c r="G946" s="2" t="s">
        <v>2305</v>
      </c>
      <c r="H946" s="2" t="s">
        <v>2315</v>
      </c>
      <c r="I946" s="2" t="s">
        <v>1214</v>
      </c>
      <c r="J946" s="2" t="s">
        <v>2316</v>
      </c>
      <c r="K946" s="2" t="s">
        <v>3966</v>
      </c>
      <c r="L946" s="2">
        <v>162215884</v>
      </c>
      <c r="M946" s="2">
        <v>162215965</v>
      </c>
      <c r="N946" s="2" t="s">
        <v>104</v>
      </c>
      <c r="O946" s="2" t="s">
        <v>367</v>
      </c>
      <c r="P946" s="2" t="s">
        <v>267</v>
      </c>
      <c r="Q946" s="2" t="s">
        <v>368</v>
      </c>
      <c r="R946" s="2" t="s">
        <v>267</v>
      </c>
      <c r="S946" s="2" t="s">
        <v>368</v>
      </c>
      <c r="T946" s="2" t="b">
        <v>1</v>
      </c>
      <c r="U946" s="2">
        <v>43891</v>
      </c>
      <c r="V946" s="51">
        <v>508</v>
      </c>
      <c r="W946" s="51">
        <v>518</v>
      </c>
      <c r="X946" s="2" t="b">
        <v>1</v>
      </c>
      <c r="Y946" s="2" t="b">
        <v>1</v>
      </c>
      <c r="Z946" s="51" t="s">
        <v>2317</v>
      </c>
      <c r="AA946" s="51" t="s">
        <v>178</v>
      </c>
      <c r="AB946" s="51" t="s">
        <v>178</v>
      </c>
      <c r="AC946" s="51"/>
      <c r="AD946" s="51">
        <v>205.324995</v>
      </c>
      <c r="AE946" s="51" t="s">
        <v>118</v>
      </c>
      <c r="AF946" s="51">
        <v>42.9</v>
      </c>
      <c r="AG946" s="51" t="s">
        <v>84</v>
      </c>
      <c r="AH946" s="51"/>
      <c r="AI946" s="51"/>
      <c r="AJ946" s="51">
        <v>1</v>
      </c>
      <c r="AK946" s="51">
        <v>0</v>
      </c>
      <c r="AL946" s="51">
        <v>0</v>
      </c>
      <c r="AP946" s="51">
        <v>1</v>
      </c>
      <c r="AQ946" s="51"/>
      <c r="AR946" s="51">
        <v>0</v>
      </c>
      <c r="AS946" s="51">
        <v>0</v>
      </c>
      <c r="AT946" s="51">
        <v>1</v>
      </c>
      <c r="AX946" s="51">
        <v>1</v>
      </c>
      <c r="BC946" s="51">
        <v>1</v>
      </c>
    </row>
    <row r="947" spans="1:56" x14ac:dyDescent="0.3">
      <c r="A947" s="2">
        <v>948</v>
      </c>
      <c r="B947" s="2">
        <v>1</v>
      </c>
      <c r="C947" s="2" t="s">
        <v>1392</v>
      </c>
      <c r="D947" s="51">
        <v>12</v>
      </c>
      <c r="E947" s="2" t="s">
        <v>3674</v>
      </c>
      <c r="F947" s="2" t="s">
        <v>1705</v>
      </c>
      <c r="G947" s="2" t="s">
        <v>2305</v>
      </c>
      <c r="H947" s="2" t="s">
        <v>2315</v>
      </c>
      <c r="I947" s="2" t="s">
        <v>105</v>
      </c>
      <c r="J947" s="2" t="s">
        <v>2318</v>
      </c>
      <c r="K947" s="2" t="s">
        <v>3967</v>
      </c>
      <c r="L947" s="2">
        <v>169237868</v>
      </c>
      <c r="M947" s="2">
        <v>124474386</v>
      </c>
      <c r="N947" s="2" t="s">
        <v>104</v>
      </c>
      <c r="O947" s="2" t="s">
        <v>368</v>
      </c>
      <c r="P947" s="2">
        <v>2008</v>
      </c>
      <c r="Q947" s="2" t="s">
        <v>368</v>
      </c>
      <c r="R947" s="2" t="s">
        <v>267</v>
      </c>
      <c r="S947" s="2" t="s">
        <v>368</v>
      </c>
      <c r="T947" s="2" t="b">
        <v>1</v>
      </c>
      <c r="U947" s="2">
        <v>43891</v>
      </c>
      <c r="V947" s="2">
        <v>316</v>
      </c>
      <c r="W947" s="2">
        <v>990</v>
      </c>
      <c r="X947" s="2" t="b">
        <v>1</v>
      </c>
      <c r="Y947" s="2" t="b">
        <v>1</v>
      </c>
      <c r="Z947" s="2" t="s">
        <v>89</v>
      </c>
      <c r="AA947" s="2" t="s">
        <v>178</v>
      </c>
      <c r="AB947" s="51" t="s">
        <v>178</v>
      </c>
      <c r="AC947" s="51"/>
      <c r="AD947" s="51">
        <v>103076.6321</v>
      </c>
      <c r="AE947" s="51" t="s">
        <v>118</v>
      </c>
      <c r="AF947" s="51">
        <v>34.799999999999997</v>
      </c>
      <c r="AG947" s="51" t="s">
        <v>84</v>
      </c>
      <c r="AH947" s="51"/>
      <c r="AI947" s="51"/>
      <c r="AJ947" s="51">
        <v>1</v>
      </c>
      <c r="AK947" s="51">
        <v>0</v>
      </c>
      <c r="AL947" s="51">
        <v>0</v>
      </c>
      <c r="AP947" s="51">
        <v>1</v>
      </c>
      <c r="AQ947" s="51"/>
      <c r="AR947" s="51">
        <v>0</v>
      </c>
      <c r="AS947" s="51">
        <v>0</v>
      </c>
      <c r="AT947" s="51">
        <v>1</v>
      </c>
      <c r="AX947" s="51">
        <v>1</v>
      </c>
      <c r="BC947" s="51">
        <v>1</v>
      </c>
    </row>
    <row r="948" spans="1:56" x14ac:dyDescent="0.3">
      <c r="A948" s="2">
        <v>949</v>
      </c>
      <c r="B948" s="2">
        <v>1</v>
      </c>
      <c r="C948" s="2" t="s">
        <v>1392</v>
      </c>
      <c r="D948" s="51">
        <v>12</v>
      </c>
      <c r="E948" s="2" t="s">
        <v>3674</v>
      </c>
      <c r="F948" s="2" t="s">
        <v>1705</v>
      </c>
      <c r="G948" s="2" t="s">
        <v>2305</v>
      </c>
      <c r="H948" s="2" t="s">
        <v>2315</v>
      </c>
      <c r="I948" s="2" t="s">
        <v>2319</v>
      </c>
      <c r="J948" s="2" t="s">
        <v>2320</v>
      </c>
      <c r="K948" s="2" t="s">
        <v>3968</v>
      </c>
      <c r="L948" s="2">
        <v>162216008</v>
      </c>
      <c r="M948" s="2">
        <v>162216074</v>
      </c>
      <c r="N948" s="2" t="s">
        <v>104</v>
      </c>
      <c r="O948" s="2" t="s">
        <v>367</v>
      </c>
      <c r="P948" s="2" t="s">
        <v>267</v>
      </c>
      <c r="Q948" s="2" t="s">
        <v>368</v>
      </c>
      <c r="R948" s="2" t="s">
        <v>267</v>
      </c>
      <c r="S948" s="2" t="s">
        <v>368</v>
      </c>
      <c r="T948" s="2" t="b">
        <v>1</v>
      </c>
      <c r="U948" s="2">
        <v>43891</v>
      </c>
      <c r="V948" s="2">
        <v>960</v>
      </c>
      <c r="W948" s="2">
        <v>1130</v>
      </c>
      <c r="X948" s="2" t="b">
        <v>1</v>
      </c>
      <c r="Y948" s="2" t="b">
        <v>1</v>
      </c>
      <c r="Z948" s="2" t="s">
        <v>2046</v>
      </c>
      <c r="AA948" s="2" t="s">
        <v>178</v>
      </c>
      <c r="AB948" s="51" t="s">
        <v>178</v>
      </c>
      <c r="AC948" s="51"/>
      <c r="AD948" s="51">
        <v>3007.224768</v>
      </c>
      <c r="AE948" s="51" t="s">
        <v>118</v>
      </c>
      <c r="AF948" s="51">
        <v>59.1</v>
      </c>
      <c r="AG948" s="51" t="s">
        <v>84</v>
      </c>
      <c r="AH948" s="51"/>
      <c r="AI948" s="51"/>
      <c r="AJ948" s="51">
        <v>1</v>
      </c>
      <c r="AK948" s="51">
        <v>0</v>
      </c>
      <c r="AL948" s="51">
        <v>0</v>
      </c>
      <c r="AP948" s="51">
        <v>0</v>
      </c>
      <c r="AQ948" s="51"/>
      <c r="AR948" s="51">
        <v>0</v>
      </c>
      <c r="AS948" s="51">
        <v>0</v>
      </c>
      <c r="AT948" s="51">
        <v>1</v>
      </c>
      <c r="AX948" s="51">
        <v>1</v>
      </c>
      <c r="BC948" s="51">
        <v>1</v>
      </c>
    </row>
    <row r="949" spans="1:56" x14ac:dyDescent="0.3">
      <c r="A949" s="2">
        <v>950</v>
      </c>
      <c r="B949" s="2">
        <v>1</v>
      </c>
      <c r="C949" s="2" t="s">
        <v>1392</v>
      </c>
      <c r="D949" s="51">
        <v>12</v>
      </c>
      <c r="E949" s="2" t="s">
        <v>3674</v>
      </c>
      <c r="F949" s="2" t="s">
        <v>1705</v>
      </c>
      <c r="G949" s="2" t="s">
        <v>2305</v>
      </c>
      <c r="H949" s="2" t="s">
        <v>2315</v>
      </c>
      <c r="I949" s="2" t="s">
        <v>2321</v>
      </c>
      <c r="J949" s="2" t="s">
        <v>2322</v>
      </c>
      <c r="K949" s="2" t="s">
        <v>3969</v>
      </c>
      <c r="L949" s="2">
        <v>195477</v>
      </c>
      <c r="M949" s="2">
        <v>68643373</v>
      </c>
      <c r="N949" s="2" t="s">
        <v>104</v>
      </c>
      <c r="O949" s="2" t="s">
        <v>486</v>
      </c>
      <c r="P949" s="2">
        <v>2010</v>
      </c>
      <c r="Q949" s="2" t="s">
        <v>368</v>
      </c>
      <c r="R949" s="2" t="s">
        <v>267</v>
      </c>
      <c r="S949" s="2" t="s">
        <v>368</v>
      </c>
      <c r="T949" s="2" t="b">
        <v>1</v>
      </c>
      <c r="U949" s="2">
        <v>2015</v>
      </c>
      <c r="V949" s="2">
        <v>150</v>
      </c>
      <c r="W949" s="2">
        <v>1125</v>
      </c>
      <c r="X949" s="2" t="b">
        <v>1</v>
      </c>
      <c r="Y949" s="2" t="b">
        <v>1</v>
      </c>
      <c r="Z949" s="2" t="s">
        <v>89</v>
      </c>
      <c r="AA949" s="2" t="s">
        <v>178</v>
      </c>
      <c r="AB949" s="51" t="s">
        <v>178</v>
      </c>
      <c r="AC949" s="51"/>
      <c r="AD949" s="51">
        <v>214525.4339</v>
      </c>
      <c r="AE949" s="51"/>
      <c r="AF949" s="51">
        <v>56</v>
      </c>
      <c r="AG949" s="51" t="s">
        <v>84</v>
      </c>
      <c r="AH949" s="51"/>
      <c r="AI949" s="51"/>
      <c r="AJ949" s="51">
        <v>1</v>
      </c>
      <c r="AK949" s="51">
        <v>0</v>
      </c>
      <c r="AL949" s="51">
        <v>0</v>
      </c>
      <c r="AP949" s="51">
        <v>1</v>
      </c>
      <c r="AQ949" s="51"/>
      <c r="AR949" s="51">
        <v>0</v>
      </c>
      <c r="AS949" s="51">
        <v>0</v>
      </c>
      <c r="AT949" s="51">
        <v>1</v>
      </c>
      <c r="AX949" s="51">
        <v>1</v>
      </c>
    </row>
    <row r="950" spans="1:56" x14ac:dyDescent="0.3">
      <c r="A950" s="2">
        <v>951</v>
      </c>
      <c r="B950" s="2">
        <v>1</v>
      </c>
      <c r="C950" s="2" t="s">
        <v>1392</v>
      </c>
      <c r="D950" s="51">
        <v>12</v>
      </c>
      <c r="E950" s="2" t="s">
        <v>3674</v>
      </c>
      <c r="F950" s="2" t="s">
        <v>1705</v>
      </c>
      <c r="G950" s="2" t="s">
        <v>2305</v>
      </c>
      <c r="H950" s="2" t="s">
        <v>2315</v>
      </c>
      <c r="I950" s="2" t="s">
        <v>1910</v>
      </c>
      <c r="J950" s="2" t="s">
        <v>2323</v>
      </c>
      <c r="K950" s="2" t="s">
        <v>3970</v>
      </c>
      <c r="L950" s="2">
        <v>195478</v>
      </c>
      <c r="M950" s="2">
        <v>68643492</v>
      </c>
      <c r="N950" s="2" t="s">
        <v>104</v>
      </c>
      <c r="O950" s="2" t="s">
        <v>486</v>
      </c>
      <c r="P950" s="2">
        <v>2010</v>
      </c>
      <c r="Q950" s="2" t="s">
        <v>486</v>
      </c>
      <c r="R950" s="2" t="s">
        <v>267</v>
      </c>
      <c r="S950" s="2" t="s">
        <v>486</v>
      </c>
      <c r="T950" s="2" t="b">
        <v>1</v>
      </c>
      <c r="U950" s="2">
        <v>2015</v>
      </c>
      <c r="V950" s="2">
        <v>480</v>
      </c>
      <c r="W950" s="2">
        <v>1170</v>
      </c>
      <c r="X950" s="2" t="b">
        <v>1</v>
      </c>
      <c r="Y950" s="2" t="b">
        <v>1</v>
      </c>
      <c r="Z950" s="2" t="s">
        <v>2046</v>
      </c>
      <c r="AA950" s="2" t="s">
        <v>178</v>
      </c>
      <c r="AB950" s="51" t="s">
        <v>178</v>
      </c>
      <c r="AC950" s="51"/>
      <c r="AD950" s="51">
        <v>35281.134250000003</v>
      </c>
      <c r="AE950" s="51" t="s">
        <v>118</v>
      </c>
      <c r="AF950" s="51">
        <v>69</v>
      </c>
      <c r="AG950" s="51" t="s">
        <v>84</v>
      </c>
      <c r="AH950" s="51"/>
      <c r="AI950" s="51"/>
      <c r="AJ950" s="51">
        <v>1</v>
      </c>
      <c r="AK950" s="51">
        <v>0</v>
      </c>
      <c r="AL950" s="51">
        <v>0</v>
      </c>
      <c r="AP950" s="51">
        <v>0</v>
      </c>
      <c r="AQ950" s="51"/>
      <c r="AR950" s="51">
        <v>0</v>
      </c>
      <c r="AS950" s="51">
        <v>0</v>
      </c>
      <c r="AT950" s="51">
        <v>1</v>
      </c>
      <c r="AX950" s="51">
        <v>1</v>
      </c>
      <c r="BB950" s="51">
        <v>1</v>
      </c>
      <c r="BC950" s="51">
        <v>1</v>
      </c>
      <c r="BD950" s="51"/>
    </row>
    <row r="951" spans="1:56" x14ac:dyDescent="0.3">
      <c r="A951" s="2">
        <v>952</v>
      </c>
      <c r="B951" s="2">
        <v>1</v>
      </c>
      <c r="C951" s="2" t="s">
        <v>1392</v>
      </c>
      <c r="D951" s="51">
        <v>12</v>
      </c>
      <c r="E951" s="2" t="s">
        <v>3674</v>
      </c>
      <c r="F951" s="2" t="s">
        <v>1705</v>
      </c>
      <c r="G951" s="2" t="s">
        <v>2305</v>
      </c>
      <c r="H951" s="2" t="s">
        <v>2315</v>
      </c>
      <c r="I951" s="2" t="s">
        <v>2324</v>
      </c>
      <c r="J951" s="2" t="s">
        <v>2325</v>
      </c>
      <c r="K951" s="2" t="s">
        <v>3971</v>
      </c>
      <c r="L951" s="2">
        <v>195479</v>
      </c>
      <c r="M951" s="2">
        <v>68643584</v>
      </c>
      <c r="N951" s="2" t="s">
        <v>104</v>
      </c>
      <c r="O951" s="2" t="s">
        <v>486</v>
      </c>
      <c r="P951" s="2">
        <v>2010</v>
      </c>
      <c r="Q951" s="2" t="s">
        <v>486</v>
      </c>
      <c r="R951" s="2" t="s">
        <v>267</v>
      </c>
      <c r="S951" s="2" t="s">
        <v>486</v>
      </c>
      <c r="T951" s="2" t="b">
        <v>1</v>
      </c>
      <c r="U951" s="2">
        <v>2015</v>
      </c>
      <c r="V951" s="2">
        <v>606</v>
      </c>
      <c r="W951" s="2">
        <v>880</v>
      </c>
      <c r="X951" s="2" t="b">
        <v>1</v>
      </c>
      <c r="Y951" s="2" t="b">
        <v>1</v>
      </c>
      <c r="Z951" s="2" t="s">
        <v>89</v>
      </c>
      <c r="AA951" s="2" t="s">
        <v>178</v>
      </c>
      <c r="AB951" s="51" t="s">
        <v>178</v>
      </c>
      <c r="AC951" s="51"/>
      <c r="AD951" s="51">
        <v>6422.613042</v>
      </c>
      <c r="AE951" s="51" t="s">
        <v>118</v>
      </c>
      <c r="AF951" s="51">
        <v>55</v>
      </c>
      <c r="AG951" s="51" t="s">
        <v>84</v>
      </c>
      <c r="AH951" s="51"/>
      <c r="AI951" s="51"/>
      <c r="AJ951" s="51">
        <v>1</v>
      </c>
      <c r="AK951" s="51">
        <v>0</v>
      </c>
      <c r="AL951" s="51">
        <v>0</v>
      </c>
      <c r="AP951" s="51">
        <v>0</v>
      </c>
      <c r="AQ951" s="51"/>
      <c r="AR951" s="51">
        <v>0</v>
      </c>
      <c r="AS951" s="51">
        <v>0</v>
      </c>
      <c r="AT951" s="51">
        <v>1</v>
      </c>
      <c r="AX951" s="51">
        <v>1</v>
      </c>
      <c r="BB951" s="51">
        <v>1</v>
      </c>
      <c r="BC951" s="51">
        <v>1</v>
      </c>
      <c r="BD951" s="51"/>
    </row>
    <row r="952" spans="1:56" x14ac:dyDescent="0.3">
      <c r="A952" s="2">
        <v>953</v>
      </c>
      <c r="B952" s="2">
        <v>1</v>
      </c>
      <c r="C952" s="2" t="s">
        <v>1392</v>
      </c>
      <c r="D952" s="51">
        <v>12</v>
      </c>
      <c r="E952" s="2" t="s">
        <v>3674</v>
      </c>
      <c r="F952" s="2" t="s">
        <v>1705</v>
      </c>
      <c r="G952" s="2" t="s">
        <v>2305</v>
      </c>
      <c r="H952" s="2" t="s">
        <v>2315</v>
      </c>
      <c r="I952" s="2" t="s">
        <v>2326</v>
      </c>
      <c r="J952" s="2" t="s">
        <v>2327</v>
      </c>
      <c r="K952" s="2" t="s">
        <v>3972</v>
      </c>
      <c r="L952" s="2">
        <v>162216137</v>
      </c>
      <c r="M952" s="2">
        <v>162216188</v>
      </c>
      <c r="N952" s="2" t="s">
        <v>104</v>
      </c>
      <c r="O952" s="2" t="s">
        <v>367</v>
      </c>
      <c r="P952" s="2" t="s">
        <v>267</v>
      </c>
      <c r="Q952" s="2" t="s">
        <v>368</v>
      </c>
      <c r="R952" s="2" t="s">
        <v>267</v>
      </c>
      <c r="S952" s="2" t="s">
        <v>368</v>
      </c>
      <c r="T952" s="2" t="b">
        <v>1</v>
      </c>
      <c r="U952" s="2">
        <v>43891</v>
      </c>
      <c r="V952" s="51">
        <v>1400</v>
      </c>
      <c r="W952" s="51">
        <v>1400</v>
      </c>
      <c r="X952" s="2" t="b">
        <v>1</v>
      </c>
      <c r="Y952" s="2" t="b">
        <v>1</v>
      </c>
      <c r="Z952" s="51" t="s">
        <v>2328</v>
      </c>
      <c r="AA952" s="51" t="s">
        <v>178</v>
      </c>
      <c r="AB952" s="51" t="s">
        <v>178</v>
      </c>
      <c r="AC952" s="51"/>
      <c r="AD952" s="51">
        <v>6422.613042</v>
      </c>
      <c r="AE952" s="51" t="s">
        <v>118</v>
      </c>
      <c r="AF952" s="51">
        <v>33.1</v>
      </c>
      <c r="AG952" s="51" t="s">
        <v>84</v>
      </c>
      <c r="AH952" s="51"/>
      <c r="AI952" s="51"/>
      <c r="AJ952" s="51">
        <v>1</v>
      </c>
      <c r="AK952" s="51">
        <v>0</v>
      </c>
      <c r="AL952" s="51">
        <v>0</v>
      </c>
      <c r="AP952" s="51">
        <v>0</v>
      </c>
      <c r="AQ952" s="51"/>
      <c r="AR952" s="51">
        <v>0</v>
      </c>
      <c r="AS952" s="51">
        <v>0</v>
      </c>
      <c r="AT952" s="51">
        <v>1</v>
      </c>
      <c r="AX952" s="51">
        <v>1</v>
      </c>
      <c r="BC952" s="51">
        <v>1</v>
      </c>
    </row>
    <row r="953" spans="1:56" x14ac:dyDescent="0.3">
      <c r="A953" s="2">
        <v>954</v>
      </c>
      <c r="B953" s="2">
        <v>1</v>
      </c>
      <c r="C953" s="2" t="s">
        <v>1392</v>
      </c>
      <c r="D953" s="51">
        <v>12</v>
      </c>
      <c r="E953" s="2" t="s">
        <v>3674</v>
      </c>
      <c r="F953" s="2" t="s">
        <v>1705</v>
      </c>
      <c r="G953" s="2" t="s">
        <v>2305</v>
      </c>
      <c r="H953" s="2" t="s">
        <v>2315</v>
      </c>
      <c r="I953" s="2" t="s">
        <v>2329</v>
      </c>
      <c r="J953" s="2" t="s">
        <v>2330</v>
      </c>
      <c r="K953" s="2" t="s">
        <v>3973</v>
      </c>
      <c r="L953" s="2">
        <v>161358</v>
      </c>
      <c r="M953" s="2">
        <v>124471457</v>
      </c>
      <c r="N953" s="2" t="s">
        <v>104</v>
      </c>
      <c r="O953" s="2" t="s">
        <v>368</v>
      </c>
      <c r="P953" s="2">
        <v>2008</v>
      </c>
      <c r="Q953" s="2" t="s">
        <v>368</v>
      </c>
      <c r="R953" s="2" t="s">
        <v>267</v>
      </c>
      <c r="S953" s="2" t="s">
        <v>368</v>
      </c>
      <c r="T953" s="2" t="b">
        <v>1</v>
      </c>
      <c r="U953" s="2">
        <v>43891</v>
      </c>
      <c r="V953" s="2">
        <v>575</v>
      </c>
      <c r="W953" s="2">
        <v>1100</v>
      </c>
      <c r="X953" s="2" t="b">
        <v>1</v>
      </c>
      <c r="Y953" s="2" t="b">
        <v>1</v>
      </c>
      <c r="Z953" s="2" t="s">
        <v>89</v>
      </c>
      <c r="AA953" s="2" t="s">
        <v>178</v>
      </c>
      <c r="AB953" s="51" t="s">
        <v>178</v>
      </c>
      <c r="AC953" s="51"/>
      <c r="AD953" s="51">
        <v>116838.6122</v>
      </c>
      <c r="AE953" s="51" t="s">
        <v>118</v>
      </c>
      <c r="AF953" s="51">
        <v>59.4</v>
      </c>
      <c r="AG953" s="51" t="s">
        <v>84</v>
      </c>
      <c r="AH953" s="51"/>
      <c r="AI953" s="51"/>
      <c r="AJ953" s="51">
        <v>1</v>
      </c>
      <c r="AK953" s="51">
        <v>0</v>
      </c>
      <c r="AL953" s="51">
        <v>0</v>
      </c>
      <c r="AP953" s="51">
        <v>1</v>
      </c>
      <c r="AQ953" s="51"/>
      <c r="AR953" s="51">
        <v>0</v>
      </c>
      <c r="AS953" s="51">
        <v>0</v>
      </c>
      <c r="AT953" s="51">
        <v>1</v>
      </c>
      <c r="AX953" s="51">
        <v>1</v>
      </c>
      <c r="BC953" s="51">
        <v>1</v>
      </c>
    </row>
    <row r="954" spans="1:56" x14ac:dyDescent="0.3">
      <c r="A954" s="2">
        <v>955</v>
      </c>
      <c r="B954" s="2">
        <v>1</v>
      </c>
      <c r="C954" s="2" t="s">
        <v>1392</v>
      </c>
      <c r="D954" s="51">
        <v>12</v>
      </c>
      <c r="E954" s="2" t="s">
        <v>3674</v>
      </c>
      <c r="F954" s="2" t="s">
        <v>1705</v>
      </c>
      <c r="G954" s="2" t="s">
        <v>2305</v>
      </c>
      <c r="H954" s="2" t="s">
        <v>2315</v>
      </c>
      <c r="I954" s="2" t="s">
        <v>2331</v>
      </c>
      <c r="J954" s="2" t="s">
        <v>2332</v>
      </c>
      <c r="K954" s="2" t="s">
        <v>3974</v>
      </c>
      <c r="L954" s="2">
        <v>161670</v>
      </c>
      <c r="M954" s="2">
        <v>124525464</v>
      </c>
      <c r="N954" s="2" t="s">
        <v>104</v>
      </c>
      <c r="O954" s="2" t="s">
        <v>486</v>
      </c>
      <c r="P954" s="2">
        <v>2008</v>
      </c>
      <c r="Q954" s="2" t="s">
        <v>368</v>
      </c>
      <c r="R954" s="2" t="s">
        <v>267</v>
      </c>
      <c r="S954" s="2" t="s">
        <v>368</v>
      </c>
      <c r="T954" s="2" t="b">
        <v>1</v>
      </c>
      <c r="U954" s="2">
        <v>43891</v>
      </c>
      <c r="V954" s="2">
        <v>520</v>
      </c>
      <c r="W954" s="2">
        <v>534</v>
      </c>
      <c r="X954" s="2" t="b">
        <v>1</v>
      </c>
      <c r="Y954" s="2" t="b">
        <v>1</v>
      </c>
      <c r="Z954" s="2" t="s">
        <v>2333</v>
      </c>
      <c r="AA954" s="2" t="s">
        <v>178</v>
      </c>
      <c r="AB954" s="51" t="s">
        <v>178</v>
      </c>
      <c r="AC954" s="51"/>
      <c r="AD954" s="51">
        <v>13392.432119999999</v>
      </c>
      <c r="AE954" s="51" t="s">
        <v>118</v>
      </c>
      <c r="AF954" s="51">
        <v>52</v>
      </c>
      <c r="AG954" s="51" t="s">
        <v>84</v>
      </c>
      <c r="AH954" s="51"/>
      <c r="AI954" s="51"/>
      <c r="AJ954" s="51">
        <v>1</v>
      </c>
      <c r="AK954" s="51">
        <v>0</v>
      </c>
      <c r="AL954" s="51">
        <v>0</v>
      </c>
      <c r="AP954" s="51">
        <v>0</v>
      </c>
      <c r="AQ954" s="51"/>
      <c r="AR954" s="51">
        <v>0</v>
      </c>
      <c r="AS954" s="51">
        <v>0</v>
      </c>
      <c r="AT954" s="51">
        <v>1</v>
      </c>
      <c r="AX954" s="51">
        <v>1</v>
      </c>
      <c r="BC954" s="51">
        <v>1</v>
      </c>
    </row>
    <row r="955" spans="1:56" x14ac:dyDescent="0.3">
      <c r="A955" s="2">
        <v>956</v>
      </c>
      <c r="B955" s="2">
        <v>1</v>
      </c>
      <c r="C955" s="2" t="s">
        <v>1392</v>
      </c>
      <c r="D955" s="51">
        <v>12</v>
      </c>
      <c r="E955" s="2" t="s">
        <v>3674</v>
      </c>
      <c r="F955" s="2" t="s">
        <v>1705</v>
      </c>
      <c r="G955" s="2" t="s">
        <v>2305</v>
      </c>
      <c r="H955" s="2" t="s">
        <v>2334</v>
      </c>
      <c r="I955" s="2" t="s">
        <v>2335</v>
      </c>
      <c r="J955" s="2" t="s">
        <v>2336</v>
      </c>
      <c r="K955" s="2" t="s">
        <v>3975</v>
      </c>
      <c r="L955" s="2">
        <v>161681</v>
      </c>
      <c r="M955" s="2">
        <v>893386</v>
      </c>
      <c r="N955" s="2" t="s">
        <v>104</v>
      </c>
      <c r="O955" s="2" t="s">
        <v>486</v>
      </c>
      <c r="P955" s="2">
        <v>2008</v>
      </c>
      <c r="Q955" s="2" t="s">
        <v>368</v>
      </c>
      <c r="R955" s="2" t="s">
        <v>267</v>
      </c>
      <c r="S955" s="2" t="s">
        <v>368</v>
      </c>
      <c r="T955" s="2" t="b">
        <v>1</v>
      </c>
      <c r="U955" s="2">
        <v>43891</v>
      </c>
      <c r="V955" s="2">
        <v>300</v>
      </c>
      <c r="W955" s="2">
        <v>510</v>
      </c>
      <c r="X955" s="2" t="b">
        <v>1</v>
      </c>
      <c r="Y955" s="2" t="b">
        <v>1</v>
      </c>
      <c r="Z955" s="2" t="s">
        <v>2046</v>
      </c>
      <c r="AA955" s="2" t="s">
        <v>178</v>
      </c>
      <c r="AB955" s="51" t="s">
        <v>178</v>
      </c>
      <c r="AC955" s="51"/>
      <c r="AD955" s="51">
        <v>1674.4963519999999</v>
      </c>
      <c r="AE955" s="51" t="s">
        <v>118</v>
      </c>
      <c r="AF955" s="51">
        <v>62</v>
      </c>
      <c r="AG955" s="51" t="s">
        <v>84</v>
      </c>
      <c r="AH955" s="51"/>
      <c r="AI955" s="51"/>
      <c r="AJ955" s="51">
        <v>1</v>
      </c>
      <c r="AK955" s="51">
        <v>0</v>
      </c>
      <c r="AL955" s="51">
        <v>0</v>
      </c>
      <c r="AP955" s="51">
        <v>0</v>
      </c>
      <c r="AQ955" s="51"/>
      <c r="AR955" s="51">
        <v>0</v>
      </c>
      <c r="AS955" s="51">
        <v>0</v>
      </c>
      <c r="AT955" s="51">
        <v>1</v>
      </c>
      <c r="AX955" s="51">
        <v>1</v>
      </c>
      <c r="BC955" s="51">
        <v>1</v>
      </c>
    </row>
    <row r="956" spans="1:56" x14ac:dyDescent="0.3">
      <c r="A956" s="2">
        <v>957</v>
      </c>
      <c r="B956" s="2">
        <v>1</v>
      </c>
      <c r="C956" s="2" t="s">
        <v>1392</v>
      </c>
      <c r="D956" s="51">
        <v>12</v>
      </c>
      <c r="E956" s="2" t="s">
        <v>3674</v>
      </c>
      <c r="F956" s="2" t="s">
        <v>1705</v>
      </c>
      <c r="G956" s="2" t="s">
        <v>2305</v>
      </c>
      <c r="H956" s="2" t="s">
        <v>2334</v>
      </c>
      <c r="I956" s="2" t="s">
        <v>949</v>
      </c>
      <c r="J956" s="2" t="s">
        <v>2337</v>
      </c>
      <c r="K956" s="2" t="s">
        <v>3976</v>
      </c>
      <c r="L956" s="2">
        <v>161494</v>
      </c>
      <c r="M956" s="2">
        <v>124495399</v>
      </c>
      <c r="N956" s="2" t="s">
        <v>104</v>
      </c>
      <c r="O956" s="2" t="s">
        <v>486</v>
      </c>
      <c r="P956" s="2">
        <v>2008</v>
      </c>
      <c r="Q956" s="2" t="s">
        <v>368</v>
      </c>
      <c r="R956" s="2" t="s">
        <v>267</v>
      </c>
      <c r="S956" s="2" t="s">
        <v>368</v>
      </c>
      <c r="T956" s="2" t="b">
        <v>1</v>
      </c>
      <c r="U956" s="2">
        <v>43891</v>
      </c>
      <c r="V956" s="2">
        <v>500</v>
      </c>
      <c r="W956" s="2">
        <v>1050</v>
      </c>
      <c r="X956" s="2" t="b">
        <v>1</v>
      </c>
      <c r="Y956" s="2" t="b">
        <v>1</v>
      </c>
      <c r="Z956" s="2" t="s">
        <v>2046</v>
      </c>
      <c r="AA956" s="2" t="s">
        <v>178</v>
      </c>
      <c r="AB956" s="51" t="s">
        <v>178</v>
      </c>
      <c r="AC956" s="51"/>
      <c r="AD956" s="51">
        <v>49608.737569999998</v>
      </c>
      <c r="AE956" s="51" t="s">
        <v>118</v>
      </c>
      <c r="AF956" s="51">
        <v>75</v>
      </c>
      <c r="AG956" s="51" t="s">
        <v>84</v>
      </c>
      <c r="AH956" s="51"/>
      <c r="AI956" s="51"/>
      <c r="AJ956" s="51">
        <v>1</v>
      </c>
      <c r="AK956" s="51">
        <v>0</v>
      </c>
      <c r="AL956" s="51">
        <v>0</v>
      </c>
      <c r="AP956" s="51">
        <v>0</v>
      </c>
      <c r="AQ956" s="51"/>
      <c r="AR956" s="51">
        <v>0</v>
      </c>
      <c r="AS956" s="51">
        <v>0</v>
      </c>
      <c r="AT956" s="51">
        <v>1</v>
      </c>
      <c r="AX956" s="51">
        <v>1</v>
      </c>
      <c r="BC956" s="51">
        <v>1</v>
      </c>
    </row>
    <row r="957" spans="1:56" x14ac:dyDescent="0.3">
      <c r="A957" s="2">
        <v>958</v>
      </c>
      <c r="B957" s="2">
        <v>1</v>
      </c>
      <c r="C957" s="2" t="s">
        <v>1392</v>
      </c>
      <c r="D957" s="51">
        <v>13</v>
      </c>
      <c r="E957" s="2" t="s">
        <v>3977</v>
      </c>
      <c r="F957" s="2" t="s">
        <v>2338</v>
      </c>
      <c r="G957" s="2" t="s">
        <v>2339</v>
      </c>
      <c r="H957" s="2" t="s">
        <v>2340</v>
      </c>
      <c r="I957" s="2" t="s">
        <v>678</v>
      </c>
      <c r="J957" s="2" t="s">
        <v>2341</v>
      </c>
      <c r="K957" s="2" t="s">
        <v>3978</v>
      </c>
      <c r="L957" s="2">
        <v>183784866</v>
      </c>
      <c r="M957" s="2">
        <v>183784887</v>
      </c>
      <c r="N957" s="2" t="s">
        <v>1219</v>
      </c>
      <c r="O957" s="2" t="s">
        <v>367</v>
      </c>
      <c r="P957" s="2" t="s">
        <v>267</v>
      </c>
      <c r="Q957" s="2" t="s">
        <v>2972</v>
      </c>
      <c r="R957" s="2" t="s">
        <v>2980</v>
      </c>
      <c r="S957" s="2" t="s">
        <v>2972</v>
      </c>
      <c r="T957" s="2" t="b">
        <v>1</v>
      </c>
      <c r="U957" s="2">
        <v>44228</v>
      </c>
      <c r="V957" s="2">
        <v>0</v>
      </c>
      <c r="W957" s="2">
        <v>40</v>
      </c>
      <c r="X957" s="2" t="b">
        <v>1</v>
      </c>
      <c r="Y957" s="2" t="b">
        <v>1</v>
      </c>
      <c r="Z957" s="2" t="s">
        <v>2046</v>
      </c>
      <c r="AA957" s="2" t="s">
        <v>83</v>
      </c>
      <c r="AB957" s="51" t="s">
        <v>83</v>
      </c>
      <c r="AC957" s="51"/>
      <c r="AD957" s="51">
        <v>58642.40713</v>
      </c>
      <c r="AE957" s="51" t="s">
        <v>118</v>
      </c>
      <c r="AF957" s="51">
        <v>35.799999999999997</v>
      </c>
      <c r="AG957" s="51" t="s">
        <v>84</v>
      </c>
      <c r="AH957" s="51"/>
      <c r="AI957" s="51">
        <v>5.5</v>
      </c>
      <c r="AJ957" s="51">
        <v>0</v>
      </c>
      <c r="AK957" s="51">
        <v>0</v>
      </c>
      <c r="AL957" s="51">
        <v>0</v>
      </c>
      <c r="AP957" s="51">
        <v>0</v>
      </c>
      <c r="AQ957" s="51"/>
      <c r="AR957" s="51">
        <v>1</v>
      </c>
      <c r="AS957" s="51">
        <v>1</v>
      </c>
      <c r="AT957" s="51">
        <v>1</v>
      </c>
      <c r="AV957" s="51">
        <v>1</v>
      </c>
      <c r="BC957" s="51">
        <v>1</v>
      </c>
    </row>
    <row r="958" spans="1:56" x14ac:dyDescent="0.3">
      <c r="A958" s="2">
        <v>959</v>
      </c>
      <c r="B958" s="2">
        <v>1</v>
      </c>
      <c r="C958" s="2" t="s">
        <v>1392</v>
      </c>
      <c r="D958" s="51">
        <v>13</v>
      </c>
      <c r="E958" s="2" t="s">
        <v>3977</v>
      </c>
      <c r="F958" s="2" t="s">
        <v>2338</v>
      </c>
      <c r="G958" s="2" t="s">
        <v>2339</v>
      </c>
      <c r="H958" s="2" t="s">
        <v>2340</v>
      </c>
      <c r="I958" s="2" t="s">
        <v>2343</v>
      </c>
      <c r="J958" s="2" t="s">
        <v>2344</v>
      </c>
      <c r="K958" s="2" t="s">
        <v>3979</v>
      </c>
      <c r="L958" s="2">
        <v>161519</v>
      </c>
      <c r="M958" s="2">
        <v>124498548</v>
      </c>
      <c r="N958" s="2" t="s">
        <v>1219</v>
      </c>
      <c r="O958" s="2" t="s">
        <v>486</v>
      </c>
      <c r="P958" s="2">
        <v>2008</v>
      </c>
      <c r="Q958" s="2" t="s">
        <v>1217</v>
      </c>
      <c r="R958" s="2" t="s">
        <v>2980</v>
      </c>
      <c r="S958" s="2" t="s">
        <v>1217</v>
      </c>
      <c r="T958" s="2" t="b">
        <v>1</v>
      </c>
      <c r="U958" s="2">
        <v>44228</v>
      </c>
      <c r="V958" s="2">
        <v>1</v>
      </c>
      <c r="W958" s="2">
        <v>60</v>
      </c>
      <c r="X958" s="2" t="b">
        <v>1</v>
      </c>
      <c r="Y958" s="2" t="b">
        <v>1</v>
      </c>
      <c r="Z958" s="2" t="s">
        <v>1960</v>
      </c>
      <c r="AA958" s="2" t="s">
        <v>83</v>
      </c>
      <c r="AB958" s="51" t="s">
        <v>83</v>
      </c>
      <c r="AC958" s="51"/>
      <c r="AD958" s="51">
        <v>210749.94589999999</v>
      </c>
      <c r="AE958" s="51"/>
      <c r="AF958" s="51">
        <v>100</v>
      </c>
      <c r="AG958" s="51" t="s">
        <v>84</v>
      </c>
      <c r="AH958" s="51"/>
      <c r="AI958" s="51">
        <v>9</v>
      </c>
      <c r="AJ958" s="51">
        <v>0</v>
      </c>
      <c r="AK958" s="51">
        <v>0</v>
      </c>
      <c r="AL958" s="51">
        <v>0</v>
      </c>
      <c r="AP958" s="51">
        <v>0</v>
      </c>
      <c r="AQ958" s="51"/>
      <c r="AR958" s="51">
        <v>1</v>
      </c>
      <c r="AS958" s="51">
        <v>1</v>
      </c>
      <c r="AT958" s="51">
        <v>1</v>
      </c>
      <c r="AU958" s="51">
        <v>1</v>
      </c>
      <c r="AV958" s="51">
        <v>1</v>
      </c>
      <c r="AW958" s="51">
        <v>1</v>
      </c>
    </row>
    <row r="959" spans="1:56" x14ac:dyDescent="0.3">
      <c r="A959" s="2">
        <v>960</v>
      </c>
      <c r="B959" s="2">
        <v>1</v>
      </c>
      <c r="C959" s="2" t="s">
        <v>1392</v>
      </c>
      <c r="D959" s="51">
        <v>13</v>
      </c>
      <c r="E959" s="2" t="s">
        <v>3977</v>
      </c>
      <c r="F959" s="2" t="s">
        <v>2338</v>
      </c>
      <c r="G959" s="2" t="s">
        <v>2346</v>
      </c>
      <c r="H959" s="2" t="s">
        <v>2347</v>
      </c>
      <c r="I959" s="2" t="s">
        <v>2348</v>
      </c>
      <c r="J959" s="2" t="s">
        <v>2349</v>
      </c>
      <c r="K959" s="2" t="s">
        <v>3980</v>
      </c>
      <c r="L959" s="2">
        <v>161674</v>
      </c>
      <c r="M959" s="2">
        <v>68626659</v>
      </c>
      <c r="N959" s="2" t="s">
        <v>104</v>
      </c>
      <c r="O959" s="2" t="s">
        <v>368</v>
      </c>
      <c r="P959" s="2">
        <v>2007</v>
      </c>
      <c r="Q959" s="2" t="s">
        <v>368</v>
      </c>
      <c r="R959" s="2" t="s">
        <v>267</v>
      </c>
      <c r="S959" s="2" t="s">
        <v>368</v>
      </c>
      <c r="T959" s="2" t="b">
        <v>1</v>
      </c>
      <c r="U959" s="2">
        <v>2015</v>
      </c>
      <c r="V959" s="2">
        <v>300</v>
      </c>
      <c r="W959" s="2">
        <v>1636</v>
      </c>
      <c r="X959" s="2" t="b">
        <v>1</v>
      </c>
      <c r="Y959" s="2" t="b">
        <v>1</v>
      </c>
      <c r="Z959" s="2" t="s">
        <v>89</v>
      </c>
      <c r="AA959" s="2" t="s">
        <v>178</v>
      </c>
      <c r="AB959" s="51" t="s">
        <v>178</v>
      </c>
      <c r="AC959" s="51"/>
      <c r="AD959" s="51">
        <v>659461.51950000005</v>
      </c>
      <c r="AE959" s="51"/>
      <c r="AF959" s="51">
        <v>168</v>
      </c>
      <c r="AG959" s="51" t="s">
        <v>84</v>
      </c>
      <c r="AH959" s="51"/>
      <c r="AI959" s="51"/>
      <c r="AJ959" s="51">
        <v>1</v>
      </c>
      <c r="AK959" s="51">
        <v>0</v>
      </c>
      <c r="AL959" s="51">
        <v>0</v>
      </c>
      <c r="AN959" s="51">
        <v>1</v>
      </c>
      <c r="AP959" s="51">
        <v>1</v>
      </c>
      <c r="AQ959" s="51"/>
      <c r="AR959" s="51">
        <v>0</v>
      </c>
      <c r="AS959" s="51">
        <v>0</v>
      </c>
      <c r="AT959" s="51">
        <v>1</v>
      </c>
      <c r="AX959" s="51">
        <v>1</v>
      </c>
      <c r="BB959" s="51">
        <v>1</v>
      </c>
      <c r="BC959" s="51"/>
      <c r="BD959" s="51"/>
    </row>
    <row r="960" spans="1:56" x14ac:dyDescent="0.3">
      <c r="A960" s="2">
        <v>961</v>
      </c>
      <c r="B960" s="2">
        <v>1</v>
      </c>
      <c r="C960" s="2" t="s">
        <v>1392</v>
      </c>
      <c r="D960" s="51">
        <v>13</v>
      </c>
      <c r="E960" s="2" t="s">
        <v>3977</v>
      </c>
      <c r="F960" s="2" t="s">
        <v>2338</v>
      </c>
      <c r="G960" s="2" t="s">
        <v>2351</v>
      </c>
      <c r="H960" s="2" t="s">
        <v>2352</v>
      </c>
      <c r="I960" s="2" t="s">
        <v>2263</v>
      </c>
      <c r="J960" s="2" t="s">
        <v>2353</v>
      </c>
      <c r="K960" s="2" t="s">
        <v>3981</v>
      </c>
      <c r="L960" s="2">
        <v>104039923</v>
      </c>
      <c r="M960" s="2">
        <v>104039985</v>
      </c>
      <c r="N960" s="2" t="s">
        <v>2995</v>
      </c>
      <c r="O960" s="2" t="s">
        <v>367</v>
      </c>
      <c r="P960" s="2" t="s">
        <v>267</v>
      </c>
      <c r="Q960" s="2" t="s">
        <v>368</v>
      </c>
      <c r="R960" s="2" t="s">
        <v>267</v>
      </c>
      <c r="S960" s="2" t="s">
        <v>368</v>
      </c>
      <c r="T960" s="2" t="b">
        <v>1</v>
      </c>
      <c r="U960" s="2">
        <v>44228</v>
      </c>
      <c r="V960" s="2">
        <v>5</v>
      </c>
      <c r="W960" s="2">
        <v>480</v>
      </c>
      <c r="X960" s="2" t="b">
        <v>1</v>
      </c>
      <c r="Y960" s="2" t="b">
        <v>1</v>
      </c>
      <c r="Z960" s="2" t="s">
        <v>2354</v>
      </c>
      <c r="AA960" s="2" t="s">
        <v>95</v>
      </c>
      <c r="AB960" s="51" t="s">
        <v>83</v>
      </c>
      <c r="AC960" s="51" t="s">
        <v>178</v>
      </c>
      <c r="AD960" s="51">
        <v>1778224.8359999999</v>
      </c>
      <c r="AE960" s="51"/>
      <c r="AF960" s="51">
        <v>210</v>
      </c>
      <c r="AG960" s="51" t="s">
        <v>2355</v>
      </c>
      <c r="AH960" s="51"/>
      <c r="AI960" s="51"/>
      <c r="AJ960" s="51">
        <v>0</v>
      </c>
      <c r="AK960" s="51">
        <v>0</v>
      </c>
      <c r="AL960" s="51">
        <v>0</v>
      </c>
      <c r="AP960" s="51">
        <v>0</v>
      </c>
      <c r="AQ960" s="51"/>
      <c r="AR960" s="51">
        <v>1</v>
      </c>
      <c r="AS960" s="51">
        <v>1</v>
      </c>
      <c r="AT960" s="51">
        <v>1</v>
      </c>
      <c r="AV960" s="51">
        <v>1</v>
      </c>
    </row>
    <row r="961" spans="1:56" x14ac:dyDescent="0.3">
      <c r="A961" s="2">
        <v>962</v>
      </c>
      <c r="B961" s="2">
        <v>1</v>
      </c>
      <c r="C961" s="2" t="s">
        <v>1392</v>
      </c>
      <c r="D961" s="51">
        <v>13</v>
      </c>
      <c r="E961" s="2" t="s">
        <v>3977</v>
      </c>
      <c r="F961" s="2" t="s">
        <v>2338</v>
      </c>
      <c r="G961" s="2" t="s">
        <v>2351</v>
      </c>
      <c r="H961" s="2" t="s">
        <v>2352</v>
      </c>
      <c r="I961" s="2" t="s">
        <v>2356</v>
      </c>
      <c r="J961" s="2" t="s">
        <v>2357</v>
      </c>
      <c r="K961" s="2" t="s">
        <v>3982</v>
      </c>
      <c r="L961" s="2">
        <v>104065040</v>
      </c>
      <c r="M961" s="2">
        <v>3122808</v>
      </c>
      <c r="N961" s="2" t="s">
        <v>104</v>
      </c>
      <c r="O961" s="2" t="s">
        <v>368</v>
      </c>
      <c r="P961" s="2">
        <v>2007</v>
      </c>
      <c r="Q961" s="2" t="s">
        <v>1217</v>
      </c>
      <c r="R961" s="2" t="s">
        <v>1218</v>
      </c>
      <c r="S961" s="2" t="s">
        <v>1217</v>
      </c>
      <c r="T961" s="2" t="b">
        <v>1</v>
      </c>
      <c r="U961" s="2">
        <v>43891</v>
      </c>
      <c r="V961" s="2">
        <v>0</v>
      </c>
      <c r="W961" s="2">
        <v>274</v>
      </c>
      <c r="X961" s="2" t="b">
        <v>1</v>
      </c>
      <c r="Y961" s="2" t="b">
        <v>1</v>
      </c>
      <c r="Z961" s="2" t="s">
        <v>2358</v>
      </c>
      <c r="AA961" s="2" t="s">
        <v>83</v>
      </c>
      <c r="AB961" s="51" t="s">
        <v>83</v>
      </c>
      <c r="AC961" s="51"/>
      <c r="AD961" s="51">
        <v>1563800.4310000001</v>
      </c>
      <c r="AE961" s="51"/>
      <c r="AF961" s="51">
        <v>220</v>
      </c>
      <c r="AG961" s="51" t="s">
        <v>2355</v>
      </c>
      <c r="AH961" s="51"/>
      <c r="AI961" s="51">
        <v>21.5</v>
      </c>
      <c r="AJ961" s="51">
        <v>0</v>
      </c>
      <c r="AK961" s="51">
        <v>0</v>
      </c>
      <c r="AL961" s="51">
        <v>0</v>
      </c>
      <c r="AP961" s="51">
        <v>0</v>
      </c>
      <c r="AQ961" s="51">
        <v>1</v>
      </c>
      <c r="AR961" s="51">
        <v>1</v>
      </c>
      <c r="AS961" s="51">
        <v>1</v>
      </c>
      <c r="AT961" s="51">
        <v>1</v>
      </c>
      <c r="AU961" s="51">
        <v>1</v>
      </c>
      <c r="AV961" s="51">
        <v>1</v>
      </c>
      <c r="AW961" s="51">
        <v>1</v>
      </c>
    </row>
    <row r="962" spans="1:56" x14ac:dyDescent="0.3">
      <c r="A962" s="2">
        <v>963</v>
      </c>
      <c r="B962" s="2">
        <v>1</v>
      </c>
      <c r="C962" s="2" t="s">
        <v>1392</v>
      </c>
      <c r="D962" s="51">
        <v>13</v>
      </c>
      <c r="E962" s="2" t="s">
        <v>3977</v>
      </c>
      <c r="F962" s="2" t="s">
        <v>2338</v>
      </c>
      <c r="G962" s="2" t="s">
        <v>2351</v>
      </c>
      <c r="H962" s="2" t="s">
        <v>2352</v>
      </c>
      <c r="I962" s="2" t="s">
        <v>2359</v>
      </c>
      <c r="J962" s="2" t="s">
        <v>2360</v>
      </c>
      <c r="K962" s="2" t="s">
        <v>3983</v>
      </c>
      <c r="L962" s="2">
        <v>104071039</v>
      </c>
      <c r="M962" s="2">
        <v>104072486</v>
      </c>
      <c r="N962" s="2" t="s">
        <v>1219</v>
      </c>
      <c r="O962" s="2" t="s">
        <v>368</v>
      </c>
      <c r="P962" s="2">
        <v>2007</v>
      </c>
      <c r="Q962" s="2" t="s">
        <v>1217</v>
      </c>
      <c r="R962" s="2" t="s">
        <v>1218</v>
      </c>
      <c r="S962" s="2" t="s">
        <v>1217</v>
      </c>
      <c r="T962" s="2" t="b">
        <v>1</v>
      </c>
      <c r="U962" s="2">
        <v>44228</v>
      </c>
      <c r="V962" s="2">
        <v>1</v>
      </c>
      <c r="W962" s="2">
        <v>800</v>
      </c>
      <c r="X962" s="2" t="b">
        <v>1</v>
      </c>
      <c r="Y962" s="2" t="b">
        <v>1</v>
      </c>
      <c r="Z962" s="2" t="s">
        <v>2361</v>
      </c>
      <c r="AA962" s="2" t="s">
        <v>95</v>
      </c>
      <c r="AB962" s="51" t="s">
        <v>83</v>
      </c>
      <c r="AC962" s="51" t="s">
        <v>178</v>
      </c>
      <c r="AD962" s="51">
        <v>3590688.2280000001</v>
      </c>
      <c r="AF962" s="2">
        <v>260</v>
      </c>
      <c r="AG962" s="51" t="s">
        <v>2355</v>
      </c>
      <c r="AI962" s="2">
        <v>21.5</v>
      </c>
      <c r="AJ962" s="51">
        <v>0</v>
      </c>
      <c r="AK962" s="51">
        <v>0</v>
      </c>
      <c r="AL962" s="51">
        <v>1</v>
      </c>
      <c r="AN962" s="51">
        <v>1</v>
      </c>
      <c r="AP962" s="51">
        <v>0</v>
      </c>
      <c r="AQ962" s="51"/>
      <c r="AR962" s="51">
        <v>1</v>
      </c>
      <c r="AS962" s="51">
        <v>1</v>
      </c>
      <c r="AT962" s="51">
        <v>1</v>
      </c>
      <c r="AU962" s="51">
        <v>1</v>
      </c>
      <c r="AV962" s="51">
        <v>1</v>
      </c>
      <c r="AW962" s="51">
        <v>1</v>
      </c>
    </row>
    <row r="963" spans="1:56" x14ac:dyDescent="0.3">
      <c r="A963" s="2">
        <v>964</v>
      </c>
      <c r="B963" s="2">
        <v>1</v>
      </c>
      <c r="C963" s="2" t="s">
        <v>1392</v>
      </c>
      <c r="D963" s="51">
        <v>13</v>
      </c>
      <c r="E963" s="2" t="s">
        <v>3977</v>
      </c>
      <c r="F963" s="2" t="s">
        <v>2338</v>
      </c>
      <c r="G963" s="2" t="s">
        <v>2351</v>
      </c>
      <c r="H963" s="2" t="s">
        <v>2362</v>
      </c>
      <c r="I963" s="2" t="s">
        <v>2363</v>
      </c>
      <c r="J963" s="2" t="s">
        <v>2364</v>
      </c>
      <c r="K963" s="2" t="s">
        <v>3984</v>
      </c>
      <c r="L963" s="2">
        <v>104179262</v>
      </c>
      <c r="M963" s="2">
        <v>104179599</v>
      </c>
      <c r="N963" s="2" t="s">
        <v>104</v>
      </c>
      <c r="O963" s="2" t="s">
        <v>367</v>
      </c>
      <c r="P963" s="2" t="s">
        <v>267</v>
      </c>
      <c r="Q963" s="2" t="s">
        <v>1217</v>
      </c>
      <c r="R963" s="2" t="s">
        <v>1218</v>
      </c>
      <c r="S963" s="2" t="s">
        <v>1217</v>
      </c>
      <c r="T963" s="2" t="b">
        <v>1</v>
      </c>
      <c r="U963" s="2">
        <v>44197</v>
      </c>
      <c r="V963" s="2">
        <v>0</v>
      </c>
      <c r="W963" s="2">
        <v>50</v>
      </c>
      <c r="X963" s="2" t="b">
        <v>1</v>
      </c>
      <c r="Y963" s="2" t="b">
        <v>1</v>
      </c>
      <c r="Z963" s="2" t="s">
        <v>2046</v>
      </c>
      <c r="AA963" s="2" t="s">
        <v>83</v>
      </c>
      <c r="AB963" s="51" t="s">
        <v>83</v>
      </c>
      <c r="AC963" s="51"/>
      <c r="AD963" s="51">
        <v>1309737.051</v>
      </c>
      <c r="AE963" s="51"/>
      <c r="AF963" s="51">
        <v>24</v>
      </c>
      <c r="AG963" s="51" t="s">
        <v>2355</v>
      </c>
      <c r="AH963" s="51"/>
      <c r="AI963" s="51">
        <v>8.5</v>
      </c>
      <c r="AJ963" s="51">
        <v>0</v>
      </c>
      <c r="AK963" s="51">
        <v>0</v>
      </c>
      <c r="AL963" s="51">
        <v>0</v>
      </c>
      <c r="AP963" s="51">
        <v>1</v>
      </c>
      <c r="AQ963" s="51"/>
      <c r="AR963" s="51">
        <v>1</v>
      </c>
      <c r="AS963" s="51">
        <v>1</v>
      </c>
      <c r="AT963" s="51">
        <v>1</v>
      </c>
      <c r="AU963" s="51">
        <v>1</v>
      </c>
      <c r="AV963" s="51">
        <v>1</v>
      </c>
      <c r="AW963" s="51">
        <v>1</v>
      </c>
    </row>
    <row r="964" spans="1:56" x14ac:dyDescent="0.3">
      <c r="A964" s="2">
        <v>965</v>
      </c>
      <c r="B964" s="2">
        <v>1</v>
      </c>
      <c r="C964" s="2" t="s">
        <v>1392</v>
      </c>
      <c r="D964" s="51">
        <v>13</v>
      </c>
      <c r="E964" s="2" t="s">
        <v>3977</v>
      </c>
      <c r="F964" s="2" t="s">
        <v>2338</v>
      </c>
      <c r="G964" s="2" t="s">
        <v>2351</v>
      </c>
      <c r="H964" s="2" t="s">
        <v>2362</v>
      </c>
      <c r="I964" s="2" t="s">
        <v>2365</v>
      </c>
      <c r="J964" s="2" t="s">
        <v>2366</v>
      </c>
      <c r="K964" s="2" t="s">
        <v>3985</v>
      </c>
      <c r="L964" s="2">
        <v>161728</v>
      </c>
      <c r="M964" s="2">
        <v>109916824</v>
      </c>
      <c r="N964" s="2" t="s">
        <v>104</v>
      </c>
      <c r="O964" s="2" t="s">
        <v>486</v>
      </c>
      <c r="P964" s="2">
        <v>2004</v>
      </c>
      <c r="Q964" s="2" t="s">
        <v>1217</v>
      </c>
      <c r="R964" s="2" t="s">
        <v>1218</v>
      </c>
      <c r="S964" s="2" t="s">
        <v>1217</v>
      </c>
      <c r="T964" s="2" t="b">
        <v>1</v>
      </c>
      <c r="U964" s="2">
        <v>44197</v>
      </c>
      <c r="V964" s="2">
        <v>3</v>
      </c>
      <c r="W964" s="2">
        <v>55</v>
      </c>
      <c r="X964" s="2" t="b">
        <v>1</v>
      </c>
      <c r="Y964" s="2" t="b">
        <v>1</v>
      </c>
      <c r="Z964" s="2" t="s">
        <v>2367</v>
      </c>
      <c r="AA964" s="2" t="s">
        <v>83</v>
      </c>
      <c r="AB964" s="51" t="s">
        <v>83</v>
      </c>
      <c r="AC964" s="51"/>
      <c r="AD964" s="51">
        <v>388954.70319999999</v>
      </c>
      <c r="AE964" s="51"/>
      <c r="AF964" s="51">
        <v>29</v>
      </c>
      <c r="AG964" s="51" t="s">
        <v>2355</v>
      </c>
      <c r="AH964" s="51"/>
      <c r="AI964" s="51">
        <v>8.5</v>
      </c>
      <c r="AJ964" s="51">
        <v>0</v>
      </c>
      <c r="AK964" s="51">
        <v>0</v>
      </c>
      <c r="AL964" s="51">
        <v>0</v>
      </c>
      <c r="AP964" s="51">
        <v>1</v>
      </c>
      <c r="AQ964" s="51"/>
      <c r="AR964" s="51">
        <v>1</v>
      </c>
      <c r="AS964" s="51">
        <v>1</v>
      </c>
      <c r="AT964" s="51">
        <v>1</v>
      </c>
      <c r="AU964" s="51">
        <v>1</v>
      </c>
      <c r="AV964" s="51">
        <v>1</v>
      </c>
      <c r="AW964" s="51">
        <v>1</v>
      </c>
    </row>
    <row r="965" spans="1:56" x14ac:dyDescent="0.3">
      <c r="A965" s="2">
        <v>966</v>
      </c>
      <c r="B965" s="2">
        <v>1</v>
      </c>
      <c r="C965" s="2" t="s">
        <v>1392</v>
      </c>
      <c r="D965" s="51">
        <v>13</v>
      </c>
      <c r="E965" s="2" t="s">
        <v>3977</v>
      </c>
      <c r="F965" s="2" t="s">
        <v>2338</v>
      </c>
      <c r="G965" s="2" t="s">
        <v>2351</v>
      </c>
      <c r="H965" s="2" t="s">
        <v>2362</v>
      </c>
      <c r="I965" s="2" t="s">
        <v>2368</v>
      </c>
      <c r="J965" s="2" t="s">
        <v>2369</v>
      </c>
      <c r="K965" s="2" t="s">
        <v>3986</v>
      </c>
      <c r="L965" s="2">
        <v>104180270</v>
      </c>
      <c r="M965" s="2">
        <v>104180287</v>
      </c>
      <c r="N965" s="2" t="s">
        <v>1219</v>
      </c>
      <c r="O965" s="2" t="s">
        <v>367</v>
      </c>
      <c r="P965" s="2" t="s">
        <v>267</v>
      </c>
      <c r="Q965" s="2" t="s">
        <v>1540</v>
      </c>
      <c r="R965" s="2" t="s">
        <v>3987</v>
      </c>
      <c r="S965" s="2" t="s">
        <v>1540</v>
      </c>
      <c r="T965" s="2" t="b">
        <v>1</v>
      </c>
      <c r="U965" s="2">
        <v>44228</v>
      </c>
      <c r="V965" s="2">
        <v>0</v>
      </c>
      <c r="W965" s="2">
        <v>100</v>
      </c>
      <c r="X965" s="2" t="b">
        <v>1</v>
      </c>
      <c r="Y965" s="2" t="b">
        <v>1</v>
      </c>
      <c r="Z965" s="2" t="s">
        <v>2046</v>
      </c>
      <c r="AA965" s="2" t="s">
        <v>83</v>
      </c>
      <c r="AB965" s="51" t="s">
        <v>83</v>
      </c>
      <c r="AC965" s="51"/>
      <c r="AD965" s="51">
        <v>4868.0173599999998</v>
      </c>
      <c r="AE965" s="51" t="s">
        <v>118</v>
      </c>
      <c r="AF965" s="51">
        <v>24</v>
      </c>
      <c r="AG965" s="51" t="s">
        <v>2355</v>
      </c>
      <c r="AH965" s="51"/>
      <c r="AI965" s="51">
        <v>8.5</v>
      </c>
      <c r="AJ965" s="51">
        <v>0</v>
      </c>
      <c r="AK965" s="51">
        <v>0</v>
      </c>
      <c r="AL965" s="51">
        <v>0</v>
      </c>
      <c r="AP965" s="51">
        <v>1</v>
      </c>
      <c r="AQ965" s="51"/>
      <c r="AR965" s="51">
        <v>1</v>
      </c>
      <c r="AS965" s="51">
        <v>1</v>
      </c>
      <c r="AT965" s="51">
        <v>1</v>
      </c>
      <c r="AU965" s="51">
        <v>1</v>
      </c>
      <c r="AV965" s="51">
        <v>1</v>
      </c>
      <c r="AW965" s="51">
        <v>1</v>
      </c>
      <c r="BC965" s="51">
        <v>1</v>
      </c>
      <c r="BD965" s="51">
        <v>1</v>
      </c>
    </row>
    <row r="966" spans="1:56" x14ac:dyDescent="0.3">
      <c r="A966" s="2">
        <v>967</v>
      </c>
      <c r="B966" s="2">
        <v>1</v>
      </c>
      <c r="C966" s="2" t="s">
        <v>1392</v>
      </c>
      <c r="D966" s="51">
        <v>13</v>
      </c>
      <c r="E966" s="2" t="s">
        <v>3977</v>
      </c>
      <c r="F966" s="2" t="s">
        <v>2338</v>
      </c>
      <c r="G966" s="2" t="s">
        <v>2351</v>
      </c>
      <c r="H966" s="2" t="s">
        <v>2362</v>
      </c>
      <c r="I966" s="2" t="s">
        <v>2370</v>
      </c>
      <c r="J966" s="2" t="s">
        <v>2371</v>
      </c>
      <c r="K966" s="2" t="s">
        <v>3988</v>
      </c>
      <c r="L966" s="2">
        <v>104176764</v>
      </c>
      <c r="M966" s="2">
        <v>111015783</v>
      </c>
      <c r="N966" s="2" t="s">
        <v>104</v>
      </c>
      <c r="O966" s="2" t="s">
        <v>367</v>
      </c>
      <c r="P966" s="2" t="s">
        <v>267</v>
      </c>
      <c r="Q966" s="2" t="s">
        <v>2972</v>
      </c>
      <c r="R966" s="2" t="s">
        <v>3003</v>
      </c>
      <c r="S966" s="2" t="s">
        <v>2972</v>
      </c>
      <c r="T966" s="2" t="b">
        <v>1</v>
      </c>
      <c r="U966" s="2">
        <v>2017</v>
      </c>
      <c r="V966" s="2">
        <v>0</v>
      </c>
      <c r="W966" s="2">
        <v>50</v>
      </c>
      <c r="X966" s="2" t="b">
        <v>1</v>
      </c>
      <c r="Y966" s="2" t="b">
        <v>1</v>
      </c>
      <c r="Z966" s="2" t="s">
        <v>2372</v>
      </c>
      <c r="AA966" s="2" t="s">
        <v>83</v>
      </c>
      <c r="AB966" s="51" t="s">
        <v>83</v>
      </c>
      <c r="AC966" s="51"/>
      <c r="AD966" s="51">
        <v>393569.45490000001</v>
      </c>
      <c r="AE966" s="51"/>
      <c r="AF966" s="51">
        <v>23</v>
      </c>
      <c r="AG966" s="51" t="s">
        <v>2355</v>
      </c>
      <c r="AH966" s="51"/>
      <c r="AI966" s="51">
        <v>11</v>
      </c>
      <c r="AJ966" s="51">
        <v>0</v>
      </c>
      <c r="AK966" s="51">
        <v>0</v>
      </c>
      <c r="AL966" s="51">
        <v>0</v>
      </c>
      <c r="AP966" s="51">
        <v>0</v>
      </c>
      <c r="AQ966" s="51"/>
      <c r="AR966" s="51">
        <v>1</v>
      </c>
      <c r="AS966" s="51">
        <v>1</v>
      </c>
      <c r="AT966" s="51">
        <v>1</v>
      </c>
      <c r="AV966" s="51">
        <v>1</v>
      </c>
    </row>
    <row r="967" spans="1:56" x14ac:dyDescent="0.3">
      <c r="A967" s="2">
        <v>968</v>
      </c>
      <c r="B967" s="2">
        <v>1</v>
      </c>
      <c r="C967" s="2" t="s">
        <v>1392</v>
      </c>
      <c r="D967" s="51">
        <v>13</v>
      </c>
      <c r="E967" s="2" t="s">
        <v>3977</v>
      </c>
      <c r="F967" s="2" t="s">
        <v>2338</v>
      </c>
      <c r="G967" s="2" t="s">
        <v>2351</v>
      </c>
      <c r="H967" s="2" t="s">
        <v>2373</v>
      </c>
      <c r="I967" s="2" t="s">
        <v>2374</v>
      </c>
      <c r="J967" s="2" t="s">
        <v>2375</v>
      </c>
      <c r="K967" s="2" t="s">
        <v>3989</v>
      </c>
      <c r="L967" s="2">
        <v>161643</v>
      </c>
      <c r="M967" s="2">
        <v>124520303</v>
      </c>
      <c r="N967" s="2" t="s">
        <v>104</v>
      </c>
      <c r="O967" s="2" t="s">
        <v>368</v>
      </c>
      <c r="P967" s="2">
        <v>2008</v>
      </c>
      <c r="Q967" s="2" t="s">
        <v>2972</v>
      </c>
      <c r="R967" s="2" t="s">
        <v>2980</v>
      </c>
      <c r="S967" s="2" t="s">
        <v>2972</v>
      </c>
      <c r="T967" s="2" t="b">
        <v>1</v>
      </c>
      <c r="U967" s="2">
        <v>43862</v>
      </c>
      <c r="V967" s="2">
        <v>1</v>
      </c>
      <c r="W967" s="2">
        <v>110</v>
      </c>
      <c r="X967" s="2" t="b">
        <v>1</v>
      </c>
      <c r="Y967" s="2" t="b">
        <v>1</v>
      </c>
      <c r="Z967" s="2" t="s">
        <v>1960</v>
      </c>
      <c r="AA967" s="2" t="s">
        <v>83</v>
      </c>
      <c r="AB967" s="51" t="s">
        <v>83</v>
      </c>
      <c r="AC967" s="51"/>
      <c r="AD967" s="51">
        <v>70744.029899999994</v>
      </c>
      <c r="AE967" s="51" t="s">
        <v>118</v>
      </c>
      <c r="AF967" s="51">
        <v>75</v>
      </c>
      <c r="AG967" s="51" t="s">
        <v>2355</v>
      </c>
      <c r="AH967" s="51"/>
      <c r="AI967" s="51">
        <v>10.5</v>
      </c>
      <c r="AJ967" s="51">
        <v>0</v>
      </c>
      <c r="AK967" s="51">
        <v>0</v>
      </c>
      <c r="AL967" s="51">
        <v>0</v>
      </c>
      <c r="AP967" s="51">
        <v>0</v>
      </c>
      <c r="AQ967" s="51"/>
      <c r="AR967" s="51">
        <v>1</v>
      </c>
      <c r="AS967" s="51">
        <v>1</v>
      </c>
      <c r="AT967" s="51">
        <v>1</v>
      </c>
      <c r="AV967" s="51">
        <v>1</v>
      </c>
      <c r="BC967" s="51">
        <v>1</v>
      </c>
    </row>
    <row r="968" spans="1:56" x14ac:dyDescent="0.3">
      <c r="A968" s="2">
        <v>969</v>
      </c>
      <c r="B968" s="2">
        <v>1</v>
      </c>
      <c r="C968" s="2" t="s">
        <v>1392</v>
      </c>
      <c r="D968" s="51">
        <v>13</v>
      </c>
      <c r="E968" s="2" t="s">
        <v>3977</v>
      </c>
      <c r="F968" s="2" t="s">
        <v>2338</v>
      </c>
      <c r="G968" s="2" t="s">
        <v>2351</v>
      </c>
      <c r="H968" s="2" t="s">
        <v>2373</v>
      </c>
      <c r="I968" s="2" t="s">
        <v>2376</v>
      </c>
      <c r="J968" s="2" t="s">
        <v>2377</v>
      </c>
      <c r="K968" s="2" t="s">
        <v>3990</v>
      </c>
      <c r="L968" s="2">
        <v>60154</v>
      </c>
      <c r="M968" s="2">
        <v>3090027</v>
      </c>
      <c r="N968" s="2" t="s">
        <v>104</v>
      </c>
      <c r="O968" s="2" t="s">
        <v>486</v>
      </c>
      <c r="P968" s="2">
        <v>2006</v>
      </c>
      <c r="Q968" s="2" t="s">
        <v>1540</v>
      </c>
      <c r="R968" s="2" t="s">
        <v>3991</v>
      </c>
      <c r="S968" s="2" t="s">
        <v>1540</v>
      </c>
      <c r="T968" s="2" t="b">
        <v>1</v>
      </c>
      <c r="U968" s="2">
        <v>43891</v>
      </c>
      <c r="V968" s="2">
        <v>2</v>
      </c>
      <c r="W968" s="2">
        <v>80</v>
      </c>
      <c r="X968" s="2" t="b">
        <v>1</v>
      </c>
      <c r="Y968" s="2" t="b">
        <v>1</v>
      </c>
      <c r="Z968" s="2" t="s">
        <v>89</v>
      </c>
      <c r="AA968" s="2" t="s">
        <v>83</v>
      </c>
      <c r="AB968" s="51" t="s">
        <v>83</v>
      </c>
      <c r="AC968" s="51"/>
      <c r="AD968" s="51">
        <v>276080.85080000001</v>
      </c>
      <c r="AE968" s="51"/>
      <c r="AF968" s="51">
        <v>58</v>
      </c>
      <c r="AG968" s="51" t="s">
        <v>2355</v>
      </c>
      <c r="AH968" s="51"/>
      <c r="AI968" s="51">
        <v>9</v>
      </c>
      <c r="AJ968" s="51">
        <v>0</v>
      </c>
      <c r="AK968" s="51">
        <v>0</v>
      </c>
      <c r="AL968" s="51">
        <v>0</v>
      </c>
      <c r="AP968" s="51">
        <v>0</v>
      </c>
      <c r="AQ968" s="51"/>
      <c r="AR968" s="51">
        <v>1</v>
      </c>
      <c r="AS968" s="51">
        <v>1</v>
      </c>
      <c r="AT968" s="51">
        <v>1</v>
      </c>
      <c r="AU968" s="51">
        <v>1</v>
      </c>
      <c r="AV968" s="51">
        <v>1</v>
      </c>
      <c r="AW968" s="51">
        <v>1</v>
      </c>
    </row>
    <row r="969" spans="1:56" x14ac:dyDescent="0.3">
      <c r="A969" s="2">
        <v>970</v>
      </c>
      <c r="B969" s="2">
        <v>1</v>
      </c>
      <c r="C969" s="2" t="s">
        <v>1392</v>
      </c>
      <c r="D969" s="51">
        <v>13</v>
      </c>
      <c r="E969" s="2" t="s">
        <v>3977</v>
      </c>
      <c r="F969" s="2" t="s">
        <v>2338</v>
      </c>
      <c r="G969" s="2" t="s">
        <v>2351</v>
      </c>
      <c r="H969" s="2" t="s">
        <v>2373</v>
      </c>
      <c r="I969" s="2" t="s">
        <v>1535</v>
      </c>
      <c r="J969" s="2" t="s">
        <v>2378</v>
      </c>
      <c r="K969" s="2" t="s">
        <v>3992</v>
      </c>
      <c r="L969" s="2">
        <v>161748</v>
      </c>
      <c r="M969" s="2">
        <v>124537991</v>
      </c>
      <c r="N969" s="2" t="s">
        <v>1219</v>
      </c>
      <c r="O969" s="2" t="s">
        <v>486</v>
      </c>
      <c r="P969" s="2">
        <v>2003</v>
      </c>
      <c r="Q969" s="2" t="s">
        <v>2972</v>
      </c>
      <c r="R969" s="2" t="s">
        <v>1218</v>
      </c>
      <c r="S969" s="2" t="s">
        <v>2972</v>
      </c>
      <c r="T969" s="2" t="b">
        <v>1</v>
      </c>
      <c r="U969" s="2">
        <v>44228</v>
      </c>
      <c r="V969" s="2">
        <v>0</v>
      </c>
      <c r="W969" s="2">
        <v>100</v>
      </c>
      <c r="X969" s="2" t="b">
        <v>1</v>
      </c>
      <c r="Y969" s="2" t="b">
        <v>1</v>
      </c>
      <c r="Z969" s="2" t="s">
        <v>2379</v>
      </c>
      <c r="AA969" s="2" t="s">
        <v>83</v>
      </c>
      <c r="AB969" s="51" t="s">
        <v>83</v>
      </c>
      <c r="AC969" s="51"/>
      <c r="AD969" s="51">
        <v>279688.96269999997</v>
      </c>
      <c r="AE969" s="51"/>
      <c r="AF969" s="51">
        <v>75</v>
      </c>
      <c r="AG969" s="51" t="s">
        <v>2355</v>
      </c>
      <c r="AH969" s="51"/>
      <c r="AI969" s="51">
        <v>10.5</v>
      </c>
      <c r="AJ969" s="51">
        <v>0</v>
      </c>
      <c r="AK969" s="51">
        <v>0</v>
      </c>
      <c r="AL969" s="51">
        <v>0</v>
      </c>
      <c r="AP969" s="51">
        <v>0</v>
      </c>
      <c r="AQ969" s="51"/>
      <c r="AR969" s="51">
        <v>1</v>
      </c>
      <c r="AS969" s="51">
        <v>1</v>
      </c>
      <c r="AT969" s="51">
        <v>1</v>
      </c>
      <c r="AV969" s="51">
        <v>1</v>
      </c>
    </row>
    <row r="970" spans="1:56" x14ac:dyDescent="0.3">
      <c r="A970" s="2">
        <v>971</v>
      </c>
      <c r="B970" s="2">
        <v>1</v>
      </c>
      <c r="C970" s="2" t="s">
        <v>1392</v>
      </c>
      <c r="D970" s="51">
        <v>13</v>
      </c>
      <c r="E970" s="2" t="s">
        <v>3977</v>
      </c>
      <c r="F970" s="2" t="s">
        <v>2338</v>
      </c>
      <c r="G970" s="2" t="s">
        <v>2351</v>
      </c>
      <c r="H970" s="2" t="s">
        <v>2373</v>
      </c>
      <c r="I970" s="2" t="s">
        <v>2380</v>
      </c>
      <c r="J970" s="2" t="s">
        <v>2381</v>
      </c>
      <c r="K970" s="2" t="s">
        <v>3993</v>
      </c>
      <c r="L970" s="2">
        <v>161453</v>
      </c>
      <c r="M970" s="2">
        <v>124488102</v>
      </c>
      <c r="N970" s="2" t="s">
        <v>1219</v>
      </c>
      <c r="O970" s="2" t="s">
        <v>486</v>
      </c>
      <c r="P970" s="2">
        <v>2003</v>
      </c>
      <c r="Q970" s="2" t="s">
        <v>1217</v>
      </c>
      <c r="R970" s="2" t="s">
        <v>2980</v>
      </c>
      <c r="S970" s="2" t="s">
        <v>1217</v>
      </c>
      <c r="T970" s="2" t="b">
        <v>1</v>
      </c>
      <c r="U970" s="2">
        <v>44228</v>
      </c>
      <c r="V970" s="2">
        <v>1</v>
      </c>
      <c r="W970" s="2">
        <v>200</v>
      </c>
      <c r="X970" s="2" t="b">
        <v>1</v>
      </c>
      <c r="Y970" s="2" t="b">
        <v>1</v>
      </c>
      <c r="Z970" s="2" t="s">
        <v>89</v>
      </c>
      <c r="AA970" s="2" t="s">
        <v>83</v>
      </c>
      <c r="AB970" s="51" t="s">
        <v>83</v>
      </c>
      <c r="AC970" s="51"/>
      <c r="AD970" s="51">
        <v>2079026.027</v>
      </c>
      <c r="AE970" s="51"/>
      <c r="AF970" s="51">
        <v>140</v>
      </c>
      <c r="AG970" s="51" t="s">
        <v>2355</v>
      </c>
      <c r="AH970" s="51"/>
      <c r="AI970" s="51">
        <v>7.5</v>
      </c>
      <c r="AJ970" s="51">
        <v>0</v>
      </c>
      <c r="AK970" s="51">
        <v>0</v>
      </c>
      <c r="AL970" s="51">
        <v>0</v>
      </c>
      <c r="AP970" s="51">
        <v>0</v>
      </c>
      <c r="AQ970" s="51"/>
      <c r="AR970" s="51">
        <v>1</v>
      </c>
      <c r="AS970" s="51">
        <v>1</v>
      </c>
      <c r="AT970" s="51">
        <v>1</v>
      </c>
      <c r="AU970" s="51">
        <v>1</v>
      </c>
      <c r="AV970" s="51">
        <v>1</v>
      </c>
      <c r="AW970" s="51">
        <v>1</v>
      </c>
    </row>
    <row r="971" spans="1:56" x14ac:dyDescent="0.3">
      <c r="A971" s="2">
        <v>972</v>
      </c>
      <c r="B971" s="2">
        <v>1</v>
      </c>
      <c r="C971" s="2" t="s">
        <v>1392</v>
      </c>
      <c r="D971" s="51">
        <v>13</v>
      </c>
      <c r="E971" s="2" t="s">
        <v>3977</v>
      </c>
      <c r="F971" s="2" t="s">
        <v>2338</v>
      </c>
      <c r="G971" s="2" t="s">
        <v>2351</v>
      </c>
      <c r="H971" s="2" t="s">
        <v>2373</v>
      </c>
      <c r="I971" s="2" t="s">
        <v>2382</v>
      </c>
      <c r="J971" s="2" t="s">
        <v>2383</v>
      </c>
      <c r="K971" s="2" t="s">
        <v>3994</v>
      </c>
      <c r="L971" s="2">
        <v>18907453</v>
      </c>
      <c r="M971" s="2">
        <v>68783115</v>
      </c>
      <c r="N971" s="2" t="s">
        <v>1219</v>
      </c>
      <c r="O971" s="2" t="s">
        <v>367</v>
      </c>
      <c r="P971" s="2" t="s">
        <v>267</v>
      </c>
      <c r="Q971" s="2" t="s">
        <v>486</v>
      </c>
      <c r="R971" s="2" t="s">
        <v>267</v>
      </c>
      <c r="S971" s="2" t="s">
        <v>486</v>
      </c>
      <c r="T971" s="2" t="b">
        <v>1</v>
      </c>
      <c r="U971" s="2">
        <v>44228</v>
      </c>
      <c r="V971" s="2">
        <v>1</v>
      </c>
      <c r="W971" s="2">
        <v>100</v>
      </c>
      <c r="X971" s="2" t="b">
        <v>1</v>
      </c>
      <c r="Y971" s="2" t="b">
        <v>1</v>
      </c>
      <c r="Z971" s="2" t="s">
        <v>1960</v>
      </c>
      <c r="AA971" s="2" t="s">
        <v>83</v>
      </c>
      <c r="AB971" s="51" t="s">
        <v>83</v>
      </c>
      <c r="AC971" s="51"/>
      <c r="AD971" s="51">
        <v>78049.004509999999</v>
      </c>
      <c r="AE971" s="51" t="s">
        <v>118</v>
      </c>
      <c r="AF971" s="51">
        <v>84</v>
      </c>
      <c r="AG971" s="51" t="s">
        <v>2355</v>
      </c>
      <c r="AH971" s="51"/>
      <c r="AI971" s="51"/>
      <c r="AJ971" s="51">
        <v>0</v>
      </c>
      <c r="AK971" s="51">
        <v>0</v>
      </c>
      <c r="AL971" s="51">
        <v>0</v>
      </c>
      <c r="AP971" s="51">
        <v>0</v>
      </c>
      <c r="AQ971" s="51"/>
      <c r="AR971" s="51">
        <v>1</v>
      </c>
      <c r="AS971" s="51">
        <v>1</v>
      </c>
      <c r="AT971" s="51">
        <v>1</v>
      </c>
      <c r="AV971" s="51">
        <v>1</v>
      </c>
      <c r="BB971" s="51">
        <v>1</v>
      </c>
      <c r="BC971" s="51">
        <v>1</v>
      </c>
      <c r="BD971" s="51"/>
    </row>
    <row r="972" spans="1:56" x14ac:dyDescent="0.3">
      <c r="A972" s="2">
        <v>973</v>
      </c>
      <c r="B972" s="2">
        <v>1</v>
      </c>
      <c r="C972" s="2" t="s">
        <v>1392</v>
      </c>
      <c r="D972" s="51">
        <v>13</v>
      </c>
      <c r="E972" s="2" t="s">
        <v>3977</v>
      </c>
      <c r="F972" s="2" t="s">
        <v>2338</v>
      </c>
      <c r="G972" s="2" t="s">
        <v>2351</v>
      </c>
      <c r="H972" s="2" t="s">
        <v>2384</v>
      </c>
      <c r="I972" s="2" t="s">
        <v>2385</v>
      </c>
      <c r="J972" s="2" t="s">
        <v>2386</v>
      </c>
      <c r="K972" s="2" t="s">
        <v>3995</v>
      </c>
      <c r="L972" s="2">
        <v>161719</v>
      </c>
      <c r="M972" s="2">
        <v>124533257</v>
      </c>
      <c r="N972" s="2" t="s">
        <v>2995</v>
      </c>
      <c r="O972" s="2" t="s">
        <v>1540</v>
      </c>
      <c r="P972" s="2">
        <v>2007</v>
      </c>
      <c r="Q972" s="2" t="s">
        <v>1540</v>
      </c>
      <c r="R972" s="2" t="s">
        <v>3202</v>
      </c>
      <c r="S972" s="2" t="s">
        <v>1540</v>
      </c>
      <c r="T972" s="2" t="b">
        <v>1</v>
      </c>
      <c r="U972" s="2">
        <v>44228</v>
      </c>
      <c r="V972" s="2">
        <v>0</v>
      </c>
      <c r="W972" s="2">
        <v>40</v>
      </c>
      <c r="X972" s="2" t="b">
        <v>1</v>
      </c>
      <c r="Y972" s="2" t="b">
        <v>1</v>
      </c>
      <c r="Z972" s="2" t="s">
        <v>2046</v>
      </c>
      <c r="AA972" s="51" t="s">
        <v>2387</v>
      </c>
      <c r="AB972" s="51" t="s">
        <v>2387</v>
      </c>
      <c r="AC972" s="51"/>
      <c r="AD972" s="51">
        <v>68970.688840000003</v>
      </c>
      <c r="AE972" s="51" t="s">
        <v>118</v>
      </c>
      <c r="AF972" s="51">
        <v>37</v>
      </c>
      <c r="AG972" s="51" t="s">
        <v>2355</v>
      </c>
      <c r="AH972" s="51"/>
      <c r="AI972" s="51">
        <v>15</v>
      </c>
      <c r="AJ972" s="51">
        <v>0</v>
      </c>
      <c r="AK972" s="51">
        <v>0</v>
      </c>
      <c r="AL972" s="51">
        <v>0</v>
      </c>
      <c r="AP972" s="51">
        <v>1</v>
      </c>
      <c r="AQ972" s="51"/>
      <c r="AR972" s="51">
        <v>0</v>
      </c>
      <c r="AS972" s="51">
        <v>0</v>
      </c>
      <c r="AT972" s="51">
        <v>1</v>
      </c>
      <c r="AU972" s="51">
        <v>1</v>
      </c>
      <c r="BC972" s="51">
        <v>1</v>
      </c>
      <c r="BD972" s="51">
        <v>1</v>
      </c>
    </row>
    <row r="973" spans="1:56" x14ac:dyDescent="0.3">
      <c r="A973" s="2">
        <v>974</v>
      </c>
      <c r="B973" s="2">
        <v>1</v>
      </c>
      <c r="C973" s="2" t="s">
        <v>1392</v>
      </c>
      <c r="D973" s="51">
        <v>13</v>
      </c>
      <c r="E973" s="2" t="s">
        <v>3977</v>
      </c>
      <c r="F973" s="2" t="s">
        <v>2338</v>
      </c>
      <c r="G973" s="2" t="s">
        <v>2351</v>
      </c>
      <c r="H973" s="2" t="s">
        <v>2384</v>
      </c>
      <c r="I973" s="2" t="s">
        <v>1323</v>
      </c>
      <c r="J973" s="2" t="s">
        <v>2388</v>
      </c>
      <c r="K973" s="2" t="s">
        <v>3996</v>
      </c>
      <c r="L973" s="2">
        <v>44185</v>
      </c>
      <c r="M973" s="2">
        <v>2993563</v>
      </c>
      <c r="N973" s="2" t="s">
        <v>2995</v>
      </c>
      <c r="O973" s="2" t="s">
        <v>1540</v>
      </c>
      <c r="P973" s="2">
        <v>2005</v>
      </c>
      <c r="Q973" s="2" t="s">
        <v>1540</v>
      </c>
      <c r="R973" s="2" t="s">
        <v>3202</v>
      </c>
      <c r="S973" s="2" t="s">
        <v>1540</v>
      </c>
      <c r="T973" s="2" t="b">
        <v>1</v>
      </c>
      <c r="U973" s="2">
        <v>44228</v>
      </c>
      <c r="V973" s="2">
        <v>0</v>
      </c>
      <c r="W973" s="2">
        <v>40</v>
      </c>
      <c r="X973" s="2" t="b">
        <v>1</v>
      </c>
      <c r="Y973" s="2" t="b">
        <v>1</v>
      </c>
      <c r="Z973" s="2" t="s">
        <v>2046</v>
      </c>
      <c r="AA973" s="51" t="s">
        <v>2387</v>
      </c>
      <c r="AB973" s="51" t="s">
        <v>2387</v>
      </c>
      <c r="AC973" s="51"/>
      <c r="AD973" s="51">
        <v>68970.688840000003</v>
      </c>
      <c r="AE973" s="51" t="s">
        <v>118</v>
      </c>
      <c r="AF973" s="51">
        <v>37</v>
      </c>
      <c r="AG973" s="51" t="s">
        <v>2355</v>
      </c>
      <c r="AH973" s="51"/>
      <c r="AI973" s="51">
        <v>15</v>
      </c>
      <c r="AJ973" s="51">
        <v>0</v>
      </c>
      <c r="AK973" s="51">
        <v>0</v>
      </c>
      <c r="AL973" s="51">
        <v>0</v>
      </c>
      <c r="AP973" s="51">
        <v>1</v>
      </c>
      <c r="AQ973" s="51"/>
      <c r="AR973" s="51">
        <v>0</v>
      </c>
      <c r="AS973" s="51">
        <v>0</v>
      </c>
      <c r="AT973" s="51">
        <v>1</v>
      </c>
      <c r="AU973" s="51">
        <v>1</v>
      </c>
      <c r="BC973" s="51">
        <v>1</v>
      </c>
      <c r="BD973" s="51">
        <v>1</v>
      </c>
    </row>
    <row r="974" spans="1:56" x14ac:dyDescent="0.3">
      <c r="A974" s="2">
        <v>975</v>
      </c>
      <c r="B974" s="2">
        <v>1</v>
      </c>
      <c r="C974" s="2" t="s">
        <v>1392</v>
      </c>
      <c r="D974" s="51">
        <v>13</v>
      </c>
      <c r="E974" s="2" t="s">
        <v>3977</v>
      </c>
      <c r="F974" s="2" t="s">
        <v>2338</v>
      </c>
      <c r="G974" s="2" t="s">
        <v>2351</v>
      </c>
      <c r="H974" s="2" t="s">
        <v>2384</v>
      </c>
      <c r="I974" s="2" t="s">
        <v>2389</v>
      </c>
      <c r="J974" s="2" t="s">
        <v>2390</v>
      </c>
      <c r="K974" s="2" t="s">
        <v>3997</v>
      </c>
      <c r="L974" s="2">
        <v>39411</v>
      </c>
      <c r="M974" s="2">
        <v>2924238</v>
      </c>
      <c r="N974" s="2" t="s">
        <v>2995</v>
      </c>
      <c r="O974" s="2" t="s">
        <v>1540</v>
      </c>
      <c r="P974" s="2">
        <v>2005</v>
      </c>
      <c r="Q974" s="2" t="s">
        <v>1540</v>
      </c>
      <c r="R974" s="2" t="s">
        <v>3202</v>
      </c>
      <c r="S974" s="2" t="s">
        <v>1540</v>
      </c>
      <c r="T974" s="2" t="b">
        <v>1</v>
      </c>
      <c r="U974" s="2">
        <v>44228</v>
      </c>
      <c r="V974" s="2">
        <v>0</v>
      </c>
      <c r="W974" s="2">
        <v>40</v>
      </c>
      <c r="X974" s="2" t="b">
        <v>1</v>
      </c>
      <c r="Y974" s="2" t="b">
        <v>1</v>
      </c>
      <c r="Z974" s="2" t="s">
        <v>2046</v>
      </c>
      <c r="AA974" s="51" t="s">
        <v>2387</v>
      </c>
      <c r="AB974" s="51" t="s">
        <v>2387</v>
      </c>
      <c r="AC974" s="51"/>
      <c r="AD974" s="51">
        <v>68970.688840000003</v>
      </c>
      <c r="AE974" s="51" t="s">
        <v>118</v>
      </c>
      <c r="AF974" s="51">
        <v>37</v>
      </c>
      <c r="AG974" s="51" t="s">
        <v>2355</v>
      </c>
      <c r="AH974" s="51"/>
      <c r="AI974" s="51">
        <v>15</v>
      </c>
      <c r="AJ974" s="51">
        <v>0</v>
      </c>
      <c r="AK974" s="51">
        <v>0</v>
      </c>
      <c r="AL974" s="51">
        <v>0</v>
      </c>
      <c r="AP974" s="51">
        <v>1</v>
      </c>
      <c r="AQ974" s="51"/>
      <c r="AR974" s="51">
        <v>0</v>
      </c>
      <c r="AS974" s="51">
        <v>0</v>
      </c>
      <c r="AT974" s="51">
        <v>1</v>
      </c>
      <c r="AU974" s="51">
        <v>1</v>
      </c>
      <c r="BC974" s="51">
        <v>1</v>
      </c>
      <c r="BD974" s="51">
        <v>1</v>
      </c>
    </row>
    <row r="975" spans="1:56" x14ac:dyDescent="0.3">
      <c r="A975" s="2">
        <v>976</v>
      </c>
      <c r="B975" s="2">
        <v>1</v>
      </c>
      <c r="C975" s="2" t="s">
        <v>1392</v>
      </c>
      <c r="D975" s="51">
        <v>13</v>
      </c>
      <c r="E975" s="2" t="s">
        <v>3977</v>
      </c>
      <c r="F975" s="2" t="s">
        <v>2338</v>
      </c>
      <c r="G975" s="2" t="s">
        <v>2351</v>
      </c>
      <c r="H975" s="2" t="s">
        <v>2391</v>
      </c>
      <c r="I975" s="2" t="s">
        <v>2392</v>
      </c>
      <c r="J975" s="2" t="s">
        <v>2393</v>
      </c>
      <c r="K975" s="2" t="s">
        <v>3998</v>
      </c>
      <c r="L975" s="2">
        <v>60151</v>
      </c>
      <c r="M975" s="2">
        <v>104170822</v>
      </c>
      <c r="N975" s="2" t="s">
        <v>104</v>
      </c>
      <c r="O975" s="2" t="s">
        <v>1217</v>
      </c>
      <c r="P975" s="2">
        <v>2006</v>
      </c>
      <c r="Q975" s="2" t="s">
        <v>1561</v>
      </c>
      <c r="R975" s="2" t="s">
        <v>2980</v>
      </c>
      <c r="S975" s="2" t="s">
        <v>1561</v>
      </c>
      <c r="T975" s="2" t="b">
        <v>1</v>
      </c>
      <c r="U975" s="2">
        <v>43891</v>
      </c>
      <c r="V975" s="2">
        <v>6</v>
      </c>
      <c r="W975" s="2">
        <v>40</v>
      </c>
      <c r="X975" s="2" t="b">
        <v>1</v>
      </c>
      <c r="Y975" s="2" t="b">
        <v>1</v>
      </c>
      <c r="Z975" s="2" t="s">
        <v>2394</v>
      </c>
      <c r="AA975" s="2" t="s">
        <v>83</v>
      </c>
      <c r="AB975" s="51" t="s">
        <v>83</v>
      </c>
      <c r="AC975" s="51"/>
      <c r="AD975" s="51">
        <v>40279.146760000003</v>
      </c>
      <c r="AE975" s="51" t="s">
        <v>118</v>
      </c>
      <c r="AF975" s="51">
        <v>165</v>
      </c>
      <c r="AG975" s="51" t="s">
        <v>2355</v>
      </c>
      <c r="AH975" s="51"/>
      <c r="AI975" s="51">
        <v>23</v>
      </c>
      <c r="AJ975" s="51">
        <v>0</v>
      </c>
      <c r="AK975" s="51">
        <v>0</v>
      </c>
      <c r="AL975" s="51">
        <v>0</v>
      </c>
      <c r="AP975" s="51">
        <v>0</v>
      </c>
      <c r="AQ975" s="51"/>
      <c r="AR975" s="51">
        <v>1</v>
      </c>
      <c r="AS975" s="51">
        <v>1</v>
      </c>
      <c r="AT975" s="51">
        <v>1</v>
      </c>
      <c r="AU975" s="51">
        <v>1</v>
      </c>
      <c r="AV975" s="51">
        <v>1</v>
      </c>
      <c r="AW975" s="51">
        <v>1</v>
      </c>
      <c r="BC975" s="51">
        <v>1</v>
      </c>
      <c r="BD975" s="51">
        <v>1</v>
      </c>
    </row>
    <row r="976" spans="1:56" x14ac:dyDescent="0.3">
      <c r="A976" s="2">
        <v>977</v>
      </c>
      <c r="B976" s="2">
        <v>1</v>
      </c>
      <c r="C976" s="2" t="s">
        <v>1392</v>
      </c>
      <c r="D976" s="51">
        <v>13</v>
      </c>
      <c r="E976" s="2" t="s">
        <v>3977</v>
      </c>
      <c r="F976" s="2" t="s">
        <v>2338</v>
      </c>
      <c r="G976" s="2" t="s">
        <v>2351</v>
      </c>
      <c r="H976" s="2" t="s">
        <v>2391</v>
      </c>
      <c r="I976" s="2" t="s">
        <v>2395</v>
      </c>
      <c r="J976" s="2" t="s">
        <v>2396</v>
      </c>
      <c r="K976" s="2" t="s">
        <v>3999</v>
      </c>
      <c r="L976" s="2">
        <v>39406</v>
      </c>
      <c r="M976" s="2">
        <v>104171509</v>
      </c>
      <c r="N976" s="2" t="s">
        <v>1219</v>
      </c>
      <c r="O976" s="2" t="s">
        <v>1217</v>
      </c>
      <c r="P976" s="2">
        <v>2005</v>
      </c>
      <c r="Q976" s="2" t="s">
        <v>1561</v>
      </c>
      <c r="R976" s="2" t="s">
        <v>1218</v>
      </c>
      <c r="S976" s="2" t="s">
        <v>1561</v>
      </c>
      <c r="T976" s="2" t="b">
        <v>1</v>
      </c>
      <c r="U976" s="2">
        <v>44228</v>
      </c>
      <c r="V976" s="2">
        <v>0</v>
      </c>
      <c r="W976" s="2">
        <v>40</v>
      </c>
      <c r="X976" s="2" t="b">
        <v>1</v>
      </c>
      <c r="Y976" s="2" t="b">
        <v>1</v>
      </c>
      <c r="Z976" s="2" t="s">
        <v>2046</v>
      </c>
      <c r="AA976" s="51" t="s">
        <v>2387</v>
      </c>
      <c r="AB976" s="51" t="s">
        <v>2387</v>
      </c>
      <c r="AC976" s="51"/>
      <c r="AD976" s="51">
        <v>40279.146760000003</v>
      </c>
      <c r="AE976" s="51" t="s">
        <v>118</v>
      </c>
      <c r="AF976" s="51">
        <v>36</v>
      </c>
      <c r="AG976" s="51" t="s">
        <v>2355</v>
      </c>
      <c r="AH976" s="51"/>
      <c r="AI976" s="51">
        <v>4.5</v>
      </c>
      <c r="AJ976" s="51">
        <v>0</v>
      </c>
      <c r="AK976" s="51">
        <v>0</v>
      </c>
      <c r="AL976" s="51">
        <v>0</v>
      </c>
      <c r="AP976" s="51">
        <v>0</v>
      </c>
      <c r="AQ976" s="51"/>
      <c r="AR976" s="51">
        <v>0</v>
      </c>
      <c r="AS976" s="51">
        <v>0</v>
      </c>
      <c r="AT976" s="51">
        <v>1</v>
      </c>
      <c r="AU976" s="51">
        <v>1</v>
      </c>
      <c r="BC976" s="51">
        <v>1</v>
      </c>
      <c r="BD976" s="51">
        <v>1</v>
      </c>
    </row>
    <row r="977" spans="1:56" x14ac:dyDescent="0.3">
      <c r="A977" s="2">
        <v>978</v>
      </c>
      <c r="B977" s="2">
        <v>1</v>
      </c>
      <c r="C977" s="2" t="s">
        <v>1392</v>
      </c>
      <c r="D977" s="51">
        <v>13</v>
      </c>
      <c r="E977" s="2" t="s">
        <v>3977</v>
      </c>
      <c r="F977" s="2" t="s">
        <v>2338</v>
      </c>
      <c r="G977" s="2" t="s">
        <v>2351</v>
      </c>
      <c r="H977" s="2" t="s">
        <v>2391</v>
      </c>
      <c r="I977" s="2" t="s">
        <v>2397</v>
      </c>
      <c r="J977" s="2" t="s">
        <v>2398</v>
      </c>
      <c r="K977" s="2" t="s">
        <v>4000</v>
      </c>
      <c r="L977" s="2">
        <v>60153</v>
      </c>
      <c r="M977" s="2">
        <v>104172152</v>
      </c>
      <c r="N977" s="2" t="s">
        <v>104</v>
      </c>
      <c r="O977" s="2" t="s">
        <v>2972</v>
      </c>
      <c r="P977" s="2">
        <v>2006</v>
      </c>
      <c r="Q977" s="2" t="s">
        <v>1561</v>
      </c>
      <c r="R977" s="2" t="s">
        <v>2980</v>
      </c>
      <c r="S977" s="2" t="s">
        <v>1561</v>
      </c>
      <c r="T977" s="2" t="b">
        <v>1</v>
      </c>
      <c r="U977" s="2">
        <v>43891</v>
      </c>
      <c r="V977" s="2">
        <v>5</v>
      </c>
      <c r="W977" s="2">
        <v>30</v>
      </c>
      <c r="X977" s="2" t="b">
        <v>1</v>
      </c>
      <c r="Y977" s="2" t="b">
        <v>1</v>
      </c>
      <c r="Z977" s="2" t="s">
        <v>1960</v>
      </c>
      <c r="AA977" s="2" t="s">
        <v>83</v>
      </c>
      <c r="AB977" s="51" t="s">
        <v>83</v>
      </c>
      <c r="AC977" s="51"/>
      <c r="AD977" s="51">
        <v>104748.1333</v>
      </c>
      <c r="AE977" s="51" t="s">
        <v>118</v>
      </c>
      <c r="AF977" s="51">
        <v>150</v>
      </c>
      <c r="AG977" s="51" t="s">
        <v>2355</v>
      </c>
      <c r="AH977" s="51"/>
      <c r="AI977" s="51">
        <v>28</v>
      </c>
      <c r="AJ977" s="51">
        <v>0</v>
      </c>
      <c r="AK977" s="51">
        <v>0</v>
      </c>
      <c r="AL977" s="51">
        <v>0</v>
      </c>
      <c r="AP977" s="51">
        <v>0</v>
      </c>
      <c r="AQ977" s="51"/>
      <c r="AR977" s="51">
        <v>1</v>
      </c>
      <c r="AS977" s="51">
        <v>1</v>
      </c>
      <c r="AT977" s="51">
        <v>1</v>
      </c>
      <c r="AU977" s="51">
        <v>1</v>
      </c>
      <c r="AV977" s="51">
        <v>1</v>
      </c>
      <c r="AW977" s="51">
        <v>1</v>
      </c>
      <c r="BC977" s="51">
        <v>1</v>
      </c>
      <c r="BD977" s="51">
        <v>1</v>
      </c>
    </row>
    <row r="978" spans="1:56" x14ac:dyDescent="0.3">
      <c r="A978" s="2">
        <v>979</v>
      </c>
      <c r="B978" s="2">
        <v>1</v>
      </c>
      <c r="C978" s="2" t="s">
        <v>1392</v>
      </c>
      <c r="D978" s="51">
        <v>13</v>
      </c>
      <c r="E978" s="2" t="s">
        <v>3977</v>
      </c>
      <c r="F978" s="2" t="s">
        <v>2338</v>
      </c>
      <c r="G978" s="2" t="s">
        <v>2351</v>
      </c>
      <c r="H978" s="2" t="s">
        <v>2391</v>
      </c>
      <c r="I978" s="2" t="s">
        <v>2399</v>
      </c>
      <c r="J978" s="2" t="s">
        <v>2400</v>
      </c>
      <c r="K978" s="2" t="s">
        <v>4001</v>
      </c>
      <c r="L978" s="2">
        <v>161495</v>
      </c>
      <c r="M978" s="2">
        <v>104172843</v>
      </c>
      <c r="N978" s="2" t="s">
        <v>1219</v>
      </c>
      <c r="O978" s="2" t="s">
        <v>1540</v>
      </c>
      <c r="P978" s="2">
        <v>2004</v>
      </c>
      <c r="Q978" s="2" t="s">
        <v>1217</v>
      </c>
      <c r="R978" s="2" t="s">
        <v>1218</v>
      </c>
      <c r="S978" s="2" t="s">
        <v>1217</v>
      </c>
      <c r="T978" s="2" t="b">
        <v>1</v>
      </c>
      <c r="U978" s="2">
        <v>44228</v>
      </c>
      <c r="V978" s="2">
        <v>0</v>
      </c>
      <c r="W978" s="2">
        <v>60</v>
      </c>
      <c r="X978" s="2" t="b">
        <v>1</v>
      </c>
      <c r="Y978" s="2" t="b">
        <v>1</v>
      </c>
      <c r="Z978" s="2" t="s">
        <v>89</v>
      </c>
      <c r="AA978" s="2" t="s">
        <v>83</v>
      </c>
      <c r="AB978" s="51" t="s">
        <v>83</v>
      </c>
      <c r="AC978" s="51"/>
      <c r="AD978" s="51">
        <v>237497.85690000001</v>
      </c>
      <c r="AE978" s="51"/>
      <c r="AF978" s="51">
        <v>78</v>
      </c>
      <c r="AG978" s="51" t="s">
        <v>2355</v>
      </c>
      <c r="AH978" s="51"/>
      <c r="AI978" s="51">
        <v>10.5</v>
      </c>
      <c r="AJ978" s="51">
        <v>0</v>
      </c>
      <c r="AK978" s="51">
        <v>0</v>
      </c>
      <c r="AL978" s="51">
        <v>0</v>
      </c>
      <c r="AP978" s="51">
        <v>0</v>
      </c>
      <c r="AQ978" s="51"/>
      <c r="AR978" s="51">
        <v>1</v>
      </c>
      <c r="AS978" s="51">
        <v>1</v>
      </c>
      <c r="AT978" s="51">
        <v>1</v>
      </c>
      <c r="AU978" s="51">
        <v>1</v>
      </c>
      <c r="AV978" s="51">
        <v>1</v>
      </c>
      <c r="AW978" s="51">
        <v>1</v>
      </c>
    </row>
    <row r="979" spans="1:56" x14ac:dyDescent="0.3">
      <c r="A979" s="2">
        <v>980</v>
      </c>
      <c r="B979" s="2">
        <v>1</v>
      </c>
      <c r="C979" s="2" t="s">
        <v>1392</v>
      </c>
      <c r="D979" s="51">
        <v>13</v>
      </c>
      <c r="E979" s="2" t="s">
        <v>3977</v>
      </c>
      <c r="F979" s="2" t="s">
        <v>2338</v>
      </c>
      <c r="G979" s="2" t="s">
        <v>2351</v>
      </c>
      <c r="H979" s="2" t="s">
        <v>2391</v>
      </c>
      <c r="I979" s="2" t="s">
        <v>2401</v>
      </c>
      <c r="J979" s="2" t="s">
        <v>2402</v>
      </c>
      <c r="K979" s="2" t="s">
        <v>4002</v>
      </c>
      <c r="L979" s="2">
        <v>161520</v>
      </c>
      <c r="M979" s="2">
        <v>124498844</v>
      </c>
      <c r="N979" s="2" t="s">
        <v>1219</v>
      </c>
      <c r="O979" s="2" t="s">
        <v>486</v>
      </c>
      <c r="P979" s="2">
        <v>2007</v>
      </c>
      <c r="Q979" s="2" t="s">
        <v>2972</v>
      </c>
      <c r="R979" s="2" t="s">
        <v>1218</v>
      </c>
      <c r="S979" s="2" t="s">
        <v>2972</v>
      </c>
      <c r="T979" s="2" t="b">
        <v>1</v>
      </c>
      <c r="U979" s="2">
        <v>44228</v>
      </c>
      <c r="V979" s="2">
        <v>0</v>
      </c>
      <c r="W979" s="2">
        <v>60</v>
      </c>
      <c r="X979" s="2" t="b">
        <v>1</v>
      </c>
      <c r="Y979" s="2" t="b">
        <v>1</v>
      </c>
      <c r="Z979" s="2" t="s">
        <v>1960</v>
      </c>
      <c r="AA979" s="2" t="s">
        <v>83</v>
      </c>
      <c r="AB979" s="51" t="s">
        <v>83</v>
      </c>
      <c r="AC979" s="51"/>
      <c r="AD979" s="51">
        <v>187727.7211</v>
      </c>
      <c r="AE979" s="51"/>
      <c r="AF979" s="51">
        <v>34</v>
      </c>
      <c r="AG979" s="51" t="s">
        <v>2355</v>
      </c>
      <c r="AH979" s="51"/>
      <c r="AI979" s="51">
        <v>5</v>
      </c>
      <c r="AJ979" s="51">
        <v>0</v>
      </c>
      <c r="AK979" s="51">
        <v>0</v>
      </c>
      <c r="AL979" s="51">
        <v>0</v>
      </c>
      <c r="AP979" s="51">
        <v>0</v>
      </c>
      <c r="AQ979" s="51"/>
      <c r="AR979" s="51">
        <v>1</v>
      </c>
      <c r="AS979" s="51">
        <v>1</v>
      </c>
      <c r="AT979" s="51">
        <v>1</v>
      </c>
      <c r="AV979" s="51">
        <v>1</v>
      </c>
    </row>
    <row r="980" spans="1:56" x14ac:dyDescent="0.3">
      <c r="A980" s="2">
        <v>981</v>
      </c>
      <c r="B980" s="2">
        <v>1</v>
      </c>
      <c r="C980" s="2" t="s">
        <v>1392</v>
      </c>
      <c r="D980" s="51">
        <v>13</v>
      </c>
      <c r="E980" s="2" t="s">
        <v>3977</v>
      </c>
      <c r="F980" s="2" t="s">
        <v>2338</v>
      </c>
      <c r="G980" s="2" t="s">
        <v>2351</v>
      </c>
      <c r="H980" s="2" t="s">
        <v>2391</v>
      </c>
      <c r="I980" s="2" t="s">
        <v>2403</v>
      </c>
      <c r="J980" s="2" t="s">
        <v>2404</v>
      </c>
      <c r="K980" s="2" t="s">
        <v>4003</v>
      </c>
      <c r="L980" s="2">
        <v>39414</v>
      </c>
      <c r="M980" s="2">
        <v>104174049</v>
      </c>
      <c r="N980" s="2" t="s">
        <v>1219</v>
      </c>
      <c r="O980" s="2" t="s">
        <v>1540</v>
      </c>
      <c r="P980" s="2">
        <v>2005</v>
      </c>
      <c r="Q980" s="2" t="s">
        <v>1561</v>
      </c>
      <c r="R980" s="2" t="s">
        <v>1218</v>
      </c>
      <c r="S980" s="2" t="s">
        <v>1561</v>
      </c>
      <c r="T980" s="2" t="b">
        <v>1</v>
      </c>
      <c r="U980" s="2">
        <v>44228</v>
      </c>
      <c r="V980" s="2">
        <v>0</v>
      </c>
      <c r="W980" s="2">
        <v>40</v>
      </c>
      <c r="X980" s="2" t="b">
        <v>1</v>
      </c>
      <c r="Y980" s="2" t="b">
        <v>1</v>
      </c>
      <c r="Z980" s="2" t="s">
        <v>2046</v>
      </c>
      <c r="AA980" s="2" t="s">
        <v>83</v>
      </c>
      <c r="AB980" s="51" t="s">
        <v>83</v>
      </c>
      <c r="AC980" s="51"/>
      <c r="AD980" s="51">
        <v>115172.9788</v>
      </c>
      <c r="AE980" s="51" t="s">
        <v>118</v>
      </c>
      <c r="AF980" s="51">
        <v>120</v>
      </c>
      <c r="AG980" s="51" t="s">
        <v>2355</v>
      </c>
      <c r="AH980" s="51"/>
      <c r="AI980" s="51">
        <v>30</v>
      </c>
      <c r="AJ980" s="51">
        <v>0</v>
      </c>
      <c r="AK980" s="51">
        <v>0</v>
      </c>
      <c r="AL980" s="51">
        <v>0</v>
      </c>
      <c r="AP980" s="51">
        <v>0</v>
      </c>
      <c r="AQ980" s="51"/>
      <c r="AR980" s="51">
        <v>1</v>
      </c>
      <c r="AS980" s="51">
        <v>1</v>
      </c>
      <c r="AT980" s="51">
        <v>1</v>
      </c>
      <c r="AU980" s="51">
        <v>1</v>
      </c>
      <c r="AV980" s="51">
        <v>1</v>
      </c>
      <c r="AW980" s="51">
        <v>1</v>
      </c>
      <c r="BC980" s="51">
        <v>1</v>
      </c>
      <c r="BD980" s="51">
        <v>1</v>
      </c>
    </row>
    <row r="981" spans="1:56" x14ac:dyDescent="0.3">
      <c r="A981" s="2">
        <v>982</v>
      </c>
      <c r="B981" s="2">
        <v>1</v>
      </c>
      <c r="C981" s="2" t="s">
        <v>1392</v>
      </c>
      <c r="D981" s="51">
        <v>13</v>
      </c>
      <c r="E981" s="2" t="s">
        <v>3977</v>
      </c>
      <c r="F981" s="2" t="s">
        <v>2338</v>
      </c>
      <c r="G981" s="2" t="s">
        <v>2351</v>
      </c>
      <c r="H981" s="2" t="s">
        <v>2405</v>
      </c>
      <c r="I981" s="2" t="s">
        <v>2406</v>
      </c>
      <c r="J981" s="2" t="s">
        <v>2407</v>
      </c>
      <c r="K981" s="2" t="s">
        <v>4004</v>
      </c>
      <c r="L981" s="2">
        <v>60148</v>
      </c>
      <c r="M981" s="2">
        <v>104113935</v>
      </c>
      <c r="N981" s="2" t="s">
        <v>104</v>
      </c>
      <c r="O981" s="2" t="s">
        <v>2972</v>
      </c>
      <c r="P981" s="2">
        <v>2006</v>
      </c>
      <c r="Q981" s="2" t="s">
        <v>2972</v>
      </c>
      <c r="R981" s="2" t="s">
        <v>2980</v>
      </c>
      <c r="S981" s="2" t="s">
        <v>2972</v>
      </c>
      <c r="T981" s="2" t="b">
        <v>1</v>
      </c>
      <c r="U981" s="2">
        <v>44197</v>
      </c>
      <c r="V981" s="2">
        <v>0</v>
      </c>
      <c r="W981" s="2">
        <v>100</v>
      </c>
      <c r="X981" s="2" t="b">
        <v>1</v>
      </c>
      <c r="Y981" s="2" t="b">
        <v>1</v>
      </c>
      <c r="Z981" s="2" t="s">
        <v>2408</v>
      </c>
      <c r="AA981" s="2" t="s">
        <v>83</v>
      </c>
      <c r="AB981" s="51" t="s">
        <v>83</v>
      </c>
      <c r="AC981" s="51"/>
      <c r="AD981" s="51">
        <v>950647.07909999997</v>
      </c>
      <c r="AE981" s="51"/>
      <c r="AF981" s="51">
        <v>90</v>
      </c>
      <c r="AG981" s="51" t="s">
        <v>2355</v>
      </c>
      <c r="AH981" s="51"/>
      <c r="AI981" s="51">
        <v>12</v>
      </c>
      <c r="AJ981" s="51">
        <v>0</v>
      </c>
      <c r="AK981" s="51">
        <v>0</v>
      </c>
      <c r="AL981" s="51">
        <v>0</v>
      </c>
      <c r="AP981" s="51">
        <v>0</v>
      </c>
      <c r="AQ981" s="51"/>
      <c r="AR981" s="51">
        <v>1</v>
      </c>
      <c r="AS981" s="51">
        <v>1</v>
      </c>
      <c r="AT981" s="51">
        <v>1</v>
      </c>
      <c r="AV981" s="51">
        <v>1</v>
      </c>
    </row>
    <row r="982" spans="1:56" x14ac:dyDescent="0.3">
      <c r="A982" s="2">
        <v>983</v>
      </c>
      <c r="B982" s="2">
        <v>1</v>
      </c>
      <c r="C982" s="2" t="s">
        <v>1392</v>
      </c>
      <c r="D982" s="51">
        <v>13</v>
      </c>
      <c r="E982" s="2" t="s">
        <v>3977</v>
      </c>
      <c r="F982" s="2" t="s">
        <v>2338</v>
      </c>
      <c r="G982" s="2" t="s">
        <v>2351</v>
      </c>
      <c r="H982" s="2" t="s">
        <v>2405</v>
      </c>
      <c r="I982" s="51" t="s">
        <v>2409</v>
      </c>
      <c r="J982" s="51" t="s">
        <v>2410</v>
      </c>
      <c r="K982" s="2" t="s">
        <v>4005</v>
      </c>
      <c r="L982" s="2">
        <v>161533</v>
      </c>
      <c r="M982" s="2">
        <v>104115348</v>
      </c>
      <c r="N982" s="2" t="s">
        <v>104</v>
      </c>
      <c r="O982" s="2" t="s">
        <v>486</v>
      </c>
      <c r="P982" s="2">
        <v>2007</v>
      </c>
      <c r="Q982" s="2" t="s">
        <v>1217</v>
      </c>
      <c r="R982" s="2" t="s">
        <v>1218</v>
      </c>
      <c r="S982" s="2" t="s">
        <v>1217</v>
      </c>
      <c r="T982" s="2" t="b">
        <v>1</v>
      </c>
      <c r="U982" s="2">
        <v>43891</v>
      </c>
      <c r="V982" s="2">
        <v>25</v>
      </c>
      <c r="W982" s="2">
        <v>36</v>
      </c>
      <c r="X982" s="2" t="b">
        <v>1</v>
      </c>
      <c r="Y982" s="2" t="b">
        <v>1</v>
      </c>
      <c r="Z982" s="2" t="s">
        <v>2411</v>
      </c>
      <c r="AA982" s="2" t="s">
        <v>83</v>
      </c>
      <c r="AB982" s="51" t="s">
        <v>83</v>
      </c>
      <c r="AC982" s="51"/>
      <c r="AD982" s="51">
        <v>230745.71909999999</v>
      </c>
      <c r="AF982" s="2">
        <v>61</v>
      </c>
      <c r="AG982" s="51" t="s">
        <v>2355</v>
      </c>
      <c r="AI982" s="2">
        <v>12</v>
      </c>
      <c r="AJ982" s="51">
        <v>0</v>
      </c>
      <c r="AK982" s="51">
        <v>0</v>
      </c>
      <c r="AL982" s="51">
        <v>1</v>
      </c>
      <c r="AP982" s="51">
        <v>1</v>
      </c>
      <c r="AQ982" s="51"/>
      <c r="AR982" s="51">
        <v>1</v>
      </c>
      <c r="AS982" s="51">
        <v>1</v>
      </c>
      <c r="AT982" s="51">
        <v>1</v>
      </c>
      <c r="AU982" s="51">
        <v>1</v>
      </c>
      <c r="AV982" s="51">
        <v>1</v>
      </c>
      <c r="AW982" s="51">
        <v>1</v>
      </c>
    </row>
    <row r="983" spans="1:56" x14ac:dyDescent="0.3">
      <c r="A983" s="2">
        <v>984</v>
      </c>
      <c r="B983" s="2">
        <v>1</v>
      </c>
      <c r="C983" s="2" t="s">
        <v>1392</v>
      </c>
      <c r="D983" s="51">
        <v>13</v>
      </c>
      <c r="E983" s="2" t="s">
        <v>3977</v>
      </c>
      <c r="F983" s="2" t="s">
        <v>2338</v>
      </c>
      <c r="G983" s="2" t="s">
        <v>2351</v>
      </c>
      <c r="H983" s="2" t="s">
        <v>2405</v>
      </c>
      <c r="I983" s="2" t="s">
        <v>2412</v>
      </c>
      <c r="J983" s="2" t="s">
        <v>2413</v>
      </c>
      <c r="K983" s="2" t="s">
        <v>4006</v>
      </c>
      <c r="L983" s="2">
        <v>41797</v>
      </c>
      <c r="M983" s="2">
        <v>68618306</v>
      </c>
      <c r="N983" s="2" t="s">
        <v>2995</v>
      </c>
      <c r="O983" s="2" t="s">
        <v>1217</v>
      </c>
      <c r="P983" s="2">
        <v>2003</v>
      </c>
      <c r="Q983" s="2" t="s">
        <v>2972</v>
      </c>
      <c r="R983" s="2" t="s">
        <v>3202</v>
      </c>
      <c r="S983" s="2" t="s">
        <v>2972</v>
      </c>
      <c r="T983" s="2" t="b">
        <v>1</v>
      </c>
      <c r="U983" s="2">
        <v>44228</v>
      </c>
      <c r="V983" s="2">
        <v>0</v>
      </c>
      <c r="W983" s="2">
        <v>49</v>
      </c>
      <c r="X983" s="2" t="b">
        <v>1</v>
      </c>
      <c r="Y983" s="2" t="b">
        <v>1</v>
      </c>
      <c r="Z983" s="2" t="s">
        <v>2414</v>
      </c>
      <c r="AA983" s="2" t="s">
        <v>83</v>
      </c>
      <c r="AB983" s="51" t="s">
        <v>83</v>
      </c>
      <c r="AC983" s="51"/>
      <c r="AD983" s="51">
        <v>591288.06169999996</v>
      </c>
      <c r="AE983" s="51"/>
      <c r="AF983" s="51">
        <v>93</v>
      </c>
      <c r="AG983" s="51" t="s">
        <v>2355</v>
      </c>
      <c r="AH983" s="51"/>
      <c r="AI983" s="51">
        <v>17</v>
      </c>
      <c r="AJ983" s="51">
        <v>0</v>
      </c>
      <c r="AK983" s="51">
        <v>0</v>
      </c>
      <c r="AL983" s="51">
        <v>0</v>
      </c>
      <c r="AP983" s="51">
        <v>1</v>
      </c>
      <c r="AQ983" s="51"/>
      <c r="AR983" s="51">
        <v>1</v>
      </c>
      <c r="AS983" s="51">
        <v>1</v>
      </c>
      <c r="AT983" s="51">
        <v>1</v>
      </c>
      <c r="AV983" s="51">
        <v>1</v>
      </c>
    </row>
    <row r="984" spans="1:56" x14ac:dyDescent="0.3">
      <c r="A984" s="2">
        <v>985</v>
      </c>
      <c r="B984" s="2">
        <v>1</v>
      </c>
      <c r="C984" s="2" t="s">
        <v>1392</v>
      </c>
      <c r="D984" s="51">
        <v>13</v>
      </c>
      <c r="E984" s="2" t="s">
        <v>3977</v>
      </c>
      <c r="F984" s="2" t="s">
        <v>2338</v>
      </c>
      <c r="G984" s="2" t="s">
        <v>2351</v>
      </c>
      <c r="H984" s="2" t="s">
        <v>2405</v>
      </c>
      <c r="I984" s="2" t="s">
        <v>2415</v>
      </c>
      <c r="J984" s="2" t="s">
        <v>2416</v>
      </c>
      <c r="K984" s="2" t="s">
        <v>4007</v>
      </c>
      <c r="L984" s="2">
        <v>60155</v>
      </c>
      <c r="M984" s="2">
        <v>124445088</v>
      </c>
      <c r="N984" s="2" t="s">
        <v>104</v>
      </c>
      <c r="O984" s="2" t="s">
        <v>2972</v>
      </c>
      <c r="P984" s="2">
        <v>2006</v>
      </c>
      <c r="Q984" s="2" t="s">
        <v>1217</v>
      </c>
      <c r="R984" s="2" t="s">
        <v>1218</v>
      </c>
      <c r="S984" s="2" t="s">
        <v>1217</v>
      </c>
      <c r="T984" s="2" t="b">
        <v>1</v>
      </c>
      <c r="U984" s="2">
        <v>44197</v>
      </c>
      <c r="V984" s="2">
        <v>10</v>
      </c>
      <c r="W984" s="2">
        <v>25</v>
      </c>
      <c r="X984" s="2" t="b">
        <v>1</v>
      </c>
      <c r="Y984" s="2" t="b">
        <v>1</v>
      </c>
      <c r="Z984" s="2" t="s">
        <v>2417</v>
      </c>
      <c r="AA984" s="2" t="s">
        <v>83</v>
      </c>
      <c r="AB984" s="51" t="s">
        <v>83</v>
      </c>
      <c r="AC984" s="51"/>
      <c r="AD984" s="51">
        <v>7769.074388</v>
      </c>
      <c r="AE984" s="51" t="s">
        <v>118</v>
      </c>
      <c r="AF984" s="51">
        <v>73</v>
      </c>
      <c r="AG984" s="51" t="s">
        <v>2355</v>
      </c>
      <c r="AH984" s="51"/>
      <c r="AI984" s="51">
        <v>12</v>
      </c>
      <c r="AJ984" s="51">
        <v>0</v>
      </c>
      <c r="AK984" s="51">
        <v>0</v>
      </c>
      <c r="AL984" s="51">
        <v>0</v>
      </c>
      <c r="AP984" s="51">
        <v>0</v>
      </c>
      <c r="AQ984" s="51"/>
      <c r="AR984" s="51">
        <v>1</v>
      </c>
      <c r="AS984" s="51">
        <v>1</v>
      </c>
      <c r="AT984" s="51">
        <v>1</v>
      </c>
      <c r="AU984" s="51">
        <v>1</v>
      </c>
      <c r="AV984" s="51">
        <v>1</v>
      </c>
      <c r="AW984" s="51">
        <v>1</v>
      </c>
      <c r="BC984" s="51">
        <v>1</v>
      </c>
      <c r="BD984" s="51">
        <v>1</v>
      </c>
    </row>
    <row r="985" spans="1:56" x14ac:dyDescent="0.3">
      <c r="A985" s="2">
        <v>986</v>
      </c>
      <c r="B985" s="2">
        <v>1</v>
      </c>
      <c r="C985" s="2" t="s">
        <v>1392</v>
      </c>
      <c r="D985" s="51">
        <v>13</v>
      </c>
      <c r="E985" s="2" t="s">
        <v>3977</v>
      </c>
      <c r="F985" s="2" t="s">
        <v>2338</v>
      </c>
      <c r="G985" s="2" t="s">
        <v>2351</v>
      </c>
      <c r="H985" s="2" t="s">
        <v>2405</v>
      </c>
      <c r="I985" s="2" t="s">
        <v>2418</v>
      </c>
      <c r="J985" s="2" t="s">
        <v>2419</v>
      </c>
      <c r="K985" s="2" t="s">
        <v>4008</v>
      </c>
      <c r="L985" s="2">
        <v>161618</v>
      </c>
      <c r="M985" s="2">
        <v>124516086</v>
      </c>
      <c r="N985" s="2" t="s">
        <v>104</v>
      </c>
      <c r="O985" s="2" t="s">
        <v>2972</v>
      </c>
      <c r="P985" s="2">
        <v>2008</v>
      </c>
      <c r="Q985" s="2" t="s">
        <v>1217</v>
      </c>
      <c r="R985" s="2" t="s">
        <v>3202</v>
      </c>
      <c r="S985" s="2" t="s">
        <v>1217</v>
      </c>
      <c r="T985" s="2" t="b">
        <v>1</v>
      </c>
      <c r="U985" s="2">
        <v>43891</v>
      </c>
      <c r="V985" s="2">
        <v>1</v>
      </c>
      <c r="W985" s="2">
        <v>60</v>
      </c>
      <c r="X985" s="2" t="b">
        <v>1</v>
      </c>
      <c r="Y985" s="2" t="b">
        <v>1</v>
      </c>
      <c r="Z985" s="2" t="s">
        <v>2420</v>
      </c>
      <c r="AA985" s="2" t="s">
        <v>83</v>
      </c>
      <c r="AB985" s="51" t="s">
        <v>83</v>
      </c>
      <c r="AC985" s="51"/>
      <c r="AD985" s="51">
        <v>130735.3744</v>
      </c>
      <c r="AE985" s="51" t="s">
        <v>118</v>
      </c>
      <c r="AF985" s="51">
        <v>37</v>
      </c>
      <c r="AG985" s="51" t="s">
        <v>2355</v>
      </c>
      <c r="AH985" s="51"/>
      <c r="AI985" s="51">
        <v>12</v>
      </c>
      <c r="AJ985" s="51">
        <v>0</v>
      </c>
      <c r="AK985" s="51">
        <v>0</v>
      </c>
      <c r="AL985" s="51">
        <v>0</v>
      </c>
      <c r="AP985" s="51">
        <v>0</v>
      </c>
      <c r="AQ985" s="51"/>
      <c r="AR985" s="51">
        <v>1</v>
      </c>
      <c r="AS985" s="51">
        <v>1</v>
      </c>
      <c r="AT985" s="51">
        <v>1</v>
      </c>
      <c r="AU985" s="51">
        <v>1</v>
      </c>
      <c r="AV985" s="51">
        <v>1</v>
      </c>
      <c r="AW985" s="51">
        <v>1</v>
      </c>
      <c r="BC985" s="51">
        <v>1</v>
      </c>
      <c r="BD985" s="51">
        <v>1</v>
      </c>
    </row>
    <row r="986" spans="1:56" x14ac:dyDescent="0.3">
      <c r="A986" s="2">
        <v>987</v>
      </c>
      <c r="B986" s="2">
        <v>1</v>
      </c>
      <c r="C986" s="2" t="s">
        <v>1392</v>
      </c>
      <c r="D986" s="51">
        <v>13</v>
      </c>
      <c r="E986" s="2" t="s">
        <v>3977</v>
      </c>
      <c r="F986" s="2" t="s">
        <v>2338</v>
      </c>
      <c r="G986" s="2" t="s">
        <v>2351</v>
      </c>
      <c r="H986" s="2" t="s">
        <v>2405</v>
      </c>
      <c r="I986" s="2" t="s">
        <v>2421</v>
      </c>
      <c r="J986" s="2" t="s">
        <v>2422</v>
      </c>
      <c r="K986" s="2" t="s">
        <v>4009</v>
      </c>
      <c r="L986" s="2">
        <v>39407</v>
      </c>
      <c r="M986" s="2">
        <v>124411226</v>
      </c>
      <c r="N986" s="2" t="s">
        <v>2995</v>
      </c>
      <c r="O986" s="2" t="s">
        <v>1540</v>
      </c>
      <c r="P986" s="2">
        <v>2011</v>
      </c>
      <c r="Q986" s="2" t="s">
        <v>1540</v>
      </c>
      <c r="R986" s="2" t="s">
        <v>3157</v>
      </c>
      <c r="S986" s="2" t="s">
        <v>1540</v>
      </c>
      <c r="T986" s="2" t="b">
        <v>1</v>
      </c>
      <c r="U986" s="2">
        <v>44228</v>
      </c>
      <c r="V986" s="2">
        <v>0</v>
      </c>
      <c r="W986" s="2">
        <v>40</v>
      </c>
      <c r="X986" s="2" t="b">
        <v>1</v>
      </c>
      <c r="Y986" s="2" t="b">
        <v>1</v>
      </c>
      <c r="Z986" s="2" t="s">
        <v>2046</v>
      </c>
      <c r="AA986" s="2" t="s">
        <v>2387</v>
      </c>
      <c r="AB986" s="51" t="s">
        <v>2387</v>
      </c>
      <c r="AC986" s="51"/>
      <c r="AD986" s="51">
        <v>130735.3744</v>
      </c>
      <c r="AE986" s="51" t="s">
        <v>118</v>
      </c>
      <c r="AF986" s="51">
        <v>48</v>
      </c>
      <c r="AG986" s="51" t="s">
        <v>2355</v>
      </c>
      <c r="AH986" s="51"/>
      <c r="AI986" s="51">
        <v>15</v>
      </c>
      <c r="AJ986" s="51">
        <v>0</v>
      </c>
      <c r="AK986" s="51">
        <v>0</v>
      </c>
      <c r="AL986" s="51">
        <v>0</v>
      </c>
      <c r="AP986" s="51">
        <v>1</v>
      </c>
      <c r="AQ986" s="51"/>
      <c r="AR986" s="51">
        <v>0</v>
      </c>
      <c r="AS986" s="51">
        <v>0</v>
      </c>
      <c r="AT986" s="51">
        <v>1</v>
      </c>
      <c r="AU986" s="51">
        <v>1</v>
      </c>
      <c r="AV986" s="51"/>
      <c r="AW986" s="51"/>
      <c r="BC986" s="51">
        <v>1</v>
      </c>
      <c r="BD986" s="51">
        <v>1</v>
      </c>
    </row>
    <row r="987" spans="1:56" x14ac:dyDescent="0.3">
      <c r="A987" s="2">
        <v>988</v>
      </c>
      <c r="B987" s="2">
        <v>1</v>
      </c>
      <c r="C987" s="2" t="s">
        <v>1392</v>
      </c>
      <c r="D987" s="51">
        <v>13</v>
      </c>
      <c r="E987" s="2" t="s">
        <v>3977</v>
      </c>
      <c r="F987" s="2" t="s">
        <v>2338</v>
      </c>
      <c r="G987" s="2" t="s">
        <v>2351</v>
      </c>
      <c r="H987" s="2" t="s">
        <v>2405</v>
      </c>
      <c r="I987" s="2" t="s">
        <v>2098</v>
      </c>
      <c r="J987" s="2" t="s">
        <v>2423</v>
      </c>
      <c r="K987" s="2" t="s">
        <v>4010</v>
      </c>
      <c r="L987" s="2">
        <v>104110247</v>
      </c>
      <c r="M987" s="2">
        <v>104112674</v>
      </c>
      <c r="N987" s="2" t="s">
        <v>104</v>
      </c>
      <c r="O987" s="2" t="s">
        <v>367</v>
      </c>
      <c r="P987" s="2" t="s">
        <v>267</v>
      </c>
      <c r="Q987" s="2" t="s">
        <v>2972</v>
      </c>
      <c r="R987" s="2" t="s">
        <v>1218</v>
      </c>
      <c r="S987" s="2" t="s">
        <v>2972</v>
      </c>
      <c r="T987" s="2" t="b">
        <v>1</v>
      </c>
      <c r="U987" s="2">
        <v>44197</v>
      </c>
      <c r="V987" s="2">
        <v>0</v>
      </c>
      <c r="W987" s="2">
        <v>40</v>
      </c>
      <c r="X987" s="2" t="b">
        <v>1</v>
      </c>
      <c r="Y987" s="2" t="b">
        <v>1</v>
      </c>
      <c r="Z987" s="2" t="s">
        <v>2046</v>
      </c>
      <c r="AA987" s="2" t="s">
        <v>83</v>
      </c>
      <c r="AB987" s="51" t="s">
        <v>83</v>
      </c>
      <c r="AC987" s="51"/>
      <c r="AD987" s="51">
        <v>56704.232649999998</v>
      </c>
      <c r="AE987" s="51" t="s">
        <v>118</v>
      </c>
      <c r="AF987" s="51">
        <v>37</v>
      </c>
      <c r="AG987" s="51" t="s">
        <v>2355</v>
      </c>
      <c r="AH987" s="51"/>
      <c r="AI987" s="51">
        <v>10.8</v>
      </c>
      <c r="AJ987" s="51">
        <v>0</v>
      </c>
      <c r="AK987" s="51">
        <v>0</v>
      </c>
      <c r="AL987" s="51">
        <v>0</v>
      </c>
      <c r="AP987" s="51">
        <v>1</v>
      </c>
      <c r="AQ987" s="51"/>
      <c r="AR987" s="51">
        <v>1</v>
      </c>
      <c r="AS987" s="51">
        <v>1</v>
      </c>
      <c r="AT987" s="51">
        <v>1</v>
      </c>
      <c r="AV987" s="51">
        <v>1</v>
      </c>
      <c r="BC987" s="51">
        <v>1</v>
      </c>
    </row>
    <row r="988" spans="1:56" x14ac:dyDescent="0.3">
      <c r="A988" s="2">
        <v>989</v>
      </c>
      <c r="B988" s="2">
        <v>1</v>
      </c>
      <c r="C988" s="2" t="s">
        <v>1392</v>
      </c>
      <c r="D988" s="51">
        <v>13</v>
      </c>
      <c r="E988" s="2" t="s">
        <v>3977</v>
      </c>
      <c r="F988" s="2" t="s">
        <v>2338</v>
      </c>
      <c r="G988" s="2" t="s">
        <v>2351</v>
      </c>
      <c r="H988" s="2" t="s">
        <v>2405</v>
      </c>
      <c r="I988" s="2" t="s">
        <v>2424</v>
      </c>
      <c r="J988" s="2" t="s">
        <v>2425</v>
      </c>
      <c r="K988" s="2" t="s">
        <v>4011</v>
      </c>
      <c r="L988" s="2">
        <v>161741</v>
      </c>
      <c r="M988" s="2">
        <v>124536575</v>
      </c>
      <c r="N988" s="2" t="s">
        <v>104</v>
      </c>
      <c r="O988" s="2" t="s">
        <v>486</v>
      </c>
      <c r="P988" s="2">
        <v>2007</v>
      </c>
      <c r="Q988" s="2" t="s">
        <v>1217</v>
      </c>
      <c r="R988" s="2" t="s">
        <v>1218</v>
      </c>
      <c r="S988" s="2" t="s">
        <v>1217</v>
      </c>
      <c r="T988" s="2" t="b">
        <v>1</v>
      </c>
      <c r="U988" s="2">
        <v>43891</v>
      </c>
      <c r="V988" s="2">
        <v>0</v>
      </c>
      <c r="W988" s="2">
        <v>100</v>
      </c>
      <c r="X988" s="2" t="b">
        <v>1</v>
      </c>
      <c r="Y988" s="2" t="b">
        <v>1</v>
      </c>
      <c r="Z988" s="2" t="s">
        <v>2046</v>
      </c>
      <c r="AA988" s="2" t="s">
        <v>83</v>
      </c>
      <c r="AB988" s="51" t="s">
        <v>83</v>
      </c>
      <c r="AC988" s="51"/>
      <c r="AD988" s="51">
        <v>391925.67</v>
      </c>
      <c r="AE988" s="51"/>
      <c r="AF988" s="51">
        <v>38</v>
      </c>
      <c r="AG988" s="51" t="s">
        <v>2355</v>
      </c>
      <c r="AH988" s="51"/>
      <c r="AI988" s="51">
        <v>12</v>
      </c>
      <c r="AJ988" s="51">
        <v>0</v>
      </c>
      <c r="AK988" s="51">
        <v>0</v>
      </c>
      <c r="AL988" s="51">
        <v>0</v>
      </c>
      <c r="AP988" s="51">
        <v>1</v>
      </c>
      <c r="AQ988" s="51"/>
      <c r="AR988" s="51">
        <v>1</v>
      </c>
      <c r="AS988" s="51">
        <v>1</v>
      </c>
      <c r="AT988" s="51">
        <v>1</v>
      </c>
      <c r="AU988" s="51">
        <v>1</v>
      </c>
      <c r="AV988" s="51">
        <v>1</v>
      </c>
      <c r="AW988" s="51">
        <v>1</v>
      </c>
    </row>
    <row r="989" spans="1:56" x14ac:dyDescent="0.3">
      <c r="A989" s="2">
        <v>990</v>
      </c>
      <c r="B989" s="2">
        <v>1</v>
      </c>
      <c r="C989" s="2" t="s">
        <v>1392</v>
      </c>
      <c r="D989" s="51">
        <v>13</v>
      </c>
      <c r="E989" s="2" t="s">
        <v>3977</v>
      </c>
      <c r="F989" s="2" t="s">
        <v>2338</v>
      </c>
      <c r="G989" s="2" t="s">
        <v>2351</v>
      </c>
      <c r="H989" s="2" t="s">
        <v>2405</v>
      </c>
      <c r="I989" s="2" t="s">
        <v>2426</v>
      </c>
      <c r="J989" s="2" t="s">
        <v>2427</v>
      </c>
      <c r="K989" s="2" t="s">
        <v>4012</v>
      </c>
      <c r="L989" s="2">
        <v>195442</v>
      </c>
      <c r="M989" s="2">
        <v>104121791</v>
      </c>
      <c r="N989" s="2" t="s">
        <v>104</v>
      </c>
      <c r="O989" s="2" t="s">
        <v>486</v>
      </c>
      <c r="P989" s="2">
        <v>2011</v>
      </c>
      <c r="Q989" s="2" t="s">
        <v>486</v>
      </c>
      <c r="R989" s="2" t="s">
        <v>267</v>
      </c>
      <c r="S989" s="2" t="s">
        <v>486</v>
      </c>
      <c r="T989" s="2" t="b">
        <v>1</v>
      </c>
      <c r="U989" s="2">
        <v>2015</v>
      </c>
      <c r="V989" s="2">
        <v>60</v>
      </c>
      <c r="W989" s="2">
        <v>185</v>
      </c>
      <c r="X989" s="2" t="b">
        <v>1</v>
      </c>
      <c r="Y989" s="2" t="b">
        <v>1</v>
      </c>
      <c r="Z989" s="2" t="s">
        <v>2428</v>
      </c>
      <c r="AA989" s="2" t="s">
        <v>83</v>
      </c>
      <c r="AB989" s="51" t="s">
        <v>83</v>
      </c>
      <c r="AC989" s="51"/>
      <c r="AD989" s="51">
        <v>21643.095689999998</v>
      </c>
      <c r="AE989" s="51" t="s">
        <v>118</v>
      </c>
      <c r="AF989" s="2">
        <v>52</v>
      </c>
      <c r="AG989" s="51" t="s">
        <v>2355</v>
      </c>
      <c r="AI989" s="2">
        <v>12</v>
      </c>
      <c r="AJ989" s="51">
        <v>0</v>
      </c>
      <c r="AK989" s="51">
        <v>0</v>
      </c>
      <c r="AL989" s="51">
        <v>1</v>
      </c>
      <c r="AP989" s="51">
        <v>1</v>
      </c>
      <c r="AQ989" s="51"/>
      <c r="AR989" s="51">
        <v>1</v>
      </c>
      <c r="AS989" s="51">
        <v>1</v>
      </c>
      <c r="AT989" s="51">
        <v>1</v>
      </c>
      <c r="AV989" s="51">
        <v>1</v>
      </c>
      <c r="BB989" s="51">
        <v>1</v>
      </c>
      <c r="BC989" s="51">
        <v>1</v>
      </c>
      <c r="BD989" s="51"/>
    </row>
    <row r="990" spans="1:56" x14ac:dyDescent="0.3">
      <c r="A990" s="2">
        <v>991</v>
      </c>
      <c r="B990" s="2">
        <v>1</v>
      </c>
      <c r="C990" s="2" t="s">
        <v>1392</v>
      </c>
      <c r="D990" s="51">
        <v>13</v>
      </c>
      <c r="E990" s="2" t="s">
        <v>3977</v>
      </c>
      <c r="F990" s="2" t="s">
        <v>2338</v>
      </c>
      <c r="G990" s="2" t="s">
        <v>2351</v>
      </c>
      <c r="H990" s="2" t="s">
        <v>2405</v>
      </c>
      <c r="I990" s="2" t="s">
        <v>866</v>
      </c>
      <c r="J990" s="2" t="s">
        <v>2429</v>
      </c>
      <c r="K990" s="2" t="s">
        <v>4013</v>
      </c>
      <c r="L990" s="2">
        <v>161576</v>
      </c>
      <c r="M990" s="2">
        <v>124509727</v>
      </c>
      <c r="N990" s="2" t="s">
        <v>104</v>
      </c>
      <c r="O990" s="2" t="s">
        <v>486</v>
      </c>
      <c r="P990" s="2">
        <v>2007</v>
      </c>
      <c r="Q990" s="2" t="s">
        <v>1540</v>
      </c>
      <c r="R990" s="2" t="s">
        <v>3202</v>
      </c>
      <c r="S990" s="2" t="s">
        <v>1540</v>
      </c>
      <c r="T990" s="2" t="b">
        <v>1</v>
      </c>
      <c r="U990" s="2">
        <v>43891</v>
      </c>
      <c r="V990" s="2">
        <v>0</v>
      </c>
      <c r="W990" s="2">
        <v>100</v>
      </c>
      <c r="X990" s="2" t="b">
        <v>1</v>
      </c>
      <c r="Y990" s="2" t="b">
        <v>1</v>
      </c>
      <c r="Z990" s="2" t="s">
        <v>2046</v>
      </c>
      <c r="AA990" s="2" t="s">
        <v>83</v>
      </c>
      <c r="AB990" s="51" t="s">
        <v>83</v>
      </c>
      <c r="AC990" s="51"/>
      <c r="AD990" s="51">
        <v>363825.76250000001</v>
      </c>
      <c r="AE990" s="51"/>
      <c r="AF990" s="51">
        <v>40</v>
      </c>
      <c r="AG990" s="51" t="s">
        <v>2355</v>
      </c>
      <c r="AH990" s="51"/>
      <c r="AI990" s="51">
        <v>12<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" s="51">
        <v>1</v>
      </c>
      <c r="AS990" s="51">
        <v>1</v>
      </c>
      <c r="AT990" s="51">
        <v>1</v>
      </c>
      <c r="AU990" s="51">
        <v>1</v>
      </c>
      <c r="AV990" s="51">
        <v>1</v>
      </c>
      <c r="AW990" s="51">
        <v>1</v>
      </c>
    </row>
    <row r="991" spans="1:56" x14ac:dyDescent="0.3">
      <c r="A991" s="51">
        <v>991.5</v>
      </c>
      <c r="B991" s="2">
        <v>1</v>
      </c>
      <c r="C991" s="51" t="s">
        <v>1392</v>
      </c>
      <c r="D991" s="51">
        <v>12</v>
      </c>
      <c r="E991" s="2" t="s">
        <v>4014</v>
      </c>
      <c r="F991" s="2" t="s">
        <v>2338</v>
      </c>
      <c r="G991" s="2" t="s">
        <v>2351</v>
      </c>
      <c r="H991" s="2" t="s">
        <v>2405</v>
      </c>
      <c r="I991" s="2" t="s">
        <v>2430</v>
      </c>
      <c r="J991" s="2" t="s">
        <v>2431</v>
      </c>
      <c r="K991" s="2" t="s">
        <v>4015</v>
      </c>
      <c r="L991" s="2">
        <v>183782506</v>
      </c>
      <c r="M991" s="2">
        <v>183782544</v>
      </c>
      <c r="N991" s="2" t="s">
        <v>104</v>
      </c>
      <c r="O991" s="2" t="s">
        <v>367</v>
      </c>
      <c r="P991" s="2" t="s">
        <v>267</v>
      </c>
      <c r="Q991" s="2" t="s">
        <v>486</v>
      </c>
      <c r="R991" s="2" t="s">
        <v>267</v>
      </c>
      <c r="S991" s="2" t="s">
        <v>486</v>
      </c>
      <c r="T991" s="2" t="b">
        <v>1</v>
      </c>
      <c r="U991" s="2">
        <v>44197</v>
      </c>
      <c r="V991" s="2">
        <v>0</v>
      </c>
      <c r="W991" s="2">
        <v>50</v>
      </c>
      <c r="X991" s="2" t="b">
        <v>1</v>
      </c>
      <c r="Y991" s="2" t="b">
        <v>1</v>
      </c>
      <c r="Z991" s="2" t="s">
        <v>2042</v>
      </c>
      <c r="AA991" s="2" t="s">
        <v>83</v>
      </c>
      <c r="AB991" s="51" t="s">
        <v>83</v>
      </c>
      <c r="AC991" s="51"/>
      <c r="AD991" s="51">
        <v>363825.76250000001</v>
      </c>
      <c r="AE991" s="51"/>
      <c r="AF991" s="51">
        <v>22</v>
      </c>
      <c r="AG991" s="51" t="s">
        <v>2355</v>
      </c>
      <c r="AH991" s="51"/>
      <c r="AI991" s="51"/>
      <c r="AJ991" s="51">
        <v>0</v>
      </c>
      <c r="AK991" s="51">
        <v>0</v>
      </c>
      <c r="AL991" s="51">
        <v>0</v>
      </c>
      <c r="AP991" s="51">
        <v>0</v>
      </c>
      <c r="AQ991" s="51"/>
      <c r="AR991" s="51">
        <v>1</v>
      </c>
      <c r="AS991" s="51" t="s">
        <v>1571</v>
      </c>
      <c r="AT991" s="51">
        <v>1</v>
      </c>
      <c r="AV991" s="51">
        <v>1</v>
      </c>
      <c r="BB991" s="51">
        <v>1</v>
      </c>
      <c r="BC991" s="51"/>
      <c r="BD991" s="51"/>
    </row>
    <row r="992" spans="1:56" x14ac:dyDescent="0.3">
      <c r="A992" s="2">
        <v>992</v>
      </c>
      <c r="B992" s="2">
        <v>1</v>
      </c>
      <c r="C992" s="2" t="s">
        <v>1392</v>
      </c>
      <c r="D992" s="51">
        <v>13</v>
      </c>
      <c r="E992" s="2" t="s">
        <v>3977</v>
      </c>
      <c r="F992" s="2" t="s">
        <v>2338</v>
      </c>
      <c r="G992" s="2" t="s">
        <v>2351</v>
      </c>
      <c r="H992" s="2" t="s">
        <v>2432</v>
      </c>
      <c r="I992" s="2" t="s">
        <v>208</v>
      </c>
      <c r="J992" s="2" t="s">
        <v>2433</v>
      </c>
      <c r="K992" s="2" t="s">
        <v>4016</v>
      </c>
      <c r="L992" s="2">
        <v>116855925</v>
      </c>
      <c r="M992" s="2">
        <v>116855930</v>
      </c>
      <c r="N992" s="2" t="s">
        <v>2995</v>
      </c>
      <c r="O992" s="2" t="s">
        <v>367</v>
      </c>
      <c r="P992" s="2" t="s">
        <v>267</v>
      </c>
      <c r="Q992" s="2" t="s">
        <v>368</v>
      </c>
      <c r="R992" s="2" t="s">
        <v>267</v>
      </c>
      <c r="S992" s="2" t="s">
        <v>368</v>
      </c>
      <c r="T992" s="2" t="b">
        <v>1</v>
      </c>
      <c r="U992" s="2">
        <v>44228</v>
      </c>
      <c r="V992" s="2">
        <v>0</v>
      </c>
      <c r="W992" s="2">
        <v>45</v>
      </c>
      <c r="X992" s="2" t="b">
        <v>1</v>
      </c>
      <c r="Y992" s="2" t="b">
        <v>1</v>
      </c>
      <c r="Z992" s="2" t="s">
        <v>2046</v>
      </c>
      <c r="AA992" s="2" t="s">
        <v>83</v>
      </c>
      <c r="AB992" s="51" t="s">
        <v>83</v>
      </c>
      <c r="AC992" s="51"/>
      <c r="AD992" s="51">
        <v>916489.39179999998</v>
      </c>
      <c r="AE992" s="51"/>
      <c r="AF992" s="51">
        <v>183</v>
      </c>
      <c r="AG992" s="51" t="s">
        <v>2355</v>
      </c>
      <c r="AH992" s="51"/>
      <c r="AI992" s="51"/>
      <c r="AJ992" s="51">
        <v>0</v>
      </c>
      <c r="AK992" s="51">
        <v>0</v>
      </c>
      <c r="AL992" s="51">
        <v>0</v>
      </c>
      <c r="AP992" s="51">
        <v>0</v>
      </c>
      <c r="AQ992" s="51"/>
      <c r="AR992" s="51">
        <v>1</v>
      </c>
      <c r="AS992" s="51">
        <v>1</v>
      </c>
      <c r="AT992" s="51">
        <v>1</v>
      </c>
      <c r="AV992" s="51">
        <v>1</v>
      </c>
    </row>
    <row r="993" spans="1:56" x14ac:dyDescent="0.3">
      <c r="A993" s="2">
        <v>993</v>
      </c>
      <c r="B993" s="2">
        <v>1</v>
      </c>
      <c r="C993" s="2" t="s">
        <v>1392</v>
      </c>
      <c r="D993" s="51">
        <v>13</v>
      </c>
      <c r="E993" s="2" t="s">
        <v>3977</v>
      </c>
      <c r="F993" s="2" t="s">
        <v>2338</v>
      </c>
      <c r="G993" s="2" t="s">
        <v>2351</v>
      </c>
      <c r="H993" s="2" t="s">
        <v>2432</v>
      </c>
      <c r="I993" s="2" t="s">
        <v>1447</v>
      </c>
      <c r="J993" s="2" t="s">
        <v>2434</v>
      </c>
      <c r="K993" s="2" t="s">
        <v>4017</v>
      </c>
      <c r="L993" s="2">
        <v>195456</v>
      </c>
      <c r="M993" s="2">
        <v>68628645</v>
      </c>
      <c r="N993" s="2" t="s">
        <v>104</v>
      </c>
      <c r="O993" s="2" t="s">
        <v>1217</v>
      </c>
      <c r="P993" s="2">
        <v>2011</v>
      </c>
      <c r="Q993" s="2" t="s">
        <v>1217</v>
      </c>
      <c r="R993" s="2" t="s">
        <v>3003</v>
      </c>
      <c r="S993" s="2" t="s">
        <v>1217</v>
      </c>
      <c r="T993" s="2" t="b">
        <v>1</v>
      </c>
      <c r="U993" s="2">
        <v>2015</v>
      </c>
      <c r="V993" s="2">
        <v>1</v>
      </c>
      <c r="W993" s="2">
        <v>70</v>
      </c>
      <c r="X993" s="2" t="b">
        <v>1</v>
      </c>
      <c r="Y993" s="2" t="b">
        <v>1</v>
      </c>
      <c r="Z993" s="2" t="s">
        <v>89</v>
      </c>
      <c r="AA993" s="2" t="s">
        <v>83</v>
      </c>
      <c r="AB993" s="51" t="s">
        <v>83</v>
      </c>
      <c r="AC993" s="51"/>
      <c r="AD993" s="51">
        <v>2865996.702</v>
      </c>
      <c r="AF993" s="2">
        <v>140</v>
      </c>
      <c r="AG993" s="51" t="s">
        <v>2355</v>
      </c>
      <c r="AI993" s="2">
        <v>19</v>
      </c>
      <c r="AJ993" s="51">
        <v>0</v>
      </c>
      <c r="AK993" s="51">
        <v>0</v>
      </c>
      <c r="AL993" s="51">
        <v>1</v>
      </c>
      <c r="AP993" s="51">
        <v>1</v>
      </c>
      <c r="AQ993" s="51"/>
      <c r="AR993" s="51">
        <v>1</v>
      </c>
      <c r="AS993" s="51">
        <v>1</v>
      </c>
      <c r="AT993" s="51">
        <v>1</v>
      </c>
      <c r="AU993" s="51">
        <v>1</v>
      </c>
      <c r="AV993" s="51">
        <v>1</v>
      </c>
      <c r="AW993" s="51">
        <v>1</v>
      </c>
    </row>
    <row r="994" spans="1:56" x14ac:dyDescent="0.3">
      <c r="A994" s="2">
        <v>994</v>
      </c>
      <c r="B994" s="2">
        <v>1</v>
      </c>
      <c r="C994" s="2" t="s">
        <v>1392</v>
      </c>
      <c r="D994" s="51">
        <v>13</v>
      </c>
      <c r="E994" s="2" t="s">
        <v>3977</v>
      </c>
      <c r="F994" s="2" t="s">
        <v>2338</v>
      </c>
      <c r="G994" s="2" t="s">
        <v>2351</v>
      </c>
      <c r="H994" s="2" t="s">
        <v>2432</v>
      </c>
      <c r="I994" s="2" t="s">
        <v>2435</v>
      </c>
      <c r="J994" s="2" t="s">
        <v>2436</v>
      </c>
      <c r="K994" s="2" t="s">
        <v>4018</v>
      </c>
      <c r="L994" s="2">
        <v>161692</v>
      </c>
      <c r="M994" s="2">
        <v>124528737</v>
      </c>
      <c r="N994" s="2" t="s">
        <v>1219</v>
      </c>
      <c r="O994" s="2" t="s">
        <v>367</v>
      </c>
      <c r="P994" s="2" t="s">
        <v>267</v>
      </c>
      <c r="Q994" s="2" t="s">
        <v>1540</v>
      </c>
      <c r="R994" s="2" t="s">
        <v>1218</v>
      </c>
      <c r="S994" s="2" t="s">
        <v>1540</v>
      </c>
      <c r="T994" s="2" t="b">
        <v>1</v>
      </c>
      <c r="U994" s="2">
        <v>44228</v>
      </c>
      <c r="V994" s="2">
        <v>0</v>
      </c>
      <c r="W994" s="2">
        <v>50</v>
      </c>
      <c r="X994" s="2" t="b">
        <v>1</v>
      </c>
      <c r="Y994" s="2" t="b">
        <v>1</v>
      </c>
      <c r="Z994" s="2" t="s">
        <v>89</v>
      </c>
      <c r="AA994" s="2" t="s">
        <v>83</v>
      </c>
      <c r="AB994" s="51" t="s">
        <v>83</v>
      </c>
      <c r="AC994" s="51"/>
      <c r="AD994" s="51">
        <v>2445016.406</v>
      </c>
      <c r="AF994" s="2">
        <v>160</v>
      </c>
      <c r="AG994" s="51" t="s">
        <v>2355</v>
      </c>
      <c r="AI994" s="2">
        <v>25</v>
      </c>
      <c r="AJ994" s="51">
        <v>0</v>
      </c>
      <c r="AK994" s="51">
        <v>0</v>
      </c>
      <c r="AL994" s="51">
        <v>1</v>
      </c>
      <c r="AP994" s="51">
        <v>1</v>
      </c>
      <c r="AQ994" s="51"/>
      <c r="AR994" s="51">
        <v>1</v>
      </c>
      <c r="AS994" s="51">
        <v>1</v>
      </c>
      <c r="AT994" s="51">
        <v>1</v>
      </c>
      <c r="AU994" s="51">
        <v>1</v>
      </c>
      <c r="AV994" s="51">
        <v>1</v>
      </c>
      <c r="AW994" s="51">
        <v>1</v>
      </c>
    </row>
    <row r="995" spans="1:56" x14ac:dyDescent="0.3">
      <c r="A995" s="2">
        <v>995</v>
      </c>
      <c r="B995" s="2">
        <v>1</v>
      </c>
      <c r="C995" s="2" t="s">
        <v>1392</v>
      </c>
      <c r="D995" s="51">
        <v>13</v>
      </c>
      <c r="E995" s="2" t="s">
        <v>3977</v>
      </c>
      <c r="F995" s="2" t="s">
        <v>2338</v>
      </c>
      <c r="G995" s="2" t="s">
        <v>2351</v>
      </c>
      <c r="H995" s="2" t="s">
        <v>2432</v>
      </c>
      <c r="I995" s="2" t="s">
        <v>1982</v>
      </c>
      <c r="J995" s="2" t="s">
        <v>2437</v>
      </c>
      <c r="K995" s="2" t="s">
        <v>4019</v>
      </c>
      <c r="L995" s="2">
        <v>161621</v>
      </c>
      <c r="M995" s="2">
        <v>124516589</v>
      </c>
      <c r="N995" s="2" t="s">
        <v>104</v>
      </c>
      <c r="O995" s="2" t="s">
        <v>1217</v>
      </c>
      <c r="P995" s="2">
        <v>2011</v>
      </c>
      <c r="Q995" s="2" t="s">
        <v>1540</v>
      </c>
      <c r="R995" s="2" t="s">
        <v>3202</v>
      </c>
      <c r="S995" s="2" t="s">
        <v>1540</v>
      </c>
      <c r="T995" s="2" t="b">
        <v>1</v>
      </c>
      <c r="U995" s="2">
        <v>43891</v>
      </c>
      <c r="V995" s="2">
        <v>1</v>
      </c>
      <c r="W995" s="2">
        <v>70</v>
      </c>
      <c r="X995" s="2" t="b">
        <v>1</v>
      </c>
      <c r="Y995" s="2" t="b">
        <v>1</v>
      </c>
      <c r="Z995" s="2" t="s">
        <v>89</v>
      </c>
      <c r="AA995" s="2" t="s">
        <v>83</v>
      </c>
      <c r="AB995" s="51" t="s">
        <v>83</v>
      </c>
      <c r="AC995" s="51"/>
      <c r="AD995" s="51">
        <v>1982776.0830000001</v>
      </c>
      <c r="AF995" s="2">
        <v>130</v>
      </c>
      <c r="AG995" s="51" t="s">
        <v>2355</v>
      </c>
      <c r="AI995" s="2">
        <v>25</v>
      </c>
      <c r="AJ995" s="51">
        <v>0</v>
      </c>
      <c r="AK995" s="51">
        <v>0</v>
      </c>
      <c r="AL995" s="51">
        <v>1</v>
      </c>
      <c r="AP995" s="51">
        <v>1</v>
      </c>
      <c r="AQ995" s="51"/>
      <c r="AR995" s="51">
        <v>1</v>
      </c>
      <c r="AS995" s="51">
        <v>1</v>
      </c>
      <c r="AT995" s="51">
        <v>1</v>
      </c>
      <c r="AU995" s="51">
        <v>1</v>
      </c>
      <c r="AV995" s="51">
        <v>1</v>
      </c>
      <c r="AW995" s="51">
        <v>1</v>
      </c>
    </row>
    <row r="996" spans="1:56" x14ac:dyDescent="0.3">
      <c r="A996" s="2">
        <v>996</v>
      </c>
      <c r="B996" s="2">
        <v>1</v>
      </c>
      <c r="C996" s="2" t="s">
        <v>1392</v>
      </c>
      <c r="D996" s="51">
        <v>13</v>
      </c>
      <c r="E996" s="2" t="s">
        <v>3977</v>
      </c>
      <c r="F996" s="2" t="s">
        <v>2338</v>
      </c>
      <c r="G996" s="2" t="s">
        <v>2351</v>
      </c>
      <c r="H996" s="2" t="s">
        <v>2438</v>
      </c>
      <c r="I996" s="2" t="s">
        <v>2439</v>
      </c>
      <c r="J996" s="2" t="s">
        <v>2440</v>
      </c>
      <c r="K996" s="2" t="s">
        <v>4020</v>
      </c>
      <c r="L996" s="2">
        <v>181244884</v>
      </c>
      <c r="M996" s="2">
        <v>104123787</v>
      </c>
      <c r="N996" s="2" t="s">
        <v>104</v>
      </c>
      <c r="O996" s="2" t="s">
        <v>486</v>
      </c>
      <c r="P996" s="2">
        <v>2006</v>
      </c>
      <c r="Q996" s="2" t="s">
        <v>2972</v>
      </c>
      <c r="R996" s="2" t="s">
        <v>1218</v>
      </c>
      <c r="S996" s="2" t="s">
        <v>2972</v>
      </c>
      <c r="T996" s="2" t="b">
        <v>1</v>
      </c>
      <c r="U996" s="2">
        <v>43891</v>
      </c>
      <c r="V996" s="2">
        <v>0</v>
      </c>
      <c r="W996" s="51">
        <v>100</v>
      </c>
      <c r="X996" s="2" t="b">
        <v>1</v>
      </c>
      <c r="Y996" s="2" t="b">
        <v>1</v>
      </c>
      <c r="Z996" s="51" t="s">
        <v>149</v>
      </c>
      <c r="AA996" s="2" t="s">
        <v>83</v>
      </c>
      <c r="AB996" s="51" t="s">
        <v>83</v>
      </c>
      <c r="AC996" s="51"/>
      <c r="AD996" s="51">
        <v>1233624.1780000001</v>
      </c>
      <c r="AF996" s="2">
        <v>150</v>
      </c>
      <c r="AG996" s="51" t="s">
        <v>2355</v>
      </c>
      <c r="AI996" s="2">
        <v>11.3</v>
      </c>
      <c r="AJ996" s="51">
        <v>0</v>
      </c>
      <c r="AK996" s="51">
        <v>0</v>
      </c>
      <c r="AL996" s="51">
        <v>1</v>
      </c>
      <c r="AP996" s="51">
        <v>0</v>
      </c>
      <c r="AQ996" s="51">
        <v>1</v>
      </c>
      <c r="AR996" s="51">
        <v>1</v>
      </c>
      <c r="AS996" s="51">
        <v>1</v>
      </c>
      <c r="AT996" s="51">
        <v>1</v>
      </c>
      <c r="AV996" s="51">
        <v>1</v>
      </c>
    </row>
    <row r="997" spans="1:56" x14ac:dyDescent="0.3">
      <c r="A997" s="51">
        <v>996.5</v>
      </c>
      <c r="B997" s="2">
        <v>1</v>
      </c>
      <c r="C997" s="51" t="s">
        <v>1392</v>
      </c>
      <c r="D997" s="51">
        <v>13</v>
      </c>
      <c r="E997" s="2" t="s">
        <v>3977</v>
      </c>
      <c r="F997" s="2" t="s">
        <v>2338</v>
      </c>
      <c r="G997" s="2" t="s">
        <v>2351</v>
      </c>
      <c r="H997" s="2" t="s">
        <v>2438</v>
      </c>
      <c r="I997" s="2" t="s">
        <v>2441</v>
      </c>
      <c r="J997" s="2" t="s">
        <v>2442</v>
      </c>
      <c r="K997" s="2" t="s">
        <v>4021</v>
      </c>
      <c r="L997" s="2">
        <v>181244306</v>
      </c>
      <c r="M997" s="2">
        <v>181246271</v>
      </c>
      <c r="N997" s="2" t="s">
        <v>104</v>
      </c>
      <c r="O997" s="2" t="s">
        <v>367</v>
      </c>
      <c r="P997" s="2" t="s">
        <v>267</v>
      </c>
      <c r="Q997" s="2" t="s">
        <v>1217</v>
      </c>
      <c r="R997" s="2" t="s">
        <v>3202</v>
      </c>
      <c r="S997" s="2" t="s">
        <v>1217</v>
      </c>
      <c r="T997" s="2" t="b">
        <v>1</v>
      </c>
      <c r="U997" s="2">
        <v>43891</v>
      </c>
      <c r="V997" s="2">
        <v>0</v>
      </c>
      <c r="W997" s="2">
        <v>100</v>
      </c>
      <c r="X997" s="2" t="b">
        <v>1</v>
      </c>
      <c r="Y997" s="2" t="b">
        <v>1</v>
      </c>
      <c r="Z997" s="2" t="s">
        <v>2042</v>
      </c>
      <c r="AA997" s="2" t="s">
        <v>83</v>
      </c>
      <c r="AB997" s="51" t="s">
        <v>83</v>
      </c>
      <c r="AC997" s="51"/>
      <c r="AD997" s="51">
        <v>325416.61129999999</v>
      </c>
      <c r="AF997" s="2">
        <v>150</v>
      </c>
      <c r="AG997" s="51" t="s">
        <v>2355</v>
      </c>
      <c r="AI997" s="2">
        <v>11.3</v>
      </c>
      <c r="AJ997" s="51">
        <v>0</v>
      </c>
      <c r="AK997" s="51">
        <v>0</v>
      </c>
      <c r="AL997" s="51">
        <v>1</v>
      </c>
      <c r="AP997" s="51">
        <v>0</v>
      </c>
      <c r="AQ997" s="51"/>
      <c r="AR997" s="51">
        <v>1</v>
      </c>
      <c r="AS997" s="51">
        <v>1</v>
      </c>
      <c r="AT997" s="51">
        <v>1</v>
      </c>
      <c r="AU997" s="51">
        <v>1</v>
      </c>
      <c r="AV997" s="51">
        <v>1</v>
      </c>
      <c r="AW997" s="51">
        <v>1</v>
      </c>
    </row>
    <row r="998" spans="1:56" x14ac:dyDescent="0.3">
      <c r="A998" s="2">
        <v>997</v>
      </c>
      <c r="B998" s="2">
        <v>1</v>
      </c>
      <c r="C998" s="2" t="s">
        <v>1392</v>
      </c>
      <c r="D998" s="51">
        <v>13</v>
      </c>
      <c r="E998" s="2" t="s">
        <v>3977</v>
      </c>
      <c r="F998" s="2" t="s">
        <v>2338</v>
      </c>
      <c r="G998" s="2" t="s">
        <v>2351</v>
      </c>
      <c r="H998" s="2" t="s">
        <v>2438</v>
      </c>
      <c r="I998" s="2" t="s">
        <v>2443</v>
      </c>
      <c r="J998" s="2" t="s">
        <v>2444</v>
      </c>
      <c r="K998" s="2" t="s">
        <v>4022</v>
      </c>
      <c r="L998" s="2">
        <v>60152</v>
      </c>
      <c r="M998" s="2">
        <v>80677563</v>
      </c>
      <c r="N998" s="2" t="s">
        <v>104</v>
      </c>
      <c r="O998" s="2" t="s">
        <v>486</v>
      </c>
      <c r="P998" s="2">
        <v>2006</v>
      </c>
      <c r="Q998" s="2" t="s">
        <v>1217</v>
      </c>
      <c r="R998" s="2" t="s">
        <v>1218</v>
      </c>
      <c r="S998" s="2" t="s">
        <v>1217</v>
      </c>
      <c r="T998" s="2" t="b">
        <v>1</v>
      </c>
      <c r="U998" s="2">
        <v>43891</v>
      </c>
      <c r="V998" s="2">
        <v>0</v>
      </c>
      <c r="W998" s="2">
        <v>150</v>
      </c>
      <c r="X998" s="2" t="b">
        <v>1</v>
      </c>
      <c r="Y998" s="2" t="b">
        <v>1</v>
      </c>
      <c r="Z998" s="2" t="s">
        <v>2046</v>
      </c>
      <c r="AA998" s="2" t="s">
        <v>83</v>
      </c>
      <c r="AB998" s="51" t="s">
        <v>83</v>
      </c>
      <c r="AC998" s="51"/>
      <c r="AD998" s="51">
        <v>197447.9614</v>
      </c>
      <c r="AE998" s="51"/>
      <c r="AF998" s="51">
        <v>122</v>
      </c>
      <c r="AG998" s="51" t="s">
        <v>2355</v>
      </c>
      <c r="AH998" s="51"/>
      <c r="AI998" s="51">
        <v>18.8</v>
      </c>
      <c r="AJ998" s="51">
        <v>0</v>
      </c>
      <c r="AK998" s="51">
        <v>0</v>
      </c>
      <c r="AL998" s="51">
        <v>0</v>
      </c>
      <c r="AN998" s="51">
        <v>1</v>
      </c>
      <c r="AP998" s="51">
        <v>0</v>
      </c>
      <c r="AQ998" s="51"/>
      <c r="AR998" s="51">
        <v>1</v>
      </c>
      <c r="AS998" s="51">
        <v>1</v>
      </c>
      <c r="AT998" s="51">
        <v>1</v>
      </c>
      <c r="AU998" s="51">
        <v>1</v>
      </c>
      <c r="AV998" s="51">
        <v>1</v>
      </c>
      <c r="AW998" s="51">
        <v>1</v>
      </c>
    </row>
    <row r="999" spans="1:56" x14ac:dyDescent="0.3">
      <c r="A999" s="2">
        <v>998</v>
      </c>
      <c r="B999" s="2">
        <v>1</v>
      </c>
      <c r="C999" s="2" t="s">
        <v>1392</v>
      </c>
      <c r="D999" s="51">
        <v>13</v>
      </c>
      <c r="E999" s="2" t="s">
        <v>3977</v>
      </c>
      <c r="F999" s="2" t="s">
        <v>2338</v>
      </c>
      <c r="G999" s="2" t="s">
        <v>2351</v>
      </c>
      <c r="H999" s="2" t="s">
        <v>2438</v>
      </c>
      <c r="I999" s="2" t="s">
        <v>2445</v>
      </c>
      <c r="J999" s="2" t="s">
        <v>2446</v>
      </c>
      <c r="K999" s="2" t="s">
        <v>4023</v>
      </c>
      <c r="L999" s="2">
        <v>44592</v>
      </c>
      <c r="M999" s="2">
        <v>104125629</v>
      </c>
      <c r="N999" s="2" t="s">
        <v>104</v>
      </c>
      <c r="O999" s="2" t="s">
        <v>486</v>
      </c>
      <c r="P999" s="2">
        <v>2004</v>
      </c>
      <c r="Q999" s="2" t="s">
        <v>2972</v>
      </c>
      <c r="R999" s="2" t="s">
        <v>1218</v>
      </c>
      <c r="S999" s="2" t="s">
        <v>2972</v>
      </c>
      <c r="T999" s="2" t="b">
        <v>1</v>
      </c>
      <c r="U999" s="2">
        <v>43891</v>
      </c>
      <c r="V999" s="2">
        <v>0</v>
      </c>
      <c r="W999" s="2">
        <v>35</v>
      </c>
      <c r="X999" s="2" t="b">
        <v>1</v>
      </c>
      <c r="Y999" s="2" t="b">
        <v>1</v>
      </c>
      <c r="Z999" s="2" t="s">
        <v>2046</v>
      </c>
      <c r="AA999" s="2" t="s">
        <v>83</v>
      </c>
      <c r="AB999" s="51" t="s">
        <v>83</v>
      </c>
      <c r="AC999" s="51"/>
      <c r="AD999" s="51">
        <v>864881.47129999998</v>
      </c>
      <c r="AE999" s="51"/>
      <c r="AF999" s="51">
        <v>200</v>
      </c>
      <c r="AG999" s="51" t="s">
        <v>2355</v>
      </c>
      <c r="AH999" s="51"/>
      <c r="AI999" s="51">
        <v>10.5</v>
      </c>
      <c r="AJ999" s="51">
        <v>0</v>
      </c>
      <c r="AK999" s="51">
        <v>0</v>
      </c>
      <c r="AL999" s="51">
        <v>0</v>
      </c>
      <c r="AP999" s="51">
        <v>0</v>
      </c>
      <c r="AQ999" s="51"/>
      <c r="AR999" s="51">
        <v>1</v>
      </c>
      <c r="AS999" s="51">
        <v>1</v>
      </c>
      <c r="AT999" s="51">
        <v>1</v>
      </c>
      <c r="AV999" s="51">
        <v>1</v>
      </c>
    </row>
    <row r="1000" spans="1:56" x14ac:dyDescent="0.3">
      <c r="A1000" s="2">
        <v>999</v>
      </c>
      <c r="B1000" s="2">
        <v>1</v>
      </c>
      <c r="C1000" s="2" t="s">
        <v>1392</v>
      </c>
      <c r="D1000" s="51">
        <v>13</v>
      </c>
      <c r="E1000" s="2" t="s">
        <v>3977</v>
      </c>
      <c r="F1000" s="2" t="s">
        <v>2338</v>
      </c>
      <c r="G1000" s="2" t="s">
        <v>2351</v>
      </c>
      <c r="H1000" s="2" t="s">
        <v>2438</v>
      </c>
      <c r="I1000" s="2" t="s">
        <v>488</v>
      </c>
      <c r="J1000" s="2" t="s">
        <v>2447</v>
      </c>
      <c r="K1000" s="2" t="s">
        <v>4024</v>
      </c>
      <c r="L1000" s="2">
        <v>60157</v>
      </c>
      <c r="M1000" s="2">
        <v>124445324</v>
      </c>
      <c r="N1000" s="2" t="s">
        <v>104</v>
      </c>
      <c r="O1000" s="2" t="s">
        <v>486</v>
      </c>
      <c r="P1000" s="2">
        <v>2006</v>
      </c>
      <c r="Q1000" s="2" t="s">
        <v>1217</v>
      </c>
      <c r="R1000" s="2" t="s">
        <v>1218</v>
      </c>
      <c r="S1000" s="2" t="s">
        <v>1217</v>
      </c>
      <c r="T1000" s="2" t="b">
        <v>1</v>
      </c>
      <c r="U1000" s="2">
        <v>43891</v>
      </c>
      <c r="V1000" s="2">
        <v>0</v>
      </c>
      <c r="W1000" s="2">
        <v>90</v>
      </c>
      <c r="X1000" s="2" t="b">
        <v>1</v>
      </c>
      <c r="Y1000" s="2" t="b">
        <v>1</v>
      </c>
      <c r="Z1000" s="2" t="s">
        <v>2046</v>
      </c>
      <c r="AA1000" s="2" t="s">
        <v>83</v>
      </c>
      <c r="AB1000" s="51" t="s">
        <v>83</v>
      </c>
      <c r="AC1000" s="51"/>
      <c r="AD1000" s="51">
        <v>118771.5197</v>
      </c>
      <c r="AE1000" s="51" t="s">
        <v>118</v>
      </c>
      <c r="AF1000" s="2">
        <v>180</v>
      </c>
      <c r="AG1000" s="51" t="s">
        <v>2355</v>
      </c>
      <c r="AI1000" s="2">
        <v>28</v>
      </c>
      <c r="AJ1000" s="51">
        <v>0</v>
      </c>
      <c r="AK1000" s="51">
        <v>0</v>
      </c>
      <c r="AL1000" s="51">
        <v>1</v>
      </c>
      <c r="AN1000" s="51">
        <v>1</v>
      </c>
      <c r="AP1000" s="51">
        <v>0</v>
      </c>
      <c r="AQ1000" s="51"/>
      <c r="AR1000" s="51">
        <v>1</v>
      </c>
      <c r="AS1000" s="51">
        <v>1</v>
      </c>
      <c r="AT1000" s="51">
        <v>1</v>
      </c>
      <c r="AU1000" s="51">
        <v>1</v>
      </c>
      <c r="AV1000" s="51">
        <v>1</v>
      </c>
      <c r="AW1000" s="51">
        <v>1</v>
      </c>
      <c r="BC1000" s="51">
        <v>1</v>
      </c>
      <c r="BD1000" s="51">
        <v>1</v>
      </c>
    </row>
    <row r="1001" spans="1:56" x14ac:dyDescent="0.3">
      <c r="A1001" s="2">
        <v>1000</v>
      </c>
      <c r="B1001" s="2">
        <v>1</v>
      </c>
      <c r="C1001" s="2" t="s">
        <v>1392</v>
      </c>
      <c r="D1001" s="51">
        <v>13</v>
      </c>
      <c r="E1001" s="2" t="s">
        <v>3977</v>
      </c>
      <c r="F1001" s="2" t="s">
        <v>2338</v>
      </c>
      <c r="G1001" s="2" t="s">
        <v>2351</v>
      </c>
      <c r="H1001" s="2" t="s">
        <v>2438</v>
      </c>
      <c r="I1001" s="2" t="s">
        <v>2448</v>
      </c>
      <c r="J1001" s="2" t="s">
        <v>2449</v>
      </c>
      <c r="K1001" s="2" t="s">
        <v>4025</v>
      </c>
      <c r="L1001" s="2">
        <v>45925</v>
      </c>
      <c r="M1001" s="2">
        <v>104130004</v>
      </c>
      <c r="N1001" s="2" t="s">
        <v>104</v>
      </c>
      <c r="O1001" s="2" t="s">
        <v>486</v>
      </c>
      <c r="P1001" s="2">
        <v>2004</v>
      </c>
      <c r="Q1001" s="2" t="s">
        <v>1540</v>
      </c>
      <c r="R1001" s="2" t="s">
        <v>2980</v>
      </c>
      <c r="S1001" s="2" t="s">
        <v>1540</v>
      </c>
      <c r="T1001" s="2" t="b">
        <v>1</v>
      </c>
      <c r="U1001" s="2">
        <v>43891</v>
      </c>
      <c r="V1001" s="2">
        <v>0</v>
      </c>
      <c r="W1001" s="2">
        <v>30</v>
      </c>
      <c r="X1001" s="2" t="b">
        <v>1</v>
      </c>
      <c r="Y1001" s="2" t="b">
        <v>1</v>
      </c>
      <c r="Z1001" s="2" t="s">
        <v>2450</v>
      </c>
      <c r="AA1001" s="2" t="s">
        <v>83</v>
      </c>
      <c r="AB1001" s="51" t="s">
        <v>83</v>
      </c>
      <c r="AC1001" s="51"/>
      <c r="AD1001" s="51">
        <v>107815.5007</v>
      </c>
      <c r="AE1001" s="51" t="s">
        <v>118</v>
      </c>
      <c r="AF1001" s="2">
        <v>31</v>
      </c>
      <c r="AG1001" s="51" t="s">
        <v>2355</v>
      </c>
      <c r="AI1001" s="2">
        <v>10</v>
      </c>
      <c r="AJ1001" s="51">
        <v>0</v>
      </c>
      <c r="AK1001" s="51">
        <v>0</v>
      </c>
      <c r="AL1001" s="51">
        <v>1</v>
      </c>
      <c r="AP1001" s="51">
        <v>0</v>
      </c>
      <c r="AQ1001" s="51"/>
      <c r="AR1001" s="51">
        <v>1</v>
      </c>
      <c r="AS1001" s="51">
        <v>1</v>
      </c>
      <c r="AT1001" s="51">
        <v>1</v>
      </c>
      <c r="AU1001" s="51">
        <v>1</v>
      </c>
      <c r="AV1001" s="51">
        <v>1</v>
      </c>
      <c r="AW1001" s="51">
        <v>1</v>
      </c>
      <c r="BC1001" s="51">
        <v>1</v>
      </c>
      <c r="BD1001" s="51">
        <v>1</v>
      </c>
    </row>
    <row r="1002" spans="1:56" x14ac:dyDescent="0.3">
      <c r="A1002" s="2">
        <v>1001</v>
      </c>
      <c r="B1002" s="2">
        <v>1</v>
      </c>
      <c r="C1002" s="2" t="s">
        <v>1392</v>
      </c>
      <c r="D1002" s="51">
        <v>13</v>
      </c>
      <c r="E1002" s="2" t="s">
        <v>3977</v>
      </c>
      <c r="F1002" s="2" t="s">
        <v>2338</v>
      </c>
      <c r="G1002" s="2" t="s">
        <v>2351</v>
      </c>
      <c r="H1002" s="2" t="s">
        <v>2438</v>
      </c>
      <c r="I1002" s="2" t="s">
        <v>2240</v>
      </c>
      <c r="J1002" s="2" t="s">
        <v>2451</v>
      </c>
      <c r="K1002" s="2" t="s">
        <v>4026</v>
      </c>
      <c r="L1002" s="2">
        <v>161620</v>
      </c>
      <c r="M1002" s="2">
        <v>124516434</v>
      </c>
      <c r="N1002" s="2" t="s">
        <v>1219</v>
      </c>
      <c r="O1002" s="2" t="s">
        <v>486</v>
      </c>
      <c r="P1002" s="2">
        <v>2008</v>
      </c>
      <c r="Q1002" s="2" t="s">
        <v>1561</v>
      </c>
      <c r="R1002" s="2" t="s">
        <v>1218</v>
      </c>
      <c r="S1002" s="2" t="s">
        <v>1561</v>
      </c>
      <c r="T1002" s="2" t="b">
        <v>1</v>
      </c>
      <c r="U1002" s="2" t="s">
        <v>3416</v>
      </c>
      <c r="V1002" s="2">
        <v>30</v>
      </c>
      <c r="W1002" s="2">
        <v>30</v>
      </c>
      <c r="X1002" s="2" t="b">
        <v>1</v>
      </c>
      <c r="Y1002" s="2" t="b">
        <v>1</v>
      </c>
      <c r="Z1002" s="2" t="s">
        <v>2046</v>
      </c>
      <c r="AA1002" s="2" t="s">
        <v>83</v>
      </c>
      <c r="AB1002" s="51" t="s">
        <v>83</v>
      </c>
      <c r="AC1002" s="51"/>
      <c r="AD1002" s="51">
        <v>74163.508119999999</v>
      </c>
      <c r="AE1002" s="51" t="s">
        <v>118</v>
      </c>
      <c r="AF1002" s="51">
        <v>198</v>
      </c>
      <c r="AG1002" s="51" t="s">
        <v>2355</v>
      </c>
      <c r="AH1002" s="51"/>
      <c r="AI1002" s="51">
        <v>15</v>
      </c>
      <c r="AJ1002" s="51">
        <v>0</v>
      </c>
      <c r="AK1002" s="51">
        <v>0</v>
      </c>
      <c r="AL1002" s="51">
        <v>0</v>
      </c>
      <c r="AP1002" s="51">
        <v>0</v>
      </c>
      <c r="AQ1002" s="51"/>
      <c r="AR1002" s="51">
        <v>1</v>
      </c>
      <c r="AS1002" s="51">
        <v>1</v>
      </c>
      <c r="AT1002" s="51">
        <v>1</v>
      </c>
      <c r="AU1002" s="51">
        <v>1</v>
      </c>
      <c r="AV1002" s="51">
        <v>1</v>
      </c>
      <c r="AW1002" s="51">
        <v>1</v>
      </c>
      <c r="BC1002" s="51">
        <v>1</v>
      </c>
      <c r="BD1002" s="51">
        <v>1</v>
      </c>
    </row>
    <row r="1003" spans="1:56" x14ac:dyDescent="0.3">
      <c r="A1003" s="2">
        <v>1002</v>
      </c>
      <c r="B1003" s="2">
        <v>1</v>
      </c>
      <c r="C1003" s="2" t="s">
        <v>1392</v>
      </c>
      <c r="D1003" s="51">
        <v>13</v>
      </c>
      <c r="E1003" s="2" t="s">
        <v>3977</v>
      </c>
      <c r="F1003" s="2" t="s">
        <v>2338</v>
      </c>
      <c r="G1003" s="2" t="s">
        <v>2351</v>
      </c>
      <c r="H1003" s="2" t="s">
        <v>2438</v>
      </c>
      <c r="I1003" s="2" t="s">
        <v>2452</v>
      </c>
      <c r="J1003" s="2" t="s">
        <v>2453</v>
      </c>
      <c r="K1003" s="2" t="s">
        <v>4027</v>
      </c>
      <c r="L1003" s="2">
        <v>60158</v>
      </c>
      <c r="M1003" s="2">
        <v>124445557</v>
      </c>
      <c r="N1003" s="2" t="s">
        <v>104</v>
      </c>
      <c r="O1003" s="2" t="s">
        <v>368</v>
      </c>
      <c r="P1003" s="2">
        <v>2006</v>
      </c>
      <c r="Q1003" s="2" t="s">
        <v>368</v>
      </c>
      <c r="R1003" s="2" t="s">
        <v>267</v>
      </c>
      <c r="S1003" s="2" t="s">
        <v>368</v>
      </c>
      <c r="T1003" s="2" t="b">
        <v>1</v>
      </c>
      <c r="U1003" s="2">
        <v>43891</v>
      </c>
      <c r="V1003" s="2">
        <v>0</v>
      </c>
      <c r="W1003" s="2">
        <v>25</v>
      </c>
      <c r="X1003" s="2" t="b">
        <v>1</v>
      </c>
      <c r="Y1003" s="2" t="b">
        <v>1</v>
      </c>
      <c r="Z1003" s="2" t="s">
        <v>2046</v>
      </c>
      <c r="AA1003" s="2" t="s">
        <v>83</v>
      </c>
      <c r="AB1003" s="51" t="s">
        <v>83</v>
      </c>
      <c r="AC1003" s="51"/>
      <c r="AD1003" s="51">
        <v>292362.04389999999</v>
      </c>
      <c r="AE1003" s="51"/>
      <c r="AF1003" s="51">
        <v>45</v>
      </c>
      <c r="AG1003" s="51" t="s">
        <v>2355</v>
      </c>
      <c r="AH1003" s="51"/>
      <c r="AI1003" s="51"/>
      <c r="AJ1003" s="51">
        <v>0</v>
      </c>
      <c r="AK1003" s="51">
        <v>0</v>
      </c>
      <c r="AL1003" s="51">
        <v>0</v>
      </c>
      <c r="AP1003" s="51">
        <v>0</v>
      </c>
      <c r="AQ1003" s="51"/>
      <c r="AR1003" s="51">
        <v>1</v>
      </c>
      <c r="AS1003" s="51">
        <v>1</v>
      </c>
      <c r="AT1003" s="51">
        <v>1</v>
      </c>
      <c r="AV1003" s="51">
        <v>1</v>
      </c>
    </row>
    <row r="1004" spans="1:56" x14ac:dyDescent="0.3">
      <c r="A1004" s="2">
        <v>1003</v>
      </c>
      <c r="B1004" s="2">
        <v>1</v>
      </c>
      <c r="C1004" s="2" t="s">
        <v>1392</v>
      </c>
      <c r="D1004" s="51">
        <v>13</v>
      </c>
      <c r="E1004" s="2" t="s">
        <v>3977</v>
      </c>
      <c r="F1004" s="2" t="s">
        <v>2338</v>
      </c>
      <c r="G1004" s="2" t="s">
        <v>2351</v>
      </c>
      <c r="H1004" s="2" t="s">
        <v>2438</v>
      </c>
      <c r="I1004" s="2" t="s">
        <v>2454</v>
      </c>
      <c r="J1004" s="2" t="s">
        <v>2455</v>
      </c>
      <c r="K1004" s="2" t="s">
        <v>4028</v>
      </c>
      <c r="L1004" s="2">
        <v>60159</v>
      </c>
      <c r="M1004" s="2">
        <v>3090316</v>
      </c>
      <c r="N1004" s="2" t="s">
        <v>104</v>
      </c>
      <c r="O1004" s="2" t="s">
        <v>368</v>
      </c>
      <c r="P1004" s="2">
        <v>2006</v>
      </c>
      <c r="Q1004" s="2" t="s">
        <v>2972</v>
      </c>
      <c r="R1004" s="2" t="s">
        <v>1218</v>
      </c>
      <c r="S1004" s="2" t="s">
        <v>2972</v>
      </c>
      <c r="T1004" s="2" t="b">
        <v>1</v>
      </c>
      <c r="U1004" s="2">
        <v>43891</v>
      </c>
      <c r="V1004" s="2">
        <v>0</v>
      </c>
      <c r="W1004" s="2">
        <v>40</v>
      </c>
      <c r="X1004" s="2" t="b">
        <v>1</v>
      </c>
      <c r="Y1004" s="2" t="b">
        <v>1</v>
      </c>
      <c r="Z1004" s="2" t="s">
        <v>2046</v>
      </c>
      <c r="AA1004" s="2" t="s">
        <v>83</v>
      </c>
      <c r="AB1004" s="51" t="s">
        <v>83</v>
      </c>
      <c r="AC1004" s="51"/>
      <c r="AD1004" s="51">
        <v>1182021.297</v>
      </c>
      <c r="AE1004" s="51"/>
      <c r="AF1004" s="51">
        <v>78</v>
      </c>
      <c r="AG1004" s="51" t="s">
        <v>2355</v>
      </c>
      <c r="AH1004" s="51"/>
      <c r="AI1004" s="51">
        <v>10.5</v>
      </c>
      <c r="AJ1004" s="51">
        <v>0</v>
      </c>
      <c r="AK1004" s="51">
        <v>0</v>
      </c>
      <c r="AL1004" s="51">
        <v>0</v>
      </c>
      <c r="AP1004" s="51">
        <v>0</v>
      </c>
      <c r="AQ1004" s="51">
        <v>1</v>
      </c>
      <c r="AR1004" s="51">
        <v>1</v>
      </c>
      <c r="AS1004" s="51">
        <v>1</v>
      </c>
      <c r="AT1004" s="51">
        <v>1</v>
      </c>
      <c r="AV1004" s="51">
        <v>1</v>
      </c>
    </row>
    <row r="1005" spans="1:56" x14ac:dyDescent="0.3">
      <c r="A1005" s="2">
        <v>1004</v>
      </c>
      <c r="B1005" s="2">
        <v>1</v>
      </c>
      <c r="C1005" s="2" t="s">
        <v>1392</v>
      </c>
      <c r="D1005" s="51">
        <v>13</v>
      </c>
      <c r="E1005" s="2" t="s">
        <v>3977</v>
      </c>
      <c r="F1005" s="2" t="s">
        <v>2338</v>
      </c>
      <c r="G1005" s="2" t="s">
        <v>2351</v>
      </c>
      <c r="H1005" s="2" t="s">
        <v>2456</v>
      </c>
      <c r="I1005" s="2" t="s">
        <v>2457</v>
      </c>
      <c r="J1005" s="2" t="s">
        <v>2458</v>
      </c>
      <c r="K1005" s="2" t="s">
        <v>4029</v>
      </c>
      <c r="L1005" s="2">
        <v>107605014</v>
      </c>
      <c r="M1005" s="2">
        <v>139653368</v>
      </c>
      <c r="N1005" s="2" t="s">
        <v>104</v>
      </c>
      <c r="O1005" s="2" t="s">
        <v>367</v>
      </c>
      <c r="P1005" s="2" t="s">
        <v>267</v>
      </c>
      <c r="Q1005" s="2" t="s">
        <v>2972</v>
      </c>
      <c r="R1005" s="2" t="s">
        <v>1218</v>
      </c>
      <c r="S1005" s="2" t="s">
        <v>2972</v>
      </c>
      <c r="T1005" s="2" t="b">
        <v>1</v>
      </c>
      <c r="U1005" s="2">
        <v>2018</v>
      </c>
      <c r="V1005" s="2">
        <v>0</v>
      </c>
      <c r="W1005" s="2">
        <v>100</v>
      </c>
      <c r="X1005" s="2" t="b">
        <v>1</v>
      </c>
      <c r="Y1005" s="2" t="b">
        <v>1</v>
      </c>
      <c r="Z1005" s="2" t="s">
        <v>2046</v>
      </c>
      <c r="AA1005" s="2" t="s">
        <v>83</v>
      </c>
      <c r="AB1005" s="51" t="s">
        <v>83</v>
      </c>
      <c r="AC1005" s="51"/>
      <c r="AD1005" s="51">
        <v>182078.96549999999</v>
      </c>
      <c r="AF1005" s="2">
        <v>90</v>
      </c>
      <c r="AG1005" s="51" t="s">
        <v>2355</v>
      </c>
      <c r="AI1005" s="2">
        <v>9.5</v>
      </c>
      <c r="AJ1005" s="51">
        <v>0</v>
      </c>
      <c r="AK1005" s="51">
        <v>0</v>
      </c>
      <c r="AL1005" s="51">
        <v>1</v>
      </c>
      <c r="AP1005" s="51">
        <v>0</v>
      </c>
      <c r="AQ1005" s="51"/>
      <c r="AR1005" s="51">
        <v>1</v>
      </c>
      <c r="AS1005" s="51">
        <v>1</v>
      </c>
      <c r="AT1005" s="51">
        <v>1</v>
      </c>
      <c r="AV1005" s="51">
        <v>1</v>
      </c>
    </row>
    <row r="1006" spans="1:56" x14ac:dyDescent="0.3">
      <c r="A1006" s="2">
        <v>1005</v>
      </c>
      <c r="B1006" s="2">
        <v>1</v>
      </c>
      <c r="C1006" s="2" t="s">
        <v>1392</v>
      </c>
      <c r="D1006" s="51">
        <v>13</v>
      </c>
      <c r="E1006" s="2" t="s">
        <v>3977</v>
      </c>
      <c r="F1006" s="2" t="s">
        <v>2338</v>
      </c>
      <c r="G1006" s="2" t="s">
        <v>2351</v>
      </c>
      <c r="H1006" s="2" t="s">
        <v>2456</v>
      </c>
      <c r="I1006" s="2" t="s">
        <v>2459</v>
      </c>
      <c r="J1006" s="2" t="s">
        <v>2460</v>
      </c>
      <c r="K1006" s="2" t="s">
        <v>4030</v>
      </c>
      <c r="L1006" s="2">
        <v>107604987</v>
      </c>
      <c r="M1006" s="2">
        <v>109922508</v>
      </c>
      <c r="N1006" s="2" t="s">
        <v>104</v>
      </c>
      <c r="O1006" s="2" t="s">
        <v>367</v>
      </c>
      <c r="P1006" s="2" t="s">
        <v>267</v>
      </c>
      <c r="Q1006" s="2" t="s">
        <v>1561</v>
      </c>
      <c r="R1006" s="2" t="s">
        <v>3003</v>
      </c>
      <c r="S1006" s="2" t="s">
        <v>1561</v>
      </c>
      <c r="T1006" s="2" t="b">
        <v>1</v>
      </c>
      <c r="U1006" s="2">
        <v>2017</v>
      </c>
      <c r="V1006" s="2">
        <v>0</v>
      </c>
      <c r="W1006" s="2">
        <v>100</v>
      </c>
      <c r="X1006" s="2" t="b">
        <v>1</v>
      </c>
      <c r="Y1006" s="2" t="b">
        <v>1</v>
      </c>
      <c r="Z1006" s="2" t="s">
        <v>2046</v>
      </c>
      <c r="AA1006" s="2" t="s">
        <v>83</v>
      </c>
      <c r="AB1006" s="51" t="s">
        <v>83</v>
      </c>
      <c r="AC1006" s="51"/>
      <c r="AD1006" s="51">
        <v>231698.08730000001</v>
      </c>
      <c r="AE1006" s="51"/>
      <c r="AF1006" s="51">
        <v>61</v>
      </c>
      <c r="AG1006" s="51" t="s">
        <v>2355</v>
      </c>
      <c r="AH1006" s="51"/>
      <c r="AI1006" s="51">
        <v>10</v>
      </c>
      <c r="AJ1006" s="51">
        <v>0</v>
      </c>
      <c r="AK1006" s="51">
        <v>0</v>
      </c>
      <c r="AL1006" s="51">
        <v>0</v>
      </c>
      <c r="AP1006" s="51">
        <v>0</v>
      </c>
      <c r="AQ1006" s="51"/>
      <c r="AR1006" s="51">
        <v>1</v>
      </c>
      <c r="AS1006" s="51">
        <v>1</v>
      </c>
      <c r="AT1006" s="51">
        <v>1</v>
      </c>
      <c r="AU1006" s="51">
        <v>1</v>
      </c>
      <c r="AV1006" s="51">
        <v>1</v>
      </c>
      <c r="AW1006" s="51">
        <v>1</v>
      </c>
    </row>
    <row r="1007" spans="1:56" x14ac:dyDescent="0.3">
      <c r="A1007" s="2">
        <v>1006</v>
      </c>
      <c r="B1007" s="2">
        <v>1</v>
      </c>
      <c r="C1007" s="2" t="s">
        <v>1392</v>
      </c>
      <c r="D1007" s="51">
        <v>13</v>
      </c>
      <c r="E1007" s="2" t="s">
        <v>3977</v>
      </c>
      <c r="F1007" s="2" t="s">
        <v>2338</v>
      </c>
      <c r="G1007" s="2" t="s">
        <v>2351</v>
      </c>
      <c r="H1007" s="2" t="s">
        <v>2456</v>
      </c>
      <c r="I1007" s="2" t="s">
        <v>2461</v>
      </c>
      <c r="J1007" s="2" t="s">
        <v>2462</v>
      </c>
      <c r="K1007" s="2" t="s">
        <v>4031</v>
      </c>
      <c r="L1007" s="2">
        <v>195455</v>
      </c>
      <c r="M1007" s="2">
        <v>104184896</v>
      </c>
      <c r="N1007" s="2" t="s">
        <v>104</v>
      </c>
      <c r="O1007" s="2" t="s">
        <v>368</v>
      </c>
      <c r="P1007" s="2">
        <v>2010</v>
      </c>
      <c r="Q1007" s="2" t="s">
        <v>368</v>
      </c>
      <c r="R1007" s="2" t="s">
        <v>267</v>
      </c>
      <c r="S1007" s="2" t="s">
        <v>368</v>
      </c>
      <c r="T1007" s="2" t="b">
        <v>1</v>
      </c>
      <c r="U1007" s="2">
        <v>2015</v>
      </c>
      <c r="V1007" s="2">
        <v>1</v>
      </c>
      <c r="W1007" s="2">
        <v>141</v>
      </c>
      <c r="X1007" s="2" t="b">
        <v>1</v>
      </c>
      <c r="Y1007" s="2" t="b">
        <v>1</v>
      </c>
      <c r="Z1007" s="2" t="s">
        <v>2463</v>
      </c>
      <c r="AA1007" s="2" t="s">
        <v>83</v>
      </c>
      <c r="AB1007" s="51" t="s">
        <v>83</v>
      </c>
      <c r="AC1007" s="51"/>
      <c r="AD1007" s="51">
        <v>1873953.611</v>
      </c>
      <c r="AE1007" s="51"/>
      <c r="AF1007" s="51">
        <v>180</v>
      </c>
      <c r="AG1007" s="51" t="s">
        <v>2355</v>
      </c>
      <c r="AH1007" s="51"/>
      <c r="AI1007" s="51">
        <v>19.5</v>
      </c>
      <c r="AJ1007" s="51">
        <v>0</v>
      </c>
      <c r="AK1007" s="51">
        <v>0</v>
      </c>
      <c r="AL1007" s="51">
        <v>0</v>
      </c>
      <c r="AP1007" s="51">
        <v>1</v>
      </c>
      <c r="AQ1007" s="51"/>
      <c r="AR1007" s="51">
        <v>1</v>
      </c>
      <c r="AS1007" s="51">
        <v>1</v>
      </c>
      <c r="AT1007" s="51">
        <v>1</v>
      </c>
      <c r="AV1007" s="51">
        <v>1</v>
      </c>
    </row>
    <row r="1008" spans="1:56" x14ac:dyDescent="0.3">
      <c r="A1008" s="2">
        <v>1007</v>
      </c>
      <c r="B1008" s="2">
        <v>1</v>
      </c>
      <c r="C1008" s="2" t="s">
        <v>1392</v>
      </c>
      <c r="D1008" s="51">
        <v>13</v>
      </c>
      <c r="E1008" s="2" t="s">
        <v>3977</v>
      </c>
      <c r="F1008" s="2" t="s">
        <v>2338</v>
      </c>
      <c r="G1008" s="2" t="s">
        <v>2351</v>
      </c>
      <c r="H1008" s="2" t="s">
        <v>2456</v>
      </c>
      <c r="I1008" s="2" t="s">
        <v>2464</v>
      </c>
      <c r="J1008" s="2" t="s">
        <v>2465</v>
      </c>
      <c r="K1008" s="2" t="s">
        <v>4032</v>
      </c>
      <c r="L1008" s="2">
        <v>107605000</v>
      </c>
      <c r="M1008" s="2">
        <v>175219173</v>
      </c>
      <c r="N1008" s="2" t="s">
        <v>1219</v>
      </c>
      <c r="O1008" s="2" t="s">
        <v>367</v>
      </c>
      <c r="P1008" s="2" t="s">
        <v>267</v>
      </c>
      <c r="Q1008" s="2" t="s">
        <v>1561</v>
      </c>
      <c r="R1008" s="2" t="s">
        <v>3202</v>
      </c>
      <c r="S1008" s="2" t="s">
        <v>1561</v>
      </c>
      <c r="T1008" s="2" t="b">
        <v>1</v>
      </c>
      <c r="U1008" s="2" t="s">
        <v>4033</v>
      </c>
      <c r="V1008" s="2">
        <v>0</v>
      </c>
      <c r="W1008" s="2">
        <v>100</v>
      </c>
      <c r="X1008" s="2" t="b">
        <v>1</v>
      </c>
      <c r="Y1008" s="2" t="b">
        <v>1</v>
      </c>
      <c r="Z1008" s="2" t="s">
        <v>1400</v>
      </c>
      <c r="AA1008" s="2" t="s">
        <v>83</v>
      </c>
      <c r="AB1008" s="51" t="s">
        <v>83</v>
      </c>
      <c r="AC1008" s="51"/>
      <c r="AD1008" s="51">
        <v>149547.54490000001</v>
      </c>
      <c r="AE1008" s="51"/>
      <c r="AF1008" s="51">
        <v>66</v>
      </c>
      <c r="AG1008" s="51" t="s">
        <v>2355</v>
      </c>
      <c r="AH1008" s="51"/>
      <c r="AI1008" s="51">
        <v>15</v>
      </c>
      <c r="AJ1008" s="51">
        <v>0</v>
      </c>
      <c r="AK1008" s="51">
        <v>0</v>
      </c>
      <c r="AL1008" s="51">
        <v>0</v>
      </c>
      <c r="AP1008" s="51">
        <v>1</v>
      </c>
      <c r="AQ1008" s="51"/>
      <c r="AR1008" s="51">
        <v>1</v>
      </c>
      <c r="AS1008" s="51">
        <v>1</v>
      </c>
      <c r="AT1008" s="51">
        <v>1</v>
      </c>
      <c r="AU1008" s="51">
        <v>1</v>
      </c>
      <c r="AV1008" s="51">
        <v>1</v>
      </c>
      <c r="AW1008" s="51">
        <v>1</v>
      </c>
    </row>
    <row r="1009" spans="1:56" x14ac:dyDescent="0.3">
      <c r="A1009" s="2">
        <v>1008</v>
      </c>
      <c r="B1009" s="2">
        <v>1</v>
      </c>
      <c r="C1009" s="2" t="s">
        <v>1392</v>
      </c>
      <c r="D1009" s="51">
        <v>13</v>
      </c>
      <c r="E1009" s="2" t="s">
        <v>3977</v>
      </c>
      <c r="F1009" s="2" t="s">
        <v>2338</v>
      </c>
      <c r="G1009" s="2" t="s">
        <v>2351</v>
      </c>
      <c r="H1009" s="2" t="s">
        <v>2456</v>
      </c>
      <c r="I1009" s="2" t="s">
        <v>2466</v>
      </c>
      <c r="J1009" s="2" t="s">
        <v>2467</v>
      </c>
      <c r="K1009" s="2" t="s">
        <v>4034</v>
      </c>
      <c r="L1009" s="2">
        <v>161566</v>
      </c>
      <c r="M1009" s="2">
        <v>175219648</v>
      </c>
      <c r="N1009" s="2" t="s">
        <v>104</v>
      </c>
      <c r="O1009" s="2" t="s">
        <v>1217</v>
      </c>
      <c r="P1009" s="2">
        <v>2004</v>
      </c>
      <c r="Q1009" s="2" t="s">
        <v>1540</v>
      </c>
      <c r="R1009" s="2" t="s">
        <v>3202</v>
      </c>
      <c r="S1009" s="2" t="s">
        <v>1540</v>
      </c>
      <c r="T1009" s="2" t="b">
        <v>1</v>
      </c>
      <c r="U1009" s="2">
        <v>43891</v>
      </c>
      <c r="V1009" s="2">
        <v>0</v>
      </c>
      <c r="W1009" s="2">
        <v>75</v>
      </c>
      <c r="X1009" s="2" t="b">
        <v>1</v>
      </c>
      <c r="Y1009" s="2" t="b">
        <v>1</v>
      </c>
      <c r="Z1009" s="2" t="s">
        <v>2468</v>
      </c>
      <c r="AA1009" s="2" t="s">
        <v>83</v>
      </c>
      <c r="AB1009" s="51" t="s">
        <v>83</v>
      </c>
      <c r="AC1009" s="51"/>
      <c r="AD1009" s="51">
        <v>2314033.8330000001</v>
      </c>
      <c r="AE1009" s="51"/>
      <c r="AF1009" s="51">
        <v>116</v>
      </c>
      <c r="AG1009" s="51" t="s">
        <v>2355</v>
      </c>
      <c r="AH1009" s="51"/>
      <c r="AI1009" s="51">
        <v>25</v>
      </c>
      <c r="AJ1009" s="51">
        <v>0</v>
      </c>
      <c r="AK1009" s="51">
        <v>0</v>
      </c>
      <c r="AL1009" s="51">
        <v>0</v>
      </c>
      <c r="AP1009" s="51">
        <v>1</v>
      </c>
      <c r="AQ1009" s="51"/>
      <c r="AR1009" s="51">
        <v>1</v>
      </c>
      <c r="AS1009" s="51">
        <v>1</v>
      </c>
      <c r="AT1009" s="51">
        <v>1</v>
      </c>
      <c r="AU1009" s="51">
        <v>1</v>
      </c>
      <c r="AV1009" s="51">
        <v>1</v>
      </c>
      <c r="AW1009" s="51">
        <v>1</v>
      </c>
    </row>
    <row r="1010" spans="1:56" x14ac:dyDescent="0.3">
      <c r="A1010" s="2">
        <v>1009</v>
      </c>
      <c r="B1010" s="2">
        <v>1</v>
      </c>
      <c r="C1010" s="2" t="s">
        <v>1392</v>
      </c>
      <c r="D1010" s="51">
        <v>13</v>
      </c>
      <c r="E1010" s="2" t="s">
        <v>3977</v>
      </c>
      <c r="F1010" s="2" t="s">
        <v>2338</v>
      </c>
      <c r="G1010" s="2" t="s">
        <v>2351</v>
      </c>
      <c r="H1010" s="2" t="s">
        <v>2456</v>
      </c>
      <c r="I1010" s="2" t="s">
        <v>2469</v>
      </c>
      <c r="J1010" s="2" t="s">
        <v>2470</v>
      </c>
      <c r="K1010" s="2" t="s">
        <v>4035</v>
      </c>
      <c r="L1010" s="2">
        <v>104188627</v>
      </c>
      <c r="M1010" s="2">
        <v>104189052</v>
      </c>
      <c r="N1010" s="2" t="s">
        <v>104</v>
      </c>
      <c r="O1010" s="2" t="s">
        <v>367</v>
      </c>
      <c r="P1010" s="2" t="s">
        <v>267</v>
      </c>
      <c r="Q1010" s="2" t="s">
        <v>1540</v>
      </c>
      <c r="R1010" s="2" t="s">
        <v>1218</v>
      </c>
      <c r="S1010" s="2" t="s">
        <v>1540</v>
      </c>
      <c r="T1010" s="2" t="b">
        <v>1</v>
      </c>
      <c r="U1010" s="2">
        <v>43891</v>
      </c>
      <c r="V1010" s="2">
        <v>0</v>
      </c>
      <c r="W1010" s="2">
        <v>60</v>
      </c>
      <c r="X1010" s="2" t="b">
        <v>1</v>
      </c>
      <c r="Y1010" s="2" t="b">
        <v>1</v>
      </c>
      <c r="Z1010" s="2" t="s">
        <v>2046</v>
      </c>
      <c r="AA1010" s="2" t="s">
        <v>83</v>
      </c>
      <c r="AB1010" s="51" t="s">
        <v>83</v>
      </c>
      <c r="AC1010" s="51"/>
      <c r="AD1010" s="51">
        <v>2009744.4650000001</v>
      </c>
      <c r="AE1010" s="51"/>
      <c r="AF1010" s="51">
        <v>85</v>
      </c>
      <c r="AG1010" s="51" t="s">
        <v>2355</v>
      </c>
      <c r="AH1010" s="51"/>
      <c r="AI1010" s="51">
        <v>20</v>
      </c>
      <c r="AJ1010" s="51">
        <v>0</v>
      </c>
      <c r="AK1010" s="51">
        <v>0</v>
      </c>
      <c r="AL1010" s="51">
        <v>0</v>
      </c>
      <c r="AP1010" s="51">
        <v>1</v>
      </c>
      <c r="AQ1010" s="51"/>
      <c r="AR1010" s="51">
        <v>1</v>
      </c>
      <c r="AS1010" s="51">
        <v>1</v>
      </c>
      <c r="AT1010" s="51">
        <v>1</v>
      </c>
      <c r="AU1010" s="51">
        <v>1</v>
      </c>
      <c r="AV1010" s="51">
        <v>1</v>
      </c>
      <c r="AW1010" s="51">
        <v>1</v>
      </c>
    </row>
    <row r="1011" spans="1:56" x14ac:dyDescent="0.3">
      <c r="A1011" s="2">
        <v>1010</v>
      </c>
      <c r="B1011" s="2">
        <v>1</v>
      </c>
      <c r="C1011" s="2" t="s">
        <v>1392</v>
      </c>
      <c r="D1011" s="51">
        <v>13</v>
      </c>
      <c r="E1011" s="2" t="s">
        <v>3977</v>
      </c>
      <c r="F1011" s="2" t="s">
        <v>2338</v>
      </c>
      <c r="G1011" s="2" t="s">
        <v>2351</v>
      </c>
      <c r="H1011" s="2" t="s">
        <v>2456</v>
      </c>
      <c r="I1011" s="2" t="s">
        <v>2471</v>
      </c>
      <c r="J1011" s="2" t="s">
        <v>2472</v>
      </c>
      <c r="K1011" s="2" t="s">
        <v>4036</v>
      </c>
      <c r="L1011" s="2">
        <v>161540</v>
      </c>
      <c r="M1011" s="2">
        <v>124503092</v>
      </c>
      <c r="N1011" s="2" t="s">
        <v>104</v>
      </c>
      <c r="O1011" s="2" t="s">
        <v>1217</v>
      </c>
      <c r="P1011" s="2">
        <v>2004</v>
      </c>
      <c r="Q1011" s="2" t="s">
        <v>1540</v>
      </c>
      <c r="R1011" s="2" t="s">
        <v>1218</v>
      </c>
      <c r="S1011" s="2" t="s">
        <v>1540</v>
      </c>
      <c r="T1011" s="2" t="b">
        <v>1</v>
      </c>
      <c r="U1011" s="2">
        <v>43891</v>
      </c>
      <c r="V1011" s="2">
        <v>0</v>
      </c>
      <c r="W1011" s="2">
        <v>30</v>
      </c>
      <c r="X1011" s="2" t="b">
        <v>1</v>
      </c>
      <c r="Y1011" s="2" t="b">
        <v>1</v>
      </c>
      <c r="Z1011" s="2" t="s">
        <v>2473</v>
      </c>
      <c r="AA1011" s="2" t="s">
        <v>83</v>
      </c>
      <c r="AB1011" s="51" t="s">
        <v>83</v>
      </c>
      <c r="AC1011" s="51"/>
      <c r="AD1011" s="51">
        <v>1371096.66</v>
      </c>
      <c r="AE1011" s="51"/>
      <c r="AF1011" s="51">
        <v>86</v>
      </c>
      <c r="AG1011" s="51" t="s">
        <v>2355</v>
      </c>
      <c r="AH1011" s="51"/>
      <c r="AI1011" s="51">
        <v>20</v>
      </c>
      <c r="AJ1011" s="51">
        <v>0</v>
      </c>
      <c r="AK1011" s="51">
        <v>0</v>
      </c>
      <c r="AL1011" s="51">
        <v>0</v>
      </c>
      <c r="AP1011" s="51">
        <v>1</v>
      </c>
      <c r="AQ1011" s="51"/>
      <c r="AR1011" s="51">
        <v>1</v>
      </c>
      <c r="AS1011" s="51">
        <v>1</v>
      </c>
      <c r="AT1011" s="51">
        <v>1</v>
      </c>
      <c r="AU1011" s="51">
        <v>1</v>
      </c>
      <c r="AV1011" s="51">
        <v>1</v>
      </c>
      <c r="AW1011" s="51">
        <v>1</v>
      </c>
    </row>
    <row r="1012" spans="1:56" x14ac:dyDescent="0.3">
      <c r="A1012" s="2">
        <v>1011</v>
      </c>
      <c r="B1012" s="2">
        <v>1</v>
      </c>
      <c r="C1012" s="2" t="s">
        <v>1392</v>
      </c>
      <c r="D1012" s="51">
        <v>13</v>
      </c>
      <c r="E1012" s="2" t="s">
        <v>3977</v>
      </c>
      <c r="F1012" s="2" t="s">
        <v>2338</v>
      </c>
      <c r="G1012" s="2" t="s">
        <v>2351</v>
      </c>
      <c r="H1012" s="2" t="s">
        <v>2456</v>
      </c>
      <c r="I1012" s="2" t="s">
        <v>1307</v>
      </c>
      <c r="J1012" s="2" t="s">
        <v>2474</v>
      </c>
      <c r="K1012" s="2" t="s">
        <v>4037</v>
      </c>
      <c r="L1012" s="2">
        <v>47407786</v>
      </c>
      <c r="M1012" s="2">
        <v>109921879</v>
      </c>
      <c r="N1012" s="2" t="s">
        <v>104</v>
      </c>
      <c r="O1012" s="2" t="s">
        <v>367</v>
      </c>
      <c r="P1012" s="2" t="s">
        <v>267</v>
      </c>
      <c r="Q1012" s="2" t="s">
        <v>368</v>
      </c>
      <c r="R1012" s="2" t="s">
        <v>267</v>
      </c>
      <c r="S1012" s="2" t="s">
        <v>368</v>
      </c>
      <c r="T1012" s="2" t="b">
        <v>1</v>
      </c>
      <c r="U1012" s="2">
        <v>2017</v>
      </c>
      <c r="V1012" s="2">
        <v>0</v>
      </c>
      <c r="W1012" s="2">
        <v>60</v>
      </c>
      <c r="X1012" s="2" t="b">
        <v>1</v>
      </c>
      <c r="Y1012" s="2" t="b">
        <v>1</v>
      </c>
      <c r="Z1012" s="2" t="s">
        <v>2475</v>
      </c>
      <c r="AA1012" s="2" t="s">
        <v>83</v>
      </c>
      <c r="AB1012" s="51" t="s">
        <v>83</v>
      </c>
      <c r="AC1012" s="51"/>
      <c r="AD1012" s="51">
        <v>190663.57620000001</v>
      </c>
      <c r="AE1012" s="51"/>
      <c r="AF1012" s="51">
        <v>62</v>
      </c>
      <c r="AG1012" s="51" t="s">
        <v>2355</v>
      </c>
      <c r="AH1012" s="51"/>
      <c r="AI1012" s="51"/>
      <c r="AJ1012" s="51">
        <v>0</v>
      </c>
      <c r="AK1012" s="51">
        <v>0</v>
      </c>
      <c r="AL1012" s="51">
        <v>0</v>
      </c>
      <c r="AP1012" s="51">
        <v>0</v>
      </c>
      <c r="AQ1012" s="51"/>
      <c r="AR1012" s="51">
        <v>1</v>
      </c>
      <c r="AS1012" s="51">
        <v>1</v>
      </c>
      <c r="AT1012" s="51">
        <v>1</v>
      </c>
      <c r="AV1012" s="51">
        <v>1</v>
      </c>
    </row>
    <row r="1013" spans="1:56" x14ac:dyDescent="0.3">
      <c r="A1013" s="2">
        <v>1012</v>
      </c>
      <c r="B1013" s="2">
        <v>1</v>
      </c>
      <c r="C1013" s="2" t="s">
        <v>1392</v>
      </c>
      <c r="D1013" s="51">
        <v>13</v>
      </c>
      <c r="E1013" s="2" t="s">
        <v>3977</v>
      </c>
      <c r="F1013" s="2" t="s">
        <v>2338</v>
      </c>
      <c r="G1013" s="2" t="s">
        <v>2351</v>
      </c>
      <c r="H1013" s="2" t="s">
        <v>2456</v>
      </c>
      <c r="I1013" s="2" t="s">
        <v>2476</v>
      </c>
      <c r="J1013" s="2" t="s">
        <v>2477</v>
      </c>
      <c r="K1013" s="2" t="s">
        <v>4038</v>
      </c>
      <c r="L1013" s="2">
        <v>161505</v>
      </c>
      <c r="M1013" s="2">
        <v>104194858</v>
      </c>
      <c r="N1013" s="2" t="s">
        <v>104</v>
      </c>
      <c r="O1013" s="2" t="s">
        <v>368</v>
      </c>
      <c r="P1013" s="2">
        <v>2004</v>
      </c>
      <c r="Q1013" s="2" t="s">
        <v>368</v>
      </c>
      <c r="R1013" s="2" t="s">
        <v>267</v>
      </c>
      <c r="S1013" s="2" t="s">
        <v>368</v>
      </c>
      <c r="T1013" s="2" t="b">
        <v>1</v>
      </c>
      <c r="U1013" s="2">
        <v>2015</v>
      </c>
      <c r="V1013" s="2">
        <v>0</v>
      </c>
      <c r="W1013" s="2">
        <v>140</v>
      </c>
      <c r="X1013" s="2" t="b">
        <v>1</v>
      </c>
      <c r="Y1013" s="2" t="b">
        <v>1</v>
      </c>
      <c r="Z1013" s="2" t="s">
        <v>2478</v>
      </c>
      <c r="AA1013" s="2" t="s">
        <v>83</v>
      </c>
      <c r="AB1013" s="51" t="s">
        <v>83</v>
      </c>
      <c r="AC1013" s="51"/>
      <c r="AD1013" s="51">
        <v>649742.33290000004</v>
      </c>
      <c r="AE1013" s="51"/>
      <c r="AF1013" s="51">
        <v>74</v>
      </c>
      <c r="AG1013" s="51" t="s">
        <v>2355</v>
      </c>
      <c r="AH1013" s="51"/>
      <c r="AI1013" s="51"/>
      <c r="AJ1013" s="51">
        <v>0</v>
      </c>
      <c r="AK1013" s="51">
        <v>0</v>
      </c>
      <c r="AL1013" s="51">
        <v>0</v>
      </c>
      <c r="AP1013" s="51">
        <v>0</v>
      </c>
      <c r="AQ1013" s="51"/>
      <c r="AR1013" s="51">
        <v>1</v>
      </c>
      <c r="AS1013" s="51">
        <v>1</v>
      </c>
      <c r="AT1013" s="51">
        <v>1</v>
      </c>
      <c r="AV1013" s="51">
        <v>1</v>
      </c>
    </row>
    <row r="1014" spans="1:56" x14ac:dyDescent="0.3">
      <c r="A1014" s="2">
        <v>1013</v>
      </c>
      <c r="B1014" s="2">
        <v>1</v>
      </c>
      <c r="C1014" s="2" t="s">
        <v>1392</v>
      </c>
      <c r="D1014" s="51">
        <v>13</v>
      </c>
      <c r="E1014" s="2" t="s">
        <v>3977</v>
      </c>
      <c r="F1014" s="2" t="s">
        <v>2338</v>
      </c>
      <c r="G1014" s="2" t="s">
        <v>2351</v>
      </c>
      <c r="H1014" s="2" t="s">
        <v>2479</v>
      </c>
      <c r="I1014" s="2" t="s">
        <v>2480</v>
      </c>
      <c r="J1014" s="2" t="s">
        <v>2481</v>
      </c>
      <c r="K1014" s="2" t="s">
        <v>4039</v>
      </c>
      <c r="L1014" s="2">
        <v>161698</v>
      </c>
      <c r="M1014" s="2">
        <v>124530183</v>
      </c>
      <c r="N1014" s="2" t="s">
        <v>2995</v>
      </c>
      <c r="O1014" s="2" t="s">
        <v>486</v>
      </c>
      <c r="P1014" s="2">
        <v>2009</v>
      </c>
      <c r="Q1014" s="2" t="s">
        <v>486</v>
      </c>
      <c r="R1014" s="2" t="s">
        <v>267</v>
      </c>
      <c r="S1014" s="2" t="s">
        <v>486</v>
      </c>
      <c r="T1014" s="2" t="b">
        <v>1</v>
      </c>
      <c r="U1014" s="2" t="s">
        <v>4040</v>
      </c>
      <c r="V1014" s="2">
        <v>0</v>
      </c>
      <c r="W1014" s="2">
        <v>40</v>
      </c>
      <c r="X1014" s="2" t="b">
        <v>1</v>
      </c>
      <c r="Y1014" s="2" t="b">
        <v>1</v>
      </c>
      <c r="Z1014" s="2" t="s">
        <v>2046</v>
      </c>
      <c r="AA1014" s="51" t="s">
        <v>2387</v>
      </c>
      <c r="AB1014" s="51" t="s">
        <v>2387</v>
      </c>
      <c r="AC1014" s="51"/>
      <c r="AD1014" s="51">
        <v>649742.33290000004</v>
      </c>
      <c r="AE1014" s="51"/>
      <c r="AF1014" s="51">
        <v>38.5</v>
      </c>
      <c r="AG1014" s="51" t="s">
        <v>2355</v>
      </c>
      <c r="AH1014" s="51" t="s">
        <v>468</v>
      </c>
      <c r="AI1014" s="51"/>
      <c r="AJ1014" s="51">
        <v>0</v>
      </c>
      <c r="AK1014" s="51">
        <v>0</v>
      </c>
      <c r="AL1014" s="51">
        <v>0</v>
      </c>
      <c r="AP1014" s="51">
        <v>1</v>
      </c>
      <c r="AQ1014" s="51"/>
      <c r="AR1014" s="51">
        <v>0</v>
      </c>
      <c r="AS1014" s="51">
        <v>0</v>
      </c>
      <c r="AT1014" s="51">
        <v>1</v>
      </c>
      <c r="BB1014" s="51">
        <v>1</v>
      </c>
      <c r="BC1014" s="51"/>
      <c r="BD1014" s="51"/>
    </row>
    <row r="1015" spans="1:56" x14ac:dyDescent="0.3">
      <c r="A1015" s="2">
        <v>1014</v>
      </c>
      <c r="B1015" s="2">
        <v>1</v>
      </c>
      <c r="C1015" s="2" t="s">
        <v>1392</v>
      </c>
      <c r="D1015" s="51">
        <v>13</v>
      </c>
      <c r="E1015" s="2" t="s">
        <v>3977</v>
      </c>
      <c r="F1015" s="2" t="s">
        <v>2338</v>
      </c>
      <c r="G1015" s="2" t="s">
        <v>2351</v>
      </c>
      <c r="H1015" s="2" t="s">
        <v>2482</v>
      </c>
      <c r="I1015" s="2" t="s">
        <v>846</v>
      </c>
      <c r="J1015" s="2" t="s">
        <v>2483</v>
      </c>
      <c r="K1015" s="2" t="s">
        <v>4041</v>
      </c>
      <c r="L1015" s="2">
        <v>161582</v>
      </c>
      <c r="M1015" s="2">
        <v>104166533</v>
      </c>
      <c r="N1015" s="2" t="s">
        <v>104</v>
      </c>
      <c r="O1015" s="2" t="s">
        <v>486</v>
      </c>
      <c r="P1015" s="2">
        <v>2007</v>
      </c>
      <c r="Q1015" s="2" t="s">
        <v>486</v>
      </c>
      <c r="R1015" s="2" t="s">
        <v>267</v>
      </c>
      <c r="S1015" s="2" t="s">
        <v>486</v>
      </c>
      <c r="T1015" s="2" t="b">
        <v>1</v>
      </c>
      <c r="U1015" s="2">
        <v>2015</v>
      </c>
      <c r="V1015" s="2">
        <v>0</v>
      </c>
      <c r="W1015" s="2">
        <v>200</v>
      </c>
      <c r="X1015" s="2" t="b">
        <v>1</v>
      </c>
      <c r="Y1015" s="2" t="b">
        <v>1</v>
      </c>
      <c r="Z1015" s="2" t="s">
        <v>2484</v>
      </c>
      <c r="AA1015" s="2" t="s">
        <v>83</v>
      </c>
      <c r="AB1015" s="51" t="s">
        <v>83</v>
      </c>
      <c r="AC1015" s="51"/>
      <c r="AD1015" s="51">
        <v>911184.37910000002</v>
      </c>
      <c r="AE1015" s="51"/>
      <c r="AF1015" s="51">
        <v>222</v>
      </c>
      <c r="AG1015" s="51" t="s">
        <v>2355</v>
      </c>
      <c r="AH1015" s="51"/>
      <c r="AI1015" s="51"/>
      <c r="AJ1015" s="51">
        <v>0</v>
      </c>
      <c r="AK1015" s="51">
        <v>0</v>
      </c>
      <c r="AL1015" s="51">
        <v>0</v>
      </c>
      <c r="AP1015" s="51">
        <v>1</v>
      </c>
      <c r="AQ1015" s="51"/>
      <c r="AR1015" s="51">
        <v>1</v>
      </c>
      <c r="AS1015" s="51">
        <v>1</v>
      </c>
      <c r="AT1015" s="51">
        <v>1</v>
      </c>
      <c r="AV1015" s="51">
        <v>1</v>
      </c>
      <c r="BB1015" s="51">
        <v>1</v>
      </c>
      <c r="BC1015" s="51"/>
      <c r="BD1015" s="51"/>
    </row>
    <row r="1016" spans="1:56" x14ac:dyDescent="0.3">
      <c r="A1016" s="2">
        <v>1015</v>
      </c>
      <c r="B1016" s="2">
        <v>1</v>
      </c>
      <c r="C1016" s="2" t="s">
        <v>1392</v>
      </c>
      <c r="D1016" s="51">
        <v>13</v>
      </c>
      <c r="E1016" s="2" t="s">
        <v>3977</v>
      </c>
      <c r="F1016" s="2" t="s">
        <v>2338</v>
      </c>
      <c r="G1016" s="2" t="s">
        <v>2351</v>
      </c>
      <c r="H1016" s="2" t="s">
        <v>2485</v>
      </c>
      <c r="I1016" s="2" t="s">
        <v>2486</v>
      </c>
      <c r="J1016" s="2" t="s">
        <v>2487</v>
      </c>
      <c r="K1016" s="2" t="s">
        <v>4042</v>
      </c>
      <c r="L1016" s="2">
        <v>60150</v>
      </c>
      <c r="M1016" s="2">
        <v>68636040</v>
      </c>
      <c r="N1016" s="2" t="s">
        <v>104</v>
      </c>
      <c r="O1016" s="2" t="s">
        <v>2972</v>
      </c>
      <c r="P1016" s="2">
        <v>2006</v>
      </c>
      <c r="Q1016" s="2" t="s">
        <v>2972</v>
      </c>
      <c r="R1016" s="2" t="s">
        <v>1218</v>
      </c>
      <c r="S1016" s="2" t="s">
        <v>2972</v>
      </c>
      <c r="T1016" s="2" t="b">
        <v>1</v>
      </c>
      <c r="U1016" s="2">
        <v>2015</v>
      </c>
      <c r="V1016" s="2">
        <v>10</v>
      </c>
      <c r="W1016" s="2">
        <v>62</v>
      </c>
      <c r="X1016" s="2" t="b">
        <v>1</v>
      </c>
      <c r="Y1016" s="2" t="b">
        <v>1</v>
      </c>
      <c r="Z1016" s="2" t="s">
        <v>1960</v>
      </c>
      <c r="AA1016" s="2" t="s">
        <v>83</v>
      </c>
      <c r="AB1016" s="51" t="s">
        <v>83</v>
      </c>
      <c r="AC1016" s="51"/>
      <c r="AD1016" s="51">
        <v>273393.95649999997</v>
      </c>
      <c r="AF1016" s="2">
        <v>45</v>
      </c>
      <c r="AG1016" s="51" t="s">
        <v>2355</v>
      </c>
      <c r="AI1016" s="2">
        <v>8.5</v>
      </c>
      <c r="AJ1016" s="51">
        <v>0</v>
      </c>
      <c r="AK1016" s="51">
        <v>0</v>
      </c>
      <c r="AL1016" s="51">
        <v>1</v>
      </c>
      <c r="AP1016" s="51">
        <v>0</v>
      </c>
      <c r="AQ1016" s="51"/>
      <c r="AR1016" s="51">
        <v>1</v>
      </c>
      <c r="AS1016" s="51">
        <v>1</v>
      </c>
      <c r="AT1016" s="51">
        <v>1</v>
      </c>
      <c r="AV1016" s="51">
        <v>1</v>
      </c>
    </row>
    <row r="1017" spans="1:56" x14ac:dyDescent="0.3">
      <c r="A1017" s="2">
        <v>1016</v>
      </c>
      <c r="B1017" s="2">
        <v>1</v>
      </c>
      <c r="C1017" s="2" t="s">
        <v>1392</v>
      </c>
      <c r="D1017" s="51">
        <v>13</v>
      </c>
      <c r="E1017" s="2" t="s">
        <v>3977</v>
      </c>
      <c r="F1017" s="2" t="s">
        <v>2338</v>
      </c>
      <c r="G1017" s="2" t="s">
        <v>2351</v>
      </c>
      <c r="H1017" s="2" t="s">
        <v>2485</v>
      </c>
      <c r="I1017" s="2" t="s">
        <v>1604</v>
      </c>
      <c r="J1017" s="2" t="s">
        <v>2488</v>
      </c>
      <c r="K1017" s="2" t="s">
        <v>4043</v>
      </c>
      <c r="L1017" s="2">
        <v>104166970</v>
      </c>
      <c r="M1017" s="2">
        <v>104166982</v>
      </c>
      <c r="N1017" s="2" t="s">
        <v>1219</v>
      </c>
      <c r="O1017" s="2" t="s">
        <v>367</v>
      </c>
      <c r="P1017" s="2" t="s">
        <v>267</v>
      </c>
      <c r="Q1017" s="2" t="s">
        <v>2972</v>
      </c>
      <c r="R1017" s="2" t="s">
        <v>1218</v>
      </c>
      <c r="S1017" s="2" t="s">
        <v>2972</v>
      </c>
      <c r="T1017" s="2" t="b">
        <v>1</v>
      </c>
      <c r="U1017" s="2" t="s">
        <v>3220</v>
      </c>
      <c r="V1017" s="2">
        <v>25</v>
      </c>
      <c r="W1017" s="2">
        <v>90</v>
      </c>
      <c r="X1017" s="2" t="b">
        <v>1</v>
      </c>
      <c r="Y1017" s="2" t="b">
        <v>1</v>
      </c>
      <c r="Z1017" s="2" t="s">
        <v>2046</v>
      </c>
      <c r="AA1017" s="2" t="s">
        <v>83</v>
      </c>
      <c r="AB1017" s="51" t="s">
        <v>83</v>
      </c>
      <c r="AC1017" s="51"/>
      <c r="AD1017" s="51">
        <v>1258145.75</v>
      </c>
      <c r="AF1017" s="2">
        <v>38</v>
      </c>
      <c r="AG1017" s="51" t="s">
        <v>2355</v>
      </c>
      <c r="AI1017" s="2">
        <v>8</v>
      </c>
      <c r="AJ1017" s="51">
        <v>0</v>
      </c>
      <c r="AK1017" s="51">
        <v>0</v>
      </c>
      <c r="AL1017" s="51">
        <v>1</v>
      </c>
      <c r="AP1017" s="51">
        <v>1</v>
      </c>
      <c r="AQ1017" s="51"/>
      <c r="AR1017" s="51">
        <v>1</v>
      </c>
      <c r="AS1017" s="51">
        <v>1</v>
      </c>
      <c r="AT1017" s="51">
        <v>1</v>
      </c>
      <c r="AV1017" s="51">
        <v>1</v>
      </c>
    </row>
    <row r="1018" spans="1:56" x14ac:dyDescent="0.3">
      <c r="A1018" s="2">
        <v>1017</v>
      </c>
      <c r="B1018" s="2">
        <v>1</v>
      </c>
      <c r="C1018" s="2" t="s">
        <v>1392</v>
      </c>
      <c r="D1018" s="51">
        <v>13</v>
      </c>
      <c r="E1018" s="2" t="s">
        <v>3977</v>
      </c>
      <c r="F1018" s="2" t="s">
        <v>2338</v>
      </c>
      <c r="G1018" s="2" t="s">
        <v>2351</v>
      </c>
      <c r="H1018" s="2" t="s">
        <v>2485</v>
      </c>
      <c r="I1018" s="2" t="s">
        <v>2489</v>
      </c>
      <c r="J1018" s="2" t="s">
        <v>2490</v>
      </c>
      <c r="K1018" s="2" t="s">
        <v>4044</v>
      </c>
      <c r="L1018" s="2">
        <v>104166988</v>
      </c>
      <c r="M1018" s="2">
        <v>175220257</v>
      </c>
      <c r="N1018" s="2" t="s">
        <v>1219</v>
      </c>
      <c r="O1018" s="2" t="s">
        <v>367</v>
      </c>
      <c r="P1018" s="2" t="s">
        <v>267</v>
      </c>
      <c r="Q1018" s="2" t="s">
        <v>368</v>
      </c>
      <c r="R1018" s="2" t="s">
        <v>267</v>
      </c>
      <c r="S1018" s="2" t="s">
        <v>368</v>
      </c>
      <c r="T1018" s="2" t="b">
        <v>1</v>
      </c>
      <c r="U1018" s="2" t="s">
        <v>4033</v>
      </c>
      <c r="V1018" s="2">
        <v>0</v>
      </c>
      <c r="W1018" s="2">
        <v>100</v>
      </c>
      <c r="X1018" s="2" t="b">
        <v>1</v>
      </c>
      <c r="Y1018" s="2" t="b">
        <v>1</v>
      </c>
      <c r="Z1018" s="2" t="s">
        <v>2046</v>
      </c>
      <c r="AA1018" s="2" t="s">
        <v>83</v>
      </c>
      <c r="AB1018" s="51" t="s">
        <v>83</v>
      </c>
      <c r="AC1018" s="51"/>
      <c r="AD1018" s="51">
        <v>876267.20059999998</v>
      </c>
      <c r="AF1018" s="2">
        <v>47</v>
      </c>
      <c r="AG1018" s="51" t="s">
        <v>2355</v>
      </c>
      <c r="AI1018" s="2">
        <v>12</v>
      </c>
      <c r="AJ1018" s="51">
        <v>0</v>
      </c>
      <c r="AK1018" s="51">
        <v>0</v>
      </c>
      <c r="AL1018" s="51">
        <v>1</v>
      </c>
      <c r="AP1018" s="51">
        <v>1</v>
      </c>
      <c r="AQ1018" s="51"/>
      <c r="AR1018" s="51">
        <v>1</v>
      </c>
      <c r="AS1018" s="51">
        <v>1</v>
      </c>
      <c r="AT1018" s="51">
        <v>1</v>
      </c>
      <c r="AV1018" s="51">
        <v>1</v>
      </c>
    </row>
    <row r="1019" spans="1:56" x14ac:dyDescent="0.3">
      <c r="A1019" s="2">
        <v>1018</v>
      </c>
      <c r="B1019" s="2">
        <v>1</v>
      </c>
      <c r="C1019" s="2" t="s">
        <v>1392</v>
      </c>
      <c r="D1019" s="51">
        <v>13</v>
      </c>
      <c r="E1019" s="2" t="s">
        <v>3977</v>
      </c>
      <c r="F1019" s="2" t="s">
        <v>2338</v>
      </c>
      <c r="G1019" s="2" t="s">
        <v>2351</v>
      </c>
      <c r="H1019" s="2" t="s">
        <v>2485</v>
      </c>
      <c r="I1019" s="2" t="s">
        <v>2491</v>
      </c>
      <c r="J1019" s="2" t="s">
        <v>2492</v>
      </c>
      <c r="K1019" s="2" t="s">
        <v>4045</v>
      </c>
      <c r="L1019" s="2">
        <v>116847578</v>
      </c>
      <c r="M1019" s="2">
        <v>116849874</v>
      </c>
      <c r="N1019" s="2" t="s">
        <v>104</v>
      </c>
      <c r="O1019" s="2" t="s">
        <v>367</v>
      </c>
      <c r="P1019" s="2" t="s">
        <v>267</v>
      </c>
      <c r="Q1019" s="2" t="s">
        <v>486</v>
      </c>
      <c r="R1019" s="2" t="s">
        <v>267</v>
      </c>
      <c r="S1019" s="2" t="s">
        <v>486</v>
      </c>
      <c r="T1019" s="2" t="b">
        <v>1</v>
      </c>
      <c r="U1019" s="2">
        <v>2017</v>
      </c>
      <c r="V1019" s="2">
        <v>0</v>
      </c>
      <c r="W1019" s="2">
        <v>170</v>
      </c>
      <c r="X1019" s="2" t="b">
        <v>1</v>
      </c>
      <c r="Y1019" s="2" t="b">
        <v>1</v>
      </c>
      <c r="Z1019" s="2" t="s">
        <v>89</v>
      </c>
      <c r="AA1019" s="2" t="s">
        <v>83</v>
      </c>
      <c r="AB1019" s="51" t="s">
        <v>83</v>
      </c>
      <c r="AC1019" s="51"/>
      <c r="AD1019" s="51">
        <v>16697.266609999999</v>
      </c>
      <c r="AE1019" s="51" t="s">
        <v>118</v>
      </c>
      <c r="AF1019" s="2">
        <v>30</v>
      </c>
      <c r="AG1019" s="51" t="s">
        <v>2355</v>
      </c>
      <c r="AI1019" s="2">
        <v>10.8</v>
      </c>
      <c r="AJ1019" s="51">
        <v>0</v>
      </c>
      <c r="AK1019" s="51">
        <v>0</v>
      </c>
      <c r="AL1019" s="51">
        <v>1</v>
      </c>
      <c r="AP1019" s="51">
        <v>0</v>
      </c>
      <c r="AQ1019" s="51"/>
      <c r="AR1019" s="51">
        <v>1</v>
      </c>
      <c r="AS1019" s="51">
        <v>1</v>
      </c>
      <c r="AT1019" s="51">
        <v>1</v>
      </c>
      <c r="AV1019" s="51">
        <v>1</v>
      </c>
      <c r="BB1019" s="51">
        <v>1</v>
      </c>
      <c r="BC1019" s="51">
        <v>1</v>
      </c>
      <c r="BD1019" s="51"/>
    </row>
    <row r="1020" spans="1:56" x14ac:dyDescent="0.3">
      <c r="A1020" s="2">
        <v>1019</v>
      </c>
      <c r="B1020" s="2">
        <v>1</v>
      </c>
      <c r="C1020" s="2" t="s">
        <v>1392</v>
      </c>
      <c r="D1020" s="51">
        <v>13</v>
      </c>
      <c r="E1020" s="2" t="s">
        <v>3977</v>
      </c>
      <c r="F1020" s="2" t="s">
        <v>2338</v>
      </c>
      <c r="G1020" s="2" t="s">
        <v>2351</v>
      </c>
      <c r="H1020" s="2" t="s">
        <v>2485</v>
      </c>
      <c r="I1020" s="2" t="s">
        <v>2493</v>
      </c>
      <c r="J1020" s="2" t="s">
        <v>2494</v>
      </c>
      <c r="K1020" s="2" t="s">
        <v>4046</v>
      </c>
      <c r="L1020" s="2">
        <v>60156</v>
      </c>
      <c r="M1020" s="2">
        <v>68636690</v>
      </c>
      <c r="N1020" s="2" t="s">
        <v>104</v>
      </c>
      <c r="O1020" s="2" t="s">
        <v>368</v>
      </c>
      <c r="P1020" s="2">
        <v>2010</v>
      </c>
      <c r="Q1020" s="2" t="s">
        <v>368</v>
      </c>
      <c r="R1020" s="2" t="s">
        <v>267</v>
      </c>
      <c r="S1020" s="2" t="s">
        <v>368</v>
      </c>
      <c r="T1020" s="2" t="b">
        <v>1</v>
      </c>
      <c r="U1020" s="2">
        <v>2015</v>
      </c>
      <c r="V1020" s="2">
        <v>5</v>
      </c>
      <c r="W1020" s="51">
        <v>200</v>
      </c>
      <c r="X1020" s="2" t="b">
        <v>1</v>
      </c>
      <c r="Y1020" s="2" t="b">
        <v>1</v>
      </c>
      <c r="Z1020" s="51" t="s">
        <v>149</v>
      </c>
      <c r="AA1020" s="2" t="s">
        <v>83</v>
      </c>
      <c r="AB1020" s="51" t="s">
        <v>83</v>
      </c>
      <c r="AC1020" s="51"/>
      <c r="AD1020" s="51">
        <v>105690.3015</v>
      </c>
      <c r="AE1020" s="51" t="s">
        <v>118</v>
      </c>
      <c r="AF1020" s="2">
        <v>27</v>
      </c>
      <c r="AG1020" s="51" t="s">
        <v>2355</v>
      </c>
      <c r="AI1020" s="2">
        <v>10.8</v>
      </c>
      <c r="AJ1020" s="51">
        <v>0</v>
      </c>
      <c r="AK1020" s="51">
        <v>0</v>
      </c>
      <c r="AL1020" s="51">
        <v>1</v>
      </c>
      <c r="AP1020" s="51">
        <v>0</v>
      </c>
      <c r="AQ1020" s="51"/>
      <c r="AR1020" s="51">
        <v>1</v>
      </c>
      <c r="AS1020" s="51">
        <v>1</v>
      </c>
      <c r="AT1020" s="51">
        <v>1</v>
      </c>
      <c r="AV1020" s="51">
        <v>1</v>
      </c>
      <c r="BC1020" s="51">
        <v>1</v>
      </c>
    </row>
    <row r="1021" spans="1:56" x14ac:dyDescent="0.3">
      <c r="A1021" s="2">
        <v>1020</v>
      </c>
      <c r="B1021" s="2">
        <v>1</v>
      </c>
      <c r="C1021" s="2" t="s">
        <v>1392</v>
      </c>
      <c r="D1021" s="51">
        <v>13</v>
      </c>
      <c r="E1021" s="2" t="s">
        <v>3977</v>
      </c>
      <c r="F1021" s="2" t="s">
        <v>2338</v>
      </c>
      <c r="G1021" s="2" t="s">
        <v>2351</v>
      </c>
      <c r="H1021" s="2" t="s">
        <v>2485</v>
      </c>
      <c r="I1021" s="2" t="s">
        <v>2495</v>
      </c>
      <c r="J1021" s="2" t="s">
        <v>2496</v>
      </c>
      <c r="K1021" s="2" t="s">
        <v>4047</v>
      </c>
      <c r="L1021" s="2">
        <v>195463</v>
      </c>
      <c r="M1021" s="2">
        <v>68636829</v>
      </c>
      <c r="N1021" s="2" t="s">
        <v>104</v>
      </c>
      <c r="O1021" s="2" t="s">
        <v>486</v>
      </c>
      <c r="P1021" s="2">
        <v>2011</v>
      </c>
      <c r="Q1021" s="2" t="s">
        <v>486</v>
      </c>
      <c r="R1021" s="2" t="s">
        <v>267</v>
      </c>
      <c r="S1021" s="2" t="s">
        <v>486</v>
      </c>
      <c r="T1021" s="2" t="b">
        <v>1</v>
      </c>
      <c r="U1021" s="2">
        <v>2015</v>
      </c>
      <c r="V1021" s="2">
        <v>0</v>
      </c>
      <c r="W1021" s="2">
        <v>5</v>
      </c>
      <c r="X1021" s="2" t="b">
        <v>1</v>
      </c>
      <c r="Y1021" s="2" t="b">
        <v>1</v>
      </c>
      <c r="Z1021" s="2" t="s">
        <v>89</v>
      </c>
      <c r="AA1021" s="2" t="s">
        <v>83</v>
      </c>
      <c r="AB1021" s="51" t="s">
        <v>83</v>
      </c>
      <c r="AC1021" s="51"/>
      <c r="AD1021" s="51" t="s">
        <v>267</v>
      </c>
      <c r="AF1021" s="2">
        <v>30</v>
      </c>
      <c r="AG1021" s="51" t="s">
        <v>2355</v>
      </c>
      <c r="AI1021" s="2">
        <v>10.8</v>
      </c>
      <c r="AJ1021" s="51">
        <v>0</v>
      </c>
      <c r="AK1021" s="51">
        <v>0</v>
      </c>
      <c r="AL1021" s="51">
        <v>1</v>
      </c>
      <c r="AP1021" s="51">
        <v>0</v>
      </c>
      <c r="AQ1021" s="51"/>
      <c r="AR1021" s="51">
        <v>1</v>
      </c>
      <c r="AS1021" s="51" t="s">
        <v>1571</v>
      </c>
      <c r="AT1021" s="51">
        <v>1</v>
      </c>
      <c r="AV1021" s="51">
        <v>1</v>
      </c>
      <c r="BB1021" s="51">
        <v>1</v>
      </c>
      <c r="BC1021" s="51"/>
      <c r="BD1021" s="51"/>
    </row>
    <row r="1022" spans="1:56" x14ac:dyDescent="0.3">
      <c r="A1022" s="2">
        <v>1021</v>
      </c>
      <c r="B1022" s="2">
        <v>1</v>
      </c>
      <c r="C1022" s="2" t="s">
        <v>1392</v>
      </c>
      <c r="D1022" s="51">
        <v>13</v>
      </c>
      <c r="E1022" s="2" t="s">
        <v>3977</v>
      </c>
      <c r="F1022" s="2" t="s">
        <v>2338</v>
      </c>
      <c r="G1022" s="2" t="s">
        <v>2351</v>
      </c>
      <c r="H1022" s="2" t="s">
        <v>2485</v>
      </c>
      <c r="I1022" s="2" t="s">
        <v>2497</v>
      </c>
      <c r="J1022" s="2" t="s">
        <v>2498</v>
      </c>
      <c r="K1022" s="2" t="s">
        <v>4048</v>
      </c>
      <c r="L1022" s="2">
        <v>104167028</v>
      </c>
      <c r="M1022" s="2">
        <v>116848459</v>
      </c>
      <c r="N1022" s="2" t="s">
        <v>1219</v>
      </c>
      <c r="O1022" s="2" t="s">
        <v>367</v>
      </c>
      <c r="P1022" s="2" t="s">
        <v>267</v>
      </c>
      <c r="Q1022" s="2" t="s">
        <v>368</v>
      </c>
      <c r="R1022" s="2" t="s">
        <v>267</v>
      </c>
      <c r="S1022" s="2" t="s">
        <v>368</v>
      </c>
      <c r="T1022" s="2" t="b">
        <v>1</v>
      </c>
      <c r="U1022" s="2" t="s">
        <v>4033</v>
      </c>
      <c r="V1022" s="2">
        <v>0</v>
      </c>
      <c r="W1022" s="2">
        <v>100</v>
      </c>
      <c r="X1022" s="2" t="b">
        <v>1</v>
      </c>
      <c r="Y1022" s="2" t="b">
        <v>1</v>
      </c>
      <c r="Z1022" s="2" t="s">
        <v>2046</v>
      </c>
      <c r="AA1022" s="2" t="s">
        <v>83</v>
      </c>
      <c r="AB1022" s="51" t="s">
        <v>83</v>
      </c>
      <c r="AC1022" s="51"/>
      <c r="AD1022" s="51">
        <v>1421028.0660000001</v>
      </c>
      <c r="AF1022" s="2">
        <v>38</v>
      </c>
      <c r="AG1022" s="51" t="s">
        <v>2355</v>
      </c>
      <c r="AI1022" s="2">
        <v>12</v>
      </c>
      <c r="AJ1022" s="51">
        <v>0</v>
      </c>
      <c r="AK1022" s="51">
        <v>0</v>
      </c>
      <c r="AL1022" s="51">
        <v>1</v>
      </c>
      <c r="AP1022" s="51">
        <v>1</v>
      </c>
      <c r="AQ1022" s="51"/>
      <c r="AR1022" s="51">
        <v>1</v>
      </c>
      <c r="AS1022" s="51">
        <v>1</v>
      </c>
      <c r="AT1022" s="51">
        <v>1</v>
      </c>
      <c r="AV1022" s="51">
        <v>1</v>
      </c>
    </row>
    <row r="1023" spans="1:56" x14ac:dyDescent="0.3">
      <c r="A1023" s="2">
        <v>1022</v>
      </c>
      <c r="B1023" s="2">
        <v>1</v>
      </c>
      <c r="C1023" s="2" t="s">
        <v>1392</v>
      </c>
      <c r="D1023" s="51">
        <v>13</v>
      </c>
      <c r="E1023" s="2" t="s">
        <v>3977</v>
      </c>
      <c r="F1023" s="2" t="s">
        <v>2338</v>
      </c>
      <c r="G1023" s="2" t="s">
        <v>2351</v>
      </c>
      <c r="H1023" s="2" t="s">
        <v>2485</v>
      </c>
      <c r="I1023" s="2" t="s">
        <v>1426</v>
      </c>
      <c r="J1023" s="2" t="s">
        <v>2499</v>
      </c>
      <c r="K1023" s="2" t="s">
        <v>4049</v>
      </c>
      <c r="L1023" s="2">
        <v>195464</v>
      </c>
      <c r="M1023" s="2">
        <v>68636975</v>
      </c>
      <c r="N1023" s="2" t="s">
        <v>104</v>
      </c>
      <c r="O1023" s="2" t="s">
        <v>368</v>
      </c>
      <c r="P1023" s="2">
        <v>2010</v>
      </c>
      <c r="Q1023" s="2" t="s">
        <v>368</v>
      </c>
      <c r="R1023" s="2" t="s">
        <v>267</v>
      </c>
      <c r="S1023" s="2" t="s">
        <v>368</v>
      </c>
      <c r="T1023" s="2" t="b">
        <v>1</v>
      </c>
      <c r="U1023" s="2">
        <v>2015</v>
      </c>
      <c r="V1023" s="2">
        <v>5</v>
      </c>
      <c r="W1023" s="2">
        <v>100</v>
      </c>
      <c r="X1023" s="2" t="b">
        <v>1</v>
      </c>
      <c r="Y1023" s="2" t="b">
        <v>1</v>
      </c>
      <c r="Z1023" s="2" t="s">
        <v>1960</v>
      </c>
      <c r="AA1023" s="2" t="s">
        <v>83</v>
      </c>
      <c r="AB1023" s="51" t="s">
        <v>83</v>
      </c>
      <c r="AC1023" s="51"/>
      <c r="AD1023" s="51">
        <v>566554.12430000002</v>
      </c>
      <c r="AF1023" s="2">
        <v>32</v>
      </c>
      <c r="AG1023" s="51" t="s">
        <v>2355</v>
      </c>
      <c r="AI1023" s="2">
        <v>10.8</v>
      </c>
      <c r="AJ1023" s="51">
        <v>0</v>
      </c>
      <c r="AK1023" s="51">
        <v>0</v>
      </c>
      <c r="AL1023" s="51">
        <v>1</v>
      </c>
      <c r="AP1023" s="51">
        <v>0</v>
      </c>
      <c r="AQ1023" s="51"/>
      <c r="AR1023" s="51">
        <v>1</v>
      </c>
      <c r="AS1023" s="51">
        <v>1</v>
      </c>
      <c r="AT1023" s="51">
        <v>1</v>
      </c>
      <c r="AV1023" s="51">
        <v>1</v>
      </c>
    </row>
    <row r="1024" spans="1:56" x14ac:dyDescent="0.3">
      <c r="A1024" s="2">
        <v>1023</v>
      </c>
      <c r="B1024" s="2">
        <v>1</v>
      </c>
      <c r="C1024" s="2" t="s">
        <v>1392</v>
      </c>
      <c r="D1024" s="51">
        <v>13</v>
      </c>
      <c r="E1024" s="2" t="s">
        <v>3977</v>
      </c>
      <c r="F1024" s="2" t="s">
        <v>2338</v>
      </c>
      <c r="G1024" s="2" t="s">
        <v>2351</v>
      </c>
      <c r="H1024" s="2" t="s">
        <v>2485</v>
      </c>
      <c r="I1024" s="2" t="s">
        <v>2500</v>
      </c>
      <c r="J1024" s="2" t="s">
        <v>2501</v>
      </c>
      <c r="K1024" s="2" t="s">
        <v>4050</v>
      </c>
      <c r="L1024" s="2">
        <v>104167060</v>
      </c>
      <c r="M1024" s="2">
        <v>104167071</v>
      </c>
      <c r="N1024" s="2" t="s">
        <v>1219</v>
      </c>
      <c r="O1024" s="2" t="s">
        <v>367</v>
      </c>
      <c r="P1024" s="2" t="s">
        <v>267</v>
      </c>
      <c r="Q1024" s="2" t="s">
        <v>368</v>
      </c>
      <c r="R1024" s="2" t="s">
        <v>267</v>
      </c>
      <c r="S1024" s="2" t="s">
        <v>368</v>
      </c>
      <c r="T1024" s="2" t="b">
        <v>1</v>
      </c>
      <c r="U1024" s="2" t="s">
        <v>3220</v>
      </c>
      <c r="V1024" s="2">
        <v>5</v>
      </c>
      <c r="W1024" s="2">
        <v>50</v>
      </c>
      <c r="X1024" s="2" t="b">
        <v>1</v>
      </c>
      <c r="Y1024" s="2" t="b">
        <v>1</v>
      </c>
      <c r="Z1024" s="2" t="s">
        <v>2046</v>
      </c>
      <c r="AA1024" s="2" t="s">
        <v>83</v>
      </c>
      <c r="AB1024" s="51" t="s">
        <v>83</v>
      </c>
      <c r="AC1024" s="51"/>
      <c r="AD1024" s="51">
        <v>218646.92310000001</v>
      </c>
      <c r="AF1024" s="2">
        <v>47</v>
      </c>
      <c r="AG1024" s="51" t="s">
        <v>2355</v>
      </c>
      <c r="AI1024" s="2">
        <v>10</v>
      </c>
      <c r="AJ1024" s="51">
        <v>0</v>
      </c>
      <c r="AK1024" s="51">
        <v>0</v>
      </c>
      <c r="AL1024" s="51">
        <v>1</v>
      </c>
      <c r="AP1024" s="51">
        <v>1</v>
      </c>
      <c r="AQ1024" s="51"/>
      <c r="AR1024" s="51">
        <v>1</v>
      </c>
      <c r="AS1024" s="51">
        <v>1</v>
      </c>
      <c r="AT1024" s="51">
        <v>1</v>
      </c>
      <c r="AV1024" s="51">
        <v>1</v>
      </c>
    </row>
    <row r="1025" spans="1:56" x14ac:dyDescent="0.3">
      <c r="A1025" s="2">
        <v>1024</v>
      </c>
      <c r="B1025" s="2">
        <v>1</v>
      </c>
      <c r="C1025" s="2" t="s">
        <v>1392</v>
      </c>
      <c r="D1025" s="51">
        <v>13</v>
      </c>
      <c r="E1025" s="2" t="s">
        <v>3977</v>
      </c>
      <c r="F1025" s="2" t="s">
        <v>2338</v>
      </c>
      <c r="G1025" s="2" t="s">
        <v>2351</v>
      </c>
      <c r="H1025" s="2" t="s">
        <v>2485</v>
      </c>
      <c r="I1025" s="2" t="s">
        <v>2502</v>
      </c>
      <c r="J1025" s="2" t="s">
        <v>2503</v>
      </c>
      <c r="K1025" s="2" t="s">
        <v>4051</v>
      </c>
      <c r="L1025" s="2">
        <v>104167083</v>
      </c>
      <c r="M1025" s="2">
        <v>104176267</v>
      </c>
      <c r="N1025" s="2" t="s">
        <v>1219</v>
      </c>
      <c r="O1025" s="2" t="s">
        <v>367</v>
      </c>
      <c r="P1025" s="2" t="s">
        <v>267</v>
      </c>
      <c r="Q1025" s="2" t="s">
        <v>368</v>
      </c>
      <c r="R1025" s="2" t="s">
        <v>267</v>
      </c>
      <c r="S1025" s="2" t="s">
        <v>368</v>
      </c>
      <c r="T1025" s="2" t="b">
        <v>1</v>
      </c>
      <c r="U1025" s="2" t="s">
        <v>4033</v>
      </c>
      <c r="V1025" s="2">
        <v>0</v>
      </c>
      <c r="W1025" s="2">
        <v>100</v>
      </c>
      <c r="X1025" s="2" t="b">
        <v>1</v>
      </c>
      <c r="Y1025" s="2" t="b">
        <v>1</v>
      </c>
      <c r="Z1025" s="2" t="s">
        <v>2046</v>
      </c>
      <c r="AA1025" s="2" t="s">
        <v>83</v>
      </c>
      <c r="AB1025" s="51" t="s">
        <v>83</v>
      </c>
      <c r="AC1025" s="51"/>
      <c r="AD1025" s="51">
        <v>1423550.122</v>
      </c>
      <c r="AF1025" s="2">
        <v>33</v>
      </c>
      <c r="AG1025" s="51" t="s">
        <v>2355</v>
      </c>
      <c r="AI1025" s="2">
        <v>11</v>
      </c>
      <c r="AJ1025" s="51">
        <v>0</v>
      </c>
      <c r="AK1025" s="51">
        <v>0</v>
      </c>
      <c r="AL1025" s="51">
        <v>1</v>
      </c>
      <c r="AP1025" s="51">
        <v>1</v>
      </c>
      <c r="AQ1025" s="51"/>
      <c r="AR1025" s="51">
        <v>1</v>
      </c>
      <c r="AS1025" s="51">
        <v>1</v>
      </c>
      <c r="AT1025" s="51">
        <v>1</v>
      </c>
      <c r="AV1025" s="51">
        <v>1</v>
      </c>
    </row>
    <row r="1026" spans="1:56" x14ac:dyDescent="0.3">
      <c r="A1026" s="2">
        <v>1026</v>
      </c>
      <c r="B1026" s="2">
        <v>1</v>
      </c>
      <c r="C1026" s="2" t="s">
        <v>1392</v>
      </c>
      <c r="D1026" s="51">
        <v>13</v>
      </c>
      <c r="E1026" s="2" t="s">
        <v>3977</v>
      </c>
      <c r="F1026" s="2" t="s">
        <v>2338</v>
      </c>
      <c r="G1026" s="2" t="s">
        <v>2351</v>
      </c>
      <c r="H1026" s="2" t="s">
        <v>2504</v>
      </c>
      <c r="I1026" s="2" t="s">
        <v>2505</v>
      </c>
      <c r="J1026" s="2" t="s">
        <v>2506</v>
      </c>
      <c r="K1026" s="2" t="s">
        <v>4052</v>
      </c>
      <c r="L1026" s="2">
        <v>70682232</v>
      </c>
      <c r="M1026" s="2">
        <v>124550583</v>
      </c>
      <c r="N1026" s="2" t="s">
        <v>104</v>
      </c>
      <c r="O1026" s="2" t="s">
        <v>367</v>
      </c>
      <c r="P1026" s="2" t="s">
        <v>267</v>
      </c>
      <c r="Q1026" s="2" t="s">
        <v>1217</v>
      </c>
      <c r="R1026" s="2" t="s">
        <v>1218</v>
      </c>
      <c r="S1026" s="2" t="s">
        <v>1217</v>
      </c>
      <c r="T1026" s="2" t="b">
        <v>0</v>
      </c>
      <c r="U1026" s="2">
        <v>44197</v>
      </c>
      <c r="V1026" s="2">
        <v>0</v>
      </c>
      <c r="W1026" s="2">
        <v>60</v>
      </c>
      <c r="X1026" s="2" t="b">
        <v>1</v>
      </c>
      <c r="Y1026" s="2" t="b">
        <v>1</v>
      </c>
      <c r="Z1026" s="2" t="s">
        <v>2507</v>
      </c>
      <c r="AA1026" s="2" t="s">
        <v>83</v>
      </c>
      <c r="AB1026" s="51" t="s">
        <v>83</v>
      </c>
      <c r="AC1026" s="51"/>
      <c r="AD1026" s="51">
        <v>3821127.398</v>
      </c>
      <c r="AF1026" s="2">
        <v>200</v>
      </c>
      <c r="AG1026" s="51" t="s">
        <v>2355</v>
      </c>
      <c r="AI1026" s="2">
        <v>25</v>
      </c>
      <c r="AJ1026" s="51">
        <v>0</v>
      </c>
      <c r="AK1026" s="51">
        <v>0</v>
      </c>
      <c r="AL1026" s="51">
        <v>1</v>
      </c>
      <c r="AP1026" s="51">
        <v>1</v>
      </c>
      <c r="AQ1026" s="51"/>
      <c r="AR1026" s="51">
        <v>1</v>
      </c>
      <c r="AS1026" s="51">
        <v>1</v>
      </c>
      <c r="AT1026" s="51">
        <v>1</v>
      </c>
      <c r="AU1026" s="51">
        <v>1</v>
      </c>
      <c r="AV1026" s="51">
        <v>1</v>
      </c>
      <c r="AW1026" s="51">
        <v>1</v>
      </c>
    </row>
    <row r="1027" spans="1:56" x14ac:dyDescent="0.3">
      <c r="A1027" s="2">
        <v>1027</v>
      </c>
      <c r="B1027" s="2">
        <v>1</v>
      </c>
      <c r="C1027" s="2" t="s">
        <v>1392</v>
      </c>
      <c r="D1027" s="51">
        <v>13</v>
      </c>
      <c r="E1027" s="2" t="s">
        <v>3977</v>
      </c>
      <c r="F1027" s="2" t="s">
        <v>2338</v>
      </c>
      <c r="G1027" s="2" t="s">
        <v>2351</v>
      </c>
      <c r="H1027" s="2" t="s">
        <v>2504</v>
      </c>
      <c r="I1027" s="2" t="s">
        <v>2508</v>
      </c>
      <c r="J1027" s="2" t="s">
        <v>2509</v>
      </c>
      <c r="K1027" s="2" t="s">
        <v>4053</v>
      </c>
      <c r="L1027" s="2">
        <v>104306073</v>
      </c>
      <c r="M1027" s="2">
        <v>104306117</v>
      </c>
      <c r="N1027" s="2" t="s">
        <v>104</v>
      </c>
      <c r="O1027" s="2" t="s">
        <v>367</v>
      </c>
      <c r="P1027" s="2" t="s">
        <v>267</v>
      </c>
      <c r="Q1027" s="2" t="s">
        <v>1540</v>
      </c>
      <c r="R1027" s="2" t="s">
        <v>1218</v>
      </c>
      <c r="S1027" s="2" t="s">
        <v>1540</v>
      </c>
      <c r="T1027" s="2" t="b">
        <v>1</v>
      </c>
      <c r="U1027" s="2">
        <v>44197</v>
      </c>
      <c r="V1027" s="2">
        <v>1</v>
      </c>
      <c r="W1027" s="2">
        <v>50</v>
      </c>
      <c r="X1027" s="2" t="b">
        <v>1</v>
      </c>
      <c r="Y1027" s="2" t="b">
        <v>1</v>
      </c>
      <c r="Z1027" s="2" t="s">
        <v>2046</v>
      </c>
      <c r="AA1027" s="2" t="s">
        <v>83</v>
      </c>
      <c r="AB1027" s="51" t="s">
        <v>83</v>
      </c>
      <c r="AC1027" s="51"/>
      <c r="AD1027" s="51">
        <v>944668.853</v>
      </c>
      <c r="AE1027" s="51"/>
      <c r="AF1027" s="51">
        <v>83</v>
      </c>
      <c r="AG1027" s="51" t="s">
        <v>2355</v>
      </c>
      <c r="AH1027" s="51"/>
      <c r="AI1027" s="51">
        <v>20</v>
      </c>
      <c r="AJ1027" s="51">
        <v>0</v>
      </c>
      <c r="AK1027" s="51">
        <v>0</v>
      </c>
      <c r="AL1027" s="51">
        <v>0</v>
      </c>
      <c r="AP1027" s="51">
        <v>1</v>
      </c>
      <c r="AQ1027" s="51"/>
      <c r="AR1027" s="51">
        <v>1</v>
      </c>
      <c r="AS1027" s="51">
        <v>1</v>
      </c>
      <c r="AT1027" s="51">
        <v>1</v>
      </c>
      <c r="AU1027" s="51">
        <v>1</v>
      </c>
      <c r="AV1027" s="51">
        <v>1</v>
      </c>
      <c r="AW1027" s="51">
        <v>1</v>
      </c>
    </row>
    <row r="1028" spans="1:56" x14ac:dyDescent="0.3">
      <c r="A1028" s="2">
        <v>1028</v>
      </c>
      <c r="B1028" s="2">
        <v>1</v>
      </c>
      <c r="C1028" s="2" t="s">
        <v>1392</v>
      </c>
      <c r="D1028" s="51">
        <v>13</v>
      </c>
      <c r="E1028" s="2" t="s">
        <v>3977</v>
      </c>
      <c r="F1028" s="2" t="s">
        <v>2338</v>
      </c>
      <c r="G1028" s="2" t="s">
        <v>2351</v>
      </c>
      <c r="H1028" s="2" t="s">
        <v>2504</v>
      </c>
      <c r="I1028" s="2" t="s">
        <v>2510</v>
      </c>
      <c r="J1028" s="2" t="s">
        <v>2511</v>
      </c>
      <c r="K1028" s="2" t="s">
        <v>4054</v>
      </c>
      <c r="L1028" s="2">
        <v>70682503</v>
      </c>
      <c r="M1028" s="2">
        <v>109922153</v>
      </c>
      <c r="N1028" s="2" t="s">
        <v>104</v>
      </c>
      <c r="O1028" s="2" t="s">
        <v>367</v>
      </c>
      <c r="P1028" s="2" t="s">
        <v>267</v>
      </c>
      <c r="Q1028" s="2" t="s">
        <v>2972</v>
      </c>
      <c r="R1028" s="2" t="s">
        <v>3003</v>
      </c>
      <c r="S1028" s="2" t="s">
        <v>2972</v>
      </c>
      <c r="T1028" s="2" t="b">
        <v>1</v>
      </c>
      <c r="U1028" s="2">
        <v>2017</v>
      </c>
      <c r="V1028" s="2">
        <v>0</v>
      </c>
      <c r="W1028" s="2">
        <v>60</v>
      </c>
      <c r="X1028" s="2" t="b">
        <v>1</v>
      </c>
      <c r="Y1028" s="2" t="b">
        <v>1</v>
      </c>
      <c r="Z1028" s="2" t="s">
        <v>89</v>
      </c>
      <c r="AA1028" s="2" t="s">
        <v>83</v>
      </c>
      <c r="AB1028" s="51" t="s">
        <v>83</v>
      </c>
      <c r="AC1028" s="51"/>
      <c r="AD1028" s="51">
        <v>568409.19999999995</v>
      </c>
      <c r="AF1028" s="2">
        <v>89</v>
      </c>
      <c r="AG1028" s="51" t="s">
        <v>2355</v>
      </c>
      <c r="AI1028" s="2">
        <v>20</v>
      </c>
      <c r="AJ1028" s="51">
        <v>0</v>
      </c>
      <c r="AK1028" s="51">
        <v>0</v>
      </c>
      <c r="AL1028" s="51">
        <v>1</v>
      </c>
      <c r="AP1028" s="51">
        <v>1</v>
      </c>
      <c r="AQ1028" s="51"/>
      <c r="AR1028" s="51">
        <v>1</v>
      </c>
      <c r="AS1028" s="51">
        <v>1</v>
      </c>
      <c r="AT1028" s="51">
        <v>1</v>
      </c>
      <c r="AV1028" s="51">
        <v>1</v>
      </c>
    </row>
    <row r="1029" spans="1:56" x14ac:dyDescent="0.3">
      <c r="A1029" s="2">
        <v>1029</v>
      </c>
      <c r="B1029" s="2">
        <v>1</v>
      </c>
      <c r="C1029" s="2" t="s">
        <v>1392</v>
      </c>
      <c r="D1029" s="51">
        <v>13</v>
      </c>
      <c r="E1029" s="2" t="s">
        <v>3977</v>
      </c>
      <c r="F1029" s="2" t="s">
        <v>2338</v>
      </c>
      <c r="G1029" s="2" t="s">
        <v>2351</v>
      </c>
      <c r="H1029" s="2" t="s">
        <v>2504</v>
      </c>
      <c r="I1029" s="2" t="s">
        <v>2512</v>
      </c>
      <c r="J1029" s="2" t="s">
        <v>2513</v>
      </c>
      <c r="K1029" s="2" t="s">
        <v>4055</v>
      </c>
      <c r="L1029" s="2">
        <v>161465</v>
      </c>
      <c r="M1029" s="2">
        <v>124490382</v>
      </c>
      <c r="N1029" s="2" t="s">
        <v>104</v>
      </c>
      <c r="O1029" s="2" t="s">
        <v>1540</v>
      </c>
      <c r="P1029" s="2">
        <v>2007</v>
      </c>
      <c r="Q1029" s="2" t="s">
        <v>1540</v>
      </c>
      <c r="R1029" s="2" t="s">
        <v>1218</v>
      </c>
      <c r="S1029" s="2" t="s">
        <v>1540</v>
      </c>
      <c r="T1029" s="2" t="b">
        <v>1</v>
      </c>
      <c r="U1029" s="2">
        <v>44197</v>
      </c>
      <c r="V1029" s="2">
        <v>0</v>
      </c>
      <c r="W1029" s="2">
        <v>30</v>
      </c>
      <c r="X1029" s="2" t="b">
        <v>1</v>
      </c>
      <c r="Y1029" s="2" t="b">
        <v>1</v>
      </c>
      <c r="Z1029" s="2" t="s">
        <v>89</v>
      </c>
      <c r="AA1029" s="2" t="s">
        <v>83</v>
      </c>
      <c r="AB1029" s="51" t="s">
        <v>83</v>
      </c>
      <c r="AC1029" s="51"/>
      <c r="AD1029" s="51">
        <v>199162.913</v>
      </c>
      <c r="AE1029" s="51"/>
      <c r="AF1029" s="51">
        <v>72</v>
      </c>
      <c r="AG1029" s="51" t="s">
        <v>2355</v>
      </c>
      <c r="AH1029" s="51"/>
      <c r="AI1029" s="51">
        <v>20</v>
      </c>
      <c r="AJ1029" s="51">
        <v>0</v>
      </c>
      <c r="AK1029" s="51">
        <v>0</v>
      </c>
      <c r="AL1029" s="51">
        <v>0</v>
      </c>
      <c r="AP1029" s="51">
        <v>1</v>
      </c>
      <c r="AQ1029" s="51"/>
      <c r="AR1029" s="51">
        <v>1</v>
      </c>
      <c r="AS1029" s="51">
        <v>1</v>
      </c>
      <c r="AT1029" s="51">
        <v>1</v>
      </c>
      <c r="AU1029" s="51">
        <v>1</v>
      </c>
      <c r="AV1029" s="51">
        <v>1</v>
      </c>
      <c r="AW1029" s="51">
        <v>1</v>
      </c>
    </row>
    <row r="1030" spans="1:56" x14ac:dyDescent="0.3">
      <c r="A1030" s="2">
        <v>1030</v>
      </c>
      <c r="B1030" s="2">
        <v>1</v>
      </c>
      <c r="C1030" s="2" t="s">
        <v>1392</v>
      </c>
      <c r="D1030" s="51">
        <v>13</v>
      </c>
      <c r="E1030" s="2" t="s">
        <v>3977</v>
      </c>
      <c r="F1030" s="2" t="s">
        <v>2338</v>
      </c>
      <c r="G1030" s="2" t="s">
        <v>2351</v>
      </c>
      <c r="H1030" s="2" t="s">
        <v>2504</v>
      </c>
      <c r="I1030" s="2" t="s">
        <v>2514</v>
      </c>
      <c r="J1030" s="2" t="s">
        <v>2515</v>
      </c>
      <c r="K1030" s="2" t="s">
        <v>4056</v>
      </c>
      <c r="L1030" s="2">
        <v>104306247</v>
      </c>
      <c r="M1030" s="2">
        <v>104306271</v>
      </c>
      <c r="N1030" s="2" t="s">
        <v>1219</v>
      </c>
      <c r="O1030" s="2" t="s">
        <v>367</v>
      </c>
      <c r="P1030" s="2" t="s">
        <v>267</v>
      </c>
      <c r="Q1030" s="2" t="s">
        <v>1561</v>
      </c>
      <c r="R1030" s="2" t="s">
        <v>3202</v>
      </c>
      <c r="S1030" s="2" t="s">
        <v>1561</v>
      </c>
      <c r="T1030" s="2" t="b">
        <v>1</v>
      </c>
      <c r="U1030" s="2" t="s">
        <v>4033</v>
      </c>
      <c r="V1030" s="2">
        <v>0</v>
      </c>
      <c r="W1030" s="2">
        <v>40</v>
      </c>
      <c r="X1030" s="2" t="b">
        <v>1</v>
      </c>
      <c r="Y1030" s="2" t="b">
        <v>1</v>
      </c>
      <c r="Z1030" s="2" t="s">
        <v>2046</v>
      </c>
      <c r="AA1030" s="2" t="s">
        <v>83</v>
      </c>
      <c r="AB1030" s="51" t="s">
        <v>83</v>
      </c>
      <c r="AC1030" s="51"/>
      <c r="AD1030" s="51">
        <v>199162.913</v>
      </c>
      <c r="AE1030" s="51"/>
      <c r="AF1030" s="51">
        <v>43</v>
      </c>
      <c r="AG1030" s="51" t="s">
        <v>2355</v>
      </c>
      <c r="AH1030" s="51"/>
      <c r="AI1030" s="51">
        <v>12</v>
      </c>
      <c r="AJ1030" s="51">
        <v>0</v>
      </c>
      <c r="AK1030" s="51">
        <v>0</v>
      </c>
      <c r="AL1030" s="51">
        <v>0</v>
      </c>
      <c r="AP1030" s="51">
        <v>1</v>
      </c>
      <c r="AQ1030" s="51"/>
      <c r="AR1030" s="51">
        <v>1</v>
      </c>
      <c r="AS1030" s="51" t="s">
        <v>1571</v>
      </c>
      <c r="AT1030" s="51">
        <v>1</v>
      </c>
      <c r="AU1030" s="51">
        <v>1</v>
      </c>
      <c r="AV1030" s="51">
        <v>1</v>
      </c>
      <c r="AW1030" s="51">
        <v>1</v>
      </c>
    </row>
    <row r="1031" spans="1:56" x14ac:dyDescent="0.3">
      <c r="A1031" s="2">
        <v>1031</v>
      </c>
      <c r="B1031" s="2">
        <v>1</v>
      </c>
      <c r="C1031" s="2" t="s">
        <v>1392</v>
      </c>
      <c r="D1031" s="51">
        <v>13</v>
      </c>
      <c r="E1031" s="2" t="s">
        <v>3977</v>
      </c>
      <c r="F1031" s="2" t="s">
        <v>2338</v>
      </c>
      <c r="G1031" s="2" t="s">
        <v>2351</v>
      </c>
      <c r="H1031" s="2" t="s">
        <v>2516</v>
      </c>
      <c r="I1031" s="2" t="s">
        <v>2517</v>
      </c>
      <c r="J1031" s="2" t="s">
        <v>2518</v>
      </c>
      <c r="K1031" s="2" t="s">
        <v>4057</v>
      </c>
      <c r="L1031" s="2">
        <v>104208524</v>
      </c>
      <c r="M1031" s="2">
        <v>175220678</v>
      </c>
      <c r="N1031" s="2" t="s">
        <v>104</v>
      </c>
      <c r="O1031" s="2" t="s">
        <v>367</v>
      </c>
      <c r="P1031" s="2" t="s">
        <v>267</v>
      </c>
      <c r="Q1031" s="2" t="s">
        <v>1540</v>
      </c>
      <c r="R1031" s="2" t="s">
        <v>1218</v>
      </c>
      <c r="S1031" s="2" t="s">
        <v>1540</v>
      </c>
      <c r="T1031" s="2" t="b">
        <v>1</v>
      </c>
      <c r="U1031" s="2">
        <v>43891</v>
      </c>
      <c r="V1031" s="2">
        <v>0</v>
      </c>
      <c r="W1031" s="2">
        <v>40</v>
      </c>
      <c r="X1031" s="2" t="b">
        <v>1</v>
      </c>
      <c r="Y1031" s="2" t="b">
        <v>1</v>
      </c>
      <c r="Z1031" s="2" t="s">
        <v>2046</v>
      </c>
      <c r="AA1031" s="2" t="s">
        <v>83</v>
      </c>
      <c r="AB1031" s="51" t="s">
        <v>83</v>
      </c>
      <c r="AC1031" s="51"/>
      <c r="AD1031" s="51">
        <v>403100.23849999998</v>
      </c>
      <c r="AE1031" s="51"/>
      <c r="AF1031" s="51">
        <v>119</v>
      </c>
      <c r="AG1031" s="51" t="s">
        <v>2355</v>
      </c>
      <c r="AH1031" s="51"/>
      <c r="AI1031" s="51">
        <v>25</v>
      </c>
      <c r="AJ1031" s="51">
        <v>0</v>
      </c>
      <c r="AK1031" s="51">
        <v>0</v>
      </c>
      <c r="AL1031" s="51">
        <v>0</v>
      </c>
      <c r="AP1031" s="51">
        <v>1</v>
      </c>
      <c r="AQ1031" s="51"/>
      <c r="AR1031" s="51">
        <v>1</v>
      </c>
      <c r="AS1031" s="51">
        <v>1</v>
      </c>
      <c r="AT1031" s="51">
        <v>1</v>
      </c>
      <c r="AU1031" s="51">
        <v>1</v>
      </c>
      <c r="AV1031" s="51">
        <v>1</v>
      </c>
      <c r="AW1031" s="51">
        <v>1</v>
      </c>
    </row>
    <row r="1032" spans="1:56" x14ac:dyDescent="0.3">
      <c r="A1032" s="2">
        <v>1032</v>
      </c>
      <c r="B1032" s="2">
        <v>1</v>
      </c>
      <c r="C1032" s="2" t="s">
        <v>1392</v>
      </c>
      <c r="D1032" s="51">
        <v>13</v>
      </c>
      <c r="E1032" s="2" t="s">
        <v>3977</v>
      </c>
      <c r="F1032" s="2" t="s">
        <v>2338</v>
      </c>
      <c r="G1032" s="2" t="s">
        <v>2351</v>
      </c>
      <c r="H1032" s="2" t="s">
        <v>2516</v>
      </c>
      <c r="I1032" s="2" t="s">
        <v>2519</v>
      </c>
      <c r="J1032" s="2" t="s">
        <v>2520</v>
      </c>
      <c r="K1032" s="2" t="s">
        <v>4058</v>
      </c>
      <c r="L1032" s="2">
        <v>161615</v>
      </c>
      <c r="M1032" s="2">
        <v>104219816</v>
      </c>
      <c r="N1032" s="2" t="s">
        <v>104</v>
      </c>
      <c r="O1032" s="2" t="s">
        <v>368</v>
      </c>
      <c r="P1032" s="2">
        <v>2004</v>
      </c>
      <c r="Q1032" s="2" t="s">
        <v>1217</v>
      </c>
      <c r="R1032" s="2" t="s">
        <v>2980</v>
      </c>
      <c r="S1032" s="2" t="s">
        <v>1217</v>
      </c>
      <c r="T1032" s="2" t="b">
        <v>1</v>
      </c>
      <c r="U1032" s="2">
        <v>2015</v>
      </c>
      <c r="V1032" s="2">
        <v>0</v>
      </c>
      <c r="W1032" s="2">
        <v>200</v>
      </c>
      <c r="X1032" s="2" t="b">
        <v>1</v>
      </c>
      <c r="Y1032" s="2" t="b">
        <v>1</v>
      </c>
      <c r="Z1032" s="2" t="s">
        <v>2521</v>
      </c>
      <c r="AA1032" s="2" t="s">
        <v>83</v>
      </c>
      <c r="AB1032" s="51" t="s">
        <v>83</v>
      </c>
      <c r="AC1032" s="51"/>
      <c r="AD1032" s="51">
        <v>3465257.98</v>
      </c>
      <c r="AF1032" s="2">
        <v>186</v>
      </c>
      <c r="AG1032" s="51" t="s">
        <v>2355</v>
      </c>
      <c r="AI1032" s="2">
        <v>20</v>
      </c>
      <c r="AJ1032" s="51">
        <v>0</v>
      </c>
      <c r="AK1032" s="51">
        <v>0</v>
      </c>
      <c r="AL1032" s="51">
        <v>1</v>
      </c>
      <c r="AP1032" s="51">
        <v>1</v>
      </c>
      <c r="AQ1032" s="51"/>
      <c r="AR1032" s="51">
        <v>1</v>
      </c>
      <c r="AS1032" s="51">
        <v>1</v>
      </c>
      <c r="AT1032" s="51">
        <v>1</v>
      </c>
      <c r="AU1032" s="51">
        <v>1</v>
      </c>
      <c r="AV1032" s="51">
        <v>1</v>
      </c>
      <c r="AW1032" s="51">
        <v>1</v>
      </c>
    </row>
    <row r="1033" spans="1:56" x14ac:dyDescent="0.3">
      <c r="A1033" s="2">
        <v>1033</v>
      </c>
      <c r="B1033" s="2">
        <v>1</v>
      </c>
      <c r="C1033" s="2" t="s">
        <v>1392</v>
      </c>
      <c r="D1033" s="51">
        <v>13</v>
      </c>
      <c r="E1033" s="2" t="s">
        <v>3977</v>
      </c>
      <c r="F1033" s="2" t="s">
        <v>2338</v>
      </c>
      <c r="G1033" s="2" t="s">
        <v>2351</v>
      </c>
      <c r="H1033" s="2" t="s">
        <v>2516</v>
      </c>
      <c r="I1033" s="2" t="s">
        <v>2522</v>
      </c>
      <c r="J1033" s="2" t="s">
        <v>2523</v>
      </c>
      <c r="K1033" s="2" t="s">
        <v>4059</v>
      </c>
      <c r="L1033" s="2">
        <v>161598</v>
      </c>
      <c r="M1033" s="2">
        <v>124512513</v>
      </c>
      <c r="N1033" s="2" t="s">
        <v>2995</v>
      </c>
      <c r="O1033" s="2" t="s">
        <v>1217</v>
      </c>
      <c r="P1033" s="2">
        <v>2007</v>
      </c>
      <c r="Q1033" s="2" t="s">
        <v>2972</v>
      </c>
      <c r="R1033" s="2" t="s">
        <v>3202</v>
      </c>
      <c r="S1033" s="2" t="s">
        <v>2972</v>
      </c>
      <c r="T1033" s="2" t="b">
        <v>1</v>
      </c>
      <c r="U1033" s="2" t="s">
        <v>3758</v>
      </c>
      <c r="V1033" s="2">
        <v>0</v>
      </c>
      <c r="W1033" s="2">
        <v>10</v>
      </c>
      <c r="X1033" s="2" t="b">
        <v>1</v>
      </c>
      <c r="Y1033" s="2" t="b">
        <v>1</v>
      </c>
      <c r="Z1033" s="2" t="s">
        <v>2524</v>
      </c>
      <c r="AA1033" s="2" t="s">
        <v>83</v>
      </c>
      <c r="AB1033" s="51" t="s">
        <v>83</v>
      </c>
      <c r="AC1033" s="51"/>
      <c r="AD1033" s="51">
        <v>204864.06899999999</v>
      </c>
      <c r="AE1033" s="51"/>
      <c r="AF1033" s="51">
        <v>70</v>
      </c>
      <c r="AG1033" s="51" t="s">
        <v>2355</v>
      </c>
      <c r="AH1033" s="51"/>
      <c r="AI1033" s="51">
        <v>18.5</v>
      </c>
      <c r="AJ1033" s="51">
        <v>0</v>
      </c>
      <c r="AK1033" s="51">
        <v>0</v>
      </c>
      <c r="AL1033" s="51">
        <v>0</v>
      </c>
      <c r="AP1033" s="51">
        <v>1</v>
      </c>
      <c r="AQ1033" s="51"/>
      <c r="AR1033" s="51">
        <v>1</v>
      </c>
      <c r="AS1033" s="51">
        <v>1</v>
      </c>
      <c r="AT1033" s="51">
        <v>1</v>
      </c>
      <c r="AV1033" s="51">
        <v>1</v>
      </c>
    </row>
    <row r="1034" spans="1:56" x14ac:dyDescent="0.3">
      <c r="A1034" s="2">
        <v>1034</v>
      </c>
      <c r="B1034" s="2">
        <v>1</v>
      </c>
      <c r="C1034" s="2" t="s">
        <v>1392</v>
      </c>
      <c r="D1034" s="51">
        <v>13</v>
      </c>
      <c r="E1034" s="2" t="s">
        <v>3977</v>
      </c>
      <c r="F1034" s="2" t="s">
        <v>2338</v>
      </c>
      <c r="G1034" s="2" t="s">
        <v>2351</v>
      </c>
      <c r="H1034" s="2" t="s">
        <v>2516</v>
      </c>
      <c r="I1034" s="2" t="s">
        <v>2525</v>
      </c>
      <c r="J1034" s="2" t="s">
        <v>2526</v>
      </c>
      <c r="K1034" s="2" t="s">
        <v>4060</v>
      </c>
      <c r="L1034" s="2">
        <v>161744</v>
      </c>
      <c r="M1034" s="2">
        <v>176850023</v>
      </c>
      <c r="N1034" s="2" t="s">
        <v>104</v>
      </c>
      <c r="O1034" s="2" t="s">
        <v>368</v>
      </c>
      <c r="P1034" s="2">
        <v>2008</v>
      </c>
      <c r="Q1034" s="2" t="s">
        <v>1217</v>
      </c>
      <c r="R1034" s="2" t="s">
        <v>2980</v>
      </c>
      <c r="S1034" s="2" t="s">
        <v>1217</v>
      </c>
      <c r="T1034" s="2" t="b">
        <v>1</v>
      </c>
      <c r="U1034" s="2">
        <v>2015</v>
      </c>
      <c r="V1034" s="2">
        <v>5</v>
      </c>
      <c r="W1034" s="2">
        <v>90</v>
      </c>
      <c r="X1034" s="2" t="b">
        <v>1</v>
      </c>
      <c r="Y1034" s="2" t="b">
        <v>1</v>
      </c>
      <c r="Z1034" s="2" t="s">
        <v>2527</v>
      </c>
      <c r="AA1034" s="2" t="s">
        <v>83</v>
      </c>
      <c r="AB1034" s="51" t="s">
        <v>83</v>
      </c>
      <c r="AC1034" s="51"/>
      <c r="AD1034" s="51">
        <v>3592251.9890000001</v>
      </c>
      <c r="AF1034" s="2">
        <v>150</v>
      </c>
      <c r="AG1034" s="51" t="s">
        <v>2355</v>
      </c>
      <c r="AI1034" s="2">
        <v>20</v>
      </c>
      <c r="AJ1034" s="51">
        <v>0</v>
      </c>
      <c r="AK1034" s="51">
        <v>0</v>
      </c>
      <c r="AL1034" s="51">
        <v>1</v>
      </c>
      <c r="AP1034" s="51">
        <v>1</v>
      </c>
      <c r="AQ1034" s="51"/>
      <c r="AR1034" s="51">
        <v>1</v>
      </c>
      <c r="AS1034" s="51">
        <v>1</v>
      </c>
      <c r="AT1034" s="51">
        <v>1</v>
      </c>
      <c r="AU1034" s="51">
        <v>1</v>
      </c>
      <c r="AV1034" s="51">
        <v>1</v>
      </c>
      <c r="AW1034" s="51">
        <v>1</v>
      </c>
    </row>
    <row r="1035" spans="1:56" x14ac:dyDescent="0.3">
      <c r="A1035" s="2">
        <v>1035</v>
      </c>
      <c r="B1035" s="2">
        <v>1</v>
      </c>
      <c r="C1035" s="2" t="s">
        <v>1392</v>
      </c>
      <c r="D1035" s="51">
        <v>13</v>
      </c>
      <c r="E1035" s="2" t="s">
        <v>3977</v>
      </c>
      <c r="F1035" s="2" t="s">
        <v>2338</v>
      </c>
      <c r="G1035" s="2" t="s">
        <v>2351</v>
      </c>
      <c r="H1035" s="2" t="s">
        <v>2516</v>
      </c>
      <c r="I1035" s="2" t="s">
        <v>2528</v>
      </c>
      <c r="J1035" s="2" t="s">
        <v>2529</v>
      </c>
      <c r="K1035" s="2" t="s">
        <v>4061</v>
      </c>
      <c r="L1035" s="2">
        <v>161547</v>
      </c>
      <c r="M1035" s="2">
        <v>175221157</v>
      </c>
      <c r="N1035" s="2" t="s">
        <v>104</v>
      </c>
      <c r="O1035" s="2" t="s">
        <v>1217</v>
      </c>
      <c r="P1035" s="2">
        <v>2004</v>
      </c>
      <c r="Q1035" s="2" t="s">
        <v>1540</v>
      </c>
      <c r="R1035" s="2" t="s">
        <v>1218</v>
      </c>
      <c r="S1035" s="2" t="s">
        <v>1540</v>
      </c>
      <c r="T1035" s="2" t="b">
        <v>1</v>
      </c>
      <c r="U1035" s="2">
        <v>43891</v>
      </c>
      <c r="V1035" s="2">
        <v>0</v>
      </c>
      <c r="W1035" s="2">
        <v>75</v>
      </c>
      <c r="X1035" s="2" t="b">
        <v>1</v>
      </c>
      <c r="Y1035" s="2" t="b">
        <v>1</v>
      </c>
      <c r="Z1035" s="2" t="s">
        <v>2530</v>
      </c>
      <c r="AA1035" s="2" t="s">
        <v>83</v>
      </c>
      <c r="AB1035" s="51" t="s">
        <v>83</v>
      </c>
      <c r="AC1035" s="51"/>
      <c r="AD1035" s="51">
        <v>1970749.4669999999</v>
      </c>
      <c r="AE1035" s="51"/>
      <c r="AF1035" s="51">
        <v>119</v>
      </c>
      <c r="AG1035" s="51" t="s">
        <v>2355</v>
      </c>
      <c r="AH1035" s="51"/>
      <c r="AI1035" s="51">
        <v>25</v>
      </c>
      <c r="AJ1035" s="51">
        <v>0</v>
      </c>
      <c r="AK1035" s="51">
        <v>0</v>
      </c>
      <c r="AL1035" s="51">
        <v>0</v>
      </c>
      <c r="AP1035" s="51">
        <v>1</v>
      </c>
      <c r="AQ1035" s="51"/>
      <c r="AR1035" s="51">
        <v>1</v>
      </c>
      <c r="AS1035" s="51">
        <v>1</v>
      </c>
      <c r="AT1035" s="51">
        <v>1</v>
      </c>
      <c r="AU1035" s="51">
        <v>1</v>
      </c>
      <c r="AV1035" s="51">
        <v>1</v>
      </c>
      <c r="AW1035" s="51">
        <v>1</v>
      </c>
    </row>
    <row r="1036" spans="1:56" x14ac:dyDescent="0.3">
      <c r="A1036" s="2">
        <v>1036</v>
      </c>
      <c r="B1036" s="2">
        <v>1</v>
      </c>
      <c r="C1036" s="2" t="s">
        <v>1392</v>
      </c>
      <c r="D1036" s="51">
        <v>13</v>
      </c>
      <c r="E1036" s="2" t="s">
        <v>3977</v>
      </c>
      <c r="F1036" s="2" t="s">
        <v>2338</v>
      </c>
      <c r="G1036" s="2" t="s">
        <v>2351</v>
      </c>
      <c r="H1036" s="2" t="s">
        <v>2531</v>
      </c>
      <c r="I1036" s="2" t="s">
        <v>2158</v>
      </c>
      <c r="J1036" s="2" t="s">
        <v>2532</v>
      </c>
      <c r="K1036" s="2" t="s">
        <v>4062</v>
      </c>
      <c r="L1036" s="2">
        <v>161731</v>
      </c>
      <c r="M1036" s="2">
        <v>896169</v>
      </c>
      <c r="N1036" s="2" t="s">
        <v>104</v>
      </c>
      <c r="O1036" s="2" t="s">
        <v>368</v>
      </c>
      <c r="P1036" s="2">
        <v>2007</v>
      </c>
      <c r="Q1036" s="2" t="s">
        <v>368</v>
      </c>
      <c r="R1036" s="2" t="s">
        <v>267</v>
      </c>
      <c r="S1036" s="2" t="s">
        <v>368</v>
      </c>
      <c r="T1036" s="2" t="b">
        <v>1</v>
      </c>
      <c r="U1036" s="2">
        <v>2018</v>
      </c>
      <c r="V1036" s="2">
        <v>0</v>
      </c>
      <c r="W1036" s="2">
        <v>381</v>
      </c>
      <c r="X1036" s="2" t="b">
        <v>1</v>
      </c>
      <c r="Y1036" s="2" t="b">
        <v>1</v>
      </c>
      <c r="Z1036" s="2" t="s">
        <v>89</v>
      </c>
      <c r="AA1036" s="2" t="s">
        <v>125</v>
      </c>
      <c r="AB1036" s="51" t="s">
        <v>125</v>
      </c>
      <c r="AC1036" s="51"/>
      <c r="AD1036" s="51">
        <v>261360167.90000001</v>
      </c>
      <c r="AE1036" s="51"/>
      <c r="AF1036" s="51">
        <v>90</v>
      </c>
      <c r="AG1036" s="51" t="s">
        <v>2355</v>
      </c>
      <c r="AH1036" s="51"/>
      <c r="AI1036" s="51">
        <v>6.5</v>
      </c>
      <c r="AJ1036" s="51">
        <v>0</v>
      </c>
      <c r="AK1036" s="51">
        <v>0</v>
      </c>
      <c r="AL1036" s="51">
        <v>0</v>
      </c>
      <c r="AM1036" s="51">
        <v>1</v>
      </c>
      <c r="AN1036" s="51">
        <v>1</v>
      </c>
      <c r="AP1036" s="51">
        <v>1</v>
      </c>
      <c r="AQ1036" s="51"/>
      <c r="AR1036" s="51">
        <v>0</v>
      </c>
      <c r="AS1036" s="51">
        <v>0</v>
      </c>
      <c r="AT1036" s="51">
        <v>1</v>
      </c>
      <c r="AZ1036" s="51">
        <v>1</v>
      </c>
    </row>
    <row r="1037" spans="1:56" x14ac:dyDescent="0.3">
      <c r="A1037" s="2">
        <v>1037</v>
      </c>
      <c r="B1037" s="2">
        <v>1</v>
      </c>
      <c r="C1037" s="2" t="s">
        <v>1392</v>
      </c>
      <c r="D1037" s="51">
        <v>13</v>
      </c>
      <c r="E1037" s="2" t="s">
        <v>3977</v>
      </c>
      <c r="F1037" s="2" t="s">
        <v>2338</v>
      </c>
      <c r="G1037" s="2" t="s">
        <v>2351</v>
      </c>
      <c r="H1037" s="2" t="s">
        <v>2533</v>
      </c>
      <c r="I1037" s="2" t="s">
        <v>2534</v>
      </c>
      <c r="J1037" s="2" t="s">
        <v>2535</v>
      </c>
      <c r="K1037" s="2" t="s">
        <v>4063</v>
      </c>
      <c r="L1037" s="2">
        <v>116855477</v>
      </c>
      <c r="M1037" s="2">
        <v>116855482</v>
      </c>
      <c r="N1037" s="2" t="s">
        <v>104</v>
      </c>
      <c r="O1037" s="2" t="s">
        <v>367</v>
      </c>
      <c r="P1037" s="2" t="s">
        <v>267</v>
      </c>
      <c r="Q1037" s="2" t="s">
        <v>486</v>
      </c>
      <c r="R1037" s="2" t="s">
        <v>267</v>
      </c>
      <c r="S1037" s="2" t="s">
        <v>486</v>
      </c>
      <c r="T1037" s="2" t="b">
        <v>1</v>
      </c>
      <c r="U1037" s="2">
        <v>2017</v>
      </c>
      <c r="V1037" s="2">
        <v>0</v>
      </c>
      <c r="W1037" s="2">
        <v>20</v>
      </c>
      <c r="X1037" s="2" t="b">
        <v>1</v>
      </c>
      <c r="Y1037" s="2" t="b">
        <v>1</v>
      </c>
      <c r="Z1037" s="2" t="s">
        <v>2046</v>
      </c>
      <c r="AA1037" s="2" t="s">
        <v>83</v>
      </c>
      <c r="AB1037" s="51" t="s">
        <v>83</v>
      </c>
      <c r="AC1037" s="51"/>
      <c r="AD1037" s="51">
        <v>13373.25179</v>
      </c>
      <c r="AE1037" s="51" t="s">
        <v>118</v>
      </c>
      <c r="AF1037" s="2">
        <v>22</v>
      </c>
      <c r="AG1037" s="51" t="s">
        <v>2355</v>
      </c>
      <c r="AI1037" s="2">
        <v>9.6999999999999993</v>
      </c>
      <c r="AJ1037" s="51">
        <v>0</v>
      </c>
      <c r="AK1037" s="51">
        <v>0</v>
      </c>
      <c r="AL1037" s="51">
        <v>1</v>
      </c>
      <c r="AP1037" s="51">
        <v>0</v>
      </c>
      <c r="AQ1037" s="51"/>
      <c r="AR1037" s="51">
        <v>1</v>
      </c>
      <c r="AS1037" s="51">
        <v>1</v>
      </c>
      <c r="AT1037" s="51">
        <v>1</v>
      </c>
      <c r="AV1037" s="51">
        <v>1</v>
      </c>
      <c r="BB1037" s="51">
        <v>1</v>
      </c>
      <c r="BC1037" s="51">
        <v>1</v>
      </c>
      <c r="BD1037" s="51"/>
    </row>
    <row r="1038" spans="1:56" x14ac:dyDescent="0.3">
      <c r="A1038" s="2">
        <v>1038</v>
      </c>
      <c r="B1038" s="2">
        <v>1</v>
      </c>
      <c r="C1038" s="2" t="s">
        <v>1392</v>
      </c>
      <c r="D1038" s="51">
        <v>13</v>
      </c>
      <c r="E1038" s="2" t="s">
        <v>3977</v>
      </c>
      <c r="F1038" s="2" t="s">
        <v>2338</v>
      </c>
      <c r="G1038" s="2" t="s">
        <v>2351</v>
      </c>
      <c r="H1038" s="2" t="s">
        <v>2533</v>
      </c>
      <c r="I1038" s="2" t="s">
        <v>2536</v>
      </c>
      <c r="J1038" s="2" t="s">
        <v>2537</v>
      </c>
      <c r="K1038" s="2" t="s">
        <v>4064</v>
      </c>
      <c r="L1038" s="2">
        <v>116850766</v>
      </c>
      <c r="M1038" s="2">
        <v>116851089</v>
      </c>
      <c r="N1038" s="2" t="s">
        <v>104</v>
      </c>
      <c r="O1038" s="2" t="s">
        <v>2972</v>
      </c>
      <c r="P1038" s="2">
        <v>2005</v>
      </c>
      <c r="Q1038" s="2" t="s">
        <v>368</v>
      </c>
      <c r="R1038" s="2" t="s">
        <v>267</v>
      </c>
      <c r="S1038" s="2" t="s">
        <v>368</v>
      </c>
      <c r="T1038" s="2" t="b">
        <v>1</v>
      </c>
      <c r="U1038" s="2">
        <v>44197</v>
      </c>
      <c r="V1038" s="2">
        <v>0</v>
      </c>
      <c r="W1038" s="2">
        <v>50</v>
      </c>
      <c r="X1038" s="2" t="b">
        <v>1</v>
      </c>
      <c r="Y1038" s="2" t="b">
        <v>1</v>
      </c>
      <c r="Z1038" s="2" t="s">
        <v>89</v>
      </c>
      <c r="AA1038" s="2" t="s">
        <v>83</v>
      </c>
      <c r="AB1038" s="51" t="s">
        <v>83</v>
      </c>
      <c r="AC1038" s="51"/>
      <c r="AD1038" s="51">
        <v>3342370.8160000001</v>
      </c>
      <c r="AF1038" s="2">
        <v>25</v>
      </c>
      <c r="AG1038" s="51" t="s">
        <v>2355</v>
      </c>
      <c r="AI1038" s="2">
        <v>9.6999999999999993</v>
      </c>
      <c r="AJ1038" s="51">
        <v>0</v>
      </c>
      <c r="AK1038" s="51">
        <v>0</v>
      </c>
      <c r="AL1038" s="51">
        <v>1</v>
      </c>
      <c r="AP1038" s="51">
        <v>1</v>
      </c>
      <c r="AQ1038" s="51"/>
      <c r="AR1038" s="51">
        <v>1</v>
      </c>
      <c r="AS1038" s="51">
        <v>1</v>
      </c>
      <c r="AT1038" s="51">
        <v>1</v>
      </c>
      <c r="AV1038" s="51">
        <v>1</v>
      </c>
    </row>
    <row r="1039" spans="1:56" x14ac:dyDescent="0.3">
      <c r="A1039" s="2">
        <v>1039</v>
      </c>
      <c r="B1039" s="2">
        <v>1</v>
      </c>
      <c r="C1039" s="2" t="s">
        <v>1392</v>
      </c>
      <c r="D1039" s="51">
        <v>13</v>
      </c>
      <c r="E1039" s="2" t="s">
        <v>3977</v>
      </c>
      <c r="F1039" s="2" t="s">
        <v>2338</v>
      </c>
      <c r="G1039" s="2" t="s">
        <v>2351</v>
      </c>
      <c r="H1039" s="2" t="s">
        <v>2538</v>
      </c>
      <c r="I1039" s="2" t="s">
        <v>2539</v>
      </c>
      <c r="J1039" s="2" t="s">
        <v>2540</v>
      </c>
      <c r="K1039" s="2" t="s">
        <v>4065</v>
      </c>
      <c r="L1039" s="2">
        <v>161513</v>
      </c>
      <c r="M1039" s="2">
        <v>124497651</v>
      </c>
      <c r="N1039" s="2" t="s">
        <v>1219</v>
      </c>
      <c r="O1039" s="2" t="s">
        <v>486</v>
      </c>
      <c r="P1039" s="2">
        <v>2003</v>
      </c>
      <c r="Q1039" s="2" t="s">
        <v>2972</v>
      </c>
      <c r="R1039" s="2" t="s">
        <v>1218</v>
      </c>
      <c r="S1039" s="2" t="s">
        <v>2972</v>
      </c>
      <c r="T1039" s="2" t="b">
        <v>1</v>
      </c>
      <c r="U1039" s="2">
        <v>44228</v>
      </c>
      <c r="V1039" s="2">
        <v>0</v>
      </c>
      <c r="W1039" s="2">
        <v>450</v>
      </c>
      <c r="X1039" s="2" t="b">
        <v>1</v>
      </c>
      <c r="Y1039" s="2" t="b">
        <v>1</v>
      </c>
      <c r="Z1039" s="2" t="s">
        <v>2541</v>
      </c>
      <c r="AA1039" s="2" t="s">
        <v>95</v>
      </c>
      <c r="AB1039" s="51" t="s">
        <v>83</v>
      </c>
      <c r="AC1039" s="51" t="s">
        <v>178</v>
      </c>
      <c r="AD1039" s="51">
        <v>814410.39060000004</v>
      </c>
      <c r="AE1039" s="51"/>
      <c r="AF1039" s="51">
        <v>112</v>
      </c>
      <c r="AG1039" s="51" t="s">
        <v>2355</v>
      </c>
      <c r="AH1039" s="51"/>
      <c r="AI1039" s="51">
        <v>27</v>
      </c>
      <c r="AJ1039" s="51">
        <v>0</v>
      </c>
      <c r="AK1039" s="51">
        <v>0</v>
      </c>
      <c r="AL1039" s="51">
        <v>0</v>
      </c>
      <c r="AP1039" s="51">
        <v>0</v>
      </c>
      <c r="AQ1039" s="51"/>
      <c r="AR1039" s="51">
        <v>1</v>
      </c>
      <c r="AS1039" s="51">
        <v>1</v>
      </c>
      <c r="AT1039" s="51">
        <v>1</v>
      </c>
      <c r="AU1039" s="51">
        <v>1</v>
      </c>
      <c r="AV1039" s="51">
        <v>1</v>
      </c>
      <c r="AW1039" s="51">
        <v>1</v>
      </c>
    </row>
    <row r="1040" spans="1:56" x14ac:dyDescent="0.3">
      <c r="A1040" s="2">
        <v>1040</v>
      </c>
      <c r="B1040" s="2">
        <v>1</v>
      </c>
      <c r="C1040" s="2" t="s">
        <v>1392</v>
      </c>
      <c r="D1040" s="51">
        <v>13</v>
      </c>
      <c r="E1040" s="2" t="s">
        <v>3977</v>
      </c>
      <c r="F1040" s="2" t="s">
        <v>2338</v>
      </c>
      <c r="G1040" s="2" t="s">
        <v>2351</v>
      </c>
      <c r="H1040" s="2" t="s">
        <v>2538</v>
      </c>
      <c r="I1040" s="2" t="s">
        <v>2542</v>
      </c>
      <c r="J1040" s="2" t="s">
        <v>2543</v>
      </c>
      <c r="K1040" s="2" t="s">
        <v>4066</v>
      </c>
      <c r="L1040" s="2">
        <v>60162</v>
      </c>
      <c r="M1040" s="2">
        <v>68646736</v>
      </c>
      <c r="N1040" s="2" t="s">
        <v>104</v>
      </c>
      <c r="O1040" s="2" t="s">
        <v>1217</v>
      </c>
      <c r="P1040" s="2">
        <v>2015</v>
      </c>
      <c r="Q1040" s="2" t="s">
        <v>1217</v>
      </c>
      <c r="R1040" s="2" t="s">
        <v>1218</v>
      </c>
      <c r="S1040" s="2" t="s">
        <v>1217</v>
      </c>
      <c r="T1040" s="2" t="b">
        <v>1</v>
      </c>
      <c r="U1040" s="2">
        <v>2015</v>
      </c>
      <c r="V1040" s="2">
        <v>0</v>
      </c>
      <c r="W1040" s="51">
        <v>439</v>
      </c>
      <c r="X1040" s="2" t="b">
        <v>1</v>
      </c>
      <c r="Y1040" s="2" t="b">
        <v>1</v>
      </c>
      <c r="Z1040" s="51" t="s">
        <v>149</v>
      </c>
      <c r="AA1040" s="2" t="s">
        <v>83</v>
      </c>
      <c r="AB1040" s="51" t="s">
        <v>83</v>
      </c>
      <c r="AC1040" s="51"/>
      <c r="AD1040" s="51">
        <v>7468235.1869999999</v>
      </c>
      <c r="AF1040" s="2">
        <v>180</v>
      </c>
      <c r="AG1040" s="51" t="s">
        <v>2355</v>
      </c>
      <c r="AI1040" s="2">
        <v>21.5</v>
      </c>
      <c r="AJ1040" s="51">
        <v>0</v>
      </c>
      <c r="AK1040" s="51">
        <v>0</v>
      </c>
      <c r="AL1040" s="51">
        <v>1</v>
      </c>
      <c r="AP1040" s="51">
        <v>1</v>
      </c>
      <c r="AQ1040" s="51"/>
      <c r="AR1040" s="51">
        <v>1</v>
      </c>
      <c r="AS1040" s="51">
        <v>1</v>
      </c>
      <c r="AT1040" s="51">
        <v>1</v>
      </c>
      <c r="AU1040" s="51">
        <v>1</v>
      </c>
      <c r="AV1040" s="51">
        <v>1</v>
      </c>
      <c r="AW1040" s="51">
        <v>1</v>
      </c>
    </row>
    <row r="1041" spans="1:56" x14ac:dyDescent="0.3">
      <c r="A1041" s="2">
        <v>1041</v>
      </c>
      <c r="B1041" s="2">
        <v>1</v>
      </c>
      <c r="C1041" s="2" t="s">
        <v>1392</v>
      </c>
      <c r="D1041" s="51">
        <v>13</v>
      </c>
      <c r="E1041" s="2" t="s">
        <v>3977</v>
      </c>
      <c r="F1041" s="2" t="s">
        <v>2338</v>
      </c>
      <c r="G1041" s="2" t="s">
        <v>2351</v>
      </c>
      <c r="H1041" s="2" t="s">
        <v>2544</v>
      </c>
      <c r="I1041" s="2" t="s">
        <v>2545</v>
      </c>
      <c r="J1041" s="2" t="s">
        <v>2546</v>
      </c>
      <c r="K1041" s="2" t="s">
        <v>4067</v>
      </c>
      <c r="L1041" s="2">
        <v>60147</v>
      </c>
      <c r="M1041" s="2">
        <v>124444795</v>
      </c>
      <c r="N1041" s="2" t="s">
        <v>104</v>
      </c>
      <c r="O1041" s="2" t="s">
        <v>2972</v>
      </c>
      <c r="P1041" s="2">
        <v>2006</v>
      </c>
      <c r="Q1041" s="2" t="s">
        <v>1217</v>
      </c>
      <c r="R1041" s="2" t="s">
        <v>1218</v>
      </c>
      <c r="S1041" s="2" t="s">
        <v>1217</v>
      </c>
      <c r="T1041" s="2" t="b">
        <v>1</v>
      </c>
      <c r="U1041" s="2">
        <v>44197</v>
      </c>
      <c r="V1041" s="2">
        <v>53</v>
      </c>
      <c r="W1041" s="2">
        <v>142</v>
      </c>
      <c r="X1041" s="2" t="b">
        <v>1</v>
      </c>
      <c r="Y1041" s="2" t="b">
        <v>1</v>
      </c>
      <c r="Z1041" s="2" t="s">
        <v>2547</v>
      </c>
      <c r="AA1041" s="2" t="s">
        <v>83</v>
      </c>
      <c r="AB1041" s="51" t="s">
        <v>83</v>
      </c>
      <c r="AC1041" s="51"/>
      <c r="AD1041" s="51">
        <v>370061.38209999999</v>
      </c>
      <c r="AE1041" s="51"/>
      <c r="AF1041" s="51">
        <v>129</v>
      </c>
      <c r="AG1041" s="51" t="s">
        <v>2355</v>
      </c>
      <c r="AH1041" s="51"/>
      <c r="AI1041" s="51">
        <v>13</v>
      </c>
      <c r="AJ1041" s="51">
        <v>0</v>
      </c>
      <c r="AK1041" s="51">
        <v>0</v>
      </c>
      <c r="AL1041" s="51">
        <v>0</v>
      </c>
      <c r="AP1041" s="51">
        <v>0</v>
      </c>
      <c r="AQ1041" s="51"/>
      <c r="AR1041" s="51">
        <v>1</v>
      </c>
      <c r="AS1041" s="51">
        <v>1</v>
      </c>
      <c r="AT1041" s="51">
        <v>1</v>
      </c>
      <c r="AU1041" s="51">
        <v>1</v>
      </c>
      <c r="AV1041" s="51">
        <v>1</v>
      </c>
      <c r="AW1041" s="51">
        <v>1</v>
      </c>
    </row>
    <row r="1042" spans="1:56" x14ac:dyDescent="0.3">
      <c r="A1042" s="2">
        <v>1042</v>
      </c>
      <c r="B1042" s="2">
        <v>1</v>
      </c>
      <c r="C1042" s="2" t="s">
        <v>1392</v>
      </c>
      <c r="D1042" s="51">
        <v>13</v>
      </c>
      <c r="E1042" s="2" t="s">
        <v>3977</v>
      </c>
      <c r="F1042" s="2" t="s">
        <v>2338</v>
      </c>
      <c r="G1042" s="2" t="s">
        <v>2351</v>
      </c>
      <c r="H1042" s="2" t="s">
        <v>2544</v>
      </c>
      <c r="I1042" s="2" t="s">
        <v>2548</v>
      </c>
      <c r="J1042" s="2" t="s">
        <v>2549</v>
      </c>
      <c r="K1042" s="2" t="s">
        <v>4068</v>
      </c>
      <c r="L1042" s="2">
        <v>116855963</v>
      </c>
      <c r="M1042" s="2">
        <v>116856055</v>
      </c>
      <c r="N1042" s="2" t="s">
        <v>104</v>
      </c>
      <c r="O1042" s="2" t="s">
        <v>367</v>
      </c>
      <c r="P1042" s="2" t="s">
        <v>267</v>
      </c>
      <c r="Q1042" s="2" t="s">
        <v>1217</v>
      </c>
      <c r="R1042" s="2" t="s">
        <v>1218</v>
      </c>
      <c r="S1042" s="2" t="s">
        <v>1217</v>
      </c>
      <c r="T1042" s="2" t="b">
        <v>1</v>
      </c>
      <c r="U1042" s="2">
        <v>44197</v>
      </c>
      <c r="V1042" s="2">
        <v>0</v>
      </c>
      <c r="W1042" s="2">
        <v>40</v>
      </c>
      <c r="X1042" s="2" t="b">
        <v>1</v>
      </c>
      <c r="Y1042" s="2" t="b">
        <v>1</v>
      </c>
      <c r="Z1042" s="2" t="s">
        <v>2046</v>
      </c>
      <c r="AA1042" s="2" t="s">
        <v>83</v>
      </c>
      <c r="AB1042" s="51" t="s">
        <v>83</v>
      </c>
      <c r="AC1042" s="51"/>
      <c r="AD1042" s="51">
        <v>1707138.8359999999</v>
      </c>
      <c r="AE1042" s="51"/>
      <c r="AF1042" s="51">
        <v>29</v>
      </c>
      <c r="AG1042" s="51" t="s">
        <v>2355</v>
      </c>
      <c r="AH1042" s="51"/>
      <c r="AI1042" s="51">
        <v>8.5</v>
      </c>
      <c r="AJ1042" s="51">
        <v>0</v>
      </c>
      <c r="AK1042" s="51">
        <v>0</v>
      </c>
      <c r="AL1042" s="51">
        <v>0</v>
      </c>
      <c r="AP1042" s="51">
        <v>1</v>
      </c>
      <c r="AQ1042" s="51"/>
      <c r="AR1042" s="51">
        <v>1</v>
      </c>
      <c r="AS1042" s="51">
        <v>1</v>
      </c>
      <c r="AT1042" s="51">
        <v>1</v>
      </c>
      <c r="AU1042" s="51">
        <v>1</v>
      </c>
      <c r="AV1042" s="51">
        <v>1</v>
      </c>
      <c r="AW1042" s="51">
        <v>1</v>
      </c>
    </row>
    <row r="1043" spans="1:56" x14ac:dyDescent="0.3">
      <c r="A1043" s="2">
        <v>1043</v>
      </c>
      <c r="B1043" s="2">
        <v>1</v>
      </c>
      <c r="C1043" s="2" t="s">
        <v>1392</v>
      </c>
      <c r="D1043" s="51">
        <v>13</v>
      </c>
      <c r="E1043" s="2" t="s">
        <v>3977</v>
      </c>
      <c r="F1043" s="2" t="s">
        <v>2338</v>
      </c>
      <c r="G1043" s="2" t="s">
        <v>2351</v>
      </c>
      <c r="H1043" s="2" t="s">
        <v>2544</v>
      </c>
      <c r="I1043" s="2" t="s">
        <v>2550</v>
      </c>
      <c r="J1043" s="2" t="s">
        <v>2551</v>
      </c>
      <c r="K1043" s="2" t="s">
        <v>4069</v>
      </c>
      <c r="L1043" s="2">
        <v>104087812</v>
      </c>
      <c r="M1043" s="2">
        <v>104087837</v>
      </c>
      <c r="N1043" s="2" t="s">
        <v>1219</v>
      </c>
      <c r="O1043" s="2" t="s">
        <v>367</v>
      </c>
      <c r="P1043" s="2" t="s">
        <v>267</v>
      </c>
      <c r="Q1043" s="2" t="s">
        <v>1540</v>
      </c>
      <c r="R1043" s="2" t="s">
        <v>3202</v>
      </c>
      <c r="S1043" s="2" t="s">
        <v>1540</v>
      </c>
      <c r="T1043" s="2" t="b">
        <v>1</v>
      </c>
      <c r="U1043" s="2">
        <v>44228</v>
      </c>
      <c r="V1043" s="2">
        <v>0</v>
      </c>
      <c r="W1043" s="2">
        <v>100</v>
      </c>
      <c r="X1043" s="2" t="b">
        <v>1</v>
      </c>
      <c r="Y1043" s="2" t="b">
        <v>1</v>
      </c>
      <c r="Z1043" s="2" t="s">
        <v>2046</v>
      </c>
      <c r="AA1043" s="2" t="s">
        <v>83</v>
      </c>
      <c r="AB1043" s="51" t="s">
        <v>83</v>
      </c>
      <c r="AC1043" s="51"/>
      <c r="AD1043" s="51">
        <v>181612.5681</v>
      </c>
      <c r="AE1043" s="51"/>
      <c r="AF1043" s="51">
        <v>40</v>
      </c>
      <c r="AG1043" s="51" t="s">
        <v>2355</v>
      </c>
      <c r="AH1043" s="51"/>
      <c r="AI1043" s="51">
        <v>8.5</v>
      </c>
      <c r="AJ1043" s="51">
        <v>0</v>
      </c>
      <c r="AK1043" s="51">
        <v>0</v>
      </c>
      <c r="AL1043" s="51">
        <v>0</v>
      </c>
      <c r="AP1043" s="51">
        <v>1</v>
      </c>
      <c r="AQ1043" s="51"/>
      <c r="AR1043" s="51">
        <v>1</v>
      </c>
      <c r="AS1043" s="51">
        <v>1</v>
      </c>
      <c r="AT1043" s="51">
        <v>1</v>
      </c>
      <c r="AU1043" s="51">
        <v>1</v>
      </c>
      <c r="AV1043" s="51">
        <v>1</v>
      </c>
      <c r="AW1043" s="51">
        <v>1</v>
      </c>
    </row>
    <row r="1044" spans="1:56" x14ac:dyDescent="0.3">
      <c r="A1044" s="2">
        <v>1044</v>
      </c>
      <c r="B1044" s="2">
        <v>1</v>
      </c>
      <c r="C1044" s="2" t="s">
        <v>1392</v>
      </c>
      <c r="D1044" s="51">
        <v>13</v>
      </c>
      <c r="E1044" s="2" t="s">
        <v>3977</v>
      </c>
      <c r="F1044" s="2" t="s">
        <v>2338</v>
      </c>
      <c r="G1044" s="2" t="s">
        <v>2351</v>
      </c>
      <c r="H1044" s="2" t="s">
        <v>2544</v>
      </c>
      <c r="I1044" s="2" t="s">
        <v>2552</v>
      </c>
      <c r="J1044" s="2" t="s">
        <v>2553</v>
      </c>
      <c r="K1044" s="2" t="s">
        <v>4070</v>
      </c>
      <c r="L1044" s="2">
        <v>104085094</v>
      </c>
      <c r="M1044" s="2">
        <v>104086760</v>
      </c>
      <c r="N1044" s="2" t="s">
        <v>1219</v>
      </c>
      <c r="O1044" s="2" t="s">
        <v>2972</v>
      </c>
      <c r="P1044" s="2">
        <v>2006</v>
      </c>
      <c r="Q1044" s="2" t="s">
        <v>1217</v>
      </c>
      <c r="R1044" s="2" t="s">
        <v>3202</v>
      </c>
      <c r="S1044" s="2" t="s">
        <v>1217</v>
      </c>
      <c r="T1044" s="2" t="b">
        <v>1</v>
      </c>
      <c r="U1044" s="2">
        <v>44228</v>
      </c>
      <c r="V1044" s="2">
        <v>0</v>
      </c>
      <c r="W1044" s="2">
        <v>100</v>
      </c>
      <c r="X1044" s="2" t="b">
        <v>1</v>
      </c>
      <c r="Y1044" s="2" t="b">
        <v>1</v>
      </c>
      <c r="Z1044" s="2" t="s">
        <v>2554</v>
      </c>
      <c r="AA1044" s="2" t="s">
        <v>83</v>
      </c>
      <c r="AB1044" s="51" t="s">
        <v>83</v>
      </c>
      <c r="AC1044" s="51"/>
      <c r="AD1044" s="51">
        <v>652469.92220000003</v>
      </c>
      <c r="AE1044" s="51"/>
      <c r="AF1044" s="51">
        <v>29</v>
      </c>
      <c r="AG1044" s="51" t="s">
        <v>2355</v>
      </c>
      <c r="AH1044" s="51"/>
      <c r="AI1044" s="51">
        <v>8.5</v>
      </c>
      <c r="AJ1044" s="51">
        <v>0</v>
      </c>
      <c r="AK1044" s="51">
        <v>0</v>
      </c>
      <c r="AL1044" s="51">
        <v>0</v>
      </c>
      <c r="AP1044" s="51">
        <v>1</v>
      </c>
      <c r="AQ1044" s="51"/>
      <c r="AR1044" s="51">
        <v>1</v>
      </c>
      <c r="AS1044" s="51">
        <v>1</v>
      </c>
      <c r="AT1044" s="51">
        <v>1</v>
      </c>
      <c r="AU1044" s="51">
        <v>1</v>
      </c>
      <c r="AV1044" s="51">
        <v>1</v>
      </c>
      <c r="AW1044" s="51">
        <v>1</v>
      </c>
    </row>
    <row r="1045" spans="1:56" x14ac:dyDescent="0.3">
      <c r="A1045" s="2">
        <v>1045</v>
      </c>
      <c r="B1045" s="2">
        <v>1</v>
      </c>
      <c r="C1045" s="2" t="s">
        <v>1392</v>
      </c>
      <c r="D1045" s="51">
        <v>13</v>
      </c>
      <c r="E1045" s="2" t="s">
        <v>3977</v>
      </c>
      <c r="F1045" s="2" t="s">
        <v>2338</v>
      </c>
      <c r="G1045" s="2" t="s">
        <v>2351</v>
      </c>
      <c r="H1045" s="2" t="s">
        <v>2555</v>
      </c>
      <c r="I1045" s="2" t="s">
        <v>2556</v>
      </c>
      <c r="J1045" s="2" t="s">
        <v>2557</v>
      </c>
      <c r="K1045" s="2" t="s">
        <v>4071</v>
      </c>
      <c r="L1045" s="2">
        <v>200322937</v>
      </c>
      <c r="M1045" s="2">
        <v>200322952</v>
      </c>
      <c r="N1045" s="2" t="s">
        <v>2995</v>
      </c>
      <c r="O1045" s="2" t="s">
        <v>367</v>
      </c>
      <c r="P1045" s="2" t="s">
        <v>267</v>
      </c>
      <c r="Q1045" s="2" t="s">
        <v>486</v>
      </c>
      <c r="R1045" s="2" t="s">
        <v>267</v>
      </c>
      <c r="S1045" s="2" t="s">
        <v>486</v>
      </c>
      <c r="T1045" s="2" t="b">
        <v>1</v>
      </c>
      <c r="U1045" s="2">
        <v>44228</v>
      </c>
      <c r="V1045" s="2">
        <v>0</v>
      </c>
      <c r="W1045" s="2">
        <v>60</v>
      </c>
      <c r="X1045" s="2" t="b">
        <v>1</v>
      </c>
      <c r="Y1045" s="2" t="b">
        <v>1</v>
      </c>
      <c r="Z1045" s="2" t="s">
        <v>2046</v>
      </c>
      <c r="AA1045" s="2" t="s">
        <v>83</v>
      </c>
      <c r="AB1045" s="51" t="s">
        <v>83</v>
      </c>
      <c r="AC1045" s="51"/>
      <c r="AD1045" s="51">
        <v>68255.010120000006</v>
      </c>
      <c r="AE1045" s="51" t="s">
        <v>118</v>
      </c>
      <c r="AF1045" s="51">
        <v>161</v>
      </c>
      <c r="AG1045" s="51" t="s">
        <v>2355</v>
      </c>
      <c r="AH1045" s="51"/>
      <c r="AI1045" s="51"/>
      <c r="AJ1045" s="51">
        <v>0</v>
      </c>
      <c r="AK1045" s="51">
        <v>0</v>
      </c>
      <c r="AL1045" s="51">
        <v>0</v>
      </c>
      <c r="AP1045" s="51">
        <v>0</v>
      </c>
      <c r="AQ1045" s="51"/>
      <c r="AR1045" s="51">
        <v>1</v>
      </c>
      <c r="AS1045" s="51">
        <v>1</v>
      </c>
      <c r="AT1045" s="51">
        <v>1</v>
      </c>
      <c r="AV1045" s="51">
        <v>1</v>
      </c>
      <c r="BB1045" s="51">
        <v>1</v>
      </c>
      <c r="BC1045" s="51">
        <v>1</v>
      </c>
      <c r="BD1045" s="51"/>
    </row>
    <row r="1046" spans="1:56" x14ac:dyDescent="0.3">
      <c r="A1046" s="2">
        <v>1046</v>
      </c>
      <c r="B1046" s="2">
        <v>1</v>
      </c>
      <c r="C1046" s="2" t="s">
        <v>1392</v>
      </c>
      <c r="D1046" s="51">
        <v>13</v>
      </c>
      <c r="E1046" s="2" t="s">
        <v>3977</v>
      </c>
      <c r="F1046" s="2" t="s">
        <v>2338</v>
      </c>
      <c r="G1046" s="2" t="s">
        <v>2351</v>
      </c>
      <c r="H1046" s="2" t="s">
        <v>2555</v>
      </c>
      <c r="I1046" s="2" t="s">
        <v>2044</v>
      </c>
      <c r="J1046" s="2" t="s">
        <v>2558</v>
      </c>
      <c r="K1046" s="2" t="s">
        <v>4072</v>
      </c>
      <c r="L1046" s="2">
        <v>39413</v>
      </c>
      <c r="M1046" s="2">
        <v>68648645</v>
      </c>
      <c r="N1046" s="2" t="s">
        <v>104</v>
      </c>
      <c r="O1046" s="2" t="s">
        <v>1217</v>
      </c>
      <c r="P1046" s="2">
        <v>2005</v>
      </c>
      <c r="Q1046" s="2" t="s">
        <v>1217</v>
      </c>
      <c r="R1046" s="2" t="s">
        <v>2980</v>
      </c>
      <c r="S1046" s="2" t="s">
        <v>1217</v>
      </c>
      <c r="T1046" s="2" t="b">
        <v>1</v>
      </c>
      <c r="U1046" s="2">
        <v>2015</v>
      </c>
      <c r="V1046" s="2">
        <v>0</v>
      </c>
      <c r="W1046" s="51">
        <v>30</v>
      </c>
      <c r="X1046" s="2" t="b">
        <v>1</v>
      </c>
      <c r="Y1046" s="2" t="b">
        <v>1</v>
      </c>
      <c r="Z1046" s="51" t="s">
        <v>149</v>
      </c>
      <c r="AA1046" s="2" t="s">
        <v>83</v>
      </c>
      <c r="AB1046" s="51" t="s">
        <v>83</v>
      </c>
      <c r="AC1046" s="51"/>
      <c r="AD1046" s="51">
        <v>5628228.2609999999</v>
      </c>
      <c r="AF1046" s="2">
        <v>115</v>
      </c>
      <c r="AG1046" s="51" t="s">
        <v>2355</v>
      </c>
      <c r="AI1046" s="2">
        <v>21.5</v>
      </c>
      <c r="AJ1046" s="51">
        <v>0</v>
      </c>
      <c r="AK1046" s="51">
        <v>0</v>
      </c>
      <c r="AL1046" s="51">
        <v>1</v>
      </c>
      <c r="AP1046" s="51">
        <v>1</v>
      </c>
      <c r="AQ1046" s="51"/>
      <c r="AR1046" s="51">
        <v>1</v>
      </c>
      <c r="AS1046" s="51">
        <v>1</v>
      </c>
      <c r="AT1046" s="51">
        <v>1</v>
      </c>
      <c r="AU1046" s="51">
        <v>1</v>
      </c>
      <c r="AV1046" s="51">
        <v>1</v>
      </c>
      <c r="AW1046" s="51">
        <v>1</v>
      </c>
    </row>
    <row r="1047" spans="1:56" x14ac:dyDescent="0.3">
      <c r="A1047" s="2">
        <v>1047</v>
      </c>
      <c r="B1047" s="2">
        <v>1</v>
      </c>
      <c r="C1047" s="2" t="s">
        <v>1392</v>
      </c>
      <c r="D1047" s="51">
        <v>13</v>
      </c>
      <c r="E1047" s="2" t="s">
        <v>3977</v>
      </c>
      <c r="F1047" s="2" t="s">
        <v>2338</v>
      </c>
      <c r="G1047" s="2" t="s">
        <v>2351</v>
      </c>
      <c r="H1047" s="2" t="s">
        <v>2555</v>
      </c>
      <c r="I1047" s="2" t="s">
        <v>2559</v>
      </c>
      <c r="J1047" s="2" t="s">
        <v>2560</v>
      </c>
      <c r="K1047" s="2" t="s">
        <v>4073</v>
      </c>
      <c r="L1047" s="2">
        <v>195319</v>
      </c>
      <c r="M1047" s="2">
        <v>104250402</v>
      </c>
      <c r="N1047" s="2" t="s">
        <v>104</v>
      </c>
      <c r="O1047" s="2" t="s">
        <v>486</v>
      </c>
      <c r="P1047" s="2">
        <v>2011</v>
      </c>
      <c r="Q1047" s="2" t="s">
        <v>368</v>
      </c>
      <c r="R1047" s="2" t="s">
        <v>267</v>
      </c>
      <c r="S1047" s="2" t="s">
        <v>368</v>
      </c>
      <c r="T1047" s="2" t="b">
        <v>1</v>
      </c>
      <c r="U1047" s="2">
        <v>2015</v>
      </c>
      <c r="V1047" s="2">
        <v>0</v>
      </c>
      <c r="W1047" s="2">
        <v>15</v>
      </c>
      <c r="X1047" s="2" t="b">
        <v>1</v>
      </c>
      <c r="Y1047" s="2" t="b">
        <v>1</v>
      </c>
      <c r="Z1047" s="2" t="s">
        <v>2561</v>
      </c>
      <c r="AA1047" s="2" t="s">
        <v>83</v>
      </c>
      <c r="AB1047" s="51" t="s">
        <v>83</v>
      </c>
      <c r="AC1047" s="51"/>
      <c r="AD1047" s="51">
        <v>7389.1132070000003</v>
      </c>
      <c r="AE1047" s="51" t="s">
        <v>118</v>
      </c>
      <c r="AF1047" s="51">
        <v>124</v>
      </c>
      <c r="AG1047" s="51" t="s">
        <v>2355</v>
      </c>
      <c r="AH1047" s="51"/>
      <c r="AI1047" s="51"/>
      <c r="AJ1047" s="51">
        <v>0</v>
      </c>
      <c r="AK1047" s="51">
        <v>0</v>
      </c>
      <c r="AL1047" s="51">
        <v>0</v>
      </c>
      <c r="AP1047" s="51">
        <v>0</v>
      </c>
      <c r="AQ1047" s="51"/>
      <c r="AR1047" s="51">
        <v>1</v>
      </c>
      <c r="AS1047" s="51">
        <v>1</v>
      </c>
      <c r="AT1047" s="51">
        <v>1</v>
      </c>
      <c r="AV1047" s="51">
        <v>1</v>
      </c>
      <c r="BC1047" s="51">
        <v>1</v>
      </c>
    </row>
    <row r="1048" spans="1:56" x14ac:dyDescent="0.3">
      <c r="A1048" s="2">
        <v>1048</v>
      </c>
      <c r="B1048" s="2">
        <v>1</v>
      </c>
      <c r="C1048" s="2" t="s">
        <v>1392</v>
      </c>
      <c r="D1048" s="51">
        <v>13</v>
      </c>
      <c r="E1048" s="2" t="s">
        <v>3977</v>
      </c>
      <c r="F1048" s="2" t="s">
        <v>2338</v>
      </c>
      <c r="G1048" s="2" t="s">
        <v>2351</v>
      </c>
      <c r="H1048" s="2" t="s">
        <v>2555</v>
      </c>
      <c r="I1048" s="2" t="s">
        <v>1589</v>
      </c>
      <c r="J1048" s="2" t="s">
        <v>2562</v>
      </c>
      <c r="K1048" s="2" t="s">
        <v>4074</v>
      </c>
      <c r="L1048" s="2">
        <v>161431</v>
      </c>
      <c r="M1048" s="2">
        <v>177282313</v>
      </c>
      <c r="N1048" s="2" t="s">
        <v>104</v>
      </c>
      <c r="O1048" s="2" t="s">
        <v>2972</v>
      </c>
      <c r="P1048" s="2">
        <v>2004</v>
      </c>
      <c r="Q1048" s="2" t="s">
        <v>1217</v>
      </c>
      <c r="R1048" s="2" t="s">
        <v>2980</v>
      </c>
      <c r="S1048" s="2" t="s">
        <v>1217</v>
      </c>
      <c r="T1048" s="2" t="b">
        <v>1</v>
      </c>
      <c r="U1048" s="2">
        <v>2015</v>
      </c>
      <c r="V1048" s="2">
        <v>0</v>
      </c>
      <c r="W1048" s="2">
        <v>85</v>
      </c>
      <c r="X1048" s="2" t="b">
        <v>1</v>
      </c>
      <c r="Y1048" s="2" t="b">
        <v>1</v>
      </c>
      <c r="Z1048" s="2" t="s">
        <v>2563</v>
      </c>
      <c r="AA1048" s="2" t="s">
        <v>83</v>
      </c>
      <c r="AB1048" s="51" t="s">
        <v>83</v>
      </c>
      <c r="AC1048" s="51"/>
      <c r="AD1048" s="51">
        <v>3797441.3110000002</v>
      </c>
      <c r="AF1048" s="2">
        <v>141</v>
      </c>
      <c r="AG1048" s="51" t="s">
        <v>2355</v>
      </c>
      <c r="AI1048" s="2">
        <v>20</v>
      </c>
      <c r="AJ1048" s="51">
        <v>0</v>
      </c>
      <c r="AK1048" s="51">
        <v>0</v>
      </c>
      <c r="AL1048" s="51">
        <v>1</v>
      </c>
      <c r="AP1048" s="51">
        <v>1</v>
      </c>
      <c r="AQ1048" s="51"/>
      <c r="AR1048" s="51">
        <v>1</v>
      </c>
      <c r="AS1048" s="51">
        <v>1</v>
      </c>
      <c r="AT1048" s="51">
        <v>1</v>
      </c>
      <c r="AU1048" s="51">
        <v>1</v>
      </c>
      <c r="AV1048" s="51">
        <v>1</v>
      </c>
      <c r="AW1048" s="51">
        <v>1</v>
      </c>
    </row>
    <row r="1049" spans="1:56" x14ac:dyDescent="0.3">
      <c r="A1049" s="2">
        <v>1049</v>
      </c>
      <c r="B1049" s="2">
        <v>1</v>
      </c>
      <c r="C1049" s="2" t="s">
        <v>1392</v>
      </c>
      <c r="D1049" s="51">
        <v>13</v>
      </c>
      <c r="E1049" s="2" t="s">
        <v>3977</v>
      </c>
      <c r="F1049" s="2" t="s">
        <v>2338</v>
      </c>
      <c r="G1049" s="2" t="s">
        <v>2351</v>
      </c>
      <c r="H1049" s="2" t="s">
        <v>2555</v>
      </c>
      <c r="I1049" s="2" t="s">
        <v>2564</v>
      </c>
      <c r="J1049" s="2" t="s">
        <v>2565</v>
      </c>
      <c r="K1049" s="2" t="s">
        <v>4075</v>
      </c>
      <c r="L1049" s="2">
        <v>161546</v>
      </c>
      <c r="M1049" s="2">
        <v>124504854</v>
      </c>
      <c r="N1049" s="2" t="s">
        <v>104</v>
      </c>
      <c r="O1049" s="2" t="s">
        <v>1217</v>
      </c>
      <c r="P1049" s="2">
        <v>2007</v>
      </c>
      <c r="Q1049" s="2" t="s">
        <v>1540</v>
      </c>
      <c r="R1049" s="2" t="s">
        <v>1218</v>
      </c>
      <c r="S1049" s="2" t="s">
        <v>1540</v>
      </c>
      <c r="T1049" s="2" t="b">
        <v>1</v>
      </c>
      <c r="U1049" s="2">
        <v>43891</v>
      </c>
      <c r="V1049" s="2">
        <v>0</v>
      </c>
      <c r="W1049" s="2">
        <v>30</v>
      </c>
      <c r="X1049" s="2" t="b">
        <v>1</v>
      </c>
      <c r="Y1049" s="2" t="b">
        <v>1</v>
      </c>
      <c r="Z1049" s="2" t="s">
        <v>2566</v>
      </c>
      <c r="AA1049" s="2" t="s">
        <v>83</v>
      </c>
      <c r="AB1049" s="51" t="s">
        <v>83</v>
      </c>
      <c r="AC1049" s="51"/>
      <c r="AD1049" s="51">
        <v>395063.33539999998</v>
      </c>
      <c r="AE1049" s="51"/>
      <c r="AF1049" s="51">
        <v>100</v>
      </c>
      <c r="AG1049" s="51" t="s">
        <v>2355</v>
      </c>
      <c r="AH1049" s="51"/>
      <c r="AI1049" s="51">
        <v>20</v>
      </c>
      <c r="AJ1049" s="51">
        <v>0</v>
      </c>
      <c r="AK1049" s="51">
        <v>0</v>
      </c>
      <c r="AL1049" s="51">
        <v>0</v>
      </c>
      <c r="AP1049" s="51">
        <v>1</v>
      </c>
      <c r="AQ1049" s="51"/>
      <c r="AR1049" s="51">
        <v>1</v>
      </c>
      <c r="AS1049" s="51">
        <v>1</v>
      </c>
      <c r="AT1049" s="51">
        <v>1</v>
      </c>
      <c r="AU1049" s="51">
        <v>1</v>
      </c>
      <c r="AV1049" s="51">
        <v>1</v>
      </c>
      <c r="AW1049" s="51">
        <v>1</v>
      </c>
    </row>
    <row r="1050" spans="1:56" x14ac:dyDescent="0.3">
      <c r="A1050" s="2">
        <v>1050</v>
      </c>
      <c r="B1050" s="2">
        <v>1</v>
      </c>
      <c r="C1050" s="2" t="s">
        <v>1392</v>
      </c>
      <c r="D1050" s="51">
        <v>13</v>
      </c>
      <c r="E1050" s="2" t="s">
        <v>3977</v>
      </c>
      <c r="F1050" s="2" t="s">
        <v>2338</v>
      </c>
      <c r="G1050" s="2" t="s">
        <v>2351</v>
      </c>
      <c r="H1050" s="2" t="s">
        <v>2555</v>
      </c>
      <c r="I1050" s="2" t="s">
        <v>2567</v>
      </c>
      <c r="J1050" s="2" t="s">
        <v>2568</v>
      </c>
      <c r="K1050" s="2" t="s">
        <v>4076</v>
      </c>
      <c r="L1050" s="2">
        <v>195320</v>
      </c>
      <c r="M1050" s="2">
        <v>104294071</v>
      </c>
      <c r="N1050" s="2" t="s">
        <v>2995</v>
      </c>
      <c r="O1050" s="2" t="s">
        <v>1540</v>
      </c>
      <c r="P1050" s="2">
        <v>2011</v>
      </c>
      <c r="Q1050" s="2" t="s">
        <v>1540</v>
      </c>
      <c r="R1050" s="2" t="s">
        <v>3157</v>
      </c>
      <c r="S1050" s="2" t="s">
        <v>1540</v>
      </c>
      <c r="T1050" s="2" t="b">
        <v>1</v>
      </c>
      <c r="U1050" s="2">
        <v>44228</v>
      </c>
      <c r="V1050" s="2">
        <v>0</v>
      </c>
      <c r="W1050" s="2">
        <v>40</v>
      </c>
      <c r="X1050" s="2" t="b">
        <v>1</v>
      </c>
      <c r="Y1050" s="2" t="b">
        <v>1</v>
      </c>
      <c r="Z1050" s="2" t="s">
        <v>2046</v>
      </c>
      <c r="AA1050" s="51" t="s">
        <v>2387</v>
      </c>
      <c r="AB1050" s="51" t="s">
        <v>2387</v>
      </c>
      <c r="AC1050" s="51"/>
      <c r="AD1050" s="51">
        <v>395063.33539999998</v>
      </c>
      <c r="AE1050" s="51"/>
      <c r="AF1050" s="51">
        <v>223</v>
      </c>
      <c r="AG1050" s="51" t="s">
        <v>2355</v>
      </c>
      <c r="AH1050" s="51"/>
      <c r="AI1050" s="51">
        <v>44430</v>
      </c>
      <c r="AJ1050" s="51">
        <v>0</v>
      </c>
      <c r="AK1050" s="51">
        <v>0</v>
      </c>
      <c r="AL1050" s="51">
        <v>0</v>
      </c>
      <c r="AP1050" s="51">
        <v>1</v>
      </c>
      <c r="AQ1050" s="51"/>
      <c r="AR1050" s="51">
        <v>0</v>
      </c>
      <c r="AS1050" s="51">
        <v>0</v>
      </c>
      <c r="AT1050" s="51">
        <v>1</v>
      </c>
      <c r="AU1050" s="51">
        <v>1</v>
      </c>
      <c r="AV1050" s="51"/>
      <c r="AW1050" s="51"/>
    </row>
    <row r="1051" spans="1:56" x14ac:dyDescent="0.3">
      <c r="A1051" s="2">
        <v>1087</v>
      </c>
      <c r="B1051" s="2">
        <v>1</v>
      </c>
      <c r="C1051" s="2" t="s">
        <v>1392</v>
      </c>
      <c r="D1051" s="51">
        <v>13</v>
      </c>
      <c r="E1051" s="2" t="s">
        <v>3977</v>
      </c>
      <c r="F1051" s="2" t="s">
        <v>2338</v>
      </c>
      <c r="G1051" s="2" t="s">
        <v>2569</v>
      </c>
      <c r="H1051" s="2" t="s">
        <v>2638</v>
      </c>
      <c r="I1051" s="2" t="s">
        <v>2123</v>
      </c>
      <c r="J1051" s="2" t="s">
        <v>2639</v>
      </c>
      <c r="K1051" s="2" t="s">
        <v>4077</v>
      </c>
      <c r="L1051" s="2">
        <v>144163683</v>
      </c>
      <c r="M1051" s="2">
        <v>144164959</v>
      </c>
      <c r="N1051" s="2" t="s">
        <v>104</v>
      </c>
      <c r="O1051" s="2" t="s">
        <v>367</v>
      </c>
      <c r="P1051" s="2" t="s">
        <v>267</v>
      </c>
      <c r="Q1051" s="2" t="s">
        <v>1217</v>
      </c>
      <c r="R1051" s="2" t="s">
        <v>3202</v>
      </c>
      <c r="S1051" s="2" t="s">
        <v>1217</v>
      </c>
      <c r="T1051" s="2" t="b">
        <v>1</v>
      </c>
      <c r="U1051" s="2">
        <v>43891</v>
      </c>
      <c r="V1051" s="2">
        <v>0</v>
      </c>
      <c r="W1051" s="2">
        <v>30</v>
      </c>
      <c r="X1051" s="2" t="b">
        <v>1</v>
      </c>
      <c r="Y1051" s="2" t="b">
        <v>1</v>
      </c>
      <c r="Z1051" s="2" t="s">
        <v>2640</v>
      </c>
      <c r="AA1051" s="2" t="s">
        <v>83</v>
      </c>
      <c r="AB1051" s="51" t="s">
        <v>83</v>
      </c>
      <c r="AC1051" s="51"/>
      <c r="AD1051" s="51">
        <v>23421.622050000002</v>
      </c>
      <c r="AE1051" s="51" t="s">
        <v>118</v>
      </c>
      <c r="AF1051" s="2">
        <v>89</v>
      </c>
      <c r="AG1051" s="51" t="s">
        <v>2355</v>
      </c>
      <c r="AI1051" s="2">
        <v>15</v>
      </c>
      <c r="AJ1051" s="51">
        <v>0</v>
      </c>
      <c r="AK1051" s="51">
        <v>0</v>
      </c>
      <c r="AL1051" s="51">
        <v>1</v>
      </c>
      <c r="AN1051" s="51">
        <v>1</v>
      </c>
      <c r="AP1051" s="51">
        <v>0</v>
      </c>
      <c r="AQ1051" s="51"/>
      <c r="AR1051" s="51">
        <v>1</v>
      </c>
      <c r="AS1051" s="51">
        <v>1</v>
      </c>
      <c r="AT1051" s="51">
        <v>1</v>
      </c>
      <c r="AU1051" s="51">
        <v>1</v>
      </c>
      <c r="AV1051" s="51">
        <v>1</v>
      </c>
      <c r="AW1051" s="51">
        <v>1</v>
      </c>
      <c r="BC1051" s="51">
        <v>1</v>
      </c>
      <c r="BD1051" s="51">
        <v>1</v>
      </c>
    </row>
    <row r="1052" spans="1:56" x14ac:dyDescent="0.3">
      <c r="A1052" s="2">
        <v>1088</v>
      </c>
      <c r="B1052" s="2">
        <v>1</v>
      </c>
      <c r="C1052" s="2" t="s">
        <v>1392</v>
      </c>
      <c r="D1052" s="51">
        <v>13</v>
      </c>
      <c r="E1052" s="2" t="s">
        <v>3977</v>
      </c>
      <c r="F1052" s="2" t="s">
        <v>2338</v>
      </c>
      <c r="G1052" s="2" t="s">
        <v>2569</v>
      </c>
      <c r="H1052" s="2" t="s">
        <v>2638</v>
      </c>
      <c r="I1052" s="2" t="s">
        <v>2641</v>
      </c>
      <c r="J1052" s="2" t="s">
        <v>2642</v>
      </c>
      <c r="K1052" s="2" t="s">
        <v>4078</v>
      </c>
      <c r="L1052" s="2">
        <v>60161</v>
      </c>
      <c r="M1052" s="2">
        <v>3090840</v>
      </c>
      <c r="N1052" s="2" t="s">
        <v>104</v>
      </c>
      <c r="O1052" s="2" t="s">
        <v>486</v>
      </c>
      <c r="P1052" s="2">
        <v>2006</v>
      </c>
      <c r="Q1052" s="2" t="s">
        <v>1540</v>
      </c>
      <c r="R1052" s="2" t="s">
        <v>1218</v>
      </c>
      <c r="S1052" s="2" t="s">
        <v>1540</v>
      </c>
      <c r="T1052" s="2" t="b">
        <v>1</v>
      </c>
      <c r="U1052" s="2">
        <v>44197</v>
      </c>
      <c r="V1052" s="2">
        <v>0</v>
      </c>
      <c r="W1052" s="2">
        <v>50</v>
      </c>
      <c r="X1052" s="2" t="b">
        <v>1</v>
      </c>
      <c r="Y1052" s="2" t="b">
        <v>1</v>
      </c>
      <c r="Z1052" s="2" t="s">
        <v>2643</v>
      </c>
      <c r="AA1052" s="2" t="s">
        <v>83</v>
      </c>
      <c r="AB1052" s="51" t="s">
        <v>83</v>
      </c>
      <c r="AC1052" s="51"/>
      <c r="AD1052" s="51">
        <v>1073406.781</v>
      </c>
      <c r="AF1052" s="2">
        <v>180</v>
      </c>
      <c r="AG1052" s="51" t="s">
        <v>2355</v>
      </c>
      <c r="AI1052" s="2">
        <v>25</v>
      </c>
      <c r="AJ1052" s="51">
        <v>0</v>
      </c>
      <c r="AK1052" s="51">
        <v>0</v>
      </c>
      <c r="AL1052" s="51">
        <v>1</v>
      </c>
      <c r="AP1052" s="51">
        <v>0</v>
      </c>
      <c r="AQ1052" s="51"/>
      <c r="AR1052" s="51">
        <v>1</v>
      </c>
      <c r="AS1052" s="51">
        <v>1</v>
      </c>
      <c r="AT1052" s="51">
        <v>1</v>
      </c>
      <c r="AU1052" s="51">
        <v>1</v>
      </c>
      <c r="AV1052" s="51">
        <v>1</v>
      </c>
      <c r="AW1052" s="51">
        <v>1</v>
      </c>
    </row>
    <row r="1053" spans="1:56" x14ac:dyDescent="0.3">
      <c r="A1053" s="2">
        <v>1089</v>
      </c>
      <c r="B1053" s="2">
        <v>1</v>
      </c>
      <c r="C1053" s="2" t="s">
        <v>1392</v>
      </c>
      <c r="D1053" s="51">
        <v>13</v>
      </c>
      <c r="E1053" s="2" t="s">
        <v>3977</v>
      </c>
      <c r="F1053" s="2" t="s">
        <v>2338</v>
      </c>
      <c r="G1053" s="2" t="s">
        <v>2644</v>
      </c>
      <c r="H1053" s="2" t="s">
        <v>2645</v>
      </c>
      <c r="I1053" s="2" t="s">
        <v>2646</v>
      </c>
      <c r="J1053" s="2" t="s">
        <v>2647</v>
      </c>
      <c r="K1053" s="2" t="s">
        <v>4079</v>
      </c>
      <c r="L1053" s="2">
        <v>60107</v>
      </c>
      <c r="M1053" s="2">
        <v>124438613</v>
      </c>
      <c r="N1053" s="2" t="s">
        <v>104</v>
      </c>
      <c r="O1053" s="2" t="s">
        <v>486</v>
      </c>
      <c r="P1053" s="2">
        <v>2006</v>
      </c>
      <c r="Q1053" s="2" t="s">
        <v>368</v>
      </c>
      <c r="R1053" s="2" t="s">
        <v>267</v>
      </c>
      <c r="S1053" s="2" t="s">
        <v>368</v>
      </c>
      <c r="T1053" s="2" t="b">
        <v>1</v>
      </c>
      <c r="U1053" s="2">
        <v>43891</v>
      </c>
      <c r="V1053" s="2">
        <v>0</v>
      </c>
      <c r="W1053" s="2">
        <v>109</v>
      </c>
      <c r="X1053" s="2" t="b">
        <v>1</v>
      </c>
      <c r="Y1053" s="2" t="b">
        <v>1</v>
      </c>
      <c r="Z1053" s="2" t="s">
        <v>1960</v>
      </c>
      <c r="AA1053" s="2" t="s">
        <v>83</v>
      </c>
      <c r="AB1053" s="51" t="s">
        <v>83</v>
      </c>
      <c r="AC1053" s="51"/>
      <c r="AD1053" s="51">
        <v>57050.764669999997</v>
      </c>
      <c r="AE1053" s="51" t="s">
        <v>118</v>
      </c>
      <c r="AF1053" s="2">
        <v>38</v>
      </c>
      <c r="AG1053" s="51" t="s">
        <v>2355</v>
      </c>
      <c r="AI1053" s="2">
        <v>3.5</v>
      </c>
      <c r="AJ1053" s="51">
        <v>0</v>
      </c>
      <c r="AK1053" s="51">
        <v>0</v>
      </c>
      <c r="AL1053" s="51">
        <v>1</v>
      </c>
      <c r="AN1053" s="51">
        <v>1</v>
      </c>
      <c r="AP1053" s="51">
        <v>0</v>
      </c>
      <c r="AQ1053" s="51"/>
      <c r="AR1053" s="51">
        <v>1</v>
      </c>
      <c r="AS1053" s="51">
        <v>1</v>
      </c>
      <c r="AT1053" s="51">
        <v>1</v>
      </c>
      <c r="AV1053" s="51">
        <v>1</v>
      </c>
      <c r="BC1053" s="51">
        <v>1</v>
      </c>
    </row>
    <row r="1054" spans="1:56" x14ac:dyDescent="0.3">
      <c r="A1054" s="2">
        <v>1090</v>
      </c>
      <c r="B1054" s="2">
        <v>1</v>
      </c>
      <c r="C1054" s="2" t="s">
        <v>1392</v>
      </c>
      <c r="D1054" s="51">
        <v>13</v>
      </c>
      <c r="E1054" s="2" t="s">
        <v>3977</v>
      </c>
      <c r="F1054" s="2" t="s">
        <v>2338</v>
      </c>
      <c r="G1054" s="2" t="s">
        <v>2644</v>
      </c>
      <c r="H1054" s="2" t="s">
        <v>2645</v>
      </c>
      <c r="I1054" s="2" t="s">
        <v>2648</v>
      </c>
      <c r="J1054" s="2" t="s">
        <v>2649</v>
      </c>
      <c r="K1054" s="2" t="s">
        <v>4080</v>
      </c>
      <c r="L1054" s="2">
        <v>60108</v>
      </c>
      <c r="M1054" s="2">
        <v>80677446</v>
      </c>
      <c r="N1054" s="2" t="s">
        <v>104</v>
      </c>
      <c r="O1054" s="2" t="s">
        <v>368</v>
      </c>
      <c r="P1054" s="2">
        <v>2006</v>
      </c>
      <c r="Q1054" s="2" t="s">
        <v>368</v>
      </c>
      <c r="R1054" s="2" t="s">
        <v>267</v>
      </c>
      <c r="S1054" s="2" t="s">
        <v>368</v>
      </c>
      <c r="T1054" s="2" t="b">
        <v>1</v>
      </c>
      <c r="U1054" s="2">
        <v>2014</v>
      </c>
      <c r="V1054" s="2">
        <v>0</v>
      </c>
      <c r="W1054" s="2">
        <v>91</v>
      </c>
      <c r="X1054" s="2" t="b">
        <v>1</v>
      </c>
      <c r="Y1054" s="2" t="b">
        <v>1</v>
      </c>
      <c r="Z1054" s="2" t="s">
        <v>89</v>
      </c>
      <c r="AA1054" s="2" t="s">
        <v>83</v>
      </c>
      <c r="AB1054" s="51" t="s">
        <v>83</v>
      </c>
      <c r="AC1054" s="51"/>
      <c r="AD1054" s="51">
        <v>149018.35490000001</v>
      </c>
      <c r="AE1054" s="51" t="s">
        <v>118</v>
      </c>
      <c r="AF1054" s="2">
        <v>33.299999999999997</v>
      </c>
      <c r="AG1054" s="51" t="s">
        <v>2355</v>
      </c>
      <c r="AI1054" s="2">
        <v>8.9</v>
      </c>
      <c r="AJ1054" s="51">
        <v>0</v>
      </c>
      <c r="AK1054" s="51">
        <v>0</v>
      </c>
      <c r="AL1054" s="51">
        <v>1</v>
      </c>
      <c r="AN1054" s="51">
        <v>1</v>
      </c>
      <c r="AP1054" s="51">
        <v>0</v>
      </c>
      <c r="AQ1054" s="51"/>
      <c r="AR1054" s="51">
        <v>1</v>
      </c>
      <c r="AS1054" s="51">
        <v>1</v>
      </c>
      <c r="AT1054" s="51">
        <v>1</v>
      </c>
      <c r="AV1054" s="51">
        <v>1</v>
      </c>
      <c r="BC1054" s="51">
        <v>1</v>
      </c>
    </row>
    <row r="1055" spans="1:56" x14ac:dyDescent="0.3">
      <c r="A1055" s="2">
        <v>1091</v>
      </c>
      <c r="B1055" s="2">
        <v>1</v>
      </c>
      <c r="C1055" s="2" t="s">
        <v>1392</v>
      </c>
      <c r="D1055" s="51">
        <v>13</v>
      </c>
      <c r="E1055" s="2" t="s">
        <v>3977</v>
      </c>
      <c r="F1055" s="2" t="s">
        <v>2338</v>
      </c>
      <c r="G1055" s="2" t="s">
        <v>2644</v>
      </c>
      <c r="H1055" s="2" t="s">
        <v>2645</v>
      </c>
      <c r="I1055" s="2" t="s">
        <v>2650</v>
      </c>
      <c r="J1055" s="2" t="s">
        <v>2651</v>
      </c>
      <c r="K1055" s="2" t="s">
        <v>4081</v>
      </c>
      <c r="L1055" s="2">
        <v>60109</v>
      </c>
      <c r="M1055" s="2">
        <v>124438908</v>
      </c>
      <c r="N1055" s="2" t="s">
        <v>104</v>
      </c>
      <c r="O1055" s="2" t="s">
        <v>368</v>
      </c>
      <c r="P1055" s="2">
        <v>2006</v>
      </c>
      <c r="Q1055" s="2" t="s">
        <v>368</v>
      </c>
      <c r="R1055" s="2" t="s">
        <v>267</v>
      </c>
      <c r="S1055" s="2" t="s">
        <v>368</v>
      </c>
      <c r="T1055" s="2" t="b">
        <v>1</v>
      </c>
      <c r="U1055" s="2">
        <v>43891</v>
      </c>
      <c r="V1055" s="2">
        <v>1</v>
      </c>
      <c r="W1055" s="2">
        <v>70</v>
      </c>
      <c r="X1055" s="2" t="b">
        <v>1</v>
      </c>
      <c r="Y1055" s="2" t="b">
        <v>1</v>
      </c>
      <c r="Z1055" s="2" t="s">
        <v>89</v>
      </c>
      <c r="AA1055" s="2" t="s">
        <v>83</v>
      </c>
      <c r="AB1055" s="51" t="s">
        <v>83</v>
      </c>
      <c r="AC1055" s="51"/>
      <c r="AD1055" s="51">
        <v>791782.2781</v>
      </c>
      <c r="AF1055" s="2">
        <v>76</v>
      </c>
      <c r="AG1055" s="51" t="s">
        <v>2355</v>
      </c>
      <c r="AI1055" s="2">
        <v>9.5</v>
      </c>
      <c r="AJ1055" s="51">
        <v>0</v>
      </c>
      <c r="AK1055" s="51">
        <v>0</v>
      </c>
      <c r="AL1055" s="51">
        <v>1</v>
      </c>
      <c r="AP1055" s="51">
        <v>0</v>
      </c>
      <c r="AQ1055" s="51">
        <v>1</v>
      </c>
      <c r="AR1055" s="51">
        <v>1</v>
      </c>
      <c r="AS1055" s="51">
        <v>1</v>
      </c>
      <c r="AT1055" s="51">
        <v>1</v>
      </c>
      <c r="AV1055" s="51">
        <v>1</v>
      </c>
    </row>
    <row r="1056" spans="1:56" x14ac:dyDescent="0.3">
      <c r="A1056" s="2">
        <v>1092</v>
      </c>
      <c r="B1056" s="2">
        <v>1</v>
      </c>
      <c r="C1056" s="2" t="s">
        <v>1392</v>
      </c>
      <c r="D1056" s="51">
        <v>13</v>
      </c>
      <c r="E1056" s="2" t="s">
        <v>3977</v>
      </c>
      <c r="F1056" s="2" t="s">
        <v>2338</v>
      </c>
      <c r="G1056" s="2" t="s">
        <v>2644</v>
      </c>
      <c r="H1056" s="2" t="s">
        <v>2645</v>
      </c>
      <c r="I1056" s="2" t="s">
        <v>678</v>
      </c>
      <c r="J1056" s="2" t="s">
        <v>2652</v>
      </c>
      <c r="K1056" s="2" t="s">
        <v>4082</v>
      </c>
      <c r="L1056" s="2">
        <v>60110</v>
      </c>
      <c r="M1056" s="2">
        <v>124439208</v>
      </c>
      <c r="N1056" s="2" t="s">
        <v>104</v>
      </c>
      <c r="O1056" s="2" t="s">
        <v>486</v>
      </c>
      <c r="P1056" s="2">
        <v>2006</v>
      </c>
      <c r="Q1056" s="2" t="s">
        <v>368</v>
      </c>
      <c r="R1056" s="2" t="s">
        <v>267</v>
      </c>
      <c r="S1056" s="2" t="s">
        <v>368</v>
      </c>
      <c r="T1056" s="2" t="b">
        <v>1</v>
      </c>
      <c r="U1056" s="2">
        <v>43891</v>
      </c>
      <c r="V1056" s="2">
        <v>1</v>
      </c>
      <c r="W1056" s="2">
        <v>30</v>
      </c>
      <c r="X1056" s="2" t="b">
        <v>1</v>
      </c>
      <c r="Y1056" s="2" t="b">
        <v>1</v>
      </c>
      <c r="Z1056" s="2" t="s">
        <v>89</v>
      </c>
      <c r="AA1056" s="2" t="s">
        <v>83</v>
      </c>
      <c r="AB1056" s="51" t="s">
        <v>83</v>
      </c>
      <c r="AC1056" s="51"/>
      <c r="AD1056" s="51">
        <v>18213.468089999998</v>
      </c>
      <c r="AE1056" s="51" t="s">
        <v>118</v>
      </c>
      <c r="AF1056" s="2">
        <v>42</v>
      </c>
      <c r="AG1056" s="51" t="s">
        <v>2355</v>
      </c>
      <c r="AI1056" s="2">
        <v>8</v>
      </c>
      <c r="AJ1056" s="51">
        <v>0</v>
      </c>
      <c r="AK1056" s="51">
        <v>0</v>
      </c>
      <c r="AL1056" s="51">
        <v>1</v>
      </c>
      <c r="AN1056" s="51">
        <v>1</v>
      </c>
      <c r="AP1056" s="51">
        <v>0</v>
      </c>
      <c r="AQ1056" s="51"/>
      <c r="AR1056" s="51">
        <v>1</v>
      </c>
      <c r="AS1056" s="51">
        <v>1</v>
      </c>
      <c r="AT1056" s="51">
        <v>1</v>
      </c>
      <c r="AV1056" s="51">
        <v>1</v>
      </c>
      <c r="BC1056" s="51">
        <v>1</v>
      </c>
    </row>
    <row r="1057" spans="1:56" x14ac:dyDescent="0.3">
      <c r="A1057" s="2">
        <v>1092.0999999999999</v>
      </c>
      <c r="B1057" s="2">
        <v>1</v>
      </c>
      <c r="C1057" s="2" t="s">
        <v>1392</v>
      </c>
      <c r="D1057" s="51">
        <v>13</v>
      </c>
      <c r="E1057" s="2" t="s">
        <v>3977</v>
      </c>
      <c r="F1057" s="2" t="s">
        <v>2338</v>
      </c>
      <c r="G1057" s="2" t="s">
        <v>2644</v>
      </c>
      <c r="H1057" s="2" t="s">
        <v>2645</v>
      </c>
      <c r="I1057" s="2" t="s">
        <v>1045</v>
      </c>
      <c r="J1057" s="2" t="s">
        <v>2653</v>
      </c>
      <c r="K1057" s="2" t="s">
        <v>4083</v>
      </c>
      <c r="L1057" s="2">
        <v>44646</v>
      </c>
      <c r="M1057" s="2">
        <v>124436599</v>
      </c>
      <c r="N1057" s="2" t="s">
        <v>104</v>
      </c>
      <c r="O1057" s="2" t="s">
        <v>486</v>
      </c>
      <c r="P1057" s="2">
        <v>2004</v>
      </c>
      <c r="Q1057" s="2" t="s">
        <v>486</v>
      </c>
      <c r="R1057" s="2" t="s">
        <v>267</v>
      </c>
      <c r="S1057" s="2" t="s">
        <v>486</v>
      </c>
      <c r="T1057" s="2" t="b">
        <v>1</v>
      </c>
      <c r="U1057" s="2">
        <v>43891</v>
      </c>
      <c r="V1057" s="2" t="s">
        <v>267</v>
      </c>
      <c r="W1057" s="2" t="s">
        <v>267</v>
      </c>
      <c r="X1057" s="2" t="b">
        <v>0</v>
      </c>
      <c r="Y1057" s="2" t="b">
        <v>0</v>
      </c>
      <c r="Z1057" s="2" t="e">
        <v>#N/A</v>
      </c>
      <c r="AA1057" s="2" t="s">
        <v>83</v>
      </c>
      <c r="AB1057" s="51" t="s">
        <v>83</v>
      </c>
      <c r="AC1057" s="51"/>
      <c r="AD1057" s="51">
        <v>18213.468089999998</v>
      </c>
      <c r="AE1057" s="51" t="s">
        <v>118</v>
      </c>
      <c r="AF1057" s="51">
        <v>38.5</v>
      </c>
      <c r="AG1057" s="51" t="s">
        <v>2355</v>
      </c>
      <c r="AH1057" s="51"/>
      <c r="AI1057" s="51"/>
      <c r="AJ1057" s="51">
        <v>0</v>
      </c>
      <c r="AK1057" s="51">
        <v>0</v>
      </c>
      <c r="AL1057" s="51">
        <v>0</v>
      </c>
      <c r="AP1057" s="51">
        <v>0</v>
      </c>
      <c r="AQ1057" s="51"/>
      <c r="AR1057" s="51">
        <v>1</v>
      </c>
      <c r="AS1057" s="51" t="s">
        <v>1571</v>
      </c>
      <c r="AT1057" s="51">
        <v>1</v>
      </c>
      <c r="AV1057" s="51">
        <v>1</v>
      </c>
      <c r="BB1057" s="51">
        <v>1</v>
      </c>
      <c r="BC1057" s="51">
        <v>1</v>
      </c>
      <c r="BD1057" s="51"/>
    </row>
    <row r="1058" spans="1:56" x14ac:dyDescent="0.3">
      <c r="A1058" s="2">
        <v>1093</v>
      </c>
      <c r="B1058" s="2">
        <v>1</v>
      </c>
      <c r="C1058" s="2" t="s">
        <v>1392</v>
      </c>
      <c r="D1058" s="51">
        <v>13</v>
      </c>
      <c r="E1058" s="2" t="s">
        <v>3977</v>
      </c>
      <c r="F1058" s="2" t="s">
        <v>2338</v>
      </c>
      <c r="G1058" s="2" t="s">
        <v>2644</v>
      </c>
      <c r="H1058" s="2" t="s">
        <v>2645</v>
      </c>
      <c r="I1058" s="2" t="s">
        <v>2654</v>
      </c>
      <c r="J1058" s="2" t="s">
        <v>2655</v>
      </c>
      <c r="K1058" s="2" t="s">
        <v>4084</v>
      </c>
      <c r="L1058" s="2">
        <v>144162359</v>
      </c>
      <c r="M1058" s="2">
        <v>144162621</v>
      </c>
      <c r="N1058" s="2" t="s">
        <v>104</v>
      </c>
      <c r="O1058" s="2" t="s">
        <v>367</v>
      </c>
      <c r="P1058" s="2" t="s">
        <v>267</v>
      </c>
      <c r="Q1058" s="2" t="s">
        <v>368</v>
      </c>
      <c r="R1058" s="2" t="s">
        <v>267</v>
      </c>
      <c r="S1058" s="2" t="s">
        <v>368</v>
      </c>
      <c r="T1058" s="2" t="b">
        <v>1</v>
      </c>
      <c r="U1058" s="2">
        <v>43891</v>
      </c>
      <c r="V1058" s="2">
        <v>0</v>
      </c>
      <c r="W1058" s="2">
        <v>53</v>
      </c>
      <c r="X1058" s="2" t="b">
        <v>1</v>
      </c>
      <c r="Y1058" s="2" t="b">
        <v>1</v>
      </c>
      <c r="Z1058" s="2" t="s">
        <v>89</v>
      </c>
      <c r="AA1058" s="2" t="s">
        <v>83</v>
      </c>
      <c r="AB1058" s="51" t="s">
        <v>83</v>
      </c>
      <c r="AC1058" s="51"/>
      <c r="AD1058" s="51">
        <v>2146.3126980000002</v>
      </c>
      <c r="AE1058" s="51" t="s">
        <v>118</v>
      </c>
      <c r="AF1058" s="51">
        <v>38</v>
      </c>
      <c r="AG1058" s="51" t="s">
        <v>2355</v>
      </c>
      <c r="AH1058" s="51"/>
      <c r="AI1058" s="51"/>
      <c r="AJ1058" s="51">
        <v>0</v>
      </c>
      <c r="AK1058" s="51">
        <v>0</v>
      </c>
      <c r="AL1058" s="51">
        <v>0</v>
      </c>
      <c r="AP1058" s="51">
        <v>0</v>
      </c>
      <c r="AQ1058" s="51"/>
      <c r="AR1058" s="51">
        <v>1</v>
      </c>
      <c r="AS1058" s="51">
        <v>1</v>
      </c>
      <c r="AT1058" s="51">
        <v>1</v>
      </c>
      <c r="AV1058" s="51">
        <v>1</v>
      </c>
      <c r="BC1058" s="51">
        <v>1</v>
      </c>
    </row>
    <row r="1059" spans="1:56" x14ac:dyDescent="0.3">
      <c r="A1059" s="2">
        <v>1094</v>
      </c>
      <c r="B1059" s="2">
        <v>1</v>
      </c>
      <c r="C1059" s="2" t="s">
        <v>1392</v>
      </c>
      <c r="D1059" s="51">
        <v>13</v>
      </c>
      <c r="E1059" s="2" t="s">
        <v>3977</v>
      </c>
      <c r="F1059" s="2" t="s">
        <v>2338</v>
      </c>
      <c r="G1059" s="2" t="s">
        <v>2644</v>
      </c>
      <c r="H1059" s="2" t="s">
        <v>2645</v>
      </c>
      <c r="I1059" s="2" t="s">
        <v>2656</v>
      </c>
      <c r="J1059" s="2" t="s">
        <v>2657</v>
      </c>
      <c r="K1059" s="2" t="s">
        <v>4085</v>
      </c>
      <c r="L1059" s="2">
        <v>63135</v>
      </c>
      <c r="M1059" s="2">
        <v>124462289</v>
      </c>
      <c r="N1059" s="2" t="s">
        <v>104</v>
      </c>
      <c r="O1059" s="2" t="s">
        <v>486</v>
      </c>
      <c r="P1059" s="2">
        <v>2007</v>
      </c>
      <c r="Q1059" s="2" t="s">
        <v>1217</v>
      </c>
      <c r="R1059" s="2" t="s">
        <v>3202</v>
      </c>
      <c r="S1059" s="2" t="s">
        <v>1217</v>
      </c>
      <c r="T1059" s="2" t="b">
        <v>1</v>
      </c>
      <c r="U1059" s="2">
        <v>43891</v>
      </c>
      <c r="V1059" s="2">
        <v>1</v>
      </c>
      <c r="W1059" s="2">
        <v>20</v>
      </c>
      <c r="X1059" s="2" t="b">
        <v>1</v>
      </c>
      <c r="Y1059" s="2" t="b">
        <v>1</v>
      </c>
      <c r="Z1059" s="2" t="s">
        <v>89</v>
      </c>
      <c r="AA1059" s="2" t="s">
        <v>83</v>
      </c>
      <c r="AB1059" s="51" t="s">
        <v>83</v>
      </c>
      <c r="AC1059" s="51"/>
      <c r="AD1059" s="51">
        <v>17710.94614</v>
      </c>
      <c r="AE1059" s="51" t="s">
        <v>118</v>
      </c>
      <c r="AF1059" s="51">
        <v>41</v>
      </c>
      <c r="AG1059" s="51" t="s">
        <v>2355</v>
      </c>
      <c r="AH1059" s="51"/>
      <c r="AI1059" s="51">
        <v>5</v>
      </c>
      <c r="AJ1059" s="51">
        <v>0</v>
      </c>
      <c r="AK1059" s="51">
        <v>0</v>
      </c>
      <c r="AL1059" s="51">
        <v>0</v>
      </c>
      <c r="AP1059" s="51">
        <v>0</v>
      </c>
      <c r="AQ1059" s="51"/>
      <c r="AR1059" s="51">
        <v>1</v>
      </c>
      <c r="AS1059" s="51">
        <v>1</v>
      </c>
      <c r="AT1059" s="51">
        <v>1</v>
      </c>
      <c r="AU1059" s="51">
        <v>1</v>
      </c>
      <c r="AV1059" s="51">
        <v>1</v>
      </c>
      <c r="AW1059" s="51">
        <v>1</v>
      </c>
      <c r="BC1059" s="51">
        <v>1</v>
      </c>
      <c r="BD1059" s="51">
        <v>1</v>
      </c>
    </row>
    <row r="1060" spans="1:56" x14ac:dyDescent="0.3">
      <c r="A1060" s="2">
        <v>1095</v>
      </c>
      <c r="B1060" s="2">
        <v>1</v>
      </c>
      <c r="C1060" s="2" t="s">
        <v>1392</v>
      </c>
      <c r="D1060" s="51">
        <v>13</v>
      </c>
      <c r="E1060" s="2" t="s">
        <v>3977</v>
      </c>
      <c r="F1060" s="2" t="s">
        <v>2338</v>
      </c>
      <c r="G1060" s="2" t="s">
        <v>2644</v>
      </c>
      <c r="H1060" s="2" t="s">
        <v>2658</v>
      </c>
      <c r="I1060" s="2" t="s">
        <v>2659</v>
      </c>
      <c r="J1060" s="2" t="s">
        <v>2660</v>
      </c>
      <c r="K1060" s="2" t="s">
        <v>4086</v>
      </c>
      <c r="L1060" s="2">
        <v>161689</v>
      </c>
      <c r="M1060" s="2">
        <v>124528276</v>
      </c>
      <c r="N1060" s="2" t="s">
        <v>104</v>
      </c>
      <c r="O1060" s="2" t="s">
        <v>486</v>
      </c>
      <c r="P1060" s="2">
        <v>2008</v>
      </c>
      <c r="Q1060" s="2" t="s">
        <v>2972</v>
      </c>
      <c r="R1060" s="2" t="s">
        <v>1218</v>
      </c>
      <c r="S1060" s="2" t="s">
        <v>2972</v>
      </c>
      <c r="T1060" s="2" t="b">
        <v>1</v>
      </c>
      <c r="U1060" s="2">
        <v>43891</v>
      </c>
      <c r="V1060" s="2">
        <v>5</v>
      </c>
      <c r="W1060" s="2">
        <v>100</v>
      </c>
      <c r="X1060" s="2" t="b">
        <v>1</v>
      </c>
      <c r="Y1060" s="2" t="b">
        <v>1</v>
      </c>
      <c r="Z1060" s="2" t="s">
        <v>89</v>
      </c>
      <c r="AA1060" s="2" t="s">
        <v>83</v>
      </c>
      <c r="AB1060" s="51" t="s">
        <v>83</v>
      </c>
      <c r="AC1060" s="51"/>
      <c r="AD1060" s="51">
        <v>74504.209279999995</v>
      </c>
      <c r="AE1060" s="51" t="s">
        <v>118</v>
      </c>
      <c r="AF1060" s="51">
        <v>42</v>
      </c>
      <c r="AG1060" s="51" t="s">
        <v>2355</v>
      </c>
      <c r="AH1060" s="51"/>
      <c r="AI1060" s="51">
        <v>4.9000000000000004</v>
      </c>
      <c r="AJ1060" s="51">
        <v>0</v>
      </c>
      <c r="AK1060" s="51">
        <v>0</v>
      </c>
      <c r="AL1060" s="51">
        <v>0</v>
      </c>
      <c r="AN1060" s="51">
        <v>1</v>
      </c>
      <c r="AP1060" s="51">
        <v>0</v>
      </c>
      <c r="AQ1060" s="51"/>
      <c r="AR1060" s="51">
        <v>1</v>
      </c>
      <c r="AS1060" s="51">
        <v>1</v>
      </c>
      <c r="AT1060" s="51">
        <v>1</v>
      </c>
      <c r="AV1060" s="51">
        <v>1</v>
      </c>
      <c r="BC1060" s="51">
        <v>1</v>
      </c>
    </row>
    <row r="1061" spans="1:56" x14ac:dyDescent="0.3">
      <c r="A1061" s="2">
        <v>1096</v>
      </c>
      <c r="B1061" s="2">
        <v>1</v>
      </c>
      <c r="C1061" s="2" t="s">
        <v>1392</v>
      </c>
      <c r="D1061" s="51">
        <v>13</v>
      </c>
      <c r="E1061" s="2" t="s">
        <v>3977</v>
      </c>
      <c r="F1061" s="2" t="s">
        <v>2338</v>
      </c>
      <c r="G1061" s="2" t="s">
        <v>2644</v>
      </c>
      <c r="H1061" s="2" t="s">
        <v>2658</v>
      </c>
      <c r="I1061" s="2" t="s">
        <v>1100</v>
      </c>
      <c r="J1061" s="2" t="s">
        <v>2661</v>
      </c>
      <c r="K1061" s="2" t="s">
        <v>4087</v>
      </c>
      <c r="L1061" s="2">
        <v>44647</v>
      </c>
      <c r="M1061" s="2">
        <v>124436667</v>
      </c>
      <c r="N1061" s="2" t="s">
        <v>104</v>
      </c>
      <c r="O1061" s="2" t="s">
        <v>486</v>
      </c>
      <c r="P1061" s="2">
        <v>2004</v>
      </c>
      <c r="Q1061" s="2" t="s">
        <v>2972</v>
      </c>
      <c r="R1061" s="2" t="s">
        <v>1218</v>
      </c>
      <c r="S1061" s="2" t="s">
        <v>2972</v>
      </c>
      <c r="T1061" s="2" t="b">
        <v>1</v>
      </c>
      <c r="U1061" s="2">
        <v>43891</v>
      </c>
      <c r="V1061" s="2">
        <v>1</v>
      </c>
      <c r="W1061" s="2">
        <v>60</v>
      </c>
      <c r="X1061" s="2" t="b">
        <v>1</v>
      </c>
      <c r="Y1061" s="2" t="b">
        <v>1</v>
      </c>
      <c r="Z1061" s="2" t="s">
        <v>89</v>
      </c>
      <c r="AA1061" s="2" t="s">
        <v>83</v>
      </c>
      <c r="AB1061" s="51" t="s">
        <v>83</v>
      </c>
      <c r="AC1061" s="51"/>
      <c r="AD1061" s="51">
        <v>100960.8668</v>
      </c>
      <c r="AE1061" s="51" t="s">
        <v>118</v>
      </c>
      <c r="AF1061" s="2">
        <v>43</v>
      </c>
      <c r="AG1061" s="51" t="s">
        <v>2355</v>
      </c>
      <c r="AI1061" s="2">
        <v>6.7</v>
      </c>
      <c r="AJ1061" s="51">
        <v>0</v>
      </c>
      <c r="AK1061" s="51">
        <v>0</v>
      </c>
      <c r="AL1061" s="51">
        <v>1</v>
      </c>
      <c r="AN1061" s="51">
        <v>1</v>
      </c>
      <c r="AP1061" s="51">
        <v>0</v>
      </c>
      <c r="AQ1061" s="51"/>
      <c r="AR1061" s="51">
        <v>1</v>
      </c>
      <c r="AS1061" s="51">
        <v>1</v>
      </c>
      <c r="AT1061" s="51">
        <v>1</v>
      </c>
      <c r="AV1061" s="51">
        <v>1</v>
      </c>
      <c r="BC1061" s="51">
        <v>1</v>
      </c>
    </row>
    <row r="1062" spans="1:56" x14ac:dyDescent="0.3">
      <c r="A1062" s="2">
        <v>1097</v>
      </c>
      <c r="B1062" s="2">
        <v>1</v>
      </c>
      <c r="C1062" s="2" t="s">
        <v>1392</v>
      </c>
      <c r="D1062" s="51">
        <v>13</v>
      </c>
      <c r="E1062" s="2" t="s">
        <v>3977</v>
      </c>
      <c r="F1062" s="2" t="s">
        <v>2338</v>
      </c>
      <c r="G1062" s="2" t="s">
        <v>2644</v>
      </c>
      <c r="H1062" s="2" t="s">
        <v>2658</v>
      </c>
      <c r="I1062" s="2" t="s">
        <v>2662</v>
      </c>
      <c r="J1062" s="2" t="s">
        <v>2663</v>
      </c>
      <c r="K1062" s="2" t="s">
        <v>4088</v>
      </c>
      <c r="L1062" s="2">
        <v>144162654</v>
      </c>
      <c r="M1062" s="2">
        <v>169992506</v>
      </c>
      <c r="N1062" s="2" t="s">
        <v>104</v>
      </c>
      <c r="O1062" s="2" t="s">
        <v>367</v>
      </c>
      <c r="P1062" s="2" t="s">
        <v>267</v>
      </c>
      <c r="Q1062" s="2" t="s">
        <v>2972</v>
      </c>
      <c r="R1062" s="2" t="s">
        <v>1218</v>
      </c>
      <c r="S1062" s="2" t="s">
        <v>2972</v>
      </c>
      <c r="T1062" s="2" t="b">
        <v>1</v>
      </c>
      <c r="U1062" s="2">
        <v>43891</v>
      </c>
      <c r="V1062" s="2">
        <v>0</v>
      </c>
      <c r="W1062" s="2">
        <v>85</v>
      </c>
      <c r="X1062" s="2" t="b">
        <v>1</v>
      </c>
      <c r="Y1062" s="2" t="b">
        <v>1</v>
      </c>
      <c r="Z1062" s="2" t="s">
        <v>89</v>
      </c>
      <c r="AA1062" s="2" t="s">
        <v>83</v>
      </c>
      <c r="AB1062" s="51" t="s">
        <v>83</v>
      </c>
      <c r="AC1062" s="51"/>
      <c r="AD1062" s="51">
        <v>43785.642019999999</v>
      </c>
      <c r="AE1062" s="51" t="s">
        <v>118</v>
      </c>
      <c r="AF1062" s="51">
        <v>38</v>
      </c>
      <c r="AG1062" s="51" t="s">
        <v>2355</v>
      </c>
      <c r="AH1062" s="51"/>
      <c r="AI1062" s="51">
        <v>5</v>
      </c>
      <c r="AJ1062" s="51">
        <v>0</v>
      </c>
      <c r="AK1062" s="51">
        <v>0</v>
      </c>
      <c r="AL1062" s="51">
        <v>0</v>
      </c>
      <c r="AN1062" s="51">
        <v>1</v>
      </c>
      <c r="AP1062" s="51">
        <v>0</v>
      </c>
      <c r="AQ1062" s="51"/>
      <c r="AR1062" s="51">
        <v>1</v>
      </c>
      <c r="AS1062" s="51">
        <v>1</v>
      </c>
      <c r="AT1062" s="51">
        <v>1</v>
      </c>
      <c r="AV1062" s="51">
        <v>1</v>
      </c>
      <c r="BC1062" s="51">
        <v>1</v>
      </c>
    </row>
    <row r="1063" spans="1:56" x14ac:dyDescent="0.3">
      <c r="A1063" s="2">
        <v>1098</v>
      </c>
      <c r="B1063" s="2">
        <v>1</v>
      </c>
      <c r="C1063" s="2" t="s">
        <v>1392</v>
      </c>
      <c r="D1063" s="51">
        <v>13</v>
      </c>
      <c r="E1063" s="2" t="s">
        <v>3977</v>
      </c>
      <c r="F1063" s="2" t="s">
        <v>2338</v>
      </c>
      <c r="G1063" s="2" t="s">
        <v>2644</v>
      </c>
      <c r="H1063" s="2" t="s">
        <v>2658</v>
      </c>
      <c r="I1063" s="2" t="s">
        <v>2664</v>
      </c>
      <c r="J1063" s="2" t="s">
        <v>2665</v>
      </c>
      <c r="K1063" s="2" t="s">
        <v>4089</v>
      </c>
      <c r="L1063" s="2">
        <v>44598</v>
      </c>
      <c r="M1063" s="2">
        <v>2998129</v>
      </c>
      <c r="N1063" s="2" t="s">
        <v>104</v>
      </c>
      <c r="O1063" s="2" t="s">
        <v>368</v>
      </c>
      <c r="P1063" s="2">
        <v>2004</v>
      </c>
      <c r="Q1063" s="2" t="s">
        <v>1561</v>
      </c>
      <c r="R1063" s="2" t="s">
        <v>1218</v>
      </c>
      <c r="S1063" s="2" t="s">
        <v>1561</v>
      </c>
      <c r="T1063" s="2" t="b">
        <v>1</v>
      </c>
      <c r="U1063" s="2">
        <v>43891</v>
      </c>
      <c r="V1063" s="2">
        <v>8</v>
      </c>
      <c r="W1063" s="2">
        <v>54</v>
      </c>
      <c r="X1063" s="2" t="b">
        <v>1</v>
      </c>
      <c r="Y1063" s="2" t="b">
        <v>1</v>
      </c>
      <c r="Z1063" s="2" t="s">
        <v>89</v>
      </c>
      <c r="AA1063" s="2" t="s">
        <v>83</v>
      </c>
      <c r="AB1063" s="51" t="s">
        <v>83</v>
      </c>
      <c r="AC1063" s="51"/>
      <c r="AD1063" s="51">
        <v>230298.92879999999</v>
      </c>
      <c r="AE1063" s="51"/>
      <c r="AF1063" s="51">
        <v>30</v>
      </c>
      <c r="AG1063" s="51" t="s">
        <v>2355</v>
      </c>
      <c r="AH1063" s="51"/>
      <c r="AI1063" s="51">
        <v>3.1</v>
      </c>
      <c r="AJ1063" s="51">
        <v>0</v>
      </c>
      <c r="AK1063" s="51">
        <v>0</v>
      </c>
      <c r="AL1063" s="51">
        <v>0</v>
      </c>
      <c r="AP1063" s="51">
        <v>0</v>
      </c>
      <c r="AQ1063" s="51"/>
      <c r="AR1063" s="51">
        <v>1</v>
      </c>
      <c r="AS1063" s="51">
        <v>1</v>
      </c>
      <c r="AT1063" s="51">
        <v>1</v>
      </c>
      <c r="AU1063" s="51">
        <v>1</v>
      </c>
      <c r="AV1063" s="51">
        <v>1</v>
      </c>
      <c r="AW1063" s="51">
        <v>1</v>
      </c>
    </row>
    <row r="1064" spans="1:56" x14ac:dyDescent="0.3">
      <c r="A1064" s="2">
        <v>1099</v>
      </c>
      <c r="B1064" s="2">
        <v>1</v>
      </c>
      <c r="C1064" s="2" t="s">
        <v>1392</v>
      </c>
      <c r="D1064" s="51">
        <v>13</v>
      </c>
      <c r="E1064" s="2" t="s">
        <v>3977</v>
      </c>
      <c r="F1064" s="2" t="s">
        <v>2338</v>
      </c>
      <c r="G1064" s="2" t="s">
        <v>2644</v>
      </c>
      <c r="H1064" s="2" t="s">
        <v>2658</v>
      </c>
      <c r="I1064" s="2" t="s">
        <v>2666</v>
      </c>
      <c r="J1064" s="2" t="s">
        <v>2667</v>
      </c>
      <c r="K1064" s="2" t="s">
        <v>4090</v>
      </c>
      <c r="L1064" s="2">
        <v>161730</v>
      </c>
      <c r="M1064" s="2">
        <v>124534743</v>
      </c>
      <c r="N1064" s="2" t="s">
        <v>104</v>
      </c>
      <c r="O1064" s="2" t="s">
        <v>486</v>
      </c>
      <c r="P1064" s="2">
        <v>2007</v>
      </c>
      <c r="Q1064" s="2" t="s">
        <v>2972</v>
      </c>
      <c r="R1064" s="2" t="s">
        <v>1218</v>
      </c>
      <c r="S1064" s="2" t="s">
        <v>2972</v>
      </c>
      <c r="T1064" s="2" t="b">
        <v>1</v>
      </c>
      <c r="U1064" s="2">
        <v>43891</v>
      </c>
      <c r="V1064" s="2">
        <v>1</v>
      </c>
      <c r="W1064" s="2">
        <v>51</v>
      </c>
      <c r="X1064" s="2" t="b">
        <v>1</v>
      </c>
      <c r="Y1064" s="2" t="b">
        <v>1</v>
      </c>
      <c r="Z1064" s="2" t="s">
        <v>89</v>
      </c>
      <c r="AA1064" s="2" t="s">
        <v>83</v>
      </c>
      <c r="AB1064" s="51" t="s">
        <v>83</v>
      </c>
      <c r="AC1064" s="51"/>
      <c r="AD1064" s="51">
        <v>37153.33988</v>
      </c>
      <c r="AE1064" s="51" t="s">
        <v>118</v>
      </c>
      <c r="AF1064" s="51">
        <v>25</v>
      </c>
      <c r="AG1064" s="51" t="s">
        <v>2355</v>
      </c>
      <c r="AH1064" s="51"/>
      <c r="AI1064" s="51">
        <v>5</v>
      </c>
      <c r="AJ1064" s="51">
        <v>0</v>
      </c>
      <c r="AK1064" s="51">
        <v>0</v>
      </c>
      <c r="AL1064" s="51">
        <v>0</v>
      </c>
      <c r="AN1064" s="51">
        <v>1</v>
      </c>
      <c r="AP1064" s="51">
        <v>0</v>
      </c>
      <c r="AQ1064" s="51"/>
      <c r="AR1064" s="51">
        <v>1</v>
      </c>
      <c r="AS1064" s="51">
        <v>1</v>
      </c>
      <c r="AT1064" s="51">
        <v>1</v>
      </c>
      <c r="AV1064" s="51">
        <v>1</v>
      </c>
      <c r="BC1064" s="51">
        <v>1</v>
      </c>
    </row>
    <row r="1065" spans="1:56" x14ac:dyDescent="0.3">
      <c r="A1065" s="2">
        <v>1100</v>
      </c>
      <c r="B1065" s="2">
        <v>1</v>
      </c>
      <c r="C1065" s="2" t="s">
        <v>1392</v>
      </c>
      <c r="D1065" s="51">
        <v>13</v>
      </c>
      <c r="E1065" s="2" t="s">
        <v>3977</v>
      </c>
      <c r="F1065" s="2" t="s">
        <v>2338</v>
      </c>
      <c r="G1065" s="2" t="s">
        <v>2644</v>
      </c>
      <c r="H1065" s="2" t="s">
        <v>2658</v>
      </c>
      <c r="I1065" s="2" t="s">
        <v>2581</v>
      </c>
      <c r="J1065" s="2" t="s">
        <v>2668</v>
      </c>
      <c r="K1065" s="2" t="s">
        <v>4091</v>
      </c>
      <c r="L1065" s="2">
        <v>161747</v>
      </c>
      <c r="M1065" s="2">
        <v>124537770</v>
      </c>
      <c r="N1065" s="2" t="s">
        <v>104</v>
      </c>
      <c r="O1065" s="2" t="s">
        <v>486</v>
      </c>
      <c r="P1065" s="2">
        <v>2008</v>
      </c>
      <c r="Q1065" s="2" t="s">
        <v>2972</v>
      </c>
      <c r="R1065" s="2" t="s">
        <v>3202</v>
      </c>
      <c r="S1065" s="2" t="s">
        <v>2972</v>
      </c>
      <c r="T1065" s="2" t="b">
        <v>1</v>
      </c>
      <c r="U1065" s="2">
        <v>43891</v>
      </c>
      <c r="V1065" s="2">
        <v>2</v>
      </c>
      <c r="W1065" s="2">
        <v>15</v>
      </c>
      <c r="X1065" s="2" t="b">
        <v>1</v>
      </c>
      <c r="Y1065" s="2" t="b">
        <v>1</v>
      </c>
      <c r="Z1065" s="2" t="s">
        <v>89</v>
      </c>
      <c r="AA1065" s="2" t="s">
        <v>83</v>
      </c>
      <c r="AB1065" s="51" t="s">
        <v>83</v>
      </c>
      <c r="AC1065" s="51"/>
      <c r="AD1065" s="51">
        <v>8786.2323159999996</v>
      </c>
      <c r="AE1065" s="51" t="s">
        <v>118</v>
      </c>
      <c r="AF1065" s="51">
        <v>26</v>
      </c>
      <c r="AG1065" s="51" t="s">
        <v>2355</v>
      </c>
      <c r="AH1065" s="51"/>
      <c r="AI1065" s="51">
        <v>5</v>
      </c>
      <c r="AJ1065" s="51">
        <v>0</v>
      </c>
      <c r="AK1065" s="51">
        <v>0</v>
      </c>
      <c r="AL1065" s="51">
        <v>0</v>
      </c>
      <c r="AN1065" s="51">
        <v>1</v>
      </c>
      <c r="AP1065" s="51">
        <v>0</v>
      </c>
      <c r="AQ1065" s="51"/>
      <c r="AR1065" s="51">
        <v>1</v>
      </c>
      <c r="AS1065" s="51">
        <v>1</v>
      </c>
      <c r="AT1065" s="51">
        <v>1</v>
      </c>
      <c r="AV1065" s="51">
        <v>1</v>
      </c>
      <c r="BC1065" s="51">
        <v>1</v>
      </c>
    </row>
    <row r="1066" spans="1:56" x14ac:dyDescent="0.3">
      <c r="A1066" s="2">
        <v>1101</v>
      </c>
      <c r="B1066" s="2">
        <v>1</v>
      </c>
      <c r="C1066" s="2" t="s">
        <v>1392</v>
      </c>
      <c r="D1066" s="51">
        <v>13</v>
      </c>
      <c r="E1066" s="2" t="s">
        <v>3977</v>
      </c>
      <c r="F1066" s="2" t="s">
        <v>2338</v>
      </c>
      <c r="G1066" s="2" t="s">
        <v>2644</v>
      </c>
      <c r="H1066" s="2" t="s">
        <v>2658</v>
      </c>
      <c r="I1066" s="2" t="s">
        <v>2669</v>
      </c>
      <c r="J1066" s="2" t="s">
        <v>2670</v>
      </c>
      <c r="K1066" s="2" t="s">
        <v>4092</v>
      </c>
      <c r="L1066" s="2">
        <v>161541</v>
      </c>
      <c r="M1066" s="2">
        <v>124503331</v>
      </c>
      <c r="N1066" s="2" t="s">
        <v>104</v>
      </c>
      <c r="O1066" s="2" t="s">
        <v>1217</v>
      </c>
      <c r="P1066" s="2">
        <v>2008</v>
      </c>
      <c r="Q1066" s="2" t="s">
        <v>1561</v>
      </c>
      <c r="R1066" s="2" t="s">
        <v>1218</v>
      </c>
      <c r="S1066" s="2" t="s">
        <v>1561</v>
      </c>
      <c r="T1066" s="2" t="b">
        <v>1</v>
      </c>
      <c r="U1066" s="2">
        <v>43891</v>
      </c>
      <c r="V1066" s="2">
        <v>2</v>
      </c>
      <c r="W1066" s="2">
        <v>17</v>
      </c>
      <c r="X1066" s="2" t="b">
        <v>1</v>
      </c>
      <c r="Y1066" s="2" t="b">
        <v>1</v>
      </c>
      <c r="Z1066" s="2" t="s">
        <v>89</v>
      </c>
      <c r="AA1066" s="2" t="s">
        <v>83</v>
      </c>
      <c r="AB1066" s="51" t="s">
        <v>83</v>
      </c>
      <c r="AC1066" s="51"/>
      <c r="AD1066" s="51">
        <v>3922.1901210000001</v>
      </c>
      <c r="AE1066" s="51" t="s">
        <v>118</v>
      </c>
      <c r="AF1066" s="51">
        <v>24</v>
      </c>
      <c r="AG1066" s="51" t="s">
        <v>2355</v>
      </c>
      <c r="AH1066" s="51"/>
      <c r="AI1066" s="51">
        <v>5</v>
      </c>
      <c r="AJ1066" s="51">
        <v>0</v>
      </c>
      <c r="AK1066" s="51">
        <v>0</v>
      </c>
      <c r="AL1066" s="51">
        <v>0</v>
      </c>
      <c r="AP1066" s="51">
        <v>0</v>
      </c>
      <c r="AQ1066" s="51"/>
      <c r="AR1066" s="51">
        <v>1</v>
      </c>
      <c r="AS1066" s="51">
        <v>1</v>
      </c>
      <c r="AT1066" s="51">
        <v>1</v>
      </c>
      <c r="AU1066" s="51">
        <v>1</v>
      </c>
      <c r="AV1066" s="51">
        <v>1</v>
      </c>
      <c r="AW1066" s="51">
        <v>1</v>
      </c>
      <c r="BC1066" s="51">
        <v>1</v>
      </c>
      <c r="BD1066" s="51">
        <v>1</v>
      </c>
    </row>
    <row r="1067" spans="1:56" x14ac:dyDescent="0.3">
      <c r="A1067" s="2">
        <v>1102</v>
      </c>
      <c r="B1067" s="2">
        <v>1</v>
      </c>
      <c r="C1067" s="2" t="s">
        <v>1392</v>
      </c>
      <c r="D1067" s="51">
        <v>13</v>
      </c>
      <c r="E1067" s="2" t="s">
        <v>3977</v>
      </c>
      <c r="F1067" s="2" t="s">
        <v>2338</v>
      </c>
      <c r="G1067" s="2" t="s">
        <v>2644</v>
      </c>
      <c r="H1067" s="2" t="s">
        <v>2658</v>
      </c>
      <c r="I1067" s="2" t="s">
        <v>2671</v>
      </c>
      <c r="J1067" s="2" t="s">
        <v>2672</v>
      </c>
      <c r="K1067" s="2" t="s">
        <v>4093</v>
      </c>
      <c r="L1067" s="2">
        <v>161335</v>
      </c>
      <c r="M1067" s="2">
        <v>124467453</v>
      </c>
      <c r="N1067" s="2" t="s">
        <v>104</v>
      </c>
      <c r="O1067" s="2" t="s">
        <v>486</v>
      </c>
      <c r="P1067" s="2">
        <v>2008</v>
      </c>
      <c r="Q1067" s="2" t="s">
        <v>2972</v>
      </c>
      <c r="R1067" s="2" t="s">
        <v>1218</v>
      </c>
      <c r="S1067" s="2" t="s">
        <v>2972</v>
      </c>
      <c r="T1067" s="2" t="b">
        <v>1</v>
      </c>
      <c r="U1067" s="2">
        <v>43891</v>
      </c>
      <c r="V1067" s="2">
        <v>2</v>
      </c>
      <c r="W1067" s="2">
        <v>30</v>
      </c>
      <c r="X1067" s="2" t="b">
        <v>1</v>
      </c>
      <c r="Y1067" s="2" t="b">
        <v>1</v>
      </c>
      <c r="Z1067" s="2" t="s">
        <v>89</v>
      </c>
      <c r="AA1067" s="2" t="s">
        <v>83</v>
      </c>
      <c r="AB1067" s="51" t="s">
        <v>83</v>
      </c>
      <c r="AC1067" s="51"/>
      <c r="AD1067" s="51">
        <v>39080.499600000003</v>
      </c>
      <c r="AE1067" s="51" t="s">
        <v>118</v>
      </c>
      <c r="AF1067" s="51">
        <v>46</v>
      </c>
      <c r="AG1067" s="51" t="s">
        <v>2355</v>
      </c>
      <c r="AH1067" s="51"/>
      <c r="AI1067" s="51">
        <v>4.5</v>
      </c>
      <c r="AJ1067" s="51">
        <v>0</v>
      </c>
      <c r="AK1067" s="51">
        <v>0</v>
      </c>
      <c r="AL1067" s="51">
        <v>0</v>
      </c>
      <c r="AN1067" s="51">
        <v>1</v>
      </c>
      <c r="AP1067" s="51">
        <v>0</v>
      </c>
      <c r="AQ1067" s="51"/>
      <c r="AR1067" s="51">
        <v>1</v>
      </c>
      <c r="AS1067" s="51">
        <v>1</v>
      </c>
      <c r="AT1067" s="51">
        <v>1</v>
      </c>
      <c r="AV1067" s="51">
        <v>1</v>
      </c>
      <c r="BC1067" s="51">
        <v>1</v>
      </c>
    </row>
    <row r="1068" spans="1:56" x14ac:dyDescent="0.3">
      <c r="A1068" s="2">
        <v>1103</v>
      </c>
      <c r="B1068" s="2">
        <v>1</v>
      </c>
      <c r="C1068" s="2" t="s">
        <v>1392</v>
      </c>
      <c r="D1068" s="51">
        <v>13</v>
      </c>
      <c r="E1068" s="2" t="s">
        <v>3977</v>
      </c>
      <c r="F1068" s="2" t="s">
        <v>2338</v>
      </c>
      <c r="G1068" s="2" t="s">
        <v>2644</v>
      </c>
      <c r="H1068" s="2" t="s">
        <v>2658</v>
      </c>
      <c r="I1068" s="2" t="s">
        <v>2673</v>
      </c>
      <c r="J1068" s="2" t="s">
        <v>2674</v>
      </c>
      <c r="K1068" s="2" t="s">
        <v>4094</v>
      </c>
      <c r="L1068" s="2">
        <v>161394</v>
      </c>
      <c r="M1068" s="2">
        <v>124476746</v>
      </c>
      <c r="N1068" s="2" t="s">
        <v>104</v>
      </c>
      <c r="O1068" s="2" t="s">
        <v>1217</v>
      </c>
      <c r="P1068" s="2">
        <v>2008</v>
      </c>
      <c r="Q1068" s="2" t="s">
        <v>1217</v>
      </c>
      <c r="R1068" s="2" t="s">
        <v>1218</v>
      </c>
      <c r="S1068" s="2" t="s">
        <v>1217</v>
      </c>
      <c r="T1068" s="2" t="b">
        <v>1</v>
      </c>
      <c r="U1068" s="2">
        <v>43891</v>
      </c>
      <c r="V1068" s="2">
        <v>2</v>
      </c>
      <c r="W1068" s="2">
        <v>15</v>
      </c>
      <c r="X1068" s="2" t="b">
        <v>1</v>
      </c>
      <c r="Y1068" s="2" t="b">
        <v>1</v>
      </c>
      <c r="Z1068" s="2" t="s">
        <v>89</v>
      </c>
      <c r="AA1068" s="2" t="s">
        <v>83</v>
      </c>
      <c r="AB1068" s="51" t="s">
        <v>83</v>
      </c>
      <c r="AC1068" s="51"/>
      <c r="AD1068" s="51">
        <v>1431.0869560000001</v>
      </c>
      <c r="AE1068" s="51" t="s">
        <v>118</v>
      </c>
      <c r="AF1068" s="51">
        <v>27</v>
      </c>
      <c r="AG1068" s="51" t="s">
        <v>2355</v>
      </c>
      <c r="AH1068" s="51"/>
      <c r="AI1068" s="51">
        <v>5</v>
      </c>
      <c r="AJ1068" s="51">
        <v>0</v>
      </c>
      <c r="AK1068" s="51">
        <v>0</v>
      </c>
      <c r="AL1068" s="51">
        <v>0</v>
      </c>
      <c r="AN1068" s="51">
        <v>1</v>
      </c>
      <c r="AP1068" s="51">
        <v>0</v>
      </c>
      <c r="AQ1068" s="51"/>
      <c r="AR1068" s="51">
        <v>1</v>
      </c>
      <c r="AS1068" s="51">
        <v>1</v>
      </c>
      <c r="AT1068" s="51">
        <v>1</v>
      </c>
      <c r="AU1068" s="51">
        <v>1</v>
      </c>
      <c r="AV1068" s="51">
        <v>1</v>
      </c>
      <c r="AW1068" s="51">
        <v>1</v>
      </c>
      <c r="BC1068" s="51">
        <v>1</v>
      </c>
      <c r="BD1068" s="51">
        <v>1</v>
      </c>
    </row>
    <row r="1069" spans="1:56" x14ac:dyDescent="0.3">
      <c r="A1069" s="2">
        <v>1104</v>
      </c>
      <c r="B1069" s="2">
        <v>1</v>
      </c>
      <c r="C1069" s="2" t="s">
        <v>1392</v>
      </c>
      <c r="D1069" s="51">
        <v>13</v>
      </c>
      <c r="E1069" s="2" t="s">
        <v>3977</v>
      </c>
      <c r="F1069" s="2" t="s">
        <v>2338</v>
      </c>
      <c r="G1069" s="2" t="s">
        <v>2644</v>
      </c>
      <c r="H1069" s="2" t="s">
        <v>2658</v>
      </c>
      <c r="I1069" s="2" t="s">
        <v>2675</v>
      </c>
      <c r="J1069" s="2" t="s">
        <v>2676</v>
      </c>
      <c r="K1069" s="2" t="s">
        <v>4095</v>
      </c>
      <c r="L1069" s="2">
        <v>63156</v>
      </c>
      <c r="M1069" s="2">
        <v>124463656</v>
      </c>
      <c r="N1069" s="2" t="s">
        <v>104</v>
      </c>
      <c r="O1069" s="2" t="s">
        <v>2972</v>
      </c>
      <c r="P1069" s="2">
        <v>2007</v>
      </c>
      <c r="Q1069" s="2" t="s">
        <v>1540</v>
      </c>
      <c r="R1069" s="2" t="s">
        <v>1218</v>
      </c>
      <c r="S1069" s="2" t="s">
        <v>1540</v>
      </c>
      <c r="T1069" s="2" t="b">
        <v>1</v>
      </c>
      <c r="U1069" s="2">
        <v>43891</v>
      </c>
      <c r="V1069" s="2">
        <v>5</v>
      </c>
      <c r="W1069" s="2">
        <v>10</v>
      </c>
      <c r="X1069" s="2" t="b">
        <v>1</v>
      </c>
      <c r="Y1069" s="2" t="b">
        <v>1</v>
      </c>
      <c r="Z1069" s="2" t="s">
        <v>89</v>
      </c>
      <c r="AA1069" s="2" t="s">
        <v>83</v>
      </c>
      <c r="AB1069" s="51" t="s">
        <v>83</v>
      </c>
      <c r="AC1069" s="51"/>
      <c r="AD1069" s="51">
        <v>1236.5589520000001</v>
      </c>
      <c r="AE1069" s="51" t="s">
        <v>118</v>
      </c>
      <c r="AF1069" s="51">
        <v>36</v>
      </c>
      <c r="AG1069" s="51" t="s">
        <v>2355</v>
      </c>
      <c r="AH1069" s="51"/>
      <c r="AI1069" s="51">
        <v>3.1</v>
      </c>
      <c r="AJ1069" s="51">
        <v>0</v>
      </c>
      <c r="AK1069" s="51">
        <v>0</v>
      </c>
      <c r="AL1069" s="51">
        <v>0</v>
      </c>
      <c r="AP1069" s="51">
        <v>0</v>
      </c>
      <c r="AQ1069" s="51"/>
      <c r="AR1069" s="51">
        <v>1</v>
      </c>
      <c r="AS1069" s="51">
        <v>1</v>
      </c>
      <c r="AT1069" s="51">
        <v>1</v>
      </c>
      <c r="AU1069" s="51">
        <v>1</v>
      </c>
      <c r="AV1069" s="51">
        <v>1</v>
      </c>
      <c r="AW1069" s="51">
        <v>1</v>
      </c>
      <c r="BC1069" s="51">
        <v>1</v>
      </c>
      <c r="BD1069" s="51">
        <v>1</v>
      </c>
    </row>
    <row r="1070" spans="1:56" x14ac:dyDescent="0.3">
      <c r="A1070" s="2">
        <v>1105</v>
      </c>
      <c r="B1070" s="2">
        <v>1</v>
      </c>
      <c r="C1070" s="2" t="s">
        <v>1392</v>
      </c>
      <c r="D1070" s="51">
        <v>13</v>
      </c>
      <c r="E1070" s="2" t="s">
        <v>3977</v>
      </c>
      <c r="F1070" s="2" t="s">
        <v>2338</v>
      </c>
      <c r="G1070" s="2" t="s">
        <v>2677</v>
      </c>
      <c r="H1070" s="2" t="s">
        <v>2678</v>
      </c>
      <c r="I1070" s="2" t="s">
        <v>2679</v>
      </c>
      <c r="J1070" s="2" t="s">
        <v>2680</v>
      </c>
      <c r="K1070" s="2" t="s">
        <v>4096</v>
      </c>
      <c r="L1070" s="2">
        <v>63153</v>
      </c>
      <c r="M1070" s="2">
        <v>3123409</v>
      </c>
      <c r="N1070" s="2" t="s">
        <v>104</v>
      </c>
      <c r="O1070" s="2" t="s">
        <v>1217</v>
      </c>
      <c r="P1070" s="2">
        <v>2007</v>
      </c>
      <c r="Q1070" s="2" t="s">
        <v>1540</v>
      </c>
      <c r="R1070" s="2" t="s">
        <v>1218</v>
      </c>
      <c r="S1070" s="2" t="s">
        <v>1540</v>
      </c>
      <c r="T1070" s="2" t="b">
        <v>1</v>
      </c>
      <c r="U1070" s="2">
        <v>44197</v>
      </c>
      <c r="V1070" s="2">
        <v>0</v>
      </c>
      <c r="W1070" s="2">
        <v>150</v>
      </c>
      <c r="X1070" s="2" t="b">
        <v>1</v>
      </c>
      <c r="Y1070" s="2" t="b">
        <v>1</v>
      </c>
      <c r="Z1070" s="2" t="s">
        <v>2046</v>
      </c>
      <c r="AA1070" s="2" t="s">
        <v>83</v>
      </c>
      <c r="AB1070" s="51" t="s">
        <v>83</v>
      </c>
      <c r="AC1070" s="51"/>
      <c r="AD1070" s="51">
        <v>1684272.6569999999</v>
      </c>
      <c r="AE1070" s="51"/>
      <c r="AF1070" s="51">
        <v>220</v>
      </c>
      <c r="AG1070" s="51" t="s">
        <v>2355</v>
      </c>
      <c r="AH1070" s="51"/>
      <c r="AI1070" s="51">
        <v>11</v>
      </c>
      <c r="AJ1070" s="51">
        <v>0</v>
      </c>
      <c r="AK1070" s="51">
        <v>0</v>
      </c>
      <c r="AL1070" s="51">
        <v>0</v>
      </c>
      <c r="AP1070" s="51">
        <v>0</v>
      </c>
      <c r="AQ1070" s="51">
        <v>1</v>
      </c>
      <c r="AR1070" s="51">
        <v>1</v>
      </c>
      <c r="AS1070" s="51">
        <v>1</v>
      </c>
      <c r="AT1070" s="51">
        <v>1</v>
      </c>
      <c r="AU1070" s="51">
        <v>1</v>
      </c>
      <c r="AV1070" s="51">
        <v>1</v>
      </c>
      <c r="AW1070" s="51">
        <v>1</v>
      </c>
    </row>
    <row r="1071" spans="1:56" x14ac:dyDescent="0.3">
      <c r="A1071" s="2">
        <v>1106</v>
      </c>
      <c r="B1071" s="2">
        <v>1</v>
      </c>
      <c r="C1071" s="2" t="s">
        <v>1392</v>
      </c>
      <c r="D1071" s="51">
        <v>13</v>
      </c>
      <c r="E1071" s="2" t="s">
        <v>3977</v>
      </c>
      <c r="F1071" s="2" t="s">
        <v>2338</v>
      </c>
      <c r="G1071" s="2" t="s">
        <v>2677</v>
      </c>
      <c r="H1071" s="2" t="s">
        <v>2678</v>
      </c>
      <c r="I1071" s="2" t="s">
        <v>208</v>
      </c>
      <c r="J1071" s="2" t="s">
        <v>2681</v>
      </c>
      <c r="K1071" s="2" t="s">
        <v>4097</v>
      </c>
      <c r="L1071" s="2">
        <v>161342</v>
      </c>
      <c r="M1071" s="2">
        <v>68624525</v>
      </c>
      <c r="N1071" s="2" t="s">
        <v>104</v>
      </c>
      <c r="O1071" s="2" t="s">
        <v>368</v>
      </c>
      <c r="P1071" s="2">
        <v>2008</v>
      </c>
      <c r="Q1071" s="2" t="s">
        <v>368</v>
      </c>
      <c r="R1071" s="2" t="s">
        <v>267</v>
      </c>
      <c r="S1071" s="2" t="s">
        <v>368</v>
      </c>
      <c r="T1071" s="2" t="b">
        <v>1</v>
      </c>
      <c r="U1071" s="2">
        <v>2015</v>
      </c>
      <c r="V1071" s="2">
        <v>0</v>
      </c>
      <c r="W1071" s="2">
        <v>250</v>
      </c>
      <c r="X1071" s="2" t="b">
        <v>1</v>
      </c>
      <c r="Y1071" s="2" t="b">
        <v>1</v>
      </c>
      <c r="Z1071" s="2" t="s">
        <v>2046</v>
      </c>
      <c r="AA1071" s="2" t="s">
        <v>83</v>
      </c>
      <c r="AB1071" s="51" t="s">
        <v>83</v>
      </c>
      <c r="AC1071" s="51"/>
      <c r="AD1071" s="51">
        <v>1544439.1329999999</v>
      </c>
      <c r="AE1071" s="51"/>
      <c r="AF1071" s="51">
        <v>94</v>
      </c>
      <c r="AG1071" s="51" t="s">
        <v>2355</v>
      </c>
      <c r="AH1071" s="51"/>
      <c r="AI1071" s="51"/>
      <c r="AJ1071" s="51">
        <v>0</v>
      </c>
      <c r="AK1071" s="51">
        <v>0</v>
      </c>
      <c r="AL1071" s="51">
        <v>0</v>
      </c>
      <c r="AP1071" s="51">
        <v>1</v>
      </c>
      <c r="AQ1071" s="51"/>
      <c r="AR1071" s="51">
        <v>1</v>
      </c>
      <c r="AS1071" s="51">
        <v>1</v>
      </c>
      <c r="AT1071" s="51">
        <v>1</v>
      </c>
      <c r="AV1071" s="51">
        <v>1</v>
      </c>
    </row>
    <row r="1072" spans="1:56" x14ac:dyDescent="0.3">
      <c r="A1072" s="2">
        <v>1107</v>
      </c>
      <c r="B1072" s="2">
        <v>1</v>
      </c>
      <c r="C1072" s="2" t="s">
        <v>1392</v>
      </c>
      <c r="D1072" s="51">
        <v>13</v>
      </c>
      <c r="E1072" s="2" t="s">
        <v>3977</v>
      </c>
      <c r="F1072" s="2" t="s">
        <v>2338</v>
      </c>
      <c r="G1072" s="2" t="s">
        <v>2677</v>
      </c>
      <c r="H1072" s="2" t="s">
        <v>2678</v>
      </c>
      <c r="I1072" s="2" t="s">
        <v>2682</v>
      </c>
      <c r="J1072" s="2" t="s">
        <v>2683</v>
      </c>
      <c r="K1072" s="2" t="s">
        <v>4098</v>
      </c>
      <c r="L1072" s="2">
        <v>14134431</v>
      </c>
      <c r="M1072" s="2">
        <v>124549206</v>
      </c>
      <c r="N1072" s="2" t="s">
        <v>104</v>
      </c>
      <c r="O1072" s="2" t="s">
        <v>486</v>
      </c>
      <c r="P1072" s="2">
        <v>2011</v>
      </c>
      <c r="Q1072" s="2" t="s">
        <v>2972</v>
      </c>
      <c r="R1072" s="2" t="s">
        <v>1218</v>
      </c>
      <c r="S1072" s="2" t="s">
        <v>2972</v>
      </c>
      <c r="T1072" s="2" t="b">
        <v>1</v>
      </c>
      <c r="U1072" s="2">
        <v>43891</v>
      </c>
      <c r="V1072" s="2">
        <v>0</v>
      </c>
      <c r="W1072" s="2">
        <v>30</v>
      </c>
      <c r="X1072" s="2" t="b">
        <v>1</v>
      </c>
      <c r="Y1072" s="2" t="b">
        <v>1</v>
      </c>
      <c r="Z1072" s="2" t="s">
        <v>2046</v>
      </c>
      <c r="AA1072" s="2" t="s">
        <v>83</v>
      </c>
      <c r="AB1072" s="51" t="s">
        <v>83</v>
      </c>
      <c r="AC1072" s="51"/>
      <c r="AD1072" s="51">
        <v>60659.72971</v>
      </c>
      <c r="AE1072" s="51" t="s">
        <v>118</v>
      </c>
      <c r="AF1072" s="51">
        <v>81</v>
      </c>
      <c r="AG1072" s="51" t="s">
        <v>2355</v>
      </c>
      <c r="AH1072" s="51"/>
      <c r="AI1072" s="51">
        <v>15</v>
      </c>
      <c r="AJ1072" s="51">
        <v>0</v>
      </c>
      <c r="AK1072" s="51">
        <v>0</v>
      </c>
      <c r="AL1072" s="51">
        <v>0</v>
      </c>
      <c r="AN1072" s="51">
        <v>1</v>
      </c>
      <c r="AP1072" s="51">
        <v>0</v>
      </c>
      <c r="AQ1072" s="51"/>
      <c r="AR1072" s="51">
        <v>1</v>
      </c>
      <c r="AS1072" s="51">
        <v>1</v>
      </c>
      <c r="AT1072" s="51">
        <v>1</v>
      </c>
      <c r="AV1072" s="51">
        <v>1</v>
      </c>
      <c r="BC1072" s="51">
        <v>1</v>
      </c>
    </row>
    <row r="1073" spans="1:56" x14ac:dyDescent="0.3">
      <c r="A1073" s="2">
        <v>1108</v>
      </c>
      <c r="B1073" s="2">
        <v>1</v>
      </c>
      <c r="C1073" s="2" t="s">
        <v>1392</v>
      </c>
      <c r="D1073" s="51">
        <v>13</v>
      </c>
      <c r="E1073" s="2" t="s">
        <v>3977</v>
      </c>
      <c r="F1073" s="2" t="s">
        <v>2338</v>
      </c>
      <c r="G1073" s="2" t="s">
        <v>2677</v>
      </c>
      <c r="H1073" s="2" t="s">
        <v>2678</v>
      </c>
      <c r="I1073" s="2" t="s">
        <v>594</v>
      </c>
      <c r="J1073" s="2" t="s">
        <v>2684</v>
      </c>
      <c r="K1073" s="2" t="s">
        <v>4099</v>
      </c>
      <c r="L1073" s="2">
        <v>161630</v>
      </c>
      <c r="M1073" s="2">
        <v>124518082</v>
      </c>
      <c r="N1073" s="2" t="s">
        <v>104</v>
      </c>
      <c r="O1073" s="2" t="s">
        <v>486</v>
      </c>
      <c r="P1073" s="2">
        <v>2007</v>
      </c>
      <c r="Q1073" s="2" t="s">
        <v>1217</v>
      </c>
      <c r="R1073" s="2" t="s">
        <v>1218</v>
      </c>
      <c r="S1073" s="2" t="s">
        <v>1217</v>
      </c>
      <c r="T1073" s="2" t="b">
        <v>1</v>
      </c>
      <c r="U1073" s="2">
        <v>44197</v>
      </c>
      <c r="V1073" s="2">
        <v>0</v>
      </c>
      <c r="W1073" s="2">
        <v>27</v>
      </c>
      <c r="X1073" s="2" t="b">
        <v>1</v>
      </c>
      <c r="Y1073" s="2" t="b">
        <v>1</v>
      </c>
      <c r="Z1073" s="2" t="s">
        <v>89</v>
      </c>
      <c r="AA1073" s="2" t="s">
        <v>83</v>
      </c>
      <c r="AB1073" s="51" t="s">
        <v>83</v>
      </c>
      <c r="AC1073" s="51"/>
      <c r="AD1073" s="51">
        <v>332573.48599999998</v>
      </c>
      <c r="AE1073" s="51"/>
      <c r="AF1073" s="51">
        <v>145</v>
      </c>
      <c r="AG1073" s="51" t="s">
        <v>2355</v>
      </c>
      <c r="AH1073" s="51"/>
      <c r="AI1073" s="51">
        <v>13</v>
      </c>
      <c r="AJ1073" s="51">
        <v>0</v>
      </c>
      <c r="AK1073" s="51">
        <v>0</v>
      </c>
      <c r="AL1073" s="51">
        <v>0</v>
      </c>
      <c r="AP1073" s="51">
        <v>0</v>
      </c>
      <c r="AQ1073" s="51"/>
      <c r="AR1073" s="51">
        <v>1</v>
      </c>
      <c r="AS1073" s="51">
        <v>1</v>
      </c>
      <c r="AT1073" s="51">
        <v>1</v>
      </c>
      <c r="AU1073" s="51">
        <v>1</v>
      </c>
      <c r="AV1073" s="51">
        <v>1</v>
      </c>
      <c r="AW1073" s="51">
        <v>1</v>
      </c>
    </row>
    <row r="1074" spans="1:56" x14ac:dyDescent="0.3">
      <c r="A1074" s="2">
        <v>1109</v>
      </c>
      <c r="B1074" s="2">
        <v>1</v>
      </c>
      <c r="C1074" s="2" t="s">
        <v>1392</v>
      </c>
      <c r="D1074" s="51">
        <v>13</v>
      </c>
      <c r="E1074" s="2" t="s">
        <v>3977</v>
      </c>
      <c r="F1074" s="2" t="s">
        <v>2338</v>
      </c>
      <c r="G1074" s="2" t="s">
        <v>2677</v>
      </c>
      <c r="H1074" s="2" t="s">
        <v>2678</v>
      </c>
      <c r="I1074" s="2" t="s">
        <v>2685</v>
      </c>
      <c r="J1074" s="2" t="s">
        <v>2686</v>
      </c>
      <c r="K1074" s="2" t="s">
        <v>4100</v>
      </c>
      <c r="L1074" s="2">
        <v>152784569</v>
      </c>
      <c r="M1074" s="2">
        <v>152784737</v>
      </c>
      <c r="N1074" s="2" t="s">
        <v>104</v>
      </c>
      <c r="O1074" s="2" t="s">
        <v>367</v>
      </c>
      <c r="P1074" s="2" t="s">
        <v>267</v>
      </c>
      <c r="Q1074" s="2" t="s">
        <v>368</v>
      </c>
      <c r="R1074" s="2" t="s">
        <v>267</v>
      </c>
      <c r="S1074" s="2" t="s">
        <v>368</v>
      </c>
      <c r="T1074" s="2" t="b">
        <v>1</v>
      </c>
      <c r="U1074" s="2">
        <v>44197</v>
      </c>
      <c r="V1074" s="51">
        <v>0</v>
      </c>
      <c r="W1074" s="51">
        <v>60</v>
      </c>
      <c r="X1074" s="2" t="b">
        <v>1</v>
      </c>
      <c r="Y1074" s="2" t="b">
        <v>1</v>
      </c>
      <c r="Z1074" s="51" t="s">
        <v>2687</v>
      </c>
      <c r="AA1074" s="51" t="s">
        <v>83</v>
      </c>
      <c r="AB1074" s="51" t="s">
        <v>83</v>
      </c>
      <c r="AC1074" s="51"/>
      <c r="AD1074" s="51">
        <v>569770.42119999998</v>
      </c>
      <c r="AE1074" s="51"/>
      <c r="AF1074" s="51">
        <v>89.9</v>
      </c>
      <c r="AG1074" s="51" t="s">
        <v>2355</v>
      </c>
      <c r="AH1074" s="51"/>
      <c r="AI1074" s="51">
        <v>7</v>
      </c>
      <c r="AJ1074" s="51">
        <v>1</v>
      </c>
      <c r="AK1074" s="51">
        <v>0</v>
      </c>
      <c r="AL1074" s="51">
        <v>0</v>
      </c>
      <c r="AP1074" s="51">
        <v>0</v>
      </c>
      <c r="AQ1074" s="51"/>
      <c r="AR1074" s="51">
        <v>1</v>
      </c>
      <c r="AS1074" s="51">
        <v>1</v>
      </c>
      <c r="AT1074" s="51">
        <v>1</v>
      </c>
      <c r="AV1074" s="51">
        <v>1</v>
      </c>
    </row>
    <row r="1075" spans="1:56" x14ac:dyDescent="0.3">
      <c r="A1075" s="2">
        <v>1110</v>
      </c>
      <c r="B1075" s="2">
        <v>1</v>
      </c>
      <c r="C1075" s="2" t="s">
        <v>1392</v>
      </c>
      <c r="D1075" s="51">
        <v>13</v>
      </c>
      <c r="E1075" s="2" t="s">
        <v>3977</v>
      </c>
      <c r="F1075" s="2" t="s">
        <v>2338</v>
      </c>
      <c r="G1075" s="2" t="s">
        <v>2677</v>
      </c>
      <c r="H1075" s="2" t="s">
        <v>2678</v>
      </c>
      <c r="I1075" s="2" t="s">
        <v>1535</v>
      </c>
      <c r="J1075" s="2" t="s">
        <v>2688</v>
      </c>
      <c r="K1075" s="2" t="s">
        <v>4101</v>
      </c>
      <c r="L1075" s="2">
        <v>14134429</v>
      </c>
      <c r="M1075" s="2">
        <v>124548901</v>
      </c>
      <c r="N1075" s="2" t="s">
        <v>104</v>
      </c>
      <c r="O1075" s="2" t="s">
        <v>368</v>
      </c>
      <c r="P1075" s="2">
        <v>2011</v>
      </c>
      <c r="Q1075" s="2" t="s">
        <v>2972</v>
      </c>
      <c r="R1075" s="2" t="s">
        <v>1218</v>
      </c>
      <c r="S1075" s="2" t="s">
        <v>2972</v>
      </c>
      <c r="T1075" s="2" t="b">
        <v>1</v>
      </c>
      <c r="U1075" s="2">
        <v>43891</v>
      </c>
      <c r="V1075" s="2">
        <v>0</v>
      </c>
      <c r="W1075" s="2">
        <v>94</v>
      </c>
      <c r="X1075" s="2" t="b">
        <v>1</v>
      </c>
      <c r="Y1075" s="2" t="b">
        <v>1</v>
      </c>
      <c r="Z1075" s="2" t="s">
        <v>89</v>
      </c>
      <c r="AA1075" s="2" t="s">
        <v>83</v>
      </c>
      <c r="AB1075" s="51" t="s">
        <v>83</v>
      </c>
      <c r="AC1075" s="51"/>
      <c r="AD1075" s="51">
        <v>55849.821660000001</v>
      </c>
      <c r="AE1075" s="51" t="s">
        <v>118</v>
      </c>
      <c r="AF1075" s="51">
        <v>125</v>
      </c>
      <c r="AG1075" s="51" t="s">
        <v>2355</v>
      </c>
      <c r="AH1075" s="51"/>
      <c r="AI1075" s="51">
        <v>15</v>
      </c>
      <c r="AJ1075" s="51">
        <v>0</v>
      </c>
      <c r="AK1075" s="51">
        <v>0</v>
      </c>
      <c r="AL1075" s="51">
        <v>0</v>
      </c>
      <c r="AN1075" s="51">
        <v>1</v>
      </c>
      <c r="AP1075" s="51">
        <v>0</v>
      </c>
      <c r="AQ1075" s="51"/>
      <c r="AR1075" s="51">
        <v>1</v>
      </c>
      <c r="AS1075" s="51">
        <v>1</v>
      </c>
      <c r="AT1075" s="51">
        <v>1</v>
      </c>
      <c r="AV1075" s="51">
        <v>1</v>
      </c>
      <c r="BC1075" s="51">
        <v>1</v>
      </c>
    </row>
    <row r="1076" spans="1:56" x14ac:dyDescent="0.3">
      <c r="A1076" s="2">
        <v>1111</v>
      </c>
      <c r="B1076" s="2">
        <v>1</v>
      </c>
      <c r="C1076" s="2" t="s">
        <v>1392</v>
      </c>
      <c r="D1076" s="51">
        <v>13</v>
      </c>
      <c r="E1076" s="2" t="s">
        <v>3977</v>
      </c>
      <c r="F1076" s="2" t="s">
        <v>2338</v>
      </c>
      <c r="G1076" s="2" t="s">
        <v>2677</v>
      </c>
      <c r="H1076" s="2" t="s">
        <v>2678</v>
      </c>
      <c r="I1076" s="2" t="s">
        <v>2689</v>
      </c>
      <c r="J1076" s="2" t="s">
        <v>2690</v>
      </c>
      <c r="K1076" s="2" t="s">
        <v>4102</v>
      </c>
      <c r="L1076" s="2">
        <v>152784762</v>
      </c>
      <c r="M1076" s="2">
        <v>3088090</v>
      </c>
      <c r="N1076" s="2" t="s">
        <v>104</v>
      </c>
      <c r="O1076" s="2" t="s">
        <v>486</v>
      </c>
      <c r="P1076" s="2">
        <v>2006</v>
      </c>
      <c r="Q1076" s="2" t="s">
        <v>2972</v>
      </c>
      <c r="R1076" s="2" t="s">
        <v>1218</v>
      </c>
      <c r="S1076" s="2" t="s">
        <v>2972</v>
      </c>
      <c r="T1076" s="2" t="b">
        <v>1</v>
      </c>
      <c r="U1076" s="2">
        <v>44197</v>
      </c>
      <c r="V1076" s="2">
        <v>0</v>
      </c>
      <c r="W1076" s="2">
        <v>55</v>
      </c>
      <c r="X1076" s="2" t="b">
        <v>1</v>
      </c>
      <c r="Y1076" s="2" t="b">
        <v>1</v>
      </c>
      <c r="Z1076" s="2" t="s">
        <v>89</v>
      </c>
      <c r="AA1076" s="2" t="s">
        <v>83</v>
      </c>
      <c r="AB1076" s="51" t="s">
        <v>83</v>
      </c>
      <c r="AC1076" s="51"/>
      <c r="AD1076" s="51">
        <v>570357.36620000005</v>
      </c>
      <c r="AE1076" s="51"/>
      <c r="AF1076" s="51">
        <v>80</v>
      </c>
      <c r="AG1076" s="51" t="s">
        <v>2355</v>
      </c>
      <c r="AH1076" s="51"/>
      <c r="AI1076" s="51">
        <v>5</v>
      </c>
      <c r="AJ1076" s="51">
        <v>0</v>
      </c>
      <c r="AK1076" s="51">
        <v>0</v>
      </c>
      <c r="AL1076" s="51">
        <v>0</v>
      </c>
      <c r="AP1076" s="51">
        <v>0</v>
      </c>
      <c r="AQ1076" s="51"/>
      <c r="AR1076" s="51">
        <v>1</v>
      </c>
      <c r="AS1076" s="51">
        <v>1</v>
      </c>
      <c r="AT1076" s="51">
        <v>1</v>
      </c>
      <c r="AV1076" s="51">
        <v>1</v>
      </c>
    </row>
    <row r="1077" spans="1:56" x14ac:dyDescent="0.3">
      <c r="A1077" s="2">
        <v>1112</v>
      </c>
      <c r="B1077" s="2">
        <v>1</v>
      </c>
      <c r="C1077" s="2" t="s">
        <v>1392</v>
      </c>
      <c r="D1077" s="51">
        <v>13</v>
      </c>
      <c r="E1077" s="2" t="s">
        <v>3977</v>
      </c>
      <c r="F1077" s="2" t="s">
        <v>2338</v>
      </c>
      <c r="G1077" s="2" t="s">
        <v>2677</v>
      </c>
      <c r="H1077" s="2" t="s">
        <v>2678</v>
      </c>
      <c r="I1077" s="2" t="s">
        <v>978</v>
      </c>
      <c r="J1077" s="2" t="s">
        <v>2691</v>
      </c>
      <c r="K1077" s="2" t="s">
        <v>4103</v>
      </c>
      <c r="L1077" s="2">
        <v>60116</v>
      </c>
      <c r="M1077" s="2">
        <v>124440092</v>
      </c>
      <c r="N1077" s="2" t="s">
        <v>104</v>
      </c>
      <c r="O1077" s="2" t="s">
        <v>486</v>
      </c>
      <c r="P1077" s="2">
        <v>2006</v>
      </c>
      <c r="Q1077" s="2" t="s">
        <v>368</v>
      </c>
      <c r="R1077" s="2" t="s">
        <v>267</v>
      </c>
      <c r="S1077" s="2" t="s">
        <v>368</v>
      </c>
      <c r="T1077" s="2" t="b">
        <v>1</v>
      </c>
      <c r="U1077" s="2">
        <v>2018</v>
      </c>
      <c r="V1077" s="2">
        <v>0</v>
      </c>
      <c r="W1077" s="2">
        <v>75</v>
      </c>
      <c r="X1077" s="2" t="b">
        <v>1</v>
      </c>
      <c r="Y1077" s="2" t="b">
        <v>1</v>
      </c>
      <c r="Z1077" s="2" t="s">
        <v>89</v>
      </c>
      <c r="AA1077" s="2" t="s">
        <v>83</v>
      </c>
      <c r="AB1077" s="51" t="s">
        <v>83</v>
      </c>
      <c r="AC1077" s="51"/>
      <c r="AD1077" s="51">
        <v>33016.657850000003</v>
      </c>
      <c r="AE1077" s="51" t="s">
        <v>118</v>
      </c>
      <c r="AF1077" s="51">
        <v>250</v>
      </c>
      <c r="AG1077" s="51" t="s">
        <v>2355</v>
      </c>
      <c r="AH1077" s="51"/>
      <c r="AI1077" s="51"/>
      <c r="AJ1077" s="51">
        <v>0</v>
      </c>
      <c r="AK1077" s="51">
        <v>0</v>
      </c>
      <c r="AL1077" s="51">
        <v>0</v>
      </c>
      <c r="AP1077" s="51">
        <v>0</v>
      </c>
      <c r="AQ1077" s="51"/>
      <c r="AR1077" s="51">
        <v>1</v>
      </c>
      <c r="AS1077" s="51">
        <v>1</v>
      </c>
      <c r="AT1077" s="51">
        <v>1</v>
      </c>
      <c r="AV1077" s="51">
        <v>1</v>
      </c>
      <c r="BC1077" s="51">
        <v>1</v>
      </c>
    </row>
    <row r="1078" spans="1:56" x14ac:dyDescent="0.3">
      <c r="A1078" s="2">
        <v>1113</v>
      </c>
      <c r="B1078" s="2">
        <v>1</v>
      </c>
      <c r="C1078" s="2" t="s">
        <v>1392</v>
      </c>
      <c r="D1078" s="51">
        <v>13</v>
      </c>
      <c r="E1078" s="2" t="s">
        <v>3977</v>
      </c>
      <c r="F1078" s="2" t="s">
        <v>2338</v>
      </c>
      <c r="G1078" s="2" t="s">
        <v>2677</v>
      </c>
      <c r="H1078" s="2" t="s">
        <v>2678</v>
      </c>
      <c r="I1078" s="2" t="s">
        <v>2692</v>
      </c>
      <c r="J1078" s="2" t="s">
        <v>2693</v>
      </c>
      <c r="K1078" s="2" t="s">
        <v>4104</v>
      </c>
      <c r="L1078" s="2">
        <v>60117</v>
      </c>
      <c r="M1078" s="2">
        <v>124440205</v>
      </c>
      <c r="N1078" s="2" t="s">
        <v>104</v>
      </c>
      <c r="O1078" s="2" t="s">
        <v>2972</v>
      </c>
      <c r="P1078" s="2">
        <v>2006</v>
      </c>
      <c r="Q1078" s="2" t="s">
        <v>1217</v>
      </c>
      <c r="R1078" s="2" t="s">
        <v>1218</v>
      </c>
      <c r="S1078" s="2" t="s">
        <v>1217</v>
      </c>
      <c r="T1078" s="2" t="b">
        <v>1</v>
      </c>
      <c r="U1078" s="2">
        <v>44197</v>
      </c>
      <c r="V1078" s="2">
        <v>0</v>
      </c>
      <c r="W1078" s="2">
        <v>75</v>
      </c>
      <c r="X1078" s="2" t="b">
        <v>1</v>
      </c>
      <c r="Y1078" s="2" t="b">
        <v>1</v>
      </c>
      <c r="Z1078" s="2" t="s">
        <v>89</v>
      </c>
      <c r="AA1078" s="2" t="s">
        <v>83</v>
      </c>
      <c r="AB1078" s="51" t="s">
        <v>83</v>
      </c>
      <c r="AC1078" s="51"/>
      <c r="AD1078" s="51">
        <v>3332523.4780000001</v>
      </c>
      <c r="AF1078" s="2">
        <v>104</v>
      </c>
      <c r="AG1078" s="51" t="s">
        <v>2355</v>
      </c>
      <c r="AI1078" s="2">
        <v>15</v>
      </c>
      <c r="AJ1078" s="51">
        <v>0</v>
      </c>
      <c r="AK1078" s="51">
        <v>0</v>
      </c>
      <c r="AL1078" s="51">
        <v>1</v>
      </c>
      <c r="AP1078" s="51">
        <v>1</v>
      </c>
      <c r="AQ1078" s="51"/>
      <c r="AR1078" s="51">
        <v>1</v>
      </c>
      <c r="AS1078" s="51">
        <v>1</v>
      </c>
      <c r="AT1078" s="51">
        <v>1</v>
      </c>
      <c r="AU1078" s="51">
        <v>1</v>
      </c>
      <c r="AV1078" s="51">
        <v>1</v>
      </c>
      <c r="AW1078" s="51">
        <v>1</v>
      </c>
    </row>
    <row r="1079" spans="1:56" x14ac:dyDescent="0.3">
      <c r="A1079" s="2">
        <v>1114</v>
      </c>
      <c r="B1079" s="2">
        <v>1</v>
      </c>
      <c r="C1079" s="2" t="s">
        <v>1392</v>
      </c>
      <c r="D1079" s="51">
        <v>13</v>
      </c>
      <c r="E1079" s="2" t="s">
        <v>3977</v>
      </c>
      <c r="F1079" s="2" t="s">
        <v>2338</v>
      </c>
      <c r="G1079" s="2" t="s">
        <v>2677</v>
      </c>
      <c r="H1079" s="2" t="s">
        <v>2678</v>
      </c>
      <c r="I1079" s="2" t="s">
        <v>2212</v>
      </c>
      <c r="J1079" s="2" t="s">
        <v>2694</v>
      </c>
      <c r="K1079" s="2" t="s">
        <v>4105</v>
      </c>
      <c r="L1079" s="2">
        <v>180502386</v>
      </c>
      <c r="M1079" s="2">
        <v>180503121</v>
      </c>
      <c r="N1079" s="2" t="s">
        <v>104</v>
      </c>
      <c r="O1079" s="2" t="s">
        <v>367</v>
      </c>
      <c r="P1079" s="2" t="s">
        <v>267</v>
      </c>
      <c r="Q1079" s="2" t="s">
        <v>1540</v>
      </c>
      <c r="R1079" s="2" t="s">
        <v>1218</v>
      </c>
      <c r="S1079" s="2" t="s">
        <v>1540</v>
      </c>
      <c r="T1079" s="2" t="b">
        <v>1</v>
      </c>
      <c r="U1079" s="2">
        <v>44197</v>
      </c>
      <c r="V1079" s="51">
        <v>0</v>
      </c>
      <c r="W1079" s="51">
        <v>60</v>
      </c>
      <c r="X1079" s="2" t="b">
        <v>1</v>
      </c>
      <c r="Y1079" s="2" t="b">
        <v>1</v>
      </c>
      <c r="Z1079" s="51" t="s">
        <v>2687</v>
      </c>
      <c r="AA1079" s="51" t="s">
        <v>83</v>
      </c>
      <c r="AB1079" s="51" t="s">
        <v>83</v>
      </c>
      <c r="AC1079" s="51"/>
      <c r="AD1079" s="51">
        <v>201235.44</v>
      </c>
      <c r="AE1079" s="51"/>
      <c r="AF1079" s="51">
        <v>75</v>
      </c>
      <c r="AG1079" s="51" t="s">
        <v>2355</v>
      </c>
      <c r="AH1079" s="51"/>
      <c r="AI1079" s="51">
        <v>7</v>
      </c>
      <c r="AJ1079" s="51">
        <v>1</v>
      </c>
      <c r="AK1079" s="51">
        <v>0</v>
      </c>
      <c r="AL1079" s="51">
        <v>0</v>
      </c>
      <c r="AP1079" s="51">
        <v>0</v>
      </c>
      <c r="AQ1079" s="51"/>
      <c r="AR1079" s="51">
        <v>1</v>
      </c>
      <c r="AS1079" s="51">
        <v>1</v>
      </c>
      <c r="AT1079" s="51">
        <v>1</v>
      </c>
      <c r="AU1079" s="51">
        <v>1</v>
      </c>
      <c r="AV1079" s="51">
        <v>1</v>
      </c>
      <c r="AW1079" s="51">
        <v>1</v>
      </c>
    </row>
    <row r="1080" spans="1:56" x14ac:dyDescent="0.3">
      <c r="A1080" s="2">
        <v>1115</v>
      </c>
      <c r="B1080" s="2">
        <v>1</v>
      </c>
      <c r="C1080" s="2" t="s">
        <v>1392</v>
      </c>
      <c r="D1080" s="51">
        <v>13</v>
      </c>
      <c r="E1080" s="2" t="s">
        <v>3977</v>
      </c>
      <c r="F1080" s="2" t="s">
        <v>2338</v>
      </c>
      <c r="G1080" s="2" t="s">
        <v>2677</v>
      </c>
      <c r="H1080" s="2" t="s">
        <v>2678</v>
      </c>
      <c r="I1080" s="2" t="s">
        <v>2695</v>
      </c>
      <c r="J1080" s="2" t="s">
        <v>2696</v>
      </c>
      <c r="K1080" s="2" t="s">
        <v>4106</v>
      </c>
      <c r="L1080" s="2">
        <v>161516</v>
      </c>
      <c r="M1080" s="2">
        <v>124498408</v>
      </c>
      <c r="N1080" s="2" t="s">
        <v>104</v>
      </c>
      <c r="O1080" s="2" t="s">
        <v>486</v>
      </c>
      <c r="P1080" s="2">
        <v>2008</v>
      </c>
      <c r="Q1080" s="2" t="s">
        <v>1561</v>
      </c>
      <c r="R1080" s="2" t="s">
        <v>3202</v>
      </c>
      <c r="S1080" s="2" t="s">
        <v>1561</v>
      </c>
      <c r="T1080" s="2" t="b">
        <v>1</v>
      </c>
      <c r="U1080" s="2">
        <v>44197</v>
      </c>
      <c r="V1080" s="2">
        <v>0</v>
      </c>
      <c r="W1080" s="2">
        <v>80</v>
      </c>
      <c r="X1080" s="2" t="b">
        <v>1</v>
      </c>
      <c r="Y1080" s="2" t="b">
        <v>1</v>
      </c>
      <c r="Z1080" s="2" t="s">
        <v>89</v>
      </c>
      <c r="AA1080" s="2" t="s">
        <v>83</v>
      </c>
      <c r="AB1080" s="51" t="s">
        <v>83</v>
      </c>
      <c r="AC1080" s="51"/>
      <c r="AD1080" s="51">
        <v>389752.2573</v>
      </c>
      <c r="AE1080" s="51"/>
      <c r="AF1080" s="51">
        <v>85</v>
      </c>
      <c r="AG1080" s="51" t="s">
        <v>2355</v>
      </c>
      <c r="AH1080" s="51"/>
      <c r="AI1080" s="51">
        <v>10</v>
      </c>
      <c r="AJ1080" s="51">
        <v>0</v>
      </c>
      <c r="AK1080" s="51">
        <v>0</v>
      </c>
      <c r="AL1080" s="51">
        <v>0</v>
      </c>
      <c r="AP1080" s="51">
        <v>1</v>
      </c>
      <c r="AQ1080" s="51"/>
      <c r="AR1080" s="51">
        <v>1</v>
      </c>
      <c r="AS1080" s="51">
        <v>1</v>
      </c>
      <c r="AT1080" s="51">
        <v>1</v>
      </c>
      <c r="AU1080" s="51">
        <v>1</v>
      </c>
      <c r="AV1080" s="51">
        <v>1</v>
      </c>
      <c r="AW1080" s="51">
        <v>1</v>
      </c>
    </row>
    <row r="1081" spans="1:56" x14ac:dyDescent="0.3">
      <c r="A1081" s="2">
        <v>1116</v>
      </c>
      <c r="B1081" s="2">
        <v>1</v>
      </c>
      <c r="C1081" s="2" t="s">
        <v>1392</v>
      </c>
      <c r="D1081" s="51">
        <v>13</v>
      </c>
      <c r="E1081" s="2" t="s">
        <v>3977</v>
      </c>
      <c r="F1081" s="2" t="s">
        <v>2338</v>
      </c>
      <c r="G1081" s="2" t="s">
        <v>2677</v>
      </c>
      <c r="H1081" s="2" t="s">
        <v>2678</v>
      </c>
      <c r="I1081" s="2" t="s">
        <v>2697</v>
      </c>
      <c r="J1081" s="2" t="s">
        <v>2698</v>
      </c>
      <c r="K1081" s="2" t="s">
        <v>4107</v>
      </c>
      <c r="L1081" s="2">
        <v>60113</v>
      </c>
      <c r="M1081" s="2">
        <v>124439689</v>
      </c>
      <c r="N1081" s="2" t="s">
        <v>104</v>
      </c>
      <c r="O1081" s="2" t="s">
        <v>1217</v>
      </c>
      <c r="P1081" s="2">
        <v>2006</v>
      </c>
      <c r="Q1081" s="2" t="s">
        <v>1540</v>
      </c>
      <c r="R1081" s="2" t="s">
        <v>1218</v>
      </c>
      <c r="S1081" s="2" t="s">
        <v>1540</v>
      </c>
      <c r="T1081" s="2" t="b">
        <v>1</v>
      </c>
      <c r="U1081" s="2">
        <v>44197</v>
      </c>
      <c r="V1081" s="2">
        <v>0</v>
      </c>
      <c r="W1081" s="2">
        <v>40</v>
      </c>
      <c r="X1081" s="2" t="b">
        <v>1</v>
      </c>
      <c r="Y1081" s="2" t="b">
        <v>1</v>
      </c>
      <c r="Z1081" s="2" t="s">
        <v>89</v>
      </c>
      <c r="AA1081" s="2" t="s">
        <v>83</v>
      </c>
      <c r="AB1081" s="51" t="s">
        <v>83</v>
      </c>
      <c r="AC1081" s="51"/>
      <c r="AD1081" s="51">
        <v>1358848.55</v>
      </c>
      <c r="AE1081" s="51"/>
      <c r="AF1081" s="51">
        <v>108</v>
      </c>
      <c r="AG1081" s="51" t="s">
        <v>2355</v>
      </c>
      <c r="AH1081" s="51"/>
      <c r="AI1081" s="51">
        <v>15</v>
      </c>
      <c r="AJ1081" s="51">
        <v>0</v>
      </c>
      <c r="AK1081" s="51">
        <v>0</v>
      </c>
      <c r="AL1081" s="51">
        <v>0</v>
      </c>
      <c r="AP1081" s="51">
        <v>1</v>
      </c>
      <c r="AQ1081" s="51"/>
      <c r="AR1081" s="51">
        <v>1</v>
      </c>
      <c r="AS1081" s="51">
        <v>1</v>
      </c>
      <c r="AT1081" s="51">
        <v>1</v>
      </c>
      <c r="AU1081" s="51">
        <v>1</v>
      </c>
      <c r="AV1081" s="51">
        <v>1</v>
      </c>
      <c r="AW1081" s="51">
        <v>1</v>
      </c>
    </row>
    <row r="1082" spans="1:56" x14ac:dyDescent="0.3">
      <c r="A1082" s="2">
        <v>1117</v>
      </c>
      <c r="B1082" s="2">
        <v>1</v>
      </c>
      <c r="C1082" s="2" t="s">
        <v>1392</v>
      </c>
      <c r="D1082" s="51">
        <v>13</v>
      </c>
      <c r="E1082" s="2" t="s">
        <v>3977</v>
      </c>
      <c r="F1082" s="2" t="s">
        <v>2338</v>
      </c>
      <c r="G1082" s="2" t="s">
        <v>2699</v>
      </c>
      <c r="H1082" s="2" t="s">
        <v>2700</v>
      </c>
      <c r="I1082" s="2" t="s">
        <v>2701</v>
      </c>
      <c r="J1082" s="2" t="s">
        <v>2702</v>
      </c>
      <c r="K1082" s="2" t="s">
        <v>4108</v>
      </c>
      <c r="L1082" s="2">
        <v>60111</v>
      </c>
      <c r="M1082" s="2">
        <v>68640813</v>
      </c>
      <c r="N1082" s="2" t="s">
        <v>104</v>
      </c>
      <c r="O1082" s="2" t="s">
        <v>368</v>
      </c>
      <c r="P1082" s="2">
        <v>2006</v>
      </c>
      <c r="Q1082" s="2" t="s">
        <v>368</v>
      </c>
      <c r="R1082" s="2" t="s">
        <v>267</v>
      </c>
      <c r="S1082" s="2" t="s">
        <v>368</v>
      </c>
      <c r="T1082" s="2" t="b">
        <v>1</v>
      </c>
      <c r="U1082" s="2">
        <v>2015</v>
      </c>
      <c r="V1082" s="2">
        <v>44</v>
      </c>
      <c r="W1082" s="2">
        <v>901</v>
      </c>
      <c r="X1082" s="2" t="b">
        <v>1</v>
      </c>
      <c r="Y1082" s="2" t="b">
        <v>1</v>
      </c>
      <c r="Z1082" s="2" t="s">
        <v>89</v>
      </c>
      <c r="AA1082" s="2" t="s">
        <v>178</v>
      </c>
      <c r="AB1082" s="51" t="s">
        <v>178</v>
      </c>
      <c r="AC1082" s="51"/>
      <c r="AD1082" s="51">
        <v>341010.42340000003</v>
      </c>
      <c r="AE1082" s="51"/>
      <c r="AF1082" s="51">
        <v>270</v>
      </c>
      <c r="AG1082" s="51" t="s">
        <v>84</v>
      </c>
      <c r="AH1082" s="51"/>
      <c r="AI1082" s="51"/>
      <c r="AJ1082" s="51">
        <v>1</v>
      </c>
      <c r="AK1082" s="51">
        <v>0</v>
      </c>
      <c r="AL1082" s="51">
        <v>0</v>
      </c>
      <c r="AN1082" s="51">
        <v>1</v>
      </c>
      <c r="AP1082" s="51">
        <v>1</v>
      </c>
      <c r="AQ1082" s="51"/>
      <c r="AR1082" s="51">
        <v>0</v>
      </c>
      <c r="AS1082" s="51">
        <v>0</v>
      </c>
      <c r="AT1082" s="51">
        <v>1</v>
      </c>
      <c r="AX1082" s="51">
        <v>1</v>
      </c>
    </row>
    <row r="1083" spans="1:56" x14ac:dyDescent="0.3">
      <c r="A1083" s="2">
        <v>1118</v>
      </c>
      <c r="B1083" s="2">
        <v>1</v>
      </c>
      <c r="C1083" s="2" t="s">
        <v>1392</v>
      </c>
      <c r="D1083" s="51">
        <v>13</v>
      </c>
      <c r="E1083" s="2" t="s">
        <v>3977</v>
      </c>
      <c r="F1083" s="2" t="s">
        <v>2338</v>
      </c>
      <c r="G1083" s="2" t="s">
        <v>2703</v>
      </c>
      <c r="H1083" s="2" t="s">
        <v>2704</v>
      </c>
      <c r="I1083" s="2" t="s">
        <v>1755</v>
      </c>
      <c r="J1083" s="2" t="s">
        <v>2705</v>
      </c>
      <c r="K1083" s="2" t="s">
        <v>4109</v>
      </c>
      <c r="L1083" s="2">
        <v>60086</v>
      </c>
      <c r="M1083" s="2">
        <v>124438012</v>
      </c>
      <c r="N1083" s="2" t="s">
        <v>2995</v>
      </c>
      <c r="O1083" s="2" t="s">
        <v>486</v>
      </c>
      <c r="P1083" s="2">
        <v>2006</v>
      </c>
      <c r="Q1083" s="2" t="s">
        <v>486</v>
      </c>
      <c r="R1083" s="2" t="s">
        <v>267</v>
      </c>
      <c r="S1083" s="2" t="s">
        <v>486</v>
      </c>
      <c r="T1083" s="2" t="b">
        <v>1</v>
      </c>
      <c r="U1083" s="2">
        <v>44228</v>
      </c>
      <c r="V1083" s="2" t="s">
        <v>267</v>
      </c>
      <c r="W1083" s="2" t="s">
        <v>267</v>
      </c>
      <c r="X1083" s="2" t="b">
        <v>0</v>
      </c>
      <c r="Y1083" s="2" t="b">
        <v>0</v>
      </c>
      <c r="Z1083" s="51" t="s">
        <v>2706</v>
      </c>
      <c r="AA1083" s="2" t="s">
        <v>178</v>
      </c>
      <c r="AB1083" s="51" t="s">
        <v>178</v>
      </c>
      <c r="AC1083" s="51"/>
      <c r="AD1083" s="51">
        <v>17880725.899999999</v>
      </c>
      <c r="AE1083" s="51"/>
      <c r="AF1083" s="51">
        <v>17.399999999999999</v>
      </c>
      <c r="AG1083" s="51" t="s">
        <v>84</v>
      </c>
      <c r="AH1083" s="51" t="s">
        <v>2707</v>
      </c>
      <c r="AI1083" s="51"/>
      <c r="AJ1083" s="51">
        <v>1</v>
      </c>
      <c r="AK1083" s="51">
        <v>0</v>
      </c>
      <c r="AL1083" s="51">
        <v>0</v>
      </c>
      <c r="AP1083" s="51">
        <v>0</v>
      </c>
      <c r="AQ1083" s="51"/>
      <c r="AR1083" s="51">
        <v>0</v>
      </c>
      <c r="AS1083" s="51">
        <v>0</v>
      </c>
      <c r="AT1083" s="51">
        <v>1</v>
      </c>
      <c r="AX1083" s="51">
        <v>1</v>
      </c>
      <c r="BB1083" s="51">
        <v>1</v>
      </c>
      <c r="BC1083" s="51"/>
      <c r="BD1083" s="51"/>
    </row>
    <row r="1084" spans="1:56" x14ac:dyDescent="0.3">
      <c r="A1084" s="2">
        <v>1119</v>
      </c>
      <c r="B1084" s="2">
        <v>1</v>
      </c>
      <c r="C1084" s="2" t="s">
        <v>1392</v>
      </c>
      <c r="D1084" s="51">
        <v>13</v>
      </c>
      <c r="E1084" s="2" t="s">
        <v>3977</v>
      </c>
      <c r="F1084" s="2" t="s">
        <v>2338</v>
      </c>
      <c r="G1084" s="2" t="s">
        <v>2703</v>
      </c>
      <c r="H1084" s="2" t="s">
        <v>2708</v>
      </c>
      <c r="I1084" s="2" t="s">
        <v>2709</v>
      </c>
      <c r="J1084" s="2" t="s">
        <v>2710</v>
      </c>
      <c r="K1084" s="2" t="s">
        <v>4110</v>
      </c>
      <c r="L1084" s="2">
        <v>60080</v>
      </c>
      <c r="M1084" s="2">
        <v>68647900</v>
      </c>
      <c r="N1084" s="2" t="s">
        <v>104</v>
      </c>
      <c r="O1084" s="2" t="s">
        <v>486</v>
      </c>
      <c r="P1084" s="2">
        <v>2004</v>
      </c>
      <c r="Q1084" s="2" t="s">
        <v>368</v>
      </c>
      <c r="R1084" s="2" t="s">
        <v>267</v>
      </c>
      <c r="S1084" s="2" t="s">
        <v>368</v>
      </c>
      <c r="T1084" s="2" t="b">
        <v>1</v>
      </c>
      <c r="U1084" s="2">
        <v>2018</v>
      </c>
      <c r="V1084" s="2">
        <v>100</v>
      </c>
      <c r="W1084" s="2">
        <v>210</v>
      </c>
      <c r="X1084" s="2" t="b">
        <v>1</v>
      </c>
      <c r="Y1084" s="2" t="b">
        <v>1</v>
      </c>
      <c r="Z1084" s="2" t="s">
        <v>89</v>
      </c>
      <c r="AA1084" s="2" t="s">
        <v>83</v>
      </c>
      <c r="AB1084" s="51" t="s">
        <v>83</v>
      </c>
      <c r="AC1084" s="51"/>
      <c r="AD1084" s="51">
        <v>19017.237509999999</v>
      </c>
      <c r="AE1084" s="51" t="s">
        <v>118</v>
      </c>
      <c r="AF1084" s="51">
        <v>39</v>
      </c>
      <c r="AG1084" s="51" t="s">
        <v>84</v>
      </c>
      <c r="AH1084" s="51"/>
      <c r="AI1084" s="51"/>
      <c r="AJ1084" s="51">
        <v>0</v>
      </c>
      <c r="AK1084" s="51">
        <v>0</v>
      </c>
      <c r="AL1084" s="51">
        <v>0</v>
      </c>
      <c r="AP1084" s="51">
        <v>0</v>
      </c>
      <c r="AQ1084" s="51"/>
      <c r="AR1084" s="51">
        <v>1</v>
      </c>
      <c r="AS1084" s="51">
        <v>1</v>
      </c>
      <c r="AT1084" s="51">
        <v>1</v>
      </c>
      <c r="AV1084" s="51">
        <v>1</v>
      </c>
      <c r="BC1084" s="51">
        <v>1</v>
      </c>
    </row>
    <row r="1085" spans="1:56" x14ac:dyDescent="0.3">
      <c r="A1085" s="2">
        <v>1120</v>
      </c>
      <c r="B1085" s="2">
        <v>1</v>
      </c>
      <c r="C1085" s="2" t="s">
        <v>1392</v>
      </c>
      <c r="D1085" s="51">
        <v>13</v>
      </c>
      <c r="E1085" s="2" t="s">
        <v>3977</v>
      </c>
      <c r="F1085" s="2" t="s">
        <v>2338</v>
      </c>
      <c r="G1085" s="2" t="s">
        <v>2703</v>
      </c>
      <c r="H1085" s="2" t="s">
        <v>2708</v>
      </c>
      <c r="I1085" s="2" t="s">
        <v>2711</v>
      </c>
      <c r="J1085" s="2" t="s">
        <v>2712</v>
      </c>
      <c r="K1085" s="2" t="s">
        <v>4111</v>
      </c>
      <c r="L1085" s="2">
        <v>60081</v>
      </c>
      <c r="M1085" s="2">
        <v>68648058</v>
      </c>
      <c r="N1085" s="2" t="s">
        <v>104</v>
      </c>
      <c r="O1085" s="2" t="s">
        <v>2972</v>
      </c>
      <c r="P1085" s="2">
        <v>2006</v>
      </c>
      <c r="Q1085" s="2" t="s">
        <v>368</v>
      </c>
      <c r="R1085" s="2" t="s">
        <v>267</v>
      </c>
      <c r="S1085" s="2" t="s">
        <v>368</v>
      </c>
      <c r="T1085" s="2" t="b">
        <v>1</v>
      </c>
      <c r="U1085" s="2">
        <v>2018</v>
      </c>
      <c r="V1085" s="2">
        <v>0</v>
      </c>
      <c r="W1085" s="2">
        <v>120</v>
      </c>
      <c r="X1085" s="2" t="b">
        <v>1</v>
      </c>
      <c r="Y1085" s="2" t="b">
        <v>1</v>
      </c>
      <c r="Z1085" s="2" t="s">
        <v>89</v>
      </c>
      <c r="AA1085" s="2" t="s">
        <v>83</v>
      </c>
      <c r="AB1085" s="51" t="s">
        <v>83</v>
      </c>
      <c r="AC1085" s="51"/>
      <c r="AD1085" s="51">
        <v>85954.673850000006</v>
      </c>
      <c r="AE1085" s="51" t="s">
        <v>118</v>
      </c>
      <c r="AF1085" s="51">
        <v>80</v>
      </c>
      <c r="AG1085" s="51" t="s">
        <v>84</v>
      </c>
      <c r="AH1085" s="51"/>
      <c r="AI1085" s="51"/>
      <c r="AJ1085" s="51">
        <v>0</v>
      </c>
      <c r="AK1085" s="51">
        <v>0</v>
      </c>
      <c r="AL1085" s="51">
        <v>0</v>
      </c>
      <c r="AP1085" s="51">
        <v>0</v>
      </c>
      <c r="AQ1085" s="51"/>
      <c r="AR1085" s="51">
        <v>1</v>
      </c>
      <c r="AS1085" s="51">
        <v>1</v>
      </c>
      <c r="AT1085" s="51">
        <v>1</v>
      </c>
      <c r="AV1085" s="51">
        <v>1</v>
      </c>
      <c r="BC1085" s="51">
        <v>1</v>
      </c>
    </row>
    <row r="1086" spans="1:56" x14ac:dyDescent="0.3">
      <c r="A1086" s="2">
        <v>1121</v>
      </c>
      <c r="B1086" s="2">
        <v>1</v>
      </c>
      <c r="C1086" s="2" t="s">
        <v>1392</v>
      </c>
      <c r="D1086" s="51">
        <v>13</v>
      </c>
      <c r="E1086" s="2" t="s">
        <v>3977</v>
      </c>
      <c r="F1086" s="2" t="s">
        <v>2338</v>
      </c>
      <c r="G1086" s="2" t="s">
        <v>2703</v>
      </c>
      <c r="H1086" s="2" t="s">
        <v>2708</v>
      </c>
      <c r="I1086" s="2" t="s">
        <v>2713</v>
      </c>
      <c r="J1086" s="2" t="s">
        <v>2714</v>
      </c>
      <c r="K1086" s="2" t="s">
        <v>4112</v>
      </c>
      <c r="L1086" s="2">
        <v>60082</v>
      </c>
      <c r="M1086" s="2">
        <v>68648164</v>
      </c>
      <c r="N1086" s="2" t="s">
        <v>104</v>
      </c>
      <c r="O1086" s="2" t="s">
        <v>368</v>
      </c>
      <c r="P1086" s="2">
        <v>2006</v>
      </c>
      <c r="Q1086" s="2" t="s">
        <v>368</v>
      </c>
      <c r="R1086" s="2" t="s">
        <v>267</v>
      </c>
      <c r="S1086" s="2" t="s">
        <v>368</v>
      </c>
      <c r="T1086" s="2" t="b">
        <v>1</v>
      </c>
      <c r="U1086" s="2">
        <v>2018</v>
      </c>
      <c r="V1086" s="2">
        <v>0</v>
      </c>
      <c r="W1086" s="2">
        <v>40</v>
      </c>
      <c r="X1086" s="2" t="b">
        <v>1</v>
      </c>
      <c r="Y1086" s="2" t="b">
        <v>1</v>
      </c>
      <c r="Z1086" s="2" t="s">
        <v>89</v>
      </c>
      <c r="AA1086" s="2" t="s">
        <v>83</v>
      </c>
      <c r="AB1086" s="51" t="s">
        <v>83</v>
      </c>
      <c r="AC1086" s="51"/>
      <c r="AD1086" s="51">
        <v>67883.654110000003</v>
      </c>
      <c r="AE1086" s="51" t="s">
        <v>118</v>
      </c>
      <c r="AF1086" s="51">
        <v>47</v>
      </c>
      <c r="AG1086" s="51" t="s">
        <v>84</v>
      </c>
      <c r="AH1086" s="51"/>
      <c r="AI1086" s="51">
        <v>11</v>
      </c>
      <c r="AJ1086" s="51">
        <v>0</v>
      </c>
      <c r="AK1086" s="51">
        <v>0</v>
      </c>
      <c r="AL1086" s="51">
        <v>0</v>
      </c>
      <c r="AP1086" s="51">
        <v>0</v>
      </c>
      <c r="AQ1086" s="51"/>
      <c r="AR1086" s="51">
        <v>1</v>
      </c>
      <c r="AS1086" s="51">
        <v>1</v>
      </c>
      <c r="AT1086" s="51">
        <v>1</v>
      </c>
      <c r="AV1086" s="51">
        <v>1</v>
      </c>
      <c r="BC1086" s="51">
        <v>1</v>
      </c>
    </row>
    <row r="1087" spans="1:56" x14ac:dyDescent="0.3">
      <c r="A1087" s="2">
        <v>1122</v>
      </c>
      <c r="B1087" s="2">
        <v>1</v>
      </c>
      <c r="C1087" s="2" t="s">
        <v>1392</v>
      </c>
      <c r="D1087" s="51">
        <v>13</v>
      </c>
      <c r="E1087" s="2" t="s">
        <v>3977</v>
      </c>
      <c r="F1087" s="2" t="s">
        <v>2338</v>
      </c>
      <c r="G1087" s="2" t="s">
        <v>2703</v>
      </c>
      <c r="H1087" s="2" t="s">
        <v>2708</v>
      </c>
      <c r="I1087" s="2" t="s">
        <v>2715</v>
      </c>
      <c r="J1087" s="2" t="s">
        <v>2716</v>
      </c>
      <c r="K1087" s="2" t="s">
        <v>4113</v>
      </c>
      <c r="L1087" s="2">
        <v>60083</v>
      </c>
      <c r="M1087" s="2">
        <v>68648254</v>
      </c>
      <c r="N1087" s="2" t="s">
        <v>104</v>
      </c>
      <c r="O1087" s="2" t="s">
        <v>368</v>
      </c>
      <c r="P1087" s="2">
        <v>2006</v>
      </c>
      <c r="Q1087" s="2" t="s">
        <v>368</v>
      </c>
      <c r="R1087" s="2" t="s">
        <v>267</v>
      </c>
      <c r="S1087" s="2" t="s">
        <v>368</v>
      </c>
      <c r="T1087" s="2" t="b">
        <v>1</v>
      </c>
      <c r="U1087" s="2">
        <v>2018</v>
      </c>
      <c r="V1087" s="2">
        <v>0</v>
      </c>
      <c r="W1087" s="2">
        <v>45</v>
      </c>
      <c r="X1087" s="2" t="b">
        <v>1</v>
      </c>
      <c r="Y1087" s="2" t="b">
        <v>1</v>
      </c>
      <c r="Z1087" s="2" t="s">
        <v>2046</v>
      </c>
      <c r="AA1087" s="2" t="s">
        <v>83</v>
      </c>
      <c r="AB1087" s="51" t="s">
        <v>83</v>
      </c>
      <c r="AC1087" s="51"/>
      <c r="AD1087" s="51">
        <v>45486.59605</v>
      </c>
      <c r="AE1087" s="51" t="s">
        <v>118</v>
      </c>
      <c r="AF1087" s="51">
        <v>61</v>
      </c>
      <c r="AG1087" s="51" t="s">
        <v>84</v>
      </c>
      <c r="AH1087" s="51"/>
      <c r="AI1087" s="51"/>
      <c r="AJ1087" s="51">
        <v>0</v>
      </c>
      <c r="AK1087" s="51">
        <v>0</v>
      </c>
      <c r="AL1087" s="51">
        <v>0</v>
      </c>
      <c r="AP1087" s="51">
        <v>0</v>
      </c>
      <c r="AQ1087" s="51"/>
      <c r="AR1087" s="51">
        <v>1</v>
      </c>
      <c r="AS1087" s="51">
        <v>1</v>
      </c>
      <c r="AT1087" s="51">
        <v>1</v>
      </c>
      <c r="AV1087" s="51">
        <v>1</v>
      </c>
      <c r="BC1087" s="51">
        <v>1</v>
      </c>
    </row>
    <row r="1088" spans="1:56" x14ac:dyDescent="0.3">
      <c r="A1088" s="2">
        <v>1123</v>
      </c>
      <c r="B1088" s="2">
        <v>1</v>
      </c>
      <c r="C1088" s="2" t="s">
        <v>1392</v>
      </c>
      <c r="D1088" s="51">
        <v>13</v>
      </c>
      <c r="E1088" s="2" t="s">
        <v>3977</v>
      </c>
      <c r="F1088" s="2" t="s">
        <v>2338</v>
      </c>
      <c r="G1088" s="2" t="s">
        <v>2703</v>
      </c>
      <c r="H1088" s="2" t="s">
        <v>2708</v>
      </c>
      <c r="I1088" s="2" t="s">
        <v>2717</v>
      </c>
      <c r="J1088" s="2" t="s">
        <v>2718</v>
      </c>
      <c r="K1088" s="2" t="s">
        <v>4114</v>
      </c>
      <c r="L1088" s="2">
        <v>60084</v>
      </c>
      <c r="M1088" s="2">
        <v>68648341</v>
      </c>
      <c r="N1088" s="2" t="s">
        <v>104</v>
      </c>
      <c r="O1088" s="2" t="s">
        <v>368</v>
      </c>
      <c r="P1088" s="2">
        <v>2006</v>
      </c>
      <c r="Q1088" s="2" t="s">
        <v>368</v>
      </c>
      <c r="R1088" s="2" t="s">
        <v>267</v>
      </c>
      <c r="S1088" s="2" t="s">
        <v>368</v>
      </c>
      <c r="T1088" s="2" t="b">
        <v>1</v>
      </c>
      <c r="U1088" s="2">
        <v>2018</v>
      </c>
      <c r="V1088" s="2">
        <v>0</v>
      </c>
      <c r="W1088" s="2">
        <v>115</v>
      </c>
      <c r="X1088" s="2" t="b">
        <v>1</v>
      </c>
      <c r="Y1088" s="2" t="b">
        <v>1</v>
      </c>
      <c r="Z1088" s="2" t="s">
        <v>89</v>
      </c>
      <c r="AA1088" s="2" t="s">
        <v>83</v>
      </c>
      <c r="AB1088" s="51" t="s">
        <v>83</v>
      </c>
      <c r="AC1088" s="51"/>
      <c r="AD1088" s="51">
        <v>40478.431470000003</v>
      </c>
      <c r="AE1088" s="51" t="s">
        <v>118</v>
      </c>
      <c r="AF1088" s="51">
        <v>55</v>
      </c>
      <c r="AG1088" s="51" t="s">
        <v>84</v>
      </c>
      <c r="AH1088" s="51"/>
      <c r="AI1088" s="51">
        <v>10</v>
      </c>
      <c r="AJ1088" s="51">
        <v>0</v>
      </c>
      <c r="AK1088" s="51">
        <v>0</v>
      </c>
      <c r="AL1088" s="51">
        <v>0</v>
      </c>
      <c r="AP1088" s="51">
        <v>0</v>
      </c>
      <c r="AQ1088" s="51"/>
      <c r="AR1088" s="51">
        <v>1</v>
      </c>
      <c r="AS1088" s="51">
        <v>1</v>
      </c>
      <c r="AT1088" s="51">
        <v>1</v>
      </c>
      <c r="AV1088" s="51">
        <v>1</v>
      </c>
      <c r="BC1088" s="51">
        <v>1</v>
      </c>
    </row>
    <row r="1089" spans="1:56" x14ac:dyDescent="0.3">
      <c r="A1089" s="2">
        <v>1124</v>
      </c>
      <c r="B1089" s="2">
        <v>1</v>
      </c>
      <c r="C1089" s="2" t="s">
        <v>1392</v>
      </c>
      <c r="D1089" s="51">
        <v>13</v>
      </c>
      <c r="E1089" s="2" t="s">
        <v>3977</v>
      </c>
      <c r="F1089" s="2" t="s">
        <v>2338</v>
      </c>
      <c r="G1089" s="2" t="s">
        <v>2703</v>
      </c>
      <c r="H1089" s="2" t="s">
        <v>2708</v>
      </c>
      <c r="I1089" s="2" t="s">
        <v>2719</v>
      </c>
      <c r="J1089" s="2" t="s">
        <v>2720</v>
      </c>
      <c r="K1089" s="2" t="s">
        <v>4115</v>
      </c>
      <c r="L1089" s="2">
        <v>60085</v>
      </c>
      <c r="M1089" s="2">
        <v>68648424</v>
      </c>
      <c r="N1089" s="2" t="s">
        <v>104</v>
      </c>
      <c r="O1089" s="2" t="s">
        <v>368</v>
      </c>
      <c r="P1089" s="2">
        <v>2006</v>
      </c>
      <c r="Q1089" s="2" t="s">
        <v>2972</v>
      </c>
      <c r="R1089" s="2" t="s">
        <v>1218</v>
      </c>
      <c r="S1089" s="2" t="s">
        <v>2972</v>
      </c>
      <c r="T1089" s="2" t="b">
        <v>1</v>
      </c>
      <c r="U1089" s="2">
        <v>2018</v>
      </c>
      <c r="V1089" s="2">
        <v>0</v>
      </c>
      <c r="W1089" s="2">
        <v>135</v>
      </c>
      <c r="X1089" s="2" t="b">
        <v>1</v>
      </c>
      <c r="Y1089" s="2" t="b">
        <v>1</v>
      </c>
      <c r="Z1089" s="2" t="s">
        <v>89</v>
      </c>
      <c r="AA1089" s="2" t="s">
        <v>83</v>
      </c>
      <c r="AB1089" s="51" t="s">
        <v>83</v>
      </c>
      <c r="AC1089" s="51"/>
      <c r="AD1089" s="51">
        <v>36553.127690000001</v>
      </c>
      <c r="AE1089" s="51" t="s">
        <v>118</v>
      </c>
      <c r="AF1089" s="51">
        <v>52</v>
      </c>
      <c r="AG1089" s="51" t="s">
        <v>84</v>
      </c>
      <c r="AH1089" s="51"/>
      <c r="AI1089" s="51">
        <v>10</v>
      </c>
      <c r="AJ1089" s="51">
        <v>0</v>
      </c>
      <c r="AK1089" s="51">
        <v>0</v>
      </c>
      <c r="AL1089" s="51">
        <v>0</v>
      </c>
      <c r="AP1089" s="51">
        <v>0</v>
      </c>
      <c r="AQ1089" s="51"/>
      <c r="AR1089" s="51">
        <v>1</v>
      </c>
      <c r="AS1089" s="51">
        <v>1</v>
      </c>
      <c r="AT1089" s="51">
        <v>1</v>
      </c>
      <c r="AV1089" s="51">
        <v>1</v>
      </c>
      <c r="BC1089" s="51">
        <v>1</v>
      </c>
    </row>
    <row r="1090" spans="1:56" x14ac:dyDescent="0.3">
      <c r="A1090" s="2">
        <v>1125</v>
      </c>
      <c r="B1090" s="2">
        <v>1</v>
      </c>
      <c r="C1090" s="2" t="s">
        <v>1392</v>
      </c>
      <c r="D1090" s="51">
        <v>13</v>
      </c>
      <c r="E1090" s="2" t="s">
        <v>3977</v>
      </c>
      <c r="F1090" s="2" t="s">
        <v>2338</v>
      </c>
      <c r="G1090" s="2" t="s">
        <v>2703</v>
      </c>
      <c r="H1090" s="2" t="s">
        <v>2721</v>
      </c>
      <c r="I1090" s="2" t="s">
        <v>2722</v>
      </c>
      <c r="J1090" s="2" t="s">
        <v>2723</v>
      </c>
      <c r="K1090" s="2" t="s">
        <v>4116</v>
      </c>
      <c r="L1090" s="2">
        <v>60087</v>
      </c>
      <c r="M1090" s="2">
        <v>124438082</v>
      </c>
      <c r="N1090" s="2" t="s">
        <v>104</v>
      </c>
      <c r="O1090" s="2" t="s">
        <v>2972</v>
      </c>
      <c r="P1090" s="2">
        <v>2006</v>
      </c>
      <c r="Q1090" s="2" t="s">
        <v>1217</v>
      </c>
      <c r="R1090" s="2" t="s">
        <v>1218</v>
      </c>
      <c r="S1090" s="2" t="s">
        <v>1217</v>
      </c>
      <c r="T1090" s="2" t="b">
        <v>1</v>
      </c>
      <c r="U1090" s="2">
        <v>43891</v>
      </c>
      <c r="V1090" s="2">
        <v>10</v>
      </c>
      <c r="W1090" s="2">
        <v>205</v>
      </c>
      <c r="X1090" s="2" t="b">
        <v>1</v>
      </c>
      <c r="Y1090" s="2" t="b">
        <v>1</v>
      </c>
      <c r="Z1090" s="2" t="s">
        <v>89</v>
      </c>
      <c r="AA1090" s="2" t="s">
        <v>83</v>
      </c>
      <c r="AB1090" s="51" t="s">
        <v>83</v>
      </c>
      <c r="AC1090" s="51"/>
      <c r="AD1090" s="51">
        <v>237627.22719999999</v>
      </c>
      <c r="AE1090" s="51"/>
      <c r="AF1090" s="51">
        <v>40</v>
      </c>
      <c r="AG1090" s="51" t="s">
        <v>84</v>
      </c>
      <c r="AH1090" s="51"/>
      <c r="AI1090" s="51">
        <v>12.7</v>
      </c>
      <c r="AJ1090" s="51">
        <v>0</v>
      </c>
      <c r="AK1090" s="51">
        <v>0</v>
      </c>
      <c r="AL1090" s="51">
        <v>0</v>
      </c>
      <c r="AP1090" s="51">
        <v>0</v>
      </c>
      <c r="AQ1090" s="51"/>
      <c r="AR1090" s="51">
        <v>1</v>
      </c>
      <c r="AS1090" s="51">
        <v>1</v>
      </c>
      <c r="AT1090" s="51">
        <v>1</v>
      </c>
      <c r="AU1090" s="51">
        <v>1</v>
      </c>
      <c r="AV1090" s="51">
        <v>1</v>
      </c>
      <c r="AW1090" s="51">
        <v>1</v>
      </c>
    </row>
    <row r="1091" spans="1:56" x14ac:dyDescent="0.3">
      <c r="A1091" s="2">
        <v>1126</v>
      </c>
      <c r="B1091" s="2">
        <v>1</v>
      </c>
      <c r="C1091" s="2" t="s">
        <v>1392</v>
      </c>
      <c r="D1091" s="51">
        <v>13</v>
      </c>
      <c r="E1091" s="2" t="s">
        <v>3977</v>
      </c>
      <c r="F1091" s="2" t="s">
        <v>2338</v>
      </c>
      <c r="G1091" s="2" t="s">
        <v>2703</v>
      </c>
      <c r="H1091" s="2" t="s">
        <v>2721</v>
      </c>
      <c r="I1091" s="2" t="s">
        <v>2724</v>
      </c>
      <c r="J1091" s="2" t="s">
        <v>2725</v>
      </c>
      <c r="K1091" s="2" t="s">
        <v>4117</v>
      </c>
      <c r="L1091" s="2">
        <v>60088</v>
      </c>
      <c r="M1091" s="2">
        <v>68649040</v>
      </c>
      <c r="N1091" s="2" t="s">
        <v>104</v>
      </c>
      <c r="O1091" s="2" t="s">
        <v>1217</v>
      </c>
      <c r="P1091" s="2">
        <v>2006</v>
      </c>
      <c r="Q1091" s="2" t="s">
        <v>1217</v>
      </c>
      <c r="R1091" s="2" t="s">
        <v>2980</v>
      </c>
      <c r="S1091" s="2" t="s">
        <v>1217</v>
      </c>
      <c r="T1091" s="2" t="b">
        <v>1</v>
      </c>
      <c r="U1091" s="2">
        <v>2018</v>
      </c>
      <c r="V1091" s="2">
        <v>65</v>
      </c>
      <c r="W1091" s="2">
        <v>265</v>
      </c>
      <c r="X1091" s="2" t="b">
        <v>1</v>
      </c>
      <c r="Y1091" s="2" t="b">
        <v>1</v>
      </c>
      <c r="Z1091" s="2" t="s">
        <v>89</v>
      </c>
      <c r="AA1091" s="2" t="s">
        <v>83</v>
      </c>
      <c r="AB1091" s="51" t="s">
        <v>83</v>
      </c>
      <c r="AC1091" s="51"/>
      <c r="AD1091" s="51">
        <v>41561.314180000001</v>
      </c>
      <c r="AE1091" s="51" t="s">
        <v>118</v>
      </c>
      <c r="AF1091" s="51">
        <v>89</v>
      </c>
      <c r="AG1091" s="51" t="s">
        <v>84</v>
      </c>
      <c r="AH1091" s="51"/>
      <c r="AI1091" s="51">
        <v>9.5</v>
      </c>
      <c r="AJ1091" s="51">
        <v>0</v>
      </c>
      <c r="AK1091" s="51">
        <v>0</v>
      </c>
      <c r="AL1091" s="51">
        <v>0</v>
      </c>
      <c r="AP1091" s="51">
        <v>0</v>
      </c>
      <c r="AQ1091" s="51"/>
      <c r="AR1091" s="51">
        <v>1</v>
      </c>
      <c r="AS1091" s="51">
        <v>1</v>
      </c>
      <c r="AT1091" s="51">
        <v>1</v>
      </c>
      <c r="AU1091" s="51">
        <v>1</v>
      </c>
      <c r="AV1091" s="51">
        <v>1</v>
      </c>
      <c r="AW1091" s="51">
        <v>1</v>
      </c>
      <c r="BC1091" s="51">
        <v>1</v>
      </c>
      <c r="BD1091" s="51">
        <v>1</v>
      </c>
    </row>
    <row r="1092" spans="1:56" x14ac:dyDescent="0.3">
      <c r="A1092" s="2">
        <v>1127</v>
      </c>
      <c r="B1092" s="2">
        <v>1</v>
      </c>
      <c r="C1092" s="2" t="s">
        <v>1392</v>
      </c>
      <c r="D1092" s="51">
        <v>13</v>
      </c>
      <c r="E1092" s="2" t="s">
        <v>3977</v>
      </c>
      <c r="F1092" s="2" t="s">
        <v>2338</v>
      </c>
      <c r="G1092" s="2" t="s">
        <v>2703</v>
      </c>
      <c r="H1092" s="2" t="s">
        <v>2721</v>
      </c>
      <c r="I1092" s="2" t="s">
        <v>1873</v>
      </c>
      <c r="J1092" s="2" t="s">
        <v>2726</v>
      </c>
      <c r="K1092" s="2" t="s">
        <v>4118</v>
      </c>
      <c r="L1092" s="2">
        <v>60089</v>
      </c>
      <c r="M1092" s="2">
        <v>68649151</v>
      </c>
      <c r="N1092" s="2" t="s">
        <v>104</v>
      </c>
      <c r="O1092" s="2" t="s">
        <v>368</v>
      </c>
      <c r="P1092" s="2">
        <v>2006</v>
      </c>
      <c r="Q1092" s="2" t="s">
        <v>368</v>
      </c>
      <c r="R1092" s="2" t="s">
        <v>267</v>
      </c>
      <c r="S1092" s="2" t="s">
        <v>368</v>
      </c>
      <c r="T1092" s="2" t="b">
        <v>1</v>
      </c>
      <c r="U1092" s="2">
        <v>2018</v>
      </c>
      <c r="V1092" s="2">
        <v>1</v>
      </c>
      <c r="W1092" s="2">
        <v>120</v>
      </c>
      <c r="X1092" s="2" t="b">
        <v>1</v>
      </c>
      <c r="Y1092" s="2" t="b">
        <v>1</v>
      </c>
      <c r="Z1092" s="2" t="s">
        <v>89</v>
      </c>
      <c r="AA1092" s="2" t="s">
        <v>83</v>
      </c>
      <c r="AB1092" s="51" t="s">
        <v>83</v>
      </c>
      <c r="AC1092" s="51"/>
      <c r="AD1092" s="51">
        <v>33345.446799999998</v>
      </c>
      <c r="AE1092" s="51" t="s">
        <v>118</v>
      </c>
      <c r="AF1092" s="51">
        <v>60</v>
      </c>
      <c r="AG1092" s="51" t="s">
        <v>84</v>
      </c>
      <c r="AH1092" s="51"/>
      <c r="AI1092" s="51"/>
      <c r="AJ1092" s="51">
        <v>0</v>
      </c>
      <c r="AK1092" s="51">
        <v>0</v>
      </c>
      <c r="AL1092" s="51">
        <v>0</v>
      </c>
      <c r="AP1092" s="51">
        <v>0</v>
      </c>
      <c r="AQ1092" s="51"/>
      <c r="AR1092" s="51">
        <v>1</v>
      </c>
      <c r="AS1092" s="51">
        <v>1</v>
      </c>
      <c r="AT1092" s="51">
        <v>1</v>
      </c>
      <c r="AV1092" s="51">
        <v>1</v>
      </c>
      <c r="BC1092" s="51">
        <v>1</v>
      </c>
    </row>
    <row r="1093" spans="1:56" x14ac:dyDescent="0.3">
      <c r="A1093" s="2">
        <v>1128</v>
      </c>
      <c r="B1093" s="2">
        <v>1</v>
      </c>
      <c r="C1093" s="2" t="s">
        <v>1392</v>
      </c>
      <c r="D1093" s="51">
        <v>13</v>
      </c>
      <c r="E1093" s="2" t="s">
        <v>3977</v>
      </c>
      <c r="F1093" s="2" t="s">
        <v>2338</v>
      </c>
      <c r="G1093" s="2" t="s">
        <v>2703</v>
      </c>
      <c r="H1093" s="2" t="s">
        <v>2721</v>
      </c>
      <c r="I1093" s="2" t="s">
        <v>2727</v>
      </c>
      <c r="J1093" s="2" t="s">
        <v>2728</v>
      </c>
      <c r="K1093" s="2" t="s">
        <v>4119</v>
      </c>
      <c r="L1093" s="2">
        <v>60090</v>
      </c>
      <c r="M1093" s="2">
        <v>68649223</v>
      </c>
      <c r="N1093" s="2" t="s">
        <v>104</v>
      </c>
      <c r="O1093" s="2" t="s">
        <v>368</v>
      </c>
      <c r="P1093" s="2">
        <v>2006</v>
      </c>
      <c r="Q1093" s="2" t="s">
        <v>368</v>
      </c>
      <c r="R1093" s="2" t="s">
        <v>267</v>
      </c>
      <c r="S1093" s="2" t="s">
        <v>368</v>
      </c>
      <c r="T1093" s="2" t="b">
        <v>1</v>
      </c>
      <c r="U1093" s="2">
        <v>2018</v>
      </c>
      <c r="V1093" s="2">
        <v>1</v>
      </c>
      <c r="W1093" s="2">
        <v>210</v>
      </c>
      <c r="X1093" s="2" t="b">
        <v>1</v>
      </c>
      <c r="Y1093" s="2" t="b">
        <v>1</v>
      </c>
      <c r="Z1093" s="2" t="s">
        <v>89</v>
      </c>
      <c r="AA1093" s="2" t="s">
        <v>83</v>
      </c>
      <c r="AB1093" s="51" t="s">
        <v>83</v>
      </c>
      <c r="AC1093" s="51"/>
      <c r="AD1093" s="51">
        <v>92746.076499999996</v>
      </c>
      <c r="AE1093" s="51" t="s">
        <v>118</v>
      </c>
      <c r="AF1093" s="51">
        <v>50</v>
      </c>
      <c r="AG1093" s="51" t="s">
        <v>84</v>
      </c>
      <c r="AH1093" s="51"/>
      <c r="AI1093" s="51"/>
      <c r="AJ1093" s="51">
        <v>0</v>
      </c>
      <c r="AK1093" s="51">
        <v>0</v>
      </c>
      <c r="AL1093" s="51">
        <v>0</v>
      </c>
      <c r="AP1093" s="51">
        <v>0</v>
      </c>
      <c r="AQ1093" s="51"/>
      <c r="AR1093" s="51">
        <v>1</v>
      </c>
      <c r="AS1093" s="51">
        <v>1</v>
      </c>
      <c r="AT1093" s="51">
        <v>1</v>
      </c>
      <c r="AV1093" s="51">
        <v>1</v>
      </c>
      <c r="BC1093" s="51">
        <v>1</v>
      </c>
    </row>
    <row r="1094" spans="1:56" x14ac:dyDescent="0.3">
      <c r="A1094" s="2">
        <v>1129</v>
      </c>
      <c r="B1094" s="2">
        <v>1</v>
      </c>
      <c r="C1094" s="2" t="s">
        <v>1392</v>
      </c>
      <c r="D1094" s="51">
        <v>13</v>
      </c>
      <c r="E1094" s="2" t="s">
        <v>3977</v>
      </c>
      <c r="F1094" s="2" t="s">
        <v>2338</v>
      </c>
      <c r="G1094" s="2" t="s">
        <v>2703</v>
      </c>
      <c r="H1094" s="2" t="s">
        <v>2721</v>
      </c>
      <c r="I1094" s="2" t="s">
        <v>2729</v>
      </c>
      <c r="J1094" s="2" t="s">
        <v>2730</v>
      </c>
      <c r="K1094" s="2" t="s">
        <v>4120</v>
      </c>
      <c r="L1094" s="2">
        <v>60091</v>
      </c>
      <c r="M1094" s="2">
        <v>116737734</v>
      </c>
      <c r="N1094" s="2" t="s">
        <v>104</v>
      </c>
      <c r="O1094" s="2" t="s">
        <v>368</v>
      </c>
      <c r="P1094" s="2">
        <v>2006</v>
      </c>
      <c r="Q1094" s="2" t="s">
        <v>368</v>
      </c>
      <c r="R1094" s="2" t="s">
        <v>267</v>
      </c>
      <c r="S1094" s="2" t="s">
        <v>368</v>
      </c>
      <c r="T1094" s="2" t="b">
        <v>1</v>
      </c>
      <c r="U1094" s="2">
        <v>2017</v>
      </c>
      <c r="V1094" s="2">
        <v>203</v>
      </c>
      <c r="W1094" s="2">
        <v>330</v>
      </c>
      <c r="X1094" s="2" t="b">
        <v>1</v>
      </c>
      <c r="Y1094" s="2" t="b">
        <v>1</v>
      </c>
      <c r="Z1094" s="2" t="s">
        <v>89</v>
      </c>
      <c r="AA1094" s="2" t="s">
        <v>178</v>
      </c>
      <c r="AB1094" s="51" t="s">
        <v>178</v>
      </c>
      <c r="AC1094" s="51"/>
      <c r="AD1094" s="51">
        <v>591.30537079999999</v>
      </c>
      <c r="AE1094" s="51" t="s">
        <v>118</v>
      </c>
      <c r="AF1094" s="51">
        <v>34</v>
      </c>
      <c r="AG1094" s="51" t="s">
        <v>84</v>
      </c>
      <c r="AH1094" s="51"/>
      <c r="AI1094" s="51"/>
      <c r="AJ1094" s="51">
        <v>1</v>
      </c>
      <c r="AK1094" s="51">
        <v>0</v>
      </c>
      <c r="AL1094" s="51">
        <v>0</v>
      </c>
      <c r="AP1094" s="51">
        <v>0</v>
      </c>
      <c r="AQ1094" s="51"/>
      <c r="AR1094" s="51">
        <v>0</v>
      </c>
      <c r="AS1094" s="51">
        <v>0</v>
      </c>
      <c r="AT1094" s="51">
        <v>1</v>
      </c>
      <c r="AX1094" s="51">
        <v>1</v>
      </c>
      <c r="BC1094" s="51">
        <v>1</v>
      </c>
    </row>
    <row r="1095" spans="1:56" x14ac:dyDescent="0.3">
      <c r="A1095" s="2">
        <v>1130</v>
      </c>
      <c r="B1095" s="2">
        <v>1</v>
      </c>
      <c r="C1095" s="2" t="s">
        <v>1392</v>
      </c>
      <c r="D1095" s="51">
        <v>13</v>
      </c>
      <c r="E1095" s="2" t="s">
        <v>3977</v>
      </c>
      <c r="F1095" s="2" t="s">
        <v>2338</v>
      </c>
      <c r="G1095" s="2" t="s">
        <v>2703</v>
      </c>
      <c r="H1095" s="2" t="s">
        <v>2721</v>
      </c>
      <c r="I1095" s="2" t="s">
        <v>2731</v>
      </c>
      <c r="J1095" s="2" t="s">
        <v>2732</v>
      </c>
      <c r="K1095" s="2" t="s">
        <v>4121</v>
      </c>
      <c r="L1095" s="2">
        <v>60092</v>
      </c>
      <c r="M1095" s="2">
        <v>68649334</v>
      </c>
      <c r="N1095" s="2" t="s">
        <v>104</v>
      </c>
      <c r="O1095" s="2" t="s">
        <v>368</v>
      </c>
      <c r="P1095" s="2">
        <v>2006</v>
      </c>
      <c r="Q1095" s="2" t="s">
        <v>368</v>
      </c>
      <c r="R1095" s="2" t="s">
        <v>267</v>
      </c>
      <c r="S1095" s="2" t="s">
        <v>368</v>
      </c>
      <c r="T1095" s="2" t="b">
        <v>1</v>
      </c>
      <c r="U1095" s="2">
        <v>2018</v>
      </c>
      <c r="V1095" s="2">
        <v>130</v>
      </c>
      <c r="W1095" s="2">
        <v>420</v>
      </c>
      <c r="X1095" s="2" t="b">
        <v>1</v>
      </c>
      <c r="Y1095" s="2" t="b">
        <v>1</v>
      </c>
      <c r="Z1095" s="2" t="s">
        <v>89</v>
      </c>
      <c r="AA1095" s="2" t="s">
        <v>278</v>
      </c>
      <c r="AB1095" s="51" t="s">
        <v>178</v>
      </c>
      <c r="AC1095" s="51" t="s">
        <v>83</v>
      </c>
      <c r="AD1095" s="51">
        <v>22691.776620000001</v>
      </c>
      <c r="AE1095" s="51" t="s">
        <v>118</v>
      </c>
      <c r="AF1095" s="51">
        <v>52</v>
      </c>
      <c r="AG1095" s="51" t="s">
        <v>84</v>
      </c>
      <c r="AH1095" s="51"/>
      <c r="AI1095" s="51"/>
      <c r="AJ1095" s="51">
        <v>1</v>
      </c>
      <c r="AK1095" s="51">
        <v>0</v>
      </c>
      <c r="AL1095" s="51">
        <v>0</v>
      </c>
      <c r="AP1095" s="51">
        <v>0</v>
      </c>
      <c r="AQ1095" s="51"/>
      <c r="AR1095" s="51">
        <v>1</v>
      </c>
      <c r="AS1095" s="51">
        <v>1</v>
      </c>
      <c r="AT1095" s="51">
        <v>1</v>
      </c>
      <c r="AX1095" s="51">
        <v>1</v>
      </c>
      <c r="BC1095" s="51">
        <v>1</v>
      </c>
    </row>
    <row r="1096" spans="1:56" x14ac:dyDescent="0.3">
      <c r="A1096" s="2">
        <v>1131</v>
      </c>
      <c r="B1096" s="2">
        <v>1</v>
      </c>
      <c r="C1096" s="2" t="s">
        <v>1392</v>
      </c>
      <c r="D1096" s="51">
        <v>13</v>
      </c>
      <c r="E1096" s="2" t="s">
        <v>3977</v>
      </c>
      <c r="F1096" s="2" t="s">
        <v>2338</v>
      </c>
      <c r="G1096" s="2" t="s">
        <v>2703</v>
      </c>
      <c r="H1096" s="2" t="s">
        <v>2721</v>
      </c>
      <c r="I1096" s="2" t="s">
        <v>2733</v>
      </c>
      <c r="J1096" s="2" t="s">
        <v>2734</v>
      </c>
      <c r="K1096" s="2" t="s">
        <v>4122</v>
      </c>
      <c r="L1096" s="2">
        <v>60093</v>
      </c>
      <c r="M1096" s="2">
        <v>68649427</v>
      </c>
      <c r="N1096" s="2" t="s">
        <v>104</v>
      </c>
      <c r="O1096" s="2" t="s">
        <v>368</v>
      </c>
      <c r="P1096" s="2">
        <v>2006</v>
      </c>
      <c r="Q1096" s="2" t="s">
        <v>368</v>
      </c>
      <c r="R1096" s="2" t="s">
        <v>267</v>
      </c>
      <c r="S1096" s="2" t="s">
        <v>368</v>
      </c>
      <c r="T1096" s="2" t="b">
        <v>1</v>
      </c>
      <c r="U1096" s="2">
        <v>2018</v>
      </c>
      <c r="V1096" s="2">
        <v>60</v>
      </c>
      <c r="W1096" s="2">
        <v>353</v>
      </c>
      <c r="X1096" s="2" t="b">
        <v>1</v>
      </c>
      <c r="Y1096" s="2" t="b">
        <v>1</v>
      </c>
      <c r="Z1096" s="2" t="s">
        <v>89</v>
      </c>
      <c r="AA1096" s="2" t="s">
        <v>95</v>
      </c>
      <c r="AB1096" s="51" t="s">
        <v>83</v>
      </c>
      <c r="AC1096" s="51" t="s">
        <v>178</v>
      </c>
      <c r="AD1096" s="51">
        <v>65393.998030000002</v>
      </c>
      <c r="AE1096" s="51" t="s">
        <v>118</v>
      </c>
      <c r="AF1096" s="51">
        <v>59</v>
      </c>
      <c r="AG1096" s="51" t="s">
        <v>84</v>
      </c>
      <c r="AH1096" s="51"/>
      <c r="AI1096" s="51"/>
      <c r="AJ1096" s="51">
        <v>0</v>
      </c>
      <c r="AK1096" s="51">
        <v>0</v>
      </c>
      <c r="AL1096" s="51">
        <v>0</v>
      </c>
      <c r="AP1096" s="51">
        <v>0</v>
      </c>
      <c r="AQ1096" s="51"/>
      <c r="AR1096" s="51">
        <v>1</v>
      </c>
      <c r="AS1096" s="51">
        <v>1</v>
      </c>
      <c r="AT1096" s="51">
        <v>1</v>
      </c>
      <c r="AV1096" s="51">
        <v>1</v>
      </c>
      <c r="BC1096" s="51">
        <v>1</v>
      </c>
    </row>
    <row r="1097" spans="1:56" x14ac:dyDescent="0.3">
      <c r="A1097" s="2">
        <v>1132</v>
      </c>
      <c r="B1097" s="2">
        <v>1</v>
      </c>
      <c r="C1097" s="2" t="s">
        <v>1392</v>
      </c>
      <c r="D1097" s="51">
        <v>13</v>
      </c>
      <c r="E1097" s="2" t="s">
        <v>3977</v>
      </c>
      <c r="F1097" s="2" t="s">
        <v>2338</v>
      </c>
      <c r="G1097" s="2" t="s">
        <v>2703</v>
      </c>
      <c r="H1097" s="2" t="s">
        <v>2721</v>
      </c>
      <c r="I1097" s="2" t="s">
        <v>1811</v>
      </c>
      <c r="J1097" s="2" t="s">
        <v>2735</v>
      </c>
      <c r="K1097" s="2" t="s">
        <v>4123</v>
      </c>
      <c r="L1097" s="2">
        <v>60094</v>
      </c>
      <c r="M1097" s="2">
        <v>68649513</v>
      </c>
      <c r="N1097" s="2" t="s">
        <v>104</v>
      </c>
      <c r="O1097" s="2" t="s">
        <v>368</v>
      </c>
      <c r="P1097" s="2">
        <v>2006</v>
      </c>
      <c r="Q1097" s="2" t="s">
        <v>368</v>
      </c>
      <c r="R1097" s="2" t="s">
        <v>267</v>
      </c>
      <c r="S1097" s="2" t="s">
        <v>368</v>
      </c>
      <c r="T1097" s="2" t="b">
        <v>1</v>
      </c>
      <c r="U1097" s="2">
        <v>2018</v>
      </c>
      <c r="V1097" s="2">
        <v>1</v>
      </c>
      <c r="W1097" s="2">
        <v>50</v>
      </c>
      <c r="X1097" s="2" t="b">
        <v>1</v>
      </c>
      <c r="Y1097" s="2" t="b">
        <v>1</v>
      </c>
      <c r="Z1097" s="2" t="s">
        <v>89</v>
      </c>
      <c r="AA1097" s="2" t="s">
        <v>83</v>
      </c>
      <c r="AB1097" s="51" t="s">
        <v>83</v>
      </c>
      <c r="AC1097" s="51"/>
      <c r="AD1097" s="51">
        <v>99398.39615</v>
      </c>
      <c r="AE1097" s="51" t="s">
        <v>118</v>
      </c>
      <c r="AF1097" s="51">
        <v>80</v>
      </c>
      <c r="AG1097" s="51" t="s">
        <v>84</v>
      </c>
      <c r="AH1097" s="51"/>
      <c r="AI1097" s="51"/>
      <c r="AJ1097" s="51">
        <v>0</v>
      </c>
      <c r="AK1097" s="51">
        <v>0</v>
      </c>
      <c r="AL1097" s="51">
        <v>0</v>
      </c>
      <c r="AP1097" s="51">
        <v>0</v>
      </c>
      <c r="AQ1097" s="51"/>
      <c r="AR1097" s="51">
        <v>1</v>
      </c>
      <c r="AS1097" s="51">
        <v>1</v>
      </c>
      <c r="AT1097" s="51">
        <v>1</v>
      </c>
      <c r="AV1097" s="51">
        <v>1</v>
      </c>
      <c r="BC1097" s="51">
        <v>1</v>
      </c>
    </row>
    <row r="1098" spans="1:56" x14ac:dyDescent="0.3">
      <c r="A1098" s="2">
        <v>1133</v>
      </c>
      <c r="B1098" s="2">
        <v>1</v>
      </c>
      <c r="C1098" s="2" t="s">
        <v>1392</v>
      </c>
      <c r="D1098" s="51">
        <v>13</v>
      </c>
      <c r="E1098" s="2" t="s">
        <v>3977</v>
      </c>
      <c r="F1098" s="2" t="s">
        <v>2338</v>
      </c>
      <c r="G1098" s="2" t="s">
        <v>2703</v>
      </c>
      <c r="H1098" s="2" t="s">
        <v>2721</v>
      </c>
      <c r="I1098" s="2" t="s">
        <v>2736</v>
      </c>
      <c r="J1098" s="2" t="s">
        <v>2737</v>
      </c>
      <c r="K1098" s="2" t="s">
        <v>4124</v>
      </c>
      <c r="L1098" s="2">
        <v>60095</v>
      </c>
      <c r="M1098" s="2">
        <v>115736886</v>
      </c>
      <c r="N1098" s="2" t="s">
        <v>104</v>
      </c>
      <c r="O1098" s="2" t="s">
        <v>2738</v>
      </c>
      <c r="P1098" s="2">
        <v>2006</v>
      </c>
      <c r="Q1098" s="51" t="s">
        <v>2738</v>
      </c>
      <c r="R1098" s="2" t="s">
        <v>4125</v>
      </c>
      <c r="S1098" s="1" t="s">
        <v>1561</v>
      </c>
      <c r="T1098" s="2" t="b">
        <v>1</v>
      </c>
      <c r="U1098" s="2">
        <v>44197</v>
      </c>
      <c r="V1098" s="2">
        <v>0</v>
      </c>
      <c r="W1098" s="2">
        <v>100</v>
      </c>
      <c r="X1098" s="2" t="b">
        <v>1</v>
      </c>
      <c r="Y1098" s="2" t="b">
        <v>1</v>
      </c>
      <c r="Z1098" s="2" t="s">
        <v>2046</v>
      </c>
      <c r="AA1098" s="2" t="s">
        <v>83</v>
      </c>
      <c r="AB1098" s="51" t="s">
        <v>83</v>
      </c>
      <c r="AC1098" s="51"/>
      <c r="AD1098" s="51">
        <v>99398.39615</v>
      </c>
      <c r="AE1098" s="51" t="s">
        <v>118</v>
      </c>
      <c r="AF1098" s="51">
        <v>34</v>
      </c>
      <c r="AG1098" s="51" t="s">
        <v>84</v>
      </c>
      <c r="AH1098" s="51"/>
      <c r="AI1098" s="51" t="s">
        <v>267</v>
      </c>
      <c r="AJ1098" s="51">
        <v>0</v>
      </c>
      <c r="AK1098" s="51">
        <v>0</v>
      </c>
      <c r="AL1098" s="51">
        <v>0</v>
      </c>
      <c r="AP1098" s="51">
        <v>1</v>
      </c>
      <c r="AQ1098" s="51"/>
      <c r="AR1098" s="51">
        <v>1</v>
      </c>
      <c r="AS1098" s="51" t="s">
        <v>1571</v>
      </c>
      <c r="AT1098" s="51">
        <v>1</v>
      </c>
      <c r="AU1098" s="51">
        <v>1</v>
      </c>
      <c r="AV1098" s="51">
        <v>1</v>
      </c>
      <c r="AW1098" s="51">
        <v>1</v>
      </c>
      <c r="BC1098" s="51">
        <v>1</v>
      </c>
      <c r="BD1098" s="51">
        <v>1</v>
      </c>
    </row>
    <row r="1099" spans="1:56" x14ac:dyDescent="0.3">
      <c r="A1099" s="2">
        <v>1134</v>
      </c>
      <c r="B1099" s="2">
        <v>1</v>
      </c>
      <c r="C1099" s="2" t="s">
        <v>1392</v>
      </c>
      <c r="D1099" s="51">
        <v>13</v>
      </c>
      <c r="E1099" s="2" t="s">
        <v>3977</v>
      </c>
      <c r="F1099" s="2" t="s">
        <v>2338</v>
      </c>
      <c r="G1099" s="2" t="s">
        <v>2703</v>
      </c>
      <c r="H1099" s="2" t="s">
        <v>2721</v>
      </c>
      <c r="I1099" s="2" t="s">
        <v>2739</v>
      </c>
      <c r="J1099" s="2" t="s">
        <v>2740</v>
      </c>
      <c r="K1099" s="2" t="s">
        <v>4126</v>
      </c>
      <c r="L1099" s="2">
        <v>60096</v>
      </c>
      <c r="M1099" s="2">
        <v>124438543</v>
      </c>
      <c r="N1099" s="2" t="s">
        <v>104</v>
      </c>
      <c r="O1099" s="2" t="s">
        <v>486</v>
      </c>
      <c r="P1099" s="2">
        <v>2006</v>
      </c>
      <c r="Q1099" s="2" t="s">
        <v>486</v>
      </c>
      <c r="R1099" s="2" t="s">
        <v>267</v>
      </c>
      <c r="S1099" s="2" t="s">
        <v>486</v>
      </c>
      <c r="T1099" s="2" t="b">
        <v>1</v>
      </c>
      <c r="U1099" s="2">
        <v>43891</v>
      </c>
      <c r="V1099" s="2">
        <v>230</v>
      </c>
      <c r="W1099" s="2">
        <v>236</v>
      </c>
      <c r="X1099" s="2" t="b">
        <v>1</v>
      </c>
      <c r="Y1099" s="2" t="b">
        <v>1</v>
      </c>
      <c r="Z1099" s="2" t="s">
        <v>89</v>
      </c>
      <c r="AA1099" s="2" t="s">
        <v>178</v>
      </c>
      <c r="AB1099" s="51" t="s">
        <v>178</v>
      </c>
      <c r="AC1099" s="51"/>
      <c r="AD1099" s="51">
        <v>132.0376771</v>
      </c>
      <c r="AE1099" s="51" t="s">
        <v>118</v>
      </c>
      <c r="AF1099" s="51">
        <v>23.5</v>
      </c>
      <c r="AG1099" s="51" t="s">
        <v>84</v>
      </c>
      <c r="AH1099" s="51"/>
      <c r="AI1099" s="51"/>
      <c r="AJ1099" s="51">
        <v>1</v>
      </c>
      <c r="AK1099" s="51">
        <v>0</v>
      </c>
      <c r="AL1099" s="51">
        <v>0</v>
      </c>
      <c r="AP1099" s="51">
        <v>1</v>
      </c>
      <c r="AQ1099" s="51"/>
      <c r="AR1099" s="51">
        <v>0</v>
      </c>
      <c r="AS1099" s="51">
        <v>0</v>
      </c>
      <c r="AT1099" s="51">
        <v>1</v>
      </c>
      <c r="AX1099" s="51">
        <v>1</v>
      </c>
      <c r="BB1099" s="51">
        <v>1</v>
      </c>
      <c r="BC1099" s="51">
        <v>1</v>
      </c>
      <c r="BD1099" s="51"/>
    </row>
    <row r="1100" spans="1:56" x14ac:dyDescent="0.3">
      <c r="A1100" s="2">
        <v>1135</v>
      </c>
      <c r="B1100" s="2">
        <v>1</v>
      </c>
      <c r="C1100" s="2" t="s">
        <v>1392</v>
      </c>
      <c r="D1100" s="51">
        <v>13</v>
      </c>
      <c r="E1100" s="2" t="s">
        <v>3977</v>
      </c>
      <c r="F1100" s="2" t="s">
        <v>2338</v>
      </c>
      <c r="G1100" s="2" t="s">
        <v>2703</v>
      </c>
      <c r="H1100" s="2" t="s">
        <v>2721</v>
      </c>
      <c r="I1100" s="2" t="s">
        <v>2741</v>
      </c>
      <c r="J1100" s="2" t="s">
        <v>2742</v>
      </c>
      <c r="K1100" s="2" t="s">
        <v>4127</v>
      </c>
      <c r="L1100" s="2">
        <v>42730</v>
      </c>
      <c r="M1100" s="2">
        <v>68649607</v>
      </c>
      <c r="N1100" s="2" t="s">
        <v>104</v>
      </c>
      <c r="O1100" s="2" t="s">
        <v>2972</v>
      </c>
      <c r="P1100" s="2">
        <v>2003</v>
      </c>
      <c r="Q1100" s="2" t="s">
        <v>2972</v>
      </c>
      <c r="R1100" s="2" t="s">
        <v>1218</v>
      </c>
      <c r="S1100" s="2" t="s">
        <v>2972</v>
      </c>
      <c r="T1100" s="2" t="b">
        <v>1</v>
      </c>
      <c r="U1100" s="2">
        <v>2018</v>
      </c>
      <c r="V1100" s="2">
        <v>9</v>
      </c>
      <c r="W1100" s="2">
        <v>130</v>
      </c>
      <c r="X1100" s="2" t="b">
        <v>1</v>
      </c>
      <c r="Y1100" s="2" t="b">
        <v>1</v>
      </c>
      <c r="Z1100" s="2" t="s">
        <v>89</v>
      </c>
      <c r="AA1100" s="2" t="s">
        <v>83</v>
      </c>
      <c r="AB1100" s="51" t="s">
        <v>83</v>
      </c>
      <c r="AC1100" s="51"/>
      <c r="AD1100" s="51">
        <v>11525.68427</v>
      </c>
      <c r="AE1100" s="51" t="s">
        <v>118</v>
      </c>
      <c r="AF1100" s="51">
        <v>52</v>
      </c>
      <c r="AG1100" s="51" t="s">
        <v>84</v>
      </c>
      <c r="AH1100" s="51"/>
      <c r="AI1100" s="51">
        <v>10</v>
      </c>
      <c r="AJ1100" s="51">
        <v>0</v>
      </c>
      <c r="AK1100" s="51">
        <v>0</v>
      </c>
      <c r="AL1100" s="51">
        <v>0</v>
      </c>
      <c r="AP1100" s="51">
        <v>0</v>
      </c>
      <c r="AQ1100" s="51"/>
      <c r="AR1100" s="51">
        <v>1</v>
      </c>
      <c r="AS1100" s="51">
        <v>1</v>
      </c>
      <c r="AT1100" s="51">
        <v>1</v>
      </c>
      <c r="AV1100" s="51">
        <v>1</v>
      </c>
      <c r="BC1100" s="51">
        <v>1</v>
      </c>
    </row>
    <row r="1101" spans="1:56" x14ac:dyDescent="0.3">
      <c r="A1101" s="2">
        <v>1136</v>
      </c>
      <c r="B1101" s="2">
        <v>1</v>
      </c>
      <c r="C1101" s="2" t="s">
        <v>1392</v>
      </c>
      <c r="D1101" s="51">
        <v>13</v>
      </c>
      <c r="E1101" s="2" t="s">
        <v>3977</v>
      </c>
      <c r="F1101" s="2" t="s">
        <v>2338</v>
      </c>
      <c r="G1101" s="2" t="s">
        <v>2703</v>
      </c>
      <c r="H1101" s="2" t="s">
        <v>2721</v>
      </c>
      <c r="I1101" s="2" t="s">
        <v>2743</v>
      </c>
      <c r="J1101" s="2" t="s">
        <v>2744</v>
      </c>
      <c r="K1101" s="2" t="s">
        <v>4128</v>
      </c>
      <c r="L1101" s="2">
        <v>60097</v>
      </c>
      <c r="M1101" s="2">
        <v>68649676</v>
      </c>
      <c r="N1101" s="2" t="s">
        <v>104</v>
      </c>
      <c r="O1101" s="2" t="s">
        <v>368</v>
      </c>
      <c r="P1101" s="2">
        <v>2006</v>
      </c>
      <c r="Q1101" s="2" t="s">
        <v>368</v>
      </c>
      <c r="R1101" s="2" t="s">
        <v>267</v>
      </c>
      <c r="S1101" s="2" t="s">
        <v>368</v>
      </c>
      <c r="T1101" s="2" t="b">
        <v>1</v>
      </c>
      <c r="U1101" s="2">
        <v>2018</v>
      </c>
      <c r="V1101" s="2">
        <v>1</v>
      </c>
      <c r="W1101" s="2">
        <v>30</v>
      </c>
      <c r="X1101" s="2" t="b">
        <v>1</v>
      </c>
      <c r="Y1101" s="2" t="b">
        <v>1</v>
      </c>
      <c r="Z1101" s="2" t="s">
        <v>89</v>
      </c>
      <c r="AA1101" s="2" t="s">
        <v>83</v>
      </c>
      <c r="AB1101" s="51" t="s">
        <v>83</v>
      </c>
      <c r="AC1101" s="51"/>
      <c r="AD1101" s="51">
        <v>7371.189875</v>
      </c>
      <c r="AE1101" s="51" t="s">
        <v>118</v>
      </c>
      <c r="AF1101" s="51">
        <v>43</v>
      </c>
      <c r="AG1101" s="51" t="s">
        <v>84</v>
      </c>
      <c r="AH1101" s="51"/>
      <c r="AI1101" s="51">
        <v>8.5</v>
      </c>
      <c r="AJ1101" s="51">
        <v>0</v>
      </c>
      <c r="AK1101" s="51">
        <v>0</v>
      </c>
      <c r="AL1101" s="51">
        <v>0</v>
      </c>
      <c r="AP1101" s="51">
        <v>0</v>
      </c>
      <c r="AQ1101" s="51"/>
      <c r="AR1101" s="51">
        <v>1</v>
      </c>
      <c r="AS1101" s="51">
        <v>1</v>
      </c>
      <c r="AT1101" s="51">
        <v>1</v>
      </c>
      <c r="AV1101" s="51">
        <v>1</v>
      </c>
      <c r="BC1101" s="51">
        <v>1</v>
      </c>
    </row>
    <row r="1102" spans="1:56" x14ac:dyDescent="0.3">
      <c r="A1102" s="2">
        <v>1137</v>
      </c>
      <c r="B1102" s="2">
        <v>1</v>
      </c>
      <c r="C1102" s="2" t="s">
        <v>1392</v>
      </c>
      <c r="D1102" s="51">
        <v>13</v>
      </c>
      <c r="E1102" s="2" t="s">
        <v>3977</v>
      </c>
      <c r="F1102" s="2" t="s">
        <v>2338</v>
      </c>
      <c r="G1102" s="2" t="s">
        <v>2703</v>
      </c>
      <c r="H1102" s="2" t="s">
        <v>2721</v>
      </c>
      <c r="I1102" s="2" t="s">
        <v>2745</v>
      </c>
      <c r="J1102" s="2" t="s">
        <v>2746</v>
      </c>
      <c r="K1102" s="2" t="s">
        <v>4129</v>
      </c>
      <c r="L1102" s="2">
        <v>60098</v>
      </c>
      <c r="M1102" s="2">
        <v>68649760</v>
      </c>
      <c r="N1102" s="2" t="s">
        <v>104</v>
      </c>
      <c r="O1102" s="2" t="s">
        <v>368</v>
      </c>
      <c r="P1102" s="2">
        <v>2006</v>
      </c>
      <c r="Q1102" s="2" t="s">
        <v>368</v>
      </c>
      <c r="R1102" s="2" t="s">
        <v>267</v>
      </c>
      <c r="S1102" s="2" t="s">
        <v>368</v>
      </c>
      <c r="T1102" s="2" t="b">
        <v>1</v>
      </c>
      <c r="U1102" s="2">
        <v>2018</v>
      </c>
      <c r="V1102" s="2">
        <v>100</v>
      </c>
      <c r="W1102" s="2">
        <v>200</v>
      </c>
      <c r="X1102" s="2" t="b">
        <v>1</v>
      </c>
      <c r="Y1102" s="2" t="b">
        <v>1</v>
      </c>
      <c r="Z1102" s="2" t="s">
        <v>2046</v>
      </c>
      <c r="AA1102" s="2" t="s">
        <v>83</v>
      </c>
      <c r="AB1102" s="51" t="s">
        <v>83</v>
      </c>
      <c r="AC1102" s="51"/>
      <c r="AD1102" s="51">
        <v>7371.189875</v>
      </c>
      <c r="AE1102" s="51" t="s">
        <v>118</v>
      </c>
      <c r="AF1102" s="51">
        <v>33</v>
      </c>
      <c r="AG1102" s="51" t="s">
        <v>84</v>
      </c>
      <c r="AH1102" s="51"/>
      <c r="AI1102" s="51"/>
      <c r="AJ1102" s="51">
        <v>0</v>
      </c>
      <c r="AK1102" s="51">
        <v>0</v>
      </c>
      <c r="AL1102" s="51">
        <v>0</v>
      </c>
      <c r="AP1102" s="51">
        <v>0</v>
      </c>
      <c r="AQ1102" s="51"/>
      <c r="AR1102" s="51">
        <v>1</v>
      </c>
      <c r="AS1102" s="51" t="s">
        <v>1571</v>
      </c>
      <c r="AT1102" s="51">
        <v>1</v>
      </c>
      <c r="AV1102" s="51">
        <v>1</v>
      </c>
      <c r="BC1102" s="51">
        <v>1</v>
      </c>
    </row>
    <row r="1103" spans="1:56" x14ac:dyDescent="0.3">
      <c r="A1103" s="2">
        <v>1138</v>
      </c>
      <c r="B1103" s="2">
        <v>1</v>
      </c>
      <c r="C1103" s="2" t="s">
        <v>1392</v>
      </c>
      <c r="D1103" s="51">
        <v>13</v>
      </c>
      <c r="E1103" s="2" t="s">
        <v>3977</v>
      </c>
      <c r="F1103" s="2" t="s">
        <v>2338</v>
      </c>
      <c r="G1103" s="2" t="s">
        <v>2703</v>
      </c>
      <c r="H1103" s="2" t="s">
        <v>2721</v>
      </c>
      <c r="I1103" s="2" t="s">
        <v>2747</v>
      </c>
      <c r="J1103" s="2" t="s">
        <v>2748</v>
      </c>
      <c r="K1103" s="2" t="s">
        <v>4130</v>
      </c>
      <c r="L1103" s="2">
        <v>60099</v>
      </c>
      <c r="M1103" s="2">
        <v>116737804</v>
      </c>
      <c r="N1103" s="2" t="s">
        <v>104</v>
      </c>
      <c r="O1103" s="2" t="s">
        <v>368</v>
      </c>
      <c r="P1103" s="2">
        <v>2006</v>
      </c>
      <c r="Q1103" s="2" t="s">
        <v>368</v>
      </c>
      <c r="R1103" s="2" t="s">
        <v>267</v>
      </c>
      <c r="S1103" s="2" t="s">
        <v>368</v>
      </c>
      <c r="T1103" s="2" t="b">
        <v>1</v>
      </c>
      <c r="U1103" s="2">
        <v>2017</v>
      </c>
      <c r="V1103" s="2">
        <v>229</v>
      </c>
      <c r="W1103" s="2">
        <v>430</v>
      </c>
      <c r="X1103" s="2" t="b">
        <v>1</v>
      </c>
      <c r="Y1103" s="2" t="b">
        <v>1</v>
      </c>
      <c r="Z1103" s="2" t="s">
        <v>89</v>
      </c>
      <c r="AA1103" s="2" t="s">
        <v>178</v>
      </c>
      <c r="AB1103" s="51" t="s">
        <v>178</v>
      </c>
      <c r="AC1103" s="51"/>
      <c r="AD1103" s="51">
        <v>3185.8761340000001</v>
      </c>
      <c r="AE1103" s="51" t="s">
        <v>118</v>
      </c>
      <c r="AF1103" s="51">
        <v>37</v>
      </c>
      <c r="AG1103" s="51" t="s">
        <v>84</v>
      </c>
      <c r="AH1103" s="51"/>
      <c r="AI1103" s="51"/>
      <c r="AJ1103" s="51">
        <v>1</v>
      </c>
      <c r="AK1103" s="51">
        <v>0</v>
      </c>
      <c r="AL1103" s="51">
        <v>0</v>
      </c>
      <c r="AP1103" s="51">
        <v>0</v>
      </c>
      <c r="AQ1103" s="51"/>
      <c r="AR1103" s="51">
        <v>0</v>
      </c>
      <c r="AS1103" s="51">
        <v>0</v>
      </c>
      <c r="AT1103" s="51">
        <v>1</v>
      </c>
      <c r="AX1103" s="51">
        <v>1</v>
      </c>
      <c r="BC1103" s="51">
        <v>1</v>
      </c>
    </row>
    <row r="1104" spans="1:56" x14ac:dyDescent="0.3">
      <c r="A1104" s="2">
        <v>1139</v>
      </c>
      <c r="B1104" s="2">
        <v>1</v>
      </c>
      <c r="C1104" s="2" t="s">
        <v>1392</v>
      </c>
      <c r="D1104" s="51">
        <v>13</v>
      </c>
      <c r="E1104" s="2" t="s">
        <v>3977</v>
      </c>
      <c r="F1104" s="2" t="s">
        <v>2338</v>
      </c>
      <c r="G1104" s="2" t="s">
        <v>2703</v>
      </c>
      <c r="H1104" s="2" t="s">
        <v>2721</v>
      </c>
      <c r="I1104" s="2" t="s">
        <v>2749</v>
      </c>
      <c r="J1104" s="2" t="s">
        <v>2750</v>
      </c>
      <c r="K1104" s="2" t="s">
        <v>4131</v>
      </c>
      <c r="L1104" s="2">
        <v>60100</v>
      </c>
      <c r="M1104" s="2">
        <v>68649829</v>
      </c>
      <c r="N1104" s="2" t="s">
        <v>104</v>
      </c>
      <c r="O1104" s="2" t="s">
        <v>1540</v>
      </c>
      <c r="P1104" s="2">
        <v>2006</v>
      </c>
      <c r="Q1104" s="2" t="s">
        <v>1540</v>
      </c>
      <c r="R1104" s="2" t="s">
        <v>1218</v>
      </c>
      <c r="S1104" s="2" t="s">
        <v>1540</v>
      </c>
      <c r="T1104" s="2" t="b">
        <v>1</v>
      </c>
      <c r="U1104" s="2">
        <v>2018</v>
      </c>
      <c r="V1104" s="2">
        <v>5</v>
      </c>
      <c r="W1104" s="2">
        <v>50</v>
      </c>
      <c r="X1104" s="2" t="b">
        <v>1</v>
      </c>
      <c r="Y1104" s="2" t="b">
        <v>1</v>
      </c>
      <c r="Z1104" s="2" t="s">
        <v>1960</v>
      </c>
      <c r="AA1104" s="2" t="s">
        <v>83</v>
      </c>
      <c r="AB1104" s="51" t="s">
        <v>83</v>
      </c>
      <c r="AC1104" s="51"/>
      <c r="AD1104" s="51">
        <v>24060.49048</v>
      </c>
      <c r="AE1104" s="51" t="s">
        <v>118</v>
      </c>
      <c r="AF1104" s="51">
        <v>31</v>
      </c>
      <c r="AG1104" s="51" t="s">
        <v>84</v>
      </c>
      <c r="AH1104" s="51"/>
      <c r="AI1104" s="51">
        <v>9</v>
      </c>
      <c r="AJ1104" s="51">
        <v>0</v>
      </c>
      <c r="AK1104" s="51">
        <v>0</v>
      </c>
      <c r="AL1104" s="51">
        <v>0</v>
      </c>
      <c r="AP1104" s="51">
        <v>0</v>
      </c>
      <c r="AQ1104" s="51"/>
      <c r="AR1104" s="51">
        <v>1</v>
      </c>
      <c r="AS1104" s="51">
        <v>1</v>
      </c>
      <c r="AT1104" s="51">
        <v>1</v>
      </c>
      <c r="AU1104" s="51">
        <v>1</v>
      </c>
      <c r="AV1104" s="51">
        <v>1</v>
      </c>
      <c r="AW1104" s="51">
        <v>1</v>
      </c>
      <c r="BC1104" s="51">
        <v>1</v>
      </c>
      <c r="BD1104" s="51">
        <v>1</v>
      </c>
    </row>
    <row r="1105" spans="1:56" x14ac:dyDescent="0.3">
      <c r="A1105" s="2">
        <v>1140</v>
      </c>
      <c r="B1105" s="2">
        <v>1</v>
      </c>
      <c r="C1105" s="2" t="s">
        <v>1392</v>
      </c>
      <c r="D1105" s="51">
        <v>13</v>
      </c>
      <c r="E1105" s="2" t="s">
        <v>3977</v>
      </c>
      <c r="F1105" s="2" t="s">
        <v>2338</v>
      </c>
      <c r="G1105" s="2" t="s">
        <v>2703</v>
      </c>
      <c r="H1105" s="2" t="s">
        <v>2721</v>
      </c>
      <c r="I1105" s="2" t="s">
        <v>2751</v>
      </c>
      <c r="J1105" s="2" t="s">
        <v>2752</v>
      </c>
      <c r="K1105" s="2" t="s">
        <v>4132</v>
      </c>
      <c r="L1105" s="2">
        <v>60101</v>
      </c>
      <c r="M1105" s="2">
        <v>116737872</v>
      </c>
      <c r="N1105" s="2" t="s">
        <v>104</v>
      </c>
      <c r="O1105" s="2" t="s">
        <v>368</v>
      </c>
      <c r="P1105" s="2">
        <v>2006</v>
      </c>
      <c r="Q1105" s="2" t="s">
        <v>368</v>
      </c>
      <c r="R1105" s="2" t="s">
        <v>267</v>
      </c>
      <c r="S1105" s="2" t="s">
        <v>368</v>
      </c>
      <c r="T1105" s="2" t="b">
        <v>1</v>
      </c>
      <c r="U1105" s="2">
        <v>2017</v>
      </c>
      <c r="V1105" s="2">
        <v>330</v>
      </c>
      <c r="W1105" s="2">
        <v>330</v>
      </c>
      <c r="X1105" s="2" t="b">
        <v>1</v>
      </c>
      <c r="Y1105" s="2" t="b">
        <v>1</v>
      </c>
      <c r="Z1105" s="2" t="s">
        <v>89</v>
      </c>
      <c r="AA1105" s="2" t="s">
        <v>178</v>
      </c>
      <c r="AB1105" s="51" t="s">
        <v>178</v>
      </c>
      <c r="AC1105" s="51"/>
      <c r="AD1105" s="51" t="s">
        <v>267</v>
      </c>
      <c r="AE1105" s="51"/>
      <c r="AF1105" s="51">
        <v>31</v>
      </c>
      <c r="AG1105" s="51" t="s">
        <v>84</v>
      </c>
      <c r="AH1105" s="51"/>
      <c r="AI1105" s="51"/>
      <c r="AJ1105" s="51">
        <v>1</v>
      </c>
      <c r="AK1105" s="51">
        <v>0</v>
      </c>
      <c r="AL1105" s="51">
        <v>0</v>
      </c>
      <c r="AP1105" s="51">
        <v>0</v>
      </c>
      <c r="AQ1105" s="51"/>
      <c r="AR1105" s="51">
        <v>0</v>
      </c>
      <c r="AS1105" s="51">
        <v>0</v>
      </c>
      <c r="AT1105" s="51">
        <v>1</v>
      </c>
      <c r="AX1105" s="51">
        <v>1</v>
      </c>
    </row>
    <row r="1106" spans="1:56" x14ac:dyDescent="0.3">
      <c r="A1106" s="2">
        <v>1141</v>
      </c>
      <c r="B1106" s="2">
        <v>1</v>
      </c>
      <c r="C1106" s="2" t="s">
        <v>1392</v>
      </c>
      <c r="D1106" s="51">
        <v>13</v>
      </c>
      <c r="E1106" s="2" t="s">
        <v>3977</v>
      </c>
      <c r="F1106" s="2" t="s">
        <v>2338</v>
      </c>
      <c r="G1106" s="2" t="s">
        <v>2703</v>
      </c>
      <c r="H1106" s="2" t="s">
        <v>2721</v>
      </c>
      <c r="I1106" s="2" t="s">
        <v>2753</v>
      </c>
      <c r="J1106" s="2" t="s">
        <v>2754</v>
      </c>
      <c r="K1106" s="2" t="s">
        <v>4133</v>
      </c>
      <c r="L1106" s="2">
        <v>60102</v>
      </c>
      <c r="M1106" s="2">
        <v>68649928</v>
      </c>
      <c r="N1106" s="2" t="s">
        <v>104</v>
      </c>
      <c r="O1106" s="2" t="s">
        <v>368</v>
      </c>
      <c r="P1106" s="2">
        <v>2006</v>
      </c>
      <c r="Q1106" s="2" t="s">
        <v>368</v>
      </c>
      <c r="R1106" s="2" t="s">
        <v>267</v>
      </c>
      <c r="S1106" s="2" t="s">
        <v>368</v>
      </c>
      <c r="T1106" s="2" t="b">
        <v>1</v>
      </c>
      <c r="U1106" s="2">
        <v>2018</v>
      </c>
      <c r="V1106" s="2">
        <v>0</v>
      </c>
      <c r="W1106" s="2">
        <v>150</v>
      </c>
      <c r="X1106" s="2" t="b">
        <v>1</v>
      </c>
      <c r="Y1106" s="2" t="b">
        <v>1</v>
      </c>
      <c r="Z1106" s="2" t="s">
        <v>89</v>
      </c>
      <c r="AA1106" s="2" t="s">
        <v>83</v>
      </c>
      <c r="AB1106" s="51" t="s">
        <v>83</v>
      </c>
      <c r="AC1106" s="51"/>
      <c r="AD1106" s="51">
        <v>357691.49469999998</v>
      </c>
      <c r="AE1106" s="51"/>
      <c r="AF1106" s="51">
        <v>57</v>
      </c>
      <c r="AG1106" s="51" t="s">
        <v>84</v>
      </c>
      <c r="AH1106" s="51"/>
      <c r="AI1106" s="51">
        <v>9.5</v>
      </c>
      <c r="AJ1106" s="51">
        <v>0</v>
      </c>
      <c r="AK1106" s="51">
        <v>0</v>
      </c>
      <c r="AL1106" s="51">
        <v>0</v>
      </c>
      <c r="AP1106" s="51">
        <v>0</v>
      </c>
      <c r="AQ1106" s="51"/>
      <c r="AR1106" s="51">
        <v>1</v>
      </c>
      <c r="AS1106" s="51">
        <v>1</v>
      </c>
      <c r="AT1106" s="51">
        <v>1</v>
      </c>
      <c r="AV1106" s="51">
        <v>1</v>
      </c>
    </row>
    <row r="1107" spans="1:56" x14ac:dyDescent="0.3">
      <c r="A1107" s="2">
        <v>1142</v>
      </c>
      <c r="B1107" s="2">
        <v>1</v>
      </c>
      <c r="C1107" s="2" t="s">
        <v>1392</v>
      </c>
      <c r="D1107" s="51">
        <v>13</v>
      </c>
      <c r="E1107" s="2" t="s">
        <v>3977</v>
      </c>
      <c r="F1107" s="2" t="s">
        <v>2338</v>
      </c>
      <c r="G1107" s="2" t="s">
        <v>2703</v>
      </c>
      <c r="H1107" s="2" t="s">
        <v>2721</v>
      </c>
      <c r="I1107" s="2" t="s">
        <v>959</v>
      </c>
      <c r="J1107" s="2" t="s">
        <v>2755</v>
      </c>
      <c r="K1107" s="2" t="s">
        <v>4134</v>
      </c>
      <c r="L1107" s="2">
        <v>60103</v>
      </c>
      <c r="M1107" s="2">
        <v>68650051</v>
      </c>
      <c r="N1107" s="2" t="s">
        <v>104</v>
      </c>
      <c r="O1107" s="2" t="s">
        <v>368</v>
      </c>
      <c r="P1107" s="2">
        <v>2006</v>
      </c>
      <c r="Q1107" s="2" t="s">
        <v>368</v>
      </c>
      <c r="R1107" s="2" t="s">
        <v>267</v>
      </c>
      <c r="S1107" s="2" t="s">
        <v>368</v>
      </c>
      <c r="T1107" s="2" t="b">
        <v>1</v>
      </c>
      <c r="U1107" s="2">
        <v>2018</v>
      </c>
      <c r="V1107" s="2">
        <v>162</v>
      </c>
      <c r="W1107" s="2">
        <v>370</v>
      </c>
      <c r="X1107" s="2" t="b">
        <v>1</v>
      </c>
      <c r="Y1107" s="2" t="b">
        <v>1</v>
      </c>
      <c r="Z1107" s="2" t="s">
        <v>89</v>
      </c>
      <c r="AA1107" s="2" t="s">
        <v>278</v>
      </c>
      <c r="AB1107" s="51" t="s">
        <v>178</v>
      </c>
      <c r="AC1107" s="51" t="s">
        <v>83</v>
      </c>
      <c r="AD1107" s="51" t="s">
        <v>267</v>
      </c>
      <c r="AE1107" s="51"/>
      <c r="AF1107" s="51">
        <v>48</v>
      </c>
      <c r="AG1107" s="51" t="s">
        <v>84</v>
      </c>
      <c r="AH1107" s="51"/>
      <c r="AI1107" s="51"/>
      <c r="AJ1107" s="51">
        <v>1</v>
      </c>
      <c r="AK1107" s="51">
        <v>0</v>
      </c>
      <c r="AL1107" s="51">
        <v>0</v>
      </c>
      <c r="AP1107" s="51">
        <v>0</v>
      </c>
      <c r="AQ1107" s="51"/>
      <c r="AR1107" s="51">
        <v>1</v>
      </c>
      <c r="AS1107" s="51" t="s">
        <v>1571</v>
      </c>
      <c r="AT1107" s="51">
        <v>1</v>
      </c>
      <c r="AX1107" s="51">
        <v>1</v>
      </c>
    </row>
    <row r="1108" spans="1:56" x14ac:dyDescent="0.3">
      <c r="A1108" s="2">
        <v>1143</v>
      </c>
      <c r="B1108" s="2">
        <v>1</v>
      </c>
      <c r="C1108" s="2" t="s">
        <v>1392</v>
      </c>
      <c r="D1108" s="51">
        <v>13</v>
      </c>
      <c r="E1108" s="2" t="s">
        <v>3977</v>
      </c>
      <c r="F1108" s="2" t="s">
        <v>2338</v>
      </c>
      <c r="G1108" s="2" t="s">
        <v>2703</v>
      </c>
      <c r="H1108" s="2" t="s">
        <v>2721</v>
      </c>
      <c r="I1108" s="2" t="s">
        <v>2756</v>
      </c>
      <c r="J1108" s="2" t="s">
        <v>2757</v>
      </c>
      <c r="K1108" s="2" t="s">
        <v>4135</v>
      </c>
      <c r="L1108" s="2">
        <v>60104</v>
      </c>
      <c r="M1108" s="2">
        <v>68650134</v>
      </c>
      <c r="N1108" s="2" t="s">
        <v>104</v>
      </c>
      <c r="O1108" s="2" t="s">
        <v>1217</v>
      </c>
      <c r="P1108" s="2">
        <v>2006</v>
      </c>
      <c r="Q1108" s="2" t="s">
        <v>1217</v>
      </c>
      <c r="R1108" s="2" t="s">
        <v>2980</v>
      </c>
      <c r="S1108" s="2" t="s">
        <v>1217</v>
      </c>
      <c r="T1108" s="2" t="b">
        <v>1</v>
      </c>
      <c r="U1108" s="2">
        <v>2018</v>
      </c>
      <c r="V1108" s="2">
        <v>45</v>
      </c>
      <c r="W1108" s="2">
        <v>320</v>
      </c>
      <c r="X1108" s="2" t="b">
        <v>1</v>
      </c>
      <c r="Y1108" s="2" t="b">
        <v>1</v>
      </c>
      <c r="Z1108" s="2" t="s">
        <v>89</v>
      </c>
      <c r="AA1108" s="2" t="s">
        <v>83</v>
      </c>
      <c r="AB1108" s="51" t="s">
        <v>83</v>
      </c>
      <c r="AC1108" s="51"/>
      <c r="AD1108" s="51">
        <v>23949.740600000001</v>
      </c>
      <c r="AE1108" s="51" t="s">
        <v>118</v>
      </c>
      <c r="AF1108" s="51">
        <v>42</v>
      </c>
      <c r="AG1108" s="51" t="s">
        <v>84</v>
      </c>
      <c r="AH1108" s="51"/>
      <c r="AI1108" s="51">
        <v>9</v>
      </c>
      <c r="AJ1108" s="51">
        <v>0</v>
      </c>
      <c r="AK1108" s="51">
        <v>0</v>
      </c>
      <c r="AL1108" s="51">
        <v>0</v>
      </c>
      <c r="AP1108" s="51">
        <v>0</v>
      </c>
      <c r="AQ1108" s="51"/>
      <c r="AR1108" s="51">
        <v>1</v>
      </c>
      <c r="AS1108" s="51">
        <v>1</v>
      </c>
      <c r="AT1108" s="51">
        <v>1</v>
      </c>
      <c r="AU1108" s="51">
        <v>1</v>
      </c>
      <c r="AV1108" s="51">
        <v>1</v>
      </c>
      <c r="AW1108" s="51">
        <v>1</v>
      </c>
      <c r="BC1108" s="51">
        <v>1</v>
      </c>
      <c r="BD1108" s="51">
        <v>1</v>
      </c>
    </row>
    <row r="1109" spans="1:56" x14ac:dyDescent="0.3">
      <c r="A1109" s="2">
        <v>1144</v>
      </c>
      <c r="B1109" s="2">
        <v>1</v>
      </c>
      <c r="C1109" s="2" t="s">
        <v>1392</v>
      </c>
      <c r="D1109" s="51">
        <v>13</v>
      </c>
      <c r="E1109" s="2" t="s">
        <v>3977</v>
      </c>
      <c r="F1109" s="2" t="s">
        <v>2338</v>
      </c>
      <c r="G1109" s="2" t="s">
        <v>2703</v>
      </c>
      <c r="H1109" s="2" t="s">
        <v>2721</v>
      </c>
      <c r="I1109" s="2" t="s">
        <v>2758</v>
      </c>
      <c r="J1109" s="2" t="s">
        <v>2759</v>
      </c>
      <c r="K1109" s="2" t="s">
        <v>4136</v>
      </c>
      <c r="L1109" s="2">
        <v>60105</v>
      </c>
      <c r="M1109" s="2">
        <v>68650230</v>
      </c>
      <c r="N1109" s="2" t="s">
        <v>104</v>
      </c>
      <c r="O1109" s="2" t="s">
        <v>1217</v>
      </c>
      <c r="P1109" s="2">
        <v>2006</v>
      </c>
      <c r="Q1109" s="2" t="s">
        <v>1217</v>
      </c>
      <c r="R1109" s="2" t="s">
        <v>2980</v>
      </c>
      <c r="S1109" s="2" t="s">
        <v>1217</v>
      </c>
      <c r="T1109" s="2" t="b">
        <v>1</v>
      </c>
      <c r="U1109" s="2">
        <v>2018</v>
      </c>
      <c r="V1109" s="2">
        <v>20</v>
      </c>
      <c r="W1109" s="2">
        <v>330</v>
      </c>
      <c r="X1109" s="2" t="b">
        <v>1</v>
      </c>
      <c r="Y1109" s="2" t="b">
        <v>1</v>
      </c>
      <c r="Z1109" s="2" t="s">
        <v>1960</v>
      </c>
      <c r="AA1109" s="2" t="s">
        <v>95</v>
      </c>
      <c r="AB1109" s="51" t="s">
        <v>83</v>
      </c>
      <c r="AC1109" s="51" t="s">
        <v>178</v>
      </c>
      <c r="AD1109" s="51">
        <v>187998.59080000001</v>
      </c>
      <c r="AE1109" s="51"/>
      <c r="AF1109" s="51">
        <v>51</v>
      </c>
      <c r="AG1109" s="51" t="s">
        <v>84</v>
      </c>
      <c r="AH1109" s="51"/>
      <c r="AI1109" s="51">
        <v>10</v>
      </c>
      <c r="AJ1109" s="51">
        <v>0</v>
      </c>
      <c r="AK1109" s="51">
        <v>0</v>
      </c>
      <c r="AL1109" s="51">
        <v>0</v>
      </c>
      <c r="AP1109" s="51">
        <v>0</v>
      </c>
      <c r="AQ1109" s="51"/>
      <c r="AR1109" s="51">
        <v>1</v>
      </c>
      <c r="AS1109" s="51">
        <v>1</v>
      </c>
      <c r="AT1109" s="51">
        <v>1</v>
      </c>
      <c r="AU1109" s="51">
        <v>1</v>
      </c>
      <c r="AV1109" s="51">
        <v>1</v>
      </c>
      <c r="AW1109" s="51">
        <v>1</v>
      </c>
    </row>
    <row r="1110" spans="1:56" x14ac:dyDescent="0.3">
      <c r="A1110" s="2">
        <v>1145</v>
      </c>
      <c r="B1110" s="2">
        <v>1</v>
      </c>
      <c r="C1110" s="2" t="s">
        <v>1392</v>
      </c>
      <c r="D1110" s="51">
        <v>13</v>
      </c>
      <c r="E1110" s="2" t="s">
        <v>3977</v>
      </c>
      <c r="F1110" s="2" t="s">
        <v>2338</v>
      </c>
      <c r="G1110" s="2" t="s">
        <v>2703</v>
      </c>
      <c r="H1110" s="2" t="s">
        <v>2721</v>
      </c>
      <c r="I1110" s="2" t="s">
        <v>324</v>
      </c>
      <c r="J1110" s="2" t="s">
        <v>2760</v>
      </c>
      <c r="K1110" s="2" t="s">
        <v>4137</v>
      </c>
      <c r="L1110" s="2">
        <v>60106</v>
      </c>
      <c r="M1110" s="2">
        <v>68650340</v>
      </c>
      <c r="N1110" s="2" t="s">
        <v>104</v>
      </c>
      <c r="O1110" s="2" t="s">
        <v>368</v>
      </c>
      <c r="P1110" s="2">
        <v>2006</v>
      </c>
      <c r="Q1110" s="2" t="s">
        <v>368</v>
      </c>
      <c r="R1110" s="2" t="s">
        <v>267</v>
      </c>
      <c r="S1110" s="2" t="s">
        <v>368</v>
      </c>
      <c r="T1110" s="2" t="b">
        <v>1</v>
      </c>
      <c r="U1110" s="2">
        <v>2018</v>
      </c>
      <c r="V1110" s="2">
        <v>60</v>
      </c>
      <c r="W1110" s="2">
        <v>220</v>
      </c>
      <c r="X1110" s="2" t="b">
        <v>1</v>
      </c>
      <c r="Y1110" s="2" t="b">
        <v>1</v>
      </c>
      <c r="Z1110" s="2" t="s">
        <v>89</v>
      </c>
      <c r="AA1110" s="2" t="s">
        <v>83</v>
      </c>
      <c r="AB1110" s="51" t="s">
        <v>83</v>
      </c>
      <c r="AC1110" s="51"/>
      <c r="AD1110" s="51">
        <v>111564.45759999999</v>
      </c>
      <c r="AE1110" s="51" t="s">
        <v>118</v>
      </c>
      <c r="AF1110" s="51">
        <v>36</v>
      </c>
      <c r="AG1110" s="51" t="s">
        <v>84</v>
      </c>
      <c r="AH1110" s="51"/>
      <c r="AI1110" s="51"/>
      <c r="AJ1110" s="51">
        <v>0</v>
      </c>
      <c r="AK1110" s="51">
        <v>0</v>
      </c>
      <c r="AL1110" s="51">
        <v>0</v>
      </c>
      <c r="AP1110" s="51">
        <v>0</v>
      </c>
      <c r="AQ1110" s="51"/>
      <c r="AR1110" s="51">
        <v>1</v>
      </c>
      <c r="AS1110" s="51">
        <v>1</v>
      </c>
      <c r="AT1110" s="51">
        <v>1</v>
      </c>
      <c r="AV1110" s="51">
        <v>1</v>
      </c>
      <c r="BC1110" s="51">
        <v>1</v>
      </c>
    </row>
    <row r="1111" spans="1:56" x14ac:dyDescent="0.3">
      <c r="A1111" s="2">
        <v>1146</v>
      </c>
      <c r="B1111" s="2">
        <v>1</v>
      </c>
      <c r="C1111" s="2" t="s">
        <v>1392</v>
      </c>
      <c r="D1111" s="51">
        <v>13</v>
      </c>
      <c r="E1111" s="2" t="s">
        <v>3977</v>
      </c>
      <c r="F1111" s="2" t="s">
        <v>2338</v>
      </c>
      <c r="G1111" s="2" t="s">
        <v>2761</v>
      </c>
      <c r="H1111" s="2" t="s">
        <v>2762</v>
      </c>
      <c r="I1111" s="2" t="s">
        <v>2763</v>
      </c>
      <c r="J1111" s="2" t="s">
        <v>2764</v>
      </c>
      <c r="K1111" s="2" t="s">
        <v>4138</v>
      </c>
      <c r="L1111" s="2">
        <v>169243577</v>
      </c>
      <c r="M1111" s="2">
        <v>124440562</v>
      </c>
      <c r="N1111" s="2" t="s">
        <v>104</v>
      </c>
      <c r="O1111" s="2" t="s">
        <v>1540</v>
      </c>
      <c r="P1111" s="2">
        <v>2006</v>
      </c>
      <c r="Q1111" s="2" t="s">
        <v>1540</v>
      </c>
      <c r="R1111" s="2" t="s">
        <v>1218</v>
      </c>
      <c r="S1111" s="2" t="s">
        <v>1540</v>
      </c>
      <c r="T1111" s="2" t="b">
        <v>1</v>
      </c>
      <c r="U1111" s="2">
        <v>44197</v>
      </c>
      <c r="V1111" s="2">
        <v>0</v>
      </c>
      <c r="W1111" s="2">
        <v>40</v>
      </c>
      <c r="X1111" s="2" t="b">
        <v>1</v>
      </c>
      <c r="Y1111" s="2" t="b">
        <v>1</v>
      </c>
      <c r="Z1111" s="2" t="s">
        <v>89</v>
      </c>
      <c r="AA1111" s="2" t="s">
        <v>83</v>
      </c>
      <c r="AB1111" s="51" t="s">
        <v>83</v>
      </c>
      <c r="AC1111" s="51"/>
      <c r="AD1111" s="51">
        <v>1059389.179</v>
      </c>
      <c r="AE1111" s="51"/>
      <c r="AF1111" s="51">
        <v>90</v>
      </c>
      <c r="AG1111" s="51" t="s">
        <v>2355</v>
      </c>
      <c r="AH1111" s="51"/>
      <c r="AI1111" s="51">
        <v>15</v>
      </c>
      <c r="AJ1111" s="51">
        <v>0</v>
      </c>
      <c r="AK1111" s="51">
        <v>0</v>
      </c>
      <c r="AL1111" s="51">
        <v>0</v>
      </c>
      <c r="AP1111" s="51">
        <v>1</v>
      </c>
      <c r="AQ1111" s="51"/>
      <c r="AR1111" s="51">
        <v>1</v>
      </c>
      <c r="AS1111" s="51">
        <v>1</v>
      </c>
      <c r="AT1111" s="51">
        <v>1</v>
      </c>
      <c r="AU1111" s="51">
        <v>1</v>
      </c>
      <c r="AV1111" s="51">
        <v>1</v>
      </c>
      <c r="AW1111" s="51">
        <v>1</v>
      </c>
    </row>
    <row r="1112" spans="1:56" x14ac:dyDescent="0.3">
      <c r="A1112" s="2">
        <v>1147</v>
      </c>
      <c r="B1112" s="2">
        <v>1</v>
      </c>
      <c r="C1112" s="2" t="s">
        <v>1392</v>
      </c>
      <c r="D1112" s="51">
        <v>13</v>
      </c>
      <c r="E1112" s="2" t="s">
        <v>3977</v>
      </c>
      <c r="F1112" s="2" t="s">
        <v>2338</v>
      </c>
      <c r="G1112" s="2" t="s">
        <v>2761</v>
      </c>
      <c r="H1112" s="2" t="s">
        <v>2762</v>
      </c>
      <c r="I1112" s="2" t="s">
        <v>1066</v>
      </c>
      <c r="J1112" s="2" t="s">
        <v>2765</v>
      </c>
      <c r="K1112" s="2" t="s">
        <v>4139</v>
      </c>
      <c r="L1112" s="2">
        <v>104021731</v>
      </c>
      <c r="M1112" s="2">
        <v>104021771</v>
      </c>
      <c r="N1112" s="2" t="s">
        <v>104</v>
      </c>
      <c r="O1112" s="2" t="s">
        <v>367</v>
      </c>
      <c r="P1112" s="2" t="s">
        <v>267</v>
      </c>
      <c r="Q1112" s="2" t="s">
        <v>1217</v>
      </c>
      <c r="R1112" s="2" t="s">
        <v>1218</v>
      </c>
      <c r="S1112" s="2" t="s">
        <v>1217</v>
      </c>
      <c r="T1112" s="2" t="b">
        <v>1</v>
      </c>
      <c r="U1112" s="2">
        <v>44197</v>
      </c>
      <c r="V1112" s="2">
        <v>0</v>
      </c>
      <c r="W1112" s="2">
        <v>100</v>
      </c>
      <c r="X1112" s="2" t="b">
        <v>1</v>
      </c>
      <c r="Y1112" s="2" t="b">
        <v>1</v>
      </c>
      <c r="Z1112" s="2" t="s">
        <v>2046</v>
      </c>
      <c r="AA1112" s="2" t="s">
        <v>83</v>
      </c>
      <c r="AB1112" s="51" t="s">
        <v>83</v>
      </c>
      <c r="AC1112" s="51"/>
      <c r="AD1112" s="51">
        <v>129590.40489999999</v>
      </c>
      <c r="AE1112" s="51" t="s">
        <v>118</v>
      </c>
      <c r="AF1112" s="51">
        <v>230</v>
      </c>
      <c r="AG1112" s="51" t="s">
        <v>2355</v>
      </c>
      <c r="AH1112" s="51"/>
      <c r="AI1112" s="51">
        <v>14.5</v>
      </c>
      <c r="AJ1112" s="51">
        <v>0</v>
      </c>
      <c r="AK1112" s="51">
        <v>0</v>
      </c>
      <c r="AL1112" s="51">
        <v>1</v>
      </c>
      <c r="AN1112" s="51">
        <v>1</v>
      </c>
      <c r="AP1112" s="51">
        <v>0</v>
      </c>
      <c r="AQ1112" s="51"/>
      <c r="AR1112" s="51">
        <v>1</v>
      </c>
      <c r="AS1112" s="51">
        <v>1</v>
      </c>
      <c r="AT1112" s="51">
        <v>1</v>
      </c>
      <c r="AU1112" s="51">
        <v>1</v>
      </c>
      <c r="AV1112" s="51">
        <v>1</v>
      </c>
      <c r="AW1112" s="51">
        <v>1</v>
      </c>
      <c r="BC1112" s="51">
        <v>1</v>
      </c>
      <c r="BD1112" s="51">
        <v>1</v>
      </c>
    </row>
    <row r="1113" spans="1:56" x14ac:dyDescent="0.3">
      <c r="A1113" s="2">
        <v>1148</v>
      </c>
      <c r="B1113" s="2">
        <v>1</v>
      </c>
      <c r="C1113" s="2" t="s">
        <v>1392</v>
      </c>
      <c r="D1113" s="51">
        <v>13</v>
      </c>
      <c r="E1113" s="2" t="s">
        <v>3977</v>
      </c>
      <c r="F1113" s="2" t="s">
        <v>2338</v>
      </c>
      <c r="G1113" s="2" t="s">
        <v>2761</v>
      </c>
      <c r="H1113" s="2" t="s">
        <v>2762</v>
      </c>
      <c r="I1113" s="2" t="s">
        <v>2766</v>
      </c>
      <c r="J1113" s="2" t="s">
        <v>2767</v>
      </c>
      <c r="K1113" s="2" t="s">
        <v>4140</v>
      </c>
      <c r="L1113" s="2">
        <v>42564343</v>
      </c>
      <c r="M1113" s="2">
        <v>2924463</v>
      </c>
      <c r="N1113" s="2" t="s">
        <v>104</v>
      </c>
      <c r="O1113" s="2" t="s">
        <v>2972</v>
      </c>
      <c r="P1113" s="2">
        <v>2006</v>
      </c>
      <c r="Q1113" s="2" t="s">
        <v>1540</v>
      </c>
      <c r="R1113" s="2" t="s">
        <v>1218</v>
      </c>
      <c r="S1113" s="2" t="s">
        <v>1540</v>
      </c>
      <c r="T1113" s="2" t="b">
        <v>1</v>
      </c>
      <c r="U1113" s="2">
        <v>44197</v>
      </c>
      <c r="V1113" s="2">
        <v>0</v>
      </c>
      <c r="W1113" s="2">
        <v>60</v>
      </c>
      <c r="X1113" s="2" t="b">
        <v>1</v>
      </c>
      <c r="Y1113" s="2" t="b">
        <v>1</v>
      </c>
      <c r="Z1113" s="2" t="s">
        <v>89</v>
      </c>
      <c r="AA1113" s="2" t="s">
        <v>83</v>
      </c>
      <c r="AB1113" s="51" t="s">
        <v>83</v>
      </c>
      <c r="AC1113" s="51"/>
      <c r="AD1113" s="51">
        <v>1547135.452</v>
      </c>
      <c r="AE1113" s="51"/>
      <c r="AF1113" s="51">
        <v>226</v>
      </c>
      <c r="AG1113" s="51" t="s">
        <v>2355</v>
      </c>
      <c r="AH1113" s="51"/>
      <c r="AI1113" s="51">
        <v>10</v>
      </c>
      <c r="AJ1113" s="51">
        <v>0</v>
      </c>
      <c r="AK1113" s="51">
        <v>0</v>
      </c>
      <c r="AL1113" s="51">
        <v>1</v>
      </c>
      <c r="AP1113" s="51">
        <v>0</v>
      </c>
      <c r="AQ1113" s="51"/>
      <c r="AR1113" s="51">
        <v>1</v>
      </c>
      <c r="AS1113" s="51">
        <v>1</v>
      </c>
      <c r="AT1113" s="51">
        <v>1</v>
      </c>
      <c r="AU1113" s="51">
        <v>1</v>
      </c>
      <c r="AV1113" s="51">
        <v>1</v>
      </c>
      <c r="AW1113" s="51">
        <v>1</v>
      </c>
    </row>
    <row r="1114" spans="1:56" x14ac:dyDescent="0.3">
      <c r="A1114" s="2">
        <v>1149</v>
      </c>
      <c r="B1114" s="2">
        <v>1</v>
      </c>
      <c r="C1114" s="2" t="s">
        <v>1392</v>
      </c>
      <c r="D1114" s="51">
        <v>13</v>
      </c>
      <c r="E1114" s="2" t="s">
        <v>3977</v>
      </c>
      <c r="F1114" s="2" t="s">
        <v>2338</v>
      </c>
      <c r="G1114" s="2" t="s">
        <v>2761</v>
      </c>
      <c r="H1114" s="2" t="s">
        <v>2762</v>
      </c>
      <c r="I1114" s="2" t="s">
        <v>2768</v>
      </c>
      <c r="J1114" s="2" t="s">
        <v>2769</v>
      </c>
      <c r="K1114" s="2" t="s">
        <v>4141</v>
      </c>
      <c r="L1114" s="2">
        <v>104021947</v>
      </c>
      <c r="M1114" s="2">
        <v>104021988</v>
      </c>
      <c r="N1114" s="2" t="s">
        <v>104</v>
      </c>
      <c r="O1114" s="2" t="s">
        <v>367</v>
      </c>
      <c r="P1114" s="2" t="s">
        <v>267</v>
      </c>
      <c r="Q1114" s="2" t="s">
        <v>1217</v>
      </c>
      <c r="R1114" s="2" t="s">
        <v>1218</v>
      </c>
      <c r="S1114" s="2" t="s">
        <v>1217</v>
      </c>
      <c r="T1114" s="2" t="b">
        <v>1</v>
      </c>
      <c r="U1114" s="2">
        <v>44197</v>
      </c>
      <c r="V1114" s="2">
        <v>0</v>
      </c>
      <c r="W1114" s="2">
        <v>60</v>
      </c>
      <c r="X1114" s="2" t="b">
        <v>1</v>
      </c>
      <c r="Y1114" s="2" t="b">
        <v>1</v>
      </c>
      <c r="Z1114" s="2" t="s">
        <v>2046</v>
      </c>
      <c r="AA1114" s="2" t="s">
        <v>83</v>
      </c>
      <c r="AB1114" s="51" t="s">
        <v>83</v>
      </c>
      <c r="AC1114" s="51"/>
      <c r="AD1114" s="51">
        <v>727294.43130000005</v>
      </c>
      <c r="AE1114" s="51"/>
      <c r="AF1114" s="51">
        <v>150</v>
      </c>
      <c r="AG1114" s="51" t="s">
        <v>2355</v>
      </c>
      <c r="AH1114" s="51"/>
      <c r="AI1114" s="51">
        <v>12</v>
      </c>
      <c r="AJ1114" s="51">
        <v>0</v>
      </c>
      <c r="AK1114" s="51">
        <v>0</v>
      </c>
      <c r="AL1114" s="51">
        <v>0</v>
      </c>
      <c r="AP1114" s="51">
        <v>1</v>
      </c>
      <c r="AQ1114" s="51"/>
      <c r="AR1114" s="51">
        <v>1</v>
      </c>
      <c r="AS1114" s="51">
        <v>1</v>
      </c>
      <c r="AT1114" s="51">
        <v>1</v>
      </c>
      <c r="AU1114" s="51">
        <v>1</v>
      </c>
      <c r="AV1114" s="51">
        <v>1</v>
      </c>
      <c r="AW1114" s="51">
        <v>1</v>
      </c>
    </row>
    <row r="1115" spans="1:56" x14ac:dyDescent="0.3">
      <c r="A1115" s="2">
        <v>1150</v>
      </c>
      <c r="B1115" s="2">
        <v>1</v>
      </c>
      <c r="C1115" s="2" t="s">
        <v>1392</v>
      </c>
      <c r="D1115" s="51">
        <v>13</v>
      </c>
      <c r="E1115" s="2" t="s">
        <v>3977</v>
      </c>
      <c r="F1115" s="2" t="s">
        <v>2338</v>
      </c>
      <c r="G1115" s="2" t="s">
        <v>2761</v>
      </c>
      <c r="H1115" s="2" t="s">
        <v>2762</v>
      </c>
      <c r="I1115" s="2" t="s">
        <v>1628</v>
      </c>
      <c r="J1115" s="2" t="s">
        <v>2770</v>
      </c>
      <c r="K1115" s="2" t="s">
        <v>4142</v>
      </c>
      <c r="L1115" s="2">
        <v>42566169</v>
      </c>
      <c r="M1115" s="2">
        <v>42566212</v>
      </c>
      <c r="N1115" s="2" t="s">
        <v>104</v>
      </c>
      <c r="O1115" s="2" t="s">
        <v>367</v>
      </c>
      <c r="P1115" s="2" t="s">
        <v>267</v>
      </c>
      <c r="Q1115" s="2" t="s">
        <v>1217</v>
      </c>
      <c r="R1115" s="2" t="s">
        <v>2980</v>
      </c>
      <c r="S1115" s="2" t="s">
        <v>1217</v>
      </c>
      <c r="T1115" s="2" t="b">
        <v>1</v>
      </c>
      <c r="U1115" s="2">
        <v>2016</v>
      </c>
      <c r="V1115" s="2">
        <v>0</v>
      </c>
      <c r="W1115" s="2">
        <v>40</v>
      </c>
      <c r="X1115" s="2" t="b">
        <v>1</v>
      </c>
      <c r="Y1115" s="2" t="b">
        <v>1</v>
      </c>
      <c r="Z1115" s="2" t="s">
        <v>89</v>
      </c>
      <c r="AA1115" s="2" t="s">
        <v>83</v>
      </c>
      <c r="AB1115" s="51" t="s">
        <v>83</v>
      </c>
      <c r="AC1115" s="51"/>
      <c r="AD1115" s="51">
        <v>6398112.5860000001</v>
      </c>
      <c r="AE1115" s="51"/>
      <c r="AF1115" s="51">
        <v>330</v>
      </c>
      <c r="AG1115" s="51" t="s">
        <v>2355</v>
      </c>
      <c r="AH1115" s="51"/>
      <c r="AI1115" s="51">
        <v>12</v>
      </c>
      <c r="AJ1115" s="51">
        <v>0</v>
      </c>
      <c r="AK1115" s="51">
        <v>0</v>
      </c>
      <c r="AL1115" s="51">
        <v>1</v>
      </c>
      <c r="AN1115" s="51">
        <v>1</v>
      </c>
      <c r="AP1115" s="51">
        <v>1</v>
      </c>
      <c r="AQ1115" s="51"/>
      <c r="AR1115" s="51">
        <v>1</v>
      </c>
      <c r="AS1115" s="51">
        <v>1</v>
      </c>
      <c r="AT1115" s="51">
        <v>1</v>
      </c>
      <c r="AU1115" s="51">
        <v>1</v>
      </c>
      <c r="AV1115" s="51">
        <v>1</v>
      </c>
      <c r="AW1115" s="51">
        <v>1</v>
      </c>
    </row>
    <row r="1116" spans="1:56" x14ac:dyDescent="0.3">
      <c r="A1116" s="2">
        <v>1151</v>
      </c>
      <c r="B1116" s="2">
        <v>1</v>
      </c>
      <c r="C1116" s="2" t="s">
        <v>1392</v>
      </c>
      <c r="D1116" s="51">
        <v>13</v>
      </c>
      <c r="E1116" s="2" t="s">
        <v>3977</v>
      </c>
      <c r="F1116" s="2" t="s">
        <v>2338</v>
      </c>
      <c r="G1116" s="2" t="s">
        <v>2771</v>
      </c>
      <c r="H1116" s="2" t="s">
        <v>2772</v>
      </c>
      <c r="I1116" s="2" t="s">
        <v>2044</v>
      </c>
      <c r="J1116" s="2" t="s">
        <v>2773</v>
      </c>
      <c r="K1116" s="2" t="s">
        <v>4143</v>
      </c>
      <c r="L1116" s="2">
        <v>161396</v>
      </c>
      <c r="M1116" s="2">
        <v>124477188</v>
      </c>
      <c r="N1116" s="2" t="s">
        <v>104</v>
      </c>
      <c r="O1116" s="2" t="s">
        <v>486</v>
      </c>
      <c r="P1116" s="2">
        <v>2008</v>
      </c>
      <c r="Q1116" s="2" t="s">
        <v>486</v>
      </c>
      <c r="R1116" s="2" t="s">
        <v>267</v>
      </c>
      <c r="S1116" s="2" t="s">
        <v>486</v>
      </c>
      <c r="T1116" s="2" t="b">
        <v>1</v>
      </c>
      <c r="U1116" s="2">
        <v>43891</v>
      </c>
      <c r="V1116" s="2">
        <v>1</v>
      </c>
      <c r="W1116" s="2">
        <v>50</v>
      </c>
      <c r="X1116" s="2" t="b">
        <v>1</v>
      </c>
      <c r="Y1116" s="2" t="b">
        <v>1</v>
      </c>
      <c r="Z1116" s="2" t="s">
        <v>89</v>
      </c>
      <c r="AA1116" s="2" t="s">
        <v>83</v>
      </c>
      <c r="AB1116" s="51" t="s">
        <v>83</v>
      </c>
      <c r="AC1116" s="51"/>
      <c r="AD1116" s="51">
        <v>14437.71673</v>
      </c>
      <c r="AE1116" s="51" t="s">
        <v>118</v>
      </c>
      <c r="AF1116" s="51">
        <v>79</v>
      </c>
      <c r="AG1116" s="51" t="s">
        <v>2355</v>
      </c>
      <c r="AH1116" s="51"/>
      <c r="AI1116" s="51">
        <v>10</v>
      </c>
      <c r="AJ1116" s="51">
        <v>0</v>
      </c>
      <c r="AK1116" s="51">
        <v>0</v>
      </c>
      <c r="AL1116" s="51">
        <v>1</v>
      </c>
      <c r="AP1116" s="51">
        <v>0</v>
      </c>
      <c r="AQ1116" s="51"/>
      <c r="AR1116" s="51">
        <v>1</v>
      </c>
      <c r="AS1116" s="51">
        <v>1</v>
      </c>
      <c r="AT1116" s="51">
        <v>1</v>
      </c>
      <c r="AV1116" s="51">
        <v>1</v>
      </c>
      <c r="BB1116" s="51">
        <v>1</v>
      </c>
      <c r="BC1116" s="51">
        <v>1</v>
      </c>
      <c r="BD1116" s="51"/>
    </row>
    <row r="1117" spans="1:56" x14ac:dyDescent="0.3">
      <c r="A1117" s="2">
        <v>1152</v>
      </c>
      <c r="B1117" s="2">
        <v>1</v>
      </c>
      <c r="C1117" s="2" t="s">
        <v>1392</v>
      </c>
      <c r="D1117" s="51">
        <v>13</v>
      </c>
      <c r="E1117" s="2" t="s">
        <v>3977</v>
      </c>
      <c r="F1117" s="2" t="s">
        <v>2338</v>
      </c>
      <c r="G1117" s="2" t="s">
        <v>2771</v>
      </c>
      <c r="H1117" s="2" t="s">
        <v>2772</v>
      </c>
      <c r="I1117" s="2" t="s">
        <v>2774</v>
      </c>
      <c r="J1117" s="2" t="s">
        <v>2775</v>
      </c>
      <c r="K1117" s="2" t="s">
        <v>4144</v>
      </c>
      <c r="L1117" s="2">
        <v>60127</v>
      </c>
      <c r="M1117" s="2">
        <v>124441812</v>
      </c>
      <c r="N1117" s="2" t="s">
        <v>104</v>
      </c>
      <c r="O1117" s="2" t="s">
        <v>486</v>
      </c>
      <c r="P1117" s="2">
        <v>2006</v>
      </c>
      <c r="Q1117" s="2" t="s">
        <v>1561</v>
      </c>
      <c r="R1117" s="2" t="s">
        <v>1218</v>
      </c>
      <c r="S1117" s="2" t="s">
        <v>1561</v>
      </c>
      <c r="T1117" s="2" t="b">
        <v>1</v>
      </c>
      <c r="U1117" s="2">
        <v>44197</v>
      </c>
      <c r="V1117" s="2">
        <v>0</v>
      </c>
      <c r="W1117" s="2">
        <v>150</v>
      </c>
      <c r="X1117" s="2" t="b">
        <v>1</v>
      </c>
      <c r="Y1117" s="2" t="b">
        <v>1</v>
      </c>
      <c r="Z1117" s="2" t="s">
        <v>2046</v>
      </c>
      <c r="AA1117" s="2" t="s">
        <v>83</v>
      </c>
      <c r="AB1117" s="51" t="s">
        <v>83</v>
      </c>
      <c r="AC1117" s="51"/>
      <c r="AD1117" s="51">
        <v>1064156.811</v>
      </c>
      <c r="AE1117" s="51"/>
      <c r="AF1117" s="51">
        <v>222</v>
      </c>
      <c r="AG1117" s="51" t="s">
        <v>2355</v>
      </c>
      <c r="AH1117" s="51"/>
      <c r="AI1117" s="51">
        <v>17</v>
      </c>
      <c r="AJ1117" s="51">
        <v>0</v>
      </c>
      <c r="AK1117" s="51">
        <v>0</v>
      </c>
      <c r="AL1117" s="51">
        <v>0</v>
      </c>
      <c r="AP1117" s="51">
        <v>0</v>
      </c>
      <c r="AQ1117" s="51"/>
      <c r="AR1117" s="51">
        <v>1</v>
      </c>
      <c r="AS1117" s="51">
        <v>1</v>
      </c>
      <c r="AT1117" s="51">
        <v>1</v>
      </c>
      <c r="AU1117" s="51">
        <v>1</v>
      </c>
      <c r="AV1117" s="51">
        <v>1</v>
      </c>
      <c r="AW1117" s="51">
        <v>1</v>
      </c>
    </row>
    <row r="1118" spans="1:56" x14ac:dyDescent="0.3">
      <c r="A1118" s="2">
        <v>1153</v>
      </c>
      <c r="B1118" s="2">
        <v>1</v>
      </c>
      <c r="C1118" s="2" t="s">
        <v>1392</v>
      </c>
      <c r="D1118" s="51">
        <v>13</v>
      </c>
      <c r="E1118" s="2" t="s">
        <v>3977</v>
      </c>
      <c r="F1118" s="2" t="s">
        <v>2338</v>
      </c>
      <c r="G1118" s="2" t="s">
        <v>2771</v>
      </c>
      <c r="H1118" s="2" t="s">
        <v>2772</v>
      </c>
      <c r="I1118" s="2" t="s">
        <v>2776</v>
      </c>
      <c r="J1118" s="2" t="s">
        <v>2777</v>
      </c>
      <c r="K1118" s="2" t="s">
        <v>4145</v>
      </c>
      <c r="L1118" s="2">
        <v>84785231</v>
      </c>
      <c r="M1118" s="2">
        <v>84785238</v>
      </c>
      <c r="N1118" s="2" t="s">
        <v>104</v>
      </c>
      <c r="O1118" s="2" t="s">
        <v>367</v>
      </c>
      <c r="P1118" s="2" t="s">
        <v>267</v>
      </c>
      <c r="Q1118" s="2" t="s">
        <v>368</v>
      </c>
      <c r="R1118" s="2" t="s">
        <v>267</v>
      </c>
      <c r="S1118" s="2" t="s">
        <v>368</v>
      </c>
      <c r="T1118" s="2" t="b">
        <v>1</v>
      </c>
      <c r="U1118" s="2">
        <v>2015</v>
      </c>
      <c r="V1118" s="2">
        <v>8</v>
      </c>
      <c r="W1118" s="2">
        <v>117</v>
      </c>
      <c r="X1118" s="2" t="b">
        <v>1</v>
      </c>
      <c r="Y1118" s="2" t="b">
        <v>1</v>
      </c>
      <c r="Z1118" s="2" t="s">
        <v>89</v>
      </c>
      <c r="AA1118" s="2" t="s">
        <v>83</v>
      </c>
      <c r="AB1118" s="51" t="s">
        <v>83</v>
      </c>
      <c r="AC1118" s="51"/>
      <c r="AD1118" s="51">
        <v>2157592.645</v>
      </c>
      <c r="AE1118" s="51"/>
      <c r="AF1118" s="51">
        <v>59</v>
      </c>
      <c r="AG1118" s="51" t="s">
        <v>2355</v>
      </c>
      <c r="AH1118" s="51"/>
      <c r="AI1118" s="51"/>
      <c r="AJ1118" s="51">
        <v>0</v>
      </c>
      <c r="AK1118" s="51">
        <v>0</v>
      </c>
      <c r="AL1118" s="51">
        <v>0</v>
      </c>
      <c r="AP1118" s="51">
        <v>0</v>
      </c>
      <c r="AQ1118" s="51"/>
      <c r="AR1118" s="51">
        <v>1</v>
      </c>
      <c r="AS1118" s="51">
        <v>1</v>
      </c>
      <c r="AT1118" s="51">
        <v>1</v>
      </c>
      <c r="AV1118" s="51">
        <v>1</v>
      </c>
    </row>
    <row r="1119" spans="1:56" x14ac:dyDescent="0.3">
      <c r="A1119" s="2">
        <v>1154</v>
      </c>
      <c r="B1119" s="2">
        <v>1</v>
      </c>
      <c r="C1119" s="2" t="s">
        <v>1392</v>
      </c>
      <c r="D1119" s="51">
        <v>13</v>
      </c>
      <c r="E1119" s="2" t="s">
        <v>3977</v>
      </c>
      <c r="F1119" s="2" t="s">
        <v>2338</v>
      </c>
      <c r="G1119" s="2" t="s">
        <v>2771</v>
      </c>
      <c r="H1119" s="2" t="s">
        <v>2772</v>
      </c>
      <c r="I1119" s="2" t="s">
        <v>678</v>
      </c>
      <c r="J1119" s="2" t="s">
        <v>2778</v>
      </c>
      <c r="K1119" s="2" t="s">
        <v>4146</v>
      </c>
      <c r="L1119" s="2">
        <v>60120</v>
      </c>
      <c r="M1119" s="2">
        <v>124440727</v>
      </c>
      <c r="N1119" s="2" t="s">
        <v>104</v>
      </c>
      <c r="O1119" s="2" t="s">
        <v>1540</v>
      </c>
      <c r="P1119" s="2">
        <v>2006</v>
      </c>
      <c r="Q1119" s="2" t="s">
        <v>1540</v>
      </c>
      <c r="R1119" s="2" t="s">
        <v>1218</v>
      </c>
      <c r="S1119" s="2" t="s">
        <v>1540</v>
      </c>
      <c r="T1119" s="2" t="b">
        <v>1</v>
      </c>
      <c r="U1119" s="2">
        <v>43891</v>
      </c>
      <c r="V1119" s="2">
        <v>0</v>
      </c>
      <c r="W1119" s="2">
        <v>60</v>
      </c>
      <c r="X1119" s="2" t="b">
        <v>1</v>
      </c>
      <c r="Y1119" s="2" t="b">
        <v>1</v>
      </c>
      <c r="Z1119" s="2" t="s">
        <v>89</v>
      </c>
      <c r="AA1119" s="2" t="s">
        <v>83</v>
      </c>
      <c r="AB1119" s="51" t="s">
        <v>83</v>
      </c>
      <c r="AC1119" s="51"/>
      <c r="AD1119" s="51">
        <v>866543.44539999997</v>
      </c>
      <c r="AE1119" s="51"/>
      <c r="AF1119" s="51">
        <v>100</v>
      </c>
      <c r="AG1119" s="51" t="s">
        <v>2355</v>
      </c>
      <c r="AH1119" s="51"/>
      <c r="AI1119" s="51">
        <v>10</v>
      </c>
      <c r="AJ1119" s="51">
        <v>0</v>
      </c>
      <c r="AK1119" s="51">
        <v>0</v>
      </c>
      <c r="AL1119" s="51">
        <v>0</v>
      </c>
      <c r="AP1119" s="51">
        <v>1</v>
      </c>
      <c r="AQ1119" s="51"/>
      <c r="AR1119" s="51">
        <v>1</v>
      </c>
      <c r="AS1119" s="51">
        <v>1</v>
      </c>
      <c r="AT1119" s="51">
        <v>1</v>
      </c>
      <c r="AU1119" s="51">
        <v>1</v>
      </c>
      <c r="AV1119" s="51">
        <v>1</v>
      </c>
      <c r="AW1119" s="51">
        <v>1</v>
      </c>
    </row>
    <row r="1120" spans="1:56" x14ac:dyDescent="0.3">
      <c r="A1120" s="2">
        <v>1155</v>
      </c>
      <c r="B1120" s="2">
        <v>1</v>
      </c>
      <c r="C1120" s="2" t="s">
        <v>1392</v>
      </c>
      <c r="D1120" s="51">
        <v>13</v>
      </c>
      <c r="E1120" s="2" t="s">
        <v>3977</v>
      </c>
      <c r="F1120" s="2" t="s">
        <v>2338</v>
      </c>
      <c r="G1120" s="2" t="s">
        <v>2771</v>
      </c>
      <c r="H1120" s="2" t="s">
        <v>2772</v>
      </c>
      <c r="I1120" s="2" t="s">
        <v>2779</v>
      </c>
      <c r="J1120" s="2" t="s">
        <v>2780</v>
      </c>
      <c r="K1120" s="2" t="s">
        <v>4147</v>
      </c>
      <c r="L1120" s="2">
        <v>104023514</v>
      </c>
      <c r="M1120" s="2">
        <v>109922492</v>
      </c>
      <c r="N1120" s="2" t="s">
        <v>104</v>
      </c>
      <c r="O1120" s="2" t="s">
        <v>367</v>
      </c>
      <c r="P1120" s="2" t="s">
        <v>267</v>
      </c>
      <c r="Q1120" s="2" t="s">
        <v>1540</v>
      </c>
      <c r="R1120" s="2" t="s">
        <v>3003</v>
      </c>
      <c r="S1120" s="2" t="s">
        <v>1540</v>
      </c>
      <c r="T1120" s="2" t="b">
        <v>1</v>
      </c>
      <c r="U1120" s="2">
        <v>2017</v>
      </c>
      <c r="V1120" s="2">
        <v>0</v>
      </c>
      <c r="W1120" s="2">
        <v>100</v>
      </c>
      <c r="X1120" s="2" t="b">
        <v>1</v>
      </c>
      <c r="Y1120" s="2" t="b">
        <v>1</v>
      </c>
      <c r="Z1120" s="2" t="s">
        <v>2046</v>
      </c>
      <c r="AA1120" s="2" t="s">
        <v>83</v>
      </c>
      <c r="AB1120" s="51" t="s">
        <v>83</v>
      </c>
      <c r="AC1120" s="51"/>
      <c r="AD1120" s="51">
        <v>403758.45260000002</v>
      </c>
      <c r="AE1120" s="51"/>
      <c r="AF1120" s="51">
        <v>123</v>
      </c>
      <c r="AG1120" s="51" t="s">
        <v>2355</v>
      </c>
      <c r="AH1120" s="51"/>
      <c r="AI1120" s="51">
        <v>15</v>
      </c>
      <c r="AJ1120" s="51">
        <v>0</v>
      </c>
      <c r="AK1120" s="51">
        <v>0</v>
      </c>
      <c r="AL1120" s="51">
        <v>0</v>
      </c>
      <c r="AP1120" s="51">
        <v>0</v>
      </c>
      <c r="AQ1120" s="51"/>
      <c r="AR1120" s="51">
        <v>1</v>
      </c>
      <c r="AS1120" s="51">
        <v>1</v>
      </c>
      <c r="AT1120" s="51">
        <v>1</v>
      </c>
      <c r="AU1120" s="51">
        <v>1</v>
      </c>
      <c r="AV1120" s="51">
        <v>1</v>
      </c>
      <c r="AW1120" s="51">
        <v>1</v>
      </c>
    </row>
    <row r="1121" spans="1:56" x14ac:dyDescent="0.3">
      <c r="A1121" s="2">
        <v>1156</v>
      </c>
      <c r="B1121" s="2">
        <v>1</v>
      </c>
      <c r="C1121" s="2" t="s">
        <v>1392</v>
      </c>
      <c r="D1121" s="51">
        <v>13</v>
      </c>
      <c r="E1121" s="2" t="s">
        <v>3977</v>
      </c>
      <c r="F1121" s="2" t="s">
        <v>2338</v>
      </c>
      <c r="G1121" s="2" t="s">
        <v>2771</v>
      </c>
      <c r="H1121" s="2" t="s">
        <v>2772</v>
      </c>
      <c r="I1121" s="2" t="s">
        <v>2781</v>
      </c>
      <c r="J1121" s="2" t="s">
        <v>2782</v>
      </c>
      <c r="K1121" s="2" t="s">
        <v>4148</v>
      </c>
      <c r="L1121" s="2">
        <v>84784918</v>
      </c>
      <c r="M1121" s="2">
        <v>68607458</v>
      </c>
      <c r="N1121" s="2" t="s">
        <v>104</v>
      </c>
      <c r="O1121" s="2" t="s">
        <v>367</v>
      </c>
      <c r="P1121" s="2" t="s">
        <v>267</v>
      </c>
      <c r="Q1121" s="2" t="s">
        <v>1217</v>
      </c>
      <c r="R1121" s="2" t="s">
        <v>2980</v>
      </c>
      <c r="S1121" s="2" t="s">
        <v>1217</v>
      </c>
      <c r="T1121" s="2" t="b">
        <v>1</v>
      </c>
      <c r="U1121" s="2">
        <v>2015</v>
      </c>
      <c r="V1121" s="2">
        <v>0</v>
      </c>
      <c r="W1121" s="2">
        <v>115</v>
      </c>
      <c r="X1121" s="2" t="b">
        <v>1</v>
      </c>
      <c r="Y1121" s="2" t="b">
        <v>1</v>
      </c>
      <c r="Z1121" s="2" t="s">
        <v>89</v>
      </c>
      <c r="AA1121" s="2" t="s">
        <v>83</v>
      </c>
      <c r="AB1121" s="51" t="s">
        <v>83</v>
      </c>
      <c r="AC1121" s="51"/>
      <c r="AD1121" s="51">
        <v>4002565.7820000001</v>
      </c>
      <c r="AE1121" s="51"/>
      <c r="AF1121" s="51">
        <v>72</v>
      </c>
      <c r="AG1121" s="51" t="s">
        <v>2355</v>
      </c>
      <c r="AH1121" s="51"/>
      <c r="AI1121" s="51">
        <v>10</v>
      </c>
      <c r="AJ1121" s="51">
        <v>0</v>
      </c>
      <c r="AK1121" s="51">
        <v>0</v>
      </c>
      <c r="AL1121" s="51">
        <v>1</v>
      </c>
      <c r="AP1121" s="51">
        <v>1</v>
      </c>
      <c r="AQ1121" s="51"/>
      <c r="AR1121" s="51">
        <v>1</v>
      </c>
      <c r="AS1121" s="51">
        <v>1</v>
      </c>
      <c r="AT1121" s="51">
        <v>1</v>
      </c>
      <c r="AU1121" s="51">
        <v>1</v>
      </c>
      <c r="AV1121" s="51">
        <v>1</v>
      </c>
      <c r="AW1121" s="51">
        <v>1</v>
      </c>
    </row>
    <row r="1122" spans="1:56" x14ac:dyDescent="0.3">
      <c r="A1122" s="2">
        <v>1157</v>
      </c>
      <c r="B1122" s="2">
        <v>1</v>
      </c>
      <c r="C1122" s="2" t="s">
        <v>1392</v>
      </c>
      <c r="D1122" s="51">
        <v>13</v>
      </c>
      <c r="E1122" s="2" t="s">
        <v>3977</v>
      </c>
      <c r="F1122" s="2" t="s">
        <v>2338</v>
      </c>
      <c r="G1122" s="2" t="s">
        <v>2771</v>
      </c>
      <c r="H1122" s="2" t="s">
        <v>2772</v>
      </c>
      <c r="I1122" s="2" t="s">
        <v>2783</v>
      </c>
      <c r="J1122" s="2" t="s">
        <v>2784</v>
      </c>
      <c r="K1122" s="2" t="s">
        <v>4149</v>
      </c>
      <c r="L1122" s="2">
        <v>60121</v>
      </c>
      <c r="M1122" s="2">
        <v>68607665</v>
      </c>
      <c r="N1122" s="2" t="s">
        <v>104</v>
      </c>
      <c r="O1122" s="2" t="s">
        <v>1540</v>
      </c>
      <c r="P1122" s="2">
        <v>2006</v>
      </c>
      <c r="Q1122" s="2" t="s">
        <v>1540</v>
      </c>
      <c r="R1122" s="2" t="s">
        <v>1218</v>
      </c>
      <c r="S1122" s="2" t="s">
        <v>1540</v>
      </c>
      <c r="T1122" s="2" t="b">
        <v>1</v>
      </c>
      <c r="U1122" s="2">
        <v>2015</v>
      </c>
      <c r="V1122" s="2">
        <v>0</v>
      </c>
      <c r="W1122" s="2">
        <v>110</v>
      </c>
      <c r="X1122" s="2" t="b">
        <v>1</v>
      </c>
      <c r="Y1122" s="2" t="b">
        <v>1</v>
      </c>
      <c r="Z1122" s="2" t="s">
        <v>89</v>
      </c>
      <c r="AA1122" s="2" t="s">
        <v>83</v>
      </c>
      <c r="AB1122" s="51" t="s">
        <v>83</v>
      </c>
      <c r="AC1122" s="51"/>
      <c r="AD1122" s="51">
        <v>3874063.304</v>
      </c>
      <c r="AE1122" s="51"/>
      <c r="AF1122" s="51">
        <v>240</v>
      </c>
      <c r="AG1122" s="51" t="s">
        <v>2355</v>
      </c>
      <c r="AH1122" s="51"/>
      <c r="AI1122" s="51">
        <v>15</v>
      </c>
      <c r="AJ1122" s="51">
        <v>0</v>
      </c>
      <c r="AK1122" s="51">
        <v>0</v>
      </c>
      <c r="AL1122" s="51">
        <v>0</v>
      </c>
      <c r="AP1122" s="51">
        <v>1</v>
      </c>
      <c r="AQ1122" s="51"/>
      <c r="AR1122" s="51">
        <v>1</v>
      </c>
      <c r="AS1122" s="51">
        <v>1</v>
      </c>
      <c r="AT1122" s="51">
        <v>1</v>
      </c>
      <c r="AU1122" s="51">
        <v>1</v>
      </c>
      <c r="AV1122" s="51">
        <v>1</v>
      </c>
      <c r="AW1122" s="51">
        <v>1</v>
      </c>
    </row>
    <row r="1123" spans="1:56" x14ac:dyDescent="0.3">
      <c r="A1123" s="2">
        <v>1158</v>
      </c>
      <c r="B1123" s="2">
        <v>1</v>
      </c>
      <c r="C1123" s="2" t="s">
        <v>1392</v>
      </c>
      <c r="D1123" s="51">
        <v>13</v>
      </c>
      <c r="E1123" s="2" t="s">
        <v>3977</v>
      </c>
      <c r="F1123" s="2" t="s">
        <v>2338</v>
      </c>
      <c r="G1123" s="2" t="s">
        <v>2771</v>
      </c>
      <c r="H1123" s="2" t="s">
        <v>2785</v>
      </c>
      <c r="I1123" s="2" t="s">
        <v>2786</v>
      </c>
      <c r="J1123" s="2" t="s">
        <v>2787</v>
      </c>
      <c r="K1123" s="2" t="s">
        <v>4150</v>
      </c>
      <c r="L1123" s="2">
        <v>161569</v>
      </c>
      <c r="M1123" s="2">
        <v>124508353</v>
      </c>
      <c r="N1123" s="2" t="s">
        <v>104</v>
      </c>
      <c r="O1123" s="2" t="s">
        <v>486</v>
      </c>
      <c r="P1123" s="2">
        <v>2005</v>
      </c>
      <c r="Q1123" s="2" t="s">
        <v>1561</v>
      </c>
      <c r="R1123" s="2" t="s">
        <v>1218</v>
      </c>
      <c r="S1123" s="2" t="s">
        <v>1561</v>
      </c>
      <c r="T1123" s="2" t="b">
        <v>1</v>
      </c>
      <c r="U1123" s="2">
        <v>44197</v>
      </c>
      <c r="V1123" s="2">
        <v>0</v>
      </c>
      <c r="W1123" s="2">
        <v>537</v>
      </c>
      <c r="X1123" s="2" t="b">
        <v>1</v>
      </c>
      <c r="Y1123" s="2" t="b">
        <v>1</v>
      </c>
      <c r="Z1123" s="2" t="s">
        <v>2788</v>
      </c>
      <c r="AA1123" s="2" t="s">
        <v>95</v>
      </c>
      <c r="AB1123" s="51" t="s">
        <v>83</v>
      </c>
      <c r="AC1123" s="51" t="s">
        <v>178</v>
      </c>
      <c r="AD1123" s="51">
        <v>2379109.844</v>
      </c>
      <c r="AE1123" s="51"/>
      <c r="AF1123" s="51">
        <v>260</v>
      </c>
      <c r="AG1123" s="51" t="s">
        <v>2355</v>
      </c>
      <c r="AH1123" s="51"/>
      <c r="AI1123" s="51">
        <v>21.5</v>
      </c>
      <c r="AJ1123" s="51">
        <v>0</v>
      </c>
      <c r="AK1123" s="51">
        <v>0</v>
      </c>
      <c r="AL1123" s="51">
        <v>0</v>
      </c>
      <c r="AP1123" s="51">
        <v>0</v>
      </c>
      <c r="AQ1123" s="51"/>
      <c r="AR1123" s="51">
        <v>1</v>
      </c>
      <c r="AS1123" s="51">
        <v>1</v>
      </c>
      <c r="AT1123" s="51">
        <v>1</v>
      </c>
      <c r="AU1123" s="51">
        <v>1</v>
      </c>
      <c r="AV1123" s="51">
        <v>1</v>
      </c>
      <c r="AW1123" s="51">
        <v>1</v>
      </c>
    </row>
    <row r="1124" spans="1:56" x14ac:dyDescent="0.3">
      <c r="A1124" s="2">
        <v>1159</v>
      </c>
      <c r="B1124" s="2">
        <v>1</v>
      </c>
      <c r="C1124" s="2" t="s">
        <v>1392</v>
      </c>
      <c r="D1124" s="51">
        <v>13</v>
      </c>
      <c r="E1124" s="2" t="s">
        <v>3977</v>
      </c>
      <c r="F1124" s="2" t="s">
        <v>2338</v>
      </c>
      <c r="G1124" s="2" t="s">
        <v>2771</v>
      </c>
      <c r="H1124" s="2" t="s">
        <v>2785</v>
      </c>
      <c r="I1124" s="2" t="s">
        <v>1224</v>
      </c>
      <c r="J1124" s="2" t="s">
        <v>2789</v>
      </c>
      <c r="K1124" s="2" t="s">
        <v>4151</v>
      </c>
      <c r="L1124" s="2">
        <v>39416</v>
      </c>
      <c r="M1124" s="2">
        <v>80677869</v>
      </c>
      <c r="N1124" s="2" t="s">
        <v>104</v>
      </c>
      <c r="O1124" s="2" t="s">
        <v>368</v>
      </c>
      <c r="P1124" s="2">
        <v>2006</v>
      </c>
      <c r="Q1124" s="2" t="s">
        <v>368</v>
      </c>
      <c r="R1124" s="2" t="s">
        <v>267</v>
      </c>
      <c r="S1124" s="2" t="s">
        <v>368</v>
      </c>
      <c r="T1124" s="2" t="b">
        <v>1</v>
      </c>
      <c r="U1124" s="2">
        <v>2015</v>
      </c>
      <c r="V1124" s="2">
        <v>0</v>
      </c>
      <c r="W1124" s="2">
        <v>108</v>
      </c>
      <c r="X1124" s="2" t="b">
        <v>1</v>
      </c>
      <c r="Y1124" s="2" t="b">
        <v>1</v>
      </c>
      <c r="Z1124" s="2" t="s">
        <v>89</v>
      </c>
      <c r="AA1124" s="2" t="s">
        <v>83</v>
      </c>
      <c r="AB1124" s="51" t="s">
        <v>83</v>
      </c>
      <c r="AC1124" s="51"/>
      <c r="AD1124" s="51">
        <v>92164.528210000004</v>
      </c>
      <c r="AE1124" s="51" t="s">
        <v>118</v>
      </c>
      <c r="AF1124" s="51">
        <v>180</v>
      </c>
      <c r="AG1124" s="51" t="s">
        <v>2355</v>
      </c>
      <c r="AH1124" s="51"/>
      <c r="AI1124" s="51">
        <v>14.5</v>
      </c>
      <c r="AJ1124" s="51">
        <v>0</v>
      </c>
      <c r="AK1124" s="51">
        <v>0</v>
      </c>
      <c r="AL1124" s="51">
        <v>0</v>
      </c>
      <c r="AN1124" s="51">
        <v>1</v>
      </c>
      <c r="AP1124" s="51">
        <v>0</v>
      </c>
      <c r="AQ1124" s="51"/>
      <c r="AR1124" s="51">
        <v>1</v>
      </c>
      <c r="AS1124" s="51">
        <v>1</v>
      </c>
      <c r="AT1124" s="51">
        <v>1</v>
      </c>
      <c r="AV1124" s="51">
        <v>1</v>
      </c>
      <c r="BC1124" s="51">
        <v>1</v>
      </c>
    </row>
    <row r="1125" spans="1:56" x14ac:dyDescent="0.3">
      <c r="A1125" s="2">
        <v>1160</v>
      </c>
      <c r="B1125" s="2">
        <v>1</v>
      </c>
      <c r="C1125" s="2" t="s">
        <v>1392</v>
      </c>
      <c r="D1125" s="51">
        <v>13</v>
      </c>
      <c r="E1125" s="2" t="s">
        <v>3977</v>
      </c>
      <c r="F1125" s="2" t="s">
        <v>2338</v>
      </c>
      <c r="G1125" s="2" t="s">
        <v>2771</v>
      </c>
      <c r="H1125" s="2" t="s">
        <v>2785</v>
      </c>
      <c r="I1125" s="2" t="s">
        <v>1100</v>
      </c>
      <c r="J1125" s="2" t="s">
        <v>2790</v>
      </c>
      <c r="K1125" s="2" t="s">
        <v>4152</v>
      </c>
      <c r="L1125" s="2">
        <v>60123</v>
      </c>
      <c r="M1125" s="2">
        <v>124441181</v>
      </c>
      <c r="N1125" s="2" t="s">
        <v>104</v>
      </c>
      <c r="O1125" s="2" t="s">
        <v>486</v>
      </c>
      <c r="P1125" s="2">
        <v>2006</v>
      </c>
      <c r="Q1125" s="2" t="s">
        <v>1217</v>
      </c>
      <c r="R1125" s="2" t="s">
        <v>1218</v>
      </c>
      <c r="S1125" s="2" t="s">
        <v>1217</v>
      </c>
      <c r="T1125" s="2" t="b">
        <v>1</v>
      </c>
      <c r="U1125" s="2">
        <v>43891</v>
      </c>
      <c r="V1125" s="2">
        <v>0</v>
      </c>
      <c r="W1125" s="2">
        <v>100</v>
      </c>
      <c r="X1125" s="2" t="b">
        <v>1</v>
      </c>
      <c r="Y1125" s="2" t="b">
        <v>1</v>
      </c>
      <c r="Z1125" s="2" t="s">
        <v>89</v>
      </c>
      <c r="AA1125" s="2" t="s">
        <v>83</v>
      </c>
      <c r="AB1125" s="51" t="s">
        <v>83</v>
      </c>
      <c r="AC1125" s="51"/>
      <c r="AD1125" s="51">
        <v>27620.647519999999</v>
      </c>
      <c r="AE1125" s="51" t="s">
        <v>118</v>
      </c>
      <c r="AF1125" s="51">
        <v>200</v>
      </c>
      <c r="AG1125" s="51" t="s">
        <v>2355</v>
      </c>
      <c r="AH1125" s="51"/>
      <c r="AI1125" s="51">
        <v>15</v>
      </c>
      <c r="AJ1125" s="51">
        <v>0</v>
      </c>
      <c r="AK1125" s="51">
        <v>0</v>
      </c>
      <c r="AL1125" s="51">
        <v>0</v>
      </c>
      <c r="AP1125" s="51">
        <v>0</v>
      </c>
      <c r="AQ1125" s="51"/>
      <c r="AR1125" s="51">
        <v>1</v>
      </c>
      <c r="AS1125" s="51">
        <v>1</v>
      </c>
      <c r="AT1125" s="51">
        <v>1</v>
      </c>
      <c r="AU1125" s="51">
        <v>1</v>
      </c>
      <c r="AV1125" s="51">
        <v>1</v>
      </c>
      <c r="AW1125" s="51">
        <v>1</v>
      </c>
      <c r="BC1125" s="51">
        <v>1</v>
      </c>
      <c r="BD1125" s="51">
        <v>1</v>
      </c>
    </row>
    <row r="1126" spans="1:56" x14ac:dyDescent="0.3">
      <c r="A1126" s="2">
        <v>1161</v>
      </c>
      <c r="B1126" s="2">
        <v>1</v>
      </c>
      <c r="C1126" s="2" t="s">
        <v>1392</v>
      </c>
      <c r="D1126" s="51">
        <v>13</v>
      </c>
      <c r="E1126" s="2" t="s">
        <v>3977</v>
      </c>
      <c r="F1126" s="2" t="s">
        <v>2338</v>
      </c>
      <c r="G1126" s="2" t="s">
        <v>2771</v>
      </c>
      <c r="H1126" s="2" t="s">
        <v>2785</v>
      </c>
      <c r="I1126" s="51" t="s">
        <v>2791</v>
      </c>
      <c r="J1126" s="51" t="s">
        <v>2792</v>
      </c>
      <c r="K1126" s="2" t="s">
        <v>4153</v>
      </c>
      <c r="L1126" s="2">
        <v>161568</v>
      </c>
      <c r="M1126" s="2">
        <v>891226</v>
      </c>
      <c r="N1126" s="2" t="s">
        <v>104</v>
      </c>
      <c r="O1126" s="2" t="s">
        <v>486</v>
      </c>
      <c r="P1126" s="2">
        <v>2007</v>
      </c>
      <c r="Q1126" s="2" t="s">
        <v>1217</v>
      </c>
      <c r="R1126" s="2" t="s">
        <v>2980</v>
      </c>
      <c r="S1126" s="2" t="s">
        <v>1217</v>
      </c>
      <c r="T1126" s="2" t="b">
        <v>1</v>
      </c>
      <c r="U1126" s="2">
        <v>43891</v>
      </c>
      <c r="V1126" s="2">
        <v>0</v>
      </c>
      <c r="W1126" s="2">
        <v>122</v>
      </c>
      <c r="X1126" s="2" t="b">
        <v>1</v>
      </c>
      <c r="Y1126" s="2" t="b">
        <v>1</v>
      </c>
      <c r="Z1126" s="2" t="s">
        <v>89</v>
      </c>
      <c r="AA1126" s="2" t="s">
        <v>83</v>
      </c>
      <c r="AB1126" s="51" t="s">
        <v>83</v>
      </c>
      <c r="AC1126" s="51"/>
      <c r="AD1126" s="51">
        <v>1543916.051</v>
      </c>
      <c r="AE1126" s="51"/>
      <c r="AF1126" s="51">
        <v>106</v>
      </c>
      <c r="AG1126" s="51" t="s">
        <v>2355</v>
      </c>
      <c r="AH1126" s="51"/>
      <c r="AI1126" s="51">
        <v>14.5</v>
      </c>
      <c r="AJ1126" s="51">
        <v>0</v>
      </c>
      <c r="AK1126" s="51">
        <v>0</v>
      </c>
      <c r="AL1126" s="51">
        <v>0</v>
      </c>
      <c r="AP1126" s="51">
        <v>0</v>
      </c>
      <c r="AQ1126" s="51">
        <v>1</v>
      </c>
      <c r="AR1126" s="51">
        <v>1</v>
      </c>
      <c r="AS1126" s="51">
        <v>1</v>
      </c>
      <c r="AT1126" s="51">
        <v>1</v>
      </c>
      <c r="AU1126" s="51">
        <v>1</v>
      </c>
      <c r="AV1126" s="51">
        <v>1</v>
      </c>
      <c r="AW1126" s="51">
        <v>1</v>
      </c>
    </row>
    <row r="1127" spans="1:56" x14ac:dyDescent="0.3">
      <c r="A1127" s="2">
        <v>1162</v>
      </c>
      <c r="B1127" s="2">
        <v>1</v>
      </c>
      <c r="C1127" s="2" t="s">
        <v>1392</v>
      </c>
      <c r="D1127" s="51">
        <v>13</v>
      </c>
      <c r="E1127" s="2" t="s">
        <v>3977</v>
      </c>
      <c r="F1127" s="2" t="s">
        <v>2338</v>
      </c>
      <c r="G1127" s="2" t="s">
        <v>2771</v>
      </c>
      <c r="H1127" s="2" t="s">
        <v>2785</v>
      </c>
      <c r="I1127" s="2" t="s">
        <v>2793</v>
      </c>
      <c r="J1127" s="2" t="s">
        <v>2794</v>
      </c>
      <c r="K1127" s="2" t="s">
        <v>4154</v>
      </c>
      <c r="L1127" s="2">
        <v>161436</v>
      </c>
      <c r="M1127" s="2">
        <v>888243</v>
      </c>
      <c r="N1127" s="2" t="s">
        <v>104</v>
      </c>
      <c r="O1127" s="2" t="s">
        <v>486</v>
      </c>
      <c r="P1127" s="2">
        <v>2007</v>
      </c>
      <c r="Q1127" s="2" t="s">
        <v>1217</v>
      </c>
      <c r="R1127" s="2" t="s">
        <v>1218</v>
      </c>
      <c r="S1127" s="2" t="s">
        <v>1217</v>
      </c>
      <c r="T1127" s="2" t="b">
        <v>1</v>
      </c>
      <c r="U1127" s="2">
        <v>43891</v>
      </c>
      <c r="V1127" s="2">
        <v>0</v>
      </c>
      <c r="W1127" s="2">
        <v>181</v>
      </c>
      <c r="X1127" s="2" t="b">
        <v>1</v>
      </c>
      <c r="Y1127" s="2" t="b">
        <v>1</v>
      </c>
      <c r="Z1127" s="2" t="s">
        <v>89</v>
      </c>
      <c r="AA1127" s="2" t="s">
        <v>83</v>
      </c>
      <c r="AB1127" s="51" t="s">
        <v>83</v>
      </c>
      <c r="AC1127" s="51"/>
      <c r="AD1127" s="51">
        <v>1810688.5460000001</v>
      </c>
      <c r="AE1127" s="51"/>
      <c r="AF1127" s="51">
        <v>115</v>
      </c>
      <c r="AG1127" s="51" t="s">
        <v>2355</v>
      </c>
      <c r="AH1127" s="51"/>
      <c r="AI1127" s="51">
        <v>14.5</v>
      </c>
      <c r="AJ1127" s="51">
        <v>0</v>
      </c>
      <c r="AK1127" s="51">
        <v>0</v>
      </c>
      <c r="AL1127" s="51">
        <v>0</v>
      </c>
      <c r="AP1127" s="51">
        <v>0</v>
      </c>
      <c r="AQ1127" s="51"/>
      <c r="AR1127" s="51">
        <v>1</v>
      </c>
      <c r="AS1127" s="51">
        <v>1</v>
      </c>
      <c r="AT1127" s="51">
        <v>1</v>
      </c>
      <c r="AU1127" s="51">
        <v>1</v>
      </c>
      <c r="AV1127" s="51">
        <v>1</v>
      </c>
      <c r="AW1127" s="51">
        <v>1</v>
      </c>
    </row>
    <row r="1128" spans="1:56" x14ac:dyDescent="0.3">
      <c r="A1128" s="2">
        <v>1163</v>
      </c>
      <c r="B1128" s="2">
        <v>1</v>
      </c>
      <c r="C1128" s="2" t="s">
        <v>1392</v>
      </c>
      <c r="D1128" s="51">
        <v>13</v>
      </c>
      <c r="E1128" s="2" t="s">
        <v>3977</v>
      </c>
      <c r="F1128" s="2" t="s">
        <v>2338</v>
      </c>
      <c r="G1128" s="2" t="s">
        <v>2771</v>
      </c>
      <c r="H1128" s="2" t="s">
        <v>2785</v>
      </c>
      <c r="I1128" s="2" t="s">
        <v>2795</v>
      </c>
      <c r="J1128" s="2" t="s">
        <v>2796</v>
      </c>
      <c r="K1128" s="2" t="s">
        <v>4155</v>
      </c>
      <c r="L1128" s="2">
        <v>60124</v>
      </c>
      <c r="M1128" s="2">
        <v>68634957</v>
      </c>
      <c r="N1128" s="2" t="s">
        <v>104</v>
      </c>
      <c r="O1128" s="2" t="s">
        <v>1540</v>
      </c>
      <c r="P1128" s="2">
        <v>2006</v>
      </c>
      <c r="Q1128" s="2" t="s">
        <v>2972</v>
      </c>
      <c r="S1128" s="2" t="s">
        <v>2972</v>
      </c>
      <c r="T1128" s="2" t="b">
        <v>1</v>
      </c>
      <c r="U1128" s="2">
        <v>2015</v>
      </c>
      <c r="V1128" s="2">
        <v>117</v>
      </c>
      <c r="W1128" s="2">
        <v>367</v>
      </c>
      <c r="X1128" s="2" t="b">
        <v>1</v>
      </c>
      <c r="Y1128" s="2" t="b">
        <v>1</v>
      </c>
      <c r="Z1128" s="2" t="s">
        <v>89</v>
      </c>
      <c r="AA1128" s="2" t="s">
        <v>95</v>
      </c>
      <c r="AB1128" s="51" t="s">
        <v>83</v>
      </c>
      <c r="AC1128" s="51" t="s">
        <v>178</v>
      </c>
      <c r="AD1128" s="51">
        <v>52925.423210000001</v>
      </c>
      <c r="AE1128" s="51" t="s">
        <v>118</v>
      </c>
      <c r="AF1128" s="51">
        <v>114</v>
      </c>
      <c r="AG1128" s="51" t="s">
        <v>2355</v>
      </c>
      <c r="AH1128" s="51"/>
      <c r="AI1128" s="51">
        <v>15.8</v>
      </c>
      <c r="AJ1128" s="51">
        <v>0</v>
      </c>
      <c r="AK1128" s="51">
        <v>0</v>
      </c>
      <c r="AL1128" s="51">
        <v>0</v>
      </c>
      <c r="AP1128" s="51">
        <v>1</v>
      </c>
      <c r="AQ1128" s="51"/>
      <c r="AR1128" s="51">
        <v>1</v>
      </c>
      <c r="AS1128" s="51">
        <v>1</v>
      </c>
      <c r="AT1128" s="51">
        <v>1</v>
      </c>
      <c r="AV1128" s="51">
        <v>1</v>
      </c>
      <c r="BC1128" s="51">
        <v>1</v>
      </c>
    </row>
    <row r="1129" spans="1:56" x14ac:dyDescent="0.3">
      <c r="A1129" s="2">
        <v>1164</v>
      </c>
      <c r="B1129" s="2">
        <v>1</v>
      </c>
      <c r="C1129" s="2" t="s">
        <v>1392</v>
      </c>
      <c r="D1129" s="51">
        <v>13</v>
      </c>
      <c r="E1129" s="2" t="s">
        <v>3977</v>
      </c>
      <c r="F1129" s="2" t="s">
        <v>2338</v>
      </c>
      <c r="G1129" s="2" t="s">
        <v>2771</v>
      </c>
      <c r="H1129" s="2" t="s">
        <v>2785</v>
      </c>
      <c r="I1129" s="2" t="s">
        <v>949</v>
      </c>
      <c r="J1129" s="2" t="s">
        <v>2797</v>
      </c>
      <c r="K1129" s="2" t="s">
        <v>4156</v>
      </c>
      <c r="L1129" s="2">
        <v>60125</v>
      </c>
      <c r="M1129" s="2">
        <v>124441508</v>
      </c>
      <c r="N1129" s="2" t="s">
        <v>104</v>
      </c>
      <c r="O1129" s="2" t="s">
        <v>2972</v>
      </c>
      <c r="P1129" s="2">
        <v>2006</v>
      </c>
      <c r="Q1129" s="2" t="s">
        <v>1217</v>
      </c>
      <c r="R1129" s="2" t="s">
        <v>1218</v>
      </c>
      <c r="S1129" s="2" t="s">
        <v>1217</v>
      </c>
      <c r="T1129" s="2" t="b">
        <v>1</v>
      </c>
      <c r="U1129" s="2">
        <v>43891</v>
      </c>
      <c r="V1129" s="2">
        <v>0</v>
      </c>
      <c r="W1129" s="2">
        <v>65</v>
      </c>
      <c r="X1129" s="2" t="b">
        <v>1</v>
      </c>
      <c r="Y1129" s="2" t="b">
        <v>1</v>
      </c>
      <c r="Z1129" s="2" t="s">
        <v>1960</v>
      </c>
      <c r="AA1129" s="2" t="s">
        <v>83</v>
      </c>
      <c r="AB1129" s="51" t="s">
        <v>83</v>
      </c>
      <c r="AC1129" s="51"/>
      <c r="AD1129" s="51">
        <v>103684.30379999999</v>
      </c>
      <c r="AE1129" s="51" t="s">
        <v>118</v>
      </c>
      <c r="AF1129" s="51">
        <v>95</v>
      </c>
      <c r="AG1129" s="51" t="s">
        <v>2355</v>
      </c>
      <c r="AH1129" s="51"/>
      <c r="AI1129" s="51">
        <v>10</v>
      </c>
      <c r="AJ1129" s="51">
        <v>0</v>
      </c>
      <c r="AK1129" s="51">
        <v>0</v>
      </c>
      <c r="AL1129" s="51">
        <v>0</v>
      </c>
      <c r="AN1129" s="51">
        <v>1</v>
      </c>
      <c r="AP1129" s="51">
        <v>0</v>
      </c>
      <c r="AQ1129" s="51"/>
      <c r="AR1129" s="51">
        <v>1</v>
      </c>
      <c r="AS1129" s="51">
        <v>1</v>
      </c>
      <c r="AT1129" s="51">
        <v>1</v>
      </c>
      <c r="AU1129" s="51">
        <v>1</v>
      </c>
      <c r="AV1129" s="51">
        <v>1</v>
      </c>
      <c r="AW1129" s="51">
        <v>1</v>
      </c>
      <c r="BC1129" s="51">
        <v>1</v>
      </c>
      <c r="BD1129" s="51">
        <v>1</v>
      </c>
    </row>
    <row r="1130" spans="1:56" x14ac:dyDescent="0.3">
      <c r="A1130" s="2">
        <v>1165</v>
      </c>
      <c r="B1130" s="2">
        <v>1</v>
      </c>
      <c r="C1130" s="2" t="s">
        <v>1392</v>
      </c>
      <c r="D1130" s="51">
        <v>13</v>
      </c>
      <c r="E1130" s="2" t="s">
        <v>3977</v>
      </c>
      <c r="F1130" s="2" t="s">
        <v>2338</v>
      </c>
      <c r="G1130" s="2" t="s">
        <v>2771</v>
      </c>
      <c r="H1130" s="2" t="s">
        <v>2785</v>
      </c>
      <c r="I1130" s="2" t="s">
        <v>2798</v>
      </c>
      <c r="J1130" s="2" t="s">
        <v>2799</v>
      </c>
      <c r="K1130" s="2" t="s">
        <v>4157</v>
      </c>
      <c r="L1130" s="2">
        <v>60126</v>
      </c>
      <c r="M1130" s="2">
        <v>124441708</v>
      </c>
      <c r="N1130" s="2" t="s">
        <v>104</v>
      </c>
      <c r="O1130" s="2" t="s">
        <v>486</v>
      </c>
      <c r="P1130" s="2">
        <v>2006</v>
      </c>
      <c r="Q1130" s="2" t="s">
        <v>1217</v>
      </c>
      <c r="R1130" s="2" t="s">
        <v>1218</v>
      </c>
      <c r="S1130" s="2" t="s">
        <v>1217</v>
      </c>
      <c r="T1130" s="2" t="b">
        <v>1</v>
      </c>
      <c r="U1130" s="2">
        <v>43891</v>
      </c>
      <c r="V1130" s="2">
        <v>0</v>
      </c>
      <c r="W1130" s="2">
        <v>50</v>
      </c>
      <c r="X1130" s="2" t="b">
        <v>1</v>
      </c>
      <c r="Y1130" s="2" t="b">
        <v>1</v>
      </c>
      <c r="Z1130" s="2" t="s">
        <v>89</v>
      </c>
      <c r="AA1130" s="2" t="s">
        <v>83</v>
      </c>
      <c r="AB1130" s="51" t="s">
        <v>83</v>
      </c>
      <c r="AC1130" s="51"/>
      <c r="AD1130" s="51">
        <v>7028.1617480000004</v>
      </c>
      <c r="AE1130" s="51" t="s">
        <v>118</v>
      </c>
      <c r="AF1130" s="51">
        <v>131</v>
      </c>
      <c r="AG1130" s="51" t="s">
        <v>2355</v>
      </c>
      <c r="AH1130" s="51"/>
      <c r="AI1130" s="51">
        <v>15</v>
      </c>
      <c r="AJ1130" s="51">
        <v>0</v>
      </c>
      <c r="AK1130" s="51">
        <v>0</v>
      </c>
      <c r="AL1130" s="51">
        <v>0</v>
      </c>
      <c r="AP1130" s="51">
        <v>0</v>
      </c>
      <c r="AQ1130" s="51"/>
      <c r="AR1130" s="51">
        <v>1</v>
      </c>
      <c r="AS1130" s="51">
        <v>1</v>
      </c>
      <c r="AT1130" s="51">
        <v>1</v>
      </c>
      <c r="AU1130" s="51">
        <v>1</v>
      </c>
      <c r="AV1130" s="51">
        <v>1</v>
      </c>
      <c r="AW1130" s="51">
        <v>1</v>
      </c>
      <c r="BC1130" s="51">
        <v>1</v>
      </c>
      <c r="BD1130" s="51">
        <v>1</v>
      </c>
    </row>
    <row r="1131" spans="1:56" x14ac:dyDescent="0.3">
      <c r="A1131" s="2">
        <v>1166</v>
      </c>
      <c r="B1131" s="2">
        <v>1</v>
      </c>
      <c r="C1131" s="2" t="s">
        <v>1392</v>
      </c>
      <c r="D1131" s="51">
        <v>13</v>
      </c>
      <c r="E1131" s="2" t="s">
        <v>3977</v>
      </c>
      <c r="F1131" s="2" t="s">
        <v>2338</v>
      </c>
      <c r="G1131" s="2" t="s">
        <v>2771</v>
      </c>
      <c r="H1131" s="2" t="s">
        <v>2785</v>
      </c>
      <c r="I1131" s="2" t="s">
        <v>2800</v>
      </c>
      <c r="J1131" s="2" t="s">
        <v>2801</v>
      </c>
      <c r="K1131" s="2" t="s">
        <v>4158</v>
      </c>
      <c r="L1131" s="2">
        <v>104025473</v>
      </c>
      <c r="M1131" s="2">
        <v>104025749</v>
      </c>
      <c r="N1131" s="2" t="s">
        <v>104</v>
      </c>
      <c r="O1131" s="2" t="s">
        <v>367</v>
      </c>
      <c r="P1131" s="2" t="s">
        <v>267</v>
      </c>
      <c r="Q1131" s="2" t="s">
        <v>1561</v>
      </c>
      <c r="R1131" s="2" t="s">
        <v>2980</v>
      </c>
      <c r="S1131" s="2" t="s">
        <v>1561</v>
      </c>
      <c r="T1131" s="2" t="b">
        <v>1</v>
      </c>
      <c r="U1131" s="2">
        <v>43891</v>
      </c>
      <c r="V1131" s="2">
        <v>5</v>
      </c>
      <c r="W1131" s="2">
        <v>47</v>
      </c>
      <c r="X1131" s="2" t="b">
        <v>1</v>
      </c>
      <c r="Y1131" s="2" t="b">
        <v>1</v>
      </c>
      <c r="Z1131" s="2" t="s">
        <v>89</v>
      </c>
      <c r="AA1131" s="2" t="s">
        <v>83</v>
      </c>
      <c r="AB1131" s="51" t="s">
        <v>83</v>
      </c>
      <c r="AC1131" s="51"/>
      <c r="AD1131" s="51">
        <v>156669.55729999999</v>
      </c>
      <c r="AE1131" s="51"/>
      <c r="AF1131" s="51">
        <v>70</v>
      </c>
      <c r="AG1131" s="51" t="s">
        <v>2355</v>
      </c>
      <c r="AH1131" s="51"/>
      <c r="AI1131" s="51">
        <v>6</v>
      </c>
      <c r="AJ1131" s="51">
        <v>0</v>
      </c>
      <c r="AK1131" s="51">
        <v>0</v>
      </c>
      <c r="AL1131" s="51">
        <v>0</v>
      </c>
      <c r="AP1131" s="51">
        <v>0</v>
      </c>
      <c r="AQ1131" s="51"/>
      <c r="AR1131" s="51">
        <v>1</v>
      </c>
      <c r="AS1131" s="51">
        <v>1</v>
      </c>
      <c r="AT1131" s="51">
        <v>1</v>
      </c>
      <c r="AU1131" s="51">
        <v>1</v>
      </c>
      <c r="AV1131" s="51">
        <v>1</v>
      </c>
      <c r="AW1131" s="51">
        <v>1</v>
      </c>
    </row>
    <row r="1132" spans="1:56" x14ac:dyDescent="0.3">
      <c r="A1132" s="2">
        <v>1167</v>
      </c>
      <c r="B1132" s="2">
        <v>1</v>
      </c>
      <c r="C1132" s="2" t="s">
        <v>1392</v>
      </c>
      <c r="D1132" s="51">
        <v>13</v>
      </c>
      <c r="E1132" s="2" t="s">
        <v>3977</v>
      </c>
      <c r="F1132" s="2" t="s">
        <v>2338</v>
      </c>
      <c r="G1132" s="2" t="s">
        <v>2771</v>
      </c>
      <c r="H1132" s="2" t="s">
        <v>2785</v>
      </c>
      <c r="I1132" s="2" t="s">
        <v>2802</v>
      </c>
      <c r="J1132" s="2" t="s">
        <v>2803</v>
      </c>
      <c r="K1132" s="2" t="s">
        <v>4159</v>
      </c>
      <c r="L1132" s="2">
        <v>70686656</v>
      </c>
      <c r="M1132" s="2">
        <v>70687032</v>
      </c>
      <c r="N1132" s="2" t="s">
        <v>104</v>
      </c>
      <c r="O1132" s="2" t="s">
        <v>367</v>
      </c>
      <c r="P1132" s="2" t="s">
        <v>267</v>
      </c>
      <c r="Q1132" s="2" t="s">
        <v>368</v>
      </c>
      <c r="R1132" s="2" t="s">
        <v>267</v>
      </c>
      <c r="S1132" s="2" t="s">
        <v>368</v>
      </c>
      <c r="T1132" s="2" t="b">
        <v>1</v>
      </c>
      <c r="U1132" s="2">
        <v>2015</v>
      </c>
      <c r="V1132" s="2">
        <v>0</v>
      </c>
      <c r="W1132" s="2">
        <v>422</v>
      </c>
      <c r="X1132" s="2" t="b">
        <v>1</v>
      </c>
      <c r="Y1132" s="2" t="b">
        <v>1</v>
      </c>
      <c r="Z1132" s="2" t="s">
        <v>89</v>
      </c>
      <c r="AA1132" s="2" t="s">
        <v>83</v>
      </c>
      <c r="AB1132" s="51" t="s">
        <v>83</v>
      </c>
      <c r="AC1132" s="51"/>
      <c r="AD1132" s="51">
        <v>771560.9423</v>
      </c>
      <c r="AE1132" s="51"/>
      <c r="AF1132" s="51">
        <v>160</v>
      </c>
      <c r="AG1132" s="51" t="s">
        <v>2355</v>
      </c>
      <c r="AH1132" s="51"/>
      <c r="AI1132" s="51"/>
      <c r="AJ1132" s="51">
        <v>0</v>
      </c>
      <c r="AK1132" s="51">
        <v>0</v>
      </c>
      <c r="AL1132" s="51">
        <v>0</v>
      </c>
      <c r="AP1132" s="51">
        <v>0</v>
      </c>
      <c r="AQ1132" s="51"/>
      <c r="AR1132" s="51">
        <v>1</v>
      </c>
      <c r="AS1132" s="51">
        <v>1</v>
      </c>
      <c r="AT1132" s="51">
        <v>1</v>
      </c>
      <c r="AV1132" s="51">
        <v>1</v>
      </c>
    </row>
    <row r="1133" spans="1:56" x14ac:dyDescent="0.3">
      <c r="A1133" s="2">
        <v>1168</v>
      </c>
      <c r="B1133" s="2">
        <v>1</v>
      </c>
      <c r="C1133" s="2" t="s">
        <v>1392</v>
      </c>
      <c r="D1133" s="51">
        <v>13</v>
      </c>
      <c r="E1133" s="2" t="s">
        <v>3977</v>
      </c>
      <c r="F1133" s="2" t="s">
        <v>2338</v>
      </c>
      <c r="G1133" s="2" t="s">
        <v>2771</v>
      </c>
      <c r="H1133" s="2" t="s">
        <v>2785</v>
      </c>
      <c r="I1133" s="2" t="s">
        <v>2804</v>
      </c>
      <c r="J1133" s="2" t="s">
        <v>2805</v>
      </c>
      <c r="K1133" s="2" t="s">
        <v>4160</v>
      </c>
      <c r="L1133" s="2">
        <v>161357</v>
      </c>
      <c r="M1133" s="2">
        <v>124471213</v>
      </c>
      <c r="N1133" s="2" t="s">
        <v>104</v>
      </c>
      <c r="O1133" s="2" t="s">
        <v>486</v>
      </c>
      <c r="P1133" s="2">
        <v>2007</v>
      </c>
      <c r="Q1133" s="2" t="s">
        <v>1217</v>
      </c>
      <c r="R1133" s="2" t="s">
        <v>1218</v>
      </c>
      <c r="S1133" s="2" t="s">
        <v>1217</v>
      </c>
      <c r="T1133" s="2" t="b">
        <v>1</v>
      </c>
      <c r="U1133" s="2">
        <v>44197</v>
      </c>
      <c r="V1133" s="2">
        <v>0</v>
      </c>
      <c r="W1133" s="2">
        <v>60</v>
      </c>
      <c r="X1133" s="2" t="b">
        <v>1</v>
      </c>
      <c r="Y1133" s="2" t="b">
        <v>1</v>
      </c>
      <c r="Z1133" s="2" t="s">
        <v>89</v>
      </c>
      <c r="AA1133" s="2" t="s">
        <v>83</v>
      </c>
      <c r="AB1133" s="51" t="s">
        <v>83</v>
      </c>
      <c r="AC1133" s="51"/>
      <c r="AD1133" s="51">
        <v>506401.17690000002</v>
      </c>
      <c r="AE1133" s="51"/>
      <c r="AF1133" s="51">
        <v>102</v>
      </c>
      <c r="AG1133" s="51" t="s">
        <v>2355</v>
      </c>
      <c r="AH1133" s="51"/>
      <c r="AI1133" s="51">
        <v>6</v>
      </c>
      <c r="AJ1133" s="51">
        <v>0</v>
      </c>
      <c r="AK1133" s="51">
        <v>0</v>
      </c>
      <c r="AL1133" s="51">
        <v>0</v>
      </c>
      <c r="AP1133" s="51">
        <v>0</v>
      </c>
      <c r="AQ1133" s="51"/>
      <c r="AR1133" s="51">
        <v>1</v>
      </c>
      <c r="AS1133" s="51">
        <v>1</v>
      </c>
      <c r="AT1133" s="51">
        <v>1</v>
      </c>
      <c r="AU1133" s="51">
        <v>1</v>
      </c>
      <c r="AV1133" s="51">
        <v>1</v>
      </c>
      <c r="AW1133" s="51">
        <v>1</v>
      </c>
    </row>
    <row r="1134" spans="1:56" x14ac:dyDescent="0.3">
      <c r="A1134" s="2">
        <v>1169</v>
      </c>
      <c r="B1134" s="2">
        <v>1</v>
      </c>
      <c r="C1134" s="2" t="s">
        <v>1392</v>
      </c>
      <c r="D1134" s="51">
        <v>13</v>
      </c>
      <c r="E1134" s="2" t="s">
        <v>3977</v>
      </c>
      <c r="F1134" s="2" t="s">
        <v>2338</v>
      </c>
      <c r="G1134" s="2" t="s">
        <v>2806</v>
      </c>
      <c r="H1134" s="2" t="s">
        <v>2807</v>
      </c>
      <c r="I1134" s="2" t="s">
        <v>2808</v>
      </c>
      <c r="J1134" s="2" t="s">
        <v>2809</v>
      </c>
      <c r="K1134" s="2" t="s">
        <v>4161</v>
      </c>
      <c r="L1134" s="2">
        <v>60128</v>
      </c>
      <c r="M1134" s="2">
        <v>3088381</v>
      </c>
      <c r="N1134" s="2" t="s">
        <v>104</v>
      </c>
      <c r="O1134" s="2" t="s">
        <v>2972</v>
      </c>
      <c r="P1134" s="2">
        <v>2006</v>
      </c>
      <c r="Q1134" s="2" t="s">
        <v>1217</v>
      </c>
      <c r="R1134" s="2" t="s">
        <v>2980</v>
      </c>
      <c r="S1134" s="2" t="s">
        <v>1217</v>
      </c>
      <c r="T1134" s="2" t="b">
        <v>1</v>
      </c>
      <c r="U1134" s="2">
        <v>43891</v>
      </c>
      <c r="V1134" s="2">
        <v>0</v>
      </c>
      <c r="W1134" s="2">
        <v>60</v>
      </c>
      <c r="X1134" s="2" t="b">
        <v>1</v>
      </c>
      <c r="Y1134" s="2" t="b">
        <v>1</v>
      </c>
      <c r="Z1134" s="2" t="s">
        <v>89</v>
      </c>
      <c r="AA1134" s="2" t="s">
        <v>83</v>
      </c>
      <c r="AB1134" s="51" t="s">
        <v>83</v>
      </c>
      <c r="AC1134" s="51"/>
      <c r="AD1134" s="51">
        <v>1422568.8289999999</v>
      </c>
      <c r="AE1134" s="51"/>
      <c r="AF1134" s="51">
        <v>110</v>
      </c>
      <c r="AG1134" s="51" t="s">
        <v>2355</v>
      </c>
      <c r="AH1134" s="51"/>
      <c r="AI1134" s="51">
        <v>14.3</v>
      </c>
      <c r="AJ1134" s="51">
        <v>0</v>
      </c>
      <c r="AK1134" s="51">
        <v>0</v>
      </c>
      <c r="AL1134" s="51">
        <v>0</v>
      </c>
      <c r="AP1134" s="51">
        <v>0</v>
      </c>
      <c r="AQ1134" s="51">
        <v>1</v>
      </c>
      <c r="AR1134" s="51">
        <v>1</v>
      </c>
      <c r="AS1134" s="51">
        <v>1</v>
      </c>
      <c r="AT1134" s="51">
        <v>1</v>
      </c>
      <c r="AU1134" s="51">
        <v>1</v>
      </c>
      <c r="AV1134" s="51">
        <v>1</v>
      </c>
      <c r="AW1134" s="51">
        <v>1</v>
      </c>
    </row>
    <row r="1135" spans="1:56" x14ac:dyDescent="0.3">
      <c r="A1135" s="2">
        <v>1170</v>
      </c>
      <c r="B1135" s="2">
        <v>1</v>
      </c>
      <c r="C1135" s="2" t="s">
        <v>1392</v>
      </c>
      <c r="D1135" s="51">
        <v>13</v>
      </c>
      <c r="E1135" s="2" t="s">
        <v>3977</v>
      </c>
      <c r="F1135" s="2" t="s">
        <v>2338</v>
      </c>
      <c r="G1135" s="2" t="s">
        <v>2806</v>
      </c>
      <c r="H1135" s="2" t="s">
        <v>2807</v>
      </c>
      <c r="I1135" s="2" t="s">
        <v>526</v>
      </c>
      <c r="J1135" s="2" t="s">
        <v>2810</v>
      </c>
      <c r="K1135" s="2" t="s">
        <v>4162</v>
      </c>
      <c r="L1135" s="2">
        <v>44595</v>
      </c>
      <c r="M1135" s="2">
        <v>2997621</v>
      </c>
      <c r="N1135" s="2" t="s">
        <v>104</v>
      </c>
      <c r="O1135" s="2" t="s">
        <v>1540</v>
      </c>
      <c r="P1135" s="2">
        <v>2004</v>
      </c>
      <c r="Q1135" s="2" t="s">
        <v>1217</v>
      </c>
      <c r="R1135" s="2" t="s">
        <v>2980</v>
      </c>
      <c r="S1135" s="2" t="s">
        <v>1217</v>
      </c>
      <c r="T1135" s="2" t="b">
        <v>1</v>
      </c>
      <c r="U1135" s="2">
        <v>43891</v>
      </c>
      <c r="V1135" s="2">
        <v>0</v>
      </c>
      <c r="W1135" s="2">
        <v>20</v>
      </c>
      <c r="X1135" s="2" t="b">
        <v>1</v>
      </c>
      <c r="Y1135" s="2" t="b">
        <v>1</v>
      </c>
      <c r="Z1135" s="2" t="s">
        <v>89</v>
      </c>
      <c r="AA1135" s="2" t="s">
        <v>83</v>
      </c>
      <c r="AB1135" s="51" t="s">
        <v>83</v>
      </c>
      <c r="AC1135" s="51"/>
      <c r="AD1135" s="51">
        <v>510682.19910000003</v>
      </c>
      <c r="AE1135" s="51"/>
      <c r="AF1135" s="51">
        <v>104</v>
      </c>
      <c r="AG1135" s="51" t="s">
        <v>2355</v>
      </c>
      <c r="AH1135" s="51"/>
      <c r="AI1135" s="51">
        <v>14.3</v>
      </c>
      <c r="AJ1135" s="51">
        <v>0</v>
      </c>
      <c r="AK1135" s="51">
        <v>0</v>
      </c>
      <c r="AL1135" s="51">
        <v>0</v>
      </c>
      <c r="AP1135" s="51">
        <v>0</v>
      </c>
      <c r="AQ1135" s="51"/>
      <c r="AR1135" s="51">
        <v>1</v>
      </c>
      <c r="AS1135" s="51">
        <v>1</v>
      </c>
      <c r="AT1135" s="51">
        <v>1</v>
      </c>
      <c r="AU1135" s="51">
        <v>1</v>
      </c>
      <c r="AV1135" s="51">
        <v>1</v>
      </c>
      <c r="AW1135" s="51">
        <v>1</v>
      </c>
    </row>
    <row r="1136" spans="1:56" x14ac:dyDescent="0.3">
      <c r="A1136" s="2">
        <v>1171</v>
      </c>
      <c r="B1136" s="2">
        <v>1</v>
      </c>
      <c r="C1136" s="2" t="s">
        <v>1392</v>
      </c>
      <c r="D1136" s="51">
        <v>13</v>
      </c>
      <c r="E1136" s="2" t="s">
        <v>3977</v>
      </c>
      <c r="F1136" s="2" t="s">
        <v>2338</v>
      </c>
      <c r="G1136" s="2" t="s">
        <v>2806</v>
      </c>
      <c r="H1136" s="2" t="s">
        <v>2807</v>
      </c>
      <c r="I1136" s="2" t="s">
        <v>2811</v>
      </c>
      <c r="J1136" s="2" t="s">
        <v>2812</v>
      </c>
      <c r="K1136" s="2" t="s">
        <v>4163</v>
      </c>
      <c r="L1136" s="2">
        <v>60129</v>
      </c>
      <c r="M1136" s="2">
        <v>124442197</v>
      </c>
      <c r="N1136" s="2" t="s">
        <v>1219</v>
      </c>
      <c r="O1136" s="2" t="s">
        <v>1217</v>
      </c>
      <c r="P1136" s="2">
        <v>2006</v>
      </c>
      <c r="Q1136" s="2" t="s">
        <v>1540</v>
      </c>
      <c r="R1136" s="2" t="s">
        <v>1218</v>
      </c>
      <c r="S1136" s="2" t="s">
        <v>1540</v>
      </c>
      <c r="T1136" s="2" t="b">
        <v>1</v>
      </c>
      <c r="U1136" s="2">
        <v>44228</v>
      </c>
      <c r="V1136" s="2">
        <v>0</v>
      </c>
      <c r="W1136" s="2">
        <v>50</v>
      </c>
      <c r="X1136" s="2" t="b">
        <v>1</v>
      </c>
      <c r="Y1136" s="2" t="b">
        <v>1</v>
      </c>
      <c r="Z1136" s="2" t="s">
        <v>89</v>
      </c>
      <c r="AA1136" s="2" t="s">
        <v>83</v>
      </c>
      <c r="AB1136" s="51" t="s">
        <v>83</v>
      </c>
      <c r="AC1136" s="51"/>
      <c r="AD1136" s="51">
        <v>1954609.9990000001</v>
      </c>
      <c r="AF1136" s="2">
        <v>165</v>
      </c>
      <c r="AG1136" s="51" t="s">
        <v>2355</v>
      </c>
      <c r="AI1136" s="2">
        <v>14.5</v>
      </c>
      <c r="AJ1136" s="51">
        <v>0</v>
      </c>
      <c r="AK1136" s="51">
        <v>0</v>
      </c>
      <c r="AL1136" s="51">
        <v>1</v>
      </c>
      <c r="AP1136" s="51">
        <v>1</v>
      </c>
      <c r="AQ1136" s="51"/>
      <c r="AR1136" s="51">
        <v>1</v>
      </c>
      <c r="AS1136" s="51">
        <v>1</v>
      </c>
      <c r="AT1136" s="51">
        <v>1</v>
      </c>
      <c r="AU1136" s="51">
        <v>1</v>
      </c>
      <c r="AV1136" s="51">
        <v>1</v>
      </c>
      <c r="AW1136" s="51">
        <v>1</v>
      </c>
    </row>
    <row r="1137" spans="1:56" x14ac:dyDescent="0.3">
      <c r="A1137" s="2">
        <v>1172</v>
      </c>
      <c r="B1137" s="2">
        <v>1</v>
      </c>
      <c r="C1137" s="2" t="s">
        <v>1392</v>
      </c>
      <c r="D1137" s="51">
        <v>13</v>
      </c>
      <c r="E1137" s="2" t="s">
        <v>3977</v>
      </c>
      <c r="F1137" s="2" t="s">
        <v>2338</v>
      </c>
      <c r="G1137" s="2" t="s">
        <v>2806</v>
      </c>
      <c r="H1137" s="2" t="s">
        <v>2807</v>
      </c>
      <c r="I1137" s="2" t="s">
        <v>2813</v>
      </c>
      <c r="J1137" s="2" t="s">
        <v>2814</v>
      </c>
      <c r="K1137" s="2" t="s">
        <v>4164</v>
      </c>
      <c r="L1137" s="2">
        <v>195474</v>
      </c>
      <c r="M1137" s="2">
        <v>175221403</v>
      </c>
      <c r="N1137" s="2" t="s">
        <v>1219</v>
      </c>
      <c r="O1137" s="2" t="s">
        <v>367</v>
      </c>
      <c r="P1137" s="2" t="s">
        <v>267</v>
      </c>
      <c r="Q1137" s="2" t="s">
        <v>1540</v>
      </c>
      <c r="S1137" s="2" t="s">
        <v>1540</v>
      </c>
      <c r="T1137" s="2" t="b">
        <v>1</v>
      </c>
      <c r="U1137" s="2">
        <v>44228</v>
      </c>
      <c r="V1137" s="2">
        <v>5</v>
      </c>
      <c r="W1137" s="2">
        <v>50</v>
      </c>
      <c r="X1137" s="2" t="b">
        <v>1</v>
      </c>
      <c r="Y1137" s="2" t="b">
        <v>1</v>
      </c>
      <c r="Z1137" s="2" t="s">
        <v>89</v>
      </c>
      <c r="AA1137" s="2" t="s">
        <v>83</v>
      </c>
      <c r="AB1137" s="51" t="s">
        <v>83</v>
      </c>
      <c r="AC1137" s="51"/>
      <c r="AD1137" s="51">
        <v>2639551.0159999998</v>
      </c>
      <c r="AE1137" s="51"/>
      <c r="AF1137" s="51">
        <v>90</v>
      </c>
      <c r="AG1137" s="51" t="s">
        <v>2355</v>
      </c>
      <c r="AH1137" s="51"/>
      <c r="AI1137" s="51">
        <v>10</v>
      </c>
      <c r="AJ1137" s="51">
        <v>0</v>
      </c>
      <c r="AK1137" s="51">
        <v>0</v>
      </c>
      <c r="AL1137" s="51">
        <v>0</v>
      </c>
      <c r="AP1137" s="51">
        <v>1</v>
      </c>
      <c r="AQ1137" s="51"/>
      <c r="AR1137" s="51">
        <v>1</v>
      </c>
      <c r="AS1137" s="51">
        <v>1</v>
      </c>
      <c r="AT1137" s="51">
        <v>1</v>
      </c>
      <c r="AU1137" s="51">
        <v>1</v>
      </c>
      <c r="AV1137" s="51">
        <v>1</v>
      </c>
      <c r="AW1137" s="51">
        <v>1</v>
      </c>
    </row>
    <row r="1138" spans="1:56" x14ac:dyDescent="0.3">
      <c r="A1138" s="2">
        <v>1173</v>
      </c>
      <c r="B1138" s="2">
        <v>1</v>
      </c>
      <c r="C1138" s="2" t="s">
        <v>1392</v>
      </c>
      <c r="D1138" s="51">
        <v>13</v>
      </c>
      <c r="E1138" s="2" t="s">
        <v>3977</v>
      </c>
      <c r="F1138" s="2" t="s">
        <v>2338</v>
      </c>
      <c r="G1138" s="2" t="s">
        <v>2806</v>
      </c>
      <c r="H1138" s="2" t="s">
        <v>2807</v>
      </c>
      <c r="I1138" s="2" t="s">
        <v>2815</v>
      </c>
      <c r="J1138" s="2" t="s">
        <v>2816</v>
      </c>
      <c r="K1138" s="2" t="s">
        <v>4165</v>
      </c>
      <c r="L1138" s="2">
        <v>161463</v>
      </c>
      <c r="M1138" s="2">
        <v>49318282</v>
      </c>
      <c r="N1138" s="2" t="s">
        <v>1219</v>
      </c>
      <c r="O1138" s="2" t="s">
        <v>2972</v>
      </c>
      <c r="P1138" s="2">
        <v>2006</v>
      </c>
      <c r="Q1138" s="2" t="s">
        <v>1561</v>
      </c>
      <c r="R1138" s="2" t="s">
        <v>1218</v>
      </c>
      <c r="S1138" s="2" t="s">
        <v>1561</v>
      </c>
      <c r="T1138" s="2" t="b">
        <v>1</v>
      </c>
      <c r="U1138" s="2">
        <v>44228</v>
      </c>
      <c r="V1138" s="2">
        <v>0</v>
      </c>
      <c r="W1138" s="2">
        <v>100</v>
      </c>
      <c r="X1138" s="2" t="b">
        <v>1</v>
      </c>
      <c r="Y1138" s="2" t="b">
        <v>1</v>
      </c>
      <c r="Z1138" s="2" t="s">
        <v>89</v>
      </c>
      <c r="AA1138" s="2" t="s">
        <v>83</v>
      </c>
      <c r="AB1138" s="51" t="s">
        <v>83</v>
      </c>
      <c r="AC1138" s="51"/>
      <c r="AD1138" s="51">
        <v>665363.78269999998</v>
      </c>
      <c r="AE1138" s="51"/>
      <c r="AF1138" s="51">
        <v>200</v>
      </c>
      <c r="AG1138" s="51" t="s">
        <v>2355</v>
      </c>
      <c r="AH1138" s="51"/>
      <c r="AI1138" s="51">
        <v>27.5</v>
      </c>
      <c r="AJ1138" s="51">
        <v>0</v>
      </c>
      <c r="AK1138" s="51">
        <v>0</v>
      </c>
      <c r="AL1138" s="51">
        <v>0</v>
      </c>
      <c r="AP1138" s="51">
        <v>0</v>
      </c>
      <c r="AQ1138" s="51"/>
      <c r="AR1138" s="51">
        <v>1</v>
      </c>
      <c r="AS1138" s="51">
        <v>1</v>
      </c>
      <c r="AT1138" s="51">
        <v>1</v>
      </c>
      <c r="AU1138" s="51">
        <v>1</v>
      </c>
      <c r="AV1138" s="51">
        <v>1</v>
      </c>
      <c r="AW1138" s="51">
        <v>1</v>
      </c>
    </row>
    <row r="1139" spans="1:56" x14ac:dyDescent="0.3">
      <c r="A1139" s="2">
        <v>1174</v>
      </c>
      <c r="B1139" s="2">
        <v>1</v>
      </c>
      <c r="C1139" s="2" t="s">
        <v>1392</v>
      </c>
      <c r="D1139" s="51">
        <v>13</v>
      </c>
      <c r="E1139" s="2" t="s">
        <v>3977</v>
      </c>
      <c r="F1139" s="2" t="s">
        <v>2338</v>
      </c>
      <c r="G1139" s="2" t="s">
        <v>2806</v>
      </c>
      <c r="H1139" s="2" t="s">
        <v>2807</v>
      </c>
      <c r="I1139" s="2" t="s">
        <v>2817</v>
      </c>
      <c r="J1139" s="2" t="s">
        <v>2818</v>
      </c>
      <c r="K1139" s="2" t="s">
        <v>4166</v>
      </c>
      <c r="L1139" s="2">
        <v>161530</v>
      </c>
      <c r="M1139" s="2">
        <v>68642171</v>
      </c>
      <c r="N1139" s="2" t="s">
        <v>104</v>
      </c>
      <c r="O1139" s="2" t="s">
        <v>486</v>
      </c>
      <c r="P1139" s="2">
        <v>2008</v>
      </c>
      <c r="Q1139" s="2" t="s">
        <v>486</v>
      </c>
      <c r="R1139" s="2" t="s">
        <v>267</v>
      </c>
      <c r="S1139" s="2" t="s">
        <v>486</v>
      </c>
      <c r="T1139" s="2" t="b">
        <v>1</v>
      </c>
      <c r="U1139" s="2">
        <v>2015</v>
      </c>
      <c r="V1139" s="2">
        <v>0</v>
      </c>
      <c r="W1139" s="2">
        <v>50</v>
      </c>
      <c r="X1139" s="2" t="b">
        <v>1</v>
      </c>
      <c r="Y1139" s="2" t="b">
        <v>1</v>
      </c>
      <c r="Z1139" s="2" t="s">
        <v>89</v>
      </c>
      <c r="AA1139" s="2" t="s">
        <v>83</v>
      </c>
      <c r="AB1139" s="51" t="s">
        <v>83</v>
      </c>
      <c r="AC1139" s="51"/>
      <c r="AD1139" s="51">
        <v>259973.33910000001</v>
      </c>
      <c r="AE1139" s="51"/>
      <c r="AF1139" s="51">
        <v>86</v>
      </c>
      <c r="AG1139" s="51" t="s">
        <v>2355</v>
      </c>
      <c r="AH1139" s="51"/>
      <c r="AI1139" s="51"/>
      <c r="AJ1139" s="51">
        <v>0</v>
      </c>
      <c r="AK1139" s="51">
        <v>0</v>
      </c>
      <c r="AL1139" s="51">
        <v>0</v>
      </c>
      <c r="AP1139" s="51">
        <v>0</v>
      </c>
      <c r="AQ1139" s="51"/>
      <c r="AR1139" s="51">
        <v>1</v>
      </c>
      <c r="AS1139" s="51">
        <v>1</v>
      </c>
      <c r="AT1139" s="51">
        <v>1</v>
      </c>
      <c r="AV1139" s="51">
        <v>1</v>
      </c>
      <c r="BB1139" s="51">
        <v>1</v>
      </c>
      <c r="BC1139" s="51"/>
      <c r="BD1139" s="51"/>
    </row>
    <row r="1140" spans="1:56" x14ac:dyDescent="0.3">
      <c r="A1140" s="2">
        <v>1175</v>
      </c>
      <c r="B1140" s="2">
        <v>1</v>
      </c>
      <c r="C1140" s="2" t="s">
        <v>1392</v>
      </c>
      <c r="D1140" s="51">
        <v>13</v>
      </c>
      <c r="E1140" s="2" t="s">
        <v>3977</v>
      </c>
      <c r="F1140" s="2" t="s">
        <v>2338</v>
      </c>
      <c r="G1140" s="2" t="s">
        <v>2806</v>
      </c>
      <c r="H1140" s="2" t="s">
        <v>2807</v>
      </c>
      <c r="I1140" s="2" t="s">
        <v>2819</v>
      </c>
      <c r="J1140" s="2" t="s">
        <v>2820</v>
      </c>
      <c r="K1140" s="2" t="s">
        <v>4167</v>
      </c>
      <c r="L1140" s="2">
        <v>60130</v>
      </c>
      <c r="M1140" s="2">
        <v>124442442</v>
      </c>
      <c r="N1140" s="2" t="s">
        <v>104</v>
      </c>
      <c r="O1140" s="2" t="s">
        <v>2972</v>
      </c>
      <c r="P1140" s="2">
        <v>2006</v>
      </c>
      <c r="Q1140" s="2" t="s">
        <v>2972</v>
      </c>
      <c r="R1140" s="2" t="s">
        <v>1218</v>
      </c>
      <c r="S1140" s="2" t="s">
        <v>2972</v>
      </c>
      <c r="T1140" s="2" t="b">
        <v>1</v>
      </c>
      <c r="U1140" s="2">
        <v>43891</v>
      </c>
      <c r="V1140" s="2">
        <v>0</v>
      </c>
      <c r="W1140" s="2">
        <v>77</v>
      </c>
      <c r="X1140" s="2" t="b">
        <v>1</v>
      </c>
      <c r="Y1140" s="2" t="b">
        <v>1</v>
      </c>
      <c r="Z1140" s="2" t="s">
        <v>89</v>
      </c>
      <c r="AA1140" s="2" t="s">
        <v>83</v>
      </c>
      <c r="AB1140" s="51" t="s">
        <v>83</v>
      </c>
      <c r="AC1140" s="51"/>
      <c r="AD1140" s="51">
        <v>140078.3567</v>
      </c>
      <c r="AE1140" s="51" t="s">
        <v>118</v>
      </c>
      <c r="AF1140" s="51">
        <v>104</v>
      </c>
      <c r="AG1140" s="51" t="s">
        <v>2355</v>
      </c>
      <c r="AH1140" s="51"/>
      <c r="AI1140" s="51">
        <v>7</v>
      </c>
      <c r="AJ1140" s="51">
        <v>0</v>
      </c>
      <c r="AK1140" s="51">
        <v>0</v>
      </c>
      <c r="AL1140" s="51">
        <v>0</v>
      </c>
      <c r="AN1140" s="51">
        <v>1</v>
      </c>
      <c r="AP1140" s="51">
        <v>0</v>
      </c>
      <c r="AQ1140" s="51"/>
      <c r="AR1140" s="51">
        <v>1</v>
      </c>
      <c r="AS1140" s="51">
        <v>1</v>
      </c>
      <c r="AT1140" s="51">
        <v>1</v>
      </c>
      <c r="AV1140" s="51">
        <v>1</v>
      </c>
      <c r="BC1140" s="51">
        <v>1</v>
      </c>
    </row>
    <row r="1141" spans="1:56" x14ac:dyDescent="0.3">
      <c r="A1141" s="2">
        <v>1176</v>
      </c>
      <c r="B1141" s="2">
        <v>1</v>
      </c>
      <c r="C1141" s="2" t="s">
        <v>1392</v>
      </c>
      <c r="D1141" s="51">
        <v>13</v>
      </c>
      <c r="E1141" s="2" t="s">
        <v>3977</v>
      </c>
      <c r="F1141" s="2" t="s">
        <v>2338</v>
      </c>
      <c r="G1141" s="2" t="s">
        <v>2821</v>
      </c>
      <c r="H1141" s="2" t="s">
        <v>2822</v>
      </c>
      <c r="I1141" s="2" t="s">
        <v>2823</v>
      </c>
      <c r="J1141" s="2" t="s">
        <v>2824</v>
      </c>
      <c r="K1141" s="2" t="s">
        <v>4168</v>
      </c>
      <c r="L1141" s="2">
        <v>195459</v>
      </c>
      <c r="M1141" s="2">
        <v>68632178</v>
      </c>
      <c r="N1141" s="2" t="s">
        <v>104</v>
      </c>
      <c r="O1141" s="2" t="s">
        <v>1217</v>
      </c>
      <c r="P1141" s="2">
        <v>2010</v>
      </c>
      <c r="Q1141" s="2" t="s">
        <v>1217</v>
      </c>
      <c r="R1141" s="2" t="s">
        <v>4169</v>
      </c>
      <c r="S1141" s="2" t="s">
        <v>1217</v>
      </c>
      <c r="T1141" s="2" t="b">
        <v>1</v>
      </c>
      <c r="U1141" s="2">
        <v>2018</v>
      </c>
      <c r="V1141" s="2">
        <v>0</v>
      </c>
      <c r="W1141" s="2">
        <v>432</v>
      </c>
      <c r="X1141" s="2" t="b">
        <v>1</v>
      </c>
      <c r="Y1141" s="2" t="b">
        <v>1</v>
      </c>
      <c r="Z1141" s="2" t="s">
        <v>2825</v>
      </c>
      <c r="AA1141" s="2" t="s">
        <v>125</v>
      </c>
      <c r="AB1141" s="51" t="s">
        <v>125</v>
      </c>
      <c r="AC1141" s="51"/>
      <c r="AD1141" s="51">
        <v>24879248.399999999</v>
      </c>
      <c r="AF1141" s="2">
        <v>500</v>
      </c>
      <c r="AG1141" s="51" t="s">
        <v>2355</v>
      </c>
      <c r="AI1141" s="2">
        <v>29</v>
      </c>
      <c r="AJ1141" s="51">
        <v>0</v>
      </c>
      <c r="AK1141" s="51">
        <v>0</v>
      </c>
      <c r="AL1141" s="51">
        <v>1</v>
      </c>
      <c r="AM1141" s="51">
        <v>1</v>
      </c>
      <c r="AN1141" s="51">
        <v>1</v>
      </c>
      <c r="AP1141" s="51">
        <v>1</v>
      </c>
      <c r="AQ1141" s="51"/>
      <c r="AR1141" s="51">
        <v>0</v>
      </c>
      <c r="AS1141" s="51">
        <v>0</v>
      </c>
      <c r="AT1141" s="51">
        <v>1</v>
      </c>
      <c r="AV1141" s="51"/>
      <c r="AW1141" s="51"/>
      <c r="AZ1141" s="51">
        <v>1</v>
      </c>
      <c r="BA1141" s="51">
        <v>1</v>
      </c>
      <c r="BB1141" s="51"/>
      <c r="BC1141" s="51"/>
      <c r="BD1141" s="51"/>
    </row>
    <row r="1142" spans="1:56" x14ac:dyDescent="0.3">
      <c r="A1142" s="2">
        <v>1177</v>
      </c>
      <c r="B1142" s="2">
        <v>1</v>
      </c>
      <c r="C1142" s="2" t="s">
        <v>1392</v>
      </c>
      <c r="D1142" s="51">
        <v>13</v>
      </c>
      <c r="E1142" s="2" t="s">
        <v>3977</v>
      </c>
      <c r="F1142" s="2" t="s">
        <v>2338</v>
      </c>
      <c r="G1142" s="2" t="s">
        <v>2821</v>
      </c>
      <c r="H1142" s="2" t="s">
        <v>2822</v>
      </c>
      <c r="I1142" s="2" t="s">
        <v>2826</v>
      </c>
      <c r="J1142" s="2" t="s">
        <v>2827</v>
      </c>
      <c r="K1142" s="2" t="s">
        <v>4170</v>
      </c>
      <c r="L1142" s="2">
        <v>198921</v>
      </c>
      <c r="M1142" s="2">
        <v>68632946</v>
      </c>
      <c r="N1142" s="2" t="s">
        <v>104</v>
      </c>
      <c r="O1142" s="2" t="s">
        <v>1217</v>
      </c>
      <c r="P1142" s="2" t="s">
        <v>267</v>
      </c>
      <c r="Q1142" s="2" t="s">
        <v>1540</v>
      </c>
      <c r="R1142" s="2" t="s">
        <v>4169</v>
      </c>
      <c r="S1142" s="2" t="s">
        <v>1540</v>
      </c>
      <c r="T1142" s="2" t="b">
        <v>1</v>
      </c>
      <c r="U1142" s="2">
        <v>43891</v>
      </c>
      <c r="V1142" s="2">
        <v>0</v>
      </c>
      <c r="W1142" s="2">
        <v>1000</v>
      </c>
      <c r="X1142" s="2" t="b">
        <v>1</v>
      </c>
      <c r="Y1142" s="2" t="b">
        <v>1</v>
      </c>
      <c r="Z1142" s="2" t="s">
        <v>2828</v>
      </c>
      <c r="AA1142" s="2" t="s">
        <v>125</v>
      </c>
      <c r="AB1142" s="51" t="s">
        <v>125</v>
      </c>
      <c r="AC1142" s="51"/>
      <c r="AD1142" s="51">
        <v>29043874.710000001</v>
      </c>
      <c r="AF1142" s="2">
        <v>700</v>
      </c>
      <c r="AG1142" s="51" t="s">
        <v>2355</v>
      </c>
      <c r="AI1142" s="2">
        <v>29</v>
      </c>
      <c r="AJ1142" s="51">
        <v>0</v>
      </c>
      <c r="AK1142" s="51">
        <v>0</v>
      </c>
      <c r="AL1142" s="51">
        <v>1</v>
      </c>
      <c r="AM1142" s="51">
        <v>1</v>
      </c>
      <c r="AN1142" s="51">
        <v>1</v>
      </c>
      <c r="AP1142" s="51">
        <v>1</v>
      </c>
      <c r="AQ1142" s="51"/>
      <c r="AR1142" s="51">
        <v>0</v>
      </c>
      <c r="AS1142" s="51">
        <v>0</v>
      </c>
      <c r="AT1142" s="51">
        <v>1</v>
      </c>
      <c r="AV1142" s="51"/>
      <c r="AW1142" s="51"/>
      <c r="AZ1142" s="51">
        <v>1</v>
      </c>
      <c r="BA1142" s="51">
        <v>1</v>
      </c>
      <c r="BB1142" s="51"/>
      <c r="BC1142" s="51"/>
      <c r="BD1142" s="51"/>
    </row>
    <row r="1143" spans="1:56" x14ac:dyDescent="0.3">
      <c r="A1143" s="2">
        <v>1178</v>
      </c>
      <c r="B1143" s="2">
        <v>1</v>
      </c>
      <c r="C1143" s="2" t="s">
        <v>1392</v>
      </c>
      <c r="D1143" s="51">
        <v>13</v>
      </c>
      <c r="E1143" s="2" t="s">
        <v>3977</v>
      </c>
      <c r="F1143" s="2" t="s">
        <v>2338</v>
      </c>
      <c r="G1143" s="2" t="s">
        <v>2821</v>
      </c>
      <c r="H1143" s="2" t="s">
        <v>2822</v>
      </c>
      <c r="I1143" s="2" t="s">
        <v>2829</v>
      </c>
      <c r="J1143" s="2" t="s">
        <v>2830</v>
      </c>
      <c r="K1143" s="2" t="s">
        <v>4171</v>
      </c>
      <c r="L1143" s="2">
        <v>41832</v>
      </c>
      <c r="M1143" s="2">
        <v>166793082</v>
      </c>
      <c r="N1143" s="2" t="s">
        <v>104</v>
      </c>
      <c r="O1143" s="2" t="s">
        <v>2972</v>
      </c>
      <c r="P1143" s="2">
        <v>2003</v>
      </c>
      <c r="Q1143" s="2" t="s">
        <v>1540</v>
      </c>
      <c r="R1143" s="2" t="s">
        <v>4172</v>
      </c>
      <c r="S1143" s="2" t="s">
        <v>1540</v>
      </c>
      <c r="T1143" s="2" t="b">
        <v>1</v>
      </c>
      <c r="U1143" s="2">
        <v>43862</v>
      </c>
      <c r="V1143" s="2">
        <v>0</v>
      </c>
      <c r="W1143" s="2">
        <v>50</v>
      </c>
      <c r="X1143" s="2" t="b">
        <v>1</v>
      </c>
      <c r="Y1143" s="2" t="b">
        <v>1</v>
      </c>
      <c r="Z1143" s="2" t="s">
        <v>2831</v>
      </c>
      <c r="AA1143" s="2" t="s">
        <v>125</v>
      </c>
      <c r="AB1143" s="51" t="s">
        <v>125</v>
      </c>
      <c r="AC1143" s="51"/>
      <c r="AD1143" s="51">
        <v>2776661.4810000001</v>
      </c>
      <c r="AF1143" s="2">
        <v>130</v>
      </c>
      <c r="AG1143" s="51" t="s">
        <v>2355</v>
      </c>
      <c r="AI1143" s="2">
        <v>12.8</v>
      </c>
      <c r="AJ1143" s="51">
        <v>0</v>
      </c>
      <c r="AK1143" s="51">
        <v>0</v>
      </c>
      <c r="AL1143" s="51">
        <v>1</v>
      </c>
      <c r="AM1143" s="51">
        <v>1</v>
      </c>
      <c r="AP1143" s="51">
        <v>1</v>
      </c>
      <c r="AQ1143" s="51"/>
      <c r="AR1143" s="51">
        <v>0</v>
      </c>
      <c r="AS1143" s="51">
        <v>0</v>
      </c>
      <c r="AT1143" s="51">
        <v>1</v>
      </c>
      <c r="AV1143" s="51"/>
      <c r="AW1143" s="51"/>
      <c r="AZ1143" s="51">
        <v>1</v>
      </c>
      <c r="BA1143" s="51">
        <v>1</v>
      </c>
      <c r="BB1143" s="51"/>
      <c r="BC1143" s="51"/>
      <c r="BD1143" s="51"/>
    </row>
    <row r="1144" spans="1:56" x14ac:dyDescent="0.3">
      <c r="A1144" s="2">
        <v>1179</v>
      </c>
      <c r="B1144" s="2">
        <v>1</v>
      </c>
      <c r="C1144" s="2" t="s">
        <v>1392</v>
      </c>
      <c r="D1144" s="51">
        <v>13</v>
      </c>
      <c r="E1144" s="2" t="s">
        <v>3977</v>
      </c>
      <c r="F1144" s="2" t="s">
        <v>2338</v>
      </c>
      <c r="G1144" s="2" t="s">
        <v>2821</v>
      </c>
      <c r="H1144" s="2" t="s">
        <v>2822</v>
      </c>
      <c r="I1144" s="2" t="s">
        <v>2832</v>
      </c>
      <c r="J1144" s="2" t="s">
        <v>2833</v>
      </c>
      <c r="K1144" s="2" t="s">
        <v>4173</v>
      </c>
      <c r="L1144" s="2">
        <v>126710128</v>
      </c>
      <c r="M1144" s="2">
        <v>896599</v>
      </c>
      <c r="N1144" s="2" t="s">
        <v>104</v>
      </c>
      <c r="O1144" s="2" t="s">
        <v>486</v>
      </c>
      <c r="P1144" s="2">
        <v>2008</v>
      </c>
      <c r="Q1144" s="2" t="s">
        <v>1540</v>
      </c>
      <c r="R1144" s="2" t="s">
        <v>4174</v>
      </c>
      <c r="S1144" s="2" t="s">
        <v>1540</v>
      </c>
      <c r="T1144" s="2" t="b">
        <v>1</v>
      </c>
      <c r="U1144" s="2">
        <v>2018</v>
      </c>
      <c r="V1144" s="2">
        <v>0</v>
      </c>
      <c r="W1144" s="2">
        <v>100</v>
      </c>
      <c r="X1144" s="2" t="b">
        <v>1</v>
      </c>
      <c r="Y1144" s="2" t="b">
        <v>1</v>
      </c>
      <c r="Z1144" s="2" t="s">
        <v>89</v>
      </c>
      <c r="AA1144" s="2" t="s">
        <v>125</v>
      </c>
      <c r="AB1144" s="51" t="s">
        <v>125</v>
      </c>
      <c r="AC1144" s="51"/>
      <c r="AD1144" s="51">
        <v>3548208.2409999999</v>
      </c>
      <c r="AE1144" s="51"/>
      <c r="AF1144" s="51">
        <v>230</v>
      </c>
      <c r="AG1144" s="51" t="s">
        <v>2355</v>
      </c>
      <c r="AH1144" s="51"/>
      <c r="AI1144" s="51">
        <v>12.8</v>
      </c>
      <c r="AJ1144" s="51">
        <v>0</v>
      </c>
      <c r="AK1144" s="51">
        <v>0</v>
      </c>
      <c r="AL1144" s="51">
        <v>0</v>
      </c>
      <c r="AM1144" s="51">
        <v>1</v>
      </c>
      <c r="AP1144" s="51">
        <v>0</v>
      </c>
      <c r="AQ1144" s="51"/>
      <c r="AR1144" s="51">
        <v>0</v>
      </c>
      <c r="AS1144" s="51">
        <v>0</v>
      </c>
      <c r="AT1144" s="51">
        <v>1</v>
      </c>
      <c r="AV1144" s="51"/>
      <c r="AW1144" s="51"/>
      <c r="AZ1144" s="51">
        <v>1</v>
      </c>
      <c r="BA1144" s="51">
        <v>1</v>
      </c>
      <c r="BB1144" s="51"/>
      <c r="BC1144" s="51"/>
      <c r="BD1144" s="51"/>
    </row>
    <row r="1145" spans="1:56" x14ac:dyDescent="0.3">
      <c r="A1145" s="2">
        <v>1180</v>
      </c>
      <c r="B1145" s="2">
        <v>1</v>
      </c>
      <c r="C1145" s="2" t="s">
        <v>1392</v>
      </c>
      <c r="D1145" s="51">
        <v>13</v>
      </c>
      <c r="E1145" s="2" t="s">
        <v>3977</v>
      </c>
      <c r="F1145" s="2" t="s">
        <v>2338</v>
      </c>
      <c r="G1145" s="2" t="s">
        <v>2821</v>
      </c>
      <c r="H1145" s="2" t="s">
        <v>2822</v>
      </c>
      <c r="I1145" s="2" t="s">
        <v>2491</v>
      </c>
      <c r="J1145" s="2" t="s">
        <v>2834</v>
      </c>
      <c r="K1145" s="2" t="s">
        <v>4175</v>
      </c>
      <c r="L1145" s="2">
        <v>161439</v>
      </c>
      <c r="M1145" s="2">
        <v>124485584</v>
      </c>
      <c r="N1145" s="2" t="s">
        <v>104</v>
      </c>
      <c r="O1145" s="2" t="s">
        <v>486</v>
      </c>
      <c r="P1145" s="2">
        <v>2007</v>
      </c>
      <c r="Q1145" s="2" t="s">
        <v>1540</v>
      </c>
      <c r="R1145" s="2" t="s">
        <v>4172</v>
      </c>
      <c r="S1145" s="2" t="s">
        <v>1540</v>
      </c>
      <c r="T1145" s="2" t="b">
        <v>1</v>
      </c>
      <c r="U1145" s="2">
        <v>43862</v>
      </c>
      <c r="V1145" s="2">
        <v>0</v>
      </c>
      <c r="W1145" s="2">
        <v>50</v>
      </c>
      <c r="X1145" s="2" t="b">
        <v>1</v>
      </c>
      <c r="Y1145" s="2" t="b">
        <v>1</v>
      </c>
      <c r="Z1145" s="2" t="s">
        <v>89</v>
      </c>
      <c r="AA1145" s="2" t="s">
        <v>125</v>
      </c>
      <c r="AB1145" s="51" t="s">
        <v>125</v>
      </c>
      <c r="AC1145" s="51"/>
      <c r="AD1145" s="51">
        <v>9695409.0439999998</v>
      </c>
      <c r="AF1145" s="2">
        <v>135</v>
      </c>
      <c r="AG1145" s="51" t="s">
        <v>2355</v>
      </c>
      <c r="AI1145" s="2">
        <v>12.8</v>
      </c>
      <c r="AJ1145" s="51">
        <v>0</v>
      </c>
      <c r="AK1145" s="51">
        <v>0</v>
      </c>
      <c r="AL1145" s="51">
        <v>1</v>
      </c>
      <c r="AM1145" s="51">
        <v>1</v>
      </c>
      <c r="AP1145" s="51">
        <v>1</v>
      </c>
      <c r="AQ1145" s="51"/>
      <c r="AR1145" s="51">
        <v>0</v>
      </c>
      <c r="AS1145" s="51">
        <v>0</v>
      </c>
      <c r="AT1145" s="51">
        <v>1</v>
      </c>
      <c r="AV1145" s="51"/>
      <c r="AW1145" s="51"/>
      <c r="AZ1145" s="51">
        <v>1</v>
      </c>
      <c r="BA1145" s="51">
        <v>1</v>
      </c>
      <c r="BB1145" s="51"/>
      <c r="BC1145" s="51"/>
      <c r="BD1145" s="51"/>
    </row>
    <row r="1146" spans="1:56" x14ac:dyDescent="0.3">
      <c r="A1146" s="2">
        <v>1181</v>
      </c>
      <c r="B1146" s="2">
        <v>1</v>
      </c>
      <c r="C1146" s="2" t="s">
        <v>1392</v>
      </c>
      <c r="D1146" s="51">
        <v>13</v>
      </c>
      <c r="E1146" s="2" t="s">
        <v>3977</v>
      </c>
      <c r="F1146" s="2" t="s">
        <v>2338</v>
      </c>
      <c r="G1146" s="2" t="s">
        <v>2821</v>
      </c>
      <c r="H1146" s="2" t="s">
        <v>2822</v>
      </c>
      <c r="I1146" s="2" t="s">
        <v>2835</v>
      </c>
      <c r="J1146" s="2" t="s">
        <v>2836</v>
      </c>
      <c r="K1146" s="2" t="s">
        <v>4176</v>
      </c>
      <c r="L1146" s="2">
        <v>110847130</v>
      </c>
      <c r="M1146" s="2">
        <v>176550858</v>
      </c>
      <c r="N1146" s="2" t="s">
        <v>104</v>
      </c>
      <c r="O1146" s="2" t="s">
        <v>1540</v>
      </c>
      <c r="P1146" s="2">
        <v>2014</v>
      </c>
      <c r="Q1146" s="2" t="s">
        <v>1540</v>
      </c>
      <c r="R1146" s="2" t="s">
        <v>3018</v>
      </c>
      <c r="S1146" s="2" t="s">
        <v>1540</v>
      </c>
      <c r="T1146" s="2" t="b">
        <v>1</v>
      </c>
      <c r="U1146" s="2">
        <v>2018</v>
      </c>
      <c r="V1146" s="2">
        <v>0</v>
      </c>
      <c r="W1146" s="2">
        <v>700</v>
      </c>
      <c r="X1146" s="2" t="b">
        <v>1</v>
      </c>
      <c r="Y1146" s="2" t="b">
        <v>1</v>
      </c>
      <c r="Z1146" s="2" t="s">
        <v>89</v>
      </c>
      <c r="AA1146" s="2" t="s">
        <v>125</v>
      </c>
      <c r="AB1146" s="51" t="s">
        <v>125</v>
      </c>
      <c r="AC1146" s="51"/>
      <c r="AD1146" s="51">
        <v>9840640.0960000008</v>
      </c>
      <c r="AE1146" s="51"/>
      <c r="AF1146" s="51">
        <v>350</v>
      </c>
      <c r="AG1146" s="51" t="s">
        <v>2355</v>
      </c>
      <c r="AH1146" s="51"/>
      <c r="AI1146" s="51">
        <v>12.8</v>
      </c>
      <c r="AJ1146" s="51">
        <v>0</v>
      </c>
      <c r="AK1146" s="51">
        <v>0</v>
      </c>
      <c r="AL1146" s="51">
        <v>0</v>
      </c>
      <c r="AM1146" s="51">
        <v>1</v>
      </c>
      <c r="AN1146" s="51">
        <v>1</v>
      </c>
      <c r="AP1146" s="51">
        <v>1</v>
      </c>
      <c r="AQ1146" s="51"/>
      <c r="AR1146" s="51">
        <v>0</v>
      </c>
      <c r="AS1146" s="51">
        <v>0</v>
      </c>
      <c r="AT1146" s="51">
        <v>1</v>
      </c>
      <c r="AV1146" s="51"/>
      <c r="AW1146" s="51"/>
      <c r="AZ1146" s="51">
        <v>1</v>
      </c>
      <c r="BA1146" s="51">
        <v>1</v>
      </c>
      <c r="BB1146" s="51"/>
      <c r="BC1146" s="51"/>
      <c r="BD1146" s="51"/>
    </row>
    <row r="1147" spans="1:56" x14ac:dyDescent="0.3">
      <c r="A1147" s="2">
        <v>1182</v>
      </c>
      <c r="B1147" s="2">
        <v>1</v>
      </c>
      <c r="C1147" s="2" t="s">
        <v>1392</v>
      </c>
      <c r="D1147" s="51">
        <v>13</v>
      </c>
      <c r="E1147" s="2" t="s">
        <v>3977</v>
      </c>
      <c r="F1147" s="2" t="s">
        <v>2338</v>
      </c>
      <c r="G1147" s="2" t="s">
        <v>2821</v>
      </c>
      <c r="H1147" s="2" t="s">
        <v>2822</v>
      </c>
      <c r="I1147" s="2" t="s">
        <v>2837</v>
      </c>
      <c r="J1147" s="2" t="s">
        <v>2838</v>
      </c>
      <c r="K1147" s="2" t="s">
        <v>4177</v>
      </c>
      <c r="L1147" s="2">
        <v>60198</v>
      </c>
      <c r="M1147" s="2">
        <v>124450956</v>
      </c>
      <c r="N1147" s="2" t="s">
        <v>104</v>
      </c>
      <c r="O1147" s="2" t="s">
        <v>2972</v>
      </c>
      <c r="P1147" s="2">
        <v>2006</v>
      </c>
      <c r="Q1147" s="2" t="s">
        <v>1217</v>
      </c>
      <c r="R1147" s="2" t="s">
        <v>3003</v>
      </c>
      <c r="S1147" s="2" t="s">
        <v>1217</v>
      </c>
      <c r="T1147" s="2" t="b">
        <v>1</v>
      </c>
      <c r="U1147" s="2">
        <v>2018</v>
      </c>
      <c r="V1147" s="2">
        <v>0</v>
      </c>
      <c r="W1147" s="2">
        <v>30</v>
      </c>
      <c r="X1147" s="2" t="b">
        <v>1</v>
      </c>
      <c r="Y1147" s="2" t="b">
        <v>1</v>
      </c>
      <c r="Z1147" s="2" t="s">
        <v>89</v>
      </c>
      <c r="AA1147" s="2" t="s">
        <v>125</v>
      </c>
      <c r="AB1147" s="51" t="s">
        <v>125</v>
      </c>
      <c r="AC1147" s="51"/>
      <c r="AD1147" s="51">
        <v>2905541.5079999999</v>
      </c>
      <c r="AE1147" s="51"/>
      <c r="AF1147" s="51">
        <v>110</v>
      </c>
      <c r="AG1147" s="51" t="s">
        <v>2355</v>
      </c>
      <c r="AH1147" s="51"/>
      <c r="AI1147" s="51">
        <v>12.8</v>
      </c>
      <c r="AJ1147" s="51">
        <v>0</v>
      </c>
      <c r="AK1147" s="51">
        <v>0</v>
      </c>
      <c r="AL1147" s="51">
        <v>0</v>
      </c>
      <c r="AM1147" s="51">
        <v>1</v>
      </c>
      <c r="AN1147" s="51">
        <v>1</v>
      </c>
      <c r="AP1147" s="51">
        <v>0</v>
      </c>
      <c r="AQ1147" s="51"/>
      <c r="AR1147" s="51">
        <v>0</v>
      </c>
      <c r="AS1147" s="51">
        <v>0</v>
      </c>
      <c r="AT1147" s="51">
        <v>1</v>
      </c>
      <c r="AW1147" s="51"/>
      <c r="AZ1147" s="51">
        <v>1</v>
      </c>
      <c r="BA1147" s="51">
        <v>1</v>
      </c>
    </row>
    <row r="1148" spans="1:56" x14ac:dyDescent="0.3">
      <c r="A1148" s="2">
        <v>1183</v>
      </c>
      <c r="B1148" s="2">
        <v>1</v>
      </c>
      <c r="C1148" s="2" t="s">
        <v>1392</v>
      </c>
      <c r="D1148" s="51">
        <v>13</v>
      </c>
      <c r="E1148" s="2" t="s">
        <v>3977</v>
      </c>
      <c r="F1148" s="2" t="s">
        <v>2338</v>
      </c>
      <c r="G1148" s="2" t="s">
        <v>2821</v>
      </c>
      <c r="H1148" s="2" t="s">
        <v>2822</v>
      </c>
      <c r="I1148" s="2" t="s">
        <v>2839</v>
      </c>
      <c r="J1148" s="2" t="s">
        <v>2840</v>
      </c>
      <c r="K1148" s="2" t="s">
        <v>4178</v>
      </c>
      <c r="L1148" s="2">
        <v>60199</v>
      </c>
      <c r="M1148" s="2">
        <v>124451161</v>
      </c>
      <c r="N1148" s="2" t="s">
        <v>104</v>
      </c>
      <c r="O1148" s="2" t="s">
        <v>1217</v>
      </c>
      <c r="P1148" s="2">
        <v>2016</v>
      </c>
      <c r="Q1148" s="2" t="s">
        <v>1540</v>
      </c>
      <c r="R1148" s="2" t="s">
        <v>3018</v>
      </c>
      <c r="S1148" s="2" t="s">
        <v>1540</v>
      </c>
      <c r="T1148" s="2" t="b">
        <v>1</v>
      </c>
      <c r="U1148" s="2">
        <v>2018</v>
      </c>
      <c r="V1148" s="2">
        <v>0</v>
      </c>
      <c r="W1148" s="2">
        <v>1896</v>
      </c>
      <c r="X1148" s="2" t="b">
        <v>1</v>
      </c>
      <c r="Y1148" s="2" t="b">
        <v>1</v>
      </c>
      <c r="Z1148" s="2" t="s">
        <v>89</v>
      </c>
      <c r="AA1148" s="2" t="s">
        <v>125</v>
      </c>
      <c r="AB1148" s="51" t="s">
        <v>125</v>
      </c>
      <c r="AC1148" s="51"/>
      <c r="AD1148" s="51">
        <v>11323161.58</v>
      </c>
      <c r="AF1148" s="2">
        <v>370</v>
      </c>
      <c r="AG1148" s="51" t="s">
        <v>2355</v>
      </c>
      <c r="AI1148" s="2">
        <v>12.8</v>
      </c>
      <c r="AJ1148" s="51">
        <v>0</v>
      </c>
      <c r="AK1148" s="51">
        <v>0</v>
      </c>
      <c r="AL1148" s="51">
        <v>1</v>
      </c>
      <c r="AM1148" s="51">
        <v>1</v>
      </c>
      <c r="AN1148" s="51">
        <v>1</v>
      </c>
      <c r="AP1148" s="51">
        <v>1</v>
      </c>
      <c r="AQ1148" s="51"/>
      <c r="AR1148" s="51">
        <v>0</v>
      </c>
      <c r="AS1148" s="51">
        <v>0</v>
      </c>
      <c r="AT1148" s="51">
        <v>1</v>
      </c>
      <c r="AV1148" s="51"/>
      <c r="AW1148" s="51"/>
      <c r="AZ1148" s="51">
        <v>1</v>
      </c>
      <c r="BA1148" s="51">
        <v>1</v>
      </c>
      <c r="BB1148" s="51"/>
      <c r="BC1148" s="51"/>
      <c r="BD1148" s="51"/>
    </row>
    <row r="1149" spans="1:56" x14ac:dyDescent="0.3">
      <c r="A1149" s="2">
        <v>1184</v>
      </c>
      <c r="B1149" s="2">
        <v>1</v>
      </c>
      <c r="C1149" s="2" t="s">
        <v>1392</v>
      </c>
      <c r="D1149" s="51">
        <v>13</v>
      </c>
      <c r="E1149" s="2" t="s">
        <v>3977</v>
      </c>
      <c r="F1149" s="2" t="s">
        <v>2338</v>
      </c>
      <c r="G1149" s="2" t="s">
        <v>2821</v>
      </c>
      <c r="H1149" s="2" t="s">
        <v>2822</v>
      </c>
      <c r="I1149" s="2" t="s">
        <v>2841</v>
      </c>
      <c r="J1149" s="2" t="s">
        <v>2842</v>
      </c>
      <c r="K1149" s="2" t="s">
        <v>4179</v>
      </c>
      <c r="L1149" s="2">
        <v>60200</v>
      </c>
      <c r="M1149" s="2">
        <v>124451622</v>
      </c>
      <c r="N1149" s="2" t="s">
        <v>104</v>
      </c>
      <c r="O1149" s="2" t="s">
        <v>2972</v>
      </c>
      <c r="P1149" s="2">
        <v>2006</v>
      </c>
      <c r="Q1149" s="2" t="s">
        <v>1540</v>
      </c>
      <c r="R1149" s="2" t="s">
        <v>3018</v>
      </c>
      <c r="S1149" s="2" t="s">
        <v>1540</v>
      </c>
      <c r="T1149" s="2" t="b">
        <v>1</v>
      </c>
      <c r="U1149" s="2">
        <v>2018</v>
      </c>
      <c r="V1149" s="2">
        <v>0</v>
      </c>
      <c r="W1149" s="2">
        <v>100</v>
      </c>
      <c r="X1149" s="2" t="b">
        <v>1</v>
      </c>
      <c r="Y1149" s="2" t="b">
        <v>1</v>
      </c>
      <c r="Z1149" s="2" t="s">
        <v>89</v>
      </c>
      <c r="AA1149" s="2" t="s">
        <v>125</v>
      </c>
      <c r="AB1149" s="51" t="s">
        <v>125</v>
      </c>
      <c r="AC1149" s="51"/>
      <c r="AD1149" s="51">
        <v>18224778.710000001</v>
      </c>
      <c r="AF1149" s="2">
        <v>220</v>
      </c>
      <c r="AG1149" s="51" t="s">
        <v>2355</v>
      </c>
      <c r="AI1149" s="2">
        <v>12.8</v>
      </c>
      <c r="AJ1149" s="51">
        <v>0</v>
      </c>
      <c r="AK1149" s="51">
        <v>0</v>
      </c>
      <c r="AL1149" s="51">
        <v>1</v>
      </c>
      <c r="AM1149" s="51">
        <v>1</v>
      </c>
      <c r="AN1149" s="51">
        <v>1</v>
      </c>
      <c r="AP1149" s="51">
        <v>1</v>
      </c>
      <c r="AQ1149" s="51"/>
      <c r="AR1149" s="51">
        <v>0</v>
      </c>
      <c r="AS1149" s="51">
        <v>0</v>
      </c>
      <c r="AT1149" s="51">
        <v>1</v>
      </c>
      <c r="AV1149" s="51"/>
      <c r="AW1149" s="51"/>
      <c r="AZ1149" s="51">
        <v>1</v>
      </c>
      <c r="BA1149" s="51">
        <v>1</v>
      </c>
      <c r="BB1149" s="51"/>
      <c r="BC1149" s="51"/>
      <c r="BD1149" s="51"/>
    </row>
    <row r="1150" spans="1:56" x14ac:dyDescent="0.3">
      <c r="A1150" s="2">
        <v>1185</v>
      </c>
      <c r="B1150" s="2">
        <v>1</v>
      </c>
      <c r="C1150" s="2" t="s">
        <v>2843</v>
      </c>
      <c r="D1150" s="51">
        <v>14</v>
      </c>
      <c r="E1150" s="2" t="s">
        <v>4180</v>
      </c>
      <c r="F1150" s="2" t="s">
        <v>2844</v>
      </c>
      <c r="G1150" s="2" t="s">
        <v>2845</v>
      </c>
      <c r="H1150" s="2" t="s">
        <v>2846</v>
      </c>
      <c r="I1150" s="2" t="s">
        <v>2847</v>
      </c>
      <c r="J1150" s="2" t="s">
        <v>2848</v>
      </c>
      <c r="K1150" s="2" t="s">
        <v>4181</v>
      </c>
      <c r="L1150" s="2">
        <v>63107</v>
      </c>
      <c r="M1150" s="2">
        <v>3117894</v>
      </c>
      <c r="N1150" s="2" t="s">
        <v>104</v>
      </c>
      <c r="O1150" s="2" t="s">
        <v>368</v>
      </c>
      <c r="P1150" s="2">
        <v>2006</v>
      </c>
      <c r="Q1150" s="2" t="s">
        <v>1217</v>
      </c>
      <c r="R1150" s="2" t="s">
        <v>1218</v>
      </c>
      <c r="S1150" s="2" t="s">
        <v>1217</v>
      </c>
      <c r="T1150" s="2" t="b">
        <v>1</v>
      </c>
      <c r="U1150" s="2">
        <v>43862</v>
      </c>
      <c r="V1150" s="2">
        <v>0</v>
      </c>
      <c r="W1150" s="2">
        <v>481</v>
      </c>
      <c r="X1150" s="2" t="b">
        <v>1</v>
      </c>
      <c r="Y1150" s="2" t="b">
        <v>1</v>
      </c>
      <c r="Z1150" s="2" t="s">
        <v>89</v>
      </c>
      <c r="AA1150" s="2" t="s">
        <v>83</v>
      </c>
      <c r="AB1150" s="51" t="s">
        <v>83</v>
      </c>
      <c r="AC1150" s="51"/>
      <c r="AD1150" s="51">
        <v>1399645.5930000001</v>
      </c>
      <c r="AE1150" s="51"/>
      <c r="AF1150" s="51">
        <v>102</v>
      </c>
      <c r="AG1150" s="51" t="s">
        <v>84</v>
      </c>
      <c r="AH1150" s="51"/>
      <c r="AI1150" s="51">
        <v>17.5</v>
      </c>
      <c r="AJ1150" s="51">
        <v>0</v>
      </c>
      <c r="AK1150" s="51">
        <v>1</v>
      </c>
      <c r="AL1150" s="51">
        <v>0</v>
      </c>
      <c r="AM1150" s="51"/>
      <c r="AP1150" s="51">
        <v>0</v>
      </c>
      <c r="AQ1150" s="51"/>
      <c r="AR1150" s="51">
        <v>1</v>
      </c>
      <c r="AS1150" s="51">
        <v>1</v>
      </c>
      <c r="AT1150" s="51">
        <v>1</v>
      </c>
      <c r="AU1150" s="51">
        <v>1</v>
      </c>
      <c r="AV1150" s="51">
        <v>1</v>
      </c>
      <c r="AW1150" s="51">
        <v>1</v>
      </c>
    </row>
    <row r="1151" spans="1:56" x14ac:dyDescent="0.3">
      <c r="A1151" s="2">
        <v>1186</v>
      </c>
      <c r="B1151" s="2">
        <v>1</v>
      </c>
      <c r="C1151" s="2" t="s">
        <v>2843</v>
      </c>
      <c r="D1151" s="51">
        <v>14</v>
      </c>
      <c r="E1151" s="2" t="s">
        <v>4180</v>
      </c>
      <c r="F1151" s="2" t="s">
        <v>2844</v>
      </c>
      <c r="G1151" s="2" t="s">
        <v>2845</v>
      </c>
      <c r="H1151" s="2" t="s">
        <v>2846</v>
      </c>
      <c r="I1151" s="2" t="s">
        <v>1116</v>
      </c>
      <c r="J1151" s="2" t="s">
        <v>2850</v>
      </c>
      <c r="K1151" s="2" t="s">
        <v>4182</v>
      </c>
      <c r="L1151" s="2">
        <v>60138</v>
      </c>
      <c r="M1151" s="2">
        <v>184670902</v>
      </c>
      <c r="N1151" s="2" t="s">
        <v>104</v>
      </c>
      <c r="O1151" s="2" t="s">
        <v>368</v>
      </c>
      <c r="P1151" s="2">
        <v>2006</v>
      </c>
      <c r="Q1151" s="2" t="s">
        <v>368</v>
      </c>
      <c r="R1151" s="2" t="s">
        <v>267</v>
      </c>
      <c r="S1151" s="2" t="s">
        <v>368</v>
      </c>
      <c r="T1151" s="2" t="b">
        <v>1</v>
      </c>
      <c r="U1151" s="2">
        <v>43891</v>
      </c>
      <c r="V1151" s="2">
        <v>0</v>
      </c>
      <c r="W1151" s="2">
        <v>600</v>
      </c>
      <c r="X1151" s="2" t="b">
        <v>1</v>
      </c>
      <c r="Y1151" s="2" t="b">
        <v>1</v>
      </c>
      <c r="Z1151" s="2" t="s">
        <v>89</v>
      </c>
      <c r="AA1151" s="2" t="s">
        <v>83</v>
      </c>
      <c r="AB1151" s="51" t="s">
        <v>83</v>
      </c>
      <c r="AC1151" s="51"/>
      <c r="AD1151" s="51">
        <v>260621.769</v>
      </c>
      <c r="AE1151" s="51"/>
      <c r="AF1151" s="51">
        <v>120</v>
      </c>
      <c r="AG1151" s="51" t="s">
        <v>84</v>
      </c>
      <c r="AH1151" s="51"/>
      <c r="AI1151" s="51">
        <v>7.3</v>
      </c>
      <c r="AJ1151" s="51">
        <v>0</v>
      </c>
      <c r="AK1151" s="51">
        <v>1</v>
      </c>
      <c r="AL1151" s="51">
        <v>0</v>
      </c>
      <c r="AP1151" s="51">
        <v>0</v>
      </c>
      <c r="AQ1151" s="51"/>
      <c r="AR1151" s="51">
        <v>1</v>
      </c>
      <c r="AS1151" s="51">
        <v>1</v>
      </c>
      <c r="AT1151" s="51">
        <v>1</v>
      </c>
      <c r="AV1151" s="51">
        <v>1</v>
      </c>
    </row>
    <row r="1152" spans="1:56" x14ac:dyDescent="0.3">
      <c r="A1152" s="2">
        <v>1187</v>
      </c>
      <c r="B1152" s="2">
        <v>1</v>
      </c>
      <c r="C1152" s="2" t="s">
        <v>2843</v>
      </c>
      <c r="D1152" s="51">
        <v>14</v>
      </c>
      <c r="E1152" s="2" t="s">
        <v>4180</v>
      </c>
      <c r="F1152" s="2" t="s">
        <v>2844</v>
      </c>
      <c r="G1152" s="2" t="s">
        <v>2845</v>
      </c>
      <c r="H1152" s="2" t="s">
        <v>2846</v>
      </c>
      <c r="I1152" s="2" t="s">
        <v>2851</v>
      </c>
      <c r="J1152" s="2" t="s">
        <v>2852</v>
      </c>
      <c r="K1152" s="2" t="s">
        <v>4183</v>
      </c>
      <c r="L1152" s="2">
        <v>41743</v>
      </c>
      <c r="M1152" s="2">
        <v>68610951</v>
      </c>
      <c r="N1152" s="2" t="s">
        <v>104</v>
      </c>
      <c r="O1152" s="2" t="s">
        <v>368</v>
      </c>
      <c r="P1152" s="2">
        <v>2003</v>
      </c>
      <c r="Q1152" s="2" t="s">
        <v>368</v>
      </c>
      <c r="R1152" s="2" t="s">
        <v>267</v>
      </c>
      <c r="S1152" s="2" t="s">
        <v>368</v>
      </c>
      <c r="T1152" s="2" t="b">
        <v>1</v>
      </c>
      <c r="U1152" s="2">
        <v>2015</v>
      </c>
      <c r="V1152" s="2">
        <v>0</v>
      </c>
      <c r="W1152" s="2">
        <v>227</v>
      </c>
      <c r="X1152" s="2" t="b">
        <v>1</v>
      </c>
      <c r="Y1152" s="2" t="b">
        <v>1</v>
      </c>
      <c r="Z1152" s="2" t="s">
        <v>89</v>
      </c>
      <c r="AA1152" s="2" t="s">
        <v>83</v>
      </c>
      <c r="AB1152" s="51" t="s">
        <v>83</v>
      </c>
      <c r="AC1152" s="51"/>
      <c r="AD1152" s="51">
        <v>616415.94519999996</v>
      </c>
      <c r="AE1152" s="51"/>
      <c r="AF1152" s="51">
        <v>120</v>
      </c>
      <c r="AG1152" s="51"/>
      <c r="AH1152" s="51"/>
      <c r="AI1152" s="51"/>
      <c r="AJ1152" s="51">
        <v>0</v>
      </c>
      <c r="AK1152" s="51">
        <v>1</v>
      </c>
      <c r="AL1152" s="51">
        <v>0</v>
      </c>
      <c r="AP1152" s="51">
        <v>0</v>
      </c>
      <c r="AQ1152" s="51"/>
      <c r="AR1152" s="51">
        <v>1</v>
      </c>
      <c r="AS1152" s="51">
        <v>1</v>
      </c>
      <c r="AT1152" s="51">
        <v>1</v>
      </c>
      <c r="AV1152" s="51">
        <v>1</v>
      </c>
    </row>
    <row r="1153" spans="1:56" x14ac:dyDescent="0.3">
      <c r="A1153" s="2">
        <v>1188</v>
      </c>
      <c r="B1153" s="2">
        <v>1</v>
      </c>
      <c r="C1153" s="2" t="s">
        <v>2843</v>
      </c>
      <c r="D1153" s="51">
        <v>14</v>
      </c>
      <c r="E1153" s="2" t="s">
        <v>4180</v>
      </c>
      <c r="F1153" s="2" t="s">
        <v>2844</v>
      </c>
      <c r="G1153" s="2" t="s">
        <v>2854</v>
      </c>
      <c r="H1153" s="2" t="s">
        <v>2855</v>
      </c>
      <c r="I1153" s="2" t="s">
        <v>2856</v>
      </c>
      <c r="J1153" s="2" t="s">
        <v>2857</v>
      </c>
      <c r="K1153" s="2" t="s">
        <v>4184</v>
      </c>
      <c r="L1153" s="2">
        <v>195427</v>
      </c>
      <c r="M1153" s="2">
        <v>68616928</v>
      </c>
      <c r="N1153" s="2" t="s">
        <v>104</v>
      </c>
      <c r="O1153" s="2" t="s">
        <v>368</v>
      </c>
      <c r="P1153" s="2">
        <v>2010</v>
      </c>
      <c r="Q1153" s="2" t="s">
        <v>368</v>
      </c>
      <c r="R1153" s="2" t="s">
        <v>267</v>
      </c>
      <c r="S1153" s="2" t="s">
        <v>368</v>
      </c>
      <c r="T1153" s="2" t="b">
        <v>1</v>
      </c>
      <c r="U1153" s="2">
        <v>2015</v>
      </c>
      <c r="V1153" s="2">
        <v>370</v>
      </c>
      <c r="W1153" s="2">
        <v>520</v>
      </c>
      <c r="X1153" s="2" t="b">
        <v>1</v>
      </c>
      <c r="Y1153" s="2" t="b">
        <v>1</v>
      </c>
      <c r="Z1153" s="2" t="s">
        <v>89</v>
      </c>
      <c r="AA1153" s="2" t="s">
        <v>178</v>
      </c>
      <c r="AB1153" s="51" t="s">
        <v>178</v>
      </c>
      <c r="AC1153" s="51"/>
      <c r="AD1153" s="51">
        <v>14748.274820000001</v>
      </c>
      <c r="AE1153" s="51" t="s">
        <v>118</v>
      </c>
      <c r="AF1153" s="51">
        <v>91.2</v>
      </c>
      <c r="AG1153" s="51" t="s">
        <v>84</v>
      </c>
      <c r="AH1153" s="51"/>
      <c r="AI1153" s="51"/>
      <c r="AJ1153" s="51">
        <v>0</v>
      </c>
      <c r="AK1153" s="51">
        <v>1</v>
      </c>
      <c r="AL1153" s="51">
        <v>0</v>
      </c>
      <c r="AP1153" s="51">
        <v>1</v>
      </c>
      <c r="AQ1153" s="51"/>
      <c r="AR1153" s="51">
        <v>0</v>
      </c>
      <c r="AS1153" s="51">
        <v>0</v>
      </c>
      <c r="AT1153" s="51">
        <v>1</v>
      </c>
      <c r="AX1153" s="51">
        <v>1</v>
      </c>
      <c r="BC1153" s="51">
        <v>1</v>
      </c>
    </row>
    <row r="1154" spans="1:56" x14ac:dyDescent="0.3">
      <c r="A1154" s="2">
        <v>1189</v>
      </c>
      <c r="B1154" s="2">
        <v>1</v>
      </c>
      <c r="C1154" s="2" t="s">
        <v>2843</v>
      </c>
      <c r="D1154" s="51">
        <v>14</v>
      </c>
      <c r="E1154" s="2" t="s">
        <v>4180</v>
      </c>
      <c r="F1154" s="2" t="s">
        <v>2844</v>
      </c>
      <c r="G1154" s="2" t="s">
        <v>2854</v>
      </c>
      <c r="H1154" s="2" t="s">
        <v>2855</v>
      </c>
      <c r="I1154" s="2" t="s">
        <v>2859</v>
      </c>
      <c r="J1154" s="2" t="s">
        <v>2860</v>
      </c>
      <c r="K1154" s="2" t="s">
        <v>4185</v>
      </c>
      <c r="L1154" s="2">
        <v>195428</v>
      </c>
      <c r="M1154" s="2">
        <v>124541015</v>
      </c>
      <c r="N1154" s="2" t="s">
        <v>104</v>
      </c>
      <c r="O1154" s="2" t="s">
        <v>486</v>
      </c>
      <c r="P1154" s="2">
        <v>2010</v>
      </c>
      <c r="Q1154" s="2" t="s">
        <v>368</v>
      </c>
      <c r="R1154" s="2" t="s">
        <v>267</v>
      </c>
      <c r="S1154" s="2" t="s">
        <v>368</v>
      </c>
      <c r="T1154" s="2" t="b">
        <v>1</v>
      </c>
      <c r="U1154" s="2">
        <v>43862</v>
      </c>
      <c r="V1154" s="2">
        <v>732</v>
      </c>
      <c r="W1154" s="2">
        <v>1506</v>
      </c>
      <c r="X1154" s="2" t="b">
        <v>1</v>
      </c>
      <c r="Y1154" s="2" t="b">
        <v>1</v>
      </c>
      <c r="Z1154" s="2" t="s">
        <v>89</v>
      </c>
      <c r="AA1154" s="2" t="s">
        <v>178</v>
      </c>
      <c r="AB1154" s="51" t="s">
        <v>178</v>
      </c>
      <c r="AC1154" s="51"/>
      <c r="AD1154" s="51">
        <v>224.02968680000001</v>
      </c>
      <c r="AE1154" s="51" t="s">
        <v>118</v>
      </c>
      <c r="AF1154" s="51">
        <v>88.1</v>
      </c>
      <c r="AG1154" s="51" t="s">
        <v>84</v>
      </c>
      <c r="AH1154" s="51"/>
      <c r="AI1154" s="51"/>
      <c r="AJ1154" s="51">
        <v>0</v>
      </c>
      <c r="AK1154" s="51">
        <v>1</v>
      </c>
      <c r="AL1154" s="51">
        <v>0</v>
      </c>
      <c r="AP1154" s="51">
        <v>0</v>
      </c>
      <c r="AQ1154" s="51"/>
      <c r="AR1154" s="51">
        <v>0</v>
      </c>
      <c r="AS1154" s="51">
        <v>0</v>
      </c>
      <c r="AT1154" s="51">
        <v>1</v>
      </c>
      <c r="AX1154" s="51">
        <v>1</v>
      </c>
      <c r="BC1154" s="51">
        <v>1</v>
      </c>
    </row>
    <row r="1155" spans="1:56" x14ac:dyDescent="0.3">
      <c r="A1155" s="2">
        <v>1190</v>
      </c>
      <c r="B1155" s="2">
        <v>1</v>
      </c>
      <c r="C1155" s="2" t="s">
        <v>2843</v>
      </c>
      <c r="D1155" s="51">
        <v>14</v>
      </c>
      <c r="E1155" s="2" t="s">
        <v>4180</v>
      </c>
      <c r="F1155" s="2" t="s">
        <v>2844</v>
      </c>
      <c r="G1155" s="2" t="s">
        <v>2854</v>
      </c>
      <c r="H1155" s="2" t="s">
        <v>2855</v>
      </c>
      <c r="I1155" s="2" t="s">
        <v>2861</v>
      </c>
      <c r="J1155" s="2" t="s">
        <v>2862</v>
      </c>
      <c r="K1155" s="2" t="s">
        <v>4186</v>
      </c>
      <c r="L1155" s="2">
        <v>124398187</v>
      </c>
      <c r="M1155" s="2">
        <v>124552557</v>
      </c>
      <c r="N1155" s="2" t="s">
        <v>104</v>
      </c>
      <c r="O1155" s="2" t="s">
        <v>367</v>
      </c>
      <c r="P1155" s="2" t="s">
        <v>267</v>
      </c>
      <c r="Q1155" s="2" t="s">
        <v>486</v>
      </c>
      <c r="R1155" s="2" t="s">
        <v>267</v>
      </c>
      <c r="S1155" s="2" t="s">
        <v>486</v>
      </c>
      <c r="T1155" s="2" t="b">
        <v>1</v>
      </c>
      <c r="U1155" s="2">
        <v>43862</v>
      </c>
      <c r="V1155" s="2">
        <v>495</v>
      </c>
      <c r="W1155" s="2">
        <v>960</v>
      </c>
      <c r="X1155" s="2" t="b">
        <v>1</v>
      </c>
      <c r="Y1155" s="2" t="b">
        <v>1</v>
      </c>
      <c r="Z1155" s="2" t="s">
        <v>2863</v>
      </c>
      <c r="AA1155" s="2" t="s">
        <v>178</v>
      </c>
      <c r="AB1155" s="51" t="s">
        <v>178</v>
      </c>
      <c r="AC1155" s="51"/>
      <c r="AD1155" s="51">
        <v>241.0285433</v>
      </c>
      <c r="AE1155" s="51" t="s">
        <v>118</v>
      </c>
      <c r="AF1155" s="51">
        <v>86.1</v>
      </c>
      <c r="AG1155" s="51" t="s">
        <v>84</v>
      </c>
      <c r="AH1155" s="51"/>
      <c r="AI1155" s="51"/>
      <c r="AJ1155" s="51">
        <v>0</v>
      </c>
      <c r="AK1155" s="51">
        <v>1</v>
      </c>
      <c r="AL1155" s="51">
        <v>0</v>
      </c>
      <c r="AP1155" s="51">
        <v>0</v>
      </c>
      <c r="AQ1155" s="51"/>
      <c r="AR1155" s="51">
        <v>0</v>
      </c>
      <c r="AS1155" s="51">
        <v>0</v>
      </c>
      <c r="AT1155" s="51">
        <v>1</v>
      </c>
      <c r="AX1155" s="51">
        <v>1</v>
      </c>
      <c r="BB1155" s="51">
        <v>1</v>
      </c>
      <c r="BC1155" s="51">
        <v>1</v>
      </c>
      <c r="BD1155" s="51"/>
    </row>
    <row r="1156" spans="1:56" x14ac:dyDescent="0.3">
      <c r="A1156" s="2">
        <v>1191</v>
      </c>
      <c r="B1156" s="2">
        <v>1</v>
      </c>
      <c r="C1156" s="2" t="s">
        <v>2843</v>
      </c>
      <c r="D1156" s="51">
        <v>14</v>
      </c>
      <c r="E1156" s="2" t="s">
        <v>4180</v>
      </c>
      <c r="F1156" s="2" t="s">
        <v>2844</v>
      </c>
      <c r="G1156" s="2" t="s">
        <v>2854</v>
      </c>
      <c r="H1156" s="2" t="s">
        <v>2855</v>
      </c>
      <c r="I1156" s="2" t="s">
        <v>2864</v>
      </c>
      <c r="J1156" s="2" t="s">
        <v>2865</v>
      </c>
      <c r="K1156" s="2" t="s">
        <v>4187</v>
      </c>
      <c r="L1156" s="2">
        <v>116878608</v>
      </c>
      <c r="M1156" s="2">
        <v>116878622</v>
      </c>
      <c r="N1156" s="2" t="s">
        <v>104</v>
      </c>
      <c r="O1156" s="2" t="s">
        <v>367</v>
      </c>
      <c r="P1156" s="2" t="s">
        <v>267</v>
      </c>
      <c r="Q1156" s="2" t="s">
        <v>368</v>
      </c>
      <c r="R1156" s="2" t="s">
        <v>267</v>
      </c>
      <c r="S1156" s="2" t="s">
        <v>368</v>
      </c>
      <c r="T1156" s="2" t="b">
        <v>1</v>
      </c>
      <c r="U1156" s="2">
        <v>2017</v>
      </c>
      <c r="V1156" s="2">
        <v>846</v>
      </c>
      <c r="W1156" s="2">
        <v>1350</v>
      </c>
      <c r="X1156" s="2" t="b">
        <v>1</v>
      </c>
      <c r="Y1156" s="2" t="b">
        <v>1</v>
      </c>
      <c r="Z1156" s="2" t="s">
        <v>89</v>
      </c>
      <c r="AA1156" s="2" t="s">
        <v>178</v>
      </c>
      <c r="AB1156" s="51" t="s">
        <v>178</v>
      </c>
      <c r="AC1156" s="51"/>
      <c r="AD1156" s="51">
        <v>284371.57069999998</v>
      </c>
      <c r="AE1156" s="51"/>
      <c r="AF1156" s="51">
        <v>103.5</v>
      </c>
      <c r="AG1156" s="51" t="s">
        <v>2866</v>
      </c>
      <c r="AH1156" s="51"/>
      <c r="AI1156" s="51"/>
      <c r="AJ1156" s="51">
        <v>0</v>
      </c>
      <c r="AK1156" s="51">
        <v>1</v>
      </c>
      <c r="AL1156" s="51">
        <v>0</v>
      </c>
      <c r="AP1156" s="51">
        <v>0</v>
      </c>
      <c r="AQ1156" s="51"/>
      <c r="AR1156" s="51">
        <v>0</v>
      </c>
      <c r="AS1156" s="51">
        <v>0</v>
      </c>
      <c r="AT1156" s="51">
        <v>1</v>
      </c>
      <c r="AX1156" s="51">
        <v>1</v>
      </c>
    </row>
    <row r="1157" spans="1:56" x14ac:dyDescent="0.3">
      <c r="A1157" s="2">
        <v>1192</v>
      </c>
      <c r="B1157" s="2">
        <v>1</v>
      </c>
      <c r="C1157" s="2" t="s">
        <v>2843</v>
      </c>
      <c r="D1157" s="51">
        <v>14</v>
      </c>
      <c r="E1157" s="2" t="s">
        <v>4180</v>
      </c>
      <c r="F1157" s="2" t="s">
        <v>2844</v>
      </c>
      <c r="G1157" s="2" t="s">
        <v>2854</v>
      </c>
      <c r="H1157" s="2" t="s">
        <v>2855</v>
      </c>
      <c r="I1157" s="2" t="s">
        <v>2871</v>
      </c>
      <c r="J1157" s="2" t="s">
        <v>2872</v>
      </c>
      <c r="K1157" s="2" t="s">
        <v>4188</v>
      </c>
      <c r="L1157" s="2">
        <v>60183</v>
      </c>
      <c r="M1157" s="2">
        <v>124449118</v>
      </c>
      <c r="N1157" s="2" t="s">
        <v>104</v>
      </c>
      <c r="O1157" s="2" t="s">
        <v>486</v>
      </c>
      <c r="P1157" s="2">
        <v>2006</v>
      </c>
      <c r="Q1157" s="2" t="s">
        <v>368</v>
      </c>
      <c r="R1157" s="2" t="s">
        <v>267</v>
      </c>
      <c r="S1157" s="2" t="s">
        <v>368</v>
      </c>
      <c r="T1157" s="2" t="b">
        <v>1</v>
      </c>
      <c r="U1157" s="2">
        <v>43862</v>
      </c>
      <c r="V1157" s="2">
        <v>180</v>
      </c>
      <c r="W1157" s="2">
        <v>1050</v>
      </c>
      <c r="X1157" s="2" t="b">
        <v>1</v>
      </c>
      <c r="Y1157" s="2" t="b">
        <v>1</v>
      </c>
      <c r="Z1157" s="2" t="s">
        <v>89</v>
      </c>
      <c r="AA1157" s="2" t="s">
        <v>178</v>
      </c>
      <c r="AB1157" s="51" t="s">
        <v>178</v>
      </c>
      <c r="AC1157" s="51"/>
      <c r="AD1157" s="51">
        <v>91327.902359999993</v>
      </c>
      <c r="AE1157" s="51" t="s">
        <v>118</v>
      </c>
      <c r="AF1157" s="51">
        <v>80</v>
      </c>
      <c r="AG1157" s="51" t="s">
        <v>84</v>
      </c>
      <c r="AH1157" s="51"/>
      <c r="AI1157" s="51"/>
      <c r="AJ1157" s="51">
        <v>0</v>
      </c>
      <c r="AK1157" s="51">
        <v>1</v>
      </c>
      <c r="AL1157" s="51">
        <v>0</v>
      </c>
      <c r="AP1157" s="51">
        <v>0</v>
      </c>
      <c r="AQ1157" s="51"/>
      <c r="AR1157" s="51">
        <v>0</v>
      </c>
      <c r="AS1157" s="51">
        <v>0</v>
      </c>
      <c r="AT1157" s="51">
        <v>1</v>
      </c>
      <c r="AX1157" s="51">
        <v>1</v>
      </c>
      <c r="BC1157" s="51">
        <v>1</v>
      </c>
    </row>
    <row r="1158" spans="1:56" x14ac:dyDescent="0.3">
      <c r="A1158" s="2">
        <v>1193</v>
      </c>
      <c r="B1158" s="2">
        <v>1</v>
      </c>
      <c r="C1158" s="2" t="s">
        <v>2843</v>
      </c>
      <c r="D1158" s="51">
        <v>14</v>
      </c>
      <c r="E1158" s="2" t="s">
        <v>4180</v>
      </c>
      <c r="F1158" s="2" t="s">
        <v>2844</v>
      </c>
      <c r="G1158" s="2" t="s">
        <v>2854</v>
      </c>
      <c r="H1158" s="2" t="s">
        <v>2855</v>
      </c>
      <c r="I1158" s="2" t="s">
        <v>2873</v>
      </c>
      <c r="J1158" s="2" t="s">
        <v>2874</v>
      </c>
      <c r="K1158" s="2" t="s">
        <v>4189</v>
      </c>
      <c r="L1158" s="2">
        <v>124398222</v>
      </c>
      <c r="M1158" s="2">
        <v>124552562</v>
      </c>
      <c r="N1158" s="2" t="s">
        <v>104</v>
      </c>
      <c r="O1158" s="2" t="s">
        <v>367</v>
      </c>
      <c r="P1158" s="2" t="s">
        <v>267</v>
      </c>
      <c r="Q1158" s="2" t="s">
        <v>486</v>
      </c>
      <c r="R1158" s="2" t="s">
        <v>267</v>
      </c>
      <c r="S1158" s="2" t="s">
        <v>486</v>
      </c>
      <c r="T1158" s="2" t="b">
        <v>1</v>
      </c>
      <c r="U1158" s="2">
        <v>43862</v>
      </c>
      <c r="V1158" s="2">
        <v>1000</v>
      </c>
      <c r="W1158" s="2">
        <v>1100</v>
      </c>
      <c r="X1158" s="2" t="b">
        <v>1</v>
      </c>
      <c r="Y1158" s="2" t="b">
        <v>1</v>
      </c>
      <c r="Z1158" s="2" t="s">
        <v>2863</v>
      </c>
      <c r="AA1158" s="2" t="s">
        <v>178</v>
      </c>
      <c r="AB1158" s="51" t="s">
        <v>178</v>
      </c>
      <c r="AC1158" s="51"/>
      <c r="AD1158" s="51">
        <v>562.15807740000002</v>
      </c>
      <c r="AE1158" s="51" t="s">
        <v>118</v>
      </c>
      <c r="AF1158" s="51">
        <v>83</v>
      </c>
      <c r="AG1158" s="51" t="s">
        <v>84</v>
      </c>
      <c r="AH1158" s="51"/>
      <c r="AI1158" s="51"/>
      <c r="AJ1158" s="51">
        <v>0</v>
      </c>
      <c r="AK1158" s="51">
        <v>1</v>
      </c>
      <c r="AL1158" s="51">
        <v>0</v>
      </c>
      <c r="AP1158" s="51">
        <v>0</v>
      </c>
      <c r="AQ1158" s="51"/>
      <c r="AR1158" s="51">
        <v>0</v>
      </c>
      <c r="AS1158" s="51">
        <v>0</v>
      </c>
      <c r="AT1158" s="51">
        <v>1</v>
      </c>
      <c r="AX1158" s="51">
        <v>1</v>
      </c>
      <c r="BB1158" s="51">
        <v>1</v>
      </c>
      <c r="BC1158" s="51">
        <v>1</v>
      </c>
      <c r="BD1158" s="51"/>
    </row>
    <row r="1159" spans="1:56" x14ac:dyDescent="0.3">
      <c r="A1159" s="2">
        <v>1194</v>
      </c>
      <c r="B1159" s="2">
        <v>1</v>
      </c>
      <c r="C1159" s="2" t="s">
        <v>2843</v>
      </c>
      <c r="D1159" s="51">
        <v>14</v>
      </c>
      <c r="E1159" s="2" t="s">
        <v>4180</v>
      </c>
      <c r="F1159" s="2" t="s">
        <v>2844</v>
      </c>
      <c r="G1159" s="2" t="s">
        <v>2854</v>
      </c>
      <c r="H1159" s="2" t="s">
        <v>2855</v>
      </c>
      <c r="I1159" s="2" t="s">
        <v>2875</v>
      </c>
      <c r="J1159" s="2" t="s">
        <v>2876</v>
      </c>
      <c r="K1159" s="2" t="s">
        <v>4190</v>
      </c>
      <c r="L1159" s="2">
        <v>195429</v>
      </c>
      <c r="M1159" s="2">
        <v>68617075</v>
      </c>
      <c r="N1159" s="2" t="s">
        <v>104</v>
      </c>
      <c r="O1159" s="2" t="s">
        <v>368</v>
      </c>
      <c r="P1159" s="2">
        <v>2010</v>
      </c>
      <c r="Q1159" s="2" t="s">
        <v>368</v>
      </c>
      <c r="R1159" s="2" t="s">
        <v>267</v>
      </c>
      <c r="S1159" s="2" t="s">
        <v>368</v>
      </c>
      <c r="T1159" s="2" t="b">
        <v>1</v>
      </c>
      <c r="U1159" s="2">
        <v>2015</v>
      </c>
      <c r="V1159" s="2">
        <v>780</v>
      </c>
      <c r="W1159" s="2">
        <v>1095</v>
      </c>
      <c r="X1159" s="2" t="b">
        <v>1</v>
      </c>
      <c r="Y1159" s="2" t="b">
        <v>1</v>
      </c>
      <c r="Z1159" s="2" t="s">
        <v>89</v>
      </c>
      <c r="AA1159" s="2" t="s">
        <v>178</v>
      </c>
      <c r="AB1159" s="51" t="s">
        <v>178</v>
      </c>
      <c r="AC1159" s="51"/>
      <c r="AD1159" s="51">
        <v>113780.7653</v>
      </c>
      <c r="AE1159" s="51" t="s">
        <v>118</v>
      </c>
      <c r="AF1159" s="51">
        <v>110</v>
      </c>
      <c r="AG1159" s="51" t="s">
        <v>84</v>
      </c>
      <c r="AH1159" s="51"/>
      <c r="AI1159" s="51"/>
      <c r="AJ1159" s="51">
        <v>0</v>
      </c>
      <c r="AK1159" s="51">
        <v>1</v>
      </c>
      <c r="AL1159" s="51">
        <v>0</v>
      </c>
      <c r="AP1159" s="51">
        <v>0</v>
      </c>
      <c r="AQ1159" s="51"/>
      <c r="AR1159" s="51">
        <v>0</v>
      </c>
      <c r="AS1159" s="51">
        <v>0</v>
      </c>
      <c r="AT1159" s="51">
        <v>1</v>
      </c>
      <c r="AX1159" s="51">
        <v>1</v>
      </c>
      <c r="BC1159" s="51">
        <v>1</v>
      </c>
    </row>
    <row r="1160" spans="1:56" x14ac:dyDescent="0.3">
      <c r="A1160" s="2">
        <v>1195</v>
      </c>
      <c r="B1160" s="2">
        <v>1</v>
      </c>
      <c r="C1160" s="2" t="s">
        <v>2843</v>
      </c>
      <c r="D1160" s="51">
        <v>14</v>
      </c>
      <c r="E1160" s="2" t="s">
        <v>4180</v>
      </c>
      <c r="F1160" s="2" t="s">
        <v>2844</v>
      </c>
      <c r="G1160" s="2" t="s">
        <v>2854</v>
      </c>
      <c r="H1160" s="2" t="s">
        <v>2855</v>
      </c>
      <c r="I1160" s="2" t="s">
        <v>2877</v>
      </c>
      <c r="J1160" s="2" t="s">
        <v>2878</v>
      </c>
      <c r="K1160" s="2" t="s">
        <v>4191</v>
      </c>
      <c r="L1160" s="2">
        <v>60184</v>
      </c>
      <c r="M1160" s="2">
        <v>124449238</v>
      </c>
      <c r="N1160" s="2" t="s">
        <v>104</v>
      </c>
      <c r="O1160" s="2" t="s">
        <v>486</v>
      </c>
      <c r="P1160" s="2">
        <v>2006</v>
      </c>
      <c r="Q1160" s="2" t="s">
        <v>486</v>
      </c>
      <c r="R1160" s="2" t="s">
        <v>267</v>
      </c>
      <c r="S1160" s="2" t="s">
        <v>486</v>
      </c>
      <c r="T1160" s="2" t="b">
        <v>1</v>
      </c>
      <c r="U1160" s="2">
        <v>43862</v>
      </c>
      <c r="V1160" s="2">
        <v>716</v>
      </c>
      <c r="W1160" s="2">
        <v>780</v>
      </c>
      <c r="X1160" s="2" t="b">
        <v>1</v>
      </c>
      <c r="Y1160" s="2" t="b">
        <v>1</v>
      </c>
      <c r="Z1160" s="2" t="s">
        <v>89</v>
      </c>
      <c r="AA1160" s="2" t="s">
        <v>178</v>
      </c>
      <c r="AB1160" s="51" t="s">
        <v>178</v>
      </c>
      <c r="AC1160" s="51"/>
      <c r="AD1160" s="51">
        <v>1620.982366</v>
      </c>
      <c r="AE1160" s="51" t="s">
        <v>118</v>
      </c>
      <c r="AF1160" s="51">
        <v>93</v>
      </c>
      <c r="AG1160" s="51" t="s">
        <v>84</v>
      </c>
      <c r="AH1160" s="51"/>
      <c r="AI1160" s="51"/>
      <c r="AJ1160" s="51">
        <v>0</v>
      </c>
      <c r="AK1160" s="51">
        <v>1</v>
      </c>
      <c r="AL1160" s="51">
        <v>0</v>
      </c>
      <c r="AP1160" s="51">
        <v>0</v>
      </c>
      <c r="AQ1160" s="51"/>
      <c r="AR1160" s="51">
        <v>0</v>
      </c>
      <c r="AS1160" s="51">
        <v>0</v>
      </c>
      <c r="AT1160" s="51">
        <v>1</v>
      </c>
      <c r="AX1160" s="51">
        <v>1</v>
      </c>
      <c r="BB1160" s="51">
        <v>1</v>
      </c>
      <c r="BC1160" s="51">
        <v>1</v>
      </c>
      <c r="BD1160" s="51"/>
    </row>
    <row r="1161" spans="1:56" x14ac:dyDescent="0.3">
      <c r="A1161" s="2">
        <v>1196</v>
      </c>
      <c r="B1161" s="2">
        <v>1</v>
      </c>
      <c r="C1161" s="2" t="s">
        <v>2843</v>
      </c>
      <c r="D1161" s="51">
        <v>14</v>
      </c>
      <c r="E1161" s="2" t="s">
        <v>4180</v>
      </c>
      <c r="F1161" s="2" t="s">
        <v>2844</v>
      </c>
      <c r="G1161" s="2" t="s">
        <v>2854</v>
      </c>
      <c r="H1161" s="2" t="s">
        <v>2855</v>
      </c>
      <c r="I1161" s="2" t="s">
        <v>2879</v>
      </c>
      <c r="J1161" s="2" t="s">
        <v>2880</v>
      </c>
      <c r="K1161" s="2" t="s">
        <v>4192</v>
      </c>
      <c r="L1161" s="2">
        <v>60185</v>
      </c>
      <c r="M1161" s="2">
        <v>68617238</v>
      </c>
      <c r="N1161" s="2" t="s">
        <v>104</v>
      </c>
      <c r="O1161" s="2" t="s">
        <v>486</v>
      </c>
      <c r="P1161" s="2">
        <v>2006</v>
      </c>
      <c r="Q1161" s="2" t="s">
        <v>368</v>
      </c>
      <c r="R1161" s="2" t="s">
        <v>267</v>
      </c>
      <c r="S1161" s="2" t="s">
        <v>368</v>
      </c>
      <c r="T1161" s="2" t="b">
        <v>1</v>
      </c>
      <c r="U1161" s="2">
        <v>2015</v>
      </c>
      <c r="V1161" s="2">
        <v>400</v>
      </c>
      <c r="W1161" s="2">
        <v>1800</v>
      </c>
      <c r="X1161" s="2" t="b">
        <v>1</v>
      </c>
      <c r="Y1161" s="2" t="b">
        <v>1</v>
      </c>
      <c r="Z1161" s="2" t="s">
        <v>89</v>
      </c>
      <c r="AA1161" s="2" t="s">
        <v>178</v>
      </c>
      <c r="AB1161" s="51" t="s">
        <v>178</v>
      </c>
      <c r="AC1161" s="51"/>
      <c r="AD1161" s="51">
        <v>228922.6777</v>
      </c>
      <c r="AE1161" s="51"/>
      <c r="AF1161" s="51">
        <v>142</v>
      </c>
      <c r="AG1161" s="51" t="s">
        <v>84</v>
      </c>
      <c r="AH1161" s="51"/>
      <c r="AI1161" s="51"/>
      <c r="AJ1161" s="51">
        <v>0</v>
      </c>
      <c r="AK1161" s="51">
        <v>1</v>
      </c>
      <c r="AL1161" s="51">
        <v>0</v>
      </c>
      <c r="AP1161" s="51">
        <v>0</v>
      </c>
      <c r="AQ1161" s="51"/>
      <c r="AR1161" s="51">
        <v>0</v>
      </c>
      <c r="AS1161" s="51">
        <v>0</v>
      </c>
      <c r="AT1161" s="51">
        <v>1</v>
      </c>
      <c r="AX1161" s="51">
        <v>1</v>
      </c>
    </row>
    <row r="1162" spans="1:56" x14ac:dyDescent="0.3">
      <c r="A1162" s="2">
        <v>1197</v>
      </c>
      <c r="B1162" s="2">
        <v>1</v>
      </c>
      <c r="C1162" s="2" t="s">
        <v>2843</v>
      </c>
      <c r="D1162" s="51">
        <v>14</v>
      </c>
      <c r="E1162" s="2" t="s">
        <v>4180</v>
      </c>
      <c r="F1162" s="2" t="s">
        <v>2844</v>
      </c>
      <c r="G1162" s="2" t="s">
        <v>2854</v>
      </c>
      <c r="H1162" s="2" t="s">
        <v>2855</v>
      </c>
      <c r="I1162" s="2" t="s">
        <v>2881</v>
      </c>
      <c r="J1162" s="2" t="s">
        <v>2882</v>
      </c>
      <c r="K1162" s="2" t="s">
        <v>4193</v>
      </c>
      <c r="L1162" s="2">
        <v>195430</v>
      </c>
      <c r="M1162" s="2">
        <v>68617345</v>
      </c>
      <c r="N1162" s="2" t="s">
        <v>104</v>
      </c>
      <c r="O1162" s="2" t="s">
        <v>368</v>
      </c>
      <c r="P1162" s="2">
        <v>2010</v>
      </c>
      <c r="Q1162" s="2" t="s">
        <v>368</v>
      </c>
      <c r="R1162" s="2" t="s">
        <v>267</v>
      </c>
      <c r="S1162" s="2" t="s">
        <v>368</v>
      </c>
      <c r="T1162" s="2" t="b">
        <v>1</v>
      </c>
      <c r="U1162" s="2">
        <v>2015</v>
      </c>
      <c r="V1162" s="2">
        <v>435</v>
      </c>
      <c r="W1162" s="2">
        <v>1300</v>
      </c>
      <c r="X1162" s="2" t="b">
        <v>1</v>
      </c>
      <c r="Y1162" s="2" t="b">
        <v>1</v>
      </c>
      <c r="Z1162" s="2" t="s">
        <v>89</v>
      </c>
      <c r="AA1162" s="2" t="s">
        <v>178</v>
      </c>
      <c r="AB1162" s="51" t="s">
        <v>178</v>
      </c>
      <c r="AC1162" s="51"/>
      <c r="AD1162" s="51">
        <v>284724.72879999998</v>
      </c>
      <c r="AE1162" s="51"/>
      <c r="AF1162" s="51">
        <v>75</v>
      </c>
      <c r="AG1162" s="51" t="s">
        <v>84</v>
      </c>
      <c r="AH1162" s="51"/>
      <c r="AI1162" s="51"/>
      <c r="AJ1162" s="51">
        <v>0</v>
      </c>
      <c r="AK1162" s="51">
        <v>1</v>
      </c>
      <c r="AL1162" s="51">
        <v>0</v>
      </c>
      <c r="AP1162" s="51">
        <v>0</v>
      </c>
      <c r="AQ1162" s="51"/>
      <c r="AR1162" s="51">
        <v>0</v>
      </c>
      <c r="AS1162" s="51">
        <v>0</v>
      </c>
      <c r="AT1162" s="51">
        <v>1</v>
      </c>
      <c r="AX1162" s="51">
        <v>1</v>
      </c>
    </row>
    <row r="1163" spans="1:56" x14ac:dyDescent="0.3">
      <c r="A1163" s="2">
        <v>1198</v>
      </c>
      <c r="B1163" s="2">
        <v>1</v>
      </c>
      <c r="C1163" s="2" t="s">
        <v>2843</v>
      </c>
      <c r="D1163" s="51">
        <v>14</v>
      </c>
      <c r="E1163" s="2" t="s">
        <v>4180</v>
      </c>
      <c r="F1163" s="2" t="s">
        <v>2844</v>
      </c>
      <c r="G1163" s="2" t="s">
        <v>2854</v>
      </c>
      <c r="H1163" s="2" t="s">
        <v>2855</v>
      </c>
      <c r="I1163" s="2" t="s">
        <v>2883</v>
      </c>
      <c r="J1163" s="2" t="s">
        <v>2884</v>
      </c>
      <c r="K1163" s="2" t="s">
        <v>4194</v>
      </c>
      <c r="L1163" s="2">
        <v>63114</v>
      </c>
      <c r="M1163" s="2">
        <v>124459382</v>
      </c>
      <c r="N1163" s="2" t="s">
        <v>104</v>
      </c>
      <c r="O1163" s="2" t="s">
        <v>2972</v>
      </c>
      <c r="P1163" s="2">
        <v>2007</v>
      </c>
      <c r="Q1163" s="2" t="s">
        <v>1217</v>
      </c>
      <c r="R1163" s="2" t="s">
        <v>2980</v>
      </c>
      <c r="S1163" s="2" t="s">
        <v>1217</v>
      </c>
      <c r="T1163" s="2" t="b">
        <v>1</v>
      </c>
      <c r="U1163" s="2">
        <v>43862</v>
      </c>
      <c r="V1163" s="2">
        <v>50</v>
      </c>
      <c r="W1163" s="2">
        <v>1742</v>
      </c>
      <c r="X1163" s="2" t="b">
        <v>1</v>
      </c>
      <c r="Y1163" s="2" t="b">
        <v>1</v>
      </c>
      <c r="Z1163" s="2" t="s">
        <v>89</v>
      </c>
      <c r="AA1163" s="2" t="s">
        <v>178</v>
      </c>
      <c r="AB1163" s="51" t="s">
        <v>178</v>
      </c>
      <c r="AC1163" s="51"/>
      <c r="AD1163" s="51">
        <v>1851462.051</v>
      </c>
      <c r="AE1163" s="51"/>
      <c r="AF1163" s="51">
        <v>150</v>
      </c>
      <c r="AG1163" s="51" t="s">
        <v>84</v>
      </c>
      <c r="AH1163" s="51"/>
      <c r="AI1163" s="51">
        <v>21.7</v>
      </c>
      <c r="AJ1163" s="51">
        <v>0</v>
      </c>
      <c r="AK1163" s="51">
        <v>1</v>
      </c>
      <c r="AL1163" s="51">
        <v>0</v>
      </c>
      <c r="AP1163" s="51">
        <v>0</v>
      </c>
      <c r="AQ1163" s="51"/>
      <c r="AR1163" s="51">
        <v>0</v>
      </c>
      <c r="AS1163" s="51">
        <v>0</v>
      </c>
      <c r="AT1163" s="51">
        <v>1</v>
      </c>
      <c r="AU1163" s="51">
        <v>1</v>
      </c>
      <c r="AX1163" s="51">
        <v>1</v>
      </c>
      <c r="AY1163" s="51">
        <v>1</v>
      </c>
    </row>
    <row r="1164" spans="1:56" x14ac:dyDescent="0.3">
      <c r="A1164" s="2">
        <v>1199</v>
      </c>
      <c r="B1164" s="2">
        <v>1</v>
      </c>
      <c r="C1164" s="2" t="s">
        <v>2843</v>
      </c>
      <c r="D1164" s="51">
        <v>14</v>
      </c>
      <c r="E1164" s="2" t="s">
        <v>4180</v>
      </c>
      <c r="F1164" s="2" t="s">
        <v>2844</v>
      </c>
      <c r="G1164" s="2" t="s">
        <v>2854</v>
      </c>
      <c r="H1164" s="2" t="s">
        <v>2855</v>
      </c>
      <c r="I1164" s="2" t="s">
        <v>2885</v>
      </c>
      <c r="J1164" s="2" t="s">
        <v>2886</v>
      </c>
      <c r="K1164" s="2" t="s">
        <v>4195</v>
      </c>
      <c r="L1164" s="2">
        <v>195431</v>
      </c>
      <c r="M1164" s="2">
        <v>124541496</v>
      </c>
      <c r="N1164" s="2" t="s">
        <v>104</v>
      </c>
      <c r="O1164" s="2" t="s">
        <v>368</v>
      </c>
      <c r="P1164" s="2">
        <v>2010</v>
      </c>
      <c r="Q1164" s="2" t="s">
        <v>368</v>
      </c>
      <c r="R1164" s="2" t="s">
        <v>267</v>
      </c>
      <c r="S1164" s="2" t="s">
        <v>368</v>
      </c>
      <c r="T1164" s="2" t="b">
        <v>1</v>
      </c>
      <c r="U1164" s="2">
        <v>43862</v>
      </c>
      <c r="V1164" s="2">
        <v>680</v>
      </c>
      <c r="W1164" s="2">
        <v>1000</v>
      </c>
      <c r="X1164" s="2" t="b">
        <v>1</v>
      </c>
      <c r="Y1164" s="2" t="b">
        <v>1</v>
      </c>
      <c r="Z1164" s="2" t="s">
        <v>89</v>
      </c>
      <c r="AA1164" s="2" t="s">
        <v>178</v>
      </c>
      <c r="AB1164" s="51" t="s">
        <v>178</v>
      </c>
      <c r="AC1164" s="51"/>
      <c r="AD1164" s="51">
        <v>16981.423019999998</v>
      </c>
      <c r="AE1164" s="51" t="s">
        <v>118</v>
      </c>
      <c r="AF1164" s="51">
        <v>93</v>
      </c>
      <c r="AG1164" s="51" t="s">
        <v>84</v>
      </c>
      <c r="AH1164" s="51"/>
      <c r="AI1164" s="51"/>
      <c r="AJ1164" s="51">
        <v>0</v>
      </c>
      <c r="AK1164" s="51">
        <v>1</v>
      </c>
      <c r="AL1164" s="51">
        <v>0</v>
      </c>
      <c r="AP1164" s="51">
        <v>0</v>
      </c>
      <c r="AQ1164" s="51"/>
      <c r="AR1164" s="51">
        <v>0</v>
      </c>
      <c r="AS1164" s="51">
        <v>0</v>
      </c>
      <c r="AT1164" s="51">
        <v>1</v>
      </c>
      <c r="AX1164" s="51">
        <v>1</v>
      </c>
      <c r="BC1164" s="51">
        <v>1</v>
      </c>
    </row>
    <row r="1165" spans="1:56" x14ac:dyDescent="0.3">
      <c r="A1165" s="2">
        <v>1200</v>
      </c>
      <c r="B1165" s="2">
        <v>1</v>
      </c>
      <c r="C1165" s="2" t="s">
        <v>2843</v>
      </c>
      <c r="D1165" s="51">
        <v>14</v>
      </c>
      <c r="E1165" s="2" t="s">
        <v>4180</v>
      </c>
      <c r="F1165" s="2" t="s">
        <v>2844</v>
      </c>
      <c r="G1165" s="2" t="s">
        <v>2854</v>
      </c>
      <c r="H1165" s="2" t="s">
        <v>2855</v>
      </c>
      <c r="I1165" s="2" t="s">
        <v>1902</v>
      </c>
      <c r="J1165" s="2" t="s">
        <v>2887</v>
      </c>
      <c r="K1165" s="2" t="s">
        <v>4196</v>
      </c>
      <c r="L1165" s="2">
        <v>195432</v>
      </c>
      <c r="M1165" s="2">
        <v>124541630</v>
      </c>
      <c r="N1165" s="2" t="s">
        <v>104</v>
      </c>
      <c r="O1165" s="2" t="s">
        <v>486</v>
      </c>
      <c r="P1165" s="2">
        <v>2015</v>
      </c>
      <c r="Q1165" s="2" t="s">
        <v>368</v>
      </c>
      <c r="R1165" s="2" t="s">
        <v>267</v>
      </c>
      <c r="S1165" s="2" t="s">
        <v>368</v>
      </c>
      <c r="T1165" s="2" t="b">
        <v>1</v>
      </c>
      <c r="U1165" s="2">
        <v>43862</v>
      </c>
      <c r="V1165" s="2">
        <v>450</v>
      </c>
      <c r="W1165" s="2">
        <v>1080</v>
      </c>
      <c r="X1165" s="2" t="b">
        <v>1</v>
      </c>
      <c r="Y1165" s="2" t="b">
        <v>1</v>
      </c>
      <c r="Z1165" s="2" t="s">
        <v>89</v>
      </c>
      <c r="AA1165" s="2" t="s">
        <v>178</v>
      </c>
      <c r="AB1165" s="51" t="s">
        <v>178</v>
      </c>
      <c r="AC1165" s="51"/>
      <c r="AD1165" s="51">
        <v>1924.0476630000001</v>
      </c>
      <c r="AE1165" s="51" t="s">
        <v>118</v>
      </c>
      <c r="AF1165" s="51">
        <v>95.1</v>
      </c>
      <c r="AG1165" s="51" t="s">
        <v>84</v>
      </c>
      <c r="AH1165" s="51"/>
      <c r="AI1165" s="51"/>
      <c r="AJ1165" s="51">
        <v>0</v>
      </c>
      <c r="AK1165" s="51">
        <v>1</v>
      </c>
      <c r="AL1165" s="51">
        <v>0</v>
      </c>
      <c r="AP1165" s="51">
        <v>0</v>
      </c>
      <c r="AQ1165" s="51"/>
      <c r="AR1165" s="51">
        <v>0</v>
      </c>
      <c r="AS1165" s="51">
        <v>0</v>
      </c>
      <c r="AT1165" s="51">
        <v>1</v>
      </c>
      <c r="AX1165" s="51">
        <v>1</v>
      </c>
      <c r="BC1165" s="51">
        <v>1</v>
      </c>
    </row>
    <row r="1166" spans="1:56" x14ac:dyDescent="0.3">
      <c r="A1166" s="2">
        <v>1201</v>
      </c>
      <c r="B1166" s="2">
        <v>1</v>
      </c>
      <c r="C1166" s="2" t="s">
        <v>2843</v>
      </c>
      <c r="D1166" s="51">
        <v>14</v>
      </c>
      <c r="E1166" s="2" t="s">
        <v>4180</v>
      </c>
      <c r="F1166" s="2" t="s">
        <v>2844</v>
      </c>
      <c r="G1166" s="2" t="s">
        <v>2854</v>
      </c>
      <c r="H1166" s="2" t="s">
        <v>2855</v>
      </c>
      <c r="I1166" s="2" t="s">
        <v>2888</v>
      </c>
      <c r="J1166" s="2" t="s">
        <v>2889</v>
      </c>
      <c r="K1166" s="2" t="s">
        <v>4197</v>
      </c>
      <c r="L1166" s="2">
        <v>130420951</v>
      </c>
      <c r="M1166" s="2">
        <v>124450455</v>
      </c>
      <c r="N1166" s="2" t="s">
        <v>104</v>
      </c>
      <c r="O1166" s="2" t="s">
        <v>1217</v>
      </c>
      <c r="P1166" s="2">
        <v>2008</v>
      </c>
      <c r="Q1166" s="2" t="s">
        <v>2972</v>
      </c>
      <c r="R1166" s="2" t="s">
        <v>2980</v>
      </c>
      <c r="S1166" s="2" t="s">
        <v>2972</v>
      </c>
      <c r="T1166" s="2" t="b">
        <v>1</v>
      </c>
      <c r="U1166" s="2">
        <v>43862</v>
      </c>
      <c r="V1166" s="2">
        <v>139</v>
      </c>
      <c r="W1166" s="2">
        <v>872</v>
      </c>
      <c r="X1166" s="2" t="b">
        <v>1</v>
      </c>
      <c r="Y1166" s="2" t="b">
        <v>1</v>
      </c>
      <c r="Z1166" s="2" t="s">
        <v>2890</v>
      </c>
      <c r="AA1166" s="2" t="s">
        <v>178</v>
      </c>
      <c r="AB1166" s="51" t="s">
        <v>178</v>
      </c>
      <c r="AC1166" s="51"/>
      <c r="AD1166" s="51">
        <v>163330.4178</v>
      </c>
      <c r="AE1166" s="51"/>
      <c r="AF1166" s="51">
        <v>104</v>
      </c>
      <c r="AG1166" s="51" t="s">
        <v>84</v>
      </c>
      <c r="AH1166" s="51"/>
      <c r="AI1166" s="51">
        <v>18.600000000000001</v>
      </c>
      <c r="AJ1166" s="51">
        <v>0</v>
      </c>
      <c r="AK1166" s="51">
        <v>1</v>
      </c>
      <c r="AL1166" s="51">
        <v>0</v>
      </c>
      <c r="AP1166" s="51">
        <v>1</v>
      </c>
      <c r="AQ1166" s="51"/>
      <c r="AR1166" s="51">
        <v>0</v>
      </c>
      <c r="AS1166" s="51">
        <v>0</v>
      </c>
      <c r="AT1166" s="51">
        <v>1</v>
      </c>
      <c r="AX1166" s="51">
        <v>1</v>
      </c>
    </row>
    <row r="1167" spans="1:56" x14ac:dyDescent="0.3">
      <c r="A1167" s="2">
        <v>1202</v>
      </c>
      <c r="B1167" s="2">
        <v>1</v>
      </c>
      <c r="C1167" s="2" t="s">
        <v>2843</v>
      </c>
      <c r="D1167" s="51">
        <v>14</v>
      </c>
      <c r="E1167" s="2" t="s">
        <v>4180</v>
      </c>
      <c r="F1167" s="2" t="s">
        <v>2844</v>
      </c>
      <c r="G1167" s="2" t="s">
        <v>2854</v>
      </c>
      <c r="H1167" s="2" t="s">
        <v>2855</v>
      </c>
      <c r="I1167" s="2" t="s">
        <v>2891</v>
      </c>
      <c r="J1167" s="2" t="s">
        <v>2892</v>
      </c>
      <c r="K1167" s="2" t="s">
        <v>4198</v>
      </c>
      <c r="L1167" s="2">
        <v>18901743</v>
      </c>
      <c r="M1167" s="2">
        <v>124549504</v>
      </c>
      <c r="N1167" s="2" t="s">
        <v>104</v>
      </c>
      <c r="O1167" s="2" t="s">
        <v>367</v>
      </c>
      <c r="P1167" s="2" t="s">
        <v>267</v>
      </c>
      <c r="Q1167" s="2" t="s">
        <v>368</v>
      </c>
      <c r="R1167" s="2" t="s">
        <v>267</v>
      </c>
      <c r="S1167" s="2" t="s">
        <v>368</v>
      </c>
      <c r="T1167" s="2" t="b">
        <v>1</v>
      </c>
      <c r="U1167" s="2">
        <v>43862</v>
      </c>
      <c r="V1167" s="2">
        <v>800</v>
      </c>
      <c r="W1167" s="2">
        <v>1975</v>
      </c>
      <c r="X1167" s="2" t="b">
        <v>1</v>
      </c>
      <c r="Y1167" s="2" t="b">
        <v>1</v>
      </c>
      <c r="Z1167" s="2" t="s">
        <v>89</v>
      </c>
      <c r="AA1167" s="2" t="s">
        <v>178</v>
      </c>
      <c r="AB1167" s="51" t="s">
        <v>178</v>
      </c>
      <c r="AC1167" s="51"/>
      <c r="AD1167" s="51">
        <v>87892.228950000004</v>
      </c>
      <c r="AE1167" s="51" t="s">
        <v>118</v>
      </c>
      <c r="AF1167" s="51">
        <v>110</v>
      </c>
      <c r="AG1167" s="51" t="s">
        <v>84</v>
      </c>
      <c r="AH1167" s="51"/>
      <c r="AI1167" s="51"/>
      <c r="AJ1167" s="51">
        <v>0</v>
      </c>
      <c r="AK1167" s="51">
        <v>1</v>
      </c>
      <c r="AL1167" s="51">
        <v>0</v>
      </c>
      <c r="AP1167" s="51">
        <v>0</v>
      </c>
      <c r="AQ1167" s="51"/>
      <c r="AR1167" s="51">
        <v>0</v>
      </c>
      <c r="AS1167" s="51">
        <v>0</v>
      </c>
      <c r="AT1167" s="51">
        <v>1</v>
      </c>
      <c r="AX1167" s="51">
        <v>1</v>
      </c>
      <c r="BC1167" s="51">
        <v>1</v>
      </c>
    </row>
    <row r="1168" spans="1:56" x14ac:dyDescent="0.3">
      <c r="A1168" s="2">
        <v>1203</v>
      </c>
      <c r="B1168" s="2">
        <v>1</v>
      </c>
      <c r="C1168" s="2" t="s">
        <v>2843</v>
      </c>
      <c r="D1168" s="51">
        <v>14</v>
      </c>
      <c r="E1168" s="2" t="s">
        <v>4180</v>
      </c>
      <c r="F1168" s="2" t="s">
        <v>2844</v>
      </c>
      <c r="G1168" s="2" t="s">
        <v>2854</v>
      </c>
      <c r="H1168" s="2" t="s">
        <v>2855</v>
      </c>
      <c r="I1168" s="2" t="s">
        <v>2497</v>
      </c>
      <c r="J1168" s="2" t="s">
        <v>2893</v>
      </c>
      <c r="K1168" s="2" t="s">
        <v>4199</v>
      </c>
      <c r="L1168" s="2">
        <v>129494544</v>
      </c>
      <c r="M1168" s="2">
        <v>129494549</v>
      </c>
      <c r="N1168" s="2" t="s">
        <v>104</v>
      </c>
      <c r="O1168" s="2" t="s">
        <v>367</v>
      </c>
      <c r="P1168" s="2" t="s">
        <v>267</v>
      </c>
      <c r="Q1168" s="2" t="s">
        <v>486</v>
      </c>
      <c r="R1168" s="2" t="s">
        <v>267</v>
      </c>
      <c r="S1168" s="2" t="s">
        <v>486</v>
      </c>
      <c r="T1168" s="2" t="b">
        <v>1</v>
      </c>
      <c r="U1168" s="2">
        <v>43862</v>
      </c>
      <c r="V1168" s="2">
        <v>560</v>
      </c>
      <c r="W1168" s="2">
        <v>1138</v>
      </c>
      <c r="X1168" s="2" t="b">
        <v>1</v>
      </c>
      <c r="Y1168" s="2" t="b">
        <v>1</v>
      </c>
      <c r="Z1168" s="2" t="s">
        <v>89</v>
      </c>
      <c r="AA1168" s="2" t="s">
        <v>178</v>
      </c>
      <c r="AB1168" s="51" t="s">
        <v>178</v>
      </c>
      <c r="AC1168" s="51"/>
      <c r="AD1168" s="51">
        <v>34658.968760000003</v>
      </c>
      <c r="AE1168" s="51" t="s">
        <v>118</v>
      </c>
      <c r="AF1168" s="51">
        <v>89.1</v>
      </c>
      <c r="AG1168" s="51" t="s">
        <v>84</v>
      </c>
      <c r="AH1168" s="51"/>
      <c r="AI1168" s="51"/>
      <c r="AJ1168" s="51">
        <v>0</v>
      </c>
      <c r="AK1168" s="51">
        <v>1</v>
      </c>
      <c r="AL1168" s="51">
        <v>0</v>
      </c>
      <c r="AP1168" s="51">
        <v>0</v>
      </c>
      <c r="AQ1168" s="51"/>
      <c r="AR1168" s="51">
        <v>0</v>
      </c>
      <c r="AS1168" s="51">
        <v>0</v>
      </c>
      <c r="AT1168" s="51">
        <v>1</v>
      </c>
      <c r="AX1168" s="51">
        <v>1</v>
      </c>
      <c r="BB1168" s="51">
        <v>1</v>
      </c>
      <c r="BC1168" s="51">
        <v>1</v>
      </c>
      <c r="BD1168" s="51"/>
    </row>
    <row r="1169" spans="1:56" x14ac:dyDescent="0.3">
      <c r="A1169" s="2">
        <v>1204</v>
      </c>
      <c r="B1169" s="2">
        <v>1</v>
      </c>
      <c r="C1169" s="2" t="s">
        <v>2843</v>
      </c>
      <c r="D1169" s="51">
        <v>14</v>
      </c>
      <c r="E1169" s="2" t="s">
        <v>4180</v>
      </c>
      <c r="F1169" s="2" t="s">
        <v>2844</v>
      </c>
      <c r="G1169" s="2" t="s">
        <v>2854</v>
      </c>
      <c r="H1169" s="2" t="s">
        <v>2855</v>
      </c>
      <c r="I1169" s="2" t="s">
        <v>762</v>
      </c>
      <c r="J1169" s="2" t="s">
        <v>2894</v>
      </c>
      <c r="K1169" s="2" t="s">
        <v>4200</v>
      </c>
      <c r="L1169" s="2">
        <v>60186</v>
      </c>
      <c r="M1169" s="2">
        <v>124449513</v>
      </c>
      <c r="N1169" s="2" t="s">
        <v>104</v>
      </c>
      <c r="O1169" s="2" t="s">
        <v>486</v>
      </c>
      <c r="P1169" s="2">
        <v>2006</v>
      </c>
      <c r="Q1169" s="2" t="s">
        <v>486</v>
      </c>
      <c r="R1169" s="2" t="s">
        <v>267</v>
      </c>
      <c r="S1169" s="2" t="s">
        <v>486</v>
      </c>
      <c r="T1169" s="2" t="b">
        <v>1</v>
      </c>
      <c r="U1169" s="2">
        <v>43862</v>
      </c>
      <c r="V1169" s="2">
        <v>650</v>
      </c>
      <c r="W1169" s="2">
        <v>900</v>
      </c>
      <c r="X1169" s="2" t="b">
        <v>1</v>
      </c>
      <c r="Y1169" s="2" t="b">
        <v>1</v>
      </c>
      <c r="Z1169" s="2" t="s">
        <v>89</v>
      </c>
      <c r="AA1169" s="2" t="s">
        <v>178</v>
      </c>
      <c r="AB1169" s="51" t="s">
        <v>178</v>
      </c>
      <c r="AC1169" s="51"/>
      <c r="AD1169" s="51">
        <v>58117.719590000001</v>
      </c>
      <c r="AE1169" s="51" t="s">
        <v>118</v>
      </c>
      <c r="AF1169" s="51">
        <v>80</v>
      </c>
      <c r="AG1169" s="51" t="s">
        <v>84</v>
      </c>
      <c r="AH1169" s="51"/>
      <c r="AI1169" s="51"/>
      <c r="AJ1169" s="51">
        <v>0</v>
      </c>
      <c r="AK1169" s="51">
        <v>1</v>
      </c>
      <c r="AL1169" s="51">
        <v>0</v>
      </c>
      <c r="AP1169" s="51">
        <v>0</v>
      </c>
      <c r="AQ1169" s="51"/>
      <c r="AR1169" s="51">
        <v>0</v>
      </c>
      <c r="AS1169" s="51">
        <v>0</v>
      </c>
      <c r="AT1169" s="51">
        <v>1</v>
      </c>
      <c r="AX1169" s="51">
        <v>1</v>
      </c>
      <c r="BB1169" s="51">
        <v>1</v>
      </c>
      <c r="BC1169" s="51">
        <v>1</v>
      </c>
      <c r="BD1169" s="51"/>
    </row>
    <row r="1170" spans="1:56" x14ac:dyDescent="0.3">
      <c r="A1170" s="2">
        <v>1205</v>
      </c>
      <c r="B1170" s="2">
        <v>1</v>
      </c>
      <c r="C1170" s="2" t="s">
        <v>2843</v>
      </c>
      <c r="D1170" s="51">
        <v>14</v>
      </c>
      <c r="E1170" s="2" t="s">
        <v>4180</v>
      </c>
      <c r="F1170" s="2" t="s">
        <v>2844</v>
      </c>
      <c r="G1170" s="2" t="s">
        <v>2854</v>
      </c>
      <c r="H1170" s="2" t="s">
        <v>2855</v>
      </c>
      <c r="I1170" s="2" t="s">
        <v>1537</v>
      </c>
      <c r="J1170" s="2" t="s">
        <v>2895</v>
      </c>
      <c r="K1170" s="2" t="s">
        <v>4201</v>
      </c>
      <c r="L1170" s="2">
        <v>41793</v>
      </c>
      <c r="M1170" s="2">
        <v>163155089</v>
      </c>
      <c r="N1170" s="2" t="s">
        <v>104</v>
      </c>
      <c r="O1170" s="2" t="s">
        <v>486</v>
      </c>
      <c r="P1170" s="2">
        <v>2003</v>
      </c>
      <c r="Q1170" s="2" t="s">
        <v>368</v>
      </c>
      <c r="R1170" s="2" t="s">
        <v>267</v>
      </c>
      <c r="S1170" s="2" t="s">
        <v>368</v>
      </c>
      <c r="T1170" s="2" t="b">
        <v>1</v>
      </c>
      <c r="U1170" s="2">
        <v>43862</v>
      </c>
      <c r="V1170" s="2">
        <v>327</v>
      </c>
      <c r="W1170" s="2">
        <v>1020</v>
      </c>
      <c r="X1170" s="2" t="b">
        <v>1</v>
      </c>
      <c r="Y1170" s="2" t="b">
        <v>1</v>
      </c>
      <c r="Z1170" s="2" t="s">
        <v>89</v>
      </c>
      <c r="AA1170" s="2" t="s">
        <v>178</v>
      </c>
      <c r="AB1170" s="51" t="s">
        <v>178</v>
      </c>
      <c r="AC1170" s="51"/>
      <c r="AD1170" s="51">
        <v>20995.13608</v>
      </c>
      <c r="AE1170" s="51" t="s">
        <v>118</v>
      </c>
      <c r="AF1170" s="51">
        <v>129</v>
      </c>
      <c r="AG1170" s="51" t="s">
        <v>84</v>
      </c>
      <c r="AH1170" s="51"/>
      <c r="AI1170" s="51"/>
      <c r="AJ1170" s="51">
        <v>0</v>
      </c>
      <c r="AK1170" s="51">
        <v>1</v>
      </c>
      <c r="AL1170" s="51">
        <v>0</v>
      </c>
      <c r="AP1170" s="51">
        <v>0</v>
      </c>
      <c r="AQ1170" s="51"/>
      <c r="AR1170" s="51">
        <v>0</v>
      </c>
      <c r="AS1170" s="51">
        <v>0</v>
      </c>
      <c r="AT1170" s="51">
        <v>1</v>
      </c>
      <c r="AX1170" s="51">
        <v>1</v>
      </c>
      <c r="BC1170" s="51">
        <v>1</v>
      </c>
    </row>
    <row r="1171" spans="1:56" x14ac:dyDescent="0.3">
      <c r="A1171" s="2">
        <v>1206</v>
      </c>
      <c r="B1171" s="2">
        <v>1</v>
      </c>
      <c r="C1171" s="2" t="s">
        <v>2843</v>
      </c>
      <c r="D1171" s="51">
        <v>14</v>
      </c>
      <c r="E1171" s="2" t="s">
        <v>4180</v>
      </c>
      <c r="F1171" s="2" t="s">
        <v>2844</v>
      </c>
      <c r="G1171" s="2" t="s">
        <v>2854</v>
      </c>
      <c r="H1171" s="2" t="s">
        <v>2855</v>
      </c>
      <c r="I1171" s="2" t="s">
        <v>2896</v>
      </c>
      <c r="J1171" s="2" t="s">
        <v>2897</v>
      </c>
      <c r="K1171" s="2" t="s">
        <v>4202</v>
      </c>
      <c r="L1171" s="2">
        <v>60187</v>
      </c>
      <c r="M1171" s="2">
        <v>68617625</v>
      </c>
      <c r="N1171" s="2" t="s">
        <v>104</v>
      </c>
      <c r="O1171" s="2" t="s">
        <v>486</v>
      </c>
      <c r="P1171" s="2">
        <v>2006</v>
      </c>
      <c r="Q1171" s="2" t="s">
        <v>1217</v>
      </c>
      <c r="R1171" s="2" t="s">
        <v>1218</v>
      </c>
      <c r="S1171" s="2" t="s">
        <v>1217</v>
      </c>
      <c r="T1171" s="2" t="b">
        <v>1</v>
      </c>
      <c r="U1171" s="2">
        <v>43862</v>
      </c>
      <c r="V1171" s="2">
        <v>20</v>
      </c>
      <c r="W1171" s="2">
        <v>962</v>
      </c>
      <c r="X1171" s="2" t="b">
        <v>1</v>
      </c>
      <c r="Y1171" s="2" t="b">
        <v>1</v>
      </c>
      <c r="Z1171" s="2" t="s">
        <v>89</v>
      </c>
      <c r="AA1171" s="2" t="s">
        <v>178</v>
      </c>
      <c r="AB1171" s="51" t="s">
        <v>178</v>
      </c>
      <c r="AC1171" s="51"/>
      <c r="AD1171" s="51">
        <v>2420848.5589999999</v>
      </c>
      <c r="AE1171" s="51"/>
      <c r="AF1171" s="51">
        <v>110</v>
      </c>
      <c r="AG1171" s="51" t="s">
        <v>84</v>
      </c>
      <c r="AH1171" s="51"/>
      <c r="AI1171" s="51">
        <v>18.600000000000001</v>
      </c>
      <c r="AJ1171" s="51">
        <v>0</v>
      </c>
      <c r="AK1171" s="51">
        <v>1</v>
      </c>
      <c r="AL1171" s="51">
        <v>0</v>
      </c>
      <c r="AP1171" s="51">
        <v>1</v>
      </c>
      <c r="AQ1171" s="51"/>
      <c r="AR1171" s="51">
        <v>0</v>
      </c>
      <c r="AS1171" s="51">
        <v>0</v>
      </c>
      <c r="AT1171" s="51">
        <v>1</v>
      </c>
      <c r="AU1171" s="51">
        <v>1</v>
      </c>
      <c r="AX1171" s="51">
        <v>1</v>
      </c>
      <c r="AY1171" s="51">
        <v>1</v>
      </c>
    </row>
    <row r="1172" spans="1:56" x14ac:dyDescent="0.3">
      <c r="A1172" s="2">
        <v>1207</v>
      </c>
      <c r="B1172" s="2">
        <v>1</v>
      </c>
      <c r="C1172" s="2" t="s">
        <v>2843</v>
      </c>
      <c r="D1172" s="51">
        <v>14</v>
      </c>
      <c r="E1172" s="2" t="s">
        <v>4180</v>
      </c>
      <c r="F1172" s="2" t="s">
        <v>2844</v>
      </c>
      <c r="G1172" s="2" t="s">
        <v>2854</v>
      </c>
      <c r="H1172" s="2" t="s">
        <v>2855</v>
      </c>
      <c r="I1172" s="2" t="s">
        <v>2898</v>
      </c>
      <c r="J1172" s="2" t="s">
        <v>2899</v>
      </c>
      <c r="K1172" s="2" t="s">
        <v>4203</v>
      </c>
      <c r="L1172" s="2">
        <v>124398312</v>
      </c>
      <c r="M1172" s="2">
        <v>124552567</v>
      </c>
      <c r="N1172" s="2" t="s">
        <v>104</v>
      </c>
      <c r="O1172" s="2" t="s">
        <v>367</v>
      </c>
      <c r="P1172" s="2" t="s">
        <v>267</v>
      </c>
      <c r="Q1172" s="2" t="s">
        <v>486</v>
      </c>
      <c r="R1172" s="2" t="s">
        <v>267</v>
      </c>
      <c r="S1172" s="2" t="s">
        <v>486</v>
      </c>
      <c r="T1172" s="2" t="b">
        <v>1</v>
      </c>
      <c r="U1172" s="2">
        <v>43862</v>
      </c>
      <c r="V1172" s="2">
        <v>89</v>
      </c>
      <c r="W1172" s="2">
        <v>1365</v>
      </c>
      <c r="X1172" s="2" t="b">
        <v>1</v>
      </c>
      <c r="Y1172" s="2" t="b">
        <v>1</v>
      </c>
      <c r="Z1172" s="2" t="s">
        <v>2863</v>
      </c>
      <c r="AA1172" s="2" t="s">
        <v>178</v>
      </c>
      <c r="AB1172" s="51" t="s">
        <v>178</v>
      </c>
      <c r="AC1172" s="51"/>
      <c r="AD1172" s="51">
        <v>27019.374779999998</v>
      </c>
      <c r="AE1172" s="51" t="s">
        <v>118</v>
      </c>
      <c r="AF1172" s="51">
        <v>97.1</v>
      </c>
      <c r="AG1172" s="51" t="s">
        <v>84</v>
      </c>
      <c r="AH1172" s="51"/>
      <c r="AI1172" s="51"/>
      <c r="AJ1172" s="51">
        <v>0</v>
      </c>
      <c r="AK1172" s="51">
        <v>1</v>
      </c>
      <c r="AL1172" s="51">
        <v>0</v>
      </c>
      <c r="AP1172" s="51">
        <v>0</v>
      </c>
      <c r="AQ1172" s="51"/>
      <c r="AR1172" s="51">
        <v>0</v>
      </c>
      <c r="AS1172" s="51">
        <v>0</v>
      </c>
      <c r="AT1172" s="51">
        <v>1</v>
      </c>
      <c r="AX1172" s="51">
        <v>1</v>
      </c>
      <c r="BB1172" s="51">
        <v>1</v>
      </c>
      <c r="BC1172" s="51">
        <v>1</v>
      </c>
      <c r="BD1172" s="51"/>
    </row>
    <row r="1173" spans="1:56" x14ac:dyDescent="0.3">
      <c r="A1173" s="2">
        <v>1208</v>
      </c>
      <c r="B1173" s="2">
        <v>1</v>
      </c>
      <c r="C1173" s="2" t="s">
        <v>2843</v>
      </c>
      <c r="D1173" s="51">
        <v>14</v>
      </c>
      <c r="E1173" s="2" t="s">
        <v>4180</v>
      </c>
      <c r="F1173" s="2" t="s">
        <v>2844</v>
      </c>
      <c r="G1173" s="2" t="s">
        <v>2854</v>
      </c>
      <c r="H1173" s="2" t="s">
        <v>2900</v>
      </c>
      <c r="I1173" s="2" t="s">
        <v>2901</v>
      </c>
      <c r="J1173" s="2" t="s">
        <v>2902</v>
      </c>
      <c r="K1173" s="2" t="s">
        <v>4204</v>
      </c>
      <c r="L1173" s="2">
        <v>63123</v>
      </c>
      <c r="M1173" s="2">
        <v>124460832</v>
      </c>
      <c r="N1173" s="2" t="s">
        <v>104</v>
      </c>
      <c r="O1173" s="2" t="s">
        <v>368</v>
      </c>
      <c r="P1173" s="2">
        <v>2007</v>
      </c>
      <c r="Q1173" s="2" t="s">
        <v>368</v>
      </c>
      <c r="R1173" s="2" t="s">
        <v>267</v>
      </c>
      <c r="S1173" s="2" t="s">
        <v>368</v>
      </c>
      <c r="T1173" s="2" t="b">
        <v>1</v>
      </c>
      <c r="U1173" s="2">
        <v>43862</v>
      </c>
      <c r="V1173" s="2">
        <v>293</v>
      </c>
      <c r="W1173" s="2">
        <v>2909</v>
      </c>
      <c r="X1173" s="2" t="b">
        <v>1</v>
      </c>
      <c r="Y1173" s="2" t="b">
        <v>1</v>
      </c>
      <c r="Z1173" s="2" t="s">
        <v>89</v>
      </c>
      <c r="AA1173" s="2" t="s">
        <v>178</v>
      </c>
      <c r="AB1173" s="51" t="s">
        <v>178</v>
      </c>
      <c r="AC1173" s="51"/>
      <c r="AD1173" s="51">
        <v>2185827.3199999998</v>
      </c>
      <c r="AE1173" s="51"/>
      <c r="AF1173" s="51">
        <v>147</v>
      </c>
      <c r="AG1173" s="51" t="s">
        <v>84</v>
      </c>
      <c r="AH1173" s="51"/>
      <c r="AI1173" s="51"/>
      <c r="AJ1173" s="51">
        <v>0</v>
      </c>
      <c r="AK1173" s="51">
        <v>1</v>
      </c>
      <c r="AL1173" s="51">
        <v>0</v>
      </c>
      <c r="AP1173" s="51">
        <v>0</v>
      </c>
      <c r="AQ1173" s="51"/>
      <c r="AR1173" s="51">
        <v>0</v>
      </c>
      <c r="AS1173" s="51">
        <v>0</v>
      </c>
      <c r="AT1173" s="51">
        <v>1</v>
      </c>
      <c r="AX1173" s="51">
        <v>1</v>
      </c>
    </row>
    <row r="1174" spans="1:56" x14ac:dyDescent="0.3">
      <c r="A1174" s="2">
        <v>1209</v>
      </c>
      <c r="B1174" s="2">
        <v>1</v>
      </c>
      <c r="C1174" s="2" t="s">
        <v>2843</v>
      </c>
      <c r="D1174" s="51">
        <v>14</v>
      </c>
      <c r="E1174" s="2" t="s">
        <v>4180</v>
      </c>
      <c r="F1174" s="2" t="s">
        <v>2844</v>
      </c>
      <c r="G1174" s="2" t="s">
        <v>2854</v>
      </c>
      <c r="H1174" s="2" t="s">
        <v>2900</v>
      </c>
      <c r="I1174" s="2" t="s">
        <v>2903</v>
      </c>
      <c r="J1174" s="2" t="s">
        <v>2904</v>
      </c>
      <c r="K1174" s="2" t="s">
        <v>4205</v>
      </c>
      <c r="L1174" s="2">
        <v>60188</v>
      </c>
      <c r="M1174" s="2">
        <v>124449617</v>
      </c>
      <c r="N1174" s="2" t="s">
        <v>104</v>
      </c>
      <c r="O1174" s="2" t="s">
        <v>486</v>
      </c>
      <c r="P1174" s="2">
        <v>2006</v>
      </c>
      <c r="Q1174" s="2" t="s">
        <v>368</v>
      </c>
      <c r="R1174" s="2" t="s">
        <v>267</v>
      </c>
      <c r="S1174" s="2" t="s">
        <v>368</v>
      </c>
      <c r="T1174" s="2" t="b">
        <v>1</v>
      </c>
      <c r="U1174" s="2">
        <v>43862</v>
      </c>
      <c r="V1174" s="2">
        <v>303</v>
      </c>
      <c r="W1174" s="2">
        <v>1570</v>
      </c>
      <c r="X1174" s="2" t="b">
        <v>1</v>
      </c>
      <c r="Y1174" s="2" t="b">
        <v>1</v>
      </c>
      <c r="Z1174" s="2" t="s">
        <v>89</v>
      </c>
      <c r="AA1174" s="2" t="s">
        <v>178</v>
      </c>
      <c r="AB1174" s="51" t="s">
        <v>178</v>
      </c>
      <c r="AC1174" s="51"/>
      <c r="AD1174" s="51">
        <v>135504.7205</v>
      </c>
      <c r="AE1174" s="51" t="s">
        <v>118</v>
      </c>
      <c r="AF1174" s="51">
        <v>98</v>
      </c>
      <c r="AG1174" s="51" t="s">
        <v>84</v>
      </c>
      <c r="AH1174" s="51"/>
      <c r="AI1174" s="51"/>
      <c r="AJ1174" s="51">
        <v>0</v>
      </c>
      <c r="AK1174" s="51">
        <v>1</v>
      </c>
      <c r="AL1174" s="51">
        <v>0</v>
      </c>
      <c r="AP1174" s="51">
        <v>0</v>
      </c>
      <c r="AQ1174" s="51"/>
      <c r="AR1174" s="51">
        <v>0</v>
      </c>
      <c r="AS1174" s="51">
        <v>0</v>
      </c>
      <c r="AT1174" s="51">
        <v>1</v>
      </c>
      <c r="AX1174" s="51">
        <v>1</v>
      </c>
      <c r="BC1174" s="51">
        <v>1</v>
      </c>
    </row>
    <row r="1175" spans="1:56" x14ac:dyDescent="0.3">
      <c r="A1175" s="2">
        <v>1210</v>
      </c>
      <c r="B1175" s="2">
        <v>1</v>
      </c>
      <c r="C1175" s="2" t="s">
        <v>2843</v>
      </c>
      <c r="D1175" s="51">
        <v>14</v>
      </c>
      <c r="E1175" s="2" t="s">
        <v>4180</v>
      </c>
      <c r="F1175" s="2" t="s">
        <v>2844</v>
      </c>
      <c r="G1175" s="2" t="s">
        <v>2854</v>
      </c>
      <c r="H1175" s="2" t="s">
        <v>2900</v>
      </c>
      <c r="I1175" s="2" t="s">
        <v>2905</v>
      </c>
      <c r="J1175" s="2" t="s">
        <v>2906</v>
      </c>
      <c r="K1175" s="2" t="s">
        <v>4206</v>
      </c>
      <c r="L1175" s="2">
        <v>60189</v>
      </c>
      <c r="M1175" s="2">
        <v>3091090</v>
      </c>
      <c r="N1175" s="2" t="s">
        <v>104</v>
      </c>
      <c r="O1175" s="2" t="s">
        <v>486</v>
      </c>
      <c r="P1175" s="2">
        <v>2006</v>
      </c>
      <c r="Q1175" s="2" t="s">
        <v>368</v>
      </c>
      <c r="R1175" s="2" t="s">
        <v>267</v>
      </c>
      <c r="S1175" s="2" t="s">
        <v>368</v>
      </c>
      <c r="T1175" s="2" t="b">
        <v>1</v>
      </c>
      <c r="U1175" s="2">
        <v>43862</v>
      </c>
      <c r="V1175" s="2">
        <v>328</v>
      </c>
      <c r="W1175" s="2">
        <v>1470</v>
      </c>
      <c r="X1175" s="2" t="b">
        <v>1</v>
      </c>
      <c r="Y1175" s="2" t="b">
        <v>1</v>
      </c>
      <c r="Z1175" s="2" t="s">
        <v>89</v>
      </c>
      <c r="AA1175" s="2" t="s">
        <v>178</v>
      </c>
      <c r="AB1175" s="51" t="s">
        <v>178</v>
      </c>
      <c r="AC1175" s="51"/>
      <c r="AD1175" s="51">
        <v>383160.82860000001</v>
      </c>
      <c r="AE1175" s="51"/>
      <c r="AF1175" s="51">
        <v>96</v>
      </c>
      <c r="AG1175" s="51" t="s">
        <v>84</v>
      </c>
      <c r="AH1175" s="51"/>
      <c r="AI1175" s="51"/>
      <c r="AJ1175" s="51">
        <v>0</v>
      </c>
      <c r="AK1175" s="51">
        <v>1</v>
      </c>
      <c r="AL1175" s="51">
        <v>0</v>
      </c>
      <c r="AP1175" s="51">
        <v>0</v>
      </c>
      <c r="AQ1175" s="51"/>
      <c r="AR1175" s="51">
        <v>0</v>
      </c>
      <c r="AS1175" s="51">
        <v>0</v>
      </c>
      <c r="AT1175" s="51">
        <v>1</v>
      </c>
      <c r="AX1175" s="51">
        <v>1</v>
      </c>
    </row>
    <row r="1176" spans="1:56" x14ac:dyDescent="0.3">
      <c r="A1176" s="2">
        <v>1211</v>
      </c>
      <c r="B1176" s="2">
        <v>1</v>
      </c>
      <c r="C1176" s="2" t="s">
        <v>2843</v>
      </c>
      <c r="D1176" s="51">
        <v>14</v>
      </c>
      <c r="E1176" s="2" t="s">
        <v>4180</v>
      </c>
      <c r="F1176" s="2" t="s">
        <v>2844</v>
      </c>
      <c r="G1176" s="2" t="s">
        <v>2854</v>
      </c>
      <c r="H1176" s="2" t="s">
        <v>2900</v>
      </c>
      <c r="I1176" s="2" t="s">
        <v>355</v>
      </c>
      <c r="J1176" s="2" t="s">
        <v>2907</v>
      </c>
      <c r="K1176" s="2" t="s">
        <v>4207</v>
      </c>
      <c r="L1176" s="2">
        <v>161324</v>
      </c>
      <c r="M1176" s="2">
        <v>124465820</v>
      </c>
      <c r="N1176" s="2" t="s">
        <v>104</v>
      </c>
      <c r="O1176" s="2" t="s">
        <v>486</v>
      </c>
      <c r="P1176" s="2">
        <v>2008</v>
      </c>
      <c r="Q1176" s="2" t="s">
        <v>368</v>
      </c>
      <c r="R1176" s="2" t="s">
        <v>267</v>
      </c>
      <c r="S1176" s="2" t="s">
        <v>368</v>
      </c>
      <c r="T1176" s="2" t="b">
        <v>1</v>
      </c>
      <c r="U1176" s="2">
        <v>43862</v>
      </c>
      <c r="V1176" s="2">
        <v>630</v>
      </c>
      <c r="W1176" s="2">
        <v>907</v>
      </c>
      <c r="X1176" s="2" t="b">
        <v>1</v>
      </c>
      <c r="Y1176" s="2" t="b">
        <v>1</v>
      </c>
      <c r="Z1176" s="2" t="s">
        <v>89</v>
      </c>
      <c r="AA1176" s="2" t="s">
        <v>178</v>
      </c>
      <c r="AB1176" s="51" t="s">
        <v>178</v>
      </c>
      <c r="AC1176" s="51"/>
      <c r="AD1176" s="51">
        <v>6538.4610350000003</v>
      </c>
      <c r="AE1176" s="51" t="s">
        <v>118</v>
      </c>
      <c r="AF1176" s="51">
        <v>48</v>
      </c>
      <c r="AG1176" s="51" t="s">
        <v>84</v>
      </c>
      <c r="AH1176" s="51"/>
      <c r="AI1176" s="51"/>
      <c r="AJ1176" s="51">
        <v>0</v>
      </c>
      <c r="AK1176" s="51">
        <v>1</v>
      </c>
      <c r="AL1176" s="51">
        <v>0</v>
      </c>
      <c r="AP1176" s="51">
        <v>0</v>
      </c>
      <c r="AQ1176" s="51"/>
      <c r="AR1176" s="51">
        <v>0</v>
      </c>
      <c r="AS1176" s="51">
        <v>0</v>
      </c>
      <c r="AT1176" s="51">
        <v>1</v>
      </c>
      <c r="AX1176" s="51">
        <v>1</v>
      </c>
      <c r="BC1176" s="51">
        <v>1</v>
      </c>
    </row>
    <row r="1177" spans="1:56" x14ac:dyDescent="0.3">
      <c r="A1177" s="2">
        <v>1212</v>
      </c>
      <c r="B1177" s="2">
        <v>1</v>
      </c>
      <c r="C1177" s="2" t="s">
        <v>2843</v>
      </c>
      <c r="D1177" s="51">
        <v>14</v>
      </c>
      <c r="E1177" s="2" t="s">
        <v>4180</v>
      </c>
      <c r="F1177" s="2" t="s">
        <v>2844</v>
      </c>
      <c r="G1177" s="2" t="s">
        <v>2854</v>
      </c>
      <c r="H1177" s="2" t="s">
        <v>2900</v>
      </c>
      <c r="I1177" s="2" t="s">
        <v>1152</v>
      </c>
      <c r="J1177" s="2" t="s">
        <v>2909</v>
      </c>
      <c r="K1177" s="2" t="s">
        <v>4208</v>
      </c>
      <c r="L1177" s="2">
        <v>60190</v>
      </c>
      <c r="M1177" s="2">
        <v>124449755</v>
      </c>
      <c r="N1177" s="2" t="s">
        <v>104</v>
      </c>
      <c r="O1177" s="2" t="s">
        <v>486</v>
      </c>
      <c r="P1177" s="2">
        <v>2006</v>
      </c>
      <c r="Q1177" s="2" t="s">
        <v>486</v>
      </c>
      <c r="R1177" s="2" t="s">
        <v>267</v>
      </c>
      <c r="S1177" s="2" t="s">
        <v>486</v>
      </c>
      <c r="T1177" s="2" t="b">
        <v>1</v>
      </c>
      <c r="U1177" s="2">
        <v>43862</v>
      </c>
      <c r="V1177" s="2">
        <v>250</v>
      </c>
      <c r="W1177" s="2">
        <v>1100</v>
      </c>
      <c r="X1177" s="2" t="b">
        <v>1</v>
      </c>
      <c r="Y1177" s="2" t="b">
        <v>1</v>
      </c>
      <c r="Z1177" s="2" t="s">
        <v>89</v>
      </c>
      <c r="AA1177" s="2" t="s">
        <v>178</v>
      </c>
      <c r="AB1177" s="51" t="s">
        <v>178</v>
      </c>
      <c r="AC1177" s="51"/>
      <c r="AD1177" s="51">
        <v>115225.3254</v>
      </c>
      <c r="AE1177" s="51" t="s">
        <v>118</v>
      </c>
      <c r="AF1177" s="51">
        <v>86</v>
      </c>
      <c r="AG1177" s="51" t="s">
        <v>84</v>
      </c>
      <c r="AH1177" s="51"/>
      <c r="AI1177" s="51"/>
      <c r="AJ1177" s="51">
        <v>0</v>
      </c>
      <c r="AK1177" s="51">
        <v>1</v>
      </c>
      <c r="AL1177" s="51">
        <v>0</v>
      </c>
      <c r="AP1177" s="51">
        <v>0</v>
      </c>
      <c r="AQ1177" s="51"/>
      <c r="AR1177" s="51">
        <v>0</v>
      </c>
      <c r="AS1177" s="51">
        <v>0</v>
      </c>
      <c r="AT1177" s="51">
        <v>1</v>
      </c>
      <c r="AX1177" s="51">
        <v>1</v>
      </c>
      <c r="BB1177" s="51">
        <v>1</v>
      </c>
      <c r="BC1177" s="51">
        <v>1</v>
      </c>
      <c r="BD1177" s="51"/>
    </row>
    <row r="1178" spans="1:56" x14ac:dyDescent="0.3">
      <c r="A1178" s="2">
        <v>1213</v>
      </c>
      <c r="B1178" s="2">
        <v>1</v>
      </c>
      <c r="C1178" s="2" t="s">
        <v>2843</v>
      </c>
      <c r="D1178" s="51">
        <v>14</v>
      </c>
      <c r="E1178" s="2" t="s">
        <v>4180</v>
      </c>
      <c r="F1178" s="2" t="s">
        <v>2844</v>
      </c>
      <c r="G1178" s="2" t="s">
        <v>2854</v>
      </c>
      <c r="H1178" s="2" t="s">
        <v>2900</v>
      </c>
      <c r="I1178" s="2" t="s">
        <v>2910</v>
      </c>
      <c r="J1178" s="2" t="s">
        <v>2911</v>
      </c>
      <c r="K1178" s="2" t="s">
        <v>4209</v>
      </c>
      <c r="L1178" s="2">
        <v>41826</v>
      </c>
      <c r="M1178" s="2">
        <v>116737232</v>
      </c>
      <c r="N1178" s="2" t="s">
        <v>104</v>
      </c>
      <c r="O1178" s="2" t="s">
        <v>368</v>
      </c>
      <c r="P1178" s="2">
        <v>2003</v>
      </c>
      <c r="Q1178" s="2" t="s">
        <v>368</v>
      </c>
      <c r="R1178" s="2" t="s">
        <v>267</v>
      </c>
      <c r="S1178" s="2" t="s">
        <v>368</v>
      </c>
      <c r="T1178" s="2" t="b">
        <v>1</v>
      </c>
      <c r="U1178" s="2">
        <v>2017</v>
      </c>
      <c r="V1178" s="2">
        <v>400</v>
      </c>
      <c r="W1178" s="2">
        <v>1100</v>
      </c>
      <c r="X1178" s="2" t="b">
        <v>1</v>
      </c>
      <c r="Y1178" s="2" t="b">
        <v>1</v>
      </c>
      <c r="Z1178" s="2" t="s">
        <v>89</v>
      </c>
      <c r="AA1178" s="2" t="s">
        <v>178</v>
      </c>
      <c r="AB1178" s="51" t="s">
        <v>178</v>
      </c>
      <c r="AC1178" s="51"/>
      <c r="AD1178" s="51">
        <v>873484.47580000001</v>
      </c>
      <c r="AE1178" s="51"/>
      <c r="AF1178" s="51">
        <v>111.5</v>
      </c>
      <c r="AG1178" s="51" t="s">
        <v>84</v>
      </c>
      <c r="AH1178" s="51"/>
      <c r="AI1178" s="51"/>
      <c r="AJ1178" s="51">
        <v>0</v>
      </c>
      <c r="AK1178" s="51">
        <v>1</v>
      </c>
      <c r="AL1178" s="51">
        <v>0</v>
      </c>
      <c r="AP1178" s="51">
        <v>0</v>
      </c>
      <c r="AQ1178" s="51"/>
      <c r="AR1178" s="51">
        <v>0</v>
      </c>
      <c r="AS1178" s="51">
        <v>0</v>
      </c>
      <c r="AT1178" s="51">
        <v>1</v>
      </c>
      <c r="AX1178" s="51">
        <v>1</v>
      </c>
    </row>
    <row r="1179" spans="1:56" x14ac:dyDescent="0.3">
      <c r="A1179" s="2">
        <v>1214</v>
      </c>
      <c r="B1179" s="2">
        <v>1</v>
      </c>
      <c r="C1179" s="2" t="s">
        <v>2843</v>
      </c>
      <c r="D1179" s="51">
        <v>14</v>
      </c>
      <c r="E1179" s="2" t="s">
        <v>4180</v>
      </c>
      <c r="F1179" s="2" t="s">
        <v>2844</v>
      </c>
      <c r="G1179" s="2" t="s">
        <v>2854</v>
      </c>
      <c r="H1179" s="2" t="s">
        <v>2900</v>
      </c>
      <c r="I1179" s="2" t="s">
        <v>2912</v>
      </c>
      <c r="J1179" s="2" t="s">
        <v>2913</v>
      </c>
      <c r="K1179" s="2" t="s">
        <v>4210</v>
      </c>
      <c r="L1179" s="2">
        <v>60191</v>
      </c>
      <c r="M1179" s="2">
        <v>80678052</v>
      </c>
      <c r="N1179" s="2" t="s">
        <v>104</v>
      </c>
      <c r="O1179" s="2" t="s">
        <v>368</v>
      </c>
      <c r="P1179" s="2">
        <v>2006</v>
      </c>
      <c r="Q1179" s="2" t="s">
        <v>368</v>
      </c>
      <c r="R1179" s="2" t="s">
        <v>267</v>
      </c>
      <c r="S1179" s="2" t="s">
        <v>368</v>
      </c>
      <c r="T1179" s="2" t="b">
        <v>1</v>
      </c>
      <c r="U1179" s="2">
        <v>2014</v>
      </c>
      <c r="V1179" s="2">
        <v>0</v>
      </c>
      <c r="W1179" s="2">
        <v>1029</v>
      </c>
      <c r="X1179" s="2" t="b">
        <v>1</v>
      </c>
      <c r="Y1179" s="2" t="b">
        <v>1</v>
      </c>
      <c r="Z1179" s="2" t="s">
        <v>89</v>
      </c>
      <c r="AA1179" s="2" t="s">
        <v>178</v>
      </c>
      <c r="AB1179" s="51" t="s">
        <v>178</v>
      </c>
      <c r="AC1179" s="51"/>
      <c r="AD1179" s="51">
        <v>516575.1936</v>
      </c>
      <c r="AE1179" s="51"/>
      <c r="AF1179" s="51">
        <v>63</v>
      </c>
      <c r="AG1179" s="51" t="s">
        <v>84</v>
      </c>
      <c r="AH1179" s="51"/>
      <c r="AI1179" s="51"/>
      <c r="AJ1179" s="51">
        <v>0</v>
      </c>
      <c r="AK1179" s="51">
        <v>1</v>
      </c>
      <c r="AL1179" s="51">
        <v>0</v>
      </c>
      <c r="AN1179" s="51">
        <v>1</v>
      </c>
      <c r="AP1179" s="51">
        <v>0</v>
      </c>
      <c r="AQ1179" s="51"/>
      <c r="AR1179" s="51">
        <v>0</v>
      </c>
      <c r="AS1179" s="51">
        <v>0</v>
      </c>
      <c r="AT1179" s="51">
        <v>1</v>
      </c>
      <c r="AX1179" s="51">
        <v>1</v>
      </c>
    </row>
    <row r="1180" spans="1:56" x14ac:dyDescent="0.3">
      <c r="A1180" s="2">
        <v>1215</v>
      </c>
      <c r="B1180" s="2">
        <v>1</v>
      </c>
      <c r="C1180" s="2" t="s">
        <v>2843</v>
      </c>
      <c r="D1180" s="51">
        <v>14</v>
      </c>
      <c r="E1180" s="2" t="s">
        <v>4180</v>
      </c>
      <c r="F1180" s="2" t="s">
        <v>2844</v>
      </c>
      <c r="G1180" s="2" t="s">
        <v>2854</v>
      </c>
      <c r="H1180" s="2" t="s">
        <v>2900</v>
      </c>
      <c r="I1180" s="2" t="s">
        <v>2914</v>
      </c>
      <c r="J1180" s="2" t="s">
        <v>2915</v>
      </c>
      <c r="K1180" s="2" t="s">
        <v>4211</v>
      </c>
      <c r="L1180" s="2">
        <v>124398342</v>
      </c>
      <c r="M1180" s="2">
        <v>124552572</v>
      </c>
      <c r="N1180" s="2" t="s">
        <v>104</v>
      </c>
      <c r="O1180" s="2" t="s">
        <v>367</v>
      </c>
      <c r="P1180" s="2" t="s">
        <v>267</v>
      </c>
      <c r="Q1180" s="2" t="s">
        <v>486</v>
      </c>
      <c r="R1180" s="2" t="s">
        <v>267</v>
      </c>
      <c r="S1180" s="2" t="s">
        <v>486</v>
      </c>
      <c r="T1180" s="2" t="b">
        <v>1</v>
      </c>
      <c r="U1180" s="2">
        <v>43862</v>
      </c>
      <c r="V1180" s="2">
        <v>470</v>
      </c>
      <c r="W1180" s="2">
        <v>1000</v>
      </c>
      <c r="X1180" s="2" t="b">
        <v>1</v>
      </c>
      <c r="Y1180" s="2" t="b">
        <v>1</v>
      </c>
      <c r="Z1180" s="2" t="s">
        <v>2916</v>
      </c>
      <c r="AA1180" s="2" t="s">
        <v>178</v>
      </c>
      <c r="AB1180" s="51" t="s">
        <v>178</v>
      </c>
      <c r="AC1180" s="51"/>
      <c r="AD1180" s="51">
        <v>775.6588319</v>
      </c>
      <c r="AE1180" s="51" t="s">
        <v>118</v>
      </c>
      <c r="AF1180" s="51">
        <v>140.5</v>
      </c>
      <c r="AG1180" s="51" t="s">
        <v>84</v>
      </c>
      <c r="AH1180" s="51"/>
      <c r="AI1180" s="51"/>
      <c r="AJ1180" s="51">
        <v>0</v>
      </c>
      <c r="AK1180" s="51">
        <v>1</v>
      </c>
      <c r="AL1180" s="51">
        <v>0</v>
      </c>
      <c r="AP1180" s="51">
        <v>0</v>
      </c>
      <c r="AQ1180" s="51"/>
      <c r="AR1180" s="51">
        <v>0</v>
      </c>
      <c r="AS1180" s="51">
        <v>0</v>
      </c>
      <c r="AT1180" s="51">
        <v>1</v>
      </c>
      <c r="AX1180" s="51">
        <v>1</v>
      </c>
      <c r="BB1180" s="51">
        <v>1</v>
      </c>
      <c r="BC1180" s="51">
        <v>1</v>
      </c>
      <c r="BD1180" s="51"/>
    </row>
    <row r="1181" spans="1:56" x14ac:dyDescent="0.3">
      <c r="A1181" s="2">
        <v>1216</v>
      </c>
      <c r="B1181" s="2">
        <v>1</v>
      </c>
      <c r="C1181" s="2" t="s">
        <v>2843</v>
      </c>
      <c r="D1181" s="51">
        <v>14</v>
      </c>
      <c r="E1181" s="2" t="s">
        <v>4180</v>
      </c>
      <c r="F1181" s="2" t="s">
        <v>2844</v>
      </c>
      <c r="G1181" s="2" t="s">
        <v>2854</v>
      </c>
      <c r="H1181" s="2" t="s">
        <v>2900</v>
      </c>
      <c r="I1181" s="2" t="s">
        <v>2917</v>
      </c>
      <c r="J1181" s="2" t="s">
        <v>2918</v>
      </c>
      <c r="K1181" s="2" t="s">
        <v>4212</v>
      </c>
      <c r="L1181" s="2">
        <v>195433</v>
      </c>
      <c r="M1181" s="2">
        <v>68629582</v>
      </c>
      <c r="N1181" s="2" t="s">
        <v>104</v>
      </c>
      <c r="O1181" s="2" t="s">
        <v>486</v>
      </c>
      <c r="P1181" s="2">
        <v>2010</v>
      </c>
      <c r="Q1181" s="2" t="s">
        <v>368</v>
      </c>
      <c r="R1181" s="2" t="s">
        <v>267</v>
      </c>
      <c r="S1181" s="2" t="s">
        <v>368</v>
      </c>
      <c r="T1181" s="2" t="b">
        <v>1</v>
      </c>
      <c r="U1181" s="2">
        <v>2015</v>
      </c>
      <c r="V1181" s="2">
        <v>400</v>
      </c>
      <c r="W1181" s="2">
        <v>1450</v>
      </c>
      <c r="X1181" s="2" t="b">
        <v>1</v>
      </c>
      <c r="Y1181" s="2" t="b">
        <v>1</v>
      </c>
      <c r="Z1181" s="2" t="s">
        <v>89</v>
      </c>
      <c r="AA1181" s="2" t="s">
        <v>178</v>
      </c>
      <c r="AB1181" s="51" t="s">
        <v>178</v>
      </c>
      <c r="AC1181" s="51"/>
      <c r="AD1181" s="51">
        <v>120764.93030000001</v>
      </c>
      <c r="AE1181" s="51" t="s">
        <v>118</v>
      </c>
      <c r="AF1181" s="51">
        <v>108.5</v>
      </c>
      <c r="AG1181" s="51" t="s">
        <v>84</v>
      </c>
      <c r="AH1181" s="51"/>
      <c r="AI1181" s="51"/>
      <c r="AJ1181" s="51">
        <v>0</v>
      </c>
      <c r="AK1181" s="51">
        <v>1</v>
      </c>
      <c r="AL1181" s="51">
        <v>0</v>
      </c>
      <c r="AP1181" s="51">
        <v>0</v>
      </c>
      <c r="AQ1181" s="51"/>
      <c r="AR1181" s="51">
        <v>0</v>
      </c>
      <c r="AS1181" s="51">
        <v>0</v>
      </c>
      <c r="AT1181" s="51">
        <v>1</v>
      </c>
      <c r="AX1181" s="51">
        <v>1</v>
      </c>
      <c r="BC1181" s="51">
        <v>1</v>
      </c>
    </row>
    <row r="1182" spans="1:56" x14ac:dyDescent="0.3">
      <c r="A1182" s="2">
        <v>1217</v>
      </c>
      <c r="B1182" s="2">
        <v>1</v>
      </c>
      <c r="C1182" s="2" t="s">
        <v>2843</v>
      </c>
      <c r="D1182" s="51">
        <v>14</v>
      </c>
      <c r="E1182" s="2" t="s">
        <v>4180</v>
      </c>
      <c r="F1182" s="2" t="s">
        <v>2844</v>
      </c>
      <c r="G1182" s="2" t="s">
        <v>2854</v>
      </c>
      <c r="H1182" s="2" t="s">
        <v>2900</v>
      </c>
      <c r="I1182" s="2" t="s">
        <v>2919</v>
      </c>
      <c r="J1182" s="2" t="s">
        <v>2920</v>
      </c>
      <c r="K1182" s="2" t="s">
        <v>4213</v>
      </c>
      <c r="L1182" s="2">
        <v>161475</v>
      </c>
      <c r="M1182" s="2">
        <v>48919432</v>
      </c>
      <c r="N1182" s="2" t="s">
        <v>104</v>
      </c>
      <c r="O1182" s="2" t="s">
        <v>486</v>
      </c>
      <c r="P1182" s="2">
        <v>2008</v>
      </c>
      <c r="Q1182" s="2" t="s">
        <v>368</v>
      </c>
      <c r="R1182" s="2" t="s">
        <v>267</v>
      </c>
      <c r="S1182" s="2" t="s">
        <v>368</v>
      </c>
      <c r="T1182" s="2" t="b">
        <v>1</v>
      </c>
      <c r="U1182" s="2">
        <v>2015</v>
      </c>
      <c r="V1182" s="2">
        <v>1600</v>
      </c>
      <c r="W1182" s="2">
        <v>1600</v>
      </c>
      <c r="X1182" s="2" t="b">
        <v>1</v>
      </c>
      <c r="Y1182" s="2" t="b">
        <v>1</v>
      </c>
      <c r="Z1182" s="2" t="s">
        <v>89</v>
      </c>
      <c r="AA1182" s="2" t="s">
        <v>178</v>
      </c>
      <c r="AB1182" s="51" t="s">
        <v>178</v>
      </c>
      <c r="AC1182" s="51"/>
      <c r="AD1182" s="51">
        <v>11576.429029999999</v>
      </c>
      <c r="AE1182" s="51" t="s">
        <v>118</v>
      </c>
      <c r="AF1182" s="51">
        <v>117.7</v>
      </c>
      <c r="AG1182" s="51" t="s">
        <v>2866</v>
      </c>
      <c r="AH1182" s="51"/>
      <c r="AI1182" s="51"/>
      <c r="AJ1182" s="51">
        <v>0</v>
      </c>
      <c r="AK1182" s="51">
        <v>1</v>
      </c>
      <c r="AL1182" s="51">
        <v>0</v>
      </c>
      <c r="AP1182" s="51">
        <v>0</v>
      </c>
      <c r="AQ1182" s="51"/>
      <c r="AR1182" s="51">
        <v>0</v>
      </c>
      <c r="AS1182" s="51">
        <v>0</v>
      </c>
      <c r="AT1182" s="51">
        <v>1</v>
      </c>
      <c r="AX1182" s="51">
        <v>1</v>
      </c>
      <c r="BC1182" s="51">
        <v>1</v>
      </c>
    </row>
    <row r="1183" spans="1:56" x14ac:dyDescent="0.3">
      <c r="A1183" s="2">
        <v>1218</v>
      </c>
      <c r="B1183" s="2">
        <v>1</v>
      </c>
      <c r="C1183" s="2" t="s">
        <v>2843</v>
      </c>
      <c r="D1183" s="51">
        <v>14</v>
      </c>
      <c r="E1183" s="2" t="s">
        <v>4180</v>
      </c>
      <c r="F1183" s="2" t="s">
        <v>2844</v>
      </c>
      <c r="G1183" s="2" t="s">
        <v>2854</v>
      </c>
      <c r="H1183" s="2" t="s">
        <v>2900</v>
      </c>
      <c r="I1183" s="2" t="s">
        <v>2921</v>
      </c>
      <c r="J1183" s="2" t="s">
        <v>2922</v>
      </c>
      <c r="K1183" s="2" t="s">
        <v>4214</v>
      </c>
      <c r="L1183" s="2">
        <v>60193</v>
      </c>
      <c r="M1183" s="2">
        <v>124450221</v>
      </c>
      <c r="N1183" s="2" t="s">
        <v>104</v>
      </c>
      <c r="O1183" s="2" t="s">
        <v>486</v>
      </c>
      <c r="P1183" s="2">
        <v>2006</v>
      </c>
      <c r="Q1183" s="2" t="s">
        <v>368</v>
      </c>
      <c r="R1183" s="2" t="s">
        <v>267</v>
      </c>
      <c r="S1183" s="2" t="s">
        <v>368</v>
      </c>
      <c r="T1183" s="2" t="b">
        <v>1</v>
      </c>
      <c r="U1183" s="2">
        <v>43862</v>
      </c>
      <c r="V1183" s="2">
        <v>300</v>
      </c>
      <c r="W1183" s="2">
        <v>1370</v>
      </c>
      <c r="X1183" s="2" t="b">
        <v>1</v>
      </c>
      <c r="Y1183" s="2" t="b">
        <v>1</v>
      </c>
      <c r="Z1183" s="2" t="s">
        <v>89</v>
      </c>
      <c r="AA1183" s="2" t="s">
        <v>178</v>
      </c>
      <c r="AB1183" s="51" t="s">
        <v>178</v>
      </c>
      <c r="AC1183" s="51"/>
      <c r="AD1183" s="51">
        <v>197458.2127</v>
      </c>
      <c r="AE1183" s="51"/>
      <c r="AF1183" s="51">
        <v>64</v>
      </c>
      <c r="AG1183" s="51" t="s">
        <v>84</v>
      </c>
      <c r="AH1183" s="51"/>
      <c r="AI1183" s="51"/>
      <c r="AJ1183" s="51">
        <v>0</v>
      </c>
      <c r="AK1183" s="51">
        <v>1</v>
      </c>
      <c r="AL1183" s="51">
        <v>0</v>
      </c>
      <c r="AP1183" s="51">
        <v>0</v>
      </c>
      <c r="AQ1183" s="51"/>
      <c r="AR1183" s="51">
        <v>0</v>
      </c>
      <c r="AS1183" s="51">
        <v>0</v>
      </c>
      <c r="AT1183" s="51">
        <v>1</v>
      </c>
      <c r="AX1183" s="51">
        <v>1</v>
      </c>
    </row>
    <row r="1184" spans="1:56" x14ac:dyDescent="0.3">
      <c r="A1184" s="2">
        <v>1219</v>
      </c>
      <c r="B1184" s="2">
        <v>1</v>
      </c>
      <c r="C1184" s="2" t="s">
        <v>2843</v>
      </c>
      <c r="D1184" s="51">
        <v>14</v>
      </c>
      <c r="E1184" s="2" t="s">
        <v>4180</v>
      </c>
      <c r="F1184" s="2" t="s">
        <v>2844</v>
      </c>
      <c r="G1184" s="2" t="s">
        <v>2854</v>
      </c>
      <c r="H1184" s="2" t="s">
        <v>2900</v>
      </c>
      <c r="I1184" s="2" t="s">
        <v>1045</v>
      </c>
      <c r="J1184" s="2" t="s">
        <v>2923</v>
      </c>
      <c r="K1184" s="2" t="s">
        <v>4215</v>
      </c>
      <c r="L1184" s="2">
        <v>195434</v>
      </c>
      <c r="M1184" s="2">
        <v>68629874</v>
      </c>
      <c r="N1184" s="2" t="s">
        <v>104</v>
      </c>
      <c r="O1184" s="2" t="s">
        <v>486</v>
      </c>
      <c r="P1184" s="2">
        <v>2010</v>
      </c>
      <c r="Q1184" s="2" t="s">
        <v>368</v>
      </c>
      <c r="R1184" s="2" t="s">
        <v>267</v>
      </c>
      <c r="S1184" s="2" t="s">
        <v>368</v>
      </c>
      <c r="T1184" s="2" t="b">
        <v>1</v>
      </c>
      <c r="U1184" s="2">
        <v>2015</v>
      </c>
      <c r="V1184" s="2">
        <v>548</v>
      </c>
      <c r="W1184" s="2">
        <v>995</v>
      </c>
      <c r="X1184" s="2" t="b">
        <v>1</v>
      </c>
      <c r="Y1184" s="2" t="b">
        <v>1</v>
      </c>
      <c r="Z1184" s="2" t="s">
        <v>89</v>
      </c>
      <c r="AA1184" s="2" t="s">
        <v>178</v>
      </c>
      <c r="AB1184" s="51" t="s">
        <v>178</v>
      </c>
      <c r="AC1184" s="51"/>
      <c r="AD1184" s="51">
        <v>18020.632839999998</v>
      </c>
      <c r="AE1184" s="51" t="s">
        <v>118</v>
      </c>
      <c r="AF1184" s="51">
        <v>80.099999999999994</v>
      </c>
      <c r="AG1184" s="51" t="s">
        <v>84</v>
      </c>
      <c r="AH1184" s="51"/>
      <c r="AI1184" s="51"/>
      <c r="AJ1184" s="51">
        <v>0</v>
      </c>
      <c r="AK1184" s="51">
        <v>1</v>
      </c>
      <c r="AL1184" s="51">
        <v>0</v>
      </c>
      <c r="AP1184" s="51">
        <v>0</v>
      </c>
      <c r="AQ1184" s="51"/>
      <c r="AR1184" s="51">
        <v>0</v>
      </c>
      <c r="AS1184" s="51">
        <v>0</v>
      </c>
      <c r="AT1184" s="51">
        <v>1</v>
      </c>
      <c r="AX1184" s="51">
        <v>1</v>
      </c>
      <c r="BC1184" s="51">
        <v>1</v>
      </c>
    </row>
    <row r="1185" spans="1:56" x14ac:dyDescent="0.3">
      <c r="A1185" s="2">
        <v>1220</v>
      </c>
      <c r="B1185" s="2">
        <v>1</v>
      </c>
      <c r="C1185" s="2" t="s">
        <v>2843</v>
      </c>
      <c r="D1185" s="51">
        <v>14</v>
      </c>
      <c r="E1185" s="2" t="s">
        <v>4180</v>
      </c>
      <c r="F1185" s="2" t="s">
        <v>2844</v>
      </c>
      <c r="G1185" s="2" t="s">
        <v>2854</v>
      </c>
      <c r="H1185" s="2" t="s">
        <v>2900</v>
      </c>
      <c r="I1185" s="2" t="s">
        <v>2924</v>
      </c>
      <c r="J1185" s="2" t="s">
        <v>2925</v>
      </c>
      <c r="K1185" s="2" t="s">
        <v>4216</v>
      </c>
      <c r="L1185" s="2">
        <v>63151</v>
      </c>
      <c r="M1185" s="2">
        <v>3122699</v>
      </c>
      <c r="N1185" s="2" t="s">
        <v>104</v>
      </c>
      <c r="O1185" s="2" t="s">
        <v>486</v>
      </c>
      <c r="P1185" s="2">
        <v>2007</v>
      </c>
      <c r="Q1185" s="2" t="s">
        <v>1217</v>
      </c>
      <c r="R1185" s="2" t="s">
        <v>1218</v>
      </c>
      <c r="S1185" s="2" t="s">
        <v>1217</v>
      </c>
      <c r="T1185" s="2" t="b">
        <v>1</v>
      </c>
      <c r="U1185" s="2">
        <v>43862</v>
      </c>
      <c r="V1185" s="2">
        <v>416</v>
      </c>
      <c r="W1185" s="2">
        <v>736</v>
      </c>
      <c r="X1185" s="2" t="b">
        <v>1</v>
      </c>
      <c r="Y1185" s="2" t="b">
        <v>1</v>
      </c>
      <c r="Z1185" s="2" t="s">
        <v>89</v>
      </c>
      <c r="AA1185" s="2" t="s">
        <v>178</v>
      </c>
      <c r="AB1185" s="51" t="s">
        <v>178</v>
      </c>
      <c r="AC1185" s="51"/>
      <c r="AD1185" s="51">
        <v>5690.4334440000002</v>
      </c>
      <c r="AE1185" s="51" t="s">
        <v>118</v>
      </c>
      <c r="AF1185" s="51">
        <v>37.799999999999997</v>
      </c>
      <c r="AG1185" s="51" t="s">
        <v>2866</v>
      </c>
      <c r="AH1185" s="51"/>
      <c r="AI1185" s="51">
        <v>18.600000000000001</v>
      </c>
      <c r="AJ1185" s="51">
        <v>0</v>
      </c>
      <c r="AK1185" s="51">
        <v>1</v>
      </c>
      <c r="AL1185" s="51">
        <v>0</v>
      </c>
      <c r="AP1185" s="51">
        <v>0</v>
      </c>
      <c r="AQ1185" s="51"/>
      <c r="AR1185" s="51">
        <v>0</v>
      </c>
      <c r="AS1185" s="51">
        <v>0</v>
      </c>
      <c r="AT1185" s="51">
        <v>1</v>
      </c>
      <c r="AU1185" s="51">
        <v>1</v>
      </c>
      <c r="AV1185" s="51"/>
      <c r="AW1185" s="51"/>
      <c r="AX1185" s="51">
        <v>1</v>
      </c>
      <c r="AY1185" s="51">
        <v>1</v>
      </c>
      <c r="BC1185" s="51">
        <v>1</v>
      </c>
      <c r="BD1185" s="51">
        <v>1</v>
      </c>
    </row>
    <row r="1186" spans="1:56" x14ac:dyDescent="0.3">
      <c r="A1186" s="2">
        <v>1221</v>
      </c>
      <c r="B1186" s="2">
        <v>1</v>
      </c>
      <c r="C1186" s="2" t="s">
        <v>2843</v>
      </c>
      <c r="D1186" s="51">
        <v>14</v>
      </c>
      <c r="E1186" s="2" t="s">
        <v>4180</v>
      </c>
      <c r="F1186" s="2" t="s">
        <v>2844</v>
      </c>
      <c r="G1186" s="2" t="s">
        <v>2854</v>
      </c>
      <c r="H1186" s="2" t="s">
        <v>2900</v>
      </c>
      <c r="I1186" s="2" t="s">
        <v>2926</v>
      </c>
      <c r="J1186" s="2" t="s">
        <v>2927</v>
      </c>
      <c r="K1186" s="2" t="s">
        <v>4217</v>
      </c>
      <c r="L1186" s="2">
        <v>63164</v>
      </c>
      <c r="M1186" s="2">
        <v>124464090</v>
      </c>
      <c r="N1186" s="2" t="s">
        <v>104</v>
      </c>
      <c r="O1186" s="2" t="s">
        <v>486</v>
      </c>
      <c r="P1186" s="2">
        <v>2007</v>
      </c>
      <c r="Q1186" s="2" t="s">
        <v>368</v>
      </c>
      <c r="R1186" s="2" t="s">
        <v>267</v>
      </c>
      <c r="S1186" s="2" t="s">
        <v>368</v>
      </c>
      <c r="T1186" s="2" t="b">
        <v>1</v>
      </c>
      <c r="U1186" s="2">
        <v>43862</v>
      </c>
      <c r="V1186" s="2">
        <v>396</v>
      </c>
      <c r="W1186" s="2">
        <v>506</v>
      </c>
      <c r="X1186" s="2" t="b">
        <v>1</v>
      </c>
      <c r="Y1186" s="2" t="b">
        <v>1</v>
      </c>
      <c r="Z1186" s="2" t="s">
        <v>89</v>
      </c>
      <c r="AA1186" s="2" t="s">
        <v>178</v>
      </c>
      <c r="AB1186" s="51" t="s">
        <v>178</v>
      </c>
      <c r="AC1186" s="51"/>
      <c r="AD1186" s="51">
        <v>920.07229280000001</v>
      </c>
      <c r="AE1186" s="51" t="s">
        <v>118</v>
      </c>
      <c r="AF1186" s="51">
        <v>38.1</v>
      </c>
      <c r="AG1186" s="51" t="s">
        <v>84</v>
      </c>
      <c r="AH1186" s="51" t="s">
        <v>2707</v>
      </c>
      <c r="AI1186" s="51"/>
      <c r="AJ1186" s="51">
        <v>0</v>
      </c>
      <c r="AK1186" s="51">
        <v>1</v>
      </c>
      <c r="AL1186" s="51">
        <v>0</v>
      </c>
      <c r="AP1186" s="51">
        <v>0</v>
      </c>
      <c r="AQ1186" s="51"/>
      <c r="AR1186" s="51">
        <v>0</v>
      </c>
      <c r="AS1186" s="51">
        <v>0</v>
      </c>
      <c r="AT1186" s="51">
        <v>1</v>
      </c>
      <c r="AX1186" s="51">
        <v>1</v>
      </c>
      <c r="BC1186" s="51">
        <v>1</v>
      </c>
    </row>
    <row r="1187" spans="1:56" x14ac:dyDescent="0.3">
      <c r="A1187" s="2">
        <v>1222</v>
      </c>
      <c r="B1187" s="2">
        <v>1</v>
      </c>
      <c r="C1187" s="2" t="s">
        <v>2843</v>
      </c>
      <c r="D1187" s="51">
        <v>14</v>
      </c>
      <c r="E1187" s="2" t="s">
        <v>4180</v>
      </c>
      <c r="F1187" s="2" t="s">
        <v>2844</v>
      </c>
      <c r="G1187" s="2" t="s">
        <v>2854</v>
      </c>
      <c r="H1187" s="2" t="s">
        <v>2900</v>
      </c>
      <c r="I1187" s="2" t="s">
        <v>2928</v>
      </c>
      <c r="J1187" s="2" t="s">
        <v>2929</v>
      </c>
      <c r="K1187" s="2" t="s">
        <v>4218</v>
      </c>
      <c r="L1187" s="2">
        <v>195435</v>
      </c>
      <c r="M1187" s="2">
        <v>124542132</v>
      </c>
      <c r="N1187" s="2" t="s">
        <v>104</v>
      </c>
      <c r="O1187" s="2" t="s">
        <v>368</v>
      </c>
      <c r="P1187" s="2">
        <v>2010</v>
      </c>
      <c r="Q1187" s="2" t="s">
        <v>368</v>
      </c>
      <c r="R1187" s="2" t="s">
        <v>267</v>
      </c>
      <c r="S1187" s="2" t="s">
        <v>368</v>
      </c>
      <c r="T1187" s="2" t="b">
        <v>1</v>
      </c>
      <c r="U1187" s="2">
        <v>43862</v>
      </c>
      <c r="V1187" s="2">
        <v>30</v>
      </c>
      <c r="W1187" s="2">
        <v>1800</v>
      </c>
      <c r="X1187" s="2" t="b">
        <v>1</v>
      </c>
      <c r="Y1187" s="2" t="b">
        <v>1</v>
      </c>
      <c r="Z1187" s="2" t="s">
        <v>89</v>
      </c>
      <c r="AA1187" s="2" t="s">
        <v>178</v>
      </c>
      <c r="AB1187" s="51" t="s">
        <v>178</v>
      </c>
      <c r="AC1187" s="51"/>
      <c r="AD1187" s="51">
        <v>1007975.09</v>
      </c>
      <c r="AE1187" s="51"/>
      <c r="AF1187" s="51">
        <v>128</v>
      </c>
      <c r="AG1187" s="51" t="s">
        <v>84</v>
      </c>
      <c r="AH1187" s="51"/>
      <c r="AI1187" s="51"/>
      <c r="AJ1187" s="51">
        <v>0</v>
      </c>
      <c r="AK1187" s="51">
        <v>1</v>
      </c>
      <c r="AL1187" s="51">
        <v>0</v>
      </c>
      <c r="AN1187" s="51">
        <v>1</v>
      </c>
      <c r="AP1187" s="51">
        <v>0</v>
      </c>
      <c r="AQ1187" s="51"/>
      <c r="AR1187" s="51">
        <v>0</v>
      </c>
      <c r="AS1187" s="51">
        <v>0</v>
      </c>
      <c r="AT1187" s="51">
        <v>1</v>
      </c>
      <c r="AX1187" s="51">
        <v>1</v>
      </c>
    </row>
    <row r="1188" spans="1:56" x14ac:dyDescent="0.3">
      <c r="A1188" s="2">
        <v>1223</v>
      </c>
      <c r="B1188" s="2">
        <v>1</v>
      </c>
      <c r="C1188" s="2" t="s">
        <v>2843</v>
      </c>
      <c r="D1188" s="51">
        <v>14</v>
      </c>
      <c r="E1188" s="2" t="s">
        <v>4180</v>
      </c>
      <c r="F1188" s="2" t="s">
        <v>2844</v>
      </c>
      <c r="G1188" s="2" t="s">
        <v>2854</v>
      </c>
      <c r="H1188" s="2" t="s">
        <v>2900</v>
      </c>
      <c r="I1188" s="2" t="s">
        <v>2930</v>
      </c>
      <c r="J1188" s="2" t="s">
        <v>2931</v>
      </c>
      <c r="K1188" s="2" t="s">
        <v>4219</v>
      </c>
      <c r="L1188" s="2">
        <v>63104</v>
      </c>
      <c r="M1188" s="2">
        <v>124458962</v>
      </c>
      <c r="N1188" s="2" t="s">
        <v>104</v>
      </c>
      <c r="O1188" s="2" t="s">
        <v>2972</v>
      </c>
      <c r="P1188" s="2">
        <v>2007</v>
      </c>
      <c r="Q1188" s="2" t="s">
        <v>368</v>
      </c>
      <c r="R1188" s="2" t="s">
        <v>267</v>
      </c>
      <c r="S1188" s="2" t="s">
        <v>368</v>
      </c>
      <c r="T1188" s="2" t="b">
        <v>1</v>
      </c>
      <c r="U1188" s="2">
        <v>43862</v>
      </c>
      <c r="V1188" s="2">
        <v>450</v>
      </c>
      <c r="W1188" s="2">
        <v>2058</v>
      </c>
      <c r="X1188" s="2" t="b">
        <v>1</v>
      </c>
      <c r="Y1188" s="2" t="b">
        <v>1</v>
      </c>
      <c r="Z1188" s="2" t="s">
        <v>89</v>
      </c>
      <c r="AA1188" s="2" t="s">
        <v>178</v>
      </c>
      <c r="AB1188" s="51" t="s">
        <v>178</v>
      </c>
      <c r="AC1188" s="51"/>
      <c r="AD1188" s="51">
        <v>1171422.686</v>
      </c>
      <c r="AE1188" s="51"/>
      <c r="AF1188" s="51">
        <v>80</v>
      </c>
      <c r="AG1188" s="51" t="s">
        <v>84</v>
      </c>
      <c r="AH1188" s="51"/>
      <c r="AI1188" s="51"/>
      <c r="AJ1188" s="51">
        <v>0</v>
      </c>
      <c r="AK1188" s="51">
        <v>1</v>
      </c>
      <c r="AL1188" s="51">
        <v>0</v>
      </c>
      <c r="AP1188" s="51">
        <v>0</v>
      </c>
      <c r="AQ1188" s="51"/>
      <c r="AR1188" s="51">
        <v>0</v>
      </c>
      <c r="AS1188" s="51">
        <v>0</v>
      </c>
      <c r="AT1188" s="51">
        <v>1</v>
      </c>
      <c r="AX1188" s="51">
        <v>1</v>
      </c>
    </row>
    <row r="1189" spans="1:56" x14ac:dyDescent="0.3">
      <c r="A1189" s="2">
        <v>1224</v>
      </c>
      <c r="B1189" s="2">
        <v>1</v>
      </c>
      <c r="C1189" s="2" t="s">
        <v>2843</v>
      </c>
      <c r="D1189" s="51">
        <v>14</v>
      </c>
      <c r="E1189" s="2" t="s">
        <v>4180</v>
      </c>
      <c r="F1189" s="2" t="s">
        <v>2844</v>
      </c>
      <c r="G1189" s="2" t="s">
        <v>2854</v>
      </c>
      <c r="H1189" s="2" t="s">
        <v>2900</v>
      </c>
      <c r="I1189" s="2" t="s">
        <v>282</v>
      </c>
      <c r="J1189" s="2" t="s">
        <v>2932</v>
      </c>
      <c r="K1189" s="2" t="s">
        <v>4220</v>
      </c>
      <c r="L1189" s="2">
        <v>60194</v>
      </c>
      <c r="M1189" s="2">
        <v>124450319</v>
      </c>
      <c r="N1189" s="2" t="s">
        <v>104</v>
      </c>
      <c r="O1189" s="2" t="s">
        <v>486</v>
      </c>
      <c r="P1189" s="2">
        <v>2006</v>
      </c>
      <c r="Q1189" s="2" t="s">
        <v>2972</v>
      </c>
      <c r="R1189" s="2" t="s">
        <v>1218</v>
      </c>
      <c r="S1189" s="2" t="s">
        <v>2972</v>
      </c>
      <c r="T1189" s="2" t="b">
        <v>1</v>
      </c>
      <c r="U1189" s="2">
        <v>43862</v>
      </c>
      <c r="V1189" s="2">
        <v>325</v>
      </c>
      <c r="W1189" s="2">
        <v>830</v>
      </c>
      <c r="X1189" s="2" t="b">
        <v>1</v>
      </c>
      <c r="Y1189" s="2" t="b">
        <v>1</v>
      </c>
      <c r="Z1189" s="2" t="s">
        <v>89</v>
      </c>
      <c r="AA1189" s="2" t="s">
        <v>178</v>
      </c>
      <c r="AB1189" s="51" t="s">
        <v>178</v>
      </c>
      <c r="AC1189" s="51"/>
      <c r="AD1189" s="51">
        <v>151884.74470000001</v>
      </c>
      <c r="AE1189" s="51"/>
      <c r="AF1189" s="51">
        <v>79</v>
      </c>
      <c r="AG1189" s="51" t="s">
        <v>84</v>
      </c>
      <c r="AH1189" s="51"/>
      <c r="AI1189" s="51">
        <v>15</v>
      </c>
      <c r="AJ1189" s="51">
        <v>0</v>
      </c>
      <c r="AK1189" s="51">
        <v>1</v>
      </c>
      <c r="AL1189" s="51">
        <v>0</v>
      </c>
      <c r="AP1189" s="51">
        <v>1</v>
      </c>
      <c r="AQ1189" s="51"/>
      <c r="AR1189" s="51">
        <v>0</v>
      </c>
      <c r="AS1189" s="51">
        <v>0</v>
      </c>
      <c r="AT1189" s="51">
        <v>1</v>
      </c>
      <c r="AX1189" s="51">
        <v>1</v>
      </c>
    </row>
    <row r="1190" spans="1:56" x14ac:dyDescent="0.3">
      <c r="A1190" s="2">
        <v>1225</v>
      </c>
      <c r="B1190" s="2">
        <v>1</v>
      </c>
      <c r="C1190" s="2" t="s">
        <v>2843</v>
      </c>
      <c r="D1190" s="51">
        <v>14</v>
      </c>
      <c r="E1190" s="2" t="s">
        <v>4180</v>
      </c>
      <c r="F1190" s="2" t="s">
        <v>2844</v>
      </c>
      <c r="G1190" s="2" t="s">
        <v>2854</v>
      </c>
      <c r="H1190" s="2" t="s">
        <v>2900</v>
      </c>
      <c r="I1190" s="2" t="s">
        <v>2933</v>
      </c>
      <c r="J1190" s="2" t="s">
        <v>2934</v>
      </c>
      <c r="K1190" s="2" t="s">
        <v>4221</v>
      </c>
      <c r="L1190" s="2">
        <v>41827</v>
      </c>
      <c r="M1190" s="2">
        <v>116737304</v>
      </c>
      <c r="N1190" s="2" t="s">
        <v>104</v>
      </c>
      <c r="O1190" s="2" t="s">
        <v>368</v>
      </c>
      <c r="P1190" s="2">
        <v>2003</v>
      </c>
      <c r="Q1190" s="2" t="s">
        <v>368</v>
      </c>
      <c r="R1190" s="2" t="s">
        <v>267</v>
      </c>
      <c r="S1190" s="2" t="s">
        <v>368</v>
      </c>
      <c r="T1190" s="2" t="b">
        <v>1</v>
      </c>
      <c r="U1190" s="2">
        <v>2017</v>
      </c>
      <c r="V1190" s="2">
        <v>25</v>
      </c>
      <c r="W1190" s="2">
        <v>950</v>
      </c>
      <c r="X1190" s="2" t="b">
        <v>1</v>
      </c>
      <c r="Y1190" s="2" t="b">
        <v>1</v>
      </c>
      <c r="Z1190" s="2" t="s">
        <v>89</v>
      </c>
      <c r="AA1190" s="2" t="s">
        <v>178</v>
      </c>
      <c r="AB1190" s="51" t="s">
        <v>178</v>
      </c>
      <c r="AC1190" s="51"/>
      <c r="AD1190" s="51">
        <v>366971.89079999999</v>
      </c>
      <c r="AE1190" s="51"/>
      <c r="AF1190" s="51">
        <v>80</v>
      </c>
      <c r="AG1190" s="51" t="s">
        <v>2935</v>
      </c>
      <c r="AH1190" s="51"/>
      <c r="AI1190" s="51"/>
      <c r="AJ1190" s="51">
        <v>0</v>
      </c>
      <c r="AK1190" s="51">
        <v>1</v>
      </c>
      <c r="AL1190" s="51">
        <v>0</v>
      </c>
      <c r="AP1190" s="51">
        <v>0</v>
      </c>
      <c r="AQ1190" s="51"/>
      <c r="AR1190" s="51">
        <v>0</v>
      </c>
      <c r="AS1190" s="51">
        <v>0</v>
      </c>
      <c r="AT1190" s="51">
        <v>1</v>
      </c>
      <c r="AX1190" s="51">
        <v>1</v>
      </c>
    </row>
    <row r="1191" spans="1:56" x14ac:dyDescent="0.3">
      <c r="A1191" s="2">
        <v>1226</v>
      </c>
      <c r="B1191" s="2">
        <v>1</v>
      </c>
      <c r="C1191" s="2" t="s">
        <v>2843</v>
      </c>
      <c r="D1191" s="51">
        <v>14</v>
      </c>
      <c r="E1191" s="2" t="s">
        <v>4180</v>
      </c>
      <c r="F1191" s="2" t="s">
        <v>2844</v>
      </c>
      <c r="G1191" s="2" t="s">
        <v>2854</v>
      </c>
      <c r="H1191" s="2" t="s">
        <v>2900</v>
      </c>
      <c r="I1191" s="2" t="s">
        <v>883</v>
      </c>
      <c r="J1191" s="2" t="s">
        <v>2936</v>
      </c>
      <c r="K1191" s="2" t="s">
        <v>4222</v>
      </c>
      <c r="L1191" s="2">
        <v>63103</v>
      </c>
      <c r="M1191" s="2">
        <v>124458813</v>
      </c>
      <c r="N1191" s="2" t="s">
        <v>104</v>
      </c>
      <c r="O1191" s="2" t="s">
        <v>368</v>
      </c>
      <c r="P1191" s="2">
        <v>2007</v>
      </c>
      <c r="Q1191" s="2" t="s">
        <v>368</v>
      </c>
      <c r="R1191" s="2" t="s">
        <v>267</v>
      </c>
      <c r="S1191" s="2" t="s">
        <v>368</v>
      </c>
      <c r="T1191" s="2" t="b">
        <v>1</v>
      </c>
      <c r="U1191" s="2">
        <v>43862</v>
      </c>
      <c r="V1191" s="2">
        <v>883</v>
      </c>
      <c r="W1191" s="2">
        <v>2650</v>
      </c>
      <c r="X1191" s="2" t="b">
        <v>1</v>
      </c>
      <c r="Y1191" s="2" t="b">
        <v>1</v>
      </c>
      <c r="Z1191" s="2" t="s">
        <v>89</v>
      </c>
      <c r="AA1191" s="2" t="s">
        <v>178</v>
      </c>
      <c r="AB1191" s="51" t="s">
        <v>178</v>
      </c>
      <c r="AC1191" s="51"/>
      <c r="AD1191" s="51">
        <v>1044547.688</v>
      </c>
      <c r="AE1191" s="51"/>
      <c r="AF1191" s="51">
        <v>137.6</v>
      </c>
      <c r="AG1191" s="51" t="s">
        <v>84</v>
      </c>
      <c r="AH1191" s="51"/>
      <c r="AI1191" s="51"/>
      <c r="AJ1191" s="51">
        <v>0</v>
      </c>
      <c r="AK1191" s="51">
        <v>1</v>
      </c>
      <c r="AL1191" s="51">
        <v>0</v>
      </c>
      <c r="AP1191" s="51">
        <v>0</v>
      </c>
      <c r="AQ1191" s="51"/>
      <c r="AR1191" s="51">
        <v>0</v>
      </c>
      <c r="AS1191" s="51">
        <v>0</v>
      </c>
      <c r="AT1191" s="51">
        <v>1</v>
      </c>
      <c r="AX1191" s="51">
        <v>1</v>
      </c>
    </row>
    <row r="1192" spans="1:56" x14ac:dyDescent="0.3">
      <c r="A1192" s="2">
        <v>1227</v>
      </c>
      <c r="B1192" s="2">
        <v>1</v>
      </c>
      <c r="C1192" s="2" t="s">
        <v>2843</v>
      </c>
      <c r="D1192" s="51">
        <v>14</v>
      </c>
      <c r="E1192" s="2" t="s">
        <v>4180</v>
      </c>
      <c r="F1192" s="2" t="s">
        <v>2844</v>
      </c>
      <c r="G1192" s="2" t="s">
        <v>2854</v>
      </c>
      <c r="H1192" s="2" t="s">
        <v>2900</v>
      </c>
      <c r="I1192" s="2" t="s">
        <v>2937</v>
      </c>
      <c r="J1192" s="2" t="s">
        <v>2938</v>
      </c>
      <c r="K1192" s="2" t="s">
        <v>4223</v>
      </c>
      <c r="L1192" s="2">
        <v>60196</v>
      </c>
      <c r="M1192" s="2">
        <v>124450651</v>
      </c>
      <c r="N1192" s="2" t="s">
        <v>104</v>
      </c>
      <c r="O1192" s="2" t="s">
        <v>486</v>
      </c>
      <c r="P1192" s="2">
        <v>2014</v>
      </c>
      <c r="Q1192" s="2" t="s">
        <v>368</v>
      </c>
      <c r="R1192" s="2" t="s">
        <v>267</v>
      </c>
      <c r="S1192" s="2" t="s">
        <v>368</v>
      </c>
      <c r="T1192" s="2" t="b">
        <v>1</v>
      </c>
      <c r="U1192" s="2">
        <v>43862</v>
      </c>
      <c r="V1192" s="2">
        <v>920</v>
      </c>
      <c r="W1192" s="2">
        <v>1951</v>
      </c>
      <c r="X1192" s="2" t="b">
        <v>1</v>
      </c>
      <c r="Y1192" s="2" t="b">
        <v>1</v>
      </c>
      <c r="Z1192" s="2" t="s">
        <v>89</v>
      </c>
      <c r="AA1192" s="2" t="s">
        <v>178</v>
      </c>
      <c r="AB1192" s="51" t="s">
        <v>178</v>
      </c>
      <c r="AC1192" s="51"/>
      <c r="AD1192" s="51">
        <v>73632.828880000001</v>
      </c>
      <c r="AE1192" s="51" t="s">
        <v>118</v>
      </c>
      <c r="AF1192" s="51">
        <v>138</v>
      </c>
      <c r="AG1192" s="51" t="s">
        <v>84</v>
      </c>
      <c r="AH1192" s="51"/>
      <c r="AI1192" s="51"/>
      <c r="AJ1192" s="51">
        <v>0</v>
      </c>
      <c r="AK1192" s="51">
        <v>1</v>
      </c>
      <c r="AL1192" s="51">
        <v>0</v>
      </c>
      <c r="AN1192" s="51">
        <v>1</v>
      </c>
      <c r="AP1192" s="51">
        <v>0</v>
      </c>
      <c r="AQ1192" s="51"/>
      <c r="AR1192" s="51">
        <v>0</v>
      </c>
      <c r="AS1192" s="51">
        <v>0</v>
      </c>
      <c r="AT1192" s="51">
        <v>1</v>
      </c>
      <c r="AX1192" s="51">
        <v>1</v>
      </c>
      <c r="BC1192" s="51">
        <v>1</v>
      </c>
    </row>
    <row r="1193" spans="1:56" x14ac:dyDescent="0.3">
      <c r="A1193" s="2">
        <v>1228</v>
      </c>
      <c r="B1193" s="2">
        <v>1</v>
      </c>
      <c r="C1193" s="2" t="s">
        <v>2843</v>
      </c>
      <c r="D1193" s="51">
        <v>14</v>
      </c>
      <c r="E1193" s="2" t="s">
        <v>4180</v>
      </c>
      <c r="F1193" s="2" t="s">
        <v>2844</v>
      </c>
      <c r="G1193" s="2" t="s">
        <v>2854</v>
      </c>
      <c r="H1193" s="2" t="s">
        <v>2900</v>
      </c>
      <c r="I1193" s="2" t="s">
        <v>2939</v>
      </c>
      <c r="J1193" s="2" t="s">
        <v>2940</v>
      </c>
      <c r="K1193" s="2" t="s">
        <v>4224</v>
      </c>
      <c r="L1193" s="2">
        <v>60197</v>
      </c>
      <c r="M1193" s="2">
        <v>70709551</v>
      </c>
      <c r="N1193" s="2" t="s">
        <v>104</v>
      </c>
      <c r="O1193" s="2" t="s">
        <v>486</v>
      </c>
      <c r="P1193" s="2">
        <v>2006</v>
      </c>
      <c r="Q1193" s="2" t="s">
        <v>368</v>
      </c>
      <c r="R1193" s="2" t="s">
        <v>267</v>
      </c>
      <c r="S1193" s="2" t="s">
        <v>368</v>
      </c>
      <c r="T1193" s="2" t="b">
        <v>1</v>
      </c>
      <c r="U1193" s="2">
        <v>2015</v>
      </c>
      <c r="V1193" s="2">
        <v>612</v>
      </c>
      <c r="W1193" s="2">
        <v>2000</v>
      </c>
      <c r="X1193" s="2" t="b">
        <v>1</v>
      </c>
      <c r="Y1193" s="2" t="b">
        <v>1</v>
      </c>
      <c r="Z1193" s="2" t="s">
        <v>89</v>
      </c>
      <c r="AA1193" s="2" t="s">
        <v>178</v>
      </c>
      <c r="AB1193" s="51" t="s">
        <v>178</v>
      </c>
      <c r="AC1193" s="51"/>
      <c r="AD1193" s="51">
        <v>182506.32769999999</v>
      </c>
      <c r="AE1193" s="51"/>
      <c r="AF1193" s="51">
        <v>120.4</v>
      </c>
      <c r="AG1193" s="51" t="s">
        <v>84</v>
      </c>
      <c r="AH1193" s="51"/>
      <c r="AI1193" s="51"/>
      <c r="AJ1193" s="51">
        <v>0</v>
      </c>
      <c r="AK1193" s="51">
        <v>1</v>
      </c>
      <c r="AL1193" s="51">
        <v>0</v>
      </c>
      <c r="AP1193" s="51">
        <v>0</v>
      </c>
      <c r="AQ1193" s="51"/>
      <c r="AR1193" s="51">
        <v>0</v>
      </c>
      <c r="AS1193" s="51">
        <v>0</v>
      </c>
      <c r="AT1193" s="51">
        <v>1</v>
      </c>
      <c r="AX1193" s="51">
        <v>1</v>
      </c>
    </row>
    <row r="1194" spans="1:56" x14ac:dyDescent="0.3">
      <c r="A1194" s="2">
        <v>1229</v>
      </c>
      <c r="B1194" s="2">
        <v>1</v>
      </c>
      <c r="C1194" s="2" t="s">
        <v>2843</v>
      </c>
      <c r="D1194" s="51">
        <v>14</v>
      </c>
      <c r="E1194" s="2" t="s">
        <v>4180</v>
      </c>
      <c r="F1194" s="2" t="s">
        <v>2844</v>
      </c>
      <c r="G1194" s="2" t="s">
        <v>2941</v>
      </c>
      <c r="H1194" s="2" t="s">
        <v>2942</v>
      </c>
      <c r="I1194" s="2" t="s">
        <v>2943</v>
      </c>
      <c r="J1194" s="2" t="s">
        <v>2944</v>
      </c>
      <c r="K1194" s="2" t="s">
        <v>4225</v>
      </c>
      <c r="L1194" s="2">
        <v>60139</v>
      </c>
      <c r="M1194" s="2">
        <v>70709321</v>
      </c>
      <c r="N1194" s="2" t="s">
        <v>104</v>
      </c>
      <c r="O1194" s="2" t="s">
        <v>486</v>
      </c>
      <c r="P1194" s="2">
        <v>2006</v>
      </c>
      <c r="Q1194" s="2" t="s">
        <v>368</v>
      </c>
      <c r="R1194" s="2" t="s">
        <v>267</v>
      </c>
      <c r="S1194" s="2" t="s">
        <v>368</v>
      </c>
      <c r="T1194" s="2" t="b">
        <v>1</v>
      </c>
      <c r="U1194" s="2">
        <v>2015</v>
      </c>
      <c r="V1194" s="2">
        <v>1114</v>
      </c>
      <c r="W1194" s="2">
        <v>2603</v>
      </c>
      <c r="X1194" s="2" t="b">
        <v>1</v>
      </c>
      <c r="Y1194" s="2" t="b">
        <v>1</v>
      </c>
      <c r="Z1194" s="2" t="s">
        <v>89</v>
      </c>
      <c r="AA1194" s="2" t="s">
        <v>178</v>
      </c>
      <c r="AB1194" s="51" t="s">
        <v>178</v>
      </c>
      <c r="AC1194" s="51"/>
      <c r="AD1194" s="51">
        <v>4066953.9360000002</v>
      </c>
      <c r="AE1194" s="51"/>
      <c r="AF1194" s="51">
        <v>72</v>
      </c>
      <c r="AG1194" s="51" t="s">
        <v>2866</v>
      </c>
      <c r="AH1194" s="51" t="s">
        <v>468</v>
      </c>
      <c r="AI1194" s="51"/>
      <c r="AJ1194" s="51">
        <v>0</v>
      </c>
      <c r="AK1194" s="51">
        <v>1</v>
      </c>
      <c r="AL1194" s="51">
        <v>0</v>
      </c>
      <c r="AP1194" s="51">
        <v>0</v>
      </c>
      <c r="AQ1194" s="51"/>
      <c r="AR1194" s="51">
        <v>0</v>
      </c>
      <c r="AS1194" s="51">
        <v>0</v>
      </c>
      <c r="AT1194" s="51">
        <v>1</v>
      </c>
      <c r="AX1194" s="51">
        <v>1</v>
      </c>
    </row>
    <row r="1195" spans="1:56" x14ac:dyDescent="0.3">
      <c r="A1195" s="2">
        <v>1230</v>
      </c>
      <c r="B1195" s="2">
        <v>1</v>
      </c>
      <c r="C1195" s="2" t="s">
        <v>2843</v>
      </c>
      <c r="D1195" s="51">
        <v>14</v>
      </c>
      <c r="E1195" s="2" t="s">
        <v>4180</v>
      </c>
      <c r="F1195" s="2" t="s">
        <v>2844</v>
      </c>
      <c r="G1195" s="2" t="s">
        <v>2941</v>
      </c>
      <c r="H1195" s="2" t="s">
        <v>2942</v>
      </c>
      <c r="I1195" s="2" t="s">
        <v>2945</v>
      </c>
      <c r="J1195" s="2" t="s">
        <v>2946</v>
      </c>
      <c r="K1195" s="2" t="s">
        <v>4226</v>
      </c>
      <c r="L1195" s="2">
        <v>60140</v>
      </c>
      <c r="M1195" s="2">
        <v>3088899</v>
      </c>
      <c r="N1195" s="2" t="s">
        <v>104</v>
      </c>
      <c r="O1195" s="2" t="s">
        <v>368</v>
      </c>
      <c r="P1195" s="2">
        <v>2006</v>
      </c>
      <c r="Q1195" s="2" t="s">
        <v>368</v>
      </c>
      <c r="R1195" s="2" t="s">
        <v>267</v>
      </c>
      <c r="S1195" s="2" t="s">
        <v>368</v>
      </c>
      <c r="T1195" s="2" t="b">
        <v>1</v>
      </c>
      <c r="U1195" s="2">
        <v>2015</v>
      </c>
      <c r="V1195" s="2">
        <v>350</v>
      </c>
      <c r="W1195" s="2">
        <v>2600</v>
      </c>
      <c r="X1195" s="2" t="b">
        <v>1</v>
      </c>
      <c r="Y1195" s="2" t="b">
        <v>1</v>
      </c>
      <c r="Z1195" s="2" t="s">
        <v>89</v>
      </c>
      <c r="AA1195" s="2" t="s">
        <v>178</v>
      </c>
      <c r="AB1195" s="51" t="s">
        <v>178</v>
      </c>
      <c r="AC1195" s="51"/>
      <c r="AD1195" s="51">
        <v>3768462.8289999999</v>
      </c>
      <c r="AE1195" s="51"/>
      <c r="AF1195" s="51">
        <v>70</v>
      </c>
      <c r="AG1195" s="51" t="s">
        <v>2866</v>
      </c>
      <c r="AH1195" s="51"/>
      <c r="AI1195" s="51"/>
      <c r="AJ1195" s="51">
        <v>0</v>
      </c>
      <c r="AK1195" s="51">
        <v>1</v>
      </c>
      <c r="AL1195" s="51">
        <v>0</v>
      </c>
      <c r="AN1195" s="51">
        <v>1</v>
      </c>
      <c r="AP1195" s="51">
        <v>0</v>
      </c>
      <c r="AQ1195" s="51"/>
      <c r="AR1195" s="51">
        <v>0</v>
      </c>
      <c r="AS1195" s="51">
        <v>0</v>
      </c>
      <c r="AT1195" s="51">
        <v>1</v>
      </c>
      <c r="AX1195" s="51">
        <v>1</v>
      </c>
    </row>
    <row r="1196" spans="1:56" x14ac:dyDescent="0.3">
      <c r="A1196" s="2">
        <v>1231</v>
      </c>
      <c r="B1196" s="2">
        <v>1</v>
      </c>
      <c r="C1196" s="2" t="s">
        <v>2843</v>
      </c>
      <c r="D1196" s="51">
        <v>14</v>
      </c>
      <c r="E1196" s="2" t="s">
        <v>4180</v>
      </c>
      <c r="F1196" s="2" t="s">
        <v>2844</v>
      </c>
      <c r="G1196" s="2" t="s">
        <v>2941</v>
      </c>
      <c r="H1196" s="2" t="s">
        <v>2947</v>
      </c>
      <c r="I1196" s="2" t="s">
        <v>2948</v>
      </c>
      <c r="J1196" s="2" t="s">
        <v>2949</v>
      </c>
      <c r="K1196" s="2" t="s">
        <v>4227</v>
      </c>
      <c r="L1196" s="2">
        <v>60141</v>
      </c>
      <c r="M1196" s="2">
        <v>124443945</v>
      </c>
      <c r="N1196" s="2" t="s">
        <v>104</v>
      </c>
      <c r="O1196" s="2" t="s">
        <v>486</v>
      </c>
      <c r="P1196" s="2">
        <v>2006</v>
      </c>
      <c r="Q1196" s="2" t="s">
        <v>2972</v>
      </c>
      <c r="R1196" s="2" t="s">
        <v>1218</v>
      </c>
      <c r="S1196" s="2" t="s">
        <v>2972</v>
      </c>
      <c r="T1196" s="2" t="b">
        <v>1</v>
      </c>
      <c r="U1196" s="2">
        <v>43862</v>
      </c>
      <c r="V1196" s="2">
        <v>90</v>
      </c>
      <c r="W1196" s="2">
        <v>600</v>
      </c>
      <c r="X1196" s="2" t="b">
        <v>1</v>
      </c>
      <c r="Y1196" s="2" t="b">
        <v>1</v>
      </c>
      <c r="Z1196" s="2" t="s">
        <v>89</v>
      </c>
      <c r="AA1196" s="2" t="s">
        <v>178</v>
      </c>
      <c r="AB1196" s="51" t="s">
        <v>178</v>
      </c>
      <c r="AC1196" s="51"/>
      <c r="AD1196" s="51">
        <v>71593.720809999999</v>
      </c>
      <c r="AE1196" s="51" t="s">
        <v>118</v>
      </c>
      <c r="AF1196" s="51">
        <v>120</v>
      </c>
      <c r="AG1196" s="51" t="s">
        <v>84</v>
      </c>
      <c r="AH1196" s="51"/>
      <c r="AI1196" s="51">
        <v>15</v>
      </c>
      <c r="AJ1196" s="51">
        <v>0</v>
      </c>
      <c r="AK1196" s="51">
        <v>1</v>
      </c>
      <c r="AL1196" s="51">
        <v>0</v>
      </c>
      <c r="AP1196" s="51">
        <v>0</v>
      </c>
      <c r="AQ1196" s="51"/>
      <c r="AR1196" s="51">
        <v>0</v>
      </c>
      <c r="AS1196" s="51">
        <v>0</v>
      </c>
      <c r="AT1196" s="51">
        <v>1</v>
      </c>
      <c r="AX1196" s="51">
        <v>1</v>
      </c>
      <c r="BC1196" s="51">
        <v>1</v>
      </c>
    </row>
    <row r="1197" spans="1:56" x14ac:dyDescent="0.3">
      <c r="A1197" s="2">
        <v>1232</v>
      </c>
      <c r="B1197" s="2">
        <v>1</v>
      </c>
      <c r="C1197" s="2" t="s">
        <v>2843</v>
      </c>
      <c r="D1197" s="51">
        <v>14</v>
      </c>
      <c r="E1197" s="2" t="s">
        <v>4180</v>
      </c>
      <c r="F1197" s="2" t="s">
        <v>2844</v>
      </c>
      <c r="G1197" s="2" t="s">
        <v>2941</v>
      </c>
      <c r="H1197" s="2" t="s">
        <v>2947</v>
      </c>
      <c r="I1197" s="2" t="s">
        <v>2950</v>
      </c>
      <c r="J1197" s="2" t="s">
        <v>2951</v>
      </c>
      <c r="K1197" s="2" t="s">
        <v>4228</v>
      </c>
      <c r="L1197" s="2">
        <v>60142</v>
      </c>
      <c r="M1197" s="2">
        <v>124444054</v>
      </c>
      <c r="N1197" s="2" t="s">
        <v>104</v>
      </c>
      <c r="O1197" s="2" t="s">
        <v>486</v>
      </c>
      <c r="P1197" s="2">
        <v>2006</v>
      </c>
      <c r="Q1197" s="2" t="s">
        <v>2972</v>
      </c>
      <c r="R1197" s="2" t="s">
        <v>1218</v>
      </c>
      <c r="S1197" s="2" t="s">
        <v>2972</v>
      </c>
      <c r="T1197" s="2" t="b">
        <v>1</v>
      </c>
      <c r="U1197" s="2">
        <v>43862</v>
      </c>
      <c r="V1197" s="2">
        <v>150</v>
      </c>
      <c r="W1197" s="2">
        <v>760</v>
      </c>
      <c r="X1197" s="2" t="b">
        <v>1</v>
      </c>
      <c r="Y1197" s="2" t="b">
        <v>1</v>
      </c>
      <c r="Z1197" s="2" t="s">
        <v>89</v>
      </c>
      <c r="AA1197" s="2" t="s">
        <v>178</v>
      </c>
      <c r="AB1197" s="51" t="s">
        <v>178</v>
      </c>
      <c r="AC1197" s="51"/>
      <c r="AD1197" s="51">
        <v>149473.80290000001</v>
      </c>
      <c r="AE1197" s="51"/>
      <c r="AF1197" s="51">
        <v>150</v>
      </c>
      <c r="AG1197" s="51" t="s">
        <v>84</v>
      </c>
      <c r="AH1197" s="51"/>
      <c r="AI1197" s="51">
        <v>15</v>
      </c>
      <c r="AJ1197" s="51">
        <v>0</v>
      </c>
      <c r="AK1197" s="51">
        <v>1</v>
      </c>
      <c r="AL1197" s="51">
        <v>0</v>
      </c>
      <c r="AP1197" s="51">
        <v>1</v>
      </c>
      <c r="AQ1197" s="51"/>
      <c r="AR1197" s="51">
        <v>0</v>
      </c>
      <c r="AS1197" s="51">
        <v>0</v>
      </c>
      <c r="AT1197" s="51">
        <v>1</v>
      </c>
      <c r="AX1197" s="51">
        <v>1</v>
      </c>
    </row>
    <row r="1198" spans="1:56" x14ac:dyDescent="0.3">
      <c r="A1198" s="2">
        <v>1233</v>
      </c>
      <c r="B1198" s="2">
        <v>1</v>
      </c>
      <c r="C1198" s="2" t="s">
        <v>2843</v>
      </c>
      <c r="D1198" s="51">
        <v>14</v>
      </c>
      <c r="E1198" s="2" t="s">
        <v>4180</v>
      </c>
      <c r="F1198" s="2" t="s">
        <v>2844</v>
      </c>
      <c r="G1198" s="2" t="s">
        <v>2941</v>
      </c>
      <c r="H1198" s="2" t="s">
        <v>2947</v>
      </c>
      <c r="I1198" s="2" t="s">
        <v>2952</v>
      </c>
      <c r="J1198" s="2" t="s">
        <v>2953</v>
      </c>
      <c r="K1198" s="2" t="s">
        <v>4229</v>
      </c>
      <c r="L1198" s="2">
        <v>60143</v>
      </c>
      <c r="M1198" s="2">
        <v>109897864</v>
      </c>
      <c r="N1198" s="2" t="s">
        <v>104</v>
      </c>
      <c r="O1198" s="2" t="s">
        <v>486</v>
      </c>
      <c r="P1198" s="2">
        <v>2006</v>
      </c>
      <c r="Q1198" s="2" t="s">
        <v>368</v>
      </c>
      <c r="R1198" s="2" t="s">
        <v>267</v>
      </c>
      <c r="S1198" s="2" t="s">
        <v>368</v>
      </c>
      <c r="T1198" s="2" t="b">
        <v>1</v>
      </c>
      <c r="U1198" s="2">
        <v>2017</v>
      </c>
      <c r="V1198" s="2">
        <v>100</v>
      </c>
      <c r="W1198" s="2">
        <v>1120</v>
      </c>
      <c r="X1198" s="2" t="b">
        <v>1</v>
      </c>
      <c r="Y1198" s="2" t="b">
        <v>1</v>
      </c>
      <c r="Z1198" s="2" t="s">
        <v>89</v>
      </c>
      <c r="AA1198" s="2" t="s">
        <v>178</v>
      </c>
      <c r="AB1198" s="51" t="s">
        <v>178</v>
      </c>
      <c r="AC1198" s="51"/>
      <c r="AD1198" s="51">
        <v>114130.9388</v>
      </c>
      <c r="AE1198" s="51" t="s">
        <v>118</v>
      </c>
      <c r="AF1198" s="51">
        <v>65</v>
      </c>
      <c r="AG1198" s="51" t="s">
        <v>84</v>
      </c>
      <c r="AH1198" s="51"/>
      <c r="AI1198" s="51"/>
      <c r="AJ1198" s="51">
        <v>0</v>
      </c>
      <c r="AK1198" s="51">
        <v>1</v>
      </c>
      <c r="AL1198" s="51">
        <v>0</v>
      </c>
      <c r="AP1198" s="51">
        <v>0</v>
      </c>
      <c r="AQ1198" s="51"/>
      <c r="AR1198" s="51">
        <v>0</v>
      </c>
      <c r="AS1198" s="51">
        <v>0</v>
      </c>
      <c r="AT1198" s="51">
        <v>1</v>
      </c>
      <c r="AX1198" s="51">
        <v>1</v>
      </c>
      <c r="BC1198" s="51">
        <v>1</v>
      </c>
    </row>
    <row r="1199" spans="1:56" x14ac:dyDescent="0.3">
      <c r="A1199" s="2">
        <v>1234</v>
      </c>
      <c r="B1199" s="2">
        <v>1</v>
      </c>
      <c r="C1199" s="2" t="s">
        <v>2843</v>
      </c>
      <c r="D1199" s="51">
        <v>14</v>
      </c>
      <c r="E1199" s="2" t="s">
        <v>4180</v>
      </c>
      <c r="F1199" s="2" t="s">
        <v>2844</v>
      </c>
      <c r="G1199" s="2" t="s">
        <v>2941</v>
      </c>
      <c r="H1199" s="2" t="s">
        <v>2954</v>
      </c>
      <c r="I1199" s="2" t="s">
        <v>176</v>
      </c>
      <c r="J1199" s="2" t="s">
        <v>2955</v>
      </c>
      <c r="K1199" s="2" t="s">
        <v>4230</v>
      </c>
      <c r="L1199" s="2">
        <v>60144</v>
      </c>
      <c r="M1199" s="2">
        <v>70709829</v>
      </c>
      <c r="N1199" s="2" t="s">
        <v>104</v>
      </c>
      <c r="O1199" s="2" t="s">
        <v>486</v>
      </c>
      <c r="P1199" s="2">
        <v>2006</v>
      </c>
      <c r="Q1199" s="2" t="s">
        <v>486</v>
      </c>
      <c r="R1199" s="2" t="s">
        <v>267</v>
      </c>
      <c r="S1199" s="2" t="s">
        <v>486</v>
      </c>
      <c r="T1199" s="2" t="b">
        <v>1</v>
      </c>
      <c r="U1199" s="2">
        <v>2016</v>
      </c>
      <c r="V1199" s="2">
        <v>430</v>
      </c>
      <c r="W1199" s="2">
        <v>1450</v>
      </c>
      <c r="X1199" s="2" t="b">
        <v>1</v>
      </c>
      <c r="Y1199" s="2" t="b">
        <v>1</v>
      </c>
      <c r="Z1199" s="2" t="s">
        <v>89</v>
      </c>
      <c r="AA1199" s="2" t="s">
        <v>178</v>
      </c>
      <c r="AB1199" s="51" t="s">
        <v>178</v>
      </c>
      <c r="AC1199" s="51"/>
      <c r="AD1199" s="51">
        <v>330472.26799999998</v>
      </c>
      <c r="AE1199" s="51"/>
      <c r="AF1199" s="51">
        <v>150</v>
      </c>
      <c r="AG1199" s="51" t="s">
        <v>84</v>
      </c>
      <c r="AH1199" s="51"/>
      <c r="AI1199" s="51"/>
      <c r="AJ1199" s="51">
        <v>0</v>
      </c>
      <c r="AK1199" s="51">
        <v>1</v>
      </c>
      <c r="AL1199" s="51">
        <v>0</v>
      </c>
      <c r="AP1199" s="51">
        <v>0</v>
      </c>
      <c r="AQ1199" s="51"/>
      <c r="AR1199" s="51">
        <v>0</v>
      </c>
      <c r="AS1199" s="51">
        <v>0</v>
      </c>
      <c r="AT1199" s="51">
        <v>1</v>
      </c>
      <c r="AX1199" s="51">
        <v>1</v>
      </c>
      <c r="BB1199" s="51">
        <v>1</v>
      </c>
      <c r="BC1199" s="51"/>
      <c r="BD1199" s="51"/>
    </row>
    <row r="1200" spans="1:56" x14ac:dyDescent="0.3">
      <c r="A1200" s="2">
        <v>1235</v>
      </c>
      <c r="B1200" s="2">
        <v>1</v>
      </c>
      <c r="C1200" s="2" t="s">
        <v>2843</v>
      </c>
      <c r="D1200" s="51">
        <v>14</v>
      </c>
      <c r="E1200" s="2" t="s">
        <v>4180</v>
      </c>
      <c r="F1200" s="2" t="s">
        <v>2844</v>
      </c>
      <c r="G1200" s="2" t="s">
        <v>2941</v>
      </c>
      <c r="H1200" s="2" t="s">
        <v>2954</v>
      </c>
      <c r="I1200" s="2" t="s">
        <v>2299</v>
      </c>
      <c r="J1200" s="2" t="s">
        <v>2956</v>
      </c>
      <c r="K1200" s="2" t="s">
        <v>4231</v>
      </c>
      <c r="L1200" s="2">
        <v>60145</v>
      </c>
      <c r="M1200" s="2">
        <v>124444407</v>
      </c>
      <c r="N1200" s="2" t="s">
        <v>104</v>
      </c>
      <c r="O1200" s="2" t="s">
        <v>368</v>
      </c>
      <c r="P1200" s="2">
        <v>2006</v>
      </c>
      <c r="Q1200" s="2" t="s">
        <v>368</v>
      </c>
      <c r="R1200" s="2" t="s">
        <v>267</v>
      </c>
      <c r="S1200" s="2" t="s">
        <v>368</v>
      </c>
      <c r="T1200" s="2" t="b">
        <v>1</v>
      </c>
      <c r="U1200" s="2">
        <v>43862</v>
      </c>
      <c r="V1200" s="2">
        <v>400</v>
      </c>
      <c r="W1200" s="2">
        <v>1849</v>
      </c>
      <c r="X1200" s="2" t="b">
        <v>1</v>
      </c>
      <c r="Y1200" s="2" t="b">
        <v>1</v>
      </c>
      <c r="Z1200" s="2" t="s">
        <v>89</v>
      </c>
      <c r="AA1200" s="2" t="s">
        <v>178</v>
      </c>
      <c r="AB1200" s="51" t="s">
        <v>178</v>
      </c>
      <c r="AC1200" s="51"/>
      <c r="AD1200" s="51">
        <v>1239936.9739999999</v>
      </c>
      <c r="AE1200" s="51"/>
      <c r="AF1200" s="51">
        <v>147</v>
      </c>
      <c r="AG1200" s="51" t="s">
        <v>84</v>
      </c>
      <c r="AH1200" s="51"/>
      <c r="AI1200" s="51"/>
      <c r="AJ1200" s="51">
        <v>0</v>
      </c>
      <c r="AK1200" s="51">
        <v>1</v>
      </c>
      <c r="AL1200" s="51">
        <v>0</v>
      </c>
      <c r="AP1200" s="51">
        <v>0</v>
      </c>
      <c r="AQ1200" s="51"/>
      <c r="AR1200" s="51">
        <v>0</v>
      </c>
      <c r="AS1200" s="51">
        <v>0</v>
      </c>
      <c r="AT1200" s="51">
        <v>1</v>
      </c>
      <c r="AX1200" s="51">
        <v>1</v>
      </c>
      <c r="BB1200" s="51">
        <v>1</v>
      </c>
      <c r="BC1200" s="51"/>
      <c r="BD1200" s="51"/>
    </row>
    <row r="1201" spans="1:50" x14ac:dyDescent="0.3">
      <c r="A1201" s="2">
        <v>1236</v>
      </c>
      <c r="B1201" s="2">
        <v>1</v>
      </c>
      <c r="C1201" s="2" t="s">
        <v>2843</v>
      </c>
      <c r="D1201" s="51">
        <v>14</v>
      </c>
      <c r="E1201" s="2" t="s">
        <v>4180</v>
      </c>
      <c r="F1201" s="2" t="s">
        <v>2844</v>
      </c>
      <c r="G1201" s="2" t="s">
        <v>2941</v>
      </c>
      <c r="H1201" s="2" t="s">
        <v>2954</v>
      </c>
      <c r="I1201" s="2" t="s">
        <v>2123</v>
      </c>
      <c r="J1201" s="2" t="s">
        <v>2957</v>
      </c>
      <c r="K1201" s="2" t="s">
        <v>4232</v>
      </c>
      <c r="L1201" s="2">
        <v>60146</v>
      </c>
      <c r="M1201" s="2">
        <v>68642001</v>
      </c>
      <c r="N1201" s="2" t="s">
        <v>104</v>
      </c>
      <c r="O1201" s="2" t="s">
        <v>368</v>
      </c>
      <c r="P1201" s="2">
        <v>2006</v>
      </c>
      <c r="Q1201" s="2" t="s">
        <v>368</v>
      </c>
      <c r="R1201" s="2" t="s">
        <v>267</v>
      </c>
      <c r="S1201" s="2" t="s">
        <v>368</v>
      </c>
      <c r="T1201" s="2" t="b">
        <v>1</v>
      </c>
      <c r="U1201" s="2">
        <v>2015</v>
      </c>
      <c r="V1201" s="2">
        <v>191</v>
      </c>
      <c r="W1201" s="2">
        <v>1290</v>
      </c>
      <c r="X1201" s="2" t="b">
        <v>1</v>
      </c>
      <c r="Y1201" s="2" t="b">
        <v>1</v>
      </c>
      <c r="Z1201" s="2" t="s">
        <v>89</v>
      </c>
      <c r="AA1201" s="2" t="s">
        <v>178</v>
      </c>
      <c r="AB1201" s="51" t="s">
        <v>178</v>
      </c>
      <c r="AC1201" s="51"/>
      <c r="AD1201" s="51">
        <v>810398.51150000002</v>
      </c>
      <c r="AE1201" s="51"/>
      <c r="AF1201" s="51">
        <v>130</v>
      </c>
      <c r="AG1201" s="51" t="s">
        <v>84</v>
      </c>
      <c r="AH1201" s="51"/>
      <c r="AI1201" s="51"/>
      <c r="AJ1201" s="51">
        <v>0</v>
      </c>
      <c r="AK1201" s="51">
        <v>1</v>
      </c>
      <c r="AL1201" s="51">
        <v>0</v>
      </c>
      <c r="AP1201" s="51">
        <v>0</v>
      </c>
      <c r="AQ1201" s="51"/>
      <c r="AR1201" s="51">
        <v>0</v>
      </c>
      <c r="AS1201" s="51">
        <v>0</v>
      </c>
      <c r="AT1201" s="51">
        <v>1</v>
      </c>
      <c r="AX1201" s="51">
        <v>1</v>
      </c>
    </row>
  </sheetData>
  <autoFilter ref="A2:BD120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1296"/>
  <sheetViews>
    <sheetView workbookViewId="0"/>
  </sheetViews>
  <sheetFormatPr defaultColWidth="14.44140625" defaultRowHeight="15" customHeight="1" x14ac:dyDescent="0.3"/>
  <sheetData>
    <row r="1" spans="1:3" x14ac:dyDescent="0.3">
      <c r="A1" s="58" t="s">
        <v>4233</v>
      </c>
      <c r="B1" s="58" t="s">
        <v>4234</v>
      </c>
      <c r="C1" s="58" t="s">
        <v>4235</v>
      </c>
    </row>
    <row r="2" spans="1:3" x14ac:dyDescent="0.3">
      <c r="A2" s="59" t="s">
        <v>3640</v>
      </c>
      <c r="B2" s="60" t="s">
        <v>368</v>
      </c>
      <c r="C2" s="60" t="s">
        <v>1217</v>
      </c>
    </row>
    <row r="3" spans="1:3" x14ac:dyDescent="0.3">
      <c r="A3" s="59" t="s">
        <v>3641</v>
      </c>
      <c r="B3" s="60" t="s">
        <v>368</v>
      </c>
      <c r="C3" s="60" t="s">
        <v>368</v>
      </c>
    </row>
    <row r="4" spans="1:3" x14ac:dyDescent="0.3">
      <c r="A4" s="59" t="s">
        <v>3642</v>
      </c>
      <c r="B4" s="60" t="s">
        <v>486</v>
      </c>
      <c r="C4" s="60" t="s">
        <v>1540</v>
      </c>
    </row>
    <row r="5" spans="1:3" x14ac:dyDescent="0.3">
      <c r="A5" s="59" t="s">
        <v>3643</v>
      </c>
      <c r="B5" s="60" t="s">
        <v>486</v>
      </c>
      <c r="C5" s="60" t="s">
        <v>486</v>
      </c>
    </row>
    <row r="6" spans="1:3" x14ac:dyDescent="0.3">
      <c r="A6" s="59" t="s">
        <v>3644</v>
      </c>
      <c r="B6" s="60" t="s">
        <v>367</v>
      </c>
      <c r="C6" s="60" t="s">
        <v>486</v>
      </c>
    </row>
    <row r="7" spans="1:3" x14ac:dyDescent="0.3">
      <c r="A7" s="59" t="s">
        <v>3645</v>
      </c>
      <c r="B7" s="60" t="s">
        <v>486</v>
      </c>
      <c r="C7" s="60" t="s">
        <v>2972</v>
      </c>
    </row>
    <row r="8" spans="1:3" x14ac:dyDescent="0.3">
      <c r="A8" s="59" t="s">
        <v>3646</v>
      </c>
      <c r="B8" s="60" t="s">
        <v>486</v>
      </c>
      <c r="C8" s="60" t="s">
        <v>1561</v>
      </c>
    </row>
    <row r="9" spans="1:3" x14ac:dyDescent="0.3">
      <c r="A9" s="59" t="s">
        <v>3041</v>
      </c>
      <c r="B9" s="60" t="s">
        <v>486</v>
      </c>
      <c r="C9" s="60" t="s">
        <v>2972</v>
      </c>
    </row>
    <row r="10" spans="1:3" x14ac:dyDescent="0.3">
      <c r="A10" s="59" t="s">
        <v>4138</v>
      </c>
      <c r="B10" s="60" t="s">
        <v>1540</v>
      </c>
      <c r="C10" s="60" t="s">
        <v>1540</v>
      </c>
    </row>
    <row r="11" spans="1:3" x14ac:dyDescent="0.3">
      <c r="A11" s="59" t="s">
        <v>4139</v>
      </c>
      <c r="B11" s="61" t="s">
        <v>367</v>
      </c>
      <c r="C11" s="60" t="s">
        <v>1217</v>
      </c>
    </row>
    <row r="12" spans="1:3" x14ac:dyDescent="0.3">
      <c r="A12" s="59" t="s">
        <v>4140</v>
      </c>
      <c r="B12" s="61" t="s">
        <v>2972</v>
      </c>
      <c r="C12" s="60" t="s">
        <v>1540</v>
      </c>
    </row>
    <row r="13" spans="1:3" x14ac:dyDescent="0.3">
      <c r="A13" s="59" t="s">
        <v>4141</v>
      </c>
      <c r="B13" s="60" t="s">
        <v>367</v>
      </c>
      <c r="C13" s="60" t="s">
        <v>1217</v>
      </c>
    </row>
    <row r="14" spans="1:3" x14ac:dyDescent="0.3">
      <c r="A14" s="59" t="s">
        <v>4142</v>
      </c>
      <c r="B14" s="60" t="s">
        <v>367</v>
      </c>
      <c r="C14" s="60" t="s">
        <v>1217</v>
      </c>
    </row>
    <row r="15" spans="1:3" x14ac:dyDescent="0.3">
      <c r="A15" s="59" t="s">
        <v>4143</v>
      </c>
      <c r="B15" s="60" t="s">
        <v>486</v>
      </c>
      <c r="C15" s="60" t="s">
        <v>486</v>
      </c>
    </row>
    <row r="16" spans="1:3" x14ac:dyDescent="0.3">
      <c r="A16" s="59" t="s">
        <v>4144</v>
      </c>
      <c r="B16" s="60" t="s">
        <v>486</v>
      </c>
      <c r="C16" s="60" t="s">
        <v>1561</v>
      </c>
    </row>
    <row r="17" spans="1:3" x14ac:dyDescent="0.3">
      <c r="A17" s="59" t="s">
        <v>4145</v>
      </c>
      <c r="B17" s="60" t="s">
        <v>367</v>
      </c>
      <c r="C17" s="60" t="s">
        <v>368</v>
      </c>
    </row>
    <row r="18" spans="1:3" x14ac:dyDescent="0.3">
      <c r="A18" s="59" t="s">
        <v>4146</v>
      </c>
      <c r="B18" s="60" t="s">
        <v>1540</v>
      </c>
      <c r="C18" s="60" t="s">
        <v>1540</v>
      </c>
    </row>
    <row r="19" spans="1:3" x14ac:dyDescent="0.3">
      <c r="A19" s="59" t="s">
        <v>4147</v>
      </c>
      <c r="B19" s="60" t="s">
        <v>367</v>
      </c>
      <c r="C19" s="60" t="s">
        <v>1540</v>
      </c>
    </row>
    <row r="20" spans="1:3" x14ac:dyDescent="0.3">
      <c r="A20" s="59" t="s">
        <v>4148</v>
      </c>
      <c r="B20" s="60" t="s">
        <v>367</v>
      </c>
      <c r="C20" s="60" t="s">
        <v>1217</v>
      </c>
    </row>
    <row r="21" spans="1:3" x14ac:dyDescent="0.3">
      <c r="A21" s="59" t="s">
        <v>4149</v>
      </c>
      <c r="B21" s="60" t="s">
        <v>1540</v>
      </c>
      <c r="C21" s="60" t="s">
        <v>1540</v>
      </c>
    </row>
    <row r="22" spans="1:3" x14ac:dyDescent="0.3">
      <c r="A22" s="59" t="s">
        <v>3355</v>
      </c>
      <c r="B22" s="60" t="s">
        <v>367</v>
      </c>
      <c r="C22" s="60" t="s">
        <v>486</v>
      </c>
    </row>
    <row r="23" spans="1:3" x14ac:dyDescent="0.3">
      <c r="A23" s="59" t="s">
        <v>3233</v>
      </c>
      <c r="B23" s="60" t="s">
        <v>1217</v>
      </c>
      <c r="C23" s="60" t="s">
        <v>1540</v>
      </c>
    </row>
    <row r="24" spans="1:3" x14ac:dyDescent="0.3">
      <c r="A24" s="59" t="s">
        <v>3234</v>
      </c>
      <c r="B24" s="60" t="s">
        <v>1217</v>
      </c>
      <c r="C24" s="60" t="s">
        <v>1217</v>
      </c>
    </row>
    <row r="25" spans="1:3" x14ac:dyDescent="0.3">
      <c r="A25" s="59" t="s">
        <v>3235</v>
      </c>
      <c r="B25" s="60" t="s">
        <v>1217</v>
      </c>
      <c r="C25" s="60" t="s">
        <v>1217</v>
      </c>
    </row>
    <row r="26" spans="1:3" x14ac:dyDescent="0.3">
      <c r="A26" s="59" t="s">
        <v>4236</v>
      </c>
      <c r="B26" s="60" t="s">
        <v>368</v>
      </c>
      <c r="C26" s="60" t="s">
        <v>368</v>
      </c>
    </row>
    <row r="27" spans="1:3" x14ac:dyDescent="0.3">
      <c r="A27" s="59" t="s">
        <v>3675</v>
      </c>
      <c r="B27" s="60" t="s">
        <v>368</v>
      </c>
      <c r="C27" s="60" t="s">
        <v>368</v>
      </c>
    </row>
    <row r="28" spans="1:3" x14ac:dyDescent="0.3">
      <c r="A28" s="59" t="s">
        <v>3676</v>
      </c>
      <c r="B28" s="60" t="s">
        <v>486</v>
      </c>
      <c r="C28" s="60" t="s">
        <v>1217</v>
      </c>
    </row>
    <row r="29" spans="1:3" x14ac:dyDescent="0.3">
      <c r="A29" s="59" t="s">
        <v>3677</v>
      </c>
      <c r="B29" s="60" t="s">
        <v>486</v>
      </c>
      <c r="C29" s="60" t="s">
        <v>486</v>
      </c>
    </row>
    <row r="30" spans="1:3" x14ac:dyDescent="0.3">
      <c r="A30" s="59" t="s">
        <v>3678</v>
      </c>
      <c r="B30" s="60" t="s">
        <v>368</v>
      </c>
      <c r="C30" s="60" t="s">
        <v>368</v>
      </c>
    </row>
    <row r="31" spans="1:3" x14ac:dyDescent="0.3">
      <c r="A31" s="59" t="s">
        <v>3679</v>
      </c>
      <c r="B31" s="60" t="s">
        <v>368</v>
      </c>
      <c r="C31" s="60" t="s">
        <v>368</v>
      </c>
    </row>
    <row r="32" spans="1:3" x14ac:dyDescent="0.3">
      <c r="A32" s="59" t="s">
        <v>3680</v>
      </c>
      <c r="B32" s="60" t="s">
        <v>1217</v>
      </c>
      <c r="C32" s="60" t="s">
        <v>1217</v>
      </c>
    </row>
    <row r="33" spans="1:3" x14ac:dyDescent="0.3">
      <c r="A33" s="59" t="s">
        <v>3681</v>
      </c>
      <c r="B33" s="60" t="s">
        <v>486</v>
      </c>
      <c r="C33" s="60" t="s">
        <v>486</v>
      </c>
    </row>
    <row r="34" spans="1:3" x14ac:dyDescent="0.3">
      <c r="A34" s="59" t="s">
        <v>3682</v>
      </c>
      <c r="B34" s="60" t="s">
        <v>486</v>
      </c>
      <c r="C34" s="60" t="s">
        <v>486</v>
      </c>
    </row>
    <row r="35" spans="1:3" x14ac:dyDescent="0.3">
      <c r="A35" s="59" t="s">
        <v>3963</v>
      </c>
      <c r="B35" s="60" t="s">
        <v>486</v>
      </c>
      <c r="C35" s="60" t="s">
        <v>2972</v>
      </c>
    </row>
    <row r="36" spans="1:3" x14ac:dyDescent="0.3">
      <c r="A36" s="59" t="s">
        <v>3611</v>
      </c>
      <c r="B36" s="60" t="s">
        <v>1561</v>
      </c>
      <c r="C36" s="60" t="s">
        <v>1540</v>
      </c>
    </row>
    <row r="37" spans="1:3" x14ac:dyDescent="0.3">
      <c r="A37" s="59" t="s">
        <v>3243</v>
      </c>
      <c r="B37" s="60" t="s">
        <v>2972</v>
      </c>
      <c r="C37" s="60" t="s">
        <v>368</v>
      </c>
    </row>
    <row r="38" spans="1:3" x14ac:dyDescent="0.3">
      <c r="A38" s="59" t="s">
        <v>3244</v>
      </c>
      <c r="B38" s="60" t="s">
        <v>486</v>
      </c>
      <c r="C38" s="60" t="s">
        <v>368</v>
      </c>
    </row>
    <row r="39" spans="1:3" x14ac:dyDescent="0.3">
      <c r="A39" s="59" t="s">
        <v>3245</v>
      </c>
      <c r="B39" s="60" t="s">
        <v>486</v>
      </c>
      <c r="C39" s="60" t="s">
        <v>368</v>
      </c>
    </row>
    <row r="40" spans="1:3" x14ac:dyDescent="0.3">
      <c r="A40" s="59" t="s">
        <v>3246</v>
      </c>
      <c r="B40" s="60" t="s">
        <v>486</v>
      </c>
      <c r="C40" s="60" t="s">
        <v>368</v>
      </c>
    </row>
    <row r="41" spans="1:3" x14ac:dyDescent="0.3">
      <c r="A41" s="59" t="s">
        <v>3247</v>
      </c>
      <c r="B41" s="60" t="s">
        <v>367</v>
      </c>
      <c r="C41" s="60" t="s">
        <v>368</v>
      </c>
    </row>
    <row r="42" spans="1:3" x14ac:dyDescent="0.3">
      <c r="A42" s="59" t="s">
        <v>3248</v>
      </c>
      <c r="B42" s="60" t="s">
        <v>486</v>
      </c>
      <c r="C42" s="60" t="s">
        <v>486</v>
      </c>
    </row>
    <row r="43" spans="1:3" x14ac:dyDescent="0.3">
      <c r="A43" s="59" t="s">
        <v>3249</v>
      </c>
      <c r="B43" s="60" t="s">
        <v>486</v>
      </c>
      <c r="C43" s="60" t="s">
        <v>486</v>
      </c>
    </row>
    <row r="44" spans="1:3" x14ac:dyDescent="0.3">
      <c r="A44" s="59" t="s">
        <v>3250</v>
      </c>
      <c r="B44" s="60" t="s">
        <v>486</v>
      </c>
      <c r="C44" s="60" t="s">
        <v>368</v>
      </c>
    </row>
    <row r="45" spans="1:3" x14ac:dyDescent="0.3">
      <c r="A45" s="59" t="s">
        <v>3251</v>
      </c>
      <c r="B45" s="60" t="s">
        <v>368</v>
      </c>
      <c r="C45" s="60" t="s">
        <v>368</v>
      </c>
    </row>
    <row r="46" spans="1:3" x14ac:dyDescent="0.3">
      <c r="A46" s="59" t="s">
        <v>3252</v>
      </c>
      <c r="B46" s="60" t="s">
        <v>486</v>
      </c>
      <c r="C46" s="60" t="s">
        <v>368</v>
      </c>
    </row>
    <row r="47" spans="1:3" x14ac:dyDescent="0.3">
      <c r="A47" s="59" t="s">
        <v>3253</v>
      </c>
      <c r="B47" s="60" t="s">
        <v>367</v>
      </c>
      <c r="C47" s="60" t="s">
        <v>368</v>
      </c>
    </row>
    <row r="48" spans="1:3" x14ac:dyDescent="0.3">
      <c r="A48" s="59" t="s">
        <v>3254</v>
      </c>
      <c r="B48" s="60" t="s">
        <v>486</v>
      </c>
      <c r="C48" s="60" t="s">
        <v>368</v>
      </c>
    </row>
    <row r="49" spans="1:3" x14ac:dyDescent="0.3">
      <c r="A49" s="59" t="s">
        <v>3255</v>
      </c>
      <c r="B49" s="60" t="s">
        <v>486</v>
      </c>
      <c r="C49" s="60" t="s">
        <v>368</v>
      </c>
    </row>
    <row r="50" spans="1:3" x14ac:dyDescent="0.3">
      <c r="A50" s="59" t="s">
        <v>3256</v>
      </c>
      <c r="B50" s="60" t="s">
        <v>486</v>
      </c>
      <c r="C50" s="60" t="s">
        <v>368</v>
      </c>
    </row>
    <row r="51" spans="1:3" x14ac:dyDescent="0.3">
      <c r="A51" s="59" t="s">
        <v>3257</v>
      </c>
      <c r="B51" s="60" t="s">
        <v>486</v>
      </c>
      <c r="C51" s="60" t="s">
        <v>368</v>
      </c>
    </row>
    <row r="52" spans="1:3" x14ac:dyDescent="0.3">
      <c r="A52" s="59" t="s">
        <v>3258</v>
      </c>
      <c r="B52" s="60" t="s">
        <v>486</v>
      </c>
      <c r="C52" s="60" t="s">
        <v>368</v>
      </c>
    </row>
    <row r="53" spans="1:3" x14ac:dyDescent="0.3">
      <c r="A53" s="59" t="s">
        <v>3259</v>
      </c>
      <c r="B53" s="60" t="s">
        <v>486</v>
      </c>
      <c r="C53" s="60" t="s">
        <v>368</v>
      </c>
    </row>
    <row r="54" spans="1:3" x14ac:dyDescent="0.3">
      <c r="A54" s="59" t="s">
        <v>3260</v>
      </c>
      <c r="B54" s="60" t="s">
        <v>486</v>
      </c>
      <c r="C54" s="60" t="s">
        <v>486</v>
      </c>
    </row>
    <row r="55" spans="1:3" x14ac:dyDescent="0.3">
      <c r="A55" s="59" t="s">
        <v>3261</v>
      </c>
      <c r="B55" s="60" t="s">
        <v>486</v>
      </c>
      <c r="C55" s="60" t="s">
        <v>368</v>
      </c>
    </row>
    <row r="56" spans="1:3" x14ac:dyDescent="0.3">
      <c r="A56" s="59" t="s">
        <v>3262</v>
      </c>
      <c r="B56" s="60" t="s">
        <v>486</v>
      </c>
      <c r="C56" s="60" t="s">
        <v>368</v>
      </c>
    </row>
    <row r="57" spans="1:3" x14ac:dyDescent="0.3">
      <c r="A57" s="59" t="s">
        <v>3263</v>
      </c>
      <c r="B57" s="60" t="s">
        <v>486</v>
      </c>
      <c r="C57" s="60" t="s">
        <v>368</v>
      </c>
    </row>
    <row r="58" spans="1:3" x14ac:dyDescent="0.3">
      <c r="A58" s="59" t="s">
        <v>3264</v>
      </c>
      <c r="B58" s="60" t="s">
        <v>486</v>
      </c>
      <c r="C58" s="60" t="s">
        <v>368</v>
      </c>
    </row>
    <row r="59" spans="1:3" x14ac:dyDescent="0.3">
      <c r="A59" s="59" t="s">
        <v>3265</v>
      </c>
      <c r="B59" s="60" t="s">
        <v>368</v>
      </c>
      <c r="C59" s="60" t="s">
        <v>368</v>
      </c>
    </row>
    <row r="60" spans="1:3" x14ac:dyDescent="0.3">
      <c r="A60" s="59" t="s">
        <v>3266</v>
      </c>
      <c r="B60" s="60" t="s">
        <v>486</v>
      </c>
      <c r="C60" s="60" t="s">
        <v>368</v>
      </c>
    </row>
    <row r="61" spans="1:3" x14ac:dyDescent="0.3">
      <c r="A61" s="59" t="s">
        <v>3267</v>
      </c>
      <c r="B61" s="60" t="s">
        <v>368</v>
      </c>
      <c r="C61" s="60" t="s">
        <v>368</v>
      </c>
    </row>
    <row r="62" spans="1:3" x14ac:dyDescent="0.3">
      <c r="A62" s="59" t="s">
        <v>3268</v>
      </c>
      <c r="B62" s="60" t="s">
        <v>486</v>
      </c>
      <c r="C62" s="60" t="s">
        <v>368</v>
      </c>
    </row>
    <row r="63" spans="1:3" x14ac:dyDescent="0.3">
      <c r="A63" s="59" t="s">
        <v>3269</v>
      </c>
      <c r="B63" s="60" t="s">
        <v>367</v>
      </c>
      <c r="C63" s="60" t="s">
        <v>368</v>
      </c>
    </row>
    <row r="64" spans="1:3" x14ac:dyDescent="0.3">
      <c r="A64" s="59" t="s">
        <v>3270</v>
      </c>
      <c r="B64" s="60" t="s">
        <v>486</v>
      </c>
      <c r="C64" s="60" t="s">
        <v>368</v>
      </c>
    </row>
    <row r="65" spans="1:3" x14ac:dyDescent="0.3">
      <c r="A65" s="59" t="s">
        <v>3271</v>
      </c>
      <c r="B65" s="60" t="s">
        <v>486</v>
      </c>
      <c r="C65" s="60" t="s">
        <v>368</v>
      </c>
    </row>
    <row r="66" spans="1:3" x14ac:dyDescent="0.3">
      <c r="A66" s="59" t="s">
        <v>3272</v>
      </c>
      <c r="B66" s="60" t="s">
        <v>486</v>
      </c>
      <c r="C66" s="60" t="s">
        <v>368</v>
      </c>
    </row>
    <row r="67" spans="1:3" x14ac:dyDescent="0.3">
      <c r="A67" s="59" t="s">
        <v>3273</v>
      </c>
      <c r="B67" s="60" t="s">
        <v>486</v>
      </c>
      <c r="C67" s="60" t="s">
        <v>368</v>
      </c>
    </row>
    <row r="68" spans="1:3" x14ac:dyDescent="0.3">
      <c r="A68" s="59" t="s">
        <v>3274</v>
      </c>
      <c r="B68" s="60" t="s">
        <v>486</v>
      </c>
      <c r="C68" s="60" t="s">
        <v>368</v>
      </c>
    </row>
    <row r="69" spans="1:3" x14ac:dyDescent="0.3">
      <c r="A69" s="59" t="s">
        <v>3275</v>
      </c>
      <c r="B69" s="60" t="s">
        <v>486</v>
      </c>
      <c r="C69" s="60" t="s">
        <v>368</v>
      </c>
    </row>
    <row r="70" spans="1:3" x14ac:dyDescent="0.3">
      <c r="A70" s="59" t="s">
        <v>3276</v>
      </c>
      <c r="B70" s="60" t="s">
        <v>368</v>
      </c>
      <c r="C70" s="60" t="s">
        <v>368</v>
      </c>
    </row>
    <row r="71" spans="1:3" x14ac:dyDescent="0.3">
      <c r="A71" s="59" t="s">
        <v>3277</v>
      </c>
      <c r="B71" s="60" t="s">
        <v>486</v>
      </c>
      <c r="C71" s="60" t="s">
        <v>368</v>
      </c>
    </row>
    <row r="72" spans="1:3" x14ac:dyDescent="0.3">
      <c r="A72" s="59" t="s">
        <v>3278</v>
      </c>
      <c r="B72" s="60" t="s">
        <v>486</v>
      </c>
      <c r="C72" s="60" t="s">
        <v>486</v>
      </c>
    </row>
    <row r="73" spans="1:3" x14ac:dyDescent="0.3">
      <c r="A73" s="59" t="s">
        <v>3279</v>
      </c>
      <c r="B73" s="60" t="s">
        <v>486</v>
      </c>
      <c r="C73" s="60" t="s">
        <v>486</v>
      </c>
    </row>
    <row r="74" spans="1:3" x14ac:dyDescent="0.3">
      <c r="A74" s="59" t="s">
        <v>3280</v>
      </c>
      <c r="B74" s="60" t="s">
        <v>486</v>
      </c>
      <c r="C74" s="60" t="s">
        <v>368</v>
      </c>
    </row>
    <row r="75" spans="1:3" x14ac:dyDescent="0.3">
      <c r="A75" s="59" t="s">
        <v>3281</v>
      </c>
      <c r="B75" s="60" t="s">
        <v>367</v>
      </c>
      <c r="C75" s="60" t="s">
        <v>368</v>
      </c>
    </row>
    <row r="76" spans="1:3" x14ac:dyDescent="0.3">
      <c r="A76" s="59" t="s">
        <v>3616</v>
      </c>
      <c r="B76" s="60" t="s">
        <v>368</v>
      </c>
      <c r="C76" s="60" t="s">
        <v>368</v>
      </c>
    </row>
    <row r="77" spans="1:3" x14ac:dyDescent="0.3">
      <c r="A77" s="59" t="s">
        <v>3617</v>
      </c>
      <c r="B77" s="60" t="s">
        <v>1217</v>
      </c>
      <c r="C77" s="60" t="s">
        <v>1217</v>
      </c>
    </row>
    <row r="78" spans="1:3" x14ac:dyDescent="0.3">
      <c r="A78" s="59" t="s">
        <v>3618</v>
      </c>
      <c r="B78" s="60" t="s">
        <v>368</v>
      </c>
      <c r="C78" s="60" t="s">
        <v>368</v>
      </c>
    </row>
    <row r="79" spans="1:3" x14ac:dyDescent="0.3">
      <c r="A79" s="59" t="s">
        <v>3839</v>
      </c>
      <c r="B79" s="60" t="s">
        <v>367</v>
      </c>
      <c r="C79" s="60" t="s">
        <v>486</v>
      </c>
    </row>
    <row r="80" spans="1:3" x14ac:dyDescent="0.3">
      <c r="A80" s="59" t="s">
        <v>3841</v>
      </c>
      <c r="B80" s="60" t="s">
        <v>486</v>
      </c>
      <c r="C80" s="60" t="s">
        <v>486</v>
      </c>
    </row>
    <row r="81" spans="1:3" x14ac:dyDescent="0.3">
      <c r="A81" s="59" t="s">
        <v>3282</v>
      </c>
      <c r="B81" s="60" t="s">
        <v>486</v>
      </c>
      <c r="C81" s="60" t="s">
        <v>368</v>
      </c>
    </row>
    <row r="82" spans="1:3" x14ac:dyDescent="0.3">
      <c r="A82" s="59" t="s">
        <v>3283</v>
      </c>
      <c r="B82" s="60" t="s">
        <v>486</v>
      </c>
      <c r="C82" s="60" t="s">
        <v>486</v>
      </c>
    </row>
    <row r="83" spans="1:3" x14ac:dyDescent="0.3">
      <c r="A83" s="59" t="s">
        <v>3284</v>
      </c>
      <c r="B83" s="60" t="s">
        <v>368</v>
      </c>
      <c r="C83" s="60" t="s">
        <v>368</v>
      </c>
    </row>
    <row r="84" spans="1:3" x14ac:dyDescent="0.3">
      <c r="A84" s="59" t="s">
        <v>3285</v>
      </c>
      <c r="B84" s="60" t="s">
        <v>368</v>
      </c>
      <c r="C84" s="60" t="s">
        <v>368</v>
      </c>
    </row>
    <row r="85" spans="1:3" x14ac:dyDescent="0.3">
      <c r="A85" s="59" t="s">
        <v>3286</v>
      </c>
      <c r="B85" s="60" t="s">
        <v>368</v>
      </c>
      <c r="C85" s="60" t="s">
        <v>368</v>
      </c>
    </row>
    <row r="86" spans="1:3" x14ac:dyDescent="0.3">
      <c r="A86" s="59" t="s">
        <v>3287</v>
      </c>
      <c r="B86" s="60" t="s">
        <v>368</v>
      </c>
      <c r="C86" s="60" t="s">
        <v>368</v>
      </c>
    </row>
    <row r="87" spans="1:3" x14ac:dyDescent="0.3">
      <c r="A87" s="59" t="s">
        <v>3288</v>
      </c>
      <c r="B87" s="60" t="s">
        <v>368</v>
      </c>
      <c r="C87" s="60" t="s">
        <v>368</v>
      </c>
    </row>
    <row r="88" spans="1:3" x14ac:dyDescent="0.3">
      <c r="A88" s="59" t="s">
        <v>3289</v>
      </c>
      <c r="B88" s="60" t="s">
        <v>368</v>
      </c>
      <c r="C88" s="60" t="s">
        <v>368</v>
      </c>
    </row>
    <row r="89" spans="1:3" x14ac:dyDescent="0.3">
      <c r="A89" s="59" t="s">
        <v>3290</v>
      </c>
      <c r="B89" s="60" t="s">
        <v>368</v>
      </c>
      <c r="C89" s="60" t="s">
        <v>368</v>
      </c>
    </row>
    <row r="90" spans="1:3" x14ac:dyDescent="0.3">
      <c r="A90" s="59" t="s">
        <v>3356</v>
      </c>
      <c r="B90" s="60" t="s">
        <v>1217</v>
      </c>
      <c r="C90" s="60" t="s">
        <v>368</v>
      </c>
    </row>
    <row r="91" spans="1:3" x14ac:dyDescent="0.3">
      <c r="A91" s="59" t="s">
        <v>3357</v>
      </c>
      <c r="B91" s="60" t="s">
        <v>367</v>
      </c>
      <c r="C91" s="60" t="s">
        <v>368</v>
      </c>
    </row>
    <row r="92" spans="1:3" x14ac:dyDescent="0.3">
      <c r="A92" s="59" t="s">
        <v>3358</v>
      </c>
      <c r="B92" s="60" t="s">
        <v>368</v>
      </c>
      <c r="C92" s="60" t="s">
        <v>368</v>
      </c>
    </row>
    <row r="93" spans="1:3" x14ac:dyDescent="0.3">
      <c r="A93" s="59" t="s">
        <v>3359</v>
      </c>
      <c r="B93" s="60" t="s">
        <v>368</v>
      </c>
      <c r="C93" s="60" t="s">
        <v>368</v>
      </c>
    </row>
    <row r="94" spans="1:3" x14ac:dyDescent="0.3">
      <c r="A94" s="59" t="s">
        <v>3360</v>
      </c>
      <c r="B94" s="60" t="s">
        <v>2972</v>
      </c>
      <c r="C94" s="60" t="s">
        <v>2972</v>
      </c>
    </row>
    <row r="95" spans="1:3" x14ac:dyDescent="0.3">
      <c r="A95" s="59" t="s">
        <v>3361</v>
      </c>
      <c r="B95" s="60" t="s">
        <v>486</v>
      </c>
      <c r="C95" s="60" t="s">
        <v>486</v>
      </c>
    </row>
    <row r="96" spans="1:3" x14ac:dyDescent="0.3">
      <c r="A96" s="59" t="s">
        <v>3842</v>
      </c>
      <c r="B96" s="60" t="s">
        <v>1540</v>
      </c>
      <c r="C96" s="60" t="s">
        <v>1561</v>
      </c>
    </row>
    <row r="97" spans="1:3" x14ac:dyDescent="0.3">
      <c r="A97" s="59" t="s">
        <v>3843</v>
      </c>
      <c r="B97" s="60" t="s">
        <v>1217</v>
      </c>
      <c r="C97" s="60" t="s">
        <v>1540</v>
      </c>
    </row>
    <row r="98" spans="1:3" x14ac:dyDescent="0.3">
      <c r="A98" s="59" t="s">
        <v>3844</v>
      </c>
      <c r="B98" s="60" t="s">
        <v>1217</v>
      </c>
      <c r="C98" s="60" t="s">
        <v>1540</v>
      </c>
    </row>
    <row r="99" spans="1:3" x14ac:dyDescent="0.3">
      <c r="A99" s="59" t="s">
        <v>3362</v>
      </c>
      <c r="B99" s="60" t="s">
        <v>1217</v>
      </c>
      <c r="C99" s="60" t="s">
        <v>486</v>
      </c>
    </row>
    <row r="100" spans="1:3" x14ac:dyDescent="0.3">
      <c r="A100" s="59" t="s">
        <v>3363</v>
      </c>
      <c r="B100" s="60" t="s">
        <v>368</v>
      </c>
      <c r="C100" s="60" t="s">
        <v>368</v>
      </c>
    </row>
    <row r="101" spans="1:3" x14ac:dyDescent="0.3">
      <c r="A101" s="59" t="s">
        <v>3845</v>
      </c>
      <c r="B101" s="60" t="s">
        <v>486</v>
      </c>
      <c r="C101" s="60" t="s">
        <v>486</v>
      </c>
    </row>
    <row r="102" spans="1:3" x14ac:dyDescent="0.3">
      <c r="A102" s="59" t="s">
        <v>3846</v>
      </c>
      <c r="B102" s="60" t="s">
        <v>486</v>
      </c>
      <c r="C102" s="60" t="s">
        <v>368</v>
      </c>
    </row>
    <row r="103" spans="1:3" x14ac:dyDescent="0.3">
      <c r="A103" s="59" t="s">
        <v>3847</v>
      </c>
      <c r="B103" s="60" t="s">
        <v>1217</v>
      </c>
      <c r="C103" s="60" t="s">
        <v>1217</v>
      </c>
    </row>
    <row r="104" spans="1:3" x14ac:dyDescent="0.3">
      <c r="A104" s="59" t="s">
        <v>3848</v>
      </c>
      <c r="B104" s="60" t="s">
        <v>368</v>
      </c>
      <c r="C104" s="60" t="s">
        <v>368</v>
      </c>
    </row>
    <row r="105" spans="1:3" x14ac:dyDescent="0.3">
      <c r="A105" s="59" t="s">
        <v>3849</v>
      </c>
      <c r="B105" s="60" t="s">
        <v>368</v>
      </c>
      <c r="C105" s="60" t="s">
        <v>368</v>
      </c>
    </row>
    <row r="106" spans="1:3" x14ac:dyDescent="0.3">
      <c r="A106" s="59" t="s">
        <v>3850</v>
      </c>
      <c r="B106" s="60" t="s">
        <v>368</v>
      </c>
      <c r="C106" s="60" t="s">
        <v>368</v>
      </c>
    </row>
    <row r="107" spans="1:3" x14ac:dyDescent="0.3">
      <c r="A107" s="59" t="s">
        <v>3851</v>
      </c>
      <c r="B107" s="60" t="s">
        <v>368</v>
      </c>
      <c r="C107" s="60" t="s">
        <v>2972</v>
      </c>
    </row>
    <row r="108" spans="1:3" x14ac:dyDescent="0.3">
      <c r="A108" s="59" t="s">
        <v>3852</v>
      </c>
      <c r="B108" s="60" t="s">
        <v>2972</v>
      </c>
      <c r="C108" s="60" t="s">
        <v>368</v>
      </c>
    </row>
    <row r="109" spans="1:3" x14ac:dyDescent="0.3">
      <c r="A109" s="59" t="s">
        <v>3853</v>
      </c>
      <c r="B109" s="60" t="s">
        <v>368</v>
      </c>
      <c r="C109" s="60" t="s">
        <v>368</v>
      </c>
    </row>
    <row r="110" spans="1:3" x14ac:dyDescent="0.3">
      <c r="A110" s="59" t="s">
        <v>3854</v>
      </c>
      <c r="B110" s="60" t="s">
        <v>486</v>
      </c>
      <c r="C110" s="60" t="s">
        <v>368</v>
      </c>
    </row>
    <row r="111" spans="1:3" x14ac:dyDescent="0.3">
      <c r="A111" s="59" t="s">
        <v>3855</v>
      </c>
      <c r="B111" s="60" t="s">
        <v>368</v>
      </c>
      <c r="C111" s="60" t="s">
        <v>368</v>
      </c>
    </row>
    <row r="112" spans="1:3" x14ac:dyDescent="0.3">
      <c r="A112" s="59" t="s">
        <v>3856</v>
      </c>
      <c r="B112" s="60" t="s">
        <v>1540</v>
      </c>
      <c r="C112" s="60" t="s">
        <v>1540</v>
      </c>
    </row>
    <row r="113" spans="1:3" x14ac:dyDescent="0.3">
      <c r="A113" s="59" t="s">
        <v>3857</v>
      </c>
      <c r="B113" s="60" t="s">
        <v>486</v>
      </c>
      <c r="C113" s="60" t="s">
        <v>368</v>
      </c>
    </row>
    <row r="114" spans="1:3" x14ac:dyDescent="0.3">
      <c r="A114" s="59" t="s">
        <v>3858</v>
      </c>
      <c r="B114" s="60" t="s">
        <v>368</v>
      </c>
      <c r="C114" s="60" t="s">
        <v>368</v>
      </c>
    </row>
    <row r="115" spans="1:3" x14ac:dyDescent="0.3">
      <c r="A115" s="59" t="s">
        <v>3859</v>
      </c>
      <c r="B115" s="60" t="s">
        <v>2972</v>
      </c>
      <c r="C115" s="60" t="s">
        <v>1217</v>
      </c>
    </row>
    <row r="116" spans="1:3" x14ac:dyDescent="0.3">
      <c r="A116" s="59" t="s">
        <v>3860</v>
      </c>
      <c r="B116" s="60" t="s">
        <v>486</v>
      </c>
      <c r="C116" s="60" t="s">
        <v>486</v>
      </c>
    </row>
    <row r="117" spans="1:3" x14ac:dyDescent="0.3">
      <c r="A117" s="59" t="s">
        <v>3861</v>
      </c>
      <c r="B117" s="60" t="s">
        <v>368</v>
      </c>
      <c r="C117" s="60" t="s">
        <v>368</v>
      </c>
    </row>
    <row r="118" spans="1:3" x14ac:dyDescent="0.3">
      <c r="A118" s="59" t="s">
        <v>3862</v>
      </c>
      <c r="B118" s="60" t="s">
        <v>486</v>
      </c>
      <c r="C118" s="60" t="s">
        <v>368</v>
      </c>
    </row>
    <row r="119" spans="1:3" x14ac:dyDescent="0.3">
      <c r="A119" s="59" t="s">
        <v>3863</v>
      </c>
      <c r="B119" s="60" t="s">
        <v>367</v>
      </c>
      <c r="C119" s="60" t="s">
        <v>368</v>
      </c>
    </row>
    <row r="120" spans="1:3" x14ac:dyDescent="0.3">
      <c r="A120" s="59" t="s">
        <v>3864</v>
      </c>
      <c r="B120" s="60" t="s">
        <v>368</v>
      </c>
      <c r="C120" s="60" t="s">
        <v>368</v>
      </c>
    </row>
    <row r="121" spans="1:3" x14ac:dyDescent="0.3">
      <c r="A121" s="59" t="s">
        <v>3865</v>
      </c>
      <c r="B121" s="60" t="s">
        <v>486</v>
      </c>
      <c r="C121" s="60" t="s">
        <v>368</v>
      </c>
    </row>
    <row r="122" spans="1:3" x14ac:dyDescent="0.3">
      <c r="A122" s="59" t="s">
        <v>3866</v>
      </c>
      <c r="B122" s="60" t="s">
        <v>2972</v>
      </c>
      <c r="C122" s="60" t="s">
        <v>368</v>
      </c>
    </row>
    <row r="123" spans="1:3" x14ac:dyDescent="0.3">
      <c r="A123" s="59" t="s">
        <v>3867</v>
      </c>
      <c r="B123" s="60" t="s">
        <v>2972</v>
      </c>
      <c r="C123" s="60" t="s">
        <v>2972</v>
      </c>
    </row>
    <row r="124" spans="1:3" x14ac:dyDescent="0.3">
      <c r="A124" s="59" t="s">
        <v>3868</v>
      </c>
      <c r="B124" s="60" t="s">
        <v>368</v>
      </c>
      <c r="C124" s="60" t="s">
        <v>368</v>
      </c>
    </row>
    <row r="125" spans="1:3" x14ac:dyDescent="0.3">
      <c r="A125" s="59" t="s">
        <v>3869</v>
      </c>
      <c r="B125" s="60" t="s">
        <v>486</v>
      </c>
      <c r="C125" s="60" t="s">
        <v>368</v>
      </c>
    </row>
    <row r="126" spans="1:3" x14ac:dyDescent="0.3">
      <c r="A126" s="59" t="s">
        <v>3870</v>
      </c>
      <c r="B126" s="60" t="s">
        <v>486</v>
      </c>
      <c r="C126" s="60" t="s">
        <v>368</v>
      </c>
    </row>
    <row r="127" spans="1:3" x14ac:dyDescent="0.3">
      <c r="A127" s="59" t="s">
        <v>3871</v>
      </c>
      <c r="B127" s="60" t="s">
        <v>486</v>
      </c>
      <c r="C127" s="60" t="s">
        <v>368</v>
      </c>
    </row>
    <row r="128" spans="1:3" x14ac:dyDescent="0.3">
      <c r="A128" s="59" t="s">
        <v>3872</v>
      </c>
      <c r="B128" s="60" t="s">
        <v>486</v>
      </c>
      <c r="C128" s="60" t="s">
        <v>368</v>
      </c>
    </row>
    <row r="129" spans="1:3" x14ac:dyDescent="0.3">
      <c r="A129" s="59" t="s">
        <v>3873</v>
      </c>
      <c r="B129" s="60" t="s">
        <v>368</v>
      </c>
      <c r="C129" s="60" t="s">
        <v>368</v>
      </c>
    </row>
    <row r="130" spans="1:3" x14ac:dyDescent="0.3">
      <c r="A130" s="59" t="s">
        <v>3874</v>
      </c>
      <c r="B130" s="60" t="s">
        <v>368</v>
      </c>
      <c r="C130" s="60" t="s">
        <v>368</v>
      </c>
    </row>
    <row r="131" spans="1:3" x14ac:dyDescent="0.3">
      <c r="A131" s="59" t="s">
        <v>3875</v>
      </c>
      <c r="B131" s="60" t="s">
        <v>2972</v>
      </c>
      <c r="C131" s="60" t="s">
        <v>2972</v>
      </c>
    </row>
    <row r="132" spans="1:3" x14ac:dyDescent="0.3">
      <c r="A132" s="59" t="s">
        <v>3876</v>
      </c>
      <c r="B132" s="60" t="s">
        <v>2972</v>
      </c>
      <c r="C132" s="60" t="s">
        <v>368</v>
      </c>
    </row>
    <row r="133" spans="1:3" x14ac:dyDescent="0.3">
      <c r="A133" s="59" t="s">
        <v>3877</v>
      </c>
      <c r="B133" s="60" t="s">
        <v>367</v>
      </c>
      <c r="C133" s="60" t="s">
        <v>368</v>
      </c>
    </row>
    <row r="134" spans="1:3" x14ac:dyDescent="0.3">
      <c r="A134" s="59" t="s">
        <v>3878</v>
      </c>
      <c r="B134" s="60" t="s">
        <v>368</v>
      </c>
      <c r="C134" s="60" t="s">
        <v>368</v>
      </c>
    </row>
    <row r="135" spans="1:3" x14ac:dyDescent="0.3">
      <c r="A135" s="59" t="s">
        <v>3879</v>
      </c>
      <c r="B135" s="60" t="s">
        <v>367</v>
      </c>
      <c r="C135" s="60" t="s">
        <v>368</v>
      </c>
    </row>
    <row r="136" spans="1:3" x14ac:dyDescent="0.3">
      <c r="A136" s="59" t="s">
        <v>3880</v>
      </c>
      <c r="B136" s="60" t="s">
        <v>486</v>
      </c>
      <c r="C136" s="60" t="s">
        <v>368</v>
      </c>
    </row>
    <row r="137" spans="1:3" x14ac:dyDescent="0.3">
      <c r="A137" s="59" t="s">
        <v>3881</v>
      </c>
      <c r="B137" s="60" t="s">
        <v>368</v>
      </c>
      <c r="C137" s="60" t="s">
        <v>368</v>
      </c>
    </row>
    <row r="138" spans="1:3" x14ac:dyDescent="0.3">
      <c r="A138" s="59" t="s">
        <v>3882</v>
      </c>
      <c r="B138" s="60" t="s">
        <v>486</v>
      </c>
      <c r="C138" s="60" t="s">
        <v>368</v>
      </c>
    </row>
    <row r="139" spans="1:3" x14ac:dyDescent="0.3">
      <c r="A139" s="59" t="s">
        <v>3883</v>
      </c>
      <c r="B139" s="60" t="s">
        <v>368</v>
      </c>
      <c r="C139" s="60" t="s">
        <v>368</v>
      </c>
    </row>
    <row r="140" spans="1:3" x14ac:dyDescent="0.3">
      <c r="A140" s="59" t="s">
        <v>3884</v>
      </c>
      <c r="B140" s="60" t="s">
        <v>2972</v>
      </c>
      <c r="C140" s="60" t="s">
        <v>368</v>
      </c>
    </row>
    <row r="141" spans="1:3" x14ac:dyDescent="0.3">
      <c r="A141" s="59" t="s">
        <v>3885</v>
      </c>
      <c r="B141" s="60" t="s">
        <v>486</v>
      </c>
      <c r="C141" s="60" t="s">
        <v>368</v>
      </c>
    </row>
    <row r="142" spans="1:3" x14ac:dyDescent="0.3">
      <c r="A142" s="59" t="s">
        <v>3886</v>
      </c>
      <c r="B142" s="60" t="s">
        <v>486</v>
      </c>
      <c r="C142" s="60" t="s">
        <v>486</v>
      </c>
    </row>
    <row r="143" spans="1:3" x14ac:dyDescent="0.3">
      <c r="A143" s="59" t="s">
        <v>3887</v>
      </c>
      <c r="B143" s="60" t="s">
        <v>368</v>
      </c>
      <c r="C143" s="60" t="s">
        <v>2972</v>
      </c>
    </row>
    <row r="144" spans="1:3" x14ac:dyDescent="0.3">
      <c r="A144" s="59" t="s">
        <v>3888</v>
      </c>
      <c r="B144" s="60" t="s">
        <v>486</v>
      </c>
      <c r="C144" s="60" t="s">
        <v>368</v>
      </c>
    </row>
    <row r="145" spans="1:3" x14ac:dyDescent="0.3">
      <c r="A145" s="59" t="s">
        <v>3889</v>
      </c>
      <c r="B145" s="60" t="s">
        <v>2972</v>
      </c>
      <c r="C145" s="60" t="s">
        <v>2972</v>
      </c>
    </row>
    <row r="146" spans="1:3" x14ac:dyDescent="0.3">
      <c r="A146" s="59" t="s">
        <v>3890</v>
      </c>
      <c r="B146" s="60" t="s">
        <v>368</v>
      </c>
      <c r="C146" s="60" t="s">
        <v>368</v>
      </c>
    </row>
    <row r="147" spans="1:3" x14ac:dyDescent="0.3">
      <c r="A147" s="59" t="s">
        <v>3891</v>
      </c>
      <c r="B147" s="60" t="s">
        <v>368</v>
      </c>
      <c r="C147" s="60" t="s">
        <v>368</v>
      </c>
    </row>
    <row r="148" spans="1:3" x14ac:dyDescent="0.3">
      <c r="A148" s="59" t="s">
        <v>3892</v>
      </c>
      <c r="B148" s="60" t="s">
        <v>368</v>
      </c>
      <c r="C148" s="60" t="s">
        <v>2972</v>
      </c>
    </row>
    <row r="149" spans="1:3" x14ac:dyDescent="0.3">
      <c r="A149" s="59" t="s">
        <v>3893</v>
      </c>
      <c r="B149" s="60" t="s">
        <v>368</v>
      </c>
      <c r="C149" s="60" t="s">
        <v>368</v>
      </c>
    </row>
    <row r="150" spans="1:3" x14ac:dyDescent="0.3">
      <c r="A150" s="59" t="s">
        <v>3894</v>
      </c>
      <c r="B150" s="60" t="s">
        <v>486</v>
      </c>
      <c r="C150" s="60" t="s">
        <v>368</v>
      </c>
    </row>
    <row r="151" spans="1:3" x14ac:dyDescent="0.3">
      <c r="A151" s="59" t="s">
        <v>3895</v>
      </c>
      <c r="B151" s="60" t="s">
        <v>368</v>
      </c>
      <c r="C151" s="60" t="s">
        <v>368</v>
      </c>
    </row>
    <row r="152" spans="1:3" x14ac:dyDescent="0.3">
      <c r="A152" s="59" t="s">
        <v>3896</v>
      </c>
      <c r="B152" s="60" t="s">
        <v>486</v>
      </c>
      <c r="C152" s="60" t="s">
        <v>368</v>
      </c>
    </row>
    <row r="153" spans="1:3" x14ac:dyDescent="0.3">
      <c r="A153" s="59" t="s">
        <v>3981</v>
      </c>
      <c r="B153" s="60" t="s">
        <v>367</v>
      </c>
      <c r="C153" s="60" t="s">
        <v>368</v>
      </c>
    </row>
    <row r="154" spans="1:3" x14ac:dyDescent="0.3">
      <c r="A154" s="59" t="s">
        <v>3982</v>
      </c>
      <c r="B154" s="60" t="s">
        <v>368</v>
      </c>
      <c r="C154" s="60" t="s">
        <v>1217</v>
      </c>
    </row>
    <row r="155" spans="1:3" x14ac:dyDescent="0.3">
      <c r="A155" s="59" t="s">
        <v>3983</v>
      </c>
      <c r="B155" s="60" t="s">
        <v>368</v>
      </c>
      <c r="C155" s="60" t="s">
        <v>1217</v>
      </c>
    </row>
    <row r="156" spans="1:3" x14ac:dyDescent="0.3">
      <c r="A156" s="59" t="s">
        <v>3551</v>
      </c>
      <c r="B156" s="60" t="s">
        <v>1217</v>
      </c>
      <c r="C156" s="60" t="s">
        <v>1217</v>
      </c>
    </row>
    <row r="157" spans="1:3" x14ac:dyDescent="0.3">
      <c r="A157" s="59" t="s">
        <v>3552</v>
      </c>
      <c r="B157" s="60" t="s">
        <v>368</v>
      </c>
      <c r="C157" s="60" t="s">
        <v>368</v>
      </c>
    </row>
    <row r="158" spans="1:3" x14ac:dyDescent="0.3">
      <c r="A158" s="59" t="s">
        <v>3553</v>
      </c>
      <c r="B158" s="60" t="s">
        <v>486</v>
      </c>
      <c r="C158" s="60" t="s">
        <v>368</v>
      </c>
    </row>
    <row r="159" spans="1:3" x14ac:dyDescent="0.3">
      <c r="A159" s="59" t="s">
        <v>3554</v>
      </c>
      <c r="B159" s="60" t="s">
        <v>1217</v>
      </c>
      <c r="C159" s="60" t="s">
        <v>1217</v>
      </c>
    </row>
    <row r="160" spans="1:3" x14ac:dyDescent="0.3">
      <c r="A160" s="59" t="s">
        <v>3683</v>
      </c>
      <c r="B160" s="60" t="s">
        <v>2972</v>
      </c>
      <c r="C160" s="60" t="s">
        <v>368</v>
      </c>
    </row>
    <row r="161" spans="1:3" x14ac:dyDescent="0.3">
      <c r="A161" s="59" t="s">
        <v>3684</v>
      </c>
      <c r="B161" s="60" t="s">
        <v>486</v>
      </c>
      <c r="C161" s="60" t="s">
        <v>368</v>
      </c>
    </row>
    <row r="162" spans="1:3" x14ac:dyDescent="0.3">
      <c r="A162" s="59" t="s">
        <v>3685</v>
      </c>
      <c r="B162" s="60" t="s">
        <v>486</v>
      </c>
      <c r="C162" s="60" t="s">
        <v>368</v>
      </c>
    </row>
    <row r="163" spans="1:3" x14ac:dyDescent="0.3">
      <c r="A163" s="59" t="s">
        <v>3686</v>
      </c>
      <c r="B163" s="60" t="s">
        <v>1217</v>
      </c>
      <c r="C163" s="60" t="s">
        <v>1540</v>
      </c>
    </row>
    <row r="164" spans="1:3" x14ac:dyDescent="0.3">
      <c r="A164" s="59" t="s">
        <v>3687</v>
      </c>
      <c r="B164" s="60" t="s">
        <v>368</v>
      </c>
      <c r="C164" s="60" t="s">
        <v>368</v>
      </c>
    </row>
    <row r="165" spans="1:3" x14ac:dyDescent="0.3">
      <c r="A165" s="59" t="s">
        <v>3688</v>
      </c>
      <c r="B165" s="60" t="s">
        <v>368</v>
      </c>
      <c r="C165" s="60" t="s">
        <v>368</v>
      </c>
    </row>
    <row r="166" spans="1:3" x14ac:dyDescent="0.3">
      <c r="A166" s="59" t="s">
        <v>3180</v>
      </c>
      <c r="B166" s="60" t="s">
        <v>1217</v>
      </c>
      <c r="C166" s="60" t="s">
        <v>1217</v>
      </c>
    </row>
    <row r="167" spans="1:3" x14ac:dyDescent="0.3">
      <c r="A167" s="59" t="s">
        <v>3182</v>
      </c>
      <c r="B167" s="60" t="s">
        <v>368</v>
      </c>
      <c r="C167" s="60" t="s">
        <v>368</v>
      </c>
    </row>
    <row r="168" spans="1:3" x14ac:dyDescent="0.3">
      <c r="A168" s="59" t="s">
        <v>3689</v>
      </c>
      <c r="B168" s="60" t="s">
        <v>486</v>
      </c>
      <c r="C168" s="60" t="s">
        <v>368</v>
      </c>
    </row>
    <row r="169" spans="1:3" x14ac:dyDescent="0.3">
      <c r="A169" s="59" t="s">
        <v>3690</v>
      </c>
      <c r="B169" s="60" t="s">
        <v>486</v>
      </c>
      <c r="C169" s="60" t="s">
        <v>368</v>
      </c>
    </row>
    <row r="170" spans="1:3" x14ac:dyDescent="0.3">
      <c r="A170" s="59" t="s">
        <v>3691</v>
      </c>
      <c r="B170" s="60" t="s">
        <v>486</v>
      </c>
      <c r="C170" s="60" t="s">
        <v>368</v>
      </c>
    </row>
    <row r="171" spans="1:3" x14ac:dyDescent="0.3">
      <c r="A171" s="59" t="s">
        <v>3692</v>
      </c>
      <c r="B171" s="60" t="s">
        <v>486</v>
      </c>
      <c r="C171" s="60" t="s">
        <v>368</v>
      </c>
    </row>
    <row r="172" spans="1:3" x14ac:dyDescent="0.3">
      <c r="A172" s="59" t="s">
        <v>3693</v>
      </c>
      <c r="B172" s="60" t="s">
        <v>486</v>
      </c>
      <c r="C172" s="60" t="s">
        <v>368</v>
      </c>
    </row>
    <row r="173" spans="1:3" x14ac:dyDescent="0.3">
      <c r="A173" s="59" t="s">
        <v>3984</v>
      </c>
      <c r="B173" s="60" t="s">
        <v>367</v>
      </c>
      <c r="C173" s="60" t="s">
        <v>1217</v>
      </c>
    </row>
    <row r="174" spans="1:3" x14ac:dyDescent="0.3">
      <c r="A174" s="59" t="s">
        <v>3985</v>
      </c>
      <c r="B174" s="60" t="s">
        <v>486</v>
      </c>
      <c r="C174" s="60" t="s">
        <v>1217</v>
      </c>
    </row>
    <row r="175" spans="1:3" x14ac:dyDescent="0.3">
      <c r="A175" s="59" t="s">
        <v>3986</v>
      </c>
      <c r="B175" s="60" t="s">
        <v>367</v>
      </c>
      <c r="C175" s="60" t="s">
        <v>1540</v>
      </c>
    </row>
    <row r="176" spans="1:3" x14ac:dyDescent="0.3">
      <c r="A176" s="59" t="s">
        <v>3988</v>
      </c>
      <c r="B176" s="60" t="s">
        <v>367</v>
      </c>
      <c r="C176" s="60" t="s">
        <v>2972</v>
      </c>
    </row>
    <row r="177" spans="1:3" x14ac:dyDescent="0.3">
      <c r="A177" s="59" t="s">
        <v>3897</v>
      </c>
      <c r="B177" s="60" t="s">
        <v>486</v>
      </c>
      <c r="C177" s="60" t="s">
        <v>486</v>
      </c>
    </row>
    <row r="178" spans="1:3" x14ac:dyDescent="0.3">
      <c r="A178" s="59" t="s">
        <v>3898</v>
      </c>
      <c r="B178" s="60" t="s">
        <v>486</v>
      </c>
      <c r="C178" s="60" t="s">
        <v>486</v>
      </c>
    </row>
    <row r="179" spans="1:3" x14ac:dyDescent="0.3">
      <c r="A179" s="59" t="s">
        <v>3899</v>
      </c>
      <c r="B179" s="60" t="s">
        <v>486</v>
      </c>
      <c r="C179" s="60" t="s">
        <v>486</v>
      </c>
    </row>
    <row r="180" spans="1:3" x14ac:dyDescent="0.3">
      <c r="A180" s="59" t="s">
        <v>3900</v>
      </c>
      <c r="B180" s="60" t="s">
        <v>367</v>
      </c>
      <c r="C180" s="60" t="s">
        <v>486</v>
      </c>
    </row>
    <row r="181" spans="1:3" x14ac:dyDescent="0.3">
      <c r="A181" s="59" t="s">
        <v>3901</v>
      </c>
      <c r="B181" s="60" t="s">
        <v>486</v>
      </c>
      <c r="C181" s="60" t="s">
        <v>486</v>
      </c>
    </row>
    <row r="182" spans="1:3" x14ac:dyDescent="0.3">
      <c r="A182" s="59" t="s">
        <v>3902</v>
      </c>
      <c r="B182" s="60" t="s">
        <v>486</v>
      </c>
      <c r="C182" s="60" t="s">
        <v>486</v>
      </c>
    </row>
    <row r="183" spans="1:3" x14ac:dyDescent="0.3">
      <c r="A183" s="59" t="s">
        <v>3903</v>
      </c>
      <c r="B183" s="60" t="s">
        <v>486</v>
      </c>
      <c r="C183" s="60" t="s">
        <v>486</v>
      </c>
    </row>
    <row r="184" spans="1:3" x14ac:dyDescent="0.3">
      <c r="A184" s="59" t="s">
        <v>3904</v>
      </c>
      <c r="B184" s="60" t="s">
        <v>367</v>
      </c>
      <c r="C184" s="60" t="s">
        <v>486</v>
      </c>
    </row>
    <row r="185" spans="1:3" x14ac:dyDescent="0.3">
      <c r="A185" s="59" t="s">
        <v>3291</v>
      </c>
      <c r="B185" s="60" t="s">
        <v>486</v>
      </c>
      <c r="C185" s="60" t="s">
        <v>486</v>
      </c>
    </row>
    <row r="186" spans="1:3" x14ac:dyDescent="0.3">
      <c r="A186" s="59" t="s">
        <v>3292</v>
      </c>
      <c r="B186" s="61" t="s">
        <v>367</v>
      </c>
      <c r="C186" s="60" t="s">
        <v>486</v>
      </c>
    </row>
    <row r="187" spans="1:3" x14ac:dyDescent="0.3">
      <c r="A187" s="59" t="s">
        <v>3293</v>
      </c>
      <c r="B187" s="60" t="s">
        <v>486</v>
      </c>
      <c r="C187" s="60" t="s">
        <v>1217</v>
      </c>
    </row>
    <row r="188" spans="1:3" x14ac:dyDescent="0.3">
      <c r="A188" s="59" t="s">
        <v>3294</v>
      </c>
      <c r="B188" s="60" t="s">
        <v>486</v>
      </c>
      <c r="C188" s="60" t="s">
        <v>486</v>
      </c>
    </row>
    <row r="189" spans="1:3" x14ac:dyDescent="0.3">
      <c r="A189" s="59" t="s">
        <v>3295</v>
      </c>
      <c r="B189" s="60" t="s">
        <v>486</v>
      </c>
      <c r="C189" s="60" t="s">
        <v>368</v>
      </c>
    </row>
    <row r="190" spans="1:3" x14ac:dyDescent="0.3">
      <c r="A190" s="59" t="s">
        <v>3296</v>
      </c>
      <c r="B190" s="60" t="s">
        <v>367</v>
      </c>
      <c r="C190" s="60" t="s">
        <v>368</v>
      </c>
    </row>
    <row r="191" spans="1:3" x14ac:dyDescent="0.3">
      <c r="A191" s="59" t="s">
        <v>3297</v>
      </c>
      <c r="B191" s="60" t="s">
        <v>486</v>
      </c>
      <c r="C191" s="60" t="s">
        <v>2972</v>
      </c>
    </row>
    <row r="192" spans="1:3" x14ac:dyDescent="0.3">
      <c r="A192" s="59" t="s">
        <v>3298</v>
      </c>
      <c r="B192" s="60" t="s">
        <v>486</v>
      </c>
      <c r="C192" s="60" t="s">
        <v>368</v>
      </c>
    </row>
    <row r="193" spans="1:3" x14ac:dyDescent="0.3">
      <c r="A193" s="59" t="s">
        <v>3299</v>
      </c>
      <c r="B193" s="60" t="s">
        <v>486</v>
      </c>
      <c r="C193" s="60" t="s">
        <v>486</v>
      </c>
    </row>
    <row r="194" spans="1:3" x14ac:dyDescent="0.3">
      <c r="A194" s="59" t="s">
        <v>3300</v>
      </c>
      <c r="B194" s="61" t="s">
        <v>486</v>
      </c>
      <c r="C194" s="60" t="s">
        <v>486</v>
      </c>
    </row>
    <row r="195" spans="1:3" x14ac:dyDescent="0.3">
      <c r="A195" s="59" t="s">
        <v>3301</v>
      </c>
      <c r="B195" s="61" t="s">
        <v>367</v>
      </c>
      <c r="C195" s="60" t="s">
        <v>486</v>
      </c>
    </row>
    <row r="196" spans="1:3" x14ac:dyDescent="0.3">
      <c r="A196" s="59" t="s">
        <v>3302</v>
      </c>
      <c r="B196" s="60" t="s">
        <v>367</v>
      </c>
      <c r="C196" s="60" t="s">
        <v>486</v>
      </c>
    </row>
    <row r="197" spans="1:3" x14ac:dyDescent="0.3">
      <c r="A197" s="59" t="s">
        <v>3303</v>
      </c>
      <c r="B197" s="61" t="s">
        <v>367</v>
      </c>
      <c r="C197" s="60" t="s">
        <v>368</v>
      </c>
    </row>
    <row r="198" spans="1:3" x14ac:dyDescent="0.3">
      <c r="A198" s="59" t="s">
        <v>3304</v>
      </c>
      <c r="B198" s="60" t="s">
        <v>367</v>
      </c>
      <c r="C198" s="60" t="s">
        <v>486</v>
      </c>
    </row>
    <row r="199" spans="1:3" x14ac:dyDescent="0.3">
      <c r="A199" s="59" t="s">
        <v>4181</v>
      </c>
      <c r="B199" s="60" t="s">
        <v>368</v>
      </c>
      <c r="C199" s="60" t="s">
        <v>1217</v>
      </c>
    </row>
    <row r="200" spans="1:3" x14ac:dyDescent="0.3">
      <c r="A200" s="59" t="s">
        <v>4182</v>
      </c>
      <c r="B200" s="60" t="s">
        <v>368</v>
      </c>
      <c r="C200" s="60" t="s">
        <v>368</v>
      </c>
    </row>
    <row r="201" spans="1:3" x14ac:dyDescent="0.3">
      <c r="A201" s="59" t="s">
        <v>4183</v>
      </c>
      <c r="B201" s="60" t="s">
        <v>368</v>
      </c>
      <c r="C201" s="60" t="s">
        <v>368</v>
      </c>
    </row>
    <row r="202" spans="1:3" x14ac:dyDescent="0.3">
      <c r="A202" s="59" t="s">
        <v>3474</v>
      </c>
      <c r="B202" s="60" t="s">
        <v>2972</v>
      </c>
      <c r="C202" s="60" t="s">
        <v>1540</v>
      </c>
    </row>
    <row r="203" spans="1:3" x14ac:dyDescent="0.3">
      <c r="A203" s="59" t="s">
        <v>3475</v>
      </c>
      <c r="B203" s="60" t="s">
        <v>2972</v>
      </c>
      <c r="C203" s="60" t="s">
        <v>1217</v>
      </c>
    </row>
    <row r="204" spans="1:3" x14ac:dyDescent="0.3">
      <c r="A204" s="59" t="s">
        <v>3476</v>
      </c>
      <c r="B204" s="60" t="s">
        <v>486</v>
      </c>
      <c r="C204" s="60" t="s">
        <v>2972</v>
      </c>
    </row>
    <row r="205" spans="1:3" x14ac:dyDescent="0.3">
      <c r="A205" s="59" t="s">
        <v>3477</v>
      </c>
      <c r="B205" s="60" t="s">
        <v>2972</v>
      </c>
      <c r="C205" s="60" t="s">
        <v>1217</v>
      </c>
    </row>
    <row r="206" spans="1:3" x14ac:dyDescent="0.3">
      <c r="A206" s="59" t="s">
        <v>3478</v>
      </c>
      <c r="B206" s="60" t="s">
        <v>2972</v>
      </c>
      <c r="C206" s="60" t="s">
        <v>1540</v>
      </c>
    </row>
    <row r="207" spans="1:3" x14ac:dyDescent="0.3">
      <c r="A207" s="59" t="s">
        <v>3479</v>
      </c>
      <c r="B207" s="60" t="s">
        <v>486</v>
      </c>
      <c r="C207" s="60" t="s">
        <v>1217</v>
      </c>
    </row>
    <row r="208" spans="1:3" x14ac:dyDescent="0.3">
      <c r="A208" s="59" t="s">
        <v>3480</v>
      </c>
      <c r="B208" s="60" t="s">
        <v>1540</v>
      </c>
      <c r="C208" s="60" t="s">
        <v>1561</v>
      </c>
    </row>
    <row r="209" spans="1:3" x14ac:dyDescent="0.3">
      <c r="A209" s="59" t="s">
        <v>3481</v>
      </c>
      <c r="B209" s="60" t="s">
        <v>2972</v>
      </c>
      <c r="C209" s="60" t="s">
        <v>1217</v>
      </c>
    </row>
    <row r="210" spans="1:3" x14ac:dyDescent="0.3">
      <c r="A210" s="59" t="s">
        <v>3482</v>
      </c>
      <c r="B210" s="60" t="s">
        <v>2972</v>
      </c>
      <c r="C210" s="60" t="s">
        <v>1217</v>
      </c>
    </row>
    <row r="211" spans="1:3" x14ac:dyDescent="0.3">
      <c r="A211" s="59" t="s">
        <v>3483</v>
      </c>
      <c r="B211" s="60" t="s">
        <v>486</v>
      </c>
      <c r="C211" s="60" t="s">
        <v>368</v>
      </c>
    </row>
    <row r="212" spans="1:3" x14ac:dyDescent="0.3">
      <c r="A212" s="59" t="s">
        <v>3484</v>
      </c>
      <c r="B212" s="60" t="s">
        <v>367</v>
      </c>
      <c r="C212" s="60" t="s">
        <v>1561</v>
      </c>
    </row>
    <row r="213" spans="1:3" x14ac:dyDescent="0.3">
      <c r="A213" s="59" t="s">
        <v>3485</v>
      </c>
      <c r="B213" s="60" t="s">
        <v>367</v>
      </c>
      <c r="C213" s="60" t="s">
        <v>368</v>
      </c>
    </row>
    <row r="214" spans="1:3" x14ac:dyDescent="0.3">
      <c r="A214" s="59" t="s">
        <v>3486</v>
      </c>
      <c r="B214" s="60" t="s">
        <v>2972</v>
      </c>
      <c r="C214" s="60" t="s">
        <v>1540</v>
      </c>
    </row>
    <row r="215" spans="1:3" x14ac:dyDescent="0.3">
      <c r="A215" s="59" t="s">
        <v>3487</v>
      </c>
      <c r="B215" s="60" t="s">
        <v>2972</v>
      </c>
      <c r="C215" s="60" t="s">
        <v>1217</v>
      </c>
    </row>
    <row r="216" spans="1:3" x14ac:dyDescent="0.3">
      <c r="A216" s="59" t="s">
        <v>3488</v>
      </c>
      <c r="B216" s="60" t="s">
        <v>368</v>
      </c>
      <c r="C216" s="60" t="s">
        <v>368</v>
      </c>
    </row>
    <row r="217" spans="1:3" x14ac:dyDescent="0.3">
      <c r="A217" s="62" t="s">
        <v>3489</v>
      </c>
      <c r="B217" s="61" t="s">
        <v>2972</v>
      </c>
      <c r="C217" s="61" t="s">
        <v>368</v>
      </c>
    </row>
    <row r="218" spans="1:3" x14ac:dyDescent="0.3">
      <c r="A218" s="59" t="s">
        <v>3490</v>
      </c>
      <c r="B218" s="60" t="s">
        <v>2738</v>
      </c>
      <c r="C218" s="60" t="s">
        <v>1561</v>
      </c>
    </row>
    <row r="219" spans="1:3" x14ac:dyDescent="0.3">
      <c r="A219" s="59" t="s">
        <v>3492</v>
      </c>
      <c r="B219" s="61" t="s">
        <v>367</v>
      </c>
      <c r="C219" s="60" t="s">
        <v>486</v>
      </c>
    </row>
    <row r="220" spans="1:3" x14ac:dyDescent="0.3">
      <c r="A220" s="59" t="s">
        <v>3493</v>
      </c>
      <c r="B220" s="60" t="s">
        <v>368</v>
      </c>
      <c r="C220" s="60" t="s">
        <v>2972</v>
      </c>
    </row>
    <row r="221" spans="1:3" x14ac:dyDescent="0.3">
      <c r="A221" s="59" t="s">
        <v>3494</v>
      </c>
      <c r="B221" s="60" t="s">
        <v>1217</v>
      </c>
      <c r="C221" s="60" t="s">
        <v>1540</v>
      </c>
    </row>
    <row r="222" spans="1:3" x14ac:dyDescent="0.3">
      <c r="A222" s="59" t="s">
        <v>3495</v>
      </c>
      <c r="B222" s="60" t="s">
        <v>2972</v>
      </c>
      <c r="C222" s="60" t="s">
        <v>1217</v>
      </c>
    </row>
    <row r="223" spans="1:3" x14ac:dyDescent="0.3">
      <c r="A223" s="59" t="s">
        <v>3496</v>
      </c>
      <c r="B223" s="60" t="s">
        <v>2972</v>
      </c>
      <c r="C223" s="60" t="s">
        <v>1217</v>
      </c>
    </row>
    <row r="224" spans="1:3" x14ac:dyDescent="0.3">
      <c r="A224" s="59" t="s">
        <v>3497</v>
      </c>
      <c r="B224" s="60" t="s">
        <v>1217</v>
      </c>
      <c r="C224" s="60" t="s">
        <v>1561</v>
      </c>
    </row>
    <row r="225" spans="1:3" x14ac:dyDescent="0.3">
      <c r="A225" s="59" t="s">
        <v>3498</v>
      </c>
      <c r="B225" s="60" t="s">
        <v>2972</v>
      </c>
      <c r="C225" s="60" t="s">
        <v>2972</v>
      </c>
    </row>
    <row r="226" spans="1:3" x14ac:dyDescent="0.3">
      <c r="A226" s="59" t="s">
        <v>3499</v>
      </c>
      <c r="B226" s="60" t="s">
        <v>2972</v>
      </c>
      <c r="C226" s="60" t="s">
        <v>1217</v>
      </c>
    </row>
    <row r="227" spans="1:3" x14ac:dyDescent="0.3">
      <c r="A227" s="59" t="s">
        <v>3502</v>
      </c>
      <c r="B227" s="60" t="s">
        <v>1217</v>
      </c>
      <c r="C227" s="60" t="s">
        <v>1540</v>
      </c>
    </row>
    <row r="228" spans="1:3" x14ac:dyDescent="0.3">
      <c r="A228" s="59" t="s">
        <v>3500</v>
      </c>
      <c r="B228" s="60" t="s">
        <v>367</v>
      </c>
      <c r="C228" s="60" t="s">
        <v>2738</v>
      </c>
    </row>
    <row r="229" spans="1:3" x14ac:dyDescent="0.3">
      <c r="A229" s="59" t="s">
        <v>3503</v>
      </c>
      <c r="B229" s="60" t="s">
        <v>2972</v>
      </c>
      <c r="C229" s="60" t="s">
        <v>1540</v>
      </c>
    </row>
    <row r="230" spans="1:3" x14ac:dyDescent="0.3">
      <c r="A230" s="59" t="s">
        <v>3504</v>
      </c>
      <c r="B230" s="60" t="s">
        <v>1217</v>
      </c>
      <c r="C230" s="60" t="s">
        <v>1540</v>
      </c>
    </row>
    <row r="231" spans="1:3" x14ac:dyDescent="0.3">
      <c r="A231" s="59" t="s">
        <v>3505</v>
      </c>
      <c r="B231" s="60" t="s">
        <v>486</v>
      </c>
      <c r="C231" s="60" t="s">
        <v>1561</v>
      </c>
    </row>
    <row r="232" spans="1:3" x14ac:dyDescent="0.3">
      <c r="A232" s="59" t="s">
        <v>3506</v>
      </c>
      <c r="B232" s="60" t="s">
        <v>2972</v>
      </c>
      <c r="C232" s="60" t="s">
        <v>1217</v>
      </c>
    </row>
    <row r="233" spans="1:3" x14ac:dyDescent="0.3">
      <c r="A233" s="59" t="s">
        <v>3507</v>
      </c>
      <c r="B233" s="60" t="s">
        <v>1217</v>
      </c>
      <c r="C233" s="60" t="s">
        <v>1540</v>
      </c>
    </row>
    <row r="234" spans="1:3" x14ac:dyDescent="0.3">
      <c r="A234" s="59" t="s">
        <v>3508</v>
      </c>
      <c r="B234" s="60" t="s">
        <v>2972</v>
      </c>
      <c r="C234" s="60" t="s">
        <v>2972</v>
      </c>
    </row>
    <row r="235" spans="1:3" x14ac:dyDescent="0.3">
      <c r="A235" s="59" t="s">
        <v>3509</v>
      </c>
      <c r="B235" s="60" t="s">
        <v>368</v>
      </c>
      <c r="C235" s="60" t="s">
        <v>368</v>
      </c>
    </row>
    <row r="236" spans="1:3" x14ac:dyDescent="0.3">
      <c r="A236" s="59" t="s">
        <v>3510</v>
      </c>
      <c r="B236" s="60" t="s">
        <v>367</v>
      </c>
      <c r="C236" s="60" t="s">
        <v>1217</v>
      </c>
    </row>
    <row r="237" spans="1:3" x14ac:dyDescent="0.3">
      <c r="A237" s="59" t="s">
        <v>3227</v>
      </c>
      <c r="B237" s="60" t="s">
        <v>1217</v>
      </c>
      <c r="C237" s="60" t="s">
        <v>1561</v>
      </c>
    </row>
    <row r="238" spans="1:3" x14ac:dyDescent="0.3">
      <c r="A238" s="59" t="s">
        <v>3237</v>
      </c>
      <c r="B238" s="60" t="s">
        <v>1217</v>
      </c>
      <c r="C238" s="60" t="s">
        <v>1217</v>
      </c>
    </row>
    <row r="239" spans="1:3" x14ac:dyDescent="0.3">
      <c r="A239" s="59" t="s">
        <v>3026</v>
      </c>
      <c r="B239" s="60" t="s">
        <v>486</v>
      </c>
      <c r="C239" s="60" t="s">
        <v>1561</v>
      </c>
    </row>
    <row r="240" spans="1:3" x14ac:dyDescent="0.3">
      <c r="A240" s="59" t="s">
        <v>3027</v>
      </c>
      <c r="B240" s="60" t="s">
        <v>367</v>
      </c>
      <c r="C240" s="60" t="s">
        <v>1540</v>
      </c>
    </row>
    <row r="241" spans="1:3" x14ac:dyDescent="0.3">
      <c r="A241" s="59" t="s">
        <v>3028</v>
      </c>
      <c r="B241" s="60" t="s">
        <v>1540</v>
      </c>
      <c r="C241" s="60" t="s">
        <v>1540</v>
      </c>
    </row>
    <row r="242" spans="1:3" x14ac:dyDescent="0.3">
      <c r="A242" s="59" t="s">
        <v>3029</v>
      </c>
      <c r="B242" s="60" t="s">
        <v>486</v>
      </c>
      <c r="C242" s="60" t="s">
        <v>1540</v>
      </c>
    </row>
    <row r="243" spans="1:3" x14ac:dyDescent="0.3">
      <c r="A243" s="59" t="s">
        <v>3030</v>
      </c>
      <c r="B243" s="60" t="s">
        <v>367</v>
      </c>
      <c r="C243" s="60" t="s">
        <v>1540</v>
      </c>
    </row>
    <row r="244" spans="1:3" x14ac:dyDescent="0.3">
      <c r="A244" s="59" t="s">
        <v>3031</v>
      </c>
      <c r="B244" s="60" t="s">
        <v>367</v>
      </c>
      <c r="C244" s="60" t="s">
        <v>1540</v>
      </c>
    </row>
    <row r="245" spans="1:3" x14ac:dyDescent="0.3">
      <c r="A245" s="59" t="s">
        <v>3032</v>
      </c>
      <c r="B245" s="60" t="s">
        <v>486</v>
      </c>
      <c r="C245" s="60" t="s">
        <v>1217</v>
      </c>
    </row>
    <row r="246" spans="1:3" x14ac:dyDescent="0.3">
      <c r="A246" s="59" t="s">
        <v>3033</v>
      </c>
      <c r="B246" s="60" t="s">
        <v>486</v>
      </c>
      <c r="C246" s="60" t="s">
        <v>368</v>
      </c>
    </row>
    <row r="247" spans="1:3" x14ac:dyDescent="0.3">
      <c r="A247" s="59" t="s">
        <v>3034</v>
      </c>
      <c r="B247" s="60" t="s">
        <v>1217</v>
      </c>
      <c r="C247" s="60" t="s">
        <v>1540</v>
      </c>
    </row>
    <row r="248" spans="1:3" x14ac:dyDescent="0.3">
      <c r="A248" s="59" t="s">
        <v>3035</v>
      </c>
      <c r="B248" s="60" t="s">
        <v>486</v>
      </c>
      <c r="C248" s="60" t="s">
        <v>1540</v>
      </c>
    </row>
    <row r="249" spans="1:3" x14ac:dyDescent="0.3">
      <c r="A249" s="59" t="s">
        <v>3036</v>
      </c>
      <c r="B249" s="60" t="s">
        <v>486</v>
      </c>
      <c r="C249" s="60" t="s">
        <v>1540</v>
      </c>
    </row>
    <row r="250" spans="1:3" x14ac:dyDescent="0.3">
      <c r="A250" s="59" t="s">
        <v>3037</v>
      </c>
      <c r="B250" s="60" t="s">
        <v>368</v>
      </c>
      <c r="C250" s="60" t="s">
        <v>486</v>
      </c>
    </row>
    <row r="251" spans="1:3" x14ac:dyDescent="0.3">
      <c r="A251" s="59" t="s">
        <v>3042</v>
      </c>
      <c r="B251" s="60" t="s">
        <v>486</v>
      </c>
      <c r="C251" s="60" t="s">
        <v>2972</v>
      </c>
    </row>
    <row r="252" spans="1:3" x14ac:dyDescent="0.3">
      <c r="A252" s="59" t="s">
        <v>3043</v>
      </c>
      <c r="B252" s="60" t="s">
        <v>368</v>
      </c>
      <c r="C252" s="60" t="s">
        <v>368</v>
      </c>
    </row>
    <row r="253" spans="1:3" x14ac:dyDescent="0.3">
      <c r="A253" s="59" t="s">
        <v>3044</v>
      </c>
      <c r="B253" s="60" t="s">
        <v>486</v>
      </c>
      <c r="C253" s="60" t="s">
        <v>1217</v>
      </c>
    </row>
    <row r="254" spans="1:3" x14ac:dyDescent="0.3">
      <c r="A254" s="59" t="s">
        <v>3045</v>
      </c>
      <c r="B254" s="60" t="s">
        <v>486</v>
      </c>
      <c r="C254" s="60" t="s">
        <v>368</v>
      </c>
    </row>
    <row r="255" spans="1:3" x14ac:dyDescent="0.3">
      <c r="A255" s="59" t="s">
        <v>3046</v>
      </c>
      <c r="B255" s="60" t="s">
        <v>486</v>
      </c>
      <c r="C255" s="60" t="s">
        <v>368</v>
      </c>
    </row>
    <row r="256" spans="1:3" x14ac:dyDescent="0.3">
      <c r="A256" s="59" t="s">
        <v>3047</v>
      </c>
      <c r="B256" s="60" t="s">
        <v>486</v>
      </c>
      <c r="C256" s="60" t="s">
        <v>368</v>
      </c>
    </row>
    <row r="257" spans="1:3" x14ac:dyDescent="0.3">
      <c r="A257" s="59" t="s">
        <v>3048</v>
      </c>
      <c r="B257" s="60" t="s">
        <v>486</v>
      </c>
      <c r="C257" s="60" t="s">
        <v>368</v>
      </c>
    </row>
    <row r="258" spans="1:3" x14ac:dyDescent="0.3">
      <c r="A258" s="59" t="s">
        <v>3091</v>
      </c>
      <c r="B258" s="60" t="s">
        <v>2972</v>
      </c>
      <c r="C258" s="60" t="s">
        <v>2972</v>
      </c>
    </row>
    <row r="259" spans="1:3" x14ac:dyDescent="0.3">
      <c r="A259" s="59" t="s">
        <v>3099</v>
      </c>
      <c r="B259" s="60" t="s">
        <v>367</v>
      </c>
      <c r="C259" s="60" t="s">
        <v>486</v>
      </c>
    </row>
    <row r="260" spans="1:3" x14ac:dyDescent="0.3">
      <c r="A260" s="59" t="s">
        <v>3092</v>
      </c>
      <c r="B260" s="60" t="s">
        <v>368</v>
      </c>
      <c r="C260" s="60" t="s">
        <v>1217</v>
      </c>
    </row>
    <row r="261" spans="1:3" x14ac:dyDescent="0.3">
      <c r="A261" s="59" t="s">
        <v>3093</v>
      </c>
      <c r="B261" s="60" t="s">
        <v>368</v>
      </c>
      <c r="C261" s="60" t="s">
        <v>2972</v>
      </c>
    </row>
    <row r="262" spans="1:3" x14ac:dyDescent="0.3">
      <c r="A262" s="59" t="s">
        <v>3364</v>
      </c>
      <c r="B262" s="60" t="s">
        <v>2972</v>
      </c>
      <c r="C262" s="60" t="s">
        <v>1561</v>
      </c>
    </row>
    <row r="263" spans="1:3" x14ac:dyDescent="0.3">
      <c r="A263" s="59" t="s">
        <v>3365</v>
      </c>
      <c r="B263" s="60" t="s">
        <v>486</v>
      </c>
      <c r="C263" s="60" t="s">
        <v>486</v>
      </c>
    </row>
    <row r="264" spans="1:3" x14ac:dyDescent="0.3">
      <c r="A264" s="59" t="s">
        <v>3366</v>
      </c>
      <c r="B264" s="60" t="s">
        <v>486</v>
      </c>
      <c r="C264" s="60" t="s">
        <v>1561</v>
      </c>
    </row>
    <row r="265" spans="1:3" x14ac:dyDescent="0.3">
      <c r="A265" s="59" t="s">
        <v>3367</v>
      </c>
      <c r="B265" s="60" t="s">
        <v>367</v>
      </c>
      <c r="C265" s="60" t="s">
        <v>368</v>
      </c>
    </row>
    <row r="266" spans="1:3" x14ac:dyDescent="0.3">
      <c r="A266" s="59" t="s">
        <v>3368</v>
      </c>
      <c r="B266" s="60" t="s">
        <v>368</v>
      </c>
      <c r="C266" s="60" t="s">
        <v>368</v>
      </c>
    </row>
    <row r="267" spans="1:3" x14ac:dyDescent="0.3">
      <c r="A267" s="59" t="s">
        <v>3369</v>
      </c>
      <c r="B267" s="60" t="s">
        <v>368</v>
      </c>
      <c r="C267" s="60" t="s">
        <v>368</v>
      </c>
    </row>
    <row r="268" spans="1:3" x14ac:dyDescent="0.3">
      <c r="A268" s="59" t="s">
        <v>3370</v>
      </c>
      <c r="B268" s="60" t="s">
        <v>368</v>
      </c>
      <c r="C268" s="60" t="s">
        <v>368</v>
      </c>
    </row>
    <row r="269" spans="1:3" x14ac:dyDescent="0.3">
      <c r="A269" s="59" t="s">
        <v>3371</v>
      </c>
      <c r="B269" s="60" t="s">
        <v>367</v>
      </c>
      <c r="C269" s="60" t="s">
        <v>486</v>
      </c>
    </row>
    <row r="270" spans="1:3" x14ac:dyDescent="0.3">
      <c r="A270" s="59" t="s">
        <v>3372</v>
      </c>
      <c r="B270" s="60" t="s">
        <v>486</v>
      </c>
      <c r="C270" s="60" t="s">
        <v>1561</v>
      </c>
    </row>
    <row r="271" spans="1:3" x14ac:dyDescent="0.3">
      <c r="A271" s="59" t="s">
        <v>3373</v>
      </c>
      <c r="B271" s="60" t="s">
        <v>486</v>
      </c>
      <c r="C271" s="60" t="s">
        <v>486</v>
      </c>
    </row>
    <row r="272" spans="1:3" x14ac:dyDescent="0.3">
      <c r="A272" s="59" t="s">
        <v>3374</v>
      </c>
      <c r="B272" s="60" t="s">
        <v>486</v>
      </c>
      <c r="C272" s="60" t="s">
        <v>1561</v>
      </c>
    </row>
    <row r="273" spans="1:3" x14ac:dyDescent="0.3">
      <c r="A273" s="59" t="s">
        <v>3375</v>
      </c>
      <c r="B273" s="60" t="s">
        <v>486</v>
      </c>
      <c r="C273" s="60" t="s">
        <v>486</v>
      </c>
    </row>
    <row r="274" spans="1:3" x14ac:dyDescent="0.3">
      <c r="A274" s="59" t="s">
        <v>3376</v>
      </c>
      <c r="B274" s="60" t="s">
        <v>367</v>
      </c>
      <c r="C274" s="60" t="s">
        <v>368</v>
      </c>
    </row>
    <row r="275" spans="1:3" x14ac:dyDescent="0.3">
      <c r="A275" s="59" t="s">
        <v>3377</v>
      </c>
      <c r="B275" s="60" t="s">
        <v>368</v>
      </c>
      <c r="C275" s="60" t="s">
        <v>2972</v>
      </c>
    </row>
    <row r="276" spans="1:3" x14ac:dyDescent="0.3">
      <c r="A276" s="59" t="s">
        <v>3378</v>
      </c>
      <c r="B276" s="60" t="s">
        <v>486</v>
      </c>
      <c r="C276" s="60" t="s">
        <v>2972</v>
      </c>
    </row>
    <row r="277" spans="1:3" x14ac:dyDescent="0.3">
      <c r="A277" s="59" t="s">
        <v>3379</v>
      </c>
      <c r="B277" s="60" t="s">
        <v>2972</v>
      </c>
      <c r="C277" s="60" t="s">
        <v>2972</v>
      </c>
    </row>
    <row r="278" spans="1:3" x14ac:dyDescent="0.3">
      <c r="A278" s="59" t="s">
        <v>3380</v>
      </c>
      <c r="B278" s="60" t="s">
        <v>368</v>
      </c>
      <c r="C278" s="60" t="s">
        <v>368</v>
      </c>
    </row>
    <row r="279" spans="1:3" x14ac:dyDescent="0.3">
      <c r="A279" s="59" t="s">
        <v>3381</v>
      </c>
      <c r="B279" s="60" t="s">
        <v>486</v>
      </c>
      <c r="C279" s="60" t="s">
        <v>486</v>
      </c>
    </row>
    <row r="280" spans="1:3" x14ac:dyDescent="0.3">
      <c r="A280" s="59" t="s">
        <v>3305</v>
      </c>
      <c r="B280" s="60" t="s">
        <v>486</v>
      </c>
      <c r="C280" s="60" t="s">
        <v>368</v>
      </c>
    </row>
    <row r="281" spans="1:3" x14ac:dyDescent="0.3">
      <c r="A281" s="59" t="s">
        <v>3236</v>
      </c>
      <c r="B281" s="60" t="s">
        <v>1217</v>
      </c>
      <c r="C281" s="60" t="s">
        <v>1540</v>
      </c>
    </row>
    <row r="282" spans="1:3" x14ac:dyDescent="0.3">
      <c r="A282" s="59" t="s">
        <v>3465</v>
      </c>
      <c r="B282" s="60" t="s">
        <v>1217</v>
      </c>
      <c r="C282" s="60" t="s">
        <v>1217</v>
      </c>
    </row>
    <row r="283" spans="1:3" x14ac:dyDescent="0.3">
      <c r="A283" s="59" t="s">
        <v>3196</v>
      </c>
      <c r="B283" s="60" t="s">
        <v>2972</v>
      </c>
      <c r="C283" s="60" t="s">
        <v>2972</v>
      </c>
    </row>
    <row r="284" spans="1:3" x14ac:dyDescent="0.3">
      <c r="A284" s="59" t="s">
        <v>3198</v>
      </c>
      <c r="B284" s="60" t="s">
        <v>486</v>
      </c>
      <c r="C284" s="60" t="s">
        <v>1217</v>
      </c>
    </row>
    <row r="285" spans="1:3" x14ac:dyDescent="0.3">
      <c r="A285" s="62" t="s">
        <v>3199</v>
      </c>
      <c r="B285" s="61" t="s">
        <v>367</v>
      </c>
      <c r="C285" s="61" t="s">
        <v>486</v>
      </c>
    </row>
    <row r="286" spans="1:3" x14ac:dyDescent="0.3">
      <c r="A286" s="59" t="s">
        <v>3200</v>
      </c>
      <c r="B286" s="60" t="s">
        <v>2972</v>
      </c>
      <c r="C286" s="60" t="s">
        <v>1217</v>
      </c>
    </row>
    <row r="287" spans="1:3" x14ac:dyDescent="0.3">
      <c r="A287" s="59" t="s">
        <v>3201</v>
      </c>
      <c r="B287" s="60" t="s">
        <v>2972</v>
      </c>
      <c r="C287" s="60" t="s">
        <v>1540</v>
      </c>
    </row>
    <row r="288" spans="1:3" x14ac:dyDescent="0.3">
      <c r="A288" s="59" t="s">
        <v>3203</v>
      </c>
      <c r="B288" s="60" t="s">
        <v>2972</v>
      </c>
      <c r="C288" s="60" t="s">
        <v>1217</v>
      </c>
    </row>
    <row r="289" spans="1:3" x14ac:dyDescent="0.3">
      <c r="A289" s="59" t="s">
        <v>3204</v>
      </c>
      <c r="B289" s="60" t="s">
        <v>2972</v>
      </c>
      <c r="C289" s="60" t="s">
        <v>2972</v>
      </c>
    </row>
    <row r="290" spans="1:3" x14ac:dyDescent="0.3">
      <c r="A290" s="59" t="s">
        <v>3205</v>
      </c>
      <c r="B290" s="60" t="s">
        <v>2972</v>
      </c>
      <c r="C290" s="60" t="s">
        <v>2972</v>
      </c>
    </row>
    <row r="291" spans="1:3" x14ac:dyDescent="0.3">
      <c r="A291" s="59" t="s">
        <v>4184</v>
      </c>
      <c r="B291" s="60" t="s">
        <v>368</v>
      </c>
      <c r="C291" s="60" t="s">
        <v>368</v>
      </c>
    </row>
    <row r="292" spans="1:3" x14ac:dyDescent="0.3">
      <c r="A292" s="59" t="s">
        <v>4185</v>
      </c>
      <c r="B292" s="60" t="s">
        <v>486</v>
      </c>
      <c r="C292" s="60" t="s">
        <v>368</v>
      </c>
    </row>
    <row r="293" spans="1:3" x14ac:dyDescent="0.3">
      <c r="A293" s="59" t="s">
        <v>4186</v>
      </c>
      <c r="B293" s="61" t="s">
        <v>367</v>
      </c>
      <c r="C293" s="60" t="s">
        <v>486</v>
      </c>
    </row>
    <row r="294" spans="1:3" x14ac:dyDescent="0.3">
      <c r="A294" s="59" t="s">
        <v>4187</v>
      </c>
      <c r="B294" s="60" t="s">
        <v>367</v>
      </c>
      <c r="C294" s="60" t="s">
        <v>368</v>
      </c>
    </row>
    <row r="295" spans="1:3" x14ac:dyDescent="0.3">
      <c r="A295" s="59" t="s">
        <v>4188</v>
      </c>
      <c r="B295" s="60" t="s">
        <v>486</v>
      </c>
      <c r="C295" s="60" t="s">
        <v>368</v>
      </c>
    </row>
    <row r="296" spans="1:3" x14ac:dyDescent="0.3">
      <c r="A296" s="59" t="s">
        <v>4189</v>
      </c>
      <c r="B296" s="61" t="s">
        <v>367</v>
      </c>
      <c r="C296" s="60" t="s">
        <v>486</v>
      </c>
    </row>
    <row r="297" spans="1:3" x14ac:dyDescent="0.3">
      <c r="A297" s="59" t="s">
        <v>4190</v>
      </c>
      <c r="B297" s="60" t="s">
        <v>368</v>
      </c>
      <c r="C297" s="60" t="s">
        <v>368</v>
      </c>
    </row>
    <row r="298" spans="1:3" x14ac:dyDescent="0.3">
      <c r="A298" s="59" t="s">
        <v>4191</v>
      </c>
      <c r="B298" s="60" t="s">
        <v>486</v>
      </c>
      <c r="C298" s="60" t="s">
        <v>486</v>
      </c>
    </row>
    <row r="299" spans="1:3" x14ac:dyDescent="0.3">
      <c r="A299" s="59" t="s">
        <v>4192</v>
      </c>
      <c r="B299" s="60" t="s">
        <v>486</v>
      </c>
      <c r="C299" s="60" t="s">
        <v>368</v>
      </c>
    </row>
    <row r="300" spans="1:3" x14ac:dyDescent="0.3">
      <c r="A300" s="59" t="s">
        <v>4193</v>
      </c>
      <c r="B300" s="60" t="s">
        <v>368</v>
      </c>
      <c r="C300" s="60" t="s">
        <v>368</v>
      </c>
    </row>
    <row r="301" spans="1:3" x14ac:dyDescent="0.3">
      <c r="A301" s="59" t="s">
        <v>4194</v>
      </c>
      <c r="B301" s="60" t="s">
        <v>2972</v>
      </c>
      <c r="C301" s="60" t="s">
        <v>1217</v>
      </c>
    </row>
    <row r="302" spans="1:3" x14ac:dyDescent="0.3">
      <c r="A302" s="59" t="s">
        <v>4195</v>
      </c>
      <c r="B302" s="60" t="s">
        <v>368</v>
      </c>
      <c r="C302" s="60" t="s">
        <v>368</v>
      </c>
    </row>
    <row r="303" spans="1:3" x14ac:dyDescent="0.3">
      <c r="A303" s="59" t="s">
        <v>4196</v>
      </c>
      <c r="B303" s="60" t="s">
        <v>486</v>
      </c>
      <c r="C303" s="60" t="s">
        <v>368</v>
      </c>
    </row>
    <row r="304" spans="1:3" x14ac:dyDescent="0.3">
      <c r="A304" s="59" t="s">
        <v>4197</v>
      </c>
      <c r="B304" s="61" t="s">
        <v>1217</v>
      </c>
      <c r="C304" s="60" t="s">
        <v>2972</v>
      </c>
    </row>
    <row r="305" spans="1:3" x14ac:dyDescent="0.3">
      <c r="A305" s="59" t="s">
        <v>4198</v>
      </c>
      <c r="B305" s="61" t="s">
        <v>367</v>
      </c>
      <c r="C305" s="60" t="s">
        <v>368</v>
      </c>
    </row>
    <row r="306" spans="1:3" x14ac:dyDescent="0.3">
      <c r="A306" s="59" t="s">
        <v>4199</v>
      </c>
      <c r="B306" s="61" t="s">
        <v>367</v>
      </c>
      <c r="C306" s="60" t="s">
        <v>486</v>
      </c>
    </row>
    <row r="307" spans="1:3" x14ac:dyDescent="0.3">
      <c r="A307" s="59" t="s">
        <v>4200</v>
      </c>
      <c r="B307" s="60" t="s">
        <v>486</v>
      </c>
      <c r="C307" s="60" t="s">
        <v>486</v>
      </c>
    </row>
    <row r="308" spans="1:3" x14ac:dyDescent="0.3">
      <c r="A308" s="59" t="s">
        <v>4201</v>
      </c>
      <c r="B308" s="60" t="s">
        <v>486</v>
      </c>
      <c r="C308" s="60" t="s">
        <v>368</v>
      </c>
    </row>
    <row r="309" spans="1:3" x14ac:dyDescent="0.3">
      <c r="A309" s="59" t="s">
        <v>4202</v>
      </c>
      <c r="B309" s="60" t="s">
        <v>486</v>
      </c>
      <c r="C309" s="60" t="s">
        <v>1217</v>
      </c>
    </row>
    <row r="310" spans="1:3" x14ac:dyDescent="0.3">
      <c r="A310" s="59" t="s">
        <v>4203</v>
      </c>
      <c r="B310" s="61" t="s">
        <v>367</v>
      </c>
      <c r="C310" s="60" t="s">
        <v>486</v>
      </c>
    </row>
    <row r="311" spans="1:3" x14ac:dyDescent="0.3">
      <c r="A311" s="59" t="s">
        <v>2970</v>
      </c>
      <c r="B311" s="60" t="s">
        <v>486</v>
      </c>
      <c r="C311" s="60" t="s">
        <v>368</v>
      </c>
    </row>
    <row r="312" spans="1:3" x14ac:dyDescent="0.3">
      <c r="A312" s="59" t="s">
        <v>2971</v>
      </c>
      <c r="B312" s="60" t="s">
        <v>2972</v>
      </c>
      <c r="C312" s="60" t="s">
        <v>368</v>
      </c>
    </row>
    <row r="313" spans="1:3" x14ac:dyDescent="0.3">
      <c r="A313" s="59" t="s">
        <v>2983</v>
      </c>
      <c r="B313" s="60" t="s">
        <v>486</v>
      </c>
      <c r="C313" s="60" t="s">
        <v>486</v>
      </c>
    </row>
    <row r="314" spans="1:3" x14ac:dyDescent="0.3">
      <c r="A314" s="59" t="s">
        <v>2984</v>
      </c>
      <c r="B314" s="60" t="s">
        <v>486</v>
      </c>
      <c r="C314" s="60" t="s">
        <v>486</v>
      </c>
    </row>
    <row r="315" spans="1:3" x14ac:dyDescent="0.3">
      <c r="A315" s="59" t="s">
        <v>2985</v>
      </c>
      <c r="B315" s="60" t="s">
        <v>486</v>
      </c>
      <c r="C315" s="60" t="s">
        <v>368</v>
      </c>
    </row>
    <row r="316" spans="1:3" x14ac:dyDescent="0.3">
      <c r="A316" s="59" t="s">
        <v>3172</v>
      </c>
      <c r="B316" s="60" t="s">
        <v>486</v>
      </c>
      <c r="C316" s="60" t="s">
        <v>486</v>
      </c>
    </row>
    <row r="317" spans="1:3" x14ac:dyDescent="0.3">
      <c r="A317" s="59" t="s">
        <v>3173</v>
      </c>
      <c r="B317" s="60" t="s">
        <v>486</v>
      </c>
      <c r="C317" s="60" t="s">
        <v>1217</v>
      </c>
    </row>
    <row r="318" spans="1:3" x14ac:dyDescent="0.3">
      <c r="A318" s="59" t="s">
        <v>3174</v>
      </c>
      <c r="B318" s="60" t="s">
        <v>486</v>
      </c>
      <c r="C318" s="60" t="s">
        <v>368</v>
      </c>
    </row>
    <row r="319" spans="1:3" x14ac:dyDescent="0.3">
      <c r="A319" s="59" t="s">
        <v>3944</v>
      </c>
      <c r="B319" s="60" t="s">
        <v>486</v>
      </c>
      <c r="C319" s="60" t="s">
        <v>486</v>
      </c>
    </row>
    <row r="320" spans="1:3" x14ac:dyDescent="0.3">
      <c r="A320" s="59" t="s">
        <v>3945</v>
      </c>
      <c r="B320" s="60" t="s">
        <v>486</v>
      </c>
      <c r="C320" s="60" t="s">
        <v>368</v>
      </c>
    </row>
    <row r="321" spans="1:3" x14ac:dyDescent="0.3">
      <c r="A321" s="59" t="s">
        <v>3946</v>
      </c>
      <c r="B321" s="60" t="s">
        <v>486</v>
      </c>
      <c r="C321" s="60" t="s">
        <v>368</v>
      </c>
    </row>
    <row r="322" spans="1:3" x14ac:dyDescent="0.3">
      <c r="A322" s="59" t="s">
        <v>3947</v>
      </c>
      <c r="B322" s="60" t="s">
        <v>486</v>
      </c>
      <c r="C322" s="60" t="s">
        <v>486</v>
      </c>
    </row>
    <row r="323" spans="1:3" x14ac:dyDescent="0.3">
      <c r="A323" s="59" t="s">
        <v>3948</v>
      </c>
      <c r="B323" s="60" t="s">
        <v>368</v>
      </c>
      <c r="C323" s="60" t="s">
        <v>368</v>
      </c>
    </row>
    <row r="324" spans="1:3" x14ac:dyDescent="0.3">
      <c r="A324" s="59" t="s">
        <v>3949</v>
      </c>
      <c r="B324" s="60" t="s">
        <v>486</v>
      </c>
      <c r="C324" s="60" t="s">
        <v>368</v>
      </c>
    </row>
    <row r="325" spans="1:3" x14ac:dyDescent="0.3">
      <c r="A325" s="59" t="s">
        <v>3950</v>
      </c>
      <c r="B325" s="60" t="s">
        <v>486</v>
      </c>
      <c r="C325" s="60" t="s">
        <v>368</v>
      </c>
    </row>
    <row r="326" spans="1:3" x14ac:dyDescent="0.3">
      <c r="A326" s="59" t="s">
        <v>3951</v>
      </c>
      <c r="B326" s="60" t="s">
        <v>486</v>
      </c>
      <c r="C326" s="60" t="s">
        <v>368</v>
      </c>
    </row>
    <row r="327" spans="1:3" x14ac:dyDescent="0.3">
      <c r="A327" s="59" t="s">
        <v>3404</v>
      </c>
      <c r="B327" s="60" t="s">
        <v>486</v>
      </c>
      <c r="C327" s="60" t="s">
        <v>368</v>
      </c>
    </row>
    <row r="328" spans="1:3" x14ac:dyDescent="0.3">
      <c r="A328" s="59" t="s">
        <v>3694</v>
      </c>
      <c r="B328" s="60" t="s">
        <v>486</v>
      </c>
      <c r="C328" s="60" t="s">
        <v>368</v>
      </c>
    </row>
    <row r="329" spans="1:3" x14ac:dyDescent="0.3">
      <c r="A329" s="59" t="s">
        <v>3695</v>
      </c>
      <c r="B329" s="60" t="s">
        <v>486</v>
      </c>
      <c r="C329" s="60" t="s">
        <v>368</v>
      </c>
    </row>
    <row r="330" spans="1:3" x14ac:dyDescent="0.3">
      <c r="A330" s="59" t="s">
        <v>3114</v>
      </c>
      <c r="B330" s="60" t="s">
        <v>2972</v>
      </c>
      <c r="C330" s="60" t="s">
        <v>1217</v>
      </c>
    </row>
    <row r="331" spans="1:3" x14ac:dyDescent="0.3">
      <c r="A331" s="59" t="s">
        <v>4237</v>
      </c>
      <c r="B331" s="60" t="s">
        <v>368</v>
      </c>
      <c r="C331" s="60" t="s">
        <v>368</v>
      </c>
    </row>
    <row r="332" spans="1:3" x14ac:dyDescent="0.3">
      <c r="A332" s="59" t="s">
        <v>3989</v>
      </c>
      <c r="B332" s="60" t="s">
        <v>368</v>
      </c>
      <c r="C332" s="60" t="s">
        <v>2972</v>
      </c>
    </row>
    <row r="333" spans="1:3" x14ac:dyDescent="0.3">
      <c r="A333" s="59" t="s">
        <v>3990</v>
      </c>
      <c r="B333" s="60" t="s">
        <v>486</v>
      </c>
      <c r="C333" s="60" t="s">
        <v>1540</v>
      </c>
    </row>
    <row r="334" spans="1:3" x14ac:dyDescent="0.3">
      <c r="A334" s="59" t="s">
        <v>3992</v>
      </c>
      <c r="B334" s="60" t="s">
        <v>486</v>
      </c>
      <c r="C334" s="60" t="s">
        <v>2972</v>
      </c>
    </row>
    <row r="335" spans="1:3" x14ac:dyDescent="0.3">
      <c r="A335" s="59" t="s">
        <v>4238</v>
      </c>
      <c r="B335" s="60" t="s">
        <v>486</v>
      </c>
      <c r="C335" s="60" t="s">
        <v>486</v>
      </c>
    </row>
    <row r="336" spans="1:3" x14ac:dyDescent="0.3">
      <c r="A336" s="59" t="s">
        <v>3993</v>
      </c>
      <c r="B336" s="60" t="s">
        <v>486</v>
      </c>
      <c r="C336" s="60" t="s">
        <v>1217</v>
      </c>
    </row>
    <row r="337" spans="1:3" x14ac:dyDescent="0.3">
      <c r="A337" s="59" t="s">
        <v>4239</v>
      </c>
      <c r="B337" s="60" t="s">
        <v>486</v>
      </c>
      <c r="C337" s="60" t="s">
        <v>368</v>
      </c>
    </row>
    <row r="338" spans="1:3" x14ac:dyDescent="0.3">
      <c r="A338" s="59" t="s">
        <v>3994</v>
      </c>
      <c r="B338" s="60" t="s">
        <v>367</v>
      </c>
      <c r="C338" s="60" t="s">
        <v>486</v>
      </c>
    </row>
    <row r="339" spans="1:3" x14ac:dyDescent="0.3">
      <c r="A339" s="59" t="s">
        <v>3038</v>
      </c>
      <c r="B339" s="60" t="s">
        <v>368</v>
      </c>
      <c r="C339" s="60" t="s">
        <v>2972</v>
      </c>
    </row>
    <row r="340" spans="1:3" x14ac:dyDescent="0.3">
      <c r="A340" s="59" t="s">
        <v>3039</v>
      </c>
      <c r="B340" s="60" t="s">
        <v>368</v>
      </c>
      <c r="C340" s="60" t="s">
        <v>2972</v>
      </c>
    </row>
    <row r="341" spans="1:3" x14ac:dyDescent="0.3">
      <c r="A341" s="59" t="s">
        <v>3040</v>
      </c>
      <c r="B341" s="60" t="s">
        <v>2972</v>
      </c>
      <c r="C341" s="60" t="s">
        <v>1217</v>
      </c>
    </row>
    <row r="342" spans="1:3" x14ac:dyDescent="0.3">
      <c r="A342" s="59" t="s">
        <v>3696</v>
      </c>
      <c r="B342" s="60" t="s">
        <v>1217</v>
      </c>
      <c r="C342" s="60" t="s">
        <v>2972</v>
      </c>
    </row>
    <row r="343" spans="1:3" x14ac:dyDescent="0.3">
      <c r="A343" s="59" t="s">
        <v>3697</v>
      </c>
      <c r="B343" s="60" t="s">
        <v>2972</v>
      </c>
      <c r="C343" s="60" t="s">
        <v>2972</v>
      </c>
    </row>
    <row r="344" spans="1:3" x14ac:dyDescent="0.3">
      <c r="A344" s="59" t="s">
        <v>3698</v>
      </c>
      <c r="B344" s="60" t="s">
        <v>367</v>
      </c>
      <c r="C344" s="60" t="s">
        <v>1561</v>
      </c>
    </row>
    <row r="345" spans="1:3" x14ac:dyDescent="0.3">
      <c r="A345" s="59" t="s">
        <v>3699</v>
      </c>
      <c r="B345" s="60" t="s">
        <v>2972</v>
      </c>
      <c r="C345" s="60" t="s">
        <v>2972</v>
      </c>
    </row>
    <row r="346" spans="1:3" x14ac:dyDescent="0.3">
      <c r="A346" s="59" t="s">
        <v>3700</v>
      </c>
      <c r="B346" s="60" t="s">
        <v>486</v>
      </c>
      <c r="C346" s="60" t="s">
        <v>486</v>
      </c>
    </row>
    <row r="347" spans="1:3" x14ac:dyDescent="0.3">
      <c r="A347" s="59" t="s">
        <v>3701</v>
      </c>
      <c r="B347" s="60" t="s">
        <v>486</v>
      </c>
      <c r="C347" s="60" t="s">
        <v>486</v>
      </c>
    </row>
    <row r="348" spans="1:3" x14ac:dyDescent="0.3">
      <c r="A348" s="59" t="s">
        <v>3724</v>
      </c>
      <c r="B348" s="60" t="s">
        <v>368</v>
      </c>
      <c r="C348" s="60" t="s">
        <v>368</v>
      </c>
    </row>
    <row r="349" spans="1:3" x14ac:dyDescent="0.3">
      <c r="A349" s="59" t="s">
        <v>3702</v>
      </c>
      <c r="B349" s="60" t="s">
        <v>486</v>
      </c>
      <c r="C349" s="60" t="s">
        <v>368</v>
      </c>
    </row>
    <row r="350" spans="1:3" x14ac:dyDescent="0.3">
      <c r="A350" s="59" t="s">
        <v>3703</v>
      </c>
      <c r="B350" s="60" t="s">
        <v>368</v>
      </c>
      <c r="C350" s="60" t="s">
        <v>368</v>
      </c>
    </row>
    <row r="351" spans="1:3" x14ac:dyDescent="0.3">
      <c r="A351" s="59" t="s">
        <v>3704</v>
      </c>
      <c r="B351" s="60" t="s">
        <v>368</v>
      </c>
      <c r="C351" s="60" t="s">
        <v>368</v>
      </c>
    </row>
    <row r="352" spans="1:3" x14ac:dyDescent="0.3">
      <c r="A352" s="59" t="s">
        <v>3705</v>
      </c>
      <c r="B352" s="60" t="s">
        <v>368</v>
      </c>
      <c r="C352" s="60" t="s">
        <v>368</v>
      </c>
    </row>
    <row r="353" spans="1:3" x14ac:dyDescent="0.3">
      <c r="A353" s="59" t="s">
        <v>3555</v>
      </c>
      <c r="B353" s="60" t="s">
        <v>1217</v>
      </c>
      <c r="C353" s="60" t="s">
        <v>1217</v>
      </c>
    </row>
    <row r="354" spans="1:3" x14ac:dyDescent="0.3">
      <c r="A354" s="59" t="s">
        <v>3556</v>
      </c>
      <c r="B354" s="60" t="s">
        <v>1217</v>
      </c>
      <c r="C354" s="60" t="s">
        <v>1217</v>
      </c>
    </row>
    <row r="355" spans="1:3" x14ac:dyDescent="0.3">
      <c r="A355" s="59" t="s">
        <v>3557</v>
      </c>
      <c r="B355" s="60" t="s">
        <v>1217</v>
      </c>
      <c r="C355" s="60" t="s">
        <v>368</v>
      </c>
    </row>
    <row r="356" spans="1:3" x14ac:dyDescent="0.3">
      <c r="A356" s="59" t="s">
        <v>3558</v>
      </c>
      <c r="B356" s="60" t="s">
        <v>1217</v>
      </c>
      <c r="C356" s="60" t="s">
        <v>1217</v>
      </c>
    </row>
    <row r="357" spans="1:3" x14ac:dyDescent="0.3">
      <c r="A357" s="59" t="s">
        <v>3706</v>
      </c>
      <c r="B357" s="60" t="s">
        <v>368</v>
      </c>
      <c r="C357" s="60" t="s">
        <v>368</v>
      </c>
    </row>
    <row r="358" spans="1:3" x14ac:dyDescent="0.3">
      <c r="A358" s="59" t="s">
        <v>3707</v>
      </c>
      <c r="B358" s="60" t="s">
        <v>367</v>
      </c>
      <c r="C358" s="60" t="s">
        <v>486</v>
      </c>
    </row>
    <row r="359" spans="1:3" x14ac:dyDescent="0.3">
      <c r="A359" s="59" t="s">
        <v>3708</v>
      </c>
      <c r="B359" s="60" t="s">
        <v>368</v>
      </c>
      <c r="C359" s="60" t="s">
        <v>368</v>
      </c>
    </row>
    <row r="360" spans="1:3" x14ac:dyDescent="0.3">
      <c r="A360" s="62" t="s">
        <v>3709</v>
      </c>
      <c r="B360" s="61" t="s">
        <v>367</v>
      </c>
      <c r="C360" s="61" t="s">
        <v>486</v>
      </c>
    </row>
    <row r="361" spans="1:3" x14ac:dyDescent="0.3">
      <c r="A361" s="59" t="s">
        <v>3710</v>
      </c>
      <c r="B361" s="60" t="s">
        <v>1561</v>
      </c>
      <c r="C361" s="60" t="s">
        <v>1561</v>
      </c>
    </row>
    <row r="362" spans="1:3" x14ac:dyDescent="0.3">
      <c r="A362" s="59" t="s">
        <v>3712</v>
      </c>
      <c r="B362" s="60" t="s">
        <v>367</v>
      </c>
      <c r="C362" s="60" t="s">
        <v>1217</v>
      </c>
    </row>
    <row r="363" spans="1:3" x14ac:dyDescent="0.3">
      <c r="A363" s="59" t="s">
        <v>3711</v>
      </c>
      <c r="B363" s="60" t="s">
        <v>486</v>
      </c>
      <c r="C363" s="60" t="s">
        <v>368</v>
      </c>
    </row>
    <row r="364" spans="1:3" x14ac:dyDescent="0.3">
      <c r="A364" s="59" t="s">
        <v>3713</v>
      </c>
      <c r="B364" s="60" t="s">
        <v>2972</v>
      </c>
      <c r="C364" s="60" t="s">
        <v>2972</v>
      </c>
    </row>
    <row r="365" spans="1:3" x14ac:dyDescent="0.3">
      <c r="A365" s="59" t="s">
        <v>3714</v>
      </c>
      <c r="B365" s="60" t="s">
        <v>367</v>
      </c>
      <c r="C365" s="60" t="s">
        <v>1540</v>
      </c>
    </row>
    <row r="366" spans="1:3" x14ac:dyDescent="0.3">
      <c r="A366" s="59" t="s">
        <v>3715</v>
      </c>
      <c r="B366" s="60" t="s">
        <v>1217</v>
      </c>
      <c r="C366" s="60" t="s">
        <v>1540</v>
      </c>
    </row>
    <row r="367" spans="1:3" x14ac:dyDescent="0.3">
      <c r="A367" s="59" t="s">
        <v>3716</v>
      </c>
      <c r="B367" s="60" t="s">
        <v>367</v>
      </c>
      <c r="C367" s="60" t="s">
        <v>1217</v>
      </c>
    </row>
    <row r="368" spans="1:3" x14ac:dyDescent="0.3">
      <c r="A368" s="59" t="s">
        <v>3717</v>
      </c>
      <c r="B368" s="60" t="s">
        <v>1217</v>
      </c>
      <c r="C368" s="60" t="s">
        <v>1217</v>
      </c>
    </row>
    <row r="369" spans="1:3" x14ac:dyDescent="0.3">
      <c r="A369" s="59" t="s">
        <v>3719</v>
      </c>
      <c r="B369" s="60" t="s">
        <v>486</v>
      </c>
      <c r="C369" s="60" t="s">
        <v>368</v>
      </c>
    </row>
    <row r="370" spans="1:3" x14ac:dyDescent="0.3">
      <c r="A370" s="59" t="s">
        <v>3720</v>
      </c>
      <c r="B370" s="60" t="s">
        <v>486</v>
      </c>
      <c r="C370" s="60" t="s">
        <v>486</v>
      </c>
    </row>
    <row r="371" spans="1:3" x14ac:dyDescent="0.3">
      <c r="A371" s="59" t="s">
        <v>3722</v>
      </c>
      <c r="B371" s="60" t="s">
        <v>486</v>
      </c>
      <c r="C371" s="60" t="s">
        <v>368</v>
      </c>
    </row>
    <row r="372" spans="1:3" x14ac:dyDescent="0.3">
      <c r="A372" s="59" t="s">
        <v>3723</v>
      </c>
      <c r="B372" s="60" t="s">
        <v>486</v>
      </c>
      <c r="C372" s="60" t="s">
        <v>2972</v>
      </c>
    </row>
    <row r="373" spans="1:3" x14ac:dyDescent="0.3">
      <c r="A373" s="59" t="s">
        <v>3725</v>
      </c>
      <c r="B373" s="60" t="s">
        <v>2972</v>
      </c>
      <c r="C373" s="60" t="s">
        <v>2972</v>
      </c>
    </row>
    <row r="374" spans="1:3" x14ac:dyDescent="0.3">
      <c r="A374" s="59" t="s">
        <v>3727</v>
      </c>
      <c r="B374" s="60" t="s">
        <v>2972</v>
      </c>
      <c r="C374" s="60" t="s">
        <v>368</v>
      </c>
    </row>
    <row r="375" spans="1:3" x14ac:dyDescent="0.3">
      <c r="A375" s="59" t="s">
        <v>3728</v>
      </c>
      <c r="B375" s="60" t="s">
        <v>367</v>
      </c>
      <c r="C375" s="60" t="s">
        <v>1561</v>
      </c>
    </row>
    <row r="376" spans="1:3" x14ac:dyDescent="0.3">
      <c r="A376" s="59" t="s">
        <v>3729</v>
      </c>
      <c r="B376" s="60" t="s">
        <v>486</v>
      </c>
      <c r="C376" s="60" t="s">
        <v>486</v>
      </c>
    </row>
    <row r="377" spans="1:3" x14ac:dyDescent="0.3">
      <c r="A377" s="59" t="s">
        <v>3730</v>
      </c>
      <c r="B377" s="60" t="s">
        <v>486</v>
      </c>
      <c r="C377" s="60" t="s">
        <v>486</v>
      </c>
    </row>
    <row r="378" spans="1:3" x14ac:dyDescent="0.3">
      <c r="A378" s="59" t="s">
        <v>3731</v>
      </c>
      <c r="B378" s="60" t="s">
        <v>1540</v>
      </c>
      <c r="C378" s="60" t="s">
        <v>368</v>
      </c>
    </row>
    <row r="379" spans="1:3" x14ac:dyDescent="0.3">
      <c r="A379" s="59" t="s">
        <v>3732</v>
      </c>
      <c r="B379" s="61" t="s">
        <v>367</v>
      </c>
      <c r="C379" s="60" t="s">
        <v>368</v>
      </c>
    </row>
    <row r="380" spans="1:3" x14ac:dyDescent="0.3">
      <c r="A380" s="59" t="s">
        <v>3733</v>
      </c>
      <c r="B380" s="60" t="s">
        <v>486</v>
      </c>
      <c r="C380" s="60" t="s">
        <v>486</v>
      </c>
    </row>
    <row r="381" spans="1:3" x14ac:dyDescent="0.3">
      <c r="A381" s="59" t="s">
        <v>3734</v>
      </c>
      <c r="B381" s="60" t="s">
        <v>486</v>
      </c>
      <c r="C381" s="60" t="s">
        <v>1217</v>
      </c>
    </row>
    <row r="382" spans="1:3" x14ac:dyDescent="0.3">
      <c r="A382" s="59" t="s">
        <v>3735</v>
      </c>
      <c r="B382" s="60" t="s">
        <v>486</v>
      </c>
      <c r="C382" s="60" t="s">
        <v>2972</v>
      </c>
    </row>
    <row r="383" spans="1:3" x14ac:dyDescent="0.3">
      <c r="A383" s="59" t="s">
        <v>3736</v>
      </c>
      <c r="B383" s="60" t="s">
        <v>1540</v>
      </c>
      <c r="C383" s="60" t="s">
        <v>1540</v>
      </c>
    </row>
    <row r="384" spans="1:3" x14ac:dyDescent="0.3">
      <c r="A384" s="59" t="s">
        <v>3738</v>
      </c>
      <c r="B384" s="60" t="s">
        <v>486</v>
      </c>
      <c r="C384" s="60" t="s">
        <v>486</v>
      </c>
    </row>
    <row r="385" spans="1:3" x14ac:dyDescent="0.3">
      <c r="A385" s="59" t="s">
        <v>3739</v>
      </c>
      <c r="B385" s="60" t="s">
        <v>1217</v>
      </c>
      <c r="C385" s="60" t="s">
        <v>1561</v>
      </c>
    </row>
    <row r="386" spans="1:3" x14ac:dyDescent="0.3">
      <c r="A386" s="59" t="s">
        <v>3740</v>
      </c>
      <c r="B386" s="60" t="s">
        <v>368</v>
      </c>
      <c r="C386" s="60" t="s">
        <v>368</v>
      </c>
    </row>
    <row r="387" spans="1:3" x14ac:dyDescent="0.3">
      <c r="A387" s="59" t="s">
        <v>3741</v>
      </c>
      <c r="B387" s="60" t="s">
        <v>2972</v>
      </c>
      <c r="C387" s="60" t="s">
        <v>2972</v>
      </c>
    </row>
    <row r="388" spans="1:3" x14ac:dyDescent="0.3">
      <c r="A388" s="59" t="s">
        <v>3742</v>
      </c>
      <c r="B388" s="60" t="s">
        <v>486</v>
      </c>
      <c r="C388" s="60" t="s">
        <v>368</v>
      </c>
    </row>
    <row r="389" spans="1:3" x14ac:dyDescent="0.3">
      <c r="A389" s="59" t="s">
        <v>3743</v>
      </c>
      <c r="B389" s="60" t="s">
        <v>486</v>
      </c>
      <c r="C389" s="60" t="s">
        <v>368</v>
      </c>
    </row>
    <row r="390" spans="1:3" x14ac:dyDescent="0.3">
      <c r="A390" s="59" t="s">
        <v>3744</v>
      </c>
      <c r="B390" s="60" t="s">
        <v>2972</v>
      </c>
      <c r="C390" s="60" t="s">
        <v>2972</v>
      </c>
    </row>
    <row r="391" spans="1:3" x14ac:dyDescent="0.3">
      <c r="A391" s="59" t="s">
        <v>3745</v>
      </c>
      <c r="B391" s="60" t="s">
        <v>368</v>
      </c>
      <c r="C391" s="60" t="s">
        <v>368</v>
      </c>
    </row>
    <row r="392" spans="1:3" x14ac:dyDescent="0.3">
      <c r="A392" s="59" t="s">
        <v>3746</v>
      </c>
      <c r="B392" s="60" t="s">
        <v>486</v>
      </c>
      <c r="C392" s="60" t="s">
        <v>486</v>
      </c>
    </row>
    <row r="393" spans="1:3" x14ac:dyDescent="0.3">
      <c r="A393" s="59" t="s">
        <v>3747</v>
      </c>
      <c r="B393" s="60" t="s">
        <v>486</v>
      </c>
      <c r="C393" s="60" t="s">
        <v>368</v>
      </c>
    </row>
    <row r="394" spans="1:3" x14ac:dyDescent="0.3">
      <c r="A394" s="59" t="s">
        <v>3748</v>
      </c>
      <c r="B394" s="60" t="s">
        <v>486</v>
      </c>
      <c r="C394" s="60" t="s">
        <v>486</v>
      </c>
    </row>
    <row r="395" spans="1:3" x14ac:dyDescent="0.3">
      <c r="A395" s="59" t="s">
        <v>3749</v>
      </c>
      <c r="B395" s="60" t="s">
        <v>486</v>
      </c>
      <c r="C395" s="60" t="s">
        <v>368</v>
      </c>
    </row>
    <row r="396" spans="1:3" x14ac:dyDescent="0.3">
      <c r="A396" s="59" t="s">
        <v>3750</v>
      </c>
      <c r="B396" s="60" t="s">
        <v>486</v>
      </c>
      <c r="C396" s="60" t="s">
        <v>2972</v>
      </c>
    </row>
    <row r="397" spans="1:3" x14ac:dyDescent="0.3">
      <c r="A397" s="59" t="s">
        <v>3751</v>
      </c>
      <c r="B397" s="60" t="s">
        <v>1217</v>
      </c>
      <c r="C397" s="60" t="s">
        <v>1540</v>
      </c>
    </row>
    <row r="398" spans="1:3" x14ac:dyDescent="0.3">
      <c r="A398" s="59" t="s">
        <v>3752</v>
      </c>
      <c r="B398" s="60" t="s">
        <v>368</v>
      </c>
      <c r="C398" s="60" t="s">
        <v>368</v>
      </c>
    </row>
    <row r="399" spans="1:3" x14ac:dyDescent="0.3">
      <c r="A399" s="59" t="s">
        <v>3753</v>
      </c>
      <c r="B399" s="60" t="s">
        <v>486</v>
      </c>
      <c r="C399" s="60" t="s">
        <v>486</v>
      </c>
    </row>
    <row r="400" spans="1:3" x14ac:dyDescent="0.3">
      <c r="A400" s="59" t="s">
        <v>3559</v>
      </c>
      <c r="B400" s="60" t="s">
        <v>367</v>
      </c>
      <c r="C400" s="60" t="s">
        <v>486</v>
      </c>
    </row>
    <row r="401" spans="1:3" x14ac:dyDescent="0.3">
      <c r="A401" s="59" t="s">
        <v>3560</v>
      </c>
      <c r="B401" s="60" t="s">
        <v>2972</v>
      </c>
      <c r="C401" s="60" t="s">
        <v>368</v>
      </c>
    </row>
    <row r="402" spans="1:3" x14ac:dyDescent="0.3">
      <c r="A402" s="59" t="s">
        <v>2979</v>
      </c>
      <c r="B402" s="60" t="s">
        <v>486</v>
      </c>
      <c r="C402" s="60" t="s">
        <v>1540</v>
      </c>
    </row>
    <row r="403" spans="1:3" x14ac:dyDescent="0.3">
      <c r="A403" s="59" t="s">
        <v>2981</v>
      </c>
      <c r="B403" s="60" t="s">
        <v>2972</v>
      </c>
      <c r="C403" s="60" t="s">
        <v>486</v>
      </c>
    </row>
    <row r="404" spans="1:3" x14ac:dyDescent="0.3">
      <c r="A404" s="59" t="s">
        <v>3581</v>
      </c>
      <c r="B404" s="60" t="s">
        <v>1561</v>
      </c>
      <c r="C404" s="60" t="s">
        <v>368</v>
      </c>
    </row>
    <row r="405" spans="1:3" x14ac:dyDescent="0.3">
      <c r="A405" s="59" t="s">
        <v>3405</v>
      </c>
      <c r="B405" s="60" t="s">
        <v>486</v>
      </c>
      <c r="C405" s="60" t="s">
        <v>368</v>
      </c>
    </row>
    <row r="406" spans="1:3" x14ac:dyDescent="0.3">
      <c r="A406" s="59" t="s">
        <v>3406</v>
      </c>
      <c r="B406" s="60" t="s">
        <v>368</v>
      </c>
      <c r="C406" s="60" t="s">
        <v>368</v>
      </c>
    </row>
    <row r="407" spans="1:3" x14ac:dyDescent="0.3">
      <c r="A407" s="59" t="s">
        <v>3407</v>
      </c>
      <c r="B407" s="60" t="s">
        <v>368</v>
      </c>
      <c r="C407" s="60" t="s">
        <v>368</v>
      </c>
    </row>
    <row r="408" spans="1:3" x14ac:dyDescent="0.3">
      <c r="A408" s="59" t="s">
        <v>3049</v>
      </c>
      <c r="B408" s="61" t="s">
        <v>367</v>
      </c>
      <c r="C408" s="60" t="s">
        <v>368</v>
      </c>
    </row>
    <row r="409" spans="1:3" x14ac:dyDescent="0.3">
      <c r="A409" s="59" t="s">
        <v>4240</v>
      </c>
      <c r="B409" s="60" t="s">
        <v>368</v>
      </c>
      <c r="C409" s="60" t="s">
        <v>368</v>
      </c>
    </row>
    <row r="410" spans="1:3" x14ac:dyDescent="0.3">
      <c r="A410" s="59" t="s">
        <v>3050</v>
      </c>
      <c r="B410" s="60" t="s">
        <v>367</v>
      </c>
      <c r="C410" s="60" t="s">
        <v>368</v>
      </c>
    </row>
    <row r="411" spans="1:3" x14ac:dyDescent="0.3">
      <c r="A411" s="59" t="s">
        <v>3051</v>
      </c>
      <c r="B411" s="60" t="s">
        <v>368</v>
      </c>
      <c r="C411" s="60" t="s">
        <v>368</v>
      </c>
    </row>
    <row r="412" spans="1:3" x14ac:dyDescent="0.3">
      <c r="A412" s="59" t="s">
        <v>3052</v>
      </c>
      <c r="B412" s="60" t="s">
        <v>486</v>
      </c>
      <c r="C412" s="60" t="s">
        <v>486</v>
      </c>
    </row>
    <row r="413" spans="1:3" x14ac:dyDescent="0.3">
      <c r="A413" s="59" t="s">
        <v>3053</v>
      </c>
      <c r="B413" s="60" t="s">
        <v>486</v>
      </c>
      <c r="C413" s="60" t="s">
        <v>368</v>
      </c>
    </row>
    <row r="414" spans="1:3" x14ac:dyDescent="0.3">
      <c r="A414" s="59" t="s">
        <v>3054</v>
      </c>
      <c r="B414" s="60" t="s">
        <v>486</v>
      </c>
      <c r="C414" s="60" t="s">
        <v>368</v>
      </c>
    </row>
    <row r="415" spans="1:3" x14ac:dyDescent="0.3">
      <c r="A415" s="59" t="s">
        <v>3055</v>
      </c>
      <c r="B415" s="60" t="s">
        <v>486</v>
      </c>
      <c r="C415" s="60" t="s">
        <v>368</v>
      </c>
    </row>
    <row r="416" spans="1:3" x14ac:dyDescent="0.3">
      <c r="A416" s="59" t="s">
        <v>3056</v>
      </c>
      <c r="B416" s="60" t="s">
        <v>368</v>
      </c>
      <c r="C416" s="60" t="s">
        <v>368</v>
      </c>
    </row>
    <row r="417" spans="1:3" x14ac:dyDescent="0.3">
      <c r="A417" s="59" t="s">
        <v>3057</v>
      </c>
      <c r="B417" s="61" t="s">
        <v>367</v>
      </c>
      <c r="C417" s="60" t="s">
        <v>368</v>
      </c>
    </row>
    <row r="418" spans="1:3" x14ac:dyDescent="0.3">
      <c r="A418" s="59" t="s">
        <v>3058</v>
      </c>
      <c r="B418" s="60" t="s">
        <v>486</v>
      </c>
      <c r="C418" s="60" t="s">
        <v>368</v>
      </c>
    </row>
    <row r="419" spans="1:3" x14ac:dyDescent="0.3">
      <c r="A419" s="59" t="s">
        <v>3059</v>
      </c>
      <c r="B419" s="60" t="s">
        <v>368</v>
      </c>
      <c r="C419" s="60" t="s">
        <v>368</v>
      </c>
    </row>
    <row r="420" spans="1:3" x14ac:dyDescent="0.3">
      <c r="A420" s="59" t="s">
        <v>3060</v>
      </c>
      <c r="B420" s="60" t="s">
        <v>368</v>
      </c>
      <c r="C420" s="60" t="s">
        <v>368</v>
      </c>
    </row>
    <row r="421" spans="1:3" x14ac:dyDescent="0.3">
      <c r="A421" s="59" t="s">
        <v>3061</v>
      </c>
      <c r="B421" s="60" t="s">
        <v>368</v>
      </c>
      <c r="C421" s="60" t="s">
        <v>368</v>
      </c>
    </row>
    <row r="422" spans="1:3" x14ac:dyDescent="0.3">
      <c r="A422" s="59" t="s">
        <v>3062</v>
      </c>
      <c r="B422" s="60" t="s">
        <v>368</v>
      </c>
      <c r="C422" s="60" t="s">
        <v>368</v>
      </c>
    </row>
    <row r="423" spans="1:3" x14ac:dyDescent="0.3">
      <c r="A423" s="59" t="s">
        <v>3063</v>
      </c>
      <c r="B423" s="60" t="s">
        <v>368</v>
      </c>
      <c r="C423" s="60" t="s">
        <v>368</v>
      </c>
    </row>
    <row r="424" spans="1:3" x14ac:dyDescent="0.3">
      <c r="A424" s="59" t="s">
        <v>3064</v>
      </c>
      <c r="B424" s="60" t="s">
        <v>367</v>
      </c>
      <c r="C424" s="60" t="s">
        <v>368</v>
      </c>
    </row>
    <row r="425" spans="1:3" x14ac:dyDescent="0.3">
      <c r="A425" s="59" t="s">
        <v>3065</v>
      </c>
      <c r="B425" s="60" t="s">
        <v>368</v>
      </c>
      <c r="C425" s="60" t="s">
        <v>368</v>
      </c>
    </row>
    <row r="426" spans="1:3" x14ac:dyDescent="0.3">
      <c r="A426" s="59" t="s">
        <v>3066</v>
      </c>
      <c r="B426" s="60" t="s">
        <v>367</v>
      </c>
      <c r="C426" s="60" t="s">
        <v>368</v>
      </c>
    </row>
    <row r="427" spans="1:3" x14ac:dyDescent="0.3">
      <c r="A427" s="59" t="s">
        <v>3067</v>
      </c>
      <c r="B427" s="60" t="s">
        <v>367</v>
      </c>
      <c r="C427" s="60" t="s">
        <v>486</v>
      </c>
    </row>
    <row r="428" spans="1:3" x14ac:dyDescent="0.3">
      <c r="A428" s="59" t="s">
        <v>3068</v>
      </c>
      <c r="B428" s="60" t="s">
        <v>486</v>
      </c>
      <c r="C428" s="60" t="s">
        <v>368</v>
      </c>
    </row>
    <row r="429" spans="1:3" x14ac:dyDescent="0.3">
      <c r="A429" s="59" t="s">
        <v>3069</v>
      </c>
      <c r="B429" s="60" t="s">
        <v>368</v>
      </c>
      <c r="C429" s="60" t="s">
        <v>368</v>
      </c>
    </row>
    <row r="430" spans="1:3" x14ac:dyDescent="0.3">
      <c r="A430" s="59" t="s">
        <v>3070</v>
      </c>
      <c r="B430" s="60" t="s">
        <v>367</v>
      </c>
      <c r="C430" s="60" t="s">
        <v>368</v>
      </c>
    </row>
    <row r="431" spans="1:3" x14ac:dyDescent="0.3">
      <c r="A431" s="59" t="s">
        <v>3071</v>
      </c>
      <c r="B431" s="60" t="s">
        <v>368</v>
      </c>
      <c r="C431" s="60" t="s">
        <v>486</v>
      </c>
    </row>
    <row r="432" spans="1:3" x14ac:dyDescent="0.3">
      <c r="A432" s="59" t="s">
        <v>3072</v>
      </c>
      <c r="B432" s="60" t="s">
        <v>486</v>
      </c>
      <c r="C432" s="60" t="s">
        <v>368</v>
      </c>
    </row>
    <row r="433" spans="1:3" x14ac:dyDescent="0.3">
      <c r="A433" s="59" t="s">
        <v>3073</v>
      </c>
      <c r="B433" s="60" t="s">
        <v>486</v>
      </c>
      <c r="C433" s="60" t="s">
        <v>368</v>
      </c>
    </row>
    <row r="434" spans="1:3" x14ac:dyDescent="0.3">
      <c r="A434" s="59" t="s">
        <v>3074</v>
      </c>
      <c r="B434" s="60" t="s">
        <v>486</v>
      </c>
      <c r="C434" s="60" t="s">
        <v>368</v>
      </c>
    </row>
    <row r="435" spans="1:3" x14ac:dyDescent="0.3">
      <c r="A435" s="59" t="s">
        <v>3075</v>
      </c>
      <c r="B435" s="60" t="s">
        <v>368</v>
      </c>
      <c r="C435" s="60" t="s">
        <v>368</v>
      </c>
    </row>
    <row r="436" spans="1:3" x14ac:dyDescent="0.3">
      <c r="A436" s="59" t="s">
        <v>3076</v>
      </c>
      <c r="B436" s="60" t="s">
        <v>368</v>
      </c>
      <c r="C436" s="60" t="s">
        <v>368</v>
      </c>
    </row>
    <row r="437" spans="1:3" x14ac:dyDescent="0.3">
      <c r="A437" s="59" t="s">
        <v>3077</v>
      </c>
      <c r="B437" s="60" t="s">
        <v>486</v>
      </c>
      <c r="C437" s="60" t="s">
        <v>368</v>
      </c>
    </row>
    <row r="438" spans="1:3" x14ac:dyDescent="0.3">
      <c r="A438" s="59" t="s">
        <v>3078</v>
      </c>
      <c r="B438" s="60" t="s">
        <v>368</v>
      </c>
      <c r="C438" s="60" t="s">
        <v>368</v>
      </c>
    </row>
    <row r="439" spans="1:3" x14ac:dyDescent="0.3">
      <c r="A439" s="59" t="s">
        <v>3079</v>
      </c>
      <c r="B439" s="60" t="s">
        <v>367</v>
      </c>
      <c r="C439" s="60" t="s">
        <v>368</v>
      </c>
    </row>
    <row r="440" spans="1:3" x14ac:dyDescent="0.3">
      <c r="A440" s="59" t="s">
        <v>3080</v>
      </c>
      <c r="B440" s="60" t="s">
        <v>368</v>
      </c>
      <c r="C440" s="60" t="s">
        <v>368</v>
      </c>
    </row>
    <row r="441" spans="1:3" x14ac:dyDescent="0.3">
      <c r="A441" s="59" t="s">
        <v>3081</v>
      </c>
      <c r="B441" s="61" t="s">
        <v>367</v>
      </c>
      <c r="C441" s="60" t="s">
        <v>368</v>
      </c>
    </row>
    <row r="442" spans="1:3" x14ac:dyDescent="0.3">
      <c r="A442" s="59" t="s">
        <v>3082</v>
      </c>
      <c r="B442" s="60" t="s">
        <v>368</v>
      </c>
      <c r="C442" s="60" t="s">
        <v>368</v>
      </c>
    </row>
    <row r="443" spans="1:3" x14ac:dyDescent="0.3">
      <c r="A443" s="59" t="s">
        <v>3083</v>
      </c>
      <c r="B443" s="60" t="s">
        <v>486</v>
      </c>
      <c r="C443" s="60" t="s">
        <v>368</v>
      </c>
    </row>
    <row r="444" spans="1:3" x14ac:dyDescent="0.3">
      <c r="A444" s="59" t="s">
        <v>3084</v>
      </c>
      <c r="B444" s="60" t="s">
        <v>368</v>
      </c>
      <c r="C444" s="60" t="s">
        <v>1217</v>
      </c>
    </row>
    <row r="445" spans="1:3" x14ac:dyDescent="0.3">
      <c r="A445" s="59" t="s">
        <v>3085</v>
      </c>
      <c r="B445" s="60" t="s">
        <v>486</v>
      </c>
      <c r="C445" s="60" t="s">
        <v>368</v>
      </c>
    </row>
    <row r="446" spans="1:3" x14ac:dyDescent="0.3">
      <c r="A446" s="59" t="s">
        <v>3086</v>
      </c>
      <c r="B446" s="60" t="s">
        <v>367</v>
      </c>
      <c r="C446" s="60" t="s">
        <v>486</v>
      </c>
    </row>
    <row r="447" spans="1:3" x14ac:dyDescent="0.3">
      <c r="A447" s="59" t="s">
        <v>3087</v>
      </c>
      <c r="B447" s="60" t="s">
        <v>367</v>
      </c>
      <c r="C447" s="60" t="s">
        <v>368</v>
      </c>
    </row>
    <row r="448" spans="1:3" x14ac:dyDescent="0.3">
      <c r="A448" s="59" t="s">
        <v>3088</v>
      </c>
      <c r="B448" s="60" t="s">
        <v>368</v>
      </c>
      <c r="C448" s="60" t="s">
        <v>368</v>
      </c>
    </row>
    <row r="449" spans="1:3" x14ac:dyDescent="0.3">
      <c r="A449" s="59" t="s">
        <v>3089</v>
      </c>
      <c r="B449" s="60" t="s">
        <v>368</v>
      </c>
      <c r="C449" s="60" t="s">
        <v>368</v>
      </c>
    </row>
    <row r="450" spans="1:3" x14ac:dyDescent="0.3">
      <c r="A450" s="59" t="s">
        <v>3183</v>
      </c>
      <c r="B450" s="60" t="s">
        <v>2972</v>
      </c>
      <c r="C450" s="60" t="s">
        <v>368</v>
      </c>
    </row>
    <row r="451" spans="1:3" x14ac:dyDescent="0.3">
      <c r="A451" s="59" t="s">
        <v>3115</v>
      </c>
      <c r="B451" s="60" t="s">
        <v>486</v>
      </c>
      <c r="C451" s="60" t="s">
        <v>368</v>
      </c>
    </row>
    <row r="452" spans="1:3" x14ac:dyDescent="0.3">
      <c r="A452" s="59" t="s">
        <v>3116</v>
      </c>
      <c r="B452" s="60" t="s">
        <v>368</v>
      </c>
      <c r="C452" s="60" t="s">
        <v>368</v>
      </c>
    </row>
    <row r="453" spans="1:3" x14ac:dyDescent="0.3">
      <c r="A453" s="59" t="s">
        <v>3536</v>
      </c>
      <c r="B453" s="60" t="s">
        <v>2972</v>
      </c>
      <c r="C453" s="60" t="s">
        <v>1540</v>
      </c>
    </row>
    <row r="454" spans="1:3" x14ac:dyDescent="0.3">
      <c r="A454" s="59" t="s">
        <v>3952</v>
      </c>
      <c r="B454" s="60" t="s">
        <v>486</v>
      </c>
      <c r="C454" s="60" t="s">
        <v>368</v>
      </c>
    </row>
    <row r="455" spans="1:3" x14ac:dyDescent="0.3">
      <c r="A455" s="59" t="s">
        <v>3953</v>
      </c>
      <c r="B455" s="60" t="s">
        <v>486</v>
      </c>
      <c r="C455" s="60" t="s">
        <v>368</v>
      </c>
    </row>
    <row r="456" spans="1:3" x14ac:dyDescent="0.3">
      <c r="A456" s="59" t="s">
        <v>3954</v>
      </c>
      <c r="B456" s="60" t="s">
        <v>486</v>
      </c>
      <c r="C456" s="60" t="s">
        <v>368</v>
      </c>
    </row>
    <row r="457" spans="1:3" x14ac:dyDescent="0.3">
      <c r="A457" s="59" t="s">
        <v>3955</v>
      </c>
      <c r="B457" s="60" t="s">
        <v>486</v>
      </c>
      <c r="C457" s="60" t="s">
        <v>486</v>
      </c>
    </row>
    <row r="458" spans="1:3" x14ac:dyDescent="0.3">
      <c r="A458" s="59" t="s">
        <v>3956</v>
      </c>
      <c r="B458" s="60" t="s">
        <v>486</v>
      </c>
      <c r="C458" s="60" t="s">
        <v>368</v>
      </c>
    </row>
    <row r="459" spans="1:3" x14ac:dyDescent="0.3">
      <c r="A459" s="59" t="s">
        <v>3957</v>
      </c>
      <c r="B459" s="60" t="s">
        <v>486</v>
      </c>
      <c r="C459" s="60" t="s">
        <v>368</v>
      </c>
    </row>
    <row r="460" spans="1:3" x14ac:dyDescent="0.3">
      <c r="A460" s="59" t="s">
        <v>3958</v>
      </c>
      <c r="B460" s="60" t="s">
        <v>486</v>
      </c>
      <c r="C460" s="60" t="s">
        <v>486</v>
      </c>
    </row>
    <row r="461" spans="1:3" x14ac:dyDescent="0.3">
      <c r="A461" s="59" t="s">
        <v>3959</v>
      </c>
      <c r="B461" s="60" t="s">
        <v>486</v>
      </c>
      <c r="C461" s="60" t="s">
        <v>368</v>
      </c>
    </row>
    <row r="462" spans="1:3" x14ac:dyDescent="0.3">
      <c r="A462" s="59" t="s">
        <v>3306</v>
      </c>
      <c r="B462" s="60" t="s">
        <v>368</v>
      </c>
      <c r="C462" s="60" t="s">
        <v>368</v>
      </c>
    </row>
    <row r="463" spans="1:3" x14ac:dyDescent="0.3">
      <c r="A463" s="59" t="s">
        <v>3307</v>
      </c>
      <c r="B463" s="60" t="s">
        <v>486</v>
      </c>
      <c r="C463" s="60" t="s">
        <v>486</v>
      </c>
    </row>
    <row r="464" spans="1:3" x14ac:dyDescent="0.3">
      <c r="A464" s="59" t="s">
        <v>3995</v>
      </c>
      <c r="B464" s="60" t="s">
        <v>1540</v>
      </c>
      <c r="C464" s="60" t="s">
        <v>1540</v>
      </c>
    </row>
    <row r="465" spans="1:3" x14ac:dyDescent="0.3">
      <c r="A465" s="59" t="s">
        <v>3996</v>
      </c>
      <c r="B465" s="60" t="s">
        <v>1540</v>
      </c>
      <c r="C465" s="60" t="s">
        <v>1540</v>
      </c>
    </row>
    <row r="466" spans="1:3" x14ac:dyDescent="0.3">
      <c r="A466" s="59" t="s">
        <v>3997</v>
      </c>
      <c r="B466" s="60" t="s">
        <v>1540</v>
      </c>
      <c r="C466" s="60" t="s">
        <v>1540</v>
      </c>
    </row>
    <row r="467" spans="1:3" x14ac:dyDescent="0.3">
      <c r="A467" s="59" t="s">
        <v>3998</v>
      </c>
      <c r="B467" s="60" t="s">
        <v>1217</v>
      </c>
      <c r="C467" s="60" t="s">
        <v>1561</v>
      </c>
    </row>
    <row r="468" spans="1:3" x14ac:dyDescent="0.3">
      <c r="A468" s="59" t="s">
        <v>3999</v>
      </c>
      <c r="B468" s="60" t="s">
        <v>1217</v>
      </c>
      <c r="C468" s="60" t="s">
        <v>1561</v>
      </c>
    </row>
    <row r="469" spans="1:3" x14ac:dyDescent="0.3">
      <c r="A469" s="59" t="s">
        <v>4000</v>
      </c>
      <c r="B469" s="60" t="s">
        <v>2972</v>
      </c>
      <c r="C469" s="60" t="s">
        <v>1561</v>
      </c>
    </row>
    <row r="470" spans="1:3" x14ac:dyDescent="0.3">
      <c r="A470" s="59" t="s">
        <v>4001</v>
      </c>
      <c r="B470" s="60" t="s">
        <v>1540</v>
      </c>
      <c r="C470" s="60" t="s">
        <v>1217</v>
      </c>
    </row>
    <row r="471" spans="1:3" x14ac:dyDescent="0.3">
      <c r="A471" s="59" t="s">
        <v>4002</v>
      </c>
      <c r="B471" s="60" t="s">
        <v>486</v>
      </c>
      <c r="C471" s="60" t="s">
        <v>2972</v>
      </c>
    </row>
    <row r="472" spans="1:3" x14ac:dyDescent="0.3">
      <c r="A472" s="59" t="s">
        <v>4003</v>
      </c>
      <c r="B472" s="60" t="s">
        <v>1540</v>
      </c>
      <c r="C472" s="60" t="s">
        <v>1561</v>
      </c>
    </row>
    <row r="473" spans="1:3" x14ac:dyDescent="0.3">
      <c r="A473" s="59" t="s">
        <v>3417</v>
      </c>
      <c r="B473" s="60" t="s">
        <v>368</v>
      </c>
      <c r="C473" s="60" t="s">
        <v>368</v>
      </c>
    </row>
    <row r="474" spans="1:3" x14ac:dyDescent="0.3">
      <c r="A474" s="59" t="s">
        <v>3511</v>
      </c>
      <c r="B474" s="60" t="s">
        <v>2972</v>
      </c>
      <c r="C474" s="60" t="s">
        <v>2972</v>
      </c>
    </row>
    <row r="475" spans="1:3" x14ac:dyDescent="0.3">
      <c r="A475" s="59" t="s">
        <v>3418</v>
      </c>
      <c r="B475" s="60" t="s">
        <v>1217</v>
      </c>
      <c r="C475" s="60" t="s">
        <v>1561</v>
      </c>
    </row>
    <row r="476" spans="1:3" x14ac:dyDescent="0.3">
      <c r="A476" s="59" t="s">
        <v>3308</v>
      </c>
      <c r="B476" s="60" t="s">
        <v>486</v>
      </c>
      <c r="C476" s="60" t="s">
        <v>368</v>
      </c>
    </row>
    <row r="477" spans="1:3" x14ac:dyDescent="0.3">
      <c r="A477" s="59" t="s">
        <v>3309</v>
      </c>
      <c r="B477" s="60" t="s">
        <v>368</v>
      </c>
      <c r="C477" s="60" t="s">
        <v>368</v>
      </c>
    </row>
    <row r="478" spans="1:3" x14ac:dyDescent="0.3">
      <c r="A478" s="59" t="s">
        <v>3310</v>
      </c>
      <c r="B478" s="60" t="s">
        <v>2972</v>
      </c>
      <c r="C478" s="60" t="s">
        <v>2972</v>
      </c>
    </row>
    <row r="479" spans="1:3" x14ac:dyDescent="0.3">
      <c r="A479" s="59" t="s">
        <v>3311</v>
      </c>
      <c r="B479" s="60" t="s">
        <v>486</v>
      </c>
      <c r="C479" s="60" t="s">
        <v>368</v>
      </c>
    </row>
    <row r="480" spans="1:3" x14ac:dyDescent="0.3">
      <c r="A480" s="59" t="s">
        <v>3312</v>
      </c>
      <c r="B480" s="60" t="s">
        <v>367</v>
      </c>
      <c r="C480" s="60" t="s">
        <v>368</v>
      </c>
    </row>
    <row r="481" spans="1:3" x14ac:dyDescent="0.3">
      <c r="A481" s="59" t="s">
        <v>3313</v>
      </c>
      <c r="B481" s="60" t="s">
        <v>368</v>
      </c>
      <c r="C481" s="60" t="s">
        <v>368</v>
      </c>
    </row>
    <row r="482" spans="1:3" x14ac:dyDescent="0.3">
      <c r="A482" s="59" t="s">
        <v>3314</v>
      </c>
      <c r="B482" s="60" t="s">
        <v>486</v>
      </c>
      <c r="C482" s="60" t="s">
        <v>486</v>
      </c>
    </row>
    <row r="483" spans="1:3" x14ac:dyDescent="0.3">
      <c r="A483" s="59" t="s">
        <v>3315</v>
      </c>
      <c r="B483" s="60" t="s">
        <v>486</v>
      </c>
      <c r="C483" s="60" t="s">
        <v>368</v>
      </c>
    </row>
    <row r="484" spans="1:3" x14ac:dyDescent="0.3">
      <c r="A484" s="59" t="s">
        <v>3316</v>
      </c>
      <c r="B484" s="60" t="s">
        <v>368</v>
      </c>
      <c r="C484" s="60" t="s">
        <v>368</v>
      </c>
    </row>
    <row r="485" spans="1:3" x14ac:dyDescent="0.3">
      <c r="A485" s="59" t="s">
        <v>3317</v>
      </c>
      <c r="B485" s="60" t="s">
        <v>1217</v>
      </c>
      <c r="C485" s="60" t="s">
        <v>1217</v>
      </c>
    </row>
    <row r="486" spans="1:3" x14ac:dyDescent="0.3">
      <c r="A486" s="59" t="s">
        <v>3318</v>
      </c>
      <c r="B486" s="60" t="s">
        <v>368</v>
      </c>
      <c r="C486" s="60" t="s">
        <v>368</v>
      </c>
    </row>
    <row r="487" spans="1:3" x14ac:dyDescent="0.3">
      <c r="A487" s="59" t="s">
        <v>3319</v>
      </c>
      <c r="B487" s="60" t="s">
        <v>486</v>
      </c>
      <c r="C487" s="60" t="s">
        <v>368</v>
      </c>
    </row>
    <row r="488" spans="1:3" x14ac:dyDescent="0.3">
      <c r="A488" s="59" t="s">
        <v>3320</v>
      </c>
      <c r="B488" s="60" t="s">
        <v>368</v>
      </c>
      <c r="C488" s="60" t="s">
        <v>368</v>
      </c>
    </row>
    <row r="489" spans="1:3" x14ac:dyDescent="0.3">
      <c r="A489" s="59" t="s">
        <v>3321</v>
      </c>
      <c r="B489" s="60" t="s">
        <v>368</v>
      </c>
      <c r="C489" s="60" t="s">
        <v>1217</v>
      </c>
    </row>
    <row r="490" spans="1:3" x14ac:dyDescent="0.3">
      <c r="A490" s="59" t="s">
        <v>3322</v>
      </c>
      <c r="B490" s="60" t="s">
        <v>368</v>
      </c>
      <c r="C490" s="60" t="s">
        <v>368</v>
      </c>
    </row>
    <row r="491" spans="1:3" x14ac:dyDescent="0.3">
      <c r="A491" s="59" t="s">
        <v>3323</v>
      </c>
      <c r="B491" s="60" t="s">
        <v>486</v>
      </c>
      <c r="C491" s="60" t="s">
        <v>368</v>
      </c>
    </row>
    <row r="492" spans="1:3" x14ac:dyDescent="0.3">
      <c r="A492" s="59" t="s">
        <v>3324</v>
      </c>
      <c r="B492" s="60" t="s">
        <v>486</v>
      </c>
      <c r="C492" s="60" t="s">
        <v>368</v>
      </c>
    </row>
    <row r="493" spans="1:3" x14ac:dyDescent="0.3">
      <c r="A493" s="59" t="s">
        <v>3325</v>
      </c>
      <c r="B493" s="60" t="s">
        <v>486</v>
      </c>
      <c r="C493" s="60" t="s">
        <v>368</v>
      </c>
    </row>
    <row r="494" spans="1:3" x14ac:dyDescent="0.3">
      <c r="A494" s="59" t="s">
        <v>3217</v>
      </c>
      <c r="B494" s="61" t="s">
        <v>486</v>
      </c>
      <c r="C494" s="60" t="s">
        <v>1217</v>
      </c>
    </row>
    <row r="495" spans="1:3" x14ac:dyDescent="0.3">
      <c r="A495" s="59" t="s">
        <v>3218</v>
      </c>
      <c r="B495" s="61" t="s">
        <v>367</v>
      </c>
      <c r="C495" s="60" t="s">
        <v>1540</v>
      </c>
    </row>
    <row r="496" spans="1:3" x14ac:dyDescent="0.3">
      <c r="A496" s="59" t="s">
        <v>3624</v>
      </c>
      <c r="B496" s="60" t="s">
        <v>1540</v>
      </c>
      <c r="C496" s="60" t="s">
        <v>1561</v>
      </c>
    </row>
    <row r="497" spans="1:3" x14ac:dyDescent="0.3">
      <c r="A497" s="59" t="s">
        <v>3625</v>
      </c>
      <c r="B497" s="60" t="s">
        <v>1217</v>
      </c>
      <c r="C497" s="60" t="s">
        <v>1561</v>
      </c>
    </row>
    <row r="498" spans="1:3" x14ac:dyDescent="0.3">
      <c r="A498" s="59" t="s">
        <v>3626</v>
      </c>
      <c r="B498" s="60" t="s">
        <v>1217</v>
      </c>
      <c r="C498" s="60" t="s">
        <v>1561</v>
      </c>
    </row>
    <row r="499" spans="1:3" x14ac:dyDescent="0.3">
      <c r="A499" s="59" t="s">
        <v>3627</v>
      </c>
      <c r="B499" s="60" t="s">
        <v>1217</v>
      </c>
      <c r="C499" s="60" t="s">
        <v>1561</v>
      </c>
    </row>
    <row r="500" spans="1:3" x14ac:dyDescent="0.3">
      <c r="A500" s="59" t="s">
        <v>3628</v>
      </c>
      <c r="B500" s="60" t="s">
        <v>1217</v>
      </c>
      <c r="C500" s="60" t="s">
        <v>1561</v>
      </c>
    </row>
    <row r="501" spans="1:3" x14ac:dyDescent="0.3">
      <c r="A501" s="59" t="s">
        <v>3629</v>
      </c>
      <c r="B501" s="60" t="s">
        <v>1217</v>
      </c>
      <c r="C501" s="60" t="s">
        <v>1561</v>
      </c>
    </row>
    <row r="502" spans="1:3" x14ac:dyDescent="0.3">
      <c r="A502" s="59" t="s">
        <v>3512</v>
      </c>
      <c r="B502" s="60" t="s">
        <v>1561</v>
      </c>
      <c r="C502" s="60" t="s">
        <v>1561</v>
      </c>
    </row>
    <row r="503" spans="1:3" x14ac:dyDescent="0.3">
      <c r="A503" s="59" t="s">
        <v>3514</v>
      </c>
      <c r="B503" s="60" t="s">
        <v>1561</v>
      </c>
      <c r="C503" s="60" t="s">
        <v>1217</v>
      </c>
    </row>
    <row r="504" spans="1:3" x14ac:dyDescent="0.3">
      <c r="A504" s="59" t="s">
        <v>3516</v>
      </c>
      <c r="B504" s="60" t="s">
        <v>1540</v>
      </c>
      <c r="C504" s="60" t="s">
        <v>1217</v>
      </c>
    </row>
    <row r="505" spans="1:3" x14ac:dyDescent="0.3">
      <c r="A505" s="59" t="s">
        <v>3419</v>
      </c>
      <c r="B505" s="60" t="s">
        <v>486</v>
      </c>
      <c r="C505" s="60" t="s">
        <v>486</v>
      </c>
    </row>
    <row r="506" spans="1:3" x14ac:dyDescent="0.3">
      <c r="A506" s="59" t="s">
        <v>3410</v>
      </c>
      <c r="B506" s="60" t="s">
        <v>368</v>
      </c>
      <c r="C506" s="60" t="s">
        <v>368</v>
      </c>
    </row>
    <row r="507" spans="1:3" x14ac:dyDescent="0.3">
      <c r="A507" s="59" t="s">
        <v>3411</v>
      </c>
      <c r="B507" s="60" t="s">
        <v>367</v>
      </c>
      <c r="C507" s="60" t="s">
        <v>368</v>
      </c>
    </row>
    <row r="508" spans="1:3" x14ac:dyDescent="0.3">
      <c r="A508" s="59" t="s">
        <v>3960</v>
      </c>
      <c r="B508" s="60" t="s">
        <v>486</v>
      </c>
      <c r="C508" s="60" t="s">
        <v>368</v>
      </c>
    </row>
    <row r="509" spans="1:3" x14ac:dyDescent="0.3">
      <c r="A509" s="59" t="s">
        <v>3961</v>
      </c>
      <c r="B509" s="60" t="s">
        <v>1217</v>
      </c>
      <c r="C509" s="60" t="s">
        <v>1217</v>
      </c>
    </row>
    <row r="510" spans="1:3" x14ac:dyDescent="0.3">
      <c r="A510" s="59" t="s">
        <v>3962</v>
      </c>
      <c r="B510" s="60" t="s">
        <v>368</v>
      </c>
      <c r="C510" s="60" t="s">
        <v>368</v>
      </c>
    </row>
    <row r="511" spans="1:3" x14ac:dyDescent="0.3">
      <c r="A511" s="59" t="s">
        <v>4096</v>
      </c>
      <c r="B511" s="60" t="s">
        <v>1217</v>
      </c>
      <c r="C511" s="60" t="s">
        <v>1540</v>
      </c>
    </row>
    <row r="512" spans="1:3" x14ac:dyDescent="0.3">
      <c r="A512" s="59" t="s">
        <v>4097</v>
      </c>
      <c r="B512" s="60" t="s">
        <v>368</v>
      </c>
      <c r="C512" s="60" t="s">
        <v>368</v>
      </c>
    </row>
    <row r="513" spans="1:3" x14ac:dyDescent="0.3">
      <c r="A513" s="59" t="s">
        <v>4098</v>
      </c>
      <c r="B513" s="60" t="s">
        <v>486</v>
      </c>
      <c r="C513" s="60" t="s">
        <v>2972</v>
      </c>
    </row>
    <row r="514" spans="1:3" x14ac:dyDescent="0.3">
      <c r="A514" s="59" t="s">
        <v>4099</v>
      </c>
      <c r="B514" s="60" t="s">
        <v>486</v>
      </c>
      <c r="C514" s="60" t="s">
        <v>1217</v>
      </c>
    </row>
    <row r="515" spans="1:3" x14ac:dyDescent="0.3">
      <c r="A515" s="59" t="s">
        <v>4100</v>
      </c>
      <c r="B515" s="61" t="s">
        <v>367</v>
      </c>
      <c r="C515" s="60" t="s">
        <v>368</v>
      </c>
    </row>
    <row r="516" spans="1:3" x14ac:dyDescent="0.3">
      <c r="A516" s="59" t="s">
        <v>4101</v>
      </c>
      <c r="B516" s="60" t="s">
        <v>368</v>
      </c>
      <c r="C516" s="60" t="s">
        <v>2972</v>
      </c>
    </row>
    <row r="517" spans="1:3" x14ac:dyDescent="0.3">
      <c r="A517" s="59" t="s">
        <v>4102</v>
      </c>
      <c r="B517" s="61" t="s">
        <v>486</v>
      </c>
      <c r="C517" s="60" t="s">
        <v>2972</v>
      </c>
    </row>
    <row r="518" spans="1:3" x14ac:dyDescent="0.3">
      <c r="A518" s="59" t="s">
        <v>4103</v>
      </c>
      <c r="B518" s="60" t="s">
        <v>486</v>
      </c>
      <c r="C518" s="60" t="s">
        <v>368</v>
      </c>
    </row>
    <row r="519" spans="1:3" x14ac:dyDescent="0.3">
      <c r="A519" s="59" t="s">
        <v>4104</v>
      </c>
      <c r="B519" s="60" t="s">
        <v>2972</v>
      </c>
      <c r="C519" s="60" t="s">
        <v>1217</v>
      </c>
    </row>
    <row r="520" spans="1:3" x14ac:dyDescent="0.3">
      <c r="A520" s="59" t="s">
        <v>4105</v>
      </c>
      <c r="B520" s="61" t="s">
        <v>367</v>
      </c>
      <c r="C520" s="60" t="s">
        <v>1540</v>
      </c>
    </row>
    <row r="521" spans="1:3" x14ac:dyDescent="0.3">
      <c r="A521" s="59" t="s">
        <v>4106</v>
      </c>
      <c r="B521" s="60" t="s">
        <v>486</v>
      </c>
      <c r="C521" s="60" t="s">
        <v>1561</v>
      </c>
    </row>
    <row r="522" spans="1:3" x14ac:dyDescent="0.3">
      <c r="A522" s="59" t="s">
        <v>4107</v>
      </c>
      <c r="B522" s="60" t="s">
        <v>1217</v>
      </c>
      <c r="C522" s="60" t="s">
        <v>1540</v>
      </c>
    </row>
    <row r="523" spans="1:3" x14ac:dyDescent="0.3">
      <c r="A523" s="59" t="s">
        <v>3326</v>
      </c>
      <c r="B523" s="60" t="s">
        <v>486</v>
      </c>
      <c r="C523" s="60" t="s">
        <v>1217</v>
      </c>
    </row>
    <row r="524" spans="1:3" x14ac:dyDescent="0.3">
      <c r="A524" s="59" t="s">
        <v>3327</v>
      </c>
      <c r="B524" s="60" t="s">
        <v>486</v>
      </c>
      <c r="C524" s="60" t="s">
        <v>1540</v>
      </c>
    </row>
    <row r="525" spans="1:3" x14ac:dyDescent="0.3">
      <c r="A525" s="59" t="s">
        <v>3328</v>
      </c>
      <c r="B525" s="60" t="s">
        <v>486</v>
      </c>
      <c r="C525" s="60" t="s">
        <v>368</v>
      </c>
    </row>
    <row r="526" spans="1:3" x14ac:dyDescent="0.3">
      <c r="A526" s="59" t="s">
        <v>3329</v>
      </c>
      <c r="B526" s="60" t="s">
        <v>368</v>
      </c>
      <c r="C526" s="60" t="s">
        <v>2972</v>
      </c>
    </row>
    <row r="527" spans="1:3" x14ac:dyDescent="0.3">
      <c r="A527" s="59" t="s">
        <v>3330</v>
      </c>
      <c r="B527" s="60" t="s">
        <v>486</v>
      </c>
      <c r="C527" s="60" t="s">
        <v>1217</v>
      </c>
    </row>
    <row r="528" spans="1:3" x14ac:dyDescent="0.3">
      <c r="A528" s="59" t="s">
        <v>3331</v>
      </c>
      <c r="B528" s="60" t="s">
        <v>486</v>
      </c>
      <c r="C528" s="60" t="s">
        <v>486</v>
      </c>
    </row>
    <row r="529" spans="1:3" x14ac:dyDescent="0.3">
      <c r="A529" s="59" t="s">
        <v>3332</v>
      </c>
      <c r="B529" s="60" t="s">
        <v>368</v>
      </c>
      <c r="C529" s="60" t="s">
        <v>368</v>
      </c>
    </row>
    <row r="530" spans="1:3" x14ac:dyDescent="0.3">
      <c r="A530" s="59" t="s">
        <v>3333</v>
      </c>
      <c r="B530" s="60" t="s">
        <v>2972</v>
      </c>
      <c r="C530" s="60" t="s">
        <v>1540</v>
      </c>
    </row>
    <row r="531" spans="1:3" x14ac:dyDescent="0.3">
      <c r="A531" s="59" t="s">
        <v>3334</v>
      </c>
      <c r="B531" s="60" t="s">
        <v>1217</v>
      </c>
      <c r="C531" s="60" t="s">
        <v>1217</v>
      </c>
    </row>
    <row r="532" spans="1:3" x14ac:dyDescent="0.3">
      <c r="A532" s="59" t="s">
        <v>3335</v>
      </c>
      <c r="B532" s="60" t="s">
        <v>1561</v>
      </c>
      <c r="C532" s="60" t="s">
        <v>1217</v>
      </c>
    </row>
    <row r="533" spans="1:3" x14ac:dyDescent="0.3">
      <c r="A533" s="59" t="s">
        <v>3337</v>
      </c>
      <c r="B533" s="60" t="s">
        <v>368</v>
      </c>
      <c r="C533" s="60" t="s">
        <v>368</v>
      </c>
    </row>
    <row r="534" spans="1:3" x14ac:dyDescent="0.3">
      <c r="A534" s="59" t="s">
        <v>4225</v>
      </c>
      <c r="B534" s="60" t="s">
        <v>486</v>
      </c>
      <c r="C534" s="60" t="s">
        <v>368</v>
      </c>
    </row>
    <row r="535" spans="1:3" x14ac:dyDescent="0.3">
      <c r="A535" s="59" t="s">
        <v>4226</v>
      </c>
      <c r="B535" s="60" t="s">
        <v>368</v>
      </c>
      <c r="C535" s="60" t="s">
        <v>368</v>
      </c>
    </row>
    <row r="536" spans="1:3" x14ac:dyDescent="0.3">
      <c r="A536" s="59" t="s">
        <v>4241</v>
      </c>
      <c r="B536" s="60"/>
      <c r="C536" s="60"/>
    </row>
    <row r="537" spans="1:3" x14ac:dyDescent="0.3">
      <c r="A537" s="59" t="s">
        <v>4242</v>
      </c>
      <c r="B537" s="60"/>
      <c r="C537" s="60"/>
    </row>
    <row r="538" spans="1:3" x14ac:dyDescent="0.3">
      <c r="A538" s="59" t="s">
        <v>3466</v>
      </c>
      <c r="B538" s="60" t="s">
        <v>368</v>
      </c>
      <c r="C538" s="60" t="s">
        <v>368</v>
      </c>
    </row>
    <row r="539" spans="1:3" x14ac:dyDescent="0.3">
      <c r="A539" s="59" t="s">
        <v>3467</v>
      </c>
      <c r="B539" s="60" t="s">
        <v>1217</v>
      </c>
      <c r="C539" s="60" t="s">
        <v>1217</v>
      </c>
    </row>
    <row r="540" spans="1:3" x14ac:dyDescent="0.3">
      <c r="A540" s="59" t="s">
        <v>3468</v>
      </c>
      <c r="B540" s="60" t="s">
        <v>1217</v>
      </c>
      <c r="C540" s="60" t="s">
        <v>1217</v>
      </c>
    </row>
    <row r="541" spans="1:3" x14ac:dyDescent="0.3">
      <c r="A541" s="59" t="s">
        <v>3206</v>
      </c>
      <c r="B541" s="60" t="s">
        <v>2972</v>
      </c>
      <c r="C541" s="60" t="s">
        <v>2972</v>
      </c>
    </row>
    <row r="542" spans="1:3" x14ac:dyDescent="0.3">
      <c r="A542" s="59" t="s">
        <v>3208</v>
      </c>
      <c r="B542" s="60" t="s">
        <v>486</v>
      </c>
      <c r="C542" s="60" t="s">
        <v>1217</v>
      </c>
    </row>
    <row r="543" spans="1:3" x14ac:dyDescent="0.3">
      <c r="A543" s="59" t="s">
        <v>3209</v>
      </c>
      <c r="B543" s="60" t="s">
        <v>1217</v>
      </c>
      <c r="C543" s="60" t="s">
        <v>1217</v>
      </c>
    </row>
    <row r="544" spans="1:3" x14ac:dyDescent="0.3">
      <c r="A544" s="59" t="s">
        <v>3211</v>
      </c>
      <c r="B544" s="60" t="s">
        <v>367</v>
      </c>
      <c r="C544" s="60" t="s">
        <v>2972</v>
      </c>
    </row>
    <row r="545" spans="1:3" x14ac:dyDescent="0.3">
      <c r="A545" s="59" t="s">
        <v>3212</v>
      </c>
      <c r="B545" s="60" t="s">
        <v>486</v>
      </c>
      <c r="C545" s="60" t="s">
        <v>1217</v>
      </c>
    </row>
    <row r="546" spans="1:3" x14ac:dyDescent="0.3">
      <c r="A546" s="59" t="s">
        <v>3213</v>
      </c>
      <c r="B546" s="60" t="s">
        <v>2972</v>
      </c>
      <c r="C546" s="60" t="s">
        <v>1217</v>
      </c>
    </row>
    <row r="547" spans="1:3" x14ac:dyDescent="0.3">
      <c r="A547" s="59" t="s">
        <v>3214</v>
      </c>
      <c r="B547" s="60" t="s">
        <v>368</v>
      </c>
      <c r="C547" s="60" t="s">
        <v>368</v>
      </c>
    </row>
    <row r="548" spans="1:3" x14ac:dyDescent="0.3">
      <c r="A548" s="59" t="s">
        <v>3215</v>
      </c>
      <c r="B548" s="60" t="s">
        <v>1217</v>
      </c>
      <c r="C548" s="60" t="s">
        <v>1217</v>
      </c>
    </row>
    <row r="549" spans="1:3" x14ac:dyDescent="0.3">
      <c r="A549" s="59" t="s">
        <v>3216</v>
      </c>
      <c r="B549" s="60" t="s">
        <v>368</v>
      </c>
      <c r="C549" s="60" t="s">
        <v>368</v>
      </c>
    </row>
    <row r="550" spans="1:3" x14ac:dyDescent="0.3">
      <c r="A550" s="59" t="s">
        <v>3420</v>
      </c>
      <c r="B550" s="60" t="s">
        <v>486</v>
      </c>
      <c r="C550" s="60" t="s">
        <v>486</v>
      </c>
    </row>
    <row r="551" spans="1:3" x14ac:dyDescent="0.3">
      <c r="A551" s="59" t="s">
        <v>3421</v>
      </c>
      <c r="B551" s="60" t="s">
        <v>486</v>
      </c>
      <c r="C551" s="60" t="s">
        <v>1217</v>
      </c>
    </row>
    <row r="552" spans="1:3" x14ac:dyDescent="0.3">
      <c r="A552" s="59" t="s">
        <v>3422</v>
      </c>
      <c r="B552" s="60" t="s">
        <v>368</v>
      </c>
      <c r="C552" s="60" t="s">
        <v>368</v>
      </c>
    </row>
    <row r="553" spans="1:3" x14ac:dyDescent="0.3">
      <c r="A553" s="59" t="s">
        <v>3423</v>
      </c>
      <c r="B553" s="60" t="s">
        <v>367</v>
      </c>
      <c r="C553" s="60" t="s">
        <v>1540</v>
      </c>
    </row>
    <row r="554" spans="1:3" x14ac:dyDescent="0.3">
      <c r="A554" s="59" t="s">
        <v>3425</v>
      </c>
      <c r="B554" s="60" t="s">
        <v>368</v>
      </c>
      <c r="C554" s="60" t="s">
        <v>1540</v>
      </c>
    </row>
    <row r="555" spans="1:3" x14ac:dyDescent="0.3">
      <c r="A555" s="59" t="s">
        <v>3426</v>
      </c>
      <c r="B555" s="60" t="s">
        <v>1540</v>
      </c>
      <c r="C555" s="60" t="s">
        <v>1561</v>
      </c>
    </row>
    <row r="556" spans="1:3" x14ac:dyDescent="0.3">
      <c r="A556" s="59" t="s">
        <v>4004</v>
      </c>
      <c r="B556" s="60" t="s">
        <v>2972</v>
      </c>
      <c r="C556" s="60" t="s">
        <v>2972</v>
      </c>
    </row>
    <row r="557" spans="1:3" x14ac:dyDescent="0.3">
      <c r="A557" s="63" t="s">
        <v>4005</v>
      </c>
      <c r="B557" s="60" t="s">
        <v>486</v>
      </c>
      <c r="C557" s="60" t="s">
        <v>1217</v>
      </c>
    </row>
    <row r="558" spans="1:3" x14ac:dyDescent="0.3">
      <c r="A558" s="59" t="s">
        <v>4006</v>
      </c>
      <c r="B558" s="60" t="s">
        <v>1217</v>
      </c>
      <c r="C558" s="60" t="s">
        <v>2972</v>
      </c>
    </row>
    <row r="559" spans="1:3" x14ac:dyDescent="0.3">
      <c r="A559" s="59" t="s">
        <v>4007</v>
      </c>
      <c r="B559" s="60" t="s">
        <v>2972</v>
      </c>
      <c r="C559" s="60" t="s">
        <v>1217</v>
      </c>
    </row>
    <row r="560" spans="1:3" x14ac:dyDescent="0.3">
      <c r="A560" s="59" t="s">
        <v>4008</v>
      </c>
      <c r="B560" s="60" t="s">
        <v>2972</v>
      </c>
      <c r="C560" s="60" t="s">
        <v>1217</v>
      </c>
    </row>
    <row r="561" spans="1:3" x14ac:dyDescent="0.3">
      <c r="A561" s="59" t="s">
        <v>4009</v>
      </c>
      <c r="B561" s="60" t="s">
        <v>1540</v>
      </c>
      <c r="C561" s="60" t="s">
        <v>1540</v>
      </c>
    </row>
    <row r="562" spans="1:3" x14ac:dyDescent="0.3">
      <c r="A562" s="59" t="s">
        <v>4010</v>
      </c>
      <c r="B562" s="60" t="s">
        <v>367</v>
      </c>
      <c r="C562" s="60" t="s">
        <v>2972</v>
      </c>
    </row>
    <row r="563" spans="1:3" x14ac:dyDescent="0.3">
      <c r="A563" s="59" t="s">
        <v>4011</v>
      </c>
      <c r="B563" s="60" t="s">
        <v>486</v>
      </c>
      <c r="C563" s="60" t="s">
        <v>1217</v>
      </c>
    </row>
    <row r="564" spans="1:3" x14ac:dyDescent="0.3">
      <c r="A564" s="59" t="s">
        <v>4012</v>
      </c>
      <c r="B564" s="60" t="s">
        <v>486</v>
      </c>
      <c r="C564" s="60" t="s">
        <v>486</v>
      </c>
    </row>
    <row r="565" spans="1:3" x14ac:dyDescent="0.3">
      <c r="A565" s="59" t="s">
        <v>4012</v>
      </c>
      <c r="B565" s="60"/>
      <c r="C565" s="60"/>
    </row>
    <row r="566" spans="1:3" x14ac:dyDescent="0.3">
      <c r="A566" s="59" t="s">
        <v>4013</v>
      </c>
      <c r="B566" s="60" t="s">
        <v>486</v>
      </c>
      <c r="C566" s="60" t="s">
        <v>1540</v>
      </c>
    </row>
    <row r="567" spans="1:3" x14ac:dyDescent="0.3">
      <c r="A567" s="59" t="s">
        <v>4015</v>
      </c>
      <c r="B567" s="60" t="s">
        <v>367</v>
      </c>
      <c r="C567" s="60" t="s">
        <v>486</v>
      </c>
    </row>
    <row r="568" spans="1:3" x14ac:dyDescent="0.3">
      <c r="A568" s="59" t="s">
        <v>2973</v>
      </c>
      <c r="B568" s="60" t="s">
        <v>2972</v>
      </c>
      <c r="C568" s="60" t="s">
        <v>2972</v>
      </c>
    </row>
    <row r="569" spans="1:3" x14ac:dyDescent="0.3">
      <c r="A569" s="59" t="s">
        <v>3162</v>
      </c>
      <c r="B569" s="60" t="s">
        <v>486</v>
      </c>
      <c r="C569" s="60" t="s">
        <v>486</v>
      </c>
    </row>
    <row r="570" spans="1:3" x14ac:dyDescent="0.3">
      <c r="A570" s="59" t="s">
        <v>3163</v>
      </c>
      <c r="B570" s="60" t="s">
        <v>368</v>
      </c>
      <c r="C570" s="60" t="s">
        <v>368</v>
      </c>
    </row>
    <row r="571" spans="1:3" x14ac:dyDescent="0.3">
      <c r="A571" s="59" t="s">
        <v>3164</v>
      </c>
      <c r="B571" s="60" t="s">
        <v>368</v>
      </c>
      <c r="C571" s="60" t="s">
        <v>368</v>
      </c>
    </row>
    <row r="572" spans="1:3" x14ac:dyDescent="0.3">
      <c r="A572" s="59" t="s">
        <v>3165</v>
      </c>
      <c r="B572" s="60" t="s">
        <v>486</v>
      </c>
      <c r="C572" s="60" t="s">
        <v>368</v>
      </c>
    </row>
    <row r="573" spans="1:3" x14ac:dyDescent="0.3">
      <c r="A573" s="59" t="s">
        <v>3166</v>
      </c>
      <c r="B573" s="60" t="s">
        <v>486</v>
      </c>
      <c r="C573" s="60" t="s">
        <v>486</v>
      </c>
    </row>
    <row r="574" spans="1:3" x14ac:dyDescent="0.3">
      <c r="A574" s="59" t="s">
        <v>3167</v>
      </c>
      <c r="B574" s="60" t="s">
        <v>368</v>
      </c>
      <c r="C574" s="60" t="s">
        <v>368</v>
      </c>
    </row>
    <row r="575" spans="1:3" x14ac:dyDescent="0.3">
      <c r="A575" s="59" t="s">
        <v>3168</v>
      </c>
      <c r="B575" s="60" t="s">
        <v>486</v>
      </c>
      <c r="C575" s="60" t="s">
        <v>368</v>
      </c>
    </row>
    <row r="576" spans="1:3" x14ac:dyDescent="0.3">
      <c r="A576" s="59" t="s">
        <v>3169</v>
      </c>
      <c r="B576" s="60" t="s">
        <v>486</v>
      </c>
      <c r="C576" s="60" t="s">
        <v>486</v>
      </c>
    </row>
    <row r="577" spans="1:3" x14ac:dyDescent="0.3">
      <c r="A577" s="59" t="s">
        <v>3170</v>
      </c>
      <c r="B577" s="60" t="s">
        <v>368</v>
      </c>
      <c r="C577" s="60" t="s">
        <v>368</v>
      </c>
    </row>
    <row r="578" spans="1:3" x14ac:dyDescent="0.3">
      <c r="A578" s="59" t="s">
        <v>3582</v>
      </c>
      <c r="B578" s="60" t="s">
        <v>486</v>
      </c>
      <c r="C578" s="60" t="s">
        <v>486</v>
      </c>
    </row>
    <row r="579" spans="1:3" x14ac:dyDescent="0.3">
      <c r="A579" s="59" t="s">
        <v>3583</v>
      </c>
      <c r="B579" s="60" t="s">
        <v>1217</v>
      </c>
      <c r="C579" s="60" t="s">
        <v>2972</v>
      </c>
    </row>
    <row r="580" spans="1:3" x14ac:dyDescent="0.3">
      <c r="A580" s="59" t="s">
        <v>3584</v>
      </c>
      <c r="B580" s="60" t="s">
        <v>486</v>
      </c>
      <c r="C580" s="60" t="s">
        <v>486</v>
      </c>
    </row>
    <row r="581" spans="1:3" x14ac:dyDescent="0.3">
      <c r="A581" s="59" t="s">
        <v>3117</v>
      </c>
      <c r="B581" s="60" t="s">
        <v>368</v>
      </c>
      <c r="C581" s="60" t="s">
        <v>368</v>
      </c>
    </row>
    <row r="582" spans="1:3" x14ac:dyDescent="0.3">
      <c r="A582" s="59" t="s">
        <v>2974</v>
      </c>
      <c r="B582" s="60" t="s">
        <v>2972</v>
      </c>
      <c r="C582" s="60" t="s">
        <v>2972</v>
      </c>
    </row>
    <row r="583" spans="1:3" x14ac:dyDescent="0.3">
      <c r="A583" s="59" t="s">
        <v>2975</v>
      </c>
      <c r="B583" s="60" t="s">
        <v>486</v>
      </c>
      <c r="C583" s="60" t="s">
        <v>2972</v>
      </c>
    </row>
    <row r="584" spans="1:3" x14ac:dyDescent="0.3">
      <c r="A584" s="59" t="s">
        <v>2976</v>
      </c>
      <c r="B584" s="60" t="s">
        <v>367</v>
      </c>
      <c r="C584" s="60" t="s">
        <v>368</v>
      </c>
    </row>
    <row r="585" spans="1:3" x14ac:dyDescent="0.3">
      <c r="A585" s="59" t="s">
        <v>3980</v>
      </c>
      <c r="B585" s="60" t="s">
        <v>368</v>
      </c>
      <c r="C585" s="60" t="s">
        <v>368</v>
      </c>
    </row>
    <row r="586" spans="1:3" x14ac:dyDescent="0.3">
      <c r="A586" s="59" t="s">
        <v>4243</v>
      </c>
      <c r="B586" s="60" t="s">
        <v>368</v>
      </c>
      <c r="C586" s="60" t="s">
        <v>368</v>
      </c>
    </row>
    <row r="587" spans="1:3" x14ac:dyDescent="0.3">
      <c r="A587" s="59" t="s">
        <v>4016</v>
      </c>
      <c r="B587" s="60" t="s">
        <v>367</v>
      </c>
      <c r="C587" s="60" t="s">
        <v>368</v>
      </c>
    </row>
    <row r="588" spans="1:3" x14ac:dyDescent="0.3">
      <c r="A588" s="59" t="s">
        <v>4244</v>
      </c>
      <c r="B588" s="60" t="s">
        <v>486</v>
      </c>
      <c r="C588" s="60" t="s">
        <v>368</v>
      </c>
    </row>
    <row r="589" spans="1:3" x14ac:dyDescent="0.3">
      <c r="A589" s="59" t="s">
        <v>4245</v>
      </c>
      <c r="B589" s="60" t="s">
        <v>2972</v>
      </c>
      <c r="C589" s="60" t="s">
        <v>1217</v>
      </c>
    </row>
    <row r="590" spans="1:3" x14ac:dyDescent="0.3">
      <c r="A590" s="59" t="s">
        <v>4017</v>
      </c>
      <c r="B590" s="60" t="s">
        <v>1217</v>
      </c>
      <c r="C590" s="60" t="s">
        <v>1217</v>
      </c>
    </row>
    <row r="591" spans="1:3" x14ac:dyDescent="0.3">
      <c r="A591" s="59" t="s">
        <v>4246</v>
      </c>
      <c r="B591" s="60" t="s">
        <v>368</v>
      </c>
      <c r="C591" s="60" t="s">
        <v>368</v>
      </c>
    </row>
    <row r="592" spans="1:3" x14ac:dyDescent="0.3">
      <c r="A592" s="59" t="s">
        <v>4018</v>
      </c>
      <c r="B592" s="60" t="s">
        <v>367</v>
      </c>
      <c r="C592" s="60" t="s">
        <v>1540</v>
      </c>
    </row>
    <row r="593" spans="1:3" x14ac:dyDescent="0.3">
      <c r="A593" s="59" t="s">
        <v>4019</v>
      </c>
      <c r="B593" s="60" t="s">
        <v>1217</v>
      </c>
      <c r="C593" s="60" t="s">
        <v>1540</v>
      </c>
    </row>
    <row r="594" spans="1:3" x14ac:dyDescent="0.3">
      <c r="A594" s="59" t="s">
        <v>3338</v>
      </c>
      <c r="B594" s="60" t="s">
        <v>1540</v>
      </c>
      <c r="C594" s="60" t="s">
        <v>1540</v>
      </c>
    </row>
    <row r="595" spans="1:3" x14ac:dyDescent="0.3">
      <c r="A595" s="59" t="s">
        <v>3339</v>
      </c>
      <c r="B595" s="60" t="s">
        <v>486</v>
      </c>
      <c r="C595" s="60" t="s">
        <v>486</v>
      </c>
    </row>
    <row r="596" spans="1:3" x14ac:dyDescent="0.3">
      <c r="A596" s="59" t="s">
        <v>3340</v>
      </c>
      <c r="B596" s="60" t="s">
        <v>486</v>
      </c>
      <c r="C596" s="60" t="s">
        <v>368</v>
      </c>
    </row>
    <row r="597" spans="1:3" x14ac:dyDescent="0.3">
      <c r="A597" s="59" t="s">
        <v>3341</v>
      </c>
      <c r="B597" s="60" t="s">
        <v>1540</v>
      </c>
      <c r="C597" s="60" t="s">
        <v>1540</v>
      </c>
    </row>
    <row r="598" spans="1:3" x14ac:dyDescent="0.3">
      <c r="A598" s="59" t="s">
        <v>3342</v>
      </c>
      <c r="B598" s="60" t="s">
        <v>368</v>
      </c>
      <c r="C598" s="60" t="s">
        <v>368</v>
      </c>
    </row>
    <row r="599" spans="1:3" x14ac:dyDescent="0.3">
      <c r="A599" s="59" t="s">
        <v>3754</v>
      </c>
      <c r="B599" s="60" t="s">
        <v>486</v>
      </c>
      <c r="C599" s="60" t="s">
        <v>1561</v>
      </c>
    </row>
    <row r="600" spans="1:3" x14ac:dyDescent="0.3">
      <c r="A600" s="59" t="s">
        <v>4204</v>
      </c>
      <c r="B600" s="60" t="s">
        <v>368</v>
      </c>
      <c r="C600" s="60" t="s">
        <v>368</v>
      </c>
    </row>
    <row r="601" spans="1:3" x14ac:dyDescent="0.3">
      <c r="A601" s="59" t="s">
        <v>4205</v>
      </c>
      <c r="B601" s="60" t="s">
        <v>486</v>
      </c>
      <c r="C601" s="60" t="s">
        <v>368</v>
      </c>
    </row>
    <row r="602" spans="1:3" x14ac:dyDescent="0.3">
      <c r="A602" s="59" t="s">
        <v>4206</v>
      </c>
      <c r="B602" s="60" t="s">
        <v>486</v>
      </c>
      <c r="C602" s="60" t="s">
        <v>368</v>
      </c>
    </row>
    <row r="603" spans="1:3" x14ac:dyDescent="0.3">
      <c r="A603" s="59" t="s">
        <v>4207</v>
      </c>
      <c r="B603" s="60" t="s">
        <v>486</v>
      </c>
      <c r="C603" s="60" t="s">
        <v>368</v>
      </c>
    </row>
    <row r="604" spans="1:3" x14ac:dyDescent="0.3">
      <c r="A604" s="59" t="s">
        <v>4208</v>
      </c>
      <c r="B604" s="60" t="s">
        <v>486</v>
      </c>
      <c r="C604" s="60" t="s">
        <v>486</v>
      </c>
    </row>
    <row r="605" spans="1:3" x14ac:dyDescent="0.3">
      <c r="A605" s="59" t="s">
        <v>4209</v>
      </c>
      <c r="B605" s="60" t="s">
        <v>368</v>
      </c>
      <c r="C605" s="60" t="s">
        <v>368</v>
      </c>
    </row>
    <row r="606" spans="1:3" x14ac:dyDescent="0.3">
      <c r="A606" s="59" t="s">
        <v>4210</v>
      </c>
      <c r="B606" s="60" t="s">
        <v>368</v>
      </c>
      <c r="C606" s="60" t="s">
        <v>368</v>
      </c>
    </row>
    <row r="607" spans="1:3" x14ac:dyDescent="0.3">
      <c r="A607" s="59" t="s">
        <v>4211</v>
      </c>
      <c r="B607" s="61" t="s">
        <v>367</v>
      </c>
      <c r="C607" s="60" t="s">
        <v>486</v>
      </c>
    </row>
    <row r="608" spans="1:3" x14ac:dyDescent="0.3">
      <c r="A608" s="59" t="s">
        <v>4212</v>
      </c>
      <c r="B608" s="60" t="s">
        <v>486</v>
      </c>
      <c r="C608" s="60" t="s">
        <v>368</v>
      </c>
    </row>
    <row r="609" spans="1:3" x14ac:dyDescent="0.3">
      <c r="A609" s="59" t="s">
        <v>4247</v>
      </c>
      <c r="B609" s="60" t="s">
        <v>368</v>
      </c>
      <c r="C609" s="60" t="s">
        <v>368</v>
      </c>
    </row>
    <row r="610" spans="1:3" x14ac:dyDescent="0.3">
      <c r="A610" s="59" t="s">
        <v>4213</v>
      </c>
      <c r="B610" s="60" t="s">
        <v>486</v>
      </c>
      <c r="C610" s="60" t="s">
        <v>368</v>
      </c>
    </row>
    <row r="611" spans="1:3" x14ac:dyDescent="0.3">
      <c r="A611" s="59" t="s">
        <v>4214</v>
      </c>
      <c r="B611" s="60" t="s">
        <v>486</v>
      </c>
      <c r="C611" s="60" t="s">
        <v>368</v>
      </c>
    </row>
    <row r="612" spans="1:3" x14ac:dyDescent="0.3">
      <c r="A612" s="59" t="s">
        <v>4215</v>
      </c>
      <c r="B612" s="60" t="s">
        <v>486</v>
      </c>
      <c r="C612" s="60" t="s">
        <v>368</v>
      </c>
    </row>
    <row r="613" spans="1:3" x14ac:dyDescent="0.3">
      <c r="A613" s="59" t="s">
        <v>4216</v>
      </c>
      <c r="B613" s="60" t="s">
        <v>486</v>
      </c>
      <c r="C613" s="60" t="s">
        <v>1217</v>
      </c>
    </row>
    <row r="614" spans="1:3" x14ac:dyDescent="0.3">
      <c r="A614" s="59" t="s">
        <v>4217</v>
      </c>
      <c r="B614" s="60" t="s">
        <v>486</v>
      </c>
      <c r="C614" s="60" t="s">
        <v>368</v>
      </c>
    </row>
    <row r="615" spans="1:3" x14ac:dyDescent="0.3">
      <c r="A615" s="59" t="s">
        <v>4218</v>
      </c>
      <c r="B615" s="60" t="s">
        <v>368</v>
      </c>
      <c r="C615" s="60" t="s">
        <v>368</v>
      </c>
    </row>
    <row r="616" spans="1:3" x14ac:dyDescent="0.3">
      <c r="A616" s="59" t="s">
        <v>4219</v>
      </c>
      <c r="B616" s="60" t="s">
        <v>2972</v>
      </c>
      <c r="C616" s="60" t="s">
        <v>368</v>
      </c>
    </row>
    <row r="617" spans="1:3" x14ac:dyDescent="0.3">
      <c r="A617" s="59" t="s">
        <v>4220</v>
      </c>
      <c r="B617" s="60" t="s">
        <v>486</v>
      </c>
      <c r="C617" s="60" t="s">
        <v>2972</v>
      </c>
    </row>
    <row r="618" spans="1:3" x14ac:dyDescent="0.3">
      <c r="A618" s="59" t="s">
        <v>4221</v>
      </c>
      <c r="B618" s="60" t="s">
        <v>368</v>
      </c>
      <c r="C618" s="60" t="s">
        <v>368</v>
      </c>
    </row>
    <row r="619" spans="1:3" x14ac:dyDescent="0.3">
      <c r="A619" s="59" t="s">
        <v>4248</v>
      </c>
      <c r="B619" s="60" t="s">
        <v>2972</v>
      </c>
      <c r="C619" s="60" t="s">
        <v>1217</v>
      </c>
    </row>
    <row r="620" spans="1:3" x14ac:dyDescent="0.3">
      <c r="A620" s="59" t="s">
        <v>4222</v>
      </c>
      <c r="B620" s="60" t="s">
        <v>368</v>
      </c>
      <c r="C620" s="60" t="s">
        <v>368</v>
      </c>
    </row>
    <row r="621" spans="1:3" x14ac:dyDescent="0.3">
      <c r="A621" s="59" t="s">
        <v>4223</v>
      </c>
      <c r="B621" s="60" t="s">
        <v>486</v>
      </c>
      <c r="C621" s="60" t="s">
        <v>368</v>
      </c>
    </row>
    <row r="622" spans="1:3" x14ac:dyDescent="0.3">
      <c r="A622" s="59" t="s">
        <v>4224</v>
      </c>
      <c r="B622" s="60" t="s">
        <v>486</v>
      </c>
      <c r="C622" s="60" t="s">
        <v>368</v>
      </c>
    </row>
    <row r="623" spans="1:3" x14ac:dyDescent="0.3">
      <c r="A623" s="59" t="s">
        <v>4020</v>
      </c>
      <c r="B623" s="60" t="s">
        <v>486</v>
      </c>
      <c r="C623" s="60" t="s">
        <v>2972</v>
      </c>
    </row>
    <row r="624" spans="1:3" x14ac:dyDescent="0.3">
      <c r="A624" s="59" t="s">
        <v>4021</v>
      </c>
      <c r="B624" s="60" t="s">
        <v>367</v>
      </c>
      <c r="C624" s="60" t="s">
        <v>1217</v>
      </c>
    </row>
    <row r="625" spans="1:3" x14ac:dyDescent="0.3">
      <c r="A625" s="59" t="s">
        <v>4022</v>
      </c>
      <c r="B625" s="60" t="s">
        <v>486</v>
      </c>
      <c r="C625" s="60" t="s">
        <v>1217</v>
      </c>
    </row>
    <row r="626" spans="1:3" x14ac:dyDescent="0.3">
      <c r="A626" s="59" t="s">
        <v>4023</v>
      </c>
      <c r="B626" s="60" t="s">
        <v>486</v>
      </c>
      <c r="C626" s="60" t="s">
        <v>2972</v>
      </c>
    </row>
    <row r="627" spans="1:3" x14ac:dyDescent="0.3">
      <c r="A627" s="59" t="s">
        <v>4024</v>
      </c>
      <c r="B627" s="60" t="s">
        <v>486</v>
      </c>
      <c r="C627" s="60" t="s">
        <v>1217</v>
      </c>
    </row>
    <row r="628" spans="1:3" x14ac:dyDescent="0.3">
      <c r="A628" s="59" t="s">
        <v>4025</v>
      </c>
      <c r="B628" s="60" t="s">
        <v>486</v>
      </c>
      <c r="C628" s="60" t="s">
        <v>1540</v>
      </c>
    </row>
    <row r="629" spans="1:3" x14ac:dyDescent="0.3">
      <c r="A629" s="59" t="s">
        <v>4026</v>
      </c>
      <c r="B629" s="60" t="s">
        <v>486</v>
      </c>
      <c r="C629" s="60" t="s">
        <v>1561</v>
      </c>
    </row>
    <row r="630" spans="1:3" x14ac:dyDescent="0.3">
      <c r="A630" s="59" t="s">
        <v>4027</v>
      </c>
      <c r="B630" s="60" t="s">
        <v>368</v>
      </c>
      <c r="C630" s="60" t="s">
        <v>368</v>
      </c>
    </row>
    <row r="631" spans="1:3" x14ac:dyDescent="0.3">
      <c r="A631" s="59" t="s">
        <v>4028</v>
      </c>
      <c r="B631" s="60" t="s">
        <v>368</v>
      </c>
      <c r="C631" s="60" t="s">
        <v>2972</v>
      </c>
    </row>
    <row r="632" spans="1:3" x14ac:dyDescent="0.3">
      <c r="A632" s="59" t="s">
        <v>3591</v>
      </c>
      <c r="B632" s="60" t="s">
        <v>368</v>
      </c>
      <c r="C632" s="60" t="s">
        <v>368</v>
      </c>
    </row>
    <row r="633" spans="1:3" x14ac:dyDescent="0.3">
      <c r="A633" s="59" t="s">
        <v>3427</v>
      </c>
      <c r="B633" s="60" t="s">
        <v>2972</v>
      </c>
      <c r="C633" s="60" t="s">
        <v>368</v>
      </c>
    </row>
    <row r="634" spans="1:3" x14ac:dyDescent="0.3">
      <c r="A634" s="59" t="s">
        <v>3428</v>
      </c>
      <c r="B634" s="60" t="s">
        <v>368</v>
      </c>
      <c r="C634" s="60" t="s">
        <v>368</v>
      </c>
    </row>
    <row r="635" spans="1:3" x14ac:dyDescent="0.3">
      <c r="A635" s="59" t="s">
        <v>3429</v>
      </c>
      <c r="B635" s="60" t="s">
        <v>368</v>
      </c>
      <c r="C635" s="60" t="s">
        <v>368</v>
      </c>
    </row>
    <row r="636" spans="1:3" x14ac:dyDescent="0.3">
      <c r="A636" s="59" t="s">
        <v>3964</v>
      </c>
      <c r="B636" s="60" t="s">
        <v>486</v>
      </c>
      <c r="C636" s="60" t="s">
        <v>368</v>
      </c>
    </row>
    <row r="637" spans="1:3" x14ac:dyDescent="0.3">
      <c r="A637" s="59" t="s">
        <v>3905</v>
      </c>
      <c r="B637" s="60" t="s">
        <v>486</v>
      </c>
      <c r="C637" s="60" t="s">
        <v>486</v>
      </c>
    </row>
    <row r="638" spans="1:3" x14ac:dyDescent="0.3">
      <c r="A638" s="59" t="s">
        <v>3906</v>
      </c>
      <c r="B638" s="60" t="s">
        <v>368</v>
      </c>
      <c r="C638" s="60" t="s">
        <v>368</v>
      </c>
    </row>
    <row r="639" spans="1:3" x14ac:dyDescent="0.3">
      <c r="A639" s="59" t="s">
        <v>3907</v>
      </c>
      <c r="B639" s="60" t="s">
        <v>368</v>
      </c>
      <c r="C639" s="60" t="s">
        <v>368</v>
      </c>
    </row>
    <row r="640" spans="1:3" x14ac:dyDescent="0.3">
      <c r="A640" s="59" t="s">
        <v>3908</v>
      </c>
      <c r="B640" s="60" t="s">
        <v>368</v>
      </c>
      <c r="C640" s="60" t="s">
        <v>486</v>
      </c>
    </row>
    <row r="641" spans="1:3" x14ac:dyDescent="0.3">
      <c r="A641" s="59" t="s">
        <v>3118</v>
      </c>
      <c r="B641" s="60" t="s">
        <v>368</v>
      </c>
      <c r="C641" s="60" t="s">
        <v>368</v>
      </c>
    </row>
    <row r="642" spans="1:3" x14ac:dyDescent="0.3">
      <c r="A642" s="59" t="s">
        <v>3119</v>
      </c>
      <c r="B642" s="60" t="s">
        <v>368</v>
      </c>
      <c r="C642" s="60" t="s">
        <v>368</v>
      </c>
    </row>
    <row r="643" spans="1:3" x14ac:dyDescent="0.3">
      <c r="A643" s="59" t="s">
        <v>3517</v>
      </c>
      <c r="B643" s="60" t="s">
        <v>1561</v>
      </c>
      <c r="C643" s="60" t="s">
        <v>1561</v>
      </c>
    </row>
    <row r="644" spans="1:3" x14ac:dyDescent="0.3">
      <c r="A644" s="59" t="s">
        <v>3238</v>
      </c>
      <c r="B644" s="60" t="s">
        <v>1217</v>
      </c>
      <c r="C644" s="60" t="s">
        <v>1540</v>
      </c>
    </row>
    <row r="645" spans="1:3" x14ac:dyDescent="0.3">
      <c r="A645" s="59" t="s">
        <v>3239</v>
      </c>
      <c r="B645" s="60" t="s">
        <v>1217</v>
      </c>
      <c r="C645" s="60" t="s">
        <v>1540</v>
      </c>
    </row>
    <row r="646" spans="1:3" x14ac:dyDescent="0.3">
      <c r="A646" s="59" t="s">
        <v>3518</v>
      </c>
      <c r="B646" s="60" t="s">
        <v>1540</v>
      </c>
      <c r="C646" s="60" t="s">
        <v>1540</v>
      </c>
    </row>
    <row r="647" spans="1:3" x14ac:dyDescent="0.3">
      <c r="A647" s="59" t="s">
        <v>3519</v>
      </c>
      <c r="B647" s="60" t="s">
        <v>367</v>
      </c>
      <c r="C647" s="60" t="s">
        <v>1540</v>
      </c>
    </row>
    <row r="648" spans="1:3" x14ac:dyDescent="0.3">
      <c r="A648" s="59" t="s">
        <v>3240</v>
      </c>
      <c r="B648" s="60" t="s">
        <v>368</v>
      </c>
      <c r="C648" s="60" t="s">
        <v>368</v>
      </c>
    </row>
    <row r="649" spans="1:3" x14ac:dyDescent="0.3">
      <c r="A649" s="59" t="s">
        <v>3241</v>
      </c>
      <c r="B649" s="60" t="s">
        <v>1217</v>
      </c>
      <c r="C649" s="60" t="s">
        <v>1217</v>
      </c>
    </row>
    <row r="650" spans="1:3" x14ac:dyDescent="0.3">
      <c r="A650" s="59" t="s">
        <v>3415</v>
      </c>
      <c r="B650" s="60" t="s">
        <v>2972</v>
      </c>
      <c r="C650" s="60" t="s">
        <v>1217</v>
      </c>
    </row>
    <row r="651" spans="1:3" x14ac:dyDescent="0.3">
      <c r="A651" s="62" t="s">
        <v>3755</v>
      </c>
      <c r="B651" s="60" t="s">
        <v>1217</v>
      </c>
      <c r="C651" s="60" t="s">
        <v>1540</v>
      </c>
    </row>
    <row r="652" spans="1:3" x14ac:dyDescent="0.3">
      <c r="A652" s="59" t="s">
        <v>3756</v>
      </c>
      <c r="B652" s="60" t="s">
        <v>486</v>
      </c>
      <c r="C652" s="60" t="s">
        <v>486</v>
      </c>
    </row>
    <row r="653" spans="1:3" x14ac:dyDescent="0.3">
      <c r="A653" s="59" t="s">
        <v>3757</v>
      </c>
      <c r="B653" s="60" t="s">
        <v>367</v>
      </c>
      <c r="C653" s="60" t="s">
        <v>486</v>
      </c>
    </row>
    <row r="654" spans="1:3" x14ac:dyDescent="0.3">
      <c r="A654" s="59" t="s">
        <v>3759</v>
      </c>
      <c r="B654" s="60" t="s">
        <v>2972</v>
      </c>
      <c r="C654" s="60" t="s">
        <v>368</v>
      </c>
    </row>
    <row r="655" spans="1:3" x14ac:dyDescent="0.3">
      <c r="A655" s="59" t="s">
        <v>3760</v>
      </c>
      <c r="B655" s="60" t="s">
        <v>2972</v>
      </c>
      <c r="C655" s="60" t="s">
        <v>1217</v>
      </c>
    </row>
    <row r="656" spans="1:3" x14ac:dyDescent="0.3">
      <c r="A656" s="59" t="s">
        <v>3761</v>
      </c>
      <c r="B656" s="60" t="s">
        <v>368</v>
      </c>
      <c r="C656" s="60" t="s">
        <v>368</v>
      </c>
    </row>
    <row r="657" spans="1:3" x14ac:dyDescent="0.3">
      <c r="A657" s="59" t="s">
        <v>3762</v>
      </c>
      <c r="B657" s="60" t="s">
        <v>486</v>
      </c>
      <c r="C657" s="60" t="s">
        <v>368</v>
      </c>
    </row>
    <row r="658" spans="1:3" x14ac:dyDescent="0.3">
      <c r="A658" s="59" t="s">
        <v>3763</v>
      </c>
      <c r="B658" s="60" t="s">
        <v>486</v>
      </c>
      <c r="C658" s="60" t="s">
        <v>2972</v>
      </c>
    </row>
    <row r="659" spans="1:3" x14ac:dyDescent="0.3">
      <c r="A659" s="59" t="s">
        <v>3764</v>
      </c>
      <c r="B659" s="60" t="s">
        <v>1561</v>
      </c>
      <c r="C659" s="60" t="s">
        <v>1561</v>
      </c>
    </row>
    <row r="660" spans="1:3" x14ac:dyDescent="0.3">
      <c r="A660" s="59" t="s">
        <v>3766</v>
      </c>
      <c r="B660" s="60" t="s">
        <v>368</v>
      </c>
      <c r="C660" s="60" t="s">
        <v>368</v>
      </c>
    </row>
    <row r="661" spans="1:3" x14ac:dyDescent="0.3">
      <c r="A661" s="59" t="s">
        <v>3767</v>
      </c>
      <c r="B661" s="60" t="s">
        <v>1540</v>
      </c>
      <c r="C661" s="60" t="s">
        <v>1540</v>
      </c>
    </row>
    <row r="662" spans="1:3" x14ac:dyDescent="0.3">
      <c r="A662" s="59" t="s">
        <v>3768</v>
      </c>
      <c r="B662" s="60" t="s">
        <v>368</v>
      </c>
      <c r="C662" s="60" t="s">
        <v>368</v>
      </c>
    </row>
    <row r="663" spans="1:3" x14ac:dyDescent="0.3">
      <c r="A663" s="59" t="s">
        <v>3769</v>
      </c>
      <c r="B663" s="60" t="s">
        <v>368</v>
      </c>
      <c r="C663" s="60" t="s">
        <v>1217</v>
      </c>
    </row>
    <row r="664" spans="1:3" x14ac:dyDescent="0.3">
      <c r="A664" s="59" t="s">
        <v>3770</v>
      </c>
      <c r="B664" s="60" t="s">
        <v>486</v>
      </c>
      <c r="C664" s="60" t="s">
        <v>368</v>
      </c>
    </row>
    <row r="665" spans="1:3" x14ac:dyDescent="0.3">
      <c r="A665" s="59" t="s">
        <v>3520</v>
      </c>
      <c r="B665" s="60" t="s">
        <v>368</v>
      </c>
      <c r="C665" s="60" t="s">
        <v>2972</v>
      </c>
    </row>
    <row r="666" spans="1:3" x14ac:dyDescent="0.3">
      <c r="A666" s="59" t="s">
        <v>4029</v>
      </c>
      <c r="B666" s="61" t="s">
        <v>367</v>
      </c>
      <c r="C666" s="60" t="s">
        <v>2972</v>
      </c>
    </row>
    <row r="667" spans="1:3" x14ac:dyDescent="0.3">
      <c r="A667" s="59" t="s">
        <v>4030</v>
      </c>
      <c r="B667" s="60" t="s">
        <v>367</v>
      </c>
      <c r="C667" s="60" t="s">
        <v>1561</v>
      </c>
    </row>
    <row r="668" spans="1:3" x14ac:dyDescent="0.3">
      <c r="A668" s="59" t="s">
        <v>4031</v>
      </c>
      <c r="B668" s="60" t="s">
        <v>368</v>
      </c>
      <c r="C668" s="60" t="s">
        <v>368</v>
      </c>
    </row>
    <row r="669" spans="1:3" x14ac:dyDescent="0.3">
      <c r="A669" s="59" t="s">
        <v>4032</v>
      </c>
      <c r="B669" s="60" t="s">
        <v>367</v>
      </c>
      <c r="C669" s="60" t="s">
        <v>1561</v>
      </c>
    </row>
    <row r="670" spans="1:3" x14ac:dyDescent="0.3">
      <c r="A670" s="59" t="s">
        <v>4034</v>
      </c>
      <c r="B670" s="60" t="s">
        <v>1217</v>
      </c>
      <c r="C670" s="60" t="s">
        <v>1540</v>
      </c>
    </row>
    <row r="671" spans="1:3" x14ac:dyDescent="0.3">
      <c r="A671" s="59" t="s">
        <v>4035</v>
      </c>
      <c r="B671" s="60" t="s">
        <v>367</v>
      </c>
      <c r="C671" s="60" t="s">
        <v>1540</v>
      </c>
    </row>
    <row r="672" spans="1:3" x14ac:dyDescent="0.3">
      <c r="A672" s="59" t="s">
        <v>4036</v>
      </c>
      <c r="B672" s="60" t="s">
        <v>1217</v>
      </c>
      <c r="C672" s="60" t="s">
        <v>1540</v>
      </c>
    </row>
    <row r="673" spans="1:3" x14ac:dyDescent="0.3">
      <c r="A673" s="59" t="s">
        <v>4037</v>
      </c>
      <c r="B673" s="60" t="s">
        <v>367</v>
      </c>
      <c r="C673" s="60" t="s">
        <v>368</v>
      </c>
    </row>
    <row r="674" spans="1:3" x14ac:dyDescent="0.3">
      <c r="A674" s="59" t="s">
        <v>4038</v>
      </c>
      <c r="B674" s="60" t="s">
        <v>368</v>
      </c>
      <c r="C674" s="60" t="s">
        <v>368</v>
      </c>
    </row>
    <row r="675" spans="1:3" x14ac:dyDescent="0.3">
      <c r="A675" s="59" t="s">
        <v>4039</v>
      </c>
      <c r="B675" s="60" t="s">
        <v>486</v>
      </c>
      <c r="C675" s="60" t="s">
        <v>486</v>
      </c>
    </row>
    <row r="676" spans="1:3" x14ac:dyDescent="0.3">
      <c r="A676" s="59" t="s">
        <v>3771</v>
      </c>
      <c r="B676" s="60" t="s">
        <v>368</v>
      </c>
      <c r="C676" s="60" t="s">
        <v>368</v>
      </c>
    </row>
    <row r="677" spans="1:3" x14ac:dyDescent="0.3">
      <c r="A677" s="59" t="s">
        <v>3772</v>
      </c>
      <c r="B677" s="60" t="s">
        <v>486</v>
      </c>
      <c r="C677" s="60" t="s">
        <v>368</v>
      </c>
    </row>
    <row r="678" spans="1:3" x14ac:dyDescent="0.3">
      <c r="A678" s="59" t="s">
        <v>3773</v>
      </c>
      <c r="B678" s="60" t="s">
        <v>1540</v>
      </c>
      <c r="C678" s="60" t="s">
        <v>1217</v>
      </c>
    </row>
    <row r="679" spans="1:3" x14ac:dyDescent="0.3">
      <c r="A679" s="59" t="s">
        <v>3774</v>
      </c>
      <c r="B679" s="60" t="s">
        <v>368</v>
      </c>
      <c r="C679" s="60" t="s">
        <v>368</v>
      </c>
    </row>
    <row r="680" spans="1:3" x14ac:dyDescent="0.3">
      <c r="A680" s="59" t="s">
        <v>3232</v>
      </c>
      <c r="B680" s="60" t="s">
        <v>368</v>
      </c>
      <c r="C680" s="60" t="s">
        <v>368</v>
      </c>
    </row>
    <row r="681" spans="1:3" x14ac:dyDescent="0.3">
      <c r="A681" s="59" t="s">
        <v>4041</v>
      </c>
      <c r="B681" s="60" t="s">
        <v>486</v>
      </c>
      <c r="C681" s="60" t="s">
        <v>486</v>
      </c>
    </row>
    <row r="682" spans="1:3" x14ac:dyDescent="0.3">
      <c r="A682" s="59" t="s">
        <v>3230</v>
      </c>
      <c r="B682" s="60" t="s">
        <v>368</v>
      </c>
      <c r="C682" s="60" t="s">
        <v>368</v>
      </c>
    </row>
    <row r="683" spans="1:3" x14ac:dyDescent="0.3">
      <c r="A683" s="59" t="s">
        <v>4168</v>
      </c>
      <c r="B683" s="60" t="s">
        <v>1217</v>
      </c>
      <c r="C683" s="60" t="s">
        <v>1217</v>
      </c>
    </row>
    <row r="684" spans="1:3" x14ac:dyDescent="0.3">
      <c r="A684" s="59" t="s">
        <v>4170</v>
      </c>
      <c r="B684" s="60" t="s">
        <v>1217</v>
      </c>
      <c r="C684" s="60" t="s">
        <v>1540</v>
      </c>
    </row>
    <row r="685" spans="1:3" x14ac:dyDescent="0.3">
      <c r="A685" s="59" t="s">
        <v>4171</v>
      </c>
      <c r="B685" s="60" t="s">
        <v>2972</v>
      </c>
      <c r="C685" s="60" t="s">
        <v>1540</v>
      </c>
    </row>
    <row r="686" spans="1:3" x14ac:dyDescent="0.3">
      <c r="A686" s="59" t="s">
        <v>4173</v>
      </c>
      <c r="B686" s="60" t="s">
        <v>486</v>
      </c>
      <c r="C686" s="60" t="s">
        <v>1540</v>
      </c>
    </row>
    <row r="687" spans="1:3" x14ac:dyDescent="0.3">
      <c r="A687" s="59" t="s">
        <v>4175</v>
      </c>
      <c r="B687" s="60" t="s">
        <v>486</v>
      </c>
      <c r="C687" s="60" t="s">
        <v>1540</v>
      </c>
    </row>
    <row r="688" spans="1:3" x14ac:dyDescent="0.3">
      <c r="A688" s="62" t="s">
        <v>4176</v>
      </c>
      <c r="B688" s="61" t="s">
        <v>1540</v>
      </c>
      <c r="C688" s="61" t="s">
        <v>1540</v>
      </c>
    </row>
    <row r="689" spans="1:3" x14ac:dyDescent="0.3">
      <c r="A689" s="59" t="s">
        <v>4177</v>
      </c>
      <c r="B689" s="60" t="s">
        <v>2972</v>
      </c>
      <c r="C689" s="60" t="s">
        <v>1217</v>
      </c>
    </row>
    <row r="690" spans="1:3" x14ac:dyDescent="0.3">
      <c r="A690" s="59" t="s">
        <v>4178</v>
      </c>
      <c r="B690" s="60" t="s">
        <v>1217</v>
      </c>
      <c r="C690" s="60" t="s">
        <v>1540</v>
      </c>
    </row>
    <row r="691" spans="1:3" x14ac:dyDescent="0.3">
      <c r="A691" s="59" t="s">
        <v>4179</v>
      </c>
      <c r="B691" s="60" t="s">
        <v>2972</v>
      </c>
      <c r="C691" s="60" t="s">
        <v>1540</v>
      </c>
    </row>
    <row r="692" spans="1:3" x14ac:dyDescent="0.3">
      <c r="A692" s="59" t="s">
        <v>3120</v>
      </c>
      <c r="B692" s="60" t="s">
        <v>367</v>
      </c>
      <c r="C692" s="60" t="s">
        <v>368</v>
      </c>
    </row>
    <row r="693" spans="1:3" x14ac:dyDescent="0.3">
      <c r="A693" s="59" t="s">
        <v>3121</v>
      </c>
      <c r="B693" s="60" t="s">
        <v>486</v>
      </c>
      <c r="C693" s="60" t="s">
        <v>368</v>
      </c>
    </row>
    <row r="694" spans="1:3" x14ac:dyDescent="0.3">
      <c r="A694" s="59" t="s">
        <v>3430</v>
      </c>
      <c r="B694" s="60" t="s">
        <v>486</v>
      </c>
      <c r="C694" s="60" t="s">
        <v>368</v>
      </c>
    </row>
    <row r="695" spans="1:3" x14ac:dyDescent="0.3">
      <c r="A695" s="59" t="s">
        <v>3431</v>
      </c>
      <c r="B695" s="60" t="s">
        <v>368</v>
      </c>
      <c r="C695" s="60" t="s">
        <v>368</v>
      </c>
    </row>
    <row r="696" spans="1:3" x14ac:dyDescent="0.3">
      <c r="A696" s="59" t="s">
        <v>3432</v>
      </c>
      <c r="B696" s="60" t="s">
        <v>368</v>
      </c>
      <c r="C696" s="60" t="s">
        <v>2972</v>
      </c>
    </row>
    <row r="697" spans="1:3" x14ac:dyDescent="0.3">
      <c r="A697" s="59" t="s">
        <v>3433</v>
      </c>
      <c r="B697" s="60" t="s">
        <v>368</v>
      </c>
      <c r="C697" s="60" t="s">
        <v>368</v>
      </c>
    </row>
    <row r="698" spans="1:3" x14ac:dyDescent="0.3">
      <c r="A698" s="59" t="s">
        <v>3434</v>
      </c>
      <c r="B698" s="60" t="s">
        <v>2972</v>
      </c>
      <c r="C698" s="60" t="s">
        <v>2972</v>
      </c>
    </row>
    <row r="699" spans="1:3" x14ac:dyDescent="0.3">
      <c r="A699" s="59" t="s">
        <v>3435</v>
      </c>
      <c r="B699" s="60" t="s">
        <v>486</v>
      </c>
      <c r="C699" s="60" t="s">
        <v>1217</v>
      </c>
    </row>
    <row r="700" spans="1:3" x14ac:dyDescent="0.3">
      <c r="A700" s="59" t="s">
        <v>3436</v>
      </c>
      <c r="B700" s="60" t="s">
        <v>1561</v>
      </c>
      <c r="C700" s="60" t="s">
        <v>1561</v>
      </c>
    </row>
    <row r="701" spans="1:3" x14ac:dyDescent="0.3">
      <c r="A701" s="59" t="s">
        <v>3437</v>
      </c>
      <c r="B701" s="60" t="s">
        <v>486</v>
      </c>
      <c r="C701" s="60" t="s">
        <v>1540</v>
      </c>
    </row>
    <row r="702" spans="1:3" x14ac:dyDescent="0.3">
      <c r="A702" s="59" t="s">
        <v>3438</v>
      </c>
      <c r="B702" s="60" t="s">
        <v>368</v>
      </c>
      <c r="C702" s="60" t="s">
        <v>368</v>
      </c>
    </row>
    <row r="703" spans="1:3" x14ac:dyDescent="0.3">
      <c r="A703" s="59" t="s">
        <v>3439</v>
      </c>
      <c r="B703" s="60" t="s">
        <v>368</v>
      </c>
      <c r="C703" s="60" t="s">
        <v>1540</v>
      </c>
    </row>
    <row r="704" spans="1:3" x14ac:dyDescent="0.3">
      <c r="A704" s="59" t="s">
        <v>3440</v>
      </c>
      <c r="B704" s="60" t="s">
        <v>368</v>
      </c>
      <c r="C704" s="60" t="s">
        <v>368</v>
      </c>
    </row>
    <row r="705" spans="1:3" x14ac:dyDescent="0.3">
      <c r="A705" s="59" t="s">
        <v>3441</v>
      </c>
      <c r="B705" s="60" t="s">
        <v>368</v>
      </c>
      <c r="C705" s="60" t="s">
        <v>368</v>
      </c>
    </row>
    <row r="706" spans="1:3" x14ac:dyDescent="0.3">
      <c r="A706" s="59" t="s">
        <v>3442</v>
      </c>
      <c r="B706" s="60" t="s">
        <v>486</v>
      </c>
      <c r="C706" s="60" t="s">
        <v>1540</v>
      </c>
    </row>
    <row r="707" spans="1:3" x14ac:dyDescent="0.3">
      <c r="A707" s="59" t="s">
        <v>3443</v>
      </c>
      <c r="B707" s="60" t="s">
        <v>2972</v>
      </c>
      <c r="C707" s="60" t="s">
        <v>1561</v>
      </c>
    </row>
    <row r="708" spans="1:3" x14ac:dyDescent="0.3">
      <c r="A708" s="59" t="s">
        <v>3444</v>
      </c>
      <c r="B708" s="60" t="s">
        <v>486</v>
      </c>
      <c r="C708" s="60" t="s">
        <v>1540</v>
      </c>
    </row>
    <row r="709" spans="1:3" x14ac:dyDescent="0.3">
      <c r="A709" s="59" t="s">
        <v>3445</v>
      </c>
      <c r="B709" s="60" t="s">
        <v>486</v>
      </c>
      <c r="C709" s="60" t="s">
        <v>2972</v>
      </c>
    </row>
    <row r="710" spans="1:3" x14ac:dyDescent="0.3">
      <c r="A710" s="59" t="s">
        <v>3446</v>
      </c>
      <c r="B710" s="60" t="s">
        <v>1217</v>
      </c>
      <c r="C710" s="60" t="s">
        <v>1540</v>
      </c>
    </row>
    <row r="711" spans="1:3" x14ac:dyDescent="0.3">
      <c r="A711" s="59" t="s">
        <v>3448</v>
      </c>
      <c r="B711" s="60" t="s">
        <v>486</v>
      </c>
      <c r="C711" s="60" t="s">
        <v>2972</v>
      </c>
    </row>
    <row r="712" spans="1:3" x14ac:dyDescent="0.3">
      <c r="A712" s="59" t="s">
        <v>3449</v>
      </c>
      <c r="B712" s="60" t="s">
        <v>486</v>
      </c>
      <c r="C712" s="60" t="s">
        <v>368</v>
      </c>
    </row>
    <row r="713" spans="1:3" x14ac:dyDescent="0.3">
      <c r="A713" s="59" t="s">
        <v>3450</v>
      </c>
      <c r="B713" s="60" t="s">
        <v>486</v>
      </c>
      <c r="C713" s="60" t="s">
        <v>1217</v>
      </c>
    </row>
    <row r="714" spans="1:3" x14ac:dyDescent="0.3">
      <c r="A714" s="59" t="s">
        <v>3451</v>
      </c>
      <c r="B714" s="60" t="s">
        <v>368</v>
      </c>
      <c r="C714" s="60" t="s">
        <v>368</v>
      </c>
    </row>
    <row r="715" spans="1:3" x14ac:dyDescent="0.3">
      <c r="A715" s="59" t="s">
        <v>3452</v>
      </c>
      <c r="B715" s="60" t="s">
        <v>1540</v>
      </c>
      <c r="C715" s="60" t="s">
        <v>1561</v>
      </c>
    </row>
    <row r="716" spans="1:3" x14ac:dyDescent="0.3">
      <c r="A716" s="59" t="s">
        <v>3453</v>
      </c>
      <c r="B716" s="60" t="s">
        <v>486</v>
      </c>
      <c r="C716" s="60" t="s">
        <v>368</v>
      </c>
    </row>
    <row r="717" spans="1:3" x14ac:dyDescent="0.3">
      <c r="A717" s="59" t="s">
        <v>3454</v>
      </c>
      <c r="B717" s="60" t="s">
        <v>368</v>
      </c>
      <c r="C717" s="60" t="s">
        <v>368</v>
      </c>
    </row>
    <row r="718" spans="1:3" x14ac:dyDescent="0.3">
      <c r="A718" s="59" t="s">
        <v>4249</v>
      </c>
      <c r="B718" s="60" t="s">
        <v>486</v>
      </c>
      <c r="C718" s="60" t="s">
        <v>486</v>
      </c>
    </row>
    <row r="719" spans="1:3" x14ac:dyDescent="0.3">
      <c r="A719" s="59" t="s">
        <v>3455</v>
      </c>
      <c r="B719" s="60" t="s">
        <v>1217</v>
      </c>
      <c r="C719" s="60" t="s">
        <v>1561</v>
      </c>
    </row>
    <row r="720" spans="1:3" x14ac:dyDescent="0.3">
      <c r="A720" s="59" t="s">
        <v>3456</v>
      </c>
      <c r="B720" s="60" t="s">
        <v>486</v>
      </c>
      <c r="C720" s="60" t="s">
        <v>1217</v>
      </c>
    </row>
    <row r="721" spans="1:3" x14ac:dyDescent="0.3">
      <c r="A721" s="59" t="s">
        <v>4150</v>
      </c>
      <c r="B721" s="60" t="s">
        <v>486</v>
      </c>
      <c r="C721" s="60" t="s">
        <v>1561</v>
      </c>
    </row>
    <row r="722" spans="1:3" x14ac:dyDescent="0.3">
      <c r="A722" s="59" t="s">
        <v>4151</v>
      </c>
      <c r="B722" s="60" t="s">
        <v>368</v>
      </c>
      <c r="C722" s="60" t="s">
        <v>368</v>
      </c>
    </row>
    <row r="723" spans="1:3" x14ac:dyDescent="0.3">
      <c r="A723" s="59" t="s">
        <v>4152</v>
      </c>
      <c r="B723" s="60" t="s">
        <v>486</v>
      </c>
      <c r="C723" s="60" t="s">
        <v>1217</v>
      </c>
    </row>
    <row r="724" spans="1:3" x14ac:dyDescent="0.3">
      <c r="A724" s="59" t="s">
        <v>4153</v>
      </c>
      <c r="B724" s="60" t="s">
        <v>486</v>
      </c>
      <c r="C724" s="60" t="s">
        <v>1217</v>
      </c>
    </row>
    <row r="725" spans="1:3" x14ac:dyDescent="0.3">
      <c r="A725" s="59" t="s">
        <v>4154</v>
      </c>
      <c r="B725" s="60" t="s">
        <v>486</v>
      </c>
      <c r="C725" s="60" t="s">
        <v>1217</v>
      </c>
    </row>
    <row r="726" spans="1:3" x14ac:dyDescent="0.3">
      <c r="A726" s="59" t="s">
        <v>4155</v>
      </c>
      <c r="B726" s="60" t="s">
        <v>1540</v>
      </c>
      <c r="C726" s="60" t="s">
        <v>2972</v>
      </c>
    </row>
    <row r="727" spans="1:3" x14ac:dyDescent="0.3">
      <c r="A727" s="59" t="s">
        <v>4156</v>
      </c>
      <c r="B727" s="60" t="s">
        <v>2972</v>
      </c>
      <c r="C727" s="60" t="s">
        <v>1217</v>
      </c>
    </row>
    <row r="728" spans="1:3" x14ac:dyDescent="0.3">
      <c r="A728" s="59" t="s">
        <v>4157</v>
      </c>
      <c r="B728" s="60" t="s">
        <v>486</v>
      </c>
      <c r="C728" s="60" t="s">
        <v>1217</v>
      </c>
    </row>
    <row r="729" spans="1:3" x14ac:dyDescent="0.3">
      <c r="A729" s="59" t="s">
        <v>4158</v>
      </c>
      <c r="B729" s="60" t="s">
        <v>367</v>
      </c>
      <c r="C729" s="60" t="s">
        <v>1561</v>
      </c>
    </row>
    <row r="730" spans="1:3" x14ac:dyDescent="0.3">
      <c r="A730" s="59" t="s">
        <v>4159</v>
      </c>
      <c r="B730" s="60" t="s">
        <v>367</v>
      </c>
      <c r="C730" s="60" t="s">
        <v>368</v>
      </c>
    </row>
    <row r="731" spans="1:3" x14ac:dyDescent="0.3">
      <c r="A731" s="59" t="s">
        <v>4160</v>
      </c>
      <c r="B731" s="60" t="s">
        <v>486</v>
      </c>
      <c r="C731" s="60" t="s">
        <v>1217</v>
      </c>
    </row>
    <row r="732" spans="1:3" x14ac:dyDescent="0.3">
      <c r="A732" s="59" t="s">
        <v>3561</v>
      </c>
      <c r="B732" s="60" t="s">
        <v>486</v>
      </c>
      <c r="C732" s="60" t="s">
        <v>1217</v>
      </c>
    </row>
    <row r="733" spans="1:3" x14ac:dyDescent="0.3">
      <c r="A733" s="59" t="s">
        <v>3562</v>
      </c>
      <c r="B733" s="60" t="s">
        <v>367</v>
      </c>
      <c r="C733" s="60" t="s">
        <v>2972</v>
      </c>
    </row>
    <row r="734" spans="1:3" x14ac:dyDescent="0.3">
      <c r="A734" s="59" t="s">
        <v>3563</v>
      </c>
      <c r="B734" s="60" t="s">
        <v>1561</v>
      </c>
      <c r="C734" s="60" t="s">
        <v>368</v>
      </c>
    </row>
    <row r="735" spans="1:3" x14ac:dyDescent="0.3">
      <c r="A735" s="59" t="s">
        <v>3564</v>
      </c>
      <c r="B735" s="60" t="s">
        <v>486</v>
      </c>
      <c r="C735" s="60" t="s">
        <v>2972</v>
      </c>
    </row>
    <row r="736" spans="1:3" x14ac:dyDescent="0.3">
      <c r="A736" s="59" t="s">
        <v>3565</v>
      </c>
      <c r="B736" s="60" t="s">
        <v>1217</v>
      </c>
      <c r="C736" s="60" t="s">
        <v>1217</v>
      </c>
    </row>
    <row r="737" spans="1:3" x14ac:dyDescent="0.3">
      <c r="A737" s="59" t="s">
        <v>3566</v>
      </c>
      <c r="B737" s="60" t="s">
        <v>486</v>
      </c>
      <c r="C737" s="60" t="s">
        <v>1217</v>
      </c>
    </row>
    <row r="738" spans="1:3" x14ac:dyDescent="0.3">
      <c r="A738" s="59" t="s">
        <v>3567</v>
      </c>
      <c r="B738" s="60" t="s">
        <v>486</v>
      </c>
      <c r="C738" s="60" t="s">
        <v>486</v>
      </c>
    </row>
    <row r="739" spans="1:3" x14ac:dyDescent="0.3">
      <c r="A739" s="59" t="s">
        <v>3568</v>
      </c>
      <c r="B739" s="60" t="s">
        <v>2972</v>
      </c>
      <c r="C739" s="60" t="s">
        <v>1217</v>
      </c>
    </row>
    <row r="740" spans="1:3" x14ac:dyDescent="0.3">
      <c r="A740" s="59" t="s">
        <v>3569</v>
      </c>
      <c r="B740" s="60" t="s">
        <v>486</v>
      </c>
      <c r="C740" s="60" t="s">
        <v>1217</v>
      </c>
    </row>
    <row r="741" spans="1:3" x14ac:dyDescent="0.3">
      <c r="A741" s="59" t="s">
        <v>3570</v>
      </c>
      <c r="B741" s="60" t="s">
        <v>486</v>
      </c>
      <c r="C741" s="60" t="s">
        <v>1217</v>
      </c>
    </row>
    <row r="742" spans="1:3" x14ac:dyDescent="0.3">
      <c r="A742" s="59" t="s">
        <v>3571</v>
      </c>
      <c r="B742" s="60" t="s">
        <v>486</v>
      </c>
      <c r="C742" s="60" t="s">
        <v>486</v>
      </c>
    </row>
    <row r="743" spans="1:3" x14ac:dyDescent="0.3">
      <c r="A743" s="59" t="s">
        <v>3572</v>
      </c>
      <c r="B743" s="60" t="s">
        <v>486</v>
      </c>
      <c r="C743" s="60" t="s">
        <v>1540</v>
      </c>
    </row>
    <row r="744" spans="1:3" x14ac:dyDescent="0.3">
      <c r="A744" s="59" t="s">
        <v>3573</v>
      </c>
      <c r="B744" s="60" t="s">
        <v>486</v>
      </c>
      <c r="C744" s="60" t="s">
        <v>486</v>
      </c>
    </row>
    <row r="745" spans="1:3" x14ac:dyDescent="0.3">
      <c r="A745" s="59" t="s">
        <v>3574</v>
      </c>
      <c r="B745" s="60" t="s">
        <v>486</v>
      </c>
      <c r="C745" s="60" t="s">
        <v>1217</v>
      </c>
    </row>
    <row r="746" spans="1:3" x14ac:dyDescent="0.3">
      <c r="A746" s="59" t="s">
        <v>3575</v>
      </c>
      <c r="B746" s="60" t="s">
        <v>2972</v>
      </c>
      <c r="C746" s="60" t="s">
        <v>368</v>
      </c>
    </row>
    <row r="747" spans="1:3" x14ac:dyDescent="0.3">
      <c r="A747" s="59" t="s">
        <v>3576</v>
      </c>
      <c r="B747" s="60" t="s">
        <v>368</v>
      </c>
      <c r="C747" s="60" t="s">
        <v>368</v>
      </c>
    </row>
    <row r="748" spans="1:3" x14ac:dyDescent="0.3">
      <c r="A748" s="59" t="s">
        <v>3577</v>
      </c>
      <c r="B748" s="60" t="s">
        <v>368</v>
      </c>
      <c r="C748" s="60" t="s">
        <v>368</v>
      </c>
    </row>
    <row r="749" spans="1:3" x14ac:dyDescent="0.3">
      <c r="A749" s="59" t="s">
        <v>3578</v>
      </c>
      <c r="B749" s="60" t="s">
        <v>368</v>
      </c>
      <c r="C749" s="60" t="s">
        <v>368</v>
      </c>
    </row>
    <row r="750" spans="1:3" x14ac:dyDescent="0.3">
      <c r="A750" s="59" t="s">
        <v>3579</v>
      </c>
      <c r="B750" s="60" t="s">
        <v>368</v>
      </c>
      <c r="C750" s="60" t="s">
        <v>368</v>
      </c>
    </row>
    <row r="751" spans="1:3" x14ac:dyDescent="0.3">
      <c r="A751" s="59" t="s">
        <v>3580</v>
      </c>
      <c r="B751" s="60" t="s">
        <v>368</v>
      </c>
      <c r="C751" s="60" t="s">
        <v>368</v>
      </c>
    </row>
    <row r="752" spans="1:3" x14ac:dyDescent="0.3">
      <c r="A752" s="59" t="s">
        <v>3585</v>
      </c>
      <c r="B752" s="60" t="s">
        <v>486</v>
      </c>
      <c r="C752" s="60" t="s">
        <v>368</v>
      </c>
    </row>
    <row r="753" spans="1:3" x14ac:dyDescent="0.3">
      <c r="A753" s="59" t="s">
        <v>3586</v>
      </c>
      <c r="B753" s="60" t="s">
        <v>486</v>
      </c>
      <c r="C753" s="60" t="s">
        <v>1217</v>
      </c>
    </row>
    <row r="754" spans="1:3" x14ac:dyDescent="0.3">
      <c r="A754" s="59" t="s">
        <v>3587</v>
      </c>
      <c r="B754" s="60" t="s">
        <v>1217</v>
      </c>
      <c r="C754" s="60" t="s">
        <v>1217</v>
      </c>
    </row>
    <row r="755" spans="1:3" x14ac:dyDescent="0.3">
      <c r="A755" s="59" t="s">
        <v>3522</v>
      </c>
      <c r="B755" s="60" t="s">
        <v>486</v>
      </c>
      <c r="C755" s="60" t="s">
        <v>1540</v>
      </c>
    </row>
    <row r="756" spans="1:3" x14ac:dyDescent="0.3">
      <c r="A756" s="59" t="s">
        <v>3219</v>
      </c>
      <c r="B756" s="60" t="s">
        <v>1217</v>
      </c>
      <c r="C756" s="60" t="s">
        <v>1217</v>
      </c>
    </row>
    <row r="757" spans="1:3" x14ac:dyDescent="0.3">
      <c r="A757" s="59" t="s">
        <v>3523</v>
      </c>
      <c r="B757" s="60" t="s">
        <v>1217</v>
      </c>
      <c r="C757" s="60" t="s">
        <v>1540</v>
      </c>
    </row>
    <row r="758" spans="1:3" x14ac:dyDescent="0.3">
      <c r="A758" s="59" t="s">
        <v>3524</v>
      </c>
      <c r="B758" s="60" t="s">
        <v>2972</v>
      </c>
      <c r="C758" s="60" t="s">
        <v>1217</v>
      </c>
    </row>
    <row r="759" spans="1:3" x14ac:dyDescent="0.3">
      <c r="A759" s="59" t="s">
        <v>4227</v>
      </c>
      <c r="B759" s="60" t="s">
        <v>486</v>
      </c>
      <c r="C759" s="60" t="s">
        <v>2972</v>
      </c>
    </row>
    <row r="760" spans="1:3" x14ac:dyDescent="0.3">
      <c r="A760" s="59" t="s">
        <v>4228</v>
      </c>
      <c r="B760" s="60" t="s">
        <v>486</v>
      </c>
      <c r="C760" s="60" t="s">
        <v>2972</v>
      </c>
    </row>
    <row r="761" spans="1:3" x14ac:dyDescent="0.3">
      <c r="A761" s="59" t="s">
        <v>4229</v>
      </c>
      <c r="B761" s="60" t="s">
        <v>486</v>
      </c>
      <c r="C761" s="60" t="s">
        <v>368</v>
      </c>
    </row>
    <row r="762" spans="1:3" x14ac:dyDescent="0.3">
      <c r="A762" s="59" t="s">
        <v>3775</v>
      </c>
      <c r="B762" s="60" t="s">
        <v>486</v>
      </c>
      <c r="C762" s="60" t="s">
        <v>368</v>
      </c>
    </row>
    <row r="763" spans="1:3" x14ac:dyDescent="0.3">
      <c r="A763" s="59" t="s">
        <v>3776</v>
      </c>
      <c r="B763" s="60" t="s">
        <v>486</v>
      </c>
      <c r="C763" s="60" t="s">
        <v>368</v>
      </c>
    </row>
    <row r="764" spans="1:3" x14ac:dyDescent="0.3">
      <c r="A764" s="59" t="s">
        <v>3777</v>
      </c>
      <c r="B764" s="60" t="s">
        <v>486</v>
      </c>
      <c r="C764" s="60" t="s">
        <v>368</v>
      </c>
    </row>
    <row r="765" spans="1:3" x14ac:dyDescent="0.3">
      <c r="A765" s="62" t="s">
        <v>3778</v>
      </c>
      <c r="B765" s="60" t="s">
        <v>486</v>
      </c>
      <c r="C765" s="60" t="s">
        <v>368</v>
      </c>
    </row>
    <row r="766" spans="1:3" x14ac:dyDescent="0.3">
      <c r="A766" s="59" t="s">
        <v>3779</v>
      </c>
      <c r="B766" s="60" t="s">
        <v>486</v>
      </c>
      <c r="C766" s="60" t="s">
        <v>368</v>
      </c>
    </row>
    <row r="767" spans="1:3" x14ac:dyDescent="0.3">
      <c r="A767" s="59" t="s">
        <v>4042</v>
      </c>
      <c r="B767" s="60" t="s">
        <v>2972</v>
      </c>
      <c r="C767" s="60" t="s">
        <v>2972</v>
      </c>
    </row>
    <row r="768" spans="1:3" x14ac:dyDescent="0.3">
      <c r="A768" s="59" t="s">
        <v>4043</v>
      </c>
      <c r="B768" s="60" t="s">
        <v>367</v>
      </c>
      <c r="C768" s="60" t="s">
        <v>2972</v>
      </c>
    </row>
    <row r="769" spans="1:3" x14ac:dyDescent="0.3">
      <c r="A769" s="59" t="s">
        <v>4044</v>
      </c>
      <c r="B769" s="60" t="s">
        <v>367</v>
      </c>
      <c r="C769" s="60" t="s">
        <v>368</v>
      </c>
    </row>
    <row r="770" spans="1:3" x14ac:dyDescent="0.3">
      <c r="A770" s="64" t="s">
        <v>4045</v>
      </c>
      <c r="B770" s="65" t="s">
        <v>367</v>
      </c>
      <c r="C770" s="65" t="s">
        <v>486</v>
      </c>
    </row>
    <row r="771" spans="1:3" x14ac:dyDescent="0.3">
      <c r="A771" s="59" t="s">
        <v>4046</v>
      </c>
      <c r="B771" s="60" t="s">
        <v>368</v>
      </c>
      <c r="C771" s="60" t="s">
        <v>368</v>
      </c>
    </row>
    <row r="772" spans="1:3" x14ac:dyDescent="0.3">
      <c r="A772" s="59" t="s">
        <v>4047</v>
      </c>
      <c r="B772" s="60" t="s">
        <v>486</v>
      </c>
      <c r="C772" s="60" t="s">
        <v>486</v>
      </c>
    </row>
    <row r="773" spans="1:3" x14ac:dyDescent="0.3">
      <c r="A773" s="59" t="s">
        <v>4250</v>
      </c>
      <c r="B773" s="60" t="s">
        <v>367</v>
      </c>
      <c r="C773" s="60" t="s">
        <v>368</v>
      </c>
    </row>
    <row r="774" spans="1:3" x14ac:dyDescent="0.3">
      <c r="A774" s="59" t="s">
        <v>4048</v>
      </c>
      <c r="B774" s="60" t="s">
        <v>367</v>
      </c>
      <c r="C774" s="60" t="s">
        <v>368</v>
      </c>
    </row>
    <row r="775" spans="1:3" x14ac:dyDescent="0.3">
      <c r="A775" s="59" t="s">
        <v>4049</v>
      </c>
      <c r="B775" s="60" t="s">
        <v>368</v>
      </c>
      <c r="C775" s="60" t="s">
        <v>368</v>
      </c>
    </row>
    <row r="776" spans="1:3" x14ac:dyDescent="0.3">
      <c r="A776" s="59" t="s">
        <v>4050</v>
      </c>
      <c r="B776" s="60" t="s">
        <v>367</v>
      </c>
      <c r="C776" s="60" t="s">
        <v>368</v>
      </c>
    </row>
    <row r="777" spans="1:3" x14ac:dyDescent="0.3">
      <c r="A777" s="59" t="s">
        <v>4051</v>
      </c>
      <c r="B777" s="60" t="s">
        <v>367</v>
      </c>
      <c r="C777" s="60" t="s">
        <v>368</v>
      </c>
    </row>
    <row r="778" spans="1:3" x14ac:dyDescent="0.3">
      <c r="A778" s="59" t="s">
        <v>3909</v>
      </c>
      <c r="B778" s="60" t="s">
        <v>367</v>
      </c>
      <c r="C778" s="60" t="s">
        <v>368</v>
      </c>
    </row>
    <row r="779" spans="1:3" x14ac:dyDescent="0.3">
      <c r="A779" s="59" t="s">
        <v>3910</v>
      </c>
      <c r="B779" s="60" t="s">
        <v>368</v>
      </c>
      <c r="C779" s="60" t="s">
        <v>368</v>
      </c>
    </row>
    <row r="780" spans="1:3" x14ac:dyDescent="0.3">
      <c r="A780" s="59" t="s">
        <v>3911</v>
      </c>
      <c r="B780" s="60" t="s">
        <v>367</v>
      </c>
      <c r="C780" s="60" t="s">
        <v>368</v>
      </c>
    </row>
    <row r="781" spans="1:3" x14ac:dyDescent="0.3">
      <c r="A781" s="59" t="s">
        <v>3912</v>
      </c>
      <c r="B781" s="60" t="s">
        <v>486</v>
      </c>
      <c r="C781" s="60" t="s">
        <v>486</v>
      </c>
    </row>
    <row r="782" spans="1:3" x14ac:dyDescent="0.3">
      <c r="A782" s="59" t="s">
        <v>3913</v>
      </c>
      <c r="B782" s="60" t="s">
        <v>367</v>
      </c>
      <c r="C782" s="60" t="s">
        <v>368</v>
      </c>
    </row>
    <row r="783" spans="1:3" x14ac:dyDescent="0.3">
      <c r="A783" s="59" t="s">
        <v>3914</v>
      </c>
      <c r="B783" s="60" t="s">
        <v>368</v>
      </c>
      <c r="C783" s="60" t="s">
        <v>486</v>
      </c>
    </row>
    <row r="784" spans="1:3" x14ac:dyDescent="0.3">
      <c r="A784" s="59" t="s">
        <v>3915</v>
      </c>
      <c r="B784" s="60" t="s">
        <v>367</v>
      </c>
      <c r="C784" s="60" t="s">
        <v>368</v>
      </c>
    </row>
    <row r="785" spans="1:3" x14ac:dyDescent="0.3">
      <c r="A785" s="59" t="s">
        <v>3916</v>
      </c>
      <c r="B785" s="60" t="s">
        <v>367</v>
      </c>
      <c r="C785" s="60" t="s">
        <v>368</v>
      </c>
    </row>
    <row r="786" spans="1:3" x14ac:dyDescent="0.3">
      <c r="A786" s="59" t="s">
        <v>3917</v>
      </c>
      <c r="B786" s="60" t="s">
        <v>486</v>
      </c>
      <c r="C786" s="60" t="s">
        <v>486</v>
      </c>
    </row>
    <row r="787" spans="1:3" x14ac:dyDescent="0.3">
      <c r="A787" s="59" t="s">
        <v>3918</v>
      </c>
      <c r="B787" s="60" t="s">
        <v>486</v>
      </c>
      <c r="C787" s="60" t="s">
        <v>486</v>
      </c>
    </row>
    <row r="788" spans="1:3" x14ac:dyDescent="0.3">
      <c r="A788" s="59" t="s">
        <v>3919</v>
      </c>
      <c r="B788" s="60" t="s">
        <v>367</v>
      </c>
      <c r="C788" s="60" t="s">
        <v>368</v>
      </c>
    </row>
    <row r="789" spans="1:3" x14ac:dyDescent="0.3">
      <c r="A789" s="59" t="s">
        <v>3920</v>
      </c>
      <c r="B789" s="60" t="s">
        <v>368</v>
      </c>
      <c r="C789" s="60" t="s">
        <v>368</v>
      </c>
    </row>
    <row r="790" spans="1:3" x14ac:dyDescent="0.3">
      <c r="A790" s="59" t="s">
        <v>3921</v>
      </c>
      <c r="B790" s="60" t="s">
        <v>486</v>
      </c>
      <c r="C790" s="60" t="s">
        <v>368</v>
      </c>
    </row>
    <row r="791" spans="1:3" x14ac:dyDescent="0.3">
      <c r="A791" s="59" t="s">
        <v>2977</v>
      </c>
      <c r="B791" s="60" t="s">
        <v>486</v>
      </c>
      <c r="C791" s="60" t="s">
        <v>1217</v>
      </c>
    </row>
    <row r="792" spans="1:3" x14ac:dyDescent="0.3">
      <c r="A792" s="59" t="s">
        <v>3228</v>
      </c>
      <c r="B792" s="60" t="s">
        <v>1217</v>
      </c>
      <c r="C792" s="60" t="s">
        <v>1217</v>
      </c>
    </row>
    <row r="793" spans="1:3" x14ac:dyDescent="0.3">
      <c r="A793" s="59" t="s">
        <v>3229</v>
      </c>
      <c r="B793" s="60" t="s">
        <v>486</v>
      </c>
      <c r="C793" s="60" t="s">
        <v>368</v>
      </c>
    </row>
    <row r="794" spans="1:3" x14ac:dyDescent="0.3">
      <c r="A794" s="59" t="s">
        <v>3780</v>
      </c>
      <c r="B794" s="60" t="s">
        <v>486</v>
      </c>
      <c r="C794" s="60" t="s">
        <v>1217</v>
      </c>
    </row>
    <row r="795" spans="1:3" x14ac:dyDescent="0.3">
      <c r="A795" s="59" t="s">
        <v>3781</v>
      </c>
      <c r="B795" s="60" t="s">
        <v>368</v>
      </c>
      <c r="C795" s="60" t="s">
        <v>368</v>
      </c>
    </row>
    <row r="796" spans="1:3" x14ac:dyDescent="0.3">
      <c r="A796" s="59" t="s">
        <v>3782</v>
      </c>
      <c r="B796" s="60" t="s">
        <v>486</v>
      </c>
      <c r="C796" s="60" t="s">
        <v>1217</v>
      </c>
    </row>
    <row r="797" spans="1:3" x14ac:dyDescent="0.3">
      <c r="A797" s="59" t="s">
        <v>3783</v>
      </c>
      <c r="B797" s="60" t="s">
        <v>367</v>
      </c>
      <c r="C797" s="60" t="s">
        <v>1217</v>
      </c>
    </row>
    <row r="798" spans="1:3" x14ac:dyDescent="0.3">
      <c r="A798" s="59" t="s">
        <v>3784</v>
      </c>
      <c r="B798" s="60" t="s">
        <v>486</v>
      </c>
      <c r="C798" s="60" t="s">
        <v>368</v>
      </c>
    </row>
    <row r="799" spans="1:3" x14ac:dyDescent="0.3">
      <c r="A799" s="59" t="s">
        <v>3785</v>
      </c>
      <c r="B799" s="60" t="s">
        <v>486</v>
      </c>
      <c r="C799" s="60" t="s">
        <v>1217</v>
      </c>
    </row>
    <row r="800" spans="1:3" x14ac:dyDescent="0.3">
      <c r="A800" s="59" t="s">
        <v>3786</v>
      </c>
      <c r="B800" s="60" t="s">
        <v>486</v>
      </c>
      <c r="C800" s="60" t="s">
        <v>1217</v>
      </c>
    </row>
    <row r="801" spans="1:3" x14ac:dyDescent="0.3">
      <c r="A801" s="59" t="s">
        <v>3787</v>
      </c>
      <c r="B801" s="60" t="s">
        <v>368</v>
      </c>
      <c r="C801" s="60" t="s">
        <v>368</v>
      </c>
    </row>
    <row r="802" spans="1:3" x14ac:dyDescent="0.3">
      <c r="A802" s="59" t="s">
        <v>3788</v>
      </c>
      <c r="B802" s="60" t="s">
        <v>486</v>
      </c>
      <c r="C802" s="60" t="s">
        <v>1217</v>
      </c>
    </row>
    <row r="803" spans="1:3" x14ac:dyDescent="0.3">
      <c r="A803" s="59" t="s">
        <v>3789</v>
      </c>
      <c r="B803" s="60" t="s">
        <v>486</v>
      </c>
      <c r="C803" s="60" t="s">
        <v>486</v>
      </c>
    </row>
    <row r="804" spans="1:3" x14ac:dyDescent="0.3">
      <c r="A804" s="59" t="s">
        <v>3790</v>
      </c>
      <c r="B804" s="60" t="s">
        <v>367</v>
      </c>
      <c r="C804" s="60" t="s">
        <v>368</v>
      </c>
    </row>
    <row r="805" spans="1:3" x14ac:dyDescent="0.3">
      <c r="A805" s="59" t="s">
        <v>3791</v>
      </c>
      <c r="B805" s="60" t="s">
        <v>486</v>
      </c>
      <c r="C805" s="60" t="s">
        <v>1217</v>
      </c>
    </row>
    <row r="806" spans="1:3" x14ac:dyDescent="0.3">
      <c r="A806" s="59" t="s">
        <v>3792</v>
      </c>
      <c r="B806" s="60" t="s">
        <v>367</v>
      </c>
      <c r="C806" s="60" t="s">
        <v>2972</v>
      </c>
    </row>
    <row r="807" spans="1:3" x14ac:dyDescent="0.3">
      <c r="A807" s="59" t="s">
        <v>3793</v>
      </c>
      <c r="B807" s="60" t="s">
        <v>486</v>
      </c>
      <c r="C807" s="60" t="s">
        <v>486</v>
      </c>
    </row>
    <row r="808" spans="1:3" x14ac:dyDescent="0.3">
      <c r="A808" s="59" t="s">
        <v>3794</v>
      </c>
      <c r="B808" s="60" t="s">
        <v>486</v>
      </c>
      <c r="C808" s="60" t="s">
        <v>2972</v>
      </c>
    </row>
    <row r="809" spans="1:3" x14ac:dyDescent="0.3">
      <c r="A809" s="59" t="s">
        <v>3184</v>
      </c>
      <c r="B809" s="60" t="s">
        <v>486</v>
      </c>
      <c r="C809" s="60" t="s">
        <v>368</v>
      </c>
    </row>
    <row r="810" spans="1:3" x14ac:dyDescent="0.3">
      <c r="A810" s="59" t="s">
        <v>3185</v>
      </c>
      <c r="B810" s="60" t="s">
        <v>2972</v>
      </c>
      <c r="C810" s="60" t="s">
        <v>368</v>
      </c>
    </row>
    <row r="811" spans="1:3" x14ac:dyDescent="0.3">
      <c r="A811" s="59" t="s">
        <v>3186</v>
      </c>
      <c r="B811" s="60" t="s">
        <v>486</v>
      </c>
      <c r="C811" s="60" t="s">
        <v>368</v>
      </c>
    </row>
    <row r="812" spans="1:3" x14ac:dyDescent="0.3">
      <c r="A812" s="59" t="s">
        <v>3187</v>
      </c>
      <c r="B812" s="60" t="s">
        <v>486</v>
      </c>
      <c r="C812" s="60" t="s">
        <v>368</v>
      </c>
    </row>
    <row r="813" spans="1:3" x14ac:dyDescent="0.3">
      <c r="A813" s="59" t="s">
        <v>3188</v>
      </c>
      <c r="B813" s="60" t="s">
        <v>367</v>
      </c>
      <c r="C813" s="60" t="s">
        <v>2972</v>
      </c>
    </row>
    <row r="814" spans="1:3" x14ac:dyDescent="0.3">
      <c r="A814" s="59" t="s">
        <v>3190</v>
      </c>
      <c r="B814" s="60" t="s">
        <v>2972</v>
      </c>
      <c r="C814" s="60" t="s">
        <v>368</v>
      </c>
    </row>
    <row r="815" spans="1:3" x14ac:dyDescent="0.3">
      <c r="A815" s="59" t="s">
        <v>3191</v>
      </c>
      <c r="B815" s="60" t="s">
        <v>2972</v>
      </c>
      <c r="C815" s="60" t="s">
        <v>368</v>
      </c>
    </row>
    <row r="816" spans="1:3" x14ac:dyDescent="0.3">
      <c r="A816" s="59" t="s">
        <v>3192</v>
      </c>
      <c r="B816" s="60" t="s">
        <v>486</v>
      </c>
      <c r="C816" s="60" t="s">
        <v>368</v>
      </c>
    </row>
    <row r="817" spans="1:3" x14ac:dyDescent="0.3">
      <c r="A817" s="59" t="s">
        <v>3193</v>
      </c>
      <c r="B817" s="60" t="s">
        <v>486</v>
      </c>
      <c r="C817" s="60" t="s">
        <v>486</v>
      </c>
    </row>
    <row r="818" spans="1:3" x14ac:dyDescent="0.3">
      <c r="A818" s="59" t="s">
        <v>3194</v>
      </c>
      <c r="B818" s="60" t="s">
        <v>368</v>
      </c>
      <c r="C818" s="60" t="s">
        <v>368</v>
      </c>
    </row>
    <row r="819" spans="1:3" x14ac:dyDescent="0.3">
      <c r="A819" s="59" t="s">
        <v>3108</v>
      </c>
      <c r="B819" s="60" t="s">
        <v>486</v>
      </c>
      <c r="C819" s="60" t="s">
        <v>2972</v>
      </c>
    </row>
    <row r="820" spans="1:3" x14ac:dyDescent="0.3">
      <c r="A820" s="59" t="s">
        <v>3109</v>
      </c>
      <c r="B820" s="60" t="s">
        <v>486</v>
      </c>
      <c r="C820" s="60" t="s">
        <v>368</v>
      </c>
    </row>
    <row r="821" spans="1:3" x14ac:dyDescent="0.3">
      <c r="A821" s="59" t="s">
        <v>3110</v>
      </c>
      <c r="B821" s="60" t="s">
        <v>1217</v>
      </c>
      <c r="C821" s="60" t="s">
        <v>1540</v>
      </c>
    </row>
    <row r="822" spans="1:3" x14ac:dyDescent="0.3">
      <c r="A822" s="59" t="s">
        <v>3112</v>
      </c>
      <c r="B822" s="60" t="s">
        <v>486</v>
      </c>
      <c r="C822" s="60" t="s">
        <v>1217</v>
      </c>
    </row>
    <row r="823" spans="1:3" x14ac:dyDescent="0.3">
      <c r="A823" s="59" t="s">
        <v>3113</v>
      </c>
      <c r="B823" s="60" t="s">
        <v>486</v>
      </c>
      <c r="C823" s="60" t="s">
        <v>1217</v>
      </c>
    </row>
    <row r="824" spans="1:3" x14ac:dyDescent="0.3">
      <c r="A824" s="59" t="s">
        <v>3469</v>
      </c>
      <c r="B824" s="60" t="s">
        <v>486</v>
      </c>
      <c r="C824" s="60" t="s">
        <v>1217</v>
      </c>
    </row>
    <row r="825" spans="1:3" x14ac:dyDescent="0.3">
      <c r="A825" s="59" t="s">
        <v>3470</v>
      </c>
      <c r="B825" s="60" t="s">
        <v>486</v>
      </c>
      <c r="C825" s="60" t="s">
        <v>1540</v>
      </c>
    </row>
    <row r="826" spans="1:3" x14ac:dyDescent="0.3">
      <c r="A826" s="59" t="s">
        <v>3472</v>
      </c>
      <c r="B826" s="60" t="s">
        <v>2972</v>
      </c>
      <c r="C826" s="60" t="s">
        <v>1217</v>
      </c>
    </row>
    <row r="827" spans="1:3" x14ac:dyDescent="0.3">
      <c r="A827" s="59" t="s">
        <v>3473</v>
      </c>
      <c r="B827" s="60" t="s">
        <v>486</v>
      </c>
      <c r="C827" s="60" t="s">
        <v>1540</v>
      </c>
    </row>
    <row r="828" spans="1:3" x14ac:dyDescent="0.3">
      <c r="A828" s="59" t="s">
        <v>3175</v>
      </c>
      <c r="B828" s="60" t="s">
        <v>368</v>
      </c>
      <c r="C828" s="60" t="s">
        <v>368</v>
      </c>
    </row>
    <row r="829" spans="1:3" x14ac:dyDescent="0.3">
      <c r="A829" s="59" t="s">
        <v>3176</v>
      </c>
      <c r="B829" s="60" t="s">
        <v>486</v>
      </c>
      <c r="C829" s="60" t="s">
        <v>486</v>
      </c>
    </row>
    <row r="830" spans="1:3" x14ac:dyDescent="0.3">
      <c r="A830" s="59" t="s">
        <v>3177</v>
      </c>
      <c r="B830" s="60" t="s">
        <v>368</v>
      </c>
      <c r="C830" s="60" t="s">
        <v>368</v>
      </c>
    </row>
    <row r="831" spans="1:3" x14ac:dyDescent="0.3">
      <c r="A831" s="59" t="s">
        <v>3178</v>
      </c>
      <c r="B831" s="60" t="s">
        <v>486</v>
      </c>
      <c r="C831" s="60" t="s">
        <v>486</v>
      </c>
    </row>
    <row r="832" spans="1:3" x14ac:dyDescent="0.3">
      <c r="A832" s="59" t="s">
        <v>3179</v>
      </c>
      <c r="B832" s="60" t="s">
        <v>368</v>
      </c>
      <c r="C832" s="60" t="s">
        <v>368</v>
      </c>
    </row>
    <row r="833" spans="1:3" x14ac:dyDescent="0.3">
      <c r="A833" s="59" t="s">
        <v>4251</v>
      </c>
      <c r="B833" s="60"/>
      <c r="C833" s="60"/>
    </row>
    <row r="834" spans="1:3" x14ac:dyDescent="0.3">
      <c r="A834" s="59" t="s">
        <v>3343</v>
      </c>
      <c r="B834" s="60" t="s">
        <v>486</v>
      </c>
      <c r="C834" s="60" t="s">
        <v>368</v>
      </c>
    </row>
    <row r="835" spans="1:3" x14ac:dyDescent="0.3">
      <c r="A835" s="59" t="s">
        <v>3344</v>
      </c>
      <c r="B835" s="60" t="s">
        <v>486</v>
      </c>
      <c r="C835" s="60" t="s">
        <v>368</v>
      </c>
    </row>
    <row r="836" spans="1:3" x14ac:dyDescent="0.3">
      <c r="A836" s="59" t="s">
        <v>3345</v>
      </c>
      <c r="B836" s="60" t="s">
        <v>367</v>
      </c>
      <c r="C836" s="60" t="s">
        <v>1217</v>
      </c>
    </row>
    <row r="837" spans="1:3" x14ac:dyDescent="0.3">
      <c r="A837" s="59" t="s">
        <v>3346</v>
      </c>
      <c r="B837" s="60" t="s">
        <v>486</v>
      </c>
      <c r="C837" s="60" t="s">
        <v>486</v>
      </c>
    </row>
    <row r="838" spans="1:3" x14ac:dyDescent="0.3">
      <c r="A838" s="59" t="s">
        <v>3347</v>
      </c>
      <c r="B838" s="60" t="s">
        <v>486</v>
      </c>
      <c r="C838" s="60" t="s">
        <v>368</v>
      </c>
    </row>
    <row r="839" spans="1:3" x14ac:dyDescent="0.3">
      <c r="A839" s="59" t="s">
        <v>3348</v>
      </c>
      <c r="B839" s="60" t="s">
        <v>486</v>
      </c>
      <c r="C839" s="60" t="s">
        <v>368</v>
      </c>
    </row>
    <row r="840" spans="1:3" x14ac:dyDescent="0.3">
      <c r="A840" s="59" t="s">
        <v>3349</v>
      </c>
      <c r="B840" s="60" t="s">
        <v>486</v>
      </c>
      <c r="C840" s="60" t="s">
        <v>486</v>
      </c>
    </row>
    <row r="841" spans="1:3" x14ac:dyDescent="0.3">
      <c r="A841" s="59" t="s">
        <v>3350</v>
      </c>
      <c r="B841" s="60" t="s">
        <v>486</v>
      </c>
      <c r="C841" s="60" t="s">
        <v>368</v>
      </c>
    </row>
    <row r="842" spans="1:3" x14ac:dyDescent="0.3">
      <c r="A842" s="59" t="s">
        <v>3351</v>
      </c>
      <c r="B842" s="60" t="s">
        <v>367</v>
      </c>
      <c r="C842" s="60" t="s">
        <v>486</v>
      </c>
    </row>
    <row r="843" spans="1:3" x14ac:dyDescent="0.3">
      <c r="A843" s="59" t="s">
        <v>3352</v>
      </c>
      <c r="B843" s="60" t="s">
        <v>486</v>
      </c>
      <c r="C843" s="60" t="s">
        <v>368</v>
      </c>
    </row>
    <row r="844" spans="1:3" x14ac:dyDescent="0.3">
      <c r="A844" s="59" t="s">
        <v>3353</v>
      </c>
      <c r="B844" s="60" t="s">
        <v>486</v>
      </c>
      <c r="C844" s="60" t="s">
        <v>368</v>
      </c>
    </row>
    <row r="845" spans="1:3" x14ac:dyDescent="0.3">
      <c r="A845" s="64" t="s">
        <v>4052</v>
      </c>
      <c r="B845" s="65" t="s">
        <v>367</v>
      </c>
      <c r="C845" s="65" t="s">
        <v>368</v>
      </c>
    </row>
    <row r="846" spans="1:3" x14ac:dyDescent="0.3">
      <c r="A846" s="59" t="s">
        <v>4053</v>
      </c>
      <c r="B846" s="60" t="s">
        <v>367</v>
      </c>
      <c r="C846" s="60" t="s">
        <v>1540</v>
      </c>
    </row>
    <row r="847" spans="1:3" x14ac:dyDescent="0.3">
      <c r="A847" s="59" t="s">
        <v>4054</v>
      </c>
      <c r="B847" s="60" t="s">
        <v>367</v>
      </c>
      <c r="C847" s="60" t="s">
        <v>2972</v>
      </c>
    </row>
    <row r="848" spans="1:3" x14ac:dyDescent="0.3">
      <c r="A848" s="59" t="s">
        <v>4055</v>
      </c>
      <c r="B848" s="60" t="s">
        <v>1540</v>
      </c>
      <c r="C848" s="60" t="s">
        <v>1540</v>
      </c>
    </row>
    <row r="849" spans="1:3" x14ac:dyDescent="0.3">
      <c r="A849" s="59" t="s">
        <v>4056</v>
      </c>
      <c r="B849" s="60" t="s">
        <v>367</v>
      </c>
      <c r="C849" s="60" t="s">
        <v>1561</v>
      </c>
    </row>
    <row r="850" spans="1:3" x14ac:dyDescent="0.3">
      <c r="A850" s="59" t="s">
        <v>4057</v>
      </c>
      <c r="B850" s="60" t="s">
        <v>367</v>
      </c>
      <c r="C850" s="60" t="s">
        <v>1540</v>
      </c>
    </row>
    <row r="851" spans="1:3" x14ac:dyDescent="0.3">
      <c r="A851" s="59" t="s">
        <v>4058</v>
      </c>
      <c r="B851" s="60" t="s">
        <v>368</v>
      </c>
      <c r="C851" s="60" t="s">
        <v>1217</v>
      </c>
    </row>
    <row r="852" spans="1:3" x14ac:dyDescent="0.3">
      <c r="A852" s="59" t="s">
        <v>4059</v>
      </c>
      <c r="B852" s="60" t="s">
        <v>1217</v>
      </c>
      <c r="C852" s="60" t="s">
        <v>2972</v>
      </c>
    </row>
    <row r="853" spans="1:3" x14ac:dyDescent="0.3">
      <c r="A853" s="59" t="s">
        <v>4060</v>
      </c>
      <c r="B853" s="60" t="s">
        <v>368</v>
      </c>
      <c r="C853" s="60" t="s">
        <v>1217</v>
      </c>
    </row>
    <row r="854" spans="1:3" x14ac:dyDescent="0.3">
      <c r="A854" s="59" t="s">
        <v>4061</v>
      </c>
      <c r="B854" s="60" t="s">
        <v>1217</v>
      </c>
      <c r="C854" s="60" t="s">
        <v>1540</v>
      </c>
    </row>
    <row r="855" spans="1:3" x14ac:dyDescent="0.3">
      <c r="A855" s="59" t="s">
        <v>3922</v>
      </c>
      <c r="B855" s="60" t="s">
        <v>368</v>
      </c>
      <c r="C855" s="60" t="s">
        <v>368</v>
      </c>
    </row>
    <row r="856" spans="1:3" x14ac:dyDescent="0.3">
      <c r="A856" s="59" t="s">
        <v>3923</v>
      </c>
      <c r="B856" s="60" t="s">
        <v>486</v>
      </c>
      <c r="C856" s="60" t="s">
        <v>486</v>
      </c>
    </row>
    <row r="857" spans="1:3" x14ac:dyDescent="0.3">
      <c r="A857" s="59" t="s">
        <v>3924</v>
      </c>
      <c r="B857" s="60" t="s">
        <v>368</v>
      </c>
      <c r="C857" s="60" t="s">
        <v>368</v>
      </c>
    </row>
    <row r="858" spans="1:3" x14ac:dyDescent="0.3">
      <c r="A858" s="59" t="s">
        <v>3925</v>
      </c>
      <c r="B858" s="60" t="s">
        <v>2972</v>
      </c>
      <c r="C858" s="60" t="s">
        <v>368</v>
      </c>
    </row>
    <row r="859" spans="1:3" x14ac:dyDescent="0.3">
      <c r="A859" s="59" t="s">
        <v>3926</v>
      </c>
      <c r="B859" s="60" t="s">
        <v>368</v>
      </c>
      <c r="C859" s="60" t="s">
        <v>368</v>
      </c>
    </row>
    <row r="860" spans="1:3" x14ac:dyDescent="0.3">
      <c r="A860" s="59" t="s">
        <v>3927</v>
      </c>
      <c r="B860" s="60" t="s">
        <v>367</v>
      </c>
      <c r="C860" s="60" t="s">
        <v>368</v>
      </c>
    </row>
    <row r="861" spans="1:3" x14ac:dyDescent="0.3">
      <c r="A861" s="59" t="s">
        <v>3354</v>
      </c>
      <c r="B861" s="60" t="s">
        <v>486</v>
      </c>
      <c r="C861" s="60" t="s">
        <v>368</v>
      </c>
    </row>
    <row r="862" spans="1:3" x14ac:dyDescent="0.3">
      <c r="A862" s="59" t="s">
        <v>3413</v>
      </c>
      <c r="B862" s="60" t="s">
        <v>367</v>
      </c>
      <c r="C862" s="60" t="s">
        <v>486</v>
      </c>
    </row>
    <row r="863" spans="1:3" x14ac:dyDescent="0.3">
      <c r="A863" s="59" t="s">
        <v>3412</v>
      </c>
      <c r="B863" s="60" t="s">
        <v>367</v>
      </c>
      <c r="C863" s="60" t="s">
        <v>368</v>
      </c>
    </row>
    <row r="864" spans="1:3" x14ac:dyDescent="0.3">
      <c r="A864" s="59" t="s">
        <v>3546</v>
      </c>
      <c r="B864" s="60" t="s">
        <v>367</v>
      </c>
      <c r="C864" s="60" t="s">
        <v>1217</v>
      </c>
    </row>
    <row r="865" spans="1:3" x14ac:dyDescent="0.3">
      <c r="A865" s="59" t="s">
        <v>3547</v>
      </c>
      <c r="B865" s="60" t="s">
        <v>367</v>
      </c>
      <c r="C865" s="60" t="s">
        <v>2972</v>
      </c>
    </row>
    <row r="866" spans="1:3" x14ac:dyDescent="0.3">
      <c r="A866" s="59" t="s">
        <v>3548</v>
      </c>
      <c r="B866" s="60" t="s">
        <v>1217</v>
      </c>
      <c r="C866" s="60" t="s">
        <v>1540</v>
      </c>
    </row>
    <row r="867" spans="1:3" x14ac:dyDescent="0.3">
      <c r="A867" s="59" t="s">
        <v>3549</v>
      </c>
      <c r="B867" s="60" t="s">
        <v>367</v>
      </c>
      <c r="C867" s="60" t="s">
        <v>1217</v>
      </c>
    </row>
    <row r="868" spans="1:3" x14ac:dyDescent="0.3">
      <c r="A868" s="59" t="s">
        <v>3550</v>
      </c>
      <c r="B868" s="60" t="s">
        <v>368</v>
      </c>
      <c r="C868" s="60" t="s">
        <v>368</v>
      </c>
    </row>
    <row r="869" spans="1:3" x14ac:dyDescent="0.3">
      <c r="A869" s="59" t="s">
        <v>4108</v>
      </c>
      <c r="B869" s="60" t="s">
        <v>368</v>
      </c>
      <c r="C869" s="60" t="s">
        <v>368</v>
      </c>
    </row>
    <row r="870" spans="1:3" x14ac:dyDescent="0.3">
      <c r="A870" s="59" t="s">
        <v>4252</v>
      </c>
      <c r="B870" s="60"/>
      <c r="C870" s="60"/>
    </row>
    <row r="871" spans="1:3" x14ac:dyDescent="0.3">
      <c r="A871" s="59" t="s">
        <v>4253</v>
      </c>
      <c r="B871" s="60"/>
      <c r="C871" s="60"/>
    </row>
    <row r="872" spans="1:3" x14ac:dyDescent="0.3">
      <c r="A872" s="59" t="s">
        <v>3125</v>
      </c>
      <c r="B872" s="61" t="s">
        <v>367</v>
      </c>
      <c r="C872" s="60" t="s">
        <v>486</v>
      </c>
    </row>
    <row r="873" spans="1:3" x14ac:dyDescent="0.3">
      <c r="A873" s="59" t="s">
        <v>3126</v>
      </c>
      <c r="B873" s="61" t="s">
        <v>367</v>
      </c>
      <c r="C873" s="60" t="s">
        <v>486</v>
      </c>
    </row>
    <row r="874" spans="1:3" x14ac:dyDescent="0.3">
      <c r="A874" s="59" t="s">
        <v>3127</v>
      </c>
      <c r="B874" s="61" t="s">
        <v>2972</v>
      </c>
      <c r="C874" s="60" t="s">
        <v>368</v>
      </c>
    </row>
    <row r="875" spans="1:3" x14ac:dyDescent="0.3">
      <c r="A875" s="59" t="s">
        <v>3382</v>
      </c>
      <c r="B875" s="60" t="s">
        <v>2972</v>
      </c>
      <c r="C875" s="60" t="s">
        <v>368</v>
      </c>
    </row>
    <row r="876" spans="1:3" x14ac:dyDescent="0.3">
      <c r="A876" s="59" t="s">
        <v>3383</v>
      </c>
      <c r="B876" s="60" t="s">
        <v>486</v>
      </c>
      <c r="C876" s="60" t="s">
        <v>368</v>
      </c>
    </row>
    <row r="877" spans="1:3" x14ac:dyDescent="0.3">
      <c r="A877" s="59" t="s">
        <v>4254</v>
      </c>
      <c r="B877" s="60"/>
      <c r="C877" s="60"/>
    </row>
    <row r="878" spans="1:3" x14ac:dyDescent="0.3">
      <c r="A878" s="59" t="s">
        <v>4255</v>
      </c>
      <c r="B878" s="60"/>
      <c r="C878" s="60"/>
    </row>
    <row r="879" spans="1:3" x14ac:dyDescent="0.3">
      <c r="A879" s="59" t="s">
        <v>4256</v>
      </c>
      <c r="B879" s="60"/>
      <c r="C879" s="60"/>
    </row>
    <row r="880" spans="1:3" x14ac:dyDescent="0.3">
      <c r="A880" s="59" t="s">
        <v>4257</v>
      </c>
      <c r="B880" s="60"/>
      <c r="C880" s="60"/>
    </row>
    <row r="881" spans="1:3" x14ac:dyDescent="0.3">
      <c r="A881" s="59" t="s">
        <v>4258</v>
      </c>
      <c r="B881" s="60"/>
      <c r="C881" s="60"/>
    </row>
    <row r="882" spans="1:3" x14ac:dyDescent="0.3">
      <c r="A882" s="59" t="s">
        <v>4259</v>
      </c>
      <c r="B882" s="60"/>
      <c r="C882" s="60"/>
    </row>
    <row r="883" spans="1:3" x14ac:dyDescent="0.3">
      <c r="A883" s="59" t="s">
        <v>4260</v>
      </c>
      <c r="B883" s="60"/>
      <c r="C883" s="60"/>
    </row>
    <row r="884" spans="1:3" x14ac:dyDescent="0.3">
      <c r="A884" s="59" t="s">
        <v>4261</v>
      </c>
      <c r="B884" s="60"/>
      <c r="C884" s="60"/>
    </row>
    <row r="885" spans="1:3" x14ac:dyDescent="0.3">
      <c r="A885" s="59" t="s">
        <v>4262</v>
      </c>
      <c r="B885" s="60"/>
      <c r="C885" s="60"/>
    </row>
    <row r="886" spans="1:3" x14ac:dyDescent="0.3">
      <c r="A886" s="59" t="s">
        <v>4263</v>
      </c>
      <c r="B886" s="60"/>
      <c r="C886" s="60"/>
    </row>
    <row r="887" spans="1:3" x14ac:dyDescent="0.3">
      <c r="A887" s="59" t="s">
        <v>4264</v>
      </c>
      <c r="B887" s="60"/>
      <c r="C887" s="60"/>
    </row>
    <row r="888" spans="1:3" x14ac:dyDescent="0.3">
      <c r="A888" s="59" t="s">
        <v>4265</v>
      </c>
      <c r="B888" s="60"/>
      <c r="C888" s="60"/>
    </row>
    <row r="889" spans="1:3" x14ac:dyDescent="0.3">
      <c r="A889" s="59" t="s">
        <v>4266</v>
      </c>
      <c r="B889" s="60"/>
      <c r="C889" s="60"/>
    </row>
    <row r="890" spans="1:3" x14ac:dyDescent="0.3">
      <c r="A890" s="59" t="s">
        <v>4267</v>
      </c>
      <c r="B890" s="60"/>
      <c r="C890" s="60"/>
    </row>
    <row r="891" spans="1:3" x14ac:dyDescent="0.3">
      <c r="A891" s="59" t="s">
        <v>4268</v>
      </c>
      <c r="B891" s="60"/>
      <c r="C891" s="60"/>
    </row>
    <row r="892" spans="1:3" x14ac:dyDescent="0.3">
      <c r="A892" s="59" t="s">
        <v>4269</v>
      </c>
      <c r="B892" s="60"/>
      <c r="C892" s="60"/>
    </row>
    <row r="893" spans="1:3" x14ac:dyDescent="0.3">
      <c r="A893" s="59" t="s">
        <v>4270</v>
      </c>
      <c r="B893" s="60"/>
      <c r="C893" s="60"/>
    </row>
    <row r="894" spans="1:3" x14ac:dyDescent="0.3">
      <c r="A894" s="59" t="s">
        <v>4271</v>
      </c>
      <c r="B894" s="60"/>
      <c r="C894" s="60"/>
    </row>
    <row r="895" spans="1:3" x14ac:dyDescent="0.3">
      <c r="A895" s="59" t="s">
        <v>4272</v>
      </c>
      <c r="B895" s="60"/>
      <c r="C895" s="60"/>
    </row>
    <row r="896" spans="1:3" x14ac:dyDescent="0.3">
      <c r="A896" s="59" t="s">
        <v>4273</v>
      </c>
      <c r="B896" s="60"/>
      <c r="C896" s="60"/>
    </row>
    <row r="897" spans="1:3" x14ac:dyDescent="0.3">
      <c r="A897" s="59" t="s">
        <v>4274</v>
      </c>
      <c r="B897" s="60"/>
      <c r="C897" s="60"/>
    </row>
    <row r="898" spans="1:3" x14ac:dyDescent="0.3">
      <c r="A898" s="59" t="s">
        <v>4275</v>
      </c>
      <c r="B898" s="60"/>
      <c r="C898" s="60"/>
    </row>
    <row r="899" spans="1:3" x14ac:dyDescent="0.3">
      <c r="A899" s="59" t="s">
        <v>4276</v>
      </c>
      <c r="B899" s="60"/>
      <c r="C899" s="60"/>
    </row>
    <row r="900" spans="1:3" x14ac:dyDescent="0.3">
      <c r="A900" s="59" t="s">
        <v>4277</v>
      </c>
      <c r="B900" s="60"/>
      <c r="C900" s="60"/>
    </row>
    <row r="901" spans="1:3" x14ac:dyDescent="0.3">
      <c r="A901" s="59" t="s">
        <v>4278</v>
      </c>
      <c r="B901" s="60"/>
      <c r="C901" s="60"/>
    </row>
    <row r="902" spans="1:3" x14ac:dyDescent="0.3">
      <c r="A902" s="59" t="s">
        <v>4279</v>
      </c>
      <c r="B902" s="60"/>
      <c r="C902" s="60"/>
    </row>
    <row r="903" spans="1:3" x14ac:dyDescent="0.3">
      <c r="A903" s="59" t="s">
        <v>4280</v>
      </c>
      <c r="B903" s="60"/>
      <c r="C903" s="60"/>
    </row>
    <row r="904" spans="1:3" x14ac:dyDescent="0.3">
      <c r="A904" s="59" t="s">
        <v>4281</v>
      </c>
      <c r="B904" s="60"/>
      <c r="C904" s="60"/>
    </row>
    <row r="905" spans="1:3" x14ac:dyDescent="0.3">
      <c r="A905" s="59" t="s">
        <v>4282</v>
      </c>
      <c r="B905" s="60"/>
      <c r="C905" s="60"/>
    </row>
    <row r="906" spans="1:3" x14ac:dyDescent="0.3">
      <c r="A906" s="59" t="s">
        <v>4283</v>
      </c>
      <c r="B906" s="60"/>
      <c r="C906" s="60"/>
    </row>
    <row r="907" spans="1:3" x14ac:dyDescent="0.3">
      <c r="A907" s="59" t="s">
        <v>4284</v>
      </c>
      <c r="B907" s="60"/>
      <c r="C907" s="60"/>
    </row>
    <row r="908" spans="1:3" x14ac:dyDescent="0.3">
      <c r="A908" s="59" t="s">
        <v>3525</v>
      </c>
      <c r="B908" s="60" t="s">
        <v>2972</v>
      </c>
      <c r="C908" s="60" t="s">
        <v>2972</v>
      </c>
    </row>
    <row r="909" spans="1:3" x14ac:dyDescent="0.3">
      <c r="A909" s="59" t="s">
        <v>3128</v>
      </c>
      <c r="B909" s="60" t="s">
        <v>368</v>
      </c>
      <c r="C909" s="60" t="s">
        <v>368</v>
      </c>
    </row>
    <row r="910" spans="1:3" x14ac:dyDescent="0.3">
      <c r="A910" s="59" t="s">
        <v>3129</v>
      </c>
      <c r="B910" s="60" t="s">
        <v>368</v>
      </c>
      <c r="C910" s="60" t="s">
        <v>368</v>
      </c>
    </row>
    <row r="911" spans="1:3" x14ac:dyDescent="0.3">
      <c r="A911" s="59" t="s">
        <v>3130</v>
      </c>
      <c r="B911" s="60" t="s">
        <v>486</v>
      </c>
      <c r="C911" s="60" t="s">
        <v>368</v>
      </c>
    </row>
    <row r="912" spans="1:3" x14ac:dyDescent="0.3">
      <c r="A912" s="59" t="s">
        <v>3131</v>
      </c>
      <c r="B912" s="60" t="s">
        <v>367</v>
      </c>
      <c r="C912" s="60" t="s">
        <v>2972</v>
      </c>
    </row>
    <row r="913" spans="1:3" x14ac:dyDescent="0.3">
      <c r="A913" s="59" t="s">
        <v>3132</v>
      </c>
      <c r="B913" s="61" t="s">
        <v>367</v>
      </c>
      <c r="C913" s="60" t="s">
        <v>368</v>
      </c>
    </row>
    <row r="914" spans="1:3" x14ac:dyDescent="0.3">
      <c r="A914" s="59" t="s">
        <v>3133</v>
      </c>
      <c r="B914" s="60" t="s">
        <v>368</v>
      </c>
      <c r="C914" s="60" t="s">
        <v>368</v>
      </c>
    </row>
    <row r="915" spans="1:3" x14ac:dyDescent="0.3">
      <c r="A915" s="59" t="s">
        <v>3134</v>
      </c>
      <c r="B915" s="60" t="s">
        <v>486</v>
      </c>
      <c r="C915" s="60" t="s">
        <v>368</v>
      </c>
    </row>
    <row r="916" spans="1:3" x14ac:dyDescent="0.3">
      <c r="A916" s="59" t="s">
        <v>3612</v>
      </c>
      <c r="B916" s="60" t="s">
        <v>1561</v>
      </c>
      <c r="C916" s="60" t="s">
        <v>1540</v>
      </c>
    </row>
    <row r="917" spans="1:3" x14ac:dyDescent="0.3">
      <c r="A917" s="59" t="s">
        <v>3613</v>
      </c>
      <c r="B917" s="60" t="s">
        <v>1561</v>
      </c>
      <c r="C917" s="60" t="s">
        <v>1561</v>
      </c>
    </row>
    <row r="918" spans="1:3" x14ac:dyDescent="0.3">
      <c r="A918" s="59" t="s">
        <v>3614</v>
      </c>
      <c r="B918" s="60" t="s">
        <v>367</v>
      </c>
      <c r="C918" s="60" t="s">
        <v>1561</v>
      </c>
    </row>
    <row r="919" spans="1:3" x14ac:dyDescent="0.3">
      <c r="A919" s="59" t="s">
        <v>3615</v>
      </c>
      <c r="B919" s="60" t="s">
        <v>1561</v>
      </c>
      <c r="C919" s="60" t="s">
        <v>1561</v>
      </c>
    </row>
    <row r="920" spans="1:3" x14ac:dyDescent="0.3">
      <c r="A920" s="59" t="s">
        <v>3408</v>
      </c>
      <c r="B920" s="60" t="s">
        <v>486</v>
      </c>
      <c r="C920" s="60" t="s">
        <v>1217</v>
      </c>
    </row>
    <row r="921" spans="1:3" x14ac:dyDescent="0.3">
      <c r="A921" s="59" t="s">
        <v>3409</v>
      </c>
      <c r="B921" s="60" t="s">
        <v>367</v>
      </c>
      <c r="C921" s="60" t="s">
        <v>2972</v>
      </c>
    </row>
    <row r="922" spans="1:3" x14ac:dyDescent="0.3">
      <c r="A922" s="59" t="s">
        <v>3928</v>
      </c>
      <c r="B922" s="60" t="s">
        <v>368</v>
      </c>
      <c r="C922" s="60" t="s">
        <v>368</v>
      </c>
    </row>
    <row r="923" spans="1:3" x14ac:dyDescent="0.3">
      <c r="A923" s="59" t="s">
        <v>3929</v>
      </c>
      <c r="B923" s="60" t="s">
        <v>368</v>
      </c>
      <c r="C923" s="60" t="s">
        <v>368</v>
      </c>
    </row>
    <row r="924" spans="1:3" x14ac:dyDescent="0.3">
      <c r="A924" s="59" t="s">
        <v>3930</v>
      </c>
      <c r="B924" s="60" t="s">
        <v>486</v>
      </c>
      <c r="C924" s="60" t="s">
        <v>368</v>
      </c>
    </row>
    <row r="925" spans="1:3" x14ac:dyDescent="0.3">
      <c r="A925" s="59" t="s">
        <v>3931</v>
      </c>
      <c r="B925" s="60" t="s">
        <v>368</v>
      </c>
      <c r="C925" s="60" t="s">
        <v>368</v>
      </c>
    </row>
    <row r="926" spans="1:3" x14ac:dyDescent="0.3">
      <c r="A926" s="59" t="s">
        <v>4285</v>
      </c>
      <c r="B926" s="60" t="s">
        <v>486</v>
      </c>
      <c r="C926" s="60" t="s">
        <v>486</v>
      </c>
    </row>
    <row r="927" spans="1:3" x14ac:dyDescent="0.3">
      <c r="A927" s="59" t="s">
        <v>3932</v>
      </c>
      <c r="B927" s="60" t="s">
        <v>486</v>
      </c>
      <c r="C927" s="60" t="s">
        <v>368</v>
      </c>
    </row>
    <row r="928" spans="1:3" x14ac:dyDescent="0.3">
      <c r="A928" s="59" t="s">
        <v>3933</v>
      </c>
      <c r="B928" s="60" t="s">
        <v>486</v>
      </c>
      <c r="C928" s="60" t="s">
        <v>368</v>
      </c>
    </row>
    <row r="929" spans="1:3" x14ac:dyDescent="0.3">
      <c r="A929" s="59" t="s">
        <v>3934</v>
      </c>
      <c r="B929" s="60" t="s">
        <v>486</v>
      </c>
      <c r="C929" s="60" t="s">
        <v>368</v>
      </c>
    </row>
    <row r="930" spans="1:3" x14ac:dyDescent="0.3">
      <c r="A930" s="59" t="s">
        <v>3647</v>
      </c>
      <c r="B930" s="60" t="s">
        <v>367</v>
      </c>
      <c r="C930" s="60" t="s">
        <v>1217</v>
      </c>
    </row>
    <row r="931" spans="1:3" x14ac:dyDescent="0.3">
      <c r="A931" s="59" t="s">
        <v>3648</v>
      </c>
      <c r="B931" s="60" t="s">
        <v>486</v>
      </c>
      <c r="C931" s="60" t="s">
        <v>1217</v>
      </c>
    </row>
    <row r="932" spans="1:3" x14ac:dyDescent="0.3">
      <c r="A932" s="59" t="s">
        <v>3649</v>
      </c>
      <c r="B932" s="60" t="s">
        <v>1561</v>
      </c>
      <c r="C932" s="60" t="s">
        <v>1561</v>
      </c>
    </row>
    <row r="933" spans="1:3" x14ac:dyDescent="0.3">
      <c r="A933" s="59" t="s">
        <v>3650</v>
      </c>
      <c r="B933" s="60" t="s">
        <v>2972</v>
      </c>
      <c r="C933" s="60" t="s">
        <v>1217</v>
      </c>
    </row>
    <row r="934" spans="1:3" x14ac:dyDescent="0.3">
      <c r="A934" s="59" t="s">
        <v>3651</v>
      </c>
      <c r="B934" s="60" t="s">
        <v>2972</v>
      </c>
      <c r="C934" s="60" t="s">
        <v>1217</v>
      </c>
    </row>
    <row r="935" spans="1:3" x14ac:dyDescent="0.3">
      <c r="A935" s="59" t="s">
        <v>3652</v>
      </c>
      <c r="B935" s="60" t="s">
        <v>2972</v>
      </c>
      <c r="C935" s="60" t="s">
        <v>1540</v>
      </c>
    </row>
    <row r="936" spans="1:3" x14ac:dyDescent="0.3">
      <c r="A936" s="59" t="s">
        <v>3653</v>
      </c>
      <c r="B936" s="60" t="s">
        <v>486</v>
      </c>
      <c r="C936" s="60" t="s">
        <v>1217</v>
      </c>
    </row>
    <row r="937" spans="1:3" x14ac:dyDescent="0.3">
      <c r="A937" s="59" t="s">
        <v>3654</v>
      </c>
      <c r="B937" s="60" t="s">
        <v>486</v>
      </c>
      <c r="C937" s="60" t="s">
        <v>1217</v>
      </c>
    </row>
    <row r="938" spans="1:3" x14ac:dyDescent="0.3">
      <c r="A938" s="59" t="s">
        <v>3655</v>
      </c>
      <c r="B938" s="60" t="s">
        <v>2972</v>
      </c>
      <c r="C938" s="60" t="s">
        <v>2972</v>
      </c>
    </row>
    <row r="939" spans="1:3" x14ac:dyDescent="0.3">
      <c r="A939" s="59" t="s">
        <v>3231</v>
      </c>
      <c r="B939" s="60" t="s">
        <v>2972</v>
      </c>
      <c r="C939" s="60" t="s">
        <v>368</v>
      </c>
    </row>
    <row r="940" spans="1:3" x14ac:dyDescent="0.3">
      <c r="A940" s="59" t="s">
        <v>3221</v>
      </c>
      <c r="B940" s="60" t="s">
        <v>1217</v>
      </c>
      <c r="C940" s="60" t="s">
        <v>1561</v>
      </c>
    </row>
    <row r="941" spans="1:3" x14ac:dyDescent="0.3">
      <c r="A941" s="59" t="s">
        <v>3935</v>
      </c>
      <c r="B941" s="60" t="s">
        <v>486</v>
      </c>
      <c r="C941" s="60" t="s">
        <v>368</v>
      </c>
    </row>
    <row r="942" spans="1:3" x14ac:dyDescent="0.3">
      <c r="A942" s="59" t="s">
        <v>3414</v>
      </c>
      <c r="B942" s="60" t="s">
        <v>486</v>
      </c>
      <c r="C942" s="60" t="s">
        <v>368</v>
      </c>
    </row>
    <row r="943" spans="1:3" x14ac:dyDescent="0.3">
      <c r="A943" s="59" t="s">
        <v>4062</v>
      </c>
      <c r="B943" s="60" t="s">
        <v>368</v>
      </c>
      <c r="C943" s="60" t="s">
        <v>368</v>
      </c>
    </row>
    <row r="944" spans="1:3" x14ac:dyDescent="0.3">
      <c r="A944" s="59" t="s">
        <v>3795</v>
      </c>
      <c r="B944" s="60" t="s">
        <v>368</v>
      </c>
      <c r="C944" s="60" t="s">
        <v>2972</v>
      </c>
    </row>
    <row r="945" spans="1:3" x14ac:dyDescent="0.3">
      <c r="A945" s="59" t="s">
        <v>3796</v>
      </c>
      <c r="B945" s="60" t="s">
        <v>2972</v>
      </c>
      <c r="C945" s="60" t="s">
        <v>2972</v>
      </c>
    </row>
    <row r="946" spans="1:3" x14ac:dyDescent="0.3">
      <c r="A946" s="59" t="s">
        <v>3797</v>
      </c>
      <c r="B946" s="60" t="s">
        <v>2972</v>
      </c>
      <c r="C946" s="60" t="s">
        <v>2972</v>
      </c>
    </row>
    <row r="947" spans="1:3" x14ac:dyDescent="0.3">
      <c r="A947" s="59" t="s">
        <v>3798</v>
      </c>
      <c r="B947" s="60" t="s">
        <v>486</v>
      </c>
      <c r="C947" s="60" t="s">
        <v>486</v>
      </c>
    </row>
    <row r="948" spans="1:3" x14ac:dyDescent="0.3">
      <c r="A948" s="62" t="s">
        <v>3799</v>
      </c>
      <c r="B948" s="60" t="s">
        <v>486</v>
      </c>
      <c r="C948" s="60" t="s">
        <v>1217</v>
      </c>
    </row>
    <row r="949" spans="1:3" x14ac:dyDescent="0.3">
      <c r="A949" s="59" t="s">
        <v>3801</v>
      </c>
      <c r="B949" s="60" t="s">
        <v>2972</v>
      </c>
      <c r="C949" s="60" t="s">
        <v>2972</v>
      </c>
    </row>
    <row r="950" spans="1:3" x14ac:dyDescent="0.3">
      <c r="A950" s="59" t="s">
        <v>3802</v>
      </c>
      <c r="B950" s="61" t="s">
        <v>368</v>
      </c>
      <c r="C950" s="60" t="s">
        <v>368</v>
      </c>
    </row>
    <row r="951" spans="1:3" x14ac:dyDescent="0.3">
      <c r="A951" s="59" t="s">
        <v>3803</v>
      </c>
      <c r="B951" s="60" t="s">
        <v>368</v>
      </c>
      <c r="C951" s="60" t="s">
        <v>368</v>
      </c>
    </row>
    <row r="952" spans="1:3" x14ac:dyDescent="0.3">
      <c r="A952" s="59" t="s">
        <v>3804</v>
      </c>
      <c r="B952" s="61" t="s">
        <v>367</v>
      </c>
      <c r="C952" s="60" t="s">
        <v>1540</v>
      </c>
    </row>
    <row r="953" spans="1:3" x14ac:dyDescent="0.3">
      <c r="A953" s="59" t="s">
        <v>3805</v>
      </c>
      <c r="B953" s="60" t="s">
        <v>367</v>
      </c>
      <c r="C953" s="60" t="s">
        <v>2972</v>
      </c>
    </row>
    <row r="954" spans="1:3" x14ac:dyDescent="0.3">
      <c r="A954" s="59" t="s">
        <v>3806</v>
      </c>
      <c r="B954" s="60" t="s">
        <v>1561</v>
      </c>
      <c r="C954" s="60" t="s">
        <v>486</v>
      </c>
    </row>
    <row r="955" spans="1:3" x14ac:dyDescent="0.3">
      <c r="A955" s="62" t="s">
        <v>3807</v>
      </c>
      <c r="B955" s="60" t="s">
        <v>2972</v>
      </c>
      <c r="C955" s="60" t="s">
        <v>368</v>
      </c>
    </row>
    <row r="956" spans="1:3" x14ac:dyDescent="0.3">
      <c r="A956" s="62" t="s">
        <v>3808</v>
      </c>
      <c r="B956" s="61" t="s">
        <v>1540</v>
      </c>
      <c r="C956" s="61" t="s">
        <v>1540</v>
      </c>
    </row>
    <row r="957" spans="1:3" x14ac:dyDescent="0.3">
      <c r="A957" s="59" t="s">
        <v>3810</v>
      </c>
      <c r="B957" s="60" t="s">
        <v>486</v>
      </c>
      <c r="C957" s="60" t="s">
        <v>2972</v>
      </c>
    </row>
    <row r="958" spans="1:3" x14ac:dyDescent="0.3">
      <c r="A958" s="59" t="s">
        <v>3811</v>
      </c>
      <c r="B958" s="60" t="s">
        <v>1540</v>
      </c>
      <c r="C958" s="60" t="s">
        <v>2972</v>
      </c>
    </row>
    <row r="959" spans="1:3" x14ac:dyDescent="0.3">
      <c r="A959" s="59" t="s">
        <v>3812</v>
      </c>
      <c r="B959" s="60" t="s">
        <v>486</v>
      </c>
      <c r="C959" s="60" t="s">
        <v>368</v>
      </c>
    </row>
    <row r="960" spans="1:3" x14ac:dyDescent="0.3">
      <c r="A960" s="59" t="s">
        <v>3813</v>
      </c>
      <c r="B960" s="60" t="s">
        <v>368</v>
      </c>
      <c r="C960" s="60" t="s">
        <v>368</v>
      </c>
    </row>
    <row r="961" spans="1:3" x14ac:dyDescent="0.3">
      <c r="A961" s="59" t="s">
        <v>3814</v>
      </c>
      <c r="B961" s="60" t="s">
        <v>368</v>
      </c>
      <c r="C961" s="60" t="s">
        <v>368</v>
      </c>
    </row>
    <row r="962" spans="1:3" x14ac:dyDescent="0.3">
      <c r="A962" s="59" t="s">
        <v>3815</v>
      </c>
      <c r="B962" s="60" t="s">
        <v>368</v>
      </c>
      <c r="C962" s="60" t="s">
        <v>368</v>
      </c>
    </row>
    <row r="963" spans="1:3" x14ac:dyDescent="0.3">
      <c r="A963" s="59" t="s">
        <v>3816</v>
      </c>
      <c r="B963" s="60" t="s">
        <v>2972</v>
      </c>
      <c r="C963" s="60" t="s">
        <v>368</v>
      </c>
    </row>
    <row r="964" spans="1:3" x14ac:dyDescent="0.3">
      <c r="A964" s="59" t="s">
        <v>3817</v>
      </c>
      <c r="B964" s="60" t="s">
        <v>367</v>
      </c>
      <c r="C964" s="60" t="s">
        <v>368</v>
      </c>
    </row>
    <row r="965" spans="1:3" x14ac:dyDescent="0.3">
      <c r="A965" s="59" t="s">
        <v>3818</v>
      </c>
      <c r="B965" s="60" t="s">
        <v>368</v>
      </c>
      <c r="C965" s="60" t="s">
        <v>368</v>
      </c>
    </row>
    <row r="966" spans="1:3" x14ac:dyDescent="0.3">
      <c r="A966" s="59" t="s">
        <v>3819</v>
      </c>
      <c r="B966" s="60" t="s">
        <v>486</v>
      </c>
      <c r="C966" s="60" t="s">
        <v>368</v>
      </c>
    </row>
    <row r="967" spans="1:3" x14ac:dyDescent="0.3">
      <c r="A967" s="59" t="s">
        <v>3820</v>
      </c>
      <c r="B967" s="60" t="s">
        <v>368</v>
      </c>
      <c r="C967" s="60" t="s">
        <v>368</v>
      </c>
    </row>
    <row r="968" spans="1:3" x14ac:dyDescent="0.3">
      <c r="A968" s="59" t="s">
        <v>3821</v>
      </c>
      <c r="B968" s="60" t="s">
        <v>368</v>
      </c>
      <c r="C968" s="60" t="s">
        <v>368</v>
      </c>
    </row>
    <row r="969" spans="1:3" x14ac:dyDescent="0.3">
      <c r="A969" s="59" t="s">
        <v>3822</v>
      </c>
      <c r="B969" s="60" t="s">
        <v>486</v>
      </c>
      <c r="C969" s="60" t="s">
        <v>368</v>
      </c>
    </row>
    <row r="970" spans="1:3" x14ac:dyDescent="0.3">
      <c r="A970" s="59" t="s">
        <v>3823</v>
      </c>
      <c r="B970" s="60" t="s">
        <v>368</v>
      </c>
      <c r="C970" s="60" t="s">
        <v>368</v>
      </c>
    </row>
    <row r="971" spans="1:3" x14ac:dyDescent="0.3">
      <c r="A971" s="59" t="s">
        <v>3824</v>
      </c>
      <c r="B971" s="60" t="s">
        <v>368</v>
      </c>
      <c r="C971" s="60" t="s">
        <v>368</v>
      </c>
    </row>
    <row r="972" spans="1:3" x14ac:dyDescent="0.3">
      <c r="A972" s="59" t="s">
        <v>3825</v>
      </c>
      <c r="B972" s="60" t="s">
        <v>368</v>
      </c>
      <c r="C972" s="60" t="s">
        <v>368</v>
      </c>
    </row>
    <row r="973" spans="1:3" x14ac:dyDescent="0.3">
      <c r="A973" s="59" t="s">
        <v>3826</v>
      </c>
      <c r="B973" s="61" t="s">
        <v>367</v>
      </c>
      <c r="C973" s="60" t="s">
        <v>368</v>
      </c>
    </row>
    <row r="974" spans="1:3" x14ac:dyDescent="0.3">
      <c r="A974" s="59" t="s">
        <v>3827</v>
      </c>
      <c r="B974" s="60" t="s">
        <v>368</v>
      </c>
      <c r="C974" s="60" t="s">
        <v>368</v>
      </c>
    </row>
    <row r="975" spans="1:3" x14ac:dyDescent="0.3">
      <c r="A975" s="59" t="s">
        <v>3828</v>
      </c>
      <c r="B975" s="60" t="s">
        <v>368</v>
      </c>
      <c r="C975" s="60" t="s">
        <v>368</v>
      </c>
    </row>
    <row r="976" spans="1:3" x14ac:dyDescent="0.3">
      <c r="A976" s="59" t="s">
        <v>3829</v>
      </c>
      <c r="B976" s="60" t="s">
        <v>486</v>
      </c>
      <c r="C976" s="60" t="s">
        <v>368</v>
      </c>
    </row>
    <row r="977" spans="1:3" x14ac:dyDescent="0.3">
      <c r="A977" s="59" t="s">
        <v>3630</v>
      </c>
      <c r="B977" s="60" t="s">
        <v>1217</v>
      </c>
      <c r="C977" s="60" t="s">
        <v>1561</v>
      </c>
    </row>
    <row r="978" spans="1:3" x14ac:dyDescent="0.3">
      <c r="A978" s="59" t="s">
        <v>3224</v>
      </c>
      <c r="B978" s="60" t="s">
        <v>1217</v>
      </c>
      <c r="C978" s="60" t="s">
        <v>1540</v>
      </c>
    </row>
    <row r="979" spans="1:3" x14ac:dyDescent="0.3">
      <c r="A979" s="59" t="s">
        <v>3656</v>
      </c>
      <c r="B979" s="60" t="s">
        <v>1217</v>
      </c>
      <c r="C979" s="60" t="s">
        <v>1561</v>
      </c>
    </row>
    <row r="980" spans="1:3" x14ac:dyDescent="0.3">
      <c r="A980" s="59" t="s">
        <v>3657</v>
      </c>
      <c r="B980" s="60" t="s">
        <v>486</v>
      </c>
      <c r="C980" s="60" t="s">
        <v>1561</v>
      </c>
    </row>
    <row r="981" spans="1:3" x14ac:dyDescent="0.3">
      <c r="A981" s="59" t="s">
        <v>3658</v>
      </c>
      <c r="B981" s="61" t="s">
        <v>367</v>
      </c>
      <c r="C981" s="60" t="s">
        <v>486</v>
      </c>
    </row>
    <row r="982" spans="1:3" x14ac:dyDescent="0.3">
      <c r="A982" s="59" t="s">
        <v>3659</v>
      </c>
      <c r="B982" s="60" t="s">
        <v>367</v>
      </c>
      <c r="C982" s="60" t="s">
        <v>1540</v>
      </c>
    </row>
    <row r="983" spans="1:3" x14ac:dyDescent="0.3">
      <c r="A983" s="59" t="s">
        <v>3660</v>
      </c>
      <c r="B983" s="60" t="s">
        <v>486</v>
      </c>
      <c r="C983" s="60" t="s">
        <v>486</v>
      </c>
    </row>
    <row r="984" spans="1:3" x14ac:dyDescent="0.3">
      <c r="A984" s="59" t="s">
        <v>3661</v>
      </c>
      <c r="B984" s="60" t="s">
        <v>2972</v>
      </c>
      <c r="C984" s="60" t="s">
        <v>1540</v>
      </c>
    </row>
    <row r="985" spans="1:3" x14ac:dyDescent="0.3">
      <c r="A985" s="59" t="s">
        <v>3662</v>
      </c>
      <c r="B985" s="60" t="s">
        <v>1217</v>
      </c>
      <c r="C985" s="60" t="s">
        <v>1561</v>
      </c>
    </row>
    <row r="986" spans="1:3" x14ac:dyDescent="0.3">
      <c r="A986" s="59" t="s">
        <v>3663</v>
      </c>
      <c r="B986" s="60" t="s">
        <v>1217</v>
      </c>
      <c r="C986" s="60" t="s">
        <v>1561</v>
      </c>
    </row>
    <row r="987" spans="1:3" x14ac:dyDescent="0.3">
      <c r="A987" s="59" t="s">
        <v>3664</v>
      </c>
      <c r="B987" s="60" t="s">
        <v>486</v>
      </c>
      <c r="C987" s="60" t="s">
        <v>1561</v>
      </c>
    </row>
    <row r="988" spans="1:3" x14ac:dyDescent="0.3">
      <c r="A988" s="59" t="s">
        <v>3665</v>
      </c>
      <c r="B988" s="60" t="s">
        <v>367</v>
      </c>
      <c r="C988" s="60" t="s">
        <v>368</v>
      </c>
    </row>
    <row r="989" spans="1:3" x14ac:dyDescent="0.3">
      <c r="A989" s="59" t="s">
        <v>3666</v>
      </c>
      <c r="B989" s="60" t="s">
        <v>2972</v>
      </c>
      <c r="C989" s="60" t="s">
        <v>486</v>
      </c>
    </row>
    <row r="990" spans="1:3" x14ac:dyDescent="0.3">
      <c r="A990" s="59" t="s">
        <v>3667</v>
      </c>
      <c r="B990" s="60" t="s">
        <v>1217</v>
      </c>
      <c r="C990" s="60" t="s">
        <v>1540</v>
      </c>
    </row>
    <row r="991" spans="1:3" x14ac:dyDescent="0.3">
      <c r="A991" s="59" t="s">
        <v>4286</v>
      </c>
      <c r="B991" s="60" t="s">
        <v>2972</v>
      </c>
      <c r="C991" s="60" t="s">
        <v>2972</v>
      </c>
    </row>
    <row r="992" spans="1:3" x14ac:dyDescent="0.3">
      <c r="A992" s="59" t="s">
        <v>3668</v>
      </c>
      <c r="B992" s="60" t="s">
        <v>486</v>
      </c>
      <c r="C992" s="60" t="s">
        <v>2972</v>
      </c>
    </row>
    <row r="993" spans="1:3" x14ac:dyDescent="0.3">
      <c r="A993" s="59" t="s">
        <v>3669</v>
      </c>
      <c r="B993" s="60" t="s">
        <v>367</v>
      </c>
      <c r="C993" s="60" t="s">
        <v>1217</v>
      </c>
    </row>
    <row r="994" spans="1:3" x14ac:dyDescent="0.3">
      <c r="A994" s="59" t="s">
        <v>3670</v>
      </c>
      <c r="B994" s="60" t="s">
        <v>1540</v>
      </c>
      <c r="C994" s="60" t="s">
        <v>1561</v>
      </c>
    </row>
    <row r="995" spans="1:3" x14ac:dyDescent="0.3">
      <c r="A995" s="59" t="s">
        <v>3671</v>
      </c>
      <c r="B995" s="60" t="s">
        <v>368</v>
      </c>
      <c r="C995" s="60" t="s">
        <v>368</v>
      </c>
    </row>
    <row r="996" spans="1:3" x14ac:dyDescent="0.3">
      <c r="A996" s="59" t="s">
        <v>3672</v>
      </c>
      <c r="B996" s="60" t="s">
        <v>486</v>
      </c>
      <c r="C996" s="60" t="s">
        <v>1561</v>
      </c>
    </row>
    <row r="997" spans="1:3" x14ac:dyDescent="0.3">
      <c r="A997" s="59" t="s">
        <v>3673</v>
      </c>
      <c r="B997" s="60" t="s">
        <v>367</v>
      </c>
      <c r="C997" s="60" t="s">
        <v>1561</v>
      </c>
    </row>
    <row r="998" spans="1:3" x14ac:dyDescent="0.3">
      <c r="A998" s="59" t="s">
        <v>4230</v>
      </c>
      <c r="B998" s="60" t="s">
        <v>486</v>
      </c>
      <c r="C998" s="60" t="s">
        <v>486</v>
      </c>
    </row>
    <row r="999" spans="1:3" x14ac:dyDescent="0.3">
      <c r="A999" s="59" t="s">
        <v>4231</v>
      </c>
      <c r="B999" s="60" t="s">
        <v>368</v>
      </c>
      <c r="C999" s="60" t="s">
        <v>368</v>
      </c>
    </row>
    <row r="1000" spans="1:3" x14ac:dyDescent="0.3">
      <c r="A1000" s="59" t="s">
        <v>4232</v>
      </c>
      <c r="B1000" s="60" t="s">
        <v>368</v>
      </c>
      <c r="C1000" s="60" t="s">
        <v>368</v>
      </c>
    </row>
    <row r="1001" spans="1:3" x14ac:dyDescent="0.3">
      <c r="A1001" s="59" t="s">
        <v>4161</v>
      </c>
      <c r="B1001" s="60" t="s">
        <v>2972</v>
      </c>
      <c r="C1001" s="60" t="s">
        <v>1217</v>
      </c>
    </row>
    <row r="1002" spans="1:3" x14ac:dyDescent="0.3">
      <c r="A1002" s="59" t="s">
        <v>4162</v>
      </c>
      <c r="B1002" s="60" t="s">
        <v>1540</v>
      </c>
      <c r="C1002" s="60" t="s">
        <v>1217</v>
      </c>
    </row>
    <row r="1003" spans="1:3" x14ac:dyDescent="0.3">
      <c r="A1003" s="59" t="s">
        <v>4163</v>
      </c>
      <c r="B1003" s="60" t="s">
        <v>1217</v>
      </c>
      <c r="C1003" s="60" t="s">
        <v>1540</v>
      </c>
    </row>
    <row r="1004" spans="1:3" x14ac:dyDescent="0.3">
      <c r="A1004" s="59" t="s">
        <v>4164</v>
      </c>
      <c r="B1004" s="60" t="s">
        <v>367</v>
      </c>
      <c r="C1004" s="60" t="s">
        <v>1540</v>
      </c>
    </row>
    <row r="1005" spans="1:3" x14ac:dyDescent="0.3">
      <c r="A1005" s="59" t="s">
        <v>4165</v>
      </c>
      <c r="B1005" s="60" t="s">
        <v>2972</v>
      </c>
      <c r="C1005" s="60" t="s">
        <v>1561</v>
      </c>
    </row>
    <row r="1006" spans="1:3" x14ac:dyDescent="0.3">
      <c r="A1006" s="59" t="s">
        <v>4166</v>
      </c>
      <c r="B1006" s="60" t="s">
        <v>486</v>
      </c>
      <c r="C1006" s="60" t="s">
        <v>486</v>
      </c>
    </row>
    <row r="1007" spans="1:3" x14ac:dyDescent="0.3">
      <c r="A1007" s="59" t="s">
        <v>4167</v>
      </c>
      <c r="B1007" s="60" t="s">
        <v>2972</v>
      </c>
      <c r="C1007" s="60" t="s">
        <v>2972</v>
      </c>
    </row>
    <row r="1008" spans="1:3" x14ac:dyDescent="0.3">
      <c r="A1008" s="59" t="s">
        <v>3936</v>
      </c>
      <c r="B1008" s="60" t="s">
        <v>368</v>
      </c>
      <c r="C1008" s="60" t="s">
        <v>368</v>
      </c>
    </row>
    <row r="1009" spans="1:3" x14ac:dyDescent="0.3">
      <c r="A1009" s="59" t="s">
        <v>3937</v>
      </c>
      <c r="B1009" s="60" t="s">
        <v>368</v>
      </c>
      <c r="C1009" s="60" t="s">
        <v>2972</v>
      </c>
    </row>
    <row r="1010" spans="1:3" x14ac:dyDescent="0.3">
      <c r="A1010" s="59" t="s">
        <v>3938</v>
      </c>
      <c r="B1010" s="60" t="s">
        <v>368</v>
      </c>
      <c r="C1010" s="60" t="s">
        <v>368</v>
      </c>
    </row>
    <row r="1011" spans="1:3" x14ac:dyDescent="0.3">
      <c r="A1011" s="59" t="s">
        <v>4287</v>
      </c>
      <c r="B1011" s="60" t="s">
        <v>368</v>
      </c>
      <c r="C1011" s="60" t="s">
        <v>368</v>
      </c>
    </row>
    <row r="1012" spans="1:3" x14ac:dyDescent="0.3">
      <c r="A1012" s="59" t="s">
        <v>3526</v>
      </c>
      <c r="B1012" s="60" t="s">
        <v>368</v>
      </c>
      <c r="C1012" s="60" t="s">
        <v>1217</v>
      </c>
    </row>
    <row r="1013" spans="1:3" x14ac:dyDescent="0.3">
      <c r="A1013" s="59" t="s">
        <v>3527</v>
      </c>
      <c r="B1013" s="60" t="s">
        <v>486</v>
      </c>
      <c r="C1013" s="60" t="s">
        <v>1217</v>
      </c>
    </row>
    <row r="1014" spans="1:3" x14ac:dyDescent="0.3">
      <c r="A1014" s="59" t="s">
        <v>3528</v>
      </c>
      <c r="B1014" s="60" t="s">
        <v>486</v>
      </c>
      <c r="C1014" s="60" t="s">
        <v>1217</v>
      </c>
    </row>
    <row r="1015" spans="1:3" x14ac:dyDescent="0.3">
      <c r="A1015" s="59" t="s">
        <v>3529</v>
      </c>
      <c r="B1015" s="60" t="s">
        <v>368</v>
      </c>
      <c r="C1015" s="60" t="s">
        <v>2972</v>
      </c>
    </row>
    <row r="1016" spans="1:3" x14ac:dyDescent="0.3">
      <c r="A1016" s="59" t="s">
        <v>3530</v>
      </c>
      <c r="B1016" s="60" t="s">
        <v>368</v>
      </c>
      <c r="C1016" s="60" t="s">
        <v>1217</v>
      </c>
    </row>
    <row r="1017" spans="1:3" x14ac:dyDescent="0.3">
      <c r="A1017" s="59" t="s">
        <v>3531</v>
      </c>
      <c r="B1017" s="60" t="s">
        <v>368</v>
      </c>
      <c r="C1017" s="60" t="s">
        <v>368</v>
      </c>
    </row>
    <row r="1018" spans="1:3" x14ac:dyDescent="0.3">
      <c r="A1018" s="62" t="s">
        <v>3532</v>
      </c>
      <c r="B1018" s="61" t="s">
        <v>368</v>
      </c>
      <c r="C1018" s="61" t="s">
        <v>368</v>
      </c>
    </row>
    <row r="1019" spans="1:3" x14ac:dyDescent="0.3">
      <c r="A1019" s="59" t="s">
        <v>3631</v>
      </c>
      <c r="B1019" s="60" t="s">
        <v>1217</v>
      </c>
      <c r="C1019" s="60" t="s">
        <v>1561</v>
      </c>
    </row>
    <row r="1020" spans="1:3" x14ac:dyDescent="0.3">
      <c r="A1020" s="59" t="s">
        <v>3632</v>
      </c>
      <c r="B1020" s="60" t="s">
        <v>1217</v>
      </c>
      <c r="C1020" s="60" t="s">
        <v>1561</v>
      </c>
    </row>
    <row r="1021" spans="1:3" x14ac:dyDescent="0.3">
      <c r="A1021" s="59" t="s">
        <v>3633</v>
      </c>
      <c r="B1021" s="60" t="s">
        <v>1217</v>
      </c>
      <c r="C1021" s="60" t="s">
        <v>1561</v>
      </c>
    </row>
    <row r="1022" spans="1:3" x14ac:dyDescent="0.3">
      <c r="A1022" s="59" t="s">
        <v>3634</v>
      </c>
      <c r="B1022" s="60" t="s">
        <v>367</v>
      </c>
      <c r="C1022" s="60" t="s">
        <v>1561</v>
      </c>
    </row>
    <row r="1023" spans="1:3" x14ac:dyDescent="0.3">
      <c r="A1023" s="59" t="s">
        <v>3635</v>
      </c>
      <c r="B1023" s="60" t="s">
        <v>1217</v>
      </c>
      <c r="C1023" s="60" t="s">
        <v>1561</v>
      </c>
    </row>
    <row r="1024" spans="1:3" x14ac:dyDescent="0.3">
      <c r="A1024" s="59" t="s">
        <v>3636</v>
      </c>
      <c r="B1024" s="60" t="s">
        <v>1540</v>
      </c>
      <c r="C1024" s="60" t="s">
        <v>1561</v>
      </c>
    </row>
    <row r="1025" spans="1:3" x14ac:dyDescent="0.3">
      <c r="A1025" s="59" t="s">
        <v>3637</v>
      </c>
      <c r="B1025" s="60" t="s">
        <v>367</v>
      </c>
      <c r="C1025" s="60" t="s">
        <v>2972</v>
      </c>
    </row>
    <row r="1026" spans="1:3" x14ac:dyDescent="0.3">
      <c r="A1026" s="59" t="s">
        <v>3638</v>
      </c>
      <c r="B1026" s="60" t="s">
        <v>1217</v>
      </c>
      <c r="C1026" s="60" t="s">
        <v>1561</v>
      </c>
    </row>
    <row r="1027" spans="1:3" x14ac:dyDescent="0.3">
      <c r="A1027" s="59" t="s">
        <v>3639</v>
      </c>
      <c r="B1027" s="60" t="s">
        <v>367</v>
      </c>
      <c r="C1027" s="60" t="s">
        <v>1561</v>
      </c>
    </row>
    <row r="1028" spans="1:3" x14ac:dyDescent="0.3">
      <c r="A1028" s="59" t="s">
        <v>3939</v>
      </c>
      <c r="B1028" s="60" t="s">
        <v>1217</v>
      </c>
      <c r="C1028" s="60" t="s">
        <v>1217</v>
      </c>
    </row>
    <row r="1029" spans="1:3" x14ac:dyDescent="0.3">
      <c r="A1029" s="59" t="s">
        <v>3830</v>
      </c>
      <c r="B1029" s="60" t="s">
        <v>486</v>
      </c>
      <c r="C1029" s="60" t="s">
        <v>368</v>
      </c>
    </row>
    <row r="1030" spans="1:3" x14ac:dyDescent="0.3">
      <c r="A1030" s="59" t="s">
        <v>3831</v>
      </c>
      <c r="B1030" s="60" t="s">
        <v>1540</v>
      </c>
      <c r="C1030" s="60" t="s">
        <v>1561</v>
      </c>
    </row>
    <row r="1031" spans="1:3" x14ac:dyDescent="0.3">
      <c r="A1031" s="59" t="s">
        <v>3832</v>
      </c>
      <c r="B1031" s="60" t="s">
        <v>486</v>
      </c>
      <c r="C1031" s="60" t="s">
        <v>368</v>
      </c>
    </row>
    <row r="1032" spans="1:3" x14ac:dyDescent="0.3">
      <c r="A1032" s="59" t="s">
        <v>3833</v>
      </c>
      <c r="B1032" s="60" t="s">
        <v>2972</v>
      </c>
      <c r="C1032" s="60" t="s">
        <v>2972</v>
      </c>
    </row>
    <row r="1033" spans="1:3" x14ac:dyDescent="0.3">
      <c r="A1033" s="59" t="s">
        <v>3834</v>
      </c>
      <c r="B1033" s="60" t="s">
        <v>368</v>
      </c>
      <c r="C1033" s="60" t="s">
        <v>368</v>
      </c>
    </row>
    <row r="1034" spans="1:3" x14ac:dyDescent="0.3">
      <c r="A1034" s="59" t="s">
        <v>3835</v>
      </c>
      <c r="B1034" s="60" t="s">
        <v>486</v>
      </c>
      <c r="C1034" s="60" t="s">
        <v>1217</v>
      </c>
    </row>
    <row r="1035" spans="1:3" x14ac:dyDescent="0.3">
      <c r="A1035" s="59" t="s">
        <v>3836</v>
      </c>
      <c r="B1035" s="60" t="s">
        <v>486</v>
      </c>
      <c r="C1035" s="60" t="s">
        <v>368</v>
      </c>
    </row>
    <row r="1036" spans="1:3" x14ac:dyDescent="0.3">
      <c r="A1036" s="59" t="s">
        <v>3837</v>
      </c>
      <c r="B1036" s="60" t="s">
        <v>486</v>
      </c>
      <c r="C1036" s="60" t="s">
        <v>1217</v>
      </c>
    </row>
    <row r="1037" spans="1:3" x14ac:dyDescent="0.3">
      <c r="A1037" s="59" t="s">
        <v>3384</v>
      </c>
      <c r="B1037" s="60" t="s">
        <v>486</v>
      </c>
      <c r="C1037" s="60" t="s">
        <v>368</v>
      </c>
    </row>
    <row r="1038" spans="1:3" x14ac:dyDescent="0.3">
      <c r="A1038" s="59" t="s">
        <v>3385</v>
      </c>
      <c r="B1038" s="60" t="s">
        <v>486</v>
      </c>
      <c r="C1038" s="60" t="s">
        <v>368</v>
      </c>
    </row>
    <row r="1039" spans="1:3" x14ac:dyDescent="0.3">
      <c r="A1039" s="59" t="s">
        <v>3386</v>
      </c>
      <c r="B1039" s="60" t="s">
        <v>368</v>
      </c>
      <c r="C1039" s="60" t="s">
        <v>368</v>
      </c>
    </row>
    <row r="1040" spans="1:3" x14ac:dyDescent="0.3">
      <c r="A1040" s="59" t="s">
        <v>3387</v>
      </c>
      <c r="B1040" s="60" t="s">
        <v>1217</v>
      </c>
      <c r="C1040" s="60" t="s">
        <v>1217</v>
      </c>
    </row>
    <row r="1041" spans="1:3" x14ac:dyDescent="0.3">
      <c r="A1041" s="59" t="s">
        <v>3388</v>
      </c>
      <c r="B1041" s="60" t="s">
        <v>486</v>
      </c>
      <c r="C1041" s="60" t="s">
        <v>368</v>
      </c>
    </row>
    <row r="1042" spans="1:3" x14ac:dyDescent="0.3">
      <c r="A1042" s="59" t="s">
        <v>3965</v>
      </c>
      <c r="B1042" s="60" t="s">
        <v>486</v>
      </c>
      <c r="C1042" s="60" t="s">
        <v>368</v>
      </c>
    </row>
    <row r="1043" spans="1:3" x14ac:dyDescent="0.3">
      <c r="A1043" s="59" t="s">
        <v>3533</v>
      </c>
      <c r="B1043" s="60" t="s">
        <v>2972</v>
      </c>
      <c r="C1043" s="60" t="s">
        <v>2972</v>
      </c>
    </row>
    <row r="1044" spans="1:3" x14ac:dyDescent="0.3">
      <c r="A1044" s="59" t="s">
        <v>3534</v>
      </c>
      <c r="B1044" s="60" t="s">
        <v>367</v>
      </c>
      <c r="C1044" s="60" t="s">
        <v>2972</v>
      </c>
    </row>
    <row r="1045" spans="1:3" x14ac:dyDescent="0.3">
      <c r="A1045" s="59" t="s">
        <v>3389</v>
      </c>
      <c r="B1045" s="60" t="s">
        <v>368</v>
      </c>
      <c r="C1045" s="60" t="s">
        <v>368</v>
      </c>
    </row>
    <row r="1046" spans="1:3" x14ac:dyDescent="0.3">
      <c r="A1046" s="59" t="s">
        <v>3390</v>
      </c>
      <c r="B1046" s="60" t="s">
        <v>367</v>
      </c>
      <c r="C1046" s="60" t="s">
        <v>368</v>
      </c>
    </row>
    <row r="1047" spans="1:3" x14ac:dyDescent="0.3">
      <c r="A1047" s="59" t="s">
        <v>3391</v>
      </c>
      <c r="B1047" s="60" t="s">
        <v>368</v>
      </c>
      <c r="C1047" s="60" t="s">
        <v>368</v>
      </c>
    </row>
    <row r="1048" spans="1:3" x14ac:dyDescent="0.3">
      <c r="A1048" s="59" t="s">
        <v>3392</v>
      </c>
      <c r="B1048" s="60" t="s">
        <v>2972</v>
      </c>
      <c r="C1048" s="60" t="s">
        <v>2972</v>
      </c>
    </row>
    <row r="1049" spans="1:3" x14ac:dyDescent="0.3">
      <c r="A1049" s="59" t="s">
        <v>3393</v>
      </c>
      <c r="B1049" s="60" t="s">
        <v>486</v>
      </c>
      <c r="C1049" s="60" t="s">
        <v>486</v>
      </c>
    </row>
    <row r="1050" spans="1:3" x14ac:dyDescent="0.3">
      <c r="A1050" s="59" t="s">
        <v>3394</v>
      </c>
      <c r="B1050" s="60" t="s">
        <v>486</v>
      </c>
      <c r="C1050" s="60" t="s">
        <v>486</v>
      </c>
    </row>
    <row r="1051" spans="1:3" x14ac:dyDescent="0.3">
      <c r="A1051" s="59" t="s">
        <v>3395</v>
      </c>
      <c r="B1051" s="60" t="s">
        <v>486</v>
      </c>
      <c r="C1051" s="60" t="s">
        <v>486</v>
      </c>
    </row>
    <row r="1052" spans="1:3" x14ac:dyDescent="0.3">
      <c r="A1052" s="59" t="s">
        <v>3396</v>
      </c>
      <c r="B1052" s="60" t="s">
        <v>486</v>
      </c>
      <c r="C1052" s="60" t="s">
        <v>486</v>
      </c>
    </row>
    <row r="1053" spans="1:3" x14ac:dyDescent="0.3">
      <c r="A1053" s="59" t="s">
        <v>3397</v>
      </c>
      <c r="B1053" s="60" t="s">
        <v>486</v>
      </c>
      <c r="C1053" s="60" t="s">
        <v>368</v>
      </c>
    </row>
    <row r="1054" spans="1:3" x14ac:dyDescent="0.3">
      <c r="A1054" s="59" t="s">
        <v>3398</v>
      </c>
      <c r="B1054" s="60" t="s">
        <v>486</v>
      </c>
      <c r="C1054" s="60" t="s">
        <v>368</v>
      </c>
    </row>
    <row r="1055" spans="1:3" x14ac:dyDescent="0.3">
      <c r="A1055" s="59" t="s">
        <v>3399</v>
      </c>
      <c r="B1055" s="60" t="s">
        <v>368</v>
      </c>
      <c r="C1055" s="60" t="s">
        <v>368</v>
      </c>
    </row>
    <row r="1056" spans="1:3" x14ac:dyDescent="0.3">
      <c r="A1056" s="59" t="s">
        <v>3400</v>
      </c>
      <c r="B1056" s="60" t="s">
        <v>2972</v>
      </c>
      <c r="C1056" s="60" t="s">
        <v>1217</v>
      </c>
    </row>
    <row r="1057" spans="1:3" x14ac:dyDescent="0.3">
      <c r="A1057" s="59" t="s">
        <v>3401</v>
      </c>
      <c r="B1057" s="60" t="s">
        <v>368</v>
      </c>
      <c r="C1057" s="60" t="s">
        <v>368</v>
      </c>
    </row>
    <row r="1058" spans="1:3" x14ac:dyDescent="0.3">
      <c r="A1058" s="59" t="s">
        <v>3402</v>
      </c>
      <c r="B1058" s="60" t="s">
        <v>368</v>
      </c>
      <c r="C1058" s="60" t="s">
        <v>368</v>
      </c>
    </row>
    <row r="1059" spans="1:3" x14ac:dyDescent="0.3">
      <c r="A1059" s="59" t="s">
        <v>3403</v>
      </c>
      <c r="B1059" s="60" t="s">
        <v>367</v>
      </c>
      <c r="C1059" s="60" t="s">
        <v>368</v>
      </c>
    </row>
    <row r="1060" spans="1:3" x14ac:dyDescent="0.3">
      <c r="A1060" s="59" t="s">
        <v>3457</v>
      </c>
      <c r="B1060" s="60" t="s">
        <v>1217</v>
      </c>
      <c r="C1060" s="60" t="s">
        <v>1217</v>
      </c>
    </row>
    <row r="1061" spans="1:3" x14ac:dyDescent="0.3">
      <c r="A1061" s="59" t="s">
        <v>3094</v>
      </c>
      <c r="B1061" s="60" t="s">
        <v>486</v>
      </c>
      <c r="C1061" s="60" t="s">
        <v>486</v>
      </c>
    </row>
    <row r="1062" spans="1:3" x14ac:dyDescent="0.3">
      <c r="A1062" s="59" t="s">
        <v>3095</v>
      </c>
      <c r="B1062" s="60" t="s">
        <v>486</v>
      </c>
      <c r="C1062" s="60" t="s">
        <v>486</v>
      </c>
    </row>
    <row r="1063" spans="1:3" x14ac:dyDescent="0.3">
      <c r="A1063" s="59" t="s">
        <v>3096</v>
      </c>
      <c r="B1063" s="60" t="s">
        <v>486</v>
      </c>
      <c r="C1063" s="60" t="s">
        <v>368</v>
      </c>
    </row>
    <row r="1064" spans="1:3" x14ac:dyDescent="0.3">
      <c r="A1064" s="59" t="s">
        <v>3097</v>
      </c>
      <c r="B1064" s="60" t="s">
        <v>486</v>
      </c>
      <c r="C1064" s="60" t="s">
        <v>486</v>
      </c>
    </row>
    <row r="1065" spans="1:3" x14ac:dyDescent="0.3">
      <c r="A1065" s="59" t="s">
        <v>3098</v>
      </c>
      <c r="B1065" s="60" t="s">
        <v>486</v>
      </c>
      <c r="C1065" s="60" t="s">
        <v>1217</v>
      </c>
    </row>
    <row r="1066" spans="1:3" x14ac:dyDescent="0.3">
      <c r="A1066" s="59" t="s">
        <v>3100</v>
      </c>
      <c r="B1066" s="60" t="s">
        <v>2972</v>
      </c>
      <c r="C1066" s="60" t="s">
        <v>1217</v>
      </c>
    </row>
    <row r="1067" spans="1:3" x14ac:dyDescent="0.3">
      <c r="A1067" s="59" t="s">
        <v>3101</v>
      </c>
      <c r="B1067" s="60" t="s">
        <v>486</v>
      </c>
      <c r="C1067" s="60" t="s">
        <v>1217</v>
      </c>
    </row>
    <row r="1068" spans="1:3" x14ac:dyDescent="0.3">
      <c r="A1068" s="59" t="s">
        <v>3966</v>
      </c>
      <c r="B1068" s="60" t="s">
        <v>367</v>
      </c>
      <c r="C1068" s="60" t="s">
        <v>368</v>
      </c>
    </row>
    <row r="1069" spans="1:3" x14ac:dyDescent="0.3">
      <c r="A1069" s="59" t="s">
        <v>3967</v>
      </c>
      <c r="B1069" s="60" t="s">
        <v>368</v>
      </c>
      <c r="C1069" s="60" t="s">
        <v>368</v>
      </c>
    </row>
    <row r="1070" spans="1:3" x14ac:dyDescent="0.3">
      <c r="A1070" s="59" t="s">
        <v>3968</v>
      </c>
      <c r="B1070" s="60" t="s">
        <v>367</v>
      </c>
      <c r="C1070" s="60" t="s">
        <v>368</v>
      </c>
    </row>
    <row r="1071" spans="1:3" x14ac:dyDescent="0.3">
      <c r="A1071" s="59" t="s">
        <v>3969</v>
      </c>
      <c r="B1071" s="60" t="s">
        <v>486</v>
      </c>
      <c r="C1071" s="60" t="s">
        <v>368</v>
      </c>
    </row>
    <row r="1072" spans="1:3" x14ac:dyDescent="0.3">
      <c r="A1072" s="59" t="s">
        <v>3970</v>
      </c>
      <c r="B1072" s="60" t="s">
        <v>486</v>
      </c>
      <c r="C1072" s="60" t="s">
        <v>486</v>
      </c>
    </row>
    <row r="1073" spans="1:3" x14ac:dyDescent="0.3">
      <c r="A1073" s="59" t="s">
        <v>3971</v>
      </c>
      <c r="B1073" s="60" t="s">
        <v>486</v>
      </c>
      <c r="C1073" s="60" t="s">
        <v>486</v>
      </c>
    </row>
    <row r="1074" spans="1:3" x14ac:dyDescent="0.3">
      <c r="A1074" s="59" t="s">
        <v>3972</v>
      </c>
      <c r="B1074" s="60" t="s">
        <v>367</v>
      </c>
      <c r="C1074" s="60" t="s">
        <v>368</v>
      </c>
    </row>
    <row r="1075" spans="1:3" x14ac:dyDescent="0.3">
      <c r="A1075" s="59" t="s">
        <v>3973</v>
      </c>
      <c r="B1075" s="60" t="s">
        <v>368</v>
      </c>
      <c r="C1075" s="60" t="s">
        <v>368</v>
      </c>
    </row>
    <row r="1076" spans="1:3" x14ac:dyDescent="0.3">
      <c r="A1076" s="59" t="s">
        <v>3974</v>
      </c>
      <c r="B1076" s="60" t="s">
        <v>486</v>
      </c>
      <c r="C1076" s="60" t="s">
        <v>368</v>
      </c>
    </row>
    <row r="1077" spans="1:3" x14ac:dyDescent="0.3">
      <c r="A1077" s="59" t="s">
        <v>3102</v>
      </c>
      <c r="B1077" s="60" t="s">
        <v>486</v>
      </c>
      <c r="C1077" s="60" t="s">
        <v>368</v>
      </c>
    </row>
    <row r="1078" spans="1:3" x14ac:dyDescent="0.3">
      <c r="A1078" s="59" t="s">
        <v>3103</v>
      </c>
      <c r="B1078" s="60" t="s">
        <v>486</v>
      </c>
      <c r="C1078" s="60" t="s">
        <v>486</v>
      </c>
    </row>
    <row r="1079" spans="1:3" x14ac:dyDescent="0.3">
      <c r="A1079" s="59" t="s">
        <v>3104</v>
      </c>
      <c r="B1079" s="60" t="s">
        <v>2972</v>
      </c>
      <c r="C1079" s="60" t="s">
        <v>1217</v>
      </c>
    </row>
    <row r="1080" spans="1:3" x14ac:dyDescent="0.3">
      <c r="A1080" s="59" t="s">
        <v>3105</v>
      </c>
      <c r="B1080" s="60" t="s">
        <v>486</v>
      </c>
      <c r="C1080" s="60" t="s">
        <v>2972</v>
      </c>
    </row>
    <row r="1081" spans="1:3" x14ac:dyDescent="0.3">
      <c r="A1081" s="59" t="s">
        <v>3106</v>
      </c>
      <c r="B1081" s="60" t="s">
        <v>486</v>
      </c>
      <c r="C1081" s="60" t="s">
        <v>368</v>
      </c>
    </row>
    <row r="1082" spans="1:3" x14ac:dyDescent="0.3">
      <c r="A1082" s="59" t="s">
        <v>3537</v>
      </c>
      <c r="B1082" s="60" t="s">
        <v>2972</v>
      </c>
      <c r="C1082" s="60" t="s">
        <v>1561</v>
      </c>
    </row>
    <row r="1083" spans="1:3" x14ac:dyDescent="0.3">
      <c r="A1083" s="59" t="s">
        <v>3538</v>
      </c>
      <c r="B1083" s="60" t="s">
        <v>367</v>
      </c>
      <c r="C1083" s="60" t="s">
        <v>486</v>
      </c>
    </row>
    <row r="1084" spans="1:3" x14ac:dyDescent="0.3">
      <c r="A1084" s="59" t="s">
        <v>3539</v>
      </c>
      <c r="B1084" s="60" t="s">
        <v>1540</v>
      </c>
      <c r="C1084" s="60" t="s">
        <v>1561</v>
      </c>
    </row>
    <row r="1085" spans="1:3" x14ac:dyDescent="0.3">
      <c r="A1085" s="59" t="s">
        <v>3540</v>
      </c>
      <c r="B1085" s="60" t="s">
        <v>486</v>
      </c>
      <c r="C1085" s="60" t="s">
        <v>1561</v>
      </c>
    </row>
    <row r="1086" spans="1:3" x14ac:dyDescent="0.3">
      <c r="A1086" s="59" t="s">
        <v>3541</v>
      </c>
      <c r="B1086" s="60" t="s">
        <v>1540</v>
      </c>
      <c r="C1086" s="60" t="s">
        <v>1561</v>
      </c>
    </row>
    <row r="1087" spans="1:3" x14ac:dyDescent="0.3">
      <c r="A1087" s="59" t="s">
        <v>3542</v>
      </c>
      <c r="B1087" s="60" t="s">
        <v>368</v>
      </c>
      <c r="C1087" s="60" t="s">
        <v>1540</v>
      </c>
    </row>
    <row r="1088" spans="1:3" x14ac:dyDescent="0.3">
      <c r="A1088" s="59" t="s">
        <v>3543</v>
      </c>
      <c r="B1088" s="60" t="s">
        <v>1217</v>
      </c>
      <c r="C1088" s="60" t="s">
        <v>1561</v>
      </c>
    </row>
    <row r="1089" spans="1:3" x14ac:dyDescent="0.3">
      <c r="A1089" s="59" t="s">
        <v>3544</v>
      </c>
      <c r="B1089" s="60" t="s">
        <v>1217</v>
      </c>
      <c r="C1089" s="60" t="s">
        <v>1217</v>
      </c>
    </row>
    <row r="1090" spans="1:3" x14ac:dyDescent="0.3">
      <c r="A1090" s="59" t="s">
        <v>4109</v>
      </c>
      <c r="B1090" s="60" t="s">
        <v>486</v>
      </c>
      <c r="C1090" s="60" t="s">
        <v>486</v>
      </c>
    </row>
    <row r="1091" spans="1:3" x14ac:dyDescent="0.3">
      <c r="A1091" s="59" t="s">
        <v>3838</v>
      </c>
      <c r="B1091" s="60" t="s">
        <v>1217</v>
      </c>
      <c r="C1091" s="60" t="s">
        <v>1217</v>
      </c>
    </row>
    <row r="1092" spans="1:3" x14ac:dyDescent="0.3">
      <c r="A1092" s="59" t="s">
        <v>3975</v>
      </c>
      <c r="B1092" s="60" t="s">
        <v>486</v>
      </c>
      <c r="C1092" s="60" t="s">
        <v>368</v>
      </c>
    </row>
    <row r="1093" spans="1:3" x14ac:dyDescent="0.3">
      <c r="A1093" s="59" t="s">
        <v>3976</v>
      </c>
      <c r="B1093" s="60" t="s">
        <v>486</v>
      </c>
      <c r="C1093" s="60" t="s">
        <v>368</v>
      </c>
    </row>
    <row r="1094" spans="1:3" x14ac:dyDescent="0.3">
      <c r="A1094" s="59" t="s">
        <v>3122</v>
      </c>
      <c r="B1094" s="60" t="s">
        <v>368</v>
      </c>
      <c r="C1094" s="60" t="s">
        <v>368</v>
      </c>
    </row>
    <row r="1095" spans="1:3" x14ac:dyDescent="0.3">
      <c r="A1095" s="59" t="s">
        <v>3123</v>
      </c>
      <c r="B1095" s="60" t="s">
        <v>368</v>
      </c>
      <c r="C1095" s="60" t="s">
        <v>368</v>
      </c>
    </row>
    <row r="1096" spans="1:3" x14ac:dyDescent="0.3">
      <c r="A1096" s="59" t="s">
        <v>2986</v>
      </c>
      <c r="B1096" s="60" t="s">
        <v>1217</v>
      </c>
      <c r="C1096" s="60" t="s">
        <v>1217</v>
      </c>
    </row>
    <row r="1097" spans="1:3" x14ac:dyDescent="0.3">
      <c r="A1097" s="59" t="s">
        <v>2987</v>
      </c>
      <c r="B1097" s="61" t="s">
        <v>367</v>
      </c>
      <c r="C1097" s="60" t="s">
        <v>2972</v>
      </c>
    </row>
    <row r="1098" spans="1:3" x14ac:dyDescent="0.3">
      <c r="A1098" s="59" t="s">
        <v>2989</v>
      </c>
      <c r="B1098" s="60" t="s">
        <v>367</v>
      </c>
      <c r="C1098" s="60" t="s">
        <v>486</v>
      </c>
    </row>
    <row r="1099" spans="1:3" x14ac:dyDescent="0.3">
      <c r="A1099" s="59" t="s">
        <v>2988</v>
      </c>
      <c r="B1099" s="60" t="s">
        <v>486</v>
      </c>
      <c r="C1099" s="60" t="s">
        <v>368</v>
      </c>
    </row>
    <row r="1100" spans="1:3" x14ac:dyDescent="0.3">
      <c r="A1100" s="59" t="s">
        <v>2990</v>
      </c>
      <c r="B1100" s="60" t="s">
        <v>486</v>
      </c>
      <c r="C1100" s="60" t="s">
        <v>486</v>
      </c>
    </row>
    <row r="1101" spans="1:3" x14ac:dyDescent="0.3">
      <c r="A1101" s="59" t="s">
        <v>2991</v>
      </c>
      <c r="B1101" s="60" t="s">
        <v>367</v>
      </c>
      <c r="C1101" s="60" t="s">
        <v>486</v>
      </c>
    </row>
    <row r="1102" spans="1:3" x14ac:dyDescent="0.3">
      <c r="A1102" s="59" t="s">
        <v>2992</v>
      </c>
      <c r="B1102" s="61" t="s">
        <v>367</v>
      </c>
      <c r="C1102" s="60" t="s">
        <v>368</v>
      </c>
    </row>
    <row r="1103" spans="1:3" x14ac:dyDescent="0.3">
      <c r="A1103" s="59" t="s">
        <v>2993</v>
      </c>
      <c r="B1103" s="60" t="s">
        <v>486</v>
      </c>
      <c r="C1103" s="60" t="s">
        <v>486</v>
      </c>
    </row>
    <row r="1104" spans="1:3" x14ac:dyDescent="0.3">
      <c r="A1104" s="59" t="s">
        <v>2994</v>
      </c>
      <c r="B1104" s="60" t="s">
        <v>367</v>
      </c>
      <c r="C1104" s="60" t="s">
        <v>2972</v>
      </c>
    </row>
    <row r="1105" spans="1:3" x14ac:dyDescent="0.3">
      <c r="A1105" s="59" t="s">
        <v>2996</v>
      </c>
      <c r="B1105" s="60" t="s">
        <v>486</v>
      </c>
      <c r="C1105" s="60" t="s">
        <v>1540</v>
      </c>
    </row>
    <row r="1106" spans="1:3" x14ac:dyDescent="0.3">
      <c r="A1106" s="59" t="s">
        <v>2997</v>
      </c>
      <c r="B1106" s="60" t="s">
        <v>486</v>
      </c>
      <c r="C1106" s="60" t="s">
        <v>486</v>
      </c>
    </row>
    <row r="1107" spans="1:3" x14ac:dyDescent="0.3">
      <c r="A1107" s="59" t="s">
        <v>2999</v>
      </c>
      <c r="B1107" s="60" t="s">
        <v>2972</v>
      </c>
      <c r="C1107" s="60" t="s">
        <v>1540</v>
      </c>
    </row>
    <row r="1108" spans="1:3" x14ac:dyDescent="0.3">
      <c r="A1108" s="59" t="s">
        <v>2998</v>
      </c>
      <c r="B1108" s="60" t="s">
        <v>367</v>
      </c>
      <c r="C1108" s="60" t="s">
        <v>368</v>
      </c>
    </row>
    <row r="1109" spans="1:3" x14ac:dyDescent="0.3">
      <c r="A1109" s="59" t="s">
        <v>3000</v>
      </c>
      <c r="B1109" s="60" t="s">
        <v>486</v>
      </c>
      <c r="C1109" s="60" t="s">
        <v>368</v>
      </c>
    </row>
    <row r="1110" spans="1:3" x14ac:dyDescent="0.3">
      <c r="A1110" s="59" t="s">
        <v>3001</v>
      </c>
      <c r="B1110" s="60" t="s">
        <v>486</v>
      </c>
      <c r="C1110" s="60" t="s">
        <v>368</v>
      </c>
    </row>
    <row r="1111" spans="1:3" x14ac:dyDescent="0.3">
      <c r="A1111" s="59" t="s">
        <v>3002</v>
      </c>
      <c r="B1111" s="60" t="s">
        <v>2972</v>
      </c>
      <c r="C1111" s="60" t="s">
        <v>2972</v>
      </c>
    </row>
    <row r="1112" spans="1:3" x14ac:dyDescent="0.3">
      <c r="A1112" s="59" t="s">
        <v>3004</v>
      </c>
      <c r="B1112" s="60" t="s">
        <v>367</v>
      </c>
      <c r="C1112" s="60" t="s">
        <v>1540</v>
      </c>
    </row>
    <row r="1113" spans="1:3" x14ac:dyDescent="0.3">
      <c r="A1113" s="59" t="s">
        <v>3005</v>
      </c>
      <c r="B1113" s="60" t="s">
        <v>2972</v>
      </c>
      <c r="C1113" s="60" t="s">
        <v>2972</v>
      </c>
    </row>
    <row r="1114" spans="1:3" x14ac:dyDescent="0.3">
      <c r="A1114" s="59" t="s">
        <v>3006</v>
      </c>
      <c r="B1114" s="60" t="s">
        <v>368</v>
      </c>
      <c r="C1114" s="60" t="s">
        <v>368</v>
      </c>
    </row>
    <row r="1115" spans="1:3" x14ac:dyDescent="0.3">
      <c r="A1115" s="59" t="s">
        <v>3007</v>
      </c>
      <c r="B1115" s="60" t="s">
        <v>367</v>
      </c>
      <c r="C1115" s="60" t="s">
        <v>368</v>
      </c>
    </row>
    <row r="1116" spans="1:3" x14ac:dyDescent="0.3">
      <c r="A1116" s="59" t="s">
        <v>3008</v>
      </c>
      <c r="B1116" s="60" t="s">
        <v>2972</v>
      </c>
      <c r="C1116" s="60" t="s">
        <v>1217</v>
      </c>
    </row>
    <row r="1117" spans="1:3" x14ac:dyDescent="0.3">
      <c r="A1117" s="59" t="s">
        <v>3009</v>
      </c>
      <c r="B1117" s="60" t="s">
        <v>486</v>
      </c>
      <c r="C1117" s="60" t="s">
        <v>1540</v>
      </c>
    </row>
    <row r="1118" spans="1:3" x14ac:dyDescent="0.3">
      <c r="A1118" s="59" t="s">
        <v>3010</v>
      </c>
      <c r="B1118" s="60" t="s">
        <v>486</v>
      </c>
      <c r="C1118" s="60" t="s">
        <v>368</v>
      </c>
    </row>
    <row r="1119" spans="1:3" x14ac:dyDescent="0.3">
      <c r="A1119" s="59" t="s">
        <v>3011</v>
      </c>
      <c r="B1119" s="60" t="s">
        <v>367</v>
      </c>
      <c r="C1119" s="60" t="s">
        <v>486</v>
      </c>
    </row>
    <row r="1120" spans="1:3" x14ac:dyDescent="0.3">
      <c r="A1120" s="59" t="s">
        <v>3012</v>
      </c>
      <c r="B1120" s="61" t="s">
        <v>367</v>
      </c>
      <c r="C1120" s="60" t="s">
        <v>486</v>
      </c>
    </row>
    <row r="1121" spans="1:3" x14ac:dyDescent="0.3">
      <c r="A1121" s="59" t="s">
        <v>3013</v>
      </c>
      <c r="B1121" s="61" t="s">
        <v>367</v>
      </c>
      <c r="C1121" s="60" t="s">
        <v>368</v>
      </c>
    </row>
    <row r="1122" spans="1:3" x14ac:dyDescent="0.3">
      <c r="A1122" s="59" t="s">
        <v>3014</v>
      </c>
      <c r="B1122" s="60" t="s">
        <v>368</v>
      </c>
      <c r="C1122" s="60" t="s">
        <v>368</v>
      </c>
    </row>
    <row r="1123" spans="1:3" x14ac:dyDescent="0.3">
      <c r="A1123" s="59" t="s">
        <v>3015</v>
      </c>
      <c r="B1123" s="60" t="s">
        <v>368</v>
      </c>
      <c r="C1123" s="60" t="s">
        <v>486</v>
      </c>
    </row>
    <row r="1124" spans="1:3" x14ac:dyDescent="0.3">
      <c r="A1124" s="59" t="s">
        <v>3016</v>
      </c>
      <c r="B1124" s="60" t="s">
        <v>486</v>
      </c>
      <c r="C1124" s="60" t="s">
        <v>1540</v>
      </c>
    </row>
    <row r="1125" spans="1:3" x14ac:dyDescent="0.3">
      <c r="A1125" s="59" t="s">
        <v>3017</v>
      </c>
      <c r="B1125" s="60" t="s">
        <v>1217</v>
      </c>
      <c r="C1125" s="60" t="s">
        <v>1217</v>
      </c>
    </row>
    <row r="1126" spans="1:3" x14ac:dyDescent="0.3">
      <c r="A1126" s="59" t="s">
        <v>3019</v>
      </c>
      <c r="B1126" s="60" t="s">
        <v>486</v>
      </c>
      <c r="C1126" s="60" t="s">
        <v>2972</v>
      </c>
    </row>
    <row r="1127" spans="1:3" x14ac:dyDescent="0.3">
      <c r="A1127" s="59" t="s">
        <v>3020</v>
      </c>
      <c r="B1127" s="60" t="s">
        <v>486</v>
      </c>
      <c r="C1127" s="60" t="s">
        <v>368</v>
      </c>
    </row>
    <row r="1128" spans="1:3" x14ac:dyDescent="0.3">
      <c r="A1128" s="59" t="s">
        <v>3021</v>
      </c>
      <c r="B1128" s="60" t="s">
        <v>367</v>
      </c>
      <c r="C1128" s="60" t="s">
        <v>486</v>
      </c>
    </row>
    <row r="1129" spans="1:3" x14ac:dyDescent="0.3">
      <c r="A1129" s="59" t="s">
        <v>3022</v>
      </c>
      <c r="B1129" s="60" t="s">
        <v>2972</v>
      </c>
      <c r="C1129" s="60" t="s">
        <v>2972</v>
      </c>
    </row>
    <row r="1130" spans="1:3" x14ac:dyDescent="0.3">
      <c r="A1130" s="59" t="s">
        <v>3024</v>
      </c>
      <c r="B1130" s="60" t="s">
        <v>368</v>
      </c>
      <c r="C1130" s="60" t="s">
        <v>368</v>
      </c>
    </row>
    <row r="1131" spans="1:3" x14ac:dyDescent="0.3">
      <c r="A1131" s="59" t="s">
        <v>3025</v>
      </c>
      <c r="B1131" s="60" t="s">
        <v>367</v>
      </c>
      <c r="C1131" s="60" t="s">
        <v>368</v>
      </c>
    </row>
    <row r="1132" spans="1:3" x14ac:dyDescent="0.3">
      <c r="A1132" s="59" t="s">
        <v>3136</v>
      </c>
      <c r="B1132" s="60" t="s">
        <v>1561</v>
      </c>
      <c r="C1132" s="60" t="s">
        <v>1561</v>
      </c>
    </row>
    <row r="1133" spans="1:3" x14ac:dyDescent="0.3">
      <c r="A1133" s="59" t="s">
        <v>3138</v>
      </c>
      <c r="B1133" s="60" t="s">
        <v>486</v>
      </c>
      <c r="C1133" s="60" t="s">
        <v>2972</v>
      </c>
    </row>
    <row r="1134" spans="1:3" x14ac:dyDescent="0.3">
      <c r="A1134" s="59" t="s">
        <v>3139</v>
      </c>
      <c r="B1134" s="60" t="s">
        <v>1217</v>
      </c>
      <c r="C1134" s="60" t="s">
        <v>1217</v>
      </c>
    </row>
    <row r="1135" spans="1:3" x14ac:dyDescent="0.3">
      <c r="A1135" s="59" t="s">
        <v>3141</v>
      </c>
      <c r="B1135" s="60" t="s">
        <v>1540</v>
      </c>
      <c r="C1135" s="60" t="s">
        <v>1561</v>
      </c>
    </row>
    <row r="1136" spans="1:3" x14ac:dyDescent="0.3">
      <c r="A1136" s="59" t="s">
        <v>3142</v>
      </c>
      <c r="B1136" s="60" t="s">
        <v>486</v>
      </c>
      <c r="C1136" s="60" t="s">
        <v>1561</v>
      </c>
    </row>
    <row r="1137" spans="1:3" x14ac:dyDescent="0.3">
      <c r="A1137" s="59" t="s">
        <v>3143</v>
      </c>
      <c r="B1137" s="60" t="s">
        <v>368</v>
      </c>
      <c r="C1137" s="60" t="s">
        <v>368</v>
      </c>
    </row>
    <row r="1138" spans="1:3" x14ac:dyDescent="0.3">
      <c r="A1138" s="59" t="s">
        <v>3144</v>
      </c>
      <c r="B1138" s="60" t="s">
        <v>367</v>
      </c>
      <c r="C1138" s="60" t="s">
        <v>486</v>
      </c>
    </row>
    <row r="1139" spans="1:3" x14ac:dyDescent="0.3">
      <c r="A1139" s="59" t="s">
        <v>3145</v>
      </c>
      <c r="B1139" s="60" t="s">
        <v>2972</v>
      </c>
      <c r="C1139" s="60" t="s">
        <v>2972</v>
      </c>
    </row>
    <row r="1140" spans="1:3" x14ac:dyDescent="0.3">
      <c r="A1140" s="59" t="s">
        <v>3146</v>
      </c>
      <c r="B1140" s="60" t="s">
        <v>367</v>
      </c>
      <c r="C1140" s="60" t="s">
        <v>2972</v>
      </c>
    </row>
    <row r="1141" spans="1:3" x14ac:dyDescent="0.3">
      <c r="A1141" s="59" t="s">
        <v>3147</v>
      </c>
      <c r="B1141" s="60" t="s">
        <v>486</v>
      </c>
      <c r="C1141" s="60" t="s">
        <v>368</v>
      </c>
    </row>
    <row r="1142" spans="1:3" x14ac:dyDescent="0.3">
      <c r="A1142" s="59" t="s">
        <v>3148</v>
      </c>
      <c r="B1142" s="60" t="s">
        <v>1540</v>
      </c>
      <c r="C1142" s="60" t="s">
        <v>1540</v>
      </c>
    </row>
    <row r="1143" spans="1:3" x14ac:dyDescent="0.3">
      <c r="A1143" s="59" t="s">
        <v>3149</v>
      </c>
      <c r="B1143" s="60" t="s">
        <v>1540</v>
      </c>
      <c r="C1143" s="60" t="s">
        <v>1540</v>
      </c>
    </row>
    <row r="1144" spans="1:3" x14ac:dyDescent="0.3">
      <c r="A1144" s="59" t="s">
        <v>3150</v>
      </c>
      <c r="B1144" s="60" t="s">
        <v>1217</v>
      </c>
      <c r="C1144" s="60" t="s">
        <v>1561</v>
      </c>
    </row>
    <row r="1145" spans="1:3" x14ac:dyDescent="0.3">
      <c r="A1145" s="59" t="s">
        <v>3151</v>
      </c>
      <c r="B1145" s="60" t="s">
        <v>486</v>
      </c>
      <c r="C1145" s="60" t="s">
        <v>1561</v>
      </c>
    </row>
    <row r="1146" spans="1:3" x14ac:dyDescent="0.3">
      <c r="A1146" s="59" t="s">
        <v>3152</v>
      </c>
      <c r="B1146" s="60" t="s">
        <v>1217</v>
      </c>
      <c r="C1146" s="60" t="s">
        <v>1540</v>
      </c>
    </row>
    <row r="1147" spans="1:3" x14ac:dyDescent="0.3">
      <c r="A1147" s="59" t="s">
        <v>3153</v>
      </c>
      <c r="B1147" s="60" t="s">
        <v>1540</v>
      </c>
      <c r="C1147" s="60" t="s">
        <v>1561</v>
      </c>
    </row>
    <row r="1148" spans="1:3" x14ac:dyDescent="0.3">
      <c r="A1148" s="59" t="s">
        <v>3154</v>
      </c>
      <c r="B1148" s="60" t="s">
        <v>1561</v>
      </c>
      <c r="C1148" s="60" t="s">
        <v>1561</v>
      </c>
    </row>
    <row r="1149" spans="1:3" x14ac:dyDescent="0.3">
      <c r="A1149" s="59" t="s">
        <v>3155</v>
      </c>
      <c r="B1149" s="60" t="s">
        <v>486</v>
      </c>
      <c r="C1149" s="60" t="s">
        <v>368</v>
      </c>
    </row>
    <row r="1150" spans="1:3" x14ac:dyDescent="0.3">
      <c r="A1150" s="59" t="s">
        <v>3156</v>
      </c>
      <c r="B1150" s="60" t="s">
        <v>1561</v>
      </c>
      <c r="C1150" s="60" t="s">
        <v>1561</v>
      </c>
    </row>
    <row r="1151" spans="1:3" x14ac:dyDescent="0.3">
      <c r="A1151" s="59" t="s">
        <v>3158</v>
      </c>
      <c r="B1151" s="60" t="s">
        <v>368</v>
      </c>
      <c r="C1151" s="60" t="s">
        <v>368</v>
      </c>
    </row>
    <row r="1152" spans="1:3" x14ac:dyDescent="0.3">
      <c r="A1152" s="59" t="s">
        <v>3159</v>
      </c>
      <c r="B1152" s="60" t="s">
        <v>1217</v>
      </c>
      <c r="C1152" s="60" t="s">
        <v>1540</v>
      </c>
    </row>
    <row r="1153" spans="1:3" x14ac:dyDescent="0.3">
      <c r="A1153" s="59" t="s">
        <v>3160</v>
      </c>
      <c r="B1153" s="60" t="s">
        <v>367</v>
      </c>
      <c r="C1153" s="60" t="s">
        <v>368</v>
      </c>
    </row>
    <row r="1154" spans="1:3" x14ac:dyDescent="0.3">
      <c r="A1154" s="59" t="s">
        <v>3222</v>
      </c>
      <c r="B1154" s="60" t="s">
        <v>1217</v>
      </c>
      <c r="C1154" s="60" t="s">
        <v>1540</v>
      </c>
    </row>
    <row r="1155" spans="1:3" x14ac:dyDescent="0.3">
      <c r="A1155" s="59" t="s">
        <v>4077</v>
      </c>
      <c r="B1155" s="60" t="s">
        <v>367</v>
      </c>
      <c r="C1155" s="60" t="s">
        <v>1217</v>
      </c>
    </row>
    <row r="1156" spans="1:3" x14ac:dyDescent="0.3">
      <c r="A1156" s="59" t="s">
        <v>4078</v>
      </c>
      <c r="B1156" s="60" t="s">
        <v>486</v>
      </c>
      <c r="C1156" s="60" t="s">
        <v>1540</v>
      </c>
    </row>
    <row r="1157" spans="1:3" x14ac:dyDescent="0.3">
      <c r="A1157" s="59" t="s">
        <v>3195</v>
      </c>
      <c r="B1157" s="60" t="s">
        <v>368</v>
      </c>
      <c r="C1157" s="60" t="s">
        <v>368</v>
      </c>
    </row>
    <row r="1158" spans="1:3" x14ac:dyDescent="0.3">
      <c r="A1158" s="59" t="s">
        <v>3940</v>
      </c>
      <c r="B1158" s="60" t="s">
        <v>1217</v>
      </c>
      <c r="C1158" s="60" t="s">
        <v>1561</v>
      </c>
    </row>
    <row r="1159" spans="1:3" x14ac:dyDescent="0.3">
      <c r="A1159" s="59" t="s">
        <v>3941</v>
      </c>
      <c r="B1159" s="60" t="s">
        <v>486</v>
      </c>
      <c r="C1159" s="60" t="s">
        <v>2972</v>
      </c>
    </row>
    <row r="1160" spans="1:3" x14ac:dyDescent="0.3">
      <c r="A1160" s="59" t="s">
        <v>3942</v>
      </c>
      <c r="B1160" s="60" t="s">
        <v>486</v>
      </c>
      <c r="C1160" s="60" t="s">
        <v>2972</v>
      </c>
    </row>
    <row r="1161" spans="1:3" x14ac:dyDescent="0.3">
      <c r="A1161" s="59" t="s">
        <v>3943</v>
      </c>
      <c r="B1161" s="60" t="s">
        <v>486</v>
      </c>
      <c r="C1161" s="60" t="s">
        <v>368</v>
      </c>
    </row>
    <row r="1162" spans="1:3" x14ac:dyDescent="0.3">
      <c r="A1162" s="59" t="s">
        <v>4063</v>
      </c>
      <c r="B1162" s="60" t="s">
        <v>367</v>
      </c>
      <c r="C1162" s="60" t="s">
        <v>486</v>
      </c>
    </row>
    <row r="1163" spans="1:3" x14ac:dyDescent="0.3">
      <c r="A1163" s="59" t="s">
        <v>4064</v>
      </c>
      <c r="B1163" s="60" t="s">
        <v>2972</v>
      </c>
      <c r="C1163" s="60" t="s">
        <v>368</v>
      </c>
    </row>
    <row r="1164" spans="1:3" x14ac:dyDescent="0.3">
      <c r="A1164" s="59" t="s">
        <v>4288</v>
      </c>
      <c r="B1164" s="60" t="s">
        <v>486</v>
      </c>
      <c r="C1164" s="60" t="s">
        <v>2972</v>
      </c>
    </row>
    <row r="1165" spans="1:3" x14ac:dyDescent="0.3">
      <c r="A1165" s="59" t="s">
        <v>4065</v>
      </c>
      <c r="B1165" s="60" t="s">
        <v>486</v>
      </c>
      <c r="C1165" s="60" t="s">
        <v>2972</v>
      </c>
    </row>
    <row r="1166" spans="1:3" x14ac:dyDescent="0.3">
      <c r="A1166" s="59" t="s">
        <v>4066</v>
      </c>
      <c r="B1166" s="60" t="s">
        <v>1217</v>
      </c>
      <c r="C1166" s="60" t="s">
        <v>1217</v>
      </c>
    </row>
    <row r="1167" spans="1:3" x14ac:dyDescent="0.3">
      <c r="A1167" s="66" t="s">
        <v>4067</v>
      </c>
      <c r="B1167" s="67" t="s">
        <v>2972</v>
      </c>
      <c r="C1167" s="67" t="s">
        <v>1217</v>
      </c>
    </row>
    <row r="1168" spans="1:3" x14ac:dyDescent="0.3">
      <c r="A1168" s="66" t="s">
        <v>4068</v>
      </c>
      <c r="B1168" s="67" t="s">
        <v>367</v>
      </c>
      <c r="C1168" s="67" t="s">
        <v>1217</v>
      </c>
    </row>
    <row r="1169" spans="1:3" x14ac:dyDescent="0.3">
      <c r="A1169" s="66" t="s">
        <v>4069</v>
      </c>
      <c r="B1169" s="67" t="s">
        <v>367</v>
      </c>
      <c r="C1169" s="67" t="s">
        <v>1540</v>
      </c>
    </row>
    <row r="1170" spans="1:3" x14ac:dyDescent="0.3">
      <c r="A1170" s="66" t="s">
        <v>4070</v>
      </c>
      <c r="B1170" s="67" t="s">
        <v>2972</v>
      </c>
      <c r="C1170" s="67" t="s">
        <v>1217</v>
      </c>
    </row>
    <row r="1171" spans="1:3" x14ac:dyDescent="0.3">
      <c r="A1171" s="66" t="s">
        <v>3589</v>
      </c>
      <c r="B1171" s="67" t="s">
        <v>1217</v>
      </c>
      <c r="C1171" s="67" t="s">
        <v>1217</v>
      </c>
    </row>
    <row r="1172" spans="1:3" x14ac:dyDescent="0.3">
      <c r="A1172" s="66" t="s">
        <v>3592</v>
      </c>
      <c r="B1172" s="67" t="s">
        <v>368</v>
      </c>
      <c r="C1172" s="67" t="s">
        <v>368</v>
      </c>
    </row>
    <row r="1173" spans="1:3" x14ac:dyDescent="0.3">
      <c r="A1173" s="66" t="s">
        <v>3593</v>
      </c>
      <c r="B1173" s="68" t="s">
        <v>367</v>
      </c>
      <c r="C1173" s="67" t="s">
        <v>368</v>
      </c>
    </row>
    <row r="1174" spans="1:3" x14ac:dyDescent="0.3">
      <c r="A1174" s="66" t="s">
        <v>3594</v>
      </c>
      <c r="B1174" s="67" t="s">
        <v>486</v>
      </c>
      <c r="C1174" s="67" t="s">
        <v>2972</v>
      </c>
    </row>
    <row r="1175" spans="1:3" x14ac:dyDescent="0.3">
      <c r="A1175" s="66" t="s">
        <v>3595</v>
      </c>
      <c r="B1175" s="67" t="s">
        <v>486</v>
      </c>
      <c r="C1175" s="67" t="s">
        <v>368</v>
      </c>
    </row>
    <row r="1176" spans="1:3" x14ac:dyDescent="0.3">
      <c r="A1176" s="66" t="s">
        <v>3596</v>
      </c>
      <c r="B1176" s="67" t="s">
        <v>367</v>
      </c>
      <c r="C1176" s="67" t="s">
        <v>368</v>
      </c>
    </row>
    <row r="1177" spans="1:3" x14ac:dyDescent="0.3">
      <c r="A1177" s="66" t="s">
        <v>3597</v>
      </c>
      <c r="B1177" s="67" t="s">
        <v>486</v>
      </c>
      <c r="C1177" s="67" t="s">
        <v>1561</v>
      </c>
    </row>
    <row r="1178" spans="1:3" x14ac:dyDescent="0.3">
      <c r="A1178" s="66" t="s">
        <v>3598</v>
      </c>
      <c r="B1178" s="67" t="s">
        <v>486</v>
      </c>
      <c r="C1178" s="67" t="s">
        <v>368</v>
      </c>
    </row>
    <row r="1179" spans="1:3" x14ac:dyDescent="0.3">
      <c r="A1179" s="66" t="s">
        <v>3599</v>
      </c>
      <c r="B1179" s="67" t="s">
        <v>368</v>
      </c>
      <c r="C1179" s="67" t="s">
        <v>368</v>
      </c>
    </row>
    <row r="1180" spans="1:3" x14ac:dyDescent="0.3">
      <c r="A1180" s="66" t="s">
        <v>3600</v>
      </c>
      <c r="B1180" s="67" t="s">
        <v>2972</v>
      </c>
      <c r="C1180" s="67" t="s">
        <v>1540</v>
      </c>
    </row>
    <row r="1181" spans="1:3" x14ac:dyDescent="0.3">
      <c r="A1181" s="66" t="s">
        <v>3602</v>
      </c>
      <c r="B1181" s="67" t="s">
        <v>486</v>
      </c>
      <c r="C1181" s="67" t="s">
        <v>368</v>
      </c>
    </row>
    <row r="1182" spans="1:3" x14ac:dyDescent="0.3">
      <c r="A1182" s="66" t="s">
        <v>3603</v>
      </c>
      <c r="B1182" s="67" t="s">
        <v>486</v>
      </c>
      <c r="C1182" s="67" t="s">
        <v>1540</v>
      </c>
    </row>
    <row r="1183" spans="1:3" x14ac:dyDescent="0.3">
      <c r="A1183" s="66" t="s">
        <v>3604</v>
      </c>
      <c r="B1183" s="67" t="s">
        <v>486</v>
      </c>
      <c r="C1183" s="67" t="s">
        <v>486</v>
      </c>
    </row>
    <row r="1184" spans="1:3" x14ac:dyDescent="0.3">
      <c r="A1184" s="66" t="s">
        <v>3605</v>
      </c>
      <c r="B1184" s="67" t="s">
        <v>486</v>
      </c>
      <c r="C1184" s="67" t="s">
        <v>1540</v>
      </c>
    </row>
    <row r="1185" spans="1:3" x14ac:dyDescent="0.3">
      <c r="A1185" s="66" t="s">
        <v>3606</v>
      </c>
      <c r="B1185" s="67" t="s">
        <v>486</v>
      </c>
      <c r="C1185" s="67" t="s">
        <v>1217</v>
      </c>
    </row>
    <row r="1186" spans="1:3" x14ac:dyDescent="0.3">
      <c r="A1186" s="66" t="s">
        <v>3607</v>
      </c>
      <c r="B1186" s="67" t="s">
        <v>486</v>
      </c>
      <c r="C1186" s="67" t="s">
        <v>486</v>
      </c>
    </row>
    <row r="1187" spans="1:3" x14ac:dyDescent="0.3">
      <c r="A1187" s="66" t="s">
        <v>3608</v>
      </c>
      <c r="B1187" s="67" t="s">
        <v>486</v>
      </c>
      <c r="C1187" s="67" t="s">
        <v>1561</v>
      </c>
    </row>
    <row r="1188" spans="1:3" x14ac:dyDescent="0.3">
      <c r="A1188" s="66" t="s">
        <v>3609</v>
      </c>
      <c r="B1188" s="67" t="s">
        <v>486</v>
      </c>
      <c r="C1188" s="67" t="s">
        <v>1217</v>
      </c>
    </row>
    <row r="1189" spans="1:3" x14ac:dyDescent="0.3">
      <c r="A1189" s="66" t="s">
        <v>3535</v>
      </c>
      <c r="B1189" s="67" t="s">
        <v>2972</v>
      </c>
      <c r="C1189" s="67" t="s">
        <v>1217</v>
      </c>
    </row>
    <row r="1190" spans="1:3" x14ac:dyDescent="0.3">
      <c r="A1190" s="66" t="s">
        <v>3459</v>
      </c>
      <c r="B1190" s="67" t="s">
        <v>1540</v>
      </c>
      <c r="C1190" s="67" t="s">
        <v>1540</v>
      </c>
    </row>
    <row r="1191" spans="1:3" x14ac:dyDescent="0.3">
      <c r="A1191" s="66" t="s">
        <v>3461</v>
      </c>
      <c r="B1191" s="67" t="s">
        <v>1217</v>
      </c>
      <c r="C1191" s="67" t="s">
        <v>1561</v>
      </c>
    </row>
    <row r="1192" spans="1:3" x14ac:dyDescent="0.3">
      <c r="A1192" s="66" t="s">
        <v>3462</v>
      </c>
      <c r="B1192" s="67" t="s">
        <v>2972</v>
      </c>
      <c r="C1192" s="67" t="s">
        <v>368</v>
      </c>
    </row>
    <row r="1193" spans="1:3" x14ac:dyDescent="0.3">
      <c r="A1193" s="66" t="s">
        <v>3463</v>
      </c>
      <c r="B1193" s="67" t="s">
        <v>368</v>
      </c>
      <c r="C1193" s="67" t="s">
        <v>1540</v>
      </c>
    </row>
    <row r="1194" spans="1:3" x14ac:dyDescent="0.3">
      <c r="A1194" s="66" t="s">
        <v>3464</v>
      </c>
      <c r="B1194" s="67" t="s">
        <v>368</v>
      </c>
      <c r="C1194" s="67" t="s">
        <v>368</v>
      </c>
    </row>
    <row r="1195" spans="1:3" x14ac:dyDescent="0.3">
      <c r="A1195" s="66" t="s">
        <v>3090</v>
      </c>
      <c r="B1195" s="67" t="s">
        <v>486</v>
      </c>
      <c r="C1195" s="67" t="s">
        <v>368</v>
      </c>
    </row>
    <row r="1196" spans="1:3" x14ac:dyDescent="0.3">
      <c r="A1196" s="66" t="s">
        <v>4110</v>
      </c>
      <c r="B1196" s="67" t="s">
        <v>486</v>
      </c>
      <c r="C1196" s="67" t="s">
        <v>368</v>
      </c>
    </row>
    <row r="1197" spans="1:3" x14ac:dyDescent="0.3">
      <c r="A1197" s="66" t="s">
        <v>4111</v>
      </c>
      <c r="B1197" s="67" t="s">
        <v>2972</v>
      </c>
      <c r="C1197" s="67" t="s">
        <v>368</v>
      </c>
    </row>
    <row r="1198" spans="1:3" x14ac:dyDescent="0.3">
      <c r="A1198" s="66" t="s">
        <v>4112</v>
      </c>
      <c r="B1198" s="67" t="s">
        <v>368</v>
      </c>
      <c r="C1198" s="67" t="s">
        <v>368</v>
      </c>
    </row>
    <row r="1199" spans="1:3" x14ac:dyDescent="0.3">
      <c r="A1199" s="66" t="s">
        <v>4113</v>
      </c>
      <c r="B1199" s="67" t="s">
        <v>368</v>
      </c>
      <c r="C1199" s="67" t="s">
        <v>368</v>
      </c>
    </row>
    <row r="1200" spans="1:3" x14ac:dyDescent="0.3">
      <c r="A1200" s="66" t="s">
        <v>4114</v>
      </c>
      <c r="B1200" s="67" t="s">
        <v>368</v>
      </c>
      <c r="C1200" s="67" t="s">
        <v>368</v>
      </c>
    </row>
    <row r="1201" spans="1:3" x14ac:dyDescent="0.3">
      <c r="A1201" s="66" t="s">
        <v>4115</v>
      </c>
      <c r="B1201" s="67" t="s">
        <v>368</v>
      </c>
      <c r="C1201" s="67" t="s">
        <v>2972</v>
      </c>
    </row>
    <row r="1202" spans="1:3" x14ac:dyDescent="0.3">
      <c r="A1202" s="66" t="s">
        <v>3619</v>
      </c>
      <c r="B1202" s="67" t="s">
        <v>368</v>
      </c>
      <c r="C1202" s="67" t="s">
        <v>368</v>
      </c>
    </row>
    <row r="1203" spans="1:3" x14ac:dyDescent="0.3">
      <c r="A1203" s="66" t="s">
        <v>4289</v>
      </c>
      <c r="B1203" s="67" t="s">
        <v>368</v>
      </c>
      <c r="C1203" s="67" t="s">
        <v>368</v>
      </c>
    </row>
    <row r="1204" spans="1:3" x14ac:dyDescent="0.3">
      <c r="A1204" s="66" t="s">
        <v>3620</v>
      </c>
      <c r="B1204" s="67" t="s">
        <v>367</v>
      </c>
      <c r="C1204" s="67" t="s">
        <v>368</v>
      </c>
    </row>
    <row r="1205" spans="1:3" x14ac:dyDescent="0.3">
      <c r="A1205" s="66" t="s">
        <v>3590</v>
      </c>
      <c r="B1205" s="67" t="s">
        <v>367</v>
      </c>
      <c r="C1205" s="67" t="s">
        <v>368</v>
      </c>
    </row>
    <row r="1206" spans="1:3" x14ac:dyDescent="0.3">
      <c r="A1206" s="66" t="s">
        <v>4079</v>
      </c>
      <c r="B1206" s="67" t="s">
        <v>486</v>
      </c>
      <c r="C1206" s="67" t="s">
        <v>368</v>
      </c>
    </row>
    <row r="1207" spans="1:3" x14ac:dyDescent="0.3">
      <c r="A1207" s="66" t="s">
        <v>4080</v>
      </c>
      <c r="B1207" s="67" t="s">
        <v>368</v>
      </c>
      <c r="C1207" s="67" t="s">
        <v>368</v>
      </c>
    </row>
    <row r="1208" spans="1:3" x14ac:dyDescent="0.3">
      <c r="A1208" s="66" t="s">
        <v>4081</v>
      </c>
      <c r="B1208" s="67" t="s">
        <v>368</v>
      </c>
      <c r="C1208" s="67" t="s">
        <v>368</v>
      </c>
    </row>
    <row r="1209" spans="1:3" x14ac:dyDescent="0.3">
      <c r="A1209" s="66" t="s">
        <v>4082</v>
      </c>
      <c r="B1209" s="67" t="s">
        <v>486</v>
      </c>
      <c r="C1209" s="67" t="s">
        <v>368</v>
      </c>
    </row>
    <row r="1210" spans="1:3" x14ac:dyDescent="0.3">
      <c r="A1210" s="66" t="s">
        <v>4083</v>
      </c>
      <c r="B1210" s="67" t="s">
        <v>486</v>
      </c>
      <c r="C1210" s="67" t="s">
        <v>486</v>
      </c>
    </row>
    <row r="1211" spans="1:3" x14ac:dyDescent="0.3">
      <c r="A1211" s="66" t="s">
        <v>4084</v>
      </c>
      <c r="B1211" s="67" t="s">
        <v>367</v>
      </c>
      <c r="C1211" s="67" t="s">
        <v>368</v>
      </c>
    </row>
    <row r="1212" spans="1:3" x14ac:dyDescent="0.3">
      <c r="A1212" s="66" t="s">
        <v>4085</v>
      </c>
      <c r="B1212" s="67" t="s">
        <v>486</v>
      </c>
      <c r="C1212" s="67" t="s">
        <v>1217</v>
      </c>
    </row>
    <row r="1213" spans="1:3" x14ac:dyDescent="0.3">
      <c r="A1213" s="66" t="s">
        <v>4071</v>
      </c>
      <c r="B1213" s="67" t="s">
        <v>367</v>
      </c>
      <c r="C1213" s="67" t="s">
        <v>486</v>
      </c>
    </row>
    <row r="1214" spans="1:3" x14ac:dyDescent="0.3">
      <c r="A1214" s="66" t="s">
        <v>4072</v>
      </c>
      <c r="B1214" s="67" t="s">
        <v>1217</v>
      </c>
      <c r="C1214" s="67" t="s">
        <v>1217</v>
      </c>
    </row>
    <row r="1215" spans="1:3" x14ac:dyDescent="0.3">
      <c r="A1215" s="66" t="s">
        <v>4073</v>
      </c>
      <c r="B1215" s="67" t="s">
        <v>486</v>
      </c>
      <c r="C1215" s="67" t="s">
        <v>368</v>
      </c>
    </row>
    <row r="1216" spans="1:3" x14ac:dyDescent="0.3">
      <c r="A1216" s="66" t="s">
        <v>4074</v>
      </c>
      <c r="B1216" s="67" t="s">
        <v>2972</v>
      </c>
      <c r="C1216" s="67" t="s">
        <v>1217</v>
      </c>
    </row>
    <row r="1217" spans="1:3" x14ac:dyDescent="0.3">
      <c r="A1217" s="66" t="s">
        <v>4075</v>
      </c>
      <c r="B1217" s="67" t="s">
        <v>1217</v>
      </c>
      <c r="C1217" s="67" t="s">
        <v>1540</v>
      </c>
    </row>
    <row r="1218" spans="1:3" x14ac:dyDescent="0.3">
      <c r="A1218" s="66" t="s">
        <v>4076</v>
      </c>
      <c r="B1218" s="67" t="s">
        <v>1540</v>
      </c>
      <c r="C1218" s="67" t="s">
        <v>1540</v>
      </c>
    </row>
    <row r="1219" spans="1:3" x14ac:dyDescent="0.3">
      <c r="A1219" s="66" t="s">
        <v>4116</v>
      </c>
      <c r="B1219" s="67" t="s">
        <v>2972</v>
      </c>
      <c r="C1219" s="67" t="s">
        <v>1217</v>
      </c>
    </row>
    <row r="1220" spans="1:3" x14ac:dyDescent="0.3">
      <c r="A1220" s="66" t="s">
        <v>4117</v>
      </c>
      <c r="B1220" s="67" t="s">
        <v>1217</v>
      </c>
      <c r="C1220" s="67" t="s">
        <v>1217</v>
      </c>
    </row>
    <row r="1221" spans="1:3" x14ac:dyDescent="0.3">
      <c r="A1221" s="66" t="s">
        <v>4118</v>
      </c>
      <c r="B1221" s="67" t="s">
        <v>368</v>
      </c>
      <c r="C1221" s="67" t="s">
        <v>368</v>
      </c>
    </row>
    <row r="1222" spans="1:3" x14ac:dyDescent="0.3">
      <c r="A1222" s="66" t="s">
        <v>4119</v>
      </c>
      <c r="B1222" s="67" t="s">
        <v>368</v>
      </c>
      <c r="C1222" s="67" t="s">
        <v>368</v>
      </c>
    </row>
    <row r="1223" spans="1:3" x14ac:dyDescent="0.3">
      <c r="A1223" s="66" t="s">
        <v>4120</v>
      </c>
      <c r="B1223" s="67" t="s">
        <v>368</v>
      </c>
      <c r="C1223" s="67" t="s">
        <v>368</v>
      </c>
    </row>
    <row r="1224" spans="1:3" x14ac:dyDescent="0.3">
      <c r="A1224" s="66" t="s">
        <v>4121</v>
      </c>
      <c r="B1224" s="67" t="s">
        <v>368</v>
      </c>
      <c r="C1224" s="67" t="s">
        <v>368</v>
      </c>
    </row>
    <row r="1225" spans="1:3" x14ac:dyDescent="0.3">
      <c r="A1225" s="66" t="s">
        <v>4122</v>
      </c>
      <c r="B1225" s="67" t="s">
        <v>368</v>
      </c>
      <c r="C1225" s="67" t="s">
        <v>368</v>
      </c>
    </row>
    <row r="1226" spans="1:3" x14ac:dyDescent="0.3">
      <c r="A1226" s="66" t="s">
        <v>4123</v>
      </c>
      <c r="B1226" s="67" t="s">
        <v>368</v>
      </c>
      <c r="C1226" s="67" t="s">
        <v>368</v>
      </c>
    </row>
    <row r="1227" spans="1:3" x14ac:dyDescent="0.3">
      <c r="A1227" s="66" t="s">
        <v>4124</v>
      </c>
      <c r="B1227" s="67" t="s">
        <v>2738</v>
      </c>
      <c r="C1227" s="67" t="s">
        <v>2738</v>
      </c>
    </row>
    <row r="1228" spans="1:3" x14ac:dyDescent="0.3">
      <c r="A1228" s="66" t="s">
        <v>4126</v>
      </c>
      <c r="B1228" s="67" t="s">
        <v>486</v>
      </c>
      <c r="C1228" s="67" t="s">
        <v>486</v>
      </c>
    </row>
    <row r="1229" spans="1:3" x14ac:dyDescent="0.3">
      <c r="A1229" s="66" t="s">
        <v>4127</v>
      </c>
      <c r="B1229" s="67" t="s">
        <v>2972</v>
      </c>
      <c r="C1229" s="67" t="s">
        <v>2972</v>
      </c>
    </row>
    <row r="1230" spans="1:3" x14ac:dyDescent="0.3">
      <c r="A1230" s="66" t="s">
        <v>4128</v>
      </c>
      <c r="B1230" s="67" t="s">
        <v>368</v>
      </c>
      <c r="C1230" s="67" t="s">
        <v>368</v>
      </c>
    </row>
    <row r="1231" spans="1:3" x14ac:dyDescent="0.3">
      <c r="A1231" s="66" t="s">
        <v>4129</v>
      </c>
      <c r="B1231" s="67" t="s">
        <v>368</v>
      </c>
      <c r="C1231" s="67" t="s">
        <v>368</v>
      </c>
    </row>
    <row r="1232" spans="1:3" x14ac:dyDescent="0.3">
      <c r="A1232" s="66" t="s">
        <v>4130</v>
      </c>
      <c r="B1232" s="67" t="s">
        <v>368</v>
      </c>
      <c r="C1232" s="67" t="s">
        <v>368</v>
      </c>
    </row>
    <row r="1233" spans="1:3" x14ac:dyDescent="0.3">
      <c r="A1233" s="66" t="s">
        <v>4131</v>
      </c>
      <c r="B1233" s="67" t="s">
        <v>1540</v>
      </c>
      <c r="C1233" s="67" t="s">
        <v>1540</v>
      </c>
    </row>
    <row r="1234" spans="1:3" x14ac:dyDescent="0.3">
      <c r="A1234" s="66" t="s">
        <v>4132</v>
      </c>
      <c r="B1234" s="67" t="s">
        <v>368</v>
      </c>
      <c r="C1234" s="67" t="s">
        <v>368</v>
      </c>
    </row>
    <row r="1235" spans="1:3" x14ac:dyDescent="0.3">
      <c r="A1235" s="66" t="s">
        <v>4133</v>
      </c>
      <c r="B1235" s="67" t="s">
        <v>368</v>
      </c>
      <c r="C1235" s="67" t="s">
        <v>368</v>
      </c>
    </row>
    <row r="1236" spans="1:3" x14ac:dyDescent="0.3">
      <c r="A1236" s="66" t="s">
        <v>4134</v>
      </c>
      <c r="B1236" s="67" t="s">
        <v>368</v>
      </c>
      <c r="C1236" s="67" t="s">
        <v>368</v>
      </c>
    </row>
    <row r="1237" spans="1:3" x14ac:dyDescent="0.3">
      <c r="A1237" s="66" t="s">
        <v>4135</v>
      </c>
      <c r="B1237" s="67" t="s">
        <v>1217</v>
      </c>
      <c r="C1237" s="67" t="s">
        <v>1217</v>
      </c>
    </row>
    <row r="1238" spans="1:3" x14ac:dyDescent="0.3">
      <c r="A1238" s="66" t="s">
        <v>4136</v>
      </c>
      <c r="B1238" s="67" t="s">
        <v>1217</v>
      </c>
      <c r="C1238" s="67" t="s">
        <v>1217</v>
      </c>
    </row>
    <row r="1239" spans="1:3" x14ac:dyDescent="0.3">
      <c r="A1239" s="66" t="s">
        <v>4137</v>
      </c>
      <c r="B1239" s="67" t="s">
        <v>368</v>
      </c>
      <c r="C1239" s="67" t="s">
        <v>368</v>
      </c>
    </row>
    <row r="1240" spans="1:3" x14ac:dyDescent="0.3">
      <c r="A1240" s="66" t="s">
        <v>4086</v>
      </c>
      <c r="B1240" s="67" t="s">
        <v>486</v>
      </c>
      <c r="C1240" s="67" t="s">
        <v>2972</v>
      </c>
    </row>
    <row r="1241" spans="1:3" x14ac:dyDescent="0.3">
      <c r="A1241" s="66" t="s">
        <v>4087</v>
      </c>
      <c r="B1241" s="67" t="s">
        <v>486</v>
      </c>
      <c r="C1241" s="67" t="s">
        <v>2972</v>
      </c>
    </row>
    <row r="1242" spans="1:3" x14ac:dyDescent="0.3">
      <c r="A1242" s="66" t="s">
        <v>4088</v>
      </c>
      <c r="B1242" s="67" t="s">
        <v>367</v>
      </c>
      <c r="C1242" s="67" t="s">
        <v>2972</v>
      </c>
    </row>
    <row r="1243" spans="1:3" x14ac:dyDescent="0.3">
      <c r="A1243" s="66" t="s">
        <v>4089</v>
      </c>
      <c r="B1243" s="67" t="s">
        <v>368</v>
      </c>
      <c r="C1243" s="67" t="s">
        <v>1561</v>
      </c>
    </row>
    <row r="1244" spans="1:3" x14ac:dyDescent="0.3">
      <c r="A1244" s="66" t="s">
        <v>4090</v>
      </c>
      <c r="B1244" s="67" t="s">
        <v>486</v>
      </c>
      <c r="C1244" s="67" t="s">
        <v>2972</v>
      </c>
    </row>
    <row r="1245" spans="1:3" x14ac:dyDescent="0.3">
      <c r="A1245" s="66" t="s">
        <v>4091</v>
      </c>
      <c r="B1245" s="67" t="s">
        <v>486</v>
      </c>
      <c r="C1245" s="67" t="s">
        <v>2972</v>
      </c>
    </row>
    <row r="1246" spans="1:3" x14ac:dyDescent="0.3">
      <c r="A1246" s="66" t="s">
        <v>4092</v>
      </c>
      <c r="B1246" s="67" t="s">
        <v>1217</v>
      </c>
      <c r="C1246" s="67" t="s">
        <v>1561</v>
      </c>
    </row>
    <row r="1247" spans="1:3" x14ac:dyDescent="0.3">
      <c r="A1247" s="66" t="s">
        <v>4093</v>
      </c>
      <c r="B1247" s="67" t="s">
        <v>486</v>
      </c>
      <c r="C1247" s="67" t="s">
        <v>2972</v>
      </c>
    </row>
    <row r="1248" spans="1:3" x14ac:dyDescent="0.3">
      <c r="A1248" s="66" t="s">
        <v>4094</v>
      </c>
      <c r="B1248" s="67" t="s">
        <v>1217</v>
      </c>
      <c r="C1248" s="67" t="s">
        <v>1217</v>
      </c>
    </row>
    <row r="1249" spans="1:3" x14ac:dyDescent="0.3">
      <c r="A1249" s="66" t="s">
        <v>4095</v>
      </c>
      <c r="B1249" s="67" t="s">
        <v>2972</v>
      </c>
      <c r="C1249" s="67" t="s">
        <v>1540</v>
      </c>
    </row>
    <row r="1250" spans="1:3" x14ac:dyDescent="0.3">
      <c r="A1250" s="66" t="s">
        <v>3107</v>
      </c>
      <c r="B1250" s="67" t="s">
        <v>486</v>
      </c>
      <c r="C1250" s="67" t="s">
        <v>368</v>
      </c>
    </row>
    <row r="1251" spans="1:3" x14ac:dyDescent="0.3">
      <c r="A1251" s="66" t="s">
        <v>3978</v>
      </c>
      <c r="B1251" s="67" t="s">
        <v>367</v>
      </c>
      <c r="C1251" s="67" t="s">
        <v>2972</v>
      </c>
    </row>
    <row r="1252" spans="1:3" x14ac:dyDescent="0.3">
      <c r="A1252" s="66" t="s">
        <v>3979</v>
      </c>
      <c r="B1252" s="67" t="s">
        <v>486</v>
      </c>
      <c r="C1252" s="67" t="s">
        <v>1217</v>
      </c>
    </row>
    <row r="1253" spans="1:3" x14ac:dyDescent="0.3">
      <c r="A1253" s="66" t="s">
        <v>3979</v>
      </c>
      <c r="B1253" s="67" t="s">
        <v>486</v>
      </c>
      <c r="C1253" s="67" t="s">
        <v>1217</v>
      </c>
    </row>
    <row r="1254" spans="1:3" x14ac:dyDescent="0.3">
      <c r="A1254" s="66" t="s">
        <v>3621</v>
      </c>
      <c r="B1254" s="67" t="s">
        <v>1217</v>
      </c>
      <c r="C1254" s="67" t="s">
        <v>1540</v>
      </c>
    </row>
    <row r="1255" spans="1:3" x14ac:dyDescent="0.3">
      <c r="A1255" s="66" t="s">
        <v>3621</v>
      </c>
      <c r="B1255" s="67" t="s">
        <v>1217</v>
      </c>
      <c r="C1255" s="67" t="s">
        <v>1540</v>
      </c>
    </row>
    <row r="1256" spans="1:3" x14ac:dyDescent="0.3">
      <c r="A1256" s="66" t="s">
        <v>3622</v>
      </c>
      <c r="B1256" s="67" t="s">
        <v>486</v>
      </c>
      <c r="C1256" s="67" t="s">
        <v>486</v>
      </c>
    </row>
    <row r="1257" spans="1:3" x14ac:dyDescent="0.3">
      <c r="A1257" s="66" t="s">
        <v>3622</v>
      </c>
      <c r="B1257" s="67" t="s">
        <v>486</v>
      </c>
      <c r="C1257" s="67" t="s">
        <v>486</v>
      </c>
    </row>
    <row r="1258" spans="1:3" x14ac:dyDescent="0.3">
      <c r="A1258" s="66" t="s">
        <v>3623</v>
      </c>
      <c r="B1258" s="67" t="s">
        <v>486</v>
      </c>
      <c r="C1258" s="67" t="s">
        <v>1217</v>
      </c>
    </row>
    <row r="1259" spans="1:3" x14ac:dyDescent="0.3">
      <c r="A1259" s="66" t="s">
        <v>3623</v>
      </c>
      <c r="B1259" s="67" t="s">
        <v>486</v>
      </c>
      <c r="C1259" s="67" t="s">
        <v>1217</v>
      </c>
    </row>
    <row r="1260" spans="1:3" x14ac:dyDescent="0.3">
      <c r="A1260" s="66"/>
      <c r="B1260" s="67"/>
      <c r="C1260" s="67"/>
    </row>
    <row r="1261" spans="1:3" x14ac:dyDescent="0.3">
      <c r="A1261" s="66"/>
      <c r="B1261" s="67"/>
      <c r="C1261" s="67"/>
    </row>
    <row r="1262" spans="1:3" x14ac:dyDescent="0.3">
      <c r="A1262" s="66"/>
      <c r="B1262" s="67"/>
      <c r="C1262" s="67"/>
    </row>
    <row r="1263" spans="1:3" x14ac:dyDescent="0.3">
      <c r="A1263" s="66"/>
      <c r="B1263" s="67"/>
      <c r="C1263" s="67"/>
    </row>
    <row r="1264" spans="1:3" x14ac:dyDescent="0.3">
      <c r="A1264" s="66"/>
      <c r="B1264" s="67"/>
      <c r="C1264" s="67"/>
    </row>
    <row r="1265" spans="1:3" x14ac:dyDescent="0.3">
      <c r="A1265" s="66"/>
      <c r="B1265" s="67"/>
      <c r="C1265" s="67"/>
    </row>
    <row r="1266" spans="1:3" x14ac:dyDescent="0.3">
      <c r="A1266" s="66"/>
      <c r="B1266" s="67"/>
      <c r="C1266" s="67"/>
    </row>
    <row r="1267" spans="1:3" x14ac:dyDescent="0.3">
      <c r="A1267" s="66"/>
      <c r="B1267" s="67"/>
      <c r="C1267" s="67"/>
    </row>
    <row r="1268" spans="1:3" x14ac:dyDescent="0.3">
      <c r="A1268" s="66"/>
      <c r="B1268" s="67"/>
      <c r="C1268" s="67"/>
    </row>
    <row r="1269" spans="1:3" x14ac:dyDescent="0.3">
      <c r="A1269" s="66"/>
      <c r="B1269" s="67"/>
      <c r="C1269" s="67"/>
    </row>
    <row r="1270" spans="1:3" x14ac:dyDescent="0.3">
      <c r="A1270" s="66"/>
      <c r="B1270" s="67"/>
      <c r="C1270" s="67"/>
    </row>
    <row r="1271" spans="1:3" x14ac:dyDescent="0.3">
      <c r="A1271" s="66"/>
      <c r="B1271" s="67"/>
      <c r="C1271" s="67"/>
    </row>
    <row r="1272" spans="1:3" x14ac:dyDescent="0.3">
      <c r="A1272" s="66"/>
      <c r="B1272" s="67"/>
      <c r="C1272" s="67"/>
    </row>
    <row r="1273" spans="1:3" x14ac:dyDescent="0.3">
      <c r="A1273" s="66"/>
      <c r="B1273" s="67"/>
      <c r="C1273" s="67"/>
    </row>
    <row r="1274" spans="1:3" x14ac:dyDescent="0.3">
      <c r="A1274" s="66"/>
      <c r="B1274" s="67"/>
      <c r="C1274" s="67"/>
    </row>
    <row r="1275" spans="1:3" x14ac:dyDescent="0.3">
      <c r="A1275" s="66"/>
      <c r="B1275" s="67"/>
      <c r="C1275" s="67"/>
    </row>
    <row r="1276" spans="1:3" x14ac:dyDescent="0.3">
      <c r="A1276" s="66"/>
      <c r="B1276" s="67"/>
      <c r="C1276" s="67"/>
    </row>
    <row r="1277" spans="1:3" x14ac:dyDescent="0.3">
      <c r="A1277" s="66"/>
      <c r="B1277" s="67"/>
      <c r="C1277" s="67"/>
    </row>
    <row r="1278" spans="1:3" x14ac:dyDescent="0.3">
      <c r="A1278" s="66"/>
      <c r="B1278" s="67"/>
      <c r="C1278" s="67"/>
    </row>
    <row r="1279" spans="1:3" x14ac:dyDescent="0.3">
      <c r="A1279" s="66"/>
      <c r="B1279" s="67"/>
      <c r="C1279" s="67"/>
    </row>
    <row r="1280" spans="1:3" x14ac:dyDescent="0.3">
      <c r="A1280" s="66"/>
      <c r="B1280" s="67"/>
      <c r="C1280" s="67"/>
    </row>
    <row r="1281" spans="1:3" x14ac:dyDescent="0.3">
      <c r="A1281" s="66"/>
      <c r="B1281" s="67"/>
      <c r="C1281" s="67"/>
    </row>
    <row r="1282" spans="1:3" x14ac:dyDescent="0.3">
      <c r="A1282" s="66"/>
      <c r="B1282" s="67"/>
      <c r="C1282" s="67"/>
    </row>
    <row r="1283" spans="1:3" x14ac:dyDescent="0.3">
      <c r="A1283" s="66"/>
      <c r="B1283" s="67"/>
      <c r="C1283" s="67"/>
    </row>
    <row r="1284" spans="1:3" x14ac:dyDescent="0.3">
      <c r="A1284" s="66"/>
      <c r="B1284" s="67"/>
      <c r="C1284" s="67"/>
    </row>
    <row r="1285" spans="1:3" x14ac:dyDescent="0.3">
      <c r="A1285" s="66"/>
      <c r="B1285" s="67"/>
      <c r="C1285" s="67"/>
    </row>
    <row r="1286" spans="1:3" x14ac:dyDescent="0.3">
      <c r="A1286" s="66"/>
      <c r="B1286" s="67"/>
      <c r="C1286" s="67"/>
    </row>
    <row r="1287" spans="1:3" x14ac:dyDescent="0.3">
      <c r="A1287" s="66"/>
      <c r="B1287" s="67"/>
      <c r="C1287" s="67"/>
    </row>
    <row r="1288" spans="1:3" x14ac:dyDescent="0.3">
      <c r="A1288" s="66"/>
      <c r="B1288" s="67"/>
      <c r="C1288" s="67"/>
    </row>
    <row r="1289" spans="1:3" x14ac:dyDescent="0.3">
      <c r="A1289" s="66"/>
      <c r="B1289" s="67"/>
      <c r="C1289" s="67"/>
    </row>
    <row r="1290" spans="1:3" x14ac:dyDescent="0.3">
      <c r="A1290" s="66"/>
      <c r="B1290" s="67"/>
      <c r="C1290" s="67"/>
    </row>
    <row r="1291" spans="1:3" x14ac:dyDescent="0.3">
      <c r="A1291" s="66"/>
      <c r="B1291" s="67"/>
      <c r="C1291" s="67"/>
    </row>
    <row r="1292" spans="1:3" x14ac:dyDescent="0.3">
      <c r="A1292" s="66"/>
      <c r="B1292" s="67"/>
      <c r="C1292" s="67"/>
    </row>
    <row r="1293" spans="1:3" x14ac:dyDescent="0.3">
      <c r="A1293" s="66"/>
      <c r="B1293" s="67"/>
      <c r="C1293" s="67"/>
    </row>
    <row r="1294" spans="1:3" x14ac:dyDescent="0.3">
      <c r="A1294" s="66"/>
      <c r="B1294" s="67"/>
      <c r="C1294" s="67"/>
    </row>
    <row r="1295" spans="1:3" x14ac:dyDescent="0.3">
      <c r="A1295" s="66"/>
      <c r="B1295" s="67"/>
      <c r="C1295" s="67"/>
    </row>
    <row r="1296" spans="1:3" x14ac:dyDescent="0.3">
      <c r="A1296" s="66"/>
      <c r="B1296" s="67"/>
      <c r="C1296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299"/>
  <sheetViews>
    <sheetView workbookViewId="0"/>
  </sheetViews>
  <sheetFormatPr defaultColWidth="14.44140625" defaultRowHeight="15" customHeight="1" x14ac:dyDescent="0.3"/>
  <cols>
    <col min="1" max="7" width="8.6640625" customWidth="1"/>
    <col min="8" max="8" width="28.44140625" customWidth="1"/>
    <col min="9" max="9" width="17.6640625" customWidth="1"/>
    <col min="10" max="10" width="19.88671875" customWidth="1"/>
    <col min="11" max="11" width="57.44140625" customWidth="1"/>
    <col min="12" max="13" width="8.6640625" customWidth="1"/>
    <col min="14" max="15" width="37.109375" customWidth="1"/>
    <col min="17" max="17" width="17.33203125" customWidth="1"/>
    <col min="18" max="19" width="11.33203125" customWidth="1"/>
  </cols>
  <sheetData>
    <row r="1" spans="1:19" x14ac:dyDescent="0.3">
      <c r="A1" s="2" t="s">
        <v>2958</v>
      </c>
      <c r="B1" s="1" t="s">
        <v>2959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69" t="s">
        <v>10</v>
      </c>
      <c r="I1" s="3" t="s">
        <v>11</v>
      </c>
      <c r="J1" s="3" t="s">
        <v>12</v>
      </c>
      <c r="K1" s="1" t="s">
        <v>4290</v>
      </c>
      <c r="L1" s="1" t="s">
        <v>21</v>
      </c>
      <c r="M1" s="1" t="s">
        <v>22</v>
      </c>
      <c r="N1" s="1" t="s">
        <v>4291</v>
      </c>
      <c r="O1" s="2" t="s">
        <v>25</v>
      </c>
      <c r="P1" s="51" t="s">
        <v>28</v>
      </c>
      <c r="Q1" s="7" t="s">
        <v>30</v>
      </c>
      <c r="R1" s="8" t="s">
        <v>32</v>
      </c>
      <c r="S1" s="8" t="s">
        <v>33</v>
      </c>
    </row>
    <row r="2" spans="1:19" x14ac:dyDescent="0.3">
      <c r="A2" s="2">
        <v>970</v>
      </c>
      <c r="B2" s="2">
        <v>1</v>
      </c>
      <c r="C2" s="2" t="s">
        <v>1392</v>
      </c>
      <c r="D2" s="1">
        <v>13</v>
      </c>
      <c r="E2" s="2" t="str">
        <f t="shared" ref="E2:E256" si="0">CONCATENATE(D2,"_",F2)</f>
        <v>13_Myliobatiformes</v>
      </c>
      <c r="F2" s="2" t="s">
        <v>2338</v>
      </c>
      <c r="G2" s="2" t="s">
        <v>2351</v>
      </c>
      <c r="H2" s="20" t="s">
        <v>3992</v>
      </c>
      <c r="I2" s="20">
        <v>161748</v>
      </c>
      <c r="J2" s="20">
        <v>124537991</v>
      </c>
      <c r="K2" s="70" t="str">
        <f t="shared" ref="K2:K256" si="1">CONCATENATE("https://www.iucnredlist.org/species/",I2,"/",J2)</f>
        <v>https://www.iucnredlist.org/species/161748/124537991</v>
      </c>
      <c r="L2" s="19">
        <v>0</v>
      </c>
      <c r="M2" s="19">
        <v>100</v>
      </c>
      <c r="N2" s="71"/>
      <c r="O2" s="72" t="s">
        <v>4292</v>
      </c>
      <c r="P2" s="51" t="s">
        <v>83</v>
      </c>
      <c r="Q2" s="24">
        <v>279688.96269999997</v>
      </c>
      <c r="R2" s="26">
        <v>75</v>
      </c>
      <c r="S2" s="26" t="s">
        <v>2355</v>
      </c>
    </row>
    <row r="3" spans="1:19" x14ac:dyDescent="0.3">
      <c r="A3" s="2">
        <v>37</v>
      </c>
      <c r="B3" s="2">
        <v>1</v>
      </c>
      <c r="C3" s="2" t="s">
        <v>75</v>
      </c>
      <c r="D3" s="1">
        <v>3</v>
      </c>
      <c r="E3" s="2" t="str">
        <f t="shared" si="0"/>
        <v>3_Squaliformes</v>
      </c>
      <c r="F3" s="2" t="s">
        <v>203</v>
      </c>
      <c r="G3" s="2" t="s">
        <v>204</v>
      </c>
      <c r="H3" s="20" t="s">
        <v>3012</v>
      </c>
      <c r="I3" s="20">
        <v>124357052</v>
      </c>
      <c r="J3" s="20">
        <v>124545003</v>
      </c>
      <c r="K3" s="70" t="str">
        <f t="shared" si="1"/>
        <v>https://www.iucnredlist.org/species/124357052/124545003</v>
      </c>
      <c r="L3" s="19">
        <v>55</v>
      </c>
      <c r="M3" s="19">
        <v>500</v>
      </c>
      <c r="N3" s="72"/>
      <c r="O3" s="72" t="s">
        <v>4293</v>
      </c>
      <c r="P3" s="51" t="s">
        <v>178</v>
      </c>
      <c r="Q3" s="24">
        <v>82429.039430000004</v>
      </c>
      <c r="R3" s="26">
        <v>59</v>
      </c>
      <c r="S3" s="26" t="s">
        <v>84</v>
      </c>
    </row>
    <row r="4" spans="1:19" x14ac:dyDescent="0.3">
      <c r="A4" s="2">
        <v>38</v>
      </c>
      <c r="B4" s="2">
        <v>1</v>
      </c>
      <c r="C4" s="2" t="s">
        <v>75</v>
      </c>
      <c r="D4" s="1">
        <v>3</v>
      </c>
      <c r="E4" s="2" t="str">
        <f t="shared" si="0"/>
        <v>3_Squaliformes</v>
      </c>
      <c r="F4" s="2" t="s">
        <v>203</v>
      </c>
      <c r="G4" s="2" t="s">
        <v>204</v>
      </c>
      <c r="H4" s="20" t="s">
        <v>3013</v>
      </c>
      <c r="I4" s="20">
        <v>124357112</v>
      </c>
      <c r="J4" s="20">
        <v>124548001</v>
      </c>
      <c r="K4" s="70" t="str">
        <f t="shared" si="1"/>
        <v>https://www.iucnredlist.org/species/124357112/124548001</v>
      </c>
      <c r="L4" s="19">
        <v>55</v>
      </c>
      <c r="M4" s="19">
        <v>460</v>
      </c>
      <c r="N4" s="72"/>
      <c r="O4" s="72" t="s">
        <v>4293</v>
      </c>
      <c r="P4" s="51" t="s">
        <v>178</v>
      </c>
      <c r="Q4" s="24">
        <v>399929.45380000002</v>
      </c>
      <c r="R4" s="26">
        <v>54.3</v>
      </c>
      <c r="S4" s="26" t="s">
        <v>84</v>
      </c>
    </row>
    <row r="5" spans="1:19" x14ac:dyDescent="0.3">
      <c r="A5" s="2">
        <v>192</v>
      </c>
      <c r="B5" s="2">
        <v>1</v>
      </c>
      <c r="C5" s="2" t="s">
        <v>75</v>
      </c>
      <c r="D5" s="1">
        <v>7</v>
      </c>
      <c r="E5" s="2" t="str">
        <f t="shared" si="0"/>
        <v>7_Orectolobiformes</v>
      </c>
      <c r="F5" s="2" t="s">
        <v>636</v>
      </c>
      <c r="G5" s="2" t="s">
        <v>637</v>
      </c>
      <c r="H5" s="20" t="s">
        <v>3179</v>
      </c>
      <c r="I5" s="20">
        <v>41844</v>
      </c>
      <c r="J5" s="20">
        <v>68640093</v>
      </c>
      <c r="K5" s="70" t="str">
        <f t="shared" si="1"/>
        <v>https://www.iucnredlist.org/species/41844/68640093</v>
      </c>
      <c r="L5" s="23">
        <v>0</v>
      </c>
      <c r="M5" s="23">
        <v>180</v>
      </c>
      <c r="N5" s="73" t="s">
        <v>4294</v>
      </c>
      <c r="O5" s="72" t="s">
        <v>4295</v>
      </c>
      <c r="P5" s="51" t="s">
        <v>83</v>
      </c>
      <c r="Q5" s="24">
        <v>470586.59279999998</v>
      </c>
      <c r="R5" s="26">
        <v>91</v>
      </c>
      <c r="S5" s="26" t="s">
        <v>84</v>
      </c>
    </row>
    <row r="6" spans="1:19" x14ac:dyDescent="0.3">
      <c r="A6" s="2">
        <v>1039</v>
      </c>
      <c r="B6" s="2">
        <v>1</v>
      </c>
      <c r="C6" s="2" t="s">
        <v>1392</v>
      </c>
      <c r="D6" s="1">
        <v>13</v>
      </c>
      <c r="E6" s="2" t="str">
        <f t="shared" si="0"/>
        <v>13_Myliobatiformes</v>
      </c>
      <c r="F6" s="2" t="s">
        <v>2338</v>
      </c>
      <c r="G6" s="2" t="s">
        <v>2351</v>
      </c>
      <c r="H6" s="20" t="s">
        <v>4065</v>
      </c>
      <c r="I6" s="20">
        <v>161513</v>
      </c>
      <c r="J6" s="20">
        <v>124497651</v>
      </c>
      <c r="K6" s="70" t="str">
        <f t="shared" si="1"/>
        <v>https://www.iucnredlist.org/species/161513/124497651</v>
      </c>
      <c r="L6" s="19">
        <v>0</v>
      </c>
      <c r="M6" s="19">
        <v>450</v>
      </c>
      <c r="N6" s="71"/>
      <c r="O6" s="72" t="s">
        <v>4296</v>
      </c>
      <c r="P6" s="51" t="s">
        <v>83</v>
      </c>
      <c r="Q6" s="24">
        <v>814410.39060000004</v>
      </c>
      <c r="R6" s="26">
        <v>112</v>
      </c>
      <c r="S6" s="26" t="s">
        <v>2355</v>
      </c>
    </row>
    <row r="7" spans="1:19" x14ac:dyDescent="0.3">
      <c r="A7" s="2">
        <v>976</v>
      </c>
      <c r="B7" s="2">
        <v>1</v>
      </c>
      <c r="C7" s="2" t="s">
        <v>1392</v>
      </c>
      <c r="D7" s="1">
        <v>13</v>
      </c>
      <c r="E7" s="2" t="str">
        <f t="shared" si="0"/>
        <v>13_Myliobatiformes</v>
      </c>
      <c r="F7" s="2" t="s">
        <v>2338</v>
      </c>
      <c r="G7" s="2" t="s">
        <v>2351</v>
      </c>
      <c r="H7" s="20" t="s">
        <v>3998</v>
      </c>
      <c r="I7" s="20">
        <v>60151</v>
      </c>
      <c r="J7" s="20">
        <v>104170822</v>
      </c>
      <c r="K7" s="70" t="str">
        <f t="shared" si="1"/>
        <v>https://www.iucnredlist.org/species/60151/104170822</v>
      </c>
      <c r="L7" s="19">
        <v>6</v>
      </c>
      <c r="M7" s="19">
        <v>40</v>
      </c>
      <c r="N7" s="73" t="s">
        <v>4297</v>
      </c>
      <c r="O7" s="72" t="s">
        <v>4298</v>
      </c>
      <c r="P7" s="51" t="s">
        <v>83</v>
      </c>
      <c r="Q7" s="24">
        <v>40279.146760000003</v>
      </c>
      <c r="R7" s="26">
        <v>165</v>
      </c>
      <c r="S7" s="26" t="s">
        <v>2355</v>
      </c>
    </row>
    <row r="8" spans="1:19" x14ac:dyDescent="0.3">
      <c r="A8" s="2">
        <v>963</v>
      </c>
      <c r="B8" s="2">
        <v>1</v>
      </c>
      <c r="C8" s="2" t="s">
        <v>1392</v>
      </c>
      <c r="D8" s="1">
        <v>13</v>
      </c>
      <c r="E8" s="2" t="str">
        <f t="shared" si="0"/>
        <v>13_Myliobatiformes</v>
      </c>
      <c r="F8" s="2" t="s">
        <v>2338</v>
      </c>
      <c r="G8" s="2" t="s">
        <v>2351</v>
      </c>
      <c r="H8" s="20" t="s">
        <v>3983</v>
      </c>
      <c r="I8" s="20">
        <v>104071039</v>
      </c>
      <c r="J8" s="20">
        <v>104072486</v>
      </c>
      <c r="K8" s="70" t="str">
        <f t="shared" si="1"/>
        <v>https://www.iucnredlist.org/species/104071039/104072486</v>
      </c>
      <c r="L8" s="19">
        <v>1</v>
      </c>
      <c r="M8" s="19">
        <v>800</v>
      </c>
      <c r="N8" s="73" t="s">
        <v>4299</v>
      </c>
      <c r="O8" s="72" t="s">
        <v>4298</v>
      </c>
      <c r="P8" s="51" t="s">
        <v>83</v>
      </c>
      <c r="Q8" s="24">
        <v>3590688.2280000001</v>
      </c>
      <c r="R8" s="25">
        <v>260</v>
      </c>
      <c r="S8" s="26" t="s">
        <v>2355</v>
      </c>
    </row>
    <row r="9" spans="1:19" x14ac:dyDescent="0.3">
      <c r="A9" s="2">
        <v>990</v>
      </c>
      <c r="B9" s="2">
        <v>1</v>
      </c>
      <c r="C9" s="2" t="s">
        <v>1392</v>
      </c>
      <c r="D9" s="1">
        <v>13</v>
      </c>
      <c r="E9" s="2" t="str">
        <f t="shared" si="0"/>
        <v>13_Myliobatiformes</v>
      </c>
      <c r="F9" s="2" t="s">
        <v>2338</v>
      </c>
      <c r="G9" s="2" t="s">
        <v>2351</v>
      </c>
      <c r="H9" s="20" t="s">
        <v>4012</v>
      </c>
      <c r="I9" s="20">
        <v>195442</v>
      </c>
      <c r="J9" s="20">
        <v>104121791</v>
      </c>
      <c r="K9" s="70" t="str">
        <f t="shared" si="1"/>
        <v>https://www.iucnredlist.org/species/195442/104121791</v>
      </c>
      <c r="L9" s="19">
        <v>60</v>
      </c>
      <c r="M9" s="19">
        <v>185</v>
      </c>
      <c r="N9" s="73" t="s">
        <v>4300</v>
      </c>
      <c r="O9" s="72" t="s">
        <v>4298</v>
      </c>
      <c r="P9" s="51" t="s">
        <v>83</v>
      </c>
      <c r="Q9" s="24">
        <v>21643.095689999998</v>
      </c>
      <c r="R9" s="25">
        <v>52</v>
      </c>
      <c r="S9" s="26" t="s">
        <v>2355</v>
      </c>
    </row>
    <row r="10" spans="1:19" x14ac:dyDescent="0.3">
      <c r="A10" s="2">
        <v>965</v>
      </c>
      <c r="B10" s="2">
        <v>1</v>
      </c>
      <c r="C10" s="2" t="s">
        <v>1392</v>
      </c>
      <c r="D10" s="1">
        <v>13</v>
      </c>
      <c r="E10" s="2" t="str">
        <f t="shared" si="0"/>
        <v>13_Myliobatiformes</v>
      </c>
      <c r="F10" s="2" t="s">
        <v>2338</v>
      </c>
      <c r="G10" s="2" t="s">
        <v>2351</v>
      </c>
      <c r="H10" s="20" t="s">
        <v>3985</v>
      </c>
      <c r="I10" s="20">
        <v>161728</v>
      </c>
      <c r="J10" s="20">
        <v>109916824</v>
      </c>
      <c r="K10" s="70" t="str">
        <f t="shared" si="1"/>
        <v>https://www.iucnredlist.org/species/161728/109916824</v>
      </c>
      <c r="L10" s="19">
        <v>3</v>
      </c>
      <c r="M10" s="19">
        <v>55</v>
      </c>
      <c r="N10" s="73" t="s">
        <v>4301</v>
      </c>
      <c r="O10" s="72" t="s">
        <v>4298</v>
      </c>
      <c r="P10" s="51" t="s">
        <v>83</v>
      </c>
      <c r="Q10" s="24">
        <v>388954.70319999999</v>
      </c>
      <c r="R10" s="26">
        <v>29</v>
      </c>
      <c r="S10" s="26" t="s">
        <v>2355</v>
      </c>
    </row>
    <row r="11" spans="1:19" x14ac:dyDescent="0.3">
      <c r="A11" s="2">
        <v>568</v>
      </c>
      <c r="B11" s="2">
        <v>1</v>
      </c>
      <c r="C11" s="2" t="s">
        <v>1392</v>
      </c>
      <c r="D11" s="1">
        <v>10</v>
      </c>
      <c r="E11" s="2" t="str">
        <f t="shared" si="0"/>
        <v>10_Torpediniformes</v>
      </c>
      <c r="F11" s="2" t="s">
        <v>1393</v>
      </c>
      <c r="G11" s="2" t="s">
        <v>1410</v>
      </c>
      <c r="H11" s="20" t="s">
        <v>3576</v>
      </c>
      <c r="I11" s="20">
        <v>161700</v>
      </c>
      <c r="J11" s="20">
        <v>68634807</v>
      </c>
      <c r="K11" s="70" t="str">
        <f t="shared" si="1"/>
        <v>https://www.iucnredlist.org/species/161700/68634807</v>
      </c>
      <c r="L11" s="19">
        <v>178</v>
      </c>
      <c r="M11" s="19">
        <v>333</v>
      </c>
      <c r="N11" s="73" t="s">
        <v>4302</v>
      </c>
      <c r="O11" s="72" t="s">
        <v>4298</v>
      </c>
      <c r="P11" s="51" t="s">
        <v>178</v>
      </c>
      <c r="Q11" s="24">
        <v>52574.059090000002</v>
      </c>
      <c r="R11" s="26">
        <v>37</v>
      </c>
      <c r="S11" s="26" t="s">
        <v>84</v>
      </c>
    </row>
    <row r="12" spans="1:19" x14ac:dyDescent="0.3">
      <c r="A12" s="2">
        <v>569</v>
      </c>
      <c r="B12" s="2">
        <v>1</v>
      </c>
      <c r="C12" s="2" t="s">
        <v>1392</v>
      </c>
      <c r="D12" s="1">
        <v>10</v>
      </c>
      <c r="E12" s="2" t="str">
        <f t="shared" si="0"/>
        <v>10_Torpediniformes</v>
      </c>
      <c r="F12" s="2" t="s">
        <v>1393</v>
      </c>
      <c r="G12" s="2" t="s">
        <v>1410</v>
      </c>
      <c r="H12" s="20" t="s">
        <v>3577</v>
      </c>
      <c r="I12" s="20">
        <v>195460</v>
      </c>
      <c r="J12" s="20">
        <v>68635060</v>
      </c>
      <c r="K12" s="70" t="str">
        <f t="shared" si="1"/>
        <v>https://www.iucnredlist.org/species/195460/68635060</v>
      </c>
      <c r="L12" s="19">
        <v>140</v>
      </c>
      <c r="M12" s="19">
        <v>540</v>
      </c>
      <c r="N12" s="73" t="s">
        <v>4303</v>
      </c>
      <c r="O12" s="72" t="s">
        <v>4298</v>
      </c>
      <c r="P12" s="51" t="s">
        <v>178</v>
      </c>
      <c r="Q12" s="24">
        <v>92718.481520000001</v>
      </c>
      <c r="R12" s="26">
        <v>35</v>
      </c>
      <c r="S12" s="26" t="s">
        <v>84</v>
      </c>
    </row>
    <row r="13" spans="1:19" x14ac:dyDescent="0.3">
      <c r="A13" s="2">
        <v>571</v>
      </c>
      <c r="B13" s="2">
        <v>1</v>
      </c>
      <c r="C13" s="2" t="s">
        <v>1392</v>
      </c>
      <c r="D13" s="1">
        <v>10</v>
      </c>
      <c r="E13" s="2" t="str">
        <f t="shared" si="0"/>
        <v>10_Torpediniformes</v>
      </c>
      <c r="F13" s="2" t="s">
        <v>1393</v>
      </c>
      <c r="G13" s="2" t="s">
        <v>1410</v>
      </c>
      <c r="H13" s="20" t="s">
        <v>3579</v>
      </c>
      <c r="I13" s="20">
        <v>161628</v>
      </c>
      <c r="J13" s="20">
        <v>68635314</v>
      </c>
      <c r="K13" s="70" t="str">
        <f t="shared" si="1"/>
        <v>https://www.iucnredlist.org/species/161628/68635314</v>
      </c>
      <c r="L13" s="19">
        <v>1</v>
      </c>
      <c r="M13" s="19">
        <v>640</v>
      </c>
      <c r="N13" s="73" t="s">
        <v>4304</v>
      </c>
      <c r="O13" s="72" t="s">
        <v>4298</v>
      </c>
      <c r="P13" s="51" t="s">
        <v>178</v>
      </c>
      <c r="Q13" s="24">
        <v>463163.64150000003</v>
      </c>
      <c r="R13" s="26">
        <v>47</v>
      </c>
      <c r="S13" s="26" t="s">
        <v>84</v>
      </c>
    </row>
    <row r="14" spans="1:19" x14ac:dyDescent="0.3">
      <c r="A14" s="2">
        <v>553</v>
      </c>
      <c r="B14" s="2">
        <v>1</v>
      </c>
      <c r="C14" s="2" t="s">
        <v>1392</v>
      </c>
      <c r="D14" s="1">
        <v>10</v>
      </c>
      <c r="E14" s="2" t="str">
        <f t="shared" si="0"/>
        <v>10_Torpediniformes</v>
      </c>
      <c r="F14" s="2" t="s">
        <v>1393</v>
      </c>
      <c r="G14" s="2" t="s">
        <v>1410</v>
      </c>
      <c r="H14" s="20" t="s">
        <v>3561</v>
      </c>
      <c r="I14" s="20">
        <v>161660</v>
      </c>
      <c r="J14" s="20">
        <v>178201355</v>
      </c>
      <c r="K14" s="70" t="str">
        <f t="shared" si="1"/>
        <v>https://www.iucnredlist.org/species/161660/178201355</v>
      </c>
      <c r="L14" s="19">
        <v>27</v>
      </c>
      <c r="M14" s="19">
        <v>30</v>
      </c>
      <c r="N14" s="71"/>
      <c r="O14" s="72" t="s">
        <v>4298</v>
      </c>
      <c r="P14" s="51" t="s">
        <v>83</v>
      </c>
      <c r="Q14" s="24">
        <v>57515.10989</v>
      </c>
      <c r="R14" s="26">
        <v>42</v>
      </c>
      <c r="S14" s="26" t="s">
        <v>84</v>
      </c>
    </row>
    <row r="15" spans="1:19" x14ac:dyDescent="0.3">
      <c r="A15" s="2">
        <v>557</v>
      </c>
      <c r="B15" s="2">
        <v>1</v>
      </c>
      <c r="C15" s="2" t="s">
        <v>1392</v>
      </c>
      <c r="D15" s="1">
        <v>10</v>
      </c>
      <c r="E15" s="2" t="str">
        <f t="shared" si="0"/>
        <v>10_Torpediniformes</v>
      </c>
      <c r="F15" s="2" t="s">
        <v>1393</v>
      </c>
      <c r="G15" s="2" t="s">
        <v>1410</v>
      </c>
      <c r="H15" s="20" t="s">
        <v>3565</v>
      </c>
      <c r="I15" s="20">
        <v>61406</v>
      </c>
      <c r="J15" s="20">
        <v>124456946</v>
      </c>
      <c r="K15" s="70" t="str">
        <f t="shared" si="1"/>
        <v>https://www.iucnredlist.org/species/61406/124456946</v>
      </c>
      <c r="L15" s="19">
        <v>41</v>
      </c>
      <c r="M15" s="19">
        <v>70</v>
      </c>
      <c r="N15" s="71"/>
      <c r="O15" s="72" t="s">
        <v>4298</v>
      </c>
      <c r="P15" s="51" t="s">
        <v>83</v>
      </c>
      <c r="Q15" s="24">
        <v>248671.77669999999</v>
      </c>
      <c r="R15" s="26">
        <v>32</v>
      </c>
      <c r="S15" s="26" t="s">
        <v>84</v>
      </c>
    </row>
    <row r="16" spans="1:19" x14ac:dyDescent="0.3">
      <c r="A16" s="2">
        <v>564</v>
      </c>
      <c r="B16" s="2">
        <v>1</v>
      </c>
      <c r="C16" s="2" t="s">
        <v>1392</v>
      </c>
      <c r="D16" s="1">
        <v>10</v>
      </c>
      <c r="E16" s="2" t="str">
        <f t="shared" si="0"/>
        <v>10_Torpediniformes</v>
      </c>
      <c r="F16" s="2" t="s">
        <v>1393</v>
      </c>
      <c r="G16" s="2" t="s">
        <v>1410</v>
      </c>
      <c r="H16" s="20" t="s">
        <v>3572</v>
      </c>
      <c r="I16" s="20">
        <v>161545</v>
      </c>
      <c r="J16" s="20">
        <v>178201678</v>
      </c>
      <c r="K16" s="70" t="str">
        <f t="shared" si="1"/>
        <v>https://www.iucnredlist.org/species/161545/178201678</v>
      </c>
      <c r="L16" s="19">
        <v>0</v>
      </c>
      <c r="M16" s="19">
        <v>100</v>
      </c>
      <c r="N16" s="71"/>
      <c r="O16" s="72" t="s">
        <v>4298</v>
      </c>
      <c r="P16" s="51" t="s">
        <v>83</v>
      </c>
      <c r="Q16" s="24">
        <v>657153.56700000004</v>
      </c>
      <c r="R16" s="26">
        <v>40</v>
      </c>
      <c r="S16" s="26" t="s">
        <v>84</v>
      </c>
    </row>
    <row r="17" spans="1:19" x14ac:dyDescent="0.3">
      <c r="A17" s="2">
        <v>578</v>
      </c>
      <c r="B17" s="2">
        <v>1</v>
      </c>
      <c r="C17" s="2" t="s">
        <v>1392</v>
      </c>
      <c r="D17" s="1">
        <v>10</v>
      </c>
      <c r="E17" s="2" t="str">
        <f t="shared" si="0"/>
        <v>10_Torpediniformes</v>
      </c>
      <c r="F17" s="2" t="s">
        <v>1393</v>
      </c>
      <c r="G17" s="2" t="s">
        <v>1478</v>
      </c>
      <c r="H17" s="20" t="s">
        <v>3586</v>
      </c>
      <c r="I17" s="20">
        <v>161607</v>
      </c>
      <c r="J17" s="20">
        <v>124514068</v>
      </c>
      <c r="K17" s="70" t="str">
        <f t="shared" si="1"/>
        <v>https://www.iucnredlist.org/species/161607/124514068</v>
      </c>
      <c r="L17" s="19">
        <v>0</v>
      </c>
      <c r="M17" s="19">
        <v>100</v>
      </c>
      <c r="N17" s="71"/>
      <c r="O17" s="72" t="s">
        <v>4298</v>
      </c>
      <c r="P17" s="51" t="s">
        <v>83</v>
      </c>
      <c r="Q17" s="24">
        <v>2026687.1029999999</v>
      </c>
      <c r="R17" s="26">
        <v>35</v>
      </c>
      <c r="S17" s="26" t="s">
        <v>84</v>
      </c>
    </row>
    <row r="18" spans="1:19" x14ac:dyDescent="0.3">
      <c r="A18" s="2">
        <v>591</v>
      </c>
      <c r="B18" s="2">
        <v>1</v>
      </c>
      <c r="C18" s="2" t="s">
        <v>1392</v>
      </c>
      <c r="D18" s="1">
        <v>10</v>
      </c>
      <c r="E18" s="2" t="str">
        <f t="shared" si="0"/>
        <v>10_Torpediniformes</v>
      </c>
      <c r="F18" s="2" t="s">
        <v>1393</v>
      </c>
      <c r="G18" s="2" t="s">
        <v>1503</v>
      </c>
      <c r="H18" s="20" t="s">
        <v>3600</v>
      </c>
      <c r="I18" s="20">
        <v>60131</v>
      </c>
      <c r="J18" s="20">
        <v>109897319</v>
      </c>
      <c r="K18" s="70" t="str">
        <f t="shared" si="1"/>
        <v>https://www.iucnredlist.org/species/60131/109897319</v>
      </c>
      <c r="L18" s="19">
        <v>25</v>
      </c>
      <c r="M18" s="19">
        <v>230</v>
      </c>
      <c r="N18" s="71"/>
      <c r="O18" s="72" t="s">
        <v>4298</v>
      </c>
      <c r="P18" s="51" t="s">
        <v>83</v>
      </c>
      <c r="Q18" s="24">
        <v>2811.5568280000002</v>
      </c>
      <c r="R18" s="26">
        <v>40.700000000000003</v>
      </c>
      <c r="S18" s="26" t="s">
        <v>84</v>
      </c>
    </row>
    <row r="19" spans="1:19" x14ac:dyDescent="0.3">
      <c r="A19" s="2">
        <v>595</v>
      </c>
      <c r="B19" s="2">
        <v>1</v>
      </c>
      <c r="C19" s="2" t="s">
        <v>1392</v>
      </c>
      <c r="D19" s="1">
        <v>10</v>
      </c>
      <c r="E19" s="2" t="str">
        <f t="shared" si="0"/>
        <v>10_Torpediniformes</v>
      </c>
      <c r="F19" s="2" t="s">
        <v>1393</v>
      </c>
      <c r="G19" s="2" t="s">
        <v>1503</v>
      </c>
      <c r="H19" s="20" t="s">
        <v>3605</v>
      </c>
      <c r="I19" s="20">
        <v>161411</v>
      </c>
      <c r="J19" s="20">
        <v>124480497</v>
      </c>
      <c r="K19" s="70" t="str">
        <f t="shared" si="1"/>
        <v>https://www.iucnredlist.org/species/161411/124480497</v>
      </c>
      <c r="L19" s="19">
        <v>15</v>
      </c>
      <c r="M19" s="19">
        <v>50</v>
      </c>
      <c r="N19" s="71"/>
      <c r="O19" s="72" t="s">
        <v>4298</v>
      </c>
      <c r="P19" s="51" t="s">
        <v>83</v>
      </c>
      <c r="Q19" s="24">
        <v>62277.805679999998</v>
      </c>
      <c r="R19" s="26">
        <v>50</v>
      </c>
      <c r="S19" s="26" t="s">
        <v>84</v>
      </c>
    </row>
    <row r="20" spans="1:19" x14ac:dyDescent="0.3">
      <c r="A20" s="2">
        <v>611</v>
      </c>
      <c r="B20" s="2">
        <v>1</v>
      </c>
      <c r="C20" s="2" t="s">
        <v>1392</v>
      </c>
      <c r="D20" s="1">
        <v>11</v>
      </c>
      <c r="E20" s="2" t="str">
        <f t="shared" si="0"/>
        <v>11_Rhinopristiformes</v>
      </c>
      <c r="F20" s="2" t="s">
        <v>1548</v>
      </c>
      <c r="G20" s="2" t="s">
        <v>1564</v>
      </c>
      <c r="H20" s="20" t="s">
        <v>3621</v>
      </c>
      <c r="I20" s="20">
        <v>61419</v>
      </c>
      <c r="J20" s="20">
        <v>3104442</v>
      </c>
      <c r="K20" s="70" t="str">
        <f t="shared" si="1"/>
        <v>https://www.iucnredlist.org/species/61419/3104442</v>
      </c>
      <c r="L20" s="19">
        <v>0</v>
      </c>
      <c r="M20" s="19">
        <v>140</v>
      </c>
      <c r="N20" s="71"/>
      <c r="O20" s="72" t="s">
        <v>4298</v>
      </c>
      <c r="P20" s="51" t="s">
        <v>83</v>
      </c>
      <c r="Q20" s="24">
        <v>505783.0036</v>
      </c>
      <c r="R20" s="26">
        <v>66</v>
      </c>
      <c r="S20" s="26" t="s">
        <v>84</v>
      </c>
    </row>
    <row r="21" spans="1:19" x14ac:dyDescent="0.3">
      <c r="A21" s="2">
        <v>613</v>
      </c>
      <c r="B21" s="2">
        <v>1</v>
      </c>
      <c r="C21" s="2" t="s">
        <v>1392</v>
      </c>
      <c r="D21" s="1">
        <v>11</v>
      </c>
      <c r="E21" s="2" t="str">
        <f t="shared" si="0"/>
        <v>11_Rhinopristiformes</v>
      </c>
      <c r="F21" s="2" t="s">
        <v>1548</v>
      </c>
      <c r="G21" s="2" t="s">
        <v>1564</v>
      </c>
      <c r="H21" s="20" t="s">
        <v>3623</v>
      </c>
      <c r="I21" s="20">
        <v>60178</v>
      </c>
      <c r="J21" s="20">
        <v>124448370</v>
      </c>
      <c r="K21" s="70" t="str">
        <f t="shared" si="1"/>
        <v>https://www.iucnredlist.org/species/60178/124448370</v>
      </c>
      <c r="L21" s="19">
        <v>0</v>
      </c>
      <c r="M21" s="19">
        <v>150</v>
      </c>
      <c r="N21" s="71"/>
      <c r="O21" s="72" t="s">
        <v>4298</v>
      </c>
      <c r="P21" s="51" t="s">
        <v>83</v>
      </c>
      <c r="Q21" s="24">
        <v>176216.302</v>
      </c>
      <c r="R21" s="31">
        <v>78</v>
      </c>
      <c r="S21" s="26" t="s">
        <v>84</v>
      </c>
    </row>
    <row r="22" spans="1:19" x14ac:dyDescent="0.3">
      <c r="A22" s="2">
        <v>616</v>
      </c>
      <c r="B22" s="2">
        <v>1</v>
      </c>
      <c r="C22" s="2" t="s">
        <v>1392</v>
      </c>
      <c r="D22" s="1">
        <v>11</v>
      </c>
      <c r="E22" s="2" t="str">
        <f t="shared" si="0"/>
        <v>11_Rhinopristiformes</v>
      </c>
      <c r="F22" s="2" t="s">
        <v>1548</v>
      </c>
      <c r="G22" s="2" t="s">
        <v>1585</v>
      </c>
      <c r="H22" s="20" t="s">
        <v>3626</v>
      </c>
      <c r="I22" s="20">
        <v>161408</v>
      </c>
      <c r="J22" s="20">
        <v>124479984</v>
      </c>
      <c r="K22" s="70" t="str">
        <f t="shared" si="1"/>
        <v>https://www.iucnredlist.org/species/161408/124479984</v>
      </c>
      <c r="L22" s="19">
        <v>0</v>
      </c>
      <c r="M22" s="19">
        <v>100</v>
      </c>
      <c r="N22" s="71"/>
      <c r="O22" s="72" t="s">
        <v>4298</v>
      </c>
      <c r="P22" s="51" t="s">
        <v>83</v>
      </c>
      <c r="Q22" s="24">
        <v>1077588.6710000001</v>
      </c>
      <c r="R22" s="26">
        <v>187</v>
      </c>
      <c r="S22" s="26" t="s">
        <v>84</v>
      </c>
    </row>
    <row r="23" spans="1:19" x14ac:dyDescent="0.3">
      <c r="A23" s="2">
        <v>617</v>
      </c>
      <c r="B23" s="2">
        <v>1</v>
      </c>
      <c r="C23" s="2" t="s">
        <v>1392</v>
      </c>
      <c r="D23" s="1">
        <v>11</v>
      </c>
      <c r="E23" s="2" t="str">
        <f t="shared" si="0"/>
        <v>11_Rhinopristiformes</v>
      </c>
      <c r="F23" s="2" t="s">
        <v>1548</v>
      </c>
      <c r="G23" s="2" t="s">
        <v>1585</v>
      </c>
      <c r="H23" s="20" t="s">
        <v>3627</v>
      </c>
      <c r="I23" s="20">
        <v>60170</v>
      </c>
      <c r="J23" s="20">
        <v>124447244</v>
      </c>
      <c r="K23" s="70" t="str">
        <f t="shared" si="1"/>
        <v>https://www.iucnredlist.org/species/60170/124447244</v>
      </c>
      <c r="L23" s="19">
        <v>1</v>
      </c>
      <c r="M23" s="19">
        <v>60</v>
      </c>
      <c r="N23" s="71"/>
      <c r="O23" s="72" t="s">
        <v>4298</v>
      </c>
      <c r="P23" s="51" t="s">
        <v>83</v>
      </c>
      <c r="Q23" s="24">
        <v>1266498.1769999999</v>
      </c>
      <c r="R23" s="26">
        <v>93</v>
      </c>
      <c r="S23" s="26" t="s">
        <v>84</v>
      </c>
    </row>
    <row r="24" spans="1:19" x14ac:dyDescent="0.3">
      <c r="A24" s="2">
        <v>628</v>
      </c>
      <c r="B24" s="2">
        <v>1</v>
      </c>
      <c r="C24" s="2" t="s">
        <v>1392</v>
      </c>
      <c r="D24" s="1">
        <v>11</v>
      </c>
      <c r="E24" s="2" t="str">
        <f t="shared" si="0"/>
        <v>11_Rhinopristiformes</v>
      </c>
      <c r="F24" s="2" t="s">
        <v>1548</v>
      </c>
      <c r="G24" s="2" t="s">
        <v>1599</v>
      </c>
      <c r="H24" s="20" t="s">
        <v>3638</v>
      </c>
      <c r="I24" s="20">
        <v>60182</v>
      </c>
      <c r="J24" s="20">
        <v>124448942</v>
      </c>
      <c r="K24" s="70" t="str">
        <f t="shared" si="1"/>
        <v>https://www.iucnredlist.org/species/60182/124448942</v>
      </c>
      <c r="L24" s="19">
        <v>16</v>
      </c>
      <c r="M24" s="19">
        <v>40</v>
      </c>
      <c r="N24" s="71"/>
      <c r="O24" s="72" t="s">
        <v>4298</v>
      </c>
      <c r="P24" s="51" t="s">
        <v>83</v>
      </c>
      <c r="Q24" s="24">
        <v>2433160.034</v>
      </c>
      <c r="R24" s="26">
        <v>213</v>
      </c>
      <c r="S24" s="26" t="s">
        <v>84</v>
      </c>
    </row>
    <row r="25" spans="1:19" x14ac:dyDescent="0.3">
      <c r="A25" s="2">
        <v>782</v>
      </c>
      <c r="B25" s="2">
        <v>1</v>
      </c>
      <c r="C25" s="2" t="s">
        <v>1392</v>
      </c>
      <c r="D25" s="1">
        <v>12</v>
      </c>
      <c r="E25" s="2" t="str">
        <f t="shared" si="0"/>
        <v>12_Rajiformes</v>
      </c>
      <c r="F25" s="2" t="s">
        <v>1705</v>
      </c>
      <c r="G25" s="2" t="s">
        <v>1706</v>
      </c>
      <c r="H25" s="20" t="s">
        <v>3798</v>
      </c>
      <c r="I25" s="20">
        <v>161343</v>
      </c>
      <c r="J25" s="20">
        <v>124469051</v>
      </c>
      <c r="K25" s="70" t="str">
        <f t="shared" si="1"/>
        <v>https://www.iucnredlist.org/species/161343/124469051</v>
      </c>
      <c r="L25" s="19">
        <v>55</v>
      </c>
      <c r="M25" s="19">
        <v>102</v>
      </c>
      <c r="N25" s="71"/>
      <c r="O25" s="72" t="s">
        <v>4298</v>
      </c>
      <c r="P25" s="51" t="s">
        <v>83</v>
      </c>
      <c r="Q25" s="24">
        <v>2747.0060680000001</v>
      </c>
      <c r="R25" s="26">
        <v>55</v>
      </c>
      <c r="S25" s="26" t="s">
        <v>84</v>
      </c>
    </row>
    <row r="26" spans="1:19" x14ac:dyDescent="0.3">
      <c r="A26" s="2">
        <v>786</v>
      </c>
      <c r="B26" s="2">
        <v>1</v>
      </c>
      <c r="C26" s="2" t="s">
        <v>1392</v>
      </c>
      <c r="D26" s="1">
        <v>12</v>
      </c>
      <c r="E26" s="2" t="str">
        <f t="shared" si="0"/>
        <v>12_Rajiformes</v>
      </c>
      <c r="F26" s="2" t="s">
        <v>1705</v>
      </c>
      <c r="G26" s="2" t="s">
        <v>1706</v>
      </c>
      <c r="H26" s="20" t="s">
        <v>3803</v>
      </c>
      <c r="I26" s="20">
        <v>63146</v>
      </c>
      <c r="J26" s="20">
        <v>48919726</v>
      </c>
      <c r="K26" s="70" t="str">
        <f t="shared" si="1"/>
        <v>https://www.iucnredlist.org/species/63146/48919726</v>
      </c>
      <c r="L26" s="19">
        <v>8</v>
      </c>
      <c r="M26" s="19">
        <v>800</v>
      </c>
      <c r="N26" s="71"/>
      <c r="O26" s="72" t="s">
        <v>4298</v>
      </c>
      <c r="P26" s="51" t="s">
        <v>83</v>
      </c>
      <c r="Q26" s="24">
        <v>766539.56169999996</v>
      </c>
      <c r="R26" s="26">
        <v>80</v>
      </c>
      <c r="S26" s="26" t="s">
        <v>84</v>
      </c>
    </row>
    <row r="27" spans="1:19" x14ac:dyDescent="0.3">
      <c r="A27" s="2">
        <v>794</v>
      </c>
      <c r="B27" s="2">
        <v>1</v>
      </c>
      <c r="C27" s="2" t="s">
        <v>1392</v>
      </c>
      <c r="D27" s="1">
        <v>12</v>
      </c>
      <c r="E27" s="2" t="str">
        <f t="shared" si="0"/>
        <v>12_Rajiformes</v>
      </c>
      <c r="F27" s="2" t="s">
        <v>1705</v>
      </c>
      <c r="G27" s="2" t="s">
        <v>1706</v>
      </c>
      <c r="H27" s="20" t="s">
        <v>3812</v>
      </c>
      <c r="I27" s="20">
        <v>161721</v>
      </c>
      <c r="J27" s="20">
        <v>124533446</v>
      </c>
      <c r="K27" s="70" t="str">
        <f t="shared" si="1"/>
        <v>https://www.iucnredlist.org/species/161721/124533446</v>
      </c>
      <c r="L27" s="19">
        <v>397</v>
      </c>
      <c r="M27" s="19">
        <v>830</v>
      </c>
      <c r="N27" s="71"/>
      <c r="O27" s="72" t="s">
        <v>4298</v>
      </c>
      <c r="P27" s="51" t="s">
        <v>178</v>
      </c>
      <c r="Q27" s="24">
        <v>2191.1799120000001</v>
      </c>
      <c r="R27" s="26">
        <v>32.700000000000003</v>
      </c>
      <c r="S27" s="26" t="s">
        <v>84</v>
      </c>
    </row>
    <row r="28" spans="1:19" x14ac:dyDescent="0.3">
      <c r="A28" s="2">
        <v>795</v>
      </c>
      <c r="B28" s="2">
        <v>1</v>
      </c>
      <c r="C28" s="2" t="s">
        <v>1392</v>
      </c>
      <c r="D28" s="1">
        <v>12</v>
      </c>
      <c r="E28" s="2" t="str">
        <f t="shared" si="0"/>
        <v>12_Rajiformes</v>
      </c>
      <c r="F28" s="2" t="s">
        <v>1705</v>
      </c>
      <c r="G28" s="2" t="s">
        <v>1706</v>
      </c>
      <c r="H28" s="20" t="s">
        <v>3813</v>
      </c>
      <c r="I28" s="20">
        <v>44650</v>
      </c>
      <c r="J28" s="20">
        <v>124436992</v>
      </c>
      <c r="K28" s="70" t="str">
        <f t="shared" si="1"/>
        <v>https://www.iucnredlist.org/species/44650/124436992</v>
      </c>
      <c r="L28" s="19">
        <v>100</v>
      </c>
      <c r="M28" s="19">
        <v>1700</v>
      </c>
      <c r="N28" s="71"/>
      <c r="O28" s="72" t="s">
        <v>4298</v>
      </c>
      <c r="P28" s="51" t="s">
        <v>178</v>
      </c>
      <c r="Q28" s="24">
        <v>897719.13150000002</v>
      </c>
      <c r="R28" s="26">
        <v>75</v>
      </c>
      <c r="S28" s="26" t="s">
        <v>84</v>
      </c>
    </row>
    <row r="29" spans="1:19" x14ac:dyDescent="0.3">
      <c r="A29" s="2">
        <v>822</v>
      </c>
      <c r="B29" s="2">
        <v>1</v>
      </c>
      <c r="C29" s="2" t="s">
        <v>1392</v>
      </c>
      <c r="D29" s="1">
        <v>12</v>
      </c>
      <c r="E29" s="2" t="str">
        <f t="shared" si="0"/>
        <v>12_Rajiformes</v>
      </c>
      <c r="F29" s="2" t="s">
        <v>1705</v>
      </c>
      <c r="G29" s="2" t="s">
        <v>2038</v>
      </c>
      <c r="H29" s="20" t="s">
        <v>3842</v>
      </c>
      <c r="I29" s="20">
        <v>44575</v>
      </c>
      <c r="J29" s="20">
        <v>152015479</v>
      </c>
      <c r="K29" s="70" t="str">
        <f t="shared" si="1"/>
        <v>https://www.iucnredlist.org/species/44575/152015479</v>
      </c>
      <c r="L29" s="19">
        <v>1</v>
      </c>
      <c r="M29" s="19">
        <v>220</v>
      </c>
      <c r="N29" s="71"/>
      <c r="O29" s="72" t="s">
        <v>4298</v>
      </c>
      <c r="P29" s="51" t="s">
        <v>83</v>
      </c>
      <c r="Q29" s="24">
        <v>661710.50340000005</v>
      </c>
      <c r="R29" s="26">
        <v>147</v>
      </c>
      <c r="S29" s="26" t="s">
        <v>84</v>
      </c>
    </row>
    <row r="30" spans="1:19" x14ac:dyDescent="0.3">
      <c r="A30" s="2">
        <v>823</v>
      </c>
      <c r="B30" s="2">
        <v>1</v>
      </c>
      <c r="C30" s="2" t="s">
        <v>1392</v>
      </c>
      <c r="D30" s="1">
        <v>12</v>
      </c>
      <c r="E30" s="2" t="str">
        <f t="shared" si="0"/>
        <v>12_Rajiformes</v>
      </c>
      <c r="F30" s="2" t="s">
        <v>1705</v>
      </c>
      <c r="G30" s="2" t="s">
        <v>2038</v>
      </c>
      <c r="H30" s="20" t="s">
        <v>3843</v>
      </c>
      <c r="I30" s="20">
        <v>61398</v>
      </c>
      <c r="J30" s="20">
        <v>3103491</v>
      </c>
      <c r="K30" s="70" t="str">
        <f t="shared" si="1"/>
        <v>https://www.iucnredlist.org/species/61398/3103491</v>
      </c>
      <c r="L30" s="19">
        <v>1</v>
      </c>
      <c r="M30" s="19">
        <v>321</v>
      </c>
      <c r="N30" s="71"/>
      <c r="O30" s="72" t="s">
        <v>4298</v>
      </c>
      <c r="P30" s="51" t="s">
        <v>83</v>
      </c>
      <c r="Q30" s="24">
        <v>551670.47530000005</v>
      </c>
      <c r="R30" s="26">
        <v>74</v>
      </c>
      <c r="S30" s="26" t="s">
        <v>84</v>
      </c>
    </row>
    <row r="31" spans="1:19" x14ac:dyDescent="0.3">
      <c r="A31" s="2">
        <v>824</v>
      </c>
      <c r="B31" s="2">
        <v>1</v>
      </c>
      <c r="C31" s="2" t="s">
        <v>1392</v>
      </c>
      <c r="D31" s="1">
        <v>12</v>
      </c>
      <c r="E31" s="2" t="str">
        <f t="shared" si="0"/>
        <v>12_Rajiformes</v>
      </c>
      <c r="F31" s="2" t="s">
        <v>1705</v>
      </c>
      <c r="G31" s="2" t="s">
        <v>2038</v>
      </c>
      <c r="H31" s="20" t="s">
        <v>3844</v>
      </c>
      <c r="I31" s="20">
        <v>63110</v>
      </c>
      <c r="J31" s="20">
        <v>3118881</v>
      </c>
      <c r="K31" s="70" t="str">
        <f t="shared" si="1"/>
        <v>https://www.iucnredlist.org/species/63110/3118881</v>
      </c>
      <c r="L31" s="19">
        <v>1</v>
      </c>
      <c r="M31" s="19">
        <v>321</v>
      </c>
      <c r="N31" s="71"/>
      <c r="O31" s="72" t="s">
        <v>4298</v>
      </c>
      <c r="P31" s="51" t="s">
        <v>83</v>
      </c>
      <c r="Q31" s="24">
        <v>737749.47149999999</v>
      </c>
      <c r="R31" s="26">
        <v>91</v>
      </c>
      <c r="S31" s="26" t="s">
        <v>84</v>
      </c>
    </row>
    <row r="32" spans="1:19" x14ac:dyDescent="0.3">
      <c r="A32" s="2">
        <v>911</v>
      </c>
      <c r="B32" s="2">
        <v>1</v>
      </c>
      <c r="C32" s="2" t="s">
        <v>1392</v>
      </c>
      <c r="D32" s="1">
        <v>12</v>
      </c>
      <c r="E32" s="2" t="str">
        <f t="shared" si="0"/>
        <v>12_Rajiformes</v>
      </c>
      <c r="F32" s="2" t="s">
        <v>1705</v>
      </c>
      <c r="G32" s="2" t="s">
        <v>2038</v>
      </c>
      <c r="H32" s="20" t="s">
        <v>3931</v>
      </c>
      <c r="I32" s="20">
        <v>185198377</v>
      </c>
      <c r="J32" s="20">
        <v>185198553</v>
      </c>
      <c r="K32" s="70" t="str">
        <f t="shared" si="1"/>
        <v>https://www.iucnredlist.org/species/185198377/185198553</v>
      </c>
      <c r="L32" s="19">
        <v>30</v>
      </c>
      <c r="M32" s="19">
        <v>360</v>
      </c>
      <c r="N32" s="71"/>
      <c r="O32" s="72" t="s">
        <v>4298</v>
      </c>
      <c r="P32" s="51" t="s">
        <v>83</v>
      </c>
      <c r="Q32" s="24">
        <v>634507.55759999994</v>
      </c>
      <c r="R32" s="26">
        <v>58</v>
      </c>
      <c r="S32" s="26" t="s">
        <v>84</v>
      </c>
    </row>
    <row r="33" spans="1:19" x14ac:dyDescent="0.3">
      <c r="A33" s="2">
        <v>916</v>
      </c>
      <c r="B33" s="2">
        <v>1</v>
      </c>
      <c r="C33" s="2" t="s">
        <v>1392</v>
      </c>
      <c r="D33" s="1">
        <v>12</v>
      </c>
      <c r="E33" s="2" t="str">
        <f t="shared" si="0"/>
        <v>12_Rajiformes</v>
      </c>
      <c r="F33" s="2" t="s">
        <v>1705</v>
      </c>
      <c r="G33" s="2" t="s">
        <v>2038</v>
      </c>
      <c r="H33" s="20" t="s">
        <v>3935</v>
      </c>
      <c r="I33" s="20">
        <v>161440</v>
      </c>
      <c r="J33" s="20">
        <v>124485912</v>
      </c>
      <c r="K33" s="70" t="str">
        <f t="shared" si="1"/>
        <v>https://www.iucnredlist.org/species/161440/124485912</v>
      </c>
      <c r="L33" s="19">
        <v>410</v>
      </c>
      <c r="M33" s="19">
        <v>576</v>
      </c>
      <c r="N33" s="71"/>
      <c r="O33" s="72" t="s">
        <v>4298</v>
      </c>
      <c r="P33" s="51" t="s">
        <v>178</v>
      </c>
      <c r="Q33" s="24">
        <v>4899.1143949999996</v>
      </c>
      <c r="R33" s="26">
        <v>58</v>
      </c>
      <c r="S33" s="26" t="s">
        <v>84</v>
      </c>
    </row>
    <row r="34" spans="1:19" x14ac:dyDescent="0.3">
      <c r="A34" s="2">
        <v>923</v>
      </c>
      <c r="B34" s="2">
        <v>1</v>
      </c>
      <c r="C34" s="2" t="s">
        <v>1392</v>
      </c>
      <c r="D34" s="1">
        <v>12</v>
      </c>
      <c r="E34" s="2" t="str">
        <f t="shared" si="0"/>
        <v>12_Rajiformes</v>
      </c>
      <c r="F34" s="2" t="s">
        <v>1705</v>
      </c>
      <c r="G34" s="2" t="s">
        <v>2038</v>
      </c>
      <c r="H34" s="20" t="s">
        <v>3942</v>
      </c>
      <c r="I34" s="20">
        <v>44596</v>
      </c>
      <c r="J34" s="20">
        <v>124434224</v>
      </c>
      <c r="K34" s="70" t="str">
        <f t="shared" si="1"/>
        <v>https://www.iucnredlist.org/species/44596/124434224</v>
      </c>
      <c r="L34" s="19">
        <v>1</v>
      </c>
      <c r="M34" s="19">
        <v>100</v>
      </c>
      <c r="N34" s="71"/>
      <c r="O34" s="72" t="s">
        <v>4298</v>
      </c>
      <c r="P34" s="51" t="s">
        <v>83</v>
      </c>
      <c r="Q34" s="24">
        <v>36158.83266</v>
      </c>
      <c r="R34" s="26">
        <v>55</v>
      </c>
      <c r="S34" s="26" t="s">
        <v>84</v>
      </c>
    </row>
    <row r="35" spans="1:19" x14ac:dyDescent="0.3">
      <c r="A35" s="2">
        <v>925</v>
      </c>
      <c r="B35" s="2">
        <v>1</v>
      </c>
      <c r="C35" s="2" t="s">
        <v>1392</v>
      </c>
      <c r="D35" s="1">
        <v>12</v>
      </c>
      <c r="E35" s="2" t="str">
        <f t="shared" si="0"/>
        <v>12_Rajiformes</v>
      </c>
      <c r="F35" s="2" t="s">
        <v>1705</v>
      </c>
      <c r="G35" s="2" t="s">
        <v>2267</v>
      </c>
      <c r="H35" s="20" t="s">
        <v>3944</v>
      </c>
      <c r="I35" s="20">
        <v>161710</v>
      </c>
      <c r="J35" s="20">
        <v>124531918</v>
      </c>
      <c r="K35" s="70" t="str">
        <f t="shared" si="1"/>
        <v>https://www.iucnredlist.org/species/161710/124531918</v>
      </c>
      <c r="L35" s="19">
        <v>274</v>
      </c>
      <c r="M35" s="19">
        <v>525</v>
      </c>
      <c r="N35" s="71"/>
      <c r="O35" s="72" t="s">
        <v>4298</v>
      </c>
      <c r="P35" s="51" t="s">
        <v>178</v>
      </c>
      <c r="Q35" s="24">
        <v>2481.4925149999999</v>
      </c>
      <c r="R35" s="26">
        <v>50</v>
      </c>
      <c r="S35" s="26" t="s">
        <v>84</v>
      </c>
    </row>
    <row r="36" spans="1:19" x14ac:dyDescent="0.3">
      <c r="A36" s="2">
        <v>926</v>
      </c>
      <c r="B36" s="2">
        <v>1</v>
      </c>
      <c r="C36" s="2" t="s">
        <v>1392</v>
      </c>
      <c r="D36" s="1">
        <v>12</v>
      </c>
      <c r="E36" s="2" t="str">
        <f t="shared" si="0"/>
        <v>12_Rajiformes</v>
      </c>
      <c r="F36" s="2" t="s">
        <v>1705</v>
      </c>
      <c r="G36" s="2" t="s">
        <v>2267</v>
      </c>
      <c r="H36" s="20" t="s">
        <v>3945</v>
      </c>
      <c r="I36" s="20">
        <v>161712</v>
      </c>
      <c r="J36" s="20">
        <v>124532309</v>
      </c>
      <c r="K36" s="70" t="str">
        <f t="shared" si="1"/>
        <v>https://www.iucnredlist.org/species/161712/124532309</v>
      </c>
      <c r="L36" s="19">
        <v>510</v>
      </c>
      <c r="M36" s="19">
        <v>860</v>
      </c>
      <c r="N36" s="71"/>
      <c r="O36" s="72" t="s">
        <v>4298</v>
      </c>
      <c r="P36" s="51" t="s">
        <v>178</v>
      </c>
      <c r="Q36" s="24">
        <v>22395.077789999999</v>
      </c>
      <c r="R36" s="26">
        <v>34</v>
      </c>
      <c r="S36" s="26" t="s">
        <v>84</v>
      </c>
    </row>
    <row r="37" spans="1:19" x14ac:dyDescent="0.3">
      <c r="A37" s="2">
        <v>937</v>
      </c>
      <c r="B37" s="2">
        <v>1</v>
      </c>
      <c r="C37" s="2" t="s">
        <v>1392</v>
      </c>
      <c r="D37" s="1">
        <v>12</v>
      </c>
      <c r="E37" s="2" t="str">
        <f t="shared" si="0"/>
        <v>12_Rajiformes</v>
      </c>
      <c r="F37" s="2" t="s">
        <v>1705</v>
      </c>
      <c r="G37" s="2" t="s">
        <v>2267</v>
      </c>
      <c r="H37" s="20" t="s">
        <v>3956</v>
      </c>
      <c r="I37" s="20">
        <v>161592</v>
      </c>
      <c r="J37" s="20">
        <v>124511991</v>
      </c>
      <c r="K37" s="70" t="str">
        <f t="shared" si="1"/>
        <v>https://www.iucnredlist.org/species/161592/124511991</v>
      </c>
      <c r="L37" s="19">
        <v>1090</v>
      </c>
      <c r="M37" s="19">
        <v>1092</v>
      </c>
      <c r="N37" s="71"/>
      <c r="O37" s="72" t="s">
        <v>4298</v>
      </c>
      <c r="P37" s="51" t="s">
        <v>178</v>
      </c>
      <c r="Q37" s="24">
        <v>9.5659161370000003</v>
      </c>
      <c r="R37" s="26">
        <v>29.2</v>
      </c>
      <c r="S37" s="26" t="s">
        <v>84</v>
      </c>
    </row>
    <row r="38" spans="1:19" x14ac:dyDescent="0.3">
      <c r="A38" s="2">
        <v>939</v>
      </c>
      <c r="B38" s="2">
        <v>1</v>
      </c>
      <c r="C38" s="2" t="s">
        <v>1392</v>
      </c>
      <c r="D38" s="1">
        <v>12</v>
      </c>
      <c r="E38" s="2" t="str">
        <f t="shared" si="0"/>
        <v>12_Rajiformes</v>
      </c>
      <c r="F38" s="2" t="s">
        <v>1705</v>
      </c>
      <c r="G38" s="2" t="s">
        <v>2267</v>
      </c>
      <c r="H38" s="20" t="s">
        <v>3958</v>
      </c>
      <c r="I38" s="20">
        <v>161348</v>
      </c>
      <c r="J38" s="20">
        <v>124470016</v>
      </c>
      <c r="K38" s="70" t="str">
        <f t="shared" si="1"/>
        <v>https://www.iucnredlist.org/species/161348/124470016</v>
      </c>
      <c r="L38" s="19">
        <v>289</v>
      </c>
      <c r="M38" s="19">
        <v>290</v>
      </c>
      <c r="N38" s="71"/>
      <c r="O38" s="72" t="s">
        <v>4298</v>
      </c>
      <c r="P38" s="51" t="s">
        <v>178</v>
      </c>
      <c r="Q38" s="24">
        <v>13.665594029999999</v>
      </c>
      <c r="R38" s="26">
        <v>31.4</v>
      </c>
      <c r="S38" s="26" t="s">
        <v>84</v>
      </c>
    </row>
    <row r="39" spans="1:19" x14ac:dyDescent="0.3">
      <c r="A39" s="2">
        <v>959</v>
      </c>
      <c r="B39" s="2">
        <v>1</v>
      </c>
      <c r="C39" s="2" t="s">
        <v>1392</v>
      </c>
      <c r="D39" s="1">
        <v>13</v>
      </c>
      <c r="E39" s="2" t="str">
        <f t="shared" si="0"/>
        <v>13_Myliobatiformes</v>
      </c>
      <c r="F39" s="2" t="s">
        <v>2338</v>
      </c>
      <c r="G39" s="2" t="s">
        <v>2339</v>
      </c>
      <c r="H39" s="20" t="s">
        <v>3979</v>
      </c>
      <c r="I39" s="20">
        <v>161519</v>
      </c>
      <c r="J39" s="20">
        <v>124498548</v>
      </c>
      <c r="K39" s="70" t="str">
        <f t="shared" si="1"/>
        <v>https://www.iucnredlist.org/species/161519/124498548</v>
      </c>
      <c r="L39" s="19">
        <v>1</v>
      </c>
      <c r="M39" s="19">
        <v>60</v>
      </c>
      <c r="N39" s="71"/>
      <c r="O39" s="72" t="s">
        <v>4298</v>
      </c>
      <c r="P39" s="51" t="s">
        <v>83</v>
      </c>
      <c r="Q39" s="24">
        <v>210749.94589999999</v>
      </c>
      <c r="R39" s="26">
        <v>100</v>
      </c>
      <c r="S39" s="26" t="s">
        <v>84</v>
      </c>
    </row>
    <row r="40" spans="1:19" x14ac:dyDescent="0.3">
      <c r="A40" s="2">
        <v>968</v>
      </c>
      <c r="B40" s="2">
        <v>1</v>
      </c>
      <c r="C40" s="2" t="s">
        <v>1392</v>
      </c>
      <c r="D40" s="1">
        <v>13</v>
      </c>
      <c r="E40" s="2" t="str">
        <f t="shared" si="0"/>
        <v>13_Myliobatiformes</v>
      </c>
      <c r="F40" s="2" t="s">
        <v>2338</v>
      </c>
      <c r="G40" s="2" t="s">
        <v>2351</v>
      </c>
      <c r="H40" s="20" t="s">
        <v>3989</v>
      </c>
      <c r="I40" s="20">
        <v>161643</v>
      </c>
      <c r="J40" s="20">
        <v>124520303</v>
      </c>
      <c r="K40" s="70" t="str">
        <f t="shared" si="1"/>
        <v>https://www.iucnredlist.org/species/161643/124520303</v>
      </c>
      <c r="L40" s="19">
        <v>1</v>
      </c>
      <c r="M40" s="19">
        <v>110</v>
      </c>
      <c r="N40" s="71"/>
      <c r="O40" s="72" t="s">
        <v>4298</v>
      </c>
      <c r="P40" s="51" t="s">
        <v>83</v>
      </c>
      <c r="Q40" s="24">
        <v>70744.029899999994</v>
      </c>
      <c r="R40" s="26">
        <v>75</v>
      </c>
      <c r="S40" s="26" t="s">
        <v>2355</v>
      </c>
    </row>
    <row r="41" spans="1:19" x14ac:dyDescent="0.3">
      <c r="A41" s="2">
        <v>972</v>
      </c>
      <c r="B41" s="2">
        <v>1</v>
      </c>
      <c r="C41" s="2" t="s">
        <v>1392</v>
      </c>
      <c r="D41" s="1">
        <v>13</v>
      </c>
      <c r="E41" s="2" t="str">
        <f t="shared" si="0"/>
        <v>13_Myliobatiformes</v>
      </c>
      <c r="F41" s="2" t="s">
        <v>2338</v>
      </c>
      <c r="G41" s="2" t="s">
        <v>2351</v>
      </c>
      <c r="H41" s="20" t="s">
        <v>3994</v>
      </c>
      <c r="I41" s="20">
        <v>18907453</v>
      </c>
      <c r="J41" s="20">
        <v>68783115</v>
      </c>
      <c r="K41" s="70" t="str">
        <f t="shared" si="1"/>
        <v>https://www.iucnredlist.org/species/18907453/68783115</v>
      </c>
      <c r="L41" s="19">
        <v>1</v>
      </c>
      <c r="M41" s="19">
        <v>100</v>
      </c>
      <c r="N41" s="71"/>
      <c r="O41" s="72" t="s">
        <v>4298</v>
      </c>
      <c r="P41" s="51" t="s">
        <v>83</v>
      </c>
      <c r="Q41" s="24">
        <v>78049.004509999999</v>
      </c>
      <c r="R41" s="26">
        <v>84</v>
      </c>
      <c r="S41" s="26" t="s">
        <v>2355</v>
      </c>
    </row>
    <row r="42" spans="1:19" x14ac:dyDescent="0.3">
      <c r="A42" s="2">
        <v>978</v>
      </c>
      <c r="B42" s="2">
        <v>1</v>
      </c>
      <c r="C42" s="2" t="s">
        <v>1392</v>
      </c>
      <c r="D42" s="1">
        <v>13</v>
      </c>
      <c r="E42" s="2" t="str">
        <f t="shared" si="0"/>
        <v>13_Myliobatiformes</v>
      </c>
      <c r="F42" s="2" t="s">
        <v>2338</v>
      </c>
      <c r="G42" s="2" t="s">
        <v>2351</v>
      </c>
      <c r="H42" s="20" t="s">
        <v>4000</v>
      </c>
      <c r="I42" s="20">
        <v>60153</v>
      </c>
      <c r="J42" s="20">
        <v>104172152</v>
      </c>
      <c r="K42" s="70" t="str">
        <f t="shared" si="1"/>
        <v>https://www.iucnredlist.org/species/60153/104172152</v>
      </c>
      <c r="L42" s="19">
        <v>5</v>
      </c>
      <c r="M42" s="19">
        <v>30</v>
      </c>
      <c r="N42" s="71"/>
      <c r="O42" s="72" t="s">
        <v>4298</v>
      </c>
      <c r="P42" s="51" t="s">
        <v>83</v>
      </c>
      <c r="Q42" s="24">
        <v>104748.1333</v>
      </c>
      <c r="R42" s="26">
        <v>150</v>
      </c>
      <c r="S42" s="26" t="s">
        <v>2355</v>
      </c>
    </row>
    <row r="43" spans="1:19" x14ac:dyDescent="0.3">
      <c r="A43" s="2">
        <v>980</v>
      </c>
      <c r="B43" s="2">
        <v>1</v>
      </c>
      <c r="C43" s="2" t="s">
        <v>1392</v>
      </c>
      <c r="D43" s="1">
        <v>13</v>
      </c>
      <c r="E43" s="2" t="str">
        <f t="shared" si="0"/>
        <v>13_Myliobatiformes</v>
      </c>
      <c r="F43" s="2" t="s">
        <v>2338</v>
      </c>
      <c r="G43" s="2" t="s">
        <v>2351</v>
      </c>
      <c r="H43" s="20" t="s">
        <v>4002</v>
      </c>
      <c r="I43" s="20">
        <v>161520</v>
      </c>
      <c r="J43" s="20">
        <v>124498844</v>
      </c>
      <c r="K43" s="70" t="str">
        <f t="shared" si="1"/>
        <v>https://www.iucnredlist.org/species/161520/124498844</v>
      </c>
      <c r="L43" s="19">
        <v>0</v>
      </c>
      <c r="M43" s="19">
        <v>60</v>
      </c>
      <c r="N43" s="71"/>
      <c r="O43" s="72" t="s">
        <v>4298</v>
      </c>
      <c r="P43" s="51" t="s">
        <v>83</v>
      </c>
      <c r="Q43" s="24">
        <v>187727.7211</v>
      </c>
      <c r="R43" s="26">
        <v>34</v>
      </c>
      <c r="S43" s="26" t="s">
        <v>2355</v>
      </c>
    </row>
    <row r="44" spans="1:19" x14ac:dyDescent="0.3">
      <c r="A44" s="2">
        <v>1015</v>
      </c>
      <c r="B44" s="2">
        <v>1</v>
      </c>
      <c r="C44" s="2" t="s">
        <v>1392</v>
      </c>
      <c r="D44" s="1">
        <v>13</v>
      </c>
      <c r="E44" s="2" t="str">
        <f t="shared" si="0"/>
        <v>13_Myliobatiformes</v>
      </c>
      <c r="F44" s="2" t="s">
        <v>2338</v>
      </c>
      <c r="G44" s="2" t="s">
        <v>2351</v>
      </c>
      <c r="H44" s="20" t="s">
        <v>4042</v>
      </c>
      <c r="I44" s="20">
        <v>60150</v>
      </c>
      <c r="J44" s="20">
        <v>68636040</v>
      </c>
      <c r="K44" s="70" t="str">
        <f t="shared" si="1"/>
        <v>https://www.iucnredlist.org/species/60150/68636040</v>
      </c>
      <c r="L44" s="19">
        <v>10</v>
      </c>
      <c r="M44" s="19">
        <v>62</v>
      </c>
      <c r="N44" s="71"/>
      <c r="O44" s="72" t="s">
        <v>4298</v>
      </c>
      <c r="P44" s="51" t="s">
        <v>83</v>
      </c>
      <c r="Q44" s="24">
        <v>273393.95649999997</v>
      </c>
      <c r="R44" s="31">
        <v>45</v>
      </c>
      <c r="S44" s="26" t="s">
        <v>2355</v>
      </c>
    </row>
    <row r="45" spans="1:19" x14ac:dyDescent="0.3">
      <c r="A45" s="2">
        <v>1022</v>
      </c>
      <c r="B45" s="2">
        <v>1</v>
      </c>
      <c r="C45" s="2" t="s">
        <v>1392</v>
      </c>
      <c r="D45" s="1">
        <v>13</v>
      </c>
      <c r="E45" s="2" t="str">
        <f t="shared" si="0"/>
        <v>13_Myliobatiformes</v>
      </c>
      <c r="F45" s="2" t="s">
        <v>2338</v>
      </c>
      <c r="G45" s="2" t="s">
        <v>2351</v>
      </c>
      <c r="H45" s="20" t="s">
        <v>4049</v>
      </c>
      <c r="I45" s="20">
        <v>195464</v>
      </c>
      <c r="J45" s="20">
        <v>68636975</v>
      </c>
      <c r="K45" s="70" t="str">
        <f t="shared" si="1"/>
        <v>https://www.iucnredlist.org/species/195464/68636975</v>
      </c>
      <c r="L45" s="19">
        <v>5</v>
      </c>
      <c r="M45" s="19">
        <v>100</v>
      </c>
      <c r="N45" s="71"/>
      <c r="O45" s="72" t="s">
        <v>4298</v>
      </c>
      <c r="P45" s="51" t="s">
        <v>83</v>
      </c>
      <c r="Q45" s="24">
        <v>566554.12430000002</v>
      </c>
      <c r="R45" s="31">
        <v>32</v>
      </c>
      <c r="S45" s="26" t="s">
        <v>2355</v>
      </c>
    </row>
    <row r="46" spans="1:19" x14ac:dyDescent="0.3">
      <c r="A46" s="2">
        <v>1089</v>
      </c>
      <c r="B46" s="2">
        <v>1</v>
      </c>
      <c r="C46" s="2" t="s">
        <v>1392</v>
      </c>
      <c r="D46" s="1">
        <v>13</v>
      </c>
      <c r="E46" s="2" t="str">
        <f t="shared" si="0"/>
        <v>13_Myliobatiformes</v>
      </c>
      <c r="F46" s="2" t="s">
        <v>2338</v>
      </c>
      <c r="G46" s="2" t="s">
        <v>2644</v>
      </c>
      <c r="H46" s="20" t="s">
        <v>4079</v>
      </c>
      <c r="I46" s="20">
        <v>60107</v>
      </c>
      <c r="J46" s="20">
        <v>124438613</v>
      </c>
      <c r="K46" s="70" t="str">
        <f t="shared" si="1"/>
        <v>https://www.iucnredlist.org/species/60107/124438613</v>
      </c>
      <c r="L46" s="19">
        <v>0</v>
      </c>
      <c r="M46" s="19">
        <v>109</v>
      </c>
      <c r="N46" s="71"/>
      <c r="O46" s="72" t="s">
        <v>4298</v>
      </c>
      <c r="P46" s="51" t="s">
        <v>83</v>
      </c>
      <c r="Q46" s="24">
        <v>57050.764669999997</v>
      </c>
      <c r="R46" s="25">
        <v>38</v>
      </c>
      <c r="S46" s="52" t="s">
        <v>2355</v>
      </c>
    </row>
    <row r="47" spans="1:19" x14ac:dyDescent="0.3">
      <c r="A47" s="2">
        <v>1139</v>
      </c>
      <c r="B47" s="2">
        <v>1</v>
      </c>
      <c r="C47" s="2" t="s">
        <v>1392</v>
      </c>
      <c r="D47" s="1">
        <v>13</v>
      </c>
      <c r="E47" s="2" t="str">
        <f t="shared" si="0"/>
        <v>13_Myliobatiformes</v>
      </c>
      <c r="F47" s="2" t="s">
        <v>2338</v>
      </c>
      <c r="G47" s="2" t="s">
        <v>2703</v>
      </c>
      <c r="H47" s="20" t="s">
        <v>4131</v>
      </c>
      <c r="I47" s="20">
        <v>60100</v>
      </c>
      <c r="J47" s="20">
        <v>68649829</v>
      </c>
      <c r="K47" s="70" t="str">
        <f t="shared" si="1"/>
        <v>https://www.iucnredlist.org/species/60100/68649829</v>
      </c>
      <c r="L47" s="19">
        <v>5</v>
      </c>
      <c r="M47" s="19">
        <v>50</v>
      </c>
      <c r="N47" s="71"/>
      <c r="O47" s="72" t="s">
        <v>4298</v>
      </c>
      <c r="P47" s="51" t="s">
        <v>83</v>
      </c>
      <c r="Q47" s="24">
        <v>24060.49048</v>
      </c>
      <c r="R47" s="26">
        <v>31</v>
      </c>
      <c r="S47" s="26" t="s">
        <v>84</v>
      </c>
    </row>
    <row r="48" spans="1:19" x14ac:dyDescent="0.3">
      <c r="A48" s="2">
        <v>1144</v>
      </c>
      <c r="B48" s="2">
        <v>1</v>
      </c>
      <c r="C48" s="2" t="s">
        <v>1392</v>
      </c>
      <c r="D48" s="1">
        <v>13</v>
      </c>
      <c r="E48" s="2" t="str">
        <f t="shared" si="0"/>
        <v>13_Myliobatiformes</v>
      </c>
      <c r="F48" s="2" t="s">
        <v>2338</v>
      </c>
      <c r="G48" s="2" t="s">
        <v>2703</v>
      </c>
      <c r="H48" s="20" t="s">
        <v>4136</v>
      </c>
      <c r="I48" s="20">
        <v>60105</v>
      </c>
      <c r="J48" s="20">
        <v>68650230</v>
      </c>
      <c r="K48" s="70" t="str">
        <f t="shared" si="1"/>
        <v>https://www.iucnredlist.org/species/60105/68650230</v>
      </c>
      <c r="L48" s="19">
        <v>20</v>
      </c>
      <c r="M48" s="19">
        <v>330</v>
      </c>
      <c r="N48" s="71"/>
      <c r="O48" s="72" t="s">
        <v>4298</v>
      </c>
      <c r="P48" s="51" t="s">
        <v>83</v>
      </c>
      <c r="Q48" s="24">
        <v>187998.59080000001</v>
      </c>
      <c r="R48" s="26">
        <v>51</v>
      </c>
      <c r="S48" s="26" t="s">
        <v>84</v>
      </c>
    </row>
    <row r="49" spans="1:19" x14ac:dyDescent="0.3">
      <c r="A49" s="2">
        <v>1164</v>
      </c>
      <c r="B49" s="2">
        <v>1</v>
      </c>
      <c r="C49" s="2" t="s">
        <v>1392</v>
      </c>
      <c r="D49" s="1">
        <v>13</v>
      </c>
      <c r="E49" s="2" t="str">
        <f t="shared" si="0"/>
        <v>13_Myliobatiformes</v>
      </c>
      <c r="F49" s="2" t="s">
        <v>2338</v>
      </c>
      <c r="G49" s="2" t="s">
        <v>2771</v>
      </c>
      <c r="H49" s="20" t="s">
        <v>4156</v>
      </c>
      <c r="I49" s="20">
        <v>60125</v>
      </c>
      <c r="J49" s="20">
        <v>124441508</v>
      </c>
      <c r="K49" s="70" t="str">
        <f t="shared" si="1"/>
        <v>https://www.iucnredlist.org/species/60125/124441508</v>
      </c>
      <c r="L49" s="19">
        <v>0</v>
      </c>
      <c r="M49" s="19">
        <v>65</v>
      </c>
      <c r="N49" s="71"/>
      <c r="O49" s="72" t="s">
        <v>4298</v>
      </c>
      <c r="P49" s="51" t="s">
        <v>83</v>
      </c>
      <c r="Q49" s="24">
        <v>103684.30379999999</v>
      </c>
      <c r="R49" s="26">
        <v>95</v>
      </c>
      <c r="S49" s="26" t="s">
        <v>2355</v>
      </c>
    </row>
    <row r="50" spans="1:19" x14ac:dyDescent="0.3">
      <c r="A50" s="2">
        <v>594</v>
      </c>
      <c r="B50" s="2">
        <v>1</v>
      </c>
      <c r="C50" s="2" t="s">
        <v>1392</v>
      </c>
      <c r="D50" s="1">
        <v>10</v>
      </c>
      <c r="E50" s="2" t="str">
        <f t="shared" si="0"/>
        <v>10_Torpediniformes</v>
      </c>
      <c r="F50" s="2" t="s">
        <v>1393</v>
      </c>
      <c r="G50" s="2" t="s">
        <v>1503</v>
      </c>
      <c r="H50" s="20" t="s">
        <v>3604</v>
      </c>
      <c r="I50" s="20">
        <v>44621</v>
      </c>
      <c r="J50" s="20">
        <v>124436131</v>
      </c>
      <c r="K50" s="70" t="str">
        <f t="shared" si="1"/>
        <v>https://www.iucnredlist.org/species/44621/124436131</v>
      </c>
      <c r="L50" s="19">
        <v>0</v>
      </c>
      <c r="M50" s="19">
        <v>440</v>
      </c>
      <c r="N50" s="72"/>
      <c r="O50" s="72" t="s">
        <v>4305</v>
      </c>
      <c r="P50" s="51" t="s">
        <v>83</v>
      </c>
      <c r="Q50" s="24">
        <v>246985.0735</v>
      </c>
      <c r="R50" s="26">
        <v>65</v>
      </c>
      <c r="S50" s="26" t="s">
        <v>84</v>
      </c>
    </row>
    <row r="51" spans="1:19" x14ac:dyDescent="0.3">
      <c r="A51" s="2">
        <v>610</v>
      </c>
      <c r="B51" s="2">
        <v>1</v>
      </c>
      <c r="C51" s="2" t="s">
        <v>1392</v>
      </c>
      <c r="D51" s="1">
        <v>11</v>
      </c>
      <c r="E51" s="2" t="str">
        <f t="shared" si="0"/>
        <v>11_Rhinopristiformes</v>
      </c>
      <c r="F51" s="2" t="s">
        <v>1548</v>
      </c>
      <c r="G51" s="2" t="s">
        <v>1564</v>
      </c>
      <c r="H51" s="20" t="s">
        <v>3620</v>
      </c>
      <c r="I51" s="20">
        <v>41866</v>
      </c>
      <c r="J51" s="20">
        <v>43270478</v>
      </c>
      <c r="K51" s="70" t="str">
        <f t="shared" si="1"/>
        <v>https://www.iucnredlist.org/species/41866/43270478</v>
      </c>
      <c r="L51" s="19">
        <v>1</v>
      </c>
      <c r="M51" s="19">
        <v>100</v>
      </c>
      <c r="N51" s="72"/>
      <c r="O51" s="72" t="s">
        <v>4305</v>
      </c>
      <c r="P51" s="51" t="s">
        <v>83</v>
      </c>
      <c r="Q51" s="24">
        <v>26407.655190000001</v>
      </c>
      <c r="R51" s="26">
        <v>120</v>
      </c>
      <c r="S51" s="26" t="s">
        <v>84</v>
      </c>
    </row>
    <row r="52" spans="1:19" x14ac:dyDescent="0.3">
      <c r="A52" s="2">
        <v>622</v>
      </c>
      <c r="B52" s="2">
        <v>1</v>
      </c>
      <c r="C52" s="2" t="s">
        <v>1392</v>
      </c>
      <c r="D52" s="1">
        <v>11</v>
      </c>
      <c r="E52" s="2" t="str">
        <f t="shared" si="0"/>
        <v>11_Rhinopristiformes</v>
      </c>
      <c r="F52" s="2" t="s">
        <v>1548</v>
      </c>
      <c r="G52" s="2" t="s">
        <v>1599</v>
      </c>
      <c r="H52" s="20" t="s">
        <v>3632</v>
      </c>
      <c r="I52" s="20">
        <v>60181</v>
      </c>
      <c r="J52" s="20">
        <v>151858712</v>
      </c>
      <c r="K52" s="70" t="str">
        <f t="shared" si="1"/>
        <v>https://www.iucnredlist.org/species/60181/151858712</v>
      </c>
      <c r="L52" s="19">
        <v>0</v>
      </c>
      <c r="M52" s="19">
        <v>40</v>
      </c>
      <c r="N52" s="72"/>
      <c r="O52" s="72" t="s">
        <v>4305</v>
      </c>
      <c r="P52" s="51" t="s">
        <v>83</v>
      </c>
      <c r="Q52" s="24">
        <v>17357.85613</v>
      </c>
      <c r="R52" s="26">
        <v>81</v>
      </c>
      <c r="S52" s="26" t="s">
        <v>84</v>
      </c>
    </row>
    <row r="53" spans="1:19" x14ac:dyDescent="0.3">
      <c r="A53" s="2">
        <v>624</v>
      </c>
      <c r="B53" s="2">
        <v>1</v>
      </c>
      <c r="C53" s="2" t="s">
        <v>1392</v>
      </c>
      <c r="D53" s="1">
        <v>11</v>
      </c>
      <c r="E53" s="2" t="str">
        <f t="shared" si="0"/>
        <v>11_Rhinopristiformes</v>
      </c>
      <c r="F53" s="2" t="s">
        <v>1548</v>
      </c>
      <c r="G53" s="2" t="s">
        <v>1599</v>
      </c>
      <c r="H53" s="20" t="s">
        <v>3634</v>
      </c>
      <c r="I53" s="20">
        <v>104019954</v>
      </c>
      <c r="J53" s="20">
        <v>104020006</v>
      </c>
      <c r="K53" s="70" t="str">
        <f t="shared" si="1"/>
        <v>https://www.iucnredlist.org/species/104019954/104020006</v>
      </c>
      <c r="L53" s="19">
        <v>0</v>
      </c>
      <c r="M53" s="19">
        <v>100</v>
      </c>
      <c r="N53" s="72"/>
      <c r="O53" s="72" t="s">
        <v>4305</v>
      </c>
      <c r="P53" s="51" t="s">
        <v>83</v>
      </c>
      <c r="Q53" s="24">
        <v>26562.69082</v>
      </c>
      <c r="R53" s="26">
        <v>99</v>
      </c>
      <c r="S53" s="26" t="s">
        <v>84</v>
      </c>
    </row>
    <row r="54" spans="1:19" x14ac:dyDescent="0.3">
      <c r="A54" s="2">
        <v>629</v>
      </c>
      <c r="B54" s="2">
        <v>1</v>
      </c>
      <c r="C54" s="2" t="s">
        <v>1392</v>
      </c>
      <c r="D54" s="1">
        <v>11</v>
      </c>
      <c r="E54" s="2" t="str">
        <f t="shared" si="0"/>
        <v>11_Rhinopristiformes</v>
      </c>
      <c r="F54" s="2" t="s">
        <v>1548</v>
      </c>
      <c r="G54" s="2" t="s">
        <v>1599</v>
      </c>
      <c r="H54" s="20" t="s">
        <v>3639</v>
      </c>
      <c r="I54" s="20">
        <v>130391495</v>
      </c>
      <c r="J54" s="20">
        <v>130392523</v>
      </c>
      <c r="K54" s="70" t="str">
        <f t="shared" si="1"/>
        <v>https://www.iucnredlist.org/species/130391495/130392523</v>
      </c>
      <c r="L54" s="19">
        <v>0</v>
      </c>
      <c r="M54" s="19">
        <v>20</v>
      </c>
      <c r="N54" s="72"/>
      <c r="O54" s="72" t="s">
        <v>4305</v>
      </c>
      <c r="P54" s="51" t="s">
        <v>83</v>
      </c>
      <c r="Q54" s="24">
        <v>792.85378400000002</v>
      </c>
      <c r="R54" s="26">
        <v>275</v>
      </c>
      <c r="S54" s="26" t="s">
        <v>84</v>
      </c>
    </row>
    <row r="55" spans="1:19" x14ac:dyDescent="0.3">
      <c r="A55" s="2">
        <v>647</v>
      </c>
      <c r="B55" s="2">
        <v>1</v>
      </c>
      <c r="C55" s="2" t="s">
        <v>1392</v>
      </c>
      <c r="D55" s="1">
        <v>11</v>
      </c>
      <c r="E55" s="2" t="str">
        <f t="shared" si="0"/>
        <v>11_Rhinopristiformes</v>
      </c>
      <c r="F55" s="2" t="s">
        <v>1548</v>
      </c>
      <c r="G55" s="2" t="s">
        <v>1620</v>
      </c>
      <c r="H55" s="20" t="s">
        <v>3657</v>
      </c>
      <c r="I55" s="20">
        <v>161478</v>
      </c>
      <c r="J55" s="20">
        <v>124492224</v>
      </c>
      <c r="K55" s="70" t="str">
        <f t="shared" si="1"/>
        <v>https://www.iucnredlist.org/species/161478/124492224</v>
      </c>
      <c r="L55" s="19">
        <v>0</v>
      </c>
      <c r="M55" s="19">
        <v>100</v>
      </c>
      <c r="N55" s="72"/>
      <c r="O55" s="72" t="s">
        <v>4305</v>
      </c>
      <c r="P55" s="51" t="s">
        <v>83</v>
      </c>
      <c r="Q55" s="24">
        <v>249629.0184</v>
      </c>
      <c r="R55" s="26">
        <v>95</v>
      </c>
      <c r="S55" s="26" t="s">
        <v>84</v>
      </c>
    </row>
    <row r="56" spans="1:19" x14ac:dyDescent="0.3">
      <c r="A56" s="2">
        <v>703</v>
      </c>
      <c r="B56" s="2">
        <v>1</v>
      </c>
      <c r="C56" s="2" t="s">
        <v>1392</v>
      </c>
      <c r="D56" s="1">
        <v>12</v>
      </c>
      <c r="E56" s="2" t="str">
        <f t="shared" si="0"/>
        <v>12_Rajiformes</v>
      </c>
      <c r="F56" s="2" t="s">
        <v>1705</v>
      </c>
      <c r="G56" s="2" t="s">
        <v>1706</v>
      </c>
      <c r="H56" s="20" t="s">
        <v>3714</v>
      </c>
      <c r="I56" s="20">
        <v>14134315</v>
      </c>
      <c r="J56" s="20">
        <v>14134317</v>
      </c>
      <c r="K56" s="70" t="str">
        <f t="shared" si="1"/>
        <v>https://www.iucnredlist.org/species/14134315/14134317</v>
      </c>
      <c r="L56" s="19">
        <v>155</v>
      </c>
      <c r="M56" s="19">
        <v>1050</v>
      </c>
      <c r="N56" s="72"/>
      <c r="O56" s="72" t="s">
        <v>4305</v>
      </c>
      <c r="P56" s="51" t="s">
        <v>178</v>
      </c>
      <c r="Q56" s="24">
        <v>127052.7887</v>
      </c>
      <c r="R56" s="26">
        <v>90</v>
      </c>
      <c r="S56" s="26" t="s">
        <v>84</v>
      </c>
    </row>
    <row r="57" spans="1:19" x14ac:dyDescent="0.3">
      <c r="A57" s="2">
        <v>715</v>
      </c>
      <c r="B57" s="2">
        <v>1</v>
      </c>
      <c r="C57" s="2" t="s">
        <v>1392</v>
      </c>
      <c r="D57" s="1">
        <v>12</v>
      </c>
      <c r="E57" s="2" t="str">
        <f t="shared" si="0"/>
        <v>12_Rajiformes</v>
      </c>
      <c r="F57" s="2" t="s">
        <v>1705</v>
      </c>
      <c r="G57" s="2" t="s">
        <v>1706</v>
      </c>
      <c r="H57" s="20" t="s">
        <v>3729</v>
      </c>
      <c r="I57" s="20">
        <v>161617</v>
      </c>
      <c r="J57" s="20">
        <v>140575512</v>
      </c>
      <c r="K57" s="70" t="str">
        <f t="shared" si="1"/>
        <v>https://www.iucnredlist.org/species/161617/140575512</v>
      </c>
      <c r="L57" s="19">
        <v>10</v>
      </c>
      <c r="M57" s="19">
        <v>790</v>
      </c>
      <c r="N57" s="72"/>
      <c r="O57" s="72" t="s">
        <v>4305</v>
      </c>
      <c r="P57" s="51" t="s">
        <v>178</v>
      </c>
      <c r="Q57" s="24">
        <v>29403.539939999999</v>
      </c>
      <c r="R57" s="26">
        <v>54</v>
      </c>
      <c r="S57" s="26" t="s">
        <v>84</v>
      </c>
    </row>
    <row r="58" spans="1:19" x14ac:dyDescent="0.3">
      <c r="A58" s="2">
        <v>693</v>
      </c>
      <c r="B58" s="2">
        <v>1</v>
      </c>
      <c r="C58" s="2" t="s">
        <v>1392</v>
      </c>
      <c r="D58" s="1">
        <v>12</v>
      </c>
      <c r="E58" s="2" t="str">
        <f t="shared" si="0"/>
        <v>12_Rajiformes</v>
      </c>
      <c r="F58" s="2" t="s">
        <v>1705</v>
      </c>
      <c r="G58" s="2" t="s">
        <v>1706</v>
      </c>
      <c r="H58" s="20" t="s">
        <v>3704</v>
      </c>
      <c r="I58" s="20">
        <v>195451</v>
      </c>
      <c r="J58" s="20">
        <v>68621509</v>
      </c>
      <c r="K58" s="70" t="str">
        <f t="shared" si="1"/>
        <v>https://www.iucnredlist.org/species/195451/68621509</v>
      </c>
      <c r="L58" s="19">
        <v>200</v>
      </c>
      <c r="M58" s="19">
        <v>390</v>
      </c>
      <c r="N58" s="72" t="s">
        <v>4306</v>
      </c>
      <c r="O58" s="72" t="s">
        <v>4305</v>
      </c>
      <c r="P58" s="51" t="s">
        <v>178</v>
      </c>
      <c r="Q58" s="24">
        <v>10558.314280000001</v>
      </c>
      <c r="R58" s="26">
        <v>55.7</v>
      </c>
      <c r="S58" s="26" t="s">
        <v>84</v>
      </c>
    </row>
    <row r="59" spans="1:19" x14ac:dyDescent="0.3">
      <c r="A59" s="2">
        <v>585</v>
      </c>
      <c r="B59" s="2">
        <v>1</v>
      </c>
      <c r="C59" s="2" t="s">
        <v>1392</v>
      </c>
      <c r="D59" s="1">
        <v>10</v>
      </c>
      <c r="E59" s="2" t="str">
        <f t="shared" si="0"/>
        <v>10_Torpediniformes</v>
      </c>
      <c r="F59" s="2" t="s">
        <v>1393</v>
      </c>
      <c r="G59" s="2" t="s">
        <v>1503</v>
      </c>
      <c r="H59" s="20" t="s">
        <v>3594</v>
      </c>
      <c r="I59" s="20">
        <v>161608</v>
      </c>
      <c r="J59" s="20">
        <v>124514399</v>
      </c>
      <c r="K59" s="70" t="str">
        <f t="shared" si="1"/>
        <v>https://www.iucnredlist.org/species/161608/124514399</v>
      </c>
      <c r="L59" s="19">
        <v>1</v>
      </c>
      <c r="M59" s="19">
        <v>300</v>
      </c>
      <c r="N59" s="72" t="s">
        <v>4307</v>
      </c>
      <c r="O59" s="72" t="s">
        <v>4305</v>
      </c>
      <c r="P59" s="51" t="s">
        <v>178</v>
      </c>
      <c r="Q59" s="24">
        <v>176846.5472</v>
      </c>
      <c r="R59" s="26">
        <v>89</v>
      </c>
      <c r="S59" s="26" t="s">
        <v>84</v>
      </c>
    </row>
    <row r="60" spans="1:19" x14ac:dyDescent="0.3">
      <c r="A60" s="2">
        <v>561</v>
      </c>
      <c r="B60" s="2">
        <v>1</v>
      </c>
      <c r="C60" s="2" t="s">
        <v>1392</v>
      </c>
      <c r="D60" s="1">
        <v>10</v>
      </c>
      <c r="E60" s="2" t="str">
        <f t="shared" si="0"/>
        <v>10_Torpediniformes</v>
      </c>
      <c r="F60" s="2" t="s">
        <v>1393</v>
      </c>
      <c r="G60" s="2" t="s">
        <v>1410</v>
      </c>
      <c r="H60" s="20" t="s">
        <v>3569</v>
      </c>
      <c r="I60" s="20">
        <v>161523</v>
      </c>
      <c r="J60" s="20">
        <v>124499677</v>
      </c>
      <c r="K60" s="70" t="str">
        <f t="shared" si="1"/>
        <v>https://www.iucnredlist.org/species/161523/124499677</v>
      </c>
      <c r="L60" s="23">
        <v>1</v>
      </c>
      <c r="M60" s="23">
        <v>200</v>
      </c>
      <c r="N60" s="73"/>
      <c r="O60" s="72" t="s">
        <v>4305</v>
      </c>
      <c r="P60" s="51" t="s">
        <v>83</v>
      </c>
      <c r="Q60" s="24">
        <v>285501.8799</v>
      </c>
      <c r="R60" s="26">
        <v>35</v>
      </c>
      <c r="S60" s="26" t="s">
        <v>84</v>
      </c>
    </row>
    <row r="61" spans="1:19" x14ac:dyDescent="0.3">
      <c r="A61" s="2">
        <v>654</v>
      </c>
      <c r="B61" s="2">
        <v>1</v>
      </c>
      <c r="C61" s="2" t="s">
        <v>1392</v>
      </c>
      <c r="D61" s="1">
        <v>11</v>
      </c>
      <c r="E61" s="2" t="str">
        <f t="shared" si="0"/>
        <v>11_Rhinopristiformes</v>
      </c>
      <c r="F61" s="2" t="s">
        <v>1548</v>
      </c>
      <c r="G61" s="2" t="s">
        <v>1620</v>
      </c>
      <c r="H61" s="20" t="s">
        <v>3664</v>
      </c>
      <c r="I61" s="20">
        <v>161677</v>
      </c>
      <c r="J61" s="20">
        <v>124526883</v>
      </c>
      <c r="K61" s="70" t="str">
        <f t="shared" si="1"/>
        <v>https://www.iucnredlist.org/species/161677/124526883</v>
      </c>
      <c r="L61" s="23">
        <v>0</v>
      </c>
      <c r="M61" s="23">
        <v>73</v>
      </c>
      <c r="N61" s="73"/>
      <c r="O61" s="72" t="s">
        <v>4305</v>
      </c>
      <c r="P61" s="51" t="s">
        <v>83</v>
      </c>
      <c r="Q61" s="24">
        <v>283421.35259999998</v>
      </c>
      <c r="R61" s="26">
        <v>85</v>
      </c>
      <c r="S61" s="26" t="s">
        <v>84</v>
      </c>
    </row>
    <row r="62" spans="1:19" x14ac:dyDescent="0.3">
      <c r="A62" s="2">
        <v>649</v>
      </c>
      <c r="B62" s="2">
        <v>1</v>
      </c>
      <c r="C62" s="2" t="s">
        <v>1392</v>
      </c>
      <c r="D62" s="1">
        <v>11</v>
      </c>
      <c r="E62" s="2" t="str">
        <f t="shared" si="0"/>
        <v>11_Rhinopristiformes</v>
      </c>
      <c r="F62" s="2" t="s">
        <v>1548</v>
      </c>
      <c r="G62" s="2" t="s">
        <v>1620</v>
      </c>
      <c r="H62" s="20" t="s">
        <v>3659</v>
      </c>
      <c r="I62" s="20">
        <v>103933123</v>
      </c>
      <c r="J62" s="20">
        <v>103933139</v>
      </c>
      <c r="K62" s="70" t="str">
        <f t="shared" si="1"/>
        <v>https://www.iucnredlist.org/species/103933123/103933139</v>
      </c>
      <c r="L62" s="23">
        <v>0</v>
      </c>
      <c r="M62" s="19">
        <v>100</v>
      </c>
      <c r="N62" s="73" t="s">
        <v>4308</v>
      </c>
      <c r="O62" s="72" t="s">
        <v>4305</v>
      </c>
      <c r="P62" s="51" t="s">
        <v>83</v>
      </c>
      <c r="Q62" s="24">
        <v>133585.9301</v>
      </c>
      <c r="R62" s="26">
        <v>90</v>
      </c>
      <c r="S62" s="26" t="s">
        <v>84</v>
      </c>
    </row>
    <row r="63" spans="1:19" x14ac:dyDescent="0.3">
      <c r="A63" s="2">
        <v>539</v>
      </c>
      <c r="B63" s="2">
        <v>1</v>
      </c>
      <c r="C63" s="2" t="s">
        <v>1392</v>
      </c>
      <c r="D63" s="1">
        <v>10</v>
      </c>
      <c r="E63" s="2" t="str">
        <f t="shared" si="0"/>
        <v>10_Torpediniformes</v>
      </c>
      <c r="F63" s="2" t="s">
        <v>1393</v>
      </c>
      <c r="G63" s="2" t="s">
        <v>1394</v>
      </c>
      <c r="H63" s="20" t="s">
        <v>3547</v>
      </c>
      <c r="I63" s="20">
        <v>176486271</v>
      </c>
      <c r="J63" s="20">
        <v>176486288</v>
      </c>
      <c r="K63" s="70" t="str">
        <f t="shared" si="1"/>
        <v>https://www.iucnredlist.org/species/176486271/176486288</v>
      </c>
      <c r="L63" s="19">
        <v>60</v>
      </c>
      <c r="M63" s="19">
        <v>106</v>
      </c>
      <c r="N63" s="71"/>
      <c r="O63" s="72" t="s">
        <v>4305</v>
      </c>
      <c r="P63" s="51" t="s">
        <v>83</v>
      </c>
      <c r="Q63" s="24">
        <v>75032.179300000003</v>
      </c>
      <c r="R63" s="26">
        <v>38</v>
      </c>
      <c r="S63" s="26" t="s">
        <v>84</v>
      </c>
    </row>
    <row r="64" spans="1:19" x14ac:dyDescent="0.3">
      <c r="A64" s="2">
        <v>543</v>
      </c>
      <c r="B64" s="2">
        <v>1</v>
      </c>
      <c r="C64" s="2" t="s">
        <v>1392</v>
      </c>
      <c r="D64" s="1">
        <v>10</v>
      </c>
      <c r="E64" s="2" t="str">
        <f t="shared" si="0"/>
        <v>10_Torpediniformes</v>
      </c>
      <c r="F64" s="2" t="s">
        <v>1393</v>
      </c>
      <c r="G64" s="2" t="s">
        <v>1410</v>
      </c>
      <c r="H64" s="20" t="s">
        <v>3551</v>
      </c>
      <c r="I64" s="20">
        <v>44577</v>
      </c>
      <c r="J64" s="20">
        <v>2995521</v>
      </c>
      <c r="K64" s="70" t="str">
        <f t="shared" si="1"/>
        <v>https://www.iucnredlist.org/species/44577/2995521</v>
      </c>
      <c r="L64" s="19">
        <v>420</v>
      </c>
      <c r="M64" s="19">
        <v>530</v>
      </c>
      <c r="N64" s="71"/>
      <c r="O64" s="72" t="s">
        <v>4305</v>
      </c>
      <c r="P64" s="51" t="s">
        <v>178</v>
      </c>
      <c r="Q64" s="24">
        <v>6055.1698139999999</v>
      </c>
      <c r="R64" s="26">
        <v>30</v>
      </c>
      <c r="S64" s="26" t="s">
        <v>84</v>
      </c>
    </row>
    <row r="65" spans="1:19" x14ac:dyDescent="0.3">
      <c r="A65" s="2">
        <v>548</v>
      </c>
      <c r="B65" s="2">
        <v>1</v>
      </c>
      <c r="C65" s="2" t="s">
        <v>1392</v>
      </c>
      <c r="D65" s="1">
        <v>10</v>
      </c>
      <c r="E65" s="2" t="str">
        <f t="shared" si="0"/>
        <v>10_Torpediniformes</v>
      </c>
      <c r="F65" s="2" t="s">
        <v>1393</v>
      </c>
      <c r="G65" s="2" t="s">
        <v>1410</v>
      </c>
      <c r="H65" s="20" t="s">
        <v>3556</v>
      </c>
      <c r="I65" s="20">
        <v>61402</v>
      </c>
      <c r="J65" s="20">
        <v>124456675</v>
      </c>
      <c r="K65" s="70" t="str">
        <f t="shared" si="1"/>
        <v>https://www.iucnredlist.org/species/61402/124456675</v>
      </c>
      <c r="L65" s="19">
        <v>30</v>
      </c>
      <c r="M65" s="19">
        <v>185</v>
      </c>
      <c r="N65" s="71"/>
      <c r="O65" s="72" t="s">
        <v>4305</v>
      </c>
      <c r="P65" s="51" t="s">
        <v>83</v>
      </c>
      <c r="Q65" s="24">
        <v>10558.314280000001</v>
      </c>
      <c r="R65" s="26">
        <v>20</v>
      </c>
      <c r="S65" s="26" t="s">
        <v>84</v>
      </c>
    </row>
    <row r="66" spans="1:19" x14ac:dyDescent="0.3">
      <c r="A66" s="2">
        <v>554</v>
      </c>
      <c r="B66" s="2">
        <v>1</v>
      </c>
      <c r="C66" s="2" t="s">
        <v>1392</v>
      </c>
      <c r="D66" s="1">
        <v>10</v>
      </c>
      <c r="E66" s="2" t="str">
        <f t="shared" si="0"/>
        <v>10_Torpediniformes</v>
      </c>
      <c r="F66" s="2" t="s">
        <v>1393</v>
      </c>
      <c r="G66" s="2" t="s">
        <v>1410</v>
      </c>
      <c r="H66" s="20" t="s">
        <v>3562</v>
      </c>
      <c r="I66" s="20">
        <v>176486255</v>
      </c>
      <c r="J66" s="20">
        <v>176486260</v>
      </c>
      <c r="K66" s="70" t="str">
        <f t="shared" si="1"/>
        <v>https://www.iucnredlist.org/species/176486255/176486260</v>
      </c>
      <c r="L66" s="19">
        <v>60</v>
      </c>
      <c r="M66" s="19">
        <v>60</v>
      </c>
      <c r="N66" s="71"/>
      <c r="O66" s="72" t="s">
        <v>4305</v>
      </c>
      <c r="P66" s="51" t="s">
        <v>83</v>
      </c>
      <c r="Q66" s="24">
        <v>8917.9930960000002</v>
      </c>
      <c r="R66" s="26">
        <v>31</v>
      </c>
      <c r="S66" s="26" t="s">
        <v>84</v>
      </c>
    </row>
    <row r="67" spans="1:19" x14ac:dyDescent="0.3">
      <c r="A67" s="2">
        <v>582</v>
      </c>
      <c r="B67" s="2">
        <v>1</v>
      </c>
      <c r="C67" s="2" t="s">
        <v>1392</v>
      </c>
      <c r="D67" s="1">
        <v>10</v>
      </c>
      <c r="E67" s="2" t="str">
        <f t="shared" si="0"/>
        <v>10_Torpediniformes</v>
      </c>
      <c r="F67" s="2" t="s">
        <v>1393</v>
      </c>
      <c r="G67" s="2" t="s">
        <v>1499</v>
      </c>
      <c r="H67" s="20" t="s">
        <v>3591</v>
      </c>
      <c r="I67" s="20">
        <v>41828</v>
      </c>
      <c r="J67" s="20">
        <v>68630121</v>
      </c>
      <c r="K67" s="70" t="str">
        <f t="shared" si="1"/>
        <v>https://www.iucnredlist.org/species/41828/68630121</v>
      </c>
      <c r="L67" s="19">
        <v>1</v>
      </c>
      <c r="M67" s="19">
        <v>220</v>
      </c>
      <c r="N67" s="71"/>
      <c r="O67" s="72" t="s">
        <v>4305</v>
      </c>
      <c r="P67" s="51" t="s">
        <v>83</v>
      </c>
      <c r="Q67" s="24">
        <v>797734.23970000003</v>
      </c>
      <c r="R67" s="25">
        <v>62.5</v>
      </c>
      <c r="S67" s="26" t="s">
        <v>84</v>
      </c>
    </row>
    <row r="68" spans="1:19" x14ac:dyDescent="0.3">
      <c r="A68" s="2">
        <v>587</v>
      </c>
      <c r="B68" s="2">
        <v>1</v>
      </c>
      <c r="C68" s="2" t="s">
        <v>1392</v>
      </c>
      <c r="D68" s="1">
        <v>10</v>
      </c>
      <c r="E68" s="2" t="str">
        <f t="shared" si="0"/>
        <v>10_Torpediniformes</v>
      </c>
      <c r="F68" s="2" t="s">
        <v>1393</v>
      </c>
      <c r="G68" s="2" t="s">
        <v>1503</v>
      </c>
      <c r="H68" s="20" t="s">
        <v>3596</v>
      </c>
      <c r="I68" s="20">
        <v>116862720</v>
      </c>
      <c r="J68" s="20">
        <v>116862840</v>
      </c>
      <c r="K68" s="70" t="str">
        <f t="shared" si="1"/>
        <v>https://www.iucnredlist.org/species/116862720/116862840</v>
      </c>
      <c r="L68" s="19">
        <v>0</v>
      </c>
      <c r="M68" s="19">
        <v>530</v>
      </c>
      <c r="N68" s="71"/>
      <c r="O68" s="72" t="s">
        <v>4305</v>
      </c>
      <c r="P68" s="51" t="s">
        <v>178</v>
      </c>
      <c r="Q68" s="24">
        <v>778866.54989999998</v>
      </c>
      <c r="R68" s="26">
        <v>154</v>
      </c>
      <c r="S68" s="26" t="s">
        <v>84</v>
      </c>
    </row>
    <row r="69" spans="1:19" x14ac:dyDescent="0.3">
      <c r="A69" s="2">
        <v>596</v>
      </c>
      <c r="B69" s="2">
        <v>1</v>
      </c>
      <c r="C69" s="2" t="s">
        <v>1392</v>
      </c>
      <c r="D69" s="1">
        <v>10</v>
      </c>
      <c r="E69" s="2" t="str">
        <f t="shared" si="0"/>
        <v>10_Torpediniformes</v>
      </c>
      <c r="F69" s="2" t="s">
        <v>1393</v>
      </c>
      <c r="G69" s="2" t="s">
        <v>1503</v>
      </c>
      <c r="H69" s="20" t="s">
        <v>3606</v>
      </c>
      <c r="I69" s="20">
        <v>161328</v>
      </c>
      <c r="J69" s="20">
        <v>124466265</v>
      </c>
      <c r="K69" s="70" t="str">
        <f t="shared" si="1"/>
        <v>https://www.iucnredlist.org/species/161328/124466265</v>
      </c>
      <c r="L69" s="19">
        <v>0</v>
      </c>
      <c r="M69" s="19">
        <v>370</v>
      </c>
      <c r="N69" s="71"/>
      <c r="O69" s="72" t="s">
        <v>4305</v>
      </c>
      <c r="P69" s="51" t="s">
        <v>83</v>
      </c>
      <c r="Q69" s="24">
        <v>1190342.452</v>
      </c>
      <c r="R69" s="26">
        <v>100</v>
      </c>
      <c r="S69" s="26" t="s">
        <v>84</v>
      </c>
    </row>
    <row r="70" spans="1:19" x14ac:dyDescent="0.3">
      <c r="A70" s="2">
        <v>663</v>
      </c>
      <c r="B70" s="2">
        <v>1</v>
      </c>
      <c r="C70" s="2" t="s">
        <v>1392</v>
      </c>
      <c r="D70" s="1">
        <v>11</v>
      </c>
      <c r="E70" s="2" t="str">
        <f t="shared" si="0"/>
        <v>11_Rhinopristiformes</v>
      </c>
      <c r="F70" s="2" t="s">
        <v>1548</v>
      </c>
      <c r="G70" s="2" t="s">
        <v>1620</v>
      </c>
      <c r="H70" s="20" t="s">
        <v>3673</v>
      </c>
      <c r="I70" s="20">
        <v>104007203</v>
      </c>
      <c r="J70" s="20">
        <v>104007215</v>
      </c>
      <c r="K70" s="70" t="str">
        <f t="shared" si="1"/>
        <v>https://www.iucnredlist.org/species/104007203/104007215</v>
      </c>
      <c r="L70" s="23">
        <v>0</v>
      </c>
      <c r="M70" s="19">
        <v>100</v>
      </c>
      <c r="N70" s="71"/>
      <c r="O70" s="72" t="s">
        <v>4305</v>
      </c>
      <c r="P70" s="51" t="s">
        <v>83</v>
      </c>
      <c r="Q70" s="24">
        <v>44822.90842</v>
      </c>
      <c r="R70" s="26">
        <v>84</v>
      </c>
      <c r="S70" s="26" t="s">
        <v>84</v>
      </c>
    </row>
    <row r="71" spans="1:19" x14ac:dyDescent="0.3">
      <c r="A71" s="2">
        <v>668</v>
      </c>
      <c r="B71" s="2">
        <v>1</v>
      </c>
      <c r="C71" s="2" t="s">
        <v>1392</v>
      </c>
      <c r="D71" s="1">
        <v>12</v>
      </c>
      <c r="E71" s="2" t="str">
        <f t="shared" si="0"/>
        <v>12_Rajiformes</v>
      </c>
      <c r="F71" s="2" t="s">
        <v>1705</v>
      </c>
      <c r="G71" s="2" t="s">
        <v>1706</v>
      </c>
      <c r="H71" s="20" t="s">
        <v>3679</v>
      </c>
      <c r="I71" s="20">
        <v>161491</v>
      </c>
      <c r="J71" s="20">
        <v>124494959</v>
      </c>
      <c r="K71" s="70" t="str">
        <f t="shared" si="1"/>
        <v>https://www.iucnredlist.org/species/161491/124494959</v>
      </c>
      <c r="L71" s="19">
        <v>165</v>
      </c>
      <c r="M71" s="19">
        <v>2550</v>
      </c>
      <c r="N71" s="71"/>
      <c r="O71" s="72" t="s">
        <v>4305</v>
      </c>
      <c r="P71" s="51" t="s">
        <v>178</v>
      </c>
      <c r="Q71" s="24">
        <v>3195081.8330000001</v>
      </c>
      <c r="R71" s="26">
        <v>122</v>
      </c>
      <c r="S71" s="26" t="s">
        <v>84</v>
      </c>
    </row>
    <row r="72" spans="1:19" x14ac:dyDescent="0.3">
      <c r="A72" s="2">
        <v>674</v>
      </c>
      <c r="B72" s="2">
        <v>1</v>
      </c>
      <c r="C72" s="2" t="s">
        <v>1392</v>
      </c>
      <c r="D72" s="1">
        <v>12</v>
      </c>
      <c r="E72" s="2" t="str">
        <f t="shared" si="0"/>
        <v>12_Rajiformes</v>
      </c>
      <c r="F72" s="2" t="s">
        <v>1705</v>
      </c>
      <c r="G72" s="2" t="s">
        <v>1706</v>
      </c>
      <c r="H72" s="20" t="s">
        <v>3685</v>
      </c>
      <c r="I72" s="20">
        <v>161466</v>
      </c>
      <c r="J72" s="20">
        <v>80676778</v>
      </c>
      <c r="K72" s="70" t="str">
        <f t="shared" si="1"/>
        <v>https://www.iucnredlist.org/species/161466/80676778</v>
      </c>
      <c r="L72" s="19">
        <v>15</v>
      </c>
      <c r="M72" s="19">
        <v>670</v>
      </c>
      <c r="N72" s="71"/>
      <c r="O72" s="72" t="s">
        <v>4305</v>
      </c>
      <c r="P72" s="51" t="s">
        <v>178</v>
      </c>
      <c r="Q72" s="24">
        <v>167689.42139999999</v>
      </c>
      <c r="R72" s="26">
        <v>76</v>
      </c>
      <c r="S72" s="26" t="s">
        <v>84</v>
      </c>
    </row>
    <row r="73" spans="1:19" x14ac:dyDescent="0.3">
      <c r="A73" s="2">
        <v>676</v>
      </c>
      <c r="B73" s="2">
        <v>1</v>
      </c>
      <c r="C73" s="2" t="s">
        <v>1392</v>
      </c>
      <c r="D73" s="1">
        <v>12</v>
      </c>
      <c r="E73" s="2" t="str">
        <f t="shared" si="0"/>
        <v>12_Rajiformes</v>
      </c>
      <c r="F73" s="2" t="s">
        <v>1705</v>
      </c>
      <c r="G73" s="2" t="s">
        <v>1706</v>
      </c>
      <c r="H73" s="20" t="s">
        <v>3687</v>
      </c>
      <c r="I73" s="20">
        <v>161595</v>
      </c>
      <c r="J73" s="20">
        <v>80677015</v>
      </c>
      <c r="K73" s="70" t="str">
        <f t="shared" si="1"/>
        <v>https://www.iucnredlist.org/species/161595/80677015</v>
      </c>
      <c r="L73" s="19">
        <v>10</v>
      </c>
      <c r="M73" s="19">
        <v>1070</v>
      </c>
      <c r="N73" s="71"/>
      <c r="O73" s="72" t="s">
        <v>4305</v>
      </c>
      <c r="P73" s="51" t="s">
        <v>83</v>
      </c>
      <c r="Q73" s="24">
        <v>604407.42520000006</v>
      </c>
      <c r="R73" s="26">
        <v>204</v>
      </c>
      <c r="S73" s="26" t="s">
        <v>84</v>
      </c>
    </row>
    <row r="74" spans="1:19" x14ac:dyDescent="0.3">
      <c r="A74" s="2">
        <v>677</v>
      </c>
      <c r="B74" s="2">
        <v>1</v>
      </c>
      <c r="C74" s="2" t="s">
        <v>1392</v>
      </c>
      <c r="D74" s="1">
        <v>12</v>
      </c>
      <c r="E74" s="2" t="str">
        <f t="shared" si="0"/>
        <v>12_Rajiformes</v>
      </c>
      <c r="F74" s="2" t="s">
        <v>1705</v>
      </c>
      <c r="G74" s="2" t="s">
        <v>1706</v>
      </c>
      <c r="H74" s="20" t="s">
        <v>3688</v>
      </c>
      <c r="I74" s="20">
        <v>161629</v>
      </c>
      <c r="J74" s="20">
        <v>80677268</v>
      </c>
      <c r="K74" s="70" t="str">
        <f t="shared" si="1"/>
        <v>https://www.iucnredlist.org/species/161629/80677268</v>
      </c>
      <c r="L74" s="19">
        <v>1</v>
      </c>
      <c r="M74" s="19">
        <v>730</v>
      </c>
      <c r="N74" s="71"/>
      <c r="O74" s="72" t="s">
        <v>4305</v>
      </c>
      <c r="P74" s="51" t="s">
        <v>83</v>
      </c>
      <c r="Q74" s="24">
        <v>96751.123519999994</v>
      </c>
      <c r="R74" s="26">
        <v>71.7</v>
      </c>
      <c r="S74" s="26" t="s">
        <v>84</v>
      </c>
    </row>
    <row r="75" spans="1:19" x14ac:dyDescent="0.3">
      <c r="A75" s="2">
        <v>686</v>
      </c>
      <c r="B75" s="2">
        <v>1</v>
      </c>
      <c r="C75" s="2" t="s">
        <v>1392</v>
      </c>
      <c r="D75" s="1">
        <v>12</v>
      </c>
      <c r="E75" s="2" t="str">
        <f t="shared" si="0"/>
        <v>12_Rajiformes</v>
      </c>
      <c r="F75" s="2" t="s">
        <v>1705</v>
      </c>
      <c r="G75" s="2" t="s">
        <v>1706</v>
      </c>
      <c r="H75" s="20" t="s">
        <v>3697</v>
      </c>
      <c r="I75" s="20">
        <v>161329</v>
      </c>
      <c r="J75" s="20">
        <v>68620560</v>
      </c>
      <c r="K75" s="70" t="str">
        <f t="shared" si="1"/>
        <v>https://www.iucnredlist.org/species/161329/68620560</v>
      </c>
      <c r="L75" s="19">
        <v>60</v>
      </c>
      <c r="M75" s="19">
        <v>470</v>
      </c>
      <c r="N75" s="71"/>
      <c r="O75" s="72" t="s">
        <v>4305</v>
      </c>
      <c r="P75" s="51" t="s">
        <v>178</v>
      </c>
      <c r="Q75" s="24">
        <v>255163.35310000001</v>
      </c>
      <c r="R75" s="26">
        <v>66</v>
      </c>
      <c r="S75" s="26" t="s">
        <v>84</v>
      </c>
    </row>
    <row r="76" spans="1:19" x14ac:dyDescent="0.3">
      <c r="A76" s="2">
        <v>687</v>
      </c>
      <c r="B76" s="2">
        <v>1</v>
      </c>
      <c r="C76" s="2" t="s">
        <v>1392</v>
      </c>
      <c r="D76" s="1">
        <v>12</v>
      </c>
      <c r="E76" s="2" t="str">
        <f t="shared" si="0"/>
        <v>12_Rajiformes</v>
      </c>
      <c r="F76" s="2" t="s">
        <v>1705</v>
      </c>
      <c r="G76" s="2" t="s">
        <v>1706</v>
      </c>
      <c r="H76" s="20" t="s">
        <v>3698</v>
      </c>
      <c r="I76" s="20">
        <v>70688138</v>
      </c>
      <c r="J76" s="20">
        <v>70688281</v>
      </c>
      <c r="K76" s="70" t="str">
        <f t="shared" si="1"/>
        <v>https://www.iucnredlist.org/species/70688138/70688281</v>
      </c>
      <c r="L76" s="19">
        <v>20</v>
      </c>
      <c r="M76" s="19">
        <v>120</v>
      </c>
      <c r="N76" s="71"/>
      <c r="O76" s="72" t="s">
        <v>4305</v>
      </c>
      <c r="P76" s="51" t="s">
        <v>83</v>
      </c>
      <c r="Q76" s="24">
        <v>270095.17540000001</v>
      </c>
      <c r="R76" s="26">
        <v>70</v>
      </c>
      <c r="S76" s="26" t="s">
        <v>84</v>
      </c>
    </row>
    <row r="77" spans="1:19" x14ac:dyDescent="0.3">
      <c r="A77" s="2">
        <v>688</v>
      </c>
      <c r="B77" s="2">
        <v>1</v>
      </c>
      <c r="C77" s="2" t="s">
        <v>1392</v>
      </c>
      <c r="D77" s="1">
        <v>12</v>
      </c>
      <c r="E77" s="2" t="str">
        <f t="shared" si="0"/>
        <v>12_Rajiformes</v>
      </c>
      <c r="F77" s="2" t="s">
        <v>1705</v>
      </c>
      <c r="G77" s="2" t="s">
        <v>1706</v>
      </c>
      <c r="H77" s="20" t="s">
        <v>3699</v>
      </c>
      <c r="I77" s="20">
        <v>195446</v>
      </c>
      <c r="J77" s="20">
        <v>68620738</v>
      </c>
      <c r="K77" s="70" t="str">
        <f t="shared" si="1"/>
        <v>https://www.iucnredlist.org/species/195446/68620738</v>
      </c>
      <c r="L77" s="19">
        <v>110</v>
      </c>
      <c r="M77" s="19">
        <v>370</v>
      </c>
      <c r="N77" s="71"/>
      <c r="O77" s="72" t="s">
        <v>4305</v>
      </c>
      <c r="P77" s="51" t="s">
        <v>83</v>
      </c>
      <c r="Q77" s="24">
        <v>10593.604869999999</v>
      </c>
      <c r="R77" s="26">
        <v>37</v>
      </c>
      <c r="S77" s="26" t="s">
        <v>84</v>
      </c>
    </row>
    <row r="78" spans="1:19" x14ac:dyDescent="0.3">
      <c r="A78" s="2">
        <v>689</v>
      </c>
      <c r="B78" s="2">
        <v>1</v>
      </c>
      <c r="C78" s="2" t="s">
        <v>1392</v>
      </c>
      <c r="D78" s="1">
        <v>12</v>
      </c>
      <c r="E78" s="2" t="str">
        <f t="shared" si="0"/>
        <v>12_Rajiformes</v>
      </c>
      <c r="F78" s="2" t="s">
        <v>1705</v>
      </c>
      <c r="G78" s="2" t="s">
        <v>1706</v>
      </c>
      <c r="H78" s="20" t="s">
        <v>3700</v>
      </c>
      <c r="I78" s="20">
        <v>195447</v>
      </c>
      <c r="J78" s="20">
        <v>68620876</v>
      </c>
      <c r="K78" s="70" t="str">
        <f t="shared" si="1"/>
        <v>https://www.iucnredlist.org/species/195447/68620876</v>
      </c>
      <c r="L78" s="19">
        <v>60</v>
      </c>
      <c r="M78" s="19">
        <v>255</v>
      </c>
      <c r="N78" s="71"/>
      <c r="O78" s="72" t="s">
        <v>4305</v>
      </c>
      <c r="P78" s="51" t="s">
        <v>83</v>
      </c>
      <c r="Q78" s="24">
        <v>80961.147859999997</v>
      </c>
      <c r="R78" s="26">
        <v>49</v>
      </c>
      <c r="S78" s="26" t="s">
        <v>84</v>
      </c>
    </row>
    <row r="79" spans="1:19" x14ac:dyDescent="0.3">
      <c r="A79" s="2">
        <v>691</v>
      </c>
      <c r="B79" s="2">
        <v>1</v>
      </c>
      <c r="C79" s="2" t="s">
        <v>1392</v>
      </c>
      <c r="D79" s="1">
        <v>12</v>
      </c>
      <c r="E79" s="2" t="str">
        <f t="shared" si="0"/>
        <v>12_Rajiformes</v>
      </c>
      <c r="F79" s="2" t="s">
        <v>1705</v>
      </c>
      <c r="G79" s="2" t="s">
        <v>1706</v>
      </c>
      <c r="H79" s="20" t="s">
        <v>3702</v>
      </c>
      <c r="I79" s="20">
        <v>195449</v>
      </c>
      <c r="J79" s="20">
        <v>68621283</v>
      </c>
      <c r="K79" s="70" t="str">
        <f t="shared" si="1"/>
        <v>https://www.iucnredlist.org/species/195449/68621283</v>
      </c>
      <c r="L79" s="19">
        <v>305</v>
      </c>
      <c r="M79" s="19">
        <v>520</v>
      </c>
      <c r="N79" s="71"/>
      <c r="O79" s="72" t="s">
        <v>4305</v>
      </c>
      <c r="P79" s="51" t="s">
        <v>178</v>
      </c>
      <c r="Q79" s="24">
        <v>10558.314280000001</v>
      </c>
      <c r="R79" s="26">
        <v>72</v>
      </c>
      <c r="S79" s="26" t="s">
        <v>84</v>
      </c>
    </row>
    <row r="80" spans="1:19" x14ac:dyDescent="0.3">
      <c r="A80" s="2">
        <v>694</v>
      </c>
      <c r="B80" s="2">
        <v>1</v>
      </c>
      <c r="C80" s="2" t="s">
        <v>1392</v>
      </c>
      <c r="D80" s="1">
        <v>12</v>
      </c>
      <c r="E80" s="2" t="str">
        <f t="shared" si="0"/>
        <v>12_Rajiformes</v>
      </c>
      <c r="F80" s="2" t="s">
        <v>1705</v>
      </c>
      <c r="G80" s="2" t="s">
        <v>1706</v>
      </c>
      <c r="H80" s="20" t="s">
        <v>3705</v>
      </c>
      <c r="I80" s="20">
        <v>202053</v>
      </c>
      <c r="J80" s="20">
        <v>68621618</v>
      </c>
      <c r="K80" s="70" t="str">
        <f t="shared" si="1"/>
        <v>https://www.iucnredlist.org/species/202053/68621618</v>
      </c>
      <c r="L80" s="19">
        <v>135</v>
      </c>
      <c r="M80" s="19">
        <v>400</v>
      </c>
      <c r="N80" s="71"/>
      <c r="O80" s="72" t="s">
        <v>4305</v>
      </c>
      <c r="P80" s="51" t="s">
        <v>178</v>
      </c>
      <c r="Q80" s="24">
        <v>10558.314280000001</v>
      </c>
      <c r="R80" s="26">
        <v>38</v>
      </c>
      <c r="S80" s="26" t="s">
        <v>84</v>
      </c>
    </row>
    <row r="81" spans="1:19" x14ac:dyDescent="0.3">
      <c r="A81" s="2">
        <v>700</v>
      </c>
      <c r="B81" s="2">
        <v>1</v>
      </c>
      <c r="C81" s="2" t="s">
        <v>1392</v>
      </c>
      <c r="D81" s="1">
        <v>12</v>
      </c>
      <c r="E81" s="2" t="str">
        <f t="shared" si="0"/>
        <v>12_Rajiformes</v>
      </c>
      <c r="F81" s="2" t="s">
        <v>1705</v>
      </c>
      <c r="G81" s="2" t="s">
        <v>1706</v>
      </c>
      <c r="H81" s="20" t="s">
        <v>3711</v>
      </c>
      <c r="I81" s="20">
        <v>161427</v>
      </c>
      <c r="J81" s="20">
        <v>124483163</v>
      </c>
      <c r="K81" s="70" t="str">
        <f t="shared" si="1"/>
        <v>https://www.iucnredlist.org/species/161427/124483163</v>
      </c>
      <c r="L81" s="19">
        <v>185</v>
      </c>
      <c r="M81" s="19">
        <v>550</v>
      </c>
      <c r="N81" s="71"/>
      <c r="O81" s="72" t="s">
        <v>4305</v>
      </c>
      <c r="P81" s="51" t="s">
        <v>178</v>
      </c>
      <c r="Q81" s="24">
        <v>110456.76</v>
      </c>
      <c r="R81" s="26">
        <v>77</v>
      </c>
      <c r="S81" s="26" t="s">
        <v>84</v>
      </c>
    </row>
    <row r="82" spans="1:19" x14ac:dyDescent="0.3">
      <c r="A82" s="2">
        <v>705</v>
      </c>
      <c r="B82" s="2">
        <v>1</v>
      </c>
      <c r="C82" s="2" t="s">
        <v>1392</v>
      </c>
      <c r="D82" s="1">
        <v>12</v>
      </c>
      <c r="E82" s="2" t="str">
        <f t="shared" si="0"/>
        <v>12_Rajiformes</v>
      </c>
      <c r="F82" s="2" t="s">
        <v>1705</v>
      </c>
      <c r="G82" s="2" t="s">
        <v>1706</v>
      </c>
      <c r="H82" s="20" t="s">
        <v>3716</v>
      </c>
      <c r="I82" s="20">
        <v>169236848</v>
      </c>
      <c r="J82" s="20">
        <v>169237207</v>
      </c>
      <c r="K82" s="70" t="str">
        <f t="shared" si="1"/>
        <v>https://www.iucnredlist.org/species/169236848/169237207</v>
      </c>
      <c r="L82" s="19">
        <v>20</v>
      </c>
      <c r="M82" s="19">
        <v>80</v>
      </c>
      <c r="N82" s="71"/>
      <c r="O82" s="72" t="s">
        <v>4305</v>
      </c>
      <c r="P82" s="51" t="s">
        <v>83</v>
      </c>
      <c r="Q82" s="24">
        <v>207830.79629999999</v>
      </c>
      <c r="R82" s="26">
        <v>68</v>
      </c>
      <c r="S82" s="26" t="s">
        <v>84</v>
      </c>
    </row>
    <row r="83" spans="1:19" x14ac:dyDescent="0.3">
      <c r="A83" s="2">
        <v>714</v>
      </c>
      <c r="B83" s="2">
        <v>1</v>
      </c>
      <c r="C83" s="2" t="s">
        <v>1392</v>
      </c>
      <c r="D83" s="1">
        <v>12</v>
      </c>
      <c r="E83" s="2" t="str">
        <f t="shared" si="0"/>
        <v>12_Rajiformes</v>
      </c>
      <c r="F83" s="2" t="s">
        <v>1705</v>
      </c>
      <c r="G83" s="2" t="s">
        <v>1706</v>
      </c>
      <c r="H83" s="20" t="s">
        <v>3728</v>
      </c>
      <c r="I83" s="20">
        <v>18903491</v>
      </c>
      <c r="J83" s="20">
        <v>68783461</v>
      </c>
      <c r="K83" s="70" t="str">
        <f t="shared" si="1"/>
        <v>https://www.iucnredlist.org/species/18903491/68783461</v>
      </c>
      <c r="L83" s="19">
        <v>0</v>
      </c>
      <c r="M83" s="19">
        <v>1500</v>
      </c>
      <c r="N83" s="71"/>
      <c r="O83" s="72" t="s">
        <v>4305</v>
      </c>
      <c r="P83" s="51" t="s">
        <v>83</v>
      </c>
      <c r="Q83" s="24">
        <v>1653740.3230000001</v>
      </c>
      <c r="R83" s="26">
        <v>254</v>
      </c>
      <c r="S83" s="26" t="s">
        <v>84</v>
      </c>
    </row>
    <row r="84" spans="1:19" x14ac:dyDescent="0.3">
      <c r="A84" s="2">
        <v>787</v>
      </c>
      <c r="B84" s="2">
        <v>1</v>
      </c>
      <c r="C84" s="2" t="s">
        <v>1392</v>
      </c>
      <c r="D84" s="1">
        <v>12</v>
      </c>
      <c r="E84" s="2" t="str">
        <f t="shared" si="0"/>
        <v>12_Rajiformes</v>
      </c>
      <c r="F84" s="2" t="s">
        <v>1705</v>
      </c>
      <c r="G84" s="2" t="s">
        <v>1706</v>
      </c>
      <c r="H84" s="20" t="s">
        <v>3804</v>
      </c>
      <c r="I84" s="20">
        <v>124396693</v>
      </c>
      <c r="J84" s="20">
        <v>124552547</v>
      </c>
      <c r="K84" s="70" t="str">
        <f t="shared" si="1"/>
        <v>https://www.iucnredlist.org/species/124396693/124552547</v>
      </c>
      <c r="L84" s="19">
        <v>15</v>
      </c>
      <c r="M84" s="19">
        <v>105</v>
      </c>
      <c r="N84" s="71"/>
      <c r="O84" s="72" t="s">
        <v>4305</v>
      </c>
      <c r="P84" s="51" t="s">
        <v>83</v>
      </c>
      <c r="Q84" s="24">
        <v>29759.15727</v>
      </c>
      <c r="R84" s="26">
        <v>49</v>
      </c>
      <c r="S84" s="26" t="s">
        <v>84</v>
      </c>
    </row>
    <row r="85" spans="1:19" x14ac:dyDescent="0.3">
      <c r="A85" s="2">
        <v>788</v>
      </c>
      <c r="B85" s="2">
        <v>1</v>
      </c>
      <c r="C85" s="2" t="s">
        <v>1392</v>
      </c>
      <c r="D85" s="1">
        <v>12</v>
      </c>
      <c r="E85" s="2" t="str">
        <f t="shared" si="0"/>
        <v>12_Rajiformes</v>
      </c>
      <c r="F85" s="2" t="s">
        <v>1705</v>
      </c>
      <c r="G85" s="2" t="s">
        <v>1706</v>
      </c>
      <c r="H85" s="20" t="s">
        <v>3805</v>
      </c>
      <c r="I85" s="20">
        <v>185495181</v>
      </c>
      <c r="J85" s="20">
        <v>185495230</v>
      </c>
      <c r="K85" s="70" t="str">
        <f t="shared" si="1"/>
        <v>https://www.iucnredlist.org/species/185495181/185495230</v>
      </c>
      <c r="L85" s="19">
        <v>10</v>
      </c>
      <c r="M85" s="19">
        <v>300</v>
      </c>
      <c r="N85" s="71"/>
      <c r="O85" s="72" t="s">
        <v>4305</v>
      </c>
      <c r="P85" s="51" t="s">
        <v>83</v>
      </c>
      <c r="Q85" s="24">
        <v>228175.50700000001</v>
      </c>
      <c r="R85" s="26">
        <v>63</v>
      </c>
      <c r="S85" s="26" t="s">
        <v>84</v>
      </c>
    </row>
    <row r="86" spans="1:19" x14ac:dyDescent="0.3">
      <c r="A86" s="2">
        <v>791</v>
      </c>
      <c r="B86" s="2">
        <v>1</v>
      </c>
      <c r="C86" s="2" t="s">
        <v>1392</v>
      </c>
      <c r="D86" s="1">
        <v>12</v>
      </c>
      <c r="E86" s="2" t="str">
        <f t="shared" si="0"/>
        <v>12_Rajiformes</v>
      </c>
      <c r="F86" s="2" t="s">
        <v>1705</v>
      </c>
      <c r="G86" s="2" t="s">
        <v>1706</v>
      </c>
      <c r="H86" s="20" t="s">
        <v>3808</v>
      </c>
      <c r="I86" s="20">
        <v>161339</v>
      </c>
      <c r="J86" s="20">
        <v>16527984</v>
      </c>
      <c r="K86" s="70" t="str">
        <f t="shared" si="1"/>
        <v>https://www.iucnredlist.org/species/161339/16527984</v>
      </c>
      <c r="L86" s="19">
        <v>1</v>
      </c>
      <c r="M86" s="19">
        <v>350</v>
      </c>
      <c r="N86" s="71"/>
      <c r="O86" s="72" t="s">
        <v>4305</v>
      </c>
      <c r="P86" s="51" t="s">
        <v>83</v>
      </c>
      <c r="Q86" s="24">
        <v>515189.01809999999</v>
      </c>
      <c r="R86" s="26">
        <v>80</v>
      </c>
      <c r="S86" s="26" t="s">
        <v>84</v>
      </c>
    </row>
    <row r="87" spans="1:19" x14ac:dyDescent="0.3">
      <c r="A87" s="2">
        <v>809</v>
      </c>
      <c r="B87" s="2">
        <v>1</v>
      </c>
      <c r="C87" s="2" t="s">
        <v>1392</v>
      </c>
      <c r="D87" s="1">
        <v>12</v>
      </c>
      <c r="E87" s="2" t="str">
        <f t="shared" si="0"/>
        <v>12_Rajiformes</v>
      </c>
      <c r="F87" s="2" t="s">
        <v>1705</v>
      </c>
      <c r="G87" s="2" t="s">
        <v>1706</v>
      </c>
      <c r="H87" s="20" t="s">
        <v>3827</v>
      </c>
      <c r="I87" s="20">
        <v>161702</v>
      </c>
      <c r="J87" s="20">
        <v>895848</v>
      </c>
      <c r="K87" s="70" t="str">
        <f t="shared" si="1"/>
        <v>https://www.iucnredlist.org/species/161702/895848</v>
      </c>
      <c r="L87" s="19">
        <v>730</v>
      </c>
      <c r="M87" s="19">
        <v>2010</v>
      </c>
      <c r="N87" s="71"/>
      <c r="O87" s="72" t="s">
        <v>4305</v>
      </c>
      <c r="P87" s="51" t="s">
        <v>178</v>
      </c>
      <c r="Q87" s="24">
        <v>20474.272130000001</v>
      </c>
      <c r="R87" s="26">
        <v>65</v>
      </c>
      <c r="S87" s="26" t="s">
        <v>84</v>
      </c>
    </row>
    <row r="88" spans="1:19" x14ac:dyDescent="0.3">
      <c r="A88" s="2">
        <v>812</v>
      </c>
      <c r="B88" s="2">
        <v>1</v>
      </c>
      <c r="C88" s="2" t="s">
        <v>1392</v>
      </c>
      <c r="D88" s="1">
        <v>12</v>
      </c>
      <c r="E88" s="2" t="str">
        <f t="shared" si="0"/>
        <v>12_Rajiformes</v>
      </c>
      <c r="F88" s="2" t="s">
        <v>1705</v>
      </c>
      <c r="G88" s="2" t="s">
        <v>1706</v>
      </c>
      <c r="H88" s="20" t="s">
        <v>3830</v>
      </c>
      <c r="I88" s="20">
        <v>161446</v>
      </c>
      <c r="J88" s="20">
        <v>124486943</v>
      </c>
      <c r="K88" s="70" t="str">
        <f t="shared" si="1"/>
        <v>https://www.iucnredlist.org/species/161446/124486943</v>
      </c>
      <c r="L88" s="19">
        <v>30</v>
      </c>
      <c r="M88" s="19">
        <v>385</v>
      </c>
      <c r="N88" s="71"/>
      <c r="O88" s="72" t="s">
        <v>4305</v>
      </c>
      <c r="P88" s="51" t="s">
        <v>83</v>
      </c>
      <c r="Q88" s="24">
        <v>3782.7897050000001</v>
      </c>
      <c r="R88" s="26">
        <v>41</v>
      </c>
      <c r="S88" s="26" t="s">
        <v>84</v>
      </c>
    </row>
    <row r="89" spans="1:19" x14ac:dyDescent="0.3">
      <c r="A89" s="2">
        <v>813</v>
      </c>
      <c r="B89" s="2">
        <v>1</v>
      </c>
      <c r="C89" s="2" t="s">
        <v>1392</v>
      </c>
      <c r="D89" s="1">
        <v>12</v>
      </c>
      <c r="E89" s="2" t="str">
        <f t="shared" si="0"/>
        <v>12_Rajiformes</v>
      </c>
      <c r="F89" s="2" t="s">
        <v>1705</v>
      </c>
      <c r="G89" s="2" t="s">
        <v>1706</v>
      </c>
      <c r="H89" s="20" t="s">
        <v>3831</v>
      </c>
      <c r="I89" s="20">
        <v>61408</v>
      </c>
      <c r="J89" s="20">
        <v>48954174</v>
      </c>
      <c r="K89" s="70" t="str">
        <f t="shared" si="1"/>
        <v>https://www.iucnredlist.org/species/61408/48954174</v>
      </c>
      <c r="L89" s="19">
        <v>10</v>
      </c>
      <c r="M89" s="19">
        <v>800</v>
      </c>
      <c r="N89" s="71"/>
      <c r="O89" s="72" t="s">
        <v>4305</v>
      </c>
      <c r="P89" s="51" t="s">
        <v>83</v>
      </c>
      <c r="Q89" s="24">
        <v>3782.7897050000001</v>
      </c>
      <c r="R89" s="26">
        <v>240</v>
      </c>
      <c r="S89" s="26" t="s">
        <v>84</v>
      </c>
    </row>
    <row r="90" spans="1:19" x14ac:dyDescent="0.3">
      <c r="A90" s="2">
        <v>814</v>
      </c>
      <c r="B90" s="2">
        <v>1</v>
      </c>
      <c r="C90" s="2" t="s">
        <v>1392</v>
      </c>
      <c r="D90" s="1">
        <v>12</v>
      </c>
      <c r="E90" s="2" t="str">
        <f t="shared" si="0"/>
        <v>12_Rajiformes</v>
      </c>
      <c r="F90" s="2" t="s">
        <v>1705</v>
      </c>
      <c r="G90" s="2" t="s">
        <v>1706</v>
      </c>
      <c r="H90" s="20" t="s">
        <v>3832</v>
      </c>
      <c r="I90" s="20">
        <v>161528</v>
      </c>
      <c r="J90" s="20">
        <v>124500765</v>
      </c>
      <c r="K90" s="70" t="str">
        <f t="shared" si="1"/>
        <v>https://www.iucnredlist.org/species/161528/124500765</v>
      </c>
      <c r="L90" s="19">
        <v>365</v>
      </c>
      <c r="M90" s="19">
        <v>410</v>
      </c>
      <c r="N90" s="71"/>
      <c r="O90" s="72" t="s">
        <v>4305</v>
      </c>
      <c r="P90" s="51" t="s">
        <v>178</v>
      </c>
      <c r="Q90" s="24">
        <v>73.820346860000001</v>
      </c>
      <c r="R90" s="26">
        <v>54</v>
      </c>
      <c r="S90" s="26" t="s">
        <v>84</v>
      </c>
    </row>
    <row r="91" spans="1:19" x14ac:dyDescent="0.3">
      <c r="A91" s="2">
        <v>815</v>
      </c>
      <c r="B91" s="2">
        <v>1</v>
      </c>
      <c r="C91" s="2" t="s">
        <v>1392</v>
      </c>
      <c r="D91" s="1">
        <v>12</v>
      </c>
      <c r="E91" s="2" t="str">
        <f t="shared" si="0"/>
        <v>12_Rajiformes</v>
      </c>
      <c r="F91" s="2" t="s">
        <v>1705</v>
      </c>
      <c r="G91" s="2" t="s">
        <v>1706</v>
      </c>
      <c r="H91" s="20" t="s">
        <v>3833</v>
      </c>
      <c r="I91" s="20">
        <v>63155</v>
      </c>
      <c r="J91" s="20">
        <v>124463568</v>
      </c>
      <c r="K91" s="70" t="str">
        <f t="shared" si="1"/>
        <v>https://www.iucnredlist.org/species/63155/124463568</v>
      </c>
      <c r="L91" s="19">
        <v>35</v>
      </c>
      <c r="M91" s="19">
        <v>175</v>
      </c>
      <c r="N91" s="71"/>
      <c r="O91" s="72" t="s">
        <v>4305</v>
      </c>
      <c r="P91" s="51" t="s">
        <v>83</v>
      </c>
      <c r="Q91" s="24">
        <v>109189.73450000001</v>
      </c>
      <c r="R91" s="26">
        <v>51</v>
      </c>
      <c r="S91" s="26" t="s">
        <v>84</v>
      </c>
    </row>
    <row r="92" spans="1:19" x14ac:dyDescent="0.3">
      <c r="A92" s="2">
        <v>816</v>
      </c>
      <c r="B92" s="2">
        <v>1</v>
      </c>
      <c r="C92" s="2" t="s">
        <v>1392</v>
      </c>
      <c r="D92" s="1">
        <v>12</v>
      </c>
      <c r="E92" s="2" t="str">
        <f t="shared" si="0"/>
        <v>12_Rajiformes</v>
      </c>
      <c r="F92" s="2" t="s">
        <v>1705</v>
      </c>
      <c r="G92" s="2" t="s">
        <v>1706</v>
      </c>
      <c r="H92" s="20" t="s">
        <v>3834</v>
      </c>
      <c r="I92" s="20">
        <v>161658</v>
      </c>
      <c r="J92" s="20">
        <v>124523079</v>
      </c>
      <c r="K92" s="70" t="str">
        <f t="shared" si="1"/>
        <v>https://www.iucnredlist.org/species/161658/124523079</v>
      </c>
      <c r="L92" s="19">
        <v>0</v>
      </c>
      <c r="M92" s="19">
        <v>330</v>
      </c>
      <c r="N92" s="71"/>
      <c r="O92" s="72" t="s">
        <v>4305</v>
      </c>
      <c r="P92" s="51" t="s">
        <v>83</v>
      </c>
      <c r="Q92" s="24">
        <v>701244.30370000005</v>
      </c>
      <c r="R92" s="26">
        <v>84</v>
      </c>
      <c r="S92" s="26" t="s">
        <v>84</v>
      </c>
    </row>
    <row r="93" spans="1:19" x14ac:dyDescent="0.3">
      <c r="A93" s="2">
        <v>817</v>
      </c>
      <c r="B93" s="2">
        <v>1</v>
      </c>
      <c r="C93" s="2" t="s">
        <v>1392</v>
      </c>
      <c r="D93" s="1">
        <v>12</v>
      </c>
      <c r="E93" s="2" t="str">
        <f t="shared" si="0"/>
        <v>12_Rajiformes</v>
      </c>
      <c r="F93" s="2" t="s">
        <v>1705</v>
      </c>
      <c r="G93" s="2" t="s">
        <v>1706</v>
      </c>
      <c r="H93" s="20" t="s">
        <v>3835</v>
      </c>
      <c r="I93" s="20">
        <v>161694</v>
      </c>
      <c r="J93" s="20">
        <v>124529489</v>
      </c>
      <c r="K93" s="70" t="str">
        <f t="shared" si="1"/>
        <v>https://www.iucnredlist.org/species/161694/124529489</v>
      </c>
      <c r="L93" s="19">
        <v>20</v>
      </c>
      <c r="M93" s="19">
        <v>200</v>
      </c>
      <c r="N93" s="71"/>
      <c r="O93" s="72" t="s">
        <v>4305</v>
      </c>
      <c r="P93" s="51" t="s">
        <v>83</v>
      </c>
      <c r="Q93" s="24">
        <v>185673.4002</v>
      </c>
      <c r="R93" s="26">
        <v>88</v>
      </c>
      <c r="S93" s="26" t="s">
        <v>84</v>
      </c>
    </row>
    <row r="94" spans="1:19" x14ac:dyDescent="0.3">
      <c r="A94" s="2">
        <v>818</v>
      </c>
      <c r="B94" s="2">
        <v>1</v>
      </c>
      <c r="C94" s="2" t="s">
        <v>1392</v>
      </c>
      <c r="D94" s="1">
        <v>12</v>
      </c>
      <c r="E94" s="2" t="str">
        <f t="shared" si="0"/>
        <v>12_Rajiformes</v>
      </c>
      <c r="F94" s="2" t="s">
        <v>1705</v>
      </c>
      <c r="G94" s="2" t="s">
        <v>1706</v>
      </c>
      <c r="H94" s="20" t="s">
        <v>3836</v>
      </c>
      <c r="I94" s="20">
        <v>161686</v>
      </c>
      <c r="J94" s="20">
        <v>201614906</v>
      </c>
      <c r="K94" s="70" t="str">
        <f t="shared" si="1"/>
        <v>https://www.iucnredlist.org/species/161686/201614906</v>
      </c>
      <c r="L94" s="19">
        <v>5</v>
      </c>
      <c r="M94" s="19">
        <v>185</v>
      </c>
      <c r="N94" s="71"/>
      <c r="O94" s="72" t="s">
        <v>4305</v>
      </c>
      <c r="P94" s="51" t="s">
        <v>83</v>
      </c>
      <c r="Q94" s="24">
        <v>298281.91159999999</v>
      </c>
      <c r="R94" s="26">
        <v>63</v>
      </c>
      <c r="S94" s="26" t="s">
        <v>84</v>
      </c>
    </row>
    <row r="95" spans="1:19" x14ac:dyDescent="0.3">
      <c r="A95" s="2">
        <v>819</v>
      </c>
      <c r="B95" s="2">
        <v>1</v>
      </c>
      <c r="C95" s="2" t="s">
        <v>1392</v>
      </c>
      <c r="D95" s="1">
        <v>12</v>
      </c>
      <c r="E95" s="2" t="str">
        <f t="shared" si="0"/>
        <v>12_Rajiformes</v>
      </c>
      <c r="F95" s="2" t="s">
        <v>1705</v>
      </c>
      <c r="G95" s="2" t="s">
        <v>1706</v>
      </c>
      <c r="H95" s="20" t="s">
        <v>3837</v>
      </c>
      <c r="I95" s="20">
        <v>161344</v>
      </c>
      <c r="J95" s="20">
        <v>124469210</v>
      </c>
      <c r="K95" s="70" t="str">
        <f t="shared" si="1"/>
        <v>https://www.iucnredlist.org/species/161344/124469210</v>
      </c>
      <c r="L95" s="19">
        <v>30</v>
      </c>
      <c r="M95" s="19">
        <v>300</v>
      </c>
      <c r="N95" s="71"/>
      <c r="O95" s="72" t="s">
        <v>4305</v>
      </c>
      <c r="P95" s="51" t="s">
        <v>83</v>
      </c>
      <c r="Q95" s="24">
        <v>101976.3461</v>
      </c>
      <c r="R95" s="26">
        <v>83</v>
      </c>
      <c r="S95" s="26" t="s">
        <v>84</v>
      </c>
    </row>
    <row r="96" spans="1:19" x14ac:dyDescent="0.3">
      <c r="A96" s="2">
        <v>1007</v>
      </c>
      <c r="B96" s="2">
        <v>1</v>
      </c>
      <c r="C96" s="2" t="s">
        <v>1392</v>
      </c>
      <c r="D96" s="1">
        <v>13</v>
      </c>
      <c r="E96" s="2" t="str">
        <f t="shared" si="0"/>
        <v>13_Myliobatiformes</v>
      </c>
      <c r="F96" s="2" t="s">
        <v>2338</v>
      </c>
      <c r="G96" s="2" t="s">
        <v>2351</v>
      </c>
      <c r="H96" s="20" t="s">
        <v>4032</v>
      </c>
      <c r="I96" s="20">
        <v>107605000</v>
      </c>
      <c r="J96" s="20">
        <v>175219173</v>
      </c>
      <c r="K96" s="70" t="str">
        <f t="shared" si="1"/>
        <v>https://www.iucnredlist.org/species/107605000/175219173</v>
      </c>
      <c r="L96" s="19">
        <v>0</v>
      </c>
      <c r="M96" s="19">
        <v>100</v>
      </c>
      <c r="N96" s="71"/>
      <c r="O96" s="72" t="s">
        <v>4305</v>
      </c>
      <c r="P96" s="51" t="s">
        <v>83</v>
      </c>
      <c r="Q96" s="24">
        <v>149547.54490000001</v>
      </c>
      <c r="R96" s="26">
        <v>66</v>
      </c>
      <c r="S96" s="26" t="s">
        <v>2355</v>
      </c>
    </row>
    <row r="97" spans="1:19" x14ac:dyDescent="0.3">
      <c r="A97" s="2">
        <v>673</v>
      </c>
      <c r="B97" s="2">
        <v>1</v>
      </c>
      <c r="C97" s="2" t="s">
        <v>1392</v>
      </c>
      <c r="D97" s="1">
        <v>12</v>
      </c>
      <c r="E97" s="2" t="str">
        <f t="shared" si="0"/>
        <v>12_Rajiformes</v>
      </c>
      <c r="F97" s="2" t="s">
        <v>1705</v>
      </c>
      <c r="G97" s="2" t="s">
        <v>1706</v>
      </c>
      <c r="H97" s="20" t="s">
        <v>3684</v>
      </c>
      <c r="I97" s="20">
        <v>161338</v>
      </c>
      <c r="J97" s="20">
        <v>124468270</v>
      </c>
      <c r="K97" s="70" t="str">
        <f t="shared" si="1"/>
        <v>https://www.iucnredlist.org/species/161338/124468270</v>
      </c>
      <c r="L97" s="19">
        <v>15</v>
      </c>
      <c r="M97" s="19">
        <v>90</v>
      </c>
      <c r="N97" s="71"/>
      <c r="O97" s="72" t="s">
        <v>4305</v>
      </c>
      <c r="P97" s="51" t="s">
        <v>83</v>
      </c>
      <c r="Q97" s="24">
        <v>39588.011619999997</v>
      </c>
      <c r="R97" s="26">
        <v>39</v>
      </c>
      <c r="S97" s="26" t="s">
        <v>84</v>
      </c>
    </row>
    <row r="98" spans="1:19" x14ac:dyDescent="0.3">
      <c r="A98" s="2">
        <v>685</v>
      </c>
      <c r="B98" s="2">
        <v>1</v>
      </c>
      <c r="C98" s="2" t="s">
        <v>1392</v>
      </c>
      <c r="D98" s="1">
        <v>12</v>
      </c>
      <c r="E98" s="2" t="str">
        <f t="shared" si="0"/>
        <v>12_Rajiformes</v>
      </c>
      <c r="F98" s="2" t="s">
        <v>1705</v>
      </c>
      <c r="G98" s="2" t="s">
        <v>1706</v>
      </c>
      <c r="H98" s="20" t="s">
        <v>3696</v>
      </c>
      <c r="I98" s="20">
        <v>161637</v>
      </c>
      <c r="J98" s="20">
        <v>68620350</v>
      </c>
      <c r="K98" s="70" t="str">
        <f t="shared" si="1"/>
        <v>https://www.iucnredlist.org/species/161637/68620350</v>
      </c>
      <c r="L98" s="19">
        <v>20</v>
      </c>
      <c r="M98" s="19">
        <v>325</v>
      </c>
      <c r="N98" s="72"/>
      <c r="O98" s="72" t="s">
        <v>4305</v>
      </c>
      <c r="P98" s="51" t="s">
        <v>83</v>
      </c>
      <c r="Q98" s="24">
        <v>35825.461929999998</v>
      </c>
      <c r="R98" s="26">
        <v>55</v>
      </c>
      <c r="S98" s="26" t="s">
        <v>84</v>
      </c>
    </row>
    <row r="99" spans="1:19" x14ac:dyDescent="0.3">
      <c r="A99" s="2">
        <v>821</v>
      </c>
      <c r="B99" s="2">
        <v>1</v>
      </c>
      <c r="C99" s="2" t="s">
        <v>1392</v>
      </c>
      <c r="D99" s="1">
        <v>12</v>
      </c>
      <c r="E99" s="2" t="str">
        <f t="shared" si="0"/>
        <v>12_Rajiformes</v>
      </c>
      <c r="F99" s="2" t="s">
        <v>1705</v>
      </c>
      <c r="G99" s="2" t="s">
        <v>2038</v>
      </c>
      <c r="H99" s="20" t="s">
        <v>3841</v>
      </c>
      <c r="I99" s="20">
        <v>161577</v>
      </c>
      <c r="J99" s="20">
        <v>116739346</v>
      </c>
      <c r="K99" s="70" t="str">
        <f t="shared" si="1"/>
        <v>https://www.iucnredlist.org/species/161577/116739346</v>
      </c>
      <c r="L99" s="19">
        <v>55</v>
      </c>
      <c r="M99" s="19">
        <v>1095</v>
      </c>
      <c r="N99" s="71"/>
      <c r="O99" s="72" t="s">
        <v>4305</v>
      </c>
      <c r="P99" s="51" t="s">
        <v>178</v>
      </c>
      <c r="Q99" s="24">
        <v>57239.987450000001</v>
      </c>
      <c r="R99" s="26">
        <v>75</v>
      </c>
      <c r="S99" s="26" t="s">
        <v>84</v>
      </c>
    </row>
    <row r="100" spans="1:19" x14ac:dyDescent="0.3">
      <c r="A100" s="2">
        <v>842</v>
      </c>
      <c r="B100" s="2">
        <v>1</v>
      </c>
      <c r="C100" s="2" t="s">
        <v>1392</v>
      </c>
      <c r="D100" s="1">
        <v>12</v>
      </c>
      <c r="E100" s="2" t="str">
        <f t="shared" si="0"/>
        <v>12_Rajiformes</v>
      </c>
      <c r="F100" s="2" t="s">
        <v>1705</v>
      </c>
      <c r="G100" s="2" t="s">
        <v>2038</v>
      </c>
      <c r="H100" s="20" t="s">
        <v>3862</v>
      </c>
      <c r="I100" s="20">
        <v>161706</v>
      </c>
      <c r="J100" s="20">
        <v>80674320</v>
      </c>
      <c r="K100" s="70" t="str">
        <f t="shared" si="1"/>
        <v>https://www.iucnredlist.org/species/161706/80674320</v>
      </c>
      <c r="L100" s="19">
        <v>200</v>
      </c>
      <c r="M100" s="19">
        <v>1370</v>
      </c>
      <c r="N100" s="71"/>
      <c r="O100" s="72" t="s">
        <v>4305</v>
      </c>
      <c r="P100" s="51" t="s">
        <v>178</v>
      </c>
      <c r="Q100" s="24">
        <v>136327.99160000001</v>
      </c>
      <c r="R100" s="26">
        <v>64</v>
      </c>
      <c r="S100" s="26" t="s">
        <v>84</v>
      </c>
    </row>
    <row r="101" spans="1:19" x14ac:dyDescent="0.3">
      <c r="A101" s="2">
        <v>853</v>
      </c>
      <c r="B101" s="2">
        <v>1</v>
      </c>
      <c r="C101" s="2" t="s">
        <v>1392</v>
      </c>
      <c r="D101" s="1">
        <v>12</v>
      </c>
      <c r="E101" s="2" t="str">
        <f t="shared" si="0"/>
        <v>12_Rajiformes</v>
      </c>
      <c r="F101" s="2" t="s">
        <v>1705</v>
      </c>
      <c r="G101" s="2" t="s">
        <v>2038</v>
      </c>
      <c r="H101" s="20" t="s">
        <v>3873</v>
      </c>
      <c r="I101" s="20">
        <v>161683</v>
      </c>
      <c r="J101" s="20">
        <v>80675182</v>
      </c>
      <c r="K101" s="70" t="str">
        <f t="shared" si="1"/>
        <v>https://www.iucnredlist.org/species/161683/80675182</v>
      </c>
      <c r="L101" s="19">
        <v>1995</v>
      </c>
      <c r="M101" s="19">
        <v>3100</v>
      </c>
      <c r="N101" s="71"/>
      <c r="O101" s="72" t="s">
        <v>4305</v>
      </c>
      <c r="P101" s="51" t="s">
        <v>178</v>
      </c>
      <c r="Q101" s="24">
        <v>42324.260399999999</v>
      </c>
      <c r="R101" s="26">
        <v>70</v>
      </c>
      <c r="S101" s="26" t="s">
        <v>84</v>
      </c>
    </row>
    <row r="102" spans="1:19" x14ac:dyDescent="0.3">
      <c r="A102" s="2">
        <v>857</v>
      </c>
      <c r="B102" s="2">
        <v>1</v>
      </c>
      <c r="C102" s="2" t="s">
        <v>1392</v>
      </c>
      <c r="D102" s="1">
        <v>12</v>
      </c>
      <c r="E102" s="2" t="str">
        <f t="shared" si="0"/>
        <v>12_Rajiformes</v>
      </c>
      <c r="F102" s="2" t="s">
        <v>1705</v>
      </c>
      <c r="G102" s="2" t="s">
        <v>2038</v>
      </c>
      <c r="H102" s="20" t="s">
        <v>3877</v>
      </c>
      <c r="I102" s="20">
        <v>116863801</v>
      </c>
      <c r="J102" s="20">
        <v>116863826</v>
      </c>
      <c r="K102" s="70" t="str">
        <f t="shared" si="1"/>
        <v>https://www.iucnredlist.org/species/116863801/116863826</v>
      </c>
      <c r="L102" s="19">
        <v>1760</v>
      </c>
      <c r="M102" s="19">
        <v>1790</v>
      </c>
      <c r="N102" s="71"/>
      <c r="O102" s="72" t="s">
        <v>4305</v>
      </c>
      <c r="P102" s="51" t="s">
        <v>178</v>
      </c>
      <c r="Q102" s="24">
        <v>1083.776263</v>
      </c>
      <c r="R102" s="26">
        <v>122</v>
      </c>
      <c r="S102" s="26" t="s">
        <v>84</v>
      </c>
    </row>
    <row r="103" spans="1:19" x14ac:dyDescent="0.3">
      <c r="A103" s="2">
        <v>871</v>
      </c>
      <c r="B103" s="2">
        <v>1</v>
      </c>
      <c r="C103" s="2" t="s">
        <v>1392</v>
      </c>
      <c r="D103" s="1">
        <v>12</v>
      </c>
      <c r="E103" s="2" t="str">
        <f t="shared" si="0"/>
        <v>12_Rajiformes</v>
      </c>
      <c r="F103" s="2" t="s">
        <v>1705</v>
      </c>
      <c r="G103" s="2" t="s">
        <v>2038</v>
      </c>
      <c r="H103" s="20" t="s">
        <v>3891</v>
      </c>
      <c r="I103" s="20">
        <v>161600</v>
      </c>
      <c r="J103" s="20">
        <v>80679159</v>
      </c>
      <c r="K103" s="70" t="str">
        <f t="shared" si="1"/>
        <v>https://www.iucnredlist.org/species/161600/80679159</v>
      </c>
      <c r="L103" s="19">
        <v>80</v>
      </c>
      <c r="M103" s="19">
        <v>1000</v>
      </c>
      <c r="N103" s="71"/>
      <c r="O103" s="72" t="s">
        <v>4305</v>
      </c>
      <c r="P103" s="51" t="s">
        <v>178</v>
      </c>
      <c r="Q103" s="24">
        <v>156897.228</v>
      </c>
      <c r="R103" s="26">
        <v>77</v>
      </c>
      <c r="S103" s="26" t="s">
        <v>84</v>
      </c>
    </row>
    <row r="104" spans="1:19" x14ac:dyDescent="0.3">
      <c r="A104" s="2">
        <v>883</v>
      </c>
      <c r="B104" s="2">
        <v>1</v>
      </c>
      <c r="C104" s="2" t="s">
        <v>1392</v>
      </c>
      <c r="D104" s="1">
        <v>12</v>
      </c>
      <c r="E104" s="2" t="str">
        <f t="shared" si="0"/>
        <v>12_Rajiformes</v>
      </c>
      <c r="F104" s="2" t="s">
        <v>1705</v>
      </c>
      <c r="G104" s="2" t="s">
        <v>2038</v>
      </c>
      <c r="H104" s="20" t="s">
        <v>3903</v>
      </c>
      <c r="I104" s="20">
        <v>161420</v>
      </c>
      <c r="J104" s="20">
        <v>116738202</v>
      </c>
      <c r="K104" s="70" t="str">
        <f t="shared" si="1"/>
        <v>https://www.iucnredlist.org/species/161420/116738202</v>
      </c>
      <c r="L104" s="19">
        <v>125</v>
      </c>
      <c r="M104" s="19">
        <v>1500</v>
      </c>
      <c r="N104" s="71"/>
      <c r="O104" s="72" t="s">
        <v>4305</v>
      </c>
      <c r="P104" s="51" t="s">
        <v>178</v>
      </c>
      <c r="Q104" s="24">
        <v>200954.31150000001</v>
      </c>
      <c r="R104" s="26">
        <v>84</v>
      </c>
      <c r="S104" s="26" t="s">
        <v>84</v>
      </c>
    </row>
    <row r="105" spans="1:19" x14ac:dyDescent="0.3">
      <c r="A105" s="2">
        <v>921</v>
      </c>
      <c r="B105" s="2">
        <v>1</v>
      </c>
      <c r="C105" s="2" t="s">
        <v>1392</v>
      </c>
      <c r="D105" s="1">
        <v>12</v>
      </c>
      <c r="E105" s="2" t="str">
        <f t="shared" si="0"/>
        <v>12_Rajiformes</v>
      </c>
      <c r="F105" s="2" t="s">
        <v>1705</v>
      </c>
      <c r="G105" s="2" t="s">
        <v>2038</v>
      </c>
      <c r="H105" s="20" t="s">
        <v>3940</v>
      </c>
      <c r="I105" s="20">
        <v>44642</v>
      </c>
      <c r="J105" s="20">
        <v>2998643</v>
      </c>
      <c r="K105" s="70" t="str">
        <f t="shared" si="1"/>
        <v>https://www.iucnredlist.org/species/44642/2998643</v>
      </c>
      <c r="L105" s="19">
        <v>0</v>
      </c>
      <c r="M105" s="19">
        <v>190</v>
      </c>
      <c r="N105" s="71"/>
      <c r="O105" s="72" t="s">
        <v>4305</v>
      </c>
      <c r="P105" s="51" t="s">
        <v>83</v>
      </c>
      <c r="Q105" s="24">
        <v>478915.1986</v>
      </c>
      <c r="R105" s="26">
        <v>62</v>
      </c>
      <c r="S105" s="26" t="s">
        <v>84</v>
      </c>
    </row>
    <row r="106" spans="1:19" x14ac:dyDescent="0.3">
      <c r="A106" s="2">
        <v>922</v>
      </c>
      <c r="B106" s="2">
        <v>1</v>
      </c>
      <c r="C106" s="2" t="s">
        <v>1392</v>
      </c>
      <c r="D106" s="1">
        <v>12</v>
      </c>
      <c r="E106" s="2" t="str">
        <f t="shared" si="0"/>
        <v>12_Rajiformes</v>
      </c>
      <c r="F106" s="2" t="s">
        <v>1705</v>
      </c>
      <c r="G106" s="2" t="s">
        <v>2038</v>
      </c>
      <c r="H106" s="20" t="s">
        <v>3941</v>
      </c>
      <c r="I106" s="20">
        <v>44597</v>
      </c>
      <c r="J106" s="20">
        <v>2997866</v>
      </c>
      <c r="K106" s="70" t="str">
        <f t="shared" si="1"/>
        <v>https://www.iucnredlist.org/species/44597/2997866</v>
      </c>
      <c r="L106" s="19">
        <v>0</v>
      </c>
      <c r="M106" s="19">
        <v>500</v>
      </c>
      <c r="N106" s="71"/>
      <c r="O106" s="72" t="s">
        <v>4305</v>
      </c>
      <c r="P106" s="51" t="s">
        <v>83</v>
      </c>
      <c r="Q106" s="24">
        <v>1095181.4439999999</v>
      </c>
      <c r="R106" s="26">
        <v>88</v>
      </c>
      <c r="S106" s="26" t="s">
        <v>84</v>
      </c>
    </row>
    <row r="107" spans="1:19" x14ac:dyDescent="0.3">
      <c r="A107" s="2">
        <v>924</v>
      </c>
      <c r="B107" s="2">
        <v>1</v>
      </c>
      <c r="C107" s="2" t="s">
        <v>1392</v>
      </c>
      <c r="D107" s="1">
        <v>12</v>
      </c>
      <c r="E107" s="2" t="str">
        <f t="shared" si="0"/>
        <v>12_Rajiformes</v>
      </c>
      <c r="F107" s="2" t="s">
        <v>1705</v>
      </c>
      <c r="G107" s="2" t="s">
        <v>2038</v>
      </c>
      <c r="H107" s="20" t="s">
        <v>3943</v>
      </c>
      <c r="I107" s="20">
        <v>44643</v>
      </c>
      <c r="J107" s="20">
        <v>124436532</v>
      </c>
      <c r="K107" s="70" t="str">
        <f t="shared" si="1"/>
        <v>https://www.iucnredlist.org/species/44643/124436532</v>
      </c>
      <c r="L107" s="19">
        <v>1</v>
      </c>
      <c r="M107" s="19">
        <v>80</v>
      </c>
      <c r="N107" s="71"/>
      <c r="O107" s="72" t="s">
        <v>4305</v>
      </c>
      <c r="P107" s="51" t="s">
        <v>83</v>
      </c>
      <c r="Q107" s="24">
        <v>1570.3361110000001</v>
      </c>
      <c r="R107" s="26">
        <v>65</v>
      </c>
      <c r="S107" s="26" t="s">
        <v>84</v>
      </c>
    </row>
    <row r="108" spans="1:19" x14ac:dyDescent="0.3">
      <c r="A108" s="2">
        <v>932</v>
      </c>
      <c r="B108" s="2">
        <v>1</v>
      </c>
      <c r="C108" s="2" t="s">
        <v>1392</v>
      </c>
      <c r="D108" s="1">
        <v>12</v>
      </c>
      <c r="E108" s="2" t="str">
        <f t="shared" si="0"/>
        <v>12_Rajiformes</v>
      </c>
      <c r="F108" s="2" t="s">
        <v>1705</v>
      </c>
      <c r="G108" s="2" t="s">
        <v>2267</v>
      </c>
      <c r="H108" s="20" t="s">
        <v>3951</v>
      </c>
      <c r="I108" s="20">
        <v>161682</v>
      </c>
      <c r="J108" s="20">
        <v>893530</v>
      </c>
      <c r="K108" s="70" t="str">
        <f t="shared" si="1"/>
        <v>https://www.iucnredlist.org/species/161682/893530</v>
      </c>
      <c r="L108" s="19">
        <v>250</v>
      </c>
      <c r="M108" s="19">
        <v>1010</v>
      </c>
      <c r="N108" s="71"/>
      <c r="O108" s="72" t="s">
        <v>4305</v>
      </c>
      <c r="P108" s="51" t="s">
        <v>178</v>
      </c>
      <c r="Q108" s="24">
        <v>356099.68550000002</v>
      </c>
      <c r="R108" s="26">
        <v>51</v>
      </c>
      <c r="S108" s="26" t="s">
        <v>84</v>
      </c>
    </row>
    <row r="109" spans="1:19" x14ac:dyDescent="0.3">
      <c r="A109" s="2">
        <v>934</v>
      </c>
      <c r="B109" s="2">
        <v>1</v>
      </c>
      <c r="C109" s="2" t="s">
        <v>1392</v>
      </c>
      <c r="D109" s="1">
        <v>12</v>
      </c>
      <c r="E109" s="2" t="str">
        <f t="shared" si="0"/>
        <v>12_Rajiformes</v>
      </c>
      <c r="F109" s="2" t="s">
        <v>1705</v>
      </c>
      <c r="G109" s="2" t="s">
        <v>2267</v>
      </c>
      <c r="H109" s="20" t="s">
        <v>3953</v>
      </c>
      <c r="I109" s="20">
        <v>161693</v>
      </c>
      <c r="J109" s="20">
        <v>124529334</v>
      </c>
      <c r="K109" s="70" t="str">
        <f t="shared" si="1"/>
        <v>https://www.iucnredlist.org/species/161693/124529334</v>
      </c>
      <c r="L109" s="19">
        <v>310</v>
      </c>
      <c r="M109" s="19">
        <v>870</v>
      </c>
      <c r="N109" s="71"/>
      <c r="O109" s="72" t="s">
        <v>4305</v>
      </c>
      <c r="P109" s="51" t="s">
        <v>178</v>
      </c>
      <c r="Q109" s="24">
        <v>67073.784929999994</v>
      </c>
      <c r="R109" s="26">
        <v>30</v>
      </c>
      <c r="S109" s="26" t="s">
        <v>84</v>
      </c>
    </row>
    <row r="110" spans="1:19" x14ac:dyDescent="0.3">
      <c r="A110" s="2">
        <v>949</v>
      </c>
      <c r="B110" s="2">
        <v>1</v>
      </c>
      <c r="C110" s="2" t="s">
        <v>1392</v>
      </c>
      <c r="D110" s="1">
        <v>12</v>
      </c>
      <c r="E110" s="2" t="str">
        <f t="shared" si="0"/>
        <v>12_Rajiformes</v>
      </c>
      <c r="F110" s="2" t="s">
        <v>1705</v>
      </c>
      <c r="G110" s="2" t="s">
        <v>2305</v>
      </c>
      <c r="H110" s="20" t="s">
        <v>3968</v>
      </c>
      <c r="I110" s="20">
        <v>162216008</v>
      </c>
      <c r="J110" s="20">
        <v>162216074</v>
      </c>
      <c r="K110" s="70" t="str">
        <f t="shared" si="1"/>
        <v>https://www.iucnredlist.org/species/162216008/162216074</v>
      </c>
      <c r="L110" s="19">
        <v>960</v>
      </c>
      <c r="M110" s="19">
        <v>1130</v>
      </c>
      <c r="N110" s="71"/>
      <c r="O110" s="72" t="s">
        <v>4305</v>
      </c>
      <c r="P110" s="51" t="s">
        <v>178</v>
      </c>
      <c r="Q110" s="24">
        <v>3007.224768</v>
      </c>
      <c r="R110" s="26">
        <v>59.1</v>
      </c>
      <c r="S110" s="26" t="s">
        <v>84</v>
      </c>
    </row>
    <row r="111" spans="1:19" x14ac:dyDescent="0.3">
      <c r="A111" s="2">
        <v>951</v>
      </c>
      <c r="B111" s="2">
        <v>1</v>
      </c>
      <c r="C111" s="2" t="s">
        <v>1392</v>
      </c>
      <c r="D111" s="1">
        <v>12</v>
      </c>
      <c r="E111" s="2" t="str">
        <f t="shared" si="0"/>
        <v>12_Rajiformes</v>
      </c>
      <c r="F111" s="2" t="s">
        <v>1705</v>
      </c>
      <c r="G111" s="2" t="s">
        <v>2305</v>
      </c>
      <c r="H111" s="20" t="s">
        <v>3970</v>
      </c>
      <c r="I111" s="20">
        <v>195478</v>
      </c>
      <c r="J111" s="20">
        <v>68643492</v>
      </c>
      <c r="K111" s="70" t="str">
        <f t="shared" si="1"/>
        <v>https://www.iucnredlist.org/species/195478/68643492</v>
      </c>
      <c r="L111" s="19">
        <v>480</v>
      </c>
      <c r="M111" s="19">
        <v>1170</v>
      </c>
      <c r="N111" s="71"/>
      <c r="O111" s="72" t="s">
        <v>4305</v>
      </c>
      <c r="P111" s="51" t="s">
        <v>178</v>
      </c>
      <c r="Q111" s="24">
        <v>35281.134250000003</v>
      </c>
      <c r="R111" s="26">
        <v>69</v>
      </c>
      <c r="S111" s="26" t="s">
        <v>84</v>
      </c>
    </row>
    <row r="112" spans="1:19" x14ac:dyDescent="0.3">
      <c r="A112" s="2">
        <v>956</v>
      </c>
      <c r="B112" s="2">
        <v>1</v>
      </c>
      <c r="C112" s="2" t="s">
        <v>1392</v>
      </c>
      <c r="D112" s="1">
        <v>12</v>
      </c>
      <c r="E112" s="2" t="str">
        <f t="shared" si="0"/>
        <v>12_Rajiformes</v>
      </c>
      <c r="F112" s="2" t="s">
        <v>1705</v>
      </c>
      <c r="G112" s="2" t="s">
        <v>2305</v>
      </c>
      <c r="H112" s="20" t="s">
        <v>3975</v>
      </c>
      <c r="I112" s="20">
        <v>161681</v>
      </c>
      <c r="J112" s="20">
        <v>893386</v>
      </c>
      <c r="K112" s="70" t="str">
        <f t="shared" si="1"/>
        <v>https://www.iucnredlist.org/species/161681/893386</v>
      </c>
      <c r="L112" s="19">
        <v>300</v>
      </c>
      <c r="M112" s="19">
        <v>510</v>
      </c>
      <c r="N112" s="71"/>
      <c r="O112" s="72" t="s">
        <v>4305</v>
      </c>
      <c r="P112" s="51" t="s">
        <v>178</v>
      </c>
      <c r="Q112" s="24">
        <v>1674.4963519999999</v>
      </c>
      <c r="R112" s="26">
        <v>62</v>
      </c>
      <c r="S112" s="26" t="s">
        <v>84</v>
      </c>
    </row>
    <row r="113" spans="1:19" x14ac:dyDescent="0.3">
      <c r="A113" s="2">
        <v>957</v>
      </c>
      <c r="B113" s="2">
        <v>1</v>
      </c>
      <c r="C113" s="2" t="s">
        <v>1392</v>
      </c>
      <c r="D113" s="1">
        <v>12</v>
      </c>
      <c r="E113" s="2" t="str">
        <f t="shared" si="0"/>
        <v>12_Rajiformes</v>
      </c>
      <c r="F113" s="2" t="s">
        <v>1705</v>
      </c>
      <c r="G113" s="2" t="s">
        <v>2305</v>
      </c>
      <c r="H113" s="20" t="s">
        <v>3976</v>
      </c>
      <c r="I113" s="20">
        <v>161494</v>
      </c>
      <c r="J113" s="20">
        <v>124495399</v>
      </c>
      <c r="K113" s="70" t="str">
        <f t="shared" si="1"/>
        <v>https://www.iucnredlist.org/species/161494/124495399</v>
      </c>
      <c r="L113" s="19">
        <v>500</v>
      </c>
      <c r="M113" s="19">
        <v>1050</v>
      </c>
      <c r="N113" s="71"/>
      <c r="O113" s="72" t="s">
        <v>4305</v>
      </c>
      <c r="P113" s="51" t="s">
        <v>178</v>
      </c>
      <c r="Q113" s="24">
        <v>49608.737569999998</v>
      </c>
      <c r="R113" s="26">
        <v>75</v>
      </c>
      <c r="S113" s="26" t="s">
        <v>84</v>
      </c>
    </row>
    <row r="114" spans="1:19" x14ac:dyDescent="0.3">
      <c r="A114" s="2">
        <v>958</v>
      </c>
      <c r="B114" s="2">
        <v>1</v>
      </c>
      <c r="C114" s="2" t="s">
        <v>1392</v>
      </c>
      <c r="D114" s="1">
        <v>13</v>
      </c>
      <c r="E114" s="2" t="str">
        <f t="shared" si="0"/>
        <v>13_Myliobatiformes</v>
      </c>
      <c r="F114" s="2" t="s">
        <v>2338</v>
      </c>
      <c r="G114" s="2" t="s">
        <v>2339</v>
      </c>
      <c r="H114" s="20" t="s">
        <v>3978</v>
      </c>
      <c r="I114" s="20">
        <v>183784866</v>
      </c>
      <c r="J114" s="20">
        <v>183784887</v>
      </c>
      <c r="K114" s="70" t="str">
        <f t="shared" si="1"/>
        <v>https://www.iucnredlist.org/species/183784866/183784887</v>
      </c>
      <c r="L114" s="19">
        <v>0</v>
      </c>
      <c r="M114" s="19">
        <v>40</v>
      </c>
      <c r="N114" s="71"/>
      <c r="O114" s="72" t="s">
        <v>4305</v>
      </c>
      <c r="P114" s="51" t="s">
        <v>83</v>
      </c>
      <c r="Q114" s="24">
        <v>58642.40713</v>
      </c>
      <c r="R114" s="26">
        <v>35.799999999999997</v>
      </c>
      <c r="S114" s="26" t="s">
        <v>84</v>
      </c>
    </row>
    <row r="115" spans="1:19" x14ac:dyDescent="0.3">
      <c r="A115" s="2">
        <v>964</v>
      </c>
      <c r="B115" s="2">
        <v>1</v>
      </c>
      <c r="C115" s="2" t="s">
        <v>1392</v>
      </c>
      <c r="D115" s="1">
        <v>13</v>
      </c>
      <c r="E115" s="2" t="str">
        <f t="shared" si="0"/>
        <v>13_Myliobatiformes</v>
      </c>
      <c r="F115" s="2" t="s">
        <v>2338</v>
      </c>
      <c r="G115" s="2" t="s">
        <v>2351</v>
      </c>
      <c r="H115" s="20" t="s">
        <v>3984</v>
      </c>
      <c r="I115" s="20">
        <v>104179262</v>
      </c>
      <c r="J115" s="20">
        <v>104179599</v>
      </c>
      <c r="K115" s="70" t="str">
        <f t="shared" si="1"/>
        <v>https://www.iucnredlist.org/species/104179262/104179599</v>
      </c>
      <c r="L115" s="19">
        <v>0</v>
      </c>
      <c r="M115" s="19">
        <v>50</v>
      </c>
      <c r="N115" s="71"/>
      <c r="O115" s="72" t="s">
        <v>4305</v>
      </c>
      <c r="P115" s="51" t="s">
        <v>83</v>
      </c>
      <c r="Q115" s="24">
        <v>1309737.051</v>
      </c>
      <c r="R115" s="26">
        <v>24</v>
      </c>
      <c r="S115" s="26" t="s">
        <v>2355</v>
      </c>
    </row>
    <row r="116" spans="1:19" x14ac:dyDescent="0.3">
      <c r="A116" s="2">
        <v>966</v>
      </c>
      <c r="B116" s="2">
        <v>1</v>
      </c>
      <c r="C116" s="2" t="s">
        <v>1392</v>
      </c>
      <c r="D116" s="1">
        <v>13</v>
      </c>
      <c r="E116" s="2" t="str">
        <f t="shared" si="0"/>
        <v>13_Myliobatiformes</v>
      </c>
      <c r="F116" s="2" t="s">
        <v>2338</v>
      </c>
      <c r="G116" s="2" t="s">
        <v>2351</v>
      </c>
      <c r="H116" s="20" t="s">
        <v>3986</v>
      </c>
      <c r="I116" s="20">
        <v>104180270</v>
      </c>
      <c r="J116" s="20">
        <v>104180287</v>
      </c>
      <c r="K116" s="70" t="str">
        <f t="shared" si="1"/>
        <v>https://www.iucnredlist.org/species/104180270/104180287</v>
      </c>
      <c r="L116" s="19">
        <v>0</v>
      </c>
      <c r="M116" s="19">
        <v>100</v>
      </c>
      <c r="N116" s="71"/>
      <c r="O116" s="72" t="s">
        <v>4305</v>
      </c>
      <c r="P116" s="51" t="s">
        <v>83</v>
      </c>
      <c r="Q116" s="24">
        <v>4868.0173599999998</v>
      </c>
      <c r="R116" s="26">
        <v>24</v>
      </c>
      <c r="S116" s="26" t="s">
        <v>2355</v>
      </c>
    </row>
    <row r="117" spans="1:19" x14ac:dyDescent="0.3">
      <c r="A117" s="2">
        <v>973</v>
      </c>
      <c r="B117" s="2">
        <v>1</v>
      </c>
      <c r="C117" s="2" t="s">
        <v>1392</v>
      </c>
      <c r="D117" s="1">
        <v>13</v>
      </c>
      <c r="E117" s="2" t="str">
        <f t="shared" si="0"/>
        <v>13_Myliobatiformes</v>
      </c>
      <c r="F117" s="2" t="s">
        <v>2338</v>
      </c>
      <c r="G117" s="2" t="s">
        <v>2351</v>
      </c>
      <c r="H117" s="20" t="s">
        <v>3995</v>
      </c>
      <c r="I117" s="20">
        <v>161719</v>
      </c>
      <c r="J117" s="20">
        <v>124533257</v>
      </c>
      <c r="K117" s="70" t="str">
        <f t="shared" si="1"/>
        <v>https://www.iucnredlist.org/species/161719/124533257</v>
      </c>
      <c r="L117" s="19">
        <v>0</v>
      </c>
      <c r="M117" s="19">
        <v>40</v>
      </c>
      <c r="N117" s="71"/>
      <c r="O117" s="72" t="s">
        <v>4305</v>
      </c>
      <c r="P117" s="51" t="s">
        <v>2387</v>
      </c>
      <c r="Q117" s="24">
        <v>68970.688840000003</v>
      </c>
      <c r="R117" s="26">
        <v>37</v>
      </c>
      <c r="S117" s="26" t="s">
        <v>2355</v>
      </c>
    </row>
    <row r="118" spans="1:19" x14ac:dyDescent="0.3">
      <c r="A118" s="2">
        <v>974</v>
      </c>
      <c r="B118" s="2">
        <v>1</v>
      </c>
      <c r="C118" s="2" t="s">
        <v>1392</v>
      </c>
      <c r="D118" s="1">
        <v>13</v>
      </c>
      <c r="E118" s="2" t="str">
        <f t="shared" si="0"/>
        <v>13_Myliobatiformes</v>
      </c>
      <c r="F118" s="2" t="s">
        <v>2338</v>
      </c>
      <c r="G118" s="2" t="s">
        <v>2351</v>
      </c>
      <c r="H118" s="20" t="s">
        <v>3996</v>
      </c>
      <c r="I118" s="20">
        <v>44185</v>
      </c>
      <c r="J118" s="20">
        <v>2993563</v>
      </c>
      <c r="K118" s="70" t="str">
        <f t="shared" si="1"/>
        <v>https://www.iucnredlist.org/species/44185/2993563</v>
      </c>
      <c r="L118" s="19">
        <v>0</v>
      </c>
      <c r="M118" s="19">
        <v>40</v>
      </c>
      <c r="N118" s="71"/>
      <c r="O118" s="72" t="s">
        <v>4305</v>
      </c>
      <c r="P118" s="51" t="s">
        <v>2387</v>
      </c>
      <c r="Q118" s="24">
        <v>68970.688840000003</v>
      </c>
      <c r="R118" s="26">
        <v>37</v>
      </c>
      <c r="S118" s="26" t="s">
        <v>2355</v>
      </c>
    </row>
    <row r="119" spans="1:19" x14ac:dyDescent="0.3">
      <c r="A119" s="2">
        <v>975</v>
      </c>
      <c r="B119" s="2">
        <v>1</v>
      </c>
      <c r="C119" s="2" t="s">
        <v>1392</v>
      </c>
      <c r="D119" s="1">
        <v>13</v>
      </c>
      <c r="E119" s="2" t="str">
        <f t="shared" si="0"/>
        <v>13_Myliobatiformes</v>
      </c>
      <c r="F119" s="2" t="s">
        <v>2338</v>
      </c>
      <c r="G119" s="2" t="s">
        <v>2351</v>
      </c>
      <c r="H119" s="20" t="s">
        <v>3997</v>
      </c>
      <c r="I119" s="20">
        <v>39411</v>
      </c>
      <c r="J119" s="20">
        <v>2924238</v>
      </c>
      <c r="K119" s="70" t="str">
        <f t="shared" si="1"/>
        <v>https://www.iucnredlist.org/species/39411/2924238</v>
      </c>
      <c r="L119" s="19">
        <v>0</v>
      </c>
      <c r="M119" s="19">
        <v>40</v>
      </c>
      <c r="N119" s="71"/>
      <c r="O119" s="72" t="s">
        <v>4305</v>
      </c>
      <c r="P119" s="51" t="s">
        <v>2387</v>
      </c>
      <c r="Q119" s="24">
        <v>68970.688840000003</v>
      </c>
      <c r="R119" s="26">
        <v>37</v>
      </c>
      <c r="S119" s="26" t="s">
        <v>2355</v>
      </c>
    </row>
    <row r="120" spans="1:19" x14ac:dyDescent="0.3">
      <c r="A120" s="2">
        <v>977</v>
      </c>
      <c r="B120" s="2">
        <v>1</v>
      </c>
      <c r="C120" s="2" t="s">
        <v>1392</v>
      </c>
      <c r="D120" s="1">
        <v>13</v>
      </c>
      <c r="E120" s="2" t="str">
        <f t="shared" si="0"/>
        <v>13_Myliobatiformes</v>
      </c>
      <c r="F120" s="2" t="s">
        <v>2338</v>
      </c>
      <c r="G120" s="2" t="s">
        <v>2351</v>
      </c>
      <c r="H120" s="20" t="s">
        <v>3999</v>
      </c>
      <c r="I120" s="20">
        <v>39406</v>
      </c>
      <c r="J120" s="20">
        <v>104171509</v>
      </c>
      <c r="K120" s="70" t="str">
        <f t="shared" si="1"/>
        <v>https://www.iucnredlist.org/species/39406/104171509</v>
      </c>
      <c r="L120" s="19">
        <v>0</v>
      </c>
      <c r="M120" s="19">
        <v>40</v>
      </c>
      <c r="N120" s="71"/>
      <c r="O120" s="72" t="s">
        <v>4305</v>
      </c>
      <c r="P120" s="51" t="s">
        <v>2387</v>
      </c>
      <c r="Q120" s="24">
        <v>40279.146760000003</v>
      </c>
      <c r="R120" s="26">
        <v>36</v>
      </c>
      <c r="S120" s="26" t="s">
        <v>2355</v>
      </c>
    </row>
    <row r="121" spans="1:19" x14ac:dyDescent="0.3">
      <c r="A121" s="2">
        <v>981</v>
      </c>
      <c r="B121" s="2">
        <v>1</v>
      </c>
      <c r="C121" s="2" t="s">
        <v>1392</v>
      </c>
      <c r="D121" s="1">
        <v>13</v>
      </c>
      <c r="E121" s="2" t="str">
        <f t="shared" si="0"/>
        <v>13_Myliobatiformes</v>
      </c>
      <c r="F121" s="2" t="s">
        <v>2338</v>
      </c>
      <c r="G121" s="2" t="s">
        <v>2351</v>
      </c>
      <c r="H121" s="20" t="s">
        <v>4003</v>
      </c>
      <c r="I121" s="20">
        <v>39414</v>
      </c>
      <c r="J121" s="20">
        <v>104174049</v>
      </c>
      <c r="K121" s="70" t="str">
        <f t="shared" si="1"/>
        <v>https://www.iucnredlist.org/species/39414/104174049</v>
      </c>
      <c r="L121" s="19">
        <v>0</v>
      </c>
      <c r="M121" s="19">
        <v>40</v>
      </c>
      <c r="N121" s="71"/>
      <c r="O121" s="72" t="s">
        <v>4305</v>
      </c>
      <c r="P121" s="51" t="s">
        <v>83</v>
      </c>
      <c r="Q121" s="24">
        <v>115172.9788</v>
      </c>
      <c r="R121" s="26">
        <v>120</v>
      </c>
      <c r="S121" s="26" t="s">
        <v>2355</v>
      </c>
    </row>
    <row r="122" spans="1:19" x14ac:dyDescent="0.3">
      <c r="A122" s="2">
        <v>987</v>
      </c>
      <c r="B122" s="2">
        <v>1</v>
      </c>
      <c r="C122" s="2" t="s">
        <v>1392</v>
      </c>
      <c r="D122" s="1">
        <v>13</v>
      </c>
      <c r="E122" s="2" t="str">
        <f t="shared" si="0"/>
        <v>13_Myliobatiformes</v>
      </c>
      <c r="F122" s="2" t="s">
        <v>2338</v>
      </c>
      <c r="G122" s="2" t="s">
        <v>2351</v>
      </c>
      <c r="H122" s="20" t="s">
        <v>4009</v>
      </c>
      <c r="I122" s="20">
        <v>39407</v>
      </c>
      <c r="J122" s="20">
        <v>124411226</v>
      </c>
      <c r="K122" s="70" t="str">
        <f t="shared" si="1"/>
        <v>https://www.iucnredlist.org/species/39407/124411226</v>
      </c>
      <c r="L122" s="19">
        <v>0</v>
      </c>
      <c r="M122" s="19">
        <v>40</v>
      </c>
      <c r="N122" s="71"/>
      <c r="O122" s="72" t="s">
        <v>4305</v>
      </c>
      <c r="P122" s="51" t="s">
        <v>2387</v>
      </c>
      <c r="Q122" s="24">
        <v>130735.3744</v>
      </c>
      <c r="R122" s="26">
        <v>48</v>
      </c>
      <c r="S122" s="26" t="s">
        <v>2355</v>
      </c>
    </row>
    <row r="123" spans="1:19" x14ac:dyDescent="0.3">
      <c r="A123" s="2">
        <v>988</v>
      </c>
      <c r="B123" s="2">
        <v>1</v>
      </c>
      <c r="C123" s="2" t="s">
        <v>1392</v>
      </c>
      <c r="D123" s="1">
        <v>13</v>
      </c>
      <c r="E123" s="2" t="str">
        <f t="shared" si="0"/>
        <v>13_Myliobatiformes</v>
      </c>
      <c r="F123" s="2" t="s">
        <v>2338</v>
      </c>
      <c r="G123" s="2" t="s">
        <v>2351</v>
      </c>
      <c r="H123" s="20" t="s">
        <v>4010</v>
      </c>
      <c r="I123" s="20">
        <v>104110247</v>
      </c>
      <c r="J123" s="20">
        <v>104112674</v>
      </c>
      <c r="K123" s="70" t="str">
        <f t="shared" si="1"/>
        <v>https://www.iucnredlist.org/species/104110247/104112674</v>
      </c>
      <c r="L123" s="19">
        <v>0</v>
      </c>
      <c r="M123" s="19">
        <v>40</v>
      </c>
      <c r="N123" s="71"/>
      <c r="O123" s="72" t="s">
        <v>4305</v>
      </c>
      <c r="P123" s="51" t="s">
        <v>83</v>
      </c>
      <c r="Q123" s="24">
        <v>56704.232649999998</v>
      </c>
      <c r="R123" s="26">
        <v>37</v>
      </c>
      <c r="S123" s="26" t="s">
        <v>2355</v>
      </c>
    </row>
    <row r="124" spans="1:19" x14ac:dyDescent="0.3">
      <c r="A124" s="2">
        <v>989</v>
      </c>
      <c r="B124" s="2">
        <v>1</v>
      </c>
      <c r="C124" s="2" t="s">
        <v>1392</v>
      </c>
      <c r="D124" s="1">
        <v>13</v>
      </c>
      <c r="E124" s="2" t="str">
        <f t="shared" si="0"/>
        <v>13_Myliobatiformes</v>
      </c>
      <c r="F124" s="2" t="s">
        <v>2338</v>
      </c>
      <c r="G124" s="2" t="s">
        <v>2351</v>
      </c>
      <c r="H124" s="20" t="s">
        <v>4011</v>
      </c>
      <c r="I124" s="20">
        <v>161741</v>
      </c>
      <c r="J124" s="20">
        <v>124536575</v>
      </c>
      <c r="K124" s="70" t="str">
        <f t="shared" si="1"/>
        <v>https://www.iucnredlist.org/species/161741/124536575</v>
      </c>
      <c r="L124" s="19">
        <v>0</v>
      </c>
      <c r="M124" s="19">
        <v>100</v>
      </c>
      <c r="N124" s="71"/>
      <c r="O124" s="72" t="s">
        <v>4305</v>
      </c>
      <c r="P124" s="51" t="s">
        <v>83</v>
      </c>
      <c r="Q124" s="24">
        <v>391925.67</v>
      </c>
      <c r="R124" s="26">
        <v>38</v>
      </c>
      <c r="S124" s="26" t="s">
        <v>2355</v>
      </c>
    </row>
    <row r="125" spans="1:19" x14ac:dyDescent="0.3">
      <c r="A125" s="2">
        <v>991</v>
      </c>
      <c r="B125" s="2">
        <v>1</v>
      </c>
      <c r="C125" s="2" t="s">
        <v>1392</v>
      </c>
      <c r="D125" s="1">
        <v>13</v>
      </c>
      <c r="E125" s="2" t="str">
        <f t="shared" si="0"/>
        <v>13_Myliobatiformes</v>
      </c>
      <c r="F125" s="2" t="s">
        <v>2338</v>
      </c>
      <c r="G125" s="2" t="s">
        <v>2351</v>
      </c>
      <c r="H125" s="20" t="s">
        <v>4013</v>
      </c>
      <c r="I125" s="20">
        <v>161576</v>
      </c>
      <c r="J125" s="20">
        <v>124509727</v>
      </c>
      <c r="K125" s="70" t="str">
        <f t="shared" si="1"/>
        <v>https://www.iucnredlist.org/species/161576/124509727</v>
      </c>
      <c r="L125" s="19">
        <v>0</v>
      </c>
      <c r="M125" s="19">
        <v>100</v>
      </c>
      <c r="N125" s="71"/>
      <c r="O125" s="72" t="s">
        <v>4305</v>
      </c>
      <c r="P125" s="51" t="s">
        <v>83</v>
      </c>
      <c r="Q125" s="24">
        <v>363825.76250000001</v>
      </c>
      <c r="R125" s="26">
        <v>40</v>
      </c>
      <c r="S125" s="26" t="s">
        <v>2355</v>
      </c>
    </row>
    <row r="126" spans="1:19" x14ac:dyDescent="0.3">
      <c r="A126" s="2">
        <v>992</v>
      </c>
      <c r="B126" s="2">
        <v>1</v>
      </c>
      <c r="C126" s="2" t="s">
        <v>1392</v>
      </c>
      <c r="D126" s="1">
        <v>13</v>
      </c>
      <c r="E126" s="2" t="str">
        <f t="shared" si="0"/>
        <v>13_Myliobatiformes</v>
      </c>
      <c r="F126" s="2" t="s">
        <v>2338</v>
      </c>
      <c r="G126" s="2" t="s">
        <v>2351</v>
      </c>
      <c r="H126" s="20" t="s">
        <v>4016</v>
      </c>
      <c r="I126" s="20">
        <v>116855925</v>
      </c>
      <c r="J126" s="20">
        <v>116855930</v>
      </c>
      <c r="K126" s="70" t="str">
        <f t="shared" si="1"/>
        <v>https://www.iucnredlist.org/species/116855925/116855930</v>
      </c>
      <c r="L126" s="19">
        <v>0</v>
      </c>
      <c r="M126" s="19">
        <v>45</v>
      </c>
      <c r="N126" s="71"/>
      <c r="O126" s="72" t="s">
        <v>4305</v>
      </c>
      <c r="P126" s="51" t="s">
        <v>83</v>
      </c>
      <c r="Q126" s="24">
        <v>916489.39179999998</v>
      </c>
      <c r="R126" s="26">
        <v>183</v>
      </c>
      <c r="S126" s="26" t="s">
        <v>2355</v>
      </c>
    </row>
    <row r="127" spans="1:19" x14ac:dyDescent="0.3">
      <c r="A127" s="2">
        <v>997</v>
      </c>
      <c r="B127" s="2">
        <v>1</v>
      </c>
      <c r="C127" s="2" t="s">
        <v>1392</v>
      </c>
      <c r="D127" s="1">
        <v>13</v>
      </c>
      <c r="E127" s="2" t="str">
        <f t="shared" si="0"/>
        <v>13_Myliobatiformes</v>
      </c>
      <c r="F127" s="2" t="s">
        <v>2338</v>
      </c>
      <c r="G127" s="2" t="s">
        <v>2351</v>
      </c>
      <c r="H127" s="20" t="s">
        <v>4022</v>
      </c>
      <c r="I127" s="20">
        <v>60152</v>
      </c>
      <c r="J127" s="20">
        <v>80677563</v>
      </c>
      <c r="K127" s="70" t="str">
        <f t="shared" si="1"/>
        <v>https://www.iucnredlist.org/species/60152/80677563</v>
      </c>
      <c r="L127" s="19">
        <v>0</v>
      </c>
      <c r="M127" s="19">
        <v>150</v>
      </c>
      <c r="N127" s="71"/>
      <c r="O127" s="72" t="s">
        <v>4305</v>
      </c>
      <c r="P127" s="51" t="s">
        <v>83</v>
      </c>
      <c r="Q127" s="24">
        <v>197447.9614</v>
      </c>
      <c r="R127" s="26">
        <v>122</v>
      </c>
      <c r="S127" s="26" t="s">
        <v>2355</v>
      </c>
    </row>
    <row r="128" spans="1:19" x14ac:dyDescent="0.3">
      <c r="A128" s="2">
        <v>998</v>
      </c>
      <c r="B128" s="2">
        <v>1</v>
      </c>
      <c r="C128" s="2" t="s">
        <v>1392</v>
      </c>
      <c r="D128" s="1">
        <v>13</v>
      </c>
      <c r="E128" s="2" t="str">
        <f t="shared" si="0"/>
        <v>13_Myliobatiformes</v>
      </c>
      <c r="F128" s="2" t="s">
        <v>2338</v>
      </c>
      <c r="G128" s="2" t="s">
        <v>2351</v>
      </c>
      <c r="H128" s="20" t="s">
        <v>4023</v>
      </c>
      <c r="I128" s="20">
        <v>44592</v>
      </c>
      <c r="J128" s="20">
        <v>104125629</v>
      </c>
      <c r="K128" s="70" t="str">
        <f t="shared" si="1"/>
        <v>https://www.iucnredlist.org/species/44592/104125629</v>
      </c>
      <c r="L128" s="19">
        <v>0</v>
      </c>
      <c r="M128" s="19">
        <v>35</v>
      </c>
      <c r="N128" s="71"/>
      <c r="O128" s="72" t="s">
        <v>4305</v>
      </c>
      <c r="P128" s="51" t="s">
        <v>83</v>
      </c>
      <c r="Q128" s="24">
        <v>864881.47129999998</v>
      </c>
      <c r="R128" s="26">
        <v>200</v>
      </c>
      <c r="S128" s="26" t="s">
        <v>2355</v>
      </c>
    </row>
    <row r="129" spans="1:19" x14ac:dyDescent="0.3">
      <c r="A129" s="2">
        <v>999</v>
      </c>
      <c r="B129" s="2">
        <v>1</v>
      </c>
      <c r="C129" s="2" t="s">
        <v>1392</v>
      </c>
      <c r="D129" s="1">
        <v>13</v>
      </c>
      <c r="E129" s="2" t="str">
        <f t="shared" si="0"/>
        <v>13_Myliobatiformes</v>
      </c>
      <c r="F129" s="2" t="s">
        <v>2338</v>
      </c>
      <c r="G129" s="2" t="s">
        <v>2351</v>
      </c>
      <c r="H129" s="20" t="s">
        <v>4024</v>
      </c>
      <c r="I129" s="20">
        <v>60157</v>
      </c>
      <c r="J129" s="20">
        <v>124445324</v>
      </c>
      <c r="K129" s="70" t="str">
        <f t="shared" si="1"/>
        <v>https://www.iucnredlist.org/species/60157/124445324</v>
      </c>
      <c r="L129" s="19">
        <v>0</v>
      </c>
      <c r="M129" s="19">
        <v>90</v>
      </c>
      <c r="N129" s="71"/>
      <c r="O129" s="72" t="s">
        <v>4305</v>
      </c>
      <c r="P129" s="51" t="s">
        <v>83</v>
      </c>
      <c r="Q129" s="24">
        <v>118771.5197</v>
      </c>
      <c r="R129" s="31">
        <v>180</v>
      </c>
      <c r="S129" s="26" t="s">
        <v>2355</v>
      </c>
    </row>
    <row r="130" spans="1:19" x14ac:dyDescent="0.3">
      <c r="A130" s="2">
        <v>1001</v>
      </c>
      <c r="B130" s="2">
        <v>1</v>
      </c>
      <c r="C130" s="2" t="s">
        <v>1392</v>
      </c>
      <c r="D130" s="1">
        <v>13</v>
      </c>
      <c r="E130" s="2" t="str">
        <f t="shared" si="0"/>
        <v>13_Myliobatiformes</v>
      </c>
      <c r="F130" s="2" t="s">
        <v>2338</v>
      </c>
      <c r="G130" s="2" t="s">
        <v>2351</v>
      </c>
      <c r="H130" s="20" t="s">
        <v>4026</v>
      </c>
      <c r="I130" s="20">
        <v>161620</v>
      </c>
      <c r="J130" s="20">
        <v>124516434</v>
      </c>
      <c r="K130" s="70" t="str">
        <f t="shared" si="1"/>
        <v>https://www.iucnredlist.org/species/161620/124516434</v>
      </c>
      <c r="L130" s="19">
        <v>30</v>
      </c>
      <c r="M130" s="19">
        <v>30</v>
      </c>
      <c r="N130" s="71"/>
      <c r="O130" s="72" t="s">
        <v>4305</v>
      </c>
      <c r="P130" s="51" t="s">
        <v>83</v>
      </c>
      <c r="Q130" s="24">
        <v>74163.508119999999</v>
      </c>
      <c r="R130" s="26">
        <v>198</v>
      </c>
      <c r="S130" s="26" t="s">
        <v>2355</v>
      </c>
    </row>
    <row r="131" spans="1:19" x14ac:dyDescent="0.3">
      <c r="A131" s="2">
        <v>1002</v>
      </c>
      <c r="B131" s="2">
        <v>1</v>
      </c>
      <c r="C131" s="2" t="s">
        <v>1392</v>
      </c>
      <c r="D131" s="1">
        <v>13</v>
      </c>
      <c r="E131" s="2" t="str">
        <f t="shared" si="0"/>
        <v>13_Myliobatiformes</v>
      </c>
      <c r="F131" s="2" t="s">
        <v>2338</v>
      </c>
      <c r="G131" s="2" t="s">
        <v>2351</v>
      </c>
      <c r="H131" s="20" t="s">
        <v>4027</v>
      </c>
      <c r="I131" s="20">
        <v>60158</v>
      </c>
      <c r="J131" s="20">
        <v>124445557</v>
      </c>
      <c r="K131" s="70" t="str">
        <f t="shared" si="1"/>
        <v>https://www.iucnredlist.org/species/60158/124445557</v>
      </c>
      <c r="L131" s="19">
        <v>0</v>
      </c>
      <c r="M131" s="19">
        <v>25</v>
      </c>
      <c r="N131" s="71"/>
      <c r="O131" s="72" t="s">
        <v>4305</v>
      </c>
      <c r="P131" s="51" t="s">
        <v>83</v>
      </c>
      <c r="Q131" s="24">
        <v>292362.04389999999</v>
      </c>
      <c r="R131" s="26">
        <v>45</v>
      </c>
      <c r="S131" s="26" t="s">
        <v>2355</v>
      </c>
    </row>
    <row r="132" spans="1:19" x14ac:dyDescent="0.3">
      <c r="A132" s="2">
        <v>1003</v>
      </c>
      <c r="B132" s="2">
        <v>1</v>
      </c>
      <c r="C132" s="2" t="s">
        <v>1392</v>
      </c>
      <c r="D132" s="1">
        <v>13</v>
      </c>
      <c r="E132" s="2" t="str">
        <f t="shared" si="0"/>
        <v>13_Myliobatiformes</v>
      </c>
      <c r="F132" s="2" t="s">
        <v>2338</v>
      </c>
      <c r="G132" s="2" t="s">
        <v>2351</v>
      </c>
      <c r="H132" s="20" t="s">
        <v>4028</v>
      </c>
      <c r="I132" s="20">
        <v>60159</v>
      </c>
      <c r="J132" s="20">
        <v>3090316</v>
      </c>
      <c r="K132" s="70" t="str">
        <f t="shared" si="1"/>
        <v>https://www.iucnredlist.org/species/60159/3090316</v>
      </c>
      <c r="L132" s="19">
        <v>0</v>
      </c>
      <c r="M132" s="19">
        <v>40</v>
      </c>
      <c r="N132" s="71"/>
      <c r="O132" s="72" t="s">
        <v>4305</v>
      </c>
      <c r="P132" s="51" t="s">
        <v>83</v>
      </c>
      <c r="Q132" s="24">
        <v>1182021.297</v>
      </c>
      <c r="R132" s="26">
        <v>78</v>
      </c>
      <c r="S132" s="26" t="s">
        <v>2355</v>
      </c>
    </row>
    <row r="133" spans="1:19" x14ac:dyDescent="0.3">
      <c r="A133" s="2">
        <v>1004</v>
      </c>
      <c r="B133" s="2">
        <v>1</v>
      </c>
      <c r="C133" s="2" t="s">
        <v>1392</v>
      </c>
      <c r="D133" s="1">
        <v>13</v>
      </c>
      <c r="E133" s="2" t="str">
        <f t="shared" si="0"/>
        <v>13_Myliobatiformes</v>
      </c>
      <c r="F133" s="2" t="s">
        <v>2338</v>
      </c>
      <c r="G133" s="2" t="s">
        <v>2351</v>
      </c>
      <c r="H133" s="20" t="s">
        <v>4029</v>
      </c>
      <c r="I133" s="20">
        <v>107605014</v>
      </c>
      <c r="J133" s="20">
        <v>139653368</v>
      </c>
      <c r="K133" s="70" t="str">
        <f t="shared" si="1"/>
        <v>https://www.iucnredlist.org/species/107605014/139653368</v>
      </c>
      <c r="L133" s="19">
        <v>0</v>
      </c>
      <c r="M133" s="19">
        <v>100</v>
      </c>
      <c r="N133" s="71"/>
      <c r="O133" s="72" t="s">
        <v>4305</v>
      </c>
      <c r="P133" s="51" t="s">
        <v>83</v>
      </c>
      <c r="Q133" s="24">
        <v>182078.96549999999</v>
      </c>
      <c r="R133" s="31">
        <v>90</v>
      </c>
      <c r="S133" s="26" t="s">
        <v>2355</v>
      </c>
    </row>
    <row r="134" spans="1:19" x14ac:dyDescent="0.3">
      <c r="A134" s="2">
        <v>1005</v>
      </c>
      <c r="B134" s="2">
        <v>1</v>
      </c>
      <c r="C134" s="2" t="s">
        <v>1392</v>
      </c>
      <c r="D134" s="1">
        <v>13</v>
      </c>
      <c r="E134" s="2" t="str">
        <f t="shared" si="0"/>
        <v>13_Myliobatiformes</v>
      </c>
      <c r="F134" s="2" t="s">
        <v>2338</v>
      </c>
      <c r="G134" s="2" t="s">
        <v>2351</v>
      </c>
      <c r="H134" s="20" t="s">
        <v>4030</v>
      </c>
      <c r="I134" s="20">
        <v>107604987</v>
      </c>
      <c r="J134" s="20">
        <v>109922508</v>
      </c>
      <c r="K134" s="70" t="str">
        <f t="shared" si="1"/>
        <v>https://www.iucnredlist.org/species/107604987/109922508</v>
      </c>
      <c r="L134" s="19">
        <v>0</v>
      </c>
      <c r="M134" s="19">
        <v>100</v>
      </c>
      <c r="N134" s="71"/>
      <c r="O134" s="72" t="s">
        <v>4305</v>
      </c>
      <c r="P134" s="51" t="s">
        <v>83</v>
      </c>
      <c r="Q134" s="24">
        <v>231698.08730000001</v>
      </c>
      <c r="R134" s="26">
        <v>61</v>
      </c>
      <c r="S134" s="26" t="s">
        <v>2355</v>
      </c>
    </row>
    <row r="135" spans="1:19" x14ac:dyDescent="0.3">
      <c r="A135" s="2">
        <v>1009</v>
      </c>
      <c r="B135" s="2">
        <v>1</v>
      </c>
      <c r="C135" s="2" t="s">
        <v>1392</v>
      </c>
      <c r="D135" s="1">
        <v>13</v>
      </c>
      <c r="E135" s="2" t="str">
        <f t="shared" si="0"/>
        <v>13_Myliobatiformes</v>
      </c>
      <c r="F135" s="2" t="s">
        <v>2338</v>
      </c>
      <c r="G135" s="2" t="s">
        <v>2351</v>
      </c>
      <c r="H135" s="20" t="s">
        <v>4035</v>
      </c>
      <c r="I135" s="20">
        <v>104188627</v>
      </c>
      <c r="J135" s="20">
        <v>104189052</v>
      </c>
      <c r="K135" s="70" t="str">
        <f t="shared" si="1"/>
        <v>https://www.iucnredlist.org/species/104188627/104189052</v>
      </c>
      <c r="L135" s="19">
        <v>0</v>
      </c>
      <c r="M135" s="19">
        <v>60</v>
      </c>
      <c r="N135" s="71"/>
      <c r="O135" s="72" t="s">
        <v>4305</v>
      </c>
      <c r="P135" s="51" t="s">
        <v>83</v>
      </c>
      <c r="Q135" s="24">
        <v>2009744.4650000001</v>
      </c>
      <c r="R135" s="26">
        <v>85</v>
      </c>
      <c r="S135" s="26" t="s">
        <v>2355</v>
      </c>
    </row>
    <row r="136" spans="1:19" x14ac:dyDescent="0.3">
      <c r="A136" s="2">
        <v>1013</v>
      </c>
      <c r="B136" s="2">
        <v>1</v>
      </c>
      <c r="C136" s="2" t="s">
        <v>1392</v>
      </c>
      <c r="D136" s="1">
        <v>13</v>
      </c>
      <c r="E136" s="2" t="str">
        <f t="shared" si="0"/>
        <v>13_Myliobatiformes</v>
      </c>
      <c r="F136" s="2" t="s">
        <v>2338</v>
      </c>
      <c r="G136" s="2" t="s">
        <v>2351</v>
      </c>
      <c r="H136" s="20" t="s">
        <v>4039</v>
      </c>
      <c r="I136" s="20">
        <v>161698</v>
      </c>
      <c r="J136" s="20">
        <v>124530183</v>
      </c>
      <c r="K136" s="70" t="str">
        <f t="shared" si="1"/>
        <v>https://www.iucnredlist.org/species/161698/124530183</v>
      </c>
      <c r="L136" s="19">
        <v>0</v>
      </c>
      <c r="M136" s="19">
        <v>40</v>
      </c>
      <c r="N136" s="71"/>
      <c r="O136" s="72" t="s">
        <v>4305</v>
      </c>
      <c r="P136" s="51" t="s">
        <v>2387</v>
      </c>
      <c r="Q136" s="24">
        <v>649742.33290000004</v>
      </c>
      <c r="R136" s="26">
        <v>38.5</v>
      </c>
      <c r="S136" s="26" t="s">
        <v>2355</v>
      </c>
    </row>
    <row r="137" spans="1:19" x14ac:dyDescent="0.3">
      <c r="A137" s="2">
        <v>1016</v>
      </c>
      <c r="B137" s="2">
        <v>1</v>
      </c>
      <c r="C137" s="2" t="s">
        <v>1392</v>
      </c>
      <c r="D137" s="1">
        <v>13</v>
      </c>
      <c r="E137" s="2" t="str">
        <f t="shared" si="0"/>
        <v>13_Myliobatiformes</v>
      </c>
      <c r="F137" s="2" t="s">
        <v>2338</v>
      </c>
      <c r="G137" s="2" t="s">
        <v>2351</v>
      </c>
      <c r="H137" s="20" t="s">
        <v>4043</v>
      </c>
      <c r="I137" s="20">
        <v>104166970</v>
      </c>
      <c r="J137" s="20">
        <v>104166982</v>
      </c>
      <c r="K137" s="70" t="str">
        <f t="shared" si="1"/>
        <v>https://www.iucnredlist.org/species/104166970/104166982</v>
      </c>
      <c r="L137" s="19">
        <v>25</v>
      </c>
      <c r="M137" s="19">
        <v>90</v>
      </c>
      <c r="N137" s="71"/>
      <c r="O137" s="72" t="s">
        <v>4305</v>
      </c>
      <c r="P137" s="51" t="s">
        <v>83</v>
      </c>
      <c r="Q137" s="24">
        <v>1258145.75</v>
      </c>
      <c r="R137" s="31">
        <v>38</v>
      </c>
      <c r="S137" s="26" t="s">
        <v>2355</v>
      </c>
    </row>
    <row r="138" spans="1:19" x14ac:dyDescent="0.3">
      <c r="A138" s="2">
        <v>1017</v>
      </c>
      <c r="B138" s="2">
        <v>1</v>
      </c>
      <c r="C138" s="2" t="s">
        <v>1392</v>
      </c>
      <c r="D138" s="1">
        <v>13</v>
      </c>
      <c r="E138" s="2" t="str">
        <f t="shared" si="0"/>
        <v>13_Myliobatiformes</v>
      </c>
      <c r="F138" s="2" t="s">
        <v>2338</v>
      </c>
      <c r="G138" s="2" t="s">
        <v>2351</v>
      </c>
      <c r="H138" s="20" t="s">
        <v>4044</v>
      </c>
      <c r="I138" s="20">
        <v>104166988</v>
      </c>
      <c r="J138" s="20">
        <v>175220257</v>
      </c>
      <c r="K138" s="70" t="str">
        <f t="shared" si="1"/>
        <v>https://www.iucnredlist.org/species/104166988/175220257</v>
      </c>
      <c r="L138" s="19">
        <v>0</v>
      </c>
      <c r="M138" s="19">
        <v>100</v>
      </c>
      <c r="N138" s="71"/>
      <c r="O138" s="72" t="s">
        <v>4305</v>
      </c>
      <c r="P138" s="51" t="s">
        <v>83</v>
      </c>
      <c r="Q138" s="24">
        <v>876267.20059999998</v>
      </c>
      <c r="R138" s="31">
        <v>47</v>
      </c>
      <c r="S138" s="26" t="s">
        <v>2355</v>
      </c>
    </row>
    <row r="139" spans="1:19" x14ac:dyDescent="0.3">
      <c r="A139" s="2">
        <v>1021</v>
      </c>
      <c r="B139" s="2">
        <v>1</v>
      </c>
      <c r="C139" s="2" t="s">
        <v>1392</v>
      </c>
      <c r="D139" s="1">
        <v>13</v>
      </c>
      <c r="E139" s="2" t="str">
        <f t="shared" si="0"/>
        <v>13_Myliobatiformes</v>
      </c>
      <c r="F139" s="2" t="s">
        <v>2338</v>
      </c>
      <c r="G139" s="2" t="s">
        <v>2351</v>
      </c>
      <c r="H139" s="20" t="s">
        <v>4048</v>
      </c>
      <c r="I139" s="20">
        <v>104167028</v>
      </c>
      <c r="J139" s="20">
        <v>116848459</v>
      </c>
      <c r="K139" s="70" t="str">
        <f t="shared" si="1"/>
        <v>https://www.iucnredlist.org/species/104167028/116848459</v>
      </c>
      <c r="L139" s="19">
        <v>0</v>
      </c>
      <c r="M139" s="19">
        <v>100</v>
      </c>
      <c r="N139" s="71"/>
      <c r="O139" s="72" t="s">
        <v>4305</v>
      </c>
      <c r="P139" s="51" t="s">
        <v>83</v>
      </c>
      <c r="Q139" s="24">
        <v>1421028.0660000001</v>
      </c>
      <c r="R139" s="31">
        <v>38</v>
      </c>
      <c r="S139" s="26" t="s">
        <v>2355</v>
      </c>
    </row>
    <row r="140" spans="1:19" x14ac:dyDescent="0.3">
      <c r="A140" s="2">
        <v>1023</v>
      </c>
      <c r="B140" s="2">
        <v>1</v>
      </c>
      <c r="C140" s="2" t="s">
        <v>1392</v>
      </c>
      <c r="D140" s="1">
        <v>13</v>
      </c>
      <c r="E140" s="2" t="str">
        <f t="shared" si="0"/>
        <v>13_Myliobatiformes</v>
      </c>
      <c r="F140" s="2" t="s">
        <v>2338</v>
      </c>
      <c r="G140" s="2" t="s">
        <v>2351</v>
      </c>
      <c r="H140" s="20" t="s">
        <v>4050</v>
      </c>
      <c r="I140" s="20">
        <v>104167060</v>
      </c>
      <c r="J140" s="20">
        <v>104167071</v>
      </c>
      <c r="K140" s="70" t="str">
        <f t="shared" si="1"/>
        <v>https://www.iucnredlist.org/species/104167060/104167071</v>
      </c>
      <c r="L140" s="19">
        <v>5</v>
      </c>
      <c r="M140" s="19">
        <v>50</v>
      </c>
      <c r="N140" s="71"/>
      <c r="O140" s="72" t="s">
        <v>4305</v>
      </c>
      <c r="P140" s="51" t="s">
        <v>83</v>
      </c>
      <c r="Q140" s="24">
        <v>218646.92310000001</v>
      </c>
      <c r="R140" s="31">
        <v>47</v>
      </c>
      <c r="S140" s="26" t="s">
        <v>2355</v>
      </c>
    </row>
    <row r="141" spans="1:19" x14ac:dyDescent="0.3">
      <c r="A141" s="2">
        <v>1024</v>
      </c>
      <c r="B141" s="2">
        <v>1</v>
      </c>
      <c r="C141" s="2" t="s">
        <v>1392</v>
      </c>
      <c r="D141" s="1">
        <v>13</v>
      </c>
      <c r="E141" s="2" t="str">
        <f t="shared" si="0"/>
        <v>13_Myliobatiformes</v>
      </c>
      <c r="F141" s="2" t="s">
        <v>2338</v>
      </c>
      <c r="G141" s="2" t="s">
        <v>2351</v>
      </c>
      <c r="H141" s="20" t="s">
        <v>4051</v>
      </c>
      <c r="I141" s="20">
        <v>104167083</v>
      </c>
      <c r="J141" s="20">
        <v>104176267</v>
      </c>
      <c r="K141" s="70" t="str">
        <f t="shared" si="1"/>
        <v>https://www.iucnredlist.org/species/104167083/104176267</v>
      </c>
      <c r="L141" s="19">
        <v>0</v>
      </c>
      <c r="M141" s="19">
        <v>100</v>
      </c>
      <c r="N141" s="71"/>
      <c r="O141" s="72" t="s">
        <v>4305</v>
      </c>
      <c r="P141" s="51" t="s">
        <v>83</v>
      </c>
      <c r="Q141" s="24">
        <v>1423550.122</v>
      </c>
      <c r="R141" s="25">
        <v>33</v>
      </c>
      <c r="S141" s="26" t="s">
        <v>2355</v>
      </c>
    </row>
    <row r="142" spans="1:19" x14ac:dyDescent="0.3">
      <c r="A142" s="2">
        <v>1027</v>
      </c>
      <c r="B142" s="2">
        <v>1</v>
      </c>
      <c r="C142" s="2" t="s">
        <v>1392</v>
      </c>
      <c r="D142" s="1">
        <v>13</v>
      </c>
      <c r="E142" s="2" t="str">
        <f t="shared" si="0"/>
        <v>13_Myliobatiformes</v>
      </c>
      <c r="F142" s="2" t="s">
        <v>2338</v>
      </c>
      <c r="G142" s="2" t="s">
        <v>2351</v>
      </c>
      <c r="H142" s="20" t="s">
        <v>4053</v>
      </c>
      <c r="I142" s="20">
        <v>104306073</v>
      </c>
      <c r="J142" s="20">
        <v>104306117</v>
      </c>
      <c r="K142" s="70" t="str">
        <f t="shared" si="1"/>
        <v>https://www.iucnredlist.org/species/104306073/104306117</v>
      </c>
      <c r="L142" s="19">
        <v>1</v>
      </c>
      <c r="M142" s="19">
        <v>50</v>
      </c>
      <c r="N142" s="71"/>
      <c r="O142" s="72" t="s">
        <v>4305</v>
      </c>
      <c r="P142" s="51" t="s">
        <v>83</v>
      </c>
      <c r="Q142" s="24">
        <v>944668.853</v>
      </c>
      <c r="R142" s="26">
        <v>83</v>
      </c>
      <c r="S142" s="26" t="s">
        <v>2355</v>
      </c>
    </row>
    <row r="143" spans="1:19" x14ac:dyDescent="0.3">
      <c r="A143" s="2">
        <v>1030</v>
      </c>
      <c r="B143" s="2">
        <v>1</v>
      </c>
      <c r="C143" s="2" t="s">
        <v>1392</v>
      </c>
      <c r="D143" s="1">
        <v>13</v>
      </c>
      <c r="E143" s="2" t="str">
        <f t="shared" si="0"/>
        <v>13_Myliobatiformes</v>
      </c>
      <c r="F143" s="2" t="s">
        <v>2338</v>
      </c>
      <c r="G143" s="2" t="s">
        <v>2351</v>
      </c>
      <c r="H143" s="20" t="s">
        <v>4056</v>
      </c>
      <c r="I143" s="20">
        <v>104306247</v>
      </c>
      <c r="J143" s="20">
        <v>104306271</v>
      </c>
      <c r="K143" s="70" t="str">
        <f t="shared" si="1"/>
        <v>https://www.iucnredlist.org/species/104306247/104306271</v>
      </c>
      <c r="L143" s="19">
        <v>0</v>
      </c>
      <c r="M143" s="19">
        <v>40</v>
      </c>
      <c r="N143" s="71"/>
      <c r="O143" s="72" t="s">
        <v>4305</v>
      </c>
      <c r="P143" s="51" t="s">
        <v>83</v>
      </c>
      <c r="Q143" s="24">
        <v>199162.913</v>
      </c>
      <c r="R143" s="26">
        <v>43</v>
      </c>
      <c r="S143" s="26" t="s">
        <v>2355</v>
      </c>
    </row>
    <row r="144" spans="1:19" x14ac:dyDescent="0.3">
      <c r="A144" s="2">
        <v>1031</v>
      </c>
      <c r="B144" s="2">
        <v>1</v>
      </c>
      <c r="C144" s="2" t="s">
        <v>1392</v>
      </c>
      <c r="D144" s="1">
        <v>13</v>
      </c>
      <c r="E144" s="2" t="str">
        <f t="shared" si="0"/>
        <v>13_Myliobatiformes</v>
      </c>
      <c r="F144" s="2" t="s">
        <v>2338</v>
      </c>
      <c r="G144" s="2" t="s">
        <v>2351</v>
      </c>
      <c r="H144" s="20" t="s">
        <v>4057</v>
      </c>
      <c r="I144" s="20">
        <v>104208524</v>
      </c>
      <c r="J144" s="20">
        <v>175220678</v>
      </c>
      <c r="K144" s="70" t="str">
        <f t="shared" si="1"/>
        <v>https://www.iucnredlist.org/species/104208524/175220678</v>
      </c>
      <c r="L144" s="19">
        <v>0</v>
      </c>
      <c r="M144" s="19">
        <v>40</v>
      </c>
      <c r="N144" s="71"/>
      <c r="O144" s="72" t="s">
        <v>4305</v>
      </c>
      <c r="P144" s="51" t="s">
        <v>83</v>
      </c>
      <c r="Q144" s="24">
        <v>403100.23849999998</v>
      </c>
      <c r="R144" s="26">
        <v>119</v>
      </c>
      <c r="S144" s="26" t="s">
        <v>2355</v>
      </c>
    </row>
    <row r="145" spans="1:19" x14ac:dyDescent="0.3">
      <c r="A145" s="2">
        <v>1037</v>
      </c>
      <c r="B145" s="2">
        <v>1</v>
      </c>
      <c r="C145" s="2" t="s">
        <v>1392</v>
      </c>
      <c r="D145" s="1">
        <v>13</v>
      </c>
      <c r="E145" s="2" t="str">
        <f t="shared" si="0"/>
        <v>13_Myliobatiformes</v>
      </c>
      <c r="F145" s="2" t="s">
        <v>2338</v>
      </c>
      <c r="G145" s="2" t="s">
        <v>2351</v>
      </c>
      <c r="H145" s="20" t="s">
        <v>4063</v>
      </c>
      <c r="I145" s="20">
        <v>116855477</v>
      </c>
      <c r="J145" s="20">
        <v>116855482</v>
      </c>
      <c r="K145" s="70" t="str">
        <f t="shared" si="1"/>
        <v>https://www.iucnredlist.org/species/116855477/116855482</v>
      </c>
      <c r="L145" s="19">
        <v>0</v>
      </c>
      <c r="M145" s="19">
        <v>20</v>
      </c>
      <c r="N145" s="71"/>
      <c r="O145" s="72" t="s">
        <v>4305</v>
      </c>
      <c r="P145" s="51" t="s">
        <v>83</v>
      </c>
      <c r="Q145" s="24">
        <v>13373.25179</v>
      </c>
      <c r="R145" s="25">
        <v>22</v>
      </c>
      <c r="S145" s="26" t="s">
        <v>2355</v>
      </c>
    </row>
    <row r="146" spans="1:19" x14ac:dyDescent="0.3">
      <c r="A146" s="2">
        <v>1042</v>
      </c>
      <c r="B146" s="2">
        <v>1</v>
      </c>
      <c r="C146" s="2" t="s">
        <v>1392</v>
      </c>
      <c r="D146" s="1">
        <v>13</v>
      </c>
      <c r="E146" s="2" t="str">
        <f t="shared" si="0"/>
        <v>13_Myliobatiformes</v>
      </c>
      <c r="F146" s="2" t="s">
        <v>2338</v>
      </c>
      <c r="G146" s="2" t="s">
        <v>2351</v>
      </c>
      <c r="H146" s="20" t="s">
        <v>4068</v>
      </c>
      <c r="I146" s="20">
        <v>116855963</v>
      </c>
      <c r="J146" s="20">
        <v>116856055</v>
      </c>
      <c r="K146" s="70" t="str">
        <f t="shared" si="1"/>
        <v>https://www.iucnredlist.org/species/116855963/116856055</v>
      </c>
      <c r="L146" s="19">
        <v>0</v>
      </c>
      <c r="M146" s="19">
        <v>40</v>
      </c>
      <c r="N146" s="71"/>
      <c r="O146" s="72" t="s">
        <v>4305</v>
      </c>
      <c r="P146" s="51" t="s">
        <v>83</v>
      </c>
      <c r="Q146" s="24">
        <v>1707138.8359999999</v>
      </c>
      <c r="R146" s="26">
        <v>29</v>
      </c>
      <c r="S146" s="26" t="s">
        <v>2355</v>
      </c>
    </row>
    <row r="147" spans="1:19" x14ac:dyDescent="0.3">
      <c r="A147" s="2">
        <v>1043</v>
      </c>
      <c r="B147" s="2">
        <v>1</v>
      </c>
      <c r="C147" s="2" t="s">
        <v>1392</v>
      </c>
      <c r="D147" s="1">
        <v>13</v>
      </c>
      <c r="E147" s="2" t="str">
        <f t="shared" si="0"/>
        <v>13_Myliobatiformes</v>
      </c>
      <c r="F147" s="2" t="s">
        <v>2338</v>
      </c>
      <c r="G147" s="2" t="s">
        <v>2351</v>
      </c>
      <c r="H147" s="20" t="s">
        <v>4069</v>
      </c>
      <c r="I147" s="20">
        <v>104087812</v>
      </c>
      <c r="J147" s="20">
        <v>104087837</v>
      </c>
      <c r="K147" s="70" t="str">
        <f t="shared" si="1"/>
        <v>https://www.iucnredlist.org/species/104087812/104087837</v>
      </c>
      <c r="L147" s="19">
        <v>0</v>
      </c>
      <c r="M147" s="19">
        <v>100</v>
      </c>
      <c r="N147" s="71"/>
      <c r="O147" s="72" t="s">
        <v>4305</v>
      </c>
      <c r="P147" s="51" t="s">
        <v>83</v>
      </c>
      <c r="Q147" s="24">
        <v>181612.5681</v>
      </c>
      <c r="R147" s="26">
        <v>40</v>
      </c>
      <c r="S147" s="26" t="s">
        <v>2355</v>
      </c>
    </row>
    <row r="148" spans="1:19" x14ac:dyDescent="0.3">
      <c r="A148" s="2">
        <v>1045</v>
      </c>
      <c r="B148" s="2">
        <v>1</v>
      </c>
      <c r="C148" s="2" t="s">
        <v>1392</v>
      </c>
      <c r="D148" s="1">
        <v>13</v>
      </c>
      <c r="E148" s="2" t="str">
        <f t="shared" si="0"/>
        <v>13_Myliobatiformes</v>
      </c>
      <c r="F148" s="2" t="s">
        <v>2338</v>
      </c>
      <c r="G148" s="2" t="s">
        <v>2351</v>
      </c>
      <c r="H148" s="20" t="s">
        <v>4071</v>
      </c>
      <c r="I148" s="20">
        <v>200322937</v>
      </c>
      <c r="J148" s="20">
        <v>200322952</v>
      </c>
      <c r="K148" s="70" t="str">
        <f t="shared" si="1"/>
        <v>https://www.iucnredlist.org/species/200322937/200322952</v>
      </c>
      <c r="L148" s="19">
        <v>0</v>
      </c>
      <c r="M148" s="19">
        <v>60</v>
      </c>
      <c r="N148" s="71"/>
      <c r="O148" s="72" t="s">
        <v>4305</v>
      </c>
      <c r="P148" s="51" t="s">
        <v>83</v>
      </c>
      <c r="Q148" s="24">
        <v>68255.010120000006</v>
      </c>
      <c r="R148" s="26">
        <v>161</v>
      </c>
      <c r="S148" s="26" t="s">
        <v>2355</v>
      </c>
    </row>
    <row r="149" spans="1:19" x14ac:dyDescent="0.3">
      <c r="A149" s="2">
        <v>1050</v>
      </c>
      <c r="B149" s="2">
        <v>1</v>
      </c>
      <c r="C149" s="2" t="s">
        <v>1392</v>
      </c>
      <c r="D149" s="1">
        <v>13</v>
      </c>
      <c r="E149" s="2" t="str">
        <f t="shared" si="0"/>
        <v>13_Myliobatiformes</v>
      </c>
      <c r="F149" s="2" t="s">
        <v>2338</v>
      </c>
      <c r="G149" s="2" t="s">
        <v>2351</v>
      </c>
      <c r="H149" s="20" t="s">
        <v>4076</v>
      </c>
      <c r="I149" s="20">
        <v>195320</v>
      </c>
      <c r="J149" s="20">
        <v>104294071</v>
      </c>
      <c r="K149" s="70" t="str">
        <f t="shared" si="1"/>
        <v>https://www.iucnredlist.org/species/195320/104294071</v>
      </c>
      <c r="L149" s="19">
        <v>0</v>
      </c>
      <c r="M149" s="19">
        <v>40</v>
      </c>
      <c r="N149" s="71"/>
      <c r="O149" s="72" t="s">
        <v>4305</v>
      </c>
      <c r="P149" s="51" t="s">
        <v>2387</v>
      </c>
      <c r="Q149" s="24">
        <v>395063.33539999998</v>
      </c>
      <c r="R149" s="26">
        <v>223</v>
      </c>
      <c r="S149" s="26" t="s">
        <v>2355</v>
      </c>
    </row>
    <row r="150" spans="1:19" x14ac:dyDescent="0.3">
      <c r="A150" s="2">
        <v>1105</v>
      </c>
      <c r="B150" s="2">
        <v>1</v>
      </c>
      <c r="C150" s="2" t="s">
        <v>1392</v>
      </c>
      <c r="D150" s="1">
        <v>13</v>
      </c>
      <c r="E150" s="2" t="str">
        <f t="shared" si="0"/>
        <v>13_Myliobatiformes</v>
      </c>
      <c r="F150" s="2" t="s">
        <v>2338</v>
      </c>
      <c r="G150" s="2" t="s">
        <v>2677</v>
      </c>
      <c r="H150" s="20" t="s">
        <v>4096</v>
      </c>
      <c r="I150" s="20">
        <v>63153</v>
      </c>
      <c r="J150" s="20">
        <v>3123409</v>
      </c>
      <c r="K150" s="70" t="str">
        <f t="shared" si="1"/>
        <v>https://www.iucnredlist.org/species/63153/3123409</v>
      </c>
      <c r="L150" s="19">
        <v>0</v>
      </c>
      <c r="M150" s="19">
        <v>150</v>
      </c>
      <c r="N150" s="71"/>
      <c r="O150" s="72" t="s">
        <v>4305</v>
      </c>
      <c r="P150" s="51" t="s">
        <v>83</v>
      </c>
      <c r="Q150" s="24">
        <v>1684272.6569999999</v>
      </c>
      <c r="R150" s="26">
        <v>220</v>
      </c>
      <c r="S150" s="52" t="s">
        <v>2355</v>
      </c>
    </row>
    <row r="151" spans="1:19" x14ac:dyDescent="0.3">
      <c r="A151" s="2">
        <v>1106</v>
      </c>
      <c r="B151" s="2">
        <v>1</v>
      </c>
      <c r="C151" s="2" t="s">
        <v>1392</v>
      </c>
      <c r="D151" s="1">
        <v>13</v>
      </c>
      <c r="E151" s="2" t="str">
        <f t="shared" si="0"/>
        <v>13_Myliobatiformes</v>
      </c>
      <c r="F151" s="2" t="s">
        <v>2338</v>
      </c>
      <c r="G151" s="2" t="s">
        <v>2677</v>
      </c>
      <c r="H151" s="20" t="s">
        <v>4097</v>
      </c>
      <c r="I151" s="20">
        <v>161342</v>
      </c>
      <c r="J151" s="20">
        <v>68624525</v>
      </c>
      <c r="K151" s="70" t="str">
        <f t="shared" si="1"/>
        <v>https://www.iucnredlist.org/species/161342/68624525</v>
      </c>
      <c r="L151" s="19">
        <v>0</v>
      </c>
      <c r="M151" s="19">
        <v>250</v>
      </c>
      <c r="N151" s="71"/>
      <c r="O151" s="72" t="s">
        <v>4305</v>
      </c>
      <c r="P151" s="51" t="s">
        <v>83</v>
      </c>
      <c r="Q151" s="24">
        <v>1544439.1329999999</v>
      </c>
      <c r="R151" s="26">
        <v>94</v>
      </c>
      <c r="S151" s="52" t="s">
        <v>2355</v>
      </c>
    </row>
    <row r="152" spans="1:19" x14ac:dyDescent="0.3">
      <c r="A152" s="2">
        <v>1107</v>
      </c>
      <c r="B152" s="2">
        <v>1</v>
      </c>
      <c r="C152" s="2" t="s">
        <v>1392</v>
      </c>
      <c r="D152" s="1">
        <v>13</v>
      </c>
      <c r="E152" s="2" t="str">
        <f t="shared" si="0"/>
        <v>13_Myliobatiformes</v>
      </c>
      <c r="F152" s="2" t="s">
        <v>2338</v>
      </c>
      <c r="G152" s="2" t="s">
        <v>2677</v>
      </c>
      <c r="H152" s="20" t="s">
        <v>4098</v>
      </c>
      <c r="I152" s="20">
        <v>14134431</v>
      </c>
      <c r="J152" s="20">
        <v>124549206</v>
      </c>
      <c r="K152" s="70" t="str">
        <f t="shared" si="1"/>
        <v>https://www.iucnredlist.org/species/14134431/124549206</v>
      </c>
      <c r="L152" s="19">
        <v>0</v>
      </c>
      <c r="M152" s="19">
        <v>30</v>
      </c>
      <c r="N152" s="71"/>
      <c r="O152" s="72" t="s">
        <v>4305</v>
      </c>
      <c r="P152" s="51" t="s">
        <v>83</v>
      </c>
      <c r="Q152" s="24">
        <v>60659.72971</v>
      </c>
      <c r="R152" s="26">
        <v>81</v>
      </c>
      <c r="S152" s="52" t="s">
        <v>2355</v>
      </c>
    </row>
    <row r="153" spans="1:19" x14ac:dyDescent="0.3">
      <c r="A153" s="2">
        <v>1122</v>
      </c>
      <c r="B153" s="2">
        <v>1</v>
      </c>
      <c r="C153" s="2" t="s">
        <v>1392</v>
      </c>
      <c r="D153" s="1">
        <v>13</v>
      </c>
      <c r="E153" s="2" t="str">
        <f t="shared" si="0"/>
        <v>13_Myliobatiformes</v>
      </c>
      <c r="F153" s="2" t="s">
        <v>2338</v>
      </c>
      <c r="G153" s="2" t="s">
        <v>2703</v>
      </c>
      <c r="H153" s="20" t="s">
        <v>4113</v>
      </c>
      <c r="I153" s="20">
        <v>60083</v>
      </c>
      <c r="J153" s="20">
        <v>68648254</v>
      </c>
      <c r="K153" s="70" t="str">
        <f t="shared" si="1"/>
        <v>https://www.iucnredlist.org/species/60083/68648254</v>
      </c>
      <c r="L153" s="19">
        <v>0</v>
      </c>
      <c r="M153" s="19">
        <v>45</v>
      </c>
      <c r="N153" s="71"/>
      <c r="O153" s="72" t="s">
        <v>4305</v>
      </c>
      <c r="P153" s="51" t="s">
        <v>83</v>
      </c>
      <c r="Q153" s="24">
        <v>45486.59605</v>
      </c>
      <c r="R153" s="26">
        <v>61</v>
      </c>
      <c r="S153" s="26" t="s">
        <v>84</v>
      </c>
    </row>
    <row r="154" spans="1:19" x14ac:dyDescent="0.3">
      <c r="A154" s="2">
        <v>1133</v>
      </c>
      <c r="B154" s="2">
        <v>1</v>
      </c>
      <c r="C154" s="2" t="s">
        <v>1392</v>
      </c>
      <c r="D154" s="1">
        <v>13</v>
      </c>
      <c r="E154" s="2" t="str">
        <f t="shared" si="0"/>
        <v>13_Myliobatiformes</v>
      </c>
      <c r="F154" s="2" t="s">
        <v>2338</v>
      </c>
      <c r="G154" s="2" t="s">
        <v>2703</v>
      </c>
      <c r="H154" s="20" t="s">
        <v>4124</v>
      </c>
      <c r="I154" s="20">
        <v>60095</v>
      </c>
      <c r="J154" s="20">
        <v>115736886</v>
      </c>
      <c r="K154" s="70" t="str">
        <f t="shared" si="1"/>
        <v>https://www.iucnredlist.org/species/60095/115736886</v>
      </c>
      <c r="L154" s="19">
        <v>0</v>
      </c>
      <c r="M154" s="19">
        <v>100</v>
      </c>
      <c r="N154" s="71"/>
      <c r="O154" s="72" t="s">
        <v>4305</v>
      </c>
      <c r="P154" s="51" t="s">
        <v>83</v>
      </c>
      <c r="Q154" s="24">
        <v>99398.39615</v>
      </c>
      <c r="R154" s="26">
        <v>34</v>
      </c>
      <c r="S154" s="26" t="s">
        <v>84</v>
      </c>
    </row>
    <row r="155" spans="1:19" x14ac:dyDescent="0.3">
      <c r="A155" s="2">
        <v>1137</v>
      </c>
      <c r="B155" s="2">
        <v>1</v>
      </c>
      <c r="C155" s="2" t="s">
        <v>1392</v>
      </c>
      <c r="D155" s="1">
        <v>13</v>
      </c>
      <c r="E155" s="2" t="str">
        <f t="shared" si="0"/>
        <v>13_Myliobatiformes</v>
      </c>
      <c r="F155" s="2" t="s">
        <v>2338</v>
      </c>
      <c r="G155" s="2" t="s">
        <v>2703</v>
      </c>
      <c r="H155" s="20" t="s">
        <v>4129</v>
      </c>
      <c r="I155" s="20">
        <v>60098</v>
      </c>
      <c r="J155" s="20">
        <v>68649760</v>
      </c>
      <c r="K155" s="70" t="str">
        <f t="shared" si="1"/>
        <v>https://www.iucnredlist.org/species/60098/68649760</v>
      </c>
      <c r="L155" s="19">
        <v>100</v>
      </c>
      <c r="M155" s="19">
        <v>200</v>
      </c>
      <c r="N155" s="71"/>
      <c r="O155" s="72" t="s">
        <v>4305</v>
      </c>
      <c r="P155" s="51" t="s">
        <v>83</v>
      </c>
      <c r="Q155" s="24">
        <v>7371.189875</v>
      </c>
      <c r="R155" s="26">
        <v>33</v>
      </c>
      <c r="S155" s="26" t="s">
        <v>84</v>
      </c>
    </row>
    <row r="156" spans="1:19" x14ac:dyDescent="0.3">
      <c r="A156" s="2">
        <v>1147</v>
      </c>
      <c r="B156" s="2">
        <v>1</v>
      </c>
      <c r="C156" s="2" t="s">
        <v>1392</v>
      </c>
      <c r="D156" s="1">
        <v>13</v>
      </c>
      <c r="E156" s="2" t="str">
        <f t="shared" si="0"/>
        <v>13_Myliobatiformes</v>
      </c>
      <c r="F156" s="2" t="s">
        <v>2338</v>
      </c>
      <c r="G156" s="2" t="s">
        <v>2761</v>
      </c>
      <c r="H156" s="20" t="s">
        <v>4139</v>
      </c>
      <c r="I156" s="20">
        <v>104021731</v>
      </c>
      <c r="J156" s="20">
        <v>104021771</v>
      </c>
      <c r="K156" s="70" t="str">
        <f t="shared" si="1"/>
        <v>https://www.iucnredlist.org/species/104021731/104021771</v>
      </c>
      <c r="L156" s="19">
        <v>0</v>
      </c>
      <c r="M156" s="19">
        <v>100</v>
      </c>
      <c r="N156" s="71"/>
      <c r="O156" s="72" t="s">
        <v>4305</v>
      </c>
      <c r="P156" s="51" t="s">
        <v>83</v>
      </c>
      <c r="Q156" s="24">
        <v>129590.40489999999</v>
      </c>
      <c r="R156" s="26">
        <v>230</v>
      </c>
      <c r="S156" s="26" t="s">
        <v>2355</v>
      </c>
    </row>
    <row r="157" spans="1:19" x14ac:dyDescent="0.3">
      <c r="A157" s="2">
        <v>1149</v>
      </c>
      <c r="B157" s="2">
        <v>1</v>
      </c>
      <c r="C157" s="2" t="s">
        <v>1392</v>
      </c>
      <c r="D157" s="1">
        <v>13</v>
      </c>
      <c r="E157" s="2" t="str">
        <f t="shared" si="0"/>
        <v>13_Myliobatiformes</v>
      </c>
      <c r="F157" s="2" t="s">
        <v>2338</v>
      </c>
      <c r="G157" s="2" t="s">
        <v>2761</v>
      </c>
      <c r="H157" s="20" t="s">
        <v>4141</v>
      </c>
      <c r="I157" s="20">
        <v>104021947</v>
      </c>
      <c r="J157" s="20">
        <v>104021988</v>
      </c>
      <c r="K157" s="70" t="str">
        <f t="shared" si="1"/>
        <v>https://www.iucnredlist.org/species/104021947/104021988</v>
      </c>
      <c r="L157" s="19">
        <v>0</v>
      </c>
      <c r="M157" s="19">
        <v>60</v>
      </c>
      <c r="N157" s="71"/>
      <c r="O157" s="72" t="s">
        <v>4305</v>
      </c>
      <c r="P157" s="51" t="s">
        <v>83</v>
      </c>
      <c r="Q157" s="24">
        <v>727294.43130000005</v>
      </c>
      <c r="R157" s="26">
        <v>150</v>
      </c>
      <c r="S157" s="26" t="s">
        <v>2355</v>
      </c>
    </row>
    <row r="158" spans="1:19" x14ac:dyDescent="0.3">
      <c r="A158" s="2">
        <v>1152</v>
      </c>
      <c r="B158" s="2">
        <v>1</v>
      </c>
      <c r="C158" s="2" t="s">
        <v>1392</v>
      </c>
      <c r="D158" s="1">
        <v>13</v>
      </c>
      <c r="E158" s="2" t="str">
        <f t="shared" si="0"/>
        <v>13_Myliobatiformes</v>
      </c>
      <c r="F158" s="2" t="s">
        <v>2338</v>
      </c>
      <c r="G158" s="2" t="s">
        <v>2771</v>
      </c>
      <c r="H158" s="20" t="s">
        <v>4144</v>
      </c>
      <c r="I158" s="20">
        <v>60127</v>
      </c>
      <c r="J158" s="20">
        <v>124441812</v>
      </c>
      <c r="K158" s="70" t="str">
        <f t="shared" si="1"/>
        <v>https://www.iucnredlist.org/species/60127/124441812</v>
      </c>
      <c r="L158" s="19">
        <v>0</v>
      </c>
      <c r="M158" s="19">
        <v>150</v>
      </c>
      <c r="N158" s="71"/>
      <c r="O158" s="72" t="s">
        <v>4305</v>
      </c>
      <c r="P158" s="51" t="s">
        <v>83</v>
      </c>
      <c r="Q158" s="24">
        <v>1064156.811</v>
      </c>
      <c r="R158" s="26">
        <v>222</v>
      </c>
      <c r="S158" s="26" t="s">
        <v>2355</v>
      </c>
    </row>
    <row r="159" spans="1:19" x14ac:dyDescent="0.3">
      <c r="A159" s="2">
        <v>1155</v>
      </c>
      <c r="B159" s="2">
        <v>1</v>
      </c>
      <c r="C159" s="2" t="s">
        <v>1392</v>
      </c>
      <c r="D159" s="1">
        <v>13</v>
      </c>
      <c r="E159" s="2" t="str">
        <f t="shared" si="0"/>
        <v>13_Myliobatiformes</v>
      </c>
      <c r="F159" s="2" t="s">
        <v>2338</v>
      </c>
      <c r="G159" s="2" t="s">
        <v>2771</v>
      </c>
      <c r="H159" s="20" t="s">
        <v>4147</v>
      </c>
      <c r="I159" s="20">
        <v>104023514</v>
      </c>
      <c r="J159" s="20">
        <v>109922492</v>
      </c>
      <c r="K159" s="70" t="str">
        <f t="shared" si="1"/>
        <v>https://www.iucnredlist.org/species/104023514/109922492</v>
      </c>
      <c r="L159" s="19">
        <v>0</v>
      </c>
      <c r="M159" s="19">
        <v>100</v>
      </c>
      <c r="N159" s="71"/>
      <c r="O159" s="72" t="s">
        <v>4305</v>
      </c>
      <c r="P159" s="51" t="s">
        <v>83</v>
      </c>
      <c r="Q159" s="24">
        <v>403758.45260000002</v>
      </c>
      <c r="R159" s="26">
        <v>123</v>
      </c>
      <c r="S159" s="26" t="s">
        <v>2355</v>
      </c>
    </row>
    <row r="160" spans="1:19" x14ac:dyDescent="0.3">
      <c r="A160" s="2">
        <v>947</v>
      </c>
      <c r="B160" s="2">
        <v>1</v>
      </c>
      <c r="C160" s="2" t="s">
        <v>1392</v>
      </c>
      <c r="D160" s="1">
        <v>12</v>
      </c>
      <c r="E160" s="2" t="str">
        <f t="shared" si="0"/>
        <v>12_Rajiformes</v>
      </c>
      <c r="F160" s="2" t="s">
        <v>1705</v>
      </c>
      <c r="G160" s="2" t="s">
        <v>2305</v>
      </c>
      <c r="H160" s="20" t="s">
        <v>3966</v>
      </c>
      <c r="I160" s="20">
        <v>162215884</v>
      </c>
      <c r="J160" s="20">
        <v>162215965</v>
      </c>
      <c r="K160" s="70" t="str">
        <f t="shared" si="1"/>
        <v>https://www.iucnredlist.org/species/162215884/162215965</v>
      </c>
      <c r="L160" s="23">
        <v>508</v>
      </c>
      <c r="M160" s="23">
        <v>518</v>
      </c>
      <c r="N160" s="72"/>
      <c r="O160" s="72" t="s">
        <v>4309</v>
      </c>
      <c r="P160" s="51" t="s">
        <v>178</v>
      </c>
      <c r="Q160" s="24">
        <v>205.324995</v>
      </c>
      <c r="R160" s="26">
        <v>42.9</v>
      </c>
      <c r="S160" s="26" t="s">
        <v>84</v>
      </c>
    </row>
    <row r="161" spans="1:19" x14ac:dyDescent="0.3">
      <c r="A161" s="2">
        <v>659</v>
      </c>
      <c r="B161" s="2">
        <v>1</v>
      </c>
      <c r="C161" s="2" t="s">
        <v>1392</v>
      </c>
      <c r="D161" s="1">
        <v>11</v>
      </c>
      <c r="E161" s="2" t="str">
        <f t="shared" si="0"/>
        <v>11_Rhinopristiformes</v>
      </c>
      <c r="F161" s="2" t="s">
        <v>1548</v>
      </c>
      <c r="G161" s="2" t="s">
        <v>1620</v>
      </c>
      <c r="H161" s="20" t="s">
        <v>3669</v>
      </c>
      <c r="I161" s="20">
        <v>176486239</v>
      </c>
      <c r="J161" s="20">
        <v>176486247</v>
      </c>
      <c r="K161" s="70" t="str">
        <f t="shared" si="1"/>
        <v>https://www.iucnredlist.org/species/176486239/176486247</v>
      </c>
      <c r="L161" s="23">
        <v>68</v>
      </c>
      <c r="M161" s="23">
        <v>106</v>
      </c>
      <c r="N161" s="72"/>
      <c r="O161" s="72" t="s">
        <v>4310</v>
      </c>
      <c r="P161" s="51" t="s">
        <v>83</v>
      </c>
      <c r="Q161" s="24">
        <v>1925.791498</v>
      </c>
      <c r="R161" s="26">
        <v>63</v>
      </c>
      <c r="S161" s="26" t="s">
        <v>84</v>
      </c>
    </row>
    <row r="162" spans="1:19" x14ac:dyDescent="0.3">
      <c r="A162" s="2">
        <v>29</v>
      </c>
      <c r="B162" s="2">
        <v>1</v>
      </c>
      <c r="C162" s="2" t="s">
        <v>75</v>
      </c>
      <c r="D162" s="1">
        <v>3</v>
      </c>
      <c r="E162" s="2" t="str">
        <f t="shared" si="0"/>
        <v>3_Squaliformes</v>
      </c>
      <c r="F162" s="2" t="s">
        <v>203</v>
      </c>
      <c r="G162" s="2" t="s">
        <v>204</v>
      </c>
      <c r="H162" s="20" t="s">
        <v>3004</v>
      </c>
      <c r="I162" s="20">
        <v>169229426</v>
      </c>
      <c r="J162" s="20">
        <v>169229869</v>
      </c>
      <c r="K162" s="70" t="str">
        <f t="shared" si="1"/>
        <v>https://www.iucnredlist.org/species/169229426/169229869</v>
      </c>
      <c r="L162" s="23">
        <v>180</v>
      </c>
      <c r="M162" s="23">
        <v>790</v>
      </c>
      <c r="N162" s="74"/>
      <c r="O162" s="74" t="s">
        <v>4311</v>
      </c>
      <c r="P162" s="51" t="s">
        <v>178</v>
      </c>
      <c r="Q162" s="24">
        <v>18050.50549</v>
      </c>
      <c r="R162" s="26">
        <v>85</v>
      </c>
      <c r="S162" s="26" t="s">
        <v>84</v>
      </c>
    </row>
    <row r="163" spans="1:19" x14ac:dyDescent="0.3">
      <c r="A163" s="2">
        <v>738</v>
      </c>
      <c r="B163" s="2">
        <v>1</v>
      </c>
      <c r="C163" s="2" t="s">
        <v>1392</v>
      </c>
      <c r="D163" s="1">
        <v>12</v>
      </c>
      <c r="E163" s="2" t="str">
        <f t="shared" si="0"/>
        <v>12_Rajiformes</v>
      </c>
      <c r="F163" s="2" t="s">
        <v>1705</v>
      </c>
      <c r="G163" s="2" t="s">
        <v>1706</v>
      </c>
      <c r="H163" s="20" t="s">
        <v>3753</v>
      </c>
      <c r="I163" s="20">
        <v>195454</v>
      </c>
      <c r="J163" s="20">
        <v>124544662</v>
      </c>
      <c r="K163" s="70" t="str">
        <f t="shared" si="1"/>
        <v>https://www.iucnredlist.org/species/195454/124544662</v>
      </c>
      <c r="L163" s="19" t="s">
        <v>267</v>
      </c>
      <c r="M163" s="19" t="s">
        <v>267</v>
      </c>
      <c r="N163" s="72" t="s">
        <v>4312</v>
      </c>
      <c r="O163" s="72" t="s">
        <v>4313</v>
      </c>
      <c r="P163" s="51" t="s">
        <v>178</v>
      </c>
      <c r="Q163" s="24">
        <v>210699.709</v>
      </c>
      <c r="R163" s="26">
        <v>100</v>
      </c>
      <c r="S163" s="26" t="s">
        <v>84</v>
      </c>
    </row>
    <row r="164" spans="1:19" x14ac:dyDescent="0.3">
      <c r="A164" s="2">
        <v>73</v>
      </c>
      <c r="B164" s="2">
        <v>1</v>
      </c>
      <c r="C164" s="2" t="s">
        <v>75</v>
      </c>
      <c r="D164" s="1">
        <v>3</v>
      </c>
      <c r="E164" s="2" t="str">
        <f t="shared" si="0"/>
        <v>3_Squaliformes</v>
      </c>
      <c r="F164" s="2" t="s">
        <v>203</v>
      </c>
      <c r="G164" s="2" t="s">
        <v>334</v>
      </c>
      <c r="H164" s="20" t="s">
        <v>3050</v>
      </c>
      <c r="I164" s="20">
        <v>144135467</v>
      </c>
      <c r="J164" s="20">
        <v>144136436</v>
      </c>
      <c r="K164" s="70" t="str">
        <f t="shared" si="1"/>
        <v>https://www.iucnredlist.org/species/144135467/144136436</v>
      </c>
      <c r="L164" s="19">
        <v>836</v>
      </c>
      <c r="M164" s="19">
        <v>1443</v>
      </c>
      <c r="N164" s="72"/>
      <c r="O164" s="72" t="s">
        <v>4314</v>
      </c>
      <c r="P164" s="51" t="s">
        <v>178</v>
      </c>
      <c r="Q164" s="24">
        <v>5563.2618389999998</v>
      </c>
      <c r="R164" s="26">
        <v>52</v>
      </c>
      <c r="S164" s="26" t="s">
        <v>84</v>
      </c>
    </row>
    <row r="165" spans="1:19" x14ac:dyDescent="0.3">
      <c r="A165" s="2">
        <v>175</v>
      </c>
      <c r="B165" s="2">
        <v>1</v>
      </c>
      <c r="C165" s="2" t="s">
        <v>75</v>
      </c>
      <c r="D165" s="1">
        <v>5</v>
      </c>
      <c r="E165" s="2" t="str">
        <f t="shared" si="0"/>
        <v>5_Squatiniformes</v>
      </c>
      <c r="F165" s="2" t="s">
        <v>566</v>
      </c>
      <c r="G165" s="2" t="s">
        <v>567</v>
      </c>
      <c r="H165" s="20" t="s">
        <v>3160</v>
      </c>
      <c r="I165" s="20">
        <v>130389813</v>
      </c>
      <c r="J165" s="20">
        <v>130390548</v>
      </c>
      <c r="K165" s="70" t="str">
        <f t="shared" si="1"/>
        <v>https://www.iucnredlist.org/species/130389813/130390548</v>
      </c>
      <c r="L165" s="19">
        <v>195</v>
      </c>
      <c r="M165" s="19">
        <v>666</v>
      </c>
      <c r="N165" s="72"/>
      <c r="O165" s="72" t="s">
        <v>4315</v>
      </c>
      <c r="P165" s="51" t="s">
        <v>178</v>
      </c>
      <c r="Q165" s="24">
        <v>337416.82140000002</v>
      </c>
      <c r="R165" s="26">
        <v>132</v>
      </c>
      <c r="S165" s="26" t="s">
        <v>84</v>
      </c>
    </row>
    <row r="166" spans="1:19" x14ac:dyDescent="0.3">
      <c r="A166" s="2">
        <v>18</v>
      </c>
      <c r="B166" s="2">
        <v>1</v>
      </c>
      <c r="C166" s="2" t="s">
        <v>75</v>
      </c>
      <c r="D166" s="1">
        <v>3</v>
      </c>
      <c r="E166" s="2" t="str">
        <f t="shared" si="0"/>
        <v>3_Squaliformes</v>
      </c>
      <c r="F166" s="2" t="s">
        <v>203</v>
      </c>
      <c r="G166" s="2" t="s">
        <v>204</v>
      </c>
      <c r="H166" s="20" t="s">
        <v>2991</v>
      </c>
      <c r="I166" s="20">
        <v>129495390</v>
      </c>
      <c r="J166" s="20">
        <v>129495471</v>
      </c>
      <c r="K166" s="70" t="str">
        <f t="shared" si="1"/>
        <v>https://www.iucnredlist.org/species/129495390/129495471</v>
      </c>
      <c r="L166" s="19">
        <v>599</v>
      </c>
      <c r="M166" s="19">
        <v>599</v>
      </c>
      <c r="N166" s="72"/>
      <c r="O166" s="72" t="s">
        <v>4316</v>
      </c>
      <c r="P166" s="51" t="s">
        <v>178</v>
      </c>
      <c r="Q166" s="24">
        <v>25.344836789999999</v>
      </c>
      <c r="R166" s="26">
        <v>69</v>
      </c>
      <c r="S166" s="26" t="s">
        <v>84</v>
      </c>
    </row>
    <row r="167" spans="1:19" x14ac:dyDescent="0.3">
      <c r="A167" s="2">
        <v>19</v>
      </c>
      <c r="B167" s="2">
        <v>1</v>
      </c>
      <c r="C167" s="2" t="s">
        <v>75</v>
      </c>
      <c r="D167" s="1">
        <v>3</v>
      </c>
      <c r="E167" s="2" t="str">
        <f t="shared" si="0"/>
        <v>3_Squaliformes</v>
      </c>
      <c r="F167" s="2" t="s">
        <v>203</v>
      </c>
      <c r="G167" s="2" t="s">
        <v>204</v>
      </c>
      <c r="H167" s="20" t="s">
        <v>2992</v>
      </c>
      <c r="I167" s="20">
        <v>124356938</v>
      </c>
      <c r="J167" s="20">
        <v>124541787</v>
      </c>
      <c r="K167" s="70" t="str">
        <f t="shared" si="1"/>
        <v>https://www.iucnredlist.org/species/124356938/124541787</v>
      </c>
      <c r="L167" s="19">
        <v>159</v>
      </c>
      <c r="M167" s="19">
        <v>591</v>
      </c>
      <c r="N167" s="72"/>
      <c r="O167" s="72" t="s">
        <v>4317</v>
      </c>
      <c r="P167" s="51" t="s">
        <v>178</v>
      </c>
      <c r="Q167" s="24">
        <v>123719.4544</v>
      </c>
      <c r="R167" s="26">
        <v>110</v>
      </c>
      <c r="S167" s="26" t="s">
        <v>84</v>
      </c>
    </row>
    <row r="168" spans="1:19" x14ac:dyDescent="0.3">
      <c r="A168" s="2">
        <v>1215</v>
      </c>
      <c r="B168" s="2">
        <v>1</v>
      </c>
      <c r="C168" s="2" t="s">
        <v>2843</v>
      </c>
      <c r="D168" s="1">
        <v>14</v>
      </c>
      <c r="E168" s="2" t="str">
        <f t="shared" si="0"/>
        <v>14_Chimaeriformes</v>
      </c>
      <c r="F168" s="2" t="s">
        <v>2844</v>
      </c>
      <c r="G168" s="2" t="s">
        <v>2854</v>
      </c>
      <c r="H168" s="20" t="s">
        <v>4211</v>
      </c>
      <c r="I168" s="20">
        <v>124398342</v>
      </c>
      <c r="J168" s="20">
        <v>124552572</v>
      </c>
      <c r="K168" s="70" t="str">
        <f t="shared" si="1"/>
        <v>https://www.iucnredlist.org/species/124398342/124552572</v>
      </c>
      <c r="L168" s="19">
        <v>470</v>
      </c>
      <c r="M168" s="19">
        <v>1000</v>
      </c>
      <c r="N168" s="72"/>
      <c r="O168" s="72" t="s">
        <v>4318</v>
      </c>
      <c r="P168" s="51" t="s">
        <v>178</v>
      </c>
      <c r="Q168" s="24">
        <v>775.6588319</v>
      </c>
      <c r="R168" s="26">
        <v>140.5</v>
      </c>
      <c r="S168" s="26" t="s">
        <v>84</v>
      </c>
    </row>
    <row r="169" spans="1:19" x14ac:dyDescent="0.3">
      <c r="A169" s="2">
        <v>1</v>
      </c>
      <c r="B169" s="2">
        <v>1</v>
      </c>
      <c r="C169" s="2" t="s">
        <v>75</v>
      </c>
      <c r="D169" s="1">
        <v>1</v>
      </c>
      <c r="E169" s="2" t="str">
        <f t="shared" si="0"/>
        <v>1_Hexanchiformes</v>
      </c>
      <c r="F169" s="2" t="s">
        <v>173</v>
      </c>
      <c r="G169" s="2" t="s">
        <v>174</v>
      </c>
      <c r="H169" s="20" t="s">
        <v>2970</v>
      </c>
      <c r="I169" s="20">
        <v>195489</v>
      </c>
      <c r="J169" s="20">
        <v>139932679</v>
      </c>
      <c r="K169" s="70" t="str">
        <f t="shared" si="1"/>
        <v>https://www.iucnredlist.org/species/195489/139932679</v>
      </c>
      <c r="L169" s="19">
        <v>300</v>
      </c>
      <c r="M169" s="19">
        <v>1400</v>
      </c>
      <c r="N169" s="72"/>
      <c r="O169" s="72" t="s">
        <v>4319</v>
      </c>
      <c r="P169" s="51" t="s">
        <v>178</v>
      </c>
      <c r="Q169" s="24">
        <v>199365.98310000001</v>
      </c>
      <c r="R169" s="26">
        <v>117</v>
      </c>
      <c r="S169" s="26" t="s">
        <v>84</v>
      </c>
    </row>
    <row r="170" spans="1:19" x14ac:dyDescent="0.3">
      <c r="A170" s="2">
        <v>2</v>
      </c>
      <c r="B170" s="2">
        <v>1</v>
      </c>
      <c r="C170" s="2" t="s">
        <v>75</v>
      </c>
      <c r="D170" s="1">
        <v>1</v>
      </c>
      <c r="E170" s="2" t="str">
        <f t="shared" si="0"/>
        <v>1_Hexanchiformes</v>
      </c>
      <c r="F170" s="2" t="s">
        <v>173</v>
      </c>
      <c r="G170" s="2" t="s">
        <v>174</v>
      </c>
      <c r="H170" s="20" t="s">
        <v>2971</v>
      </c>
      <c r="I170" s="20">
        <v>41794</v>
      </c>
      <c r="J170" s="20">
        <v>68617785</v>
      </c>
      <c r="K170" s="70" t="str">
        <f t="shared" si="1"/>
        <v>https://www.iucnredlist.org/species/41794/68617785</v>
      </c>
      <c r="L170" s="19">
        <v>17</v>
      </c>
      <c r="M170" s="19">
        <v>1520</v>
      </c>
      <c r="N170" s="72"/>
      <c r="O170" s="72" t="s">
        <v>4319</v>
      </c>
      <c r="P170" s="51" t="s">
        <v>178</v>
      </c>
      <c r="Q170" s="24">
        <v>2028893.3640000001</v>
      </c>
      <c r="R170" s="26">
        <v>196</v>
      </c>
      <c r="S170" s="26" t="s">
        <v>84</v>
      </c>
    </row>
    <row r="171" spans="1:19" x14ac:dyDescent="0.3">
      <c r="A171" s="2">
        <v>3</v>
      </c>
      <c r="B171" s="2">
        <v>1</v>
      </c>
      <c r="C171" s="2" t="s">
        <v>75</v>
      </c>
      <c r="D171" s="1">
        <v>1</v>
      </c>
      <c r="E171" s="2" t="str">
        <f t="shared" si="0"/>
        <v>1_Hexanchiformes</v>
      </c>
      <c r="F171" s="2" t="s">
        <v>173</v>
      </c>
      <c r="G171" s="2" t="s">
        <v>181</v>
      </c>
      <c r="H171" s="20" t="s">
        <v>2973</v>
      </c>
      <c r="I171" s="20">
        <v>41823</v>
      </c>
      <c r="J171" s="20">
        <v>2956343</v>
      </c>
      <c r="K171" s="70" t="str">
        <f t="shared" si="1"/>
        <v>https://www.iucnredlist.org/species/41823/2956343</v>
      </c>
      <c r="L171" s="19">
        <v>0</v>
      </c>
      <c r="M171" s="19">
        <v>1000</v>
      </c>
      <c r="N171" s="72"/>
      <c r="O171" s="72" t="s">
        <v>4319</v>
      </c>
      <c r="P171" s="51" t="s">
        <v>178</v>
      </c>
      <c r="Q171" s="24">
        <v>10589515.65</v>
      </c>
      <c r="R171" s="26">
        <v>140</v>
      </c>
      <c r="S171" s="26" t="s">
        <v>84</v>
      </c>
    </row>
    <row r="172" spans="1:19" x14ac:dyDescent="0.3">
      <c r="A172" s="2">
        <v>4</v>
      </c>
      <c r="B172" s="2">
        <v>1</v>
      </c>
      <c r="C172" s="2" t="s">
        <v>75</v>
      </c>
      <c r="D172" s="1">
        <v>1</v>
      </c>
      <c r="E172" s="2" t="str">
        <f t="shared" si="0"/>
        <v>1_Hexanchiformes</v>
      </c>
      <c r="F172" s="2" t="s">
        <v>173</v>
      </c>
      <c r="G172" s="2" t="s">
        <v>181</v>
      </c>
      <c r="H172" s="20" t="s">
        <v>2974</v>
      </c>
      <c r="I172" s="20">
        <v>10030</v>
      </c>
      <c r="J172" s="20">
        <v>495630</v>
      </c>
      <c r="K172" s="70" t="str">
        <f t="shared" si="1"/>
        <v>https://www.iucnredlist.org/species/10030/495630</v>
      </c>
      <c r="L172" s="19">
        <v>0</v>
      </c>
      <c r="M172" s="19">
        <v>2490</v>
      </c>
      <c r="N172" s="72"/>
      <c r="O172" s="72" t="s">
        <v>4319</v>
      </c>
      <c r="P172" s="51" t="s">
        <v>178</v>
      </c>
      <c r="Q172" s="24">
        <v>9871430.0979999993</v>
      </c>
      <c r="R172" s="26">
        <v>550</v>
      </c>
      <c r="S172" s="26" t="s">
        <v>84</v>
      </c>
    </row>
    <row r="173" spans="1:19" x14ac:dyDescent="0.3">
      <c r="A173" s="2">
        <v>5</v>
      </c>
      <c r="B173" s="2">
        <v>1</v>
      </c>
      <c r="C173" s="2" t="s">
        <v>75</v>
      </c>
      <c r="D173" s="1">
        <v>1</v>
      </c>
      <c r="E173" s="2" t="str">
        <f t="shared" si="0"/>
        <v>1_Hexanchiformes</v>
      </c>
      <c r="F173" s="2" t="s">
        <v>173</v>
      </c>
      <c r="G173" s="2" t="s">
        <v>181</v>
      </c>
      <c r="H173" s="20" t="s">
        <v>2975</v>
      </c>
      <c r="I173" s="20">
        <v>152781341</v>
      </c>
      <c r="J173" s="20">
        <v>68626047</v>
      </c>
      <c r="K173" s="70" t="str">
        <f t="shared" si="1"/>
        <v>https://www.iucnredlist.org/species/152781341/68626047</v>
      </c>
      <c r="L173" s="19">
        <v>0</v>
      </c>
      <c r="M173" s="19">
        <v>702</v>
      </c>
      <c r="N173" s="72"/>
      <c r="O173" s="72" t="s">
        <v>4319</v>
      </c>
      <c r="P173" s="51" t="s">
        <v>178</v>
      </c>
      <c r="Q173" s="24">
        <v>1800573.673</v>
      </c>
      <c r="R173" s="26">
        <v>177.8</v>
      </c>
      <c r="S173" s="26" t="s">
        <v>84</v>
      </c>
    </row>
    <row r="174" spans="1:19" x14ac:dyDescent="0.3">
      <c r="A174" s="2">
        <v>7</v>
      </c>
      <c r="B174" s="2">
        <v>1</v>
      </c>
      <c r="C174" s="2" t="s">
        <v>75</v>
      </c>
      <c r="D174" s="1">
        <v>1</v>
      </c>
      <c r="E174" s="2" t="str">
        <f t="shared" si="0"/>
        <v>1_Hexanchiformes</v>
      </c>
      <c r="F174" s="2" t="s">
        <v>173</v>
      </c>
      <c r="G174" s="2" t="s">
        <v>181</v>
      </c>
      <c r="H174" s="20" t="s">
        <v>2977</v>
      </c>
      <c r="I174" s="20">
        <v>39324</v>
      </c>
      <c r="J174" s="20">
        <v>2896914</v>
      </c>
      <c r="K174" s="70" t="str">
        <f t="shared" si="1"/>
        <v>https://www.iucnredlist.org/species/39324/2896914</v>
      </c>
      <c r="L174" s="19">
        <v>0</v>
      </c>
      <c r="M174" s="19">
        <v>570</v>
      </c>
      <c r="N174" s="72"/>
      <c r="O174" s="72" t="s">
        <v>4319</v>
      </c>
      <c r="P174" s="51" t="s">
        <v>83</v>
      </c>
      <c r="Q174" s="24">
        <v>4487898.432</v>
      </c>
      <c r="R174" s="26">
        <v>296</v>
      </c>
      <c r="S174" s="26" t="s">
        <v>84</v>
      </c>
    </row>
    <row r="175" spans="1:19" x14ac:dyDescent="0.3">
      <c r="A175" s="2">
        <v>8</v>
      </c>
      <c r="B175" s="2">
        <v>1</v>
      </c>
      <c r="C175" s="2" t="s">
        <v>75</v>
      </c>
      <c r="D175" s="1">
        <v>2</v>
      </c>
      <c r="E175" s="2" t="str">
        <f t="shared" si="0"/>
        <v>2_Echinorhiniformes</v>
      </c>
      <c r="F175" s="2" t="s">
        <v>196</v>
      </c>
      <c r="G175" s="2" t="s">
        <v>197</v>
      </c>
      <c r="H175" s="20" t="s">
        <v>2979</v>
      </c>
      <c r="I175" s="20">
        <v>41801</v>
      </c>
      <c r="J175" s="20">
        <v>2956075</v>
      </c>
      <c r="K175" s="70" t="str">
        <f t="shared" si="1"/>
        <v>https://www.iucnredlist.org/species/41801/2956075</v>
      </c>
      <c r="L175" s="19">
        <v>10</v>
      </c>
      <c r="M175" s="19">
        <v>900</v>
      </c>
      <c r="N175" s="72"/>
      <c r="O175" s="72" t="s">
        <v>4319</v>
      </c>
      <c r="P175" s="51" t="s">
        <v>178</v>
      </c>
      <c r="Q175" s="24">
        <v>4527328.3890000004</v>
      </c>
      <c r="R175" s="26">
        <v>394</v>
      </c>
      <c r="S175" s="26" t="s">
        <v>84</v>
      </c>
    </row>
    <row r="176" spans="1:19" x14ac:dyDescent="0.3">
      <c r="A176" s="2">
        <v>9</v>
      </c>
      <c r="B176" s="2">
        <v>1</v>
      </c>
      <c r="C176" s="2" t="s">
        <v>75</v>
      </c>
      <c r="D176" s="1">
        <v>2</v>
      </c>
      <c r="E176" s="2" t="str">
        <f t="shared" si="0"/>
        <v>2_Echinorhiniformes</v>
      </c>
      <c r="F176" s="2" t="s">
        <v>196</v>
      </c>
      <c r="G176" s="2" t="s">
        <v>197</v>
      </c>
      <c r="H176" s="20" t="s">
        <v>2981</v>
      </c>
      <c r="I176" s="20">
        <v>41802</v>
      </c>
      <c r="J176" s="20">
        <v>68622003</v>
      </c>
      <c r="K176" s="70" t="str">
        <f t="shared" si="1"/>
        <v>https://www.iucnredlist.org/species/41802/68622003</v>
      </c>
      <c r="L176" s="19">
        <v>4</v>
      </c>
      <c r="M176" s="19">
        <v>1100</v>
      </c>
      <c r="N176" s="72"/>
      <c r="O176" s="72" t="s">
        <v>4319</v>
      </c>
      <c r="P176" s="51" t="s">
        <v>178</v>
      </c>
      <c r="Q176" s="24">
        <v>973490.72649999999</v>
      </c>
      <c r="R176" s="26">
        <v>450</v>
      </c>
      <c r="S176" s="26" t="s">
        <v>84</v>
      </c>
    </row>
    <row r="177" spans="1:19" x14ac:dyDescent="0.3">
      <c r="A177" s="2">
        <v>10</v>
      </c>
      <c r="B177" s="2">
        <v>1</v>
      </c>
      <c r="C177" s="2" t="s">
        <v>75</v>
      </c>
      <c r="D177" s="1">
        <v>3</v>
      </c>
      <c r="E177" s="2" t="str">
        <f t="shared" si="0"/>
        <v>3_Squaliformes</v>
      </c>
      <c r="F177" s="2" t="s">
        <v>203</v>
      </c>
      <c r="G177" s="2" t="s">
        <v>204</v>
      </c>
      <c r="H177" s="20" t="s">
        <v>2983</v>
      </c>
      <c r="I177" s="20">
        <v>60209</v>
      </c>
      <c r="J177" s="20">
        <v>3092852</v>
      </c>
      <c r="K177" s="70" t="str">
        <f t="shared" si="1"/>
        <v>https://www.iucnredlist.org/species/60209/3092852</v>
      </c>
      <c r="L177" s="19">
        <v>73</v>
      </c>
      <c r="M177" s="19">
        <v>600</v>
      </c>
      <c r="N177" s="72"/>
      <c r="O177" s="72" t="s">
        <v>4319</v>
      </c>
      <c r="P177" s="51" t="s">
        <v>178</v>
      </c>
      <c r="Q177" s="24">
        <v>457281.48710000003</v>
      </c>
      <c r="R177" s="26">
        <v>123.5</v>
      </c>
      <c r="S177" s="26" t="s">
        <v>84</v>
      </c>
    </row>
    <row r="178" spans="1:19" x14ac:dyDescent="0.3">
      <c r="A178" s="2">
        <v>11</v>
      </c>
      <c r="B178" s="2">
        <v>1</v>
      </c>
      <c r="C178" s="2" t="s">
        <v>75</v>
      </c>
      <c r="D178" s="1">
        <v>3</v>
      </c>
      <c r="E178" s="2" t="str">
        <f t="shared" si="0"/>
        <v>3_Squaliformes</v>
      </c>
      <c r="F178" s="2" t="s">
        <v>203</v>
      </c>
      <c r="G178" s="2" t="s">
        <v>204</v>
      </c>
      <c r="H178" s="20" t="s">
        <v>2984</v>
      </c>
      <c r="I178" s="20">
        <v>161321</v>
      </c>
      <c r="J178" s="20">
        <v>68617985</v>
      </c>
      <c r="K178" s="70" t="str">
        <f t="shared" si="1"/>
        <v>https://www.iucnredlist.org/species/161321/68617985</v>
      </c>
      <c r="L178" s="19">
        <v>360</v>
      </c>
      <c r="M178" s="19">
        <v>640</v>
      </c>
      <c r="N178" s="72"/>
      <c r="O178" s="72" t="s">
        <v>4319</v>
      </c>
      <c r="P178" s="51" t="s">
        <v>178</v>
      </c>
      <c r="Q178" s="24">
        <v>37867.803979999997</v>
      </c>
      <c r="R178" s="26">
        <v>123</v>
      </c>
      <c r="S178" s="26" t="s">
        <v>84</v>
      </c>
    </row>
    <row r="179" spans="1:19" x14ac:dyDescent="0.3">
      <c r="A179" s="2">
        <v>12</v>
      </c>
      <c r="B179" s="2">
        <v>1</v>
      </c>
      <c r="C179" s="2" t="s">
        <v>75</v>
      </c>
      <c r="D179" s="1">
        <v>3</v>
      </c>
      <c r="E179" s="2" t="str">
        <f t="shared" si="0"/>
        <v>3_Squaliformes</v>
      </c>
      <c r="F179" s="2" t="s">
        <v>203</v>
      </c>
      <c r="G179" s="2" t="s">
        <v>204</v>
      </c>
      <c r="H179" s="20" t="s">
        <v>2985</v>
      </c>
      <c r="I179" s="20">
        <v>41795</v>
      </c>
      <c r="J179" s="20">
        <v>124417203</v>
      </c>
      <c r="K179" s="70" t="str">
        <f t="shared" si="1"/>
        <v>https://www.iucnredlist.org/species/41795/124417203</v>
      </c>
      <c r="L179" s="19">
        <v>146</v>
      </c>
      <c r="M179" s="19">
        <v>640</v>
      </c>
      <c r="N179" s="72"/>
      <c r="O179" s="72" t="s">
        <v>4319</v>
      </c>
      <c r="P179" s="51" t="s">
        <v>178</v>
      </c>
      <c r="Q179" s="24">
        <v>38946.677000000003</v>
      </c>
      <c r="R179" s="26">
        <v>126</v>
      </c>
      <c r="S179" s="26" t="s">
        <v>84</v>
      </c>
    </row>
    <row r="180" spans="1:19" x14ac:dyDescent="0.3">
      <c r="A180" s="2">
        <v>13</v>
      </c>
      <c r="B180" s="2">
        <v>1</v>
      </c>
      <c r="C180" s="2" t="s">
        <v>75</v>
      </c>
      <c r="D180" s="1">
        <v>3</v>
      </c>
      <c r="E180" s="2" t="str">
        <f t="shared" si="0"/>
        <v>3_Squaliformes</v>
      </c>
      <c r="F180" s="2" t="s">
        <v>203</v>
      </c>
      <c r="G180" s="2" t="s">
        <v>204</v>
      </c>
      <c r="H180" s="20" t="s">
        <v>2986</v>
      </c>
      <c r="I180" s="20">
        <v>91209505</v>
      </c>
      <c r="J180" s="20">
        <v>124551959</v>
      </c>
      <c r="K180" s="70" t="str">
        <f t="shared" si="1"/>
        <v>https://www.iucnredlist.org/species/91209505/124551959</v>
      </c>
      <c r="L180" s="19">
        <v>0</v>
      </c>
      <c r="M180" s="19">
        <v>1978</v>
      </c>
      <c r="N180" s="72"/>
      <c r="O180" s="72" t="s">
        <v>4319</v>
      </c>
      <c r="P180" s="51" t="s">
        <v>83</v>
      </c>
      <c r="Q180" s="24">
        <v>5974759.2489999998</v>
      </c>
      <c r="R180" s="26">
        <v>200</v>
      </c>
      <c r="S180" s="26" t="s">
        <v>84</v>
      </c>
    </row>
    <row r="181" spans="1:19" x14ac:dyDescent="0.3">
      <c r="A181" s="2">
        <v>15</v>
      </c>
      <c r="B181" s="2">
        <v>1</v>
      </c>
      <c r="C181" s="2" t="s">
        <v>75</v>
      </c>
      <c r="D181" s="1">
        <v>3</v>
      </c>
      <c r="E181" s="2" t="str">
        <f t="shared" si="0"/>
        <v>3_Squaliformes</v>
      </c>
      <c r="F181" s="2" t="s">
        <v>203</v>
      </c>
      <c r="G181" s="2" t="s">
        <v>204</v>
      </c>
      <c r="H181" s="20" t="s">
        <v>2988</v>
      </c>
      <c r="I181" s="20">
        <v>42723</v>
      </c>
      <c r="J181" s="20">
        <v>68644232</v>
      </c>
      <c r="K181" s="70" t="str">
        <f t="shared" si="1"/>
        <v>https://www.iucnredlist.org/species/42723/68644232</v>
      </c>
      <c r="L181" s="19">
        <v>131</v>
      </c>
      <c r="M181" s="19">
        <v>450</v>
      </c>
      <c r="N181" s="72"/>
      <c r="O181" s="72" t="s">
        <v>4319</v>
      </c>
      <c r="P181" s="51" t="s">
        <v>178</v>
      </c>
      <c r="Q181" s="24">
        <v>73336.799669999993</v>
      </c>
      <c r="R181" s="26">
        <v>86</v>
      </c>
      <c r="S181" s="26" t="s">
        <v>84</v>
      </c>
    </row>
    <row r="182" spans="1:19" x14ac:dyDescent="0.3">
      <c r="A182" s="2">
        <v>16</v>
      </c>
      <c r="B182" s="2">
        <v>1</v>
      </c>
      <c r="C182" s="2" t="s">
        <v>75</v>
      </c>
      <c r="D182" s="1">
        <v>3</v>
      </c>
      <c r="E182" s="2" t="str">
        <f t="shared" si="0"/>
        <v>3_Squaliformes</v>
      </c>
      <c r="F182" s="2" t="s">
        <v>203</v>
      </c>
      <c r="G182" s="2" t="s">
        <v>204</v>
      </c>
      <c r="H182" s="20" t="s">
        <v>2989</v>
      </c>
      <c r="I182" s="20">
        <v>129495269</v>
      </c>
      <c r="J182" s="20">
        <v>129495382</v>
      </c>
      <c r="K182" s="70" t="str">
        <f t="shared" si="1"/>
        <v>https://www.iucnredlist.org/species/129495269/129495382</v>
      </c>
      <c r="L182" s="19">
        <v>195</v>
      </c>
      <c r="M182" s="19">
        <v>421</v>
      </c>
      <c r="N182" s="72"/>
      <c r="O182" s="72" t="s">
        <v>4319</v>
      </c>
      <c r="P182" s="51" t="s">
        <v>178</v>
      </c>
      <c r="Q182" s="24">
        <v>11089.024020000001</v>
      </c>
      <c r="R182" s="26">
        <v>61</v>
      </c>
      <c r="S182" s="26" t="s">
        <v>84</v>
      </c>
    </row>
    <row r="183" spans="1:19" x14ac:dyDescent="0.3">
      <c r="A183" s="2">
        <v>17</v>
      </c>
      <c r="B183" s="2">
        <v>1</v>
      </c>
      <c r="C183" s="2" t="s">
        <v>75</v>
      </c>
      <c r="D183" s="1">
        <v>3</v>
      </c>
      <c r="E183" s="2" t="str">
        <f t="shared" si="0"/>
        <v>3_Squaliformes</v>
      </c>
      <c r="F183" s="2" t="s">
        <v>203</v>
      </c>
      <c r="G183" s="2" t="s">
        <v>204</v>
      </c>
      <c r="H183" s="20" t="s">
        <v>2990</v>
      </c>
      <c r="I183" s="20">
        <v>158616</v>
      </c>
      <c r="J183" s="20">
        <v>68644334</v>
      </c>
      <c r="K183" s="70" t="str">
        <f t="shared" si="1"/>
        <v>https://www.iucnredlist.org/species/158616/68644334</v>
      </c>
      <c r="L183" s="19">
        <v>298</v>
      </c>
      <c r="M183" s="19">
        <v>305</v>
      </c>
      <c r="N183" s="72"/>
      <c r="O183" s="72" t="s">
        <v>4319</v>
      </c>
      <c r="P183" s="51" t="s">
        <v>178</v>
      </c>
      <c r="Q183" s="24">
        <v>3281.894812</v>
      </c>
      <c r="R183" s="26">
        <v>71.5</v>
      </c>
      <c r="S183" s="26" t="s">
        <v>84</v>
      </c>
    </row>
    <row r="184" spans="1:19" x14ac:dyDescent="0.3">
      <c r="A184" s="2">
        <v>20</v>
      </c>
      <c r="B184" s="2">
        <v>1</v>
      </c>
      <c r="C184" s="2" t="s">
        <v>75</v>
      </c>
      <c r="D184" s="1">
        <v>3</v>
      </c>
      <c r="E184" s="2" t="str">
        <f t="shared" si="0"/>
        <v>3_Squaliformes</v>
      </c>
      <c r="F184" s="2" t="s">
        <v>203</v>
      </c>
      <c r="G184" s="2" t="s">
        <v>204</v>
      </c>
      <c r="H184" s="20" t="s">
        <v>2993</v>
      </c>
      <c r="I184" s="20">
        <v>169229923</v>
      </c>
      <c r="J184" s="20">
        <v>179510767</v>
      </c>
      <c r="K184" s="70" t="str">
        <f t="shared" si="1"/>
        <v>https://www.iucnredlist.org/species/169229923/179510767</v>
      </c>
      <c r="L184" s="19">
        <v>15</v>
      </c>
      <c r="M184" s="19">
        <v>1500</v>
      </c>
      <c r="N184" s="72"/>
      <c r="O184" s="72" t="s">
        <v>4319</v>
      </c>
      <c r="P184" s="51" t="s">
        <v>178</v>
      </c>
      <c r="Q184" s="24">
        <v>2649614.8539999998</v>
      </c>
      <c r="R184" s="26">
        <v>92</v>
      </c>
      <c r="S184" s="26" t="s">
        <v>84</v>
      </c>
    </row>
    <row r="185" spans="1:19" x14ac:dyDescent="0.3">
      <c r="A185" s="2">
        <v>22</v>
      </c>
      <c r="B185" s="2">
        <v>1</v>
      </c>
      <c r="C185" s="2" t="s">
        <v>75</v>
      </c>
      <c r="D185" s="1">
        <v>3</v>
      </c>
      <c r="E185" s="2" t="str">
        <f t="shared" si="0"/>
        <v>3_Squaliformes</v>
      </c>
      <c r="F185" s="2" t="s">
        <v>203</v>
      </c>
      <c r="G185" s="2" t="s">
        <v>204</v>
      </c>
      <c r="H185" s="20" t="s">
        <v>2996</v>
      </c>
      <c r="I185" s="20">
        <v>161438</v>
      </c>
      <c r="J185" s="20">
        <v>124485434</v>
      </c>
      <c r="K185" s="70" t="str">
        <f t="shared" si="1"/>
        <v>https://www.iucnredlist.org/species/161438/124485434</v>
      </c>
      <c r="L185" s="19">
        <v>40</v>
      </c>
      <c r="M185" s="19">
        <v>163</v>
      </c>
      <c r="N185" s="72"/>
      <c r="O185" s="72" t="s">
        <v>4319</v>
      </c>
      <c r="P185" s="51" t="s">
        <v>83</v>
      </c>
      <c r="Q185" s="24">
        <v>601950.89249999996</v>
      </c>
      <c r="R185" s="26">
        <v>58</v>
      </c>
      <c r="S185" s="26" t="s">
        <v>84</v>
      </c>
    </row>
    <row r="186" spans="1:19" x14ac:dyDescent="0.3">
      <c r="A186" s="2">
        <v>23</v>
      </c>
      <c r="B186" s="2">
        <v>1</v>
      </c>
      <c r="C186" s="2" t="s">
        <v>75</v>
      </c>
      <c r="D186" s="1">
        <v>3</v>
      </c>
      <c r="E186" s="2" t="str">
        <f t="shared" si="0"/>
        <v>3_Squaliformes</v>
      </c>
      <c r="F186" s="2" t="s">
        <v>203</v>
      </c>
      <c r="G186" s="2" t="s">
        <v>204</v>
      </c>
      <c r="H186" s="20" t="s">
        <v>2997</v>
      </c>
      <c r="I186" s="20">
        <v>161703</v>
      </c>
      <c r="J186" s="20">
        <v>116739715</v>
      </c>
      <c r="K186" s="70" t="str">
        <f t="shared" si="1"/>
        <v>https://www.iucnredlist.org/species/161703/116739715</v>
      </c>
      <c r="L186" s="19">
        <v>448</v>
      </c>
      <c r="M186" s="19">
        <v>880</v>
      </c>
      <c r="N186" s="72"/>
      <c r="O186" s="72" t="s">
        <v>4319</v>
      </c>
      <c r="P186" s="51" t="s">
        <v>178</v>
      </c>
      <c r="Q186" s="24">
        <v>11895.506100000001</v>
      </c>
      <c r="R186" s="26">
        <v>90</v>
      </c>
      <c r="S186" s="26" t="s">
        <v>84</v>
      </c>
    </row>
    <row r="187" spans="1:19" x14ac:dyDescent="0.3">
      <c r="A187" s="2">
        <v>25</v>
      </c>
      <c r="B187" s="2">
        <v>1</v>
      </c>
      <c r="C187" s="2" t="s">
        <v>75</v>
      </c>
      <c r="D187" s="1">
        <v>3</v>
      </c>
      <c r="E187" s="2" t="str">
        <f t="shared" si="0"/>
        <v>3_Squaliformes</v>
      </c>
      <c r="F187" s="2" t="s">
        <v>203</v>
      </c>
      <c r="G187" s="2" t="s">
        <v>204</v>
      </c>
      <c r="H187" s="20" t="s">
        <v>2999</v>
      </c>
      <c r="I187" s="20">
        <v>161360</v>
      </c>
      <c r="J187" s="20">
        <v>68644464</v>
      </c>
      <c r="K187" s="70" t="str">
        <f t="shared" si="1"/>
        <v>https://www.iucnredlist.org/species/161360/68644464</v>
      </c>
      <c r="L187" s="19">
        <v>216</v>
      </c>
      <c r="M187" s="19">
        <v>1360</v>
      </c>
      <c r="N187" s="72"/>
      <c r="O187" s="72" t="s">
        <v>4319</v>
      </c>
      <c r="P187" s="51" t="s">
        <v>178</v>
      </c>
      <c r="Q187" s="24">
        <v>85213.910810000001</v>
      </c>
      <c r="R187" s="26">
        <v>99</v>
      </c>
      <c r="S187" s="26" t="s">
        <v>84</v>
      </c>
    </row>
    <row r="188" spans="1:19" x14ac:dyDescent="0.3">
      <c r="A188" s="2">
        <v>26</v>
      </c>
      <c r="B188" s="2">
        <v>1</v>
      </c>
      <c r="C188" s="2" t="s">
        <v>75</v>
      </c>
      <c r="D188" s="1">
        <v>3</v>
      </c>
      <c r="E188" s="2" t="str">
        <f t="shared" si="0"/>
        <v>3_Squaliformes</v>
      </c>
      <c r="F188" s="2" t="s">
        <v>203</v>
      </c>
      <c r="G188" s="2" t="s">
        <v>204</v>
      </c>
      <c r="H188" s="20" t="s">
        <v>3000</v>
      </c>
      <c r="I188" s="20">
        <v>42725</v>
      </c>
      <c r="J188" s="20">
        <v>68644617</v>
      </c>
      <c r="K188" s="70" t="str">
        <f t="shared" si="1"/>
        <v>https://www.iucnredlist.org/species/42725/68644617</v>
      </c>
      <c r="L188" s="19">
        <v>187</v>
      </c>
      <c r="M188" s="19">
        <v>300</v>
      </c>
      <c r="N188" s="72"/>
      <c r="O188" s="72" t="s">
        <v>4319</v>
      </c>
      <c r="P188" s="51" t="s">
        <v>178</v>
      </c>
      <c r="Q188" s="24">
        <v>36896.899830000002</v>
      </c>
      <c r="R188" s="26">
        <v>67</v>
      </c>
      <c r="S188" s="26" t="s">
        <v>84</v>
      </c>
    </row>
    <row r="189" spans="1:19" x14ac:dyDescent="0.3">
      <c r="A189" s="2">
        <v>27</v>
      </c>
      <c r="B189" s="2">
        <v>1</v>
      </c>
      <c r="C189" s="2" t="s">
        <v>75</v>
      </c>
      <c r="D189" s="1">
        <v>3</v>
      </c>
      <c r="E189" s="2" t="str">
        <f t="shared" si="0"/>
        <v>3_Squaliformes</v>
      </c>
      <c r="F189" s="2" t="s">
        <v>203</v>
      </c>
      <c r="G189" s="2" t="s">
        <v>204</v>
      </c>
      <c r="H189" s="20" t="s">
        <v>3001</v>
      </c>
      <c r="I189" s="20">
        <v>61416</v>
      </c>
      <c r="J189" s="20">
        <v>3104105</v>
      </c>
      <c r="K189" s="70" t="str">
        <f t="shared" si="1"/>
        <v>https://www.iucnredlist.org/species/61416/3104105</v>
      </c>
      <c r="L189" s="19">
        <v>10</v>
      </c>
      <c r="M189" s="19">
        <v>731</v>
      </c>
      <c r="N189" s="72"/>
      <c r="O189" s="72" t="s">
        <v>4319</v>
      </c>
      <c r="P189" s="51" t="s">
        <v>178</v>
      </c>
      <c r="Q189" s="24">
        <v>960642.45369999995</v>
      </c>
      <c r="R189" s="26">
        <v>60</v>
      </c>
      <c r="S189" s="26" t="s">
        <v>84</v>
      </c>
    </row>
    <row r="190" spans="1:19" x14ac:dyDescent="0.3">
      <c r="A190" s="2">
        <v>28</v>
      </c>
      <c r="B190" s="2">
        <v>1</v>
      </c>
      <c r="C190" s="2" t="s">
        <v>75</v>
      </c>
      <c r="D190" s="1">
        <v>3</v>
      </c>
      <c r="E190" s="2" t="str">
        <f t="shared" si="0"/>
        <v>3_Squaliformes</v>
      </c>
      <c r="F190" s="2" t="s">
        <v>203</v>
      </c>
      <c r="G190" s="2" t="s">
        <v>204</v>
      </c>
      <c r="H190" s="20" t="s">
        <v>3002</v>
      </c>
      <c r="I190" s="20">
        <v>158617</v>
      </c>
      <c r="J190" s="20">
        <v>68644689</v>
      </c>
      <c r="K190" s="70" t="str">
        <f t="shared" si="1"/>
        <v>https://www.iucnredlist.org/species/158617/68644689</v>
      </c>
      <c r="L190" s="19">
        <v>204</v>
      </c>
      <c r="M190" s="19">
        <v>850</v>
      </c>
      <c r="N190" s="72"/>
      <c r="O190" s="72" t="s">
        <v>4319</v>
      </c>
      <c r="P190" s="51" t="s">
        <v>178</v>
      </c>
      <c r="Q190" s="24">
        <v>85336.727490000005</v>
      </c>
      <c r="R190" s="26">
        <v>115</v>
      </c>
      <c r="S190" s="26" t="s">
        <v>84</v>
      </c>
    </row>
    <row r="191" spans="1:19" x14ac:dyDescent="0.3">
      <c r="A191" s="2">
        <v>30</v>
      </c>
      <c r="B191" s="2">
        <v>1</v>
      </c>
      <c r="C191" s="2" t="s">
        <v>75</v>
      </c>
      <c r="D191" s="1">
        <v>3</v>
      </c>
      <c r="E191" s="2" t="str">
        <f t="shared" si="0"/>
        <v>3_Squaliformes</v>
      </c>
      <c r="F191" s="2" t="s">
        <v>203</v>
      </c>
      <c r="G191" s="2" t="s">
        <v>204</v>
      </c>
      <c r="H191" s="20" t="s">
        <v>3005</v>
      </c>
      <c r="I191" s="20">
        <v>42727</v>
      </c>
      <c r="J191" s="20">
        <v>68644862</v>
      </c>
      <c r="K191" s="70" t="str">
        <f t="shared" si="1"/>
        <v>https://www.iucnredlist.org/species/42727/68644862</v>
      </c>
      <c r="L191" s="19">
        <v>148</v>
      </c>
      <c r="M191" s="19">
        <v>504</v>
      </c>
      <c r="N191" s="72"/>
      <c r="O191" s="72" t="s">
        <v>4319</v>
      </c>
      <c r="P191" s="51" t="s">
        <v>178</v>
      </c>
      <c r="Q191" s="24">
        <v>84183.742629999993</v>
      </c>
      <c r="R191" s="26">
        <v>73</v>
      </c>
      <c r="S191" s="26" t="s">
        <v>84</v>
      </c>
    </row>
    <row r="192" spans="1:19" x14ac:dyDescent="0.3">
      <c r="A192" s="2">
        <v>31</v>
      </c>
      <c r="B192" s="2">
        <v>1</v>
      </c>
      <c r="C192" s="2" t="s">
        <v>75</v>
      </c>
      <c r="D192" s="1">
        <v>3</v>
      </c>
      <c r="E192" s="2" t="str">
        <f t="shared" si="0"/>
        <v>3_Squaliformes</v>
      </c>
      <c r="F192" s="2" t="s">
        <v>203</v>
      </c>
      <c r="G192" s="2" t="s">
        <v>204</v>
      </c>
      <c r="H192" s="20" t="s">
        <v>3006</v>
      </c>
      <c r="I192" s="20">
        <v>195487</v>
      </c>
      <c r="J192" s="20">
        <v>116740549</v>
      </c>
      <c r="K192" s="70" t="str">
        <f t="shared" si="1"/>
        <v>https://www.iucnredlist.org/species/195487/116740549</v>
      </c>
      <c r="L192" s="19">
        <v>15</v>
      </c>
      <c r="M192" s="19">
        <v>700</v>
      </c>
      <c r="N192" s="72"/>
      <c r="O192" s="72" t="s">
        <v>4319</v>
      </c>
      <c r="P192" s="51" t="s">
        <v>178</v>
      </c>
      <c r="Q192" s="24">
        <v>253379.5239</v>
      </c>
      <c r="R192" s="26">
        <v>110</v>
      </c>
      <c r="S192" s="26" t="s">
        <v>84</v>
      </c>
    </row>
    <row r="193" spans="1:19" x14ac:dyDescent="0.3">
      <c r="A193" s="2">
        <v>34</v>
      </c>
      <c r="B193" s="2">
        <v>1</v>
      </c>
      <c r="C193" s="2" t="s">
        <v>75</v>
      </c>
      <c r="D193" s="1">
        <v>3</v>
      </c>
      <c r="E193" s="2" t="str">
        <f t="shared" si="0"/>
        <v>3_Squaliformes</v>
      </c>
      <c r="F193" s="2" t="s">
        <v>203</v>
      </c>
      <c r="G193" s="2" t="s">
        <v>204</v>
      </c>
      <c r="H193" s="20" t="s">
        <v>3009</v>
      </c>
      <c r="I193" s="20">
        <v>161433</v>
      </c>
      <c r="J193" s="20">
        <v>124484752</v>
      </c>
      <c r="K193" s="70" t="str">
        <f t="shared" si="1"/>
        <v>https://www.iucnredlist.org/species/161433/124484752</v>
      </c>
      <c r="L193" s="19">
        <v>52</v>
      </c>
      <c r="M193" s="19">
        <v>400</v>
      </c>
      <c r="N193" s="72"/>
      <c r="O193" s="72" t="s">
        <v>4319</v>
      </c>
      <c r="P193" s="51" t="s">
        <v>178</v>
      </c>
      <c r="Q193" s="24">
        <v>658090.73190000001</v>
      </c>
      <c r="R193" s="26">
        <v>105</v>
      </c>
      <c r="S193" s="26" t="s">
        <v>84</v>
      </c>
    </row>
    <row r="194" spans="1:19" x14ac:dyDescent="0.3">
      <c r="A194" s="2">
        <v>35</v>
      </c>
      <c r="B194" s="2">
        <v>1</v>
      </c>
      <c r="C194" s="2" t="s">
        <v>75</v>
      </c>
      <c r="D194" s="1">
        <v>3</v>
      </c>
      <c r="E194" s="2" t="str">
        <f t="shared" si="0"/>
        <v>3_Squaliformes</v>
      </c>
      <c r="F194" s="2" t="s">
        <v>203</v>
      </c>
      <c r="G194" s="2" t="s">
        <v>204</v>
      </c>
      <c r="H194" s="20" t="s">
        <v>3010</v>
      </c>
      <c r="I194" s="20">
        <v>161668</v>
      </c>
      <c r="J194" s="20">
        <v>124525080</v>
      </c>
      <c r="K194" s="70" t="str">
        <f t="shared" si="1"/>
        <v>https://www.iucnredlist.org/species/161668/124525080</v>
      </c>
      <c r="L194" s="19">
        <v>1000</v>
      </c>
      <c r="M194" s="23">
        <v>1000</v>
      </c>
      <c r="N194" s="72"/>
      <c r="O194" s="72" t="s">
        <v>4319</v>
      </c>
      <c r="P194" s="51" t="s">
        <v>178</v>
      </c>
      <c r="Q194" s="24" t="s">
        <v>267</v>
      </c>
      <c r="R194" s="26">
        <v>79</v>
      </c>
      <c r="S194" s="26" t="s">
        <v>84</v>
      </c>
    </row>
    <row r="195" spans="1:19" x14ac:dyDescent="0.3">
      <c r="A195" s="2">
        <v>39</v>
      </c>
      <c r="B195" s="2">
        <v>1</v>
      </c>
      <c r="C195" s="2" t="s">
        <v>75</v>
      </c>
      <c r="D195" s="1">
        <v>3</v>
      </c>
      <c r="E195" s="2" t="str">
        <f t="shared" si="0"/>
        <v>3_Squaliformes</v>
      </c>
      <c r="F195" s="2" t="s">
        <v>203</v>
      </c>
      <c r="G195" s="2" t="s">
        <v>204</v>
      </c>
      <c r="H195" s="20" t="s">
        <v>3014</v>
      </c>
      <c r="I195" s="20">
        <v>124553086</v>
      </c>
      <c r="J195" s="20">
        <v>68644970</v>
      </c>
      <c r="K195" s="70" t="str">
        <f t="shared" si="1"/>
        <v>https://www.iucnredlist.org/species/124553086/68644970</v>
      </c>
      <c r="L195" s="19">
        <v>0</v>
      </c>
      <c r="M195" s="19">
        <v>732</v>
      </c>
      <c r="N195" s="72"/>
      <c r="O195" s="72" t="s">
        <v>4319</v>
      </c>
      <c r="P195" s="51" t="s">
        <v>178</v>
      </c>
      <c r="Q195" s="24">
        <v>905548.77830000001</v>
      </c>
      <c r="R195" s="26">
        <v>64</v>
      </c>
      <c r="S195" s="26" t="s">
        <v>84</v>
      </c>
    </row>
    <row r="196" spans="1:19" x14ac:dyDescent="0.3">
      <c r="A196" s="2">
        <v>40</v>
      </c>
      <c r="B196" s="2">
        <v>1</v>
      </c>
      <c r="C196" s="2" t="s">
        <v>75</v>
      </c>
      <c r="D196" s="1">
        <v>3</v>
      </c>
      <c r="E196" s="2" t="str">
        <f t="shared" si="0"/>
        <v>3_Squaliformes</v>
      </c>
      <c r="F196" s="2" t="s">
        <v>203</v>
      </c>
      <c r="G196" s="2" t="s">
        <v>204</v>
      </c>
      <c r="H196" s="20" t="s">
        <v>3015</v>
      </c>
      <c r="I196" s="20">
        <v>41860</v>
      </c>
      <c r="J196" s="20">
        <v>116737441</v>
      </c>
      <c r="K196" s="70" t="str">
        <f t="shared" si="1"/>
        <v>https://www.iucnredlist.org/species/41860/116737441</v>
      </c>
      <c r="L196" s="19">
        <v>34</v>
      </c>
      <c r="M196" s="19">
        <v>480</v>
      </c>
      <c r="N196" s="72"/>
      <c r="O196" s="72" t="s">
        <v>4319</v>
      </c>
      <c r="P196" s="51" t="s">
        <v>178</v>
      </c>
      <c r="Q196" s="24">
        <v>139.4845857</v>
      </c>
      <c r="R196" s="26">
        <v>75</v>
      </c>
      <c r="S196" s="26" t="s">
        <v>84</v>
      </c>
    </row>
    <row r="197" spans="1:19" x14ac:dyDescent="0.3">
      <c r="A197" s="2">
        <v>41</v>
      </c>
      <c r="B197" s="2">
        <v>1</v>
      </c>
      <c r="C197" s="2" t="s">
        <v>75</v>
      </c>
      <c r="D197" s="1">
        <v>3</v>
      </c>
      <c r="E197" s="2" t="str">
        <f t="shared" si="0"/>
        <v>3_Squaliformes</v>
      </c>
      <c r="F197" s="2" t="s">
        <v>203</v>
      </c>
      <c r="G197" s="2" t="s">
        <v>204</v>
      </c>
      <c r="H197" s="20" t="s">
        <v>3016</v>
      </c>
      <c r="I197" s="20">
        <v>152781967</v>
      </c>
      <c r="J197" s="20">
        <v>2957982</v>
      </c>
      <c r="K197" s="70" t="str">
        <f t="shared" si="1"/>
        <v>https://www.iucnredlist.org/species/152781967/2957982</v>
      </c>
      <c r="L197" s="19">
        <v>4</v>
      </c>
      <c r="M197" s="19">
        <v>954</v>
      </c>
      <c r="N197" s="72"/>
      <c r="O197" s="72" t="s">
        <v>4319</v>
      </c>
      <c r="P197" s="51" t="s">
        <v>178</v>
      </c>
      <c r="Q197" s="24">
        <v>1423186.0490000001</v>
      </c>
      <c r="R197" s="26">
        <v>112</v>
      </c>
      <c r="S197" s="26" t="s">
        <v>84</v>
      </c>
    </row>
    <row r="198" spans="1:19" x14ac:dyDescent="0.3">
      <c r="A198" s="2">
        <v>42</v>
      </c>
      <c r="B198" s="2">
        <v>1</v>
      </c>
      <c r="C198" s="2" t="s">
        <v>75</v>
      </c>
      <c r="D198" s="1">
        <v>3</v>
      </c>
      <c r="E198" s="2" t="str">
        <f t="shared" si="0"/>
        <v>3_Squaliformes</v>
      </c>
      <c r="F198" s="2" t="s">
        <v>203</v>
      </c>
      <c r="G198" s="2" t="s">
        <v>204</v>
      </c>
      <c r="H198" s="20" t="s">
        <v>3017</v>
      </c>
      <c r="I198" s="20">
        <v>161404</v>
      </c>
      <c r="J198" s="20">
        <v>68645208</v>
      </c>
      <c r="K198" s="70" t="str">
        <f t="shared" si="1"/>
        <v>https://www.iucnredlist.org/species/161404/68645208</v>
      </c>
      <c r="L198" s="19">
        <v>154</v>
      </c>
      <c r="M198" s="19">
        <v>1370</v>
      </c>
      <c r="N198" s="72"/>
      <c r="O198" s="72" t="s">
        <v>4319</v>
      </c>
      <c r="P198" s="51" t="s">
        <v>178</v>
      </c>
      <c r="Q198" s="24">
        <v>688599.07640000002</v>
      </c>
      <c r="R198" s="26">
        <v>101</v>
      </c>
      <c r="S198" s="26" t="s">
        <v>84</v>
      </c>
    </row>
    <row r="199" spans="1:19" x14ac:dyDescent="0.3">
      <c r="A199" s="2">
        <v>43</v>
      </c>
      <c r="B199" s="2">
        <v>1</v>
      </c>
      <c r="C199" s="2" t="s">
        <v>75</v>
      </c>
      <c r="D199" s="1">
        <v>3</v>
      </c>
      <c r="E199" s="2" t="str">
        <f t="shared" si="0"/>
        <v>3_Squaliformes</v>
      </c>
      <c r="F199" s="2" t="s">
        <v>203</v>
      </c>
      <c r="G199" s="2" t="s">
        <v>204</v>
      </c>
      <c r="H199" s="20" t="s">
        <v>3019</v>
      </c>
      <c r="I199" s="20">
        <v>42726</v>
      </c>
      <c r="J199" s="20">
        <v>68645393</v>
      </c>
      <c r="K199" s="70" t="str">
        <f t="shared" si="1"/>
        <v>https://www.iucnredlist.org/species/42726/68645393</v>
      </c>
      <c r="L199" s="19">
        <v>300</v>
      </c>
      <c r="M199" s="19">
        <v>850</v>
      </c>
      <c r="N199" s="72"/>
      <c r="O199" s="72" t="s">
        <v>4319</v>
      </c>
      <c r="P199" s="51" t="s">
        <v>178</v>
      </c>
      <c r="Q199" s="24">
        <v>83678.227050000001</v>
      </c>
      <c r="R199" s="26">
        <v>64</v>
      </c>
      <c r="S199" s="26" t="s">
        <v>84</v>
      </c>
    </row>
    <row r="200" spans="1:19" x14ac:dyDescent="0.3">
      <c r="A200" s="2">
        <v>44</v>
      </c>
      <c r="B200" s="2">
        <v>1</v>
      </c>
      <c r="C200" s="2" t="s">
        <v>75</v>
      </c>
      <c r="D200" s="1">
        <v>3</v>
      </c>
      <c r="E200" s="2" t="str">
        <f t="shared" si="0"/>
        <v>3_Squaliformes</v>
      </c>
      <c r="F200" s="2" t="s">
        <v>203</v>
      </c>
      <c r="G200" s="2" t="s">
        <v>204</v>
      </c>
      <c r="H200" s="20" t="s">
        <v>3020</v>
      </c>
      <c r="I200" s="20">
        <v>42722</v>
      </c>
      <c r="J200" s="20">
        <v>68645459</v>
      </c>
      <c r="K200" s="70" t="str">
        <f t="shared" si="1"/>
        <v>https://www.iucnredlist.org/species/42722/68645459</v>
      </c>
      <c r="L200" s="19">
        <v>225</v>
      </c>
      <c r="M200" s="19">
        <v>454</v>
      </c>
      <c r="N200" s="72"/>
      <c r="O200" s="72" t="s">
        <v>4319</v>
      </c>
      <c r="P200" s="51" t="s">
        <v>178</v>
      </c>
      <c r="Q200" s="24">
        <v>48487.069609999999</v>
      </c>
      <c r="R200" s="26">
        <v>62</v>
      </c>
      <c r="S200" s="26" t="s">
        <v>84</v>
      </c>
    </row>
    <row r="201" spans="1:19" x14ac:dyDescent="0.3">
      <c r="A201" s="2">
        <v>46</v>
      </c>
      <c r="B201" s="2">
        <v>1</v>
      </c>
      <c r="C201" s="2" t="s">
        <v>75</v>
      </c>
      <c r="D201" s="1">
        <v>3</v>
      </c>
      <c r="E201" s="2" t="str">
        <f t="shared" si="0"/>
        <v>3_Squaliformes</v>
      </c>
      <c r="F201" s="2" t="s">
        <v>203</v>
      </c>
      <c r="G201" s="2" t="s">
        <v>204</v>
      </c>
      <c r="H201" s="20" t="s">
        <v>3022</v>
      </c>
      <c r="I201" s="20">
        <v>41861</v>
      </c>
      <c r="J201" s="20">
        <v>117123341</v>
      </c>
      <c r="K201" s="70" t="str">
        <f t="shared" si="1"/>
        <v>https://www.iucnredlist.org/species/41861/117123341</v>
      </c>
      <c r="L201" s="19">
        <v>320</v>
      </c>
      <c r="M201" s="19">
        <v>400</v>
      </c>
      <c r="N201" s="72"/>
      <c r="O201" s="72" t="s">
        <v>4319</v>
      </c>
      <c r="P201" s="51" t="s">
        <v>178</v>
      </c>
      <c r="Q201" s="24">
        <v>578.33373979999999</v>
      </c>
      <c r="R201" s="26">
        <v>77</v>
      </c>
      <c r="S201" s="26" t="s">
        <v>84</v>
      </c>
    </row>
    <row r="202" spans="1:19" x14ac:dyDescent="0.3">
      <c r="A202" s="2">
        <v>48</v>
      </c>
      <c r="B202" s="2">
        <v>1</v>
      </c>
      <c r="C202" s="2" t="s">
        <v>75</v>
      </c>
      <c r="D202" s="1">
        <v>3</v>
      </c>
      <c r="E202" s="2" t="str">
        <f t="shared" si="0"/>
        <v>3_Squaliformes</v>
      </c>
      <c r="F202" s="2" t="s">
        <v>203</v>
      </c>
      <c r="G202" s="2" t="s">
        <v>204</v>
      </c>
      <c r="H202" s="20" t="s">
        <v>3025</v>
      </c>
      <c r="I202" s="20">
        <v>195488</v>
      </c>
      <c r="J202" s="20">
        <v>2382480</v>
      </c>
      <c r="K202" s="70" t="str">
        <f t="shared" si="1"/>
        <v>https://www.iucnredlist.org/species/195488/2382480</v>
      </c>
      <c r="L202" s="19">
        <v>0</v>
      </c>
      <c r="M202" s="19">
        <v>1236</v>
      </c>
      <c r="N202" s="72"/>
      <c r="O202" s="72" t="s">
        <v>4319</v>
      </c>
      <c r="P202" s="51" t="s">
        <v>83</v>
      </c>
      <c r="Q202" s="24">
        <v>3434528.0070000002</v>
      </c>
      <c r="R202" s="26">
        <v>130</v>
      </c>
      <c r="S202" s="26" t="s">
        <v>84</v>
      </c>
    </row>
    <row r="203" spans="1:19" x14ac:dyDescent="0.3">
      <c r="A203" s="2">
        <v>49</v>
      </c>
      <c r="B203" s="2">
        <v>1</v>
      </c>
      <c r="C203" s="2" t="s">
        <v>75</v>
      </c>
      <c r="D203" s="1">
        <v>3</v>
      </c>
      <c r="E203" s="2" t="str">
        <f t="shared" si="0"/>
        <v>3_Squaliformes</v>
      </c>
      <c r="F203" s="2" t="s">
        <v>203</v>
      </c>
      <c r="G203" s="2" t="s">
        <v>298</v>
      </c>
      <c r="H203" s="20" t="s">
        <v>3026</v>
      </c>
      <c r="I203" s="20">
        <v>161384</v>
      </c>
      <c r="J203" s="20">
        <v>124474968</v>
      </c>
      <c r="K203" s="70" t="str">
        <f t="shared" si="1"/>
        <v>https://www.iucnredlist.org/species/161384/124474968</v>
      </c>
      <c r="L203" s="19">
        <v>150</v>
      </c>
      <c r="M203" s="19">
        <v>450</v>
      </c>
      <c r="N203" s="72"/>
      <c r="O203" s="72" t="s">
        <v>4319</v>
      </c>
      <c r="P203" s="51" t="s">
        <v>178</v>
      </c>
      <c r="Q203" s="24">
        <v>66632.609169999996</v>
      </c>
      <c r="R203" s="26">
        <v>99</v>
      </c>
      <c r="S203" s="26" t="s">
        <v>84</v>
      </c>
    </row>
    <row r="204" spans="1:19" x14ac:dyDescent="0.3">
      <c r="A204" s="2">
        <v>50</v>
      </c>
      <c r="B204" s="2">
        <v>1</v>
      </c>
      <c r="C204" s="2" t="s">
        <v>75</v>
      </c>
      <c r="D204" s="1">
        <v>3</v>
      </c>
      <c r="E204" s="2" t="str">
        <f t="shared" si="0"/>
        <v>3_Squaliformes</v>
      </c>
      <c r="F204" s="2" t="s">
        <v>203</v>
      </c>
      <c r="G204" s="2" t="s">
        <v>298</v>
      </c>
      <c r="H204" s="20" t="s">
        <v>3027</v>
      </c>
      <c r="I204" s="20">
        <v>162293947</v>
      </c>
      <c r="J204" s="20">
        <v>2897883</v>
      </c>
      <c r="K204" s="70" t="str">
        <f t="shared" si="1"/>
        <v>https://www.iucnredlist.org/species/162293947/2897883</v>
      </c>
      <c r="L204" s="19">
        <v>50</v>
      </c>
      <c r="M204" s="19">
        <v>1500</v>
      </c>
      <c r="N204" s="72"/>
      <c r="O204" s="72" t="s">
        <v>4319</v>
      </c>
      <c r="P204" s="51" t="s">
        <v>178</v>
      </c>
      <c r="Q204" s="24">
        <v>2898533.4079999998</v>
      </c>
      <c r="R204" s="26">
        <v>176</v>
      </c>
      <c r="S204" s="26" t="s">
        <v>84</v>
      </c>
    </row>
    <row r="205" spans="1:19" x14ac:dyDescent="0.3">
      <c r="A205" s="2">
        <v>52</v>
      </c>
      <c r="B205" s="2">
        <v>1</v>
      </c>
      <c r="C205" s="2" t="s">
        <v>75</v>
      </c>
      <c r="D205" s="1">
        <v>3</v>
      </c>
      <c r="E205" s="2" t="str">
        <f t="shared" si="0"/>
        <v>3_Squaliformes</v>
      </c>
      <c r="F205" s="2" t="s">
        <v>203</v>
      </c>
      <c r="G205" s="2" t="s">
        <v>298</v>
      </c>
      <c r="H205" s="20" t="s">
        <v>3029</v>
      </c>
      <c r="I205" s="20">
        <v>44563</v>
      </c>
      <c r="J205" s="20">
        <v>124432455</v>
      </c>
      <c r="K205" s="70" t="str">
        <f t="shared" si="1"/>
        <v>https://www.iucnredlist.org/species/44563/124432455</v>
      </c>
      <c r="L205" s="19">
        <v>435</v>
      </c>
      <c r="M205" s="19">
        <v>770</v>
      </c>
      <c r="N205" s="72"/>
      <c r="O205" s="72" t="s">
        <v>4319</v>
      </c>
      <c r="P205" s="51" t="s">
        <v>178</v>
      </c>
      <c r="Q205" s="24">
        <v>35272.314610000001</v>
      </c>
      <c r="R205" s="26">
        <v>108</v>
      </c>
      <c r="S205" s="26" t="s">
        <v>84</v>
      </c>
    </row>
    <row r="206" spans="1:19" x14ac:dyDescent="0.3">
      <c r="A206" s="2">
        <v>55</v>
      </c>
      <c r="B206" s="2">
        <v>1</v>
      </c>
      <c r="C206" s="2" t="s">
        <v>75</v>
      </c>
      <c r="D206" s="1">
        <v>3</v>
      </c>
      <c r="E206" s="2" t="str">
        <f t="shared" si="0"/>
        <v>3_Squaliformes</v>
      </c>
      <c r="F206" s="2" t="s">
        <v>203</v>
      </c>
      <c r="G206" s="2" t="s">
        <v>298</v>
      </c>
      <c r="H206" s="20" t="s">
        <v>3032</v>
      </c>
      <c r="I206" s="20">
        <v>42838</v>
      </c>
      <c r="J206" s="20">
        <v>68614328</v>
      </c>
      <c r="K206" s="70" t="str">
        <f t="shared" si="1"/>
        <v>https://www.iucnredlist.org/species/42838/68614328</v>
      </c>
      <c r="L206" s="19">
        <v>128</v>
      </c>
      <c r="M206" s="19">
        <v>823</v>
      </c>
      <c r="N206" s="72"/>
      <c r="O206" s="72" t="s">
        <v>4319</v>
      </c>
      <c r="P206" s="51" t="s">
        <v>178</v>
      </c>
      <c r="Q206" s="24">
        <v>439269.79989999998</v>
      </c>
      <c r="R206" s="26">
        <v>101.7</v>
      </c>
      <c r="S206" s="26" t="s">
        <v>84</v>
      </c>
    </row>
    <row r="207" spans="1:19" x14ac:dyDescent="0.3">
      <c r="A207" s="2">
        <v>56</v>
      </c>
      <c r="B207" s="2">
        <v>1</v>
      </c>
      <c r="C207" s="2" t="s">
        <v>75</v>
      </c>
      <c r="D207" s="1">
        <v>3</v>
      </c>
      <c r="E207" s="2" t="str">
        <f t="shared" si="0"/>
        <v>3_Squaliformes</v>
      </c>
      <c r="F207" s="2" t="s">
        <v>203</v>
      </c>
      <c r="G207" s="2" t="s">
        <v>298</v>
      </c>
      <c r="H207" s="20" t="s">
        <v>3033</v>
      </c>
      <c r="I207" s="20">
        <v>161417</v>
      </c>
      <c r="J207" s="20">
        <v>124481302</v>
      </c>
      <c r="K207" s="70" t="str">
        <f t="shared" si="1"/>
        <v>https://www.iucnredlist.org/species/161417/124481302</v>
      </c>
      <c r="L207" s="19">
        <v>490</v>
      </c>
      <c r="M207" s="19">
        <v>1000</v>
      </c>
      <c r="N207" s="72"/>
      <c r="O207" s="72" t="s">
        <v>4319</v>
      </c>
      <c r="P207" s="51" t="s">
        <v>178</v>
      </c>
      <c r="Q207" s="24">
        <v>11.32155373</v>
      </c>
      <c r="R207" s="26">
        <v>79.7</v>
      </c>
      <c r="S207" s="26" t="s">
        <v>84</v>
      </c>
    </row>
    <row r="208" spans="1:19" x14ac:dyDescent="0.3">
      <c r="A208" s="2">
        <v>57</v>
      </c>
      <c r="B208" s="2">
        <v>1</v>
      </c>
      <c r="C208" s="2" t="s">
        <v>75</v>
      </c>
      <c r="D208" s="1">
        <v>3</v>
      </c>
      <c r="E208" s="2" t="str">
        <f t="shared" si="0"/>
        <v>3_Squaliformes</v>
      </c>
      <c r="F208" s="2" t="s">
        <v>203</v>
      </c>
      <c r="G208" s="2" t="s">
        <v>298</v>
      </c>
      <c r="H208" s="20" t="s">
        <v>3034</v>
      </c>
      <c r="I208" s="20">
        <v>41871</v>
      </c>
      <c r="J208" s="20">
        <v>68614964</v>
      </c>
      <c r="K208" s="70" t="str">
        <f t="shared" si="1"/>
        <v>https://www.iucnredlist.org/species/41871/68614964</v>
      </c>
      <c r="L208" s="19">
        <v>0</v>
      </c>
      <c r="M208" s="19">
        <v>3366</v>
      </c>
      <c r="N208" s="72"/>
      <c r="O208" s="72" t="s">
        <v>4319</v>
      </c>
      <c r="P208" s="51" t="s">
        <v>178</v>
      </c>
      <c r="Q208" s="24">
        <v>3980578.61</v>
      </c>
      <c r="R208" s="26">
        <v>166</v>
      </c>
      <c r="S208" s="26" t="s">
        <v>84</v>
      </c>
    </row>
    <row r="209" spans="1:19" x14ac:dyDescent="0.3">
      <c r="A209" s="2">
        <v>58</v>
      </c>
      <c r="B209" s="2">
        <v>1</v>
      </c>
      <c r="C209" s="2" t="s">
        <v>75</v>
      </c>
      <c r="D209" s="1">
        <v>3</v>
      </c>
      <c r="E209" s="2" t="str">
        <f t="shared" si="0"/>
        <v>3_Squaliformes</v>
      </c>
      <c r="F209" s="2" t="s">
        <v>203</v>
      </c>
      <c r="G209" s="2" t="s">
        <v>298</v>
      </c>
      <c r="H209" s="20" t="s">
        <v>3035</v>
      </c>
      <c r="I209" s="20">
        <v>60208</v>
      </c>
      <c r="J209" s="20">
        <v>124452245</v>
      </c>
      <c r="K209" s="70" t="str">
        <f t="shared" si="1"/>
        <v>https://www.iucnredlist.org/species/60208/124452245</v>
      </c>
      <c r="L209" s="19">
        <v>260</v>
      </c>
      <c r="M209" s="19">
        <v>732</v>
      </c>
      <c r="N209" s="72"/>
      <c r="O209" s="72" t="s">
        <v>4319</v>
      </c>
      <c r="P209" s="51" t="s">
        <v>178</v>
      </c>
      <c r="Q209" s="24">
        <v>75149.673620000001</v>
      </c>
      <c r="R209" s="26">
        <v>100</v>
      </c>
      <c r="S209" s="26" t="s">
        <v>84</v>
      </c>
    </row>
    <row r="210" spans="1:19" x14ac:dyDescent="0.3">
      <c r="A210" s="2">
        <v>59</v>
      </c>
      <c r="B210" s="2">
        <v>1</v>
      </c>
      <c r="C210" s="2" t="s">
        <v>75</v>
      </c>
      <c r="D210" s="1">
        <v>3</v>
      </c>
      <c r="E210" s="2" t="str">
        <f t="shared" si="0"/>
        <v>3_Squaliformes</v>
      </c>
      <c r="F210" s="2" t="s">
        <v>203</v>
      </c>
      <c r="G210" s="2" t="s">
        <v>298</v>
      </c>
      <c r="H210" s="20" t="s">
        <v>3036</v>
      </c>
      <c r="I210" s="20">
        <v>41745</v>
      </c>
      <c r="J210" s="20">
        <v>124416090</v>
      </c>
      <c r="K210" s="70" t="str">
        <f t="shared" si="1"/>
        <v>https://www.iucnredlist.org/species/41745/124416090</v>
      </c>
      <c r="L210" s="19">
        <v>50</v>
      </c>
      <c r="M210" s="19">
        <v>1400</v>
      </c>
      <c r="N210" s="72"/>
      <c r="O210" s="72" t="s">
        <v>4319</v>
      </c>
      <c r="P210" s="51" t="s">
        <v>178</v>
      </c>
      <c r="Q210" s="24">
        <v>1028242.186</v>
      </c>
      <c r="R210" s="26">
        <v>128</v>
      </c>
      <c r="S210" s="26" t="s">
        <v>84</v>
      </c>
    </row>
    <row r="211" spans="1:19" x14ac:dyDescent="0.3">
      <c r="A211" s="2">
        <v>60</v>
      </c>
      <c r="B211" s="2">
        <v>1</v>
      </c>
      <c r="C211" s="2" t="s">
        <v>75</v>
      </c>
      <c r="D211" s="1">
        <v>3</v>
      </c>
      <c r="E211" s="2" t="str">
        <f t="shared" si="0"/>
        <v>3_Squaliformes</v>
      </c>
      <c r="F211" s="2" t="s">
        <v>203</v>
      </c>
      <c r="G211" s="2" t="s">
        <v>298</v>
      </c>
      <c r="H211" s="20" t="s">
        <v>3037</v>
      </c>
      <c r="I211" s="20">
        <v>195485</v>
      </c>
      <c r="J211" s="20">
        <v>68615179</v>
      </c>
      <c r="K211" s="70" t="str">
        <f t="shared" si="1"/>
        <v>https://www.iucnredlist.org/species/195485/68615179</v>
      </c>
      <c r="L211" s="19">
        <v>616</v>
      </c>
      <c r="M211" s="19">
        <v>750</v>
      </c>
      <c r="N211" s="72"/>
      <c r="O211" s="72" t="s">
        <v>4319</v>
      </c>
      <c r="P211" s="51" t="s">
        <v>178</v>
      </c>
      <c r="Q211" s="24">
        <v>9648.4754389999998</v>
      </c>
      <c r="R211" s="26">
        <v>92</v>
      </c>
      <c r="S211" s="26" t="s">
        <v>84</v>
      </c>
    </row>
    <row r="212" spans="1:19" x14ac:dyDescent="0.3">
      <c r="A212" s="2">
        <v>61</v>
      </c>
      <c r="B212" s="2">
        <v>1</v>
      </c>
      <c r="C212" s="2" t="s">
        <v>75</v>
      </c>
      <c r="D212" s="1">
        <v>3</v>
      </c>
      <c r="E212" s="2" t="str">
        <f t="shared" si="0"/>
        <v>3_Squaliformes</v>
      </c>
      <c r="F212" s="2" t="s">
        <v>203</v>
      </c>
      <c r="G212" s="2" t="s">
        <v>298</v>
      </c>
      <c r="H212" s="20" t="s">
        <v>3038</v>
      </c>
      <c r="I212" s="20">
        <v>41798</v>
      </c>
      <c r="J212" s="20">
        <v>68619155</v>
      </c>
      <c r="K212" s="70" t="str">
        <f t="shared" si="1"/>
        <v>https://www.iucnredlist.org/species/41798/68619155</v>
      </c>
      <c r="L212" s="19">
        <v>60</v>
      </c>
      <c r="M212" s="19">
        <v>1504</v>
      </c>
      <c r="N212" s="72"/>
      <c r="O212" s="72" t="s">
        <v>4319</v>
      </c>
      <c r="P212" s="51" t="s">
        <v>178</v>
      </c>
      <c r="Q212" s="24">
        <v>3583275.2579999999</v>
      </c>
      <c r="R212" s="26">
        <v>162</v>
      </c>
      <c r="S212" s="26" t="s">
        <v>84</v>
      </c>
    </row>
    <row r="213" spans="1:19" x14ac:dyDescent="0.3">
      <c r="A213" s="2">
        <v>62</v>
      </c>
      <c r="B213" s="2">
        <v>1</v>
      </c>
      <c r="C213" s="2" t="s">
        <v>75</v>
      </c>
      <c r="D213" s="1">
        <v>3</v>
      </c>
      <c r="E213" s="2" t="str">
        <f t="shared" si="0"/>
        <v>3_Squaliformes</v>
      </c>
      <c r="F213" s="2" t="s">
        <v>203</v>
      </c>
      <c r="G213" s="2" t="s">
        <v>298</v>
      </c>
      <c r="H213" s="20" t="s">
        <v>3039</v>
      </c>
      <c r="I213" s="20">
        <v>161551</v>
      </c>
      <c r="J213" s="20">
        <v>44016720</v>
      </c>
      <c r="K213" s="70" t="str">
        <f t="shared" si="1"/>
        <v>https://www.iucnredlist.org/species/161551/44016720</v>
      </c>
      <c r="L213" s="19">
        <v>205</v>
      </c>
      <c r="M213" s="19">
        <v>1800</v>
      </c>
      <c r="N213" s="72"/>
      <c r="O213" s="72" t="s">
        <v>4319</v>
      </c>
      <c r="P213" s="51" t="s">
        <v>178</v>
      </c>
      <c r="Q213" s="24">
        <v>774972.25049999997</v>
      </c>
      <c r="R213" s="26">
        <v>97</v>
      </c>
      <c r="S213" s="26" t="s">
        <v>84</v>
      </c>
    </row>
    <row r="214" spans="1:19" x14ac:dyDescent="0.3">
      <c r="A214" s="2">
        <v>63</v>
      </c>
      <c r="B214" s="2">
        <v>1</v>
      </c>
      <c r="C214" s="2" t="s">
        <v>75</v>
      </c>
      <c r="D214" s="1">
        <v>3</v>
      </c>
      <c r="E214" s="2" t="str">
        <f t="shared" si="0"/>
        <v>3_Squaliformes</v>
      </c>
      <c r="F214" s="2" t="s">
        <v>203</v>
      </c>
      <c r="G214" s="2" t="s">
        <v>298</v>
      </c>
      <c r="H214" s="20" t="s">
        <v>3040</v>
      </c>
      <c r="I214" s="20">
        <v>161635</v>
      </c>
      <c r="J214" s="20">
        <v>68619468</v>
      </c>
      <c r="K214" s="70" t="str">
        <f t="shared" si="1"/>
        <v>https://www.iucnredlist.org/species/161635/68619468</v>
      </c>
      <c r="L214" s="19">
        <v>150</v>
      </c>
      <c r="M214" s="19">
        <v>1360</v>
      </c>
      <c r="N214" s="72"/>
      <c r="O214" s="72" t="s">
        <v>4319</v>
      </c>
      <c r="P214" s="51" t="s">
        <v>178</v>
      </c>
      <c r="Q214" s="24">
        <v>347473.1654</v>
      </c>
      <c r="R214" s="26">
        <v>118</v>
      </c>
      <c r="S214" s="26" t="s">
        <v>84</v>
      </c>
    </row>
    <row r="215" spans="1:19" x14ac:dyDescent="0.3">
      <c r="A215" s="2">
        <v>64</v>
      </c>
      <c r="B215" s="2">
        <v>1</v>
      </c>
      <c r="C215" s="2" t="s">
        <v>75</v>
      </c>
      <c r="D215" s="1">
        <v>3</v>
      </c>
      <c r="E215" s="2" t="str">
        <f t="shared" si="0"/>
        <v>3_Squaliformes</v>
      </c>
      <c r="F215" s="2" t="s">
        <v>203</v>
      </c>
      <c r="G215" s="2" t="s">
        <v>334</v>
      </c>
      <c r="H215" s="20" t="s">
        <v>3041</v>
      </c>
      <c r="I215" s="20">
        <v>44653</v>
      </c>
      <c r="J215" s="20">
        <v>124437350</v>
      </c>
      <c r="K215" s="70" t="str">
        <f t="shared" si="1"/>
        <v>https://www.iucnredlist.org/species/44653/124437350</v>
      </c>
      <c r="L215" s="19">
        <v>113</v>
      </c>
      <c r="M215" s="19">
        <v>735</v>
      </c>
      <c r="N215" s="72"/>
      <c r="O215" s="72" t="s">
        <v>4319</v>
      </c>
      <c r="P215" s="51" t="s">
        <v>178</v>
      </c>
      <c r="Q215" s="24">
        <v>84261.552240000005</v>
      </c>
      <c r="R215" s="26">
        <v>67</v>
      </c>
      <c r="S215" s="26" t="s">
        <v>84</v>
      </c>
    </row>
    <row r="216" spans="1:19" x14ac:dyDescent="0.3">
      <c r="A216" s="2">
        <v>65</v>
      </c>
      <c r="B216" s="2">
        <v>1</v>
      </c>
      <c r="C216" s="2" t="s">
        <v>75</v>
      </c>
      <c r="D216" s="1">
        <v>3</v>
      </c>
      <c r="E216" s="2" t="str">
        <f t="shared" si="0"/>
        <v>3_Squaliformes</v>
      </c>
      <c r="F216" s="2" t="s">
        <v>203</v>
      </c>
      <c r="G216" s="2" t="s">
        <v>334</v>
      </c>
      <c r="H216" s="20" t="s">
        <v>3042</v>
      </c>
      <c r="I216" s="20">
        <v>161740</v>
      </c>
      <c r="J216" s="20">
        <v>124536451</v>
      </c>
      <c r="K216" s="70" t="str">
        <f t="shared" si="1"/>
        <v>https://www.iucnredlist.org/species/161740/124536451</v>
      </c>
      <c r="L216" s="19">
        <v>800</v>
      </c>
      <c r="M216" s="19">
        <v>1000</v>
      </c>
      <c r="N216" s="72"/>
      <c r="O216" s="72" t="s">
        <v>4319</v>
      </c>
      <c r="P216" s="51" t="s">
        <v>178</v>
      </c>
      <c r="Q216" s="24">
        <v>1459.602539</v>
      </c>
      <c r="R216" s="26">
        <v>68</v>
      </c>
      <c r="S216" s="26" t="s">
        <v>84</v>
      </c>
    </row>
    <row r="217" spans="1:19" x14ac:dyDescent="0.3">
      <c r="A217" s="2">
        <v>67</v>
      </c>
      <c r="B217" s="2">
        <v>1</v>
      </c>
      <c r="C217" s="2" t="s">
        <v>75</v>
      </c>
      <c r="D217" s="1">
        <v>3</v>
      </c>
      <c r="E217" s="2" t="str">
        <f t="shared" si="0"/>
        <v>3_Squaliformes</v>
      </c>
      <c r="F217" s="2" t="s">
        <v>203</v>
      </c>
      <c r="G217" s="2" t="s">
        <v>334</v>
      </c>
      <c r="H217" s="20" t="s">
        <v>3044</v>
      </c>
      <c r="I217" s="20">
        <v>44567</v>
      </c>
      <c r="J217" s="20">
        <v>124432959</v>
      </c>
      <c r="K217" s="70" t="str">
        <f t="shared" si="1"/>
        <v>https://www.iucnredlist.org/species/44567/124432959</v>
      </c>
      <c r="L217" s="19">
        <v>100</v>
      </c>
      <c r="M217" s="19">
        <v>610</v>
      </c>
      <c r="N217" s="72"/>
      <c r="O217" s="72" t="s">
        <v>4319</v>
      </c>
      <c r="P217" s="51" t="s">
        <v>178</v>
      </c>
      <c r="Q217" s="24">
        <v>15877.56155</v>
      </c>
      <c r="R217" s="26">
        <v>62</v>
      </c>
      <c r="S217" s="26" t="s">
        <v>84</v>
      </c>
    </row>
    <row r="218" spans="1:19" x14ac:dyDescent="0.3">
      <c r="A218" s="2">
        <v>68</v>
      </c>
      <c r="B218" s="2">
        <v>1</v>
      </c>
      <c r="C218" s="2" t="s">
        <v>75</v>
      </c>
      <c r="D218" s="1">
        <v>3</v>
      </c>
      <c r="E218" s="2" t="str">
        <f t="shared" si="0"/>
        <v>3_Squaliformes</v>
      </c>
      <c r="F218" s="2" t="s">
        <v>203</v>
      </c>
      <c r="G218" s="2" t="s">
        <v>334</v>
      </c>
      <c r="H218" s="20" t="s">
        <v>3045</v>
      </c>
      <c r="I218" s="20">
        <v>41746</v>
      </c>
      <c r="J218" s="20">
        <v>68615299</v>
      </c>
      <c r="K218" s="70" t="str">
        <f t="shared" si="1"/>
        <v>https://www.iucnredlist.org/species/41746/68615299</v>
      </c>
      <c r="L218" s="19">
        <v>500</v>
      </c>
      <c r="M218" s="19">
        <v>1225</v>
      </c>
      <c r="N218" s="72"/>
      <c r="O218" s="72" t="s">
        <v>4319</v>
      </c>
      <c r="P218" s="51" t="s">
        <v>178</v>
      </c>
      <c r="Q218" s="24">
        <v>84567.860709999994</v>
      </c>
      <c r="R218" s="26">
        <v>63</v>
      </c>
      <c r="S218" s="26" t="s">
        <v>84</v>
      </c>
    </row>
    <row r="219" spans="1:19" x14ac:dyDescent="0.3">
      <c r="A219" s="2">
        <v>69</v>
      </c>
      <c r="B219" s="2">
        <v>1</v>
      </c>
      <c r="C219" s="2" t="s">
        <v>75</v>
      </c>
      <c r="D219" s="1">
        <v>3</v>
      </c>
      <c r="E219" s="2" t="str">
        <f t="shared" si="0"/>
        <v>3_Squaliformes</v>
      </c>
      <c r="F219" s="2" t="s">
        <v>203</v>
      </c>
      <c r="G219" s="2" t="s">
        <v>334</v>
      </c>
      <c r="H219" s="20" t="s">
        <v>3046</v>
      </c>
      <c r="I219" s="20">
        <v>44514</v>
      </c>
      <c r="J219" s="20">
        <v>80678335</v>
      </c>
      <c r="K219" s="70" t="str">
        <f t="shared" si="1"/>
        <v>https://www.iucnredlist.org/species/44514/80678335</v>
      </c>
      <c r="L219" s="19">
        <v>269</v>
      </c>
      <c r="M219" s="19">
        <v>1143</v>
      </c>
      <c r="N219" s="72"/>
      <c r="O219" s="72" t="s">
        <v>4319</v>
      </c>
      <c r="P219" s="51" t="s">
        <v>178</v>
      </c>
      <c r="Q219" s="24">
        <v>380831.45490000001</v>
      </c>
      <c r="R219" s="26">
        <v>51</v>
      </c>
      <c r="S219" s="26" t="s">
        <v>84</v>
      </c>
    </row>
    <row r="220" spans="1:19" x14ac:dyDescent="0.3">
      <c r="A220" s="2">
        <v>70</v>
      </c>
      <c r="B220" s="2">
        <v>1</v>
      </c>
      <c r="C220" s="2" t="s">
        <v>75</v>
      </c>
      <c r="D220" s="1">
        <v>3</v>
      </c>
      <c r="E220" s="2" t="str">
        <f t="shared" si="0"/>
        <v>3_Squaliformes</v>
      </c>
      <c r="F220" s="2" t="s">
        <v>203</v>
      </c>
      <c r="G220" s="2" t="s">
        <v>334</v>
      </c>
      <c r="H220" s="20" t="s">
        <v>3047</v>
      </c>
      <c r="I220" s="20">
        <v>161578</v>
      </c>
      <c r="J220" s="20">
        <v>124509908</v>
      </c>
      <c r="K220" s="70" t="str">
        <f t="shared" si="1"/>
        <v>https://www.iucnredlist.org/species/161578/124509908</v>
      </c>
      <c r="L220" s="19">
        <v>521</v>
      </c>
      <c r="M220" s="19">
        <v>1262</v>
      </c>
      <c r="N220" s="72"/>
      <c r="O220" s="72" t="s">
        <v>4319</v>
      </c>
      <c r="P220" s="51" t="s">
        <v>178</v>
      </c>
      <c r="Q220" s="24">
        <v>38813.771820000002</v>
      </c>
      <c r="R220" s="26">
        <v>51.4</v>
      </c>
      <c r="S220" s="26" t="s">
        <v>84</v>
      </c>
    </row>
    <row r="221" spans="1:19" x14ac:dyDescent="0.3">
      <c r="A221" s="2">
        <v>71</v>
      </c>
      <c r="B221" s="2">
        <v>1</v>
      </c>
      <c r="C221" s="2" t="s">
        <v>75</v>
      </c>
      <c r="D221" s="1">
        <v>3</v>
      </c>
      <c r="E221" s="2" t="str">
        <f t="shared" si="0"/>
        <v>3_Squaliformes</v>
      </c>
      <c r="F221" s="2" t="s">
        <v>203</v>
      </c>
      <c r="G221" s="2" t="s">
        <v>334</v>
      </c>
      <c r="H221" s="20" t="s">
        <v>3048</v>
      </c>
      <c r="I221" s="20">
        <v>161508</v>
      </c>
      <c r="J221" s="20">
        <v>124497279</v>
      </c>
      <c r="K221" s="70" t="str">
        <f t="shared" si="1"/>
        <v>https://www.iucnredlist.org/species/161508/124497279</v>
      </c>
      <c r="L221" s="19">
        <v>150</v>
      </c>
      <c r="M221" s="19">
        <v>1100</v>
      </c>
      <c r="N221" s="72"/>
      <c r="O221" s="72" t="s">
        <v>4319</v>
      </c>
      <c r="P221" s="51" t="s">
        <v>178</v>
      </c>
      <c r="Q221" s="24">
        <v>132943.01800000001</v>
      </c>
      <c r="R221" s="26">
        <v>48.5</v>
      </c>
      <c r="S221" s="26" t="s">
        <v>84</v>
      </c>
    </row>
    <row r="222" spans="1:19" x14ac:dyDescent="0.3">
      <c r="A222" s="2">
        <v>74</v>
      </c>
      <c r="B222" s="2">
        <v>1</v>
      </c>
      <c r="C222" s="2" t="s">
        <v>75</v>
      </c>
      <c r="D222" s="1">
        <v>3</v>
      </c>
      <c r="E222" s="2" t="str">
        <f t="shared" si="0"/>
        <v>3_Squaliformes</v>
      </c>
      <c r="F222" s="2" t="s">
        <v>203</v>
      </c>
      <c r="G222" s="2" t="s">
        <v>334</v>
      </c>
      <c r="H222" s="20" t="s">
        <v>3051</v>
      </c>
      <c r="I222" s="20">
        <v>60236</v>
      </c>
      <c r="J222" s="20">
        <v>3096618</v>
      </c>
      <c r="K222" s="70" t="str">
        <f t="shared" si="1"/>
        <v>https://www.iucnredlist.org/species/60236/3096618</v>
      </c>
      <c r="L222" s="19">
        <v>0</v>
      </c>
      <c r="M222" s="19">
        <v>1000</v>
      </c>
      <c r="N222" s="72"/>
      <c r="O222" s="72" t="s">
        <v>4319</v>
      </c>
      <c r="P222" s="51" t="s">
        <v>178</v>
      </c>
      <c r="Q222" s="24">
        <v>3268196.267</v>
      </c>
      <c r="R222" s="26">
        <v>73</v>
      </c>
      <c r="S222" s="26" t="s">
        <v>84</v>
      </c>
    </row>
    <row r="223" spans="1:19" x14ac:dyDescent="0.3">
      <c r="A223" s="2">
        <v>75</v>
      </c>
      <c r="B223" s="2">
        <v>1</v>
      </c>
      <c r="C223" s="2" t="s">
        <v>75</v>
      </c>
      <c r="D223" s="1">
        <v>3</v>
      </c>
      <c r="E223" s="2" t="str">
        <f t="shared" si="0"/>
        <v>3_Squaliformes</v>
      </c>
      <c r="F223" s="2" t="s">
        <v>203</v>
      </c>
      <c r="G223" s="2" t="s">
        <v>334</v>
      </c>
      <c r="H223" s="20" t="s">
        <v>3052</v>
      </c>
      <c r="I223" s="20">
        <v>161649</v>
      </c>
      <c r="J223" s="20">
        <v>68622235</v>
      </c>
      <c r="K223" s="70" t="str">
        <f t="shared" si="1"/>
        <v>https://www.iucnredlist.org/species/161649/68622235</v>
      </c>
      <c r="L223" s="19">
        <v>100</v>
      </c>
      <c r="M223" s="19">
        <v>696</v>
      </c>
      <c r="N223" s="72"/>
      <c r="O223" s="72" t="s">
        <v>4319</v>
      </c>
      <c r="P223" s="51" t="s">
        <v>178</v>
      </c>
      <c r="Q223" s="24">
        <v>263405.31319999998</v>
      </c>
      <c r="R223" s="26">
        <v>50</v>
      </c>
      <c r="S223" s="26" t="s">
        <v>84</v>
      </c>
    </row>
    <row r="224" spans="1:19" x14ac:dyDescent="0.3">
      <c r="A224" s="2">
        <v>76</v>
      </c>
      <c r="B224" s="2">
        <v>1</v>
      </c>
      <c r="C224" s="2" t="s">
        <v>75</v>
      </c>
      <c r="D224" s="1">
        <v>3</v>
      </c>
      <c r="E224" s="2" t="str">
        <f t="shared" si="0"/>
        <v>3_Squaliformes</v>
      </c>
      <c r="F224" s="2" t="s">
        <v>203</v>
      </c>
      <c r="G224" s="2" t="s">
        <v>334</v>
      </c>
      <c r="H224" s="20" t="s">
        <v>3053</v>
      </c>
      <c r="I224" s="20">
        <v>60237</v>
      </c>
      <c r="J224" s="20">
        <v>124454813</v>
      </c>
      <c r="K224" s="70" t="str">
        <f t="shared" si="1"/>
        <v>https://www.iucnredlist.org/species/60237/124454813</v>
      </c>
      <c r="L224" s="19">
        <v>275</v>
      </c>
      <c r="M224" s="19">
        <v>824</v>
      </c>
      <c r="N224" s="72"/>
      <c r="O224" s="72" t="s">
        <v>4319</v>
      </c>
      <c r="P224" s="51" t="s">
        <v>178</v>
      </c>
      <c r="Q224" s="24">
        <v>192203.1949</v>
      </c>
      <c r="R224" s="26">
        <v>30</v>
      </c>
      <c r="S224" s="26" t="s">
        <v>84</v>
      </c>
    </row>
    <row r="225" spans="1:19" x14ac:dyDescent="0.3">
      <c r="A225" s="2">
        <v>77</v>
      </c>
      <c r="B225" s="2">
        <v>1</v>
      </c>
      <c r="C225" s="2" t="s">
        <v>75</v>
      </c>
      <c r="D225" s="1">
        <v>3</v>
      </c>
      <c r="E225" s="2" t="str">
        <f t="shared" si="0"/>
        <v>3_Squaliformes</v>
      </c>
      <c r="F225" s="2" t="s">
        <v>203</v>
      </c>
      <c r="G225" s="2" t="s">
        <v>334</v>
      </c>
      <c r="H225" s="20" t="s">
        <v>3054</v>
      </c>
      <c r="I225" s="20">
        <v>161327</v>
      </c>
      <c r="J225" s="20">
        <v>124466141</v>
      </c>
      <c r="K225" s="70" t="str">
        <f t="shared" si="1"/>
        <v>https://www.iucnredlist.org/species/161327/124466141</v>
      </c>
      <c r="L225" s="19">
        <v>300</v>
      </c>
      <c r="M225" s="19">
        <v>600</v>
      </c>
      <c r="N225" s="72"/>
      <c r="O225" s="72" t="s">
        <v>4319</v>
      </c>
      <c r="P225" s="51" t="s">
        <v>178</v>
      </c>
      <c r="Q225" s="24">
        <v>4831.7408789999999</v>
      </c>
      <c r="R225" s="26">
        <v>40.6</v>
      </c>
      <c r="S225" s="26" t="s">
        <v>84</v>
      </c>
    </row>
    <row r="226" spans="1:19" x14ac:dyDescent="0.3">
      <c r="A226" s="2">
        <v>79</v>
      </c>
      <c r="B226" s="2">
        <v>1</v>
      </c>
      <c r="C226" s="2" t="s">
        <v>75</v>
      </c>
      <c r="D226" s="1">
        <v>3</v>
      </c>
      <c r="E226" s="2" t="str">
        <f t="shared" si="0"/>
        <v>3_Squaliformes</v>
      </c>
      <c r="F226" s="2" t="s">
        <v>203</v>
      </c>
      <c r="G226" s="2" t="s">
        <v>334</v>
      </c>
      <c r="H226" s="20" t="s">
        <v>3056</v>
      </c>
      <c r="I226" s="20">
        <v>41804</v>
      </c>
      <c r="J226" s="20">
        <v>116737019</v>
      </c>
      <c r="K226" s="70" t="str">
        <f t="shared" si="1"/>
        <v>https://www.iucnredlist.org/species/41804/116737019</v>
      </c>
      <c r="L226" s="19">
        <v>638</v>
      </c>
      <c r="M226" s="19">
        <v>793</v>
      </c>
      <c r="N226" s="72"/>
      <c r="O226" s="72" t="s">
        <v>4319</v>
      </c>
      <c r="P226" s="51" t="s">
        <v>178</v>
      </c>
      <c r="Q226" s="24">
        <v>1987.306364</v>
      </c>
      <c r="R226" s="26">
        <v>34</v>
      </c>
      <c r="S226" s="26" t="s">
        <v>84</v>
      </c>
    </row>
    <row r="227" spans="1:19" x14ac:dyDescent="0.3">
      <c r="A227" s="2">
        <v>80</v>
      </c>
      <c r="B227" s="2">
        <v>1</v>
      </c>
      <c r="C227" s="2" t="s">
        <v>75</v>
      </c>
      <c r="D227" s="1">
        <v>3</v>
      </c>
      <c r="E227" s="2" t="str">
        <f t="shared" si="0"/>
        <v>3_Squaliformes</v>
      </c>
      <c r="F227" s="2" t="s">
        <v>203</v>
      </c>
      <c r="G227" s="2" t="s">
        <v>334</v>
      </c>
      <c r="H227" s="20" t="s">
        <v>3057</v>
      </c>
      <c r="I227" s="20">
        <v>124357844</v>
      </c>
      <c r="J227" s="20">
        <v>124552522</v>
      </c>
      <c r="K227" s="70" t="str">
        <f t="shared" si="1"/>
        <v>https://www.iucnredlist.org/species/124357844/124552522</v>
      </c>
      <c r="L227" s="19">
        <v>383</v>
      </c>
      <c r="M227" s="19">
        <v>1300</v>
      </c>
      <c r="N227" s="72"/>
      <c r="O227" s="72" t="s">
        <v>4319</v>
      </c>
      <c r="P227" s="51" t="s">
        <v>178</v>
      </c>
      <c r="Q227" s="24">
        <v>135414.2513</v>
      </c>
      <c r="R227" s="26">
        <v>67</v>
      </c>
      <c r="S227" s="26" t="s">
        <v>84</v>
      </c>
    </row>
    <row r="228" spans="1:19" x14ac:dyDescent="0.3">
      <c r="A228" s="2">
        <v>81</v>
      </c>
      <c r="B228" s="2">
        <v>1</v>
      </c>
      <c r="C228" s="2" t="s">
        <v>75</v>
      </c>
      <c r="D228" s="1">
        <v>3</v>
      </c>
      <c r="E228" s="2" t="str">
        <f t="shared" si="0"/>
        <v>3_Squaliformes</v>
      </c>
      <c r="F228" s="2" t="s">
        <v>203</v>
      </c>
      <c r="G228" s="2" t="s">
        <v>334</v>
      </c>
      <c r="H228" s="20" t="s">
        <v>3058</v>
      </c>
      <c r="I228" s="20">
        <v>161585</v>
      </c>
      <c r="J228" s="20">
        <v>124510830</v>
      </c>
      <c r="K228" s="70" t="str">
        <f t="shared" si="1"/>
        <v>https://www.iucnredlist.org/species/161585/124510830</v>
      </c>
      <c r="L228" s="19">
        <v>512</v>
      </c>
      <c r="M228" s="19">
        <v>692</v>
      </c>
      <c r="N228" s="72"/>
      <c r="O228" s="72" t="s">
        <v>4319</v>
      </c>
      <c r="P228" s="51" t="s">
        <v>178</v>
      </c>
      <c r="Q228" s="24">
        <v>816.04862419999995</v>
      </c>
      <c r="R228" s="26">
        <v>29.2</v>
      </c>
      <c r="S228" s="26" t="s">
        <v>84</v>
      </c>
    </row>
    <row r="229" spans="1:19" x14ac:dyDescent="0.3">
      <c r="A229" s="2">
        <v>82</v>
      </c>
      <c r="B229" s="2">
        <v>1</v>
      </c>
      <c r="C229" s="2" t="s">
        <v>75</v>
      </c>
      <c r="D229" s="1">
        <v>3</v>
      </c>
      <c r="E229" s="2" t="str">
        <f t="shared" si="0"/>
        <v>3_Squaliformes</v>
      </c>
      <c r="F229" s="2" t="s">
        <v>203</v>
      </c>
      <c r="G229" s="2" t="s">
        <v>334</v>
      </c>
      <c r="H229" s="20" t="s">
        <v>3059</v>
      </c>
      <c r="I229" s="20">
        <v>41805</v>
      </c>
      <c r="J229" s="20">
        <v>68622429</v>
      </c>
      <c r="K229" s="70" t="str">
        <f t="shared" si="1"/>
        <v>https://www.iucnredlist.org/species/41805/68622429</v>
      </c>
      <c r="L229" s="19">
        <v>200</v>
      </c>
      <c r="M229" s="19">
        <v>880</v>
      </c>
      <c r="N229" s="72"/>
      <c r="O229" s="72" t="s">
        <v>4319</v>
      </c>
      <c r="P229" s="51" t="s">
        <v>178</v>
      </c>
      <c r="Q229" s="24">
        <v>4037.672994</v>
      </c>
      <c r="R229" s="26">
        <v>41</v>
      </c>
      <c r="S229" s="26" t="s">
        <v>84</v>
      </c>
    </row>
    <row r="230" spans="1:19" x14ac:dyDescent="0.3">
      <c r="A230" s="2">
        <v>83</v>
      </c>
      <c r="B230" s="2">
        <v>1</v>
      </c>
      <c r="C230" s="2" t="s">
        <v>75</v>
      </c>
      <c r="D230" s="1">
        <v>3</v>
      </c>
      <c r="E230" s="2" t="str">
        <f t="shared" si="0"/>
        <v>3_Squaliformes</v>
      </c>
      <c r="F230" s="2" t="s">
        <v>203</v>
      </c>
      <c r="G230" s="2" t="s">
        <v>334</v>
      </c>
      <c r="H230" s="20" t="s">
        <v>3060</v>
      </c>
      <c r="I230" s="20">
        <v>41806</v>
      </c>
      <c r="J230" s="20">
        <v>68622497</v>
      </c>
      <c r="K230" s="70" t="str">
        <f t="shared" si="1"/>
        <v>https://www.iucnredlist.org/species/41806/68622497</v>
      </c>
      <c r="L230" s="19">
        <v>590</v>
      </c>
      <c r="M230" s="19">
        <v>802</v>
      </c>
      <c r="N230" s="72"/>
      <c r="O230" s="72" t="s">
        <v>4319</v>
      </c>
      <c r="P230" s="51" t="s">
        <v>178</v>
      </c>
      <c r="Q230" s="24">
        <v>23625.873800000001</v>
      </c>
      <c r="R230" s="26">
        <v>45</v>
      </c>
      <c r="S230" s="26" t="s">
        <v>84</v>
      </c>
    </row>
    <row r="231" spans="1:19" x14ac:dyDescent="0.3">
      <c r="A231" s="2">
        <v>84</v>
      </c>
      <c r="B231" s="2">
        <v>1</v>
      </c>
      <c r="C231" s="2" t="s">
        <v>75</v>
      </c>
      <c r="D231" s="1">
        <v>3</v>
      </c>
      <c r="E231" s="2" t="str">
        <f t="shared" si="0"/>
        <v>3_Squaliformes</v>
      </c>
      <c r="F231" s="2" t="s">
        <v>203</v>
      </c>
      <c r="G231" s="2" t="s">
        <v>334</v>
      </c>
      <c r="H231" s="20" t="s">
        <v>3061</v>
      </c>
      <c r="I231" s="20">
        <v>41807</v>
      </c>
      <c r="J231" s="20">
        <v>68622556</v>
      </c>
      <c r="K231" s="70" t="str">
        <f t="shared" si="1"/>
        <v>https://www.iucnredlist.org/species/41807/68622556</v>
      </c>
      <c r="L231" s="19">
        <v>430</v>
      </c>
      <c r="M231" s="19">
        <v>550</v>
      </c>
      <c r="N231" s="72"/>
      <c r="O231" s="72" t="s">
        <v>4319</v>
      </c>
      <c r="P231" s="51" t="s">
        <v>178</v>
      </c>
      <c r="Q231" s="24">
        <v>20284.590960000001</v>
      </c>
      <c r="R231" s="26">
        <v>30</v>
      </c>
      <c r="S231" s="26" t="s">
        <v>84</v>
      </c>
    </row>
    <row r="232" spans="1:19" x14ac:dyDescent="0.3">
      <c r="A232" s="2">
        <v>85</v>
      </c>
      <c r="B232" s="2">
        <v>1</v>
      </c>
      <c r="C232" s="2" t="s">
        <v>75</v>
      </c>
      <c r="D232" s="1">
        <v>3</v>
      </c>
      <c r="E232" s="2" t="str">
        <f t="shared" si="0"/>
        <v>3_Squaliformes</v>
      </c>
      <c r="F232" s="2" t="s">
        <v>203</v>
      </c>
      <c r="G232" s="2" t="s">
        <v>334</v>
      </c>
      <c r="H232" s="20" t="s">
        <v>3062</v>
      </c>
      <c r="I232" s="20">
        <v>41808</v>
      </c>
      <c r="J232" s="20">
        <v>68622624</v>
      </c>
      <c r="K232" s="70" t="str">
        <f t="shared" si="1"/>
        <v>https://www.iucnredlist.org/species/41808/68622624</v>
      </c>
      <c r="L232" s="19">
        <v>430</v>
      </c>
      <c r="M232" s="19">
        <v>550</v>
      </c>
      <c r="N232" s="72"/>
      <c r="O232" s="72" t="s">
        <v>4319</v>
      </c>
      <c r="P232" s="51" t="s">
        <v>178</v>
      </c>
      <c r="Q232" s="24">
        <v>3966.7432979999999</v>
      </c>
      <c r="R232" s="26">
        <v>29</v>
      </c>
      <c r="S232" s="26" t="s">
        <v>84</v>
      </c>
    </row>
    <row r="233" spans="1:19" x14ac:dyDescent="0.3">
      <c r="A233" s="2">
        <v>86</v>
      </c>
      <c r="B233" s="2">
        <v>1</v>
      </c>
      <c r="C233" s="2" t="s">
        <v>75</v>
      </c>
      <c r="D233" s="1">
        <v>3</v>
      </c>
      <c r="E233" s="2" t="str">
        <f t="shared" si="0"/>
        <v>3_Squaliformes</v>
      </c>
      <c r="F233" s="2" t="s">
        <v>203</v>
      </c>
      <c r="G233" s="2" t="s">
        <v>334</v>
      </c>
      <c r="H233" s="20" t="s">
        <v>3063</v>
      </c>
      <c r="I233" s="20">
        <v>63108</v>
      </c>
      <c r="J233" s="20">
        <v>3118179</v>
      </c>
      <c r="K233" s="70" t="str">
        <f t="shared" si="1"/>
        <v>https://www.iucnredlist.org/species/63108/3118179</v>
      </c>
      <c r="L233" s="19">
        <v>25</v>
      </c>
      <c r="M233" s="19">
        <v>1200</v>
      </c>
      <c r="N233" s="72"/>
      <c r="O233" s="72" t="s">
        <v>4319</v>
      </c>
      <c r="P233" s="51" t="s">
        <v>178</v>
      </c>
      <c r="Q233" s="24">
        <v>3599484.8089999999</v>
      </c>
      <c r="R233" s="26">
        <v>33</v>
      </c>
      <c r="S233" s="26" t="s">
        <v>84</v>
      </c>
    </row>
    <row r="234" spans="1:19" x14ac:dyDescent="0.3">
      <c r="A234" s="2">
        <v>87</v>
      </c>
      <c r="B234" s="2">
        <v>1</v>
      </c>
      <c r="C234" s="2" t="s">
        <v>75</v>
      </c>
      <c r="D234" s="1">
        <v>3</v>
      </c>
      <c r="E234" s="2" t="str">
        <f t="shared" si="0"/>
        <v>3_Squaliformes</v>
      </c>
      <c r="F234" s="2" t="s">
        <v>203</v>
      </c>
      <c r="G234" s="2" t="s">
        <v>334</v>
      </c>
      <c r="H234" s="20" t="s">
        <v>3064</v>
      </c>
      <c r="I234" s="20">
        <v>116856245</v>
      </c>
      <c r="J234" s="20">
        <v>3120311</v>
      </c>
      <c r="K234" s="70" t="str">
        <f t="shared" si="1"/>
        <v>https://www.iucnredlist.org/species/116856245/3120311</v>
      </c>
      <c r="L234" s="19">
        <v>220</v>
      </c>
      <c r="M234" s="19">
        <v>1500</v>
      </c>
      <c r="N234" s="72"/>
      <c r="O234" s="72" t="s">
        <v>4319</v>
      </c>
      <c r="P234" s="51" t="s">
        <v>178</v>
      </c>
      <c r="Q234" s="24">
        <v>3599484.8089999999</v>
      </c>
      <c r="R234" s="26">
        <v>88</v>
      </c>
      <c r="S234" s="26" t="s">
        <v>84</v>
      </c>
    </row>
    <row r="235" spans="1:19" x14ac:dyDescent="0.3">
      <c r="A235" s="2">
        <v>88</v>
      </c>
      <c r="B235" s="2">
        <v>1</v>
      </c>
      <c r="C235" s="2" t="s">
        <v>75</v>
      </c>
      <c r="D235" s="1">
        <v>3</v>
      </c>
      <c r="E235" s="2" t="str">
        <f t="shared" si="0"/>
        <v>3_Squaliformes</v>
      </c>
      <c r="F235" s="2" t="s">
        <v>203</v>
      </c>
      <c r="G235" s="2" t="s">
        <v>334</v>
      </c>
      <c r="H235" s="20" t="s">
        <v>3065</v>
      </c>
      <c r="I235" s="20">
        <v>60239</v>
      </c>
      <c r="J235" s="20">
        <v>3097165</v>
      </c>
      <c r="K235" s="70" t="str">
        <f t="shared" si="1"/>
        <v>https://www.iucnredlist.org/species/60239/3097165</v>
      </c>
      <c r="L235" s="19">
        <v>180</v>
      </c>
      <c r="M235" s="19">
        <v>717</v>
      </c>
      <c r="N235" s="72"/>
      <c r="O235" s="72" t="s">
        <v>4319</v>
      </c>
      <c r="P235" s="51" t="s">
        <v>178</v>
      </c>
      <c r="Q235" s="24">
        <v>182831.77189999999</v>
      </c>
      <c r="R235" s="26">
        <v>30</v>
      </c>
      <c r="S235" s="26" t="s">
        <v>84</v>
      </c>
    </row>
    <row r="236" spans="1:19" x14ac:dyDescent="0.3">
      <c r="A236" s="2">
        <v>91</v>
      </c>
      <c r="B236" s="2">
        <v>1</v>
      </c>
      <c r="C236" s="2" t="s">
        <v>75</v>
      </c>
      <c r="D236" s="1">
        <v>3</v>
      </c>
      <c r="E236" s="2" t="str">
        <f t="shared" si="0"/>
        <v>3_Squaliformes</v>
      </c>
      <c r="F236" s="2" t="s">
        <v>203</v>
      </c>
      <c r="G236" s="2" t="s">
        <v>334</v>
      </c>
      <c r="H236" s="20" t="s">
        <v>3068</v>
      </c>
      <c r="I236" s="20">
        <v>63159</v>
      </c>
      <c r="J236" s="20">
        <v>124463835</v>
      </c>
      <c r="K236" s="70" t="str">
        <f t="shared" si="1"/>
        <v>https://www.iucnredlist.org/species/63159/124463835</v>
      </c>
      <c r="L236" s="19">
        <v>630</v>
      </c>
      <c r="M236" s="19">
        <v>1100</v>
      </c>
      <c r="N236" s="72"/>
      <c r="O236" s="72" t="s">
        <v>4319</v>
      </c>
      <c r="P236" s="51" t="s">
        <v>178</v>
      </c>
      <c r="Q236" s="24">
        <v>2902.4548239999999</v>
      </c>
      <c r="R236" s="26">
        <v>61</v>
      </c>
      <c r="S236" s="26" t="s">
        <v>84</v>
      </c>
    </row>
    <row r="237" spans="1:19" x14ac:dyDescent="0.3">
      <c r="A237" s="2">
        <v>92</v>
      </c>
      <c r="B237" s="2">
        <v>1</v>
      </c>
      <c r="C237" s="2" t="s">
        <v>75</v>
      </c>
      <c r="D237" s="1">
        <v>3</v>
      </c>
      <c r="E237" s="2" t="str">
        <f t="shared" si="0"/>
        <v>3_Squaliformes</v>
      </c>
      <c r="F237" s="2" t="s">
        <v>203</v>
      </c>
      <c r="G237" s="2" t="s">
        <v>334</v>
      </c>
      <c r="H237" s="20" t="s">
        <v>3069</v>
      </c>
      <c r="I237" s="20">
        <v>161517</v>
      </c>
      <c r="J237" s="20">
        <v>889953</v>
      </c>
      <c r="K237" s="70" t="str">
        <f t="shared" si="1"/>
        <v>https://www.iucnredlist.org/species/161517/889953</v>
      </c>
      <c r="L237" s="19">
        <v>158</v>
      </c>
      <c r="M237" s="19">
        <v>1357</v>
      </c>
      <c r="N237" s="72"/>
      <c r="O237" s="72" t="s">
        <v>4319</v>
      </c>
      <c r="P237" s="51" t="s">
        <v>178</v>
      </c>
      <c r="Q237" s="24">
        <v>2485437.361</v>
      </c>
      <c r="R237" s="26">
        <v>47</v>
      </c>
      <c r="S237" s="26" t="s">
        <v>84</v>
      </c>
    </row>
    <row r="238" spans="1:19" x14ac:dyDescent="0.3">
      <c r="A238" s="2">
        <v>94</v>
      </c>
      <c r="B238" s="2">
        <v>1</v>
      </c>
      <c r="C238" s="2" t="s">
        <v>75</v>
      </c>
      <c r="D238" s="1">
        <v>3</v>
      </c>
      <c r="E238" s="2" t="str">
        <f t="shared" si="0"/>
        <v>3_Squaliformes</v>
      </c>
      <c r="F238" s="2" t="s">
        <v>203</v>
      </c>
      <c r="G238" s="2" t="s">
        <v>334</v>
      </c>
      <c r="H238" s="20" t="s">
        <v>3071</v>
      </c>
      <c r="I238" s="20">
        <v>161407</v>
      </c>
      <c r="J238" s="20">
        <v>68622705</v>
      </c>
      <c r="K238" s="70" t="str">
        <f t="shared" si="1"/>
        <v>https://www.iucnredlist.org/species/161407/68622705</v>
      </c>
      <c r="L238" s="19">
        <v>238</v>
      </c>
      <c r="M238" s="19">
        <v>655</v>
      </c>
      <c r="N238" s="72"/>
      <c r="O238" s="72" t="s">
        <v>4319</v>
      </c>
      <c r="P238" s="51" t="s">
        <v>178</v>
      </c>
      <c r="Q238" s="24">
        <v>658223.87800000003</v>
      </c>
      <c r="R238" s="26">
        <v>46</v>
      </c>
      <c r="S238" s="26" t="s">
        <v>84</v>
      </c>
    </row>
    <row r="239" spans="1:19" x14ac:dyDescent="0.3">
      <c r="A239" s="2">
        <v>96</v>
      </c>
      <c r="B239" s="2">
        <v>1</v>
      </c>
      <c r="C239" s="2" t="s">
        <v>75</v>
      </c>
      <c r="D239" s="1">
        <v>3</v>
      </c>
      <c r="E239" s="2" t="str">
        <f t="shared" si="0"/>
        <v>3_Squaliformes</v>
      </c>
      <c r="F239" s="2" t="s">
        <v>203</v>
      </c>
      <c r="G239" s="2" t="s">
        <v>334</v>
      </c>
      <c r="H239" s="20" t="s">
        <v>3073</v>
      </c>
      <c r="I239" s="20">
        <v>60241</v>
      </c>
      <c r="J239" s="20">
        <v>124455147</v>
      </c>
      <c r="K239" s="70" t="str">
        <f t="shared" si="1"/>
        <v>https://www.iucnredlist.org/species/60241/124455147</v>
      </c>
      <c r="L239" s="19">
        <v>300</v>
      </c>
      <c r="M239" s="19">
        <v>1000</v>
      </c>
      <c r="N239" s="72"/>
      <c r="O239" s="72" t="s">
        <v>4319</v>
      </c>
      <c r="P239" s="51" t="s">
        <v>178</v>
      </c>
      <c r="Q239" s="24">
        <v>137730.87330000001</v>
      </c>
      <c r="R239" s="26">
        <v>24.1</v>
      </c>
      <c r="S239" s="26" t="s">
        <v>84</v>
      </c>
    </row>
    <row r="240" spans="1:19" x14ac:dyDescent="0.3">
      <c r="A240" s="2">
        <v>97</v>
      </c>
      <c r="B240" s="2">
        <v>1</v>
      </c>
      <c r="C240" s="2" t="s">
        <v>75</v>
      </c>
      <c r="D240" s="1">
        <v>3</v>
      </c>
      <c r="E240" s="2" t="str">
        <f t="shared" si="0"/>
        <v>3_Squaliformes</v>
      </c>
      <c r="F240" s="2" t="s">
        <v>203</v>
      </c>
      <c r="G240" s="2" t="s">
        <v>334</v>
      </c>
      <c r="H240" s="20" t="s">
        <v>3074</v>
      </c>
      <c r="I240" s="20">
        <v>60242</v>
      </c>
      <c r="J240" s="20">
        <v>124455321</v>
      </c>
      <c r="K240" s="70" t="str">
        <f t="shared" si="1"/>
        <v>https://www.iucnredlist.org/species/60242/124455321</v>
      </c>
      <c r="L240" s="19">
        <v>350</v>
      </c>
      <c r="M240" s="19">
        <v>2213</v>
      </c>
      <c r="N240" s="72"/>
      <c r="O240" s="72" t="s">
        <v>4319</v>
      </c>
      <c r="P240" s="51" t="s">
        <v>178</v>
      </c>
      <c r="Q240" s="24">
        <v>2101541.21</v>
      </c>
      <c r="R240" s="26">
        <v>96</v>
      </c>
      <c r="S240" s="26" t="s">
        <v>84</v>
      </c>
    </row>
    <row r="241" spans="1:19" x14ac:dyDescent="0.3">
      <c r="A241" s="2">
        <v>98</v>
      </c>
      <c r="B241" s="2">
        <v>1</v>
      </c>
      <c r="C241" s="2" t="s">
        <v>75</v>
      </c>
      <c r="D241" s="1">
        <v>3</v>
      </c>
      <c r="E241" s="2" t="str">
        <f t="shared" si="0"/>
        <v>3_Squaliformes</v>
      </c>
      <c r="F241" s="2" t="s">
        <v>203</v>
      </c>
      <c r="G241" s="2" t="s">
        <v>334</v>
      </c>
      <c r="H241" s="20" t="s">
        <v>3075</v>
      </c>
      <c r="I241" s="20">
        <v>41809</v>
      </c>
      <c r="J241" s="20">
        <v>116737093</v>
      </c>
      <c r="K241" s="70" t="str">
        <f t="shared" si="1"/>
        <v>https://www.iucnredlist.org/species/41809/116737093</v>
      </c>
      <c r="L241" s="19">
        <v>668</v>
      </c>
      <c r="M241" s="19">
        <v>1170</v>
      </c>
      <c r="N241" s="72"/>
      <c r="O241" s="72" t="s">
        <v>4319</v>
      </c>
      <c r="P241" s="51" t="s">
        <v>178</v>
      </c>
      <c r="Q241" s="24">
        <v>5685.650243</v>
      </c>
      <c r="R241" s="26">
        <v>45</v>
      </c>
      <c r="S241" s="26" t="s">
        <v>84</v>
      </c>
    </row>
    <row r="242" spans="1:19" x14ac:dyDescent="0.3">
      <c r="A242" s="2">
        <v>99</v>
      </c>
      <c r="B242" s="2">
        <v>1</v>
      </c>
      <c r="C242" s="2" t="s">
        <v>75</v>
      </c>
      <c r="D242" s="1">
        <v>3</v>
      </c>
      <c r="E242" s="2" t="str">
        <f t="shared" si="0"/>
        <v>3_Squaliformes</v>
      </c>
      <c r="F242" s="2" t="s">
        <v>203</v>
      </c>
      <c r="G242" s="2" t="s">
        <v>334</v>
      </c>
      <c r="H242" s="20" t="s">
        <v>3076</v>
      </c>
      <c r="I242" s="20">
        <v>161443</v>
      </c>
      <c r="J242" s="20">
        <v>888910</v>
      </c>
      <c r="K242" s="70" t="str">
        <f t="shared" si="1"/>
        <v>https://www.iucnredlist.org/species/161443/888910</v>
      </c>
      <c r="L242" s="19">
        <v>0</v>
      </c>
      <c r="M242" s="19">
        <v>1120</v>
      </c>
      <c r="N242" s="72"/>
      <c r="O242" s="72" t="s">
        <v>4319</v>
      </c>
      <c r="P242" s="51" t="s">
        <v>178</v>
      </c>
      <c r="Q242" s="24">
        <v>5295077.0039999997</v>
      </c>
      <c r="R242" s="26">
        <v>50.2</v>
      </c>
      <c r="S242" s="26" t="s">
        <v>84</v>
      </c>
    </row>
    <row r="243" spans="1:19" x14ac:dyDescent="0.3">
      <c r="A243" s="2">
        <v>100</v>
      </c>
      <c r="B243" s="2">
        <v>1</v>
      </c>
      <c r="C243" s="2" t="s">
        <v>75</v>
      </c>
      <c r="D243" s="1">
        <v>3</v>
      </c>
      <c r="E243" s="2" t="str">
        <f t="shared" si="0"/>
        <v>3_Squaliformes</v>
      </c>
      <c r="F243" s="2" t="s">
        <v>203</v>
      </c>
      <c r="G243" s="2" t="s">
        <v>334</v>
      </c>
      <c r="H243" s="20" t="s">
        <v>3077</v>
      </c>
      <c r="I243" s="20">
        <v>63160</v>
      </c>
      <c r="J243" s="20">
        <v>124463919</v>
      </c>
      <c r="K243" s="70" t="str">
        <f t="shared" si="1"/>
        <v>https://www.iucnredlist.org/species/63160/124463919</v>
      </c>
      <c r="L243" s="19">
        <v>330</v>
      </c>
      <c r="M243" s="19">
        <v>763</v>
      </c>
      <c r="N243" s="72"/>
      <c r="O243" s="72" t="s">
        <v>4319</v>
      </c>
      <c r="P243" s="51" t="s">
        <v>178</v>
      </c>
      <c r="Q243" s="24">
        <v>3313.960673</v>
      </c>
      <c r="R243" s="26">
        <v>45</v>
      </c>
      <c r="S243" s="26" t="s">
        <v>84</v>
      </c>
    </row>
    <row r="244" spans="1:19" x14ac:dyDescent="0.3">
      <c r="A244" s="2">
        <v>101</v>
      </c>
      <c r="B244" s="2">
        <v>1</v>
      </c>
      <c r="C244" s="2" t="s">
        <v>75</v>
      </c>
      <c r="D244" s="1">
        <v>3</v>
      </c>
      <c r="E244" s="2" t="str">
        <f t="shared" si="0"/>
        <v>3_Squaliformes</v>
      </c>
      <c r="F244" s="2" t="s">
        <v>203</v>
      </c>
      <c r="G244" s="2" t="s">
        <v>334</v>
      </c>
      <c r="H244" s="20" t="s">
        <v>3078</v>
      </c>
      <c r="I244" s="20">
        <v>60243</v>
      </c>
      <c r="J244" s="20">
        <v>124455529</v>
      </c>
      <c r="K244" s="70" t="str">
        <f t="shared" si="1"/>
        <v>https://www.iucnredlist.org/species/60243/124455529</v>
      </c>
      <c r="L244" s="19">
        <v>411</v>
      </c>
      <c r="M244" s="19">
        <v>786</v>
      </c>
      <c r="N244" s="72"/>
      <c r="O244" s="72" t="s">
        <v>4319</v>
      </c>
      <c r="P244" s="51" t="s">
        <v>178</v>
      </c>
      <c r="Q244" s="24">
        <v>39502.783080000001</v>
      </c>
      <c r="R244" s="26">
        <v>34</v>
      </c>
      <c r="S244" s="26" t="s">
        <v>84</v>
      </c>
    </row>
    <row r="245" spans="1:19" x14ac:dyDescent="0.3">
      <c r="A245" s="2">
        <v>103</v>
      </c>
      <c r="B245" s="2">
        <v>1</v>
      </c>
      <c r="C245" s="2" t="s">
        <v>75</v>
      </c>
      <c r="D245" s="1">
        <v>3</v>
      </c>
      <c r="E245" s="2" t="str">
        <f t="shared" si="0"/>
        <v>3_Squaliformes</v>
      </c>
      <c r="F245" s="2" t="s">
        <v>203</v>
      </c>
      <c r="G245" s="2" t="s">
        <v>334</v>
      </c>
      <c r="H245" s="20" t="s">
        <v>3080</v>
      </c>
      <c r="I245" s="20">
        <v>60246</v>
      </c>
      <c r="J245" s="20">
        <v>198818101</v>
      </c>
      <c r="K245" s="70" t="str">
        <f t="shared" si="1"/>
        <v>https://www.iucnredlist.org/species/60246/198818101</v>
      </c>
      <c r="L245" s="19">
        <v>220</v>
      </c>
      <c r="M245" s="19">
        <v>915</v>
      </c>
      <c r="N245" s="72"/>
      <c r="O245" s="72" t="s">
        <v>4319</v>
      </c>
      <c r="P245" s="51" t="s">
        <v>178</v>
      </c>
      <c r="Q245" s="24">
        <v>206097.77679999999</v>
      </c>
      <c r="R245" s="26">
        <v>30</v>
      </c>
      <c r="S245" s="26" t="s">
        <v>84</v>
      </c>
    </row>
    <row r="246" spans="1:19" x14ac:dyDescent="0.3">
      <c r="A246" s="2">
        <v>104</v>
      </c>
      <c r="B246" s="2">
        <v>1</v>
      </c>
      <c r="C246" s="2" t="s">
        <v>75</v>
      </c>
      <c r="D246" s="1">
        <v>3</v>
      </c>
      <c r="E246" s="2" t="str">
        <f t="shared" si="0"/>
        <v>3_Squaliformes</v>
      </c>
      <c r="F246" s="2" t="s">
        <v>203</v>
      </c>
      <c r="G246" s="2" t="s">
        <v>334</v>
      </c>
      <c r="H246" s="20" t="s">
        <v>3081</v>
      </c>
      <c r="I246" s="20">
        <v>124357891</v>
      </c>
      <c r="J246" s="20">
        <v>124552527</v>
      </c>
      <c r="K246" s="70" t="str">
        <f t="shared" si="1"/>
        <v>https://www.iucnredlist.org/species/124357891/124552527</v>
      </c>
      <c r="L246" s="19">
        <v>240</v>
      </c>
      <c r="M246" s="19">
        <v>1023</v>
      </c>
      <c r="N246" s="72"/>
      <c r="O246" s="72" t="s">
        <v>4319</v>
      </c>
      <c r="P246" s="51" t="s">
        <v>178</v>
      </c>
      <c r="Q246" s="24">
        <v>210800.00580000001</v>
      </c>
      <c r="R246" s="26">
        <v>53</v>
      </c>
      <c r="S246" s="26" t="s">
        <v>84</v>
      </c>
    </row>
    <row r="247" spans="1:19" x14ac:dyDescent="0.3">
      <c r="A247" s="2">
        <v>105</v>
      </c>
      <c r="B247" s="2">
        <v>1</v>
      </c>
      <c r="C247" s="2" t="s">
        <v>75</v>
      </c>
      <c r="D247" s="1">
        <v>3</v>
      </c>
      <c r="E247" s="2" t="str">
        <f t="shared" si="0"/>
        <v>3_Squaliformes</v>
      </c>
      <c r="F247" s="2" t="s">
        <v>203</v>
      </c>
      <c r="G247" s="2" t="s">
        <v>334</v>
      </c>
      <c r="H247" s="20" t="s">
        <v>3082</v>
      </c>
      <c r="I247" s="20">
        <v>60244</v>
      </c>
      <c r="J247" s="20">
        <v>124455674</v>
      </c>
      <c r="K247" s="70" t="str">
        <f t="shared" si="1"/>
        <v>https://www.iucnredlist.org/species/60244/124455674</v>
      </c>
      <c r="L247" s="19">
        <v>200</v>
      </c>
      <c r="M247" s="19">
        <v>500</v>
      </c>
      <c r="N247" s="72"/>
      <c r="O247" s="72" t="s">
        <v>4319</v>
      </c>
      <c r="P247" s="51" t="s">
        <v>178</v>
      </c>
      <c r="Q247" s="24">
        <v>24898.948359999999</v>
      </c>
      <c r="R247" s="26">
        <v>27</v>
      </c>
      <c r="S247" s="26" t="s">
        <v>84</v>
      </c>
    </row>
    <row r="248" spans="1:19" x14ac:dyDescent="0.3">
      <c r="A248" s="2">
        <v>106</v>
      </c>
      <c r="B248" s="2">
        <v>1</v>
      </c>
      <c r="C248" s="2" t="s">
        <v>75</v>
      </c>
      <c r="D248" s="1">
        <v>3</v>
      </c>
      <c r="E248" s="2" t="str">
        <f t="shared" si="0"/>
        <v>3_Squaliformes</v>
      </c>
      <c r="F248" s="2" t="s">
        <v>203</v>
      </c>
      <c r="G248" s="2" t="s">
        <v>334</v>
      </c>
      <c r="H248" s="20" t="s">
        <v>3083</v>
      </c>
      <c r="I248" s="20">
        <v>44564</v>
      </c>
      <c r="J248" s="20">
        <v>124432563</v>
      </c>
      <c r="K248" s="70" t="str">
        <f t="shared" si="1"/>
        <v>https://www.iucnredlist.org/species/44564/124432563</v>
      </c>
      <c r="L248" s="19">
        <v>340</v>
      </c>
      <c r="M248" s="19">
        <v>370</v>
      </c>
      <c r="N248" s="72"/>
      <c r="O248" s="72" t="s">
        <v>4319</v>
      </c>
      <c r="P248" s="51" t="s">
        <v>178</v>
      </c>
      <c r="Q248" s="24">
        <v>217.94246509999999</v>
      </c>
      <c r="R248" s="26">
        <v>43.2</v>
      </c>
      <c r="S248" s="26" t="s">
        <v>84</v>
      </c>
    </row>
    <row r="249" spans="1:19" x14ac:dyDescent="0.3">
      <c r="A249" s="2">
        <v>107</v>
      </c>
      <c r="B249" s="2">
        <v>1</v>
      </c>
      <c r="C249" s="2" t="s">
        <v>75</v>
      </c>
      <c r="D249" s="1">
        <v>3</v>
      </c>
      <c r="E249" s="2" t="str">
        <f t="shared" si="0"/>
        <v>3_Squaliformes</v>
      </c>
      <c r="F249" s="2" t="s">
        <v>203</v>
      </c>
      <c r="G249" s="2" t="s">
        <v>334</v>
      </c>
      <c r="H249" s="20" t="s">
        <v>3084</v>
      </c>
      <c r="I249" s="20">
        <v>161388</v>
      </c>
      <c r="J249" s="20">
        <v>124475610</v>
      </c>
      <c r="K249" s="70" t="str">
        <f t="shared" si="1"/>
        <v>https://www.iucnredlist.org/species/161388/124475610</v>
      </c>
      <c r="L249" s="19">
        <v>70</v>
      </c>
      <c r="M249" s="19">
        <v>2490</v>
      </c>
      <c r="N249" s="72"/>
      <c r="O249" s="72" t="s">
        <v>4319</v>
      </c>
      <c r="P249" s="51" t="s">
        <v>178</v>
      </c>
      <c r="Q249" s="24">
        <v>2097342.9019999998</v>
      </c>
      <c r="R249" s="26">
        <v>55</v>
      </c>
      <c r="S249" s="26" t="s">
        <v>84</v>
      </c>
    </row>
    <row r="250" spans="1:19" x14ac:dyDescent="0.3">
      <c r="A250" s="2">
        <v>108</v>
      </c>
      <c r="B250" s="2">
        <v>1</v>
      </c>
      <c r="C250" s="2" t="s">
        <v>75</v>
      </c>
      <c r="D250" s="1">
        <v>3</v>
      </c>
      <c r="E250" s="2" t="str">
        <f t="shared" si="0"/>
        <v>3_Squaliformes</v>
      </c>
      <c r="F250" s="2" t="s">
        <v>203</v>
      </c>
      <c r="G250" s="2" t="s">
        <v>334</v>
      </c>
      <c r="H250" s="20" t="s">
        <v>3085</v>
      </c>
      <c r="I250" s="20">
        <v>161448</v>
      </c>
      <c r="J250" s="20">
        <v>124487132</v>
      </c>
      <c r="K250" s="70" t="str">
        <f t="shared" si="1"/>
        <v>https://www.iucnredlist.org/species/161448/124487132</v>
      </c>
      <c r="L250" s="19">
        <v>100</v>
      </c>
      <c r="M250" s="19">
        <v>300</v>
      </c>
      <c r="N250" s="72"/>
      <c r="O250" s="72" t="s">
        <v>4319</v>
      </c>
      <c r="P250" s="51" t="s">
        <v>178</v>
      </c>
      <c r="Q250" s="24">
        <v>50356.623119999997</v>
      </c>
      <c r="R250" s="26">
        <v>30.7</v>
      </c>
      <c r="S250" s="26" t="s">
        <v>84</v>
      </c>
    </row>
    <row r="251" spans="1:19" x14ac:dyDescent="0.3">
      <c r="A251" s="2">
        <v>109</v>
      </c>
      <c r="B251" s="2">
        <v>1</v>
      </c>
      <c r="C251" s="2" t="s">
        <v>75</v>
      </c>
      <c r="D251" s="1">
        <v>3</v>
      </c>
      <c r="E251" s="2" t="str">
        <f t="shared" si="0"/>
        <v>3_Squaliformes</v>
      </c>
      <c r="F251" s="2" t="s">
        <v>203</v>
      </c>
      <c r="G251" s="2" t="s">
        <v>334</v>
      </c>
      <c r="H251" s="20" t="s">
        <v>3086</v>
      </c>
      <c r="I251" s="20">
        <v>124696811</v>
      </c>
      <c r="J251" s="20">
        <v>68622840</v>
      </c>
      <c r="K251" s="70" t="str">
        <f t="shared" si="1"/>
        <v>https://www.iucnredlist.org/species/124696811/68622840</v>
      </c>
      <c r="L251" s="19">
        <v>120</v>
      </c>
      <c r="M251" s="19">
        <v>1500</v>
      </c>
      <c r="N251" s="72"/>
      <c r="O251" s="72" t="s">
        <v>4319</v>
      </c>
      <c r="P251" s="51" t="s">
        <v>178</v>
      </c>
      <c r="Q251" s="24">
        <v>502903.48859999998</v>
      </c>
      <c r="R251" s="26">
        <v>79</v>
      </c>
      <c r="S251" s="26" t="s">
        <v>84</v>
      </c>
    </row>
    <row r="252" spans="1:19" x14ac:dyDescent="0.3">
      <c r="A252" s="2">
        <v>110</v>
      </c>
      <c r="B252" s="2">
        <v>1</v>
      </c>
      <c r="C252" s="2" t="s">
        <v>75</v>
      </c>
      <c r="D252" s="1">
        <v>3</v>
      </c>
      <c r="E252" s="2" t="str">
        <f t="shared" si="0"/>
        <v>3_Squaliformes</v>
      </c>
      <c r="F252" s="2" t="s">
        <v>203</v>
      </c>
      <c r="G252" s="2" t="s">
        <v>334</v>
      </c>
      <c r="H252" s="20" t="s">
        <v>3087</v>
      </c>
      <c r="I252" s="20">
        <v>116878630</v>
      </c>
      <c r="J252" s="20">
        <v>116878685</v>
      </c>
      <c r="K252" s="70" t="str">
        <f t="shared" si="1"/>
        <v>https://www.iucnredlist.org/species/116878630/116878685</v>
      </c>
      <c r="L252" s="19">
        <v>830</v>
      </c>
      <c r="M252" s="19">
        <v>1610</v>
      </c>
      <c r="N252" s="72"/>
      <c r="O252" s="72" t="s">
        <v>4319</v>
      </c>
      <c r="P252" s="51" t="s">
        <v>178</v>
      </c>
      <c r="Q252" s="24">
        <v>133550.87299999999</v>
      </c>
      <c r="R252" s="26">
        <v>58</v>
      </c>
      <c r="S252" s="26" t="s">
        <v>84</v>
      </c>
    </row>
    <row r="253" spans="1:19" x14ac:dyDescent="0.3">
      <c r="A253" s="2">
        <v>111</v>
      </c>
      <c r="B253" s="2">
        <v>1</v>
      </c>
      <c r="C253" s="2" t="s">
        <v>75</v>
      </c>
      <c r="D253" s="1">
        <v>3</v>
      </c>
      <c r="E253" s="2" t="str">
        <f t="shared" si="0"/>
        <v>3_Squaliformes</v>
      </c>
      <c r="F253" s="2" t="s">
        <v>203</v>
      </c>
      <c r="G253" s="2" t="s">
        <v>334</v>
      </c>
      <c r="H253" s="20" t="s">
        <v>3088</v>
      </c>
      <c r="I253" s="20">
        <v>161441</v>
      </c>
      <c r="J253" s="20">
        <v>124486127</v>
      </c>
      <c r="K253" s="70" t="str">
        <f t="shared" si="1"/>
        <v>https://www.iucnredlist.org/species/161441/124486127</v>
      </c>
      <c r="L253" s="19">
        <v>406</v>
      </c>
      <c r="M253" s="19">
        <v>911</v>
      </c>
      <c r="N253" s="72"/>
      <c r="O253" s="72" t="s">
        <v>4319</v>
      </c>
      <c r="P253" s="51" t="s">
        <v>178</v>
      </c>
      <c r="Q253" s="24">
        <v>12561.448829999999</v>
      </c>
      <c r="R253" s="26">
        <v>65.2</v>
      </c>
      <c r="S253" s="26" t="s">
        <v>84</v>
      </c>
    </row>
    <row r="254" spans="1:19" x14ac:dyDescent="0.3">
      <c r="A254" s="2">
        <v>112</v>
      </c>
      <c r="B254" s="2">
        <v>1</v>
      </c>
      <c r="C254" s="2" t="s">
        <v>75</v>
      </c>
      <c r="D254" s="1">
        <v>3</v>
      </c>
      <c r="E254" s="2" t="str">
        <f t="shared" si="0"/>
        <v>3_Squaliformes</v>
      </c>
      <c r="F254" s="2" t="s">
        <v>203</v>
      </c>
      <c r="G254" s="2" t="s">
        <v>334</v>
      </c>
      <c r="H254" s="20" t="s">
        <v>3089</v>
      </c>
      <c r="I254" s="20">
        <v>60245</v>
      </c>
      <c r="J254" s="20">
        <v>124455793</v>
      </c>
      <c r="K254" s="70" t="str">
        <f t="shared" si="1"/>
        <v>https://www.iucnredlist.org/species/60245/124455793</v>
      </c>
      <c r="L254" s="19">
        <v>196</v>
      </c>
      <c r="M254" s="19">
        <v>915</v>
      </c>
      <c r="N254" s="72"/>
      <c r="O254" s="72" t="s">
        <v>4319</v>
      </c>
      <c r="P254" s="51" t="s">
        <v>178</v>
      </c>
      <c r="Q254" s="24">
        <v>555450.87560000003</v>
      </c>
      <c r="R254" s="26">
        <v>26</v>
      </c>
      <c r="S254" s="26" t="s">
        <v>84</v>
      </c>
    </row>
    <row r="255" spans="1:19" x14ac:dyDescent="0.3">
      <c r="A255" s="2">
        <v>113</v>
      </c>
      <c r="B255" s="2">
        <v>1</v>
      </c>
      <c r="C255" s="2" t="s">
        <v>75</v>
      </c>
      <c r="D255" s="1">
        <v>3</v>
      </c>
      <c r="E255" s="2" t="str">
        <f t="shared" si="0"/>
        <v>3_Squaliformes</v>
      </c>
      <c r="F255" s="2" t="s">
        <v>203</v>
      </c>
      <c r="G255" s="2" t="s">
        <v>334</v>
      </c>
      <c r="H255" s="20" t="s">
        <v>3090</v>
      </c>
      <c r="I255" s="20">
        <v>44205</v>
      </c>
      <c r="J255" s="20">
        <v>80678455</v>
      </c>
      <c r="K255" s="70" t="str">
        <f t="shared" si="1"/>
        <v>https://www.iucnredlist.org/species/44205/80678455</v>
      </c>
      <c r="L255" s="19">
        <v>150</v>
      </c>
      <c r="M255" s="19">
        <v>1000</v>
      </c>
      <c r="N255" s="72"/>
      <c r="O255" s="72" t="s">
        <v>4319</v>
      </c>
      <c r="P255" s="51" t="s">
        <v>178</v>
      </c>
      <c r="Q255" s="24">
        <v>61245.09074</v>
      </c>
      <c r="R255" s="26">
        <v>53.9</v>
      </c>
      <c r="S255" s="26" t="s">
        <v>84</v>
      </c>
    </row>
    <row r="256" spans="1:19" x14ac:dyDescent="0.3">
      <c r="A256" s="2">
        <v>114</v>
      </c>
      <c r="B256" s="2">
        <v>1</v>
      </c>
      <c r="C256" s="2" t="s">
        <v>75</v>
      </c>
      <c r="D256" s="1">
        <v>3</v>
      </c>
      <c r="E256" s="2" t="str">
        <f t="shared" si="0"/>
        <v>3_Squaliformes</v>
      </c>
      <c r="F256" s="2" t="s">
        <v>203</v>
      </c>
      <c r="G256" s="2" t="s">
        <v>452</v>
      </c>
      <c r="H256" s="20" t="s">
        <v>3091</v>
      </c>
      <c r="I256" s="20">
        <v>41747</v>
      </c>
      <c r="J256" s="20">
        <v>2955293</v>
      </c>
      <c r="K256" s="70" t="str">
        <f t="shared" si="1"/>
        <v>https://www.iucnredlist.org/species/41747/2955293</v>
      </c>
      <c r="L256" s="19">
        <v>128</v>
      </c>
      <c r="M256" s="19">
        <v>3675</v>
      </c>
      <c r="N256" s="72"/>
      <c r="O256" s="72" t="s">
        <v>4319</v>
      </c>
      <c r="P256" s="51" t="s">
        <v>178</v>
      </c>
      <c r="Q256" s="24">
        <v>10918625.300000001</v>
      </c>
      <c r="R256" s="26">
        <v>137</v>
      </c>
      <c r="S256" s="26" t="s">
        <v>84</v>
      </c>
    </row>
    <row r="257" spans="1:19" x14ac:dyDescent="0.3">
      <c r="A257" s="2">
        <v>115</v>
      </c>
      <c r="B257" s="2">
        <v>1</v>
      </c>
      <c r="C257" s="2" t="s">
        <v>75</v>
      </c>
      <c r="D257" s="1">
        <v>3</v>
      </c>
      <c r="E257" s="2" t="str">
        <f t="shared" ref="E257:E511" si="2">CONCATENATE(D257,"_",F257)</f>
        <v>3_Squaliformes</v>
      </c>
      <c r="F257" s="2" t="s">
        <v>203</v>
      </c>
      <c r="G257" s="2" t="s">
        <v>452</v>
      </c>
      <c r="H257" s="20" t="s">
        <v>3092</v>
      </c>
      <c r="I257" s="20">
        <v>41749</v>
      </c>
      <c r="J257" s="20">
        <v>68615392</v>
      </c>
      <c r="K257" s="70" t="str">
        <f t="shared" ref="K257:K511" si="3">CONCATENATE("https://www.iucnredlist.org/species/",I257,"/",J257)</f>
        <v>https://www.iucnredlist.org/species/41749/68615392</v>
      </c>
      <c r="L257" s="19">
        <v>150</v>
      </c>
      <c r="M257" s="19">
        <v>1549</v>
      </c>
      <c r="N257" s="72"/>
      <c r="O257" s="72" t="s">
        <v>4319</v>
      </c>
      <c r="P257" s="51" t="s">
        <v>178</v>
      </c>
      <c r="Q257" s="24">
        <v>1148292.477</v>
      </c>
      <c r="R257" s="26">
        <v>120</v>
      </c>
      <c r="S257" s="26" t="s">
        <v>84</v>
      </c>
    </row>
    <row r="258" spans="1:19" x14ac:dyDescent="0.3">
      <c r="A258" s="2">
        <v>116</v>
      </c>
      <c r="B258" s="2">
        <v>1</v>
      </c>
      <c r="C258" s="2" t="s">
        <v>75</v>
      </c>
      <c r="D258" s="1">
        <v>3</v>
      </c>
      <c r="E258" s="2" t="str">
        <f t="shared" si="2"/>
        <v>3_Squaliformes</v>
      </c>
      <c r="F258" s="2" t="s">
        <v>203</v>
      </c>
      <c r="G258" s="2" t="s">
        <v>452</v>
      </c>
      <c r="H258" s="20" t="s">
        <v>3093</v>
      </c>
      <c r="I258" s="20">
        <v>46864</v>
      </c>
      <c r="J258" s="20">
        <v>68615502</v>
      </c>
      <c r="K258" s="70" t="str">
        <f t="shared" si="3"/>
        <v>https://www.iucnredlist.org/species/46864/68615502</v>
      </c>
      <c r="L258" s="19">
        <v>200</v>
      </c>
      <c r="M258" s="19">
        <v>2080</v>
      </c>
      <c r="N258" s="72"/>
      <c r="O258" s="72" t="s">
        <v>4319</v>
      </c>
      <c r="P258" s="51" t="s">
        <v>178</v>
      </c>
      <c r="Q258" s="24">
        <v>2697972.2820000001</v>
      </c>
      <c r="R258" s="26">
        <v>105</v>
      </c>
      <c r="S258" s="26" t="s">
        <v>84</v>
      </c>
    </row>
    <row r="259" spans="1:19" x14ac:dyDescent="0.3">
      <c r="A259" s="2">
        <v>117</v>
      </c>
      <c r="B259" s="2">
        <v>1</v>
      </c>
      <c r="C259" s="2" t="s">
        <v>75</v>
      </c>
      <c r="D259" s="1">
        <v>3</v>
      </c>
      <c r="E259" s="2" t="str">
        <f t="shared" si="2"/>
        <v>3_Squaliformes</v>
      </c>
      <c r="F259" s="2" t="s">
        <v>203</v>
      </c>
      <c r="G259" s="2" t="s">
        <v>452</v>
      </c>
      <c r="H259" s="20" t="s">
        <v>3094</v>
      </c>
      <c r="I259" s="20">
        <v>41855</v>
      </c>
      <c r="J259" s="20">
        <v>68643273</v>
      </c>
      <c r="K259" s="70" t="str">
        <f t="shared" si="3"/>
        <v>https://www.iucnredlist.org/species/41855/68643273</v>
      </c>
      <c r="L259" s="19">
        <v>0</v>
      </c>
      <c r="M259" s="19">
        <v>572</v>
      </c>
      <c r="N259" s="72"/>
      <c r="O259" s="72" t="s">
        <v>4319</v>
      </c>
      <c r="P259" s="51" t="s">
        <v>178</v>
      </c>
      <c r="Q259" s="24">
        <v>10206.30387</v>
      </c>
      <c r="R259" s="26">
        <v>111</v>
      </c>
      <c r="S259" s="26" t="s">
        <v>84</v>
      </c>
    </row>
    <row r="260" spans="1:19" x14ac:dyDescent="0.3">
      <c r="A260" s="2">
        <v>118</v>
      </c>
      <c r="B260" s="2">
        <v>1</v>
      </c>
      <c r="C260" s="2" t="s">
        <v>75</v>
      </c>
      <c r="D260" s="1">
        <v>3</v>
      </c>
      <c r="E260" s="2" t="str">
        <f t="shared" si="2"/>
        <v>3_Squaliformes</v>
      </c>
      <c r="F260" s="2" t="s">
        <v>203</v>
      </c>
      <c r="G260" s="2" t="s">
        <v>452</v>
      </c>
      <c r="H260" s="20" t="s">
        <v>3095</v>
      </c>
      <c r="I260" s="20">
        <v>161583</v>
      </c>
      <c r="J260" s="20">
        <v>124510538</v>
      </c>
      <c r="K260" s="70" t="str">
        <f t="shared" si="3"/>
        <v>https://www.iucnredlist.org/species/161583/124510538</v>
      </c>
      <c r="L260" s="19">
        <v>300</v>
      </c>
      <c r="M260" s="19">
        <v>580</v>
      </c>
      <c r="N260" s="72"/>
      <c r="O260" s="72" t="s">
        <v>4319</v>
      </c>
      <c r="P260" s="51" t="s">
        <v>178</v>
      </c>
      <c r="Q260" s="24">
        <v>348.99549519999999</v>
      </c>
      <c r="R260" s="26">
        <v>40.6</v>
      </c>
      <c r="S260" s="26" t="s">
        <v>84</v>
      </c>
    </row>
    <row r="261" spans="1:19" x14ac:dyDescent="0.3">
      <c r="A261" s="2">
        <v>119</v>
      </c>
      <c r="B261" s="2">
        <v>1</v>
      </c>
      <c r="C261" s="2" t="s">
        <v>75</v>
      </c>
      <c r="D261" s="1">
        <v>3</v>
      </c>
      <c r="E261" s="2" t="str">
        <f t="shared" si="2"/>
        <v>3_Squaliformes</v>
      </c>
      <c r="F261" s="2" t="s">
        <v>203</v>
      </c>
      <c r="G261" s="2" t="s">
        <v>452</v>
      </c>
      <c r="H261" s="20" t="s">
        <v>3096</v>
      </c>
      <c r="I261" s="20">
        <v>44570</v>
      </c>
      <c r="J261" s="20">
        <v>124433192</v>
      </c>
      <c r="K261" s="70" t="str">
        <f t="shared" si="3"/>
        <v>https://www.iucnredlist.org/species/44570/124433192</v>
      </c>
      <c r="L261" s="19">
        <v>0</v>
      </c>
      <c r="M261" s="19">
        <v>200</v>
      </c>
      <c r="N261" s="72"/>
      <c r="O261" s="72" t="s">
        <v>4319</v>
      </c>
      <c r="P261" s="51" t="s">
        <v>125</v>
      </c>
      <c r="Q261" s="24">
        <v>110369.3572</v>
      </c>
      <c r="R261" s="26">
        <v>26</v>
      </c>
      <c r="S261" s="26" t="s">
        <v>84</v>
      </c>
    </row>
    <row r="262" spans="1:19" x14ac:dyDescent="0.3">
      <c r="A262" s="2">
        <v>120</v>
      </c>
      <c r="B262" s="2">
        <v>1</v>
      </c>
      <c r="C262" s="2" t="s">
        <v>75</v>
      </c>
      <c r="D262" s="1">
        <v>3</v>
      </c>
      <c r="E262" s="2" t="str">
        <f t="shared" si="2"/>
        <v>3_Squaliformes</v>
      </c>
      <c r="F262" s="2" t="s">
        <v>203</v>
      </c>
      <c r="G262" s="2" t="s">
        <v>452</v>
      </c>
      <c r="H262" s="20" t="s">
        <v>3097</v>
      </c>
      <c r="I262" s="20">
        <v>41856</v>
      </c>
      <c r="J262" s="20">
        <v>70709963</v>
      </c>
      <c r="K262" s="70" t="str">
        <f t="shared" si="3"/>
        <v>https://www.iucnredlist.org/species/41856/70709963</v>
      </c>
      <c r="L262" s="19">
        <v>400</v>
      </c>
      <c r="M262" s="19">
        <v>500</v>
      </c>
      <c r="N262" s="72"/>
      <c r="O262" s="72" t="s">
        <v>4319</v>
      </c>
      <c r="P262" s="51" t="s">
        <v>178</v>
      </c>
      <c r="Q262" s="24">
        <v>6867.7231670000001</v>
      </c>
      <c r="R262" s="26">
        <v>85</v>
      </c>
      <c r="S262" s="26" t="s">
        <v>84</v>
      </c>
    </row>
    <row r="263" spans="1:19" x14ac:dyDescent="0.3">
      <c r="A263" s="2">
        <v>121</v>
      </c>
      <c r="B263" s="2">
        <v>1</v>
      </c>
      <c r="C263" s="2" t="s">
        <v>75</v>
      </c>
      <c r="D263" s="1">
        <v>3</v>
      </c>
      <c r="E263" s="2" t="str">
        <f t="shared" si="2"/>
        <v>3_Squaliformes</v>
      </c>
      <c r="F263" s="2" t="s">
        <v>203</v>
      </c>
      <c r="G263" s="2" t="s">
        <v>452</v>
      </c>
      <c r="H263" s="20" t="s">
        <v>3098</v>
      </c>
      <c r="I263" s="20">
        <v>161363</v>
      </c>
      <c r="J263" s="20">
        <v>124472202</v>
      </c>
      <c r="K263" s="70" t="str">
        <f t="shared" si="3"/>
        <v>https://www.iucnredlist.org/species/161363/124472202</v>
      </c>
      <c r="L263" s="19">
        <v>450</v>
      </c>
      <c r="M263" s="19">
        <v>830</v>
      </c>
      <c r="N263" s="72"/>
      <c r="O263" s="72" t="s">
        <v>4319</v>
      </c>
      <c r="P263" s="51" t="s">
        <v>178</v>
      </c>
      <c r="Q263" s="24">
        <v>23741.009900000001</v>
      </c>
      <c r="R263" s="26">
        <v>151</v>
      </c>
      <c r="S263" s="26" t="s">
        <v>84</v>
      </c>
    </row>
    <row r="264" spans="1:19" x14ac:dyDescent="0.3">
      <c r="A264" s="2">
        <v>122</v>
      </c>
      <c r="B264" s="2">
        <v>1</v>
      </c>
      <c r="C264" s="2" t="s">
        <v>75</v>
      </c>
      <c r="D264" s="1">
        <v>3</v>
      </c>
      <c r="E264" s="2" t="str">
        <f t="shared" si="2"/>
        <v>3_Squaliformes</v>
      </c>
      <c r="F264" s="2" t="s">
        <v>203</v>
      </c>
      <c r="G264" s="2" t="s">
        <v>452</v>
      </c>
      <c r="H264" s="20" t="s">
        <v>3099</v>
      </c>
      <c r="I264" s="20">
        <v>116858686</v>
      </c>
      <c r="J264" s="20">
        <v>116858705</v>
      </c>
      <c r="K264" s="70" t="str">
        <f t="shared" si="3"/>
        <v>https://www.iucnredlist.org/species/116858686/116858705</v>
      </c>
      <c r="L264" s="19">
        <v>219</v>
      </c>
      <c r="M264" s="19">
        <v>1550</v>
      </c>
      <c r="N264" s="72"/>
      <c r="O264" s="72" t="s">
        <v>4319</v>
      </c>
      <c r="P264" s="51" t="s">
        <v>178</v>
      </c>
      <c r="Q264" s="24">
        <v>10918625.300000001</v>
      </c>
      <c r="R264" s="26">
        <v>69</v>
      </c>
      <c r="S264" s="26" t="s">
        <v>84</v>
      </c>
    </row>
    <row r="265" spans="1:19" x14ac:dyDescent="0.3">
      <c r="A265" s="2">
        <v>124</v>
      </c>
      <c r="B265" s="2">
        <v>1</v>
      </c>
      <c r="C265" s="2" t="s">
        <v>75</v>
      </c>
      <c r="D265" s="1">
        <v>3</v>
      </c>
      <c r="E265" s="2" t="str">
        <f t="shared" si="2"/>
        <v>3_Squaliformes</v>
      </c>
      <c r="F265" s="2" t="s">
        <v>203</v>
      </c>
      <c r="G265" s="2" t="s">
        <v>452</v>
      </c>
      <c r="H265" s="20" t="s">
        <v>3101</v>
      </c>
      <c r="I265" s="20">
        <v>161717</v>
      </c>
      <c r="J265" s="20">
        <v>116739828</v>
      </c>
      <c r="K265" s="70" t="str">
        <f t="shared" si="3"/>
        <v>https://www.iucnredlist.org/species/161717/116739828</v>
      </c>
      <c r="L265" s="19">
        <v>200</v>
      </c>
      <c r="M265" s="19">
        <v>1600</v>
      </c>
      <c r="N265" s="72"/>
      <c r="O265" s="72" t="s">
        <v>4319</v>
      </c>
      <c r="P265" s="51" t="s">
        <v>178</v>
      </c>
      <c r="Q265" s="24">
        <v>353708.52020000003</v>
      </c>
      <c r="R265" s="26">
        <v>110</v>
      </c>
      <c r="S265" s="26" t="s">
        <v>84</v>
      </c>
    </row>
    <row r="266" spans="1:19" x14ac:dyDescent="0.3">
      <c r="A266" s="2">
        <v>125</v>
      </c>
      <c r="B266" s="2">
        <v>1</v>
      </c>
      <c r="C266" s="2" t="s">
        <v>75</v>
      </c>
      <c r="D266" s="1">
        <v>3</v>
      </c>
      <c r="E266" s="2" t="str">
        <f t="shared" si="2"/>
        <v>3_Squaliformes</v>
      </c>
      <c r="F266" s="2" t="s">
        <v>203</v>
      </c>
      <c r="G266" s="2" t="s">
        <v>452</v>
      </c>
      <c r="H266" s="20" t="s">
        <v>3102</v>
      </c>
      <c r="I266" s="20">
        <v>41857</v>
      </c>
      <c r="J266" s="20">
        <v>68643703</v>
      </c>
      <c r="K266" s="70" t="str">
        <f t="shared" si="3"/>
        <v>https://www.iucnredlist.org/species/41857/68643703</v>
      </c>
      <c r="L266" s="19">
        <v>0</v>
      </c>
      <c r="M266" s="19">
        <v>1440</v>
      </c>
      <c r="N266" s="72"/>
      <c r="O266" s="72" t="s">
        <v>4319</v>
      </c>
      <c r="P266" s="51" t="s">
        <v>178</v>
      </c>
      <c r="Q266" s="24">
        <v>938833.22230000002</v>
      </c>
      <c r="R266" s="26">
        <v>600</v>
      </c>
      <c r="S266" s="26" t="s">
        <v>84</v>
      </c>
    </row>
    <row r="267" spans="1:19" x14ac:dyDescent="0.3">
      <c r="A267" s="2">
        <v>126</v>
      </c>
      <c r="B267" s="2">
        <v>1</v>
      </c>
      <c r="C267" s="2" t="s">
        <v>75</v>
      </c>
      <c r="D267" s="1">
        <v>3</v>
      </c>
      <c r="E267" s="2" t="str">
        <f t="shared" si="2"/>
        <v>3_Squaliformes</v>
      </c>
      <c r="F267" s="2" t="s">
        <v>203</v>
      </c>
      <c r="G267" s="2" t="s">
        <v>452</v>
      </c>
      <c r="H267" s="20" t="s">
        <v>3103</v>
      </c>
      <c r="I267" s="20">
        <v>161552</v>
      </c>
      <c r="J267" s="20">
        <v>116739120</v>
      </c>
      <c r="K267" s="70" t="str">
        <f t="shared" si="3"/>
        <v>https://www.iucnredlist.org/species/161552/116739120</v>
      </c>
      <c r="L267" s="19">
        <v>250</v>
      </c>
      <c r="M267" s="19">
        <v>1116</v>
      </c>
      <c r="N267" s="72"/>
      <c r="O267" s="72" t="s">
        <v>4319</v>
      </c>
      <c r="P267" s="51" t="s">
        <v>178</v>
      </c>
      <c r="Q267" s="24">
        <v>92766.76268</v>
      </c>
      <c r="R267" s="26">
        <v>143</v>
      </c>
      <c r="S267" s="26" t="s">
        <v>84</v>
      </c>
    </row>
    <row r="268" spans="1:19" x14ac:dyDescent="0.3">
      <c r="A268" s="2">
        <v>127</v>
      </c>
      <c r="B268" s="2">
        <v>1</v>
      </c>
      <c r="C268" s="2" t="s">
        <v>75</v>
      </c>
      <c r="D268" s="1">
        <v>3</v>
      </c>
      <c r="E268" s="2" t="str">
        <f t="shared" si="2"/>
        <v>3_Squaliformes</v>
      </c>
      <c r="F268" s="2" t="s">
        <v>203</v>
      </c>
      <c r="G268" s="2" t="s">
        <v>452</v>
      </c>
      <c r="H268" s="20" t="s">
        <v>3104</v>
      </c>
      <c r="I268" s="20">
        <v>60213</v>
      </c>
      <c r="J268" s="20">
        <v>124452872</v>
      </c>
      <c r="K268" s="70" t="str">
        <f t="shared" si="3"/>
        <v>https://www.iucnredlist.org/species/60213/124452872</v>
      </c>
      <c r="L268" s="19">
        <v>0</v>
      </c>
      <c r="M268" s="19">
        <v>2647</v>
      </c>
      <c r="N268" s="72"/>
      <c r="O268" s="72" t="s">
        <v>4319</v>
      </c>
      <c r="P268" s="51" t="s">
        <v>178</v>
      </c>
      <c r="Q268" s="24">
        <v>9165398.8939999994</v>
      </c>
      <c r="R268" s="26">
        <v>640</v>
      </c>
      <c r="S268" s="26" t="s">
        <v>84</v>
      </c>
    </row>
    <row r="269" spans="1:19" x14ac:dyDescent="0.3">
      <c r="A269" s="2">
        <v>128</v>
      </c>
      <c r="B269" s="2">
        <v>1</v>
      </c>
      <c r="C269" s="2" t="s">
        <v>75</v>
      </c>
      <c r="D269" s="1">
        <v>3</v>
      </c>
      <c r="E269" s="2" t="str">
        <f t="shared" si="2"/>
        <v>3_Squaliformes</v>
      </c>
      <c r="F269" s="2" t="s">
        <v>203</v>
      </c>
      <c r="G269" s="2" t="s">
        <v>452</v>
      </c>
      <c r="H269" s="20" t="s">
        <v>3105</v>
      </c>
      <c r="I269" s="20">
        <v>161403</v>
      </c>
      <c r="J269" s="20">
        <v>887942</v>
      </c>
      <c r="K269" s="70" t="str">
        <f t="shared" si="3"/>
        <v>https://www.iucnredlist.org/species/161403/887942</v>
      </c>
      <c r="L269" s="19">
        <v>0</v>
      </c>
      <c r="M269" s="19">
        <v>2008</v>
      </c>
      <c r="N269" s="72"/>
      <c r="O269" s="72" t="s">
        <v>4319</v>
      </c>
      <c r="P269" s="51" t="s">
        <v>178</v>
      </c>
      <c r="Q269" s="24">
        <v>5319619.5999999996</v>
      </c>
      <c r="R269" s="26">
        <v>700</v>
      </c>
      <c r="S269" s="26" t="s">
        <v>84</v>
      </c>
    </row>
    <row r="270" spans="1:19" x14ac:dyDescent="0.3">
      <c r="A270" s="2">
        <v>129</v>
      </c>
      <c r="B270" s="2">
        <v>1</v>
      </c>
      <c r="C270" s="2" t="s">
        <v>75</v>
      </c>
      <c r="D270" s="1">
        <v>3</v>
      </c>
      <c r="E270" s="2" t="str">
        <f t="shared" si="2"/>
        <v>3_Squaliformes</v>
      </c>
      <c r="F270" s="2" t="s">
        <v>203</v>
      </c>
      <c r="G270" s="2" t="s">
        <v>452</v>
      </c>
      <c r="H270" s="20" t="s">
        <v>3106</v>
      </c>
      <c r="I270" s="20">
        <v>161432</v>
      </c>
      <c r="J270" s="20">
        <v>124484522</v>
      </c>
      <c r="K270" s="70" t="str">
        <f t="shared" si="3"/>
        <v>https://www.iucnredlist.org/species/161432/124484522</v>
      </c>
      <c r="L270" s="19">
        <v>180</v>
      </c>
      <c r="M270" s="19">
        <v>2734</v>
      </c>
      <c r="N270" s="72"/>
      <c r="O270" s="72" t="s">
        <v>4319</v>
      </c>
      <c r="P270" s="51" t="s">
        <v>178</v>
      </c>
      <c r="Q270" s="24">
        <v>996852.72199999995</v>
      </c>
      <c r="R270" s="26">
        <v>131.4</v>
      </c>
      <c r="S270" s="26" t="s">
        <v>84</v>
      </c>
    </row>
    <row r="271" spans="1:19" x14ac:dyDescent="0.3">
      <c r="A271" s="2">
        <v>130</v>
      </c>
      <c r="B271" s="2">
        <v>1</v>
      </c>
      <c r="C271" s="2" t="s">
        <v>75</v>
      </c>
      <c r="D271" s="1">
        <v>3</v>
      </c>
      <c r="E271" s="2" t="str">
        <f t="shared" si="2"/>
        <v>3_Squaliformes</v>
      </c>
      <c r="F271" s="2" t="s">
        <v>203</v>
      </c>
      <c r="G271" s="2" t="s">
        <v>452</v>
      </c>
      <c r="H271" s="20" t="s">
        <v>3107</v>
      </c>
      <c r="I271" s="20">
        <v>60215</v>
      </c>
      <c r="J271" s="20">
        <v>3093577</v>
      </c>
      <c r="K271" s="70" t="str">
        <f t="shared" si="3"/>
        <v>https://www.iucnredlist.org/species/60215/3093577</v>
      </c>
      <c r="L271" s="19">
        <v>0</v>
      </c>
      <c r="M271" s="19">
        <v>1511</v>
      </c>
      <c r="N271" s="72"/>
      <c r="O271" s="72" t="s">
        <v>4319</v>
      </c>
      <c r="P271" s="51" t="s">
        <v>178</v>
      </c>
      <c r="Q271" s="24">
        <v>4169969.5460000001</v>
      </c>
      <c r="R271" s="26">
        <v>109.4</v>
      </c>
      <c r="S271" s="26" t="s">
        <v>84</v>
      </c>
    </row>
    <row r="272" spans="1:19" x14ac:dyDescent="0.3">
      <c r="A272" s="2">
        <v>131</v>
      </c>
      <c r="B272" s="2">
        <v>1</v>
      </c>
      <c r="C272" s="2" t="s">
        <v>75</v>
      </c>
      <c r="D272" s="1">
        <v>3</v>
      </c>
      <c r="E272" s="2" t="str">
        <f t="shared" si="2"/>
        <v>3_Squaliformes</v>
      </c>
      <c r="F272" s="2" t="s">
        <v>203</v>
      </c>
      <c r="G272" s="2" t="s">
        <v>500</v>
      </c>
      <c r="H272" s="20" t="s">
        <v>3108</v>
      </c>
      <c r="I272" s="20">
        <v>41840</v>
      </c>
      <c r="J272" s="20">
        <v>68639645</v>
      </c>
      <c r="K272" s="70" t="str">
        <f t="shared" si="3"/>
        <v>https://www.iucnredlist.org/species/41840/68639645</v>
      </c>
      <c r="L272" s="19">
        <v>46</v>
      </c>
      <c r="M272" s="19">
        <v>1067</v>
      </c>
      <c r="N272" s="72"/>
      <c r="O272" s="72" t="s">
        <v>4319</v>
      </c>
      <c r="P272" s="51" t="s">
        <v>178</v>
      </c>
      <c r="Q272" s="24">
        <v>478712.61930000002</v>
      </c>
      <c r="R272" s="26">
        <v>76</v>
      </c>
      <c r="S272" s="26" t="s">
        <v>84</v>
      </c>
    </row>
    <row r="273" spans="1:19" x14ac:dyDescent="0.3">
      <c r="A273" s="2">
        <v>132</v>
      </c>
      <c r="B273" s="2">
        <v>1</v>
      </c>
      <c r="C273" s="2" t="s">
        <v>75</v>
      </c>
      <c r="D273" s="1">
        <v>3</v>
      </c>
      <c r="E273" s="2" t="str">
        <f t="shared" si="2"/>
        <v>3_Squaliformes</v>
      </c>
      <c r="F273" s="2" t="s">
        <v>203</v>
      </c>
      <c r="G273" s="2" t="s">
        <v>500</v>
      </c>
      <c r="H273" s="20" t="s">
        <v>3109</v>
      </c>
      <c r="I273" s="20">
        <v>44568</v>
      </c>
      <c r="J273" s="20">
        <v>124433035</v>
      </c>
      <c r="K273" s="70" t="str">
        <f t="shared" si="3"/>
        <v>https://www.iucnredlist.org/species/44568/124433035</v>
      </c>
      <c r="L273" s="19">
        <v>218</v>
      </c>
      <c r="M273" s="19">
        <v>579</v>
      </c>
      <c r="N273" s="72"/>
      <c r="O273" s="72" t="s">
        <v>4319</v>
      </c>
      <c r="P273" s="51" t="s">
        <v>178</v>
      </c>
      <c r="Q273" s="24">
        <v>129231.08779999999</v>
      </c>
      <c r="R273" s="26">
        <v>49</v>
      </c>
      <c r="S273" s="26" t="s">
        <v>84</v>
      </c>
    </row>
    <row r="274" spans="1:19" x14ac:dyDescent="0.3">
      <c r="A274" s="2">
        <v>133</v>
      </c>
      <c r="B274" s="2">
        <v>1</v>
      </c>
      <c r="C274" s="2" t="s">
        <v>75</v>
      </c>
      <c r="D274" s="1">
        <v>3</v>
      </c>
      <c r="E274" s="2" t="str">
        <f t="shared" si="2"/>
        <v>3_Squaliformes</v>
      </c>
      <c r="F274" s="2" t="s">
        <v>203</v>
      </c>
      <c r="G274" s="2" t="s">
        <v>500</v>
      </c>
      <c r="H274" s="20" t="s">
        <v>3110</v>
      </c>
      <c r="I274" s="20">
        <v>63141</v>
      </c>
      <c r="J274" s="20">
        <v>124462573</v>
      </c>
      <c r="K274" s="70" t="str">
        <f t="shared" si="3"/>
        <v>https://www.iucnredlist.org/species/63141/124462573</v>
      </c>
      <c r="L274" s="19">
        <v>35</v>
      </c>
      <c r="M274" s="19">
        <v>805</v>
      </c>
      <c r="N274" s="72"/>
      <c r="O274" s="72" t="s">
        <v>4319</v>
      </c>
      <c r="P274" s="51" t="s">
        <v>178</v>
      </c>
      <c r="Q274" s="24">
        <v>2218890.6690000002</v>
      </c>
      <c r="R274" s="26">
        <v>150</v>
      </c>
      <c r="S274" s="26" t="s">
        <v>84</v>
      </c>
    </row>
    <row r="275" spans="1:19" x14ac:dyDescent="0.3">
      <c r="A275" s="2">
        <v>134</v>
      </c>
      <c r="B275" s="2">
        <v>1</v>
      </c>
      <c r="C275" s="2" t="s">
        <v>75</v>
      </c>
      <c r="D275" s="1">
        <v>3</v>
      </c>
      <c r="E275" s="2" t="str">
        <f t="shared" si="2"/>
        <v>3_Squaliformes</v>
      </c>
      <c r="F275" s="2" t="s">
        <v>203</v>
      </c>
      <c r="G275" s="2" t="s">
        <v>500</v>
      </c>
      <c r="H275" s="20" t="s">
        <v>3112</v>
      </c>
      <c r="I275" s="20">
        <v>44206</v>
      </c>
      <c r="J275" s="20">
        <v>124429948</v>
      </c>
      <c r="K275" s="70" t="str">
        <f t="shared" si="3"/>
        <v>https://www.iucnredlist.org/species/44206/124429948</v>
      </c>
      <c r="L275" s="19">
        <v>150</v>
      </c>
      <c r="M275" s="19">
        <v>350</v>
      </c>
      <c r="N275" s="72"/>
      <c r="O275" s="72" t="s">
        <v>4319</v>
      </c>
      <c r="P275" s="51" t="s">
        <v>178</v>
      </c>
      <c r="Q275" s="24">
        <v>6312.2196860000004</v>
      </c>
      <c r="R275" s="26">
        <v>65</v>
      </c>
      <c r="S275" s="26" t="s">
        <v>84</v>
      </c>
    </row>
    <row r="276" spans="1:19" x14ac:dyDescent="0.3">
      <c r="A276" s="2">
        <v>136</v>
      </c>
      <c r="B276" s="2">
        <v>1</v>
      </c>
      <c r="C276" s="2" t="s">
        <v>75</v>
      </c>
      <c r="D276" s="1">
        <v>3</v>
      </c>
      <c r="E276" s="2" t="str">
        <f t="shared" si="2"/>
        <v>3_Squaliformes</v>
      </c>
      <c r="F276" s="2" t="s">
        <v>203</v>
      </c>
      <c r="G276" s="2" t="s">
        <v>512</v>
      </c>
      <c r="H276" s="20" t="s">
        <v>3114</v>
      </c>
      <c r="I276" s="20">
        <v>6229</v>
      </c>
      <c r="J276" s="20">
        <v>3111662</v>
      </c>
      <c r="K276" s="70" t="str">
        <f t="shared" si="3"/>
        <v>https://www.iucnredlist.org/species/6229/3111662</v>
      </c>
      <c r="L276" s="19">
        <v>37</v>
      </c>
      <c r="M276" s="19">
        <v>1794</v>
      </c>
      <c r="N276" s="72"/>
      <c r="O276" s="72" t="s">
        <v>4319</v>
      </c>
      <c r="P276" s="51" t="s">
        <v>178</v>
      </c>
      <c r="Q276" s="24">
        <v>3099847.5660000001</v>
      </c>
      <c r="R276" s="26">
        <v>182</v>
      </c>
      <c r="S276" s="26" t="s">
        <v>84</v>
      </c>
    </row>
    <row r="277" spans="1:19" x14ac:dyDescent="0.3">
      <c r="A277" s="2">
        <v>137</v>
      </c>
      <c r="B277" s="2">
        <v>1</v>
      </c>
      <c r="C277" s="2" t="s">
        <v>75</v>
      </c>
      <c r="D277" s="1">
        <v>3</v>
      </c>
      <c r="E277" s="2" t="str">
        <f t="shared" si="2"/>
        <v>3_Squaliformes</v>
      </c>
      <c r="F277" s="2" t="s">
        <v>203</v>
      </c>
      <c r="G277" s="2" t="s">
        <v>512</v>
      </c>
      <c r="H277" s="20" t="s">
        <v>3115</v>
      </c>
      <c r="I277" s="20">
        <v>44603</v>
      </c>
      <c r="J277" s="20">
        <v>2998283</v>
      </c>
      <c r="K277" s="70" t="str">
        <f t="shared" si="3"/>
        <v>https://www.iucnredlist.org/species/44603/2998283</v>
      </c>
      <c r="L277" s="19">
        <v>0</v>
      </c>
      <c r="M277" s="19">
        <v>641</v>
      </c>
      <c r="N277" s="72"/>
      <c r="O277" s="72" t="s">
        <v>4319</v>
      </c>
      <c r="P277" s="51" t="s">
        <v>178</v>
      </c>
      <c r="Q277" s="24">
        <v>233557.04380000001</v>
      </c>
      <c r="R277" s="26">
        <v>41.35</v>
      </c>
      <c r="S277" s="26" t="s">
        <v>84</v>
      </c>
    </row>
    <row r="278" spans="1:19" x14ac:dyDescent="0.3">
      <c r="A278" s="2">
        <v>138</v>
      </c>
      <c r="B278" s="2">
        <v>1</v>
      </c>
      <c r="C278" s="2" t="s">
        <v>75</v>
      </c>
      <c r="D278" s="1">
        <v>3</v>
      </c>
      <c r="E278" s="2" t="str">
        <f t="shared" si="2"/>
        <v>3_Squaliformes</v>
      </c>
      <c r="F278" s="2" t="s">
        <v>203</v>
      </c>
      <c r="G278" s="2" t="s">
        <v>512</v>
      </c>
      <c r="H278" s="20" t="s">
        <v>3116</v>
      </c>
      <c r="I278" s="20">
        <v>60210</v>
      </c>
      <c r="J278" s="20">
        <v>3093076</v>
      </c>
      <c r="K278" s="70" t="str">
        <f t="shared" si="3"/>
        <v>https://www.iucnredlist.org/species/60210/3093076</v>
      </c>
      <c r="L278" s="19">
        <v>0</v>
      </c>
      <c r="M278" s="19">
        <v>1800</v>
      </c>
      <c r="N278" s="72"/>
      <c r="O278" s="72" t="s">
        <v>4319</v>
      </c>
      <c r="P278" s="51" t="s">
        <v>178</v>
      </c>
      <c r="Q278" s="24">
        <v>25950243.140000001</v>
      </c>
      <c r="R278" s="26">
        <v>27</v>
      </c>
      <c r="S278" s="26" t="s">
        <v>84</v>
      </c>
    </row>
    <row r="279" spans="1:19" x14ac:dyDescent="0.3">
      <c r="A279" s="2">
        <v>139</v>
      </c>
      <c r="B279" s="2">
        <v>1</v>
      </c>
      <c r="C279" s="2" t="s">
        <v>75</v>
      </c>
      <c r="D279" s="1">
        <v>3</v>
      </c>
      <c r="E279" s="2" t="str">
        <f t="shared" si="2"/>
        <v>3_Squaliformes</v>
      </c>
      <c r="F279" s="2" t="s">
        <v>203</v>
      </c>
      <c r="G279" s="2" t="s">
        <v>512</v>
      </c>
      <c r="H279" s="20" t="s">
        <v>3117</v>
      </c>
      <c r="I279" s="20">
        <v>60211</v>
      </c>
      <c r="J279" s="20">
        <v>124452578</v>
      </c>
      <c r="K279" s="70" t="str">
        <f t="shared" si="3"/>
        <v>https://www.iucnredlist.org/species/60211/124452578</v>
      </c>
      <c r="L279" s="19">
        <v>0</v>
      </c>
      <c r="M279" s="19">
        <v>502</v>
      </c>
      <c r="N279" s="72"/>
      <c r="O279" s="72" t="s">
        <v>4319</v>
      </c>
      <c r="P279" s="51" t="s">
        <v>125</v>
      </c>
      <c r="Q279" s="24">
        <v>241693.03839999999</v>
      </c>
      <c r="R279" s="26">
        <v>37</v>
      </c>
      <c r="S279" s="26" t="s">
        <v>84</v>
      </c>
    </row>
    <row r="280" spans="1:19" x14ac:dyDescent="0.3">
      <c r="A280" s="2">
        <v>140</v>
      </c>
      <c r="B280" s="2">
        <v>1</v>
      </c>
      <c r="C280" s="2" t="s">
        <v>75</v>
      </c>
      <c r="D280" s="1">
        <v>3</v>
      </c>
      <c r="E280" s="2" t="str">
        <f t="shared" si="2"/>
        <v>3_Squaliformes</v>
      </c>
      <c r="F280" s="2" t="s">
        <v>203</v>
      </c>
      <c r="G280" s="2" t="s">
        <v>512</v>
      </c>
      <c r="H280" s="20" t="s">
        <v>3118</v>
      </c>
      <c r="I280" s="20">
        <v>41830</v>
      </c>
      <c r="J280" s="20">
        <v>2956761</v>
      </c>
      <c r="K280" s="70" t="str">
        <f t="shared" si="3"/>
        <v>https://www.iucnredlist.org/species/41830/2956761</v>
      </c>
      <c r="L280" s="19">
        <v>0</v>
      </c>
      <c r="M280" s="19">
        <v>3700</v>
      </c>
      <c r="N280" s="72"/>
      <c r="O280" s="72" t="s">
        <v>4319</v>
      </c>
      <c r="P280" s="51" t="s">
        <v>178</v>
      </c>
      <c r="Q280" s="24">
        <v>1463957.642</v>
      </c>
      <c r="R280" s="26">
        <v>56</v>
      </c>
      <c r="S280" s="26" t="s">
        <v>84</v>
      </c>
    </row>
    <row r="281" spans="1:19" x14ac:dyDescent="0.3">
      <c r="A281" s="2">
        <v>141</v>
      </c>
      <c r="B281" s="2">
        <v>1</v>
      </c>
      <c r="C281" s="2" t="s">
        <v>75</v>
      </c>
      <c r="D281" s="1">
        <v>3</v>
      </c>
      <c r="E281" s="2" t="str">
        <f t="shared" si="2"/>
        <v>3_Squaliformes</v>
      </c>
      <c r="F281" s="2" t="s">
        <v>203</v>
      </c>
      <c r="G281" s="2" t="s">
        <v>512</v>
      </c>
      <c r="H281" s="20" t="s">
        <v>3119</v>
      </c>
      <c r="I281" s="20">
        <v>60212</v>
      </c>
      <c r="J281" s="20">
        <v>3093223</v>
      </c>
      <c r="K281" s="70" t="str">
        <f t="shared" si="3"/>
        <v>https://www.iucnredlist.org/species/60212/3093223</v>
      </c>
      <c r="L281" s="19">
        <v>30</v>
      </c>
      <c r="M281" s="19">
        <v>2060</v>
      </c>
      <c r="N281" s="72"/>
      <c r="O281" s="72" t="s">
        <v>4319</v>
      </c>
      <c r="P281" s="51" t="s">
        <v>125</v>
      </c>
      <c r="Q281" s="24">
        <v>291390.1863</v>
      </c>
      <c r="R281" s="26">
        <v>42</v>
      </c>
      <c r="S281" s="26" t="s">
        <v>84</v>
      </c>
    </row>
    <row r="282" spans="1:19" x14ac:dyDescent="0.3">
      <c r="A282" s="2">
        <v>143</v>
      </c>
      <c r="B282" s="2">
        <v>1</v>
      </c>
      <c r="C282" s="2" t="s">
        <v>75</v>
      </c>
      <c r="D282" s="1">
        <v>3</v>
      </c>
      <c r="E282" s="2" t="str">
        <f t="shared" si="2"/>
        <v>3_Squaliformes</v>
      </c>
      <c r="F282" s="2" t="s">
        <v>203</v>
      </c>
      <c r="G282" s="2" t="s">
        <v>512</v>
      </c>
      <c r="H282" s="20" t="s">
        <v>3121</v>
      </c>
      <c r="I282" s="20">
        <v>44515</v>
      </c>
      <c r="J282" s="20">
        <v>124432387</v>
      </c>
      <c r="K282" s="70" t="str">
        <f t="shared" si="3"/>
        <v>https://www.iucnredlist.org/species/44515/124432387</v>
      </c>
      <c r="L282" s="19">
        <v>330</v>
      </c>
      <c r="M282" s="23">
        <v>330</v>
      </c>
      <c r="N282" s="72"/>
      <c r="O282" s="72" t="s">
        <v>4319</v>
      </c>
      <c r="P282" s="51" t="s">
        <v>125</v>
      </c>
      <c r="Q282" s="24">
        <v>33863.634850000002</v>
      </c>
      <c r="R282" s="26">
        <v>40</v>
      </c>
      <c r="S282" s="26" t="s">
        <v>84</v>
      </c>
    </row>
    <row r="283" spans="1:19" x14ac:dyDescent="0.3">
      <c r="A283" s="2">
        <v>144</v>
      </c>
      <c r="B283" s="2">
        <v>1</v>
      </c>
      <c r="C283" s="2" t="s">
        <v>75</v>
      </c>
      <c r="D283" s="1">
        <v>3</v>
      </c>
      <c r="E283" s="2" t="str">
        <f t="shared" si="2"/>
        <v>3_Squaliformes</v>
      </c>
      <c r="F283" s="2" t="s">
        <v>203</v>
      </c>
      <c r="G283" s="2" t="s">
        <v>512</v>
      </c>
      <c r="H283" s="20" t="s">
        <v>3122</v>
      </c>
      <c r="I283" s="20">
        <v>41858</v>
      </c>
      <c r="J283" s="20">
        <v>68643995</v>
      </c>
      <c r="K283" s="70" t="str">
        <f t="shared" si="3"/>
        <v>https://www.iucnredlist.org/species/41858/68643995</v>
      </c>
      <c r="L283" s="19">
        <v>0</v>
      </c>
      <c r="M283" s="19">
        <v>2000</v>
      </c>
      <c r="N283" s="72"/>
      <c r="O283" s="72" t="s">
        <v>4319</v>
      </c>
      <c r="P283" s="51" t="s">
        <v>125</v>
      </c>
      <c r="Q283" s="24">
        <v>1273030.132</v>
      </c>
      <c r="R283" s="26">
        <v>22</v>
      </c>
      <c r="S283" s="26" t="s">
        <v>84</v>
      </c>
    </row>
    <row r="284" spans="1:19" x14ac:dyDescent="0.3">
      <c r="A284" s="2">
        <v>145</v>
      </c>
      <c r="B284" s="2">
        <v>1</v>
      </c>
      <c r="C284" s="2" t="s">
        <v>75</v>
      </c>
      <c r="D284" s="1">
        <v>3</v>
      </c>
      <c r="E284" s="2" t="str">
        <f t="shared" si="2"/>
        <v>3_Squaliformes</v>
      </c>
      <c r="F284" s="2" t="s">
        <v>203</v>
      </c>
      <c r="G284" s="2" t="s">
        <v>512</v>
      </c>
      <c r="H284" s="20" t="s">
        <v>3123</v>
      </c>
      <c r="I284" s="20">
        <v>60214</v>
      </c>
      <c r="J284" s="20">
        <v>3093390</v>
      </c>
      <c r="K284" s="70" t="str">
        <f t="shared" si="3"/>
        <v>https://www.iucnredlist.org/species/60214/3093390</v>
      </c>
      <c r="L284" s="19">
        <v>10</v>
      </c>
      <c r="M284" s="19">
        <v>1800</v>
      </c>
      <c r="N284" s="72"/>
      <c r="O284" s="72" t="s">
        <v>4319</v>
      </c>
      <c r="P284" s="51" t="s">
        <v>125</v>
      </c>
      <c r="Q284" s="24">
        <v>1116760.6850000001</v>
      </c>
      <c r="R284" s="26">
        <v>27.5</v>
      </c>
      <c r="S284" s="26" t="s">
        <v>84</v>
      </c>
    </row>
    <row r="285" spans="1:19" x14ac:dyDescent="0.3">
      <c r="A285" s="2">
        <v>147</v>
      </c>
      <c r="B285" s="2">
        <v>1</v>
      </c>
      <c r="C285" s="2" t="s">
        <v>75</v>
      </c>
      <c r="D285" s="1">
        <v>4</v>
      </c>
      <c r="E285" s="2" t="str">
        <f t="shared" si="2"/>
        <v>4_Pristiophoriformes</v>
      </c>
      <c r="F285" s="2" t="s">
        <v>541</v>
      </c>
      <c r="G285" s="2" t="s">
        <v>542</v>
      </c>
      <c r="H285" s="20" t="s">
        <v>3128</v>
      </c>
      <c r="I285" s="20">
        <v>39327</v>
      </c>
      <c r="J285" s="20">
        <v>176975610</v>
      </c>
      <c r="K285" s="70" t="str">
        <f t="shared" si="3"/>
        <v>https://www.iucnredlist.org/species/39327/176975610</v>
      </c>
      <c r="L285" s="19">
        <v>40</v>
      </c>
      <c r="M285" s="19">
        <v>630</v>
      </c>
      <c r="N285" s="72"/>
      <c r="O285" s="72" t="s">
        <v>4319</v>
      </c>
      <c r="P285" s="51" t="s">
        <v>83</v>
      </c>
      <c r="Q285" s="24">
        <v>439263.51980000001</v>
      </c>
      <c r="R285" s="26">
        <v>149</v>
      </c>
      <c r="S285" s="26" t="s">
        <v>84</v>
      </c>
    </row>
    <row r="286" spans="1:19" x14ac:dyDescent="0.3">
      <c r="A286" s="2">
        <v>148</v>
      </c>
      <c r="B286" s="2">
        <v>1</v>
      </c>
      <c r="C286" s="2" t="s">
        <v>75</v>
      </c>
      <c r="D286" s="1">
        <v>4</v>
      </c>
      <c r="E286" s="2" t="str">
        <f t="shared" si="2"/>
        <v>4_Pristiophoriformes</v>
      </c>
      <c r="F286" s="2" t="s">
        <v>541</v>
      </c>
      <c r="G286" s="2" t="s">
        <v>542</v>
      </c>
      <c r="H286" s="20" t="s">
        <v>3129</v>
      </c>
      <c r="I286" s="20">
        <v>42720</v>
      </c>
      <c r="J286" s="20">
        <v>68641067</v>
      </c>
      <c r="K286" s="70" t="str">
        <f t="shared" si="3"/>
        <v>https://www.iucnredlist.org/species/42720/68641067</v>
      </c>
      <c r="L286" s="19">
        <v>239</v>
      </c>
      <c r="M286" s="19">
        <v>511</v>
      </c>
      <c r="N286" s="72"/>
      <c r="O286" s="72" t="s">
        <v>4319</v>
      </c>
      <c r="P286" s="51" t="s">
        <v>178</v>
      </c>
      <c r="Q286" s="24">
        <v>54854.232230000001</v>
      </c>
      <c r="R286" s="26">
        <v>95</v>
      </c>
      <c r="S286" s="26" t="s">
        <v>84</v>
      </c>
    </row>
    <row r="287" spans="1:19" x14ac:dyDescent="0.3">
      <c r="A287" s="2">
        <v>149</v>
      </c>
      <c r="B287" s="2">
        <v>1</v>
      </c>
      <c r="C287" s="2" t="s">
        <v>75</v>
      </c>
      <c r="D287" s="1">
        <v>4</v>
      </c>
      <c r="E287" s="2" t="str">
        <f t="shared" si="2"/>
        <v>4_Pristiophoriformes</v>
      </c>
      <c r="F287" s="2" t="s">
        <v>541</v>
      </c>
      <c r="G287" s="2" t="s">
        <v>542</v>
      </c>
      <c r="H287" s="20" t="s">
        <v>3130</v>
      </c>
      <c r="I287" s="20">
        <v>161634</v>
      </c>
      <c r="J287" s="20">
        <v>124518986</v>
      </c>
      <c r="K287" s="70" t="str">
        <f t="shared" si="3"/>
        <v>https://www.iucnredlist.org/species/161634/124518986</v>
      </c>
      <c r="L287" s="19">
        <v>50</v>
      </c>
      <c r="M287" s="19">
        <v>1240</v>
      </c>
      <c r="N287" s="72"/>
      <c r="O287" s="72" t="s">
        <v>4319</v>
      </c>
      <c r="P287" s="51" t="s">
        <v>178</v>
      </c>
      <c r="Q287" s="24">
        <v>1526594.3149999999</v>
      </c>
      <c r="R287" s="26">
        <v>153</v>
      </c>
      <c r="S287" s="26" t="s">
        <v>84</v>
      </c>
    </row>
    <row r="288" spans="1:19" x14ac:dyDescent="0.3">
      <c r="A288" s="2">
        <v>150</v>
      </c>
      <c r="B288" s="2">
        <v>1</v>
      </c>
      <c r="C288" s="2" t="s">
        <v>75</v>
      </c>
      <c r="D288" s="1">
        <v>4</v>
      </c>
      <c r="E288" s="2" t="str">
        <f t="shared" si="2"/>
        <v>4_Pristiophoriformes</v>
      </c>
      <c r="F288" s="2" t="s">
        <v>541</v>
      </c>
      <c r="G288" s="2" t="s">
        <v>542</v>
      </c>
      <c r="H288" s="20" t="s">
        <v>3131</v>
      </c>
      <c r="I288" s="20">
        <v>162209834</v>
      </c>
      <c r="J288" s="20">
        <v>162209852</v>
      </c>
      <c r="K288" s="70" t="str">
        <f t="shared" si="3"/>
        <v>https://www.iucnredlist.org/species/162209834/162209852</v>
      </c>
      <c r="L288" s="19">
        <v>229</v>
      </c>
      <c r="M288" s="19">
        <v>593</v>
      </c>
      <c r="N288" s="72"/>
      <c r="O288" s="72" t="s">
        <v>4319</v>
      </c>
      <c r="P288" s="51" t="s">
        <v>178</v>
      </c>
      <c r="Q288" s="24">
        <v>512.92299219999995</v>
      </c>
      <c r="R288" s="26">
        <v>89.5</v>
      </c>
      <c r="S288" s="26" t="s">
        <v>84</v>
      </c>
    </row>
    <row r="289" spans="1:19" x14ac:dyDescent="0.3">
      <c r="A289" s="2">
        <v>151</v>
      </c>
      <c r="B289" s="2">
        <v>1</v>
      </c>
      <c r="C289" s="2" t="s">
        <v>75</v>
      </c>
      <c r="D289" s="1">
        <v>4</v>
      </c>
      <c r="E289" s="2" t="str">
        <f t="shared" si="2"/>
        <v>4_Pristiophoriformes</v>
      </c>
      <c r="F289" s="2" t="s">
        <v>541</v>
      </c>
      <c r="G289" s="2" t="s">
        <v>542</v>
      </c>
      <c r="H289" s="20" t="s">
        <v>3132</v>
      </c>
      <c r="I289" s="20">
        <v>103054942</v>
      </c>
      <c r="J289" s="20">
        <v>140357898</v>
      </c>
      <c r="K289" s="70" t="str">
        <f t="shared" si="3"/>
        <v>https://www.iucnredlist.org/species/103054942/140357898</v>
      </c>
      <c r="L289" s="19">
        <v>286</v>
      </c>
      <c r="M289" s="19">
        <v>570</v>
      </c>
      <c r="N289" s="72"/>
      <c r="O289" s="72" t="s">
        <v>4319</v>
      </c>
      <c r="P289" s="51" t="s">
        <v>178</v>
      </c>
      <c r="Q289" s="24">
        <v>20289.6636</v>
      </c>
      <c r="R289" s="26">
        <v>62</v>
      </c>
      <c r="S289" s="26" t="s">
        <v>84</v>
      </c>
    </row>
    <row r="290" spans="1:19" x14ac:dyDescent="0.3">
      <c r="A290" s="2">
        <v>152</v>
      </c>
      <c r="B290" s="2">
        <v>1</v>
      </c>
      <c r="C290" s="2" t="s">
        <v>75</v>
      </c>
      <c r="D290" s="1">
        <v>4</v>
      </c>
      <c r="E290" s="2" t="str">
        <f t="shared" si="2"/>
        <v>4_Pristiophoriformes</v>
      </c>
      <c r="F290" s="2" t="s">
        <v>541</v>
      </c>
      <c r="G290" s="2" t="s">
        <v>542</v>
      </c>
      <c r="H290" s="20" t="s">
        <v>3133</v>
      </c>
      <c r="I290" s="20">
        <v>41846</v>
      </c>
      <c r="J290" s="20">
        <v>68641142</v>
      </c>
      <c r="K290" s="70" t="str">
        <f t="shared" si="3"/>
        <v>https://www.iucnredlist.org/species/41846/68641142</v>
      </c>
      <c r="L290" s="19">
        <v>0</v>
      </c>
      <c r="M290" s="19">
        <v>165</v>
      </c>
      <c r="N290" s="72"/>
      <c r="O290" s="72" t="s">
        <v>4319</v>
      </c>
      <c r="P290" s="51" t="s">
        <v>83</v>
      </c>
      <c r="Q290" s="24">
        <v>389853.26990000001</v>
      </c>
      <c r="R290" s="26">
        <v>124</v>
      </c>
      <c r="S290" s="26" t="s">
        <v>84</v>
      </c>
    </row>
    <row r="291" spans="1:19" x14ac:dyDescent="0.3">
      <c r="A291" s="2">
        <v>153</v>
      </c>
      <c r="B291" s="2">
        <v>1</v>
      </c>
      <c r="C291" s="2" t="s">
        <v>75</v>
      </c>
      <c r="D291" s="1">
        <v>4</v>
      </c>
      <c r="E291" s="2" t="str">
        <f t="shared" si="2"/>
        <v>4_Pristiophoriformes</v>
      </c>
      <c r="F291" s="2" t="s">
        <v>541</v>
      </c>
      <c r="G291" s="2" t="s">
        <v>542</v>
      </c>
      <c r="H291" s="20" t="s">
        <v>3134</v>
      </c>
      <c r="I291" s="20">
        <v>60226</v>
      </c>
      <c r="J291" s="20">
        <v>124453528</v>
      </c>
      <c r="K291" s="70" t="str">
        <f t="shared" si="3"/>
        <v>https://www.iucnredlist.org/species/60226/124453528</v>
      </c>
      <c r="L291" s="19">
        <v>438</v>
      </c>
      <c r="M291" s="19">
        <v>952</v>
      </c>
      <c r="N291" s="72"/>
      <c r="O291" s="72" t="s">
        <v>4319</v>
      </c>
      <c r="P291" s="51" t="s">
        <v>178</v>
      </c>
      <c r="Q291" s="24">
        <v>20796.489310000001</v>
      </c>
      <c r="R291" s="26">
        <v>81</v>
      </c>
      <c r="S291" s="26" t="s">
        <v>84</v>
      </c>
    </row>
    <row r="292" spans="1:19" x14ac:dyDescent="0.3">
      <c r="A292" s="2">
        <v>154</v>
      </c>
      <c r="B292" s="2">
        <v>1</v>
      </c>
      <c r="C292" s="2" t="s">
        <v>75</v>
      </c>
      <c r="D292" s="1">
        <v>5</v>
      </c>
      <c r="E292" s="2" t="str">
        <f t="shared" si="2"/>
        <v>5_Squatiniformes</v>
      </c>
      <c r="F292" s="2" t="s">
        <v>566</v>
      </c>
      <c r="G292" s="2" t="s">
        <v>567</v>
      </c>
      <c r="H292" s="20" t="s">
        <v>3136</v>
      </c>
      <c r="I292" s="20">
        <v>61417</v>
      </c>
      <c r="J292" s="20">
        <v>116768915</v>
      </c>
      <c r="K292" s="70" t="str">
        <f t="shared" si="3"/>
        <v>https://www.iucnredlist.org/species/61417/116768915</v>
      </c>
      <c r="L292" s="19">
        <v>30</v>
      </c>
      <c r="M292" s="19">
        <v>500</v>
      </c>
      <c r="N292" s="72"/>
      <c r="O292" s="72" t="s">
        <v>4319</v>
      </c>
      <c r="P292" s="51" t="s">
        <v>178</v>
      </c>
      <c r="Q292" s="24">
        <v>1448529.3840000001</v>
      </c>
      <c r="R292" s="26">
        <v>188</v>
      </c>
      <c r="S292" s="26" t="s">
        <v>84</v>
      </c>
    </row>
    <row r="293" spans="1:19" x14ac:dyDescent="0.3">
      <c r="A293" s="2">
        <v>155</v>
      </c>
      <c r="B293" s="2">
        <v>1</v>
      </c>
      <c r="C293" s="2" t="s">
        <v>75</v>
      </c>
      <c r="D293" s="1">
        <v>5</v>
      </c>
      <c r="E293" s="2" t="str">
        <f t="shared" si="2"/>
        <v>5_Squatiniformes</v>
      </c>
      <c r="F293" s="2" t="s">
        <v>566</v>
      </c>
      <c r="G293" s="2" t="s">
        <v>567</v>
      </c>
      <c r="H293" s="20" t="s">
        <v>3138</v>
      </c>
      <c r="I293" s="20">
        <v>44996</v>
      </c>
      <c r="J293" s="20">
        <v>113073072</v>
      </c>
      <c r="K293" s="70" t="str">
        <f t="shared" si="3"/>
        <v>https://www.iucnredlist.org/species/44996/113073072</v>
      </c>
      <c r="L293" s="19">
        <v>0</v>
      </c>
      <c r="M293" s="19">
        <v>600</v>
      </c>
      <c r="N293" s="72"/>
      <c r="O293" s="72" t="s">
        <v>4319</v>
      </c>
      <c r="P293" s="51" t="s">
        <v>178</v>
      </c>
      <c r="Q293" s="24">
        <v>435617.13740000001</v>
      </c>
      <c r="R293" s="26">
        <v>122</v>
      </c>
      <c r="S293" s="26" t="s">
        <v>84</v>
      </c>
    </row>
    <row r="294" spans="1:19" x14ac:dyDescent="0.3">
      <c r="A294" s="2">
        <v>156</v>
      </c>
      <c r="B294" s="2">
        <v>1</v>
      </c>
      <c r="C294" s="2" t="s">
        <v>75</v>
      </c>
      <c r="D294" s="1">
        <v>5</v>
      </c>
      <c r="E294" s="2" t="str">
        <f t="shared" si="2"/>
        <v>5_Squatiniformes</v>
      </c>
      <c r="F294" s="2" t="s">
        <v>566</v>
      </c>
      <c r="G294" s="2" t="s">
        <v>567</v>
      </c>
      <c r="H294" s="20" t="s">
        <v>3139</v>
      </c>
      <c r="I294" s="20">
        <v>42729</v>
      </c>
      <c r="J294" s="20">
        <v>68645549</v>
      </c>
      <c r="K294" s="70" t="str">
        <f t="shared" si="3"/>
        <v>https://www.iucnredlist.org/species/42729/68645549</v>
      </c>
      <c r="L294" s="19">
        <v>37</v>
      </c>
      <c r="M294" s="19">
        <v>415</v>
      </c>
      <c r="N294" s="72"/>
      <c r="O294" s="72" t="s">
        <v>4319</v>
      </c>
      <c r="P294" s="51" t="s">
        <v>83</v>
      </c>
      <c r="Q294" s="24">
        <v>81323.518519999998</v>
      </c>
      <c r="R294" s="26">
        <v>130</v>
      </c>
      <c r="S294" s="26" t="s">
        <v>84</v>
      </c>
    </row>
    <row r="295" spans="1:19" x14ac:dyDescent="0.3">
      <c r="A295" s="2">
        <v>157</v>
      </c>
      <c r="B295" s="2">
        <v>1</v>
      </c>
      <c r="C295" s="2" t="s">
        <v>75</v>
      </c>
      <c r="D295" s="1">
        <v>5</v>
      </c>
      <c r="E295" s="2" t="str">
        <f t="shared" si="2"/>
        <v>5_Squatiniformes</v>
      </c>
      <c r="F295" s="2" t="s">
        <v>566</v>
      </c>
      <c r="G295" s="2" t="s">
        <v>567</v>
      </c>
      <c r="H295" s="20" t="s">
        <v>3141</v>
      </c>
      <c r="I295" s="20">
        <v>39329</v>
      </c>
      <c r="J295" s="20">
        <v>116841596</v>
      </c>
      <c r="K295" s="70" t="str">
        <f t="shared" si="3"/>
        <v>https://www.iucnredlist.org/species/39329/116841596</v>
      </c>
      <c r="L295" s="19">
        <v>20</v>
      </c>
      <c r="M295" s="19">
        <v>437</v>
      </c>
      <c r="N295" s="72"/>
      <c r="O295" s="72" t="s">
        <v>4319</v>
      </c>
      <c r="P295" s="51" t="s">
        <v>178</v>
      </c>
      <c r="Q295" s="24">
        <v>411886.1214</v>
      </c>
      <c r="R295" s="26">
        <v>120</v>
      </c>
      <c r="S295" s="26" t="s">
        <v>84</v>
      </c>
    </row>
    <row r="296" spans="1:19" x14ac:dyDescent="0.3">
      <c r="A296" s="2">
        <v>159</v>
      </c>
      <c r="B296" s="2">
        <v>1</v>
      </c>
      <c r="C296" s="2" t="s">
        <v>75</v>
      </c>
      <c r="D296" s="1">
        <v>5</v>
      </c>
      <c r="E296" s="2" t="str">
        <f t="shared" si="2"/>
        <v>5_Squatiniformes</v>
      </c>
      <c r="F296" s="2" t="s">
        <v>566</v>
      </c>
      <c r="G296" s="2" t="s">
        <v>567</v>
      </c>
      <c r="H296" s="20" t="s">
        <v>3143</v>
      </c>
      <c r="I296" s="20">
        <v>41862</v>
      </c>
      <c r="J296" s="20">
        <v>68645631</v>
      </c>
      <c r="K296" s="70" t="str">
        <f t="shared" si="3"/>
        <v>https://www.iucnredlist.org/species/41862/68645631</v>
      </c>
      <c r="L296" s="19">
        <v>0</v>
      </c>
      <c r="M296" s="19">
        <v>130</v>
      </c>
      <c r="N296" s="72"/>
      <c r="O296" s="72" t="s">
        <v>4319</v>
      </c>
      <c r="P296" s="51" t="s">
        <v>83</v>
      </c>
      <c r="Q296" s="24">
        <v>471254.1777</v>
      </c>
      <c r="R296" s="26">
        <v>152</v>
      </c>
      <c r="S296" s="26" t="s">
        <v>84</v>
      </c>
    </row>
    <row r="297" spans="1:19" x14ac:dyDescent="0.3">
      <c r="A297" s="2">
        <v>160</v>
      </c>
      <c r="B297" s="2">
        <v>1</v>
      </c>
      <c r="C297" s="2" t="s">
        <v>75</v>
      </c>
      <c r="D297" s="1">
        <v>5</v>
      </c>
      <c r="E297" s="2" t="str">
        <f t="shared" si="2"/>
        <v>5_Squatiniformes</v>
      </c>
      <c r="F297" s="2" t="s">
        <v>566</v>
      </c>
      <c r="G297" s="2" t="s">
        <v>567</v>
      </c>
      <c r="H297" s="20" t="s">
        <v>3144</v>
      </c>
      <c r="I297" s="20">
        <v>116880225</v>
      </c>
      <c r="J297" s="20">
        <v>116880256</v>
      </c>
      <c r="K297" s="70" t="str">
        <f t="shared" si="3"/>
        <v>https://www.iucnredlist.org/species/116880225/116880256</v>
      </c>
      <c r="L297" s="19">
        <v>363</v>
      </c>
      <c r="M297" s="19">
        <v>385</v>
      </c>
      <c r="N297" s="72"/>
      <c r="O297" s="72" t="s">
        <v>4319</v>
      </c>
      <c r="P297" s="51" t="s">
        <v>178</v>
      </c>
      <c r="Q297" s="24">
        <v>471254.1777</v>
      </c>
      <c r="R297" s="26">
        <v>32.6</v>
      </c>
      <c r="S297" s="26" t="s">
        <v>84</v>
      </c>
    </row>
    <row r="298" spans="1:19" x14ac:dyDescent="0.3">
      <c r="A298" s="2">
        <v>161</v>
      </c>
      <c r="B298" s="2">
        <v>1</v>
      </c>
      <c r="C298" s="2" t="s">
        <v>75</v>
      </c>
      <c r="D298" s="1">
        <v>5</v>
      </c>
      <c r="E298" s="2" t="str">
        <f t="shared" si="2"/>
        <v>5_Squatiniformes</v>
      </c>
      <c r="F298" s="2" t="s">
        <v>566</v>
      </c>
      <c r="G298" s="2" t="s">
        <v>567</v>
      </c>
      <c r="H298" s="20" t="s">
        <v>3145</v>
      </c>
      <c r="I298" s="20">
        <v>39328</v>
      </c>
      <c r="J298" s="20">
        <v>177163701</v>
      </c>
      <c r="K298" s="70" t="str">
        <f t="shared" si="3"/>
        <v>https://www.iucnredlist.org/species/39328/177163701</v>
      </c>
      <c r="L298" s="19">
        <v>1</v>
      </c>
      <c r="M298" s="19">
        <v>205</v>
      </c>
      <c r="N298" s="72"/>
      <c r="O298" s="72" t="s">
        <v>4319</v>
      </c>
      <c r="P298" s="51" t="s">
        <v>83</v>
      </c>
      <c r="Q298" s="24">
        <v>226166.53039999999</v>
      </c>
      <c r="R298" s="26">
        <v>152</v>
      </c>
      <c r="S298" s="26" t="s">
        <v>84</v>
      </c>
    </row>
    <row r="299" spans="1:19" x14ac:dyDescent="0.3">
      <c r="A299" s="2">
        <v>163</v>
      </c>
      <c r="B299" s="2">
        <v>1</v>
      </c>
      <c r="C299" s="2" t="s">
        <v>75</v>
      </c>
      <c r="D299" s="1">
        <v>5</v>
      </c>
      <c r="E299" s="2" t="str">
        <f t="shared" si="2"/>
        <v>5_Squatiniformes</v>
      </c>
      <c r="F299" s="2" t="s">
        <v>566</v>
      </c>
      <c r="G299" s="2" t="s">
        <v>567</v>
      </c>
      <c r="H299" s="20" t="s">
        <v>3147</v>
      </c>
      <c r="I299" s="20">
        <v>197087</v>
      </c>
      <c r="J299" s="20">
        <v>22515424</v>
      </c>
      <c r="K299" s="70" t="str">
        <f t="shared" si="3"/>
        <v>https://www.iucnredlist.org/species/197087/22515424</v>
      </c>
      <c r="L299" s="19">
        <v>0</v>
      </c>
      <c r="M299" s="19">
        <v>1289</v>
      </c>
      <c r="N299" s="72"/>
      <c r="O299" s="72" t="s">
        <v>4319</v>
      </c>
      <c r="P299" s="51" t="s">
        <v>178</v>
      </c>
      <c r="Q299" s="24">
        <v>1659467.027</v>
      </c>
      <c r="R299" s="26">
        <v>152</v>
      </c>
      <c r="S299" s="26" t="s">
        <v>84</v>
      </c>
    </row>
    <row r="300" spans="1:19" x14ac:dyDescent="0.3">
      <c r="A300" s="2">
        <v>164</v>
      </c>
      <c r="B300" s="2">
        <v>1</v>
      </c>
      <c r="C300" s="2" t="s">
        <v>75</v>
      </c>
      <c r="D300" s="1">
        <v>5</v>
      </c>
      <c r="E300" s="2" t="str">
        <f t="shared" si="2"/>
        <v>5_Squatiniformes</v>
      </c>
      <c r="F300" s="2" t="s">
        <v>566</v>
      </c>
      <c r="G300" s="2" t="s">
        <v>567</v>
      </c>
      <c r="H300" s="20" t="s">
        <v>3148</v>
      </c>
      <c r="I300" s="20">
        <v>161456</v>
      </c>
      <c r="J300" s="20">
        <v>134193368</v>
      </c>
      <c r="K300" s="70" t="str">
        <f t="shared" si="3"/>
        <v>https://www.iucnredlist.org/species/161456/134193368</v>
      </c>
      <c r="L300" s="19">
        <v>100</v>
      </c>
      <c r="M300" s="19">
        <v>400</v>
      </c>
      <c r="N300" s="72"/>
      <c r="O300" s="72" t="s">
        <v>4319</v>
      </c>
      <c r="P300" s="51" t="s">
        <v>178</v>
      </c>
      <c r="Q300" s="24">
        <v>13698.300209999999</v>
      </c>
      <c r="R300" s="26">
        <v>85</v>
      </c>
      <c r="S300" s="26" t="s">
        <v>84</v>
      </c>
    </row>
    <row r="301" spans="1:19" x14ac:dyDescent="0.3">
      <c r="A301" s="2">
        <v>165</v>
      </c>
      <c r="B301" s="2">
        <v>1</v>
      </c>
      <c r="C301" s="2" t="s">
        <v>75</v>
      </c>
      <c r="D301" s="1">
        <v>5</v>
      </c>
      <c r="E301" s="2" t="str">
        <f t="shared" si="2"/>
        <v>5_Squatiniformes</v>
      </c>
      <c r="F301" s="2" t="s">
        <v>566</v>
      </c>
      <c r="G301" s="2" t="s">
        <v>567</v>
      </c>
      <c r="H301" s="20" t="s">
        <v>3149</v>
      </c>
      <c r="I301" s="20">
        <v>130393378</v>
      </c>
      <c r="J301" s="20">
        <v>130393975</v>
      </c>
      <c r="K301" s="70" t="str">
        <f t="shared" si="3"/>
        <v>https://www.iucnredlist.org/species/130393378/130393975</v>
      </c>
      <c r="L301" s="19">
        <v>7</v>
      </c>
      <c r="M301" s="19">
        <v>150</v>
      </c>
      <c r="N301" s="72"/>
      <c r="O301" s="72" t="s">
        <v>4319</v>
      </c>
      <c r="P301" s="51" t="s">
        <v>83</v>
      </c>
      <c r="Q301" s="24">
        <v>600038.75490000006</v>
      </c>
      <c r="R301" s="26">
        <v>95</v>
      </c>
      <c r="S301" s="26" t="s">
        <v>84</v>
      </c>
    </row>
    <row r="302" spans="1:19" x14ac:dyDescent="0.3">
      <c r="A302" s="2">
        <v>166</v>
      </c>
      <c r="B302" s="2">
        <v>1</v>
      </c>
      <c r="C302" s="2" t="s">
        <v>75</v>
      </c>
      <c r="D302" s="1">
        <v>5</v>
      </c>
      <c r="E302" s="2" t="str">
        <f t="shared" si="2"/>
        <v>5_Squatiniformes</v>
      </c>
      <c r="F302" s="2" t="s">
        <v>566</v>
      </c>
      <c r="G302" s="2" t="s">
        <v>567</v>
      </c>
      <c r="H302" s="20" t="s">
        <v>3150</v>
      </c>
      <c r="I302" s="20">
        <v>161558</v>
      </c>
      <c r="J302" s="20">
        <v>134194013</v>
      </c>
      <c r="K302" s="70" t="str">
        <f t="shared" si="3"/>
        <v>https://www.iucnredlist.org/species/161558/134194013</v>
      </c>
      <c r="L302" s="19">
        <v>10</v>
      </c>
      <c r="M302" s="19">
        <v>352</v>
      </c>
      <c r="N302" s="72"/>
      <c r="O302" s="72" t="s">
        <v>4319</v>
      </c>
      <c r="P302" s="51" t="s">
        <v>83</v>
      </c>
      <c r="Q302" s="24">
        <v>1135329.0989999999</v>
      </c>
      <c r="R302" s="26">
        <v>200</v>
      </c>
      <c r="S302" s="26" t="s">
        <v>84</v>
      </c>
    </row>
    <row r="303" spans="1:19" x14ac:dyDescent="0.3">
      <c r="A303" s="2">
        <v>168</v>
      </c>
      <c r="B303" s="2">
        <v>1</v>
      </c>
      <c r="C303" s="2" t="s">
        <v>75</v>
      </c>
      <c r="D303" s="1">
        <v>5</v>
      </c>
      <c r="E303" s="2" t="str">
        <f t="shared" si="2"/>
        <v>5_Squatiniformes</v>
      </c>
      <c r="F303" s="2" t="s">
        <v>566</v>
      </c>
      <c r="G303" s="2" t="s">
        <v>567</v>
      </c>
      <c r="H303" s="20" t="s">
        <v>3152</v>
      </c>
      <c r="I303" s="20">
        <v>161325</v>
      </c>
      <c r="J303" s="20">
        <v>134193576</v>
      </c>
      <c r="K303" s="70" t="str">
        <f t="shared" si="3"/>
        <v>https://www.iucnredlist.org/species/161325/134193576</v>
      </c>
      <c r="L303" s="19">
        <v>0</v>
      </c>
      <c r="M303" s="19">
        <v>330</v>
      </c>
      <c r="N303" s="72"/>
      <c r="O303" s="72" t="s">
        <v>4319</v>
      </c>
      <c r="P303" s="51" t="s">
        <v>83</v>
      </c>
      <c r="Q303" s="24">
        <v>1282019.9069999999</v>
      </c>
      <c r="R303" s="26">
        <v>200</v>
      </c>
      <c r="S303" s="26" t="s">
        <v>84</v>
      </c>
    </row>
    <row r="304" spans="1:19" x14ac:dyDescent="0.3">
      <c r="A304" s="2">
        <v>169</v>
      </c>
      <c r="B304" s="2">
        <v>1</v>
      </c>
      <c r="C304" s="2" t="s">
        <v>75</v>
      </c>
      <c r="D304" s="1">
        <v>5</v>
      </c>
      <c r="E304" s="2" t="str">
        <f t="shared" si="2"/>
        <v>5_Squatiniformes</v>
      </c>
      <c r="F304" s="2" t="s">
        <v>566</v>
      </c>
      <c r="G304" s="2" t="s">
        <v>567</v>
      </c>
      <c r="H304" s="20" t="s">
        <v>3153</v>
      </c>
      <c r="I304" s="20">
        <v>39331</v>
      </c>
      <c r="J304" s="20">
        <v>2899669</v>
      </c>
      <c r="K304" s="70" t="str">
        <f t="shared" si="3"/>
        <v>https://www.iucnredlist.org/species/39331/2899669</v>
      </c>
      <c r="L304" s="19">
        <v>35</v>
      </c>
      <c r="M304" s="19">
        <v>320</v>
      </c>
      <c r="N304" s="72"/>
      <c r="O304" s="72" t="s">
        <v>4319</v>
      </c>
      <c r="P304" s="51" t="s">
        <v>83</v>
      </c>
      <c r="Q304" s="24">
        <v>580439.10270000005</v>
      </c>
      <c r="R304" s="26">
        <v>160</v>
      </c>
      <c r="S304" s="26" t="s">
        <v>84</v>
      </c>
    </row>
    <row r="305" spans="1:19" x14ac:dyDescent="0.3">
      <c r="A305" s="2">
        <v>170</v>
      </c>
      <c r="B305" s="2">
        <v>1</v>
      </c>
      <c r="C305" s="2" t="s">
        <v>75</v>
      </c>
      <c r="D305" s="1">
        <v>5</v>
      </c>
      <c r="E305" s="2" t="str">
        <f t="shared" si="2"/>
        <v>5_Squatiniformes</v>
      </c>
      <c r="F305" s="2" t="s">
        <v>566</v>
      </c>
      <c r="G305" s="2" t="s">
        <v>567</v>
      </c>
      <c r="H305" s="20" t="s">
        <v>3154</v>
      </c>
      <c r="I305" s="20">
        <v>61418</v>
      </c>
      <c r="J305" s="20">
        <v>116782036</v>
      </c>
      <c r="K305" s="70" t="str">
        <f t="shared" si="3"/>
        <v>https://www.iucnredlist.org/species/61418/116782036</v>
      </c>
      <c r="L305" s="19">
        <v>10</v>
      </c>
      <c r="M305" s="19">
        <v>500</v>
      </c>
      <c r="N305" s="72"/>
      <c r="O305" s="72" t="s">
        <v>4319</v>
      </c>
      <c r="P305" s="51" t="s">
        <v>83</v>
      </c>
      <c r="Q305" s="24">
        <v>2192249.906</v>
      </c>
      <c r="R305" s="26">
        <v>160</v>
      </c>
      <c r="S305" s="26" t="s">
        <v>84</v>
      </c>
    </row>
    <row r="306" spans="1:19" x14ac:dyDescent="0.3">
      <c r="A306" s="2">
        <v>171</v>
      </c>
      <c r="B306" s="2">
        <v>1</v>
      </c>
      <c r="C306" s="2" t="s">
        <v>75</v>
      </c>
      <c r="D306" s="1">
        <v>5</v>
      </c>
      <c r="E306" s="2" t="str">
        <f t="shared" si="2"/>
        <v>5_Squatiniformes</v>
      </c>
      <c r="F306" s="2" t="s">
        <v>566</v>
      </c>
      <c r="G306" s="2" t="s">
        <v>567</v>
      </c>
      <c r="H306" s="20" t="s">
        <v>3155</v>
      </c>
      <c r="I306" s="20">
        <v>42728</v>
      </c>
      <c r="J306" s="20">
        <v>68645745</v>
      </c>
      <c r="K306" s="70" t="str">
        <f t="shared" si="3"/>
        <v>https://www.iucnredlist.org/species/42728/68645745</v>
      </c>
      <c r="L306" s="19">
        <v>150</v>
      </c>
      <c r="M306" s="19">
        <v>312</v>
      </c>
      <c r="N306" s="72"/>
      <c r="O306" s="72" t="s">
        <v>4319</v>
      </c>
      <c r="P306" s="51" t="s">
        <v>83</v>
      </c>
      <c r="Q306" s="24">
        <v>57868.607219999998</v>
      </c>
      <c r="R306" s="26">
        <v>114</v>
      </c>
      <c r="S306" s="26" t="s">
        <v>84</v>
      </c>
    </row>
    <row r="307" spans="1:19" x14ac:dyDescent="0.3">
      <c r="A307" s="2">
        <v>172</v>
      </c>
      <c r="B307" s="2">
        <v>1</v>
      </c>
      <c r="C307" s="2" t="s">
        <v>75</v>
      </c>
      <c r="D307" s="1">
        <v>5</v>
      </c>
      <c r="E307" s="2" t="str">
        <f t="shared" si="2"/>
        <v>5_Squatiniformes</v>
      </c>
      <c r="F307" s="2" t="s">
        <v>566</v>
      </c>
      <c r="G307" s="2" t="s">
        <v>567</v>
      </c>
      <c r="H307" s="20" t="s">
        <v>3156</v>
      </c>
      <c r="I307" s="20">
        <v>39332</v>
      </c>
      <c r="J307" s="20">
        <v>117498371</v>
      </c>
      <c r="K307" s="70" t="str">
        <f t="shared" si="3"/>
        <v>https://www.iucnredlist.org/species/39332/117498371</v>
      </c>
      <c r="L307" s="19">
        <v>2</v>
      </c>
      <c r="M307" s="19">
        <v>150</v>
      </c>
      <c r="N307" s="72"/>
      <c r="O307" s="72" t="s">
        <v>4319</v>
      </c>
      <c r="P307" s="51" t="s">
        <v>83</v>
      </c>
      <c r="Q307" s="24">
        <v>3646900.5660000001</v>
      </c>
      <c r="R307" s="26">
        <v>244</v>
      </c>
      <c r="S307" s="26" t="s">
        <v>84</v>
      </c>
    </row>
    <row r="308" spans="1:19" x14ac:dyDescent="0.3">
      <c r="A308" s="2">
        <v>173</v>
      </c>
      <c r="B308" s="2">
        <v>1</v>
      </c>
      <c r="C308" s="2" t="s">
        <v>75</v>
      </c>
      <c r="D308" s="1">
        <v>5</v>
      </c>
      <c r="E308" s="2" t="str">
        <f t="shared" si="2"/>
        <v>5_Squatiniformes</v>
      </c>
      <c r="F308" s="2" t="s">
        <v>566</v>
      </c>
      <c r="G308" s="2" t="s">
        <v>567</v>
      </c>
      <c r="H308" s="20" t="s">
        <v>3158</v>
      </c>
      <c r="I308" s="20">
        <v>41863</v>
      </c>
      <c r="J308" s="20">
        <v>68645801</v>
      </c>
      <c r="K308" s="70" t="str">
        <f t="shared" si="3"/>
        <v>https://www.iucnredlist.org/species/41863/68645801</v>
      </c>
      <c r="L308" s="19">
        <v>128</v>
      </c>
      <c r="M308" s="19">
        <v>400</v>
      </c>
      <c r="N308" s="72"/>
      <c r="O308" s="72" t="s">
        <v>4319</v>
      </c>
      <c r="P308" s="51" t="s">
        <v>83</v>
      </c>
      <c r="Q308" s="24">
        <v>41407.083809999996</v>
      </c>
      <c r="R308" s="26">
        <v>140</v>
      </c>
      <c r="S308" s="26" t="s">
        <v>84</v>
      </c>
    </row>
    <row r="309" spans="1:19" x14ac:dyDescent="0.3">
      <c r="A309" s="2">
        <v>174</v>
      </c>
      <c r="B309" s="2">
        <v>1</v>
      </c>
      <c r="C309" s="2" t="s">
        <v>75</v>
      </c>
      <c r="D309" s="1">
        <v>5</v>
      </c>
      <c r="E309" s="2" t="str">
        <f t="shared" si="2"/>
        <v>5_Squatiniformes</v>
      </c>
      <c r="F309" s="2" t="s">
        <v>566</v>
      </c>
      <c r="G309" s="2" t="s">
        <v>567</v>
      </c>
      <c r="H309" s="20" t="s">
        <v>3159</v>
      </c>
      <c r="I309" s="20">
        <v>161525</v>
      </c>
      <c r="J309" s="20">
        <v>134193835</v>
      </c>
      <c r="K309" s="70" t="str">
        <f t="shared" si="3"/>
        <v>https://www.iucnredlist.org/species/161525/134193835</v>
      </c>
      <c r="L309" s="19">
        <v>100</v>
      </c>
      <c r="M309" s="19">
        <v>300</v>
      </c>
      <c r="N309" s="72"/>
      <c r="O309" s="72" t="s">
        <v>4319</v>
      </c>
      <c r="P309" s="51" t="s">
        <v>83</v>
      </c>
      <c r="Q309" s="24">
        <v>126107.2059</v>
      </c>
      <c r="R309" s="26">
        <v>150</v>
      </c>
      <c r="S309" s="26" t="s">
        <v>84</v>
      </c>
    </row>
    <row r="310" spans="1:19" x14ac:dyDescent="0.3">
      <c r="A310" s="2">
        <v>176</v>
      </c>
      <c r="B310" s="2">
        <v>1</v>
      </c>
      <c r="C310" s="2" t="s">
        <v>75</v>
      </c>
      <c r="D310" s="1">
        <v>6</v>
      </c>
      <c r="E310" s="2" t="str">
        <f t="shared" si="2"/>
        <v>6_Heterodontiformes</v>
      </c>
      <c r="F310" s="2" t="s">
        <v>616</v>
      </c>
      <c r="G310" s="2" t="s">
        <v>617</v>
      </c>
      <c r="H310" s="20" t="s">
        <v>3162</v>
      </c>
      <c r="I310" s="20">
        <v>39333</v>
      </c>
      <c r="J310" s="20">
        <v>80671300</v>
      </c>
      <c r="K310" s="70" t="str">
        <f t="shared" si="3"/>
        <v>https://www.iucnredlist.org/species/39333/80671300</v>
      </c>
      <c r="L310" s="19">
        <v>0</v>
      </c>
      <c r="M310" s="19">
        <v>152</v>
      </c>
      <c r="N310" s="72"/>
      <c r="O310" s="72" t="s">
        <v>4319</v>
      </c>
      <c r="P310" s="51" t="s">
        <v>83</v>
      </c>
      <c r="Q310" s="24">
        <v>109357.9062</v>
      </c>
      <c r="R310" s="26">
        <v>120</v>
      </c>
      <c r="S310" s="26" t="s">
        <v>84</v>
      </c>
    </row>
    <row r="311" spans="1:19" x14ac:dyDescent="0.3">
      <c r="A311" s="2">
        <v>177</v>
      </c>
      <c r="B311" s="2">
        <v>1</v>
      </c>
      <c r="C311" s="2" t="s">
        <v>75</v>
      </c>
      <c r="D311" s="1">
        <v>6</v>
      </c>
      <c r="E311" s="2" t="str">
        <f t="shared" si="2"/>
        <v>6_Heterodontiformes</v>
      </c>
      <c r="F311" s="2" t="s">
        <v>616</v>
      </c>
      <c r="G311" s="2" t="s">
        <v>617</v>
      </c>
      <c r="H311" s="20" t="s">
        <v>3163</v>
      </c>
      <c r="I311" s="20">
        <v>41824</v>
      </c>
      <c r="J311" s="20">
        <v>68625634</v>
      </c>
      <c r="K311" s="70" t="str">
        <f t="shared" si="3"/>
        <v>https://www.iucnredlist.org/species/41824/68625634</v>
      </c>
      <c r="L311" s="19">
        <v>0</v>
      </c>
      <c r="M311" s="19">
        <v>93</v>
      </c>
      <c r="N311" s="72"/>
      <c r="O311" s="72" t="s">
        <v>4319</v>
      </c>
      <c r="P311" s="51" t="s">
        <v>83</v>
      </c>
      <c r="Q311" s="24">
        <v>23374.4899</v>
      </c>
      <c r="R311" s="26">
        <v>150</v>
      </c>
      <c r="S311" s="26" t="s">
        <v>84</v>
      </c>
    </row>
    <row r="312" spans="1:19" x14ac:dyDescent="0.3">
      <c r="A312" s="2">
        <v>180</v>
      </c>
      <c r="B312" s="2">
        <v>1</v>
      </c>
      <c r="C312" s="2" t="s">
        <v>75</v>
      </c>
      <c r="D312" s="1">
        <v>6</v>
      </c>
      <c r="E312" s="2" t="str">
        <f t="shared" si="2"/>
        <v>6_Heterodontiformes</v>
      </c>
      <c r="F312" s="2" t="s">
        <v>616</v>
      </c>
      <c r="G312" s="2" t="s">
        <v>617</v>
      </c>
      <c r="H312" s="20" t="s">
        <v>3166</v>
      </c>
      <c r="I312" s="20">
        <v>161720</v>
      </c>
      <c r="J312" s="20">
        <v>109916524</v>
      </c>
      <c r="K312" s="70" t="str">
        <f t="shared" si="3"/>
        <v>https://www.iucnredlist.org/species/161720/109916524</v>
      </c>
      <c r="L312" s="19">
        <v>72</v>
      </c>
      <c r="M312" s="19">
        <v>80</v>
      </c>
      <c r="N312" s="72"/>
      <c r="O312" s="72" t="s">
        <v>4319</v>
      </c>
      <c r="P312" s="51" t="s">
        <v>83</v>
      </c>
      <c r="Q312" s="24">
        <v>2664.8830210000001</v>
      </c>
      <c r="R312" s="26">
        <v>61</v>
      </c>
      <c r="S312" s="26" t="s">
        <v>84</v>
      </c>
    </row>
    <row r="313" spans="1:19" x14ac:dyDescent="0.3">
      <c r="A313" s="2">
        <v>181</v>
      </c>
      <c r="B313" s="2">
        <v>1</v>
      </c>
      <c r="C313" s="2" t="s">
        <v>75</v>
      </c>
      <c r="D313" s="1">
        <v>6</v>
      </c>
      <c r="E313" s="2" t="str">
        <f t="shared" si="2"/>
        <v>6_Heterodontiformes</v>
      </c>
      <c r="F313" s="2" t="s">
        <v>616</v>
      </c>
      <c r="G313" s="2" t="s">
        <v>617</v>
      </c>
      <c r="H313" s="20" t="s">
        <v>3167</v>
      </c>
      <c r="I313" s="20">
        <v>39334</v>
      </c>
      <c r="J313" s="20">
        <v>68625721</v>
      </c>
      <c r="K313" s="70" t="str">
        <f t="shared" si="3"/>
        <v>https://www.iucnredlist.org/species/39334/68625721</v>
      </c>
      <c r="L313" s="19">
        <v>0</v>
      </c>
      <c r="M313" s="19">
        <v>275</v>
      </c>
      <c r="N313" s="72"/>
      <c r="O313" s="72" t="s">
        <v>4319</v>
      </c>
      <c r="P313" s="51" t="s">
        <v>83</v>
      </c>
      <c r="Q313" s="24">
        <v>620257.03700000001</v>
      </c>
      <c r="R313" s="26">
        <v>130</v>
      </c>
      <c r="S313" s="26" t="s">
        <v>84</v>
      </c>
    </row>
    <row r="314" spans="1:19" x14ac:dyDescent="0.3">
      <c r="A314" s="2">
        <v>182</v>
      </c>
      <c r="B314" s="2">
        <v>1</v>
      </c>
      <c r="C314" s="2" t="s">
        <v>75</v>
      </c>
      <c r="D314" s="1">
        <v>6</v>
      </c>
      <c r="E314" s="2" t="str">
        <f t="shared" si="2"/>
        <v>6_Heterodontiformes</v>
      </c>
      <c r="F314" s="2" t="s">
        <v>616</v>
      </c>
      <c r="G314" s="2" t="s">
        <v>617</v>
      </c>
      <c r="H314" s="20" t="s">
        <v>3168</v>
      </c>
      <c r="I314" s="20">
        <v>44579</v>
      </c>
      <c r="J314" s="20">
        <v>124433617</v>
      </c>
      <c r="K314" s="70" t="str">
        <f t="shared" si="3"/>
        <v>https://www.iucnredlist.org/species/44579/124433617</v>
      </c>
      <c r="L314" s="19">
        <v>3</v>
      </c>
      <c r="M314" s="19">
        <v>40</v>
      </c>
      <c r="N314" s="72"/>
      <c r="O314" s="72" t="s">
        <v>4319</v>
      </c>
      <c r="P314" s="51" t="s">
        <v>83</v>
      </c>
      <c r="Q314" s="24">
        <v>12741.866760000001</v>
      </c>
      <c r="R314" s="25">
        <v>105</v>
      </c>
      <c r="S314" s="26" t="s">
        <v>84</v>
      </c>
    </row>
    <row r="315" spans="1:19" x14ac:dyDescent="0.3">
      <c r="A315" s="2">
        <v>183</v>
      </c>
      <c r="B315" s="2">
        <v>1</v>
      </c>
      <c r="C315" s="2" t="s">
        <v>75</v>
      </c>
      <c r="D315" s="1">
        <v>6</v>
      </c>
      <c r="E315" s="2" t="str">
        <f t="shared" si="2"/>
        <v>6_Heterodontiformes</v>
      </c>
      <c r="F315" s="2" t="s">
        <v>616</v>
      </c>
      <c r="G315" s="2" t="s">
        <v>617</v>
      </c>
      <c r="H315" s="20" t="s">
        <v>3169</v>
      </c>
      <c r="I315" s="20">
        <v>44614</v>
      </c>
      <c r="J315" s="20">
        <v>140353520</v>
      </c>
      <c r="K315" s="70" t="str">
        <f t="shared" si="3"/>
        <v>https://www.iucnredlist.org/species/44614/140353520</v>
      </c>
      <c r="L315" s="19">
        <v>40</v>
      </c>
      <c r="M315" s="19">
        <v>305</v>
      </c>
      <c r="N315" s="72"/>
      <c r="O315" s="72" t="s">
        <v>4319</v>
      </c>
      <c r="P315" s="51" t="s">
        <v>83</v>
      </c>
      <c r="Q315" s="24">
        <v>134335.8683</v>
      </c>
      <c r="R315" s="26">
        <v>83</v>
      </c>
      <c r="S315" s="26" t="s">
        <v>84</v>
      </c>
    </row>
    <row r="316" spans="1:19" x14ac:dyDescent="0.3">
      <c r="A316" s="2">
        <v>184</v>
      </c>
      <c r="B316" s="2">
        <v>1</v>
      </c>
      <c r="C316" s="2" t="s">
        <v>75</v>
      </c>
      <c r="D316" s="1">
        <v>6</v>
      </c>
      <c r="E316" s="2" t="str">
        <f t="shared" si="2"/>
        <v>6_Heterodontiformes</v>
      </c>
      <c r="F316" s="2" t="s">
        <v>616</v>
      </c>
      <c r="G316" s="2" t="s">
        <v>617</v>
      </c>
      <c r="H316" s="20" t="s">
        <v>3170</v>
      </c>
      <c r="I316" s="20">
        <v>41825</v>
      </c>
      <c r="J316" s="20">
        <v>68625931</v>
      </c>
      <c r="K316" s="70" t="str">
        <f t="shared" si="3"/>
        <v>https://www.iucnredlist.org/species/41825/68625931</v>
      </c>
      <c r="L316" s="19">
        <v>0</v>
      </c>
      <c r="M316" s="19">
        <v>200</v>
      </c>
      <c r="N316" s="72"/>
      <c r="O316" s="72" t="s">
        <v>4319</v>
      </c>
      <c r="P316" s="51" t="s">
        <v>83</v>
      </c>
      <c r="Q316" s="24">
        <v>1341443.084</v>
      </c>
      <c r="R316" s="26">
        <v>122</v>
      </c>
      <c r="S316" s="26" t="s">
        <v>84</v>
      </c>
    </row>
    <row r="317" spans="1:19" x14ac:dyDescent="0.3">
      <c r="A317" s="2">
        <v>185</v>
      </c>
      <c r="B317" s="2">
        <v>1</v>
      </c>
      <c r="C317" s="2" t="s">
        <v>75</v>
      </c>
      <c r="D317" s="1">
        <v>7</v>
      </c>
      <c r="E317" s="2" t="str">
        <f t="shared" si="2"/>
        <v>7_Orectolobiformes</v>
      </c>
      <c r="F317" s="2" t="s">
        <v>636</v>
      </c>
      <c r="G317" s="2" t="s">
        <v>637</v>
      </c>
      <c r="H317" s="20" t="s">
        <v>3172</v>
      </c>
      <c r="I317" s="20">
        <v>161351</v>
      </c>
      <c r="J317" s="20">
        <v>124470453</v>
      </c>
      <c r="K317" s="70" t="str">
        <f t="shared" si="3"/>
        <v>https://www.iucnredlist.org/species/161351/124470453</v>
      </c>
      <c r="L317" s="19">
        <v>183</v>
      </c>
      <c r="M317" s="19">
        <v>190</v>
      </c>
      <c r="N317" s="72"/>
      <c r="O317" s="72" t="s">
        <v>4319</v>
      </c>
      <c r="P317" s="51" t="s">
        <v>83</v>
      </c>
      <c r="Q317" s="24">
        <v>3384.4357169999998</v>
      </c>
      <c r="R317" s="26">
        <v>33.5</v>
      </c>
      <c r="S317" s="26" t="s">
        <v>84</v>
      </c>
    </row>
    <row r="318" spans="1:19" x14ac:dyDescent="0.3">
      <c r="A318" s="2">
        <v>186</v>
      </c>
      <c r="B318" s="2">
        <v>1</v>
      </c>
      <c r="C318" s="2" t="s">
        <v>75</v>
      </c>
      <c r="D318" s="1">
        <v>7</v>
      </c>
      <c r="E318" s="2" t="str">
        <f t="shared" si="2"/>
        <v>7_Orectolobiformes</v>
      </c>
      <c r="F318" s="2" t="s">
        <v>636</v>
      </c>
      <c r="G318" s="2" t="s">
        <v>637</v>
      </c>
      <c r="H318" s="20" t="s">
        <v>3173</v>
      </c>
      <c r="I318" s="20">
        <v>161679</v>
      </c>
      <c r="J318" s="20">
        <v>124527280</v>
      </c>
      <c r="K318" s="70" t="str">
        <f t="shared" si="3"/>
        <v>https://www.iucnredlist.org/species/161679/124527280</v>
      </c>
      <c r="L318" s="19">
        <v>110</v>
      </c>
      <c r="M318" s="19">
        <v>320</v>
      </c>
      <c r="N318" s="72"/>
      <c r="O318" s="72" t="s">
        <v>4319</v>
      </c>
      <c r="P318" s="51" t="s">
        <v>83</v>
      </c>
      <c r="Q318" s="24">
        <v>3432.5082819999998</v>
      </c>
      <c r="R318" s="26">
        <v>43</v>
      </c>
      <c r="S318" s="26" t="s">
        <v>84</v>
      </c>
    </row>
    <row r="319" spans="1:19" x14ac:dyDescent="0.3">
      <c r="A319" s="2">
        <v>187</v>
      </c>
      <c r="B319" s="2">
        <v>1</v>
      </c>
      <c r="C319" s="2" t="s">
        <v>75</v>
      </c>
      <c r="D319" s="1">
        <v>7</v>
      </c>
      <c r="E319" s="2" t="str">
        <f t="shared" si="2"/>
        <v>7_Orectolobiformes</v>
      </c>
      <c r="F319" s="2" t="s">
        <v>636</v>
      </c>
      <c r="G319" s="2" t="s">
        <v>637</v>
      </c>
      <c r="H319" s="20" t="s">
        <v>3174</v>
      </c>
      <c r="I319" s="20">
        <v>161606</v>
      </c>
      <c r="J319" s="20">
        <v>124513884</v>
      </c>
      <c r="K319" s="70" t="str">
        <f t="shared" si="3"/>
        <v>https://www.iucnredlist.org/species/161606/124513884</v>
      </c>
      <c r="L319" s="19">
        <v>250</v>
      </c>
      <c r="M319" s="19">
        <v>290</v>
      </c>
      <c r="N319" s="72"/>
      <c r="O319" s="72" t="s">
        <v>4319</v>
      </c>
      <c r="P319" s="51" t="s">
        <v>178</v>
      </c>
      <c r="Q319" s="24">
        <v>3103.9169539999998</v>
      </c>
      <c r="R319" s="26">
        <v>49</v>
      </c>
      <c r="S319" s="26" t="s">
        <v>84</v>
      </c>
    </row>
    <row r="320" spans="1:19" x14ac:dyDescent="0.3">
      <c r="A320" s="2">
        <v>188</v>
      </c>
      <c r="B320" s="2">
        <v>1</v>
      </c>
      <c r="C320" s="2" t="s">
        <v>75</v>
      </c>
      <c r="D320" s="1">
        <v>7</v>
      </c>
      <c r="E320" s="2" t="str">
        <f t="shared" si="2"/>
        <v>7_Orectolobiformes</v>
      </c>
      <c r="F320" s="2" t="s">
        <v>636</v>
      </c>
      <c r="G320" s="2" t="s">
        <v>637</v>
      </c>
      <c r="H320" s="20" t="s">
        <v>3175</v>
      </c>
      <c r="I320" s="20">
        <v>41841</v>
      </c>
      <c r="J320" s="20">
        <v>68639742</v>
      </c>
      <c r="K320" s="70" t="str">
        <f t="shared" si="3"/>
        <v>https://www.iucnredlist.org/species/41841/68639742</v>
      </c>
      <c r="L320" s="19">
        <v>20</v>
      </c>
      <c r="M320" s="19">
        <v>230</v>
      </c>
      <c r="N320" s="72"/>
      <c r="O320" s="72" t="s">
        <v>4319</v>
      </c>
      <c r="P320" s="51" t="s">
        <v>83</v>
      </c>
      <c r="Q320" s="24">
        <v>42354.887929999997</v>
      </c>
      <c r="R320" s="26">
        <v>87</v>
      </c>
      <c r="S320" s="26" t="s">
        <v>84</v>
      </c>
    </row>
    <row r="321" spans="1:19" x14ac:dyDescent="0.3">
      <c r="A321" s="2">
        <v>189</v>
      </c>
      <c r="B321" s="2">
        <v>1</v>
      </c>
      <c r="C321" s="2" t="s">
        <v>75</v>
      </c>
      <c r="D321" s="1">
        <v>7</v>
      </c>
      <c r="E321" s="2" t="str">
        <f t="shared" si="2"/>
        <v>7_Orectolobiformes</v>
      </c>
      <c r="F321" s="2" t="s">
        <v>636</v>
      </c>
      <c r="G321" s="2" t="s">
        <v>637</v>
      </c>
      <c r="H321" s="20" t="s">
        <v>3176</v>
      </c>
      <c r="I321" s="20">
        <v>195440</v>
      </c>
      <c r="J321" s="20">
        <v>68639837</v>
      </c>
      <c r="K321" s="70" t="str">
        <f t="shared" si="3"/>
        <v>https://www.iucnredlist.org/species/195440/68639837</v>
      </c>
      <c r="L321" s="19">
        <v>50</v>
      </c>
      <c r="M321" s="19">
        <v>50</v>
      </c>
      <c r="N321" s="72"/>
      <c r="O321" s="72" t="s">
        <v>4319</v>
      </c>
      <c r="P321" s="51" t="s">
        <v>83</v>
      </c>
      <c r="Q321" s="24">
        <v>172.19528149999999</v>
      </c>
      <c r="R321" s="26">
        <v>42</v>
      </c>
      <c r="S321" s="26" t="s">
        <v>84</v>
      </c>
    </row>
    <row r="322" spans="1:19" x14ac:dyDescent="0.3">
      <c r="A322" s="2">
        <v>190</v>
      </c>
      <c r="B322" s="2">
        <v>1</v>
      </c>
      <c r="C322" s="2" t="s">
        <v>75</v>
      </c>
      <c r="D322" s="1">
        <v>7</v>
      </c>
      <c r="E322" s="2" t="str">
        <f t="shared" si="2"/>
        <v>7_Orectolobiformes</v>
      </c>
      <c r="F322" s="2" t="s">
        <v>636</v>
      </c>
      <c r="G322" s="2" t="s">
        <v>637</v>
      </c>
      <c r="H322" s="20" t="s">
        <v>3177</v>
      </c>
      <c r="I322" s="20">
        <v>41842</v>
      </c>
      <c r="J322" s="20">
        <v>68639939</v>
      </c>
      <c r="K322" s="70" t="str">
        <f t="shared" si="3"/>
        <v>https://www.iucnredlist.org/species/41842/68639939</v>
      </c>
      <c r="L322" s="19">
        <v>5</v>
      </c>
      <c r="M322" s="19">
        <v>150</v>
      </c>
      <c r="N322" s="72"/>
      <c r="O322" s="72" t="s">
        <v>4319</v>
      </c>
      <c r="P322" s="51" t="s">
        <v>83</v>
      </c>
      <c r="Q322" s="24">
        <v>429158.4755</v>
      </c>
      <c r="R322" s="26">
        <v>80</v>
      </c>
      <c r="S322" s="26" t="s">
        <v>84</v>
      </c>
    </row>
    <row r="323" spans="1:19" x14ac:dyDescent="0.3">
      <c r="A323" s="2">
        <v>191</v>
      </c>
      <c r="B323" s="2">
        <v>1</v>
      </c>
      <c r="C323" s="2" t="s">
        <v>75</v>
      </c>
      <c r="D323" s="1">
        <v>7</v>
      </c>
      <c r="E323" s="2" t="str">
        <f t="shared" si="2"/>
        <v>7_Orectolobiformes</v>
      </c>
      <c r="F323" s="2" t="s">
        <v>636</v>
      </c>
      <c r="G323" s="2" t="s">
        <v>637</v>
      </c>
      <c r="H323" s="20" t="s">
        <v>3178</v>
      </c>
      <c r="I323" s="20">
        <v>41843</v>
      </c>
      <c r="J323" s="20">
        <v>68640026</v>
      </c>
      <c r="K323" s="70" t="str">
        <f t="shared" si="3"/>
        <v>https://www.iucnredlist.org/species/41843/68640026</v>
      </c>
      <c r="L323" s="19">
        <v>205</v>
      </c>
      <c r="M323" s="19">
        <v>245</v>
      </c>
      <c r="N323" s="72"/>
      <c r="O323" s="72" t="s">
        <v>4319</v>
      </c>
      <c r="P323" s="51" t="s">
        <v>178</v>
      </c>
      <c r="Q323" s="24">
        <v>374.92227020000001</v>
      </c>
      <c r="R323" s="26">
        <v>78.099999999999994</v>
      </c>
      <c r="S323" s="26" t="s">
        <v>84</v>
      </c>
    </row>
    <row r="324" spans="1:19" x14ac:dyDescent="0.3">
      <c r="A324" s="2">
        <v>193</v>
      </c>
      <c r="B324" s="2">
        <v>1</v>
      </c>
      <c r="C324" s="2" t="s">
        <v>75</v>
      </c>
      <c r="D324" s="1">
        <v>7</v>
      </c>
      <c r="E324" s="2" t="str">
        <f t="shared" si="2"/>
        <v>7_Orectolobiformes</v>
      </c>
      <c r="F324" s="2" t="s">
        <v>636</v>
      </c>
      <c r="G324" s="2" t="s">
        <v>657</v>
      </c>
      <c r="H324" s="20" t="s">
        <v>3180</v>
      </c>
      <c r="I324" s="20">
        <v>39335</v>
      </c>
      <c r="J324" s="20">
        <v>68610594</v>
      </c>
      <c r="K324" s="70" t="str">
        <f t="shared" si="3"/>
        <v>https://www.iucnredlist.org/species/39335/68610594</v>
      </c>
      <c r="L324" s="19">
        <v>4</v>
      </c>
      <c r="M324" s="19">
        <v>217</v>
      </c>
      <c r="N324" s="72"/>
      <c r="O324" s="72" t="s">
        <v>4319</v>
      </c>
      <c r="P324" s="51" t="s">
        <v>83</v>
      </c>
      <c r="Q324" s="24">
        <v>108721.91559999999</v>
      </c>
      <c r="R324" s="25">
        <v>85</v>
      </c>
      <c r="S324" s="26" t="s">
        <v>84</v>
      </c>
    </row>
    <row r="325" spans="1:19" x14ac:dyDescent="0.3">
      <c r="A325" s="2">
        <v>194</v>
      </c>
      <c r="B325" s="2">
        <v>1</v>
      </c>
      <c r="C325" s="2" t="s">
        <v>75</v>
      </c>
      <c r="D325" s="1">
        <v>7</v>
      </c>
      <c r="E325" s="2" t="str">
        <f t="shared" si="2"/>
        <v>7_Orectolobiformes</v>
      </c>
      <c r="F325" s="2" t="s">
        <v>636</v>
      </c>
      <c r="G325" s="2" t="s">
        <v>657</v>
      </c>
      <c r="H325" s="20" t="s">
        <v>3182</v>
      </c>
      <c r="I325" s="20">
        <v>41732</v>
      </c>
      <c r="J325" s="20">
        <v>68610784</v>
      </c>
      <c r="K325" s="70" t="str">
        <f t="shared" si="3"/>
        <v>https://www.iucnredlist.org/species/41732/68610784</v>
      </c>
      <c r="L325" s="19">
        <v>0</v>
      </c>
      <c r="M325" s="19">
        <v>140</v>
      </c>
      <c r="N325" s="72"/>
      <c r="O325" s="72" t="s">
        <v>4319</v>
      </c>
      <c r="P325" s="51" t="s">
        <v>83</v>
      </c>
      <c r="Q325" s="24">
        <v>27716.101760000001</v>
      </c>
      <c r="R325" s="26">
        <v>120</v>
      </c>
      <c r="S325" s="26" t="s">
        <v>84</v>
      </c>
    </row>
    <row r="326" spans="1:19" x14ac:dyDescent="0.3">
      <c r="A326" s="2">
        <v>195</v>
      </c>
      <c r="B326" s="2">
        <v>1</v>
      </c>
      <c r="C326" s="2" t="s">
        <v>75</v>
      </c>
      <c r="D326" s="1">
        <v>7</v>
      </c>
      <c r="E326" s="2" t="str">
        <f t="shared" si="2"/>
        <v>7_Orectolobiformes</v>
      </c>
      <c r="F326" s="2" t="s">
        <v>636</v>
      </c>
      <c r="G326" s="2" t="s">
        <v>663</v>
      </c>
      <c r="H326" s="20" t="s">
        <v>3183</v>
      </c>
      <c r="I326" s="20">
        <v>41873</v>
      </c>
      <c r="J326" s="20">
        <v>68623121</v>
      </c>
      <c r="K326" s="70" t="str">
        <f t="shared" si="3"/>
        <v>https://www.iucnredlist.org/species/41873/68623121</v>
      </c>
      <c r="L326" s="19">
        <v>5</v>
      </c>
      <c r="M326" s="19">
        <v>50</v>
      </c>
      <c r="N326" s="72"/>
      <c r="O326" s="72" t="s">
        <v>4319</v>
      </c>
      <c r="P326" s="51" t="s">
        <v>83</v>
      </c>
      <c r="Q326" s="24">
        <v>635519.86179999996</v>
      </c>
      <c r="R326" s="25">
        <v>125</v>
      </c>
      <c r="S326" s="26" t="s">
        <v>84</v>
      </c>
    </row>
    <row r="327" spans="1:19" x14ac:dyDescent="0.3">
      <c r="A327" s="2">
        <v>196</v>
      </c>
      <c r="B327" s="2">
        <v>1</v>
      </c>
      <c r="C327" s="2" t="s">
        <v>75</v>
      </c>
      <c r="D327" s="1">
        <v>7</v>
      </c>
      <c r="E327" s="2" t="str">
        <f t="shared" si="2"/>
        <v>7_Orectolobiformes</v>
      </c>
      <c r="F327" s="2" t="s">
        <v>636</v>
      </c>
      <c r="G327" s="2" t="s">
        <v>663</v>
      </c>
      <c r="H327" s="20" t="s">
        <v>3184</v>
      </c>
      <c r="I327" s="20">
        <v>161664</v>
      </c>
      <c r="J327" s="20">
        <v>68638011</v>
      </c>
      <c r="K327" s="70" t="str">
        <f t="shared" si="3"/>
        <v>https://www.iucnredlist.org/species/161664/68638011</v>
      </c>
      <c r="L327" s="19">
        <v>42</v>
      </c>
      <c r="M327" s="19">
        <v>85</v>
      </c>
      <c r="N327" s="72"/>
      <c r="O327" s="72" t="s">
        <v>4319</v>
      </c>
      <c r="P327" s="51" t="s">
        <v>83</v>
      </c>
      <c r="Q327" s="24">
        <v>12024.254569999999</v>
      </c>
      <c r="R327" s="26">
        <v>75</v>
      </c>
      <c r="S327" s="26" t="s">
        <v>84</v>
      </c>
    </row>
    <row r="328" spans="1:19" x14ac:dyDescent="0.3">
      <c r="A328" s="2">
        <v>197</v>
      </c>
      <c r="B328" s="2">
        <v>1</v>
      </c>
      <c r="C328" s="2" t="s">
        <v>75</v>
      </c>
      <c r="D328" s="1">
        <v>7</v>
      </c>
      <c r="E328" s="2" t="str">
        <f t="shared" si="2"/>
        <v>7_Orectolobiformes</v>
      </c>
      <c r="F328" s="2" t="s">
        <v>636</v>
      </c>
      <c r="G328" s="2" t="s">
        <v>663</v>
      </c>
      <c r="H328" s="20" t="s">
        <v>3185</v>
      </c>
      <c r="I328" s="20">
        <v>161709</v>
      </c>
      <c r="J328" s="20">
        <v>68638176</v>
      </c>
      <c r="K328" s="70" t="str">
        <f t="shared" si="3"/>
        <v>https://www.iucnredlist.org/species/161709/68638176</v>
      </c>
      <c r="L328" s="19">
        <v>0</v>
      </c>
      <c r="M328" s="19">
        <v>195</v>
      </c>
      <c r="N328" s="72"/>
      <c r="O328" s="72" t="s">
        <v>4319</v>
      </c>
      <c r="P328" s="51" t="s">
        <v>83</v>
      </c>
      <c r="Q328" s="24">
        <v>541365.30130000005</v>
      </c>
      <c r="R328" s="25">
        <v>206</v>
      </c>
      <c r="S328" s="26" t="s">
        <v>84</v>
      </c>
    </row>
    <row r="329" spans="1:19" x14ac:dyDescent="0.3">
      <c r="A329" s="2">
        <v>198</v>
      </c>
      <c r="B329" s="2">
        <v>1</v>
      </c>
      <c r="C329" s="2" t="s">
        <v>75</v>
      </c>
      <c r="D329" s="1">
        <v>7</v>
      </c>
      <c r="E329" s="2" t="str">
        <f t="shared" si="2"/>
        <v>7_Orectolobiformes</v>
      </c>
      <c r="F329" s="2" t="s">
        <v>636</v>
      </c>
      <c r="G329" s="2" t="s">
        <v>663</v>
      </c>
      <c r="H329" s="20" t="s">
        <v>3186</v>
      </c>
      <c r="I329" s="20">
        <v>42717</v>
      </c>
      <c r="J329" s="20">
        <v>68638402</v>
      </c>
      <c r="K329" s="70" t="str">
        <f t="shared" si="3"/>
        <v>https://www.iucnredlist.org/species/42717/68638402</v>
      </c>
      <c r="L329" s="19">
        <v>5</v>
      </c>
      <c r="M329" s="19">
        <v>105</v>
      </c>
      <c r="N329" s="72"/>
      <c r="O329" s="72" t="s">
        <v>4319</v>
      </c>
      <c r="P329" s="51" t="s">
        <v>83</v>
      </c>
      <c r="Q329" s="24">
        <v>74280.299220000001</v>
      </c>
      <c r="R329" s="26">
        <v>149</v>
      </c>
      <c r="S329" s="26" t="s">
        <v>84</v>
      </c>
    </row>
    <row r="330" spans="1:19" x14ac:dyDescent="0.3">
      <c r="A330" s="2">
        <v>199</v>
      </c>
      <c r="B330" s="2">
        <v>1</v>
      </c>
      <c r="C330" s="2" t="s">
        <v>75</v>
      </c>
      <c r="D330" s="1">
        <v>7</v>
      </c>
      <c r="E330" s="2" t="str">
        <f t="shared" si="2"/>
        <v>7_Orectolobiformes</v>
      </c>
      <c r="F330" s="2" t="s">
        <v>636</v>
      </c>
      <c r="G330" s="2" t="s">
        <v>663</v>
      </c>
      <c r="H330" s="20" t="s">
        <v>3187</v>
      </c>
      <c r="I330" s="20">
        <v>161563</v>
      </c>
      <c r="J330" s="20">
        <v>124507360</v>
      </c>
      <c r="K330" s="70" t="str">
        <f t="shared" si="3"/>
        <v>https://www.iucnredlist.org/species/161563/124507360</v>
      </c>
      <c r="L330" s="19">
        <v>0</v>
      </c>
      <c r="M330" s="19">
        <v>200</v>
      </c>
      <c r="N330" s="72"/>
      <c r="O330" s="72" t="s">
        <v>4319</v>
      </c>
      <c r="P330" s="51" t="s">
        <v>83</v>
      </c>
      <c r="Q330" s="24">
        <v>1882438.2009999999</v>
      </c>
      <c r="R330" s="25">
        <v>118</v>
      </c>
      <c r="S330" s="26" t="s">
        <v>84</v>
      </c>
    </row>
    <row r="331" spans="1:19" x14ac:dyDescent="0.3">
      <c r="A331" s="2">
        <v>202</v>
      </c>
      <c r="B331" s="2">
        <v>1</v>
      </c>
      <c r="C331" s="2" t="s">
        <v>75</v>
      </c>
      <c r="D331" s="1">
        <v>7</v>
      </c>
      <c r="E331" s="2" t="str">
        <f t="shared" si="2"/>
        <v>7_Orectolobiformes</v>
      </c>
      <c r="F331" s="2" t="s">
        <v>636</v>
      </c>
      <c r="G331" s="2" t="s">
        <v>663</v>
      </c>
      <c r="H331" s="20" t="s">
        <v>3191</v>
      </c>
      <c r="I331" s="20">
        <v>41838</v>
      </c>
      <c r="J331" s="20">
        <v>68638906</v>
      </c>
      <c r="K331" s="70" t="str">
        <f t="shared" si="3"/>
        <v>https://www.iucnredlist.org/species/41838/68638906</v>
      </c>
      <c r="L331" s="19">
        <v>5</v>
      </c>
      <c r="M331" s="19">
        <v>100</v>
      </c>
      <c r="N331" s="72"/>
      <c r="O331" s="72" t="s">
        <v>4319</v>
      </c>
      <c r="P331" s="51" t="s">
        <v>83</v>
      </c>
      <c r="Q331" s="24">
        <v>152908.89929999999</v>
      </c>
      <c r="R331" s="25">
        <v>120</v>
      </c>
      <c r="S331" s="26" t="s">
        <v>84</v>
      </c>
    </row>
    <row r="332" spans="1:19" x14ac:dyDescent="0.3">
      <c r="A332" s="2">
        <v>203</v>
      </c>
      <c r="B332" s="2">
        <v>1</v>
      </c>
      <c r="C332" s="2" t="s">
        <v>75</v>
      </c>
      <c r="D332" s="1">
        <v>7</v>
      </c>
      <c r="E332" s="2" t="str">
        <f t="shared" si="2"/>
        <v>7_Orectolobiformes</v>
      </c>
      <c r="F332" s="2" t="s">
        <v>636</v>
      </c>
      <c r="G332" s="2" t="s">
        <v>663</v>
      </c>
      <c r="H332" s="20" t="s">
        <v>3192</v>
      </c>
      <c r="I332" s="20">
        <v>161651</v>
      </c>
      <c r="J332" s="20">
        <v>68639242</v>
      </c>
      <c r="K332" s="70" t="str">
        <f t="shared" si="3"/>
        <v>https://www.iucnredlist.org/species/161651/68639242</v>
      </c>
      <c r="L332" s="19">
        <v>9</v>
      </c>
      <c r="M332" s="19">
        <v>135</v>
      </c>
      <c r="N332" s="72"/>
      <c r="O332" s="72" t="s">
        <v>4319</v>
      </c>
      <c r="P332" s="51" t="s">
        <v>83</v>
      </c>
      <c r="Q332" s="24">
        <v>36218.448550000001</v>
      </c>
      <c r="R332" s="26">
        <v>94.3</v>
      </c>
      <c r="S332" s="26" t="s">
        <v>84</v>
      </c>
    </row>
    <row r="333" spans="1:19" x14ac:dyDescent="0.3">
      <c r="A333" s="2">
        <v>204</v>
      </c>
      <c r="B333" s="2">
        <v>1</v>
      </c>
      <c r="C333" s="2" t="s">
        <v>75</v>
      </c>
      <c r="D333" s="1">
        <v>7</v>
      </c>
      <c r="E333" s="2" t="str">
        <f t="shared" si="2"/>
        <v>7_Orectolobiformes</v>
      </c>
      <c r="F333" s="2" t="s">
        <v>636</v>
      </c>
      <c r="G333" s="2" t="s">
        <v>663</v>
      </c>
      <c r="H333" s="20" t="s">
        <v>3193</v>
      </c>
      <c r="I333" s="20">
        <v>195439</v>
      </c>
      <c r="J333" s="20">
        <v>68639415</v>
      </c>
      <c r="K333" s="70" t="str">
        <f t="shared" si="3"/>
        <v>https://www.iucnredlist.org/species/195439/68639415</v>
      </c>
      <c r="L333" s="19">
        <v>0</v>
      </c>
      <c r="M333" s="19">
        <v>20</v>
      </c>
      <c r="N333" s="72"/>
      <c r="O333" s="72" t="s">
        <v>4319</v>
      </c>
      <c r="P333" s="51" t="s">
        <v>83</v>
      </c>
      <c r="Q333" s="24">
        <v>27883.931229999998</v>
      </c>
      <c r="R333" s="25">
        <v>52</v>
      </c>
      <c r="S333" s="26" t="s">
        <v>84</v>
      </c>
    </row>
    <row r="334" spans="1:19" x14ac:dyDescent="0.3">
      <c r="A334" s="2">
        <v>205</v>
      </c>
      <c r="B334" s="2">
        <v>1</v>
      </c>
      <c r="C334" s="2" t="s">
        <v>75</v>
      </c>
      <c r="D334" s="1">
        <v>7</v>
      </c>
      <c r="E334" s="2" t="str">
        <f t="shared" si="2"/>
        <v>7_Orectolobiformes</v>
      </c>
      <c r="F334" s="2" t="s">
        <v>636</v>
      </c>
      <c r="G334" s="2" t="s">
        <v>663</v>
      </c>
      <c r="H334" s="20" t="s">
        <v>3194</v>
      </c>
      <c r="I334" s="20">
        <v>41839</v>
      </c>
      <c r="J334" s="20">
        <v>68639575</v>
      </c>
      <c r="K334" s="70" t="str">
        <f t="shared" si="3"/>
        <v>https://www.iucnredlist.org/species/41839/68639575</v>
      </c>
      <c r="L334" s="19">
        <v>1</v>
      </c>
      <c r="M334" s="19">
        <v>3</v>
      </c>
      <c r="N334" s="72"/>
      <c r="O334" s="72" t="s">
        <v>4319</v>
      </c>
      <c r="P334" s="51" t="s">
        <v>83</v>
      </c>
      <c r="Q334" s="24">
        <v>54791.689939999997</v>
      </c>
      <c r="R334" s="25">
        <v>63</v>
      </c>
      <c r="S334" s="26" t="s">
        <v>84</v>
      </c>
    </row>
    <row r="335" spans="1:19" x14ac:dyDescent="0.3">
      <c r="A335" s="2">
        <v>206</v>
      </c>
      <c r="B335" s="2">
        <v>1</v>
      </c>
      <c r="C335" s="2" t="s">
        <v>75</v>
      </c>
      <c r="D335" s="1">
        <v>7</v>
      </c>
      <c r="E335" s="2" t="str">
        <f t="shared" si="2"/>
        <v>7_Orectolobiformes</v>
      </c>
      <c r="F335" s="2" t="s">
        <v>636</v>
      </c>
      <c r="G335" s="2" t="s">
        <v>663</v>
      </c>
      <c r="H335" s="20" t="s">
        <v>3195</v>
      </c>
      <c r="I335" s="20">
        <v>41864</v>
      </c>
      <c r="J335" s="20">
        <v>68646166</v>
      </c>
      <c r="K335" s="70" t="str">
        <f t="shared" si="3"/>
        <v>https://www.iucnredlist.org/species/41864/68646166</v>
      </c>
      <c r="L335" s="19">
        <v>0</v>
      </c>
      <c r="M335" s="19">
        <v>35</v>
      </c>
      <c r="N335" s="72"/>
      <c r="O335" s="72" t="s">
        <v>4319</v>
      </c>
      <c r="P335" s="51" t="s">
        <v>83</v>
      </c>
      <c r="Q335" s="24">
        <v>81530.745200000005</v>
      </c>
      <c r="R335" s="26">
        <v>92</v>
      </c>
      <c r="S335" s="26" t="s">
        <v>84</v>
      </c>
    </row>
    <row r="336" spans="1:19" x14ac:dyDescent="0.3">
      <c r="A336" s="2">
        <v>207</v>
      </c>
      <c r="B336" s="2">
        <v>1</v>
      </c>
      <c r="C336" s="2" t="s">
        <v>75</v>
      </c>
      <c r="D336" s="1">
        <v>7</v>
      </c>
      <c r="E336" s="2" t="str">
        <f t="shared" si="2"/>
        <v>7_Orectolobiformes</v>
      </c>
      <c r="F336" s="2" t="s">
        <v>636</v>
      </c>
      <c r="G336" s="2" t="s">
        <v>691</v>
      </c>
      <c r="H336" s="20" t="s">
        <v>3196</v>
      </c>
      <c r="I336" s="20">
        <v>161426</v>
      </c>
      <c r="J336" s="20">
        <v>109902537</v>
      </c>
      <c r="K336" s="70" t="str">
        <f t="shared" si="3"/>
        <v>https://www.iucnredlist.org/species/161426/109902537</v>
      </c>
      <c r="L336" s="19">
        <v>2</v>
      </c>
      <c r="M336" s="19">
        <v>100</v>
      </c>
      <c r="N336" s="72"/>
      <c r="O336" s="72" t="s">
        <v>4319</v>
      </c>
      <c r="P336" s="51" t="s">
        <v>83</v>
      </c>
      <c r="Q336" s="24">
        <v>471820.86940000003</v>
      </c>
      <c r="R336" s="25">
        <v>80</v>
      </c>
      <c r="S336" s="26" t="s">
        <v>84</v>
      </c>
    </row>
    <row r="337" spans="1:19" x14ac:dyDescent="0.3">
      <c r="A337" s="2">
        <v>208</v>
      </c>
      <c r="B337" s="2">
        <v>1</v>
      </c>
      <c r="C337" s="2" t="s">
        <v>75</v>
      </c>
      <c r="D337" s="1">
        <v>7</v>
      </c>
      <c r="E337" s="2" t="str">
        <f t="shared" si="2"/>
        <v>7_Orectolobiformes</v>
      </c>
      <c r="F337" s="2" t="s">
        <v>636</v>
      </c>
      <c r="G337" s="2" t="s">
        <v>691</v>
      </c>
      <c r="H337" s="20" t="s">
        <v>3198</v>
      </c>
      <c r="I337" s="20">
        <v>161616</v>
      </c>
      <c r="J337" s="20">
        <v>124515789</v>
      </c>
      <c r="K337" s="70" t="str">
        <f t="shared" si="3"/>
        <v>https://www.iucnredlist.org/species/161616/124515789</v>
      </c>
      <c r="L337" s="19">
        <v>29</v>
      </c>
      <c r="M337" s="19">
        <v>33</v>
      </c>
      <c r="N337" s="72"/>
      <c r="O337" s="72" t="s">
        <v>4319</v>
      </c>
      <c r="P337" s="51" t="s">
        <v>83</v>
      </c>
      <c r="Q337" s="24">
        <v>68951.730009999999</v>
      </c>
      <c r="R337" s="25">
        <v>57.5</v>
      </c>
      <c r="S337" s="26" t="s">
        <v>84</v>
      </c>
    </row>
    <row r="338" spans="1:19" x14ac:dyDescent="0.3">
      <c r="A338" s="2">
        <v>210</v>
      </c>
      <c r="B338" s="2">
        <v>1</v>
      </c>
      <c r="C338" s="2" t="s">
        <v>75</v>
      </c>
      <c r="D338" s="1">
        <v>7</v>
      </c>
      <c r="E338" s="2" t="str">
        <f t="shared" si="2"/>
        <v>7_Orectolobiformes</v>
      </c>
      <c r="F338" s="2" t="s">
        <v>636</v>
      </c>
      <c r="G338" s="2" t="s">
        <v>691</v>
      </c>
      <c r="H338" s="20" t="s">
        <v>3200</v>
      </c>
      <c r="I338" s="20">
        <v>41792</v>
      </c>
      <c r="J338" s="20">
        <v>124416752</v>
      </c>
      <c r="K338" s="70" t="str">
        <f t="shared" si="3"/>
        <v>https://www.iucnredlist.org/species/41792/124416752</v>
      </c>
      <c r="L338" s="19">
        <v>5</v>
      </c>
      <c r="M338" s="19">
        <v>100</v>
      </c>
      <c r="N338" s="72"/>
      <c r="O338" s="72" t="s">
        <v>4319</v>
      </c>
      <c r="P338" s="51" t="s">
        <v>83</v>
      </c>
      <c r="Q338" s="24">
        <v>709284.75659999996</v>
      </c>
      <c r="R338" s="25">
        <v>77</v>
      </c>
      <c r="S338" s="26" t="s">
        <v>84</v>
      </c>
    </row>
    <row r="339" spans="1:19" x14ac:dyDescent="0.3">
      <c r="A339" s="2">
        <v>211</v>
      </c>
      <c r="B339" s="2">
        <v>1</v>
      </c>
      <c r="C339" s="2" t="s">
        <v>75</v>
      </c>
      <c r="D339" s="1">
        <v>7</v>
      </c>
      <c r="E339" s="2" t="str">
        <f t="shared" si="2"/>
        <v>7_Orectolobiformes</v>
      </c>
      <c r="F339" s="2" t="s">
        <v>636</v>
      </c>
      <c r="G339" s="2" t="s">
        <v>691</v>
      </c>
      <c r="H339" s="20" t="s">
        <v>3201</v>
      </c>
      <c r="I339" s="20">
        <v>161557</v>
      </c>
      <c r="J339" s="20">
        <v>124506268</v>
      </c>
      <c r="K339" s="70" t="str">
        <f t="shared" si="3"/>
        <v>https://www.iucnredlist.org/species/161557/124506268</v>
      </c>
      <c r="L339" s="19">
        <v>0</v>
      </c>
      <c r="M339" s="19">
        <v>12</v>
      </c>
      <c r="N339" s="72"/>
      <c r="O339" s="72" t="s">
        <v>4319</v>
      </c>
      <c r="P339" s="51" t="s">
        <v>83</v>
      </c>
      <c r="Q339" s="24">
        <v>274821.0661</v>
      </c>
      <c r="R339" s="25">
        <v>88</v>
      </c>
      <c r="S339" s="26" t="s">
        <v>84</v>
      </c>
    </row>
    <row r="340" spans="1:19" x14ac:dyDescent="0.3">
      <c r="A340" s="2">
        <v>212</v>
      </c>
      <c r="B340" s="2">
        <v>1</v>
      </c>
      <c r="C340" s="2" t="s">
        <v>75</v>
      </c>
      <c r="D340" s="1">
        <v>7</v>
      </c>
      <c r="E340" s="2" t="str">
        <f t="shared" si="2"/>
        <v>7_Orectolobiformes</v>
      </c>
      <c r="F340" s="2" t="s">
        <v>636</v>
      </c>
      <c r="G340" s="2" t="s">
        <v>691</v>
      </c>
      <c r="H340" s="20" t="s">
        <v>3203</v>
      </c>
      <c r="I340" s="20">
        <v>41791</v>
      </c>
      <c r="J340" s="20">
        <v>124416590</v>
      </c>
      <c r="K340" s="70" t="str">
        <f t="shared" si="3"/>
        <v>https://www.iucnredlist.org/species/41791/124416590</v>
      </c>
      <c r="L340" s="19">
        <v>0</v>
      </c>
      <c r="M340" s="19">
        <v>90</v>
      </c>
      <c r="N340" s="72"/>
      <c r="O340" s="72" t="s">
        <v>4319</v>
      </c>
      <c r="P340" s="51" t="s">
        <v>83</v>
      </c>
      <c r="Q340" s="24">
        <v>3350801.1880000001</v>
      </c>
      <c r="R340" s="25">
        <v>65</v>
      </c>
      <c r="S340" s="26" t="s">
        <v>84</v>
      </c>
    </row>
    <row r="341" spans="1:19" x14ac:dyDescent="0.3">
      <c r="A341" s="2">
        <v>213</v>
      </c>
      <c r="B341" s="2">
        <v>1</v>
      </c>
      <c r="C341" s="2" t="s">
        <v>75</v>
      </c>
      <c r="D341" s="1">
        <v>7</v>
      </c>
      <c r="E341" s="2" t="str">
        <f t="shared" si="2"/>
        <v>7_Orectolobiformes</v>
      </c>
      <c r="F341" s="2" t="s">
        <v>636</v>
      </c>
      <c r="G341" s="2" t="s">
        <v>691</v>
      </c>
      <c r="H341" s="20" t="s">
        <v>3204</v>
      </c>
      <c r="I341" s="20">
        <v>124554059</v>
      </c>
      <c r="J341" s="20">
        <v>124453319</v>
      </c>
      <c r="K341" s="70" t="str">
        <f t="shared" si="3"/>
        <v>https://www.iucnredlist.org/species/124554059/124453319</v>
      </c>
      <c r="L341" s="19">
        <v>0</v>
      </c>
      <c r="M341" s="19">
        <v>50</v>
      </c>
      <c r="N341" s="72"/>
      <c r="O341" s="72" t="s">
        <v>4319</v>
      </c>
      <c r="P341" s="51" t="s">
        <v>83</v>
      </c>
      <c r="Q341" s="24">
        <v>1761606.3289999999</v>
      </c>
      <c r="R341" s="25">
        <v>95</v>
      </c>
      <c r="S341" s="26" t="s">
        <v>84</v>
      </c>
    </row>
    <row r="342" spans="1:19" x14ac:dyDescent="0.3">
      <c r="A342" s="2">
        <v>214</v>
      </c>
      <c r="B342" s="2">
        <v>1</v>
      </c>
      <c r="C342" s="2" t="s">
        <v>75</v>
      </c>
      <c r="D342" s="1">
        <v>7</v>
      </c>
      <c r="E342" s="2" t="str">
        <f t="shared" si="2"/>
        <v>7_Orectolobiformes</v>
      </c>
      <c r="F342" s="2" t="s">
        <v>636</v>
      </c>
      <c r="G342" s="2" t="s">
        <v>691</v>
      </c>
      <c r="H342" s="20" t="s">
        <v>3205</v>
      </c>
      <c r="I342" s="20">
        <v>41872</v>
      </c>
      <c r="J342" s="20">
        <v>68616745</v>
      </c>
      <c r="K342" s="70" t="str">
        <f t="shared" si="3"/>
        <v>https://www.iucnredlist.org/species/41872/68616745</v>
      </c>
      <c r="L342" s="19">
        <v>0</v>
      </c>
      <c r="M342" s="19">
        <v>85</v>
      </c>
      <c r="N342" s="72"/>
      <c r="O342" s="72" t="s">
        <v>4319</v>
      </c>
      <c r="P342" s="51" t="s">
        <v>83</v>
      </c>
      <c r="Q342" s="24">
        <v>3982741.71</v>
      </c>
      <c r="R342" s="25">
        <v>132</v>
      </c>
      <c r="S342" s="26" t="s">
        <v>84</v>
      </c>
    </row>
    <row r="343" spans="1:19" x14ac:dyDescent="0.3">
      <c r="A343" s="2">
        <v>218</v>
      </c>
      <c r="B343" s="2">
        <v>1</v>
      </c>
      <c r="C343" s="2" t="s">
        <v>75</v>
      </c>
      <c r="D343" s="1">
        <v>7</v>
      </c>
      <c r="E343" s="2" t="str">
        <f t="shared" si="2"/>
        <v>7_Orectolobiformes</v>
      </c>
      <c r="F343" s="2" t="s">
        <v>636</v>
      </c>
      <c r="G343" s="2" t="s">
        <v>691</v>
      </c>
      <c r="H343" s="20" t="s">
        <v>3211</v>
      </c>
      <c r="I343" s="20">
        <v>176486052</v>
      </c>
      <c r="J343" s="20">
        <v>176486116</v>
      </c>
      <c r="K343" s="70" t="str">
        <f t="shared" si="3"/>
        <v>https://www.iucnredlist.org/species/176486052/176486116</v>
      </c>
      <c r="L343" s="19">
        <v>5</v>
      </c>
      <c r="M343" s="19">
        <v>10</v>
      </c>
      <c r="N343" s="72"/>
      <c r="O343" s="72" t="s">
        <v>4319</v>
      </c>
      <c r="P343" s="51" t="s">
        <v>83</v>
      </c>
      <c r="Q343" s="24">
        <v>14446.33473</v>
      </c>
      <c r="R343" s="25">
        <v>79</v>
      </c>
      <c r="S343" s="26" t="s">
        <v>84</v>
      </c>
    </row>
    <row r="344" spans="1:19" x14ac:dyDescent="0.3">
      <c r="A344" s="2">
        <v>219</v>
      </c>
      <c r="B344" s="2">
        <v>1</v>
      </c>
      <c r="C344" s="2" t="s">
        <v>75</v>
      </c>
      <c r="D344" s="1">
        <v>7</v>
      </c>
      <c r="E344" s="2" t="str">
        <f t="shared" si="2"/>
        <v>7_Orectolobiformes</v>
      </c>
      <c r="F344" s="2" t="s">
        <v>636</v>
      </c>
      <c r="G344" s="2" t="s">
        <v>691</v>
      </c>
      <c r="H344" s="20" t="s">
        <v>3212</v>
      </c>
      <c r="I344" s="20">
        <v>195437</v>
      </c>
      <c r="J344" s="20">
        <v>124542411</v>
      </c>
      <c r="K344" s="70" t="str">
        <f t="shared" si="3"/>
        <v>https://www.iucnredlist.org/species/195437/124542411</v>
      </c>
      <c r="L344" s="19">
        <v>3</v>
      </c>
      <c r="M344" s="19">
        <v>30</v>
      </c>
      <c r="N344" s="72"/>
      <c r="O344" s="72" t="s">
        <v>4319</v>
      </c>
      <c r="P344" s="51" t="s">
        <v>83</v>
      </c>
      <c r="Q344" s="24">
        <v>3130.367213</v>
      </c>
      <c r="R344" s="25">
        <v>82</v>
      </c>
      <c r="S344" s="26" t="s">
        <v>84</v>
      </c>
    </row>
    <row r="345" spans="1:19" x14ac:dyDescent="0.3">
      <c r="A345" s="2">
        <v>220</v>
      </c>
      <c r="B345" s="2">
        <v>1</v>
      </c>
      <c r="C345" s="2" t="s">
        <v>75</v>
      </c>
      <c r="D345" s="1">
        <v>7</v>
      </c>
      <c r="E345" s="2" t="str">
        <f t="shared" si="2"/>
        <v>7_Orectolobiformes</v>
      </c>
      <c r="F345" s="2" t="s">
        <v>636</v>
      </c>
      <c r="G345" s="2" t="s">
        <v>691</v>
      </c>
      <c r="H345" s="20" t="s">
        <v>3213</v>
      </c>
      <c r="I345" s="20">
        <v>195438</v>
      </c>
      <c r="J345" s="20">
        <v>124542541</v>
      </c>
      <c r="K345" s="70" t="str">
        <f t="shared" si="3"/>
        <v>https://www.iucnredlist.org/species/195438/124542541</v>
      </c>
      <c r="L345" s="19">
        <v>2</v>
      </c>
      <c r="M345" s="19">
        <v>20</v>
      </c>
      <c r="N345" s="72"/>
      <c r="O345" s="72" t="s">
        <v>4319</v>
      </c>
      <c r="P345" s="51" t="s">
        <v>83</v>
      </c>
      <c r="Q345" s="24">
        <v>1770.4275809999999</v>
      </c>
      <c r="R345" s="25">
        <v>70</v>
      </c>
      <c r="S345" s="26" t="s">
        <v>84</v>
      </c>
    </row>
    <row r="346" spans="1:19" x14ac:dyDescent="0.3">
      <c r="A346" s="2">
        <v>221</v>
      </c>
      <c r="B346" s="2">
        <v>1</v>
      </c>
      <c r="C346" s="2" t="s">
        <v>75</v>
      </c>
      <c r="D346" s="1">
        <v>7</v>
      </c>
      <c r="E346" s="2" t="str">
        <f t="shared" si="2"/>
        <v>7_Orectolobiformes</v>
      </c>
      <c r="F346" s="2" t="s">
        <v>636</v>
      </c>
      <c r="G346" s="2" t="s">
        <v>691</v>
      </c>
      <c r="H346" s="20" t="s">
        <v>3214</v>
      </c>
      <c r="I346" s="20">
        <v>41818</v>
      </c>
      <c r="J346" s="20">
        <v>68625284</v>
      </c>
      <c r="K346" s="70" t="str">
        <f t="shared" si="3"/>
        <v>https://www.iucnredlist.org/species/41818/68625284</v>
      </c>
      <c r="L346" s="19">
        <v>0</v>
      </c>
      <c r="M346" s="19">
        <v>50</v>
      </c>
      <c r="N346" s="72"/>
      <c r="O346" s="72" t="s">
        <v>4319</v>
      </c>
      <c r="P346" s="51" t="s">
        <v>83</v>
      </c>
      <c r="Q346" s="24">
        <v>27053.688330000001</v>
      </c>
      <c r="R346" s="25">
        <v>107</v>
      </c>
      <c r="S346" s="26" t="s">
        <v>84</v>
      </c>
    </row>
    <row r="347" spans="1:19" x14ac:dyDescent="0.3">
      <c r="A347" s="2">
        <v>222</v>
      </c>
      <c r="B347" s="2">
        <v>1</v>
      </c>
      <c r="C347" s="2" t="s">
        <v>75</v>
      </c>
      <c r="D347" s="1">
        <v>7</v>
      </c>
      <c r="E347" s="2" t="str">
        <f t="shared" si="2"/>
        <v>7_Orectolobiformes</v>
      </c>
      <c r="F347" s="2" t="s">
        <v>636</v>
      </c>
      <c r="G347" s="2" t="s">
        <v>691</v>
      </c>
      <c r="H347" s="20" t="s">
        <v>3215</v>
      </c>
      <c r="I347" s="20">
        <v>41819</v>
      </c>
      <c r="J347" s="20">
        <v>124419235</v>
      </c>
      <c r="K347" s="70" t="str">
        <f t="shared" si="3"/>
        <v>https://www.iucnredlist.org/species/41819/124419235</v>
      </c>
      <c r="L347" s="19">
        <v>1</v>
      </c>
      <c r="M347" s="19">
        <v>18</v>
      </c>
      <c r="N347" s="72"/>
      <c r="O347" s="72" t="s">
        <v>4319</v>
      </c>
      <c r="P347" s="51" t="s">
        <v>83</v>
      </c>
      <c r="Q347" s="24">
        <v>1269.8486499999999</v>
      </c>
      <c r="R347" s="25">
        <v>73</v>
      </c>
      <c r="S347" s="26" t="s">
        <v>84</v>
      </c>
    </row>
    <row r="348" spans="1:19" x14ac:dyDescent="0.3">
      <c r="A348" s="2">
        <v>224</v>
      </c>
      <c r="B348" s="2">
        <v>1</v>
      </c>
      <c r="C348" s="2" t="s">
        <v>75</v>
      </c>
      <c r="D348" s="1">
        <v>7</v>
      </c>
      <c r="E348" s="2" t="str">
        <f t="shared" si="2"/>
        <v>7_Orectolobiformes</v>
      </c>
      <c r="F348" s="2" t="s">
        <v>636</v>
      </c>
      <c r="G348" s="2" t="s">
        <v>728</v>
      </c>
      <c r="H348" s="20" t="s">
        <v>3217</v>
      </c>
      <c r="I348" s="20">
        <v>144141186</v>
      </c>
      <c r="J348" s="20">
        <v>3095153</v>
      </c>
      <c r="K348" s="70" t="str">
        <f t="shared" si="3"/>
        <v>https://www.iucnredlist.org/species/144141186/3095153</v>
      </c>
      <c r="L348" s="19">
        <v>0</v>
      </c>
      <c r="M348" s="19">
        <v>130</v>
      </c>
      <c r="N348" s="72"/>
      <c r="O348" s="72" t="s">
        <v>4319</v>
      </c>
      <c r="P348" s="51" t="s">
        <v>83</v>
      </c>
      <c r="Q348" s="24">
        <v>2089227.345</v>
      </c>
      <c r="R348" s="25">
        <v>308</v>
      </c>
      <c r="S348" s="26" t="s">
        <v>84</v>
      </c>
    </row>
    <row r="349" spans="1:19" x14ac:dyDescent="0.3">
      <c r="A349" s="2">
        <v>225</v>
      </c>
      <c r="B349" s="2">
        <v>1</v>
      </c>
      <c r="C349" s="2" t="s">
        <v>75</v>
      </c>
      <c r="D349" s="1">
        <v>7</v>
      </c>
      <c r="E349" s="2" t="str">
        <f t="shared" si="2"/>
        <v>7_Orectolobiformes</v>
      </c>
      <c r="F349" s="2" t="s">
        <v>636</v>
      </c>
      <c r="G349" s="2" t="s">
        <v>728</v>
      </c>
      <c r="H349" s="20" t="s">
        <v>3218</v>
      </c>
      <c r="I349" s="20">
        <v>144151831</v>
      </c>
      <c r="J349" s="20">
        <v>144151864</v>
      </c>
      <c r="K349" s="70" t="str">
        <f t="shared" si="3"/>
        <v>https://www.iucnredlist.org/species/144151831/144151864</v>
      </c>
      <c r="L349" s="19">
        <v>1</v>
      </c>
      <c r="M349" s="19">
        <v>13</v>
      </c>
      <c r="N349" s="72"/>
      <c r="O349" s="72" t="s">
        <v>4319</v>
      </c>
      <c r="P349" s="51" t="s">
        <v>83</v>
      </c>
      <c r="Q349" s="24">
        <v>33151.431759999999</v>
      </c>
      <c r="R349" s="25">
        <v>280</v>
      </c>
      <c r="S349" s="26" t="s">
        <v>84</v>
      </c>
    </row>
    <row r="350" spans="1:19" x14ac:dyDescent="0.3">
      <c r="A350" s="2">
        <v>226</v>
      </c>
      <c r="B350" s="2">
        <v>1</v>
      </c>
      <c r="C350" s="2" t="s">
        <v>75</v>
      </c>
      <c r="D350" s="1">
        <v>7</v>
      </c>
      <c r="E350" s="2" t="str">
        <f t="shared" si="2"/>
        <v>7_Orectolobiformes</v>
      </c>
      <c r="F350" s="2" t="s">
        <v>636</v>
      </c>
      <c r="G350" s="2" t="s">
        <v>728</v>
      </c>
      <c r="H350" s="20" t="s">
        <v>3219</v>
      </c>
      <c r="I350" s="20">
        <v>41835</v>
      </c>
      <c r="J350" s="20">
        <v>173437098</v>
      </c>
      <c r="K350" s="70" t="str">
        <f t="shared" si="3"/>
        <v>https://www.iucnredlist.org/species/41835/173437098</v>
      </c>
      <c r="L350" s="19">
        <v>0</v>
      </c>
      <c r="M350" s="19">
        <v>70</v>
      </c>
      <c r="N350" s="72"/>
      <c r="O350" s="72" t="s">
        <v>4319</v>
      </c>
      <c r="P350" s="51" t="s">
        <v>83</v>
      </c>
      <c r="Q350" s="24">
        <v>4753672.7110000001</v>
      </c>
      <c r="R350" s="31">
        <v>320</v>
      </c>
      <c r="S350" s="26" t="s">
        <v>84</v>
      </c>
    </row>
    <row r="351" spans="1:19" x14ac:dyDescent="0.3">
      <c r="A351" s="2">
        <v>229</v>
      </c>
      <c r="B351" s="2">
        <v>1</v>
      </c>
      <c r="C351" s="2" t="s">
        <v>75</v>
      </c>
      <c r="D351" s="1">
        <v>7</v>
      </c>
      <c r="E351" s="2" t="str">
        <f t="shared" si="2"/>
        <v>7_Orectolobiformes</v>
      </c>
      <c r="F351" s="2" t="s">
        <v>636</v>
      </c>
      <c r="G351" s="2" t="s">
        <v>745</v>
      </c>
      <c r="H351" s="20" t="s">
        <v>3224</v>
      </c>
      <c r="I351" s="20">
        <v>19488</v>
      </c>
      <c r="J351" s="20">
        <v>2365291</v>
      </c>
      <c r="K351" s="70" t="str">
        <f t="shared" si="3"/>
        <v>https://www.iucnredlist.org/species/19488/2365291</v>
      </c>
      <c r="L351" s="19">
        <v>0</v>
      </c>
      <c r="M351" s="19">
        <v>1928</v>
      </c>
      <c r="N351" s="72"/>
      <c r="O351" s="72" t="s">
        <v>4319</v>
      </c>
      <c r="P351" s="51" t="s">
        <v>125</v>
      </c>
      <c r="Q351" s="24">
        <v>171329721.5</v>
      </c>
      <c r="R351" s="25">
        <v>2000</v>
      </c>
      <c r="S351" s="26" t="s">
        <v>84</v>
      </c>
    </row>
    <row r="352" spans="1:19" x14ac:dyDescent="0.3">
      <c r="A352" s="2">
        <v>231</v>
      </c>
      <c r="B352" s="2">
        <v>1</v>
      </c>
      <c r="C352" s="2" t="s">
        <v>75</v>
      </c>
      <c r="D352" s="1">
        <v>8</v>
      </c>
      <c r="E352" s="2" t="str">
        <f t="shared" si="2"/>
        <v>8_Lamniformes</v>
      </c>
      <c r="F352" s="2" t="s">
        <v>750</v>
      </c>
      <c r="G352" s="2" t="s">
        <v>751</v>
      </c>
      <c r="H352" s="20" t="s">
        <v>3228</v>
      </c>
      <c r="I352" s="20">
        <v>41876</v>
      </c>
      <c r="J352" s="20">
        <v>103433002</v>
      </c>
      <c r="K352" s="70" t="str">
        <f t="shared" si="3"/>
        <v>https://www.iucnredlist.org/species/41876/103433002</v>
      </c>
      <c r="L352" s="19">
        <v>10</v>
      </c>
      <c r="M352" s="19">
        <v>1015</v>
      </c>
      <c r="N352" s="72"/>
      <c r="O352" s="72" t="s">
        <v>4319</v>
      </c>
      <c r="P352" s="51" t="s">
        <v>178</v>
      </c>
      <c r="Q352" s="24">
        <v>3653813.7969999998</v>
      </c>
      <c r="R352" s="26">
        <v>450</v>
      </c>
      <c r="S352" s="26" t="s">
        <v>84</v>
      </c>
    </row>
    <row r="353" spans="1:19" x14ac:dyDescent="0.3">
      <c r="A353" s="2">
        <v>232</v>
      </c>
      <c r="B353" s="2">
        <v>1</v>
      </c>
      <c r="C353" s="2" t="s">
        <v>75</v>
      </c>
      <c r="D353" s="1">
        <v>8</v>
      </c>
      <c r="E353" s="2" t="str">
        <f t="shared" si="2"/>
        <v>8_Lamniformes</v>
      </c>
      <c r="F353" s="2" t="s">
        <v>750</v>
      </c>
      <c r="G353" s="2" t="s">
        <v>751</v>
      </c>
      <c r="H353" s="20" t="s">
        <v>3229</v>
      </c>
      <c r="I353" s="20">
        <v>39336</v>
      </c>
      <c r="J353" s="20">
        <v>2899894</v>
      </c>
      <c r="K353" s="70" t="str">
        <f t="shared" si="3"/>
        <v>https://www.iucnredlist.org/species/39336/2899894</v>
      </c>
      <c r="L353" s="19">
        <v>35</v>
      </c>
      <c r="M353" s="23">
        <v>1000</v>
      </c>
      <c r="N353" s="72"/>
      <c r="O353" s="72" t="s">
        <v>4319</v>
      </c>
      <c r="P353" s="51" t="s">
        <v>178</v>
      </c>
      <c r="Q353" s="24">
        <v>4358122.7410000004</v>
      </c>
      <c r="R353" s="26">
        <v>427</v>
      </c>
      <c r="S353" s="26" t="s">
        <v>84</v>
      </c>
    </row>
    <row r="354" spans="1:19" x14ac:dyDescent="0.3">
      <c r="A354" s="2">
        <v>233</v>
      </c>
      <c r="B354" s="2">
        <v>1</v>
      </c>
      <c r="C354" s="2" t="s">
        <v>75</v>
      </c>
      <c r="D354" s="1">
        <v>8</v>
      </c>
      <c r="E354" s="2" t="str">
        <f t="shared" si="2"/>
        <v>8_Lamniformes</v>
      </c>
      <c r="F354" s="2" t="s">
        <v>750</v>
      </c>
      <c r="G354" s="2" t="s">
        <v>760</v>
      </c>
      <c r="H354" s="20" t="s">
        <v>3230</v>
      </c>
      <c r="I354" s="20">
        <v>44565</v>
      </c>
      <c r="J354" s="20">
        <v>2994832</v>
      </c>
      <c r="K354" s="70" t="str">
        <f t="shared" si="3"/>
        <v>https://www.iucnredlist.org/species/44565/2994832</v>
      </c>
      <c r="L354" s="19">
        <v>0</v>
      </c>
      <c r="M354" s="19">
        <v>1300</v>
      </c>
      <c r="N354" s="72"/>
      <c r="O354" s="72" t="s">
        <v>4319</v>
      </c>
      <c r="P354" s="51" t="s">
        <v>125</v>
      </c>
      <c r="Q354" s="24">
        <v>1124177.2930000001</v>
      </c>
      <c r="R354" s="26">
        <v>410</v>
      </c>
      <c r="S354" s="26" t="s">
        <v>84</v>
      </c>
    </row>
    <row r="355" spans="1:19" x14ac:dyDescent="0.3">
      <c r="A355" s="2">
        <v>234</v>
      </c>
      <c r="B355" s="2">
        <v>1</v>
      </c>
      <c r="C355" s="2" t="s">
        <v>75</v>
      </c>
      <c r="D355" s="1">
        <v>8</v>
      </c>
      <c r="E355" s="2" t="str">
        <f t="shared" si="2"/>
        <v>8_Lamniformes</v>
      </c>
      <c r="F355" s="2" t="s">
        <v>750</v>
      </c>
      <c r="G355" s="2" t="s">
        <v>764</v>
      </c>
      <c r="H355" s="20" t="s">
        <v>3231</v>
      </c>
      <c r="I355" s="20">
        <v>39337</v>
      </c>
      <c r="J355" s="20">
        <v>171964644</v>
      </c>
      <c r="K355" s="70" t="str">
        <f t="shared" si="3"/>
        <v>https://www.iucnredlist.org/species/39337/171964644</v>
      </c>
      <c r="L355" s="19">
        <v>0</v>
      </c>
      <c r="M355" s="19">
        <v>590</v>
      </c>
      <c r="N355" s="72"/>
      <c r="O355" s="72" t="s">
        <v>4319</v>
      </c>
      <c r="P355" s="51" t="s">
        <v>125</v>
      </c>
      <c r="Q355" s="24">
        <v>185931581.09999999</v>
      </c>
      <c r="R355" s="26">
        <v>122</v>
      </c>
      <c r="S355" s="26" t="s">
        <v>84</v>
      </c>
    </row>
    <row r="356" spans="1:19" x14ac:dyDescent="0.3">
      <c r="A356" s="2">
        <v>235</v>
      </c>
      <c r="B356" s="2">
        <v>1</v>
      </c>
      <c r="C356" s="2" t="s">
        <v>75</v>
      </c>
      <c r="D356" s="1">
        <v>8</v>
      </c>
      <c r="E356" s="2" t="str">
        <f t="shared" si="2"/>
        <v>8_Lamniformes</v>
      </c>
      <c r="F356" s="2" t="s">
        <v>750</v>
      </c>
      <c r="G356" s="2" t="s">
        <v>767</v>
      </c>
      <c r="H356" s="20" t="s">
        <v>3232</v>
      </c>
      <c r="I356" s="20">
        <v>39338</v>
      </c>
      <c r="J356" s="20">
        <v>124402302</v>
      </c>
      <c r="K356" s="70" t="str">
        <f t="shared" si="3"/>
        <v>https://www.iucnredlist.org/species/39338/124402302</v>
      </c>
      <c r="L356" s="19">
        <v>0</v>
      </c>
      <c r="M356" s="19">
        <v>1000</v>
      </c>
      <c r="N356" s="72"/>
      <c r="O356" s="72" t="s">
        <v>4319</v>
      </c>
      <c r="P356" s="51" t="s">
        <v>125</v>
      </c>
      <c r="Q356" s="24">
        <v>201282309.5</v>
      </c>
      <c r="R356" s="26">
        <v>900</v>
      </c>
      <c r="S356" s="26" t="s">
        <v>84</v>
      </c>
    </row>
    <row r="357" spans="1:19" x14ac:dyDescent="0.3">
      <c r="A357" s="2">
        <v>236</v>
      </c>
      <c r="B357" s="2">
        <v>1</v>
      </c>
      <c r="C357" s="2" t="s">
        <v>75</v>
      </c>
      <c r="D357" s="1">
        <v>8</v>
      </c>
      <c r="E357" s="2" t="str">
        <f t="shared" si="2"/>
        <v>8_Lamniformes</v>
      </c>
      <c r="F357" s="2" t="s">
        <v>750</v>
      </c>
      <c r="G357" s="2" t="s">
        <v>771</v>
      </c>
      <c r="H357" s="20" t="s">
        <v>3233</v>
      </c>
      <c r="I357" s="20">
        <v>161597</v>
      </c>
      <c r="J357" s="20">
        <v>68607857</v>
      </c>
      <c r="K357" s="70" t="str">
        <f t="shared" si="3"/>
        <v>https://www.iucnredlist.org/species/161597/68607857</v>
      </c>
      <c r="L357" s="19">
        <v>0</v>
      </c>
      <c r="M357" s="19">
        <v>300</v>
      </c>
      <c r="N357" s="72"/>
      <c r="O357" s="72" t="s">
        <v>4319</v>
      </c>
      <c r="P357" s="51" t="s">
        <v>125</v>
      </c>
      <c r="Q357" s="24">
        <v>132388136.7</v>
      </c>
      <c r="R357" s="26">
        <v>365</v>
      </c>
      <c r="S357" s="26" t="s">
        <v>84</v>
      </c>
    </row>
    <row r="358" spans="1:19" x14ac:dyDescent="0.3">
      <c r="A358" s="2">
        <v>237</v>
      </c>
      <c r="B358" s="2">
        <v>1</v>
      </c>
      <c r="C358" s="2" t="s">
        <v>75</v>
      </c>
      <c r="D358" s="1">
        <v>8</v>
      </c>
      <c r="E358" s="2" t="str">
        <f t="shared" si="2"/>
        <v>8_Lamniformes</v>
      </c>
      <c r="F358" s="2" t="s">
        <v>750</v>
      </c>
      <c r="G358" s="2" t="s">
        <v>771</v>
      </c>
      <c r="H358" s="20" t="s">
        <v>3234</v>
      </c>
      <c r="I358" s="20">
        <v>161696</v>
      </c>
      <c r="J358" s="20">
        <v>894216</v>
      </c>
      <c r="K358" s="70" t="str">
        <f t="shared" si="3"/>
        <v>https://www.iucnredlist.org/species/161696/894216</v>
      </c>
      <c r="L358" s="19">
        <v>0</v>
      </c>
      <c r="M358" s="19">
        <v>723</v>
      </c>
      <c r="N358" s="72"/>
      <c r="O358" s="72" t="s">
        <v>4319</v>
      </c>
      <c r="P358" s="51" t="s">
        <v>125</v>
      </c>
      <c r="Q358" s="24">
        <v>200238034.30000001</v>
      </c>
      <c r="R358" s="26">
        <v>484</v>
      </c>
      <c r="S358" s="26" t="s">
        <v>84</v>
      </c>
    </row>
    <row r="359" spans="1:19" x14ac:dyDescent="0.3">
      <c r="A359" s="2">
        <v>238</v>
      </c>
      <c r="B359" s="2">
        <v>1</v>
      </c>
      <c r="C359" s="2" t="s">
        <v>75</v>
      </c>
      <c r="D359" s="1">
        <v>8</v>
      </c>
      <c r="E359" s="2" t="str">
        <f t="shared" si="2"/>
        <v>8_Lamniformes</v>
      </c>
      <c r="F359" s="2" t="s">
        <v>750</v>
      </c>
      <c r="G359" s="2" t="s">
        <v>771</v>
      </c>
      <c r="H359" s="20" t="s">
        <v>3235</v>
      </c>
      <c r="I359" s="20">
        <v>39339</v>
      </c>
      <c r="J359" s="20">
        <v>2900765</v>
      </c>
      <c r="K359" s="70" t="str">
        <f t="shared" si="3"/>
        <v>https://www.iucnredlist.org/species/39339/2900765</v>
      </c>
      <c r="L359" s="19">
        <v>0</v>
      </c>
      <c r="M359" s="19">
        <v>650</v>
      </c>
      <c r="N359" s="72"/>
      <c r="O359" s="72" t="s">
        <v>4319</v>
      </c>
      <c r="P359" s="51" t="s">
        <v>125</v>
      </c>
      <c r="Q359" s="24">
        <v>21266122.27</v>
      </c>
      <c r="R359" s="26">
        <v>573</v>
      </c>
      <c r="S359" s="26" t="s">
        <v>84</v>
      </c>
    </row>
    <row r="360" spans="1:19" x14ac:dyDescent="0.3">
      <c r="A360" s="2">
        <v>239</v>
      </c>
      <c r="B360" s="2">
        <v>1</v>
      </c>
      <c r="C360" s="2" t="s">
        <v>75</v>
      </c>
      <c r="D360" s="1">
        <v>8</v>
      </c>
      <c r="E360" s="2" t="str">
        <f t="shared" si="2"/>
        <v>8_Lamniformes</v>
      </c>
      <c r="F360" s="2" t="s">
        <v>750</v>
      </c>
      <c r="G360" s="2" t="s">
        <v>779</v>
      </c>
      <c r="H360" s="20" t="s">
        <v>3236</v>
      </c>
      <c r="I360" s="20">
        <v>4292</v>
      </c>
      <c r="J360" s="20">
        <v>194720078</v>
      </c>
      <c r="K360" s="70" t="str">
        <f t="shared" si="3"/>
        <v>https://www.iucnredlist.org/species/4292/194720078</v>
      </c>
      <c r="L360" s="19">
        <v>0</v>
      </c>
      <c r="M360" s="19">
        <v>1264</v>
      </c>
      <c r="N360" s="72"/>
      <c r="O360" s="72" t="s">
        <v>4319</v>
      </c>
      <c r="P360" s="51" t="s">
        <v>125</v>
      </c>
      <c r="Q360" s="24">
        <v>221859936.80000001</v>
      </c>
      <c r="R360" s="26">
        <v>1973</v>
      </c>
      <c r="S360" s="26" t="s">
        <v>84</v>
      </c>
    </row>
    <row r="361" spans="1:19" x14ac:dyDescent="0.3">
      <c r="A361" s="2">
        <v>240</v>
      </c>
      <c r="B361" s="2">
        <v>1</v>
      </c>
      <c r="C361" s="2" t="s">
        <v>75</v>
      </c>
      <c r="D361" s="1">
        <v>8</v>
      </c>
      <c r="E361" s="2" t="str">
        <f t="shared" si="2"/>
        <v>8_Lamniformes</v>
      </c>
      <c r="F361" s="2" t="s">
        <v>750</v>
      </c>
      <c r="G361" s="2" t="s">
        <v>783</v>
      </c>
      <c r="H361" s="20" t="s">
        <v>3237</v>
      </c>
      <c r="I361" s="20">
        <v>3855</v>
      </c>
      <c r="J361" s="20">
        <v>2878674</v>
      </c>
      <c r="K361" s="70" t="str">
        <f t="shared" si="3"/>
        <v>https://www.iucnredlist.org/species/3855/2878674</v>
      </c>
      <c r="L361" s="19">
        <v>0</v>
      </c>
      <c r="M361" s="19">
        <v>1200</v>
      </c>
      <c r="N361" s="72"/>
      <c r="O361" s="72" t="s">
        <v>4319</v>
      </c>
      <c r="P361" s="51" t="s">
        <v>125</v>
      </c>
      <c r="Q361" s="24">
        <v>73528054.120000005</v>
      </c>
      <c r="R361" s="26">
        <v>640</v>
      </c>
      <c r="S361" s="26" t="s">
        <v>84</v>
      </c>
    </row>
    <row r="362" spans="1:19" x14ac:dyDescent="0.3">
      <c r="A362" s="2">
        <v>241</v>
      </c>
      <c r="B362" s="2">
        <v>1</v>
      </c>
      <c r="C362" s="2" t="s">
        <v>75</v>
      </c>
      <c r="D362" s="1">
        <v>8</v>
      </c>
      <c r="E362" s="2" t="str">
        <f t="shared" si="2"/>
        <v>8_Lamniformes</v>
      </c>
      <c r="F362" s="2" t="s">
        <v>750</v>
      </c>
      <c r="G362" s="2" t="s">
        <v>783</v>
      </c>
      <c r="H362" s="20" t="s">
        <v>3238</v>
      </c>
      <c r="I362" s="20">
        <v>39341</v>
      </c>
      <c r="J362" s="20">
        <v>2903170</v>
      </c>
      <c r="K362" s="70" t="str">
        <f t="shared" si="3"/>
        <v>https://www.iucnredlist.org/species/39341/2903170</v>
      </c>
      <c r="L362" s="19">
        <v>0</v>
      </c>
      <c r="M362" s="19">
        <v>750</v>
      </c>
      <c r="N362" s="72"/>
      <c r="O362" s="72" t="s">
        <v>4319</v>
      </c>
      <c r="P362" s="51" t="s">
        <v>125</v>
      </c>
      <c r="Q362" s="24">
        <v>242806695</v>
      </c>
      <c r="R362" s="26">
        <v>445</v>
      </c>
      <c r="S362" s="26" t="s">
        <v>84</v>
      </c>
    </row>
    <row r="363" spans="1:19" x14ac:dyDescent="0.3">
      <c r="A363" s="2">
        <v>242</v>
      </c>
      <c r="B363" s="2">
        <v>1</v>
      </c>
      <c r="C363" s="2" t="s">
        <v>75</v>
      </c>
      <c r="D363" s="1">
        <v>8</v>
      </c>
      <c r="E363" s="2" t="str">
        <f t="shared" si="2"/>
        <v>8_Lamniformes</v>
      </c>
      <c r="F363" s="2" t="s">
        <v>750</v>
      </c>
      <c r="G363" s="2" t="s">
        <v>783</v>
      </c>
      <c r="H363" s="20" t="s">
        <v>3239</v>
      </c>
      <c r="I363" s="20">
        <v>60225</v>
      </c>
      <c r="J363" s="20">
        <v>3095898</v>
      </c>
      <c r="K363" s="70" t="str">
        <f t="shared" si="3"/>
        <v>https://www.iucnredlist.org/species/60225/3095898</v>
      </c>
      <c r="L363" s="19">
        <v>0</v>
      </c>
      <c r="M363" s="19">
        <v>1752</v>
      </c>
      <c r="N363" s="72"/>
      <c r="O363" s="72" t="s">
        <v>4319</v>
      </c>
      <c r="P363" s="51" t="s">
        <v>125</v>
      </c>
      <c r="Q363" s="24">
        <v>183080111.09999999</v>
      </c>
      <c r="R363" s="26">
        <v>427</v>
      </c>
      <c r="S363" s="26" t="s">
        <v>84</v>
      </c>
    </row>
    <row r="364" spans="1:19" x14ac:dyDescent="0.3">
      <c r="A364" s="2">
        <v>243</v>
      </c>
      <c r="B364" s="2">
        <v>1</v>
      </c>
      <c r="C364" s="2" t="s">
        <v>75</v>
      </c>
      <c r="D364" s="1">
        <v>8</v>
      </c>
      <c r="E364" s="2" t="str">
        <f t="shared" si="2"/>
        <v>8_Lamniformes</v>
      </c>
      <c r="F364" s="2" t="s">
        <v>750</v>
      </c>
      <c r="G364" s="2" t="s">
        <v>783</v>
      </c>
      <c r="H364" s="20" t="s">
        <v>3240</v>
      </c>
      <c r="I364" s="20">
        <v>39342</v>
      </c>
      <c r="J364" s="20">
        <v>124402990</v>
      </c>
      <c r="K364" s="70" t="str">
        <f t="shared" si="3"/>
        <v>https://www.iucnredlist.org/species/39342/124402990</v>
      </c>
      <c r="L364" s="19">
        <v>0</v>
      </c>
      <c r="M364" s="19">
        <v>375</v>
      </c>
      <c r="N364" s="72"/>
      <c r="O364" s="72" t="s">
        <v>4319</v>
      </c>
      <c r="P364" s="51" t="s">
        <v>125</v>
      </c>
      <c r="Q364" s="24">
        <v>31779587.530000001</v>
      </c>
      <c r="R364" s="26">
        <v>350</v>
      </c>
      <c r="S364" s="26" t="s">
        <v>84</v>
      </c>
    </row>
    <row r="365" spans="1:19" x14ac:dyDescent="0.3">
      <c r="A365" s="2">
        <v>244</v>
      </c>
      <c r="B365" s="2">
        <v>1</v>
      </c>
      <c r="C365" s="2" t="s">
        <v>75</v>
      </c>
      <c r="D365" s="1">
        <v>8</v>
      </c>
      <c r="E365" s="2" t="str">
        <f t="shared" si="2"/>
        <v>8_Lamniformes</v>
      </c>
      <c r="F365" s="2" t="s">
        <v>750</v>
      </c>
      <c r="G365" s="2" t="s">
        <v>783</v>
      </c>
      <c r="H365" s="20" t="s">
        <v>3241</v>
      </c>
      <c r="I365" s="20">
        <v>11200</v>
      </c>
      <c r="J365" s="20">
        <v>500969</v>
      </c>
      <c r="K365" s="70" t="str">
        <f t="shared" si="3"/>
        <v>https://www.iucnredlist.org/species/11200/500969</v>
      </c>
      <c r="L365" s="19">
        <v>0</v>
      </c>
      <c r="M365" s="19">
        <v>1809</v>
      </c>
      <c r="N365" s="72"/>
      <c r="O365" s="72" t="s">
        <v>4319</v>
      </c>
      <c r="P365" s="51" t="s">
        <v>125</v>
      </c>
      <c r="Q365" s="24">
        <v>93419889.109999999</v>
      </c>
      <c r="R365" s="26">
        <v>357</v>
      </c>
      <c r="S365" s="26" t="s">
        <v>84</v>
      </c>
    </row>
    <row r="366" spans="1:19" x14ac:dyDescent="0.3">
      <c r="A366" s="2">
        <v>245</v>
      </c>
      <c r="B366" s="2">
        <v>1</v>
      </c>
      <c r="C366" s="2" t="s">
        <v>75</v>
      </c>
      <c r="D366" s="1">
        <v>9</v>
      </c>
      <c r="E366" s="2" t="str">
        <f t="shared" si="2"/>
        <v>9_Carcharhiniformes</v>
      </c>
      <c r="F366" s="2" t="s">
        <v>76</v>
      </c>
      <c r="G366" s="2" t="s">
        <v>800</v>
      </c>
      <c r="H366" s="20" t="s">
        <v>3243</v>
      </c>
      <c r="I366" s="20">
        <v>41718</v>
      </c>
      <c r="J366" s="20">
        <v>68608640</v>
      </c>
      <c r="K366" s="70" t="str">
        <f t="shared" si="3"/>
        <v>https://www.iucnredlist.org/species/41718/68608640</v>
      </c>
      <c r="L366" s="19">
        <v>935</v>
      </c>
      <c r="M366" s="19">
        <v>1564</v>
      </c>
      <c r="N366" s="72"/>
      <c r="O366" s="72" t="s">
        <v>4319</v>
      </c>
      <c r="P366" s="51" t="s">
        <v>178</v>
      </c>
      <c r="Q366" s="24">
        <v>67879.954830000002</v>
      </c>
      <c r="R366" s="26">
        <v>60</v>
      </c>
      <c r="S366" s="26" t="s">
        <v>84</v>
      </c>
    </row>
    <row r="367" spans="1:19" x14ac:dyDescent="0.3">
      <c r="A367" s="2">
        <v>246</v>
      </c>
      <c r="B367" s="2">
        <v>1</v>
      </c>
      <c r="C367" s="2" t="s">
        <v>75</v>
      </c>
      <c r="D367" s="1">
        <v>9</v>
      </c>
      <c r="E367" s="2" t="str">
        <f t="shared" si="2"/>
        <v>9_Carcharhiniformes</v>
      </c>
      <c r="F367" s="2" t="s">
        <v>76</v>
      </c>
      <c r="G367" s="2" t="s">
        <v>800</v>
      </c>
      <c r="H367" s="20" t="s">
        <v>3244</v>
      </c>
      <c r="I367" s="20">
        <v>42701</v>
      </c>
      <c r="J367" s="20">
        <v>68608709</v>
      </c>
      <c r="K367" s="70" t="str">
        <f t="shared" si="3"/>
        <v>https://www.iucnredlist.org/species/42701/68608709</v>
      </c>
      <c r="L367" s="19">
        <v>800</v>
      </c>
      <c r="M367" s="19">
        <v>1503</v>
      </c>
      <c r="N367" s="72"/>
      <c r="O367" s="72" t="s">
        <v>4319</v>
      </c>
      <c r="P367" s="51" t="s">
        <v>178</v>
      </c>
      <c r="Q367" s="24">
        <v>180270.57639999999</v>
      </c>
      <c r="R367" s="26">
        <v>87</v>
      </c>
      <c r="S367" s="26" t="s">
        <v>84</v>
      </c>
    </row>
    <row r="368" spans="1:19" x14ac:dyDescent="0.3">
      <c r="A368" s="2">
        <v>247</v>
      </c>
      <c r="B368" s="2">
        <v>1</v>
      </c>
      <c r="C368" s="2" t="s">
        <v>75</v>
      </c>
      <c r="D368" s="1">
        <v>9</v>
      </c>
      <c r="E368" s="2" t="str">
        <f t="shared" si="2"/>
        <v>9_Carcharhiniformes</v>
      </c>
      <c r="F368" s="2" t="s">
        <v>76</v>
      </c>
      <c r="G368" s="2" t="s">
        <v>800</v>
      </c>
      <c r="H368" s="20" t="s">
        <v>3245</v>
      </c>
      <c r="I368" s="20">
        <v>44207</v>
      </c>
      <c r="J368" s="20">
        <v>48925828</v>
      </c>
      <c r="K368" s="70" t="str">
        <f t="shared" si="3"/>
        <v>https://www.iucnredlist.org/species/44207/48925828</v>
      </c>
      <c r="L368" s="19">
        <v>800</v>
      </c>
      <c r="M368" s="19">
        <v>1809</v>
      </c>
      <c r="N368" s="72"/>
      <c r="O368" s="72" t="s">
        <v>4319</v>
      </c>
      <c r="P368" s="51" t="s">
        <v>178</v>
      </c>
      <c r="Q368" s="24">
        <v>174464.171</v>
      </c>
      <c r="R368" s="26">
        <v>54</v>
      </c>
      <c r="S368" s="26" t="s">
        <v>84</v>
      </c>
    </row>
    <row r="369" spans="1:19" x14ac:dyDescent="0.3">
      <c r="A369" s="2">
        <v>248</v>
      </c>
      <c r="B369" s="2">
        <v>1</v>
      </c>
      <c r="C369" s="2" t="s">
        <v>75</v>
      </c>
      <c r="D369" s="1">
        <v>9</v>
      </c>
      <c r="E369" s="2" t="str">
        <f t="shared" si="2"/>
        <v>9_Carcharhiniformes</v>
      </c>
      <c r="F369" s="2" t="s">
        <v>76</v>
      </c>
      <c r="G369" s="2" t="s">
        <v>800</v>
      </c>
      <c r="H369" s="20" t="s">
        <v>3246</v>
      </c>
      <c r="I369" s="20">
        <v>42704</v>
      </c>
      <c r="J369" s="20">
        <v>116878793</v>
      </c>
      <c r="K369" s="70" t="str">
        <f t="shared" si="3"/>
        <v>https://www.iucnredlist.org/species/42704/116878793</v>
      </c>
      <c r="L369" s="19">
        <v>445</v>
      </c>
      <c r="M369" s="19">
        <v>1035</v>
      </c>
      <c r="N369" s="72"/>
      <c r="O369" s="72" t="s">
        <v>4319</v>
      </c>
      <c r="P369" s="51" t="s">
        <v>178</v>
      </c>
      <c r="Q369" s="24">
        <v>198287.36369999999</v>
      </c>
      <c r="R369" s="26">
        <v>83</v>
      </c>
      <c r="S369" s="26" t="s">
        <v>84</v>
      </c>
    </row>
    <row r="370" spans="1:19" x14ac:dyDescent="0.3">
      <c r="A370" s="2">
        <v>249</v>
      </c>
      <c r="B370" s="2">
        <v>1</v>
      </c>
      <c r="C370" s="2" t="s">
        <v>75</v>
      </c>
      <c r="D370" s="1">
        <v>9</v>
      </c>
      <c r="E370" s="2" t="str">
        <f t="shared" si="2"/>
        <v>9_Carcharhiniformes</v>
      </c>
      <c r="F370" s="2" t="s">
        <v>76</v>
      </c>
      <c r="G370" s="2" t="s">
        <v>800</v>
      </c>
      <c r="H370" s="20" t="s">
        <v>3247</v>
      </c>
      <c r="I370" s="20">
        <v>103055459</v>
      </c>
      <c r="J370" s="20">
        <v>109922488</v>
      </c>
      <c r="K370" s="70" t="str">
        <f t="shared" si="3"/>
        <v>https://www.iucnredlist.org/species/103055459/109922488</v>
      </c>
      <c r="L370" s="19">
        <v>1000</v>
      </c>
      <c r="M370" s="19">
        <v>1120</v>
      </c>
      <c r="N370" s="72"/>
      <c r="O370" s="72" t="s">
        <v>4319</v>
      </c>
      <c r="P370" s="51" t="s">
        <v>178</v>
      </c>
      <c r="Q370" s="24">
        <v>3524.9344759999999</v>
      </c>
      <c r="R370" s="26">
        <v>48.5</v>
      </c>
      <c r="S370" s="26" t="s">
        <v>84</v>
      </c>
    </row>
    <row r="371" spans="1:19" x14ac:dyDescent="0.3">
      <c r="A371" s="2">
        <v>250</v>
      </c>
      <c r="B371" s="2">
        <v>1</v>
      </c>
      <c r="C371" s="2" t="s">
        <v>75</v>
      </c>
      <c r="D371" s="1">
        <v>9</v>
      </c>
      <c r="E371" s="2" t="str">
        <f t="shared" si="2"/>
        <v>9_Carcharhiniformes</v>
      </c>
      <c r="F371" s="2" t="s">
        <v>76</v>
      </c>
      <c r="G371" s="2" t="s">
        <v>800</v>
      </c>
      <c r="H371" s="20" t="s">
        <v>3248</v>
      </c>
      <c r="I371" s="20">
        <v>44209</v>
      </c>
      <c r="J371" s="20">
        <v>80671448</v>
      </c>
      <c r="K371" s="70" t="str">
        <f t="shared" si="3"/>
        <v>https://www.iucnredlist.org/species/44209/80671448</v>
      </c>
      <c r="L371" s="19">
        <v>24</v>
      </c>
      <c r="M371" s="19">
        <v>1341</v>
      </c>
      <c r="N371" s="72"/>
      <c r="O371" s="72" t="s">
        <v>4319</v>
      </c>
      <c r="P371" s="51" t="s">
        <v>178</v>
      </c>
      <c r="Q371" s="24">
        <v>359191.5503</v>
      </c>
      <c r="R371" s="26">
        <v>51.4</v>
      </c>
      <c r="S371" s="26" t="s">
        <v>84</v>
      </c>
    </row>
    <row r="372" spans="1:19" x14ac:dyDescent="0.3">
      <c r="A372" s="2">
        <v>251</v>
      </c>
      <c r="B372" s="2">
        <v>1</v>
      </c>
      <c r="C372" s="2" t="s">
        <v>75</v>
      </c>
      <c r="D372" s="1">
        <v>9</v>
      </c>
      <c r="E372" s="2" t="str">
        <f t="shared" si="2"/>
        <v>9_Carcharhiniformes</v>
      </c>
      <c r="F372" s="2" t="s">
        <v>76</v>
      </c>
      <c r="G372" s="2" t="s">
        <v>800</v>
      </c>
      <c r="H372" s="20" t="s">
        <v>3249</v>
      </c>
      <c r="I372" s="20">
        <v>42703</v>
      </c>
      <c r="J372" s="20">
        <v>68608866</v>
      </c>
      <c r="K372" s="70" t="str">
        <f t="shared" si="3"/>
        <v>https://www.iucnredlist.org/species/42703/68608866</v>
      </c>
      <c r="L372" s="19">
        <v>920</v>
      </c>
      <c r="M372" s="19">
        <v>1140</v>
      </c>
      <c r="N372" s="72"/>
      <c r="O372" s="72" t="s">
        <v>4319</v>
      </c>
      <c r="P372" s="51" t="s">
        <v>178</v>
      </c>
      <c r="Q372" s="24">
        <v>869.47775960000001</v>
      </c>
      <c r="R372" s="26">
        <v>67.5</v>
      </c>
      <c r="S372" s="26" t="s">
        <v>84</v>
      </c>
    </row>
    <row r="373" spans="1:19" x14ac:dyDescent="0.3">
      <c r="A373" s="2">
        <v>252</v>
      </c>
      <c r="B373" s="2">
        <v>1</v>
      </c>
      <c r="C373" s="2" t="s">
        <v>75</v>
      </c>
      <c r="D373" s="1">
        <v>9</v>
      </c>
      <c r="E373" s="2" t="str">
        <f t="shared" si="2"/>
        <v>9_Carcharhiniformes</v>
      </c>
      <c r="F373" s="2" t="s">
        <v>76</v>
      </c>
      <c r="G373" s="2" t="s">
        <v>800</v>
      </c>
      <c r="H373" s="20" t="s">
        <v>3250</v>
      </c>
      <c r="I373" s="20">
        <v>44572</v>
      </c>
      <c r="J373" s="20">
        <v>124433268</v>
      </c>
      <c r="K373" s="70" t="str">
        <f t="shared" si="3"/>
        <v>https://www.iucnredlist.org/species/44572/124433268</v>
      </c>
      <c r="L373" s="19">
        <v>521</v>
      </c>
      <c r="M373" s="19">
        <v>915</v>
      </c>
      <c r="N373" s="72"/>
      <c r="O373" s="72" t="s">
        <v>4319</v>
      </c>
      <c r="P373" s="51" t="s">
        <v>178</v>
      </c>
      <c r="Q373" s="24">
        <v>20069.40638</v>
      </c>
      <c r="R373" s="26">
        <v>46</v>
      </c>
      <c r="S373" s="26" t="s">
        <v>84</v>
      </c>
    </row>
    <row r="374" spans="1:19" x14ac:dyDescent="0.3">
      <c r="A374" s="2">
        <v>253</v>
      </c>
      <c r="B374" s="2">
        <v>1</v>
      </c>
      <c r="C374" s="2" t="s">
        <v>75</v>
      </c>
      <c r="D374" s="1">
        <v>9</v>
      </c>
      <c r="E374" s="2" t="str">
        <f t="shared" si="2"/>
        <v>9_Carcharhiniformes</v>
      </c>
      <c r="F374" s="2" t="s">
        <v>76</v>
      </c>
      <c r="G374" s="2" t="s">
        <v>800</v>
      </c>
      <c r="H374" s="20" t="s">
        <v>3251</v>
      </c>
      <c r="I374" s="20">
        <v>41719</v>
      </c>
      <c r="J374" s="20">
        <v>116736644</v>
      </c>
      <c r="K374" s="70" t="str">
        <f t="shared" si="3"/>
        <v>https://www.iucnredlist.org/species/41719/116736644</v>
      </c>
      <c r="L374" s="19">
        <v>573</v>
      </c>
      <c r="M374" s="19">
        <v>1200</v>
      </c>
      <c r="N374" s="72"/>
      <c r="O374" s="72" t="s">
        <v>4319</v>
      </c>
      <c r="P374" s="51" t="s">
        <v>178</v>
      </c>
      <c r="Q374" s="24">
        <v>497043.80780000001</v>
      </c>
      <c r="R374" s="26">
        <v>91</v>
      </c>
      <c r="S374" s="26" t="s">
        <v>84</v>
      </c>
    </row>
    <row r="375" spans="1:19" x14ac:dyDescent="0.3">
      <c r="A375" s="2">
        <v>254</v>
      </c>
      <c r="B375" s="2">
        <v>1</v>
      </c>
      <c r="C375" s="2" t="s">
        <v>75</v>
      </c>
      <c r="D375" s="1">
        <v>9</v>
      </c>
      <c r="E375" s="2" t="str">
        <f t="shared" si="2"/>
        <v>9_Carcharhiniformes</v>
      </c>
      <c r="F375" s="2" t="s">
        <v>76</v>
      </c>
      <c r="G375" s="2" t="s">
        <v>800</v>
      </c>
      <c r="H375" s="20" t="s">
        <v>3252</v>
      </c>
      <c r="I375" s="20">
        <v>44210</v>
      </c>
      <c r="J375" s="20">
        <v>124430360</v>
      </c>
      <c r="K375" s="70" t="str">
        <f t="shared" si="3"/>
        <v>https://www.iucnredlist.org/species/44210/124430360</v>
      </c>
      <c r="L375" s="19">
        <v>810</v>
      </c>
      <c r="M375" s="19">
        <v>1430</v>
      </c>
      <c r="N375" s="72"/>
      <c r="O375" s="72" t="s">
        <v>4319</v>
      </c>
      <c r="P375" s="51" t="s">
        <v>178</v>
      </c>
      <c r="Q375" s="24">
        <v>47703.204100000003</v>
      </c>
      <c r="R375" s="26">
        <v>68.3</v>
      </c>
      <c r="S375" s="26" t="s">
        <v>84</v>
      </c>
    </row>
    <row r="376" spans="1:19" x14ac:dyDescent="0.3">
      <c r="A376" s="2">
        <v>255</v>
      </c>
      <c r="B376" s="2">
        <v>1</v>
      </c>
      <c r="C376" s="2" t="s">
        <v>75</v>
      </c>
      <c r="D376" s="1">
        <v>9</v>
      </c>
      <c r="E376" s="2" t="str">
        <f t="shared" si="2"/>
        <v>9_Carcharhiniformes</v>
      </c>
      <c r="F376" s="2" t="s">
        <v>76</v>
      </c>
      <c r="G376" s="2" t="s">
        <v>800</v>
      </c>
      <c r="H376" s="20" t="s">
        <v>3253</v>
      </c>
      <c r="I376" s="20">
        <v>116857982</v>
      </c>
      <c r="J376" s="20">
        <v>116858063</v>
      </c>
      <c r="K376" s="70" t="str">
        <f t="shared" si="3"/>
        <v>https://www.iucnredlist.org/species/116857982/116858063</v>
      </c>
      <c r="L376" s="19">
        <v>517</v>
      </c>
      <c r="M376" s="19">
        <v>1200</v>
      </c>
      <c r="N376" s="72"/>
      <c r="O376" s="72" t="s">
        <v>4319</v>
      </c>
      <c r="P376" s="51" t="s">
        <v>178</v>
      </c>
      <c r="Q376" s="24">
        <v>144466.6838</v>
      </c>
      <c r="R376" s="26">
        <v>85</v>
      </c>
      <c r="S376" s="26" t="s">
        <v>84</v>
      </c>
    </row>
    <row r="377" spans="1:19" x14ac:dyDescent="0.3">
      <c r="A377" s="2">
        <v>256</v>
      </c>
      <c r="B377" s="2">
        <v>1</v>
      </c>
      <c r="C377" s="2" t="s">
        <v>75</v>
      </c>
      <c r="D377" s="1">
        <v>9</v>
      </c>
      <c r="E377" s="2" t="str">
        <f t="shared" si="2"/>
        <v>9_Carcharhiniformes</v>
      </c>
      <c r="F377" s="2" t="s">
        <v>76</v>
      </c>
      <c r="G377" s="2" t="s">
        <v>800</v>
      </c>
      <c r="H377" s="20" t="s">
        <v>3254</v>
      </c>
      <c r="I377" s="20">
        <v>44211</v>
      </c>
      <c r="J377" s="20">
        <v>124430426</v>
      </c>
      <c r="K377" s="70" t="str">
        <f t="shared" si="3"/>
        <v>https://www.iucnredlist.org/species/44211/124430426</v>
      </c>
      <c r="L377" s="19">
        <v>600</v>
      </c>
      <c r="M377" s="19">
        <v>913</v>
      </c>
      <c r="N377" s="72"/>
      <c r="O377" s="72" t="s">
        <v>4319</v>
      </c>
      <c r="P377" s="51" t="s">
        <v>178</v>
      </c>
      <c r="Q377" s="24">
        <v>10462.2174</v>
      </c>
      <c r="R377" s="26">
        <v>54.8</v>
      </c>
      <c r="S377" s="26" t="s">
        <v>84</v>
      </c>
    </row>
    <row r="378" spans="1:19" x14ac:dyDescent="0.3">
      <c r="A378" s="2">
        <v>257</v>
      </c>
      <c r="B378" s="2">
        <v>1</v>
      </c>
      <c r="C378" s="2" t="s">
        <v>75</v>
      </c>
      <c r="D378" s="1">
        <v>9</v>
      </c>
      <c r="E378" s="2" t="str">
        <f t="shared" si="2"/>
        <v>9_Carcharhiniformes</v>
      </c>
      <c r="F378" s="2" t="s">
        <v>76</v>
      </c>
      <c r="G378" s="2" t="s">
        <v>800</v>
      </c>
      <c r="H378" s="20" t="s">
        <v>3255</v>
      </c>
      <c r="I378" s="20">
        <v>44212</v>
      </c>
      <c r="J378" s="20">
        <v>124430498</v>
      </c>
      <c r="K378" s="70" t="str">
        <f t="shared" si="3"/>
        <v>https://www.iucnredlist.org/species/44212/124430498</v>
      </c>
      <c r="L378" s="19">
        <v>423</v>
      </c>
      <c r="M378" s="19">
        <v>910</v>
      </c>
      <c r="N378" s="72"/>
      <c r="O378" s="72" t="s">
        <v>4319</v>
      </c>
      <c r="P378" s="51" t="s">
        <v>178</v>
      </c>
      <c r="Q378" s="24">
        <v>62747.659639999998</v>
      </c>
      <c r="R378" s="26">
        <v>52</v>
      </c>
      <c r="S378" s="26" t="s">
        <v>84</v>
      </c>
    </row>
    <row r="379" spans="1:19" x14ac:dyDescent="0.3">
      <c r="A379" s="2">
        <v>258</v>
      </c>
      <c r="B379" s="2">
        <v>1</v>
      </c>
      <c r="C379" s="2" t="s">
        <v>75</v>
      </c>
      <c r="D379" s="1">
        <v>9</v>
      </c>
      <c r="E379" s="2" t="str">
        <f t="shared" si="2"/>
        <v>9_Carcharhiniformes</v>
      </c>
      <c r="F379" s="2" t="s">
        <v>76</v>
      </c>
      <c r="G379" s="2" t="s">
        <v>800</v>
      </c>
      <c r="H379" s="20" t="s">
        <v>3256</v>
      </c>
      <c r="I379" s="20">
        <v>161470</v>
      </c>
      <c r="J379" s="20">
        <v>109904876</v>
      </c>
      <c r="K379" s="70" t="str">
        <f t="shared" si="3"/>
        <v>https://www.iucnredlist.org/species/161470/109904876</v>
      </c>
      <c r="L379" s="19">
        <v>1225</v>
      </c>
      <c r="M379" s="19">
        <v>1840</v>
      </c>
      <c r="N379" s="72"/>
      <c r="O379" s="72" t="s">
        <v>4319</v>
      </c>
      <c r="P379" s="51" t="s">
        <v>178</v>
      </c>
      <c r="Q379" s="24">
        <v>80513.665489999999</v>
      </c>
      <c r="R379" s="26">
        <v>33.6</v>
      </c>
      <c r="S379" s="26" t="s">
        <v>84</v>
      </c>
    </row>
    <row r="380" spans="1:19" x14ac:dyDescent="0.3">
      <c r="A380" s="2">
        <v>259</v>
      </c>
      <c r="B380" s="2">
        <v>1</v>
      </c>
      <c r="C380" s="2" t="s">
        <v>75</v>
      </c>
      <c r="D380" s="1">
        <v>9</v>
      </c>
      <c r="E380" s="2" t="str">
        <f t="shared" si="2"/>
        <v>9_Carcharhiniformes</v>
      </c>
      <c r="F380" s="2" t="s">
        <v>76</v>
      </c>
      <c r="G380" s="2" t="s">
        <v>800</v>
      </c>
      <c r="H380" s="20" t="s">
        <v>3257</v>
      </c>
      <c r="I380" s="20">
        <v>44213</v>
      </c>
      <c r="J380" s="20">
        <v>124430584</v>
      </c>
      <c r="K380" s="70" t="str">
        <f t="shared" si="3"/>
        <v>https://www.iucnredlist.org/species/44213/124430584</v>
      </c>
      <c r="L380" s="19">
        <v>200</v>
      </c>
      <c r="M380" s="19">
        <v>1000</v>
      </c>
      <c r="N380" s="72"/>
      <c r="O380" s="72" t="s">
        <v>4319</v>
      </c>
      <c r="P380" s="51" t="s">
        <v>178</v>
      </c>
      <c r="Q380" s="24">
        <v>285264.24619999999</v>
      </c>
      <c r="R380" s="26">
        <v>41.9</v>
      </c>
      <c r="S380" s="26" t="s">
        <v>84</v>
      </c>
    </row>
    <row r="381" spans="1:19" x14ac:dyDescent="0.3">
      <c r="A381" s="2">
        <v>261</v>
      </c>
      <c r="B381" s="2">
        <v>1</v>
      </c>
      <c r="C381" s="2" t="s">
        <v>75</v>
      </c>
      <c r="D381" s="1">
        <v>9</v>
      </c>
      <c r="E381" s="2" t="str">
        <f t="shared" si="2"/>
        <v>9_Carcharhiniformes</v>
      </c>
      <c r="F381" s="2" t="s">
        <v>76</v>
      </c>
      <c r="G381" s="2" t="s">
        <v>800</v>
      </c>
      <c r="H381" s="20" t="s">
        <v>3259</v>
      </c>
      <c r="I381" s="20">
        <v>161367</v>
      </c>
      <c r="J381" s="20">
        <v>124472828</v>
      </c>
      <c r="K381" s="70" t="str">
        <f t="shared" si="3"/>
        <v>https://www.iucnredlist.org/species/161367/124472828</v>
      </c>
      <c r="L381" s="19">
        <v>820</v>
      </c>
      <c r="M381" s="19">
        <v>915</v>
      </c>
      <c r="N381" s="72"/>
      <c r="O381" s="72" t="s">
        <v>4319</v>
      </c>
      <c r="P381" s="51" t="s">
        <v>178</v>
      </c>
      <c r="Q381" s="24">
        <v>4358.7561489999998</v>
      </c>
      <c r="R381" s="26">
        <v>71.099999999999994</v>
      </c>
      <c r="S381" s="26" t="s">
        <v>84</v>
      </c>
    </row>
    <row r="382" spans="1:19" x14ac:dyDescent="0.3">
      <c r="A382" s="2">
        <v>262</v>
      </c>
      <c r="B382" s="2">
        <v>1</v>
      </c>
      <c r="C382" s="2" t="s">
        <v>75</v>
      </c>
      <c r="D382" s="1">
        <v>9</v>
      </c>
      <c r="E382" s="2" t="str">
        <f t="shared" si="2"/>
        <v>9_Carcharhiniformes</v>
      </c>
      <c r="F382" s="2" t="s">
        <v>76</v>
      </c>
      <c r="G382" s="2" t="s">
        <v>800</v>
      </c>
      <c r="H382" s="20" t="s">
        <v>3260</v>
      </c>
      <c r="I382" s="20">
        <v>44215</v>
      </c>
      <c r="J382" s="20">
        <v>80671609</v>
      </c>
      <c r="K382" s="70" t="str">
        <f t="shared" si="3"/>
        <v>https://www.iucnredlist.org/species/44215/80671609</v>
      </c>
      <c r="L382" s="19">
        <v>177</v>
      </c>
      <c r="M382" s="19">
        <v>1888</v>
      </c>
      <c r="N382" s="72"/>
      <c r="O382" s="72" t="s">
        <v>4319</v>
      </c>
      <c r="P382" s="51" t="s">
        <v>178</v>
      </c>
      <c r="Q382" s="24">
        <v>251395.92790000001</v>
      </c>
      <c r="R382" s="26">
        <v>64.7</v>
      </c>
      <c r="S382" s="26" t="s">
        <v>84</v>
      </c>
    </row>
    <row r="383" spans="1:19" x14ac:dyDescent="0.3">
      <c r="A383" s="2">
        <v>263</v>
      </c>
      <c r="B383" s="2">
        <v>1</v>
      </c>
      <c r="C383" s="2" t="s">
        <v>75</v>
      </c>
      <c r="D383" s="1">
        <v>9</v>
      </c>
      <c r="E383" s="2" t="str">
        <f t="shared" si="2"/>
        <v>9_Carcharhiniformes</v>
      </c>
      <c r="F383" s="2" t="s">
        <v>76</v>
      </c>
      <c r="G383" s="2" t="s">
        <v>800</v>
      </c>
      <c r="H383" s="20" t="s">
        <v>3261</v>
      </c>
      <c r="I383" s="20">
        <v>44216</v>
      </c>
      <c r="J383" s="20">
        <v>124430838</v>
      </c>
      <c r="K383" s="70" t="str">
        <f t="shared" si="3"/>
        <v>https://www.iucnredlist.org/species/44216/124430838</v>
      </c>
      <c r="L383" s="19">
        <v>560</v>
      </c>
      <c r="M383" s="19">
        <v>2060</v>
      </c>
      <c r="N383" s="72"/>
      <c r="O383" s="72" t="s">
        <v>4319</v>
      </c>
      <c r="P383" s="51" t="s">
        <v>178</v>
      </c>
      <c r="Q383" s="24">
        <v>1069276.4620000001</v>
      </c>
      <c r="R383" s="26">
        <v>72</v>
      </c>
      <c r="S383" s="26" t="s">
        <v>84</v>
      </c>
    </row>
    <row r="384" spans="1:19" x14ac:dyDescent="0.3">
      <c r="A384" s="2">
        <v>264</v>
      </c>
      <c r="B384" s="2">
        <v>1</v>
      </c>
      <c r="C384" s="2" t="s">
        <v>75</v>
      </c>
      <c r="D384" s="1">
        <v>9</v>
      </c>
      <c r="E384" s="2" t="str">
        <f t="shared" si="2"/>
        <v>9_Carcharhiniformes</v>
      </c>
      <c r="F384" s="2" t="s">
        <v>76</v>
      </c>
      <c r="G384" s="2" t="s">
        <v>800</v>
      </c>
      <c r="H384" s="20" t="s">
        <v>3262</v>
      </c>
      <c r="I384" s="20">
        <v>44217</v>
      </c>
      <c r="J384" s="20">
        <v>68608927</v>
      </c>
      <c r="K384" s="70" t="str">
        <f t="shared" si="3"/>
        <v>https://www.iucnredlist.org/species/44217/68608927</v>
      </c>
      <c r="L384" s="19">
        <v>500</v>
      </c>
      <c r="M384" s="19">
        <v>1350</v>
      </c>
      <c r="N384" s="72"/>
      <c r="O384" s="72" t="s">
        <v>4319</v>
      </c>
      <c r="P384" s="51" t="s">
        <v>178</v>
      </c>
      <c r="Q384" s="24">
        <v>401646.17099999997</v>
      </c>
      <c r="R384" s="26">
        <v>59</v>
      </c>
      <c r="S384" s="26" t="s">
        <v>84</v>
      </c>
    </row>
    <row r="385" spans="1:19" x14ac:dyDescent="0.3">
      <c r="A385" s="2">
        <v>265</v>
      </c>
      <c r="B385" s="2">
        <v>1</v>
      </c>
      <c r="C385" s="2" t="s">
        <v>75</v>
      </c>
      <c r="D385" s="1">
        <v>9</v>
      </c>
      <c r="E385" s="2" t="str">
        <f t="shared" si="2"/>
        <v>9_Carcharhiniformes</v>
      </c>
      <c r="F385" s="2" t="s">
        <v>76</v>
      </c>
      <c r="G385" s="2" t="s">
        <v>800</v>
      </c>
      <c r="H385" s="20" t="s">
        <v>3263</v>
      </c>
      <c r="I385" s="20">
        <v>44218</v>
      </c>
      <c r="J385" s="20">
        <v>124431182</v>
      </c>
      <c r="K385" s="70" t="str">
        <f t="shared" si="3"/>
        <v>https://www.iucnredlist.org/species/44218/124431182</v>
      </c>
      <c r="L385" s="19">
        <v>220</v>
      </c>
      <c r="M385" s="19">
        <v>1140</v>
      </c>
      <c r="N385" s="72"/>
      <c r="O385" s="72" t="s">
        <v>4319</v>
      </c>
      <c r="P385" s="51" t="s">
        <v>178</v>
      </c>
      <c r="Q385" s="24">
        <v>55133.789089999998</v>
      </c>
      <c r="R385" s="26">
        <v>67.400000000000006</v>
      </c>
      <c r="S385" s="26" t="s">
        <v>84</v>
      </c>
    </row>
    <row r="386" spans="1:19" x14ac:dyDescent="0.3">
      <c r="A386" s="2">
        <v>266</v>
      </c>
      <c r="B386" s="2">
        <v>1</v>
      </c>
      <c r="C386" s="2" t="s">
        <v>75</v>
      </c>
      <c r="D386" s="1">
        <v>9</v>
      </c>
      <c r="E386" s="2" t="str">
        <f t="shared" si="2"/>
        <v>9_Carcharhiniformes</v>
      </c>
      <c r="F386" s="2" t="s">
        <v>76</v>
      </c>
      <c r="G386" s="2" t="s">
        <v>800</v>
      </c>
      <c r="H386" s="20" t="s">
        <v>3264</v>
      </c>
      <c r="I386" s="20">
        <v>44219</v>
      </c>
      <c r="J386" s="20">
        <v>124431261</v>
      </c>
      <c r="K386" s="70" t="str">
        <f t="shared" si="3"/>
        <v>https://www.iucnredlist.org/species/44219/124431261</v>
      </c>
      <c r="L386" s="19">
        <v>220</v>
      </c>
      <c r="M386" s="19">
        <v>1069</v>
      </c>
      <c r="N386" s="72"/>
      <c r="O386" s="72" t="s">
        <v>4319</v>
      </c>
      <c r="P386" s="51" t="s">
        <v>178</v>
      </c>
      <c r="Q386" s="24">
        <v>261975.6441</v>
      </c>
      <c r="R386" s="26">
        <v>57.3</v>
      </c>
      <c r="S386" s="26" t="s">
        <v>84</v>
      </c>
    </row>
    <row r="387" spans="1:19" x14ac:dyDescent="0.3">
      <c r="A387" s="2">
        <v>267</v>
      </c>
      <c r="B387" s="2">
        <v>1</v>
      </c>
      <c r="C387" s="2" t="s">
        <v>75</v>
      </c>
      <c r="D387" s="1">
        <v>9</v>
      </c>
      <c r="E387" s="2" t="str">
        <f t="shared" si="2"/>
        <v>9_Carcharhiniformes</v>
      </c>
      <c r="F387" s="2" t="s">
        <v>76</v>
      </c>
      <c r="G387" s="2" t="s">
        <v>800</v>
      </c>
      <c r="H387" s="20" t="s">
        <v>3265</v>
      </c>
      <c r="I387" s="20">
        <v>44599</v>
      </c>
      <c r="J387" s="20">
        <v>124434315</v>
      </c>
      <c r="K387" s="70" t="str">
        <f t="shared" si="3"/>
        <v>https://www.iucnredlist.org/species/44599/124434315</v>
      </c>
      <c r="L387" s="19">
        <v>600</v>
      </c>
      <c r="M387" s="19">
        <v>1900</v>
      </c>
      <c r="N387" s="72"/>
      <c r="O387" s="72" t="s">
        <v>4319</v>
      </c>
      <c r="P387" s="51" t="s">
        <v>178</v>
      </c>
      <c r="Q387" s="24">
        <v>28618.915099999998</v>
      </c>
      <c r="R387" s="26">
        <v>88</v>
      </c>
      <c r="S387" s="26" t="s">
        <v>84</v>
      </c>
    </row>
    <row r="388" spans="1:19" x14ac:dyDescent="0.3">
      <c r="A388" s="2">
        <v>268</v>
      </c>
      <c r="B388" s="2">
        <v>1</v>
      </c>
      <c r="C388" s="2" t="s">
        <v>75</v>
      </c>
      <c r="D388" s="1">
        <v>9</v>
      </c>
      <c r="E388" s="2" t="str">
        <f t="shared" si="2"/>
        <v>9_Carcharhiniformes</v>
      </c>
      <c r="F388" s="2" t="s">
        <v>76</v>
      </c>
      <c r="G388" s="2" t="s">
        <v>800</v>
      </c>
      <c r="H388" s="20" t="s">
        <v>3266</v>
      </c>
      <c r="I388" s="20">
        <v>42700</v>
      </c>
      <c r="J388" s="20">
        <v>70708776</v>
      </c>
      <c r="K388" s="70" t="str">
        <f t="shared" si="3"/>
        <v>https://www.iucnredlist.org/species/42700/70708776</v>
      </c>
      <c r="L388" s="19">
        <v>512</v>
      </c>
      <c r="M388" s="19">
        <v>1683</v>
      </c>
      <c r="N388" s="72"/>
      <c r="O388" s="72" t="s">
        <v>4319</v>
      </c>
      <c r="P388" s="51" t="s">
        <v>178</v>
      </c>
      <c r="Q388" s="24">
        <v>1138399.5819999999</v>
      </c>
      <c r="R388" s="26">
        <v>79</v>
      </c>
      <c r="S388" s="26" t="s">
        <v>84</v>
      </c>
    </row>
    <row r="389" spans="1:19" x14ac:dyDescent="0.3">
      <c r="A389" s="2">
        <v>269</v>
      </c>
      <c r="B389" s="2">
        <v>1</v>
      </c>
      <c r="C389" s="2" t="s">
        <v>75</v>
      </c>
      <c r="D389" s="1">
        <v>9</v>
      </c>
      <c r="E389" s="2" t="str">
        <f t="shared" si="2"/>
        <v>9_Carcharhiniformes</v>
      </c>
      <c r="F389" s="2" t="s">
        <v>76</v>
      </c>
      <c r="G389" s="2" t="s">
        <v>800</v>
      </c>
      <c r="H389" s="20" t="s">
        <v>3267</v>
      </c>
      <c r="I389" s="20">
        <v>44657</v>
      </c>
      <c r="J389" s="20">
        <v>124437644</v>
      </c>
      <c r="K389" s="70" t="str">
        <f t="shared" si="3"/>
        <v>https://www.iucnredlist.org/species/44657/124437644</v>
      </c>
      <c r="L389" s="19">
        <v>700</v>
      </c>
      <c r="M389" s="19">
        <v>2200</v>
      </c>
      <c r="N389" s="72"/>
      <c r="O389" s="72" t="s">
        <v>4319</v>
      </c>
      <c r="P389" s="51" t="s">
        <v>178</v>
      </c>
      <c r="Q389" s="24">
        <v>109351.46550000001</v>
      </c>
      <c r="R389" s="26">
        <v>61</v>
      </c>
      <c r="S389" s="26" t="s">
        <v>84</v>
      </c>
    </row>
    <row r="390" spans="1:19" x14ac:dyDescent="0.3">
      <c r="A390" s="2">
        <v>270</v>
      </c>
      <c r="B390" s="2">
        <v>1</v>
      </c>
      <c r="C390" s="2" t="s">
        <v>75</v>
      </c>
      <c r="D390" s="1">
        <v>9</v>
      </c>
      <c r="E390" s="2" t="str">
        <f t="shared" si="2"/>
        <v>9_Carcharhiniformes</v>
      </c>
      <c r="F390" s="2" t="s">
        <v>76</v>
      </c>
      <c r="G390" s="2" t="s">
        <v>800</v>
      </c>
      <c r="H390" s="20" t="s">
        <v>3268</v>
      </c>
      <c r="I390" s="20">
        <v>44220</v>
      </c>
      <c r="J390" s="20">
        <v>124431327</v>
      </c>
      <c r="K390" s="70" t="str">
        <f t="shared" si="3"/>
        <v>https://www.iucnredlist.org/species/44220/124431327</v>
      </c>
      <c r="L390" s="19">
        <v>913</v>
      </c>
      <c r="M390" s="19">
        <v>913</v>
      </c>
      <c r="N390" s="72"/>
      <c r="O390" s="72" t="s">
        <v>4319</v>
      </c>
      <c r="P390" s="51" t="s">
        <v>178</v>
      </c>
      <c r="Q390" s="24">
        <v>20051.9869</v>
      </c>
      <c r="R390" s="26">
        <v>37.200000000000003</v>
      </c>
      <c r="S390" s="26" t="s">
        <v>84</v>
      </c>
    </row>
    <row r="391" spans="1:19" x14ac:dyDescent="0.3">
      <c r="A391" s="2">
        <v>271</v>
      </c>
      <c r="B391" s="2">
        <v>1</v>
      </c>
      <c r="C391" s="2" t="s">
        <v>75</v>
      </c>
      <c r="D391" s="1">
        <v>9</v>
      </c>
      <c r="E391" s="2" t="str">
        <f t="shared" si="2"/>
        <v>9_Carcharhiniformes</v>
      </c>
      <c r="F391" s="2" t="s">
        <v>76</v>
      </c>
      <c r="G391" s="2" t="s">
        <v>800</v>
      </c>
      <c r="H391" s="20" t="s">
        <v>3269</v>
      </c>
      <c r="I391" s="20">
        <v>117839264</v>
      </c>
      <c r="J391" s="20">
        <v>117839266</v>
      </c>
      <c r="K391" s="70" t="str">
        <f t="shared" si="3"/>
        <v>https://www.iucnredlist.org/species/117839264/117839266</v>
      </c>
      <c r="L391" s="19">
        <v>853</v>
      </c>
      <c r="M391" s="19">
        <v>1022</v>
      </c>
      <c r="N391" s="72"/>
      <c r="O391" s="72" t="s">
        <v>4319</v>
      </c>
      <c r="P391" s="51" t="s">
        <v>178</v>
      </c>
      <c r="Q391" s="24">
        <v>2135.1257999999998</v>
      </c>
      <c r="R391" s="26">
        <v>67.599999999999994</v>
      </c>
      <c r="S391" s="26" t="s">
        <v>84</v>
      </c>
    </row>
    <row r="392" spans="1:19" x14ac:dyDescent="0.3">
      <c r="A392" s="2">
        <v>272</v>
      </c>
      <c r="B392" s="2">
        <v>1</v>
      </c>
      <c r="C392" s="2" t="s">
        <v>75</v>
      </c>
      <c r="D392" s="1">
        <v>9</v>
      </c>
      <c r="E392" s="2" t="str">
        <f t="shared" si="2"/>
        <v>9_Carcharhiniformes</v>
      </c>
      <c r="F392" s="2" t="s">
        <v>76</v>
      </c>
      <c r="G392" s="2" t="s">
        <v>800</v>
      </c>
      <c r="H392" s="20" t="s">
        <v>3270</v>
      </c>
      <c r="I392" s="20">
        <v>44573</v>
      </c>
      <c r="J392" s="20">
        <v>124433397</v>
      </c>
      <c r="K392" s="70" t="str">
        <f t="shared" si="3"/>
        <v>https://www.iucnredlist.org/species/44573/124433397</v>
      </c>
      <c r="L392" s="19">
        <v>250</v>
      </c>
      <c r="M392" s="19">
        <v>950</v>
      </c>
      <c r="N392" s="72"/>
      <c r="O392" s="72" t="s">
        <v>4319</v>
      </c>
      <c r="P392" s="51" t="s">
        <v>178</v>
      </c>
      <c r="Q392" s="24">
        <v>101765.6672</v>
      </c>
      <c r="R392" s="26">
        <v>59</v>
      </c>
      <c r="S392" s="26" t="s">
        <v>84</v>
      </c>
    </row>
    <row r="393" spans="1:19" x14ac:dyDescent="0.3">
      <c r="A393" s="2">
        <v>273</v>
      </c>
      <c r="B393" s="2">
        <v>1</v>
      </c>
      <c r="C393" s="2" t="s">
        <v>75</v>
      </c>
      <c r="D393" s="1">
        <v>9</v>
      </c>
      <c r="E393" s="2" t="str">
        <f t="shared" si="2"/>
        <v>9_Carcharhiniformes</v>
      </c>
      <c r="F393" s="2" t="s">
        <v>76</v>
      </c>
      <c r="G393" s="2" t="s">
        <v>800</v>
      </c>
      <c r="H393" s="20" t="s">
        <v>3271</v>
      </c>
      <c r="I393" s="20">
        <v>44221</v>
      </c>
      <c r="J393" s="20">
        <v>2994285</v>
      </c>
      <c r="K393" s="70" t="str">
        <f t="shared" si="3"/>
        <v>https://www.iucnredlist.org/species/44221/2994285</v>
      </c>
      <c r="L393" s="19">
        <v>600</v>
      </c>
      <c r="M393" s="19">
        <v>1220</v>
      </c>
      <c r="N393" s="72"/>
      <c r="O393" s="72" t="s">
        <v>4319</v>
      </c>
      <c r="P393" s="51" t="s">
        <v>178</v>
      </c>
      <c r="Q393" s="24">
        <v>124888.58749999999</v>
      </c>
      <c r="R393" s="26">
        <v>52</v>
      </c>
      <c r="S393" s="26" t="s">
        <v>84</v>
      </c>
    </row>
    <row r="394" spans="1:19" x14ac:dyDescent="0.3">
      <c r="A394" s="2">
        <v>274</v>
      </c>
      <c r="B394" s="2">
        <v>1</v>
      </c>
      <c r="C394" s="2" t="s">
        <v>75</v>
      </c>
      <c r="D394" s="1">
        <v>9</v>
      </c>
      <c r="E394" s="2" t="str">
        <f t="shared" si="2"/>
        <v>9_Carcharhiniformes</v>
      </c>
      <c r="F394" s="2" t="s">
        <v>76</v>
      </c>
      <c r="G394" s="2" t="s">
        <v>800</v>
      </c>
      <c r="H394" s="20" t="s">
        <v>3272</v>
      </c>
      <c r="I394" s="20">
        <v>44222</v>
      </c>
      <c r="J394" s="20">
        <v>70708974</v>
      </c>
      <c r="K394" s="70" t="str">
        <f t="shared" si="3"/>
        <v>https://www.iucnredlist.org/species/44222/70708974</v>
      </c>
      <c r="L394" s="19">
        <v>858</v>
      </c>
      <c r="M394" s="19">
        <v>2057</v>
      </c>
      <c r="N394" s="72"/>
      <c r="O394" s="72" t="s">
        <v>4319</v>
      </c>
      <c r="P394" s="51" t="s">
        <v>178</v>
      </c>
      <c r="Q394" s="24">
        <v>245111.61600000001</v>
      </c>
      <c r="R394" s="26">
        <v>65</v>
      </c>
      <c r="S394" s="26" t="s">
        <v>84</v>
      </c>
    </row>
    <row r="395" spans="1:19" x14ac:dyDescent="0.3">
      <c r="A395" s="2">
        <v>275</v>
      </c>
      <c r="B395" s="2">
        <v>1</v>
      </c>
      <c r="C395" s="2" t="s">
        <v>75</v>
      </c>
      <c r="D395" s="1">
        <v>9</v>
      </c>
      <c r="E395" s="2" t="str">
        <f t="shared" si="2"/>
        <v>9_Carcharhiniformes</v>
      </c>
      <c r="F395" s="2" t="s">
        <v>76</v>
      </c>
      <c r="G395" s="2" t="s">
        <v>800</v>
      </c>
      <c r="H395" s="20" t="s">
        <v>3273</v>
      </c>
      <c r="I395" s="20">
        <v>44223</v>
      </c>
      <c r="J395" s="20">
        <v>70709037</v>
      </c>
      <c r="K395" s="70" t="str">
        <f t="shared" si="3"/>
        <v>https://www.iucnredlist.org/species/44223/70709037</v>
      </c>
      <c r="L395" s="19">
        <v>400</v>
      </c>
      <c r="M395" s="19">
        <v>1080</v>
      </c>
      <c r="N395" s="72"/>
      <c r="O395" s="72" t="s">
        <v>4319</v>
      </c>
      <c r="P395" s="51" t="s">
        <v>178</v>
      </c>
      <c r="Q395" s="24">
        <v>115911.29549999999</v>
      </c>
      <c r="R395" s="26">
        <v>71</v>
      </c>
      <c r="S395" s="26" t="s">
        <v>84</v>
      </c>
    </row>
    <row r="396" spans="1:19" x14ac:dyDescent="0.3">
      <c r="A396" s="2">
        <v>276</v>
      </c>
      <c r="B396" s="2">
        <v>1</v>
      </c>
      <c r="C396" s="2" t="s">
        <v>75</v>
      </c>
      <c r="D396" s="1">
        <v>9</v>
      </c>
      <c r="E396" s="2" t="str">
        <f t="shared" si="2"/>
        <v>9_Carcharhiniformes</v>
      </c>
      <c r="F396" s="2" t="s">
        <v>76</v>
      </c>
      <c r="G396" s="2" t="s">
        <v>800</v>
      </c>
      <c r="H396" s="20" t="s">
        <v>3274</v>
      </c>
      <c r="I396" s="20">
        <v>44224</v>
      </c>
      <c r="J396" s="20">
        <v>124431775</v>
      </c>
      <c r="K396" s="70" t="str">
        <f t="shared" si="3"/>
        <v>https://www.iucnredlist.org/species/44224/124431775</v>
      </c>
      <c r="L396" s="19">
        <v>1000</v>
      </c>
      <c r="M396" s="19">
        <v>1830</v>
      </c>
      <c r="N396" s="72"/>
      <c r="O396" s="72" t="s">
        <v>4319</v>
      </c>
      <c r="P396" s="51" t="s">
        <v>178</v>
      </c>
      <c r="Q396" s="24">
        <v>191845.8492</v>
      </c>
      <c r="R396" s="26">
        <v>76</v>
      </c>
      <c r="S396" s="26" t="s">
        <v>84</v>
      </c>
    </row>
    <row r="397" spans="1:19" x14ac:dyDescent="0.3">
      <c r="A397" s="2">
        <v>277</v>
      </c>
      <c r="B397" s="2">
        <v>1</v>
      </c>
      <c r="C397" s="2" t="s">
        <v>75</v>
      </c>
      <c r="D397" s="1">
        <v>9</v>
      </c>
      <c r="E397" s="2" t="str">
        <f t="shared" si="2"/>
        <v>9_Carcharhiniformes</v>
      </c>
      <c r="F397" s="2" t="s">
        <v>76</v>
      </c>
      <c r="G397" s="2" t="s">
        <v>800</v>
      </c>
      <c r="H397" s="20" t="s">
        <v>3275</v>
      </c>
      <c r="I397" s="20">
        <v>44639</v>
      </c>
      <c r="J397" s="20">
        <v>124436246</v>
      </c>
      <c r="K397" s="70" t="str">
        <f t="shared" si="3"/>
        <v>https://www.iucnredlist.org/species/44639/124436246</v>
      </c>
      <c r="L397" s="19">
        <v>622</v>
      </c>
      <c r="M397" s="19">
        <v>1500</v>
      </c>
      <c r="N397" s="72"/>
      <c r="O397" s="72" t="s">
        <v>4319</v>
      </c>
      <c r="P397" s="51" t="s">
        <v>178</v>
      </c>
      <c r="Q397" s="24">
        <v>299344.58240000001</v>
      </c>
      <c r="R397" s="26">
        <v>48</v>
      </c>
      <c r="S397" s="26" t="s">
        <v>84</v>
      </c>
    </row>
    <row r="398" spans="1:19" x14ac:dyDescent="0.3">
      <c r="A398" s="2">
        <v>278</v>
      </c>
      <c r="B398" s="2">
        <v>1</v>
      </c>
      <c r="C398" s="2" t="s">
        <v>75</v>
      </c>
      <c r="D398" s="1">
        <v>9</v>
      </c>
      <c r="E398" s="2" t="str">
        <f t="shared" si="2"/>
        <v>9_Carcharhiniformes</v>
      </c>
      <c r="F398" s="2" t="s">
        <v>76</v>
      </c>
      <c r="G398" s="2" t="s">
        <v>800</v>
      </c>
      <c r="H398" s="20" t="s">
        <v>3276</v>
      </c>
      <c r="I398" s="20">
        <v>44602</v>
      </c>
      <c r="J398" s="20">
        <v>124434624</v>
      </c>
      <c r="K398" s="70" t="str">
        <f t="shared" si="3"/>
        <v>https://www.iucnredlist.org/species/44602/124434624</v>
      </c>
      <c r="L398" s="19">
        <v>344</v>
      </c>
      <c r="M398" s="19">
        <v>1009</v>
      </c>
      <c r="N398" s="72"/>
      <c r="O398" s="72" t="s">
        <v>4319</v>
      </c>
      <c r="P398" s="51" t="s">
        <v>178</v>
      </c>
      <c r="Q398" s="24">
        <v>80240.54436</v>
      </c>
      <c r="R398" s="26">
        <v>89</v>
      </c>
      <c r="S398" s="26" t="s">
        <v>84</v>
      </c>
    </row>
    <row r="399" spans="1:19" x14ac:dyDescent="0.3">
      <c r="A399" s="2">
        <v>279</v>
      </c>
      <c r="B399" s="2">
        <v>1</v>
      </c>
      <c r="C399" s="2" t="s">
        <v>75</v>
      </c>
      <c r="D399" s="1">
        <v>9</v>
      </c>
      <c r="E399" s="2" t="str">
        <f t="shared" si="2"/>
        <v>9_Carcharhiniformes</v>
      </c>
      <c r="F399" s="2" t="s">
        <v>76</v>
      </c>
      <c r="G399" s="2" t="s">
        <v>800</v>
      </c>
      <c r="H399" s="20" t="s">
        <v>3277</v>
      </c>
      <c r="I399" s="20">
        <v>161672</v>
      </c>
      <c r="J399" s="20">
        <v>124525764</v>
      </c>
      <c r="K399" s="70" t="str">
        <f t="shared" si="3"/>
        <v>https://www.iucnredlist.org/species/161672/124525764</v>
      </c>
      <c r="L399" s="19">
        <v>655</v>
      </c>
      <c r="M399" s="19">
        <v>655</v>
      </c>
      <c r="N399" s="72"/>
      <c r="O399" s="72" t="s">
        <v>4319</v>
      </c>
      <c r="P399" s="51" t="s">
        <v>178</v>
      </c>
      <c r="Q399" s="24">
        <v>15.98874548</v>
      </c>
      <c r="R399" s="26">
        <v>23</v>
      </c>
      <c r="S399" s="26" t="s">
        <v>84</v>
      </c>
    </row>
    <row r="400" spans="1:19" x14ac:dyDescent="0.3">
      <c r="A400" s="2">
        <v>280</v>
      </c>
      <c r="B400" s="2">
        <v>1</v>
      </c>
      <c r="C400" s="2" t="s">
        <v>75</v>
      </c>
      <c r="D400" s="1">
        <v>9</v>
      </c>
      <c r="E400" s="2" t="str">
        <f t="shared" si="2"/>
        <v>9_Carcharhiniformes</v>
      </c>
      <c r="F400" s="2" t="s">
        <v>76</v>
      </c>
      <c r="G400" s="2" t="s">
        <v>800</v>
      </c>
      <c r="H400" s="20" t="s">
        <v>3278</v>
      </c>
      <c r="I400" s="20">
        <v>44225</v>
      </c>
      <c r="J400" s="20">
        <v>70709147</v>
      </c>
      <c r="K400" s="70" t="str">
        <f t="shared" si="3"/>
        <v>https://www.iucnredlist.org/species/44225/70709147</v>
      </c>
      <c r="L400" s="19">
        <v>537</v>
      </c>
      <c r="M400" s="19">
        <v>1290</v>
      </c>
      <c r="N400" s="72"/>
      <c r="O400" s="72" t="s">
        <v>4319</v>
      </c>
      <c r="P400" s="51" t="s">
        <v>178</v>
      </c>
      <c r="Q400" s="24">
        <v>119402.57060000001</v>
      </c>
      <c r="R400" s="26">
        <v>75</v>
      </c>
      <c r="S400" s="26" t="s">
        <v>84</v>
      </c>
    </row>
    <row r="401" spans="1:19" x14ac:dyDescent="0.3">
      <c r="A401" s="2">
        <v>281</v>
      </c>
      <c r="B401" s="2">
        <v>1</v>
      </c>
      <c r="C401" s="2" t="s">
        <v>75</v>
      </c>
      <c r="D401" s="1">
        <v>9</v>
      </c>
      <c r="E401" s="2" t="str">
        <f t="shared" si="2"/>
        <v>9_Carcharhiniformes</v>
      </c>
      <c r="F401" s="2" t="s">
        <v>76</v>
      </c>
      <c r="G401" s="2" t="s">
        <v>800</v>
      </c>
      <c r="H401" s="20" t="s">
        <v>3279</v>
      </c>
      <c r="I401" s="20">
        <v>44226</v>
      </c>
      <c r="J401" s="20">
        <v>80671692</v>
      </c>
      <c r="K401" s="70" t="str">
        <f t="shared" si="3"/>
        <v>https://www.iucnredlist.org/species/44226/80671692</v>
      </c>
      <c r="L401" s="19">
        <v>572</v>
      </c>
      <c r="M401" s="19">
        <v>1482</v>
      </c>
      <c r="N401" s="72"/>
      <c r="O401" s="72" t="s">
        <v>4319</v>
      </c>
      <c r="P401" s="51" t="s">
        <v>178</v>
      </c>
      <c r="Q401" s="24">
        <v>51229.538860000001</v>
      </c>
      <c r="R401" s="26">
        <v>51.4</v>
      </c>
      <c r="S401" s="26" t="s">
        <v>84</v>
      </c>
    </row>
    <row r="402" spans="1:19" x14ac:dyDescent="0.3">
      <c r="A402" s="2">
        <v>282</v>
      </c>
      <c r="B402" s="2">
        <v>1</v>
      </c>
      <c r="C402" s="2" t="s">
        <v>75</v>
      </c>
      <c r="D402" s="1">
        <v>9</v>
      </c>
      <c r="E402" s="2" t="str">
        <f t="shared" si="2"/>
        <v>9_Carcharhiniformes</v>
      </c>
      <c r="F402" s="2" t="s">
        <v>76</v>
      </c>
      <c r="G402" s="2" t="s">
        <v>800</v>
      </c>
      <c r="H402" s="20" t="s">
        <v>3280</v>
      </c>
      <c r="I402" s="20">
        <v>44574</v>
      </c>
      <c r="J402" s="20">
        <v>124433501</v>
      </c>
      <c r="K402" s="70" t="str">
        <f t="shared" si="3"/>
        <v>https://www.iucnredlist.org/species/44574/124433501</v>
      </c>
      <c r="L402" s="19">
        <v>915</v>
      </c>
      <c r="M402" s="19">
        <v>975</v>
      </c>
      <c r="N402" s="72"/>
      <c r="O402" s="72" t="s">
        <v>4319</v>
      </c>
      <c r="P402" s="51" t="s">
        <v>178</v>
      </c>
      <c r="Q402" s="24">
        <v>247.2494433</v>
      </c>
      <c r="R402" s="26">
        <v>46</v>
      </c>
      <c r="S402" s="26" t="s">
        <v>84</v>
      </c>
    </row>
    <row r="403" spans="1:19" x14ac:dyDescent="0.3">
      <c r="A403" s="2">
        <v>284</v>
      </c>
      <c r="B403" s="2">
        <v>1</v>
      </c>
      <c r="C403" s="2" t="s">
        <v>75</v>
      </c>
      <c r="D403" s="1">
        <v>9</v>
      </c>
      <c r="E403" s="2" t="str">
        <f t="shared" si="2"/>
        <v>9_Carcharhiniformes</v>
      </c>
      <c r="F403" s="2" t="s">
        <v>76</v>
      </c>
      <c r="G403" s="2" t="s">
        <v>800</v>
      </c>
      <c r="H403" s="20" t="s">
        <v>3282</v>
      </c>
      <c r="I403" s="20">
        <v>41720</v>
      </c>
      <c r="J403" s="20">
        <v>68609365</v>
      </c>
      <c r="K403" s="70" t="str">
        <f t="shared" si="3"/>
        <v>https://www.iucnredlist.org/species/41720/68609365</v>
      </c>
      <c r="L403" s="19">
        <v>25</v>
      </c>
      <c r="M403" s="19">
        <v>200</v>
      </c>
      <c r="N403" s="72"/>
      <c r="O403" s="72" t="s">
        <v>4319</v>
      </c>
      <c r="P403" s="51" t="s">
        <v>83</v>
      </c>
      <c r="Q403" s="24">
        <v>42951.26182</v>
      </c>
      <c r="R403" s="26">
        <v>60</v>
      </c>
      <c r="S403" s="26" t="s">
        <v>84</v>
      </c>
    </row>
    <row r="404" spans="1:19" x14ac:dyDescent="0.3">
      <c r="A404" s="2">
        <v>285</v>
      </c>
      <c r="B404" s="2">
        <v>1</v>
      </c>
      <c r="C404" s="2" t="s">
        <v>75</v>
      </c>
      <c r="D404" s="1">
        <v>9</v>
      </c>
      <c r="E404" s="2" t="str">
        <f t="shared" si="2"/>
        <v>9_Carcharhiniformes</v>
      </c>
      <c r="F404" s="2" t="s">
        <v>76</v>
      </c>
      <c r="G404" s="2" t="s">
        <v>800</v>
      </c>
      <c r="H404" s="20" t="s">
        <v>3283</v>
      </c>
      <c r="I404" s="20">
        <v>41721</v>
      </c>
      <c r="J404" s="20">
        <v>68609457</v>
      </c>
      <c r="K404" s="70" t="str">
        <f t="shared" si="3"/>
        <v>https://www.iucnredlist.org/species/41721/68609457</v>
      </c>
      <c r="L404" s="19">
        <v>144</v>
      </c>
      <c r="M404" s="19">
        <v>144</v>
      </c>
      <c r="N404" s="72"/>
      <c r="O404" s="72" t="s">
        <v>4319</v>
      </c>
      <c r="P404" s="51" t="s">
        <v>83</v>
      </c>
      <c r="Q404" s="24">
        <v>68.429413460000006</v>
      </c>
      <c r="R404" s="26">
        <v>44</v>
      </c>
      <c r="S404" s="26" t="s">
        <v>84</v>
      </c>
    </row>
    <row r="405" spans="1:19" x14ac:dyDescent="0.3">
      <c r="A405" s="2">
        <v>286</v>
      </c>
      <c r="B405" s="2">
        <v>1</v>
      </c>
      <c r="C405" s="2" t="s">
        <v>75</v>
      </c>
      <c r="D405" s="1">
        <v>9</v>
      </c>
      <c r="E405" s="2" t="str">
        <f t="shared" si="2"/>
        <v>9_Carcharhiniformes</v>
      </c>
      <c r="F405" s="2" t="s">
        <v>76</v>
      </c>
      <c r="G405" s="2" t="s">
        <v>800</v>
      </c>
      <c r="H405" s="20" t="s">
        <v>3284</v>
      </c>
      <c r="I405" s="20">
        <v>195421</v>
      </c>
      <c r="J405" s="20">
        <v>116740136</v>
      </c>
      <c r="K405" s="70" t="str">
        <f t="shared" si="3"/>
        <v>https://www.iucnredlist.org/species/195421/116740136</v>
      </c>
      <c r="L405" s="19">
        <v>235</v>
      </c>
      <c r="M405" s="19">
        <v>550</v>
      </c>
      <c r="N405" s="72"/>
      <c r="O405" s="72" t="s">
        <v>4319</v>
      </c>
      <c r="P405" s="51" t="s">
        <v>178</v>
      </c>
      <c r="Q405" s="24">
        <v>445.89341990000003</v>
      </c>
      <c r="R405" s="26">
        <v>47.7</v>
      </c>
      <c r="S405" s="26" t="s">
        <v>84</v>
      </c>
    </row>
    <row r="406" spans="1:19" x14ac:dyDescent="0.3">
      <c r="A406" s="2">
        <v>287</v>
      </c>
      <c r="B406" s="2">
        <v>1</v>
      </c>
      <c r="C406" s="2" t="s">
        <v>75</v>
      </c>
      <c r="D406" s="1">
        <v>9</v>
      </c>
      <c r="E406" s="2" t="str">
        <f t="shared" si="2"/>
        <v>9_Carcharhiniformes</v>
      </c>
      <c r="F406" s="2" t="s">
        <v>76</v>
      </c>
      <c r="G406" s="2" t="s">
        <v>800</v>
      </c>
      <c r="H406" s="20" t="s">
        <v>3285</v>
      </c>
      <c r="I406" s="20">
        <v>41722</v>
      </c>
      <c r="J406" s="20">
        <v>68609519</v>
      </c>
      <c r="K406" s="70" t="str">
        <f t="shared" si="3"/>
        <v>https://www.iucnredlist.org/species/41722/68609519</v>
      </c>
      <c r="L406" s="19">
        <v>98</v>
      </c>
      <c r="M406" s="19">
        <v>400</v>
      </c>
      <c r="N406" s="72"/>
      <c r="O406" s="72" t="s">
        <v>4319</v>
      </c>
      <c r="P406" s="51" t="s">
        <v>83</v>
      </c>
      <c r="Q406" s="24">
        <v>57564.361299999997</v>
      </c>
      <c r="R406" s="26">
        <v>60</v>
      </c>
      <c r="S406" s="26" t="s">
        <v>84</v>
      </c>
    </row>
    <row r="407" spans="1:19" x14ac:dyDescent="0.3">
      <c r="A407" s="2">
        <v>289</v>
      </c>
      <c r="B407" s="2">
        <v>1</v>
      </c>
      <c r="C407" s="2" t="s">
        <v>75</v>
      </c>
      <c r="D407" s="1">
        <v>9</v>
      </c>
      <c r="E407" s="2" t="str">
        <f t="shared" si="2"/>
        <v>9_Carcharhiniformes</v>
      </c>
      <c r="F407" s="2" t="s">
        <v>76</v>
      </c>
      <c r="G407" s="2" t="s">
        <v>800</v>
      </c>
      <c r="H407" s="20" t="s">
        <v>3287</v>
      </c>
      <c r="I407" s="20">
        <v>41724</v>
      </c>
      <c r="J407" s="20">
        <v>68609648</v>
      </c>
      <c r="K407" s="70" t="str">
        <f t="shared" si="3"/>
        <v>https://www.iucnredlist.org/species/41724/68609648</v>
      </c>
      <c r="L407" s="19">
        <v>59</v>
      </c>
      <c r="M407" s="19">
        <v>360</v>
      </c>
      <c r="N407" s="72"/>
      <c r="O407" s="72" t="s">
        <v>4319</v>
      </c>
      <c r="P407" s="51" t="s">
        <v>83</v>
      </c>
      <c r="Q407" s="24">
        <v>193727.04519999999</v>
      </c>
      <c r="R407" s="26">
        <v>40</v>
      </c>
      <c r="S407" s="26" t="s">
        <v>84</v>
      </c>
    </row>
    <row r="408" spans="1:19" x14ac:dyDescent="0.3">
      <c r="A408" s="2">
        <v>290</v>
      </c>
      <c r="B408" s="2">
        <v>1</v>
      </c>
      <c r="C408" s="2" t="s">
        <v>75</v>
      </c>
      <c r="D408" s="1">
        <v>9</v>
      </c>
      <c r="E408" s="2" t="str">
        <f t="shared" si="2"/>
        <v>9_Carcharhiniformes</v>
      </c>
      <c r="F408" s="2" t="s">
        <v>76</v>
      </c>
      <c r="G408" s="2" t="s">
        <v>800</v>
      </c>
      <c r="H408" s="20" t="s">
        <v>3288</v>
      </c>
      <c r="I408" s="20">
        <v>41725</v>
      </c>
      <c r="J408" s="20">
        <v>68609711</v>
      </c>
      <c r="K408" s="70" t="str">
        <f t="shared" si="3"/>
        <v>https://www.iucnredlist.org/species/41725/68609711</v>
      </c>
      <c r="L408" s="19">
        <v>25</v>
      </c>
      <c r="M408" s="19">
        <v>540</v>
      </c>
      <c r="N408" s="72"/>
      <c r="O408" s="72" t="s">
        <v>4319</v>
      </c>
      <c r="P408" s="51" t="s">
        <v>83</v>
      </c>
      <c r="Q408" s="24">
        <v>87695.04896</v>
      </c>
      <c r="R408" s="26">
        <v>55</v>
      </c>
      <c r="S408" s="26" t="s">
        <v>84</v>
      </c>
    </row>
    <row r="409" spans="1:19" x14ac:dyDescent="0.3">
      <c r="A409" s="2">
        <v>291</v>
      </c>
      <c r="B409" s="2">
        <v>1</v>
      </c>
      <c r="C409" s="2" t="s">
        <v>75</v>
      </c>
      <c r="D409" s="1">
        <v>9</v>
      </c>
      <c r="E409" s="2" t="str">
        <f t="shared" si="2"/>
        <v>9_Carcharhiniformes</v>
      </c>
      <c r="F409" s="2" t="s">
        <v>76</v>
      </c>
      <c r="G409" s="2" t="s">
        <v>800</v>
      </c>
      <c r="H409" s="20" t="s">
        <v>3289</v>
      </c>
      <c r="I409" s="20">
        <v>41726</v>
      </c>
      <c r="J409" s="20">
        <v>68609812</v>
      </c>
      <c r="K409" s="70" t="str">
        <f t="shared" si="3"/>
        <v>https://www.iucnredlist.org/species/41726/68609812</v>
      </c>
      <c r="L409" s="19">
        <v>30</v>
      </c>
      <c r="M409" s="19">
        <v>200</v>
      </c>
      <c r="N409" s="72"/>
      <c r="O409" s="72" t="s">
        <v>4319</v>
      </c>
      <c r="P409" s="51" t="s">
        <v>83</v>
      </c>
      <c r="Q409" s="24">
        <v>102444.9795</v>
      </c>
      <c r="R409" s="26">
        <v>44</v>
      </c>
      <c r="S409" s="26" t="s">
        <v>84</v>
      </c>
    </row>
    <row r="410" spans="1:19" x14ac:dyDescent="0.3">
      <c r="A410" s="2">
        <v>292</v>
      </c>
      <c r="B410" s="2">
        <v>1</v>
      </c>
      <c r="C410" s="2" t="s">
        <v>75</v>
      </c>
      <c r="D410" s="1">
        <v>9</v>
      </c>
      <c r="E410" s="2" t="str">
        <f t="shared" si="2"/>
        <v>9_Carcharhiniformes</v>
      </c>
      <c r="F410" s="2" t="s">
        <v>76</v>
      </c>
      <c r="G410" s="2" t="s">
        <v>800</v>
      </c>
      <c r="H410" s="20" t="s">
        <v>3290</v>
      </c>
      <c r="I410" s="20">
        <v>41727</v>
      </c>
      <c r="J410" s="20">
        <v>68609873</v>
      </c>
      <c r="K410" s="70" t="str">
        <f t="shared" si="3"/>
        <v>https://www.iucnredlist.org/species/41727/68609873</v>
      </c>
      <c r="L410" s="19">
        <v>27</v>
      </c>
      <c r="M410" s="19">
        <v>220</v>
      </c>
      <c r="N410" s="72"/>
      <c r="O410" s="72" t="s">
        <v>4319</v>
      </c>
      <c r="P410" s="51" t="s">
        <v>83</v>
      </c>
      <c r="Q410" s="24">
        <v>382957.60119999998</v>
      </c>
      <c r="R410" s="26">
        <v>56</v>
      </c>
      <c r="S410" s="26" t="s">
        <v>84</v>
      </c>
    </row>
    <row r="411" spans="1:19" x14ac:dyDescent="0.3">
      <c r="A411" s="2">
        <v>293</v>
      </c>
      <c r="B411" s="2">
        <v>1</v>
      </c>
      <c r="C411" s="2" t="s">
        <v>75</v>
      </c>
      <c r="D411" s="1">
        <v>9</v>
      </c>
      <c r="E411" s="2" t="str">
        <f t="shared" si="2"/>
        <v>9_Carcharhiniformes</v>
      </c>
      <c r="F411" s="2" t="s">
        <v>76</v>
      </c>
      <c r="G411" s="2" t="s">
        <v>800</v>
      </c>
      <c r="H411" s="20" t="s">
        <v>3291</v>
      </c>
      <c r="I411" s="20">
        <v>44227</v>
      </c>
      <c r="J411" s="20">
        <v>109895118</v>
      </c>
      <c r="K411" s="70" t="str">
        <f t="shared" si="3"/>
        <v>https://www.iucnredlist.org/species/44227/109895118</v>
      </c>
      <c r="L411" s="19">
        <v>1134</v>
      </c>
      <c r="M411" s="19">
        <v>1262</v>
      </c>
      <c r="N411" s="72"/>
      <c r="O411" s="72" t="s">
        <v>4319</v>
      </c>
      <c r="P411" s="51" t="s">
        <v>178</v>
      </c>
      <c r="Q411" s="24">
        <v>657.68368090000001</v>
      </c>
      <c r="R411" s="26">
        <v>30</v>
      </c>
      <c r="S411" s="26" t="s">
        <v>84</v>
      </c>
    </row>
    <row r="412" spans="1:19" x14ac:dyDescent="0.3">
      <c r="A412" s="2">
        <v>294</v>
      </c>
      <c r="B412" s="2">
        <v>1</v>
      </c>
      <c r="C412" s="2" t="s">
        <v>75</v>
      </c>
      <c r="D412" s="1">
        <v>9</v>
      </c>
      <c r="E412" s="2" t="str">
        <f t="shared" si="2"/>
        <v>9_Carcharhiniformes</v>
      </c>
      <c r="F412" s="2" t="s">
        <v>76</v>
      </c>
      <c r="G412" s="2" t="s">
        <v>800</v>
      </c>
      <c r="H412" s="20" t="s">
        <v>3292</v>
      </c>
      <c r="I412" s="20">
        <v>124396026</v>
      </c>
      <c r="J412" s="20">
        <v>124552532</v>
      </c>
      <c r="K412" s="70" t="str">
        <f t="shared" si="3"/>
        <v>https://www.iucnredlist.org/species/124396026/124552532</v>
      </c>
      <c r="L412" s="19">
        <v>910</v>
      </c>
      <c r="M412" s="19">
        <v>1365</v>
      </c>
      <c r="N412" s="72"/>
      <c r="O412" s="72" t="s">
        <v>4319</v>
      </c>
      <c r="P412" s="51" t="s">
        <v>178</v>
      </c>
      <c r="Q412" s="24">
        <v>18025.804940000002</v>
      </c>
      <c r="R412" s="26">
        <v>45</v>
      </c>
      <c r="S412" s="26" t="s">
        <v>84</v>
      </c>
    </row>
    <row r="413" spans="1:19" x14ac:dyDescent="0.3">
      <c r="A413" s="2">
        <v>295</v>
      </c>
      <c r="B413" s="2">
        <v>1</v>
      </c>
      <c r="C413" s="2" t="s">
        <v>75</v>
      </c>
      <c r="D413" s="1">
        <v>9</v>
      </c>
      <c r="E413" s="2" t="str">
        <f t="shared" si="2"/>
        <v>9_Carcharhiniformes</v>
      </c>
      <c r="F413" s="2" t="s">
        <v>76</v>
      </c>
      <c r="G413" s="2" t="s">
        <v>800</v>
      </c>
      <c r="H413" s="20" t="s">
        <v>3293</v>
      </c>
      <c r="I413" s="20">
        <v>61400</v>
      </c>
      <c r="J413" s="20">
        <v>124456465</v>
      </c>
      <c r="K413" s="70" t="str">
        <f t="shared" si="3"/>
        <v>https://www.iucnredlist.org/species/61400/124456465</v>
      </c>
      <c r="L413" s="19">
        <v>237</v>
      </c>
      <c r="M413" s="19">
        <v>960</v>
      </c>
      <c r="N413" s="72"/>
      <c r="O413" s="72" t="s">
        <v>4319</v>
      </c>
      <c r="P413" s="51" t="s">
        <v>178</v>
      </c>
      <c r="Q413" s="24">
        <v>136848.36379999999</v>
      </c>
      <c r="R413" s="26">
        <v>85</v>
      </c>
      <c r="S413" s="26" t="s">
        <v>84</v>
      </c>
    </row>
    <row r="414" spans="1:19" x14ac:dyDescent="0.3">
      <c r="A414" s="2">
        <v>296</v>
      </c>
      <c r="B414" s="2">
        <v>1</v>
      </c>
      <c r="C414" s="2" t="s">
        <v>75</v>
      </c>
      <c r="D414" s="1">
        <v>9</v>
      </c>
      <c r="E414" s="2" t="str">
        <f t="shared" si="2"/>
        <v>9_Carcharhiniformes</v>
      </c>
      <c r="F414" s="2" t="s">
        <v>76</v>
      </c>
      <c r="G414" s="2" t="s">
        <v>800</v>
      </c>
      <c r="H414" s="20" t="s">
        <v>3294</v>
      </c>
      <c r="I414" s="20">
        <v>44604</v>
      </c>
      <c r="J414" s="20">
        <v>124434721</v>
      </c>
      <c r="K414" s="70" t="str">
        <f t="shared" si="3"/>
        <v>https://www.iucnredlist.org/species/44604/124434721</v>
      </c>
      <c r="L414" s="19">
        <v>400</v>
      </c>
      <c r="M414" s="19">
        <v>500</v>
      </c>
      <c r="N414" s="72"/>
      <c r="O414" s="72" t="s">
        <v>4319</v>
      </c>
      <c r="P414" s="51" t="s">
        <v>178</v>
      </c>
      <c r="Q414" s="24">
        <v>4.8967569959999997</v>
      </c>
      <c r="R414" s="26">
        <v>40</v>
      </c>
      <c r="S414" s="26" t="s">
        <v>84</v>
      </c>
    </row>
    <row r="415" spans="1:19" x14ac:dyDescent="0.3">
      <c r="A415" s="2">
        <v>297</v>
      </c>
      <c r="B415" s="2">
        <v>1</v>
      </c>
      <c r="C415" s="2" t="s">
        <v>75</v>
      </c>
      <c r="D415" s="1">
        <v>9</v>
      </c>
      <c r="E415" s="2" t="str">
        <f t="shared" si="2"/>
        <v>9_Carcharhiniformes</v>
      </c>
      <c r="F415" s="2" t="s">
        <v>76</v>
      </c>
      <c r="G415" s="2" t="s">
        <v>800</v>
      </c>
      <c r="H415" s="20" t="s">
        <v>3295</v>
      </c>
      <c r="I415" s="20">
        <v>44170</v>
      </c>
      <c r="J415" s="20">
        <v>116737662</v>
      </c>
      <c r="K415" s="70" t="str">
        <f t="shared" si="3"/>
        <v>https://www.iucnredlist.org/species/44170/116737662</v>
      </c>
      <c r="L415" s="19">
        <v>240</v>
      </c>
      <c r="M415" s="19">
        <v>992</v>
      </c>
      <c r="N415" s="72"/>
      <c r="O415" s="72" t="s">
        <v>4319</v>
      </c>
      <c r="P415" s="51" t="s">
        <v>178</v>
      </c>
      <c r="Q415" s="24">
        <v>433883.1728</v>
      </c>
      <c r="R415" s="26">
        <v>42</v>
      </c>
      <c r="S415" s="26" t="s">
        <v>84</v>
      </c>
    </row>
    <row r="416" spans="1:19" x14ac:dyDescent="0.3">
      <c r="A416" s="2">
        <v>298</v>
      </c>
      <c r="B416" s="2">
        <v>1</v>
      </c>
      <c r="C416" s="2" t="s">
        <v>75</v>
      </c>
      <c r="D416" s="1">
        <v>9</v>
      </c>
      <c r="E416" s="2" t="str">
        <f t="shared" si="2"/>
        <v>9_Carcharhiniformes</v>
      </c>
      <c r="F416" s="2" t="s">
        <v>76</v>
      </c>
      <c r="G416" s="2" t="s">
        <v>800</v>
      </c>
      <c r="H416" s="20" t="s">
        <v>3296</v>
      </c>
      <c r="I416" s="20">
        <v>144152304</v>
      </c>
      <c r="J416" s="20">
        <v>144152973</v>
      </c>
      <c r="K416" s="70" t="str">
        <f t="shared" si="3"/>
        <v>https://www.iucnredlist.org/species/144152304/144152973</v>
      </c>
      <c r="L416" s="19">
        <v>428</v>
      </c>
      <c r="M416" s="19">
        <v>562</v>
      </c>
      <c r="N416" s="72"/>
      <c r="O416" s="72" t="s">
        <v>4319</v>
      </c>
      <c r="P416" s="51" t="s">
        <v>178</v>
      </c>
      <c r="Q416" s="24">
        <v>3167.1951370000002</v>
      </c>
      <c r="R416" s="26">
        <v>45.3</v>
      </c>
      <c r="S416" s="26" t="s">
        <v>84</v>
      </c>
    </row>
    <row r="417" spans="1:19" x14ac:dyDescent="0.3">
      <c r="A417" s="2">
        <v>299</v>
      </c>
      <c r="B417" s="2">
        <v>1</v>
      </c>
      <c r="C417" s="2" t="s">
        <v>75</v>
      </c>
      <c r="D417" s="1">
        <v>9</v>
      </c>
      <c r="E417" s="2" t="str">
        <f t="shared" si="2"/>
        <v>9_Carcharhiniformes</v>
      </c>
      <c r="F417" s="2" t="s">
        <v>76</v>
      </c>
      <c r="G417" s="2" t="s">
        <v>800</v>
      </c>
      <c r="H417" s="20" t="s">
        <v>3297</v>
      </c>
      <c r="I417" s="20">
        <v>44228</v>
      </c>
      <c r="J417" s="20">
        <v>139172409</v>
      </c>
      <c r="K417" s="70" t="str">
        <f t="shared" si="3"/>
        <v>https://www.iucnredlist.org/species/44228/139172409</v>
      </c>
      <c r="L417" s="19">
        <v>200</v>
      </c>
      <c r="M417" s="19">
        <v>800</v>
      </c>
      <c r="N417" s="72"/>
      <c r="O417" s="72" t="s">
        <v>4319</v>
      </c>
      <c r="P417" s="51" t="s">
        <v>178</v>
      </c>
      <c r="Q417" s="24">
        <v>48457.279179999998</v>
      </c>
      <c r="R417" s="26">
        <v>37</v>
      </c>
      <c r="S417" s="26" t="s">
        <v>84</v>
      </c>
    </row>
    <row r="418" spans="1:19" x14ac:dyDescent="0.3">
      <c r="A418" s="2">
        <v>300</v>
      </c>
      <c r="B418" s="2">
        <v>1</v>
      </c>
      <c r="C418" s="2" t="s">
        <v>75</v>
      </c>
      <c r="D418" s="1">
        <v>9</v>
      </c>
      <c r="E418" s="2" t="str">
        <f t="shared" si="2"/>
        <v>9_Carcharhiniformes</v>
      </c>
      <c r="F418" s="2" t="s">
        <v>76</v>
      </c>
      <c r="G418" s="2" t="s">
        <v>800</v>
      </c>
      <c r="H418" s="20" t="s">
        <v>3298</v>
      </c>
      <c r="I418" s="20">
        <v>44229</v>
      </c>
      <c r="J418" s="20">
        <v>124432220</v>
      </c>
      <c r="K418" s="70" t="str">
        <f t="shared" si="3"/>
        <v>https://www.iucnredlist.org/species/44229/124432220</v>
      </c>
      <c r="L418" s="19">
        <v>534</v>
      </c>
      <c r="M418" s="19">
        <v>1020</v>
      </c>
      <c r="N418" s="72"/>
      <c r="O418" s="72" t="s">
        <v>4319</v>
      </c>
      <c r="P418" s="51" t="s">
        <v>178</v>
      </c>
      <c r="Q418" s="24">
        <v>8127.8065740000002</v>
      </c>
      <c r="R418" s="26">
        <v>76.400000000000006</v>
      </c>
      <c r="S418" s="26" t="s">
        <v>84</v>
      </c>
    </row>
    <row r="419" spans="1:19" x14ac:dyDescent="0.3">
      <c r="A419" s="2">
        <v>301</v>
      </c>
      <c r="B419" s="2">
        <v>1</v>
      </c>
      <c r="C419" s="2" t="s">
        <v>75</v>
      </c>
      <c r="D419" s="1">
        <v>9</v>
      </c>
      <c r="E419" s="2" t="str">
        <f t="shared" si="2"/>
        <v>9_Carcharhiniformes</v>
      </c>
      <c r="F419" s="2" t="s">
        <v>76</v>
      </c>
      <c r="G419" s="2" t="s">
        <v>800</v>
      </c>
      <c r="H419" s="20" t="s">
        <v>3299</v>
      </c>
      <c r="I419" s="20">
        <v>44171</v>
      </c>
      <c r="J419" s="20">
        <v>68610885</v>
      </c>
      <c r="K419" s="70" t="str">
        <f t="shared" si="3"/>
        <v>https://www.iucnredlist.org/species/44171/68610885</v>
      </c>
      <c r="L419" s="19">
        <v>900</v>
      </c>
      <c r="M419" s="19">
        <v>1000</v>
      </c>
      <c r="N419" s="72"/>
      <c r="O419" s="72" t="s">
        <v>4319</v>
      </c>
      <c r="P419" s="51" t="s">
        <v>178</v>
      </c>
      <c r="Q419" s="24" t="s">
        <v>267</v>
      </c>
      <c r="R419" s="26">
        <v>45.4</v>
      </c>
      <c r="S419" s="26" t="s">
        <v>84</v>
      </c>
    </row>
    <row r="420" spans="1:19" x14ac:dyDescent="0.3">
      <c r="A420" s="2">
        <v>302</v>
      </c>
      <c r="B420" s="2">
        <v>1</v>
      </c>
      <c r="C420" s="2" t="s">
        <v>75</v>
      </c>
      <c r="D420" s="1">
        <v>9</v>
      </c>
      <c r="E420" s="2" t="str">
        <f t="shared" si="2"/>
        <v>9_Carcharhiniformes</v>
      </c>
      <c r="F420" s="2" t="s">
        <v>76</v>
      </c>
      <c r="G420" s="2" t="s">
        <v>800</v>
      </c>
      <c r="H420" s="20" t="s">
        <v>3300</v>
      </c>
      <c r="I420" s="20">
        <v>141744346</v>
      </c>
      <c r="J420" s="20">
        <v>124434793</v>
      </c>
      <c r="K420" s="70" t="str">
        <f t="shared" si="3"/>
        <v>https://www.iucnredlist.org/species/141744346/124434793</v>
      </c>
      <c r="L420" s="19">
        <v>338</v>
      </c>
      <c r="M420" s="19">
        <v>766</v>
      </c>
      <c r="N420" s="72"/>
      <c r="O420" s="72" t="s">
        <v>4319</v>
      </c>
      <c r="P420" s="51" t="s">
        <v>178</v>
      </c>
      <c r="Q420" s="24">
        <v>14591.241620000001</v>
      </c>
      <c r="R420" s="26">
        <v>39</v>
      </c>
      <c r="S420" s="26" t="s">
        <v>84</v>
      </c>
    </row>
    <row r="421" spans="1:19" x14ac:dyDescent="0.3">
      <c r="A421" s="2">
        <v>303</v>
      </c>
      <c r="B421" s="2">
        <v>1</v>
      </c>
      <c r="C421" s="2" t="s">
        <v>75</v>
      </c>
      <c r="D421" s="1">
        <v>9</v>
      </c>
      <c r="E421" s="2" t="str">
        <f t="shared" si="2"/>
        <v>9_Carcharhiniformes</v>
      </c>
      <c r="F421" s="2" t="s">
        <v>76</v>
      </c>
      <c r="G421" s="2" t="s">
        <v>800</v>
      </c>
      <c r="H421" s="20" t="s">
        <v>3301</v>
      </c>
      <c r="I421" s="20">
        <v>124396124</v>
      </c>
      <c r="J421" s="20">
        <v>124552537</v>
      </c>
      <c r="K421" s="70" t="str">
        <f t="shared" si="3"/>
        <v>https://www.iucnredlist.org/species/124396124/124552537</v>
      </c>
      <c r="L421" s="19">
        <v>752</v>
      </c>
      <c r="M421" s="19">
        <v>1443</v>
      </c>
      <c r="N421" s="72"/>
      <c r="O421" s="72" t="s">
        <v>4319</v>
      </c>
      <c r="P421" s="51" t="s">
        <v>178</v>
      </c>
      <c r="Q421" s="24">
        <v>1980.9425940000001</v>
      </c>
      <c r="R421" s="26">
        <v>55</v>
      </c>
      <c r="S421" s="26" t="s">
        <v>84</v>
      </c>
    </row>
    <row r="422" spans="1:19" x14ac:dyDescent="0.3">
      <c r="A422" s="2">
        <v>305</v>
      </c>
      <c r="B422" s="2">
        <v>1</v>
      </c>
      <c r="C422" s="2" t="s">
        <v>75</v>
      </c>
      <c r="D422" s="1">
        <v>9</v>
      </c>
      <c r="E422" s="2" t="str">
        <f t="shared" si="2"/>
        <v>9_Carcharhiniformes</v>
      </c>
      <c r="F422" s="2" t="s">
        <v>76</v>
      </c>
      <c r="G422" s="2" t="s">
        <v>800</v>
      </c>
      <c r="H422" s="20" t="s">
        <v>3303</v>
      </c>
      <c r="I422" s="20">
        <v>110903105</v>
      </c>
      <c r="J422" s="20">
        <v>141001987</v>
      </c>
      <c r="K422" s="70" t="str">
        <f t="shared" si="3"/>
        <v>https://www.iucnredlist.org/species/110903105/141001987</v>
      </c>
      <c r="L422" s="19">
        <v>463</v>
      </c>
      <c r="M422" s="19">
        <v>550</v>
      </c>
      <c r="N422" s="72"/>
      <c r="O422" s="72" t="s">
        <v>4319</v>
      </c>
      <c r="P422" s="51" t="s">
        <v>178</v>
      </c>
      <c r="Q422" s="24">
        <v>133.3219489</v>
      </c>
      <c r="R422" s="26">
        <v>29</v>
      </c>
      <c r="S422" s="26" t="s">
        <v>84</v>
      </c>
    </row>
    <row r="423" spans="1:19" x14ac:dyDescent="0.3">
      <c r="A423" s="2">
        <v>307</v>
      </c>
      <c r="B423" s="2">
        <v>1</v>
      </c>
      <c r="C423" s="2" t="s">
        <v>75</v>
      </c>
      <c r="D423" s="1">
        <v>9</v>
      </c>
      <c r="E423" s="2" t="str">
        <f t="shared" si="2"/>
        <v>9_Carcharhiniformes</v>
      </c>
      <c r="F423" s="2" t="s">
        <v>76</v>
      </c>
      <c r="G423" s="2" t="s">
        <v>800</v>
      </c>
      <c r="H423" s="20" t="s">
        <v>3305</v>
      </c>
      <c r="I423" s="20">
        <v>161455</v>
      </c>
      <c r="J423" s="20">
        <v>124488766</v>
      </c>
      <c r="K423" s="70" t="str">
        <f t="shared" si="3"/>
        <v>https://www.iucnredlist.org/species/161455/124488766</v>
      </c>
      <c r="L423" s="19">
        <v>155</v>
      </c>
      <c r="M423" s="19">
        <v>927</v>
      </c>
      <c r="N423" s="72"/>
      <c r="O423" s="72" t="s">
        <v>4319</v>
      </c>
      <c r="P423" s="51" t="s">
        <v>178</v>
      </c>
      <c r="Q423" s="24">
        <v>78293.493170000002</v>
      </c>
      <c r="R423" s="26">
        <v>30</v>
      </c>
      <c r="S423" s="26" t="s">
        <v>84</v>
      </c>
    </row>
    <row r="424" spans="1:19" x14ac:dyDescent="0.3">
      <c r="A424" s="2">
        <v>308</v>
      </c>
      <c r="B424" s="2">
        <v>1</v>
      </c>
      <c r="C424" s="2" t="s">
        <v>75</v>
      </c>
      <c r="D424" s="1">
        <v>9</v>
      </c>
      <c r="E424" s="2" t="str">
        <f t="shared" si="2"/>
        <v>9_Carcharhiniformes</v>
      </c>
      <c r="F424" s="2" t="s">
        <v>76</v>
      </c>
      <c r="G424" s="2" t="s">
        <v>800</v>
      </c>
      <c r="H424" s="20" t="s">
        <v>3306</v>
      </c>
      <c r="I424" s="20">
        <v>41811</v>
      </c>
      <c r="J424" s="20">
        <v>68623349</v>
      </c>
      <c r="K424" s="70" t="str">
        <f t="shared" si="3"/>
        <v>https://www.iucnredlist.org/species/41811/68623349</v>
      </c>
      <c r="L424" s="19">
        <v>128</v>
      </c>
      <c r="M424" s="19">
        <v>823</v>
      </c>
      <c r="N424" s="72"/>
      <c r="O424" s="72" t="s">
        <v>4319</v>
      </c>
      <c r="P424" s="51" t="s">
        <v>178</v>
      </c>
      <c r="Q424" s="24">
        <v>188655.2034</v>
      </c>
      <c r="R424" s="26">
        <v>61</v>
      </c>
      <c r="S424" s="26" t="s">
        <v>84</v>
      </c>
    </row>
    <row r="425" spans="1:19" x14ac:dyDescent="0.3">
      <c r="A425" s="2">
        <v>309</v>
      </c>
      <c r="B425" s="2">
        <v>1</v>
      </c>
      <c r="C425" s="2" t="s">
        <v>75</v>
      </c>
      <c r="D425" s="1">
        <v>9</v>
      </c>
      <c r="E425" s="2" t="str">
        <f t="shared" si="2"/>
        <v>9_Carcharhiniformes</v>
      </c>
      <c r="F425" s="2" t="s">
        <v>76</v>
      </c>
      <c r="G425" s="2" t="s">
        <v>800</v>
      </c>
      <c r="H425" s="20" t="s">
        <v>3307</v>
      </c>
      <c r="I425" s="20">
        <v>42711</v>
      </c>
      <c r="J425" s="20">
        <v>68623469</v>
      </c>
      <c r="K425" s="70" t="str">
        <f t="shared" si="3"/>
        <v>https://www.iucnredlist.org/species/42711/68623469</v>
      </c>
      <c r="L425" s="19">
        <v>239</v>
      </c>
      <c r="M425" s="19">
        <v>590</v>
      </c>
      <c r="N425" s="72"/>
      <c r="O425" s="72" t="s">
        <v>4319</v>
      </c>
      <c r="P425" s="51" t="s">
        <v>178</v>
      </c>
      <c r="Q425" s="24">
        <v>68970.688840000003</v>
      </c>
      <c r="R425" s="26">
        <v>42</v>
      </c>
      <c r="S425" s="26" t="s">
        <v>84</v>
      </c>
    </row>
    <row r="426" spans="1:19" x14ac:dyDescent="0.3">
      <c r="A426" s="2">
        <v>310</v>
      </c>
      <c r="B426" s="2">
        <v>1</v>
      </c>
      <c r="C426" s="2" t="s">
        <v>75</v>
      </c>
      <c r="D426" s="1">
        <v>9</v>
      </c>
      <c r="E426" s="2" t="str">
        <f t="shared" si="2"/>
        <v>9_Carcharhiniformes</v>
      </c>
      <c r="F426" s="2" t="s">
        <v>76</v>
      </c>
      <c r="G426" s="2" t="s">
        <v>800</v>
      </c>
      <c r="H426" s="20" t="s">
        <v>3308</v>
      </c>
      <c r="I426" s="20">
        <v>161732</v>
      </c>
      <c r="J426" s="20">
        <v>124535030</v>
      </c>
      <c r="K426" s="70" t="str">
        <f t="shared" si="3"/>
        <v>https://www.iucnredlist.org/species/161732/124535030</v>
      </c>
      <c r="L426" s="19">
        <v>293</v>
      </c>
      <c r="M426" s="19">
        <v>695</v>
      </c>
      <c r="N426" s="72"/>
      <c r="O426" s="72" t="s">
        <v>4319</v>
      </c>
      <c r="P426" s="51" t="s">
        <v>178</v>
      </c>
      <c r="Q426" s="24">
        <v>39741.726569999999</v>
      </c>
      <c r="R426" s="26">
        <v>46</v>
      </c>
      <c r="S426" s="26" t="s">
        <v>84</v>
      </c>
    </row>
    <row r="427" spans="1:19" x14ac:dyDescent="0.3">
      <c r="A427" s="2">
        <v>311</v>
      </c>
      <c r="B427" s="2">
        <v>1</v>
      </c>
      <c r="C427" s="2" t="s">
        <v>75</v>
      </c>
      <c r="D427" s="1">
        <v>9</v>
      </c>
      <c r="E427" s="2" t="str">
        <f t="shared" si="2"/>
        <v>9_Carcharhiniformes</v>
      </c>
      <c r="F427" s="2" t="s">
        <v>76</v>
      </c>
      <c r="G427" s="2" t="s">
        <v>800</v>
      </c>
      <c r="H427" s="20" t="s">
        <v>3309</v>
      </c>
      <c r="I427" s="20">
        <v>161479</v>
      </c>
      <c r="J427" s="20">
        <v>124492417</v>
      </c>
      <c r="K427" s="70" t="str">
        <f t="shared" si="3"/>
        <v>https://www.iucnredlist.org/species/161479/124492417</v>
      </c>
      <c r="L427" s="19">
        <v>292</v>
      </c>
      <c r="M427" s="19">
        <v>732</v>
      </c>
      <c r="N427" s="72"/>
      <c r="O427" s="72" t="s">
        <v>4319</v>
      </c>
      <c r="P427" s="51" t="s">
        <v>178</v>
      </c>
      <c r="Q427" s="24">
        <v>171082.56469999999</v>
      </c>
      <c r="R427" s="26">
        <v>33</v>
      </c>
      <c r="S427" s="26" t="s">
        <v>84</v>
      </c>
    </row>
    <row r="428" spans="1:19" x14ac:dyDescent="0.3">
      <c r="A428" s="2">
        <v>312</v>
      </c>
      <c r="B428" s="2">
        <v>1</v>
      </c>
      <c r="C428" s="2" t="s">
        <v>75</v>
      </c>
      <c r="D428" s="1">
        <v>9</v>
      </c>
      <c r="E428" s="2" t="str">
        <f t="shared" si="2"/>
        <v>9_Carcharhiniformes</v>
      </c>
      <c r="F428" s="2" t="s">
        <v>76</v>
      </c>
      <c r="G428" s="2" t="s">
        <v>800</v>
      </c>
      <c r="H428" s="20" t="s">
        <v>3310</v>
      </c>
      <c r="I428" s="20">
        <v>63149</v>
      </c>
      <c r="J428" s="20">
        <v>124463343</v>
      </c>
      <c r="K428" s="70" t="str">
        <f t="shared" si="3"/>
        <v>https://www.iucnredlist.org/species/63149/124463343</v>
      </c>
      <c r="L428" s="19">
        <v>328</v>
      </c>
      <c r="M428" s="19">
        <v>790</v>
      </c>
      <c r="N428" s="72"/>
      <c r="O428" s="72" t="s">
        <v>4319</v>
      </c>
      <c r="P428" s="51" t="s">
        <v>178</v>
      </c>
      <c r="Q428" s="24">
        <v>44777.848830000003</v>
      </c>
      <c r="R428" s="26">
        <v>46</v>
      </c>
      <c r="S428" s="26" t="s">
        <v>84</v>
      </c>
    </row>
    <row r="429" spans="1:19" x14ac:dyDescent="0.3">
      <c r="A429" s="2">
        <v>313</v>
      </c>
      <c r="B429" s="2">
        <v>1</v>
      </c>
      <c r="C429" s="2" t="s">
        <v>75</v>
      </c>
      <c r="D429" s="1">
        <v>9</v>
      </c>
      <c r="E429" s="2" t="str">
        <f t="shared" si="2"/>
        <v>9_Carcharhiniformes</v>
      </c>
      <c r="F429" s="2" t="s">
        <v>76</v>
      </c>
      <c r="G429" s="2" t="s">
        <v>800</v>
      </c>
      <c r="H429" s="20" t="s">
        <v>3311</v>
      </c>
      <c r="I429" s="20">
        <v>161460</v>
      </c>
      <c r="J429" s="20">
        <v>124489424</v>
      </c>
      <c r="K429" s="70" t="str">
        <f t="shared" si="3"/>
        <v>https://www.iucnredlist.org/species/161460/124489424</v>
      </c>
      <c r="L429" s="19">
        <v>262</v>
      </c>
      <c r="M429" s="19">
        <v>549</v>
      </c>
      <c r="N429" s="72"/>
      <c r="O429" s="72" t="s">
        <v>4319</v>
      </c>
      <c r="P429" s="51" t="s">
        <v>178</v>
      </c>
      <c r="Q429" s="24">
        <v>182.9909634</v>
      </c>
      <c r="R429" s="26">
        <v>35</v>
      </c>
      <c r="S429" s="26" t="s">
        <v>84</v>
      </c>
    </row>
    <row r="430" spans="1:19" x14ac:dyDescent="0.3">
      <c r="A430" s="2">
        <v>315</v>
      </c>
      <c r="B430" s="2">
        <v>1</v>
      </c>
      <c r="C430" s="2" t="s">
        <v>75</v>
      </c>
      <c r="D430" s="1">
        <v>9</v>
      </c>
      <c r="E430" s="2" t="str">
        <f t="shared" si="2"/>
        <v>9_Carcharhiniformes</v>
      </c>
      <c r="F430" s="2" t="s">
        <v>76</v>
      </c>
      <c r="G430" s="2" t="s">
        <v>800</v>
      </c>
      <c r="H430" s="20" t="s">
        <v>3313</v>
      </c>
      <c r="I430" s="20">
        <v>161364</v>
      </c>
      <c r="J430" s="20">
        <v>124472336</v>
      </c>
      <c r="K430" s="70" t="str">
        <f t="shared" si="3"/>
        <v>https://www.iucnredlist.org/species/161364/124472336</v>
      </c>
      <c r="L430" s="19">
        <v>100</v>
      </c>
      <c r="M430" s="19">
        <v>900</v>
      </c>
      <c r="N430" s="72"/>
      <c r="O430" s="72" t="s">
        <v>4319</v>
      </c>
      <c r="P430" s="51" t="s">
        <v>178</v>
      </c>
      <c r="Q430" s="24">
        <v>265423.1912</v>
      </c>
      <c r="R430" s="26">
        <v>65</v>
      </c>
      <c r="S430" s="26" t="s">
        <v>84</v>
      </c>
    </row>
    <row r="431" spans="1:19" x14ac:dyDescent="0.3">
      <c r="A431" s="2">
        <v>316</v>
      </c>
      <c r="B431" s="2">
        <v>1</v>
      </c>
      <c r="C431" s="2" t="s">
        <v>75</v>
      </c>
      <c r="D431" s="1">
        <v>9</v>
      </c>
      <c r="E431" s="2" t="str">
        <f t="shared" si="2"/>
        <v>9_Carcharhiniformes</v>
      </c>
      <c r="F431" s="2" t="s">
        <v>76</v>
      </c>
      <c r="G431" s="2" t="s">
        <v>800</v>
      </c>
      <c r="H431" s="20" t="s">
        <v>3314</v>
      </c>
      <c r="I431" s="20">
        <v>41812</v>
      </c>
      <c r="J431" s="20">
        <v>68623691</v>
      </c>
      <c r="K431" s="70" t="str">
        <f t="shared" si="3"/>
        <v>https://www.iucnredlist.org/species/41812/68623691</v>
      </c>
      <c r="L431" s="19">
        <v>290</v>
      </c>
      <c r="M431" s="19">
        <v>470</v>
      </c>
      <c r="N431" s="72"/>
      <c r="O431" s="72" t="s">
        <v>4319</v>
      </c>
      <c r="P431" s="51" t="s">
        <v>178</v>
      </c>
      <c r="Q431" s="24">
        <v>20517.93246</v>
      </c>
      <c r="R431" s="26">
        <v>34</v>
      </c>
      <c r="S431" s="26" t="s">
        <v>84</v>
      </c>
    </row>
    <row r="432" spans="1:19" x14ac:dyDescent="0.3">
      <c r="A432" s="2">
        <v>317</v>
      </c>
      <c r="B432" s="2">
        <v>1</v>
      </c>
      <c r="C432" s="2" t="s">
        <v>75</v>
      </c>
      <c r="D432" s="1">
        <v>9</v>
      </c>
      <c r="E432" s="2" t="str">
        <f t="shared" si="2"/>
        <v>9_Carcharhiniformes</v>
      </c>
      <c r="F432" s="2" t="s">
        <v>76</v>
      </c>
      <c r="G432" s="2" t="s">
        <v>800</v>
      </c>
      <c r="H432" s="20" t="s">
        <v>3315</v>
      </c>
      <c r="I432" s="20">
        <v>161473</v>
      </c>
      <c r="J432" s="20">
        <v>124491550</v>
      </c>
      <c r="K432" s="70" t="str">
        <f t="shared" si="3"/>
        <v>https://www.iucnredlist.org/species/161473/124491550</v>
      </c>
      <c r="L432" s="19">
        <v>330</v>
      </c>
      <c r="M432" s="19">
        <v>550</v>
      </c>
      <c r="N432" s="72"/>
      <c r="O432" s="72" t="s">
        <v>4319</v>
      </c>
      <c r="P432" s="51" t="s">
        <v>178</v>
      </c>
      <c r="Q432" s="24">
        <v>14711.910550000001</v>
      </c>
      <c r="R432" s="26">
        <v>80.599999999999994</v>
      </c>
      <c r="S432" s="26" t="s">
        <v>84</v>
      </c>
    </row>
    <row r="433" spans="1:19" x14ac:dyDescent="0.3">
      <c r="A433" s="2">
        <v>318</v>
      </c>
      <c r="B433" s="2">
        <v>1</v>
      </c>
      <c r="C433" s="2" t="s">
        <v>75</v>
      </c>
      <c r="D433" s="1">
        <v>9</v>
      </c>
      <c r="E433" s="2" t="str">
        <f t="shared" si="2"/>
        <v>9_Carcharhiniformes</v>
      </c>
      <c r="F433" s="2" t="s">
        <v>76</v>
      </c>
      <c r="G433" s="2" t="s">
        <v>800</v>
      </c>
      <c r="H433" s="20" t="s">
        <v>3316</v>
      </c>
      <c r="I433" s="20">
        <v>161398</v>
      </c>
      <c r="J433" s="20">
        <v>124477972</v>
      </c>
      <c r="K433" s="70" t="str">
        <f t="shared" si="3"/>
        <v>https://www.iucnredlist.org/species/161398/124477972</v>
      </c>
      <c r="L433" s="19">
        <v>55</v>
      </c>
      <c r="M433" s="19">
        <v>2000</v>
      </c>
      <c r="N433" s="72"/>
      <c r="O433" s="72" t="s">
        <v>4319</v>
      </c>
      <c r="P433" s="51" t="s">
        <v>178</v>
      </c>
      <c r="Q433" s="24">
        <v>2791092.963</v>
      </c>
      <c r="R433" s="26">
        <v>90</v>
      </c>
      <c r="S433" s="26" t="s">
        <v>84</v>
      </c>
    </row>
    <row r="434" spans="1:19" x14ac:dyDescent="0.3">
      <c r="A434" s="2">
        <v>319</v>
      </c>
      <c r="B434" s="2">
        <v>1</v>
      </c>
      <c r="C434" s="2" t="s">
        <v>75</v>
      </c>
      <c r="D434" s="1">
        <v>9</v>
      </c>
      <c r="E434" s="2" t="str">
        <f t="shared" si="2"/>
        <v>9_Carcharhiniformes</v>
      </c>
      <c r="F434" s="2" t="s">
        <v>76</v>
      </c>
      <c r="G434" s="2" t="s">
        <v>800</v>
      </c>
      <c r="H434" s="20" t="s">
        <v>3317</v>
      </c>
      <c r="I434" s="20">
        <v>44578</v>
      </c>
      <c r="J434" s="20">
        <v>2995648</v>
      </c>
      <c r="K434" s="70" t="str">
        <f t="shared" si="3"/>
        <v>https://www.iucnredlist.org/species/44578/2995648</v>
      </c>
      <c r="L434" s="19">
        <v>130</v>
      </c>
      <c r="M434" s="19">
        <v>600</v>
      </c>
      <c r="N434" s="72"/>
      <c r="O434" s="72" t="s">
        <v>4319</v>
      </c>
      <c r="P434" s="51" t="s">
        <v>178</v>
      </c>
      <c r="Q434" s="24">
        <v>34525.918250000002</v>
      </c>
      <c r="R434" s="26">
        <v>43</v>
      </c>
      <c r="S434" s="26" t="s">
        <v>84</v>
      </c>
    </row>
    <row r="435" spans="1:19" x14ac:dyDescent="0.3">
      <c r="A435" s="2">
        <v>320</v>
      </c>
      <c r="B435" s="2">
        <v>1</v>
      </c>
      <c r="C435" s="2" t="s">
        <v>75</v>
      </c>
      <c r="D435" s="1">
        <v>9</v>
      </c>
      <c r="E435" s="2" t="str">
        <f t="shared" si="2"/>
        <v>9_Carcharhiniformes</v>
      </c>
      <c r="F435" s="2" t="s">
        <v>76</v>
      </c>
      <c r="G435" s="2" t="s">
        <v>800</v>
      </c>
      <c r="H435" s="20" t="s">
        <v>3318</v>
      </c>
      <c r="I435" s="20">
        <v>161705</v>
      </c>
      <c r="J435" s="20">
        <v>48941031</v>
      </c>
      <c r="K435" s="70" t="str">
        <f t="shared" si="3"/>
        <v>https://www.iucnredlist.org/species/161705/48941031</v>
      </c>
      <c r="L435" s="19">
        <v>380</v>
      </c>
      <c r="M435" s="19">
        <v>1300</v>
      </c>
      <c r="N435" s="72"/>
      <c r="O435" s="72" t="s">
        <v>4319</v>
      </c>
      <c r="P435" s="51" t="s">
        <v>178</v>
      </c>
      <c r="Q435" s="24">
        <v>462227.18640000001</v>
      </c>
      <c r="R435" s="26">
        <v>63</v>
      </c>
      <c r="S435" s="26" t="s">
        <v>84</v>
      </c>
    </row>
    <row r="436" spans="1:19" x14ac:dyDescent="0.3">
      <c r="A436" s="2">
        <v>321</v>
      </c>
      <c r="B436" s="2">
        <v>1</v>
      </c>
      <c r="C436" s="2" t="s">
        <v>75</v>
      </c>
      <c r="D436" s="1">
        <v>9</v>
      </c>
      <c r="E436" s="2" t="str">
        <f t="shared" si="2"/>
        <v>9_Carcharhiniformes</v>
      </c>
      <c r="F436" s="2" t="s">
        <v>76</v>
      </c>
      <c r="G436" s="2" t="s">
        <v>800</v>
      </c>
      <c r="H436" s="20" t="s">
        <v>3319</v>
      </c>
      <c r="I436" s="20">
        <v>161567</v>
      </c>
      <c r="J436" s="20">
        <v>124508145</v>
      </c>
      <c r="K436" s="70" t="str">
        <f t="shared" si="3"/>
        <v>https://www.iucnredlist.org/species/161567/124508145</v>
      </c>
      <c r="L436" s="19">
        <v>150</v>
      </c>
      <c r="M436" s="19">
        <v>540</v>
      </c>
      <c r="N436" s="72"/>
      <c r="O436" s="72" t="s">
        <v>4319</v>
      </c>
      <c r="P436" s="51" t="s">
        <v>178</v>
      </c>
      <c r="Q436" s="24">
        <v>143324.06789999999</v>
      </c>
      <c r="R436" s="26">
        <v>80</v>
      </c>
      <c r="S436" s="26" t="s">
        <v>84</v>
      </c>
    </row>
    <row r="437" spans="1:19" x14ac:dyDescent="0.3">
      <c r="A437" s="2">
        <v>322</v>
      </c>
      <c r="B437" s="2">
        <v>1</v>
      </c>
      <c r="C437" s="2" t="s">
        <v>75</v>
      </c>
      <c r="D437" s="1">
        <v>9</v>
      </c>
      <c r="E437" s="2" t="str">
        <f t="shared" si="2"/>
        <v>9_Carcharhiniformes</v>
      </c>
      <c r="F437" s="2" t="s">
        <v>76</v>
      </c>
      <c r="G437" s="2" t="s">
        <v>800</v>
      </c>
      <c r="H437" s="20" t="s">
        <v>3320</v>
      </c>
      <c r="I437" s="20">
        <v>60228</v>
      </c>
      <c r="J437" s="20">
        <v>200321910</v>
      </c>
      <c r="K437" s="70" t="str">
        <f t="shared" si="3"/>
        <v>https://www.iucnredlist.org/species/60228/200321910</v>
      </c>
      <c r="L437" s="19">
        <v>130</v>
      </c>
      <c r="M437" s="19">
        <v>1326</v>
      </c>
      <c r="N437" s="72"/>
      <c r="O437" s="72" t="s">
        <v>4319</v>
      </c>
      <c r="P437" s="51" t="s">
        <v>178</v>
      </c>
      <c r="Q437" s="24">
        <v>36319.243369999997</v>
      </c>
      <c r="R437" s="26">
        <v>37</v>
      </c>
      <c r="S437" s="26" t="s">
        <v>84</v>
      </c>
    </row>
    <row r="438" spans="1:19" x14ac:dyDescent="0.3">
      <c r="A438" s="2">
        <v>323</v>
      </c>
      <c r="B438" s="2">
        <v>1</v>
      </c>
      <c r="C438" s="2" t="s">
        <v>75</v>
      </c>
      <c r="D438" s="1">
        <v>9</v>
      </c>
      <c r="E438" s="2" t="str">
        <f t="shared" si="2"/>
        <v>9_Carcharhiniformes</v>
      </c>
      <c r="F438" s="2" t="s">
        <v>76</v>
      </c>
      <c r="G438" s="2" t="s">
        <v>800</v>
      </c>
      <c r="H438" s="20" t="s">
        <v>3321</v>
      </c>
      <c r="I438" s="20">
        <v>44649</v>
      </c>
      <c r="J438" s="20">
        <v>124436806</v>
      </c>
      <c r="K438" s="70" t="str">
        <f t="shared" si="3"/>
        <v>https://www.iucnredlist.org/species/44649/124436806</v>
      </c>
      <c r="L438" s="19">
        <v>159</v>
      </c>
      <c r="M438" s="19">
        <v>720</v>
      </c>
      <c r="N438" s="72"/>
      <c r="O438" s="72" t="s">
        <v>4319</v>
      </c>
      <c r="P438" s="51" t="s">
        <v>178</v>
      </c>
      <c r="Q438" s="24">
        <v>330049.49579999998</v>
      </c>
      <c r="R438" s="26">
        <v>43</v>
      </c>
      <c r="S438" s="26" t="s">
        <v>84</v>
      </c>
    </row>
    <row r="439" spans="1:19" x14ac:dyDescent="0.3">
      <c r="A439" s="2">
        <v>324</v>
      </c>
      <c r="B439" s="2">
        <v>1</v>
      </c>
      <c r="C439" s="2" t="s">
        <v>75</v>
      </c>
      <c r="D439" s="1">
        <v>9</v>
      </c>
      <c r="E439" s="2" t="str">
        <f t="shared" si="2"/>
        <v>9_Carcharhiniformes</v>
      </c>
      <c r="F439" s="2" t="s">
        <v>76</v>
      </c>
      <c r="G439" s="2" t="s">
        <v>800</v>
      </c>
      <c r="H439" s="20" t="s">
        <v>3322</v>
      </c>
      <c r="I439" s="20">
        <v>195425</v>
      </c>
      <c r="J439" s="20">
        <v>116740228</v>
      </c>
      <c r="K439" s="70" t="str">
        <f t="shared" si="3"/>
        <v>https://www.iucnredlist.org/species/195425/116740228</v>
      </c>
      <c r="L439" s="19">
        <v>262</v>
      </c>
      <c r="M439" s="19">
        <v>830</v>
      </c>
      <c r="N439" s="72"/>
      <c r="O439" s="72" t="s">
        <v>4319</v>
      </c>
      <c r="P439" s="51" t="s">
        <v>178</v>
      </c>
      <c r="Q439" s="24">
        <v>7738.0634909999999</v>
      </c>
      <c r="R439" s="26">
        <v>45.5</v>
      </c>
      <c r="S439" s="26" t="s">
        <v>84</v>
      </c>
    </row>
    <row r="440" spans="1:19" x14ac:dyDescent="0.3">
      <c r="A440" s="2">
        <v>325</v>
      </c>
      <c r="B440" s="2">
        <v>1</v>
      </c>
      <c r="C440" s="2" t="s">
        <v>75</v>
      </c>
      <c r="D440" s="1">
        <v>9</v>
      </c>
      <c r="E440" s="2" t="str">
        <f t="shared" si="2"/>
        <v>9_Carcharhiniformes</v>
      </c>
      <c r="F440" s="2" t="s">
        <v>76</v>
      </c>
      <c r="G440" s="2" t="s">
        <v>800</v>
      </c>
      <c r="H440" s="20" t="s">
        <v>3323</v>
      </c>
      <c r="I440" s="20">
        <v>161406</v>
      </c>
      <c r="J440" s="20">
        <v>124479635</v>
      </c>
      <c r="K440" s="70" t="str">
        <f t="shared" si="3"/>
        <v>https://www.iucnredlist.org/species/161406/124479635</v>
      </c>
      <c r="L440" s="19">
        <v>60</v>
      </c>
      <c r="M440" s="19">
        <v>90</v>
      </c>
      <c r="N440" s="72"/>
      <c r="O440" s="72" t="s">
        <v>4319</v>
      </c>
      <c r="P440" s="51" t="s">
        <v>83</v>
      </c>
      <c r="Q440" s="24">
        <v>318631.01439999999</v>
      </c>
      <c r="R440" s="26">
        <v>49.8</v>
      </c>
      <c r="S440" s="26" t="s">
        <v>84</v>
      </c>
    </row>
    <row r="441" spans="1:19" x14ac:dyDescent="0.3">
      <c r="A441" s="2">
        <v>326</v>
      </c>
      <c r="B441" s="2">
        <v>1</v>
      </c>
      <c r="C441" s="2" t="s">
        <v>75</v>
      </c>
      <c r="D441" s="1">
        <v>9</v>
      </c>
      <c r="E441" s="2" t="str">
        <f t="shared" si="2"/>
        <v>9_Carcharhiniformes</v>
      </c>
      <c r="F441" s="2" t="s">
        <v>76</v>
      </c>
      <c r="G441" s="2" t="s">
        <v>800</v>
      </c>
      <c r="H441" s="20" t="s">
        <v>3324</v>
      </c>
      <c r="I441" s="20">
        <v>161333</v>
      </c>
      <c r="J441" s="20">
        <v>124467078</v>
      </c>
      <c r="K441" s="70" t="str">
        <f t="shared" si="3"/>
        <v>https://www.iucnredlist.org/species/161333/124467078</v>
      </c>
      <c r="L441" s="19">
        <v>50</v>
      </c>
      <c r="M441" s="19">
        <v>431</v>
      </c>
      <c r="N441" s="72"/>
      <c r="O441" s="72" t="s">
        <v>4319</v>
      </c>
      <c r="P441" s="51" t="s">
        <v>178</v>
      </c>
      <c r="Q441" s="24">
        <v>58600.068249999997</v>
      </c>
      <c r="R441" s="26">
        <v>29.7</v>
      </c>
      <c r="S441" s="26" t="s">
        <v>84</v>
      </c>
    </row>
    <row r="442" spans="1:19" x14ac:dyDescent="0.3">
      <c r="A442" s="2">
        <v>327</v>
      </c>
      <c r="B442" s="2">
        <v>1</v>
      </c>
      <c r="C442" s="2" t="s">
        <v>75</v>
      </c>
      <c r="D442" s="1">
        <v>9</v>
      </c>
      <c r="E442" s="2" t="str">
        <f t="shared" si="2"/>
        <v>9_Carcharhiniformes</v>
      </c>
      <c r="F442" s="2" t="s">
        <v>76</v>
      </c>
      <c r="G442" s="2" t="s">
        <v>800</v>
      </c>
      <c r="H442" s="20" t="s">
        <v>3325</v>
      </c>
      <c r="I442" s="20">
        <v>161498</v>
      </c>
      <c r="J442" s="20">
        <v>124495755</v>
      </c>
      <c r="K442" s="70" t="str">
        <f t="shared" si="3"/>
        <v>https://www.iucnredlist.org/species/161498/124495755</v>
      </c>
      <c r="L442" s="19">
        <v>457</v>
      </c>
      <c r="M442" s="19">
        <v>824</v>
      </c>
      <c r="N442" s="72"/>
      <c r="O442" s="72" t="s">
        <v>4319</v>
      </c>
      <c r="P442" s="51" t="s">
        <v>178</v>
      </c>
      <c r="Q442" s="24">
        <v>22619.43549</v>
      </c>
      <c r="R442" s="26">
        <v>44</v>
      </c>
      <c r="S442" s="26" t="s">
        <v>84</v>
      </c>
    </row>
    <row r="443" spans="1:19" x14ac:dyDescent="0.3">
      <c r="A443" s="2">
        <v>328</v>
      </c>
      <c r="B443" s="2">
        <v>1</v>
      </c>
      <c r="C443" s="2" t="s">
        <v>75</v>
      </c>
      <c r="D443" s="1">
        <v>9</v>
      </c>
      <c r="E443" s="2" t="str">
        <f t="shared" si="2"/>
        <v>9_Carcharhiniformes</v>
      </c>
      <c r="F443" s="2" t="s">
        <v>76</v>
      </c>
      <c r="G443" s="2" t="s">
        <v>800</v>
      </c>
      <c r="H443" s="20" t="s">
        <v>3326</v>
      </c>
      <c r="I443" s="20">
        <v>161488</v>
      </c>
      <c r="J443" s="20">
        <v>109905403</v>
      </c>
      <c r="K443" s="70" t="str">
        <f t="shared" si="3"/>
        <v>https://www.iucnredlist.org/species/161488/109905403</v>
      </c>
      <c r="L443" s="19">
        <v>37</v>
      </c>
      <c r="M443" s="19">
        <v>91</v>
      </c>
      <c r="N443" s="72"/>
      <c r="O443" s="72" t="s">
        <v>4319</v>
      </c>
      <c r="P443" s="51" t="s">
        <v>83</v>
      </c>
      <c r="Q443" s="24">
        <v>15222.52202</v>
      </c>
      <c r="R443" s="26">
        <v>48</v>
      </c>
      <c r="S443" s="26" t="s">
        <v>84</v>
      </c>
    </row>
    <row r="444" spans="1:19" x14ac:dyDescent="0.3">
      <c r="A444" s="2">
        <v>329</v>
      </c>
      <c r="B444" s="2">
        <v>1</v>
      </c>
      <c r="C444" s="2" t="s">
        <v>75</v>
      </c>
      <c r="D444" s="1">
        <v>9</v>
      </c>
      <c r="E444" s="2" t="str">
        <f t="shared" si="2"/>
        <v>9_Carcharhiniformes</v>
      </c>
      <c r="F444" s="2" t="s">
        <v>76</v>
      </c>
      <c r="G444" s="2" t="s">
        <v>800</v>
      </c>
      <c r="H444" s="20" t="s">
        <v>3327</v>
      </c>
      <c r="I444" s="20">
        <v>161680</v>
      </c>
      <c r="J444" s="20">
        <v>124527450</v>
      </c>
      <c r="K444" s="70" t="str">
        <f t="shared" si="3"/>
        <v>https://www.iucnredlist.org/species/161680/124527450</v>
      </c>
      <c r="L444" s="19">
        <v>27</v>
      </c>
      <c r="M444" s="19">
        <v>100</v>
      </c>
      <c r="N444" s="72"/>
      <c r="O444" s="72" t="s">
        <v>4319</v>
      </c>
      <c r="P444" s="51" t="s">
        <v>83</v>
      </c>
      <c r="Q444" s="24">
        <v>654029.2023</v>
      </c>
      <c r="R444" s="26">
        <v>49</v>
      </c>
      <c r="S444" s="26" t="s">
        <v>84</v>
      </c>
    </row>
    <row r="445" spans="1:19" x14ac:dyDescent="0.3">
      <c r="A445" s="2">
        <v>330</v>
      </c>
      <c r="B445" s="2">
        <v>1</v>
      </c>
      <c r="C445" s="2" t="s">
        <v>75</v>
      </c>
      <c r="D445" s="1">
        <v>9</v>
      </c>
      <c r="E445" s="2" t="str">
        <f t="shared" si="2"/>
        <v>9_Carcharhiniformes</v>
      </c>
      <c r="F445" s="2" t="s">
        <v>76</v>
      </c>
      <c r="G445" s="2" t="s">
        <v>800</v>
      </c>
      <c r="H445" s="20" t="s">
        <v>3328</v>
      </c>
      <c r="I445" s="20">
        <v>44612</v>
      </c>
      <c r="J445" s="20">
        <v>124435377</v>
      </c>
      <c r="K445" s="70" t="str">
        <f t="shared" si="3"/>
        <v>https://www.iucnredlist.org/species/44612/124435377</v>
      </c>
      <c r="L445" s="19">
        <v>0</v>
      </c>
      <c r="M445" s="19">
        <v>290</v>
      </c>
      <c r="N445" s="72"/>
      <c r="O445" s="72" t="s">
        <v>4319</v>
      </c>
      <c r="P445" s="51" t="s">
        <v>83</v>
      </c>
      <c r="Q445" s="24">
        <v>73050.649470000004</v>
      </c>
      <c r="R445" s="26">
        <v>56</v>
      </c>
      <c r="S445" s="26" t="s">
        <v>84</v>
      </c>
    </row>
    <row r="446" spans="1:19" x14ac:dyDescent="0.3">
      <c r="A446" s="2">
        <v>331</v>
      </c>
      <c r="B446" s="2">
        <v>1</v>
      </c>
      <c r="C446" s="2" t="s">
        <v>75</v>
      </c>
      <c r="D446" s="1">
        <v>9</v>
      </c>
      <c r="E446" s="2" t="str">
        <f t="shared" si="2"/>
        <v>9_Carcharhiniformes</v>
      </c>
      <c r="F446" s="2" t="s">
        <v>76</v>
      </c>
      <c r="G446" s="2" t="s">
        <v>800</v>
      </c>
      <c r="H446" s="20" t="s">
        <v>3329</v>
      </c>
      <c r="I446" s="20">
        <v>161644</v>
      </c>
      <c r="J446" s="20">
        <v>124520542</v>
      </c>
      <c r="K446" s="70" t="str">
        <f t="shared" si="3"/>
        <v>https://www.iucnredlist.org/species/161644/124520542</v>
      </c>
      <c r="L446" s="19">
        <v>50</v>
      </c>
      <c r="M446" s="19">
        <v>80</v>
      </c>
      <c r="N446" s="72"/>
      <c r="O446" s="72" t="s">
        <v>4319</v>
      </c>
      <c r="P446" s="51" t="s">
        <v>83</v>
      </c>
      <c r="Q446" s="24">
        <v>2406.432757</v>
      </c>
      <c r="R446" s="25">
        <v>53</v>
      </c>
      <c r="S446" s="26" t="s">
        <v>84</v>
      </c>
    </row>
    <row r="447" spans="1:19" x14ac:dyDescent="0.3">
      <c r="A447" s="2">
        <v>332</v>
      </c>
      <c r="B447" s="2">
        <v>1</v>
      </c>
      <c r="C447" s="2" t="s">
        <v>75</v>
      </c>
      <c r="D447" s="1">
        <v>9</v>
      </c>
      <c r="E447" s="2" t="str">
        <f t="shared" si="2"/>
        <v>9_Carcharhiniformes</v>
      </c>
      <c r="F447" s="2" t="s">
        <v>76</v>
      </c>
      <c r="G447" s="2" t="s">
        <v>800</v>
      </c>
      <c r="H447" s="20" t="s">
        <v>3330</v>
      </c>
      <c r="I447" s="20">
        <v>44613</v>
      </c>
      <c r="J447" s="20">
        <v>124435463</v>
      </c>
      <c r="K447" s="70" t="str">
        <f t="shared" si="3"/>
        <v>https://www.iucnredlist.org/species/44613/124435463</v>
      </c>
      <c r="L447" s="19">
        <v>1</v>
      </c>
      <c r="M447" s="19">
        <v>172</v>
      </c>
      <c r="N447" s="72"/>
      <c r="O447" s="72" t="s">
        <v>4319</v>
      </c>
      <c r="P447" s="51" t="s">
        <v>83</v>
      </c>
      <c r="Q447" s="24">
        <v>84854.112150000001</v>
      </c>
      <c r="R447" s="26">
        <v>50</v>
      </c>
      <c r="S447" s="26" t="s">
        <v>84</v>
      </c>
    </row>
    <row r="448" spans="1:19" x14ac:dyDescent="0.3">
      <c r="A448" s="2">
        <v>333</v>
      </c>
      <c r="B448" s="2">
        <v>1</v>
      </c>
      <c r="C448" s="2" t="s">
        <v>75</v>
      </c>
      <c r="D448" s="1">
        <v>9</v>
      </c>
      <c r="E448" s="2" t="str">
        <f t="shared" si="2"/>
        <v>9_Carcharhiniformes</v>
      </c>
      <c r="F448" s="2" t="s">
        <v>76</v>
      </c>
      <c r="G448" s="2" t="s">
        <v>800</v>
      </c>
      <c r="H448" s="20" t="s">
        <v>3331</v>
      </c>
      <c r="I448" s="20">
        <v>161625</v>
      </c>
      <c r="J448" s="20">
        <v>109913019</v>
      </c>
      <c r="K448" s="70" t="str">
        <f t="shared" si="3"/>
        <v>https://www.iucnredlist.org/species/161625/109913019</v>
      </c>
      <c r="L448" s="19">
        <v>54</v>
      </c>
      <c r="M448" s="19">
        <v>300</v>
      </c>
      <c r="N448" s="72"/>
      <c r="O448" s="72" t="s">
        <v>4319</v>
      </c>
      <c r="P448" s="51" t="s">
        <v>83</v>
      </c>
      <c r="Q448" s="24">
        <v>58061.123290000003</v>
      </c>
      <c r="R448" s="26">
        <v>37</v>
      </c>
      <c r="S448" s="26" t="s">
        <v>84</v>
      </c>
    </row>
    <row r="449" spans="1:19" x14ac:dyDescent="0.3">
      <c r="A449" s="2">
        <v>334</v>
      </c>
      <c r="B449" s="2">
        <v>1</v>
      </c>
      <c r="C449" s="2" t="s">
        <v>75</v>
      </c>
      <c r="D449" s="1">
        <v>9</v>
      </c>
      <c r="E449" s="2" t="str">
        <f t="shared" si="2"/>
        <v>9_Carcharhiniformes</v>
      </c>
      <c r="F449" s="2" t="s">
        <v>76</v>
      </c>
      <c r="G449" s="2" t="s">
        <v>800</v>
      </c>
      <c r="H449" s="20" t="s">
        <v>3332</v>
      </c>
      <c r="I449" s="20">
        <v>42713</v>
      </c>
      <c r="J449" s="20">
        <v>68624720</v>
      </c>
      <c r="K449" s="70" t="str">
        <f t="shared" si="3"/>
        <v>https://www.iucnredlist.org/species/42713/68624720</v>
      </c>
      <c r="L449" s="19">
        <v>62</v>
      </c>
      <c r="M449" s="19">
        <v>164</v>
      </c>
      <c r="N449" s="72"/>
      <c r="O449" s="72" t="s">
        <v>4319</v>
      </c>
      <c r="P449" s="51" t="s">
        <v>83</v>
      </c>
      <c r="Q449" s="24">
        <v>198880.74909999999</v>
      </c>
      <c r="R449" s="26">
        <v>42</v>
      </c>
      <c r="S449" s="26" t="s">
        <v>84</v>
      </c>
    </row>
    <row r="450" spans="1:19" x14ac:dyDescent="0.3">
      <c r="A450" s="2">
        <v>335</v>
      </c>
      <c r="B450" s="2">
        <v>1</v>
      </c>
      <c r="C450" s="2" t="s">
        <v>75</v>
      </c>
      <c r="D450" s="1">
        <v>9</v>
      </c>
      <c r="E450" s="2" t="str">
        <f t="shared" si="2"/>
        <v>9_Carcharhiniformes</v>
      </c>
      <c r="F450" s="2" t="s">
        <v>76</v>
      </c>
      <c r="G450" s="2" t="s">
        <v>800</v>
      </c>
      <c r="H450" s="20" t="s">
        <v>3333</v>
      </c>
      <c r="I450" s="20">
        <v>39345</v>
      </c>
      <c r="J450" s="20">
        <v>124403633</v>
      </c>
      <c r="K450" s="70" t="str">
        <f t="shared" si="3"/>
        <v>https://www.iucnredlist.org/species/39345/124403633</v>
      </c>
      <c r="L450" s="19">
        <v>0</v>
      </c>
      <c r="M450" s="19">
        <v>288</v>
      </c>
      <c r="N450" s="72"/>
      <c r="O450" s="72" t="s">
        <v>4319</v>
      </c>
      <c r="P450" s="51" t="s">
        <v>83</v>
      </c>
      <c r="Q450" s="24">
        <v>60851.492749999998</v>
      </c>
      <c r="R450" s="26">
        <v>64</v>
      </c>
      <c r="S450" s="26" t="s">
        <v>84</v>
      </c>
    </row>
    <row r="451" spans="1:19" x14ac:dyDescent="0.3">
      <c r="A451" s="2">
        <v>336</v>
      </c>
      <c r="B451" s="2">
        <v>1</v>
      </c>
      <c r="C451" s="2" t="s">
        <v>75</v>
      </c>
      <c r="D451" s="1">
        <v>9</v>
      </c>
      <c r="E451" s="2" t="str">
        <f t="shared" si="2"/>
        <v>9_Carcharhiniformes</v>
      </c>
      <c r="F451" s="2" t="s">
        <v>76</v>
      </c>
      <c r="G451" s="2" t="s">
        <v>800</v>
      </c>
      <c r="H451" s="20" t="s">
        <v>3334</v>
      </c>
      <c r="I451" s="20">
        <v>39346</v>
      </c>
      <c r="J451" s="20">
        <v>124403821</v>
      </c>
      <c r="K451" s="70" t="str">
        <f t="shared" si="3"/>
        <v>https://www.iucnredlist.org/species/39346/124403821</v>
      </c>
      <c r="L451" s="19">
        <v>0</v>
      </c>
      <c r="M451" s="19">
        <v>35</v>
      </c>
      <c r="N451" s="72"/>
      <c r="O451" s="72" t="s">
        <v>4319</v>
      </c>
      <c r="P451" s="51" t="s">
        <v>83</v>
      </c>
      <c r="Q451" s="24">
        <v>1362.667627</v>
      </c>
      <c r="R451" s="26">
        <v>69</v>
      </c>
      <c r="S451" s="26" t="s">
        <v>84</v>
      </c>
    </row>
    <row r="452" spans="1:19" x14ac:dyDescent="0.3">
      <c r="A452" s="2">
        <v>338</v>
      </c>
      <c r="B452" s="2">
        <v>1</v>
      </c>
      <c r="C452" s="2" t="s">
        <v>75</v>
      </c>
      <c r="D452" s="1">
        <v>9</v>
      </c>
      <c r="E452" s="2" t="str">
        <f t="shared" si="2"/>
        <v>9_Carcharhiniformes</v>
      </c>
      <c r="F452" s="2" t="s">
        <v>76</v>
      </c>
      <c r="G452" s="2" t="s">
        <v>800</v>
      </c>
      <c r="H452" s="20" t="s">
        <v>3337</v>
      </c>
      <c r="I452" s="20">
        <v>161650</v>
      </c>
      <c r="J452" s="20">
        <v>124521775</v>
      </c>
      <c r="K452" s="70" t="str">
        <f t="shared" si="3"/>
        <v>https://www.iucnredlist.org/species/161650/124521775</v>
      </c>
      <c r="L452" s="19">
        <v>0</v>
      </c>
      <c r="M452" s="19">
        <v>35</v>
      </c>
      <c r="N452" s="72"/>
      <c r="O452" s="72" t="s">
        <v>4319</v>
      </c>
      <c r="P452" s="51" t="s">
        <v>83</v>
      </c>
      <c r="Q452" s="24">
        <v>2666.7880660000001</v>
      </c>
      <c r="R452" s="26">
        <v>60</v>
      </c>
      <c r="S452" s="26" t="s">
        <v>84</v>
      </c>
    </row>
    <row r="453" spans="1:19" x14ac:dyDescent="0.3">
      <c r="A453" s="2">
        <v>339</v>
      </c>
      <c r="B453" s="2">
        <v>1</v>
      </c>
      <c r="C453" s="2" t="s">
        <v>75</v>
      </c>
      <c r="D453" s="1">
        <v>9</v>
      </c>
      <c r="E453" s="2" t="str">
        <f t="shared" si="2"/>
        <v>9_Carcharhiniformes</v>
      </c>
      <c r="F453" s="2" t="s">
        <v>76</v>
      </c>
      <c r="G453" s="2" t="s">
        <v>800</v>
      </c>
      <c r="H453" s="20" t="s">
        <v>3338</v>
      </c>
      <c r="I453" s="20">
        <v>161652</v>
      </c>
      <c r="J453" s="20">
        <v>124522141</v>
      </c>
      <c r="K453" s="70" t="str">
        <f t="shared" si="3"/>
        <v>https://www.iucnredlist.org/species/161652/124522141</v>
      </c>
      <c r="L453" s="19">
        <v>200</v>
      </c>
      <c r="M453" s="19">
        <v>1000</v>
      </c>
      <c r="N453" s="72"/>
      <c r="O453" s="72" t="s">
        <v>4319</v>
      </c>
      <c r="P453" s="51" t="s">
        <v>178</v>
      </c>
      <c r="Q453" s="24">
        <v>45368.178440000003</v>
      </c>
      <c r="R453" s="26">
        <v>51.5</v>
      </c>
      <c r="S453" s="26" t="s">
        <v>84</v>
      </c>
    </row>
    <row r="454" spans="1:19" x14ac:dyDescent="0.3">
      <c r="A454" s="2">
        <v>340</v>
      </c>
      <c r="B454" s="2">
        <v>1</v>
      </c>
      <c r="C454" s="2" t="s">
        <v>75</v>
      </c>
      <c r="D454" s="1">
        <v>9</v>
      </c>
      <c r="E454" s="2" t="str">
        <f t="shared" si="2"/>
        <v>9_Carcharhiniformes</v>
      </c>
      <c r="F454" s="2" t="s">
        <v>76</v>
      </c>
      <c r="G454" s="2" t="s">
        <v>800</v>
      </c>
      <c r="H454" s="20" t="s">
        <v>3339</v>
      </c>
      <c r="I454" s="20">
        <v>161531</v>
      </c>
      <c r="J454" s="20">
        <v>124501309</v>
      </c>
      <c r="K454" s="70" t="str">
        <f t="shared" si="3"/>
        <v>https://www.iucnredlist.org/species/161531/124501309</v>
      </c>
      <c r="L454" s="19">
        <v>238</v>
      </c>
      <c r="M454" s="19">
        <v>353</v>
      </c>
      <c r="N454" s="72"/>
      <c r="O454" s="72" t="s">
        <v>4319</v>
      </c>
      <c r="P454" s="51" t="s">
        <v>178</v>
      </c>
      <c r="Q454" s="24">
        <v>4451.2530029999998</v>
      </c>
      <c r="R454" s="26">
        <v>27</v>
      </c>
      <c r="S454" s="26" t="s">
        <v>84</v>
      </c>
    </row>
    <row r="455" spans="1:19" x14ac:dyDescent="0.3">
      <c r="A455" s="2">
        <v>341</v>
      </c>
      <c r="B455" s="2">
        <v>1</v>
      </c>
      <c r="C455" s="2" t="s">
        <v>75</v>
      </c>
      <c r="D455" s="1">
        <v>9</v>
      </c>
      <c r="E455" s="2" t="str">
        <f t="shared" si="2"/>
        <v>9_Carcharhiniformes</v>
      </c>
      <c r="F455" s="2" t="s">
        <v>76</v>
      </c>
      <c r="G455" s="2" t="s">
        <v>800</v>
      </c>
      <c r="H455" s="20" t="s">
        <v>3340</v>
      </c>
      <c r="I455" s="20">
        <v>60229</v>
      </c>
      <c r="J455" s="20">
        <v>124453873</v>
      </c>
      <c r="K455" s="70" t="str">
        <f t="shared" si="3"/>
        <v>https://www.iucnredlist.org/species/60229/124453873</v>
      </c>
      <c r="L455" s="19">
        <v>607</v>
      </c>
      <c r="M455" s="19">
        <v>658</v>
      </c>
      <c r="N455" s="72"/>
      <c r="O455" s="72" t="s">
        <v>4319</v>
      </c>
      <c r="P455" s="51" t="s">
        <v>178</v>
      </c>
      <c r="Q455" s="24">
        <v>338.1704593</v>
      </c>
      <c r="R455" s="26">
        <v>38</v>
      </c>
      <c r="S455" s="26" t="s">
        <v>84</v>
      </c>
    </row>
    <row r="456" spans="1:19" x14ac:dyDescent="0.3">
      <c r="A456" s="2">
        <v>342</v>
      </c>
      <c r="B456" s="2">
        <v>1</v>
      </c>
      <c r="C456" s="2" t="s">
        <v>75</v>
      </c>
      <c r="D456" s="1">
        <v>9</v>
      </c>
      <c r="E456" s="2" t="str">
        <f t="shared" si="2"/>
        <v>9_Carcharhiniformes</v>
      </c>
      <c r="F456" s="2" t="s">
        <v>76</v>
      </c>
      <c r="G456" s="2" t="s">
        <v>800</v>
      </c>
      <c r="H456" s="20" t="s">
        <v>3341</v>
      </c>
      <c r="I456" s="20">
        <v>161675</v>
      </c>
      <c r="J456" s="20">
        <v>124526498</v>
      </c>
      <c r="K456" s="70" t="str">
        <f t="shared" si="3"/>
        <v>https://www.iucnredlist.org/species/161675/124526498</v>
      </c>
      <c r="L456" s="19">
        <v>220</v>
      </c>
      <c r="M456" s="19">
        <v>420</v>
      </c>
      <c r="N456" s="72"/>
      <c r="O456" s="72" t="s">
        <v>4319</v>
      </c>
      <c r="P456" s="51" t="s">
        <v>178</v>
      </c>
      <c r="Q456" s="24">
        <v>19921.63089</v>
      </c>
      <c r="R456" s="26">
        <v>34</v>
      </c>
      <c r="S456" s="26" t="s">
        <v>84</v>
      </c>
    </row>
    <row r="457" spans="1:19" x14ac:dyDescent="0.3">
      <c r="A457" s="2">
        <v>343</v>
      </c>
      <c r="B457" s="2">
        <v>1</v>
      </c>
      <c r="C457" s="2" t="s">
        <v>75</v>
      </c>
      <c r="D457" s="1">
        <v>9</v>
      </c>
      <c r="E457" s="2" t="str">
        <f t="shared" si="2"/>
        <v>9_Carcharhiniformes</v>
      </c>
      <c r="F457" s="2" t="s">
        <v>76</v>
      </c>
      <c r="G457" s="2" t="s">
        <v>800</v>
      </c>
      <c r="H457" s="20" t="s">
        <v>3342</v>
      </c>
      <c r="I457" s="20">
        <v>161574</v>
      </c>
      <c r="J457" s="20">
        <v>124509426</v>
      </c>
      <c r="K457" s="70" t="str">
        <f t="shared" si="3"/>
        <v>https://www.iucnredlist.org/species/161574/124509426</v>
      </c>
      <c r="L457" s="19">
        <v>15</v>
      </c>
      <c r="M457" s="19">
        <v>1075</v>
      </c>
      <c r="N457" s="72"/>
      <c r="O457" s="72" t="s">
        <v>4319</v>
      </c>
      <c r="P457" s="51" t="s">
        <v>178</v>
      </c>
      <c r="Q457" s="24">
        <v>322238.63880000002</v>
      </c>
      <c r="R457" s="26">
        <v>69</v>
      </c>
      <c r="S457" s="26" t="s">
        <v>84</v>
      </c>
    </row>
    <row r="458" spans="1:19" x14ac:dyDescent="0.3">
      <c r="A458" s="2">
        <v>344</v>
      </c>
      <c r="B458" s="2">
        <v>1</v>
      </c>
      <c r="C458" s="2" t="s">
        <v>75</v>
      </c>
      <c r="D458" s="1">
        <v>9</v>
      </c>
      <c r="E458" s="2" t="str">
        <f t="shared" si="2"/>
        <v>9_Carcharhiniformes</v>
      </c>
      <c r="F458" s="2" t="s">
        <v>76</v>
      </c>
      <c r="G458" s="2" t="s">
        <v>800</v>
      </c>
      <c r="H458" s="20" t="s">
        <v>3343</v>
      </c>
      <c r="I458" s="20">
        <v>161509</v>
      </c>
      <c r="J458" s="20">
        <v>116738609</v>
      </c>
      <c r="K458" s="70" t="str">
        <f t="shared" si="3"/>
        <v>https://www.iucnredlist.org/species/161509/116738609</v>
      </c>
      <c r="L458" s="19">
        <v>590</v>
      </c>
      <c r="M458" s="19">
        <v>732</v>
      </c>
      <c r="N458" s="72"/>
      <c r="O458" s="72" t="s">
        <v>4319</v>
      </c>
      <c r="P458" s="51" t="s">
        <v>178</v>
      </c>
      <c r="Q458" s="24">
        <v>1254.9845740000001</v>
      </c>
      <c r="R458" s="26">
        <v>57.7</v>
      </c>
      <c r="S458" s="26" t="s">
        <v>84</v>
      </c>
    </row>
    <row r="459" spans="1:19" x14ac:dyDescent="0.3">
      <c r="A459" s="2">
        <v>345</v>
      </c>
      <c r="B459" s="2">
        <v>1</v>
      </c>
      <c r="C459" s="2" t="s">
        <v>75</v>
      </c>
      <c r="D459" s="1">
        <v>9</v>
      </c>
      <c r="E459" s="2" t="str">
        <f t="shared" si="2"/>
        <v>9_Carcharhiniformes</v>
      </c>
      <c r="F459" s="2" t="s">
        <v>76</v>
      </c>
      <c r="G459" s="2" t="s">
        <v>800</v>
      </c>
      <c r="H459" s="20" t="s">
        <v>3344</v>
      </c>
      <c r="I459" s="20">
        <v>161726</v>
      </c>
      <c r="J459" s="20">
        <v>116740015</v>
      </c>
      <c r="K459" s="70" t="str">
        <f t="shared" si="3"/>
        <v>https://www.iucnredlist.org/species/161726/116740015</v>
      </c>
      <c r="L459" s="19">
        <v>688</v>
      </c>
      <c r="M459" s="19">
        <v>732</v>
      </c>
      <c r="N459" s="72"/>
      <c r="O459" s="72" t="s">
        <v>4319</v>
      </c>
      <c r="P459" s="51" t="s">
        <v>178</v>
      </c>
      <c r="Q459" s="24">
        <v>280.51094130000001</v>
      </c>
      <c r="R459" s="26">
        <v>41.5</v>
      </c>
      <c r="S459" s="26" t="s">
        <v>84</v>
      </c>
    </row>
    <row r="460" spans="1:19" x14ac:dyDescent="0.3">
      <c r="A460" s="2">
        <v>347</v>
      </c>
      <c r="B460" s="2">
        <v>1</v>
      </c>
      <c r="C460" s="2" t="s">
        <v>75</v>
      </c>
      <c r="D460" s="1">
        <v>9</v>
      </c>
      <c r="E460" s="2" t="str">
        <f t="shared" si="2"/>
        <v>9_Carcharhiniformes</v>
      </c>
      <c r="F460" s="2" t="s">
        <v>76</v>
      </c>
      <c r="G460" s="2" t="s">
        <v>800</v>
      </c>
      <c r="H460" s="20" t="s">
        <v>3346</v>
      </c>
      <c r="I460" s="20">
        <v>42718</v>
      </c>
      <c r="J460" s="20">
        <v>70709684</v>
      </c>
      <c r="K460" s="70" t="str">
        <f t="shared" si="3"/>
        <v>https://www.iucnredlist.org/species/42718/70709684</v>
      </c>
      <c r="L460" s="19">
        <v>590</v>
      </c>
      <c r="M460" s="19">
        <v>6060</v>
      </c>
      <c r="N460" s="72"/>
      <c r="O460" s="72" t="s">
        <v>4319</v>
      </c>
      <c r="P460" s="51" t="s">
        <v>178</v>
      </c>
      <c r="Q460" s="24">
        <v>6064.409369</v>
      </c>
      <c r="R460" s="26">
        <v>71</v>
      </c>
      <c r="S460" s="26" t="s">
        <v>84</v>
      </c>
    </row>
    <row r="461" spans="1:19" x14ac:dyDescent="0.3">
      <c r="A461" s="2">
        <v>348</v>
      </c>
      <c r="B461" s="2">
        <v>1</v>
      </c>
      <c r="C461" s="2" t="s">
        <v>75</v>
      </c>
      <c r="D461" s="1">
        <v>9</v>
      </c>
      <c r="E461" s="2" t="str">
        <f t="shared" si="2"/>
        <v>9_Carcharhiniformes</v>
      </c>
      <c r="F461" s="2" t="s">
        <v>76</v>
      </c>
      <c r="G461" s="2" t="s">
        <v>800</v>
      </c>
      <c r="H461" s="20" t="s">
        <v>3347</v>
      </c>
      <c r="I461" s="20">
        <v>60230</v>
      </c>
      <c r="J461" s="20">
        <v>3096513</v>
      </c>
      <c r="K461" s="70" t="str">
        <f t="shared" si="3"/>
        <v>https://www.iucnredlist.org/species/60230/3096513</v>
      </c>
      <c r="L461" s="19">
        <v>1097</v>
      </c>
      <c r="M461" s="19">
        <v>1097</v>
      </c>
      <c r="N461" s="72"/>
      <c r="O461" s="72" t="s">
        <v>4319</v>
      </c>
      <c r="P461" s="51" t="s">
        <v>178</v>
      </c>
      <c r="Q461" s="24">
        <v>6064.409369</v>
      </c>
      <c r="R461" s="26">
        <v>15.7</v>
      </c>
      <c r="S461" s="26" t="s">
        <v>84</v>
      </c>
    </row>
    <row r="462" spans="1:19" x14ac:dyDescent="0.3">
      <c r="A462" s="2">
        <v>349</v>
      </c>
      <c r="B462" s="2">
        <v>1</v>
      </c>
      <c r="C462" s="2" t="s">
        <v>75</v>
      </c>
      <c r="D462" s="1">
        <v>9</v>
      </c>
      <c r="E462" s="2" t="str">
        <f t="shared" si="2"/>
        <v>9_Carcharhiniformes</v>
      </c>
      <c r="F462" s="2" t="s">
        <v>76</v>
      </c>
      <c r="G462" s="2" t="s">
        <v>800</v>
      </c>
      <c r="H462" s="20" t="s">
        <v>3348</v>
      </c>
      <c r="I462" s="20">
        <v>161450</v>
      </c>
      <c r="J462" s="20">
        <v>124487481</v>
      </c>
      <c r="K462" s="70" t="str">
        <f t="shared" si="3"/>
        <v>https://www.iucnredlist.org/species/161450/124487481</v>
      </c>
      <c r="L462" s="19">
        <v>840</v>
      </c>
      <c r="M462" s="19">
        <v>855</v>
      </c>
      <c r="N462" s="72"/>
      <c r="O462" s="72" t="s">
        <v>4319</v>
      </c>
      <c r="P462" s="51" t="s">
        <v>178</v>
      </c>
      <c r="Q462" s="24">
        <v>337.30551919999999</v>
      </c>
      <c r="R462" s="26">
        <v>36</v>
      </c>
      <c r="S462" s="26" t="s">
        <v>84</v>
      </c>
    </row>
    <row r="463" spans="1:19" x14ac:dyDescent="0.3">
      <c r="A463" s="2">
        <v>350</v>
      </c>
      <c r="B463" s="2">
        <v>1</v>
      </c>
      <c r="C463" s="2" t="s">
        <v>75</v>
      </c>
      <c r="D463" s="1">
        <v>9</v>
      </c>
      <c r="E463" s="2" t="str">
        <f t="shared" si="2"/>
        <v>9_Carcharhiniformes</v>
      </c>
      <c r="F463" s="2" t="s">
        <v>76</v>
      </c>
      <c r="G463" s="2" t="s">
        <v>800</v>
      </c>
      <c r="H463" s="20" t="s">
        <v>3349</v>
      </c>
      <c r="I463" s="20">
        <v>41845</v>
      </c>
      <c r="J463" s="20">
        <v>116737374</v>
      </c>
      <c r="K463" s="70" t="str">
        <f t="shared" si="3"/>
        <v>https://www.iucnredlist.org/species/41845/116737374</v>
      </c>
      <c r="L463" s="19">
        <v>950</v>
      </c>
      <c r="M463" s="19">
        <v>1003</v>
      </c>
      <c r="N463" s="72"/>
      <c r="O463" s="72" t="s">
        <v>4319</v>
      </c>
      <c r="P463" s="51" t="s">
        <v>178</v>
      </c>
      <c r="Q463" s="24">
        <v>2113.5124500000002</v>
      </c>
      <c r="R463" s="26">
        <v>47</v>
      </c>
      <c r="S463" s="26" t="s">
        <v>84</v>
      </c>
    </row>
    <row r="464" spans="1:19" x14ac:dyDescent="0.3">
      <c r="A464" s="2">
        <v>351</v>
      </c>
      <c r="B464" s="2">
        <v>1</v>
      </c>
      <c r="C464" s="2" t="s">
        <v>75</v>
      </c>
      <c r="D464" s="1">
        <v>9</v>
      </c>
      <c r="E464" s="2" t="str">
        <f t="shared" si="2"/>
        <v>9_Carcharhiniformes</v>
      </c>
      <c r="F464" s="2" t="s">
        <v>76</v>
      </c>
      <c r="G464" s="2" t="s">
        <v>800</v>
      </c>
      <c r="H464" s="20" t="s">
        <v>3350</v>
      </c>
      <c r="I464" s="20">
        <v>161497</v>
      </c>
      <c r="J464" s="20">
        <v>124495582</v>
      </c>
      <c r="K464" s="70" t="str">
        <f t="shared" si="3"/>
        <v>https://www.iucnredlist.org/species/161497/124495582</v>
      </c>
      <c r="L464" s="19">
        <v>448</v>
      </c>
      <c r="M464" s="19">
        <v>1110</v>
      </c>
      <c r="N464" s="72"/>
      <c r="O464" s="72" t="s">
        <v>4319</v>
      </c>
      <c r="P464" s="51" t="s">
        <v>178</v>
      </c>
      <c r="Q464" s="24">
        <v>42678.383390000003</v>
      </c>
      <c r="R464" s="26">
        <v>85</v>
      </c>
      <c r="S464" s="26" t="s">
        <v>84</v>
      </c>
    </row>
    <row r="465" spans="1:19" x14ac:dyDescent="0.3">
      <c r="A465" s="2">
        <v>353</v>
      </c>
      <c r="B465" s="2">
        <v>1</v>
      </c>
      <c r="C465" s="2" t="s">
        <v>75</v>
      </c>
      <c r="D465" s="1">
        <v>9</v>
      </c>
      <c r="E465" s="2" t="str">
        <f t="shared" si="2"/>
        <v>9_Carcharhiniformes</v>
      </c>
      <c r="F465" s="2" t="s">
        <v>76</v>
      </c>
      <c r="G465" s="2" t="s">
        <v>800</v>
      </c>
      <c r="H465" s="20" t="s">
        <v>3352</v>
      </c>
      <c r="I465" s="20">
        <v>161581</v>
      </c>
      <c r="J465" s="20">
        <v>124510063</v>
      </c>
      <c r="K465" s="70" t="str">
        <f t="shared" si="3"/>
        <v>https://www.iucnredlist.org/species/161581/124510063</v>
      </c>
      <c r="L465" s="19">
        <v>358</v>
      </c>
      <c r="M465" s="19">
        <v>1177</v>
      </c>
      <c r="N465" s="72"/>
      <c r="O465" s="72" t="s">
        <v>4319</v>
      </c>
      <c r="P465" s="51" t="s">
        <v>178</v>
      </c>
      <c r="Q465" s="24">
        <v>214679.86240000001</v>
      </c>
      <c r="R465" s="26">
        <v>64</v>
      </c>
      <c r="S465" s="26" t="s">
        <v>84</v>
      </c>
    </row>
    <row r="466" spans="1:19" x14ac:dyDescent="0.3">
      <c r="A466" s="2">
        <v>354</v>
      </c>
      <c r="B466" s="2">
        <v>1</v>
      </c>
      <c r="C466" s="2" t="s">
        <v>75</v>
      </c>
      <c r="D466" s="1">
        <v>9</v>
      </c>
      <c r="E466" s="2" t="str">
        <f t="shared" si="2"/>
        <v>9_Carcharhiniformes</v>
      </c>
      <c r="F466" s="2" t="s">
        <v>76</v>
      </c>
      <c r="G466" s="2" t="s">
        <v>800</v>
      </c>
      <c r="H466" s="20" t="s">
        <v>3353</v>
      </c>
      <c r="I466" s="20">
        <v>60231</v>
      </c>
      <c r="J466" s="20">
        <v>80671960</v>
      </c>
      <c r="K466" s="70" t="str">
        <f t="shared" si="3"/>
        <v>https://www.iucnredlist.org/species/60231/80671960</v>
      </c>
      <c r="L466" s="19">
        <v>91</v>
      </c>
      <c r="M466" s="19">
        <v>1251</v>
      </c>
      <c r="N466" s="72"/>
      <c r="O466" s="72" t="s">
        <v>4319</v>
      </c>
      <c r="P466" s="51" t="s">
        <v>178</v>
      </c>
      <c r="Q466" s="24">
        <v>282256.2635</v>
      </c>
      <c r="R466" s="26">
        <v>61</v>
      </c>
      <c r="S466" s="26" t="s">
        <v>84</v>
      </c>
    </row>
    <row r="467" spans="1:19" x14ac:dyDescent="0.3">
      <c r="A467" s="2">
        <v>355</v>
      </c>
      <c r="B467" s="2">
        <v>1</v>
      </c>
      <c r="C467" s="2" t="s">
        <v>75</v>
      </c>
      <c r="D467" s="1">
        <v>9</v>
      </c>
      <c r="E467" s="2" t="str">
        <f t="shared" si="2"/>
        <v>9_Carcharhiniformes</v>
      </c>
      <c r="F467" s="2" t="s">
        <v>76</v>
      </c>
      <c r="G467" s="2" t="s">
        <v>800</v>
      </c>
      <c r="H467" s="20" t="s">
        <v>3354</v>
      </c>
      <c r="I467" s="20">
        <v>161437</v>
      </c>
      <c r="J467" s="20">
        <v>124485297</v>
      </c>
      <c r="K467" s="70" t="str">
        <f t="shared" si="3"/>
        <v>https://www.iucnredlist.org/species/161437/124485297</v>
      </c>
      <c r="L467" s="19">
        <v>673</v>
      </c>
      <c r="M467" s="19">
        <v>1069</v>
      </c>
      <c r="N467" s="72"/>
      <c r="O467" s="72" t="s">
        <v>4319</v>
      </c>
      <c r="P467" s="51" t="s">
        <v>178</v>
      </c>
      <c r="Q467" s="24">
        <v>1313.6911680000001</v>
      </c>
      <c r="R467" s="26">
        <v>50.8</v>
      </c>
      <c r="S467" s="26" t="s">
        <v>84</v>
      </c>
    </row>
    <row r="468" spans="1:19" x14ac:dyDescent="0.3">
      <c r="A468" s="2">
        <v>358</v>
      </c>
      <c r="B468" s="2">
        <v>1</v>
      </c>
      <c r="C468" s="2" t="s">
        <v>75</v>
      </c>
      <c r="D468" s="1">
        <v>9</v>
      </c>
      <c r="E468" s="2" t="str">
        <f t="shared" si="2"/>
        <v>9_Carcharhiniformes</v>
      </c>
      <c r="F468" s="2" t="s">
        <v>76</v>
      </c>
      <c r="G468" s="2" t="s">
        <v>1031</v>
      </c>
      <c r="H468" s="20" t="s">
        <v>3357</v>
      </c>
      <c r="I468" s="20">
        <v>176485916</v>
      </c>
      <c r="J468" s="20">
        <v>176485947</v>
      </c>
      <c r="K468" s="70" t="str">
        <f t="shared" si="3"/>
        <v>https://www.iucnredlist.org/species/176485916/176485947</v>
      </c>
      <c r="L468" s="19">
        <v>3</v>
      </c>
      <c r="M468" s="19">
        <v>62</v>
      </c>
      <c r="N468" s="72"/>
      <c r="O468" s="72" t="s">
        <v>4319</v>
      </c>
      <c r="P468" s="51" t="s">
        <v>83</v>
      </c>
      <c r="Q468" s="24">
        <v>5979.0814140000002</v>
      </c>
      <c r="R468" s="26">
        <v>51</v>
      </c>
      <c r="S468" s="26" t="s">
        <v>84</v>
      </c>
    </row>
    <row r="469" spans="1:19" x14ac:dyDescent="0.3">
      <c r="A469" s="2">
        <v>359</v>
      </c>
      <c r="B469" s="2">
        <v>1</v>
      </c>
      <c r="C469" s="2" t="s">
        <v>75</v>
      </c>
      <c r="D469" s="1">
        <v>9</v>
      </c>
      <c r="E469" s="2" t="str">
        <f t="shared" si="2"/>
        <v>9_Carcharhiniformes</v>
      </c>
      <c r="F469" s="2" t="s">
        <v>76</v>
      </c>
      <c r="G469" s="2" t="s">
        <v>1031</v>
      </c>
      <c r="H469" s="20" t="s">
        <v>3358</v>
      </c>
      <c r="I469" s="20">
        <v>41728</v>
      </c>
      <c r="J469" s="20">
        <v>68609954</v>
      </c>
      <c r="K469" s="70" t="str">
        <f t="shared" si="3"/>
        <v>https://www.iucnredlist.org/species/41728/68609954</v>
      </c>
      <c r="L469" s="19">
        <v>27</v>
      </c>
      <c r="M469" s="19">
        <v>122</v>
      </c>
      <c r="N469" s="72"/>
      <c r="O469" s="72" t="s">
        <v>4319</v>
      </c>
      <c r="P469" s="51" t="s">
        <v>83</v>
      </c>
      <c r="Q469" s="24">
        <v>75402.559120000005</v>
      </c>
      <c r="R469" s="26">
        <v>45</v>
      </c>
      <c r="S469" s="26" t="s">
        <v>84</v>
      </c>
    </row>
    <row r="470" spans="1:19" x14ac:dyDescent="0.3">
      <c r="A470" s="2">
        <v>360</v>
      </c>
      <c r="B470" s="2">
        <v>1</v>
      </c>
      <c r="C470" s="2" t="s">
        <v>75</v>
      </c>
      <c r="D470" s="1">
        <v>9</v>
      </c>
      <c r="E470" s="2" t="str">
        <f t="shared" si="2"/>
        <v>9_Carcharhiniformes</v>
      </c>
      <c r="F470" s="2" t="s">
        <v>76</v>
      </c>
      <c r="G470" s="2" t="s">
        <v>1031</v>
      </c>
      <c r="H470" s="20" t="s">
        <v>3359</v>
      </c>
      <c r="I470" s="20">
        <v>41729</v>
      </c>
      <c r="J470" s="20">
        <v>68610061</v>
      </c>
      <c r="K470" s="70" t="str">
        <f t="shared" si="3"/>
        <v>https://www.iucnredlist.org/species/41729/68610061</v>
      </c>
      <c r="L470" s="19">
        <v>0</v>
      </c>
      <c r="M470" s="19">
        <v>4</v>
      </c>
      <c r="N470" s="72"/>
      <c r="O470" s="72" t="s">
        <v>4319</v>
      </c>
      <c r="P470" s="51" t="s">
        <v>83</v>
      </c>
      <c r="Q470" s="24">
        <v>33777.743640000001</v>
      </c>
      <c r="R470" s="26">
        <v>60</v>
      </c>
      <c r="S470" s="26" t="s">
        <v>84</v>
      </c>
    </row>
    <row r="471" spans="1:19" x14ac:dyDescent="0.3">
      <c r="A471" s="2">
        <v>361</v>
      </c>
      <c r="B471" s="2">
        <v>1</v>
      </c>
      <c r="C471" s="2" t="s">
        <v>75</v>
      </c>
      <c r="D471" s="1">
        <v>9</v>
      </c>
      <c r="E471" s="2" t="str">
        <f t="shared" si="2"/>
        <v>9_Carcharhiniformes</v>
      </c>
      <c r="F471" s="2" t="s">
        <v>76</v>
      </c>
      <c r="G471" s="2" t="s">
        <v>1031</v>
      </c>
      <c r="H471" s="20" t="s">
        <v>3360</v>
      </c>
      <c r="I471" s="20">
        <v>41730</v>
      </c>
      <c r="J471" s="20">
        <v>124414963</v>
      </c>
      <c r="K471" s="70" t="str">
        <f t="shared" si="3"/>
        <v>https://www.iucnredlist.org/species/41730/124414963</v>
      </c>
      <c r="L471" s="19">
        <v>5</v>
      </c>
      <c r="M471" s="19">
        <v>100</v>
      </c>
      <c r="N471" s="72"/>
      <c r="O471" s="72" t="s">
        <v>4319</v>
      </c>
      <c r="P471" s="51" t="s">
        <v>83</v>
      </c>
      <c r="Q471" s="24">
        <v>2307621.5109999999</v>
      </c>
      <c r="R471" s="25">
        <v>70</v>
      </c>
      <c r="S471" s="26" t="s">
        <v>84</v>
      </c>
    </row>
    <row r="472" spans="1:19" x14ac:dyDescent="0.3">
      <c r="A472" s="2">
        <v>362</v>
      </c>
      <c r="B472" s="2">
        <v>1</v>
      </c>
      <c r="C472" s="2" t="s">
        <v>75</v>
      </c>
      <c r="D472" s="1">
        <v>9</v>
      </c>
      <c r="E472" s="2" t="str">
        <f t="shared" si="2"/>
        <v>9_Carcharhiniformes</v>
      </c>
      <c r="F472" s="2" t="s">
        <v>76</v>
      </c>
      <c r="G472" s="2" t="s">
        <v>1031</v>
      </c>
      <c r="H472" s="20" t="s">
        <v>3361</v>
      </c>
      <c r="I472" s="20">
        <v>161434</v>
      </c>
      <c r="J472" s="20">
        <v>68610162</v>
      </c>
      <c r="K472" s="70" t="str">
        <f t="shared" si="3"/>
        <v>https://www.iucnredlist.org/species/161434/68610162</v>
      </c>
      <c r="L472" s="19">
        <v>11</v>
      </c>
      <c r="M472" s="19">
        <v>74</v>
      </c>
      <c r="N472" s="72"/>
      <c r="O472" s="72" t="s">
        <v>4319</v>
      </c>
      <c r="P472" s="51" t="s">
        <v>83</v>
      </c>
      <c r="Q472" s="24">
        <v>379166.84850000002</v>
      </c>
      <c r="R472" s="26">
        <v>48.4</v>
      </c>
      <c r="S472" s="26" t="s">
        <v>84</v>
      </c>
    </row>
    <row r="473" spans="1:19" x14ac:dyDescent="0.3">
      <c r="A473" s="2">
        <v>363</v>
      </c>
      <c r="B473" s="2">
        <v>1</v>
      </c>
      <c r="C473" s="2" t="s">
        <v>75</v>
      </c>
      <c r="D473" s="1">
        <v>9</v>
      </c>
      <c r="E473" s="2" t="str">
        <f t="shared" si="2"/>
        <v>9_Carcharhiniformes</v>
      </c>
      <c r="F473" s="2" t="s">
        <v>76</v>
      </c>
      <c r="G473" s="2" t="s">
        <v>1031</v>
      </c>
      <c r="H473" s="20" t="s">
        <v>3362</v>
      </c>
      <c r="I473" s="20">
        <v>41870</v>
      </c>
      <c r="J473" s="20">
        <v>116737571</v>
      </c>
      <c r="K473" s="70" t="str">
        <f t="shared" si="3"/>
        <v>https://www.iucnredlist.org/species/41870/116737571</v>
      </c>
      <c r="L473" s="19">
        <v>49</v>
      </c>
      <c r="M473" s="23">
        <v>49</v>
      </c>
      <c r="N473" s="72"/>
      <c r="O473" s="72" t="s">
        <v>4319</v>
      </c>
      <c r="P473" s="51" t="s">
        <v>83</v>
      </c>
      <c r="Q473" s="24" t="s">
        <v>267</v>
      </c>
      <c r="R473" s="25">
        <v>78.5</v>
      </c>
      <c r="S473" s="26" t="s">
        <v>84</v>
      </c>
    </row>
    <row r="474" spans="1:19" x14ac:dyDescent="0.3">
      <c r="A474" s="2">
        <v>364</v>
      </c>
      <c r="B474" s="2">
        <v>1</v>
      </c>
      <c r="C474" s="2" t="s">
        <v>75</v>
      </c>
      <c r="D474" s="1">
        <v>9</v>
      </c>
      <c r="E474" s="2" t="str">
        <f t="shared" si="2"/>
        <v>9_Carcharhiniformes</v>
      </c>
      <c r="F474" s="2" t="s">
        <v>76</v>
      </c>
      <c r="G474" s="2" t="s">
        <v>1031</v>
      </c>
      <c r="H474" s="20" t="s">
        <v>3363</v>
      </c>
      <c r="I474" s="20">
        <v>41731</v>
      </c>
      <c r="J474" s="20">
        <v>68610330</v>
      </c>
      <c r="K474" s="70" t="str">
        <f t="shared" si="3"/>
        <v>https://www.iucnredlist.org/species/41731/68610330</v>
      </c>
      <c r="L474" s="19">
        <v>0</v>
      </c>
      <c r="M474" s="19">
        <v>4</v>
      </c>
      <c r="N474" s="72"/>
      <c r="O474" s="72" t="s">
        <v>4319</v>
      </c>
      <c r="P474" s="51" t="s">
        <v>83</v>
      </c>
      <c r="Q474" s="24">
        <v>5975.4044809999996</v>
      </c>
      <c r="R474" s="26">
        <v>67</v>
      </c>
      <c r="S474" s="26" t="s">
        <v>84</v>
      </c>
    </row>
    <row r="475" spans="1:19" x14ac:dyDescent="0.3">
      <c r="A475" s="2">
        <v>365</v>
      </c>
      <c r="B475" s="2">
        <v>1</v>
      </c>
      <c r="C475" s="2" t="s">
        <v>75</v>
      </c>
      <c r="D475" s="1">
        <v>9</v>
      </c>
      <c r="E475" s="2" t="str">
        <f t="shared" si="2"/>
        <v>9_Carcharhiniformes</v>
      </c>
      <c r="F475" s="2" t="s">
        <v>76</v>
      </c>
      <c r="G475" s="2" t="s">
        <v>1031</v>
      </c>
      <c r="H475" s="20" t="s">
        <v>3364</v>
      </c>
      <c r="I475" s="20">
        <v>42706</v>
      </c>
      <c r="J475" s="20">
        <v>68615830</v>
      </c>
      <c r="K475" s="70" t="str">
        <f t="shared" si="3"/>
        <v>https://www.iucnredlist.org/species/42706/68615830</v>
      </c>
      <c r="L475" s="19">
        <v>126</v>
      </c>
      <c r="M475" s="19">
        <v>554</v>
      </c>
      <c r="N475" s="72"/>
      <c r="O475" s="72" t="s">
        <v>4319</v>
      </c>
      <c r="P475" s="51" t="s">
        <v>178</v>
      </c>
      <c r="Q475" s="24">
        <v>25351.197380000001</v>
      </c>
      <c r="R475" s="26">
        <v>110</v>
      </c>
      <c r="S475" s="26" t="s">
        <v>84</v>
      </c>
    </row>
    <row r="476" spans="1:19" x14ac:dyDescent="0.3">
      <c r="A476" s="2">
        <v>366</v>
      </c>
      <c r="B476" s="2">
        <v>1</v>
      </c>
      <c r="C476" s="2" t="s">
        <v>75</v>
      </c>
      <c r="D476" s="1">
        <v>9</v>
      </c>
      <c r="E476" s="2" t="str">
        <f t="shared" si="2"/>
        <v>9_Carcharhiniformes</v>
      </c>
      <c r="F476" s="2" t="s">
        <v>76</v>
      </c>
      <c r="G476" s="2" t="s">
        <v>1031</v>
      </c>
      <c r="H476" s="20" t="s">
        <v>3365</v>
      </c>
      <c r="I476" s="20">
        <v>174145</v>
      </c>
      <c r="J476" s="20">
        <v>68615996</v>
      </c>
      <c r="K476" s="70" t="str">
        <f t="shared" si="3"/>
        <v>https://www.iucnredlist.org/species/174145/68615996</v>
      </c>
      <c r="L476" s="19">
        <v>223</v>
      </c>
      <c r="M476" s="19">
        <v>300</v>
      </c>
      <c r="N476" s="72"/>
      <c r="O476" s="72" t="s">
        <v>4319</v>
      </c>
      <c r="P476" s="51" t="s">
        <v>178</v>
      </c>
      <c r="Q476" s="24">
        <v>2628.6119180000001</v>
      </c>
      <c r="R476" s="26">
        <v>30</v>
      </c>
      <c r="S476" s="26" t="s">
        <v>84</v>
      </c>
    </row>
    <row r="477" spans="1:19" x14ac:dyDescent="0.3">
      <c r="A477" s="2">
        <v>367</v>
      </c>
      <c r="B477" s="2">
        <v>1</v>
      </c>
      <c r="C477" s="2" t="s">
        <v>75</v>
      </c>
      <c r="D477" s="1">
        <v>9</v>
      </c>
      <c r="E477" s="2" t="str">
        <f t="shared" si="2"/>
        <v>9_Carcharhiniformes</v>
      </c>
      <c r="F477" s="2" t="s">
        <v>76</v>
      </c>
      <c r="G477" s="2" t="s">
        <v>1031</v>
      </c>
      <c r="H477" s="20" t="s">
        <v>3366</v>
      </c>
      <c r="I477" s="20">
        <v>162207827</v>
      </c>
      <c r="J477" s="20">
        <v>162870102</v>
      </c>
      <c r="K477" s="70" t="str">
        <f t="shared" si="3"/>
        <v>https://www.iucnredlist.org/species/162207827/162870102</v>
      </c>
      <c r="L477" s="19">
        <v>200</v>
      </c>
      <c r="M477" s="19">
        <v>450</v>
      </c>
      <c r="N477" s="72"/>
      <c r="O477" s="72" t="s">
        <v>4319</v>
      </c>
      <c r="P477" s="51" t="s">
        <v>178</v>
      </c>
      <c r="Q477" s="24">
        <v>40006.137309999998</v>
      </c>
      <c r="R477" s="26">
        <v>42.4</v>
      </c>
      <c r="S477" s="26" t="s">
        <v>84</v>
      </c>
    </row>
    <row r="478" spans="1:19" x14ac:dyDescent="0.3">
      <c r="A478" s="2">
        <v>368</v>
      </c>
      <c r="B478" s="2">
        <v>1</v>
      </c>
      <c r="C478" s="2" t="s">
        <v>75</v>
      </c>
      <c r="D478" s="1">
        <v>9</v>
      </c>
      <c r="E478" s="2" t="str">
        <f t="shared" si="2"/>
        <v>9_Carcharhiniformes</v>
      </c>
      <c r="F478" s="2" t="s">
        <v>76</v>
      </c>
      <c r="G478" s="2" t="s">
        <v>1031</v>
      </c>
      <c r="H478" s="20" t="s">
        <v>3367</v>
      </c>
      <c r="I478" s="20">
        <v>169232559</v>
      </c>
      <c r="J478" s="20">
        <v>169232602</v>
      </c>
      <c r="K478" s="70" t="str">
        <f t="shared" si="3"/>
        <v>https://www.iucnredlist.org/species/169232559/169232602</v>
      </c>
      <c r="L478" s="19">
        <v>366</v>
      </c>
      <c r="M478" s="19">
        <v>366</v>
      </c>
      <c r="N478" s="72"/>
      <c r="O478" s="72" t="s">
        <v>4319</v>
      </c>
      <c r="P478" s="51" t="s">
        <v>178</v>
      </c>
      <c r="Q478" s="24">
        <v>40006.137309999998</v>
      </c>
      <c r="R478" s="26">
        <v>65.5</v>
      </c>
      <c r="S478" s="26" t="s">
        <v>84</v>
      </c>
    </row>
    <row r="479" spans="1:19" x14ac:dyDescent="0.3">
      <c r="A479" s="2">
        <v>369</v>
      </c>
      <c r="B479" s="2">
        <v>1</v>
      </c>
      <c r="C479" s="2" t="s">
        <v>75</v>
      </c>
      <c r="D479" s="1">
        <v>9</v>
      </c>
      <c r="E479" s="2" t="str">
        <f t="shared" si="2"/>
        <v>9_Carcharhiniformes</v>
      </c>
      <c r="F479" s="2" t="s">
        <v>76</v>
      </c>
      <c r="G479" s="2" t="s">
        <v>1031</v>
      </c>
      <c r="H479" s="20" t="s">
        <v>3368</v>
      </c>
      <c r="I479" s="20">
        <v>195422</v>
      </c>
      <c r="J479" s="20">
        <v>68616108</v>
      </c>
      <c r="K479" s="70" t="str">
        <f t="shared" si="3"/>
        <v>https://www.iucnredlist.org/species/195422/68616108</v>
      </c>
      <c r="L479" s="19">
        <v>294</v>
      </c>
      <c r="M479" s="19">
        <v>420</v>
      </c>
      <c r="N479" s="72"/>
      <c r="O479" s="72" t="s">
        <v>4319</v>
      </c>
      <c r="P479" s="51" t="s">
        <v>178</v>
      </c>
      <c r="Q479" s="24">
        <v>14252.07598</v>
      </c>
      <c r="R479" s="26">
        <v>52</v>
      </c>
      <c r="S479" s="26" t="s">
        <v>84</v>
      </c>
    </row>
    <row r="480" spans="1:19" x14ac:dyDescent="0.3">
      <c r="A480" s="2">
        <v>370</v>
      </c>
      <c r="B480" s="2">
        <v>1</v>
      </c>
      <c r="C480" s="2" t="s">
        <v>75</v>
      </c>
      <c r="D480" s="1">
        <v>9</v>
      </c>
      <c r="E480" s="2" t="str">
        <f t="shared" si="2"/>
        <v>9_Carcharhiniformes</v>
      </c>
      <c r="F480" s="2" t="s">
        <v>76</v>
      </c>
      <c r="G480" s="2" t="s">
        <v>1031</v>
      </c>
      <c r="H480" s="20" t="s">
        <v>3369</v>
      </c>
      <c r="I480" s="20">
        <v>41752</v>
      </c>
      <c r="J480" s="20">
        <v>116736703</v>
      </c>
      <c r="K480" s="70" t="str">
        <f t="shared" si="3"/>
        <v>https://www.iucnredlist.org/species/41752/116736703</v>
      </c>
      <c r="L480" s="19">
        <v>126</v>
      </c>
      <c r="M480" s="19">
        <v>673</v>
      </c>
      <c r="N480" s="72"/>
      <c r="O480" s="72" t="s">
        <v>4319</v>
      </c>
      <c r="P480" s="51" t="s">
        <v>178</v>
      </c>
      <c r="Q480" s="24">
        <v>300186.42930000002</v>
      </c>
      <c r="R480" s="26">
        <v>92</v>
      </c>
      <c r="S480" s="26" t="s">
        <v>84</v>
      </c>
    </row>
    <row r="481" spans="1:19" x14ac:dyDescent="0.3">
      <c r="A481" s="2">
        <v>373</v>
      </c>
      <c r="B481" s="2">
        <v>1</v>
      </c>
      <c r="C481" s="2" t="s">
        <v>75</v>
      </c>
      <c r="D481" s="1">
        <v>9</v>
      </c>
      <c r="E481" s="2" t="str">
        <f t="shared" si="2"/>
        <v>9_Carcharhiniformes</v>
      </c>
      <c r="F481" s="2" t="s">
        <v>76</v>
      </c>
      <c r="G481" s="2" t="s">
        <v>1031</v>
      </c>
      <c r="H481" s="20" t="s">
        <v>3372</v>
      </c>
      <c r="I481" s="20">
        <v>161380</v>
      </c>
      <c r="J481" s="20">
        <v>22516400</v>
      </c>
      <c r="K481" s="70" t="str">
        <f t="shared" si="3"/>
        <v>https://www.iucnredlist.org/species/161380/22516400</v>
      </c>
      <c r="L481" s="19">
        <v>82</v>
      </c>
      <c r="M481" s="19">
        <v>200</v>
      </c>
      <c r="N481" s="72"/>
      <c r="O481" s="72" t="s">
        <v>4319</v>
      </c>
      <c r="P481" s="51" t="s">
        <v>83</v>
      </c>
      <c r="Q481" s="24">
        <v>122641.3777</v>
      </c>
      <c r="R481" s="26">
        <v>44</v>
      </c>
      <c r="S481" s="26" t="s">
        <v>84</v>
      </c>
    </row>
    <row r="482" spans="1:19" x14ac:dyDescent="0.3">
      <c r="A482" s="2">
        <v>374</v>
      </c>
      <c r="B482" s="2">
        <v>1</v>
      </c>
      <c r="C482" s="2" t="s">
        <v>75</v>
      </c>
      <c r="D482" s="1">
        <v>9</v>
      </c>
      <c r="E482" s="2" t="str">
        <f t="shared" si="2"/>
        <v>9_Carcharhiniformes</v>
      </c>
      <c r="F482" s="2" t="s">
        <v>76</v>
      </c>
      <c r="G482" s="2" t="s">
        <v>1031</v>
      </c>
      <c r="H482" s="20" t="s">
        <v>3373</v>
      </c>
      <c r="I482" s="20">
        <v>181361</v>
      </c>
      <c r="J482" s="20">
        <v>68616304</v>
      </c>
      <c r="K482" s="70" t="str">
        <f t="shared" si="3"/>
        <v>https://www.iucnredlist.org/species/181361/68616304</v>
      </c>
      <c r="L482" s="19">
        <v>480</v>
      </c>
      <c r="M482" s="19">
        <v>700</v>
      </c>
      <c r="N482" s="72"/>
      <c r="O482" s="72" t="s">
        <v>4319</v>
      </c>
      <c r="P482" s="51" t="s">
        <v>178</v>
      </c>
      <c r="Q482" s="24">
        <v>25732.321599999999</v>
      </c>
      <c r="R482" s="26">
        <v>74</v>
      </c>
      <c r="S482" s="26" t="s">
        <v>84</v>
      </c>
    </row>
    <row r="483" spans="1:19" x14ac:dyDescent="0.3">
      <c r="A483" s="2">
        <v>375</v>
      </c>
      <c r="B483" s="2">
        <v>1</v>
      </c>
      <c r="C483" s="2" t="s">
        <v>75</v>
      </c>
      <c r="D483" s="1">
        <v>9</v>
      </c>
      <c r="E483" s="2" t="str">
        <f t="shared" si="2"/>
        <v>9_Carcharhiniformes</v>
      </c>
      <c r="F483" s="2" t="s">
        <v>76</v>
      </c>
      <c r="G483" s="2" t="s">
        <v>1031</v>
      </c>
      <c r="H483" s="20" t="s">
        <v>3374</v>
      </c>
      <c r="I483" s="20">
        <v>161591</v>
      </c>
      <c r="J483" s="20">
        <v>124511862</v>
      </c>
      <c r="K483" s="70" t="str">
        <f t="shared" si="3"/>
        <v>https://www.iucnredlist.org/species/161591/124511862</v>
      </c>
      <c r="L483" s="19">
        <v>200</v>
      </c>
      <c r="M483" s="19">
        <v>500</v>
      </c>
      <c r="N483" s="72"/>
      <c r="O483" s="72" t="s">
        <v>4319</v>
      </c>
      <c r="P483" s="51" t="s">
        <v>178</v>
      </c>
      <c r="Q483" s="24">
        <v>22076.31365</v>
      </c>
      <c r="R483" s="26">
        <v>49.5</v>
      </c>
      <c r="S483" s="26" t="s">
        <v>84</v>
      </c>
    </row>
    <row r="484" spans="1:19" x14ac:dyDescent="0.3">
      <c r="A484" s="2">
        <v>376</v>
      </c>
      <c r="B484" s="2">
        <v>1</v>
      </c>
      <c r="C484" s="2" t="s">
        <v>75</v>
      </c>
      <c r="D484" s="1">
        <v>9</v>
      </c>
      <c r="E484" s="2" t="str">
        <f t="shared" si="2"/>
        <v>9_Carcharhiniformes</v>
      </c>
      <c r="F484" s="2" t="s">
        <v>76</v>
      </c>
      <c r="G484" s="2" t="s">
        <v>1031</v>
      </c>
      <c r="H484" s="20" t="s">
        <v>3375</v>
      </c>
      <c r="I484" s="20">
        <v>42710</v>
      </c>
      <c r="J484" s="20">
        <v>68616428</v>
      </c>
      <c r="K484" s="70" t="str">
        <f t="shared" si="3"/>
        <v>https://www.iucnredlist.org/species/42710/68616428</v>
      </c>
      <c r="L484" s="19">
        <v>150</v>
      </c>
      <c r="M484" s="19">
        <v>455</v>
      </c>
      <c r="N484" s="72"/>
      <c r="O484" s="72" t="s">
        <v>4319</v>
      </c>
      <c r="P484" s="51" t="s">
        <v>178</v>
      </c>
      <c r="Q484" s="24">
        <v>61650.249660000001</v>
      </c>
      <c r="R484" s="26">
        <v>69</v>
      </c>
      <c r="S484" s="26" t="s">
        <v>84</v>
      </c>
    </row>
    <row r="485" spans="1:19" x14ac:dyDescent="0.3">
      <c r="A485" s="2">
        <v>377</v>
      </c>
      <c r="B485" s="2">
        <v>1</v>
      </c>
      <c r="C485" s="2" t="s">
        <v>75</v>
      </c>
      <c r="D485" s="1">
        <v>9</v>
      </c>
      <c r="E485" s="2" t="str">
        <f t="shared" si="2"/>
        <v>9_Carcharhiniformes</v>
      </c>
      <c r="F485" s="2" t="s">
        <v>76</v>
      </c>
      <c r="G485" s="2" t="s">
        <v>1031</v>
      </c>
      <c r="H485" s="20" t="s">
        <v>3376</v>
      </c>
      <c r="I485" s="20">
        <v>162215596</v>
      </c>
      <c r="J485" s="20">
        <v>162215618</v>
      </c>
      <c r="K485" s="70" t="str">
        <f t="shared" si="3"/>
        <v>https://www.iucnredlist.org/species/162215596/162215618</v>
      </c>
      <c r="L485" s="19">
        <v>240</v>
      </c>
      <c r="M485" s="19">
        <v>274</v>
      </c>
      <c r="N485" s="72"/>
      <c r="O485" s="72" t="s">
        <v>4319</v>
      </c>
      <c r="P485" s="51" t="s">
        <v>178</v>
      </c>
      <c r="Q485" s="24">
        <v>98.960330080000006</v>
      </c>
      <c r="R485" s="26">
        <v>66</v>
      </c>
      <c r="S485" s="26" t="s">
        <v>84</v>
      </c>
    </row>
    <row r="486" spans="1:19" x14ac:dyDescent="0.3">
      <c r="A486" s="2">
        <v>378</v>
      </c>
      <c r="B486" s="2">
        <v>1</v>
      </c>
      <c r="C486" s="2" t="s">
        <v>75</v>
      </c>
      <c r="D486" s="1">
        <v>9</v>
      </c>
      <c r="E486" s="2" t="str">
        <f t="shared" si="2"/>
        <v>9_Carcharhiniformes</v>
      </c>
      <c r="F486" s="2" t="s">
        <v>76</v>
      </c>
      <c r="G486" s="2" t="s">
        <v>1031</v>
      </c>
      <c r="H486" s="20" t="s">
        <v>3377</v>
      </c>
      <c r="I486" s="20">
        <v>44606</v>
      </c>
      <c r="J486" s="20">
        <v>124434871</v>
      </c>
      <c r="K486" s="70" t="str">
        <f t="shared" si="3"/>
        <v>https://www.iucnredlist.org/species/44606/124434871</v>
      </c>
      <c r="L486" s="19">
        <v>40</v>
      </c>
      <c r="M486" s="19">
        <v>605</v>
      </c>
      <c r="N486" s="72"/>
      <c r="O486" s="72" t="s">
        <v>4319</v>
      </c>
      <c r="P486" s="51" t="s">
        <v>178</v>
      </c>
      <c r="Q486" s="24">
        <v>51485.893340000002</v>
      </c>
      <c r="R486" s="26">
        <v>110</v>
      </c>
      <c r="S486" s="26" t="s">
        <v>84</v>
      </c>
    </row>
    <row r="487" spans="1:19" x14ac:dyDescent="0.3">
      <c r="A487" s="2">
        <v>379</v>
      </c>
      <c r="B487" s="2">
        <v>1</v>
      </c>
      <c r="C487" s="2" t="s">
        <v>75</v>
      </c>
      <c r="D487" s="1">
        <v>9</v>
      </c>
      <c r="E487" s="2" t="str">
        <f t="shared" si="2"/>
        <v>9_Carcharhiniformes</v>
      </c>
      <c r="F487" s="2" t="s">
        <v>76</v>
      </c>
      <c r="G487" s="2" t="s">
        <v>1031</v>
      </c>
      <c r="H487" s="20" t="s">
        <v>3378</v>
      </c>
      <c r="I487" s="20">
        <v>169232956</v>
      </c>
      <c r="J487" s="20">
        <v>124533854</v>
      </c>
      <c r="K487" s="70" t="str">
        <f t="shared" si="3"/>
        <v>https://www.iucnredlist.org/species/169232956/124533854</v>
      </c>
      <c r="L487" s="19">
        <v>90</v>
      </c>
      <c r="M487" s="19">
        <v>590</v>
      </c>
      <c r="N487" s="72"/>
      <c r="O487" s="72" t="s">
        <v>4319</v>
      </c>
      <c r="P487" s="51" t="s">
        <v>178</v>
      </c>
      <c r="Q487" s="24">
        <v>573050.18149999995</v>
      </c>
      <c r="R487" s="26">
        <v>115</v>
      </c>
      <c r="S487" s="26" t="s">
        <v>84</v>
      </c>
    </row>
    <row r="488" spans="1:19" x14ac:dyDescent="0.3">
      <c r="A488" s="2">
        <v>380</v>
      </c>
      <c r="B488" s="2">
        <v>1</v>
      </c>
      <c r="C488" s="2" t="s">
        <v>75</v>
      </c>
      <c r="D488" s="1">
        <v>9</v>
      </c>
      <c r="E488" s="2" t="str">
        <f t="shared" si="2"/>
        <v>9_Carcharhiniformes</v>
      </c>
      <c r="F488" s="2" t="s">
        <v>76</v>
      </c>
      <c r="G488" s="2" t="s">
        <v>1031</v>
      </c>
      <c r="H488" s="20" t="s">
        <v>3379</v>
      </c>
      <c r="I488" s="20">
        <v>42707</v>
      </c>
      <c r="J488" s="20">
        <v>68616530</v>
      </c>
      <c r="K488" s="70" t="str">
        <f t="shared" si="3"/>
        <v>https://www.iucnredlist.org/species/42707/68616530</v>
      </c>
      <c r="L488" s="19">
        <v>114</v>
      </c>
      <c r="M488" s="19">
        <v>606</v>
      </c>
      <c r="N488" s="72"/>
      <c r="O488" s="72" t="s">
        <v>4319</v>
      </c>
      <c r="P488" s="51" t="s">
        <v>178</v>
      </c>
      <c r="Q488" s="24">
        <v>97618.022469999996</v>
      </c>
      <c r="R488" s="26">
        <v>74</v>
      </c>
      <c r="S488" s="26" t="s">
        <v>84</v>
      </c>
    </row>
    <row r="489" spans="1:19" x14ac:dyDescent="0.3">
      <c r="A489" s="2">
        <v>381</v>
      </c>
      <c r="B489" s="2">
        <v>1</v>
      </c>
      <c r="C489" s="2" t="s">
        <v>75</v>
      </c>
      <c r="D489" s="1">
        <v>9</v>
      </c>
      <c r="E489" s="2" t="str">
        <f t="shared" si="2"/>
        <v>9_Carcharhiniformes</v>
      </c>
      <c r="F489" s="2" t="s">
        <v>76</v>
      </c>
      <c r="G489" s="2" t="s">
        <v>1031</v>
      </c>
      <c r="H489" s="20" t="s">
        <v>3380</v>
      </c>
      <c r="I489" s="20">
        <v>60227</v>
      </c>
      <c r="J489" s="20">
        <v>80671800</v>
      </c>
      <c r="K489" s="70" t="str">
        <f t="shared" si="3"/>
        <v>https://www.iucnredlist.org/species/60227/80671800</v>
      </c>
      <c r="L489" s="19">
        <v>5</v>
      </c>
      <c r="M489" s="19">
        <v>457</v>
      </c>
      <c r="N489" s="72"/>
      <c r="O489" s="72" t="s">
        <v>4319</v>
      </c>
      <c r="P489" s="51" t="s">
        <v>83</v>
      </c>
      <c r="Q489" s="24">
        <v>201360.1599</v>
      </c>
      <c r="R489" s="26">
        <v>110</v>
      </c>
      <c r="S489" s="26" t="s">
        <v>84</v>
      </c>
    </row>
    <row r="490" spans="1:19" x14ac:dyDescent="0.3">
      <c r="A490" s="2">
        <v>382</v>
      </c>
      <c r="B490" s="2">
        <v>1</v>
      </c>
      <c r="C490" s="2" t="s">
        <v>75</v>
      </c>
      <c r="D490" s="1">
        <v>9</v>
      </c>
      <c r="E490" s="2" t="str">
        <f t="shared" si="2"/>
        <v>9_Carcharhiniformes</v>
      </c>
      <c r="F490" s="2" t="s">
        <v>76</v>
      </c>
      <c r="G490" s="2" t="s">
        <v>1031</v>
      </c>
      <c r="H490" s="20" t="s">
        <v>3381</v>
      </c>
      <c r="I490" s="20">
        <v>42709</v>
      </c>
      <c r="J490" s="20">
        <v>68616652</v>
      </c>
      <c r="K490" s="70" t="str">
        <f t="shared" si="3"/>
        <v>https://www.iucnredlist.org/species/42709/68616652</v>
      </c>
      <c r="L490" s="19">
        <v>444</v>
      </c>
      <c r="M490" s="19">
        <v>454</v>
      </c>
      <c r="N490" s="72"/>
      <c r="O490" s="72" t="s">
        <v>4319</v>
      </c>
      <c r="P490" s="51" t="s">
        <v>178</v>
      </c>
      <c r="Q490" s="24" t="s">
        <v>267</v>
      </c>
      <c r="R490" s="26">
        <v>45</v>
      </c>
      <c r="S490" s="26" t="s">
        <v>84</v>
      </c>
    </row>
    <row r="491" spans="1:19" x14ac:dyDescent="0.3">
      <c r="A491" s="2">
        <v>383</v>
      </c>
      <c r="B491" s="2">
        <v>1</v>
      </c>
      <c r="C491" s="2" t="s">
        <v>75</v>
      </c>
      <c r="D491" s="1">
        <v>9</v>
      </c>
      <c r="E491" s="2" t="str">
        <f t="shared" si="2"/>
        <v>9_Carcharhiniformes</v>
      </c>
      <c r="F491" s="2" t="s">
        <v>76</v>
      </c>
      <c r="G491" s="2" t="s">
        <v>1031</v>
      </c>
      <c r="H491" s="20" t="s">
        <v>3382</v>
      </c>
      <c r="I491" s="20">
        <v>39348</v>
      </c>
      <c r="J491" s="20">
        <v>124404008</v>
      </c>
      <c r="K491" s="70" t="str">
        <f t="shared" si="3"/>
        <v>https://www.iucnredlist.org/species/39348/124404008</v>
      </c>
      <c r="L491" s="19">
        <v>0</v>
      </c>
      <c r="M491" s="19">
        <v>108</v>
      </c>
      <c r="N491" s="72"/>
      <c r="O491" s="72" t="s">
        <v>4319</v>
      </c>
      <c r="P491" s="51" t="s">
        <v>83</v>
      </c>
      <c r="Q491" s="24">
        <v>39088.150029999997</v>
      </c>
      <c r="R491" s="26">
        <v>109</v>
      </c>
      <c r="S491" s="26" t="s">
        <v>84</v>
      </c>
    </row>
    <row r="492" spans="1:19" x14ac:dyDescent="0.3">
      <c r="A492" s="2">
        <v>384</v>
      </c>
      <c r="B492" s="2">
        <v>1</v>
      </c>
      <c r="C492" s="2" t="s">
        <v>75</v>
      </c>
      <c r="D492" s="1">
        <v>9</v>
      </c>
      <c r="E492" s="2" t="str">
        <f t="shared" si="2"/>
        <v>9_Carcharhiniformes</v>
      </c>
      <c r="F492" s="2" t="s">
        <v>76</v>
      </c>
      <c r="G492" s="2" t="s">
        <v>1031</v>
      </c>
      <c r="H492" s="20" t="s">
        <v>3383</v>
      </c>
      <c r="I492" s="20">
        <v>161515</v>
      </c>
      <c r="J492" s="20">
        <v>124498131</v>
      </c>
      <c r="K492" s="70" t="str">
        <f t="shared" si="3"/>
        <v>https://www.iucnredlist.org/species/161515/124498131</v>
      </c>
      <c r="L492" s="19">
        <v>0</v>
      </c>
      <c r="M492" s="19">
        <v>274</v>
      </c>
      <c r="N492" s="72"/>
      <c r="O492" s="72" t="s">
        <v>4319</v>
      </c>
      <c r="P492" s="51" t="s">
        <v>83</v>
      </c>
      <c r="Q492" s="24">
        <v>115924.6924</v>
      </c>
      <c r="R492" s="26">
        <v>77</v>
      </c>
      <c r="S492" s="26" t="s">
        <v>84</v>
      </c>
    </row>
    <row r="493" spans="1:19" x14ac:dyDescent="0.3">
      <c r="A493" s="2">
        <v>385</v>
      </c>
      <c r="B493" s="2">
        <v>1</v>
      </c>
      <c r="C493" s="2" t="s">
        <v>75</v>
      </c>
      <c r="D493" s="1">
        <v>9</v>
      </c>
      <c r="E493" s="2" t="str">
        <f t="shared" si="2"/>
        <v>9_Carcharhiniformes</v>
      </c>
      <c r="F493" s="2" t="s">
        <v>76</v>
      </c>
      <c r="G493" s="2" t="s">
        <v>1031</v>
      </c>
      <c r="H493" s="20" t="s">
        <v>3384</v>
      </c>
      <c r="I493" s="20">
        <v>39347</v>
      </c>
      <c r="J493" s="20">
        <v>2906921</v>
      </c>
      <c r="K493" s="70" t="str">
        <f t="shared" si="3"/>
        <v>https://www.iucnredlist.org/species/39347/2906921</v>
      </c>
      <c r="L493" s="19">
        <v>12</v>
      </c>
      <c r="M493" s="19">
        <v>359</v>
      </c>
      <c r="N493" s="72"/>
      <c r="O493" s="72" t="s">
        <v>4319</v>
      </c>
      <c r="P493" s="51" t="s">
        <v>83</v>
      </c>
      <c r="Q493" s="24">
        <v>1094484.3799999999</v>
      </c>
      <c r="R493" s="26">
        <v>82</v>
      </c>
      <c r="S493" s="26" t="s">
        <v>84</v>
      </c>
    </row>
    <row r="494" spans="1:19" x14ac:dyDescent="0.3">
      <c r="A494" s="2">
        <v>386</v>
      </c>
      <c r="B494" s="2">
        <v>1</v>
      </c>
      <c r="C494" s="2" t="s">
        <v>75</v>
      </c>
      <c r="D494" s="1">
        <v>9</v>
      </c>
      <c r="E494" s="2" t="str">
        <f t="shared" si="2"/>
        <v>9_Carcharhiniformes</v>
      </c>
      <c r="F494" s="2" t="s">
        <v>76</v>
      </c>
      <c r="G494" s="2" t="s">
        <v>1031</v>
      </c>
      <c r="H494" s="20" t="s">
        <v>3385</v>
      </c>
      <c r="I494" s="20">
        <v>44585</v>
      </c>
      <c r="J494" s="20">
        <v>124433964</v>
      </c>
      <c r="K494" s="70" t="str">
        <f t="shared" si="3"/>
        <v>https://www.iucnredlist.org/species/44585/124433964</v>
      </c>
      <c r="L494" s="19">
        <v>1</v>
      </c>
      <c r="M494" s="19">
        <v>50</v>
      </c>
      <c r="N494" s="72"/>
      <c r="O494" s="72" t="s">
        <v>4319</v>
      </c>
      <c r="P494" s="51" t="s">
        <v>83</v>
      </c>
      <c r="Q494" s="24">
        <v>10000.581630000001</v>
      </c>
      <c r="R494" s="26">
        <v>70</v>
      </c>
      <c r="S494" s="26" t="s">
        <v>84</v>
      </c>
    </row>
    <row r="495" spans="1:19" x14ac:dyDescent="0.3">
      <c r="A495" s="2">
        <v>387</v>
      </c>
      <c r="B495" s="2">
        <v>1</v>
      </c>
      <c r="C495" s="2" t="s">
        <v>75</v>
      </c>
      <c r="D495" s="1">
        <v>9</v>
      </c>
      <c r="E495" s="2" t="str">
        <f t="shared" si="2"/>
        <v>9_Carcharhiniformes</v>
      </c>
      <c r="F495" s="2" t="s">
        <v>76</v>
      </c>
      <c r="G495" s="2" t="s">
        <v>1031</v>
      </c>
      <c r="H495" s="20" t="s">
        <v>3386</v>
      </c>
      <c r="I495" s="20">
        <v>161544</v>
      </c>
      <c r="J495" s="20">
        <v>124504476</v>
      </c>
      <c r="K495" s="70" t="str">
        <f t="shared" si="3"/>
        <v>https://www.iucnredlist.org/species/161544/124504476</v>
      </c>
      <c r="L495" s="19">
        <v>190</v>
      </c>
      <c r="M495" s="19">
        <v>412</v>
      </c>
      <c r="N495" s="72"/>
      <c r="O495" s="72" t="s">
        <v>4319</v>
      </c>
      <c r="P495" s="51" t="s">
        <v>178</v>
      </c>
      <c r="Q495" s="24">
        <v>13029.68893</v>
      </c>
      <c r="R495" s="26">
        <v>35</v>
      </c>
      <c r="S495" s="26" t="s">
        <v>84</v>
      </c>
    </row>
    <row r="496" spans="1:19" x14ac:dyDescent="0.3">
      <c r="A496" s="2">
        <v>388</v>
      </c>
      <c r="B496" s="2">
        <v>1</v>
      </c>
      <c r="C496" s="2" t="s">
        <v>75</v>
      </c>
      <c r="D496" s="1">
        <v>9</v>
      </c>
      <c r="E496" s="2" t="str">
        <f t="shared" si="2"/>
        <v>9_Carcharhiniformes</v>
      </c>
      <c r="F496" s="2" t="s">
        <v>76</v>
      </c>
      <c r="G496" s="2" t="s">
        <v>1031</v>
      </c>
      <c r="H496" s="20" t="s">
        <v>3387</v>
      </c>
      <c r="I496" s="20">
        <v>44586</v>
      </c>
      <c r="J496" s="20">
        <v>2996520</v>
      </c>
      <c r="K496" s="70" t="str">
        <f t="shared" si="3"/>
        <v>https://www.iucnredlist.org/species/44586/2996520</v>
      </c>
      <c r="L496" s="19">
        <v>122</v>
      </c>
      <c r="M496" s="19">
        <v>500</v>
      </c>
      <c r="N496" s="72"/>
      <c r="O496" s="72" t="s">
        <v>4319</v>
      </c>
      <c r="P496" s="51" t="s">
        <v>178</v>
      </c>
      <c r="Q496" s="24">
        <v>70910.57316</v>
      </c>
      <c r="R496" s="26">
        <v>70</v>
      </c>
      <c r="S496" s="26" t="s">
        <v>84</v>
      </c>
    </row>
    <row r="497" spans="1:19" x14ac:dyDescent="0.3">
      <c r="A497" s="2">
        <v>389</v>
      </c>
      <c r="B497" s="2">
        <v>1</v>
      </c>
      <c r="C497" s="2" t="s">
        <v>75</v>
      </c>
      <c r="D497" s="1">
        <v>9</v>
      </c>
      <c r="E497" s="2" t="str">
        <f t="shared" si="2"/>
        <v>9_Carcharhiniformes</v>
      </c>
      <c r="F497" s="2" t="s">
        <v>76</v>
      </c>
      <c r="G497" s="2" t="s">
        <v>1031</v>
      </c>
      <c r="H497" s="20" t="s">
        <v>3388</v>
      </c>
      <c r="I497" s="20">
        <v>44587</v>
      </c>
      <c r="J497" s="20">
        <v>2996626</v>
      </c>
      <c r="K497" s="70" t="str">
        <f t="shared" si="3"/>
        <v>https://www.iucnredlist.org/species/44587/2996626</v>
      </c>
      <c r="L497" s="19">
        <v>72</v>
      </c>
      <c r="M497" s="19">
        <v>450</v>
      </c>
      <c r="N497" s="72"/>
      <c r="O497" s="72" t="s">
        <v>4319</v>
      </c>
      <c r="P497" s="51" t="s">
        <v>178</v>
      </c>
      <c r="Q497" s="24">
        <v>89716.327579999997</v>
      </c>
      <c r="R497" s="26">
        <v>47</v>
      </c>
      <c r="S497" s="26" t="s">
        <v>84</v>
      </c>
    </row>
    <row r="498" spans="1:19" x14ac:dyDescent="0.3">
      <c r="A498" s="2">
        <v>390</v>
      </c>
      <c r="B498" s="2">
        <v>1</v>
      </c>
      <c r="C498" s="2" t="s">
        <v>75</v>
      </c>
      <c r="D498" s="1">
        <v>9</v>
      </c>
      <c r="E498" s="2" t="str">
        <f t="shared" si="2"/>
        <v>9_Carcharhiniformes</v>
      </c>
      <c r="F498" s="2" t="s">
        <v>76</v>
      </c>
      <c r="G498" s="2" t="s">
        <v>1031</v>
      </c>
      <c r="H498" s="20" t="s">
        <v>3389</v>
      </c>
      <c r="I498" s="20">
        <v>161336</v>
      </c>
      <c r="J498" s="20">
        <v>124467774</v>
      </c>
      <c r="K498" s="70" t="str">
        <f t="shared" si="3"/>
        <v>https://www.iucnredlist.org/species/161336/124467774</v>
      </c>
      <c r="L498" s="19">
        <v>200</v>
      </c>
      <c r="M498" s="19">
        <v>700</v>
      </c>
      <c r="N498" s="72"/>
      <c r="O498" s="72" t="s">
        <v>4319</v>
      </c>
      <c r="P498" s="51" t="s">
        <v>178</v>
      </c>
      <c r="Q498" s="24">
        <v>94328.796539999996</v>
      </c>
      <c r="R498" s="26">
        <v>54</v>
      </c>
      <c r="S498" s="26" t="s">
        <v>84</v>
      </c>
    </row>
    <row r="499" spans="1:19" x14ac:dyDescent="0.3">
      <c r="A499" s="2">
        <v>392</v>
      </c>
      <c r="B499" s="2">
        <v>1</v>
      </c>
      <c r="C499" s="2" t="s">
        <v>75</v>
      </c>
      <c r="D499" s="1">
        <v>9</v>
      </c>
      <c r="E499" s="2" t="str">
        <f t="shared" si="2"/>
        <v>9_Carcharhiniformes</v>
      </c>
      <c r="F499" s="2" t="s">
        <v>76</v>
      </c>
      <c r="G499" s="2" t="s">
        <v>1031</v>
      </c>
      <c r="H499" s="20" t="s">
        <v>3391</v>
      </c>
      <c r="I499" s="20">
        <v>161307554</v>
      </c>
      <c r="J499" s="20">
        <v>124478351</v>
      </c>
      <c r="K499" s="70" t="str">
        <f t="shared" si="3"/>
        <v>https://www.iucnredlist.org/species/161307554/124478351</v>
      </c>
      <c r="L499" s="19">
        <v>1</v>
      </c>
      <c r="M499" s="19">
        <v>800</v>
      </c>
      <c r="N499" s="72"/>
      <c r="O499" s="72" t="s">
        <v>4319</v>
      </c>
      <c r="P499" s="51" t="s">
        <v>83</v>
      </c>
      <c r="Q499" s="24">
        <v>2687793.057</v>
      </c>
      <c r="R499" s="26">
        <v>100</v>
      </c>
      <c r="S499" s="26" t="s">
        <v>84</v>
      </c>
    </row>
    <row r="500" spans="1:19" x14ac:dyDescent="0.3">
      <c r="A500" s="2">
        <v>393</v>
      </c>
      <c r="B500" s="2">
        <v>1</v>
      </c>
      <c r="C500" s="2" t="s">
        <v>75</v>
      </c>
      <c r="D500" s="1">
        <v>9</v>
      </c>
      <c r="E500" s="2" t="str">
        <f t="shared" si="2"/>
        <v>9_Carcharhiniformes</v>
      </c>
      <c r="F500" s="2" t="s">
        <v>76</v>
      </c>
      <c r="G500" s="2" t="s">
        <v>1031</v>
      </c>
      <c r="H500" s="20" t="s">
        <v>3392</v>
      </c>
      <c r="I500" s="20">
        <v>39349</v>
      </c>
      <c r="J500" s="20">
        <v>124404210</v>
      </c>
      <c r="K500" s="70" t="str">
        <f t="shared" si="3"/>
        <v>https://www.iucnredlist.org/species/39349/124404210</v>
      </c>
      <c r="L500" s="19">
        <v>26</v>
      </c>
      <c r="M500" s="19">
        <v>695</v>
      </c>
      <c r="N500" s="72"/>
      <c r="O500" s="72" t="s">
        <v>4319</v>
      </c>
      <c r="P500" s="51" t="s">
        <v>178</v>
      </c>
      <c r="Q500" s="24">
        <v>298192.00579999998</v>
      </c>
      <c r="R500" s="26">
        <v>112</v>
      </c>
      <c r="S500" s="26" t="s">
        <v>84</v>
      </c>
    </row>
    <row r="501" spans="1:19" x14ac:dyDescent="0.3">
      <c r="A501" s="2">
        <v>395</v>
      </c>
      <c r="B501" s="2">
        <v>1</v>
      </c>
      <c r="C501" s="2" t="s">
        <v>75</v>
      </c>
      <c r="D501" s="1">
        <v>9</v>
      </c>
      <c r="E501" s="2" t="str">
        <f t="shared" si="2"/>
        <v>9_Carcharhiniformes</v>
      </c>
      <c r="F501" s="2" t="s">
        <v>76</v>
      </c>
      <c r="G501" s="2" t="s">
        <v>1031</v>
      </c>
      <c r="H501" s="20" t="s">
        <v>3394</v>
      </c>
      <c r="I501" s="20">
        <v>161429</v>
      </c>
      <c r="J501" s="20">
        <v>124483641</v>
      </c>
      <c r="K501" s="70" t="str">
        <f t="shared" si="3"/>
        <v>https://www.iucnredlist.org/species/161429/124483641</v>
      </c>
      <c r="L501" s="19">
        <v>200</v>
      </c>
      <c r="M501" s="19">
        <v>400</v>
      </c>
      <c r="N501" s="72"/>
      <c r="O501" s="72" t="s">
        <v>4319</v>
      </c>
      <c r="P501" s="51" t="s">
        <v>178</v>
      </c>
      <c r="Q501" s="24">
        <v>21.39816347</v>
      </c>
      <c r="R501" s="26">
        <v>46</v>
      </c>
      <c r="S501" s="26" t="s">
        <v>84</v>
      </c>
    </row>
    <row r="502" spans="1:19" x14ac:dyDescent="0.3">
      <c r="A502" s="2">
        <v>399</v>
      </c>
      <c r="B502" s="2">
        <v>1</v>
      </c>
      <c r="C502" s="2" t="s">
        <v>75</v>
      </c>
      <c r="D502" s="1">
        <v>9</v>
      </c>
      <c r="E502" s="2" t="str">
        <f t="shared" si="2"/>
        <v>9_Carcharhiniformes</v>
      </c>
      <c r="F502" s="2" t="s">
        <v>76</v>
      </c>
      <c r="G502" s="2" t="s">
        <v>1031</v>
      </c>
      <c r="H502" s="20" t="s">
        <v>3397</v>
      </c>
      <c r="I502" s="20">
        <v>44590</v>
      </c>
      <c r="J502" s="20">
        <v>2996991</v>
      </c>
      <c r="K502" s="70" t="str">
        <f t="shared" si="3"/>
        <v>https://www.iucnredlist.org/species/44590/2996991</v>
      </c>
      <c r="L502" s="19">
        <v>274</v>
      </c>
      <c r="M502" s="19">
        <v>530</v>
      </c>
      <c r="N502" s="72"/>
      <c r="O502" s="72" t="s">
        <v>4319</v>
      </c>
      <c r="P502" s="51" t="s">
        <v>178</v>
      </c>
      <c r="Q502" s="24">
        <v>7092.4175489999998</v>
      </c>
      <c r="R502" s="26">
        <v>47</v>
      </c>
      <c r="S502" s="26" t="s">
        <v>84</v>
      </c>
    </row>
    <row r="503" spans="1:19" x14ac:dyDescent="0.3">
      <c r="A503" s="2">
        <v>400</v>
      </c>
      <c r="B503" s="2">
        <v>1</v>
      </c>
      <c r="C503" s="2" t="s">
        <v>75</v>
      </c>
      <c r="D503" s="1">
        <v>9</v>
      </c>
      <c r="E503" s="2" t="str">
        <f t="shared" si="2"/>
        <v>9_Carcharhiniformes</v>
      </c>
      <c r="F503" s="2" t="s">
        <v>76</v>
      </c>
      <c r="G503" s="2" t="s">
        <v>1031</v>
      </c>
      <c r="H503" s="20" t="s">
        <v>3398</v>
      </c>
      <c r="I503" s="20">
        <v>60232</v>
      </c>
      <c r="J503" s="20">
        <v>124454108</v>
      </c>
      <c r="K503" s="70" t="str">
        <f t="shared" si="3"/>
        <v>https://www.iucnredlist.org/species/60232/124454108</v>
      </c>
      <c r="L503" s="19">
        <v>329</v>
      </c>
      <c r="M503" s="19">
        <v>549</v>
      </c>
      <c r="N503" s="72"/>
      <c r="O503" s="72" t="s">
        <v>4319</v>
      </c>
      <c r="P503" s="51" t="s">
        <v>178</v>
      </c>
      <c r="Q503" s="24">
        <v>46872.328630000004</v>
      </c>
      <c r="R503" s="26">
        <v>75</v>
      </c>
      <c r="S503" s="26" t="s">
        <v>84</v>
      </c>
    </row>
    <row r="504" spans="1:19" x14ac:dyDescent="0.3">
      <c r="A504" s="2">
        <v>401</v>
      </c>
      <c r="B504" s="2">
        <v>1</v>
      </c>
      <c r="C504" s="2" t="s">
        <v>75</v>
      </c>
      <c r="D504" s="1">
        <v>9</v>
      </c>
      <c r="E504" s="2" t="str">
        <f t="shared" si="2"/>
        <v>9_Carcharhiniformes</v>
      </c>
      <c r="F504" s="2" t="s">
        <v>76</v>
      </c>
      <c r="G504" s="2" t="s">
        <v>1031</v>
      </c>
      <c r="H504" s="20" t="s">
        <v>3399</v>
      </c>
      <c r="I504" s="20">
        <v>60233</v>
      </c>
      <c r="J504" s="20">
        <v>124454241</v>
      </c>
      <c r="K504" s="70" t="str">
        <f t="shared" si="3"/>
        <v>https://www.iucnredlist.org/species/60233/124454241</v>
      </c>
      <c r="L504" s="19">
        <v>73</v>
      </c>
      <c r="M504" s="19">
        <v>754</v>
      </c>
      <c r="N504" s="72"/>
      <c r="O504" s="72" t="s">
        <v>4319</v>
      </c>
      <c r="P504" s="51" t="s">
        <v>178</v>
      </c>
      <c r="Q504" s="24">
        <v>355998.49410000001</v>
      </c>
      <c r="R504" s="26">
        <v>59</v>
      </c>
      <c r="S504" s="26" t="s">
        <v>84</v>
      </c>
    </row>
    <row r="505" spans="1:19" x14ac:dyDescent="0.3">
      <c r="A505" s="2">
        <v>402</v>
      </c>
      <c r="B505" s="2">
        <v>1</v>
      </c>
      <c r="C505" s="2" t="s">
        <v>75</v>
      </c>
      <c r="D505" s="1">
        <v>9</v>
      </c>
      <c r="E505" s="2" t="str">
        <f t="shared" si="2"/>
        <v>9_Carcharhiniformes</v>
      </c>
      <c r="F505" s="2" t="s">
        <v>76</v>
      </c>
      <c r="G505" s="2" t="s">
        <v>1031</v>
      </c>
      <c r="H505" s="20" t="s">
        <v>3400</v>
      </c>
      <c r="I505" s="20">
        <v>161484</v>
      </c>
      <c r="J505" s="20">
        <v>124493465</v>
      </c>
      <c r="K505" s="70" t="str">
        <f t="shared" si="3"/>
        <v>https://www.iucnredlist.org/species/161484/124493465</v>
      </c>
      <c r="L505" s="19">
        <v>1</v>
      </c>
      <c r="M505" s="19">
        <v>380</v>
      </c>
      <c r="N505" s="72"/>
      <c r="O505" s="72" t="s">
        <v>4319</v>
      </c>
      <c r="P505" s="51" t="s">
        <v>83</v>
      </c>
      <c r="Q505" s="24">
        <v>1756057.9809999999</v>
      </c>
      <c r="R505" s="26">
        <v>162</v>
      </c>
      <c r="S505" s="26" t="s">
        <v>84</v>
      </c>
    </row>
    <row r="506" spans="1:19" x14ac:dyDescent="0.3">
      <c r="A506" s="2">
        <v>403</v>
      </c>
      <c r="B506" s="2">
        <v>1</v>
      </c>
      <c r="C506" s="2" t="s">
        <v>75</v>
      </c>
      <c r="D506" s="1">
        <v>9</v>
      </c>
      <c r="E506" s="2" t="str">
        <f t="shared" si="2"/>
        <v>9_Carcharhiniformes</v>
      </c>
      <c r="F506" s="2" t="s">
        <v>76</v>
      </c>
      <c r="G506" s="2" t="s">
        <v>1031</v>
      </c>
      <c r="H506" s="20" t="s">
        <v>3401</v>
      </c>
      <c r="I506" s="20">
        <v>161308360</v>
      </c>
      <c r="J506" s="20">
        <v>124485124</v>
      </c>
      <c r="K506" s="70" t="str">
        <f t="shared" si="3"/>
        <v>https://www.iucnredlist.org/species/161308360/124485124</v>
      </c>
      <c r="L506" s="19">
        <v>0</v>
      </c>
      <c r="M506" s="19">
        <v>320</v>
      </c>
      <c r="N506" s="72"/>
      <c r="O506" s="72" t="s">
        <v>4319</v>
      </c>
      <c r="P506" s="51" t="s">
        <v>178</v>
      </c>
      <c r="Q506" s="24">
        <v>639919.41769999999</v>
      </c>
      <c r="R506" s="26">
        <v>77.8</v>
      </c>
      <c r="S506" s="26" t="s">
        <v>84</v>
      </c>
    </row>
    <row r="507" spans="1:19" x14ac:dyDescent="0.3">
      <c r="A507" s="2">
        <v>404</v>
      </c>
      <c r="B507" s="2">
        <v>1</v>
      </c>
      <c r="C507" s="2" t="s">
        <v>75</v>
      </c>
      <c r="D507" s="1">
        <v>9</v>
      </c>
      <c r="E507" s="2" t="str">
        <f t="shared" si="2"/>
        <v>9_Carcharhiniformes</v>
      </c>
      <c r="F507" s="2" t="s">
        <v>76</v>
      </c>
      <c r="G507" s="2" t="s">
        <v>1031</v>
      </c>
      <c r="H507" s="20" t="s">
        <v>3402</v>
      </c>
      <c r="I507" s="20">
        <v>161449</v>
      </c>
      <c r="J507" s="20">
        <v>124487299</v>
      </c>
      <c r="K507" s="70" t="str">
        <f t="shared" si="3"/>
        <v>https://www.iucnredlist.org/species/161449/124487299</v>
      </c>
      <c r="L507" s="19">
        <v>180</v>
      </c>
      <c r="M507" s="19">
        <v>560</v>
      </c>
      <c r="N507" s="72"/>
      <c r="O507" s="72" t="s">
        <v>4319</v>
      </c>
      <c r="P507" s="51" t="s">
        <v>178</v>
      </c>
      <c r="Q507" s="24">
        <v>48838.501779999999</v>
      </c>
      <c r="R507" s="26">
        <v>32</v>
      </c>
      <c r="S507" s="26" t="s">
        <v>84</v>
      </c>
    </row>
    <row r="508" spans="1:19" x14ac:dyDescent="0.3">
      <c r="A508" s="2">
        <v>405</v>
      </c>
      <c r="B508" s="2">
        <v>1</v>
      </c>
      <c r="C508" s="2" t="s">
        <v>75</v>
      </c>
      <c r="D508" s="1">
        <v>9</v>
      </c>
      <c r="E508" s="2" t="str">
        <f t="shared" si="2"/>
        <v>9_Carcharhiniformes</v>
      </c>
      <c r="F508" s="2" t="s">
        <v>76</v>
      </c>
      <c r="G508" s="2" t="s">
        <v>1031</v>
      </c>
      <c r="H508" s="20" t="s">
        <v>3403</v>
      </c>
      <c r="I508" s="20">
        <v>129495856</v>
      </c>
      <c r="J508" s="20">
        <v>129495885</v>
      </c>
      <c r="K508" s="70" t="str">
        <f t="shared" si="3"/>
        <v>https://www.iucnredlist.org/species/129495856/129495885</v>
      </c>
      <c r="L508" s="19">
        <v>247</v>
      </c>
      <c r="M508" s="19">
        <v>500</v>
      </c>
      <c r="N508" s="72"/>
      <c r="O508" s="72" t="s">
        <v>4319</v>
      </c>
      <c r="P508" s="51" t="s">
        <v>178</v>
      </c>
      <c r="Q508" s="24">
        <v>4992.7556830000003</v>
      </c>
      <c r="R508" s="26">
        <v>63</v>
      </c>
      <c r="S508" s="26" t="s">
        <v>84</v>
      </c>
    </row>
    <row r="509" spans="1:19" x14ac:dyDescent="0.3">
      <c r="A509" s="2">
        <v>406</v>
      </c>
      <c r="B509" s="2">
        <v>1</v>
      </c>
      <c r="C509" s="2" t="s">
        <v>75</v>
      </c>
      <c r="D509" s="1">
        <v>9</v>
      </c>
      <c r="E509" s="2" t="str">
        <f t="shared" si="2"/>
        <v>9_Carcharhiniformes</v>
      </c>
      <c r="F509" s="2" t="s">
        <v>76</v>
      </c>
      <c r="G509" s="2" t="s">
        <v>1147</v>
      </c>
      <c r="H509" s="20" t="s">
        <v>3404</v>
      </c>
      <c r="I509" s="20">
        <v>161499</v>
      </c>
      <c r="J509" s="20">
        <v>109905559</v>
      </c>
      <c r="K509" s="70" t="str">
        <f t="shared" si="3"/>
        <v>https://www.iucnredlist.org/species/161499/109905559</v>
      </c>
      <c r="L509" s="19">
        <v>70</v>
      </c>
      <c r="M509" s="19">
        <v>300</v>
      </c>
      <c r="N509" s="72"/>
      <c r="O509" s="72" t="s">
        <v>4319</v>
      </c>
      <c r="P509" s="51" t="s">
        <v>83</v>
      </c>
      <c r="Q509" s="24">
        <v>36445.156799999997</v>
      </c>
      <c r="R509" s="26">
        <v>52</v>
      </c>
      <c r="S509" s="26" t="s">
        <v>84</v>
      </c>
    </row>
    <row r="510" spans="1:19" x14ac:dyDescent="0.3">
      <c r="A510" s="2">
        <v>407</v>
      </c>
      <c r="B510" s="2">
        <v>1</v>
      </c>
      <c r="C510" s="2" t="s">
        <v>75</v>
      </c>
      <c r="D510" s="1">
        <v>9</v>
      </c>
      <c r="E510" s="2" t="str">
        <f t="shared" si="2"/>
        <v>9_Carcharhiniformes</v>
      </c>
      <c r="F510" s="2" t="s">
        <v>76</v>
      </c>
      <c r="G510" s="2" t="s">
        <v>1147</v>
      </c>
      <c r="H510" s="20" t="s">
        <v>3405</v>
      </c>
      <c r="I510" s="20">
        <v>161330</v>
      </c>
      <c r="J510" s="20">
        <v>124466912</v>
      </c>
      <c r="K510" s="70" t="str">
        <f t="shared" si="3"/>
        <v>https://www.iucnredlist.org/species/161330/124466912</v>
      </c>
      <c r="L510" s="19">
        <v>430</v>
      </c>
      <c r="M510" s="19">
        <v>613</v>
      </c>
      <c r="N510" s="72"/>
      <c r="O510" s="72" t="s">
        <v>4319</v>
      </c>
      <c r="P510" s="51" t="s">
        <v>178</v>
      </c>
      <c r="Q510" s="24">
        <v>18316.29005</v>
      </c>
      <c r="R510" s="26">
        <v>34</v>
      </c>
      <c r="S510" s="26" t="s">
        <v>84</v>
      </c>
    </row>
    <row r="511" spans="1:19" x14ac:dyDescent="0.3">
      <c r="A511" s="2">
        <v>408</v>
      </c>
      <c r="B511" s="2">
        <v>1</v>
      </c>
      <c r="C511" s="2" t="s">
        <v>75</v>
      </c>
      <c r="D511" s="1">
        <v>9</v>
      </c>
      <c r="E511" s="2" t="str">
        <f t="shared" si="2"/>
        <v>9_Carcharhiniformes</v>
      </c>
      <c r="F511" s="2" t="s">
        <v>76</v>
      </c>
      <c r="G511" s="2" t="s">
        <v>1147</v>
      </c>
      <c r="H511" s="20" t="s">
        <v>3406</v>
      </c>
      <c r="I511" s="20">
        <v>161468</v>
      </c>
      <c r="J511" s="20">
        <v>140358808</v>
      </c>
      <c r="K511" s="70" t="str">
        <f t="shared" si="3"/>
        <v>https://www.iucnredlist.org/species/161468/140358808</v>
      </c>
      <c r="L511" s="19">
        <v>71</v>
      </c>
      <c r="M511" s="19">
        <v>766</v>
      </c>
      <c r="N511" s="72"/>
      <c r="O511" s="72" t="s">
        <v>4319</v>
      </c>
      <c r="P511" s="51" t="s">
        <v>178</v>
      </c>
      <c r="Q511" s="24">
        <v>545008.90709999995</v>
      </c>
      <c r="R511" s="26">
        <v>24</v>
      </c>
      <c r="S511" s="26" t="s">
        <v>84</v>
      </c>
    </row>
    <row r="512" spans="1:19" x14ac:dyDescent="0.3">
      <c r="A512" s="2">
        <v>409</v>
      </c>
      <c r="B512" s="2">
        <v>1</v>
      </c>
      <c r="C512" s="2" t="s">
        <v>75</v>
      </c>
      <c r="D512" s="1">
        <v>9</v>
      </c>
      <c r="E512" s="2" t="str">
        <f t="shared" ref="E512:E766" si="4">CONCATENATE(D512,"_",F512)</f>
        <v>9_Carcharhiniformes</v>
      </c>
      <c r="F512" s="2" t="s">
        <v>76</v>
      </c>
      <c r="G512" s="2" t="s">
        <v>1147</v>
      </c>
      <c r="H512" s="20" t="s">
        <v>3407</v>
      </c>
      <c r="I512" s="20">
        <v>44611</v>
      </c>
      <c r="J512" s="20">
        <v>124435295</v>
      </c>
      <c r="K512" s="70" t="str">
        <f t="shared" ref="K512:K766" si="5">CONCATENATE("https://www.iucnredlist.org/species/",I512,"/",J512)</f>
        <v>https://www.iucnredlist.org/species/44611/124435295</v>
      </c>
      <c r="L512" s="19">
        <v>180</v>
      </c>
      <c r="M512" s="19">
        <v>480</v>
      </c>
      <c r="N512" s="72"/>
      <c r="O512" s="72" t="s">
        <v>4319</v>
      </c>
      <c r="P512" s="51" t="s">
        <v>178</v>
      </c>
      <c r="Q512" s="24">
        <v>19317.912540000001</v>
      </c>
      <c r="R512" s="26">
        <v>37</v>
      </c>
      <c r="S512" s="26" t="s">
        <v>84</v>
      </c>
    </row>
    <row r="513" spans="1:19" x14ac:dyDescent="0.3">
      <c r="A513" s="2">
        <v>410</v>
      </c>
      <c r="B513" s="2">
        <v>1</v>
      </c>
      <c r="C513" s="2" t="s">
        <v>75</v>
      </c>
      <c r="D513" s="1">
        <v>9</v>
      </c>
      <c r="E513" s="2" t="str">
        <f t="shared" si="4"/>
        <v>9_Carcharhiniformes</v>
      </c>
      <c r="F513" s="2" t="s">
        <v>76</v>
      </c>
      <c r="G513" s="2" t="s">
        <v>1147</v>
      </c>
      <c r="H513" s="20" t="s">
        <v>3408</v>
      </c>
      <c r="I513" s="20">
        <v>161733</v>
      </c>
      <c r="J513" s="20">
        <v>124535240</v>
      </c>
      <c r="K513" s="70" t="str">
        <f t="shared" si="5"/>
        <v>https://www.iucnredlist.org/species/161733/124535240</v>
      </c>
      <c r="L513" s="19">
        <v>52</v>
      </c>
      <c r="M513" s="19">
        <v>320</v>
      </c>
      <c r="N513" s="72"/>
      <c r="O513" s="72" t="s">
        <v>4319</v>
      </c>
      <c r="P513" s="51" t="s">
        <v>83</v>
      </c>
      <c r="Q513" s="24">
        <v>940812.0013</v>
      </c>
      <c r="R513" s="26">
        <v>65</v>
      </c>
      <c r="S513" s="26" t="s">
        <v>84</v>
      </c>
    </row>
    <row r="514" spans="1:19" x14ac:dyDescent="0.3">
      <c r="A514" s="2">
        <v>411</v>
      </c>
      <c r="B514" s="2">
        <v>1</v>
      </c>
      <c r="C514" s="2" t="s">
        <v>75</v>
      </c>
      <c r="D514" s="1">
        <v>9</v>
      </c>
      <c r="E514" s="2" t="str">
        <f t="shared" si="4"/>
        <v>9_Carcharhiniformes</v>
      </c>
      <c r="F514" s="2" t="s">
        <v>76</v>
      </c>
      <c r="G514" s="2" t="s">
        <v>1147</v>
      </c>
      <c r="H514" s="20" t="s">
        <v>3409</v>
      </c>
      <c r="I514" s="20">
        <v>176485629</v>
      </c>
      <c r="J514" s="20">
        <v>176485653</v>
      </c>
      <c r="K514" s="70" t="str">
        <f t="shared" si="5"/>
        <v>https://www.iucnredlist.org/species/176485629/176485653</v>
      </c>
      <c r="L514" s="19">
        <v>141</v>
      </c>
      <c r="M514" s="19">
        <v>300</v>
      </c>
      <c r="N514" s="72"/>
      <c r="O514" s="72" t="s">
        <v>4319</v>
      </c>
      <c r="P514" s="51" t="s">
        <v>83</v>
      </c>
      <c r="Q514" s="24">
        <v>7487.174454</v>
      </c>
      <c r="R514" s="26">
        <v>49</v>
      </c>
      <c r="S514" s="26" t="s">
        <v>84</v>
      </c>
    </row>
    <row r="515" spans="1:19" x14ac:dyDescent="0.3">
      <c r="A515" s="2">
        <v>412</v>
      </c>
      <c r="B515" s="2">
        <v>1</v>
      </c>
      <c r="C515" s="2" t="s">
        <v>75</v>
      </c>
      <c r="D515" s="1">
        <v>9</v>
      </c>
      <c r="E515" s="2" t="str">
        <f t="shared" si="4"/>
        <v>9_Carcharhiniformes</v>
      </c>
      <c r="F515" s="2" t="s">
        <v>76</v>
      </c>
      <c r="G515" s="2" t="s">
        <v>1163</v>
      </c>
      <c r="H515" s="20" t="s">
        <v>3410</v>
      </c>
      <c r="I515" s="20">
        <v>41814</v>
      </c>
      <c r="J515" s="20">
        <v>116737164</v>
      </c>
      <c r="K515" s="70" t="str">
        <f t="shared" si="5"/>
        <v>https://www.iucnredlist.org/species/41814/116737164</v>
      </c>
      <c r="L515" s="19">
        <v>129</v>
      </c>
      <c r="M515" s="19">
        <v>724</v>
      </c>
      <c r="N515" s="72"/>
      <c r="O515" s="72" t="s">
        <v>4319</v>
      </c>
      <c r="P515" s="51" t="s">
        <v>178</v>
      </c>
      <c r="Q515" s="24">
        <v>155114.1513</v>
      </c>
      <c r="R515" s="26">
        <v>110</v>
      </c>
      <c r="S515" s="26" t="s">
        <v>84</v>
      </c>
    </row>
    <row r="516" spans="1:19" x14ac:dyDescent="0.3">
      <c r="A516" s="2">
        <v>413</v>
      </c>
      <c r="B516" s="2">
        <v>1</v>
      </c>
      <c r="C516" s="2" t="s">
        <v>75</v>
      </c>
      <c r="D516" s="1">
        <v>9</v>
      </c>
      <c r="E516" s="2" t="str">
        <f t="shared" si="4"/>
        <v>9_Carcharhiniformes</v>
      </c>
      <c r="F516" s="2" t="s">
        <v>76</v>
      </c>
      <c r="G516" s="2" t="s">
        <v>1163</v>
      </c>
      <c r="H516" s="20" t="s">
        <v>3411</v>
      </c>
      <c r="I516" s="20">
        <v>162215695</v>
      </c>
      <c r="J516" s="20">
        <v>162215709</v>
      </c>
      <c r="K516" s="70" t="str">
        <f t="shared" si="5"/>
        <v>https://www.iucnredlist.org/species/162215695/162215709</v>
      </c>
      <c r="L516" s="19">
        <v>730</v>
      </c>
      <c r="M516" s="19">
        <v>730</v>
      </c>
      <c r="N516" s="72"/>
      <c r="O516" s="72" t="s">
        <v>4319</v>
      </c>
      <c r="P516" s="51" t="s">
        <v>178</v>
      </c>
      <c r="Q516" s="24">
        <v>155114.1513</v>
      </c>
      <c r="R516" s="26">
        <v>65.2</v>
      </c>
      <c r="S516" s="26" t="s">
        <v>84</v>
      </c>
    </row>
    <row r="517" spans="1:19" x14ac:dyDescent="0.3">
      <c r="A517" s="2">
        <v>414</v>
      </c>
      <c r="B517" s="2">
        <v>1</v>
      </c>
      <c r="C517" s="2" t="s">
        <v>75</v>
      </c>
      <c r="D517" s="1">
        <v>9</v>
      </c>
      <c r="E517" s="2" t="str">
        <f t="shared" si="4"/>
        <v>9_Carcharhiniformes</v>
      </c>
      <c r="F517" s="2" t="s">
        <v>76</v>
      </c>
      <c r="G517" s="2" t="s">
        <v>1163</v>
      </c>
      <c r="H517" s="20" t="s">
        <v>3412</v>
      </c>
      <c r="I517" s="20">
        <v>103055306</v>
      </c>
      <c r="J517" s="20">
        <v>109922484</v>
      </c>
      <c r="K517" s="70" t="str">
        <f t="shared" si="5"/>
        <v>https://www.iucnredlist.org/species/103055306/109922484</v>
      </c>
      <c r="L517" s="19">
        <v>560</v>
      </c>
      <c r="M517" s="19">
        <v>1120</v>
      </c>
      <c r="N517" s="72"/>
      <c r="O517" s="72" t="s">
        <v>4319</v>
      </c>
      <c r="P517" s="51" t="s">
        <v>178</v>
      </c>
      <c r="Q517" s="24">
        <v>13594.92985</v>
      </c>
      <c r="R517" s="26">
        <v>53</v>
      </c>
      <c r="S517" s="26" t="s">
        <v>84</v>
      </c>
    </row>
    <row r="518" spans="1:19" x14ac:dyDescent="0.3">
      <c r="A518" s="2">
        <v>416</v>
      </c>
      <c r="B518" s="2">
        <v>1</v>
      </c>
      <c r="C518" s="2" t="s">
        <v>75</v>
      </c>
      <c r="D518" s="1">
        <v>9</v>
      </c>
      <c r="E518" s="2" t="str">
        <f t="shared" si="4"/>
        <v>9_Carcharhiniformes</v>
      </c>
      <c r="F518" s="2" t="s">
        <v>76</v>
      </c>
      <c r="G518" s="2" t="s">
        <v>1163</v>
      </c>
      <c r="H518" s="20" t="s">
        <v>3414</v>
      </c>
      <c r="I518" s="20">
        <v>44566</v>
      </c>
      <c r="J518" s="20">
        <v>2995045</v>
      </c>
      <c r="K518" s="70" t="str">
        <f t="shared" si="5"/>
        <v>https://www.iucnredlist.org/species/44566/2995045</v>
      </c>
      <c r="L518" s="19">
        <v>100</v>
      </c>
      <c r="M518" s="19">
        <v>2430</v>
      </c>
      <c r="N518" s="72"/>
      <c r="O518" s="72" t="s">
        <v>4319</v>
      </c>
      <c r="P518" s="51" t="s">
        <v>178</v>
      </c>
      <c r="Q518" s="24">
        <v>2585123.1779999998</v>
      </c>
      <c r="R518" s="26">
        <v>296</v>
      </c>
      <c r="S518" s="26" t="s">
        <v>84</v>
      </c>
    </row>
    <row r="519" spans="1:19" x14ac:dyDescent="0.3">
      <c r="A519" s="2">
        <v>418</v>
      </c>
      <c r="B519" s="2">
        <v>1</v>
      </c>
      <c r="C519" s="2" t="s">
        <v>75</v>
      </c>
      <c r="D519" s="1">
        <v>9</v>
      </c>
      <c r="E519" s="2" t="str">
        <f t="shared" si="4"/>
        <v>9_Carcharhiniformes</v>
      </c>
      <c r="F519" s="2" t="s">
        <v>76</v>
      </c>
      <c r="G519" s="2" t="s">
        <v>1181</v>
      </c>
      <c r="H519" s="20" t="s">
        <v>3417</v>
      </c>
      <c r="I519" s="20">
        <v>39351</v>
      </c>
      <c r="J519" s="20">
        <v>68623545</v>
      </c>
      <c r="K519" s="70" t="str">
        <f t="shared" si="5"/>
        <v>https://www.iucnredlist.org/species/39351/68623545</v>
      </c>
      <c r="L519" s="19">
        <v>7</v>
      </c>
      <c r="M519" s="19">
        <v>220</v>
      </c>
      <c r="N519" s="72"/>
      <c r="O519" s="72" t="s">
        <v>4319</v>
      </c>
      <c r="P519" s="51" t="s">
        <v>83</v>
      </c>
      <c r="Q519" s="24">
        <v>526835.09459999995</v>
      </c>
      <c r="R519" s="26">
        <v>150</v>
      </c>
      <c r="S519" s="26" t="s">
        <v>84</v>
      </c>
    </row>
    <row r="520" spans="1:19" x14ac:dyDescent="0.3">
      <c r="A520" s="2">
        <v>420</v>
      </c>
      <c r="B520" s="2">
        <v>1</v>
      </c>
      <c r="C520" s="2" t="s">
        <v>75</v>
      </c>
      <c r="D520" s="1">
        <v>9</v>
      </c>
      <c r="E520" s="2" t="str">
        <f t="shared" si="4"/>
        <v>9_Carcharhiniformes</v>
      </c>
      <c r="F520" s="2" t="s">
        <v>76</v>
      </c>
      <c r="G520" s="2" t="s">
        <v>1181</v>
      </c>
      <c r="H520" s="20" t="s">
        <v>3419</v>
      </c>
      <c r="I520" s="20">
        <v>41813</v>
      </c>
      <c r="J520" s="20">
        <v>124418606</v>
      </c>
      <c r="K520" s="70" t="str">
        <f t="shared" si="5"/>
        <v>https://www.iucnredlist.org/species/41813/124418606</v>
      </c>
      <c r="L520" s="19">
        <v>73</v>
      </c>
      <c r="M520" s="19">
        <v>73</v>
      </c>
      <c r="N520" s="72"/>
      <c r="O520" s="72" t="s">
        <v>4319</v>
      </c>
      <c r="P520" s="51" t="s">
        <v>83</v>
      </c>
      <c r="Q520" s="24">
        <v>25.09516739</v>
      </c>
      <c r="R520" s="26">
        <v>73.900000000000006</v>
      </c>
      <c r="S520" s="26" t="s">
        <v>84</v>
      </c>
    </row>
    <row r="521" spans="1:19" x14ac:dyDescent="0.3">
      <c r="A521" s="2">
        <v>421</v>
      </c>
      <c r="B521" s="2">
        <v>1</v>
      </c>
      <c r="C521" s="2" t="s">
        <v>75</v>
      </c>
      <c r="D521" s="1">
        <v>9</v>
      </c>
      <c r="E521" s="2" t="str">
        <f t="shared" si="4"/>
        <v>9_Carcharhiniformes</v>
      </c>
      <c r="F521" s="2" t="s">
        <v>76</v>
      </c>
      <c r="G521" s="2" t="s">
        <v>1181</v>
      </c>
      <c r="H521" s="20" t="s">
        <v>3420</v>
      </c>
      <c r="I521" s="20">
        <v>41821</v>
      </c>
      <c r="J521" s="20">
        <v>68625507</v>
      </c>
      <c r="K521" s="70" t="str">
        <f t="shared" si="5"/>
        <v>https://www.iucnredlist.org/species/41821/68625507</v>
      </c>
      <c r="L521" s="19">
        <v>224</v>
      </c>
      <c r="M521" s="19">
        <v>402</v>
      </c>
      <c r="N521" s="72"/>
      <c r="O521" s="72" t="s">
        <v>4319</v>
      </c>
      <c r="P521" s="51" t="s">
        <v>178</v>
      </c>
      <c r="Q521" s="24">
        <v>8549.6477290000003</v>
      </c>
      <c r="R521" s="26">
        <v>60</v>
      </c>
      <c r="S521" s="26" t="s">
        <v>84</v>
      </c>
    </row>
    <row r="522" spans="1:19" x14ac:dyDescent="0.3">
      <c r="A522" s="2">
        <v>422</v>
      </c>
      <c r="B522" s="2">
        <v>1</v>
      </c>
      <c r="C522" s="2" t="s">
        <v>75</v>
      </c>
      <c r="D522" s="1">
        <v>9</v>
      </c>
      <c r="E522" s="2" t="str">
        <f t="shared" si="4"/>
        <v>9_Carcharhiniformes</v>
      </c>
      <c r="F522" s="2" t="s">
        <v>76</v>
      </c>
      <c r="G522" s="2" t="s">
        <v>1181</v>
      </c>
      <c r="H522" s="20" t="s">
        <v>3421</v>
      </c>
      <c r="I522" s="20">
        <v>161368</v>
      </c>
      <c r="J522" s="20">
        <v>124472961</v>
      </c>
      <c r="K522" s="70" t="str">
        <f t="shared" si="5"/>
        <v>https://www.iucnredlist.org/species/161368/124472961</v>
      </c>
      <c r="L522" s="19">
        <v>90</v>
      </c>
      <c r="M522" s="19">
        <v>100</v>
      </c>
      <c r="N522" s="72"/>
      <c r="O522" s="72" t="s">
        <v>4319</v>
      </c>
      <c r="P522" s="51" t="s">
        <v>83</v>
      </c>
      <c r="Q522" s="24">
        <v>3794.5503220000001</v>
      </c>
      <c r="R522" s="26">
        <v>120</v>
      </c>
      <c r="S522" s="26" t="s">
        <v>84</v>
      </c>
    </row>
    <row r="523" spans="1:19" x14ac:dyDescent="0.3">
      <c r="A523" s="2">
        <v>423</v>
      </c>
      <c r="B523" s="2">
        <v>1</v>
      </c>
      <c r="C523" s="2" t="s">
        <v>75</v>
      </c>
      <c r="D523" s="1">
        <v>9</v>
      </c>
      <c r="E523" s="2" t="str">
        <f t="shared" si="4"/>
        <v>9_Carcharhiniformes</v>
      </c>
      <c r="F523" s="2" t="s">
        <v>76</v>
      </c>
      <c r="G523" s="2" t="s">
        <v>1181</v>
      </c>
      <c r="H523" s="20" t="s">
        <v>3422</v>
      </c>
      <c r="I523" s="20">
        <v>41822</v>
      </c>
      <c r="J523" s="20">
        <v>68625571</v>
      </c>
      <c r="K523" s="70" t="str">
        <f t="shared" si="5"/>
        <v>https://www.iucnredlist.org/species/41822/68625571</v>
      </c>
      <c r="L523" s="19">
        <v>110</v>
      </c>
      <c r="M523" s="19">
        <v>200</v>
      </c>
      <c r="N523" s="72"/>
      <c r="O523" s="72" t="s">
        <v>4319</v>
      </c>
      <c r="P523" s="51" t="s">
        <v>83</v>
      </c>
      <c r="Q523" s="24">
        <v>40481.246720000003</v>
      </c>
      <c r="R523" s="26">
        <v>80</v>
      </c>
      <c r="S523" s="26" t="s">
        <v>84</v>
      </c>
    </row>
    <row r="524" spans="1:19" x14ac:dyDescent="0.3">
      <c r="A524" s="2">
        <v>425</v>
      </c>
      <c r="B524" s="2">
        <v>1</v>
      </c>
      <c r="C524" s="2" t="s">
        <v>75</v>
      </c>
      <c r="D524" s="1">
        <v>9</v>
      </c>
      <c r="E524" s="2" t="str">
        <f t="shared" si="4"/>
        <v>9_Carcharhiniformes</v>
      </c>
      <c r="F524" s="2" t="s">
        <v>76</v>
      </c>
      <c r="G524" s="2" t="s">
        <v>1181</v>
      </c>
      <c r="H524" s="20" t="s">
        <v>3425</v>
      </c>
      <c r="I524" s="20">
        <v>161507</v>
      </c>
      <c r="J524" s="20">
        <v>124497048</v>
      </c>
      <c r="K524" s="70" t="str">
        <f t="shared" si="5"/>
        <v>https://www.iucnredlist.org/species/161507/124497048</v>
      </c>
      <c r="L524" s="19">
        <v>1</v>
      </c>
      <c r="M524" s="19">
        <v>100</v>
      </c>
      <c r="N524" s="72"/>
      <c r="O524" s="72" t="s">
        <v>4319</v>
      </c>
      <c r="P524" s="51" t="s">
        <v>83</v>
      </c>
      <c r="Q524" s="24">
        <v>940536.96829999995</v>
      </c>
      <c r="R524" s="26">
        <v>108</v>
      </c>
      <c r="S524" s="26" t="s">
        <v>84</v>
      </c>
    </row>
    <row r="525" spans="1:19" x14ac:dyDescent="0.3">
      <c r="A525" s="2">
        <v>426</v>
      </c>
      <c r="B525" s="2">
        <v>1</v>
      </c>
      <c r="C525" s="2" t="s">
        <v>75</v>
      </c>
      <c r="D525" s="1">
        <v>9</v>
      </c>
      <c r="E525" s="2" t="str">
        <f t="shared" si="4"/>
        <v>9_Carcharhiniformes</v>
      </c>
      <c r="F525" s="2" t="s">
        <v>76</v>
      </c>
      <c r="G525" s="2" t="s">
        <v>1181</v>
      </c>
      <c r="H525" s="20" t="s">
        <v>3426</v>
      </c>
      <c r="I525" s="20">
        <v>39353</v>
      </c>
      <c r="J525" s="20">
        <v>124404742</v>
      </c>
      <c r="K525" s="70" t="str">
        <f t="shared" si="5"/>
        <v>https://www.iucnredlist.org/species/39353/124404742</v>
      </c>
      <c r="L525" s="19">
        <v>1</v>
      </c>
      <c r="M525" s="19">
        <v>48</v>
      </c>
      <c r="N525" s="72"/>
      <c r="O525" s="72" t="s">
        <v>4319</v>
      </c>
      <c r="P525" s="51" t="s">
        <v>83</v>
      </c>
      <c r="Q525" s="24">
        <v>940536.96829999995</v>
      </c>
      <c r="R525" s="25">
        <v>96</v>
      </c>
      <c r="S525" s="26" t="s">
        <v>84</v>
      </c>
    </row>
    <row r="526" spans="1:19" x14ac:dyDescent="0.3">
      <c r="A526" s="2">
        <v>427</v>
      </c>
      <c r="B526" s="2">
        <v>1</v>
      </c>
      <c r="C526" s="2" t="s">
        <v>75</v>
      </c>
      <c r="D526" s="1">
        <v>9</v>
      </c>
      <c r="E526" s="2" t="str">
        <f t="shared" si="4"/>
        <v>9_Carcharhiniformes</v>
      </c>
      <c r="F526" s="2" t="s">
        <v>76</v>
      </c>
      <c r="G526" s="2" t="s">
        <v>1181</v>
      </c>
      <c r="H526" s="20" t="s">
        <v>3427</v>
      </c>
      <c r="I526" s="20">
        <v>39354</v>
      </c>
      <c r="J526" s="20">
        <v>68630213</v>
      </c>
      <c r="K526" s="70" t="str">
        <f t="shared" si="5"/>
        <v>https://www.iucnredlist.org/species/39354/68630213</v>
      </c>
      <c r="L526" s="19">
        <v>40</v>
      </c>
      <c r="M526" s="19">
        <v>480</v>
      </c>
      <c r="N526" s="72"/>
      <c r="O526" s="72" t="s">
        <v>4319</v>
      </c>
      <c r="P526" s="51" t="s">
        <v>83</v>
      </c>
      <c r="Q526" s="24">
        <v>1343705.8289999999</v>
      </c>
      <c r="R526" s="26">
        <v>150</v>
      </c>
      <c r="S526" s="26" t="s">
        <v>84</v>
      </c>
    </row>
    <row r="527" spans="1:19" x14ac:dyDescent="0.3">
      <c r="A527" s="2">
        <v>428</v>
      </c>
      <c r="B527" s="2">
        <v>1</v>
      </c>
      <c r="C527" s="2" t="s">
        <v>75</v>
      </c>
      <c r="D527" s="1">
        <v>9</v>
      </c>
      <c r="E527" s="2" t="str">
        <f t="shared" si="4"/>
        <v>9_Carcharhiniformes</v>
      </c>
      <c r="F527" s="2" t="s">
        <v>76</v>
      </c>
      <c r="G527" s="2" t="s">
        <v>1181</v>
      </c>
      <c r="H527" s="20" t="s">
        <v>3428</v>
      </c>
      <c r="I527" s="20">
        <v>41829</v>
      </c>
      <c r="J527" s="20">
        <v>68630492</v>
      </c>
      <c r="K527" s="70" t="str">
        <f t="shared" si="5"/>
        <v>https://www.iucnredlist.org/species/41829/68630492</v>
      </c>
      <c r="L527" s="19">
        <v>250</v>
      </c>
      <c r="M527" s="19">
        <v>477</v>
      </c>
      <c r="N527" s="72"/>
      <c r="O527" s="72" t="s">
        <v>4319</v>
      </c>
      <c r="P527" s="51" t="s">
        <v>178</v>
      </c>
      <c r="Q527" s="24">
        <v>130248.8818</v>
      </c>
      <c r="R527" s="26">
        <v>75</v>
      </c>
      <c r="S527" s="26" t="s">
        <v>84</v>
      </c>
    </row>
    <row r="528" spans="1:19" x14ac:dyDescent="0.3">
      <c r="A528" s="2">
        <v>429</v>
      </c>
      <c r="B528" s="2">
        <v>1</v>
      </c>
      <c r="C528" s="2" t="s">
        <v>75</v>
      </c>
      <c r="D528" s="1">
        <v>9</v>
      </c>
      <c r="E528" s="2" t="str">
        <f t="shared" si="4"/>
        <v>9_Carcharhiniformes</v>
      </c>
      <c r="F528" s="2" t="s">
        <v>76</v>
      </c>
      <c r="G528" s="2" t="s">
        <v>1181</v>
      </c>
      <c r="H528" s="20" t="s">
        <v>3429</v>
      </c>
      <c r="I528" s="20">
        <v>161501</v>
      </c>
      <c r="J528" s="20">
        <v>173438349</v>
      </c>
      <c r="K528" s="70" t="str">
        <f t="shared" si="5"/>
        <v>https://www.iucnredlist.org/species/161501/173438349</v>
      </c>
      <c r="L528" s="19">
        <v>92</v>
      </c>
      <c r="M528" s="19">
        <v>2195</v>
      </c>
      <c r="N528" s="72"/>
      <c r="O528" s="72" t="s">
        <v>4319</v>
      </c>
      <c r="P528" s="51" t="s">
        <v>178</v>
      </c>
      <c r="Q528" s="24">
        <v>499063.72820000001</v>
      </c>
      <c r="R528" s="26">
        <v>89</v>
      </c>
      <c r="S528" s="26" t="s">
        <v>84</v>
      </c>
    </row>
    <row r="529" spans="1:19" x14ac:dyDescent="0.3">
      <c r="A529" s="2">
        <v>430</v>
      </c>
      <c r="B529" s="2">
        <v>1</v>
      </c>
      <c r="C529" s="2" t="s">
        <v>75</v>
      </c>
      <c r="D529" s="1">
        <v>9</v>
      </c>
      <c r="E529" s="2" t="str">
        <f t="shared" si="4"/>
        <v>9_Carcharhiniformes</v>
      </c>
      <c r="F529" s="2" t="s">
        <v>76</v>
      </c>
      <c r="G529" s="2" t="s">
        <v>1181</v>
      </c>
      <c r="H529" s="20" t="s">
        <v>3430</v>
      </c>
      <c r="I529" s="20">
        <v>161451</v>
      </c>
      <c r="J529" s="20">
        <v>124487621</v>
      </c>
      <c r="K529" s="70" t="str">
        <f t="shared" si="5"/>
        <v>https://www.iucnredlist.org/species/161451/124487621</v>
      </c>
      <c r="L529" s="19">
        <v>30</v>
      </c>
      <c r="M529" s="19">
        <v>281</v>
      </c>
      <c r="N529" s="72"/>
      <c r="O529" s="72" t="s">
        <v>4319</v>
      </c>
      <c r="P529" s="51" t="s">
        <v>83</v>
      </c>
      <c r="Q529" s="24">
        <v>26455.828089999999</v>
      </c>
      <c r="R529" s="26">
        <v>118</v>
      </c>
      <c r="S529" s="26" t="s">
        <v>84</v>
      </c>
    </row>
    <row r="530" spans="1:19" x14ac:dyDescent="0.3">
      <c r="A530" s="2">
        <v>431</v>
      </c>
      <c r="B530" s="2">
        <v>1</v>
      </c>
      <c r="C530" s="2" t="s">
        <v>75</v>
      </c>
      <c r="D530" s="1">
        <v>9</v>
      </c>
      <c r="E530" s="2" t="str">
        <f t="shared" si="4"/>
        <v>9_Carcharhiniformes</v>
      </c>
      <c r="F530" s="2" t="s">
        <v>76</v>
      </c>
      <c r="G530" s="2" t="s">
        <v>1181</v>
      </c>
      <c r="H530" s="20" t="s">
        <v>3431</v>
      </c>
      <c r="I530" s="20">
        <v>39355</v>
      </c>
      <c r="J530" s="20">
        <v>68634159</v>
      </c>
      <c r="K530" s="70" t="str">
        <f t="shared" si="5"/>
        <v>https://www.iucnredlist.org/species/39355/68634159</v>
      </c>
      <c r="L530" s="19">
        <v>1</v>
      </c>
      <c r="M530" s="19">
        <v>350</v>
      </c>
      <c r="N530" s="72"/>
      <c r="O530" s="72" t="s">
        <v>4319</v>
      </c>
      <c r="P530" s="51" t="s">
        <v>83</v>
      </c>
      <c r="Q530" s="24">
        <v>552174.3798</v>
      </c>
      <c r="R530" s="26">
        <v>185.2</v>
      </c>
      <c r="S530" s="26" t="s">
        <v>84</v>
      </c>
    </row>
    <row r="531" spans="1:19" x14ac:dyDescent="0.3">
      <c r="A531" s="2">
        <v>432</v>
      </c>
      <c r="B531" s="2">
        <v>1</v>
      </c>
      <c r="C531" s="2" t="s">
        <v>75</v>
      </c>
      <c r="D531" s="1">
        <v>9</v>
      </c>
      <c r="E531" s="2" t="str">
        <f t="shared" si="4"/>
        <v>9_Carcharhiniformes</v>
      </c>
      <c r="F531" s="2" t="s">
        <v>76</v>
      </c>
      <c r="G531" s="2" t="s">
        <v>1181</v>
      </c>
      <c r="H531" s="20" t="s">
        <v>3432</v>
      </c>
      <c r="I531" s="20">
        <v>39357</v>
      </c>
      <c r="J531" s="20">
        <v>124405496</v>
      </c>
      <c r="K531" s="70" t="str">
        <f t="shared" si="5"/>
        <v>https://www.iucnredlist.org/species/39357/124405496</v>
      </c>
      <c r="L531" s="19">
        <v>1</v>
      </c>
      <c r="M531" s="19">
        <v>199</v>
      </c>
      <c r="N531" s="72"/>
      <c r="O531" s="72" t="s">
        <v>4319</v>
      </c>
      <c r="P531" s="51" t="s">
        <v>83</v>
      </c>
      <c r="Q531" s="24">
        <v>1424993.075</v>
      </c>
      <c r="R531" s="26">
        <v>140</v>
      </c>
      <c r="S531" s="26" t="s">
        <v>84</v>
      </c>
    </row>
    <row r="532" spans="1:19" x14ac:dyDescent="0.3">
      <c r="A532" s="2">
        <v>433</v>
      </c>
      <c r="B532" s="2">
        <v>1</v>
      </c>
      <c r="C532" s="2" t="s">
        <v>75</v>
      </c>
      <c r="D532" s="1">
        <v>9</v>
      </c>
      <c r="E532" s="2" t="str">
        <f t="shared" si="4"/>
        <v>9_Carcharhiniformes</v>
      </c>
      <c r="F532" s="2" t="s">
        <v>76</v>
      </c>
      <c r="G532" s="2" t="s">
        <v>1181</v>
      </c>
      <c r="H532" s="20" t="s">
        <v>3433</v>
      </c>
      <c r="I532" s="20">
        <v>161334</v>
      </c>
      <c r="J532" s="20">
        <v>80672080</v>
      </c>
      <c r="K532" s="70" t="str">
        <f t="shared" si="5"/>
        <v>https://www.iucnredlist.org/species/161334/80672080</v>
      </c>
      <c r="L532" s="19">
        <v>2</v>
      </c>
      <c r="M532" s="19">
        <v>265</v>
      </c>
      <c r="N532" s="72"/>
      <c r="O532" s="72" t="s">
        <v>4319</v>
      </c>
      <c r="P532" s="51" t="s">
        <v>83</v>
      </c>
      <c r="Q532" s="24">
        <v>127774.15760000001</v>
      </c>
      <c r="R532" s="26">
        <v>160</v>
      </c>
      <c r="S532" s="26" t="s">
        <v>84</v>
      </c>
    </row>
    <row r="533" spans="1:19" x14ac:dyDescent="0.3">
      <c r="A533" s="2">
        <v>434</v>
      </c>
      <c r="B533" s="2">
        <v>1</v>
      </c>
      <c r="C533" s="2" t="s">
        <v>75</v>
      </c>
      <c r="D533" s="1">
        <v>9</v>
      </c>
      <c r="E533" s="2" t="str">
        <f t="shared" si="4"/>
        <v>9_Carcharhiniformes</v>
      </c>
      <c r="F533" s="2" t="s">
        <v>76</v>
      </c>
      <c r="G533" s="2" t="s">
        <v>1181</v>
      </c>
      <c r="H533" s="20" t="s">
        <v>3434</v>
      </c>
      <c r="I533" s="20">
        <v>39359</v>
      </c>
      <c r="J533" s="20">
        <v>2908200</v>
      </c>
      <c r="K533" s="70" t="str">
        <f t="shared" si="5"/>
        <v>https://www.iucnredlist.org/species/39359/2908200</v>
      </c>
      <c r="L533" s="19">
        <v>0</v>
      </c>
      <c r="M533" s="19">
        <v>808</v>
      </c>
      <c r="N533" s="72"/>
      <c r="O533" s="72" t="s">
        <v>4319</v>
      </c>
      <c r="P533" s="51" t="s">
        <v>83</v>
      </c>
      <c r="Q533" s="24">
        <v>2679550.0449999999</v>
      </c>
      <c r="R533" s="26">
        <v>150</v>
      </c>
      <c r="S533" s="26" t="s">
        <v>84</v>
      </c>
    </row>
    <row r="534" spans="1:19" x14ac:dyDescent="0.3">
      <c r="A534" s="2">
        <v>435</v>
      </c>
      <c r="B534" s="2">
        <v>1</v>
      </c>
      <c r="C534" s="2" t="s">
        <v>75</v>
      </c>
      <c r="D534" s="1">
        <v>9</v>
      </c>
      <c r="E534" s="2" t="str">
        <f t="shared" si="4"/>
        <v>9_Carcharhiniformes</v>
      </c>
      <c r="F534" s="2" t="s">
        <v>76</v>
      </c>
      <c r="G534" s="2" t="s">
        <v>1181</v>
      </c>
      <c r="H534" s="20" t="s">
        <v>3435</v>
      </c>
      <c r="I534" s="20">
        <v>44580</v>
      </c>
      <c r="J534" s="20">
        <v>124433729</v>
      </c>
      <c r="K534" s="70" t="str">
        <f t="shared" si="5"/>
        <v>https://www.iucnredlist.org/species/44580/124433729</v>
      </c>
      <c r="L534" s="19">
        <v>20</v>
      </c>
      <c r="M534" s="19">
        <v>200</v>
      </c>
      <c r="N534" s="72"/>
      <c r="O534" s="72" t="s">
        <v>4319</v>
      </c>
      <c r="P534" s="51" t="s">
        <v>83</v>
      </c>
      <c r="Q534" s="24">
        <v>123859.2613</v>
      </c>
      <c r="R534" s="26">
        <v>66</v>
      </c>
      <c r="S534" s="26" t="s">
        <v>84</v>
      </c>
    </row>
    <row r="535" spans="1:19" x14ac:dyDescent="0.3">
      <c r="A535" s="2">
        <v>436</v>
      </c>
      <c r="B535" s="2">
        <v>1</v>
      </c>
      <c r="C535" s="2" t="s">
        <v>75</v>
      </c>
      <c r="D535" s="1">
        <v>9</v>
      </c>
      <c r="E535" s="2" t="str">
        <f t="shared" si="4"/>
        <v>9_Carcharhiniformes</v>
      </c>
      <c r="F535" s="2" t="s">
        <v>76</v>
      </c>
      <c r="G535" s="2" t="s">
        <v>1181</v>
      </c>
      <c r="H535" s="20" t="s">
        <v>3436</v>
      </c>
      <c r="I535" s="20">
        <v>44581</v>
      </c>
      <c r="J535" s="20">
        <v>2995765</v>
      </c>
      <c r="K535" s="70" t="str">
        <f t="shared" si="5"/>
        <v>https://www.iucnredlist.org/species/44581/2995765</v>
      </c>
      <c r="L535" s="19">
        <v>0</v>
      </c>
      <c r="M535" s="19">
        <v>500</v>
      </c>
      <c r="N535" s="72"/>
      <c r="O535" s="72" t="s">
        <v>4319</v>
      </c>
      <c r="P535" s="51" t="s">
        <v>83</v>
      </c>
      <c r="Q535" s="24">
        <v>460526.18569999997</v>
      </c>
      <c r="R535" s="26">
        <v>177</v>
      </c>
      <c r="S535" s="26" t="s">
        <v>84</v>
      </c>
    </row>
    <row r="536" spans="1:19" x14ac:dyDescent="0.3">
      <c r="A536" s="2">
        <v>438</v>
      </c>
      <c r="B536" s="2">
        <v>1</v>
      </c>
      <c r="C536" s="2" t="s">
        <v>75</v>
      </c>
      <c r="D536" s="1">
        <v>9</v>
      </c>
      <c r="E536" s="2" t="str">
        <f t="shared" si="4"/>
        <v>9_Carcharhiniformes</v>
      </c>
      <c r="F536" s="2" t="s">
        <v>76</v>
      </c>
      <c r="G536" s="2" t="s">
        <v>1181</v>
      </c>
      <c r="H536" s="20" t="s">
        <v>3438</v>
      </c>
      <c r="I536" s="20">
        <v>161648</v>
      </c>
      <c r="J536" s="20">
        <v>80672263</v>
      </c>
      <c r="K536" s="70" t="str">
        <f t="shared" si="5"/>
        <v>https://www.iucnredlist.org/species/161648/80672263</v>
      </c>
      <c r="L536" s="19">
        <v>0</v>
      </c>
      <c r="M536" s="19">
        <v>281</v>
      </c>
      <c r="N536" s="72"/>
      <c r="O536" s="72" t="s">
        <v>4319</v>
      </c>
      <c r="P536" s="51" t="s">
        <v>83</v>
      </c>
      <c r="Q536" s="24">
        <v>399832.92790000001</v>
      </c>
      <c r="R536" s="26">
        <v>100</v>
      </c>
      <c r="S536" s="26" t="s">
        <v>84</v>
      </c>
    </row>
    <row r="537" spans="1:19" x14ac:dyDescent="0.3">
      <c r="A537" s="2">
        <v>439</v>
      </c>
      <c r="B537" s="2">
        <v>1</v>
      </c>
      <c r="C537" s="2" t="s">
        <v>75</v>
      </c>
      <c r="D537" s="1">
        <v>9</v>
      </c>
      <c r="E537" s="2" t="str">
        <f t="shared" si="4"/>
        <v>9_Carcharhiniformes</v>
      </c>
      <c r="F537" s="2" t="s">
        <v>76</v>
      </c>
      <c r="G537" s="2" t="s">
        <v>1181</v>
      </c>
      <c r="H537" s="20" t="s">
        <v>3439</v>
      </c>
      <c r="I537" s="20">
        <v>60204</v>
      </c>
      <c r="J537" s="20">
        <v>3092518</v>
      </c>
      <c r="K537" s="70" t="str">
        <f t="shared" si="5"/>
        <v>https://www.iucnredlist.org/species/60204/3092518</v>
      </c>
      <c r="L537" s="19">
        <v>1</v>
      </c>
      <c r="M537" s="19">
        <v>1463</v>
      </c>
      <c r="N537" s="72"/>
      <c r="O537" s="72" t="s">
        <v>4319</v>
      </c>
      <c r="P537" s="51" t="s">
        <v>83</v>
      </c>
      <c r="Q537" s="24">
        <v>1370866.919</v>
      </c>
      <c r="R537" s="26">
        <v>64</v>
      </c>
      <c r="S537" s="26" t="s">
        <v>84</v>
      </c>
    </row>
    <row r="538" spans="1:19" x14ac:dyDescent="0.3">
      <c r="A538" s="2">
        <v>440</v>
      </c>
      <c r="B538" s="2">
        <v>1</v>
      </c>
      <c r="C538" s="2" t="s">
        <v>75</v>
      </c>
      <c r="D538" s="1">
        <v>9</v>
      </c>
      <c r="E538" s="2" t="str">
        <f t="shared" si="4"/>
        <v>9_Carcharhiniformes</v>
      </c>
      <c r="F538" s="2" t="s">
        <v>76</v>
      </c>
      <c r="G538" s="2" t="s">
        <v>1181</v>
      </c>
      <c r="H538" s="20" t="s">
        <v>3440</v>
      </c>
      <c r="I538" s="20">
        <v>39356</v>
      </c>
      <c r="J538" s="20">
        <v>116736541</v>
      </c>
      <c r="K538" s="70" t="str">
        <f t="shared" si="5"/>
        <v>https://www.iucnredlist.org/species/39356/116736541</v>
      </c>
      <c r="L538" s="19">
        <v>1</v>
      </c>
      <c r="M538" s="19">
        <v>220</v>
      </c>
      <c r="N538" s="72"/>
      <c r="O538" s="72" t="s">
        <v>4319</v>
      </c>
      <c r="P538" s="51" t="s">
        <v>83</v>
      </c>
      <c r="Q538" s="24">
        <v>222043.39559999999</v>
      </c>
      <c r="R538" s="26">
        <v>150</v>
      </c>
      <c r="S538" s="26" t="s">
        <v>84</v>
      </c>
    </row>
    <row r="539" spans="1:19" x14ac:dyDescent="0.3">
      <c r="A539" s="2">
        <v>441</v>
      </c>
      <c r="B539" s="2">
        <v>1</v>
      </c>
      <c r="C539" s="2" t="s">
        <v>75</v>
      </c>
      <c r="D539" s="1">
        <v>9</v>
      </c>
      <c r="E539" s="2" t="str">
        <f t="shared" si="4"/>
        <v>9_Carcharhiniformes</v>
      </c>
      <c r="F539" s="2" t="s">
        <v>76</v>
      </c>
      <c r="G539" s="2" t="s">
        <v>1181</v>
      </c>
      <c r="H539" s="20" t="s">
        <v>3441</v>
      </c>
      <c r="I539" s="20">
        <v>161640</v>
      </c>
      <c r="J539" s="20">
        <v>80672480</v>
      </c>
      <c r="K539" s="70" t="str">
        <f t="shared" si="5"/>
        <v>https://www.iucnredlist.org/species/161640/80672480</v>
      </c>
      <c r="L539" s="19">
        <v>9</v>
      </c>
      <c r="M539" s="19">
        <v>200</v>
      </c>
      <c r="N539" s="72"/>
      <c r="O539" s="72" t="s">
        <v>4319</v>
      </c>
      <c r="P539" s="51" t="s">
        <v>83</v>
      </c>
      <c r="Q539" s="24">
        <v>217924.73569999999</v>
      </c>
      <c r="R539" s="26">
        <v>175</v>
      </c>
      <c r="S539" s="26" t="s">
        <v>84</v>
      </c>
    </row>
    <row r="540" spans="1:19" x14ac:dyDescent="0.3">
      <c r="A540" s="2">
        <v>442</v>
      </c>
      <c r="B540" s="2">
        <v>1</v>
      </c>
      <c r="C540" s="2" t="s">
        <v>75</v>
      </c>
      <c r="D540" s="1">
        <v>9</v>
      </c>
      <c r="E540" s="2" t="str">
        <f t="shared" si="4"/>
        <v>9_Carcharhiniformes</v>
      </c>
      <c r="F540" s="2" t="s">
        <v>76</v>
      </c>
      <c r="G540" s="2" t="s">
        <v>1181</v>
      </c>
      <c r="H540" s="20" t="s">
        <v>3442</v>
      </c>
      <c r="I540" s="20">
        <v>161633</v>
      </c>
      <c r="J540" s="20">
        <v>124518703</v>
      </c>
      <c r="K540" s="70" t="str">
        <f t="shared" si="5"/>
        <v>https://www.iucnredlist.org/species/161633/124518703</v>
      </c>
      <c r="L540" s="19">
        <v>1</v>
      </c>
      <c r="M540" s="19">
        <v>360</v>
      </c>
      <c r="N540" s="72"/>
      <c r="O540" s="72" t="s">
        <v>4319</v>
      </c>
      <c r="P540" s="51" t="s">
        <v>83</v>
      </c>
      <c r="Q540" s="24">
        <v>2029405.023</v>
      </c>
      <c r="R540" s="26">
        <v>150</v>
      </c>
      <c r="S540" s="26" t="s">
        <v>84</v>
      </c>
    </row>
    <row r="541" spans="1:19" x14ac:dyDescent="0.3">
      <c r="A541" s="2">
        <v>444</v>
      </c>
      <c r="B541" s="2">
        <v>1</v>
      </c>
      <c r="C541" s="2" t="s">
        <v>75</v>
      </c>
      <c r="D541" s="1">
        <v>9</v>
      </c>
      <c r="E541" s="2" t="str">
        <f t="shared" si="4"/>
        <v>9_Carcharhiniformes</v>
      </c>
      <c r="F541" s="2" t="s">
        <v>76</v>
      </c>
      <c r="G541" s="2" t="s">
        <v>1181</v>
      </c>
      <c r="H541" s="20" t="s">
        <v>3443</v>
      </c>
      <c r="I541" s="20">
        <v>63128</v>
      </c>
      <c r="J541" s="20">
        <v>203720849</v>
      </c>
      <c r="K541" s="70" t="str">
        <f t="shared" si="5"/>
        <v>https://www.iucnredlist.org/species/63128/203720849</v>
      </c>
      <c r="L541" s="19">
        <v>16</v>
      </c>
      <c r="M541" s="19">
        <v>50</v>
      </c>
      <c r="N541" s="72"/>
      <c r="O541" s="72" t="s">
        <v>4319</v>
      </c>
      <c r="P541" s="51" t="s">
        <v>83</v>
      </c>
      <c r="Q541" s="24">
        <v>28045.893820000001</v>
      </c>
      <c r="R541" s="26">
        <v>141</v>
      </c>
      <c r="S541" s="26" t="s">
        <v>84</v>
      </c>
    </row>
    <row r="542" spans="1:19" x14ac:dyDescent="0.3">
      <c r="A542" s="2">
        <v>445</v>
      </c>
      <c r="B542" s="2">
        <v>1</v>
      </c>
      <c r="C542" s="2" t="s">
        <v>75</v>
      </c>
      <c r="D542" s="1">
        <v>9</v>
      </c>
      <c r="E542" s="2" t="str">
        <f t="shared" si="4"/>
        <v>9_Carcharhiniformes</v>
      </c>
      <c r="F542" s="2" t="s">
        <v>76</v>
      </c>
      <c r="G542" s="2" t="s">
        <v>1181</v>
      </c>
      <c r="H542" s="20" t="s">
        <v>3444</v>
      </c>
      <c r="I542" s="20">
        <v>60205</v>
      </c>
      <c r="J542" s="20">
        <v>124452001</v>
      </c>
      <c r="K542" s="70" t="str">
        <f t="shared" si="5"/>
        <v>https://www.iucnredlist.org/species/60205/124452001</v>
      </c>
      <c r="L542" s="19">
        <v>71</v>
      </c>
      <c r="M542" s="19">
        <v>183</v>
      </c>
      <c r="N542" s="72"/>
      <c r="O542" s="72" t="s">
        <v>4319</v>
      </c>
      <c r="P542" s="51" t="s">
        <v>83</v>
      </c>
      <c r="Q542" s="24">
        <v>16666.611430000001</v>
      </c>
      <c r="R542" s="26">
        <v>72</v>
      </c>
      <c r="S542" s="26" t="s">
        <v>84</v>
      </c>
    </row>
    <row r="543" spans="1:19" x14ac:dyDescent="0.3">
      <c r="A543" s="2">
        <v>446</v>
      </c>
      <c r="B543" s="2">
        <v>1</v>
      </c>
      <c r="C543" s="2" t="s">
        <v>75</v>
      </c>
      <c r="D543" s="1">
        <v>9</v>
      </c>
      <c r="E543" s="2" t="str">
        <f t="shared" si="4"/>
        <v>9_Carcharhiniformes</v>
      </c>
      <c r="F543" s="2" t="s">
        <v>76</v>
      </c>
      <c r="G543" s="2" t="s">
        <v>1181</v>
      </c>
      <c r="H543" s="20" t="s">
        <v>3445</v>
      </c>
      <c r="I543" s="20">
        <v>161480</v>
      </c>
      <c r="J543" s="20">
        <v>139617441</v>
      </c>
      <c r="K543" s="70" t="str">
        <f t="shared" si="5"/>
        <v>https://www.iucnredlist.org/species/161480/139617441</v>
      </c>
      <c r="L543" s="19">
        <v>20</v>
      </c>
      <c r="M543" s="19">
        <v>250</v>
      </c>
      <c r="N543" s="72"/>
      <c r="O543" s="72" t="s">
        <v>4319</v>
      </c>
      <c r="P543" s="51" t="s">
        <v>83</v>
      </c>
      <c r="Q543" s="24">
        <v>762684.72030000004</v>
      </c>
      <c r="R543" s="25">
        <v>150</v>
      </c>
      <c r="S543" s="26" t="s">
        <v>84</v>
      </c>
    </row>
    <row r="544" spans="1:19" x14ac:dyDescent="0.3">
      <c r="A544" s="2">
        <v>447</v>
      </c>
      <c r="B544" s="2">
        <v>1</v>
      </c>
      <c r="C544" s="2" t="s">
        <v>75</v>
      </c>
      <c r="D544" s="1">
        <v>9</v>
      </c>
      <c r="E544" s="2" t="str">
        <f t="shared" si="4"/>
        <v>9_Carcharhiniformes</v>
      </c>
      <c r="F544" s="2" t="s">
        <v>76</v>
      </c>
      <c r="G544" s="2" t="s">
        <v>1181</v>
      </c>
      <c r="H544" s="20" t="s">
        <v>3446</v>
      </c>
      <c r="I544" s="20">
        <v>39358</v>
      </c>
      <c r="J544" s="20">
        <v>124405881</v>
      </c>
      <c r="K544" s="70" t="str">
        <f t="shared" si="5"/>
        <v>https://www.iucnredlist.org/species/39358/124405881</v>
      </c>
      <c r="L544" s="19">
        <v>0</v>
      </c>
      <c r="M544" s="19">
        <v>800</v>
      </c>
      <c r="N544" s="72"/>
      <c r="O544" s="72" t="s">
        <v>4319</v>
      </c>
      <c r="P544" s="51" t="s">
        <v>83</v>
      </c>
      <c r="Q544" s="24">
        <v>1701125.922</v>
      </c>
      <c r="R544" s="26">
        <v>164</v>
      </c>
      <c r="S544" s="26" t="s">
        <v>84</v>
      </c>
    </row>
    <row r="545" spans="1:19" x14ac:dyDescent="0.3">
      <c r="A545" s="2">
        <v>448</v>
      </c>
      <c r="B545" s="2">
        <v>1</v>
      </c>
      <c r="C545" s="2" t="s">
        <v>75</v>
      </c>
      <c r="D545" s="1">
        <v>9</v>
      </c>
      <c r="E545" s="2" t="str">
        <f t="shared" si="4"/>
        <v>9_Carcharhiniformes</v>
      </c>
      <c r="F545" s="2" t="s">
        <v>76</v>
      </c>
      <c r="G545" s="2" t="s">
        <v>1181</v>
      </c>
      <c r="H545" s="20" t="s">
        <v>3448</v>
      </c>
      <c r="I545" s="20">
        <v>161518</v>
      </c>
      <c r="J545" s="20">
        <v>890179</v>
      </c>
      <c r="K545" s="70" t="str">
        <f t="shared" si="5"/>
        <v>https://www.iucnredlist.org/species/161518/890179</v>
      </c>
      <c r="L545" s="19">
        <v>0</v>
      </c>
      <c r="M545" s="19">
        <v>260</v>
      </c>
      <c r="N545" s="72"/>
      <c r="O545" s="72" t="s">
        <v>4319</v>
      </c>
      <c r="P545" s="51" t="s">
        <v>83</v>
      </c>
      <c r="Q545" s="24">
        <v>984553.478</v>
      </c>
      <c r="R545" s="26">
        <v>98</v>
      </c>
      <c r="S545" s="26" t="s">
        <v>84</v>
      </c>
    </row>
    <row r="546" spans="1:19" x14ac:dyDescent="0.3">
      <c r="A546" s="2">
        <v>449</v>
      </c>
      <c r="B546" s="2">
        <v>1</v>
      </c>
      <c r="C546" s="2" t="s">
        <v>75</v>
      </c>
      <c r="D546" s="1">
        <v>9</v>
      </c>
      <c r="E546" s="2" t="str">
        <f t="shared" si="4"/>
        <v>9_Carcharhiniformes</v>
      </c>
      <c r="F546" s="2" t="s">
        <v>76</v>
      </c>
      <c r="G546" s="2" t="s">
        <v>1181</v>
      </c>
      <c r="H546" s="20" t="s">
        <v>3449</v>
      </c>
      <c r="I546" s="20">
        <v>60247</v>
      </c>
      <c r="J546" s="20">
        <v>124455981</v>
      </c>
      <c r="K546" s="70" t="str">
        <f t="shared" si="5"/>
        <v>https://www.iucnredlist.org/species/60247/124455981</v>
      </c>
      <c r="L546" s="19">
        <v>0</v>
      </c>
      <c r="M546" s="19">
        <v>443</v>
      </c>
      <c r="N546" s="72"/>
      <c r="O546" s="72" t="s">
        <v>4319</v>
      </c>
      <c r="P546" s="51" t="s">
        <v>83</v>
      </c>
      <c r="Q546" s="24">
        <v>295046.46850000002</v>
      </c>
      <c r="R546" s="26">
        <v>113</v>
      </c>
      <c r="S546" s="26" t="s">
        <v>84</v>
      </c>
    </row>
    <row r="547" spans="1:19" x14ac:dyDescent="0.3">
      <c r="A547" s="2">
        <v>451</v>
      </c>
      <c r="B547" s="2">
        <v>1</v>
      </c>
      <c r="C547" s="2" t="s">
        <v>75</v>
      </c>
      <c r="D547" s="1">
        <v>9</v>
      </c>
      <c r="E547" s="2" t="str">
        <f t="shared" si="4"/>
        <v>9_Carcharhiniformes</v>
      </c>
      <c r="F547" s="2" t="s">
        <v>76</v>
      </c>
      <c r="G547" s="2" t="s">
        <v>1181</v>
      </c>
      <c r="H547" s="20" t="s">
        <v>3451</v>
      </c>
      <c r="I547" s="20">
        <v>63165</v>
      </c>
      <c r="J547" s="20">
        <v>68634279</v>
      </c>
      <c r="K547" s="70" t="str">
        <f t="shared" si="5"/>
        <v>https://www.iucnredlist.org/species/63165/68634279</v>
      </c>
      <c r="L547" s="19">
        <v>100</v>
      </c>
      <c r="M547" s="19">
        <v>300</v>
      </c>
      <c r="N547" s="72"/>
      <c r="O547" s="72" t="s">
        <v>4319</v>
      </c>
      <c r="P547" s="51" t="s">
        <v>83</v>
      </c>
      <c r="Q547" s="24">
        <v>108759.8468</v>
      </c>
      <c r="R547" s="26">
        <v>78</v>
      </c>
      <c r="S547" s="26" t="s">
        <v>84</v>
      </c>
    </row>
    <row r="548" spans="1:19" x14ac:dyDescent="0.3">
      <c r="A548" s="2">
        <v>452</v>
      </c>
      <c r="B548" s="2">
        <v>1</v>
      </c>
      <c r="C548" s="2" t="s">
        <v>75</v>
      </c>
      <c r="D548" s="1">
        <v>9</v>
      </c>
      <c r="E548" s="2" t="str">
        <f t="shared" si="4"/>
        <v>9_Carcharhiniformes</v>
      </c>
      <c r="F548" s="2" t="s">
        <v>76</v>
      </c>
      <c r="G548" s="2" t="s">
        <v>1181</v>
      </c>
      <c r="H548" s="20" t="s">
        <v>3452</v>
      </c>
      <c r="I548" s="20">
        <v>60203</v>
      </c>
      <c r="J548" s="20">
        <v>3092243</v>
      </c>
      <c r="K548" s="70" t="str">
        <f t="shared" si="5"/>
        <v>https://www.iucnredlist.org/species/60203/3092243</v>
      </c>
      <c r="L548" s="19">
        <v>2</v>
      </c>
      <c r="M548" s="19">
        <v>195</v>
      </c>
      <c r="N548" s="72"/>
      <c r="O548" s="72" t="s">
        <v>4319</v>
      </c>
      <c r="P548" s="51" t="s">
        <v>83</v>
      </c>
      <c r="Q548" s="24">
        <v>978956.08470000001</v>
      </c>
      <c r="R548" s="26">
        <v>109</v>
      </c>
      <c r="S548" s="26" t="s">
        <v>84</v>
      </c>
    </row>
    <row r="549" spans="1:19" x14ac:dyDescent="0.3">
      <c r="A549" s="2">
        <v>453</v>
      </c>
      <c r="B549" s="2">
        <v>1</v>
      </c>
      <c r="C549" s="2" t="s">
        <v>75</v>
      </c>
      <c r="D549" s="1">
        <v>9</v>
      </c>
      <c r="E549" s="2" t="str">
        <f t="shared" si="4"/>
        <v>9_Carcharhiniformes</v>
      </c>
      <c r="F549" s="2" t="s">
        <v>76</v>
      </c>
      <c r="G549" s="2" t="s">
        <v>1181</v>
      </c>
      <c r="H549" s="20" t="s">
        <v>3453</v>
      </c>
      <c r="I549" s="20">
        <v>60206</v>
      </c>
      <c r="J549" s="20">
        <v>3092676</v>
      </c>
      <c r="K549" s="70" t="str">
        <f t="shared" si="5"/>
        <v>https://www.iucnredlist.org/species/60206/3092676</v>
      </c>
      <c r="L549" s="19">
        <v>36</v>
      </c>
      <c r="M549" s="19">
        <v>229</v>
      </c>
      <c r="N549" s="72"/>
      <c r="O549" s="72" t="s">
        <v>4319</v>
      </c>
      <c r="P549" s="51" t="s">
        <v>83</v>
      </c>
      <c r="Q549" s="24">
        <v>230909.6992</v>
      </c>
      <c r="R549" s="26">
        <v>140</v>
      </c>
      <c r="S549" s="26" t="s">
        <v>84</v>
      </c>
    </row>
    <row r="550" spans="1:19" x14ac:dyDescent="0.3">
      <c r="A550" s="2">
        <v>454</v>
      </c>
      <c r="B550" s="2">
        <v>1</v>
      </c>
      <c r="C550" s="2" t="s">
        <v>75</v>
      </c>
      <c r="D550" s="1">
        <v>9</v>
      </c>
      <c r="E550" s="2" t="str">
        <f t="shared" si="4"/>
        <v>9_Carcharhiniformes</v>
      </c>
      <c r="F550" s="2" t="s">
        <v>76</v>
      </c>
      <c r="G550" s="2" t="s">
        <v>1181</v>
      </c>
      <c r="H550" s="20" t="s">
        <v>3454</v>
      </c>
      <c r="I550" s="20">
        <v>42716</v>
      </c>
      <c r="J550" s="20">
        <v>68634394</v>
      </c>
      <c r="K550" s="70" t="str">
        <f t="shared" si="5"/>
        <v>https://www.iucnredlist.org/species/42716/68634394</v>
      </c>
      <c r="L550" s="19">
        <v>121</v>
      </c>
      <c r="M550" s="19">
        <v>735</v>
      </c>
      <c r="N550" s="72"/>
      <c r="O550" s="72" t="s">
        <v>4319</v>
      </c>
      <c r="P550" s="51" t="s">
        <v>83</v>
      </c>
      <c r="Q550" s="24">
        <v>87847.550839999996</v>
      </c>
      <c r="R550" s="26">
        <v>103</v>
      </c>
      <c r="S550" s="26" t="s">
        <v>84</v>
      </c>
    </row>
    <row r="551" spans="1:19" x14ac:dyDescent="0.3">
      <c r="A551" s="2">
        <v>456</v>
      </c>
      <c r="B551" s="2">
        <v>1</v>
      </c>
      <c r="C551" s="2" t="s">
        <v>75</v>
      </c>
      <c r="D551" s="1">
        <v>9</v>
      </c>
      <c r="E551" s="2" t="str">
        <f t="shared" si="4"/>
        <v>9_Carcharhiniformes</v>
      </c>
      <c r="F551" s="2" t="s">
        <v>76</v>
      </c>
      <c r="G551" s="2" t="s">
        <v>1181</v>
      </c>
      <c r="H551" s="20" t="s">
        <v>3455</v>
      </c>
      <c r="I551" s="20">
        <v>63129</v>
      </c>
      <c r="J551" s="20">
        <v>124461599</v>
      </c>
      <c r="K551" s="70" t="str">
        <f t="shared" si="5"/>
        <v>https://www.iucnredlist.org/species/63129/124461599</v>
      </c>
      <c r="L551" s="19">
        <v>16</v>
      </c>
      <c r="M551" s="19">
        <v>211</v>
      </c>
      <c r="N551" s="72"/>
      <c r="O551" s="72" t="s">
        <v>4319</v>
      </c>
      <c r="P551" s="51" t="s">
        <v>83</v>
      </c>
      <c r="Q551" s="24">
        <v>64389.940399999999</v>
      </c>
      <c r="R551" s="26">
        <v>118</v>
      </c>
      <c r="S551" s="26" t="s">
        <v>84</v>
      </c>
    </row>
    <row r="552" spans="1:19" x14ac:dyDescent="0.3">
      <c r="A552" s="2">
        <v>457</v>
      </c>
      <c r="B552" s="2">
        <v>1</v>
      </c>
      <c r="C552" s="2" t="s">
        <v>75</v>
      </c>
      <c r="D552" s="1">
        <v>9</v>
      </c>
      <c r="E552" s="2" t="str">
        <f t="shared" si="4"/>
        <v>9_Carcharhiniformes</v>
      </c>
      <c r="F552" s="2" t="s">
        <v>76</v>
      </c>
      <c r="G552" s="2" t="s">
        <v>1181</v>
      </c>
      <c r="H552" s="20" t="s">
        <v>3456</v>
      </c>
      <c r="I552" s="20">
        <v>161571</v>
      </c>
      <c r="J552" s="20">
        <v>124509147</v>
      </c>
      <c r="K552" s="70" t="str">
        <f t="shared" si="5"/>
        <v>https://www.iucnredlist.org/species/161571/124509147</v>
      </c>
      <c r="L552" s="19">
        <v>60</v>
      </c>
      <c r="M552" s="19">
        <v>120</v>
      </c>
      <c r="N552" s="72"/>
      <c r="O552" s="72" t="s">
        <v>4319</v>
      </c>
      <c r="P552" s="51" t="s">
        <v>83</v>
      </c>
      <c r="Q552" s="24">
        <v>19688.2245</v>
      </c>
      <c r="R552" s="26">
        <v>110</v>
      </c>
      <c r="S552" s="26" t="s">
        <v>84</v>
      </c>
    </row>
    <row r="553" spans="1:19" x14ac:dyDescent="0.3">
      <c r="A553" s="2">
        <v>458</v>
      </c>
      <c r="B553" s="2">
        <v>1</v>
      </c>
      <c r="C553" s="2" t="s">
        <v>75</v>
      </c>
      <c r="D553" s="1">
        <v>9</v>
      </c>
      <c r="E553" s="2" t="str">
        <f t="shared" si="4"/>
        <v>9_Carcharhiniformes</v>
      </c>
      <c r="F553" s="2" t="s">
        <v>76</v>
      </c>
      <c r="G553" s="2" t="s">
        <v>1181</v>
      </c>
      <c r="H553" s="20" t="s">
        <v>3457</v>
      </c>
      <c r="I553" s="20">
        <v>39360</v>
      </c>
      <c r="J553" s="20">
        <v>124406361</v>
      </c>
      <c r="K553" s="70" t="str">
        <f t="shared" si="5"/>
        <v>https://www.iucnredlist.org/species/39360/124406361</v>
      </c>
      <c r="L553" s="19">
        <v>0</v>
      </c>
      <c r="M553" s="19">
        <v>73</v>
      </c>
      <c r="N553" s="72"/>
      <c r="O553" s="72" t="s">
        <v>4319</v>
      </c>
      <c r="P553" s="51" t="s">
        <v>83</v>
      </c>
      <c r="Q553" s="24">
        <v>7247.3053540000001</v>
      </c>
      <c r="R553" s="26">
        <v>102</v>
      </c>
      <c r="S553" s="26" t="s">
        <v>84</v>
      </c>
    </row>
    <row r="554" spans="1:19" x14ac:dyDescent="0.3">
      <c r="A554" s="2">
        <v>459</v>
      </c>
      <c r="B554" s="2">
        <v>1</v>
      </c>
      <c r="C554" s="2" t="s">
        <v>75</v>
      </c>
      <c r="D554" s="1">
        <v>9</v>
      </c>
      <c r="E554" s="2" t="str">
        <f t="shared" si="4"/>
        <v>9_Carcharhiniformes</v>
      </c>
      <c r="F554" s="2" t="s">
        <v>76</v>
      </c>
      <c r="G554" s="2" t="s">
        <v>1181</v>
      </c>
      <c r="H554" s="20" t="s">
        <v>3459</v>
      </c>
      <c r="I554" s="20">
        <v>39361</v>
      </c>
      <c r="J554" s="20">
        <v>124406514</v>
      </c>
      <c r="K554" s="70" t="str">
        <f t="shared" si="5"/>
        <v>https://www.iucnredlist.org/species/39361/124406514</v>
      </c>
      <c r="L554" s="19">
        <v>50</v>
      </c>
      <c r="M554" s="19">
        <v>200</v>
      </c>
      <c r="N554" s="72"/>
      <c r="O554" s="72" t="s">
        <v>4319</v>
      </c>
      <c r="P554" s="51" t="s">
        <v>83</v>
      </c>
      <c r="Q554" s="24">
        <v>4834.5375180000001</v>
      </c>
      <c r="R554" s="26">
        <v>110</v>
      </c>
      <c r="S554" s="26" t="s">
        <v>84</v>
      </c>
    </row>
    <row r="555" spans="1:19" x14ac:dyDescent="0.3">
      <c r="A555" s="2">
        <v>460</v>
      </c>
      <c r="B555" s="2">
        <v>1</v>
      </c>
      <c r="C555" s="2" t="s">
        <v>75</v>
      </c>
      <c r="D555" s="1">
        <v>9</v>
      </c>
      <c r="E555" s="2" t="str">
        <f t="shared" si="4"/>
        <v>9_Carcharhiniformes</v>
      </c>
      <c r="F555" s="2" t="s">
        <v>76</v>
      </c>
      <c r="G555" s="2" t="s">
        <v>1181</v>
      </c>
      <c r="H555" s="20" t="s">
        <v>3461</v>
      </c>
      <c r="I555" s="20">
        <v>63130</v>
      </c>
      <c r="J555" s="20">
        <v>124461743</v>
      </c>
      <c r="K555" s="70" t="str">
        <f t="shared" si="5"/>
        <v>https://www.iucnredlist.org/species/63130/124461743</v>
      </c>
      <c r="L555" s="19">
        <v>10</v>
      </c>
      <c r="M555" s="19">
        <v>200</v>
      </c>
      <c r="N555" s="72"/>
      <c r="O555" s="72" t="s">
        <v>4319</v>
      </c>
      <c r="P555" s="51" t="s">
        <v>83</v>
      </c>
      <c r="Q555" s="24">
        <v>69460.912400000001</v>
      </c>
      <c r="R555" s="26">
        <v>180</v>
      </c>
      <c r="S555" s="26" t="s">
        <v>84</v>
      </c>
    </row>
    <row r="556" spans="1:19" x14ac:dyDescent="0.3">
      <c r="A556" s="2">
        <v>461</v>
      </c>
      <c r="B556" s="2">
        <v>1</v>
      </c>
      <c r="C556" s="2" t="s">
        <v>75</v>
      </c>
      <c r="D556" s="1">
        <v>9</v>
      </c>
      <c r="E556" s="2" t="str">
        <f t="shared" si="4"/>
        <v>9_Carcharhiniformes</v>
      </c>
      <c r="F556" s="2" t="s">
        <v>76</v>
      </c>
      <c r="G556" s="2" t="s">
        <v>1181</v>
      </c>
      <c r="H556" s="20" t="s">
        <v>3462</v>
      </c>
      <c r="I556" s="20">
        <v>39362</v>
      </c>
      <c r="J556" s="20">
        <v>124406649</v>
      </c>
      <c r="K556" s="70" t="str">
        <f t="shared" si="5"/>
        <v>https://www.iucnredlist.org/species/39362/124406649</v>
      </c>
      <c r="L556" s="19">
        <v>0</v>
      </c>
      <c r="M556" s="19">
        <v>50</v>
      </c>
      <c r="N556" s="72"/>
      <c r="O556" s="72" t="s">
        <v>4319</v>
      </c>
      <c r="P556" s="51" t="s">
        <v>83</v>
      </c>
      <c r="Q556" s="24">
        <v>11226.49071</v>
      </c>
      <c r="R556" s="26">
        <v>208</v>
      </c>
      <c r="S556" s="26" t="s">
        <v>84</v>
      </c>
    </row>
    <row r="557" spans="1:19" x14ac:dyDescent="0.3">
      <c r="A557" s="2">
        <v>462</v>
      </c>
      <c r="B557" s="2">
        <v>1</v>
      </c>
      <c r="C557" s="2" t="s">
        <v>75</v>
      </c>
      <c r="D557" s="1">
        <v>9</v>
      </c>
      <c r="E557" s="2" t="str">
        <f t="shared" si="4"/>
        <v>9_Carcharhiniformes</v>
      </c>
      <c r="F557" s="2" t="s">
        <v>76</v>
      </c>
      <c r="G557" s="2" t="s">
        <v>1181</v>
      </c>
      <c r="H557" s="20" t="s">
        <v>3463</v>
      </c>
      <c r="I557" s="20">
        <v>161395</v>
      </c>
      <c r="J557" s="20">
        <v>124476903</v>
      </c>
      <c r="K557" s="70" t="str">
        <f t="shared" si="5"/>
        <v>https://www.iucnredlist.org/species/161395/124476903</v>
      </c>
      <c r="L557" s="19">
        <v>30</v>
      </c>
      <c r="M557" s="19">
        <v>150</v>
      </c>
      <c r="N557" s="72"/>
      <c r="O557" s="72" t="s">
        <v>4319</v>
      </c>
      <c r="P557" s="51" t="s">
        <v>83</v>
      </c>
      <c r="Q557" s="24">
        <v>844339.97990000003</v>
      </c>
      <c r="R557" s="25">
        <v>150</v>
      </c>
      <c r="S557" s="26" t="s">
        <v>84</v>
      </c>
    </row>
    <row r="558" spans="1:19" x14ac:dyDescent="0.3">
      <c r="A558" s="2">
        <v>463</v>
      </c>
      <c r="B558" s="2">
        <v>1</v>
      </c>
      <c r="C558" s="2" t="s">
        <v>75</v>
      </c>
      <c r="D558" s="1">
        <v>9</v>
      </c>
      <c r="E558" s="2" t="str">
        <f t="shared" si="4"/>
        <v>9_Carcharhiniformes</v>
      </c>
      <c r="F558" s="2" t="s">
        <v>76</v>
      </c>
      <c r="G558" s="2" t="s">
        <v>1181</v>
      </c>
      <c r="H558" s="20" t="s">
        <v>3464</v>
      </c>
      <c r="I558" s="20">
        <v>39363</v>
      </c>
      <c r="J558" s="20">
        <v>80672743</v>
      </c>
      <c r="K558" s="70" t="str">
        <f t="shared" si="5"/>
        <v>https://www.iucnredlist.org/species/39363/80672743</v>
      </c>
      <c r="L558" s="19">
        <v>0</v>
      </c>
      <c r="M558" s="19">
        <v>156</v>
      </c>
      <c r="N558" s="72"/>
      <c r="O558" s="72" t="s">
        <v>4319</v>
      </c>
      <c r="P558" s="51" t="s">
        <v>83</v>
      </c>
      <c r="Q558" s="24">
        <v>112552.1621</v>
      </c>
      <c r="R558" s="26">
        <v>198</v>
      </c>
      <c r="S558" s="26" t="s">
        <v>84</v>
      </c>
    </row>
    <row r="559" spans="1:19" x14ac:dyDescent="0.3">
      <c r="A559" s="2">
        <v>464</v>
      </c>
      <c r="B559" s="2">
        <v>1</v>
      </c>
      <c r="C559" s="2" t="s">
        <v>75</v>
      </c>
      <c r="D559" s="1">
        <v>9</v>
      </c>
      <c r="E559" s="2" t="str">
        <f t="shared" si="4"/>
        <v>9_Carcharhiniformes</v>
      </c>
      <c r="F559" s="2" t="s">
        <v>76</v>
      </c>
      <c r="G559" s="2" t="s">
        <v>1290</v>
      </c>
      <c r="H559" s="20" t="s">
        <v>3465</v>
      </c>
      <c r="I559" s="20">
        <v>161695</v>
      </c>
      <c r="J559" s="20">
        <v>173437577</v>
      </c>
      <c r="K559" s="70" t="str">
        <f t="shared" si="5"/>
        <v>https://www.iucnredlist.org/species/161695/173437577</v>
      </c>
      <c r="L559" s="19">
        <v>0</v>
      </c>
      <c r="M559" s="19">
        <v>160</v>
      </c>
      <c r="N559" s="72"/>
      <c r="O559" s="72" t="s">
        <v>4319</v>
      </c>
      <c r="P559" s="51" t="s">
        <v>83</v>
      </c>
      <c r="Q559" s="24">
        <v>2282531.0550000002</v>
      </c>
      <c r="R559" s="26">
        <v>125</v>
      </c>
      <c r="S559" s="26" t="s">
        <v>84</v>
      </c>
    </row>
    <row r="560" spans="1:19" x14ac:dyDescent="0.3">
      <c r="A560" s="2">
        <v>465</v>
      </c>
      <c r="B560" s="2">
        <v>1</v>
      </c>
      <c r="C560" s="2" t="s">
        <v>75</v>
      </c>
      <c r="D560" s="1">
        <v>9</v>
      </c>
      <c r="E560" s="2" t="str">
        <f t="shared" si="4"/>
        <v>9_Carcharhiniformes</v>
      </c>
      <c r="F560" s="2" t="s">
        <v>76</v>
      </c>
      <c r="G560" s="2" t="s">
        <v>1290</v>
      </c>
      <c r="H560" s="20" t="s">
        <v>3466</v>
      </c>
      <c r="I560" s="20">
        <v>161539</v>
      </c>
      <c r="J560" s="20">
        <v>68624897</v>
      </c>
      <c r="K560" s="70" t="str">
        <f t="shared" si="5"/>
        <v>https://www.iucnredlist.org/species/161539/68624897</v>
      </c>
      <c r="L560" s="19">
        <v>12</v>
      </c>
      <c r="M560" s="19">
        <v>170</v>
      </c>
      <c r="N560" s="72"/>
      <c r="O560" s="72" t="s">
        <v>4319</v>
      </c>
      <c r="P560" s="51" t="s">
        <v>83</v>
      </c>
      <c r="Q560" s="24">
        <v>992185.81770000001</v>
      </c>
      <c r="R560" s="25">
        <v>110</v>
      </c>
      <c r="S560" s="26" t="s">
        <v>84</v>
      </c>
    </row>
    <row r="561" spans="1:19" x14ac:dyDescent="0.3">
      <c r="A561" s="2">
        <v>466</v>
      </c>
      <c r="B561" s="2">
        <v>1</v>
      </c>
      <c r="C561" s="2" t="s">
        <v>75</v>
      </c>
      <c r="D561" s="1">
        <v>9</v>
      </c>
      <c r="E561" s="2" t="str">
        <f t="shared" si="4"/>
        <v>9_Carcharhiniformes</v>
      </c>
      <c r="F561" s="2" t="s">
        <v>76</v>
      </c>
      <c r="G561" s="2" t="s">
        <v>1290</v>
      </c>
      <c r="H561" s="20" t="s">
        <v>3467</v>
      </c>
      <c r="I561" s="20">
        <v>41816</v>
      </c>
      <c r="J561" s="20">
        <v>124418711</v>
      </c>
      <c r="K561" s="70" t="str">
        <f t="shared" si="5"/>
        <v>https://www.iucnredlist.org/species/41816/124418711</v>
      </c>
      <c r="L561" s="19">
        <v>0</v>
      </c>
      <c r="M561" s="19">
        <v>170</v>
      </c>
      <c r="N561" s="72"/>
      <c r="O561" s="72" t="s">
        <v>4319</v>
      </c>
      <c r="P561" s="51" t="s">
        <v>83</v>
      </c>
      <c r="Q561" s="24">
        <v>2021479.43</v>
      </c>
      <c r="R561" s="25">
        <v>114</v>
      </c>
      <c r="S561" s="26" t="s">
        <v>84</v>
      </c>
    </row>
    <row r="562" spans="1:19" x14ac:dyDescent="0.3">
      <c r="A562" s="2">
        <v>467</v>
      </c>
      <c r="B562" s="2">
        <v>1</v>
      </c>
      <c r="C562" s="2" t="s">
        <v>75</v>
      </c>
      <c r="D562" s="1">
        <v>9</v>
      </c>
      <c r="E562" s="2" t="str">
        <f t="shared" si="4"/>
        <v>9_Carcharhiniformes</v>
      </c>
      <c r="F562" s="2" t="s">
        <v>76</v>
      </c>
      <c r="G562" s="2" t="s">
        <v>1290</v>
      </c>
      <c r="H562" s="20" t="s">
        <v>3468</v>
      </c>
      <c r="I562" s="20">
        <v>41874</v>
      </c>
      <c r="J562" s="20">
        <v>68625034</v>
      </c>
      <c r="K562" s="70" t="str">
        <f t="shared" si="5"/>
        <v>https://www.iucnredlist.org/species/41874/68625034</v>
      </c>
      <c r="L562" s="19">
        <v>1</v>
      </c>
      <c r="M562" s="19">
        <v>131</v>
      </c>
      <c r="N562" s="72"/>
      <c r="O562" s="72" t="s">
        <v>4319</v>
      </c>
      <c r="P562" s="51" t="s">
        <v>83</v>
      </c>
      <c r="Q562" s="24">
        <v>5407573.6100000003</v>
      </c>
      <c r="R562" s="26">
        <v>240</v>
      </c>
      <c r="S562" s="26" t="s">
        <v>84</v>
      </c>
    </row>
    <row r="563" spans="1:19" x14ac:dyDescent="0.3">
      <c r="A563" s="2">
        <v>468</v>
      </c>
      <c r="B563" s="2">
        <v>1</v>
      </c>
      <c r="C563" s="2" t="s">
        <v>75</v>
      </c>
      <c r="D563" s="1">
        <v>9</v>
      </c>
      <c r="E563" s="2" t="str">
        <f t="shared" si="4"/>
        <v>9_Carcharhiniformes</v>
      </c>
      <c r="F563" s="2" t="s">
        <v>76</v>
      </c>
      <c r="G563" s="2" t="s">
        <v>1290</v>
      </c>
      <c r="H563" s="20" t="s">
        <v>3469</v>
      </c>
      <c r="I563" s="20">
        <v>161639</v>
      </c>
      <c r="J563" s="20">
        <v>124519483</v>
      </c>
      <c r="K563" s="70" t="str">
        <f t="shared" si="5"/>
        <v>https://www.iucnredlist.org/species/161639/124519483</v>
      </c>
      <c r="L563" s="19">
        <v>20</v>
      </c>
      <c r="M563" s="19">
        <v>20</v>
      </c>
      <c r="N563" s="72"/>
      <c r="O563" s="72" t="s">
        <v>4319</v>
      </c>
      <c r="P563" s="51" t="s">
        <v>83</v>
      </c>
      <c r="Q563" s="24">
        <v>21080.653470000001</v>
      </c>
      <c r="R563" s="26">
        <v>96</v>
      </c>
      <c r="S563" s="26" t="s">
        <v>84</v>
      </c>
    </row>
    <row r="564" spans="1:19" x14ac:dyDescent="0.3">
      <c r="A564" s="2">
        <v>469</v>
      </c>
      <c r="B564" s="2">
        <v>1</v>
      </c>
      <c r="C564" s="2" t="s">
        <v>75</v>
      </c>
      <c r="D564" s="1">
        <v>9</v>
      </c>
      <c r="E564" s="2" t="str">
        <f t="shared" si="4"/>
        <v>9_Carcharhiniformes</v>
      </c>
      <c r="F564" s="2" t="s">
        <v>76</v>
      </c>
      <c r="G564" s="2" t="s">
        <v>1290</v>
      </c>
      <c r="H564" s="20" t="s">
        <v>3470</v>
      </c>
      <c r="I564" s="20">
        <v>161707</v>
      </c>
      <c r="J564" s="20">
        <v>124531152</v>
      </c>
      <c r="K564" s="70" t="str">
        <f t="shared" si="5"/>
        <v>https://www.iucnredlist.org/species/161707/124531152</v>
      </c>
      <c r="L564" s="19">
        <v>1</v>
      </c>
      <c r="M564" s="19">
        <v>100</v>
      </c>
      <c r="N564" s="72"/>
      <c r="O564" s="72" t="s">
        <v>4319</v>
      </c>
      <c r="P564" s="51" t="s">
        <v>83</v>
      </c>
      <c r="Q564" s="24">
        <v>272754.07010000001</v>
      </c>
      <c r="R564" s="26">
        <v>138</v>
      </c>
      <c r="S564" s="26" t="s">
        <v>84</v>
      </c>
    </row>
    <row r="565" spans="1:19" x14ac:dyDescent="0.3">
      <c r="A565" s="2">
        <v>470</v>
      </c>
      <c r="B565" s="2">
        <v>1</v>
      </c>
      <c r="C565" s="2" t="s">
        <v>75</v>
      </c>
      <c r="D565" s="1">
        <v>9</v>
      </c>
      <c r="E565" s="2" t="str">
        <f t="shared" si="4"/>
        <v>9_Carcharhiniformes</v>
      </c>
      <c r="F565" s="2" t="s">
        <v>76</v>
      </c>
      <c r="G565" s="2" t="s">
        <v>1290</v>
      </c>
      <c r="H565" s="20" t="s">
        <v>3472</v>
      </c>
      <c r="I565" s="20">
        <v>161506</v>
      </c>
      <c r="J565" s="20">
        <v>173437966</v>
      </c>
      <c r="K565" s="70" t="str">
        <f t="shared" si="5"/>
        <v>https://www.iucnredlist.org/species/161506/173437966</v>
      </c>
      <c r="L565" s="19">
        <v>1</v>
      </c>
      <c r="M565" s="19">
        <v>18</v>
      </c>
      <c r="N565" s="72"/>
      <c r="O565" s="72" t="s">
        <v>4319</v>
      </c>
      <c r="P565" s="51" t="s">
        <v>83</v>
      </c>
      <c r="Q565" s="24">
        <v>238974.696</v>
      </c>
      <c r="R565" s="26">
        <v>84</v>
      </c>
      <c r="S565" s="26" t="s">
        <v>84</v>
      </c>
    </row>
    <row r="566" spans="1:19" x14ac:dyDescent="0.3">
      <c r="A566" s="2">
        <v>471</v>
      </c>
      <c r="B566" s="2">
        <v>1</v>
      </c>
      <c r="C566" s="2" t="s">
        <v>75</v>
      </c>
      <c r="D566" s="1">
        <v>9</v>
      </c>
      <c r="E566" s="2" t="str">
        <f t="shared" si="4"/>
        <v>9_Carcharhiniformes</v>
      </c>
      <c r="F566" s="2" t="s">
        <v>76</v>
      </c>
      <c r="G566" s="2" t="s">
        <v>1290</v>
      </c>
      <c r="H566" s="20" t="s">
        <v>3473</v>
      </c>
      <c r="I566" s="20">
        <v>161543</v>
      </c>
      <c r="J566" s="20">
        <v>124503842</v>
      </c>
      <c r="K566" s="70" t="str">
        <f t="shared" si="5"/>
        <v>https://www.iucnredlist.org/species/161543/124503842</v>
      </c>
      <c r="L566" s="19">
        <v>1</v>
      </c>
      <c r="M566" s="19">
        <v>20</v>
      </c>
      <c r="N566" s="72"/>
      <c r="O566" s="72" t="s">
        <v>4319</v>
      </c>
      <c r="P566" s="51" t="s">
        <v>83</v>
      </c>
      <c r="Q566" s="24">
        <v>135468.43859999999</v>
      </c>
      <c r="R566" s="26">
        <v>93</v>
      </c>
      <c r="S566" s="26" t="s">
        <v>84</v>
      </c>
    </row>
    <row r="567" spans="1:19" x14ac:dyDescent="0.3">
      <c r="A567" s="2">
        <v>473</v>
      </c>
      <c r="B567" s="2">
        <v>1</v>
      </c>
      <c r="C567" s="2" t="s">
        <v>75</v>
      </c>
      <c r="D567" s="1">
        <v>9</v>
      </c>
      <c r="E567" s="2" t="str">
        <f t="shared" si="4"/>
        <v>9_Carcharhiniformes</v>
      </c>
      <c r="F567" s="2" t="s">
        <v>76</v>
      </c>
      <c r="G567" s="2" t="s">
        <v>77</v>
      </c>
      <c r="H567" s="20" t="s">
        <v>3475</v>
      </c>
      <c r="I567" s="20">
        <v>161526</v>
      </c>
      <c r="J567" s="20">
        <v>68611084</v>
      </c>
      <c r="K567" s="70" t="str">
        <f t="shared" si="5"/>
        <v>https://www.iucnredlist.org/species/161526/68611084</v>
      </c>
      <c r="L567" s="19">
        <v>0</v>
      </c>
      <c r="M567" s="19">
        <v>800</v>
      </c>
      <c r="N567" s="72"/>
      <c r="O567" s="72" t="s">
        <v>4319</v>
      </c>
      <c r="P567" s="51" t="s">
        <v>83</v>
      </c>
      <c r="Q567" s="24">
        <v>3878960.6680000001</v>
      </c>
      <c r="R567" s="31">
        <v>300</v>
      </c>
      <c r="S567" s="26" t="s">
        <v>84</v>
      </c>
    </row>
    <row r="568" spans="1:19" x14ac:dyDescent="0.3">
      <c r="A568" s="2">
        <v>474</v>
      </c>
      <c r="B568" s="2">
        <v>1</v>
      </c>
      <c r="C568" s="2" t="s">
        <v>75</v>
      </c>
      <c r="D568" s="1">
        <v>9</v>
      </c>
      <c r="E568" s="2" t="str">
        <f t="shared" si="4"/>
        <v>9_Carcharhiniformes</v>
      </c>
      <c r="F568" s="2" t="s">
        <v>76</v>
      </c>
      <c r="G568" s="2" t="s">
        <v>77</v>
      </c>
      <c r="H568" s="20" t="s">
        <v>3476</v>
      </c>
      <c r="I568" s="20">
        <v>161564</v>
      </c>
      <c r="J568" s="20">
        <v>890724</v>
      </c>
      <c r="K568" s="70" t="str">
        <f t="shared" si="5"/>
        <v>https://www.iucnredlist.org/species/161564/890724</v>
      </c>
      <c r="L568" s="19">
        <v>0</v>
      </c>
      <c r="M568" s="19">
        <v>810</v>
      </c>
      <c r="N568" s="72"/>
      <c r="O568" s="72" t="s">
        <v>4319</v>
      </c>
      <c r="P568" s="51" t="s">
        <v>83</v>
      </c>
      <c r="Q568" s="24">
        <v>3632240.5970000001</v>
      </c>
      <c r="R568" s="26">
        <v>300</v>
      </c>
      <c r="S568" s="26" t="s">
        <v>84</v>
      </c>
    </row>
    <row r="569" spans="1:19" x14ac:dyDescent="0.3">
      <c r="A569" s="2">
        <v>475</v>
      </c>
      <c r="B569" s="2">
        <v>1</v>
      </c>
      <c r="C569" s="2" t="s">
        <v>75</v>
      </c>
      <c r="D569" s="1">
        <v>9</v>
      </c>
      <c r="E569" s="2" t="str">
        <f t="shared" si="4"/>
        <v>9_Carcharhiniformes</v>
      </c>
      <c r="F569" s="2" t="s">
        <v>76</v>
      </c>
      <c r="G569" s="2" t="s">
        <v>77</v>
      </c>
      <c r="H569" s="20" t="s">
        <v>3477</v>
      </c>
      <c r="I569" s="20">
        <v>40797</v>
      </c>
      <c r="J569" s="20">
        <v>68611625</v>
      </c>
      <c r="K569" s="70" t="str">
        <f t="shared" si="5"/>
        <v>https://www.iucnredlist.org/species/40797/68611625</v>
      </c>
      <c r="L569" s="19">
        <v>0</v>
      </c>
      <c r="M569" s="19">
        <v>75</v>
      </c>
      <c r="N569" s="72"/>
      <c r="O569" s="72" t="s">
        <v>4319</v>
      </c>
      <c r="P569" s="51" t="s">
        <v>83</v>
      </c>
      <c r="Q569" s="24">
        <v>3013960.9369999999</v>
      </c>
      <c r="R569" s="26">
        <v>178</v>
      </c>
      <c r="S569" s="26" t="s">
        <v>84</v>
      </c>
    </row>
    <row r="570" spans="1:19" x14ac:dyDescent="0.3">
      <c r="A570" s="2">
        <v>476</v>
      </c>
      <c r="B570" s="2">
        <v>1</v>
      </c>
      <c r="C570" s="2" t="s">
        <v>75</v>
      </c>
      <c r="D570" s="1">
        <v>9</v>
      </c>
      <c r="E570" s="2" t="str">
        <f t="shared" si="4"/>
        <v>9_Carcharhiniformes</v>
      </c>
      <c r="F570" s="2" t="s">
        <v>76</v>
      </c>
      <c r="G570" s="2" t="s">
        <v>77</v>
      </c>
      <c r="H570" s="20" t="s">
        <v>3478</v>
      </c>
      <c r="I570" s="20">
        <v>39365</v>
      </c>
      <c r="J570" s="20">
        <v>173433550</v>
      </c>
      <c r="K570" s="70" t="str">
        <f t="shared" si="5"/>
        <v>https://www.iucnredlist.org/species/39365/173433550</v>
      </c>
      <c r="L570" s="19">
        <v>0</v>
      </c>
      <c r="M570" s="19">
        <v>275</v>
      </c>
      <c r="N570" s="72"/>
      <c r="O570" s="72" t="s">
        <v>4319</v>
      </c>
      <c r="P570" s="51" t="s">
        <v>83</v>
      </c>
      <c r="Q570" s="24">
        <v>5939688.0590000004</v>
      </c>
      <c r="R570" s="25">
        <v>255</v>
      </c>
      <c r="S570" s="26" t="s">
        <v>84</v>
      </c>
    </row>
    <row r="571" spans="1:19" x14ac:dyDescent="0.3">
      <c r="A571" s="2">
        <v>477</v>
      </c>
      <c r="B571" s="2">
        <v>1</v>
      </c>
      <c r="C571" s="2" t="s">
        <v>75</v>
      </c>
      <c r="D571" s="1">
        <v>9</v>
      </c>
      <c r="E571" s="2" t="str">
        <f t="shared" si="4"/>
        <v>9_Carcharhiniformes</v>
      </c>
      <c r="F571" s="2" t="s">
        <v>76</v>
      </c>
      <c r="G571" s="2" t="s">
        <v>77</v>
      </c>
      <c r="H571" s="20" t="s">
        <v>3479</v>
      </c>
      <c r="I571" s="20">
        <v>39366</v>
      </c>
      <c r="J571" s="20">
        <v>173434051</v>
      </c>
      <c r="K571" s="70" t="str">
        <f t="shared" si="5"/>
        <v>https://www.iucnredlist.org/species/39366/173434051</v>
      </c>
      <c r="L571" s="19">
        <v>0</v>
      </c>
      <c r="M571" s="19">
        <v>100</v>
      </c>
      <c r="N571" s="72"/>
      <c r="O571" s="72" t="s">
        <v>4319</v>
      </c>
      <c r="P571" s="51" t="s">
        <v>83</v>
      </c>
      <c r="Q571" s="24">
        <v>4128513.7609999999</v>
      </c>
      <c r="R571" s="26">
        <v>280</v>
      </c>
      <c r="S571" s="26" t="s">
        <v>84</v>
      </c>
    </row>
    <row r="572" spans="1:19" x14ac:dyDescent="0.3">
      <c r="A572" s="2">
        <v>479</v>
      </c>
      <c r="B572" s="2">
        <v>1</v>
      </c>
      <c r="C572" s="2" t="s">
        <v>75</v>
      </c>
      <c r="D572" s="1">
        <v>9</v>
      </c>
      <c r="E572" s="2" t="str">
        <f t="shared" si="4"/>
        <v>9_Carcharhiniformes</v>
      </c>
      <c r="F572" s="2" t="s">
        <v>76</v>
      </c>
      <c r="G572" s="2" t="s">
        <v>77</v>
      </c>
      <c r="H572" s="20" t="s">
        <v>3481</v>
      </c>
      <c r="I572" s="20">
        <v>41741</v>
      </c>
      <c r="J572" s="20">
        <v>2954522</v>
      </c>
      <c r="K572" s="70" t="str">
        <f t="shared" si="5"/>
        <v>https://www.iucnredlist.org/species/41741/2954522</v>
      </c>
      <c r="L572" s="19">
        <v>1</v>
      </c>
      <c r="M572" s="19">
        <v>145</v>
      </c>
      <c r="N572" s="72"/>
      <c r="O572" s="72" t="s">
        <v>4319</v>
      </c>
      <c r="P572" s="51" t="s">
        <v>83</v>
      </c>
      <c r="Q572" s="24">
        <v>3017726.8509999998</v>
      </c>
      <c r="R572" s="26">
        <v>325</v>
      </c>
      <c r="S572" s="26" t="s">
        <v>84</v>
      </c>
    </row>
    <row r="573" spans="1:19" x14ac:dyDescent="0.3">
      <c r="A573" s="2">
        <v>480</v>
      </c>
      <c r="B573" s="2">
        <v>1</v>
      </c>
      <c r="C573" s="2" t="s">
        <v>75</v>
      </c>
      <c r="D573" s="1">
        <v>9</v>
      </c>
      <c r="E573" s="2" t="str">
        <f t="shared" si="4"/>
        <v>9_Carcharhiniformes</v>
      </c>
      <c r="F573" s="2" t="s">
        <v>76</v>
      </c>
      <c r="G573" s="2" t="s">
        <v>77</v>
      </c>
      <c r="H573" s="20" t="s">
        <v>3482</v>
      </c>
      <c r="I573" s="20">
        <v>39368</v>
      </c>
      <c r="J573" s="20">
        <v>2908817</v>
      </c>
      <c r="K573" s="70" t="str">
        <f t="shared" si="5"/>
        <v>https://www.iucnredlist.org/species/39368/2908817</v>
      </c>
      <c r="L573" s="19">
        <v>0</v>
      </c>
      <c r="M573" s="19">
        <v>200</v>
      </c>
      <c r="N573" s="72"/>
      <c r="O573" s="72" t="s">
        <v>4319</v>
      </c>
      <c r="P573" s="51" t="s">
        <v>83</v>
      </c>
      <c r="Q573" s="24">
        <v>6230595.5470000003</v>
      </c>
      <c r="R573" s="26">
        <v>304</v>
      </c>
      <c r="S573" s="26" t="s">
        <v>84</v>
      </c>
    </row>
    <row r="574" spans="1:19" x14ac:dyDescent="0.3">
      <c r="A574" s="2">
        <v>481</v>
      </c>
      <c r="B574" s="2">
        <v>1</v>
      </c>
      <c r="C574" s="2" t="s">
        <v>75</v>
      </c>
      <c r="D574" s="1">
        <v>9</v>
      </c>
      <c r="E574" s="2" t="str">
        <f t="shared" si="4"/>
        <v>9_Carcharhiniformes</v>
      </c>
      <c r="F574" s="2" t="s">
        <v>76</v>
      </c>
      <c r="G574" s="2" t="s">
        <v>77</v>
      </c>
      <c r="H574" s="20" t="s">
        <v>3483</v>
      </c>
      <c r="I574" s="20">
        <v>41733</v>
      </c>
      <c r="J574" s="20">
        <v>68612504</v>
      </c>
      <c r="K574" s="70" t="str">
        <f t="shared" si="5"/>
        <v>https://www.iucnredlist.org/species/41733/68612504</v>
      </c>
      <c r="L574" s="19">
        <v>0</v>
      </c>
      <c r="M574" s="19">
        <v>20</v>
      </c>
      <c r="N574" s="72"/>
      <c r="O574" s="72" t="s">
        <v>4319</v>
      </c>
      <c r="P574" s="51" t="s">
        <v>83</v>
      </c>
      <c r="Q574" s="24">
        <v>388090.90110000002</v>
      </c>
      <c r="R574" s="26">
        <v>150</v>
      </c>
      <c r="S574" s="26" t="s">
        <v>84</v>
      </c>
    </row>
    <row r="575" spans="1:19" x14ac:dyDescent="0.3">
      <c r="A575" s="2">
        <v>482</v>
      </c>
      <c r="B575" s="2">
        <v>1</v>
      </c>
      <c r="C575" s="2" t="s">
        <v>75</v>
      </c>
      <c r="D575" s="1">
        <v>9</v>
      </c>
      <c r="E575" s="2" t="str">
        <f t="shared" si="4"/>
        <v>9_Carcharhiniformes</v>
      </c>
      <c r="F575" s="2" t="s">
        <v>76</v>
      </c>
      <c r="G575" s="2" t="s">
        <v>77</v>
      </c>
      <c r="H575" s="20" t="s">
        <v>3484</v>
      </c>
      <c r="I575" s="20">
        <v>144137478</v>
      </c>
      <c r="J575" s="20">
        <v>144137594</v>
      </c>
      <c r="K575" s="70" t="str">
        <f t="shared" si="5"/>
        <v>https://www.iucnredlist.org/species/144137478/144137594</v>
      </c>
      <c r="L575" s="19">
        <v>0</v>
      </c>
      <c r="M575" s="19">
        <v>40</v>
      </c>
      <c r="N575" s="72"/>
      <c r="O575" s="72" t="s">
        <v>4319</v>
      </c>
      <c r="P575" s="51" t="s">
        <v>83</v>
      </c>
      <c r="Q575" s="24">
        <v>76643.845159999997</v>
      </c>
      <c r="R575" s="26">
        <v>140</v>
      </c>
      <c r="S575" s="26" t="s">
        <v>84</v>
      </c>
    </row>
    <row r="576" spans="1:19" x14ac:dyDescent="0.3">
      <c r="A576" s="2">
        <v>483</v>
      </c>
      <c r="B576" s="2">
        <v>1</v>
      </c>
      <c r="C576" s="2" t="s">
        <v>75</v>
      </c>
      <c r="D576" s="1">
        <v>9</v>
      </c>
      <c r="E576" s="2" t="str">
        <f t="shared" si="4"/>
        <v>9_Carcharhiniformes</v>
      </c>
      <c r="F576" s="2" t="s">
        <v>76</v>
      </c>
      <c r="G576" s="2" t="s">
        <v>77</v>
      </c>
      <c r="H576" s="20" t="s">
        <v>3485</v>
      </c>
      <c r="I576" s="20">
        <v>70679787</v>
      </c>
      <c r="J576" s="20">
        <v>70680049</v>
      </c>
      <c r="K576" s="70" t="str">
        <f t="shared" si="5"/>
        <v>https://www.iucnredlist.org/species/70679787/70680049</v>
      </c>
      <c r="L576" s="19">
        <v>0</v>
      </c>
      <c r="M576" s="19">
        <v>123</v>
      </c>
      <c r="N576" s="72"/>
      <c r="O576" s="72" t="s">
        <v>4319</v>
      </c>
      <c r="P576" s="51" t="s">
        <v>83</v>
      </c>
      <c r="Q576" s="24">
        <v>1467009.0379999999</v>
      </c>
      <c r="R576" s="25">
        <v>88</v>
      </c>
      <c r="S576" s="26" t="s">
        <v>84</v>
      </c>
    </row>
    <row r="577" spans="1:19" x14ac:dyDescent="0.3">
      <c r="A577" s="2">
        <v>484</v>
      </c>
      <c r="B577" s="2">
        <v>1</v>
      </c>
      <c r="C577" s="2" t="s">
        <v>75</v>
      </c>
      <c r="D577" s="1">
        <v>9</v>
      </c>
      <c r="E577" s="2" t="str">
        <f t="shared" si="4"/>
        <v>9_Carcharhiniformes</v>
      </c>
      <c r="F577" s="2" t="s">
        <v>76</v>
      </c>
      <c r="G577" s="2" t="s">
        <v>77</v>
      </c>
      <c r="H577" s="20" t="s">
        <v>3486</v>
      </c>
      <c r="I577" s="20">
        <v>70680197</v>
      </c>
      <c r="J577" s="20">
        <v>68612632</v>
      </c>
      <c r="K577" s="70" t="str">
        <f t="shared" si="5"/>
        <v>https://www.iucnredlist.org/species/70680197/68612632</v>
      </c>
      <c r="L577" s="19">
        <v>0</v>
      </c>
      <c r="M577" s="19">
        <v>100</v>
      </c>
      <c r="N577" s="72"/>
      <c r="O577" s="72" t="s">
        <v>4319</v>
      </c>
      <c r="P577" s="51" t="s">
        <v>83</v>
      </c>
      <c r="Q577" s="24">
        <v>532891.63959999999</v>
      </c>
      <c r="R577" s="26">
        <v>100</v>
      </c>
      <c r="S577" s="26" t="s">
        <v>84</v>
      </c>
    </row>
    <row r="578" spans="1:19" x14ac:dyDescent="0.3">
      <c r="A578" s="2">
        <v>485</v>
      </c>
      <c r="B578" s="2">
        <v>1</v>
      </c>
      <c r="C578" s="2" t="s">
        <v>75</v>
      </c>
      <c r="D578" s="1">
        <v>9</v>
      </c>
      <c r="E578" s="2" t="str">
        <f t="shared" si="4"/>
        <v>9_Carcharhiniformes</v>
      </c>
      <c r="F578" s="2" t="s">
        <v>76</v>
      </c>
      <c r="G578" s="2" t="s">
        <v>77</v>
      </c>
      <c r="H578" s="20" t="s">
        <v>3487</v>
      </c>
      <c r="I578" s="20">
        <v>39370</v>
      </c>
      <c r="J578" s="20">
        <v>117721799</v>
      </c>
      <c r="K578" s="70" t="str">
        <f t="shared" si="5"/>
        <v>https://www.iucnredlist.org/species/39370/117721799</v>
      </c>
      <c r="L578" s="19">
        <v>0</v>
      </c>
      <c r="M578" s="19">
        <v>500</v>
      </c>
      <c r="N578" s="72"/>
      <c r="O578" s="72" t="s">
        <v>4319</v>
      </c>
      <c r="P578" s="51" t="s">
        <v>125</v>
      </c>
      <c r="Q578" s="24">
        <v>173881104</v>
      </c>
      <c r="R578" s="26">
        <v>371</v>
      </c>
      <c r="S578" s="26" t="s">
        <v>84</v>
      </c>
    </row>
    <row r="579" spans="1:19" x14ac:dyDescent="0.3">
      <c r="A579" s="2">
        <v>486</v>
      </c>
      <c r="B579" s="2">
        <v>1</v>
      </c>
      <c r="C579" s="2" t="s">
        <v>75</v>
      </c>
      <c r="D579" s="1">
        <v>9</v>
      </c>
      <c r="E579" s="2" t="str">
        <f t="shared" si="4"/>
        <v>9_Carcharhiniformes</v>
      </c>
      <c r="F579" s="2" t="s">
        <v>76</v>
      </c>
      <c r="G579" s="2" t="s">
        <v>77</v>
      </c>
      <c r="H579" s="20" t="s">
        <v>3488</v>
      </c>
      <c r="I579" s="20">
        <v>41735</v>
      </c>
      <c r="J579" s="20">
        <v>68612902</v>
      </c>
      <c r="K579" s="70" t="str">
        <f t="shared" si="5"/>
        <v>https://www.iucnredlist.org/species/41735/68612902</v>
      </c>
      <c r="L579" s="19">
        <v>0</v>
      </c>
      <c r="M579" s="19">
        <v>40</v>
      </c>
      <c r="N579" s="72"/>
      <c r="O579" s="72" t="s">
        <v>4319</v>
      </c>
      <c r="P579" s="51" t="s">
        <v>83</v>
      </c>
      <c r="Q579" s="24">
        <v>603397.89009999996</v>
      </c>
      <c r="R579" s="26">
        <v>135</v>
      </c>
      <c r="S579" s="26" t="s">
        <v>84</v>
      </c>
    </row>
    <row r="580" spans="1:19" x14ac:dyDescent="0.3">
      <c r="A580" s="2">
        <v>487</v>
      </c>
      <c r="B580" s="2">
        <v>1</v>
      </c>
      <c r="C580" s="2" t="s">
        <v>75</v>
      </c>
      <c r="D580" s="1">
        <v>9</v>
      </c>
      <c r="E580" s="2" t="str">
        <f t="shared" si="4"/>
        <v>9_Carcharhiniformes</v>
      </c>
      <c r="F580" s="2" t="s">
        <v>76</v>
      </c>
      <c r="G580" s="2" t="s">
        <v>77</v>
      </c>
      <c r="H580" s="20" t="s">
        <v>3489</v>
      </c>
      <c r="I580" s="20">
        <v>41736</v>
      </c>
      <c r="J580" s="20">
        <v>2954286</v>
      </c>
      <c r="K580" s="70" t="str">
        <f t="shared" si="5"/>
        <v>https://www.iucnredlist.org/species/41736/2954286</v>
      </c>
      <c r="L580" s="19">
        <v>0</v>
      </c>
      <c r="M580" s="19">
        <v>286</v>
      </c>
      <c r="N580" s="72"/>
      <c r="O580" s="72" t="s">
        <v>4319</v>
      </c>
      <c r="P580" s="51" t="s">
        <v>125</v>
      </c>
      <c r="Q580" s="24">
        <v>5785401.852</v>
      </c>
      <c r="R580" s="25">
        <v>370</v>
      </c>
      <c r="S580" s="26" t="s">
        <v>84</v>
      </c>
    </row>
    <row r="581" spans="1:19" x14ac:dyDescent="0.3">
      <c r="A581" s="2">
        <v>488</v>
      </c>
      <c r="B581" s="2">
        <v>1</v>
      </c>
      <c r="C581" s="2" t="s">
        <v>75</v>
      </c>
      <c r="D581" s="1">
        <v>9</v>
      </c>
      <c r="E581" s="2" t="str">
        <f t="shared" si="4"/>
        <v>9_Carcharhiniformes</v>
      </c>
      <c r="F581" s="2" t="s">
        <v>76</v>
      </c>
      <c r="G581" s="2" t="s">
        <v>77</v>
      </c>
      <c r="H581" s="20" t="s">
        <v>3490</v>
      </c>
      <c r="I581" s="20">
        <v>39369</v>
      </c>
      <c r="J581" s="20">
        <v>115736695</v>
      </c>
      <c r="K581" s="70" t="str">
        <f t="shared" si="5"/>
        <v>https://www.iucnredlist.org/species/39369/115736695</v>
      </c>
      <c r="L581" s="19">
        <v>10</v>
      </c>
      <c r="M581" s="19">
        <v>150</v>
      </c>
      <c r="N581" s="72"/>
      <c r="O581" s="72" t="s">
        <v>4319</v>
      </c>
      <c r="P581" s="51" t="s">
        <v>83</v>
      </c>
      <c r="Q581" s="24">
        <v>1572165.6429999999</v>
      </c>
      <c r="R581" s="26">
        <v>102</v>
      </c>
      <c r="S581" s="26" t="s">
        <v>84</v>
      </c>
    </row>
    <row r="582" spans="1:19" x14ac:dyDescent="0.3">
      <c r="A582" s="2">
        <v>489</v>
      </c>
      <c r="B582" s="2">
        <v>1</v>
      </c>
      <c r="C582" s="2" t="s">
        <v>75</v>
      </c>
      <c r="D582" s="1">
        <v>9</v>
      </c>
      <c r="E582" s="2" t="str">
        <f t="shared" si="4"/>
        <v>9_Carcharhiniformes</v>
      </c>
      <c r="F582" s="2" t="s">
        <v>76</v>
      </c>
      <c r="G582" s="2" t="s">
        <v>77</v>
      </c>
      <c r="H582" s="20" t="s">
        <v>3492</v>
      </c>
      <c r="I582" s="20">
        <v>110834677</v>
      </c>
      <c r="J582" s="20">
        <v>139929300</v>
      </c>
      <c r="K582" s="70" t="str">
        <f t="shared" si="5"/>
        <v>https://www.iucnredlist.org/species/110834677/139929300</v>
      </c>
      <c r="L582" s="19">
        <v>0</v>
      </c>
      <c r="M582" s="19">
        <v>43</v>
      </c>
      <c r="N582" s="72"/>
      <c r="O582" s="72" t="s">
        <v>4319</v>
      </c>
      <c r="P582" s="51" t="s">
        <v>83</v>
      </c>
      <c r="Q582" s="24">
        <v>140843.06080000001</v>
      </c>
      <c r="R582" s="26">
        <v>83</v>
      </c>
      <c r="S582" s="26" t="s">
        <v>84</v>
      </c>
    </row>
    <row r="583" spans="1:19" x14ac:dyDescent="0.3">
      <c r="A583" s="2">
        <v>490</v>
      </c>
      <c r="B583" s="2">
        <v>1</v>
      </c>
      <c r="C583" s="2" t="s">
        <v>75</v>
      </c>
      <c r="D583" s="1">
        <v>9</v>
      </c>
      <c r="E583" s="2" t="str">
        <f t="shared" si="4"/>
        <v>9_Carcharhiniformes</v>
      </c>
      <c r="F583" s="2" t="s">
        <v>76</v>
      </c>
      <c r="G583" s="2" t="s">
        <v>77</v>
      </c>
      <c r="H583" s="20" t="s">
        <v>3493</v>
      </c>
      <c r="I583" s="20">
        <v>161524</v>
      </c>
      <c r="J583" s="20">
        <v>890428</v>
      </c>
      <c r="K583" s="70" t="str">
        <f t="shared" si="5"/>
        <v>https://www.iucnredlist.org/species/161524/890428</v>
      </c>
      <c r="L583" s="19">
        <v>0</v>
      </c>
      <c r="M583" s="19">
        <v>20</v>
      </c>
      <c r="N583" s="72"/>
      <c r="O583" s="72" t="s">
        <v>4319</v>
      </c>
      <c r="P583" s="51" t="s">
        <v>83</v>
      </c>
      <c r="Q583" s="24">
        <v>194516.57190000001</v>
      </c>
      <c r="R583" s="26">
        <v>200</v>
      </c>
      <c r="S583" s="26" t="s">
        <v>84</v>
      </c>
    </row>
    <row r="584" spans="1:19" x14ac:dyDescent="0.3">
      <c r="A584" s="2">
        <v>491</v>
      </c>
      <c r="B584" s="2">
        <v>1</v>
      </c>
      <c r="C584" s="2" t="s">
        <v>75</v>
      </c>
      <c r="D584" s="1">
        <v>9</v>
      </c>
      <c r="E584" s="2" t="str">
        <f t="shared" si="4"/>
        <v>9_Carcharhiniformes</v>
      </c>
      <c r="F584" s="2" t="s">
        <v>76</v>
      </c>
      <c r="G584" s="2" t="s">
        <v>77</v>
      </c>
      <c r="H584" s="20" t="s">
        <v>3494</v>
      </c>
      <c r="I584" s="20">
        <v>39371</v>
      </c>
      <c r="J584" s="20">
        <v>109876922</v>
      </c>
      <c r="K584" s="70" t="str">
        <f t="shared" si="5"/>
        <v>https://www.iucnredlist.org/species/39371/109876922</v>
      </c>
      <c r="L584" s="19">
        <v>30</v>
      </c>
      <c r="M584" s="19">
        <v>40</v>
      </c>
      <c r="N584" s="72"/>
      <c r="O584" s="72" t="s">
        <v>4319</v>
      </c>
      <c r="P584" s="51" t="s">
        <v>83</v>
      </c>
      <c r="Q584" s="24">
        <v>39174.746789999997</v>
      </c>
      <c r="R584" s="26">
        <v>165</v>
      </c>
      <c r="S584" s="26" t="s">
        <v>84</v>
      </c>
    </row>
    <row r="585" spans="1:19" x14ac:dyDescent="0.3">
      <c r="A585" s="2">
        <v>492</v>
      </c>
      <c r="B585" s="2">
        <v>1</v>
      </c>
      <c r="C585" s="2" t="s">
        <v>75</v>
      </c>
      <c r="D585" s="1">
        <v>9</v>
      </c>
      <c r="E585" s="2" t="str">
        <f t="shared" si="4"/>
        <v>9_Carcharhiniformes</v>
      </c>
      <c r="F585" s="2" t="s">
        <v>76</v>
      </c>
      <c r="G585" s="2" t="s">
        <v>77</v>
      </c>
      <c r="H585" s="20" t="s">
        <v>3495</v>
      </c>
      <c r="I585" s="20">
        <v>39372</v>
      </c>
      <c r="J585" s="20">
        <v>2910670</v>
      </c>
      <c r="K585" s="70" t="str">
        <f t="shared" si="5"/>
        <v>https://www.iucnredlist.org/species/39372/2910670</v>
      </c>
      <c r="L585" s="19">
        <v>1</v>
      </c>
      <c r="M585" s="19">
        <v>164</v>
      </c>
      <c r="N585" s="72"/>
      <c r="O585" s="72" t="s">
        <v>4319</v>
      </c>
      <c r="P585" s="51" t="s">
        <v>83</v>
      </c>
      <c r="Q585" s="24">
        <v>9018499.6679999996</v>
      </c>
      <c r="R585" s="25">
        <v>400</v>
      </c>
      <c r="S585" s="26" t="s">
        <v>84</v>
      </c>
    </row>
    <row r="586" spans="1:19" x14ac:dyDescent="0.3">
      <c r="A586" s="2">
        <v>493</v>
      </c>
      <c r="B586" s="2">
        <v>1</v>
      </c>
      <c r="C586" s="2" t="s">
        <v>75</v>
      </c>
      <c r="D586" s="1">
        <v>9</v>
      </c>
      <c r="E586" s="2" t="str">
        <f t="shared" si="4"/>
        <v>9_Carcharhiniformes</v>
      </c>
      <c r="F586" s="2" t="s">
        <v>76</v>
      </c>
      <c r="G586" s="2" t="s">
        <v>77</v>
      </c>
      <c r="H586" s="20" t="s">
        <v>3496</v>
      </c>
      <c r="I586" s="20">
        <v>3851</v>
      </c>
      <c r="J586" s="20">
        <v>2870736</v>
      </c>
      <c r="K586" s="70" t="str">
        <f t="shared" si="5"/>
        <v>https://www.iucnredlist.org/species/3851/2870736</v>
      </c>
      <c r="L586" s="19">
        <v>0</v>
      </c>
      <c r="M586" s="19">
        <v>140</v>
      </c>
      <c r="N586" s="72"/>
      <c r="O586" s="72" t="s">
        <v>4319</v>
      </c>
      <c r="P586" s="51" t="s">
        <v>83</v>
      </c>
      <c r="Q586" s="24">
        <v>9993933.8269999996</v>
      </c>
      <c r="R586" s="25">
        <v>286</v>
      </c>
      <c r="S586" s="26" t="s">
        <v>84</v>
      </c>
    </row>
    <row r="587" spans="1:19" x14ac:dyDescent="0.3">
      <c r="A587" s="2">
        <v>494</v>
      </c>
      <c r="B587" s="2">
        <v>1</v>
      </c>
      <c r="C587" s="2" t="s">
        <v>75</v>
      </c>
      <c r="D587" s="1">
        <v>9</v>
      </c>
      <c r="E587" s="2" t="str">
        <f t="shared" si="4"/>
        <v>9_Carcharhiniformes</v>
      </c>
      <c r="F587" s="2" t="s">
        <v>76</v>
      </c>
      <c r="G587" s="2" t="s">
        <v>77</v>
      </c>
      <c r="H587" s="20" t="s">
        <v>3497</v>
      </c>
      <c r="I587" s="20">
        <v>39374</v>
      </c>
      <c r="J587" s="20">
        <v>2911619</v>
      </c>
      <c r="K587" s="70" t="str">
        <f t="shared" si="5"/>
        <v>https://www.iucnredlist.org/species/39374/2911619</v>
      </c>
      <c r="L587" s="19">
        <v>0</v>
      </c>
      <c r="M587" s="19">
        <v>1082</v>
      </c>
      <c r="N587" s="72"/>
      <c r="O587" s="72" t="s">
        <v>4319</v>
      </c>
      <c r="P587" s="51" t="s">
        <v>125</v>
      </c>
      <c r="Q587" s="24">
        <v>200946268</v>
      </c>
      <c r="R587" s="26">
        <v>350</v>
      </c>
      <c r="S587" s="26" t="s">
        <v>84</v>
      </c>
    </row>
    <row r="588" spans="1:19" x14ac:dyDescent="0.3">
      <c r="A588" s="2">
        <v>495</v>
      </c>
      <c r="B588" s="2">
        <v>1</v>
      </c>
      <c r="C588" s="2" t="s">
        <v>75</v>
      </c>
      <c r="D588" s="1">
        <v>9</v>
      </c>
      <c r="E588" s="2" t="str">
        <f t="shared" si="4"/>
        <v>9_Carcharhiniformes</v>
      </c>
      <c r="F588" s="2" t="s">
        <v>76</v>
      </c>
      <c r="G588" s="2" t="s">
        <v>77</v>
      </c>
      <c r="H588" s="20" t="s">
        <v>3498</v>
      </c>
      <c r="I588" s="20">
        <v>41737</v>
      </c>
      <c r="J588" s="20">
        <v>173434501</v>
      </c>
      <c r="K588" s="70" t="str">
        <f t="shared" si="5"/>
        <v>https://www.iucnredlist.org/species/41737/173434501</v>
      </c>
      <c r="L588" s="19">
        <v>1</v>
      </c>
      <c r="M588" s="19">
        <v>200</v>
      </c>
      <c r="N588" s="72"/>
      <c r="O588" s="72" t="s">
        <v>4319</v>
      </c>
      <c r="P588" s="51" t="s">
        <v>83</v>
      </c>
      <c r="Q588" s="24">
        <v>5893444.1919999998</v>
      </c>
      <c r="R588" s="26">
        <v>99</v>
      </c>
      <c r="S588" s="26" t="s">
        <v>84</v>
      </c>
    </row>
    <row r="589" spans="1:19" x14ac:dyDescent="0.3">
      <c r="A589" s="2">
        <v>498</v>
      </c>
      <c r="B589" s="2">
        <v>1</v>
      </c>
      <c r="C589" s="2" t="s">
        <v>75</v>
      </c>
      <c r="D589" s="1">
        <v>9</v>
      </c>
      <c r="E589" s="2" t="str">
        <f t="shared" si="4"/>
        <v>9_Carcharhiniformes</v>
      </c>
      <c r="F589" s="2" t="s">
        <v>76</v>
      </c>
      <c r="G589" s="2" t="s">
        <v>77</v>
      </c>
      <c r="H589" s="20" t="s">
        <v>3502</v>
      </c>
      <c r="I589" s="20">
        <v>3852</v>
      </c>
      <c r="J589" s="20">
        <v>2872747</v>
      </c>
      <c r="K589" s="70" t="str">
        <f t="shared" si="5"/>
        <v>https://www.iucnredlist.org/species/3852/2872747</v>
      </c>
      <c r="L589" s="19">
        <v>1</v>
      </c>
      <c r="M589" s="19">
        <v>500</v>
      </c>
      <c r="N589" s="72"/>
      <c r="O589" s="72" t="s">
        <v>4319</v>
      </c>
      <c r="P589" s="51" t="s">
        <v>83</v>
      </c>
      <c r="Q589" s="24">
        <v>10491644.67</v>
      </c>
      <c r="R589" s="26">
        <v>420</v>
      </c>
      <c r="S589" s="26" t="s">
        <v>84</v>
      </c>
    </row>
    <row r="590" spans="1:19" x14ac:dyDescent="0.3">
      <c r="A590" s="2">
        <v>499</v>
      </c>
      <c r="B590" s="2">
        <v>1</v>
      </c>
      <c r="C590" s="2" t="s">
        <v>75</v>
      </c>
      <c r="D590" s="1">
        <v>9</v>
      </c>
      <c r="E590" s="2" t="str">
        <f t="shared" si="4"/>
        <v>9_Carcharhiniformes</v>
      </c>
      <c r="F590" s="2" t="s">
        <v>76</v>
      </c>
      <c r="G590" s="2" t="s">
        <v>77</v>
      </c>
      <c r="H590" s="20" t="s">
        <v>3503</v>
      </c>
      <c r="I590" s="20">
        <v>60217</v>
      </c>
      <c r="J590" s="20">
        <v>3093780</v>
      </c>
      <c r="K590" s="70" t="str">
        <f t="shared" si="5"/>
        <v>https://www.iucnredlist.org/species/60217/3093780</v>
      </c>
      <c r="L590" s="19">
        <v>0</v>
      </c>
      <c r="M590" s="19">
        <v>378</v>
      </c>
      <c r="N590" s="72"/>
      <c r="O590" s="72" t="s">
        <v>4319</v>
      </c>
      <c r="P590" s="51" t="s">
        <v>83</v>
      </c>
      <c r="Q590" s="24">
        <v>2311031.0090000001</v>
      </c>
      <c r="R590" s="25">
        <v>295</v>
      </c>
      <c r="S590" s="26" t="s">
        <v>84</v>
      </c>
    </row>
    <row r="591" spans="1:19" x14ac:dyDescent="0.3">
      <c r="A591" s="2">
        <v>500</v>
      </c>
      <c r="B591" s="2">
        <v>1</v>
      </c>
      <c r="C591" s="2" t="s">
        <v>75</v>
      </c>
      <c r="D591" s="1">
        <v>9</v>
      </c>
      <c r="E591" s="2" t="str">
        <f t="shared" si="4"/>
        <v>9_Carcharhiniformes</v>
      </c>
      <c r="F591" s="2" t="s">
        <v>76</v>
      </c>
      <c r="G591" s="2" t="s">
        <v>77</v>
      </c>
      <c r="H591" s="20" t="s">
        <v>3504</v>
      </c>
      <c r="I591" s="20">
        <v>3853</v>
      </c>
      <c r="J591" s="20">
        <v>2874370</v>
      </c>
      <c r="K591" s="70" t="str">
        <f t="shared" si="5"/>
        <v>https://www.iucnredlist.org/species/3853/2874370</v>
      </c>
      <c r="L591" s="19">
        <v>0</v>
      </c>
      <c r="M591" s="19">
        <v>280</v>
      </c>
      <c r="N591" s="72"/>
      <c r="O591" s="72" t="s">
        <v>4319</v>
      </c>
      <c r="P591" s="51" t="s">
        <v>83</v>
      </c>
      <c r="Q591" s="24">
        <v>8381722.2050000001</v>
      </c>
      <c r="R591" s="26">
        <v>240</v>
      </c>
      <c r="S591" s="26" t="s">
        <v>84</v>
      </c>
    </row>
    <row r="592" spans="1:19" x14ac:dyDescent="0.3">
      <c r="A592" s="2">
        <v>501</v>
      </c>
      <c r="B592" s="2">
        <v>1</v>
      </c>
      <c r="C592" s="2" t="s">
        <v>75</v>
      </c>
      <c r="D592" s="1">
        <v>9</v>
      </c>
      <c r="E592" s="2" t="str">
        <f t="shared" si="4"/>
        <v>9_Carcharhiniformes</v>
      </c>
      <c r="F592" s="2" t="s">
        <v>76</v>
      </c>
      <c r="G592" s="2" t="s">
        <v>77</v>
      </c>
      <c r="H592" s="20" t="s">
        <v>3505</v>
      </c>
      <c r="I592" s="20">
        <v>144136822</v>
      </c>
      <c r="J592" s="20">
        <v>3094594</v>
      </c>
      <c r="K592" s="70" t="str">
        <f t="shared" si="5"/>
        <v>https://www.iucnredlist.org/species/144136822/3094594</v>
      </c>
      <c r="L592" s="19">
        <v>0</v>
      </c>
      <c r="M592" s="19">
        <v>84</v>
      </c>
      <c r="N592" s="72"/>
      <c r="O592" s="72" t="s">
        <v>4319</v>
      </c>
      <c r="P592" s="51" t="s">
        <v>83</v>
      </c>
      <c r="Q592" s="24">
        <v>1287430.699</v>
      </c>
      <c r="R592" s="26">
        <v>150</v>
      </c>
      <c r="S592" s="26" t="s">
        <v>84</v>
      </c>
    </row>
    <row r="593" spans="1:19" x14ac:dyDescent="0.3">
      <c r="A593" s="2">
        <v>502</v>
      </c>
      <c r="B593" s="2">
        <v>1</v>
      </c>
      <c r="C593" s="2" t="s">
        <v>75</v>
      </c>
      <c r="D593" s="1">
        <v>9</v>
      </c>
      <c r="E593" s="2" t="str">
        <f t="shared" si="4"/>
        <v>9_Carcharhiniformes</v>
      </c>
      <c r="F593" s="2" t="s">
        <v>76</v>
      </c>
      <c r="G593" s="2" t="s">
        <v>77</v>
      </c>
      <c r="H593" s="20" t="s">
        <v>3506</v>
      </c>
      <c r="I593" s="20">
        <v>41738</v>
      </c>
      <c r="J593" s="20">
        <v>68613628</v>
      </c>
      <c r="K593" s="70" t="str">
        <f t="shared" si="5"/>
        <v>https://www.iucnredlist.org/species/41738/68613628</v>
      </c>
      <c r="L593" s="19">
        <v>0</v>
      </c>
      <c r="M593" s="19">
        <v>40</v>
      </c>
      <c r="N593" s="72"/>
      <c r="O593" s="72" t="s">
        <v>4319</v>
      </c>
      <c r="P593" s="51" t="s">
        <v>83</v>
      </c>
      <c r="Q593" s="24">
        <v>1074286.0689999999</v>
      </c>
      <c r="R593" s="26">
        <v>95</v>
      </c>
      <c r="S593" s="26" t="s">
        <v>84</v>
      </c>
    </row>
    <row r="594" spans="1:19" x14ac:dyDescent="0.3">
      <c r="A594" s="2">
        <v>503</v>
      </c>
      <c r="B594" s="2">
        <v>1</v>
      </c>
      <c r="C594" s="2" t="s">
        <v>75</v>
      </c>
      <c r="D594" s="1">
        <v>9</v>
      </c>
      <c r="E594" s="2" t="str">
        <f t="shared" si="4"/>
        <v>9_Carcharhiniformes</v>
      </c>
      <c r="F594" s="2" t="s">
        <v>76</v>
      </c>
      <c r="G594" s="2" t="s">
        <v>77</v>
      </c>
      <c r="H594" s="20" t="s">
        <v>3507</v>
      </c>
      <c r="I594" s="20">
        <v>60219</v>
      </c>
      <c r="J594" s="20">
        <v>3094326</v>
      </c>
      <c r="K594" s="70" t="str">
        <f t="shared" si="5"/>
        <v>https://www.iucnredlist.org/species/60219/3094326</v>
      </c>
      <c r="L594" s="19">
        <v>0</v>
      </c>
      <c r="M594" s="19">
        <v>600</v>
      </c>
      <c r="N594" s="72"/>
      <c r="O594" s="72" t="s">
        <v>4319</v>
      </c>
      <c r="P594" s="51" t="s">
        <v>125</v>
      </c>
      <c r="Q594" s="24">
        <v>3259789.6170000001</v>
      </c>
      <c r="R594" s="26">
        <v>280</v>
      </c>
      <c r="S594" s="26" t="s">
        <v>84</v>
      </c>
    </row>
    <row r="595" spans="1:19" x14ac:dyDescent="0.3">
      <c r="A595" s="2">
        <v>504</v>
      </c>
      <c r="B595" s="2">
        <v>1</v>
      </c>
      <c r="C595" s="2" t="s">
        <v>75</v>
      </c>
      <c r="D595" s="1">
        <v>9</v>
      </c>
      <c r="E595" s="2" t="str">
        <f t="shared" si="4"/>
        <v>9_Carcharhiniformes</v>
      </c>
      <c r="F595" s="2" t="s">
        <v>76</v>
      </c>
      <c r="G595" s="2" t="s">
        <v>77</v>
      </c>
      <c r="H595" s="20" t="s">
        <v>3508</v>
      </c>
      <c r="I595" s="20">
        <v>161376</v>
      </c>
      <c r="J595" s="20">
        <v>173434793</v>
      </c>
      <c r="K595" s="70" t="str">
        <f t="shared" si="5"/>
        <v>https://www.iucnredlist.org/species/161376/173434793</v>
      </c>
      <c r="L595" s="19">
        <v>0</v>
      </c>
      <c r="M595" s="19">
        <v>140</v>
      </c>
      <c r="N595" s="72"/>
      <c r="O595" s="72" t="s">
        <v>4319</v>
      </c>
      <c r="P595" s="51" t="s">
        <v>83</v>
      </c>
      <c r="Q595" s="24">
        <v>6057285.3439999996</v>
      </c>
      <c r="R595" s="25">
        <v>196</v>
      </c>
      <c r="S595" s="26" t="s">
        <v>84</v>
      </c>
    </row>
    <row r="596" spans="1:19" x14ac:dyDescent="0.3">
      <c r="A596" s="2">
        <v>505</v>
      </c>
      <c r="B596" s="2">
        <v>1</v>
      </c>
      <c r="C596" s="2" t="s">
        <v>75</v>
      </c>
      <c r="D596" s="1">
        <v>9</v>
      </c>
      <c r="E596" s="2" t="str">
        <f t="shared" si="4"/>
        <v>9_Carcharhiniformes</v>
      </c>
      <c r="F596" s="2" t="s">
        <v>76</v>
      </c>
      <c r="G596" s="2" t="s">
        <v>77</v>
      </c>
      <c r="H596" s="20" t="s">
        <v>3509</v>
      </c>
      <c r="I596" s="20">
        <v>41739</v>
      </c>
      <c r="J596" s="20">
        <v>68613771</v>
      </c>
      <c r="K596" s="70" t="str">
        <f t="shared" si="5"/>
        <v>https://www.iucnredlist.org/species/41739/68613771</v>
      </c>
      <c r="L596" s="19">
        <v>0</v>
      </c>
      <c r="M596" s="19">
        <v>150</v>
      </c>
      <c r="N596" s="72"/>
      <c r="O596" s="72" t="s">
        <v>4319</v>
      </c>
      <c r="P596" s="51" t="s">
        <v>83</v>
      </c>
      <c r="Q596" s="24">
        <v>1284721.497</v>
      </c>
      <c r="R596" s="26">
        <v>200</v>
      </c>
      <c r="S596" s="26" t="s">
        <v>84</v>
      </c>
    </row>
    <row r="597" spans="1:19" x14ac:dyDescent="0.3">
      <c r="A597" s="2">
        <v>506</v>
      </c>
      <c r="B597" s="2">
        <v>1</v>
      </c>
      <c r="C597" s="2" t="s">
        <v>75</v>
      </c>
      <c r="D597" s="1">
        <v>9</v>
      </c>
      <c r="E597" s="2" t="str">
        <f t="shared" si="4"/>
        <v>9_Carcharhiniformes</v>
      </c>
      <c r="F597" s="2" t="s">
        <v>76</v>
      </c>
      <c r="G597" s="2" t="s">
        <v>77</v>
      </c>
      <c r="H597" s="20" t="s">
        <v>3510</v>
      </c>
      <c r="I597" s="20">
        <v>70680908</v>
      </c>
      <c r="J597" s="20">
        <v>70680983</v>
      </c>
      <c r="K597" s="70" t="str">
        <f t="shared" si="5"/>
        <v>https://www.iucnredlist.org/species/70680908/70680983</v>
      </c>
      <c r="L597" s="19">
        <v>0</v>
      </c>
      <c r="M597" s="19">
        <v>100</v>
      </c>
      <c r="N597" s="72"/>
      <c r="O597" s="72" t="s">
        <v>4319</v>
      </c>
      <c r="P597" s="51" t="s">
        <v>83</v>
      </c>
      <c r="Q597" s="24">
        <v>1390955.348</v>
      </c>
      <c r="R597" s="26">
        <v>94</v>
      </c>
      <c r="S597" s="26" t="s">
        <v>84</v>
      </c>
    </row>
    <row r="598" spans="1:19" x14ac:dyDescent="0.3">
      <c r="A598" s="2">
        <v>507</v>
      </c>
      <c r="B598" s="2">
        <v>1</v>
      </c>
      <c r="C598" s="2" t="s">
        <v>75</v>
      </c>
      <c r="D598" s="1">
        <v>9</v>
      </c>
      <c r="E598" s="2" t="str">
        <f t="shared" si="4"/>
        <v>9_Carcharhiniformes</v>
      </c>
      <c r="F598" s="2" t="s">
        <v>76</v>
      </c>
      <c r="G598" s="2" t="s">
        <v>77</v>
      </c>
      <c r="H598" s="20" t="s">
        <v>3511</v>
      </c>
      <c r="I598" s="20">
        <v>39378</v>
      </c>
      <c r="J598" s="20">
        <v>2913541</v>
      </c>
      <c r="K598" s="70" t="str">
        <f t="shared" si="5"/>
        <v>https://www.iucnredlist.org/species/39378/2913541</v>
      </c>
      <c r="L598" s="19">
        <v>0</v>
      </c>
      <c r="M598" s="19">
        <v>1112</v>
      </c>
      <c r="N598" s="72"/>
      <c r="O598" s="72" t="s">
        <v>4319</v>
      </c>
      <c r="P598" s="51" t="s">
        <v>83</v>
      </c>
      <c r="Q598" s="24">
        <v>14996553.34</v>
      </c>
      <c r="R598" s="25">
        <v>740</v>
      </c>
      <c r="S598" s="26" t="s">
        <v>84</v>
      </c>
    </row>
    <row r="599" spans="1:19" x14ac:dyDescent="0.3">
      <c r="A599" s="2">
        <v>508</v>
      </c>
      <c r="B599" s="2">
        <v>1</v>
      </c>
      <c r="C599" s="2" t="s">
        <v>75</v>
      </c>
      <c r="D599" s="1">
        <v>9</v>
      </c>
      <c r="E599" s="2" t="str">
        <f t="shared" si="4"/>
        <v>9_Carcharhiniformes</v>
      </c>
      <c r="F599" s="2" t="s">
        <v>76</v>
      </c>
      <c r="G599" s="2" t="s">
        <v>77</v>
      </c>
      <c r="H599" s="20" t="s">
        <v>3512</v>
      </c>
      <c r="I599" s="20">
        <v>169473392</v>
      </c>
      <c r="J599" s="20">
        <v>124398647</v>
      </c>
      <c r="K599" s="70" t="str">
        <f t="shared" si="5"/>
        <v>https://www.iucnredlist.org/species/169473392/124398647</v>
      </c>
      <c r="L599" s="44">
        <v>0</v>
      </c>
      <c r="M599" s="44">
        <v>50</v>
      </c>
      <c r="N599" s="72"/>
      <c r="O599" s="72" t="s">
        <v>4319</v>
      </c>
      <c r="P599" s="51" t="s">
        <v>83</v>
      </c>
      <c r="Q599" s="24">
        <v>107890.5836</v>
      </c>
      <c r="R599" s="26">
        <v>266</v>
      </c>
      <c r="S599" s="26" t="s">
        <v>84</v>
      </c>
    </row>
    <row r="600" spans="1:19" x14ac:dyDescent="0.3">
      <c r="A600" s="2">
        <v>511</v>
      </c>
      <c r="B600" s="2">
        <v>1</v>
      </c>
      <c r="C600" s="2" t="s">
        <v>75</v>
      </c>
      <c r="D600" s="1">
        <v>9</v>
      </c>
      <c r="E600" s="2" t="str">
        <f t="shared" si="4"/>
        <v>9_Carcharhiniformes</v>
      </c>
      <c r="F600" s="2" t="s">
        <v>76</v>
      </c>
      <c r="G600" s="2" t="s">
        <v>77</v>
      </c>
      <c r="H600" s="20" t="s">
        <v>3517</v>
      </c>
      <c r="I600" s="20">
        <v>60218</v>
      </c>
      <c r="J600" s="20">
        <v>3094144</v>
      </c>
      <c r="K600" s="70" t="str">
        <f t="shared" si="5"/>
        <v>https://www.iucnredlist.org/species/60218/3094144</v>
      </c>
      <c r="L600" s="19">
        <v>4</v>
      </c>
      <c r="M600" s="19">
        <v>40</v>
      </c>
      <c r="N600" s="72"/>
      <c r="O600" s="72" t="s">
        <v>4319</v>
      </c>
      <c r="P600" s="51" t="s">
        <v>83</v>
      </c>
      <c r="Q600" s="24">
        <v>188330.3769</v>
      </c>
      <c r="R600" s="26">
        <v>160</v>
      </c>
      <c r="S600" s="26" t="s">
        <v>84</v>
      </c>
    </row>
    <row r="601" spans="1:19" x14ac:dyDescent="0.3">
      <c r="A601" s="2">
        <v>514</v>
      </c>
      <c r="B601" s="2">
        <v>1</v>
      </c>
      <c r="C601" s="2" t="s">
        <v>75</v>
      </c>
      <c r="D601" s="1">
        <v>9</v>
      </c>
      <c r="E601" s="2" t="str">
        <f t="shared" si="4"/>
        <v>9_Carcharhiniformes</v>
      </c>
      <c r="F601" s="2" t="s">
        <v>76</v>
      </c>
      <c r="G601" s="2" t="s">
        <v>77</v>
      </c>
      <c r="H601" s="20" t="s">
        <v>3520</v>
      </c>
      <c r="I601" s="20">
        <v>41831</v>
      </c>
      <c r="J601" s="20">
        <v>173435173</v>
      </c>
      <c r="K601" s="70" t="str">
        <f t="shared" si="5"/>
        <v>https://www.iucnredlist.org/species/41831/173435173</v>
      </c>
      <c r="L601" s="19">
        <v>7</v>
      </c>
      <c r="M601" s="19">
        <v>120</v>
      </c>
      <c r="N601" s="72"/>
      <c r="O601" s="72" t="s">
        <v>4319</v>
      </c>
      <c r="P601" s="51" t="s">
        <v>83</v>
      </c>
      <c r="Q601" s="24">
        <v>5219690.7929999996</v>
      </c>
      <c r="R601" s="31">
        <v>99</v>
      </c>
      <c r="S601" s="26" t="s">
        <v>84</v>
      </c>
    </row>
    <row r="602" spans="1:19" x14ac:dyDescent="0.3">
      <c r="A602" s="2">
        <v>515</v>
      </c>
      <c r="B602" s="2">
        <v>1</v>
      </c>
      <c r="C602" s="2" t="s">
        <v>75</v>
      </c>
      <c r="D602" s="1">
        <v>9</v>
      </c>
      <c r="E602" s="2" t="str">
        <f t="shared" si="4"/>
        <v>9_Carcharhiniformes</v>
      </c>
      <c r="F602" s="2" t="s">
        <v>76</v>
      </c>
      <c r="G602" s="2" t="s">
        <v>77</v>
      </c>
      <c r="H602" s="20" t="s">
        <v>3522</v>
      </c>
      <c r="I602" s="20">
        <v>161355</v>
      </c>
      <c r="J602" s="20">
        <v>124470861</v>
      </c>
      <c r="K602" s="70" t="str">
        <f t="shared" si="5"/>
        <v>https://www.iucnredlist.org/species/161355/124470861</v>
      </c>
      <c r="L602" s="19">
        <v>0</v>
      </c>
      <c r="M602" s="19">
        <v>192</v>
      </c>
      <c r="N602" s="72"/>
      <c r="O602" s="72" t="s">
        <v>4319</v>
      </c>
      <c r="P602" s="51" t="s">
        <v>83</v>
      </c>
      <c r="Q602" s="24">
        <v>316783.54350000003</v>
      </c>
      <c r="R602" s="26">
        <v>150</v>
      </c>
      <c r="S602" s="26" t="s">
        <v>84</v>
      </c>
    </row>
    <row r="603" spans="1:19" x14ac:dyDescent="0.3">
      <c r="A603" s="2">
        <v>516</v>
      </c>
      <c r="B603" s="2">
        <v>1</v>
      </c>
      <c r="C603" s="2" t="s">
        <v>75</v>
      </c>
      <c r="D603" s="1">
        <v>9</v>
      </c>
      <c r="E603" s="2" t="str">
        <f t="shared" si="4"/>
        <v>9_Carcharhiniformes</v>
      </c>
      <c r="F603" s="2" t="s">
        <v>76</v>
      </c>
      <c r="G603" s="2" t="s">
        <v>77</v>
      </c>
      <c r="H603" s="20" t="s">
        <v>3523</v>
      </c>
      <c r="I603" s="20">
        <v>41836</v>
      </c>
      <c r="J603" s="20">
        <v>173435545</v>
      </c>
      <c r="K603" s="70" t="str">
        <f t="shared" si="5"/>
        <v>https://www.iucnredlist.org/species/41836/173435545</v>
      </c>
      <c r="L603" s="19">
        <v>0</v>
      </c>
      <c r="M603" s="19">
        <v>90</v>
      </c>
      <c r="N603" s="72"/>
      <c r="O603" s="72" t="s">
        <v>4319</v>
      </c>
      <c r="P603" s="51" t="s">
        <v>83</v>
      </c>
      <c r="Q603" s="24">
        <v>5391903.233</v>
      </c>
      <c r="R603" s="31">
        <v>340</v>
      </c>
      <c r="S603" s="26" t="s">
        <v>84</v>
      </c>
    </row>
    <row r="604" spans="1:19" x14ac:dyDescent="0.3">
      <c r="A604" s="2">
        <v>518</v>
      </c>
      <c r="B604" s="2">
        <v>1</v>
      </c>
      <c r="C604" s="2" t="s">
        <v>75</v>
      </c>
      <c r="D604" s="1">
        <v>9</v>
      </c>
      <c r="E604" s="2" t="str">
        <f t="shared" si="4"/>
        <v>9_Carcharhiniformes</v>
      </c>
      <c r="F604" s="2" t="s">
        <v>76</v>
      </c>
      <c r="G604" s="2" t="s">
        <v>77</v>
      </c>
      <c r="H604" s="20" t="s">
        <v>3525</v>
      </c>
      <c r="I604" s="20">
        <v>39381</v>
      </c>
      <c r="J604" s="20">
        <v>2915850</v>
      </c>
      <c r="K604" s="70" t="str">
        <f t="shared" si="5"/>
        <v>https://www.iucnredlist.org/species/39381/2915850</v>
      </c>
      <c r="L604" s="19">
        <v>0</v>
      </c>
      <c r="M604" s="19">
        <v>1000</v>
      </c>
      <c r="N604" s="72"/>
      <c r="O604" s="72" t="s">
        <v>4319</v>
      </c>
      <c r="P604" s="51" t="s">
        <v>125</v>
      </c>
      <c r="Q604" s="24">
        <v>281728546.10000002</v>
      </c>
      <c r="R604" s="26">
        <v>380</v>
      </c>
      <c r="S604" s="26" t="s">
        <v>84</v>
      </c>
    </row>
    <row r="605" spans="1:19" x14ac:dyDescent="0.3">
      <c r="A605" s="2">
        <v>519</v>
      </c>
      <c r="B605" s="2">
        <v>1</v>
      </c>
      <c r="C605" s="2" t="s">
        <v>75</v>
      </c>
      <c r="D605" s="1">
        <v>9</v>
      </c>
      <c r="E605" s="2" t="str">
        <f t="shared" si="4"/>
        <v>9_Carcharhiniformes</v>
      </c>
      <c r="F605" s="2" t="s">
        <v>76</v>
      </c>
      <c r="G605" s="2" t="s">
        <v>77</v>
      </c>
      <c r="H605" s="20" t="s">
        <v>3526</v>
      </c>
      <c r="I605" s="20">
        <v>41850</v>
      </c>
      <c r="J605" s="20">
        <v>68642326</v>
      </c>
      <c r="K605" s="70" t="str">
        <f t="shared" si="5"/>
        <v>https://www.iucnredlist.org/species/41850/68642326</v>
      </c>
      <c r="L605" s="19">
        <v>1</v>
      </c>
      <c r="M605" s="19">
        <v>200</v>
      </c>
      <c r="N605" s="72"/>
      <c r="O605" s="72" t="s">
        <v>4319</v>
      </c>
      <c r="P605" s="51" t="s">
        <v>83</v>
      </c>
      <c r="Q605" s="24">
        <v>7178978.199</v>
      </c>
      <c r="R605" s="26">
        <v>110</v>
      </c>
      <c r="S605" s="26" t="s">
        <v>84</v>
      </c>
    </row>
    <row r="606" spans="1:19" x14ac:dyDescent="0.3">
      <c r="A606" s="2">
        <v>520</v>
      </c>
      <c r="B606" s="2">
        <v>1</v>
      </c>
      <c r="C606" s="2" t="s">
        <v>75</v>
      </c>
      <c r="D606" s="1">
        <v>9</v>
      </c>
      <c r="E606" s="2" t="str">
        <f t="shared" si="4"/>
        <v>9_Carcharhiniformes</v>
      </c>
      <c r="F606" s="2" t="s">
        <v>76</v>
      </c>
      <c r="G606" s="2" t="s">
        <v>77</v>
      </c>
      <c r="H606" s="20" t="s">
        <v>3527</v>
      </c>
      <c r="I606" s="20">
        <v>44666</v>
      </c>
      <c r="J606" s="20">
        <v>2999242</v>
      </c>
      <c r="K606" s="70" t="str">
        <f t="shared" si="5"/>
        <v>https://www.iucnredlist.org/species/44666/2999242</v>
      </c>
      <c r="L606" s="19">
        <v>3</v>
      </c>
      <c r="M606" s="19">
        <v>70</v>
      </c>
      <c r="N606" s="72"/>
      <c r="O606" s="72" t="s">
        <v>4319</v>
      </c>
      <c r="P606" s="51" t="s">
        <v>83</v>
      </c>
      <c r="Q606" s="24">
        <v>626529.6531</v>
      </c>
      <c r="R606" s="26">
        <v>77</v>
      </c>
      <c r="S606" s="26" t="s">
        <v>84</v>
      </c>
    </row>
    <row r="607" spans="1:19" x14ac:dyDescent="0.3">
      <c r="A607" s="2">
        <v>521</v>
      </c>
      <c r="B607" s="2">
        <v>1</v>
      </c>
      <c r="C607" s="2" t="s">
        <v>75</v>
      </c>
      <c r="D607" s="1">
        <v>9</v>
      </c>
      <c r="E607" s="2" t="str">
        <f t="shared" si="4"/>
        <v>9_Carcharhiniformes</v>
      </c>
      <c r="F607" s="2" t="s">
        <v>76</v>
      </c>
      <c r="G607" s="2" t="s">
        <v>77</v>
      </c>
      <c r="H607" s="20" t="s">
        <v>3528</v>
      </c>
      <c r="I607" s="20">
        <v>161662</v>
      </c>
      <c r="J607" s="20">
        <v>124524022</v>
      </c>
      <c r="K607" s="70" t="str">
        <f t="shared" si="5"/>
        <v>https://www.iucnredlist.org/species/161662/124524022</v>
      </c>
      <c r="L607" s="19">
        <v>0</v>
      </c>
      <c r="M607" s="19">
        <v>27</v>
      </c>
      <c r="N607" s="72"/>
      <c r="O607" s="72" t="s">
        <v>4319</v>
      </c>
      <c r="P607" s="51" t="s">
        <v>83</v>
      </c>
      <c r="Q607" s="24">
        <v>58557.538569999997</v>
      </c>
      <c r="R607" s="26">
        <v>154</v>
      </c>
      <c r="S607" s="26" t="s">
        <v>84</v>
      </c>
    </row>
    <row r="608" spans="1:19" x14ac:dyDescent="0.3">
      <c r="A608" s="2">
        <v>522</v>
      </c>
      <c r="B608" s="2">
        <v>1</v>
      </c>
      <c r="C608" s="2" t="s">
        <v>75</v>
      </c>
      <c r="D608" s="1">
        <v>9</v>
      </c>
      <c r="E608" s="2" t="str">
        <f t="shared" si="4"/>
        <v>9_Carcharhiniformes</v>
      </c>
      <c r="F608" s="2" t="s">
        <v>76</v>
      </c>
      <c r="G608" s="2" t="s">
        <v>77</v>
      </c>
      <c r="H608" s="20" t="s">
        <v>3529</v>
      </c>
      <c r="I608" s="20">
        <v>41851</v>
      </c>
      <c r="J608" s="20">
        <v>173435874</v>
      </c>
      <c r="K608" s="70" t="str">
        <f t="shared" si="5"/>
        <v>https://www.iucnredlist.org/species/41851/173435874</v>
      </c>
      <c r="L608" s="19">
        <v>0</v>
      </c>
      <c r="M608" s="19">
        <v>36</v>
      </c>
      <c r="N608" s="72"/>
      <c r="O608" s="72" t="s">
        <v>4319</v>
      </c>
      <c r="P608" s="51" t="s">
        <v>83</v>
      </c>
      <c r="Q608" s="24">
        <v>1361781.294</v>
      </c>
      <c r="R608" s="26">
        <v>70</v>
      </c>
      <c r="S608" s="26" t="s">
        <v>84</v>
      </c>
    </row>
    <row r="609" spans="1:19" x14ac:dyDescent="0.3">
      <c r="A609" s="2">
        <v>523</v>
      </c>
      <c r="B609" s="2">
        <v>1</v>
      </c>
      <c r="C609" s="2" t="s">
        <v>75</v>
      </c>
      <c r="D609" s="1">
        <v>9</v>
      </c>
      <c r="E609" s="2" t="str">
        <f t="shared" si="4"/>
        <v>9_Carcharhiniformes</v>
      </c>
      <c r="F609" s="2" t="s">
        <v>76</v>
      </c>
      <c r="G609" s="2" t="s">
        <v>77</v>
      </c>
      <c r="H609" s="20" t="s">
        <v>3530</v>
      </c>
      <c r="I609" s="20">
        <v>61407</v>
      </c>
      <c r="J609" s="20">
        <v>3103881</v>
      </c>
      <c r="K609" s="70" t="str">
        <f t="shared" si="5"/>
        <v>https://www.iucnredlist.org/species/61407/3103881</v>
      </c>
      <c r="L609" s="19">
        <v>0</v>
      </c>
      <c r="M609" s="19">
        <v>500</v>
      </c>
      <c r="N609" s="72"/>
      <c r="O609" s="72" t="s">
        <v>4319</v>
      </c>
      <c r="P609" s="51" t="s">
        <v>83</v>
      </c>
      <c r="Q609" s="24">
        <v>1790584.091</v>
      </c>
      <c r="R609" s="26">
        <v>110</v>
      </c>
      <c r="S609" s="26" t="s">
        <v>84</v>
      </c>
    </row>
    <row r="610" spans="1:19" x14ac:dyDescent="0.3">
      <c r="A610" s="2">
        <v>524</v>
      </c>
      <c r="B610" s="2">
        <v>1</v>
      </c>
      <c r="C610" s="2" t="s">
        <v>75</v>
      </c>
      <c r="D610" s="1">
        <v>9</v>
      </c>
      <c r="E610" s="2" t="str">
        <f t="shared" si="4"/>
        <v>9_Carcharhiniformes</v>
      </c>
      <c r="F610" s="2" t="s">
        <v>76</v>
      </c>
      <c r="G610" s="2" t="s">
        <v>77</v>
      </c>
      <c r="H610" s="20" t="s">
        <v>3531</v>
      </c>
      <c r="I610" s="20">
        <v>41852</v>
      </c>
      <c r="J610" s="20">
        <v>68642925</v>
      </c>
      <c r="K610" s="70" t="str">
        <f t="shared" si="5"/>
        <v>https://www.iucnredlist.org/species/41852/68642925</v>
      </c>
      <c r="L610" s="19">
        <v>0</v>
      </c>
      <c r="M610" s="19">
        <v>110</v>
      </c>
      <c r="N610" s="72"/>
      <c r="O610" s="72" t="s">
        <v>4319</v>
      </c>
      <c r="P610" s="51" t="s">
        <v>83</v>
      </c>
      <c r="Q610" s="24">
        <v>1365055.1569999999</v>
      </c>
      <c r="R610" s="26">
        <v>88</v>
      </c>
      <c r="S610" s="26" t="s">
        <v>84</v>
      </c>
    </row>
    <row r="611" spans="1:19" x14ac:dyDescent="0.3">
      <c r="A611" s="2">
        <v>525</v>
      </c>
      <c r="B611" s="2">
        <v>1</v>
      </c>
      <c r="C611" s="2" t="s">
        <v>75</v>
      </c>
      <c r="D611" s="1">
        <v>9</v>
      </c>
      <c r="E611" s="2" t="str">
        <f t="shared" si="4"/>
        <v>9_Carcharhiniformes</v>
      </c>
      <c r="F611" s="2" t="s">
        <v>76</v>
      </c>
      <c r="G611" s="2" t="s">
        <v>77</v>
      </c>
      <c r="H611" s="20" t="s">
        <v>3532</v>
      </c>
      <c r="I611" s="20">
        <v>39382</v>
      </c>
      <c r="J611" s="20">
        <v>124408927</v>
      </c>
      <c r="K611" s="70" t="str">
        <f t="shared" si="5"/>
        <v>https://www.iucnredlist.org/species/39382/124408927</v>
      </c>
      <c r="L611" s="19">
        <v>0</v>
      </c>
      <c r="M611" s="19">
        <v>280</v>
      </c>
      <c r="N611" s="72"/>
      <c r="O611" s="72" t="s">
        <v>4319</v>
      </c>
      <c r="P611" s="51" t="s">
        <v>83</v>
      </c>
      <c r="Q611" s="24">
        <v>1243072.3689999999</v>
      </c>
      <c r="R611" s="26">
        <v>113</v>
      </c>
      <c r="S611" s="26" t="s">
        <v>84</v>
      </c>
    </row>
    <row r="612" spans="1:19" x14ac:dyDescent="0.3">
      <c r="A612" s="2">
        <v>526</v>
      </c>
      <c r="B612" s="2">
        <v>1</v>
      </c>
      <c r="C612" s="2" t="s">
        <v>75</v>
      </c>
      <c r="D612" s="1">
        <v>9</v>
      </c>
      <c r="E612" s="2" t="str">
        <f t="shared" si="4"/>
        <v>9_Carcharhiniformes</v>
      </c>
      <c r="F612" s="2" t="s">
        <v>76</v>
      </c>
      <c r="G612" s="2" t="s">
        <v>77</v>
      </c>
      <c r="H612" s="20" t="s">
        <v>3533</v>
      </c>
      <c r="I612" s="20">
        <v>169234201</v>
      </c>
      <c r="J612" s="20">
        <v>173436322</v>
      </c>
      <c r="K612" s="70" t="str">
        <f t="shared" si="5"/>
        <v>https://www.iucnredlist.org/species/169234201/173436322</v>
      </c>
      <c r="L612" s="19">
        <v>10</v>
      </c>
      <c r="M612" s="19">
        <v>75</v>
      </c>
      <c r="N612" s="72"/>
      <c r="O612" s="72" t="s">
        <v>4319</v>
      </c>
      <c r="P612" s="51" t="s">
        <v>83</v>
      </c>
      <c r="Q612" s="24">
        <v>313881.73800000001</v>
      </c>
      <c r="R612" s="26">
        <v>91</v>
      </c>
      <c r="S612" s="26" t="s">
        <v>84</v>
      </c>
    </row>
    <row r="613" spans="1:19" x14ac:dyDescent="0.3">
      <c r="A613" s="2">
        <v>528</v>
      </c>
      <c r="B613" s="2">
        <v>1</v>
      </c>
      <c r="C613" s="2" t="s">
        <v>75</v>
      </c>
      <c r="D613" s="1">
        <v>9</v>
      </c>
      <c r="E613" s="2" t="str">
        <f t="shared" si="4"/>
        <v>9_Carcharhiniformes</v>
      </c>
      <c r="F613" s="2" t="s">
        <v>76</v>
      </c>
      <c r="G613" s="2" t="s">
        <v>77</v>
      </c>
      <c r="H613" s="20" t="s">
        <v>3535</v>
      </c>
      <c r="I613" s="20">
        <v>39384</v>
      </c>
      <c r="J613" s="20">
        <v>173436715</v>
      </c>
      <c r="K613" s="70" t="str">
        <f t="shared" si="5"/>
        <v>https://www.iucnredlist.org/species/39384/173436715</v>
      </c>
      <c r="L613" s="19">
        <v>1</v>
      </c>
      <c r="M613" s="19">
        <v>330</v>
      </c>
      <c r="N613" s="72"/>
      <c r="O613" s="72" t="s">
        <v>4319</v>
      </c>
      <c r="P613" s="51" t="s">
        <v>83</v>
      </c>
      <c r="Q613" s="24">
        <v>7786145.8210000005</v>
      </c>
      <c r="R613" s="31">
        <v>200</v>
      </c>
      <c r="S613" s="26" t="s">
        <v>84</v>
      </c>
    </row>
    <row r="614" spans="1:19" x14ac:dyDescent="0.3">
      <c r="A614" s="2">
        <v>529</v>
      </c>
      <c r="B614" s="2">
        <v>1</v>
      </c>
      <c r="C614" s="2" t="s">
        <v>75</v>
      </c>
      <c r="D614" s="1">
        <v>9</v>
      </c>
      <c r="E614" s="2" t="str">
        <f t="shared" si="4"/>
        <v>9_Carcharhiniformes</v>
      </c>
      <c r="F614" s="2" t="s">
        <v>76</v>
      </c>
      <c r="G614" s="2" t="s">
        <v>2966</v>
      </c>
      <c r="H614" s="20" t="s">
        <v>3536</v>
      </c>
      <c r="I614" s="20">
        <v>41810</v>
      </c>
      <c r="J614" s="20">
        <v>68623209</v>
      </c>
      <c r="K614" s="70" t="str">
        <f t="shared" si="5"/>
        <v>https://www.iucnredlist.org/species/41810/68623209</v>
      </c>
      <c r="L614" s="19">
        <v>10</v>
      </c>
      <c r="M614" s="19">
        <v>27</v>
      </c>
      <c r="N614" s="72"/>
      <c r="O614" s="72" t="s">
        <v>4319</v>
      </c>
      <c r="P614" s="51" t="s">
        <v>83</v>
      </c>
      <c r="Q614" s="24">
        <v>863990.86410000001</v>
      </c>
      <c r="R614" s="26">
        <v>186</v>
      </c>
      <c r="S614" s="26" t="s">
        <v>84</v>
      </c>
    </row>
    <row r="615" spans="1:19" x14ac:dyDescent="0.3">
      <c r="A615" s="2">
        <v>530</v>
      </c>
      <c r="B615" s="2">
        <v>1</v>
      </c>
      <c r="C615" s="2" t="s">
        <v>75</v>
      </c>
      <c r="D615" s="1">
        <v>9</v>
      </c>
      <c r="E615" s="2" t="str">
        <f t="shared" si="4"/>
        <v>9_Carcharhiniformes</v>
      </c>
      <c r="F615" s="2" t="s">
        <v>76</v>
      </c>
      <c r="G615" s="2" t="s">
        <v>2966</v>
      </c>
      <c r="H615" s="20" t="s">
        <v>3537</v>
      </c>
      <c r="I615" s="20">
        <v>44591</v>
      </c>
      <c r="J615" s="20">
        <v>124434064</v>
      </c>
      <c r="K615" s="70" t="str">
        <f t="shared" si="5"/>
        <v>https://www.iucnredlist.org/species/44591/124434064</v>
      </c>
      <c r="L615" s="19">
        <v>0</v>
      </c>
      <c r="M615" s="19">
        <v>100</v>
      </c>
      <c r="N615" s="72"/>
      <c r="O615" s="72" t="s">
        <v>4319</v>
      </c>
      <c r="P615" s="51" t="s">
        <v>83</v>
      </c>
      <c r="Q615" s="24">
        <v>188251.07639999999</v>
      </c>
      <c r="R615" s="26">
        <v>92</v>
      </c>
      <c r="S615" s="26" t="s">
        <v>84</v>
      </c>
    </row>
    <row r="616" spans="1:19" x14ac:dyDescent="0.3">
      <c r="A616" s="2">
        <v>532</v>
      </c>
      <c r="B616" s="2">
        <v>1</v>
      </c>
      <c r="C616" s="2" t="s">
        <v>75</v>
      </c>
      <c r="D616" s="1">
        <v>9</v>
      </c>
      <c r="E616" s="2" t="str">
        <f t="shared" si="4"/>
        <v>9_Carcharhiniformes</v>
      </c>
      <c r="F616" s="2" t="s">
        <v>76</v>
      </c>
      <c r="G616" s="2" t="s">
        <v>2966</v>
      </c>
      <c r="H616" s="20" t="s">
        <v>3539</v>
      </c>
      <c r="I616" s="20">
        <v>39385</v>
      </c>
      <c r="J616" s="20">
        <v>2918526</v>
      </c>
      <c r="K616" s="70" t="str">
        <f t="shared" si="5"/>
        <v>https://www.iucnredlist.org/species/39385/2918526</v>
      </c>
      <c r="L616" s="19">
        <v>0</v>
      </c>
      <c r="M616" s="19">
        <v>1043</v>
      </c>
      <c r="N616" s="72"/>
      <c r="O616" s="72" t="s">
        <v>4319</v>
      </c>
      <c r="P616" s="51" t="s">
        <v>125</v>
      </c>
      <c r="Q616" s="24">
        <v>31396803.739999998</v>
      </c>
      <c r="R616" s="31">
        <v>420</v>
      </c>
      <c r="S616" s="26" t="s">
        <v>84</v>
      </c>
    </row>
    <row r="617" spans="1:19" x14ac:dyDescent="0.3">
      <c r="A617" s="2">
        <v>533</v>
      </c>
      <c r="B617" s="2">
        <v>1</v>
      </c>
      <c r="C617" s="2" t="s">
        <v>75</v>
      </c>
      <c r="D617" s="1">
        <v>9</v>
      </c>
      <c r="E617" s="2" t="str">
        <f t="shared" si="4"/>
        <v>9_Carcharhiniformes</v>
      </c>
      <c r="F617" s="2" t="s">
        <v>76</v>
      </c>
      <c r="G617" s="2" t="s">
        <v>2966</v>
      </c>
      <c r="H617" s="20" t="s">
        <v>3540</v>
      </c>
      <c r="I617" s="20">
        <v>60201</v>
      </c>
      <c r="J617" s="20">
        <v>3091753</v>
      </c>
      <c r="K617" s="70" t="str">
        <f t="shared" si="5"/>
        <v>https://www.iucnredlist.org/species/60201/3091753</v>
      </c>
      <c r="L617" s="19">
        <v>0</v>
      </c>
      <c r="M617" s="19">
        <v>100</v>
      </c>
      <c r="N617" s="72"/>
      <c r="O617" s="72" t="s">
        <v>4319</v>
      </c>
      <c r="P617" s="51" t="s">
        <v>83</v>
      </c>
      <c r="Q617" s="24">
        <v>1036415.998</v>
      </c>
      <c r="R617" s="26">
        <v>150</v>
      </c>
      <c r="S617" s="26" t="s">
        <v>84</v>
      </c>
    </row>
    <row r="618" spans="1:19" x14ac:dyDescent="0.3">
      <c r="A618" s="2">
        <v>534</v>
      </c>
      <c r="B618" s="2">
        <v>1</v>
      </c>
      <c r="C618" s="2" t="s">
        <v>75</v>
      </c>
      <c r="D618" s="1">
        <v>9</v>
      </c>
      <c r="E618" s="2" t="str">
        <f t="shared" si="4"/>
        <v>9_Carcharhiniformes</v>
      </c>
      <c r="F618" s="2" t="s">
        <v>76</v>
      </c>
      <c r="G618" s="2" t="s">
        <v>2966</v>
      </c>
      <c r="H618" s="20" t="s">
        <v>3541</v>
      </c>
      <c r="I618" s="20">
        <v>39386</v>
      </c>
      <c r="J618" s="20">
        <v>2920499</v>
      </c>
      <c r="K618" s="70" t="str">
        <f t="shared" si="5"/>
        <v>https://www.iucnredlist.org/species/39386/2920499</v>
      </c>
      <c r="L618" s="19">
        <v>0</v>
      </c>
      <c r="M618" s="19">
        <v>300</v>
      </c>
      <c r="N618" s="72"/>
      <c r="O618" s="72" t="s">
        <v>4319</v>
      </c>
      <c r="P618" s="51" t="s">
        <v>125</v>
      </c>
      <c r="Q618" s="24">
        <v>31445766.010000002</v>
      </c>
      <c r="R618" s="31">
        <v>610</v>
      </c>
      <c r="S618" s="26" t="s">
        <v>84</v>
      </c>
    </row>
    <row r="619" spans="1:19" x14ac:dyDescent="0.3">
      <c r="A619" s="2">
        <v>535</v>
      </c>
      <c r="B619" s="2">
        <v>1</v>
      </c>
      <c r="C619" s="2" t="s">
        <v>75</v>
      </c>
      <c r="D619" s="1">
        <v>9</v>
      </c>
      <c r="E619" s="2" t="str">
        <f t="shared" si="4"/>
        <v>9_Carcharhiniformes</v>
      </c>
      <c r="F619" s="2" t="s">
        <v>76</v>
      </c>
      <c r="G619" s="2" t="s">
        <v>2966</v>
      </c>
      <c r="H619" s="20" t="s">
        <v>3542</v>
      </c>
      <c r="I619" s="20">
        <v>39387</v>
      </c>
      <c r="J619" s="20">
        <v>124409680</v>
      </c>
      <c r="K619" s="70" t="str">
        <f t="shared" si="5"/>
        <v>https://www.iucnredlist.org/species/39387/124409680</v>
      </c>
      <c r="L619" s="19">
        <v>0</v>
      </c>
      <c r="M619" s="19">
        <v>90</v>
      </c>
      <c r="N619" s="72"/>
      <c r="O619" s="72" t="s">
        <v>4319</v>
      </c>
      <c r="P619" s="51" t="s">
        <v>83</v>
      </c>
      <c r="Q619" s="24">
        <v>1879058.1980000001</v>
      </c>
      <c r="R619" s="31">
        <v>150</v>
      </c>
      <c r="S619" s="26" t="s">
        <v>84</v>
      </c>
    </row>
    <row r="620" spans="1:19" x14ac:dyDescent="0.3">
      <c r="A620" s="2">
        <v>536</v>
      </c>
      <c r="B620" s="2">
        <v>1</v>
      </c>
      <c r="C620" s="2" t="s">
        <v>75</v>
      </c>
      <c r="D620" s="1">
        <v>9</v>
      </c>
      <c r="E620" s="2" t="str">
        <f t="shared" si="4"/>
        <v>9_Carcharhiniformes</v>
      </c>
      <c r="F620" s="2" t="s">
        <v>76</v>
      </c>
      <c r="G620" s="2" t="s">
        <v>2966</v>
      </c>
      <c r="H620" s="20" t="s">
        <v>3543</v>
      </c>
      <c r="I620" s="20">
        <v>60202</v>
      </c>
      <c r="J620" s="20">
        <v>3091946</v>
      </c>
      <c r="K620" s="70" t="str">
        <f t="shared" si="5"/>
        <v>https://www.iucnredlist.org/species/60202/3091946</v>
      </c>
      <c r="L620" s="19">
        <v>5</v>
      </c>
      <c r="M620" s="19">
        <v>80</v>
      </c>
      <c r="N620" s="72"/>
      <c r="O620" s="72" t="s">
        <v>4319</v>
      </c>
      <c r="P620" s="51" t="s">
        <v>83</v>
      </c>
      <c r="Q620" s="24">
        <v>720094.74930000002</v>
      </c>
      <c r="R620" s="26">
        <v>150</v>
      </c>
      <c r="S620" s="26" t="s">
        <v>84</v>
      </c>
    </row>
    <row r="621" spans="1:19" x14ac:dyDescent="0.3">
      <c r="A621" s="2">
        <v>537</v>
      </c>
      <c r="B621" s="2">
        <v>1</v>
      </c>
      <c r="C621" s="2" t="s">
        <v>75</v>
      </c>
      <c r="D621" s="1">
        <v>9</v>
      </c>
      <c r="E621" s="2" t="str">
        <f t="shared" si="4"/>
        <v>9_Carcharhiniformes</v>
      </c>
      <c r="F621" s="2" t="s">
        <v>76</v>
      </c>
      <c r="G621" s="2" t="s">
        <v>2966</v>
      </c>
      <c r="H621" s="20" t="s">
        <v>3544</v>
      </c>
      <c r="I621" s="20">
        <v>39388</v>
      </c>
      <c r="J621" s="20">
        <v>2921825</v>
      </c>
      <c r="K621" s="70" t="str">
        <f t="shared" si="5"/>
        <v>https://www.iucnredlist.org/species/39388/2921825</v>
      </c>
      <c r="L621" s="19">
        <v>0</v>
      </c>
      <c r="M621" s="19">
        <v>200</v>
      </c>
      <c r="N621" s="72"/>
      <c r="O621" s="72" t="s">
        <v>4319</v>
      </c>
      <c r="P621" s="51" t="s">
        <v>125</v>
      </c>
      <c r="Q621" s="24">
        <v>17880725.899999999</v>
      </c>
      <c r="R621" s="26">
        <v>400</v>
      </c>
      <c r="S621" s="26" t="s">
        <v>84</v>
      </c>
    </row>
    <row r="622" spans="1:19" x14ac:dyDescent="0.3">
      <c r="A622" s="2">
        <v>538</v>
      </c>
      <c r="B622" s="2">
        <v>1</v>
      </c>
      <c r="C622" s="2" t="s">
        <v>1392</v>
      </c>
      <c r="D622" s="1">
        <v>10</v>
      </c>
      <c r="E622" s="2" t="str">
        <f t="shared" si="4"/>
        <v>10_Torpediniformes</v>
      </c>
      <c r="F622" s="2" t="s">
        <v>1393</v>
      </c>
      <c r="G622" s="2" t="s">
        <v>1394</v>
      </c>
      <c r="H622" s="20" t="s">
        <v>3546</v>
      </c>
      <c r="I622" s="20">
        <v>169234837</v>
      </c>
      <c r="J622" s="20">
        <v>169234849</v>
      </c>
      <c r="K622" s="70" t="str">
        <f t="shared" si="5"/>
        <v>https://www.iucnredlist.org/species/169234837/169234849</v>
      </c>
      <c r="L622" s="19">
        <v>1</v>
      </c>
      <c r="M622" s="19">
        <v>100</v>
      </c>
      <c r="N622" s="72"/>
      <c r="O622" s="72" t="s">
        <v>4319</v>
      </c>
      <c r="P622" s="51" t="s">
        <v>83</v>
      </c>
      <c r="Q622" s="24">
        <v>5632.8461349999998</v>
      </c>
      <c r="R622" s="26">
        <v>43</v>
      </c>
      <c r="S622" s="26" t="s">
        <v>84</v>
      </c>
    </row>
    <row r="623" spans="1:19" x14ac:dyDescent="0.3">
      <c r="A623" s="2">
        <v>540</v>
      </c>
      <c r="B623" s="2">
        <v>1</v>
      </c>
      <c r="C623" s="2" t="s">
        <v>1392</v>
      </c>
      <c r="D623" s="1">
        <v>10</v>
      </c>
      <c r="E623" s="2" t="str">
        <f t="shared" si="4"/>
        <v>10_Torpediniformes</v>
      </c>
      <c r="F623" s="2" t="s">
        <v>1393</v>
      </c>
      <c r="G623" s="2" t="s">
        <v>1394</v>
      </c>
      <c r="H623" s="20" t="s">
        <v>3548</v>
      </c>
      <c r="I623" s="20">
        <v>169236406</v>
      </c>
      <c r="J623" s="20">
        <v>124511558</v>
      </c>
      <c r="K623" s="70" t="str">
        <f t="shared" si="5"/>
        <v>https://www.iucnredlist.org/species/169236406/124511558</v>
      </c>
      <c r="L623" s="19">
        <v>0</v>
      </c>
      <c r="M623" s="19">
        <v>50</v>
      </c>
      <c r="N623" s="72"/>
      <c r="O623" s="72" t="s">
        <v>4319</v>
      </c>
      <c r="P623" s="51" t="s">
        <v>83</v>
      </c>
      <c r="Q623" s="24">
        <v>33700.16534</v>
      </c>
      <c r="R623" s="26">
        <v>55</v>
      </c>
      <c r="S623" s="26" t="s">
        <v>84</v>
      </c>
    </row>
    <row r="624" spans="1:19" x14ac:dyDescent="0.3">
      <c r="A624" s="2">
        <v>541</v>
      </c>
      <c r="B624" s="2">
        <v>1</v>
      </c>
      <c r="C624" s="2" t="s">
        <v>1392</v>
      </c>
      <c r="D624" s="1">
        <v>10</v>
      </c>
      <c r="E624" s="2" t="str">
        <f t="shared" si="4"/>
        <v>10_Torpediniformes</v>
      </c>
      <c r="F624" s="2" t="s">
        <v>1393</v>
      </c>
      <c r="G624" s="2" t="s">
        <v>1394</v>
      </c>
      <c r="H624" s="20" t="s">
        <v>3549</v>
      </c>
      <c r="I624" s="20">
        <v>169234885</v>
      </c>
      <c r="J624" s="20">
        <v>169234948</v>
      </c>
      <c r="K624" s="70" t="str">
        <f t="shared" si="5"/>
        <v>https://www.iucnredlist.org/species/169234885/169234948</v>
      </c>
      <c r="L624" s="19">
        <v>10</v>
      </c>
      <c r="M624" s="19">
        <v>100</v>
      </c>
      <c r="N624" s="72"/>
      <c r="O624" s="72" t="s">
        <v>4319</v>
      </c>
      <c r="P624" s="51" t="s">
        <v>83</v>
      </c>
      <c r="Q624" s="24">
        <v>732073.05969999998</v>
      </c>
      <c r="R624" s="26">
        <v>68</v>
      </c>
      <c r="S624" s="26" t="s">
        <v>84</v>
      </c>
    </row>
    <row r="625" spans="1:19" x14ac:dyDescent="0.3">
      <c r="A625" s="2">
        <v>542</v>
      </c>
      <c r="B625" s="2">
        <v>1</v>
      </c>
      <c r="C625" s="2" t="s">
        <v>1392</v>
      </c>
      <c r="D625" s="1">
        <v>10</v>
      </c>
      <c r="E625" s="2" t="str">
        <f t="shared" si="4"/>
        <v>10_Torpediniformes</v>
      </c>
      <c r="F625" s="2" t="s">
        <v>1393</v>
      </c>
      <c r="G625" s="2" t="s">
        <v>1394</v>
      </c>
      <c r="H625" s="20" t="s">
        <v>3550</v>
      </c>
      <c r="I625" s="20">
        <v>60112</v>
      </c>
      <c r="J625" s="20">
        <v>80673588</v>
      </c>
      <c r="K625" s="70" t="str">
        <f t="shared" si="5"/>
        <v>https://www.iucnredlist.org/species/60112/80673588</v>
      </c>
      <c r="L625" s="19">
        <v>0</v>
      </c>
      <c r="M625" s="19">
        <v>50</v>
      </c>
      <c r="N625" s="72"/>
      <c r="O625" s="72" t="s">
        <v>4319</v>
      </c>
      <c r="P625" s="51" t="s">
        <v>83</v>
      </c>
      <c r="Q625" s="24">
        <v>33857.850469999998</v>
      </c>
      <c r="R625" s="26">
        <v>91</v>
      </c>
      <c r="S625" s="26" t="s">
        <v>84</v>
      </c>
    </row>
    <row r="626" spans="1:19" x14ac:dyDescent="0.3">
      <c r="A626" s="2">
        <v>544</v>
      </c>
      <c r="B626" s="2">
        <v>1</v>
      </c>
      <c r="C626" s="2" t="s">
        <v>1392</v>
      </c>
      <c r="D626" s="1">
        <v>10</v>
      </c>
      <c r="E626" s="2" t="str">
        <f t="shared" si="4"/>
        <v>10_Torpediniformes</v>
      </c>
      <c r="F626" s="2" t="s">
        <v>1393</v>
      </c>
      <c r="G626" s="2" t="s">
        <v>1410</v>
      </c>
      <c r="H626" s="20" t="s">
        <v>3552</v>
      </c>
      <c r="I626" s="20">
        <v>161317</v>
      </c>
      <c r="J626" s="20">
        <v>124464702</v>
      </c>
      <c r="K626" s="70" t="str">
        <f t="shared" si="5"/>
        <v>https://www.iucnredlist.org/species/161317/124464702</v>
      </c>
      <c r="L626" s="19">
        <v>275</v>
      </c>
      <c r="M626" s="19">
        <v>922</v>
      </c>
      <c r="N626" s="72"/>
      <c r="O626" s="72" t="s">
        <v>4319</v>
      </c>
      <c r="P626" s="51" t="s">
        <v>178</v>
      </c>
      <c r="Q626" s="24">
        <v>101770.82369999999</v>
      </c>
      <c r="R626" s="26">
        <v>50</v>
      </c>
      <c r="S626" s="26" t="s">
        <v>84</v>
      </c>
    </row>
    <row r="627" spans="1:19" x14ac:dyDescent="0.3">
      <c r="A627" s="2">
        <v>545</v>
      </c>
      <c r="B627" s="2">
        <v>1</v>
      </c>
      <c r="C627" s="2" t="s">
        <v>1392</v>
      </c>
      <c r="D627" s="1">
        <v>10</v>
      </c>
      <c r="E627" s="2" t="str">
        <f t="shared" si="4"/>
        <v>10_Torpediniformes</v>
      </c>
      <c r="F627" s="2" t="s">
        <v>1393</v>
      </c>
      <c r="G627" s="2" t="s">
        <v>1410</v>
      </c>
      <c r="H627" s="20" t="s">
        <v>3553</v>
      </c>
      <c r="I627" s="20">
        <v>161349</v>
      </c>
      <c r="J627" s="20">
        <v>109901444</v>
      </c>
      <c r="K627" s="70" t="str">
        <f t="shared" si="5"/>
        <v>https://www.iucnredlist.org/species/161349/109901444</v>
      </c>
      <c r="L627" s="19">
        <v>787</v>
      </c>
      <c r="M627" s="19">
        <v>1071</v>
      </c>
      <c r="N627" s="72"/>
      <c r="O627" s="72" t="s">
        <v>4319</v>
      </c>
      <c r="P627" s="51" t="s">
        <v>178</v>
      </c>
      <c r="Q627" s="24">
        <v>18035.900730000001</v>
      </c>
      <c r="R627" s="26">
        <v>40</v>
      </c>
      <c r="S627" s="26" t="s">
        <v>84</v>
      </c>
    </row>
    <row r="628" spans="1:19" x14ac:dyDescent="0.3">
      <c r="A628" s="2">
        <v>546</v>
      </c>
      <c r="B628" s="2">
        <v>1</v>
      </c>
      <c r="C628" s="2" t="s">
        <v>1392</v>
      </c>
      <c r="D628" s="1">
        <v>10</v>
      </c>
      <c r="E628" s="2" t="str">
        <f t="shared" si="4"/>
        <v>10_Torpediniformes</v>
      </c>
      <c r="F628" s="2" t="s">
        <v>1393</v>
      </c>
      <c r="G628" s="2" t="s">
        <v>1410</v>
      </c>
      <c r="H628" s="20" t="s">
        <v>3554</v>
      </c>
      <c r="I628" s="20">
        <v>161624</v>
      </c>
      <c r="J628" s="20">
        <v>124517235</v>
      </c>
      <c r="K628" s="70" t="str">
        <f t="shared" si="5"/>
        <v>https://www.iucnredlist.org/species/161624/124517235</v>
      </c>
      <c r="L628" s="19">
        <v>300</v>
      </c>
      <c r="M628" s="19">
        <v>300</v>
      </c>
      <c r="N628" s="72"/>
      <c r="O628" s="72" t="s">
        <v>4319</v>
      </c>
      <c r="P628" s="51" t="s">
        <v>178</v>
      </c>
      <c r="Q628" s="24">
        <v>124.7557819</v>
      </c>
      <c r="R628" s="26">
        <v>37</v>
      </c>
      <c r="S628" s="26" t="s">
        <v>84</v>
      </c>
    </row>
    <row r="629" spans="1:19" x14ac:dyDescent="0.3">
      <c r="A629" s="2">
        <v>547</v>
      </c>
      <c r="B629" s="2">
        <v>1</v>
      </c>
      <c r="C629" s="2" t="s">
        <v>1392</v>
      </c>
      <c r="D629" s="1">
        <v>10</v>
      </c>
      <c r="E629" s="2" t="str">
        <f t="shared" si="4"/>
        <v>10_Torpediniformes</v>
      </c>
      <c r="F629" s="2" t="s">
        <v>1393</v>
      </c>
      <c r="G629" s="2" t="s">
        <v>1410</v>
      </c>
      <c r="H629" s="20" t="s">
        <v>3555</v>
      </c>
      <c r="I629" s="20">
        <v>61401</v>
      </c>
      <c r="J629" s="20">
        <v>124456571</v>
      </c>
      <c r="K629" s="70" t="str">
        <f t="shared" si="5"/>
        <v>https://www.iucnredlist.org/species/61401/124456571</v>
      </c>
      <c r="L629" s="19">
        <v>30</v>
      </c>
      <c r="M629" s="19">
        <v>100</v>
      </c>
      <c r="N629" s="72"/>
      <c r="O629" s="72" t="s">
        <v>4319</v>
      </c>
      <c r="P629" s="51" t="s">
        <v>83</v>
      </c>
      <c r="Q629" s="24">
        <v>10558.314280000001</v>
      </c>
      <c r="R629" s="26">
        <v>17</v>
      </c>
      <c r="S629" s="26" t="s">
        <v>84</v>
      </c>
    </row>
    <row r="630" spans="1:19" x14ac:dyDescent="0.3">
      <c r="A630" s="2">
        <v>549</v>
      </c>
      <c r="B630" s="2">
        <v>1</v>
      </c>
      <c r="C630" s="2" t="s">
        <v>1392</v>
      </c>
      <c r="D630" s="1">
        <v>10</v>
      </c>
      <c r="E630" s="2" t="str">
        <f t="shared" si="4"/>
        <v>10_Torpediniformes</v>
      </c>
      <c r="F630" s="2" t="s">
        <v>1393</v>
      </c>
      <c r="G630" s="2" t="s">
        <v>1410</v>
      </c>
      <c r="H630" s="20" t="s">
        <v>3557</v>
      </c>
      <c r="I630" s="20">
        <v>61403</v>
      </c>
      <c r="J630" s="20">
        <v>124456804</v>
      </c>
      <c r="K630" s="70" t="str">
        <f t="shared" si="5"/>
        <v>https://www.iucnredlist.org/species/61403/124456804</v>
      </c>
      <c r="L630" s="19">
        <v>0</v>
      </c>
      <c r="M630" s="19">
        <v>94</v>
      </c>
      <c r="N630" s="72"/>
      <c r="O630" s="72" t="s">
        <v>4319</v>
      </c>
      <c r="P630" s="51" t="s">
        <v>83</v>
      </c>
      <c r="Q630" s="24">
        <v>10558.314280000001</v>
      </c>
      <c r="R630" s="26">
        <v>25</v>
      </c>
      <c r="S630" s="26" t="s">
        <v>84</v>
      </c>
    </row>
    <row r="631" spans="1:19" x14ac:dyDescent="0.3">
      <c r="A631" s="2">
        <v>550</v>
      </c>
      <c r="B631" s="2">
        <v>1</v>
      </c>
      <c r="C631" s="2" t="s">
        <v>1392</v>
      </c>
      <c r="D631" s="1">
        <v>10</v>
      </c>
      <c r="E631" s="2" t="str">
        <f t="shared" si="4"/>
        <v>10_Torpediniformes</v>
      </c>
      <c r="F631" s="2" t="s">
        <v>1393</v>
      </c>
      <c r="G631" s="2" t="s">
        <v>1410</v>
      </c>
      <c r="H631" s="20" t="s">
        <v>3558</v>
      </c>
      <c r="I631" s="20">
        <v>61404</v>
      </c>
      <c r="J631" s="20">
        <v>3103753</v>
      </c>
      <c r="K631" s="70" t="str">
        <f t="shared" si="5"/>
        <v>https://www.iucnredlist.org/species/61404/3103753</v>
      </c>
      <c r="L631" s="19">
        <v>0</v>
      </c>
      <c r="M631" s="19">
        <v>130</v>
      </c>
      <c r="N631" s="72"/>
      <c r="O631" s="72" t="s">
        <v>4319</v>
      </c>
      <c r="P631" s="51" t="s">
        <v>83</v>
      </c>
      <c r="Q631" s="24">
        <v>10558.314280000001</v>
      </c>
      <c r="R631" s="25">
        <v>18</v>
      </c>
      <c r="S631" s="26" t="s">
        <v>84</v>
      </c>
    </row>
    <row r="632" spans="1:19" x14ac:dyDescent="0.3">
      <c r="A632" s="2">
        <v>551</v>
      </c>
      <c r="B632" s="2">
        <v>1</v>
      </c>
      <c r="C632" s="2" t="s">
        <v>1392</v>
      </c>
      <c r="D632" s="1">
        <v>10</v>
      </c>
      <c r="E632" s="2" t="str">
        <f t="shared" si="4"/>
        <v>10_Torpediniformes</v>
      </c>
      <c r="F632" s="2" t="s">
        <v>1393</v>
      </c>
      <c r="G632" s="2" t="s">
        <v>1410</v>
      </c>
      <c r="H632" s="20" t="s">
        <v>3559</v>
      </c>
      <c r="I632" s="20">
        <v>129495899</v>
      </c>
      <c r="J632" s="20">
        <v>129495910</v>
      </c>
      <c r="K632" s="70" t="str">
        <f t="shared" si="5"/>
        <v>https://www.iucnredlist.org/species/129495899/129495910</v>
      </c>
      <c r="L632" s="19">
        <v>35</v>
      </c>
      <c r="M632" s="19">
        <v>56</v>
      </c>
      <c r="N632" s="72"/>
      <c r="O632" s="72" t="s">
        <v>4319</v>
      </c>
      <c r="P632" s="51" t="s">
        <v>83</v>
      </c>
      <c r="Q632" s="24">
        <v>14198.867749999999</v>
      </c>
      <c r="R632" s="26">
        <v>31</v>
      </c>
      <c r="S632" s="26" t="s">
        <v>84</v>
      </c>
    </row>
    <row r="633" spans="1:19" x14ac:dyDescent="0.3">
      <c r="A633" s="2">
        <v>552</v>
      </c>
      <c r="B633" s="2">
        <v>1</v>
      </c>
      <c r="C633" s="2" t="s">
        <v>1392</v>
      </c>
      <c r="D633" s="1">
        <v>10</v>
      </c>
      <c r="E633" s="2" t="str">
        <f t="shared" si="4"/>
        <v>10_Torpediniformes</v>
      </c>
      <c r="F633" s="2" t="s">
        <v>1393</v>
      </c>
      <c r="G633" s="2" t="s">
        <v>1410</v>
      </c>
      <c r="H633" s="20" t="s">
        <v>3560</v>
      </c>
      <c r="I633" s="20">
        <v>44993</v>
      </c>
      <c r="J633" s="20">
        <v>2999889</v>
      </c>
      <c r="K633" s="70" t="str">
        <f t="shared" si="5"/>
        <v>https://www.iucnredlist.org/species/44993/2999889</v>
      </c>
      <c r="L633" s="19">
        <v>10</v>
      </c>
      <c r="M633" s="19">
        <v>160</v>
      </c>
      <c r="N633" s="72"/>
      <c r="O633" s="72" t="s">
        <v>4319</v>
      </c>
      <c r="P633" s="51" t="s">
        <v>83</v>
      </c>
      <c r="Q633" s="24">
        <v>914761.80570000003</v>
      </c>
      <c r="R633" s="26">
        <v>55</v>
      </c>
      <c r="S633" s="26" t="s">
        <v>84</v>
      </c>
    </row>
    <row r="634" spans="1:19" x14ac:dyDescent="0.3">
      <c r="A634" s="2">
        <v>555</v>
      </c>
      <c r="B634" s="2">
        <v>1</v>
      </c>
      <c r="C634" s="2" t="s">
        <v>1392</v>
      </c>
      <c r="D634" s="1">
        <v>10</v>
      </c>
      <c r="E634" s="2" t="str">
        <f t="shared" si="4"/>
        <v>10_Torpediniformes</v>
      </c>
      <c r="F634" s="2" t="s">
        <v>1393</v>
      </c>
      <c r="G634" s="2" t="s">
        <v>1410</v>
      </c>
      <c r="H634" s="20" t="s">
        <v>3563</v>
      </c>
      <c r="I634" s="20">
        <v>63142</v>
      </c>
      <c r="J634" s="20">
        <v>3121523</v>
      </c>
      <c r="K634" s="70" t="str">
        <f t="shared" si="5"/>
        <v>https://www.iucnredlist.org/species/63142/3121523</v>
      </c>
      <c r="L634" s="19">
        <v>0</v>
      </c>
      <c r="M634" s="19">
        <v>37</v>
      </c>
      <c r="N634" s="72"/>
      <c r="O634" s="72" t="s">
        <v>4319</v>
      </c>
      <c r="P634" s="51" t="s">
        <v>83</v>
      </c>
      <c r="Q634" s="24">
        <v>578072.8824</v>
      </c>
      <c r="R634" s="26">
        <v>65</v>
      </c>
      <c r="S634" s="26" t="s">
        <v>84</v>
      </c>
    </row>
    <row r="635" spans="1:19" x14ac:dyDescent="0.3">
      <c r="A635" s="2">
        <v>556</v>
      </c>
      <c r="B635" s="2">
        <v>1</v>
      </c>
      <c r="C635" s="2" t="s">
        <v>1392</v>
      </c>
      <c r="D635" s="1">
        <v>10</v>
      </c>
      <c r="E635" s="2" t="str">
        <f t="shared" si="4"/>
        <v>10_Torpediniformes</v>
      </c>
      <c r="F635" s="2" t="s">
        <v>1393</v>
      </c>
      <c r="G635" s="2" t="s">
        <v>1410</v>
      </c>
      <c r="H635" s="20" t="s">
        <v>3564</v>
      </c>
      <c r="I635" s="20">
        <v>63157</v>
      </c>
      <c r="J635" s="20">
        <v>3124169</v>
      </c>
      <c r="K635" s="70" t="str">
        <f t="shared" si="5"/>
        <v>https://www.iucnredlist.org/species/63157/3124169</v>
      </c>
      <c r="L635" s="19">
        <v>6</v>
      </c>
      <c r="M635" s="19">
        <v>60</v>
      </c>
      <c r="N635" s="72"/>
      <c r="O635" s="72" t="s">
        <v>4319</v>
      </c>
      <c r="P635" s="51" t="s">
        <v>83</v>
      </c>
      <c r="Q635" s="24">
        <v>184225.8872</v>
      </c>
      <c r="R635" s="26">
        <v>45</v>
      </c>
      <c r="S635" s="26" t="s">
        <v>84</v>
      </c>
    </row>
    <row r="636" spans="1:19" x14ac:dyDescent="0.3">
      <c r="A636" s="2">
        <v>558</v>
      </c>
      <c r="B636" s="2">
        <v>1</v>
      </c>
      <c r="C636" s="2" t="s">
        <v>1392</v>
      </c>
      <c r="D636" s="1">
        <v>10</v>
      </c>
      <c r="E636" s="2" t="str">
        <f t="shared" si="4"/>
        <v>10_Torpediniformes</v>
      </c>
      <c r="F636" s="2" t="s">
        <v>1393</v>
      </c>
      <c r="G636" s="2" t="s">
        <v>1410</v>
      </c>
      <c r="H636" s="20" t="s">
        <v>3566</v>
      </c>
      <c r="I636" s="20">
        <v>161716</v>
      </c>
      <c r="J636" s="20">
        <v>124532986</v>
      </c>
      <c r="K636" s="70" t="str">
        <f t="shared" si="5"/>
        <v>https://www.iucnredlist.org/species/161716/124532986</v>
      </c>
      <c r="L636" s="19">
        <v>0</v>
      </c>
      <c r="M636" s="19">
        <v>100</v>
      </c>
      <c r="N636" s="72"/>
      <c r="O636" s="72" t="s">
        <v>4319</v>
      </c>
      <c r="P636" s="51" t="s">
        <v>83</v>
      </c>
      <c r="Q636" s="24">
        <v>160103.99979999999</v>
      </c>
      <c r="R636" s="31">
        <v>93</v>
      </c>
      <c r="S636" s="26" t="s">
        <v>84</v>
      </c>
    </row>
    <row r="637" spans="1:19" x14ac:dyDescent="0.3">
      <c r="A637" s="2">
        <v>559</v>
      </c>
      <c r="B637" s="2">
        <v>1</v>
      </c>
      <c r="C637" s="2" t="s">
        <v>1392</v>
      </c>
      <c r="D637" s="1">
        <v>10</v>
      </c>
      <c r="E637" s="2" t="str">
        <f t="shared" si="4"/>
        <v>10_Torpediniformes</v>
      </c>
      <c r="F637" s="2" t="s">
        <v>1393</v>
      </c>
      <c r="G637" s="2" t="s">
        <v>1410</v>
      </c>
      <c r="H637" s="20" t="s">
        <v>3567</v>
      </c>
      <c r="I637" s="20">
        <v>161554</v>
      </c>
      <c r="J637" s="20">
        <v>124505725</v>
      </c>
      <c r="K637" s="70" t="str">
        <f t="shared" si="5"/>
        <v>https://www.iucnredlist.org/species/161554/124505725</v>
      </c>
      <c r="L637" s="19">
        <v>150</v>
      </c>
      <c r="M637" s="19">
        <v>175</v>
      </c>
      <c r="N637" s="72"/>
      <c r="O637" s="72" t="s">
        <v>4319</v>
      </c>
      <c r="P637" s="51" t="s">
        <v>83</v>
      </c>
      <c r="Q637" s="24">
        <v>6.0918669129999996</v>
      </c>
      <c r="R637" s="26">
        <v>36</v>
      </c>
      <c r="S637" s="26" t="s">
        <v>84</v>
      </c>
    </row>
    <row r="638" spans="1:19" x14ac:dyDescent="0.3">
      <c r="A638" s="2">
        <v>560</v>
      </c>
      <c r="B638" s="2">
        <v>1</v>
      </c>
      <c r="C638" s="2" t="s">
        <v>1392</v>
      </c>
      <c r="D638" s="1">
        <v>10</v>
      </c>
      <c r="E638" s="2" t="str">
        <f t="shared" si="4"/>
        <v>10_Torpediniformes</v>
      </c>
      <c r="F638" s="2" t="s">
        <v>1393</v>
      </c>
      <c r="G638" s="2" t="s">
        <v>1410</v>
      </c>
      <c r="H638" s="20" t="s">
        <v>3568</v>
      </c>
      <c r="I638" s="20">
        <v>63154</v>
      </c>
      <c r="J638" s="20">
        <v>124463476</v>
      </c>
      <c r="K638" s="70" t="str">
        <f t="shared" si="5"/>
        <v>https://www.iucnredlist.org/species/63154/124463476</v>
      </c>
      <c r="L638" s="19">
        <v>0</v>
      </c>
      <c r="M638" s="19">
        <v>33</v>
      </c>
      <c r="N638" s="72"/>
      <c r="O638" s="72" t="s">
        <v>4319</v>
      </c>
      <c r="P638" s="51" t="s">
        <v>83</v>
      </c>
      <c r="Q638" s="24">
        <v>6316.3551049999996</v>
      </c>
      <c r="R638" s="26">
        <v>30</v>
      </c>
      <c r="S638" s="26" t="s">
        <v>84</v>
      </c>
    </row>
    <row r="639" spans="1:19" x14ac:dyDescent="0.3">
      <c r="A639" s="2">
        <v>562</v>
      </c>
      <c r="B639" s="2">
        <v>1</v>
      </c>
      <c r="C639" s="2" t="s">
        <v>1392</v>
      </c>
      <c r="D639" s="1">
        <v>10</v>
      </c>
      <c r="E639" s="2" t="str">
        <f t="shared" si="4"/>
        <v>10_Torpediniformes</v>
      </c>
      <c r="F639" s="2" t="s">
        <v>1393</v>
      </c>
      <c r="G639" s="2" t="s">
        <v>1410</v>
      </c>
      <c r="H639" s="20" t="s">
        <v>3570</v>
      </c>
      <c r="I639" s="20">
        <v>161560</v>
      </c>
      <c r="J639" s="20">
        <v>124506650</v>
      </c>
      <c r="K639" s="70" t="str">
        <f t="shared" si="5"/>
        <v>https://www.iucnredlist.org/species/161560/124506650</v>
      </c>
      <c r="L639" s="19">
        <v>30</v>
      </c>
      <c r="M639" s="19">
        <v>80</v>
      </c>
      <c r="N639" s="72"/>
      <c r="O639" s="72" t="s">
        <v>4319</v>
      </c>
      <c r="P639" s="51" t="s">
        <v>83</v>
      </c>
      <c r="Q639" s="24">
        <v>410550.92589999997</v>
      </c>
      <c r="R639" s="26">
        <v>40</v>
      </c>
      <c r="S639" s="26" t="s">
        <v>84</v>
      </c>
    </row>
    <row r="640" spans="1:19" x14ac:dyDescent="0.3">
      <c r="A640" s="2">
        <v>563</v>
      </c>
      <c r="B640" s="2">
        <v>1</v>
      </c>
      <c r="C640" s="2" t="s">
        <v>1392</v>
      </c>
      <c r="D640" s="1">
        <v>10</v>
      </c>
      <c r="E640" s="2" t="str">
        <f t="shared" si="4"/>
        <v>10_Torpediniformes</v>
      </c>
      <c r="F640" s="2" t="s">
        <v>1393</v>
      </c>
      <c r="G640" s="2" t="s">
        <v>1410</v>
      </c>
      <c r="H640" s="20" t="s">
        <v>3571</v>
      </c>
      <c r="I640" s="20">
        <v>161690</v>
      </c>
      <c r="J640" s="20">
        <v>109914729</v>
      </c>
      <c r="K640" s="70" t="str">
        <f t="shared" si="5"/>
        <v>https://www.iucnredlist.org/species/161690/109914729</v>
      </c>
      <c r="L640" s="19">
        <v>21</v>
      </c>
      <c r="M640" s="19">
        <v>152</v>
      </c>
      <c r="N640" s="72"/>
      <c r="O640" s="72" t="s">
        <v>4319</v>
      </c>
      <c r="P640" s="51" t="s">
        <v>83</v>
      </c>
      <c r="Q640" s="24">
        <v>4267.4173280000005</v>
      </c>
      <c r="R640" s="26">
        <v>35</v>
      </c>
      <c r="S640" s="26" t="s">
        <v>84</v>
      </c>
    </row>
    <row r="641" spans="1:19" x14ac:dyDescent="0.3">
      <c r="A641" s="2">
        <v>565</v>
      </c>
      <c r="B641" s="2">
        <v>1</v>
      </c>
      <c r="C641" s="2" t="s">
        <v>1392</v>
      </c>
      <c r="D641" s="1">
        <v>10</v>
      </c>
      <c r="E641" s="2" t="str">
        <f t="shared" si="4"/>
        <v>10_Torpediniformes</v>
      </c>
      <c r="F641" s="2" t="s">
        <v>1393</v>
      </c>
      <c r="G641" s="2" t="s">
        <v>1410</v>
      </c>
      <c r="H641" s="20" t="s">
        <v>3573</v>
      </c>
      <c r="I641" s="20">
        <v>161646</v>
      </c>
      <c r="J641" s="20">
        <v>124520916</v>
      </c>
      <c r="K641" s="70" t="str">
        <f t="shared" si="5"/>
        <v>https://www.iucnredlist.org/species/161646/124520916</v>
      </c>
      <c r="L641" s="19">
        <v>169</v>
      </c>
      <c r="M641" s="19">
        <v>500</v>
      </c>
      <c r="N641" s="72"/>
      <c r="O641" s="72" t="s">
        <v>4319</v>
      </c>
      <c r="P641" s="51" t="s">
        <v>178</v>
      </c>
      <c r="Q641" s="24">
        <v>31580.09777</v>
      </c>
      <c r="R641" s="26">
        <v>30</v>
      </c>
      <c r="S641" s="26" t="s">
        <v>84</v>
      </c>
    </row>
    <row r="642" spans="1:19" x14ac:dyDescent="0.3">
      <c r="A642" s="2">
        <v>566</v>
      </c>
      <c r="B642" s="2">
        <v>1</v>
      </c>
      <c r="C642" s="2" t="s">
        <v>1392</v>
      </c>
      <c r="D642" s="1">
        <v>10</v>
      </c>
      <c r="E642" s="2" t="str">
        <f t="shared" si="4"/>
        <v>10_Torpediniformes</v>
      </c>
      <c r="F642" s="2" t="s">
        <v>1393</v>
      </c>
      <c r="G642" s="2" t="s">
        <v>1410</v>
      </c>
      <c r="H642" s="20" t="s">
        <v>3574</v>
      </c>
      <c r="I642" s="20">
        <v>161445</v>
      </c>
      <c r="J642" s="20">
        <v>178201830</v>
      </c>
      <c r="K642" s="70" t="str">
        <f t="shared" si="5"/>
        <v>https://www.iucnredlist.org/species/161445/178201830</v>
      </c>
      <c r="L642" s="19">
        <v>5</v>
      </c>
      <c r="M642" s="19">
        <v>50</v>
      </c>
      <c r="N642" s="72"/>
      <c r="O642" s="72" t="s">
        <v>4319</v>
      </c>
      <c r="P642" s="51" t="s">
        <v>83</v>
      </c>
      <c r="Q642" s="24">
        <v>875179.21030000004</v>
      </c>
      <c r="R642" s="26">
        <v>36</v>
      </c>
      <c r="S642" s="26" t="s">
        <v>84</v>
      </c>
    </row>
    <row r="643" spans="1:19" x14ac:dyDescent="0.3">
      <c r="A643" s="2">
        <v>567</v>
      </c>
      <c r="B643" s="2">
        <v>1</v>
      </c>
      <c r="C643" s="2" t="s">
        <v>1392</v>
      </c>
      <c r="D643" s="1">
        <v>10</v>
      </c>
      <c r="E643" s="2" t="str">
        <f t="shared" si="4"/>
        <v>10_Torpediniformes</v>
      </c>
      <c r="F643" s="2" t="s">
        <v>1393</v>
      </c>
      <c r="G643" s="2" t="s">
        <v>1410</v>
      </c>
      <c r="H643" s="20" t="s">
        <v>3575</v>
      </c>
      <c r="I643" s="20">
        <v>161423</v>
      </c>
      <c r="J643" s="20">
        <v>124482181</v>
      </c>
      <c r="K643" s="70" t="str">
        <f t="shared" si="5"/>
        <v>https://www.iucnredlist.org/species/161423/124482181</v>
      </c>
      <c r="L643" s="19">
        <v>0</v>
      </c>
      <c r="M643" s="19">
        <v>100</v>
      </c>
      <c r="N643" s="72"/>
      <c r="O643" s="72" t="s">
        <v>4319</v>
      </c>
      <c r="P643" s="51" t="s">
        <v>83</v>
      </c>
      <c r="Q643" s="24">
        <v>875179.21030000004</v>
      </c>
      <c r="R643" s="26">
        <v>30</v>
      </c>
      <c r="S643" s="26" t="s">
        <v>84</v>
      </c>
    </row>
    <row r="644" spans="1:19" x14ac:dyDescent="0.3">
      <c r="A644" s="2">
        <v>573</v>
      </c>
      <c r="B644" s="2">
        <v>1</v>
      </c>
      <c r="C644" s="2" t="s">
        <v>1392</v>
      </c>
      <c r="D644" s="1">
        <v>10</v>
      </c>
      <c r="E644" s="2" t="str">
        <f t="shared" si="4"/>
        <v>10_Torpediniformes</v>
      </c>
      <c r="F644" s="2" t="s">
        <v>1393</v>
      </c>
      <c r="G644" s="2" t="s">
        <v>1478</v>
      </c>
      <c r="H644" s="20" t="s">
        <v>3581</v>
      </c>
      <c r="I644" s="20">
        <v>161428</v>
      </c>
      <c r="J644" s="20">
        <v>124483384</v>
      </c>
      <c r="K644" s="70" t="str">
        <f t="shared" si="5"/>
        <v>https://www.iucnredlist.org/species/161428/124483384</v>
      </c>
      <c r="L644" s="19">
        <v>6</v>
      </c>
      <c r="M644" s="19">
        <v>50</v>
      </c>
      <c r="N644" s="72"/>
      <c r="O644" s="72" t="s">
        <v>4319</v>
      </c>
      <c r="P644" s="51" t="s">
        <v>83</v>
      </c>
      <c r="Q644" s="24">
        <v>729.13420959999996</v>
      </c>
      <c r="R644" s="26">
        <v>52</v>
      </c>
      <c r="S644" s="26" t="s">
        <v>84</v>
      </c>
    </row>
    <row r="645" spans="1:19" x14ac:dyDescent="0.3">
      <c r="A645" s="2">
        <v>574</v>
      </c>
      <c r="B645" s="2">
        <v>1</v>
      </c>
      <c r="C645" s="2" t="s">
        <v>1392</v>
      </c>
      <c r="D645" s="1">
        <v>10</v>
      </c>
      <c r="E645" s="2" t="str">
        <f t="shared" si="4"/>
        <v>10_Torpediniformes</v>
      </c>
      <c r="F645" s="2" t="s">
        <v>1393</v>
      </c>
      <c r="G645" s="2" t="s">
        <v>1478</v>
      </c>
      <c r="H645" s="20" t="s">
        <v>3582</v>
      </c>
      <c r="I645" s="20">
        <v>161632</v>
      </c>
      <c r="J645" s="20">
        <v>109913192</v>
      </c>
      <c r="K645" s="70" t="str">
        <f t="shared" si="5"/>
        <v>https://www.iucnredlist.org/species/161632/109913192</v>
      </c>
      <c r="L645" s="19">
        <v>80</v>
      </c>
      <c r="M645" s="19">
        <v>200</v>
      </c>
      <c r="N645" s="72"/>
      <c r="O645" s="72" t="s">
        <v>4319</v>
      </c>
      <c r="P645" s="51" t="s">
        <v>83</v>
      </c>
      <c r="Q645" s="24">
        <v>634.22953150000001</v>
      </c>
      <c r="R645" s="26">
        <v>19</v>
      </c>
      <c r="S645" s="26" t="s">
        <v>84</v>
      </c>
    </row>
    <row r="646" spans="1:19" x14ac:dyDescent="0.3">
      <c r="A646" s="2">
        <v>575</v>
      </c>
      <c r="B646" s="2">
        <v>1</v>
      </c>
      <c r="C646" s="2" t="s">
        <v>1392</v>
      </c>
      <c r="D646" s="1">
        <v>10</v>
      </c>
      <c r="E646" s="2" t="str">
        <f t="shared" si="4"/>
        <v>10_Torpediniformes</v>
      </c>
      <c r="F646" s="2" t="s">
        <v>1393</v>
      </c>
      <c r="G646" s="2" t="s">
        <v>1478</v>
      </c>
      <c r="H646" s="20" t="s">
        <v>3583</v>
      </c>
      <c r="I646" s="20">
        <v>161746</v>
      </c>
      <c r="J646" s="20">
        <v>124537558</v>
      </c>
      <c r="K646" s="70" t="str">
        <f t="shared" si="5"/>
        <v>https://www.iucnredlist.org/species/161746/124537558</v>
      </c>
      <c r="L646" s="19">
        <v>73</v>
      </c>
      <c r="M646" s="19">
        <v>329</v>
      </c>
      <c r="N646" s="72"/>
      <c r="O646" s="72" t="s">
        <v>4319</v>
      </c>
      <c r="P646" s="51" t="s">
        <v>178</v>
      </c>
      <c r="Q646" s="24">
        <v>21497.646530000002</v>
      </c>
      <c r="R646" s="26">
        <v>30</v>
      </c>
      <c r="S646" s="26" t="s">
        <v>84</v>
      </c>
    </row>
    <row r="647" spans="1:19" x14ac:dyDescent="0.3">
      <c r="A647" s="2">
        <v>576</v>
      </c>
      <c r="B647" s="2">
        <v>1</v>
      </c>
      <c r="C647" s="2" t="s">
        <v>1392</v>
      </c>
      <c r="D647" s="1">
        <v>10</v>
      </c>
      <c r="E647" s="2" t="str">
        <f t="shared" si="4"/>
        <v>10_Torpediniformes</v>
      </c>
      <c r="F647" s="2" t="s">
        <v>1393</v>
      </c>
      <c r="G647" s="2" t="s">
        <v>1478</v>
      </c>
      <c r="H647" s="20" t="s">
        <v>3584</v>
      </c>
      <c r="I647" s="20">
        <v>161663</v>
      </c>
      <c r="J647" s="20">
        <v>109914005</v>
      </c>
      <c r="K647" s="70" t="str">
        <f t="shared" si="5"/>
        <v>https://www.iucnredlist.org/species/161663/109914005</v>
      </c>
      <c r="L647" s="19">
        <v>73</v>
      </c>
      <c r="M647" s="19">
        <v>346</v>
      </c>
      <c r="N647" s="72"/>
      <c r="O647" s="72" t="s">
        <v>4319</v>
      </c>
      <c r="P647" s="51" t="s">
        <v>178</v>
      </c>
      <c r="Q647" s="24">
        <v>27517.94946</v>
      </c>
      <c r="R647" s="26">
        <v>25.5</v>
      </c>
      <c r="S647" s="26" t="s">
        <v>84</v>
      </c>
    </row>
    <row r="648" spans="1:19" x14ac:dyDescent="0.3">
      <c r="A648" s="2">
        <v>577</v>
      </c>
      <c r="B648" s="2">
        <v>1</v>
      </c>
      <c r="C648" s="2" t="s">
        <v>1392</v>
      </c>
      <c r="D648" s="1">
        <v>10</v>
      </c>
      <c r="E648" s="2" t="str">
        <f t="shared" si="4"/>
        <v>10_Torpediniformes</v>
      </c>
      <c r="F648" s="2" t="s">
        <v>1393</v>
      </c>
      <c r="G648" s="2" t="s">
        <v>1478</v>
      </c>
      <c r="H648" s="20" t="s">
        <v>3585</v>
      </c>
      <c r="I648" s="20">
        <v>161614</v>
      </c>
      <c r="J648" s="20">
        <v>124515050</v>
      </c>
      <c r="K648" s="70" t="str">
        <f t="shared" si="5"/>
        <v>https://www.iucnredlist.org/species/161614/124515050</v>
      </c>
      <c r="L648" s="19">
        <v>0</v>
      </c>
      <c r="M648" s="19">
        <v>180</v>
      </c>
      <c r="N648" s="72"/>
      <c r="O648" s="72" t="s">
        <v>4319</v>
      </c>
      <c r="P648" s="51" t="s">
        <v>83</v>
      </c>
      <c r="Q648" s="24">
        <v>154680.08300000001</v>
      </c>
      <c r="R648" s="26">
        <v>38</v>
      </c>
      <c r="S648" s="26" t="s">
        <v>84</v>
      </c>
    </row>
    <row r="649" spans="1:19" x14ac:dyDescent="0.3">
      <c r="A649" s="2">
        <v>579</v>
      </c>
      <c r="B649" s="2">
        <v>1</v>
      </c>
      <c r="C649" s="2" t="s">
        <v>1392</v>
      </c>
      <c r="D649" s="1">
        <v>10</v>
      </c>
      <c r="E649" s="2" t="str">
        <f t="shared" si="4"/>
        <v>10_Torpediniformes</v>
      </c>
      <c r="F649" s="2" t="s">
        <v>1393</v>
      </c>
      <c r="G649" s="2" t="s">
        <v>1478</v>
      </c>
      <c r="H649" s="20" t="s">
        <v>3587</v>
      </c>
      <c r="I649" s="20">
        <v>161665</v>
      </c>
      <c r="J649" s="20">
        <v>201629674</v>
      </c>
      <c r="K649" s="70" t="str">
        <f t="shared" si="5"/>
        <v>https://www.iucnredlist.org/species/161665/201629674</v>
      </c>
      <c r="L649" s="19">
        <v>12</v>
      </c>
      <c r="M649" s="19">
        <v>140</v>
      </c>
      <c r="N649" s="72"/>
      <c r="O649" s="72" t="s">
        <v>4319</v>
      </c>
      <c r="P649" s="51" t="s">
        <v>83</v>
      </c>
      <c r="Q649" s="24">
        <v>581802.07990000001</v>
      </c>
      <c r="R649" s="26">
        <v>37</v>
      </c>
      <c r="S649" s="26" t="s">
        <v>84</v>
      </c>
    </row>
    <row r="650" spans="1:19" x14ac:dyDescent="0.3">
      <c r="A650" s="2">
        <v>580</v>
      </c>
      <c r="B650" s="2">
        <v>1</v>
      </c>
      <c r="C650" s="2" t="s">
        <v>1392</v>
      </c>
      <c r="D650" s="1">
        <v>10</v>
      </c>
      <c r="E650" s="2" t="str">
        <f t="shared" si="4"/>
        <v>10_Torpediniformes</v>
      </c>
      <c r="F650" s="2" t="s">
        <v>1393</v>
      </c>
      <c r="G650" s="2" t="s">
        <v>1478</v>
      </c>
      <c r="H650" s="20" t="s">
        <v>3589</v>
      </c>
      <c r="I650" s="20">
        <v>161745</v>
      </c>
      <c r="J650" s="20">
        <v>124537356</v>
      </c>
      <c r="K650" s="70" t="str">
        <f t="shared" si="5"/>
        <v>https://www.iucnredlist.org/species/161745/124537356</v>
      </c>
      <c r="L650" s="19">
        <v>0</v>
      </c>
      <c r="M650" s="19">
        <v>200</v>
      </c>
      <c r="N650" s="72"/>
      <c r="O650" s="72" t="s">
        <v>4319</v>
      </c>
      <c r="P650" s="51" t="s">
        <v>83</v>
      </c>
      <c r="Q650" s="24">
        <v>106129.31</v>
      </c>
      <c r="R650" s="26">
        <v>15</v>
      </c>
      <c r="S650" s="26" t="s">
        <v>84</v>
      </c>
    </row>
    <row r="651" spans="1:19" x14ac:dyDescent="0.3">
      <c r="A651" s="2">
        <v>581</v>
      </c>
      <c r="B651" s="2">
        <v>1</v>
      </c>
      <c r="C651" s="2" t="s">
        <v>1392</v>
      </c>
      <c r="D651" s="1">
        <v>10</v>
      </c>
      <c r="E651" s="2" t="str">
        <f t="shared" si="4"/>
        <v>10_Torpediniformes</v>
      </c>
      <c r="F651" s="2" t="s">
        <v>1393</v>
      </c>
      <c r="G651" s="2" t="s">
        <v>1478</v>
      </c>
      <c r="H651" s="20" t="s">
        <v>3590</v>
      </c>
      <c r="I651" s="20">
        <v>116863205</v>
      </c>
      <c r="J651" s="20">
        <v>116737518</v>
      </c>
      <c r="K651" s="70" t="str">
        <f t="shared" si="5"/>
        <v>https://www.iucnredlist.org/species/116863205/116737518</v>
      </c>
      <c r="L651" s="19">
        <v>0</v>
      </c>
      <c r="M651" s="19">
        <v>800</v>
      </c>
      <c r="N651" s="72"/>
      <c r="O651" s="72" t="s">
        <v>4319</v>
      </c>
      <c r="P651" s="51" t="s">
        <v>178</v>
      </c>
      <c r="Q651" s="24">
        <v>421065.7672</v>
      </c>
      <c r="R651" s="26">
        <v>45</v>
      </c>
      <c r="S651" s="26" t="s">
        <v>84</v>
      </c>
    </row>
    <row r="652" spans="1:19" x14ac:dyDescent="0.3">
      <c r="A652" s="2">
        <v>584</v>
      </c>
      <c r="B652" s="2">
        <v>1</v>
      </c>
      <c r="C652" s="2" t="s">
        <v>1392</v>
      </c>
      <c r="D652" s="1">
        <v>10</v>
      </c>
      <c r="E652" s="2" t="str">
        <f t="shared" si="4"/>
        <v>10_Torpediniformes</v>
      </c>
      <c r="F652" s="2" t="s">
        <v>1393</v>
      </c>
      <c r="G652" s="2" t="s">
        <v>1503</v>
      </c>
      <c r="H652" s="20" t="s">
        <v>3593</v>
      </c>
      <c r="I652" s="20">
        <v>83284529</v>
      </c>
      <c r="J652" s="20">
        <v>83284586</v>
      </c>
      <c r="K652" s="70" t="str">
        <f t="shared" si="5"/>
        <v>https://www.iucnredlist.org/species/83284529/83284586</v>
      </c>
      <c r="L652" s="19">
        <v>110</v>
      </c>
      <c r="M652" s="19">
        <v>457</v>
      </c>
      <c r="N652" s="72"/>
      <c r="O652" s="72" t="s">
        <v>4319</v>
      </c>
      <c r="P652" s="51" t="s">
        <v>178</v>
      </c>
      <c r="Q652" s="24">
        <v>249157.2156</v>
      </c>
      <c r="R652" s="26">
        <v>113</v>
      </c>
      <c r="S652" s="26" t="s">
        <v>84</v>
      </c>
    </row>
    <row r="653" spans="1:19" x14ac:dyDescent="0.3">
      <c r="A653" s="2">
        <v>586</v>
      </c>
      <c r="B653" s="2">
        <v>1</v>
      </c>
      <c r="C653" s="2" t="s">
        <v>1392</v>
      </c>
      <c r="D653" s="1">
        <v>10</v>
      </c>
      <c r="E653" s="2" t="str">
        <f t="shared" si="4"/>
        <v>10_Torpediniformes</v>
      </c>
      <c r="F653" s="2" t="s">
        <v>1393</v>
      </c>
      <c r="G653" s="2" t="s">
        <v>1503</v>
      </c>
      <c r="H653" s="20" t="s">
        <v>3595</v>
      </c>
      <c r="I653" s="20">
        <v>116861529</v>
      </c>
      <c r="J653" s="20">
        <v>116861706</v>
      </c>
      <c r="K653" s="70" t="str">
        <f t="shared" si="5"/>
        <v>https://www.iucnredlist.org/species/116861529/116861706</v>
      </c>
      <c r="L653" s="19">
        <v>0</v>
      </c>
      <c r="M653" s="19">
        <v>925</v>
      </c>
      <c r="N653" s="72"/>
      <c r="O653" s="72" t="s">
        <v>4319</v>
      </c>
      <c r="P653" s="51" t="s">
        <v>83</v>
      </c>
      <c r="Q653" s="24">
        <v>5177505.2309999997</v>
      </c>
      <c r="R653" s="26">
        <v>180</v>
      </c>
      <c r="S653" s="26" t="s">
        <v>84</v>
      </c>
    </row>
    <row r="654" spans="1:19" x14ac:dyDescent="0.3">
      <c r="A654" s="2">
        <v>588</v>
      </c>
      <c r="B654" s="2">
        <v>1</v>
      </c>
      <c r="C654" s="2" t="s">
        <v>1392</v>
      </c>
      <c r="D654" s="1">
        <v>10</v>
      </c>
      <c r="E654" s="2" t="str">
        <f t="shared" si="4"/>
        <v>10_Torpediniformes</v>
      </c>
      <c r="F654" s="2" t="s">
        <v>1393</v>
      </c>
      <c r="G654" s="2" t="s">
        <v>1503</v>
      </c>
      <c r="H654" s="20" t="s">
        <v>3597</v>
      </c>
      <c r="I654" s="20">
        <v>60135</v>
      </c>
      <c r="J654" s="20">
        <v>3088651</v>
      </c>
      <c r="K654" s="70" t="str">
        <f t="shared" si="5"/>
        <v>https://www.iucnredlist.org/species/60135/3088651</v>
      </c>
      <c r="L654" s="19">
        <v>10</v>
      </c>
      <c r="M654" s="19">
        <v>600</v>
      </c>
      <c r="N654" s="72"/>
      <c r="O654" s="72" t="s">
        <v>4319</v>
      </c>
      <c r="P654" s="51" t="s">
        <v>178</v>
      </c>
      <c r="Q654" s="24">
        <v>824134.05550000002</v>
      </c>
      <c r="R654" s="26">
        <v>120</v>
      </c>
      <c r="S654" s="26" t="s">
        <v>84</v>
      </c>
    </row>
    <row r="655" spans="1:19" x14ac:dyDescent="0.3">
      <c r="A655" s="2">
        <v>589</v>
      </c>
      <c r="B655" s="2">
        <v>1</v>
      </c>
      <c r="C655" s="2" t="s">
        <v>1392</v>
      </c>
      <c r="D655" s="1">
        <v>10</v>
      </c>
      <c r="E655" s="2" t="str">
        <f t="shared" si="4"/>
        <v>10_Torpediniformes</v>
      </c>
      <c r="F655" s="2" t="s">
        <v>1393</v>
      </c>
      <c r="G655" s="2" t="s">
        <v>1503</v>
      </c>
      <c r="H655" s="20" t="s">
        <v>3598</v>
      </c>
      <c r="I655" s="20">
        <v>161676</v>
      </c>
      <c r="J655" s="20">
        <v>124526644</v>
      </c>
      <c r="K655" s="70" t="str">
        <f t="shared" si="5"/>
        <v>https://www.iucnredlist.org/species/161676/124526644</v>
      </c>
      <c r="L655" s="19">
        <v>200</v>
      </c>
      <c r="M655" s="19">
        <v>1100</v>
      </c>
      <c r="N655" s="72"/>
      <c r="O655" s="72" t="s">
        <v>4319</v>
      </c>
      <c r="P655" s="51" t="s">
        <v>178</v>
      </c>
      <c r="Q655" s="24">
        <v>207005.87330000001</v>
      </c>
      <c r="R655" s="26">
        <v>114</v>
      </c>
      <c r="S655" s="26" t="s">
        <v>84</v>
      </c>
    </row>
    <row r="656" spans="1:19" x14ac:dyDescent="0.3">
      <c r="A656" s="2">
        <v>590</v>
      </c>
      <c r="B656" s="2">
        <v>1</v>
      </c>
      <c r="C656" s="2" t="s">
        <v>1392</v>
      </c>
      <c r="D656" s="1">
        <v>10</v>
      </c>
      <c r="E656" s="2" t="str">
        <f t="shared" si="4"/>
        <v>10_Torpediniformes</v>
      </c>
      <c r="F656" s="2" t="s">
        <v>1393</v>
      </c>
      <c r="G656" s="2" t="s">
        <v>1503</v>
      </c>
      <c r="H656" s="20" t="s">
        <v>3599</v>
      </c>
      <c r="I656" s="20">
        <v>60137</v>
      </c>
      <c r="J656" s="20">
        <v>201621664</v>
      </c>
      <c r="K656" s="70" t="str">
        <f t="shared" si="5"/>
        <v>https://www.iucnredlist.org/species/60137/201621664</v>
      </c>
      <c r="L656" s="19">
        <v>0</v>
      </c>
      <c r="M656" s="19">
        <v>700</v>
      </c>
      <c r="N656" s="72"/>
      <c r="O656" s="72" t="s">
        <v>4319</v>
      </c>
      <c r="P656" s="51" t="s">
        <v>178</v>
      </c>
      <c r="Q656" s="24">
        <v>239803.73389999999</v>
      </c>
      <c r="R656" s="26">
        <v>90</v>
      </c>
      <c r="S656" s="26" t="s">
        <v>84</v>
      </c>
    </row>
    <row r="657" spans="1:19" x14ac:dyDescent="0.3">
      <c r="A657" s="2">
        <v>592</v>
      </c>
      <c r="B657" s="2">
        <v>1</v>
      </c>
      <c r="C657" s="2" t="s">
        <v>1392</v>
      </c>
      <c r="D657" s="1">
        <v>10</v>
      </c>
      <c r="E657" s="2" t="str">
        <f t="shared" si="4"/>
        <v>10_Torpediniformes</v>
      </c>
      <c r="F657" s="2" t="s">
        <v>1393</v>
      </c>
      <c r="G657" s="2" t="s">
        <v>1503</v>
      </c>
      <c r="H657" s="20" t="s">
        <v>3602</v>
      </c>
      <c r="I657" s="20">
        <v>60132</v>
      </c>
      <c r="J657" s="20">
        <v>124442653</v>
      </c>
      <c r="K657" s="70" t="str">
        <f t="shared" si="5"/>
        <v>https://www.iucnredlist.org/species/60132/124442653</v>
      </c>
      <c r="L657" s="19">
        <v>11</v>
      </c>
      <c r="M657" s="19">
        <v>229</v>
      </c>
      <c r="N657" s="72"/>
      <c r="O657" s="72" t="s">
        <v>4319</v>
      </c>
      <c r="P657" s="51" t="s">
        <v>83</v>
      </c>
      <c r="Q657" s="24">
        <v>270735.12060000002</v>
      </c>
      <c r="R657" s="25">
        <v>31</v>
      </c>
      <c r="S657" s="26" t="s">
        <v>84</v>
      </c>
    </row>
    <row r="658" spans="1:19" x14ac:dyDescent="0.3">
      <c r="A658" s="2">
        <v>593</v>
      </c>
      <c r="B658" s="2">
        <v>1</v>
      </c>
      <c r="C658" s="2" t="s">
        <v>1392</v>
      </c>
      <c r="D658" s="1">
        <v>10</v>
      </c>
      <c r="E658" s="2" t="str">
        <f t="shared" si="4"/>
        <v>10_Torpediniformes</v>
      </c>
      <c r="F658" s="2" t="s">
        <v>1393</v>
      </c>
      <c r="G658" s="2" t="s">
        <v>1503</v>
      </c>
      <c r="H658" s="20" t="s">
        <v>3603</v>
      </c>
      <c r="I658" s="20">
        <v>161562</v>
      </c>
      <c r="J658" s="20">
        <v>124507087</v>
      </c>
      <c r="K658" s="70" t="str">
        <f t="shared" si="5"/>
        <v>https://www.iucnredlist.org/species/161562/124507087</v>
      </c>
      <c r="L658" s="19">
        <v>5</v>
      </c>
      <c r="M658" s="19">
        <v>60</v>
      </c>
      <c r="N658" s="72"/>
      <c r="O658" s="72" t="s">
        <v>4319</v>
      </c>
      <c r="P658" s="51" t="s">
        <v>83</v>
      </c>
      <c r="Q658" s="24">
        <v>190322.54519999999</v>
      </c>
      <c r="R658" s="26">
        <v>60</v>
      </c>
      <c r="S658" s="26" t="s">
        <v>84</v>
      </c>
    </row>
    <row r="659" spans="1:19" x14ac:dyDescent="0.3">
      <c r="A659" s="2">
        <v>601</v>
      </c>
      <c r="B659" s="2">
        <v>1</v>
      </c>
      <c r="C659" s="2" t="s">
        <v>1392</v>
      </c>
      <c r="D659" s="1">
        <v>11</v>
      </c>
      <c r="E659" s="2" t="str">
        <f t="shared" si="4"/>
        <v>11_Rhinopristiformes</v>
      </c>
      <c r="F659" s="2" t="s">
        <v>1548</v>
      </c>
      <c r="G659" s="2" t="s">
        <v>1549</v>
      </c>
      <c r="H659" s="20" t="s">
        <v>3611</v>
      </c>
      <c r="I659" s="20">
        <v>39389</v>
      </c>
      <c r="J659" s="20">
        <v>141789456</v>
      </c>
      <c r="K659" s="70" t="str">
        <f t="shared" si="5"/>
        <v>https://www.iucnredlist.org/species/39389/141789456</v>
      </c>
      <c r="L659" s="19">
        <v>0</v>
      </c>
      <c r="M659" s="19">
        <v>128</v>
      </c>
      <c r="N659" s="72"/>
      <c r="O659" s="72" t="s">
        <v>4319</v>
      </c>
      <c r="P659" s="51" t="s">
        <v>83</v>
      </c>
      <c r="Q659" s="24">
        <v>5690170.7010000004</v>
      </c>
      <c r="R659" s="26">
        <v>350</v>
      </c>
      <c r="S659" s="26" t="s">
        <v>84</v>
      </c>
    </row>
    <row r="660" spans="1:19" x14ac:dyDescent="0.3">
      <c r="A660" s="2">
        <v>602</v>
      </c>
      <c r="B660" s="2">
        <v>1</v>
      </c>
      <c r="C660" s="2" t="s">
        <v>1392</v>
      </c>
      <c r="D660" s="1">
        <v>11</v>
      </c>
      <c r="E660" s="2" t="str">
        <f t="shared" si="4"/>
        <v>11_Rhinopristiformes</v>
      </c>
      <c r="F660" s="2" t="s">
        <v>1548</v>
      </c>
      <c r="G660" s="2" t="s">
        <v>1549</v>
      </c>
      <c r="H660" s="20" t="s">
        <v>3612</v>
      </c>
      <c r="I660" s="20">
        <v>39390</v>
      </c>
      <c r="J660" s="20">
        <v>141790455</v>
      </c>
      <c r="K660" s="70" t="str">
        <f t="shared" si="5"/>
        <v>https://www.iucnredlist.org/species/39390/141790455</v>
      </c>
      <c r="L660" s="19">
        <v>0</v>
      </c>
      <c r="M660" s="19">
        <v>20</v>
      </c>
      <c r="N660" s="72"/>
      <c r="O660" s="72" t="s">
        <v>4319</v>
      </c>
      <c r="P660" s="51" t="s">
        <v>83</v>
      </c>
      <c r="Q660" s="24">
        <v>900041.58389999997</v>
      </c>
      <c r="R660" s="25">
        <v>318</v>
      </c>
      <c r="S660" s="26" t="s">
        <v>84</v>
      </c>
    </row>
    <row r="661" spans="1:19" x14ac:dyDescent="0.3">
      <c r="A661" s="2">
        <v>603</v>
      </c>
      <c r="B661" s="2">
        <v>1</v>
      </c>
      <c r="C661" s="2" t="s">
        <v>1392</v>
      </c>
      <c r="D661" s="1">
        <v>11</v>
      </c>
      <c r="E661" s="2" t="str">
        <f t="shared" si="4"/>
        <v>11_Rhinopristiformes</v>
      </c>
      <c r="F661" s="2" t="s">
        <v>1548</v>
      </c>
      <c r="G661" s="2" t="s">
        <v>1549</v>
      </c>
      <c r="H661" s="20" t="s">
        <v>3613</v>
      </c>
      <c r="I661" s="20">
        <v>18175</v>
      </c>
      <c r="J661" s="20">
        <v>141791261</v>
      </c>
      <c r="K661" s="70" t="str">
        <f t="shared" si="5"/>
        <v>https://www.iucnredlist.org/species/18175/141791261</v>
      </c>
      <c r="L661" s="19">
        <v>0</v>
      </c>
      <c r="M661" s="19">
        <v>122</v>
      </c>
      <c r="N661" s="72"/>
      <c r="O661" s="72" t="s">
        <v>4319</v>
      </c>
      <c r="P661" s="51" t="s">
        <v>83</v>
      </c>
      <c r="Q661" s="24">
        <v>1979109.1669999999</v>
      </c>
      <c r="R661" s="25">
        <v>554</v>
      </c>
      <c r="S661" s="26" t="s">
        <v>84</v>
      </c>
    </row>
    <row r="662" spans="1:19" x14ac:dyDescent="0.3">
      <c r="A662" s="2">
        <v>604</v>
      </c>
      <c r="B662" s="2">
        <v>1</v>
      </c>
      <c r="C662" s="2" t="s">
        <v>1392</v>
      </c>
      <c r="D662" s="1">
        <v>11</v>
      </c>
      <c r="E662" s="2" t="str">
        <f t="shared" si="4"/>
        <v>11_Rhinopristiformes</v>
      </c>
      <c r="F662" s="2" t="s">
        <v>1548</v>
      </c>
      <c r="G662" s="2" t="s">
        <v>1549</v>
      </c>
      <c r="H662" s="20" t="s">
        <v>3614</v>
      </c>
      <c r="I662" s="20">
        <v>18584848</v>
      </c>
      <c r="J662" s="20">
        <v>141788242</v>
      </c>
      <c r="K662" s="70" t="str">
        <f t="shared" si="5"/>
        <v>https://www.iucnredlist.org/species/18584848/141788242</v>
      </c>
      <c r="L662" s="19">
        <v>0</v>
      </c>
      <c r="M662" s="19">
        <v>60</v>
      </c>
      <c r="N662" s="72"/>
      <c r="O662" s="72" t="s">
        <v>4319</v>
      </c>
      <c r="P662" s="51" t="s">
        <v>83</v>
      </c>
      <c r="Q662" s="24">
        <v>5280274.3360000001</v>
      </c>
      <c r="R662" s="26">
        <v>656</v>
      </c>
      <c r="S662" s="26" t="s">
        <v>84</v>
      </c>
    </row>
    <row r="663" spans="1:19" x14ac:dyDescent="0.3">
      <c r="A663" s="2">
        <v>605</v>
      </c>
      <c r="B663" s="2">
        <v>1</v>
      </c>
      <c r="C663" s="2" t="s">
        <v>1392</v>
      </c>
      <c r="D663" s="1">
        <v>11</v>
      </c>
      <c r="E663" s="2" t="str">
        <f t="shared" si="4"/>
        <v>11_Rhinopristiformes</v>
      </c>
      <c r="F663" s="2" t="s">
        <v>1548</v>
      </c>
      <c r="G663" s="2" t="s">
        <v>1549</v>
      </c>
      <c r="H663" s="20" t="s">
        <v>3615</v>
      </c>
      <c r="I663" s="20">
        <v>39393</v>
      </c>
      <c r="J663" s="20">
        <v>141792003</v>
      </c>
      <c r="K663" s="70" t="str">
        <f t="shared" si="5"/>
        <v>https://www.iucnredlist.org/species/39393/141792003</v>
      </c>
      <c r="L663" s="19">
        <v>0</v>
      </c>
      <c r="M663" s="19">
        <v>100</v>
      </c>
      <c r="N663" s="72"/>
      <c r="O663" s="72" t="s">
        <v>4319</v>
      </c>
      <c r="P663" s="51" t="s">
        <v>83</v>
      </c>
      <c r="Q663" s="24">
        <v>5478359.4570000004</v>
      </c>
      <c r="R663" s="25">
        <v>700</v>
      </c>
      <c r="S663" s="26" t="s">
        <v>84</v>
      </c>
    </row>
    <row r="664" spans="1:19" x14ac:dyDescent="0.3">
      <c r="A664" s="2">
        <v>606</v>
      </c>
      <c r="B664" s="2">
        <v>1</v>
      </c>
      <c r="C664" s="2" t="s">
        <v>1392</v>
      </c>
      <c r="D664" s="1">
        <v>11</v>
      </c>
      <c r="E664" s="2" t="str">
        <f t="shared" si="4"/>
        <v>11_Rhinopristiformes</v>
      </c>
      <c r="F664" s="2" t="s">
        <v>1548</v>
      </c>
      <c r="G664" s="2" t="s">
        <v>1564</v>
      </c>
      <c r="H664" s="20" t="s">
        <v>3616</v>
      </c>
      <c r="I664" s="20">
        <v>161596</v>
      </c>
      <c r="J664" s="20">
        <v>68609037</v>
      </c>
      <c r="K664" s="70" t="str">
        <f t="shared" si="5"/>
        <v>https://www.iucnredlist.org/species/161596/68609037</v>
      </c>
      <c r="L664" s="19">
        <v>0</v>
      </c>
      <c r="M664" s="19">
        <v>220</v>
      </c>
      <c r="N664" s="72"/>
      <c r="O664" s="72" t="s">
        <v>4319</v>
      </c>
      <c r="P664" s="51" t="s">
        <v>83</v>
      </c>
      <c r="Q664" s="24">
        <v>235340.38089999999</v>
      </c>
      <c r="R664" s="26">
        <v>120</v>
      </c>
      <c r="S664" s="26" t="s">
        <v>84</v>
      </c>
    </row>
    <row r="665" spans="1:19" x14ac:dyDescent="0.3">
      <c r="A665" s="2">
        <v>607</v>
      </c>
      <c r="B665" s="2">
        <v>1</v>
      </c>
      <c r="C665" s="2" t="s">
        <v>1392</v>
      </c>
      <c r="D665" s="1">
        <v>11</v>
      </c>
      <c r="E665" s="2" t="str">
        <f t="shared" si="4"/>
        <v>11_Rhinopristiformes</v>
      </c>
      <c r="F665" s="2" t="s">
        <v>1548</v>
      </c>
      <c r="G665" s="2" t="s">
        <v>1564</v>
      </c>
      <c r="H665" s="20" t="s">
        <v>3617</v>
      </c>
      <c r="I665" s="20">
        <v>60179</v>
      </c>
      <c r="J665" s="20">
        <v>68609203</v>
      </c>
      <c r="K665" s="70" t="str">
        <f t="shared" si="5"/>
        <v>https://www.iucnredlist.org/species/60179/68609203</v>
      </c>
      <c r="L665" s="19">
        <v>120</v>
      </c>
      <c r="M665" s="19">
        <v>120</v>
      </c>
      <c r="N665" s="72"/>
      <c r="O665" s="72" t="s">
        <v>4319</v>
      </c>
      <c r="P665" s="51" t="s">
        <v>83</v>
      </c>
      <c r="Q665" s="24">
        <v>235340.38089999999</v>
      </c>
      <c r="R665" s="26">
        <v>58</v>
      </c>
      <c r="S665" s="26" t="s">
        <v>84</v>
      </c>
    </row>
    <row r="666" spans="1:19" x14ac:dyDescent="0.3">
      <c r="A666" s="2">
        <v>608</v>
      </c>
      <c r="B666" s="2">
        <v>1</v>
      </c>
      <c r="C666" s="2" t="s">
        <v>1392</v>
      </c>
      <c r="D666" s="1">
        <v>11</v>
      </c>
      <c r="E666" s="2" t="str">
        <f t="shared" si="4"/>
        <v>11_Rhinopristiformes</v>
      </c>
      <c r="F666" s="2" t="s">
        <v>1548</v>
      </c>
      <c r="G666" s="2" t="s">
        <v>1564</v>
      </c>
      <c r="H666" s="20" t="s">
        <v>3618</v>
      </c>
      <c r="I666" s="20">
        <v>44186</v>
      </c>
      <c r="J666" s="20">
        <v>68609294</v>
      </c>
      <c r="K666" s="70" t="str">
        <f t="shared" si="5"/>
        <v>https://www.iucnredlist.org/species/44186/68609294</v>
      </c>
      <c r="L666" s="19">
        <v>0</v>
      </c>
      <c r="M666" s="19">
        <v>125</v>
      </c>
      <c r="N666" s="72"/>
      <c r="O666" s="72" t="s">
        <v>4319</v>
      </c>
      <c r="P666" s="51" t="s">
        <v>83</v>
      </c>
      <c r="Q666" s="24">
        <v>486792.7047</v>
      </c>
      <c r="R666" s="26">
        <v>100</v>
      </c>
      <c r="S666" s="26" t="s">
        <v>84</v>
      </c>
    </row>
    <row r="667" spans="1:19" x14ac:dyDescent="0.3">
      <c r="A667" s="2">
        <v>609</v>
      </c>
      <c r="B667" s="2">
        <v>1</v>
      </c>
      <c r="C667" s="2" t="s">
        <v>1392</v>
      </c>
      <c r="D667" s="1">
        <v>11</v>
      </c>
      <c r="E667" s="2" t="str">
        <f t="shared" si="4"/>
        <v>11_Rhinopristiformes</v>
      </c>
      <c r="F667" s="2" t="s">
        <v>1548</v>
      </c>
      <c r="G667" s="2" t="s">
        <v>1564</v>
      </c>
      <c r="H667" s="20" t="s">
        <v>3619</v>
      </c>
      <c r="I667" s="20">
        <v>43270317</v>
      </c>
      <c r="J667" s="20">
        <v>43270336</v>
      </c>
      <c r="K667" s="70" t="str">
        <f t="shared" si="5"/>
        <v>https://www.iucnredlist.org/species/43270317/43270336</v>
      </c>
      <c r="L667" s="19">
        <v>30</v>
      </c>
      <c r="M667" s="19">
        <v>205</v>
      </c>
      <c r="N667" s="72"/>
      <c r="O667" s="72" t="s">
        <v>4319</v>
      </c>
      <c r="P667" s="51" t="s">
        <v>83</v>
      </c>
      <c r="Q667" s="24">
        <v>379867.96409999998</v>
      </c>
      <c r="R667" s="26">
        <v>146</v>
      </c>
      <c r="S667" s="26" t="s">
        <v>84</v>
      </c>
    </row>
    <row r="668" spans="1:19" x14ac:dyDescent="0.3">
      <c r="A668" s="2">
        <v>612</v>
      </c>
      <c r="B668" s="2">
        <v>1</v>
      </c>
      <c r="C668" s="2" t="s">
        <v>1392</v>
      </c>
      <c r="D668" s="1">
        <v>11</v>
      </c>
      <c r="E668" s="2" t="str">
        <f t="shared" si="4"/>
        <v>11_Rhinopristiformes</v>
      </c>
      <c r="F668" s="2" t="s">
        <v>1548</v>
      </c>
      <c r="G668" s="2" t="s">
        <v>1564</v>
      </c>
      <c r="H668" s="20" t="s">
        <v>3622</v>
      </c>
      <c r="I668" s="20">
        <v>60177</v>
      </c>
      <c r="J668" s="20">
        <v>80673370</v>
      </c>
      <c r="K668" s="70" t="str">
        <f t="shared" si="5"/>
        <v>https://www.iucnredlist.org/species/60177/80673370</v>
      </c>
      <c r="L668" s="19">
        <v>0</v>
      </c>
      <c r="M668" s="19">
        <v>200</v>
      </c>
      <c r="N668" s="72"/>
      <c r="O668" s="72" t="s">
        <v>4319</v>
      </c>
      <c r="P668" s="51" t="s">
        <v>83</v>
      </c>
      <c r="Q668" s="24">
        <v>103581.0802</v>
      </c>
      <c r="R668" s="26">
        <v>97</v>
      </c>
      <c r="S668" s="26" t="s">
        <v>84</v>
      </c>
    </row>
    <row r="669" spans="1:19" x14ac:dyDescent="0.3">
      <c r="A669" s="2">
        <v>614</v>
      </c>
      <c r="B669" s="2">
        <v>1</v>
      </c>
      <c r="C669" s="2" t="s">
        <v>1392</v>
      </c>
      <c r="D669" s="1">
        <v>11</v>
      </c>
      <c r="E669" s="2" t="str">
        <f t="shared" si="4"/>
        <v>11_Rhinopristiformes</v>
      </c>
      <c r="F669" s="2" t="s">
        <v>1548</v>
      </c>
      <c r="G669" s="2" t="s">
        <v>1585</v>
      </c>
      <c r="H669" s="20" t="s">
        <v>3624</v>
      </c>
      <c r="I669" s="20">
        <v>104050689</v>
      </c>
      <c r="J669" s="20">
        <v>104057239</v>
      </c>
      <c r="K669" s="70" t="str">
        <f t="shared" si="5"/>
        <v>https://www.iucnredlist.org/species/104050689/104057239</v>
      </c>
      <c r="L669" s="19">
        <v>9</v>
      </c>
      <c r="M669" s="19">
        <v>100</v>
      </c>
      <c r="N669" s="72"/>
      <c r="O669" s="72" t="s">
        <v>4319</v>
      </c>
      <c r="P669" s="51" t="s">
        <v>83</v>
      </c>
      <c r="Q669" s="24">
        <v>2608928.253</v>
      </c>
      <c r="R669" s="26">
        <v>265</v>
      </c>
      <c r="S669" s="26" t="s">
        <v>84</v>
      </c>
    </row>
    <row r="670" spans="1:19" x14ac:dyDescent="0.3">
      <c r="A670" s="2">
        <v>615</v>
      </c>
      <c r="B670" s="2">
        <v>1</v>
      </c>
      <c r="C670" s="2" t="s">
        <v>1392</v>
      </c>
      <c r="D670" s="1">
        <v>11</v>
      </c>
      <c r="E670" s="2" t="str">
        <f t="shared" si="4"/>
        <v>11_Rhinopristiformes</v>
      </c>
      <c r="F670" s="2" t="s">
        <v>1548</v>
      </c>
      <c r="G670" s="2" t="s">
        <v>1585</v>
      </c>
      <c r="H670" s="20" t="s">
        <v>3625</v>
      </c>
      <c r="I670" s="20">
        <v>60166</v>
      </c>
      <c r="J670" s="20">
        <v>68623788</v>
      </c>
      <c r="K670" s="70" t="str">
        <f t="shared" si="5"/>
        <v>https://www.iucnredlist.org/species/60166/68623788</v>
      </c>
      <c r="L670" s="19">
        <v>5</v>
      </c>
      <c r="M670" s="19">
        <v>119</v>
      </c>
      <c r="N670" s="72"/>
      <c r="O670" s="72" t="s">
        <v>4319</v>
      </c>
      <c r="P670" s="51" t="s">
        <v>83</v>
      </c>
      <c r="Q670" s="24">
        <v>1674093.412</v>
      </c>
      <c r="R670" s="26">
        <v>229</v>
      </c>
      <c r="S670" s="26" t="s">
        <v>84</v>
      </c>
    </row>
    <row r="671" spans="1:19" x14ac:dyDescent="0.3">
      <c r="A671" s="2">
        <v>618</v>
      </c>
      <c r="B671" s="2">
        <v>1</v>
      </c>
      <c r="C671" s="2" t="s">
        <v>1392</v>
      </c>
      <c r="D671" s="1">
        <v>11</v>
      </c>
      <c r="E671" s="2" t="str">
        <f t="shared" si="4"/>
        <v>11_Rhinopristiformes</v>
      </c>
      <c r="F671" s="2" t="s">
        <v>1548</v>
      </c>
      <c r="G671" s="2" t="s">
        <v>1585</v>
      </c>
      <c r="H671" s="20" t="s">
        <v>3628</v>
      </c>
      <c r="I671" s="20">
        <v>60175</v>
      </c>
      <c r="J671" s="20">
        <v>124447684</v>
      </c>
      <c r="K671" s="70" t="str">
        <f t="shared" si="5"/>
        <v>https://www.iucnredlist.org/species/60175/124447684</v>
      </c>
      <c r="L671" s="19">
        <v>5</v>
      </c>
      <c r="M671" s="19">
        <v>60</v>
      </c>
      <c r="N671" s="72"/>
      <c r="O671" s="72" t="s">
        <v>4319</v>
      </c>
      <c r="P671" s="51" t="s">
        <v>83</v>
      </c>
      <c r="Q671" s="24">
        <v>2821188.6809999999</v>
      </c>
      <c r="R671" s="26">
        <v>300</v>
      </c>
      <c r="S671" s="26" t="s">
        <v>84</v>
      </c>
    </row>
    <row r="672" spans="1:19" x14ac:dyDescent="0.3">
      <c r="A672" s="2">
        <v>619</v>
      </c>
      <c r="B672" s="2">
        <v>1</v>
      </c>
      <c r="C672" s="2" t="s">
        <v>1392</v>
      </c>
      <c r="D672" s="1">
        <v>11</v>
      </c>
      <c r="E672" s="2" t="str">
        <f t="shared" si="4"/>
        <v>11_Rhinopristiformes</v>
      </c>
      <c r="F672" s="2" t="s">
        <v>1548</v>
      </c>
      <c r="G672" s="2" t="s">
        <v>1585</v>
      </c>
      <c r="H672" s="20" t="s">
        <v>3629</v>
      </c>
      <c r="I672" s="20">
        <v>104061138</v>
      </c>
      <c r="J672" s="20">
        <v>68623995</v>
      </c>
      <c r="K672" s="70" t="str">
        <f t="shared" si="5"/>
        <v>https://www.iucnredlist.org/species/104061138/68623995</v>
      </c>
      <c r="L672" s="19">
        <v>0</v>
      </c>
      <c r="M672" s="19">
        <v>100</v>
      </c>
      <c r="N672" s="72"/>
      <c r="O672" s="72" t="s">
        <v>4319</v>
      </c>
      <c r="P672" s="51" t="s">
        <v>83</v>
      </c>
      <c r="Q672" s="24">
        <v>9468112.7860000003</v>
      </c>
      <c r="R672" s="25">
        <v>270</v>
      </c>
      <c r="S672" s="26" t="s">
        <v>84</v>
      </c>
    </row>
    <row r="673" spans="1:19" x14ac:dyDescent="0.3">
      <c r="A673" s="2">
        <v>620</v>
      </c>
      <c r="B673" s="2">
        <v>1</v>
      </c>
      <c r="C673" s="2" t="s">
        <v>1392</v>
      </c>
      <c r="D673" s="1">
        <v>11</v>
      </c>
      <c r="E673" s="2" t="str">
        <f t="shared" si="4"/>
        <v>11_Rhinopristiformes</v>
      </c>
      <c r="F673" s="2" t="s">
        <v>1548</v>
      </c>
      <c r="G673" s="2" t="s">
        <v>1599</v>
      </c>
      <c r="H673" s="20" t="s">
        <v>3630</v>
      </c>
      <c r="I673" s="20">
        <v>41848</v>
      </c>
      <c r="J673" s="20">
        <v>124421912</v>
      </c>
      <c r="K673" s="70" t="str">
        <f t="shared" si="5"/>
        <v>https://www.iucnredlist.org/species/41848/124421912</v>
      </c>
      <c r="L673" s="19">
        <v>0</v>
      </c>
      <c r="M673" s="19">
        <v>75</v>
      </c>
      <c r="N673" s="72"/>
      <c r="O673" s="72" t="s">
        <v>4319</v>
      </c>
      <c r="P673" s="51" t="s">
        <v>83</v>
      </c>
      <c r="Q673" s="24">
        <v>13863287.08</v>
      </c>
      <c r="R673" s="25">
        <v>270</v>
      </c>
      <c r="S673" s="26" t="s">
        <v>84</v>
      </c>
    </row>
    <row r="674" spans="1:19" x14ac:dyDescent="0.3">
      <c r="A674" s="2">
        <v>621</v>
      </c>
      <c r="B674" s="2">
        <v>1</v>
      </c>
      <c r="C674" s="2" t="s">
        <v>1392</v>
      </c>
      <c r="D674" s="1">
        <v>11</v>
      </c>
      <c r="E674" s="2" t="str">
        <f t="shared" si="4"/>
        <v>11_Rhinopristiformes</v>
      </c>
      <c r="F674" s="2" t="s">
        <v>1548</v>
      </c>
      <c r="G674" s="2" t="s">
        <v>1599</v>
      </c>
      <c r="H674" s="20" t="s">
        <v>3631</v>
      </c>
      <c r="I674" s="20">
        <v>41853</v>
      </c>
      <c r="J674" s="20">
        <v>68643043</v>
      </c>
      <c r="K674" s="70" t="str">
        <f t="shared" si="5"/>
        <v>https://www.iucnredlist.org/species/41853/68643043</v>
      </c>
      <c r="L674" s="19">
        <v>0</v>
      </c>
      <c r="M674" s="19">
        <v>60</v>
      </c>
      <c r="N674" s="72"/>
      <c r="O674" s="72" t="s">
        <v>4319</v>
      </c>
      <c r="P674" s="51" t="s">
        <v>83</v>
      </c>
      <c r="Q674" s="24">
        <v>13636576.65</v>
      </c>
      <c r="R674" s="31">
        <v>300</v>
      </c>
      <c r="S674" s="26" t="s">
        <v>84</v>
      </c>
    </row>
    <row r="675" spans="1:19" x14ac:dyDescent="0.3">
      <c r="A675" s="2">
        <v>623</v>
      </c>
      <c r="B675" s="2">
        <v>1</v>
      </c>
      <c r="C675" s="2" t="s">
        <v>1392</v>
      </c>
      <c r="D675" s="1">
        <v>11</v>
      </c>
      <c r="E675" s="2" t="str">
        <f t="shared" si="4"/>
        <v>11_Rhinopristiformes</v>
      </c>
      <c r="F675" s="2" t="s">
        <v>1548</v>
      </c>
      <c r="G675" s="2" t="s">
        <v>1599</v>
      </c>
      <c r="H675" s="20" t="s">
        <v>3633</v>
      </c>
      <c r="I675" s="20">
        <v>39394</v>
      </c>
      <c r="J675" s="20">
        <v>121035795</v>
      </c>
      <c r="K675" s="70" t="str">
        <f t="shared" si="5"/>
        <v>https://www.iucnredlist.org/species/39394/121035795</v>
      </c>
      <c r="L675" s="19">
        <v>1</v>
      </c>
      <c r="M675" s="19">
        <v>75</v>
      </c>
      <c r="N675" s="72"/>
      <c r="O675" s="72" t="s">
        <v>4319</v>
      </c>
      <c r="P675" s="51" t="s">
        <v>83</v>
      </c>
      <c r="Q675" s="24">
        <v>1893987.1129999999</v>
      </c>
      <c r="R675" s="31">
        <v>310</v>
      </c>
      <c r="S675" s="26" t="s">
        <v>84</v>
      </c>
    </row>
    <row r="676" spans="1:19" x14ac:dyDescent="0.3">
      <c r="A676" s="2">
        <v>625</v>
      </c>
      <c r="B676" s="2">
        <v>1</v>
      </c>
      <c r="C676" s="2" t="s">
        <v>1392</v>
      </c>
      <c r="D676" s="1">
        <v>11</v>
      </c>
      <c r="E676" s="2" t="str">
        <f t="shared" si="4"/>
        <v>11_Rhinopristiformes</v>
      </c>
      <c r="F676" s="2" t="s">
        <v>1548</v>
      </c>
      <c r="G676" s="2" t="s">
        <v>1599</v>
      </c>
      <c r="H676" s="20" t="s">
        <v>3635</v>
      </c>
      <c r="I676" s="20">
        <v>41854</v>
      </c>
      <c r="J676" s="20">
        <v>124422344</v>
      </c>
      <c r="K676" s="70" t="str">
        <f t="shared" si="5"/>
        <v>https://www.iucnredlist.org/species/41854/124422344</v>
      </c>
      <c r="L676" s="19">
        <v>0</v>
      </c>
      <c r="M676" s="19">
        <v>60</v>
      </c>
      <c r="N676" s="72"/>
      <c r="O676" s="72" t="s">
        <v>4319</v>
      </c>
      <c r="P676" s="51" t="s">
        <v>83</v>
      </c>
      <c r="Q676" s="24">
        <v>1615317.0549999999</v>
      </c>
      <c r="R676" s="31">
        <v>200</v>
      </c>
      <c r="S676" s="26" t="s">
        <v>84</v>
      </c>
    </row>
    <row r="677" spans="1:19" x14ac:dyDescent="0.3">
      <c r="A677" s="2">
        <v>626</v>
      </c>
      <c r="B677" s="2">
        <v>1</v>
      </c>
      <c r="C677" s="2" t="s">
        <v>1392</v>
      </c>
      <c r="D677" s="1">
        <v>11</v>
      </c>
      <c r="E677" s="2" t="str">
        <f t="shared" si="4"/>
        <v>11_Rhinopristiformes</v>
      </c>
      <c r="F677" s="2" t="s">
        <v>1548</v>
      </c>
      <c r="G677" s="2" t="s">
        <v>1599</v>
      </c>
      <c r="H677" s="20" t="s">
        <v>3636</v>
      </c>
      <c r="I677" s="20">
        <v>60180</v>
      </c>
      <c r="J677" s="20">
        <v>124448712</v>
      </c>
      <c r="K677" s="70" t="str">
        <f t="shared" si="5"/>
        <v>https://www.iucnredlist.org/species/60180/124448712</v>
      </c>
      <c r="L677" s="19">
        <v>0</v>
      </c>
      <c r="M677" s="19">
        <v>35</v>
      </c>
      <c r="N677" s="72"/>
      <c r="O677" s="72" t="s">
        <v>4319</v>
      </c>
      <c r="P677" s="51" t="s">
        <v>83</v>
      </c>
      <c r="Q677" s="24">
        <v>626522.66040000005</v>
      </c>
      <c r="R677" s="26">
        <v>300</v>
      </c>
      <c r="S677" s="26" t="s">
        <v>84</v>
      </c>
    </row>
    <row r="678" spans="1:19" x14ac:dyDescent="0.3">
      <c r="A678" s="2">
        <v>627</v>
      </c>
      <c r="B678" s="2">
        <v>1</v>
      </c>
      <c r="C678" s="2" t="s">
        <v>1392</v>
      </c>
      <c r="D678" s="1">
        <v>11</v>
      </c>
      <c r="E678" s="2" t="str">
        <f t="shared" si="4"/>
        <v>11_Rhinopristiformes</v>
      </c>
      <c r="F678" s="2" t="s">
        <v>1548</v>
      </c>
      <c r="G678" s="2" t="s">
        <v>1599</v>
      </c>
      <c r="H678" s="20" t="s">
        <v>3637</v>
      </c>
      <c r="I678" s="20">
        <v>195475</v>
      </c>
      <c r="J678" s="20">
        <v>2382420</v>
      </c>
      <c r="K678" s="70" t="str">
        <f t="shared" si="5"/>
        <v>https://www.iucnredlist.org/species/195475/2382420</v>
      </c>
      <c r="L678" s="19">
        <v>5</v>
      </c>
      <c r="M678" s="19">
        <v>61</v>
      </c>
      <c r="N678" s="72"/>
      <c r="O678" s="72" t="s">
        <v>4319</v>
      </c>
      <c r="P678" s="51" t="s">
        <v>83</v>
      </c>
      <c r="Q678" s="24">
        <v>1807630.138</v>
      </c>
      <c r="R678" s="26">
        <v>262</v>
      </c>
      <c r="S678" s="26" t="s">
        <v>84</v>
      </c>
    </row>
    <row r="679" spans="1:19" x14ac:dyDescent="0.3">
      <c r="A679" s="2">
        <v>631</v>
      </c>
      <c r="B679" s="2">
        <v>1</v>
      </c>
      <c r="C679" s="2" t="s">
        <v>1392</v>
      </c>
      <c r="D679" s="1">
        <v>11</v>
      </c>
      <c r="E679" s="2" t="str">
        <f t="shared" si="4"/>
        <v>11_Rhinopristiformes</v>
      </c>
      <c r="F679" s="2" t="s">
        <v>1548</v>
      </c>
      <c r="G679" s="2" t="s">
        <v>1620</v>
      </c>
      <c r="H679" s="20" t="s">
        <v>3641</v>
      </c>
      <c r="I679" s="20">
        <v>60164</v>
      </c>
      <c r="J679" s="20">
        <v>124446536</v>
      </c>
      <c r="K679" s="70" t="str">
        <f t="shared" si="5"/>
        <v>https://www.iucnredlist.org/species/60164/124446536</v>
      </c>
      <c r="L679" s="19">
        <v>0</v>
      </c>
      <c r="M679" s="19">
        <v>11</v>
      </c>
      <c r="N679" s="72"/>
      <c r="O679" s="72" t="s">
        <v>4319</v>
      </c>
      <c r="P679" s="51" t="s">
        <v>83</v>
      </c>
      <c r="Q679" s="24">
        <v>196.5211505</v>
      </c>
      <c r="R679" s="26">
        <v>96</v>
      </c>
      <c r="S679" s="26" t="s">
        <v>84</v>
      </c>
    </row>
    <row r="680" spans="1:19" x14ac:dyDescent="0.3">
      <c r="A680" s="2">
        <v>632</v>
      </c>
      <c r="B680" s="2">
        <v>1</v>
      </c>
      <c r="C680" s="2" t="s">
        <v>1392</v>
      </c>
      <c r="D680" s="1">
        <v>11</v>
      </c>
      <c r="E680" s="2" t="str">
        <f t="shared" si="4"/>
        <v>11_Rhinopristiformes</v>
      </c>
      <c r="F680" s="2" t="s">
        <v>1548</v>
      </c>
      <c r="G680" s="2" t="s">
        <v>1620</v>
      </c>
      <c r="H680" s="20" t="s">
        <v>3642</v>
      </c>
      <c r="I680" s="20">
        <v>161555</v>
      </c>
      <c r="J680" s="20">
        <v>124505883</v>
      </c>
      <c r="K680" s="70" t="str">
        <f t="shared" si="5"/>
        <v>https://www.iucnredlist.org/species/161555/124505883</v>
      </c>
      <c r="L680" s="19">
        <v>0</v>
      </c>
      <c r="M680" s="19">
        <v>100</v>
      </c>
      <c r="N680" s="72"/>
      <c r="O680" s="72" t="s">
        <v>4319</v>
      </c>
      <c r="P680" s="51" t="s">
        <v>83</v>
      </c>
      <c r="Q680" s="24">
        <v>132934.00229999999</v>
      </c>
      <c r="R680" s="26">
        <v>120</v>
      </c>
      <c r="S680" s="26" t="s">
        <v>84</v>
      </c>
    </row>
    <row r="681" spans="1:19" x14ac:dyDescent="0.3">
      <c r="A681" s="2">
        <v>633</v>
      </c>
      <c r="B681" s="2">
        <v>1</v>
      </c>
      <c r="C681" s="2" t="s">
        <v>1392</v>
      </c>
      <c r="D681" s="1">
        <v>11</v>
      </c>
      <c r="E681" s="2" t="str">
        <f t="shared" si="4"/>
        <v>11_Rhinopristiformes</v>
      </c>
      <c r="F681" s="2" t="s">
        <v>1548</v>
      </c>
      <c r="G681" s="2" t="s">
        <v>1620</v>
      </c>
      <c r="H681" s="20" t="s">
        <v>3643</v>
      </c>
      <c r="I681" s="20">
        <v>161697</v>
      </c>
      <c r="J681" s="20">
        <v>124530008</v>
      </c>
      <c r="K681" s="70" t="str">
        <f t="shared" si="5"/>
        <v>https://www.iucnredlist.org/species/161697/124530008</v>
      </c>
      <c r="L681" s="19">
        <v>60</v>
      </c>
      <c r="M681" s="19">
        <v>185</v>
      </c>
      <c r="N681" s="72"/>
      <c r="O681" s="72" t="s">
        <v>4319</v>
      </c>
      <c r="P681" s="51" t="s">
        <v>83</v>
      </c>
      <c r="Q681" s="24">
        <v>49027.271959999998</v>
      </c>
      <c r="R681" s="26">
        <v>81</v>
      </c>
      <c r="S681" s="26" t="s">
        <v>84</v>
      </c>
    </row>
    <row r="682" spans="1:19" x14ac:dyDescent="0.3">
      <c r="A682" s="2">
        <v>635</v>
      </c>
      <c r="B682" s="2">
        <v>1</v>
      </c>
      <c r="C682" s="2" t="s">
        <v>1392</v>
      </c>
      <c r="D682" s="1">
        <v>11</v>
      </c>
      <c r="E682" s="2" t="str">
        <f t="shared" si="4"/>
        <v>11_Rhinopristiformes</v>
      </c>
      <c r="F682" s="2" t="s">
        <v>1548</v>
      </c>
      <c r="G682" s="2" t="s">
        <v>1620</v>
      </c>
      <c r="H682" s="20" t="s">
        <v>3645</v>
      </c>
      <c r="I682" s="20">
        <v>60172</v>
      </c>
      <c r="J682" s="20">
        <v>109899000</v>
      </c>
      <c r="K682" s="70" t="str">
        <f t="shared" si="5"/>
        <v>https://www.iucnredlist.org/species/60172/109899000</v>
      </c>
      <c r="L682" s="19">
        <v>10</v>
      </c>
      <c r="M682" s="19">
        <v>30</v>
      </c>
      <c r="N682" s="72"/>
      <c r="O682" s="72" t="s">
        <v>4319</v>
      </c>
      <c r="P682" s="51" t="s">
        <v>83</v>
      </c>
      <c r="Q682" s="24">
        <v>10827.15135</v>
      </c>
      <c r="R682" s="26">
        <v>78</v>
      </c>
      <c r="S682" s="26" t="s">
        <v>84</v>
      </c>
    </row>
    <row r="683" spans="1:19" x14ac:dyDescent="0.3">
      <c r="A683" s="2">
        <v>636</v>
      </c>
      <c r="B683" s="2">
        <v>1</v>
      </c>
      <c r="C683" s="2" t="s">
        <v>1392</v>
      </c>
      <c r="D683" s="1">
        <v>11</v>
      </c>
      <c r="E683" s="2" t="str">
        <f t="shared" si="4"/>
        <v>11_Rhinopristiformes</v>
      </c>
      <c r="F683" s="2" t="s">
        <v>1548</v>
      </c>
      <c r="G683" s="2" t="s">
        <v>1620</v>
      </c>
      <c r="H683" s="20" t="s">
        <v>3646</v>
      </c>
      <c r="I683" s="20">
        <v>161476</v>
      </c>
      <c r="J683" s="20">
        <v>109905030</v>
      </c>
      <c r="K683" s="70" t="str">
        <f t="shared" si="5"/>
        <v>https://www.iucnredlist.org/species/161476/109905030</v>
      </c>
      <c r="L683" s="23">
        <v>0</v>
      </c>
      <c r="M683" s="19">
        <v>366</v>
      </c>
      <c r="N683" s="72"/>
      <c r="O683" s="72" t="s">
        <v>4319</v>
      </c>
      <c r="P683" s="51" t="s">
        <v>178</v>
      </c>
      <c r="Q683" s="24">
        <v>163.6171683</v>
      </c>
      <c r="R683" s="26">
        <v>75</v>
      </c>
      <c r="S683" s="26" t="s">
        <v>84</v>
      </c>
    </row>
    <row r="684" spans="1:19" x14ac:dyDescent="0.3">
      <c r="A684" s="2">
        <v>650</v>
      </c>
      <c r="B684" s="2">
        <v>1</v>
      </c>
      <c r="C684" s="2" t="s">
        <v>1392</v>
      </c>
      <c r="D684" s="1">
        <v>11</v>
      </c>
      <c r="E684" s="2" t="str">
        <f t="shared" si="4"/>
        <v>11_Rhinopristiformes</v>
      </c>
      <c r="F684" s="2" t="s">
        <v>1548</v>
      </c>
      <c r="G684" s="2" t="s">
        <v>1620</v>
      </c>
      <c r="H684" s="20" t="s">
        <v>3660</v>
      </c>
      <c r="I684" s="20">
        <v>161405</v>
      </c>
      <c r="J684" s="20">
        <v>124479447</v>
      </c>
      <c r="K684" s="70" t="str">
        <f t="shared" si="5"/>
        <v>https://www.iucnredlist.org/species/161405/124479447</v>
      </c>
      <c r="L684" s="19">
        <v>68</v>
      </c>
      <c r="M684" s="19">
        <v>348</v>
      </c>
      <c r="N684" s="72"/>
      <c r="O684" s="72" t="s">
        <v>4319</v>
      </c>
      <c r="P684" s="51" t="s">
        <v>83</v>
      </c>
      <c r="Q684" s="24">
        <v>29662.816459999998</v>
      </c>
      <c r="R684" s="26">
        <v>127</v>
      </c>
      <c r="S684" s="26" t="s">
        <v>84</v>
      </c>
    </row>
    <row r="685" spans="1:19" x14ac:dyDescent="0.3">
      <c r="A685" s="2">
        <v>653</v>
      </c>
      <c r="B685" s="2">
        <v>1</v>
      </c>
      <c r="C685" s="2" t="s">
        <v>1392</v>
      </c>
      <c r="D685" s="1">
        <v>11</v>
      </c>
      <c r="E685" s="2" t="str">
        <f t="shared" si="4"/>
        <v>11_Rhinopristiformes</v>
      </c>
      <c r="F685" s="2" t="s">
        <v>1548</v>
      </c>
      <c r="G685" s="2" t="s">
        <v>1620</v>
      </c>
      <c r="H685" s="20" t="s">
        <v>3663</v>
      </c>
      <c r="I685" s="20">
        <v>63167</v>
      </c>
      <c r="J685" s="20">
        <v>124464321</v>
      </c>
      <c r="K685" s="70" t="str">
        <f t="shared" si="5"/>
        <v>https://www.iucnredlist.org/species/63167/124464321</v>
      </c>
      <c r="L685" s="19">
        <v>1</v>
      </c>
      <c r="M685" s="19">
        <v>60</v>
      </c>
      <c r="N685" s="72"/>
      <c r="O685" s="72" t="s">
        <v>4319</v>
      </c>
      <c r="P685" s="51" t="s">
        <v>83</v>
      </c>
      <c r="Q685" s="24">
        <v>11575.04593</v>
      </c>
      <c r="R685" s="26">
        <v>99</v>
      </c>
      <c r="S685" s="26" t="s">
        <v>84</v>
      </c>
    </row>
    <row r="686" spans="1:19" x14ac:dyDescent="0.3">
      <c r="A686" s="2">
        <v>656</v>
      </c>
      <c r="B686" s="2">
        <v>1</v>
      </c>
      <c r="C686" s="2" t="s">
        <v>1392</v>
      </c>
      <c r="D686" s="1">
        <v>11</v>
      </c>
      <c r="E686" s="2" t="str">
        <f t="shared" si="4"/>
        <v>11_Rhinopristiformes</v>
      </c>
      <c r="F686" s="2" t="s">
        <v>1548</v>
      </c>
      <c r="G686" s="2" t="s">
        <v>1620</v>
      </c>
      <c r="H686" s="20" t="s">
        <v>3666</v>
      </c>
      <c r="I686" s="20">
        <v>60169</v>
      </c>
      <c r="J686" s="20">
        <v>124447127</v>
      </c>
      <c r="K686" s="70" t="str">
        <f t="shared" si="5"/>
        <v>https://www.iucnredlist.org/species/60169/124447127</v>
      </c>
      <c r="L686" s="19">
        <v>125</v>
      </c>
      <c r="M686" s="19">
        <v>125</v>
      </c>
      <c r="N686" s="72"/>
      <c r="O686" s="72" t="s">
        <v>4319</v>
      </c>
      <c r="P686" s="51" t="s">
        <v>83</v>
      </c>
      <c r="Q686" s="24">
        <v>6308.0599300000003</v>
      </c>
      <c r="R686" s="26">
        <v>50</v>
      </c>
      <c r="S686" s="26" t="s">
        <v>84</v>
      </c>
    </row>
    <row r="687" spans="1:19" x14ac:dyDescent="0.3">
      <c r="A687" s="2">
        <v>657</v>
      </c>
      <c r="B687" s="2">
        <v>1</v>
      </c>
      <c r="C687" s="2" t="s">
        <v>1392</v>
      </c>
      <c r="D687" s="1">
        <v>11</v>
      </c>
      <c r="E687" s="2" t="str">
        <f t="shared" si="4"/>
        <v>11_Rhinopristiformes</v>
      </c>
      <c r="F687" s="2" t="s">
        <v>1548</v>
      </c>
      <c r="G687" s="2" t="s">
        <v>1620</v>
      </c>
      <c r="H687" s="20" t="s">
        <v>3667</v>
      </c>
      <c r="I687" s="20">
        <v>63166</v>
      </c>
      <c r="J687" s="20">
        <v>124464201</v>
      </c>
      <c r="K687" s="70" t="str">
        <f t="shared" si="5"/>
        <v>https://www.iucnredlist.org/species/63166/124464201</v>
      </c>
      <c r="L687" s="19">
        <v>0</v>
      </c>
      <c r="M687" s="19">
        <v>60</v>
      </c>
      <c r="N687" s="72"/>
      <c r="O687" s="72" t="s">
        <v>4319</v>
      </c>
      <c r="P687" s="51" t="s">
        <v>83</v>
      </c>
      <c r="Q687" s="24">
        <v>4387.5446250000005</v>
      </c>
      <c r="R687" s="26">
        <v>100</v>
      </c>
      <c r="S687" s="26" t="s">
        <v>84</v>
      </c>
    </row>
    <row r="688" spans="1:19" x14ac:dyDescent="0.3">
      <c r="A688" s="2">
        <v>658</v>
      </c>
      <c r="B688" s="2">
        <v>1</v>
      </c>
      <c r="C688" s="2" t="s">
        <v>1392</v>
      </c>
      <c r="D688" s="1">
        <v>11</v>
      </c>
      <c r="E688" s="2" t="str">
        <f t="shared" si="4"/>
        <v>11_Rhinopristiformes</v>
      </c>
      <c r="F688" s="2" t="s">
        <v>1548</v>
      </c>
      <c r="G688" s="2" t="s">
        <v>1620</v>
      </c>
      <c r="H688" s="20" t="s">
        <v>3668</v>
      </c>
      <c r="I688" s="20">
        <v>161447</v>
      </c>
      <c r="J688" s="20">
        <v>109904426</v>
      </c>
      <c r="K688" s="70" t="str">
        <f t="shared" si="5"/>
        <v>https://www.iucnredlist.org/species/161447/109904426</v>
      </c>
      <c r="L688" s="19">
        <v>1</v>
      </c>
      <c r="M688" s="19">
        <v>70</v>
      </c>
      <c r="N688" s="72"/>
      <c r="O688" s="72" t="s">
        <v>4319</v>
      </c>
      <c r="P688" s="51" t="s">
        <v>83</v>
      </c>
      <c r="Q688" s="24">
        <v>464180.55739999999</v>
      </c>
      <c r="R688" s="26">
        <v>90</v>
      </c>
      <c r="S688" s="26" t="s">
        <v>84</v>
      </c>
    </row>
    <row r="689" spans="1:19" x14ac:dyDescent="0.3">
      <c r="A689" s="2">
        <v>661</v>
      </c>
      <c r="B689" s="2">
        <v>1</v>
      </c>
      <c r="C689" s="2" t="s">
        <v>1392</v>
      </c>
      <c r="D689" s="1">
        <v>11</v>
      </c>
      <c r="E689" s="2" t="str">
        <f t="shared" si="4"/>
        <v>11_Rhinopristiformes</v>
      </c>
      <c r="F689" s="2" t="s">
        <v>1548</v>
      </c>
      <c r="G689" s="2" t="s">
        <v>1620</v>
      </c>
      <c r="H689" s="20" t="s">
        <v>3671</v>
      </c>
      <c r="I689" s="20">
        <v>42721</v>
      </c>
      <c r="J689" s="20">
        <v>68641936</v>
      </c>
      <c r="K689" s="70" t="str">
        <f t="shared" si="5"/>
        <v>https://www.iucnredlist.org/species/42721/68641936</v>
      </c>
      <c r="L689" s="19">
        <v>66</v>
      </c>
      <c r="M689" s="19">
        <v>200</v>
      </c>
      <c r="N689" s="72"/>
      <c r="O689" s="72" t="s">
        <v>4319</v>
      </c>
      <c r="P689" s="51" t="s">
        <v>83</v>
      </c>
      <c r="Q689" s="24">
        <v>278566.98320000002</v>
      </c>
      <c r="R689" s="26">
        <v>60</v>
      </c>
      <c r="S689" s="26" t="s">
        <v>84</v>
      </c>
    </row>
    <row r="690" spans="1:19" x14ac:dyDescent="0.3">
      <c r="A690" s="2">
        <v>662</v>
      </c>
      <c r="B690" s="2">
        <v>1</v>
      </c>
      <c r="C690" s="2" t="s">
        <v>1392</v>
      </c>
      <c r="D690" s="1">
        <v>11</v>
      </c>
      <c r="E690" s="2" t="str">
        <f t="shared" si="4"/>
        <v>11_Rhinopristiformes</v>
      </c>
      <c r="F690" s="2" t="s">
        <v>1548</v>
      </c>
      <c r="G690" s="2" t="s">
        <v>1620</v>
      </c>
      <c r="H690" s="20" t="s">
        <v>3672</v>
      </c>
      <c r="I690" s="20">
        <v>104005557</v>
      </c>
      <c r="J690" s="20">
        <v>104006031</v>
      </c>
      <c r="K690" s="70" t="str">
        <f t="shared" si="5"/>
        <v>https://www.iucnredlist.org/species/104005557/104006031</v>
      </c>
      <c r="L690" s="19">
        <v>25</v>
      </c>
      <c r="M690" s="19">
        <v>230</v>
      </c>
      <c r="N690" s="72"/>
      <c r="O690" s="72" t="s">
        <v>4319</v>
      </c>
      <c r="P690" s="51" t="s">
        <v>83</v>
      </c>
      <c r="Q690" s="24">
        <v>421823.47090000001</v>
      </c>
      <c r="R690" s="25">
        <v>100</v>
      </c>
      <c r="S690" s="26" t="s">
        <v>84</v>
      </c>
    </row>
    <row r="691" spans="1:19" x14ac:dyDescent="0.3">
      <c r="A691" s="2">
        <v>664</v>
      </c>
      <c r="B691" s="2">
        <v>1</v>
      </c>
      <c r="C691" s="2" t="s">
        <v>1392</v>
      </c>
      <c r="D691" s="1">
        <v>12</v>
      </c>
      <c r="E691" s="2" t="str">
        <f t="shared" si="4"/>
        <v>12_Rajiformes</v>
      </c>
      <c r="F691" s="2" t="s">
        <v>1705</v>
      </c>
      <c r="G691" s="2" t="s">
        <v>1706</v>
      </c>
      <c r="H691" s="20" t="s">
        <v>3675</v>
      </c>
      <c r="I691" s="20">
        <v>63122</v>
      </c>
      <c r="J691" s="20">
        <v>124460700</v>
      </c>
      <c r="K691" s="70" t="str">
        <f t="shared" si="5"/>
        <v>https://www.iucnredlist.org/species/63122/124460700</v>
      </c>
      <c r="L691" s="19">
        <v>51</v>
      </c>
      <c r="M691" s="19">
        <v>1000</v>
      </c>
      <c r="N691" s="72"/>
      <c r="O691" s="72" t="s">
        <v>4319</v>
      </c>
      <c r="P691" s="51" t="s">
        <v>178</v>
      </c>
      <c r="Q691" s="24">
        <v>892908.59210000001</v>
      </c>
      <c r="R691" s="26">
        <v>69</v>
      </c>
      <c r="S691" s="26" t="s">
        <v>84</v>
      </c>
    </row>
    <row r="692" spans="1:19" x14ac:dyDescent="0.3">
      <c r="A692" s="2">
        <v>665</v>
      </c>
      <c r="B692" s="2">
        <v>1</v>
      </c>
      <c r="C692" s="2" t="s">
        <v>1392</v>
      </c>
      <c r="D692" s="1">
        <v>12</v>
      </c>
      <c r="E692" s="2" t="str">
        <f t="shared" si="4"/>
        <v>12_Rajiformes</v>
      </c>
      <c r="F692" s="2" t="s">
        <v>1705</v>
      </c>
      <c r="G692" s="2" t="s">
        <v>1706</v>
      </c>
      <c r="H692" s="20" t="s">
        <v>3676</v>
      </c>
      <c r="I692" s="20">
        <v>44652</v>
      </c>
      <c r="J692" s="20">
        <v>124437250</v>
      </c>
      <c r="K692" s="70" t="str">
        <f t="shared" si="5"/>
        <v>https://www.iucnredlist.org/species/44652/124437250</v>
      </c>
      <c r="L692" s="19">
        <v>168</v>
      </c>
      <c r="M692" s="19">
        <v>2610</v>
      </c>
      <c r="N692" s="72"/>
      <c r="O692" s="72" t="s">
        <v>4319</v>
      </c>
      <c r="P692" s="51" t="s">
        <v>178</v>
      </c>
      <c r="Q692" s="24">
        <v>157367.06280000001</v>
      </c>
      <c r="R692" s="26">
        <v>176.2</v>
      </c>
      <c r="S692" s="26" t="s">
        <v>84</v>
      </c>
    </row>
    <row r="693" spans="1:19" x14ac:dyDescent="0.3">
      <c r="A693" s="2">
        <v>666</v>
      </c>
      <c r="B693" s="2">
        <v>1</v>
      </c>
      <c r="C693" s="2" t="s">
        <v>1392</v>
      </c>
      <c r="D693" s="1">
        <v>12</v>
      </c>
      <c r="E693" s="2" t="str">
        <f t="shared" si="4"/>
        <v>12_Rajiformes</v>
      </c>
      <c r="F693" s="2" t="s">
        <v>1705</v>
      </c>
      <c r="G693" s="2" t="s">
        <v>1706</v>
      </c>
      <c r="H693" s="20" t="s">
        <v>3677</v>
      </c>
      <c r="I693" s="20">
        <v>161490</v>
      </c>
      <c r="J693" s="20">
        <v>124494780</v>
      </c>
      <c r="K693" s="70" t="str">
        <f t="shared" si="5"/>
        <v>https://www.iucnredlist.org/species/161490/124494780</v>
      </c>
      <c r="L693" s="19">
        <v>20</v>
      </c>
      <c r="M693" s="19">
        <v>1254</v>
      </c>
      <c r="N693" s="72"/>
      <c r="O693" s="72" t="s">
        <v>4319</v>
      </c>
      <c r="P693" s="51" t="s">
        <v>178</v>
      </c>
      <c r="Q693" s="24">
        <v>1654491.7860000001</v>
      </c>
      <c r="R693" s="26">
        <v>115</v>
      </c>
      <c r="S693" s="26" t="s">
        <v>84</v>
      </c>
    </row>
    <row r="694" spans="1:19" x14ac:dyDescent="0.3">
      <c r="A694" s="2">
        <v>667</v>
      </c>
      <c r="B694" s="2">
        <v>1</v>
      </c>
      <c r="C694" s="2" t="s">
        <v>1392</v>
      </c>
      <c r="D694" s="1">
        <v>12</v>
      </c>
      <c r="E694" s="2" t="str">
        <f t="shared" si="4"/>
        <v>12_Rajiformes</v>
      </c>
      <c r="F694" s="2" t="s">
        <v>1705</v>
      </c>
      <c r="G694" s="2" t="s">
        <v>1706</v>
      </c>
      <c r="H694" s="20" t="s">
        <v>3678</v>
      </c>
      <c r="I694" s="20">
        <v>63119</v>
      </c>
      <c r="J694" s="20">
        <v>68608464</v>
      </c>
      <c r="K694" s="70" t="str">
        <f t="shared" si="5"/>
        <v>https://www.iucnredlist.org/species/63119/68608464</v>
      </c>
      <c r="L694" s="19">
        <v>167</v>
      </c>
      <c r="M694" s="19">
        <v>3167</v>
      </c>
      <c r="N694" s="72"/>
      <c r="O694" s="72" t="s">
        <v>4319</v>
      </c>
      <c r="P694" s="51" t="s">
        <v>178</v>
      </c>
      <c r="Q694" s="24">
        <v>6165972.034</v>
      </c>
      <c r="R694" s="26">
        <v>107</v>
      </c>
      <c r="S694" s="26" t="s">
        <v>84</v>
      </c>
    </row>
    <row r="695" spans="1:19" x14ac:dyDescent="0.3">
      <c r="A695" s="2">
        <v>669</v>
      </c>
      <c r="B695" s="2">
        <v>1</v>
      </c>
      <c r="C695" s="2" t="s">
        <v>1392</v>
      </c>
      <c r="D695" s="1">
        <v>12</v>
      </c>
      <c r="E695" s="2" t="str">
        <f t="shared" si="4"/>
        <v>12_Rajiformes</v>
      </c>
      <c r="F695" s="2" t="s">
        <v>1705</v>
      </c>
      <c r="G695" s="2" t="s">
        <v>1706</v>
      </c>
      <c r="H695" s="20" t="s">
        <v>3680</v>
      </c>
      <c r="I695" s="20">
        <v>161542</v>
      </c>
      <c r="J695" s="20">
        <v>124503504</v>
      </c>
      <c r="K695" s="70" t="str">
        <f t="shared" si="5"/>
        <v>https://www.iucnredlist.org/species/161542/124503504</v>
      </c>
      <c r="L695" s="19">
        <v>6</v>
      </c>
      <c r="M695" s="19">
        <v>1540</v>
      </c>
      <c r="N695" s="72"/>
      <c r="O695" s="72" t="s">
        <v>4319</v>
      </c>
      <c r="P695" s="51" t="s">
        <v>83</v>
      </c>
      <c r="Q695" s="24">
        <v>4667900.2510000002</v>
      </c>
      <c r="R695" s="26">
        <v>111</v>
      </c>
      <c r="S695" s="26" t="s">
        <v>84</v>
      </c>
    </row>
    <row r="696" spans="1:19" x14ac:dyDescent="0.3">
      <c r="A696" s="2">
        <v>670</v>
      </c>
      <c r="B696" s="2">
        <v>1</v>
      </c>
      <c r="C696" s="2" t="s">
        <v>1392</v>
      </c>
      <c r="D696" s="1">
        <v>12</v>
      </c>
      <c r="E696" s="2" t="str">
        <f t="shared" si="4"/>
        <v>12_Rajiformes</v>
      </c>
      <c r="F696" s="2" t="s">
        <v>1705</v>
      </c>
      <c r="G696" s="2" t="s">
        <v>1706</v>
      </c>
      <c r="H696" s="20" t="s">
        <v>3681</v>
      </c>
      <c r="I696" s="20">
        <v>161340</v>
      </c>
      <c r="J696" s="20">
        <v>109901335</v>
      </c>
      <c r="K696" s="70" t="str">
        <f t="shared" si="5"/>
        <v>https://www.iucnredlist.org/species/161340/109901335</v>
      </c>
      <c r="L696" s="19">
        <v>600</v>
      </c>
      <c r="M696" s="19">
        <v>1500</v>
      </c>
      <c r="N696" s="72"/>
      <c r="O696" s="72" t="s">
        <v>4319</v>
      </c>
      <c r="P696" s="51" t="s">
        <v>178</v>
      </c>
      <c r="Q696" s="24">
        <v>2161.4513510000002</v>
      </c>
      <c r="R696" s="26">
        <v>60</v>
      </c>
      <c r="S696" s="26" t="s">
        <v>84</v>
      </c>
    </row>
    <row r="697" spans="1:19" x14ac:dyDescent="0.3">
      <c r="A697" s="2">
        <v>671</v>
      </c>
      <c r="B697" s="2">
        <v>1</v>
      </c>
      <c r="C697" s="2" t="s">
        <v>1392</v>
      </c>
      <c r="D697" s="1">
        <v>12</v>
      </c>
      <c r="E697" s="2" t="str">
        <f t="shared" si="4"/>
        <v>12_Rajiformes</v>
      </c>
      <c r="F697" s="2" t="s">
        <v>1705</v>
      </c>
      <c r="G697" s="2" t="s">
        <v>1706</v>
      </c>
      <c r="H697" s="20" t="s">
        <v>3682</v>
      </c>
      <c r="I697" s="20">
        <v>161392</v>
      </c>
      <c r="J697" s="20">
        <v>124476426</v>
      </c>
      <c r="K697" s="70" t="str">
        <f t="shared" si="5"/>
        <v>https://www.iucnredlist.org/species/161392/124476426</v>
      </c>
      <c r="L697" s="19">
        <v>150</v>
      </c>
      <c r="M697" s="19">
        <v>600</v>
      </c>
      <c r="N697" s="72"/>
      <c r="O697" s="72" t="s">
        <v>4319</v>
      </c>
      <c r="P697" s="51" t="s">
        <v>178</v>
      </c>
      <c r="Q697" s="24">
        <v>488.08251330000002</v>
      </c>
      <c r="R697" s="26">
        <v>113</v>
      </c>
      <c r="S697" s="26" t="s">
        <v>84</v>
      </c>
    </row>
    <row r="698" spans="1:19" x14ac:dyDescent="0.3">
      <c r="A698" s="2">
        <v>675</v>
      </c>
      <c r="B698" s="2">
        <v>1</v>
      </c>
      <c r="C698" s="2" t="s">
        <v>1392</v>
      </c>
      <c r="D698" s="1">
        <v>12</v>
      </c>
      <c r="E698" s="2" t="str">
        <f t="shared" si="4"/>
        <v>12_Rajiformes</v>
      </c>
      <c r="F698" s="2" t="s">
        <v>1705</v>
      </c>
      <c r="G698" s="2" t="s">
        <v>1706</v>
      </c>
      <c r="H698" s="20" t="s">
        <v>3686</v>
      </c>
      <c r="I698" s="20">
        <v>161669</v>
      </c>
      <c r="J698" s="20">
        <v>124525206</v>
      </c>
      <c r="K698" s="70" t="str">
        <f t="shared" si="5"/>
        <v>https://www.iucnredlist.org/species/161669/124525206</v>
      </c>
      <c r="L698" s="19">
        <v>5</v>
      </c>
      <c r="M698" s="19">
        <v>700</v>
      </c>
      <c r="N698" s="72"/>
      <c r="O698" s="72" t="s">
        <v>4319</v>
      </c>
      <c r="P698" s="51" t="s">
        <v>83</v>
      </c>
      <c r="Q698" s="24">
        <v>1075210.1510000001</v>
      </c>
      <c r="R698" s="26">
        <v>115</v>
      </c>
      <c r="S698" s="26" t="s">
        <v>84</v>
      </c>
    </row>
    <row r="699" spans="1:19" x14ac:dyDescent="0.3">
      <c r="A699" s="2">
        <v>678</v>
      </c>
      <c r="B699" s="2">
        <v>1</v>
      </c>
      <c r="C699" s="2" t="s">
        <v>1392</v>
      </c>
      <c r="D699" s="1">
        <v>12</v>
      </c>
      <c r="E699" s="2" t="str">
        <f t="shared" si="4"/>
        <v>12_Rajiformes</v>
      </c>
      <c r="F699" s="2" t="s">
        <v>1705</v>
      </c>
      <c r="G699" s="2" t="s">
        <v>1706</v>
      </c>
      <c r="H699" s="20" t="s">
        <v>3689</v>
      </c>
      <c r="I699" s="20">
        <v>161416</v>
      </c>
      <c r="J699" s="20">
        <v>124481168</v>
      </c>
      <c r="K699" s="70" t="str">
        <f t="shared" si="5"/>
        <v>https://www.iucnredlist.org/species/161416/124481168</v>
      </c>
      <c r="L699" s="19">
        <v>293</v>
      </c>
      <c r="M699" s="19">
        <v>896</v>
      </c>
      <c r="N699" s="72"/>
      <c r="O699" s="72" t="s">
        <v>4319</v>
      </c>
      <c r="P699" s="51" t="s">
        <v>178</v>
      </c>
      <c r="Q699" s="24">
        <v>12576.63103</v>
      </c>
      <c r="R699" s="26">
        <v>29</v>
      </c>
      <c r="S699" s="26" t="s">
        <v>84</v>
      </c>
    </row>
    <row r="700" spans="1:19" x14ac:dyDescent="0.3">
      <c r="A700" s="2">
        <v>679</v>
      </c>
      <c r="B700" s="2">
        <v>1</v>
      </c>
      <c r="C700" s="2" t="s">
        <v>1392</v>
      </c>
      <c r="D700" s="1">
        <v>12</v>
      </c>
      <c r="E700" s="2" t="str">
        <f t="shared" si="4"/>
        <v>12_Rajiformes</v>
      </c>
      <c r="F700" s="2" t="s">
        <v>1705</v>
      </c>
      <c r="G700" s="2" t="s">
        <v>1706</v>
      </c>
      <c r="H700" s="20" t="s">
        <v>3690</v>
      </c>
      <c r="I700" s="20">
        <v>161527</v>
      </c>
      <c r="J700" s="20">
        <v>124500595</v>
      </c>
      <c r="K700" s="70" t="str">
        <f t="shared" si="5"/>
        <v>https://www.iucnredlist.org/species/161527/124500595</v>
      </c>
      <c r="L700" s="19">
        <v>220</v>
      </c>
      <c r="M700" s="19">
        <v>623</v>
      </c>
      <c r="N700" s="72"/>
      <c r="O700" s="72" t="s">
        <v>4319</v>
      </c>
      <c r="P700" s="51" t="s">
        <v>178</v>
      </c>
      <c r="Q700" s="24">
        <v>46514.711289999999</v>
      </c>
      <c r="R700" s="26">
        <v>40</v>
      </c>
      <c r="S700" s="26" t="s">
        <v>84</v>
      </c>
    </row>
    <row r="701" spans="1:19" x14ac:dyDescent="0.3">
      <c r="A701" s="2">
        <v>680</v>
      </c>
      <c r="B701" s="2">
        <v>1</v>
      </c>
      <c r="C701" s="2" t="s">
        <v>1392</v>
      </c>
      <c r="D701" s="1">
        <v>12</v>
      </c>
      <c r="E701" s="2" t="str">
        <f t="shared" si="4"/>
        <v>12_Rajiformes</v>
      </c>
      <c r="F701" s="2" t="s">
        <v>1705</v>
      </c>
      <c r="G701" s="2" t="s">
        <v>1706</v>
      </c>
      <c r="H701" s="20" t="s">
        <v>3691</v>
      </c>
      <c r="I701" s="20">
        <v>161415</v>
      </c>
      <c r="J701" s="20">
        <v>124481027</v>
      </c>
      <c r="K701" s="70" t="str">
        <f t="shared" si="5"/>
        <v>https://www.iucnredlist.org/species/161415/124481027</v>
      </c>
      <c r="L701" s="19">
        <v>353</v>
      </c>
      <c r="M701" s="19">
        <v>776</v>
      </c>
      <c r="N701" s="72"/>
      <c r="O701" s="72" t="s">
        <v>4319</v>
      </c>
      <c r="P701" s="51" t="s">
        <v>178</v>
      </c>
      <c r="Q701" s="24">
        <v>15060.119060000001</v>
      </c>
      <c r="R701" s="26">
        <v>41</v>
      </c>
      <c r="S701" s="26" t="s">
        <v>84</v>
      </c>
    </row>
    <row r="702" spans="1:19" x14ac:dyDescent="0.3">
      <c r="A702" s="2">
        <v>681</v>
      </c>
      <c r="B702" s="2">
        <v>1</v>
      </c>
      <c r="C702" s="2" t="s">
        <v>1392</v>
      </c>
      <c r="D702" s="1">
        <v>12</v>
      </c>
      <c r="E702" s="2" t="str">
        <f t="shared" si="4"/>
        <v>12_Rajiformes</v>
      </c>
      <c r="F702" s="2" t="s">
        <v>1705</v>
      </c>
      <c r="G702" s="2" t="s">
        <v>1706</v>
      </c>
      <c r="H702" s="20" t="s">
        <v>3692</v>
      </c>
      <c r="I702" s="20">
        <v>161422</v>
      </c>
      <c r="J702" s="20">
        <v>124482032</v>
      </c>
      <c r="K702" s="70" t="str">
        <f t="shared" si="5"/>
        <v>https://www.iucnredlist.org/species/161422/124482032</v>
      </c>
      <c r="L702" s="19">
        <v>549</v>
      </c>
      <c r="M702" s="19">
        <v>776</v>
      </c>
      <c r="N702" s="72"/>
      <c r="O702" s="72" t="s">
        <v>4319</v>
      </c>
      <c r="P702" s="51" t="s">
        <v>178</v>
      </c>
      <c r="Q702" s="24">
        <v>11719.07769</v>
      </c>
      <c r="R702" s="26">
        <v>44</v>
      </c>
      <c r="S702" s="26" t="s">
        <v>84</v>
      </c>
    </row>
    <row r="703" spans="1:19" x14ac:dyDescent="0.3">
      <c r="A703" s="2">
        <v>682</v>
      </c>
      <c r="B703" s="2">
        <v>1</v>
      </c>
      <c r="C703" s="2" t="s">
        <v>1392</v>
      </c>
      <c r="D703" s="1">
        <v>12</v>
      </c>
      <c r="E703" s="2" t="str">
        <f t="shared" si="4"/>
        <v>12_Rajiformes</v>
      </c>
      <c r="F703" s="2" t="s">
        <v>1705</v>
      </c>
      <c r="G703" s="2" t="s">
        <v>1706</v>
      </c>
      <c r="H703" s="20" t="s">
        <v>3693</v>
      </c>
      <c r="I703" s="20">
        <v>161708</v>
      </c>
      <c r="J703" s="20">
        <v>124531496</v>
      </c>
      <c r="K703" s="70" t="str">
        <f t="shared" si="5"/>
        <v>https://www.iucnredlist.org/species/161708/124531496</v>
      </c>
      <c r="L703" s="19">
        <v>366</v>
      </c>
      <c r="M703" s="19">
        <v>671</v>
      </c>
      <c r="N703" s="72"/>
      <c r="O703" s="72" t="s">
        <v>4319</v>
      </c>
      <c r="P703" s="51" t="s">
        <v>178</v>
      </c>
      <c r="Q703" s="24">
        <v>24118.013360000001</v>
      </c>
      <c r="R703" s="26">
        <v>33</v>
      </c>
      <c r="S703" s="26" t="s">
        <v>84</v>
      </c>
    </row>
    <row r="704" spans="1:19" x14ac:dyDescent="0.3">
      <c r="A704" s="2">
        <v>683</v>
      </c>
      <c r="B704" s="2">
        <v>1</v>
      </c>
      <c r="C704" s="2" t="s">
        <v>1392</v>
      </c>
      <c r="D704" s="1">
        <v>12</v>
      </c>
      <c r="E704" s="2" t="str">
        <f t="shared" si="4"/>
        <v>12_Rajiformes</v>
      </c>
      <c r="F704" s="2" t="s">
        <v>1705</v>
      </c>
      <c r="G704" s="2" t="s">
        <v>1706</v>
      </c>
      <c r="H704" s="20" t="s">
        <v>3694</v>
      </c>
      <c r="I704" s="20">
        <v>161556</v>
      </c>
      <c r="J704" s="20">
        <v>124506056</v>
      </c>
      <c r="K704" s="70" t="str">
        <f t="shared" si="5"/>
        <v>https://www.iucnredlist.org/species/161556/124506056</v>
      </c>
      <c r="L704" s="19">
        <v>338</v>
      </c>
      <c r="M704" s="19">
        <v>685</v>
      </c>
      <c r="N704" s="72"/>
      <c r="O704" s="72" t="s">
        <v>4319</v>
      </c>
      <c r="P704" s="51" t="s">
        <v>178</v>
      </c>
      <c r="Q704" s="24">
        <v>32981.338049999998</v>
      </c>
      <c r="R704" s="26">
        <v>32</v>
      </c>
      <c r="S704" s="26" t="s">
        <v>84</v>
      </c>
    </row>
    <row r="705" spans="1:19" x14ac:dyDescent="0.3">
      <c r="A705" s="2">
        <v>684</v>
      </c>
      <c r="B705" s="2">
        <v>1</v>
      </c>
      <c r="C705" s="2" t="s">
        <v>1392</v>
      </c>
      <c r="D705" s="1">
        <v>12</v>
      </c>
      <c r="E705" s="2" t="str">
        <f t="shared" si="4"/>
        <v>12_Rajiformes</v>
      </c>
      <c r="F705" s="2" t="s">
        <v>1705</v>
      </c>
      <c r="G705" s="2" t="s">
        <v>1706</v>
      </c>
      <c r="H705" s="20" t="s">
        <v>3695</v>
      </c>
      <c r="I705" s="20">
        <v>161331</v>
      </c>
      <c r="J705" s="20">
        <v>886000</v>
      </c>
      <c r="K705" s="70" t="str">
        <f t="shared" si="5"/>
        <v>https://www.iucnredlist.org/species/161331/886000</v>
      </c>
      <c r="L705" s="19">
        <v>298</v>
      </c>
      <c r="M705" s="19">
        <v>1000</v>
      </c>
      <c r="N705" s="72"/>
      <c r="O705" s="72" t="s">
        <v>4319</v>
      </c>
      <c r="P705" s="51" t="s">
        <v>178</v>
      </c>
      <c r="Q705" s="24">
        <v>145787.11910000001</v>
      </c>
      <c r="R705" s="26">
        <v>75</v>
      </c>
      <c r="S705" s="26" t="s">
        <v>84</v>
      </c>
    </row>
    <row r="706" spans="1:19" x14ac:dyDescent="0.3">
      <c r="A706" s="2">
        <v>690</v>
      </c>
      <c r="B706" s="2">
        <v>1</v>
      </c>
      <c r="C706" s="2" t="s">
        <v>1392</v>
      </c>
      <c r="D706" s="1">
        <v>12</v>
      </c>
      <c r="E706" s="2" t="str">
        <f t="shared" si="4"/>
        <v>12_Rajiformes</v>
      </c>
      <c r="F706" s="2" t="s">
        <v>1705</v>
      </c>
      <c r="G706" s="2" t="s">
        <v>1706</v>
      </c>
      <c r="H706" s="20" t="s">
        <v>3701</v>
      </c>
      <c r="I706" s="20">
        <v>195443</v>
      </c>
      <c r="J706" s="20">
        <v>68619789</v>
      </c>
      <c r="K706" s="70" t="str">
        <f t="shared" si="5"/>
        <v>https://www.iucnredlist.org/species/195443/68619789</v>
      </c>
      <c r="L706" s="19">
        <v>27</v>
      </c>
      <c r="M706" s="19">
        <v>54</v>
      </c>
      <c r="N706" s="72"/>
      <c r="O706" s="72" t="s">
        <v>4319</v>
      </c>
      <c r="P706" s="51" t="s">
        <v>83</v>
      </c>
      <c r="Q706" s="24">
        <v>10558.314280000001</v>
      </c>
      <c r="R706" s="26">
        <v>33</v>
      </c>
      <c r="S706" s="26" t="s">
        <v>84</v>
      </c>
    </row>
    <row r="707" spans="1:19" x14ac:dyDescent="0.3">
      <c r="A707" s="2">
        <v>692</v>
      </c>
      <c r="B707" s="2">
        <v>1</v>
      </c>
      <c r="C707" s="2" t="s">
        <v>1392</v>
      </c>
      <c r="D707" s="1">
        <v>12</v>
      </c>
      <c r="E707" s="2" t="str">
        <f t="shared" si="4"/>
        <v>12_Rajiformes</v>
      </c>
      <c r="F707" s="2" t="s">
        <v>1705</v>
      </c>
      <c r="G707" s="2" t="s">
        <v>1706</v>
      </c>
      <c r="H707" s="20" t="s">
        <v>3703</v>
      </c>
      <c r="I707" s="20">
        <v>161489</v>
      </c>
      <c r="J707" s="20">
        <v>68619906</v>
      </c>
      <c r="K707" s="70" t="str">
        <f t="shared" si="5"/>
        <v>https://www.iucnredlist.org/species/161489/68619906</v>
      </c>
      <c r="L707" s="19">
        <v>1</v>
      </c>
      <c r="M707" s="19">
        <v>170</v>
      </c>
      <c r="N707" s="72"/>
      <c r="O707" s="72" t="s">
        <v>4319</v>
      </c>
      <c r="P707" s="51" t="s">
        <v>83</v>
      </c>
      <c r="Q707" s="24">
        <v>10558.314280000001</v>
      </c>
      <c r="R707" s="26">
        <v>55</v>
      </c>
      <c r="S707" s="26" t="s">
        <v>84</v>
      </c>
    </row>
    <row r="708" spans="1:19" x14ac:dyDescent="0.3">
      <c r="A708" s="2">
        <v>695</v>
      </c>
      <c r="B708" s="2">
        <v>1</v>
      </c>
      <c r="C708" s="2" t="s">
        <v>1392</v>
      </c>
      <c r="D708" s="1">
        <v>12</v>
      </c>
      <c r="E708" s="2" t="str">
        <f t="shared" si="4"/>
        <v>12_Rajiformes</v>
      </c>
      <c r="F708" s="2" t="s">
        <v>1705</v>
      </c>
      <c r="G708" s="2" t="s">
        <v>1706</v>
      </c>
      <c r="H708" s="20" t="s">
        <v>3706</v>
      </c>
      <c r="I708" s="20">
        <v>195444</v>
      </c>
      <c r="J708" s="20">
        <v>68620069</v>
      </c>
      <c r="K708" s="70" t="str">
        <f t="shared" si="5"/>
        <v>https://www.iucnredlist.org/species/195444/68620069</v>
      </c>
      <c r="L708" s="19">
        <v>446</v>
      </c>
      <c r="M708" s="19">
        <v>1328</v>
      </c>
      <c r="N708" s="72"/>
      <c r="O708" s="72" t="s">
        <v>4319</v>
      </c>
      <c r="P708" s="51" t="s">
        <v>178</v>
      </c>
      <c r="Q708" s="24">
        <v>84377.204079999996</v>
      </c>
      <c r="R708" s="26">
        <v>137</v>
      </c>
      <c r="S708" s="26" t="s">
        <v>84</v>
      </c>
    </row>
    <row r="709" spans="1:19" x14ac:dyDescent="0.3">
      <c r="A709" s="2">
        <v>697</v>
      </c>
      <c r="B709" s="2">
        <v>1</v>
      </c>
      <c r="C709" s="2" t="s">
        <v>1392</v>
      </c>
      <c r="D709" s="1">
        <v>12</v>
      </c>
      <c r="E709" s="2" t="str">
        <f t="shared" si="4"/>
        <v>12_Rajiformes</v>
      </c>
      <c r="F709" s="2" t="s">
        <v>1705</v>
      </c>
      <c r="G709" s="2" t="s">
        <v>1706</v>
      </c>
      <c r="H709" s="20" t="s">
        <v>3708</v>
      </c>
      <c r="I709" s="20">
        <v>195445</v>
      </c>
      <c r="J709" s="20">
        <v>68620232</v>
      </c>
      <c r="K709" s="70" t="str">
        <f t="shared" si="5"/>
        <v>https://www.iucnredlist.org/species/195445/68620232</v>
      </c>
      <c r="L709" s="19">
        <v>196</v>
      </c>
      <c r="M709" s="19">
        <v>606</v>
      </c>
      <c r="N709" s="72"/>
      <c r="O709" s="72" t="s">
        <v>4319</v>
      </c>
      <c r="P709" s="51" t="s">
        <v>178</v>
      </c>
      <c r="Q709" s="24">
        <v>58863.778630000001</v>
      </c>
      <c r="R709" s="26">
        <v>77</v>
      </c>
      <c r="S709" s="26" t="s">
        <v>84</v>
      </c>
    </row>
    <row r="710" spans="1:19" x14ac:dyDescent="0.3">
      <c r="A710" s="2">
        <v>698</v>
      </c>
      <c r="B710" s="2">
        <v>1</v>
      </c>
      <c r="C710" s="2" t="s">
        <v>1392</v>
      </c>
      <c r="D710" s="1">
        <v>12</v>
      </c>
      <c r="E710" s="2" t="str">
        <f t="shared" si="4"/>
        <v>12_Rajiformes</v>
      </c>
      <c r="F710" s="2" t="s">
        <v>1705</v>
      </c>
      <c r="G710" s="2" t="s">
        <v>1706</v>
      </c>
      <c r="H710" s="20" t="s">
        <v>3709</v>
      </c>
      <c r="I710" s="20">
        <v>129495924</v>
      </c>
      <c r="J710" s="20">
        <v>129495933</v>
      </c>
      <c r="K710" s="70" t="str">
        <f t="shared" si="5"/>
        <v>https://www.iucnredlist.org/species/129495924/129495933</v>
      </c>
      <c r="L710" s="19">
        <v>85</v>
      </c>
      <c r="M710" s="19">
        <v>142</v>
      </c>
      <c r="N710" s="72"/>
      <c r="O710" s="72" t="s">
        <v>4319</v>
      </c>
      <c r="P710" s="51" t="s">
        <v>83</v>
      </c>
      <c r="Q710" s="24">
        <v>184492.81589999999</v>
      </c>
      <c r="R710" s="26">
        <v>125</v>
      </c>
      <c r="S710" s="26" t="s">
        <v>84</v>
      </c>
    </row>
    <row r="711" spans="1:19" x14ac:dyDescent="0.3">
      <c r="A711" s="2">
        <v>699</v>
      </c>
      <c r="B711" s="2">
        <v>1</v>
      </c>
      <c r="C711" s="2" t="s">
        <v>1392</v>
      </c>
      <c r="D711" s="1">
        <v>12</v>
      </c>
      <c r="E711" s="2" t="str">
        <f t="shared" si="4"/>
        <v>12_Rajiformes</v>
      </c>
      <c r="F711" s="2" t="s">
        <v>1705</v>
      </c>
      <c r="G711" s="2" t="s">
        <v>1706</v>
      </c>
      <c r="H711" s="20" t="s">
        <v>3710</v>
      </c>
      <c r="I711" s="20">
        <v>203364219</v>
      </c>
      <c r="J711" s="20">
        <v>203375487</v>
      </c>
      <c r="K711" s="70" t="str">
        <f t="shared" si="5"/>
        <v>https://www.iucnredlist.org/species/203364219/203375487</v>
      </c>
      <c r="L711" s="19">
        <v>10</v>
      </c>
      <c r="M711" s="19">
        <v>1500</v>
      </c>
      <c r="N711" s="72"/>
      <c r="O711" s="72" t="s">
        <v>4319</v>
      </c>
      <c r="P711" s="51" t="s">
        <v>83</v>
      </c>
      <c r="Q711" s="24">
        <v>1595286.216</v>
      </c>
      <c r="R711" s="26">
        <v>143</v>
      </c>
      <c r="S711" s="26" t="s">
        <v>84</v>
      </c>
    </row>
    <row r="712" spans="1:19" x14ac:dyDescent="0.3">
      <c r="A712" s="2">
        <v>702</v>
      </c>
      <c r="B712" s="2">
        <v>1</v>
      </c>
      <c r="C712" s="2" t="s">
        <v>1392</v>
      </c>
      <c r="D712" s="1">
        <v>12</v>
      </c>
      <c r="E712" s="2" t="str">
        <f t="shared" si="4"/>
        <v>12_Rajiformes</v>
      </c>
      <c r="F712" s="2" t="s">
        <v>1705</v>
      </c>
      <c r="G712" s="2" t="s">
        <v>1706</v>
      </c>
      <c r="H712" s="20" t="s">
        <v>3713</v>
      </c>
      <c r="I712" s="20">
        <v>44607</v>
      </c>
      <c r="J712" s="20">
        <v>124434963</v>
      </c>
      <c r="K712" s="70" t="str">
        <f t="shared" si="5"/>
        <v>https://www.iucnredlist.org/species/44607/124434963</v>
      </c>
      <c r="L712" s="19">
        <v>137</v>
      </c>
      <c r="M712" s="19">
        <v>403</v>
      </c>
      <c r="N712" s="72"/>
      <c r="O712" s="72" t="s">
        <v>4319</v>
      </c>
      <c r="P712" s="51" t="s">
        <v>178</v>
      </c>
      <c r="Q712" s="24">
        <v>12600.58605</v>
      </c>
      <c r="R712" s="26">
        <v>66</v>
      </c>
      <c r="S712" s="26" t="s">
        <v>84</v>
      </c>
    </row>
    <row r="713" spans="1:19" x14ac:dyDescent="0.3">
      <c r="A713" s="2">
        <v>704</v>
      </c>
      <c r="B713" s="2">
        <v>1</v>
      </c>
      <c r="C713" s="2" t="s">
        <v>1392</v>
      </c>
      <c r="D713" s="1">
        <v>12</v>
      </c>
      <c r="E713" s="2" t="str">
        <f t="shared" si="4"/>
        <v>12_Rajiformes</v>
      </c>
      <c r="F713" s="2" t="s">
        <v>1705</v>
      </c>
      <c r="G713" s="2" t="s">
        <v>1706</v>
      </c>
      <c r="H713" s="20" t="s">
        <v>3715</v>
      </c>
      <c r="I713" s="20">
        <v>144159779</v>
      </c>
      <c r="J713" s="20">
        <v>124463114</v>
      </c>
      <c r="K713" s="70" t="str">
        <f t="shared" si="5"/>
        <v>https://www.iucnredlist.org/species/144159779/124463114</v>
      </c>
      <c r="L713" s="19">
        <v>1</v>
      </c>
      <c r="M713" s="19">
        <v>600</v>
      </c>
      <c r="N713" s="72"/>
      <c r="O713" s="72" t="s">
        <v>4319</v>
      </c>
      <c r="P713" s="51" t="s">
        <v>83</v>
      </c>
      <c r="Q713" s="24">
        <v>102526.66620000001</v>
      </c>
      <c r="R713" s="26">
        <v>210</v>
      </c>
      <c r="S713" s="26" t="s">
        <v>84</v>
      </c>
    </row>
    <row r="714" spans="1:19" x14ac:dyDescent="0.3">
      <c r="A714" s="2">
        <v>706</v>
      </c>
      <c r="B714" s="2">
        <v>1</v>
      </c>
      <c r="C714" s="2" t="s">
        <v>1392</v>
      </c>
      <c r="D714" s="1">
        <v>12</v>
      </c>
      <c r="E714" s="2" t="str">
        <f t="shared" si="4"/>
        <v>12_Rajiformes</v>
      </c>
      <c r="F714" s="2" t="s">
        <v>1705</v>
      </c>
      <c r="G714" s="2" t="s">
        <v>1706</v>
      </c>
      <c r="H714" s="20" t="s">
        <v>3717</v>
      </c>
      <c r="I714" s="20">
        <v>60118</v>
      </c>
      <c r="J714" s="20">
        <v>124440461</v>
      </c>
      <c r="K714" s="70" t="str">
        <f t="shared" si="5"/>
        <v>https://www.iucnredlist.org/species/60118/124440461</v>
      </c>
      <c r="L714" s="19">
        <v>300</v>
      </c>
      <c r="M714" s="19">
        <v>850</v>
      </c>
      <c r="N714" s="72"/>
      <c r="O714" s="72" t="s">
        <v>4319</v>
      </c>
      <c r="P714" s="51" t="s">
        <v>178</v>
      </c>
      <c r="Q714" s="24">
        <v>747.56313780000005</v>
      </c>
      <c r="R714" s="26">
        <v>61</v>
      </c>
      <c r="S714" s="26" t="s">
        <v>84</v>
      </c>
    </row>
    <row r="715" spans="1:19" x14ac:dyDescent="0.3">
      <c r="A715" s="2">
        <v>707</v>
      </c>
      <c r="B715" s="2">
        <v>1</v>
      </c>
      <c r="C715" s="2" t="s">
        <v>1392</v>
      </c>
      <c r="D715" s="1">
        <v>12</v>
      </c>
      <c r="E715" s="2" t="str">
        <f t="shared" si="4"/>
        <v>12_Rajiformes</v>
      </c>
      <c r="F715" s="2" t="s">
        <v>1705</v>
      </c>
      <c r="G715" s="2" t="s">
        <v>1706</v>
      </c>
      <c r="H715" s="20" t="s">
        <v>3719</v>
      </c>
      <c r="I715" s="20">
        <v>161601</v>
      </c>
      <c r="J715" s="20">
        <v>124513187</v>
      </c>
      <c r="K715" s="70" t="str">
        <f t="shared" si="5"/>
        <v>https://www.iucnredlist.org/species/161601/124513187</v>
      </c>
      <c r="L715" s="19">
        <v>163</v>
      </c>
      <c r="M715" s="19">
        <v>1200</v>
      </c>
      <c r="N715" s="72"/>
      <c r="O715" s="72" t="s">
        <v>4319</v>
      </c>
      <c r="P715" s="51" t="s">
        <v>178</v>
      </c>
      <c r="Q715" s="24">
        <v>500862.2401</v>
      </c>
      <c r="R715" s="26">
        <v>115</v>
      </c>
      <c r="S715" s="26" t="s">
        <v>84</v>
      </c>
    </row>
    <row r="716" spans="1:19" x14ac:dyDescent="0.3">
      <c r="A716" s="2">
        <v>709</v>
      </c>
      <c r="B716" s="2">
        <v>1</v>
      </c>
      <c r="C716" s="2" t="s">
        <v>1392</v>
      </c>
      <c r="D716" s="1">
        <v>12</v>
      </c>
      <c r="E716" s="2" t="str">
        <f t="shared" si="4"/>
        <v>12_Rajiformes</v>
      </c>
      <c r="F716" s="2" t="s">
        <v>1705</v>
      </c>
      <c r="G716" s="2" t="s">
        <v>1706</v>
      </c>
      <c r="H716" s="20" t="s">
        <v>3722</v>
      </c>
      <c r="I716" s="20">
        <v>161565</v>
      </c>
      <c r="J716" s="20">
        <v>124507607</v>
      </c>
      <c r="K716" s="70" t="str">
        <f t="shared" si="5"/>
        <v>https://www.iucnredlist.org/species/161565/124507607</v>
      </c>
      <c r="L716" s="19">
        <v>275</v>
      </c>
      <c r="M716" s="19">
        <v>476</v>
      </c>
      <c r="N716" s="72"/>
      <c r="O716" s="72" t="s">
        <v>4319</v>
      </c>
      <c r="P716" s="51" t="s">
        <v>178</v>
      </c>
      <c r="Q716" s="24">
        <v>45527.639739999999</v>
      </c>
      <c r="R716" s="26">
        <v>107</v>
      </c>
      <c r="S716" s="26" t="s">
        <v>84</v>
      </c>
    </row>
    <row r="717" spans="1:19" x14ac:dyDescent="0.3">
      <c r="A717" s="2">
        <v>710</v>
      </c>
      <c r="B717" s="2">
        <v>1</v>
      </c>
      <c r="C717" s="2" t="s">
        <v>1392</v>
      </c>
      <c r="D717" s="1">
        <v>12</v>
      </c>
      <c r="E717" s="2" t="str">
        <f t="shared" si="4"/>
        <v>12_Rajiformes</v>
      </c>
      <c r="F717" s="2" t="s">
        <v>1705</v>
      </c>
      <c r="G717" s="2" t="s">
        <v>1706</v>
      </c>
      <c r="H717" s="20" t="s">
        <v>3723</v>
      </c>
      <c r="I717" s="20">
        <v>161393</v>
      </c>
      <c r="J717" s="20">
        <v>124476574</v>
      </c>
      <c r="K717" s="70" t="str">
        <f t="shared" si="5"/>
        <v>https://www.iucnredlist.org/species/161393/124476574</v>
      </c>
      <c r="L717" s="19">
        <v>300</v>
      </c>
      <c r="M717" s="19">
        <v>1000</v>
      </c>
      <c r="N717" s="72"/>
      <c r="O717" s="72" t="s">
        <v>4319</v>
      </c>
      <c r="P717" s="51" t="s">
        <v>178</v>
      </c>
      <c r="Q717" s="24">
        <v>101232.0912</v>
      </c>
      <c r="R717" s="26">
        <v>186</v>
      </c>
      <c r="S717" s="26" t="s">
        <v>84</v>
      </c>
    </row>
    <row r="718" spans="1:19" x14ac:dyDescent="0.3">
      <c r="A718" s="2">
        <v>712</v>
      </c>
      <c r="B718" s="2">
        <v>1</v>
      </c>
      <c r="C718" s="2" t="s">
        <v>1392</v>
      </c>
      <c r="D718" s="1">
        <v>12</v>
      </c>
      <c r="E718" s="2" t="str">
        <f t="shared" si="4"/>
        <v>12_Rajiformes</v>
      </c>
      <c r="F718" s="2" t="s">
        <v>1705</v>
      </c>
      <c r="G718" s="2" t="s">
        <v>1706</v>
      </c>
      <c r="H718" s="20" t="s">
        <v>3725</v>
      </c>
      <c r="I718" s="20">
        <v>161535</v>
      </c>
      <c r="J718" s="20">
        <v>68621107</v>
      </c>
      <c r="K718" s="70" t="str">
        <f t="shared" si="5"/>
        <v>https://www.iucnredlist.org/species/161535/68621107</v>
      </c>
      <c r="L718" s="19">
        <v>160</v>
      </c>
      <c r="M718" s="19">
        <v>765</v>
      </c>
      <c r="N718" s="72"/>
      <c r="O718" s="72" t="s">
        <v>4319</v>
      </c>
      <c r="P718" s="51" t="s">
        <v>178</v>
      </c>
      <c r="Q718" s="24">
        <v>72193.006280000001</v>
      </c>
      <c r="R718" s="26">
        <v>184</v>
      </c>
      <c r="S718" s="26" t="s">
        <v>84</v>
      </c>
    </row>
    <row r="719" spans="1:19" x14ac:dyDescent="0.3">
      <c r="A719" s="2">
        <v>713</v>
      </c>
      <c r="B719" s="2">
        <v>1</v>
      </c>
      <c r="C719" s="2" t="s">
        <v>1392</v>
      </c>
      <c r="D719" s="1">
        <v>12</v>
      </c>
      <c r="E719" s="2" t="str">
        <f t="shared" si="4"/>
        <v>12_Rajiformes</v>
      </c>
      <c r="F719" s="2" t="s">
        <v>1705</v>
      </c>
      <c r="G719" s="2" t="s">
        <v>1706</v>
      </c>
      <c r="H719" s="20" t="s">
        <v>3727</v>
      </c>
      <c r="I719" s="20">
        <v>41799</v>
      </c>
      <c r="J719" s="20">
        <v>116736852</v>
      </c>
      <c r="K719" s="70" t="str">
        <f t="shared" si="5"/>
        <v>https://www.iucnredlist.org/species/41799/116736852</v>
      </c>
      <c r="L719" s="19">
        <v>10</v>
      </c>
      <c r="M719" s="19">
        <v>1450</v>
      </c>
      <c r="N719" s="72"/>
      <c r="O719" s="72" t="s">
        <v>4319</v>
      </c>
      <c r="P719" s="51" t="s">
        <v>178</v>
      </c>
      <c r="Q719" s="24">
        <v>525351.87</v>
      </c>
      <c r="R719" s="26">
        <v>240</v>
      </c>
      <c r="S719" s="26" t="s">
        <v>84</v>
      </c>
    </row>
    <row r="720" spans="1:19" x14ac:dyDescent="0.3">
      <c r="A720" s="2">
        <v>716</v>
      </c>
      <c r="B720" s="2">
        <v>1</v>
      </c>
      <c r="C720" s="2" t="s">
        <v>1392</v>
      </c>
      <c r="D720" s="1">
        <v>12</v>
      </c>
      <c r="E720" s="2" t="str">
        <f t="shared" si="4"/>
        <v>12_Rajiformes</v>
      </c>
      <c r="F720" s="2" t="s">
        <v>1705</v>
      </c>
      <c r="G720" s="2" t="s">
        <v>1706</v>
      </c>
      <c r="H720" s="20" t="s">
        <v>3730</v>
      </c>
      <c r="I720" s="20">
        <v>161400</v>
      </c>
      <c r="J720" s="20">
        <v>124478750</v>
      </c>
      <c r="K720" s="70" t="str">
        <f t="shared" si="5"/>
        <v>https://www.iucnredlist.org/species/161400/124478750</v>
      </c>
      <c r="L720" s="19">
        <v>20</v>
      </c>
      <c r="M720" s="19">
        <v>108</v>
      </c>
      <c r="N720" s="72"/>
      <c r="O720" s="72" t="s">
        <v>4319</v>
      </c>
      <c r="P720" s="51" t="s">
        <v>83</v>
      </c>
      <c r="Q720" s="24">
        <v>29403.539939999999</v>
      </c>
      <c r="R720" s="26">
        <v>50</v>
      </c>
      <c r="S720" s="26" t="s">
        <v>84</v>
      </c>
    </row>
    <row r="721" spans="1:19" x14ac:dyDescent="0.3">
      <c r="A721" s="2">
        <v>717</v>
      </c>
      <c r="B721" s="2">
        <v>1</v>
      </c>
      <c r="C721" s="2" t="s">
        <v>1392</v>
      </c>
      <c r="D721" s="1">
        <v>12</v>
      </c>
      <c r="E721" s="2" t="str">
        <f t="shared" si="4"/>
        <v>12_Rajiformes</v>
      </c>
      <c r="F721" s="2" t="s">
        <v>1705</v>
      </c>
      <c r="G721" s="2" t="s">
        <v>1706</v>
      </c>
      <c r="H721" s="20" t="s">
        <v>3731</v>
      </c>
      <c r="I721" s="20">
        <v>39771</v>
      </c>
      <c r="J721" s="20">
        <v>124413280</v>
      </c>
      <c r="K721" s="70" t="str">
        <f t="shared" si="5"/>
        <v>https://www.iucnredlist.org/species/39771/124413280</v>
      </c>
      <c r="L721" s="19">
        <v>0</v>
      </c>
      <c r="M721" s="19">
        <v>788</v>
      </c>
      <c r="N721" s="72"/>
      <c r="O721" s="72" t="s">
        <v>4319</v>
      </c>
      <c r="P721" s="51" t="s">
        <v>83</v>
      </c>
      <c r="Q721" s="24">
        <v>578200.61849999998</v>
      </c>
      <c r="R721" s="26">
        <v>163</v>
      </c>
      <c r="S721" s="26" t="s">
        <v>84</v>
      </c>
    </row>
    <row r="722" spans="1:19" x14ac:dyDescent="0.3">
      <c r="A722" s="2">
        <v>719</v>
      </c>
      <c r="B722" s="2">
        <v>1</v>
      </c>
      <c r="C722" s="2" t="s">
        <v>1392</v>
      </c>
      <c r="D722" s="1">
        <v>12</v>
      </c>
      <c r="E722" s="2" t="str">
        <f t="shared" si="4"/>
        <v>12_Rajiformes</v>
      </c>
      <c r="F722" s="2" t="s">
        <v>1705</v>
      </c>
      <c r="G722" s="2" t="s">
        <v>1706</v>
      </c>
      <c r="H722" s="20" t="s">
        <v>3733</v>
      </c>
      <c r="I722" s="20">
        <v>44608</v>
      </c>
      <c r="J722" s="20">
        <v>124435054</v>
      </c>
      <c r="K722" s="70" t="str">
        <f t="shared" si="5"/>
        <v>https://www.iucnredlist.org/species/44608/124435054</v>
      </c>
      <c r="L722" s="19">
        <v>430</v>
      </c>
      <c r="M722" s="19">
        <v>439</v>
      </c>
      <c r="N722" s="72"/>
      <c r="O722" s="72" t="s">
        <v>4319</v>
      </c>
      <c r="P722" s="51" t="s">
        <v>178</v>
      </c>
      <c r="Q722" s="24">
        <v>346.56850650000001</v>
      </c>
      <c r="R722" s="26">
        <v>82</v>
      </c>
      <c r="S722" s="26" t="s">
        <v>84</v>
      </c>
    </row>
    <row r="723" spans="1:19" x14ac:dyDescent="0.3">
      <c r="A723" s="2">
        <v>720</v>
      </c>
      <c r="B723" s="2">
        <v>1</v>
      </c>
      <c r="C723" s="2" t="s">
        <v>1392</v>
      </c>
      <c r="D723" s="1">
        <v>12</v>
      </c>
      <c r="E723" s="2" t="str">
        <f t="shared" si="4"/>
        <v>12_Rajiformes</v>
      </c>
      <c r="F723" s="2" t="s">
        <v>1705</v>
      </c>
      <c r="G723" s="2" t="s">
        <v>1706</v>
      </c>
      <c r="H723" s="20" t="s">
        <v>3734</v>
      </c>
      <c r="I723" s="20">
        <v>44644</v>
      </c>
      <c r="J723" s="20">
        <v>2998902</v>
      </c>
      <c r="K723" s="70" t="str">
        <f t="shared" si="5"/>
        <v>https://www.iucnredlist.org/species/44644/2998902</v>
      </c>
      <c r="L723" s="19">
        <v>10</v>
      </c>
      <c r="M723" s="19">
        <v>550</v>
      </c>
      <c r="N723" s="72"/>
      <c r="O723" s="72" t="s">
        <v>4319</v>
      </c>
      <c r="P723" s="51" t="s">
        <v>178</v>
      </c>
      <c r="Q723" s="24">
        <v>216483.91740000001</v>
      </c>
      <c r="R723" s="26">
        <v>88</v>
      </c>
      <c r="S723" s="26" t="s">
        <v>84</v>
      </c>
    </row>
    <row r="724" spans="1:19" x14ac:dyDescent="0.3">
      <c r="A724" s="2">
        <v>723</v>
      </c>
      <c r="B724" s="2">
        <v>1</v>
      </c>
      <c r="C724" s="2" t="s">
        <v>1392</v>
      </c>
      <c r="D724" s="1">
        <v>12</v>
      </c>
      <c r="E724" s="2" t="str">
        <f t="shared" si="4"/>
        <v>12_Rajiformes</v>
      </c>
      <c r="F724" s="2" t="s">
        <v>1705</v>
      </c>
      <c r="G724" s="2" t="s">
        <v>1706</v>
      </c>
      <c r="H724" s="20" t="s">
        <v>3738</v>
      </c>
      <c r="I724" s="20">
        <v>195450</v>
      </c>
      <c r="J724" s="20">
        <v>68621398</v>
      </c>
      <c r="K724" s="70" t="str">
        <f t="shared" si="5"/>
        <v>https://www.iucnredlist.org/species/195450/68621398</v>
      </c>
      <c r="L724" s="19">
        <v>239</v>
      </c>
      <c r="M724" s="19">
        <v>695</v>
      </c>
      <c r="N724" s="72"/>
      <c r="O724" s="72" t="s">
        <v>4319</v>
      </c>
      <c r="P724" s="51" t="s">
        <v>178</v>
      </c>
      <c r="Q724" s="24">
        <v>80255.283249999993</v>
      </c>
      <c r="R724" s="26">
        <v>78</v>
      </c>
      <c r="S724" s="26" t="s">
        <v>84</v>
      </c>
    </row>
    <row r="725" spans="1:19" x14ac:dyDescent="0.3">
      <c r="A725" s="2">
        <v>724</v>
      </c>
      <c r="B725" s="2">
        <v>1</v>
      </c>
      <c r="C725" s="2" t="s">
        <v>1392</v>
      </c>
      <c r="D725" s="1">
        <v>12</v>
      </c>
      <c r="E725" s="2" t="str">
        <f t="shared" si="4"/>
        <v>12_Rajiformes</v>
      </c>
      <c r="F725" s="2" t="s">
        <v>1705</v>
      </c>
      <c r="G725" s="2" t="s">
        <v>1706</v>
      </c>
      <c r="H725" s="20" t="s">
        <v>3739</v>
      </c>
      <c r="I725" s="20">
        <v>63124</v>
      </c>
      <c r="J725" s="20">
        <v>3120930</v>
      </c>
      <c r="K725" s="70" t="str">
        <f t="shared" si="5"/>
        <v>https://www.iucnredlist.org/species/63124/3120930</v>
      </c>
      <c r="L725" s="19">
        <v>133</v>
      </c>
      <c r="M725" s="19">
        <v>550</v>
      </c>
      <c r="N725" s="72"/>
      <c r="O725" s="72" t="s">
        <v>4319</v>
      </c>
      <c r="P725" s="51" t="s">
        <v>178</v>
      </c>
      <c r="Q725" s="24">
        <v>51435.513140000003</v>
      </c>
      <c r="R725" s="26">
        <v>167</v>
      </c>
      <c r="S725" s="26" t="s">
        <v>84</v>
      </c>
    </row>
    <row r="726" spans="1:19" x14ac:dyDescent="0.3">
      <c r="A726" s="2">
        <v>726</v>
      </c>
      <c r="B726" s="2">
        <v>1</v>
      </c>
      <c r="C726" s="2" t="s">
        <v>1392</v>
      </c>
      <c r="D726" s="1">
        <v>12</v>
      </c>
      <c r="E726" s="2" t="str">
        <f t="shared" si="4"/>
        <v>12_Rajiformes</v>
      </c>
      <c r="F726" s="2" t="s">
        <v>1705</v>
      </c>
      <c r="G726" s="2" t="s">
        <v>1706</v>
      </c>
      <c r="H726" s="20" t="s">
        <v>3741</v>
      </c>
      <c r="I726" s="20">
        <v>161729</v>
      </c>
      <c r="J726" s="20">
        <v>48927468</v>
      </c>
      <c r="K726" s="70" t="str">
        <f t="shared" si="5"/>
        <v>https://www.iucnredlist.org/species/161729/48927468</v>
      </c>
      <c r="L726" s="19">
        <v>124</v>
      </c>
      <c r="M726" s="19">
        <v>1420</v>
      </c>
      <c r="N726" s="72"/>
      <c r="O726" s="72" t="s">
        <v>4319</v>
      </c>
      <c r="P726" s="51" t="s">
        <v>178</v>
      </c>
      <c r="Q726" s="24">
        <v>698275.13410000002</v>
      </c>
      <c r="R726" s="26">
        <v>230</v>
      </c>
      <c r="S726" s="26" t="s">
        <v>84</v>
      </c>
    </row>
    <row r="727" spans="1:19" x14ac:dyDescent="0.3">
      <c r="A727" s="2">
        <v>727</v>
      </c>
      <c r="B727" s="2">
        <v>1</v>
      </c>
      <c r="C727" s="2" t="s">
        <v>1392</v>
      </c>
      <c r="D727" s="1">
        <v>12</v>
      </c>
      <c r="E727" s="2" t="str">
        <f t="shared" si="4"/>
        <v>12_Rajiformes</v>
      </c>
      <c r="F727" s="2" t="s">
        <v>1705</v>
      </c>
      <c r="G727" s="2" t="s">
        <v>1706</v>
      </c>
      <c r="H727" s="20" t="s">
        <v>3742</v>
      </c>
      <c r="I727" s="20">
        <v>161718</v>
      </c>
      <c r="J727" s="20">
        <v>896010</v>
      </c>
      <c r="K727" s="70" t="str">
        <f t="shared" si="5"/>
        <v>https://www.iucnredlist.org/species/161718/896010</v>
      </c>
      <c r="L727" s="19">
        <v>55</v>
      </c>
      <c r="M727" s="19">
        <v>384</v>
      </c>
      <c r="N727" s="72"/>
      <c r="O727" s="72" t="s">
        <v>4319</v>
      </c>
      <c r="P727" s="51" t="s">
        <v>83</v>
      </c>
      <c r="Q727" s="24">
        <v>67733.033240000004</v>
      </c>
      <c r="R727" s="26">
        <v>69</v>
      </c>
      <c r="S727" s="26" t="s">
        <v>84</v>
      </c>
    </row>
    <row r="728" spans="1:19" x14ac:dyDescent="0.3">
      <c r="A728" s="2">
        <v>728</v>
      </c>
      <c r="B728" s="2">
        <v>1</v>
      </c>
      <c r="C728" s="2" t="s">
        <v>1392</v>
      </c>
      <c r="D728" s="1">
        <v>12</v>
      </c>
      <c r="E728" s="2" t="str">
        <f t="shared" si="4"/>
        <v>12_Rajiformes</v>
      </c>
      <c r="F728" s="2" t="s">
        <v>1705</v>
      </c>
      <c r="G728" s="2" t="s">
        <v>1706</v>
      </c>
      <c r="H728" s="20" t="s">
        <v>3743</v>
      </c>
      <c r="I728" s="20">
        <v>161514</v>
      </c>
      <c r="J728" s="20">
        <v>889779</v>
      </c>
      <c r="K728" s="70" t="str">
        <f t="shared" si="5"/>
        <v>https://www.iucnredlist.org/species/161514/889779</v>
      </c>
      <c r="L728" s="19">
        <v>475</v>
      </c>
      <c r="M728" s="19">
        <v>1079</v>
      </c>
      <c r="N728" s="72"/>
      <c r="O728" s="72" t="s">
        <v>4319</v>
      </c>
      <c r="P728" s="51" t="s">
        <v>178</v>
      </c>
      <c r="Q728" s="24">
        <v>31578.974750000001</v>
      </c>
      <c r="R728" s="26">
        <v>144</v>
      </c>
      <c r="S728" s="26" t="s">
        <v>84</v>
      </c>
    </row>
    <row r="729" spans="1:19" x14ac:dyDescent="0.3">
      <c r="A729" s="2">
        <v>729</v>
      </c>
      <c r="B729" s="2">
        <v>1</v>
      </c>
      <c r="C729" s="2" t="s">
        <v>1392</v>
      </c>
      <c r="D729" s="1">
        <v>12</v>
      </c>
      <c r="E729" s="2" t="str">
        <f t="shared" si="4"/>
        <v>12_Rajiformes</v>
      </c>
      <c r="F729" s="2" t="s">
        <v>1705</v>
      </c>
      <c r="G729" s="2" t="s">
        <v>1706</v>
      </c>
      <c r="H729" s="20" t="s">
        <v>3744</v>
      </c>
      <c r="I729" s="20">
        <v>63100</v>
      </c>
      <c r="J729" s="20">
        <v>48908629</v>
      </c>
      <c r="K729" s="70" t="str">
        <f t="shared" si="5"/>
        <v>https://www.iucnredlist.org/species/63100/48908629</v>
      </c>
      <c r="L729" s="19">
        <v>70</v>
      </c>
      <c r="M729" s="19">
        <v>1230</v>
      </c>
      <c r="N729" s="72"/>
      <c r="O729" s="72" t="s">
        <v>4319</v>
      </c>
      <c r="P729" s="51" t="s">
        <v>178</v>
      </c>
      <c r="Q729" s="24">
        <v>802641.44850000006</v>
      </c>
      <c r="R729" s="26">
        <v>150</v>
      </c>
      <c r="S729" s="26" t="s">
        <v>84</v>
      </c>
    </row>
    <row r="730" spans="1:19" x14ac:dyDescent="0.3">
      <c r="A730" s="2">
        <v>730</v>
      </c>
      <c r="B730" s="2">
        <v>1</v>
      </c>
      <c r="C730" s="2" t="s">
        <v>1392</v>
      </c>
      <c r="D730" s="1">
        <v>12</v>
      </c>
      <c r="E730" s="2" t="str">
        <f t="shared" si="4"/>
        <v>12_Rajiformes</v>
      </c>
      <c r="F730" s="2" t="s">
        <v>1705</v>
      </c>
      <c r="G730" s="2" t="s">
        <v>1706</v>
      </c>
      <c r="H730" s="20" t="s">
        <v>3745</v>
      </c>
      <c r="I730" s="20">
        <v>44609</v>
      </c>
      <c r="J730" s="20">
        <v>124435129</v>
      </c>
      <c r="K730" s="70" t="str">
        <f t="shared" si="5"/>
        <v>https://www.iucnredlist.org/species/44609/124435129</v>
      </c>
      <c r="L730" s="19">
        <v>15</v>
      </c>
      <c r="M730" s="19">
        <v>457</v>
      </c>
      <c r="N730" s="72"/>
      <c r="O730" s="72" t="s">
        <v>4319</v>
      </c>
      <c r="P730" s="51" t="s">
        <v>178</v>
      </c>
      <c r="Q730" s="24">
        <v>226715.66690000001</v>
      </c>
      <c r="R730" s="26">
        <v>130</v>
      </c>
      <c r="S730" s="26" t="s">
        <v>84</v>
      </c>
    </row>
    <row r="731" spans="1:19" x14ac:dyDescent="0.3">
      <c r="A731" s="2">
        <v>731</v>
      </c>
      <c r="B731" s="2">
        <v>1</v>
      </c>
      <c r="C731" s="2" t="s">
        <v>1392</v>
      </c>
      <c r="D731" s="1">
        <v>12</v>
      </c>
      <c r="E731" s="2" t="str">
        <f t="shared" si="4"/>
        <v>12_Rajiformes</v>
      </c>
      <c r="F731" s="2" t="s">
        <v>1705</v>
      </c>
      <c r="G731" s="2" t="s">
        <v>1706</v>
      </c>
      <c r="H731" s="20" t="s">
        <v>3746</v>
      </c>
      <c r="I731" s="20">
        <v>195452</v>
      </c>
      <c r="J731" s="20">
        <v>68621739</v>
      </c>
      <c r="K731" s="70" t="str">
        <f t="shared" si="5"/>
        <v>https://www.iucnredlist.org/species/195452/68621739</v>
      </c>
      <c r="L731" s="19">
        <v>399</v>
      </c>
      <c r="M731" s="19">
        <v>606</v>
      </c>
      <c r="N731" s="72"/>
      <c r="O731" s="72" t="s">
        <v>4319</v>
      </c>
      <c r="P731" s="51" t="s">
        <v>178</v>
      </c>
      <c r="Q731" s="24">
        <v>3522.1125510000002</v>
      </c>
      <c r="R731" s="26">
        <v>76</v>
      </c>
      <c r="S731" s="26" t="s">
        <v>84</v>
      </c>
    </row>
    <row r="732" spans="1:19" x14ac:dyDescent="0.3">
      <c r="A732" s="2">
        <v>732</v>
      </c>
      <c r="B732" s="2">
        <v>1</v>
      </c>
      <c r="C732" s="2" t="s">
        <v>1392</v>
      </c>
      <c r="D732" s="1">
        <v>12</v>
      </c>
      <c r="E732" s="2" t="str">
        <f t="shared" si="4"/>
        <v>12_Rajiformes</v>
      </c>
      <c r="F732" s="2" t="s">
        <v>1705</v>
      </c>
      <c r="G732" s="2" t="s">
        <v>1706</v>
      </c>
      <c r="H732" s="20" t="s">
        <v>3747</v>
      </c>
      <c r="I732" s="20">
        <v>161653</v>
      </c>
      <c r="J732" s="20">
        <v>140767604</v>
      </c>
      <c r="K732" s="70" t="str">
        <f t="shared" si="5"/>
        <v>https://www.iucnredlist.org/species/161653/140767604</v>
      </c>
      <c r="L732" s="19">
        <v>50</v>
      </c>
      <c r="M732" s="19">
        <v>970</v>
      </c>
      <c r="N732" s="72"/>
      <c r="O732" s="72" t="s">
        <v>4319</v>
      </c>
      <c r="P732" s="51" t="s">
        <v>178</v>
      </c>
      <c r="Q732" s="24">
        <v>492769.70569999999</v>
      </c>
      <c r="R732" s="26">
        <v>192</v>
      </c>
      <c r="S732" s="26" t="s">
        <v>84</v>
      </c>
    </row>
    <row r="733" spans="1:19" x14ac:dyDescent="0.3">
      <c r="A733" s="2">
        <v>733</v>
      </c>
      <c r="B733" s="2">
        <v>1</v>
      </c>
      <c r="C733" s="2" t="s">
        <v>1392</v>
      </c>
      <c r="D733" s="1">
        <v>12</v>
      </c>
      <c r="E733" s="2" t="str">
        <f t="shared" si="4"/>
        <v>12_Rajiformes</v>
      </c>
      <c r="F733" s="2" t="s">
        <v>1705</v>
      </c>
      <c r="G733" s="2" t="s">
        <v>1706</v>
      </c>
      <c r="H733" s="20" t="s">
        <v>3748</v>
      </c>
      <c r="I733" s="20">
        <v>44610</v>
      </c>
      <c r="J733" s="20">
        <v>124435207</v>
      </c>
      <c r="K733" s="70" t="str">
        <f t="shared" si="5"/>
        <v>https://www.iucnredlist.org/species/44610/124435207</v>
      </c>
      <c r="L733" s="19">
        <v>253</v>
      </c>
      <c r="M733" s="19">
        <v>761</v>
      </c>
      <c r="N733" s="72"/>
      <c r="O733" s="72" t="s">
        <v>4319</v>
      </c>
      <c r="P733" s="51" t="s">
        <v>178</v>
      </c>
      <c r="Q733" s="24">
        <v>5419.7296109999997</v>
      </c>
      <c r="R733" s="26">
        <v>101</v>
      </c>
      <c r="S733" s="26" t="s">
        <v>84</v>
      </c>
    </row>
    <row r="734" spans="1:19" x14ac:dyDescent="0.3">
      <c r="A734" s="2">
        <v>734</v>
      </c>
      <c r="B734" s="2">
        <v>1</v>
      </c>
      <c r="C734" s="2" t="s">
        <v>1392</v>
      </c>
      <c r="D734" s="1">
        <v>12</v>
      </c>
      <c r="E734" s="2" t="str">
        <f t="shared" si="4"/>
        <v>12_Rajiformes</v>
      </c>
      <c r="F734" s="2" t="s">
        <v>1705</v>
      </c>
      <c r="G734" s="2" t="s">
        <v>1706</v>
      </c>
      <c r="H734" s="20" t="s">
        <v>3749</v>
      </c>
      <c r="I734" s="20">
        <v>161610</v>
      </c>
      <c r="J734" s="20">
        <v>892763</v>
      </c>
      <c r="K734" s="70" t="str">
        <f t="shared" si="5"/>
        <v>https://www.iucnredlist.org/species/161610/892763</v>
      </c>
      <c r="L734" s="19">
        <v>311</v>
      </c>
      <c r="M734" s="19">
        <v>940</v>
      </c>
      <c r="N734" s="72"/>
      <c r="O734" s="72" t="s">
        <v>4319</v>
      </c>
      <c r="P734" s="51" t="s">
        <v>178</v>
      </c>
      <c r="Q734" s="24">
        <v>310877.29269999999</v>
      </c>
      <c r="R734" s="26">
        <v>84</v>
      </c>
      <c r="S734" s="26" t="s">
        <v>84</v>
      </c>
    </row>
    <row r="735" spans="1:19" x14ac:dyDescent="0.3">
      <c r="A735" s="2">
        <v>735</v>
      </c>
      <c r="B735" s="2">
        <v>1</v>
      </c>
      <c r="C735" s="2" t="s">
        <v>1392</v>
      </c>
      <c r="D735" s="1">
        <v>12</v>
      </c>
      <c r="E735" s="2" t="str">
        <f t="shared" si="4"/>
        <v>12_Rajiformes</v>
      </c>
      <c r="F735" s="2" t="s">
        <v>1705</v>
      </c>
      <c r="G735" s="2" t="s">
        <v>1706</v>
      </c>
      <c r="H735" s="20" t="s">
        <v>3750</v>
      </c>
      <c r="I735" s="20">
        <v>161354</v>
      </c>
      <c r="J735" s="20">
        <v>124470688</v>
      </c>
      <c r="K735" s="70" t="str">
        <f t="shared" si="5"/>
        <v>https://www.iucnredlist.org/species/161354/124470688</v>
      </c>
      <c r="L735" s="19">
        <v>45</v>
      </c>
      <c r="M735" s="19">
        <v>400</v>
      </c>
      <c r="N735" s="72"/>
      <c r="O735" s="72" t="s">
        <v>4319</v>
      </c>
      <c r="P735" s="51" t="s">
        <v>178</v>
      </c>
      <c r="Q735" s="24">
        <v>377424.79369999998</v>
      </c>
      <c r="R735" s="26">
        <v>113</v>
      </c>
      <c r="S735" s="26" t="s">
        <v>84</v>
      </c>
    </row>
    <row r="736" spans="1:19" x14ac:dyDescent="0.3">
      <c r="A736" s="2">
        <v>736</v>
      </c>
      <c r="B736" s="2">
        <v>1</v>
      </c>
      <c r="C736" s="2" t="s">
        <v>1392</v>
      </c>
      <c r="D736" s="1">
        <v>12</v>
      </c>
      <c r="E736" s="2" t="str">
        <f t="shared" si="4"/>
        <v>12_Rajiformes</v>
      </c>
      <c r="F736" s="2" t="s">
        <v>1705</v>
      </c>
      <c r="G736" s="2" t="s">
        <v>1706</v>
      </c>
      <c r="H736" s="20" t="s">
        <v>3751</v>
      </c>
      <c r="I736" s="20">
        <v>63116</v>
      </c>
      <c r="J736" s="20">
        <v>3119790</v>
      </c>
      <c r="K736" s="70" t="str">
        <f t="shared" si="5"/>
        <v>https://www.iucnredlist.org/species/63116/3119790</v>
      </c>
      <c r="L736" s="19">
        <v>20</v>
      </c>
      <c r="M736" s="19">
        <v>500</v>
      </c>
      <c r="N736" s="72"/>
      <c r="O736" s="72" t="s">
        <v>4319</v>
      </c>
      <c r="P736" s="51" t="s">
        <v>178</v>
      </c>
      <c r="Q736" s="24">
        <v>1176618.905</v>
      </c>
      <c r="R736" s="26">
        <v>264</v>
      </c>
      <c r="S736" s="26" t="s">
        <v>84</v>
      </c>
    </row>
    <row r="737" spans="1:19" x14ac:dyDescent="0.3">
      <c r="A737" s="2">
        <v>737</v>
      </c>
      <c r="B737" s="2">
        <v>1</v>
      </c>
      <c r="C737" s="2" t="s">
        <v>1392</v>
      </c>
      <c r="D737" s="1">
        <v>12</v>
      </c>
      <c r="E737" s="2" t="str">
        <f t="shared" si="4"/>
        <v>12_Rajiformes</v>
      </c>
      <c r="F737" s="2" t="s">
        <v>1705</v>
      </c>
      <c r="G737" s="2" t="s">
        <v>1706</v>
      </c>
      <c r="H737" s="20" t="s">
        <v>3752</v>
      </c>
      <c r="I737" s="20">
        <v>195453</v>
      </c>
      <c r="J737" s="20">
        <v>68621850</v>
      </c>
      <c r="K737" s="70" t="str">
        <f t="shared" si="5"/>
        <v>https://www.iucnredlist.org/species/195453/68621850</v>
      </c>
      <c r="L737" s="19">
        <v>486</v>
      </c>
      <c r="M737" s="19">
        <v>1165</v>
      </c>
      <c r="N737" s="72"/>
      <c r="O737" s="72" t="s">
        <v>4319</v>
      </c>
      <c r="P737" s="51" t="s">
        <v>178</v>
      </c>
      <c r="Q737" s="24">
        <v>93453.480030000006</v>
      </c>
      <c r="R737" s="26">
        <v>128</v>
      </c>
      <c r="S737" s="26" t="s">
        <v>84</v>
      </c>
    </row>
    <row r="738" spans="1:19" x14ac:dyDescent="0.3">
      <c r="A738" s="2">
        <v>739</v>
      </c>
      <c r="B738" s="2">
        <v>1</v>
      </c>
      <c r="C738" s="2" t="s">
        <v>1392</v>
      </c>
      <c r="D738" s="1">
        <v>12</v>
      </c>
      <c r="E738" s="2" t="str">
        <f t="shared" si="4"/>
        <v>12_Rajiformes</v>
      </c>
      <c r="F738" s="2" t="s">
        <v>1705</v>
      </c>
      <c r="G738" s="2" t="s">
        <v>1706</v>
      </c>
      <c r="H738" s="20" t="s">
        <v>3754</v>
      </c>
      <c r="I738" s="20">
        <v>161483</v>
      </c>
      <c r="J738" s="20">
        <v>124493295</v>
      </c>
      <c r="K738" s="70" t="str">
        <f t="shared" si="5"/>
        <v>https://www.iucnredlist.org/species/161483/124493295</v>
      </c>
      <c r="L738" s="19">
        <v>30</v>
      </c>
      <c r="M738" s="19">
        <v>80</v>
      </c>
      <c r="N738" s="72"/>
      <c r="O738" s="72" t="s">
        <v>4319</v>
      </c>
      <c r="P738" s="51" t="s">
        <v>83</v>
      </c>
      <c r="Q738" s="24">
        <v>10968.828750000001</v>
      </c>
      <c r="R738" s="26">
        <v>84</v>
      </c>
      <c r="S738" s="26" t="s">
        <v>84</v>
      </c>
    </row>
    <row r="739" spans="1:19" x14ac:dyDescent="0.3">
      <c r="A739" s="2">
        <v>740</v>
      </c>
      <c r="B739" s="2">
        <v>1</v>
      </c>
      <c r="C739" s="2" t="s">
        <v>1392</v>
      </c>
      <c r="D739" s="1">
        <v>12</v>
      </c>
      <c r="E739" s="2" t="str">
        <f t="shared" si="4"/>
        <v>12_Rajiformes</v>
      </c>
      <c r="F739" s="2" t="s">
        <v>1705</v>
      </c>
      <c r="G739" s="2" t="s">
        <v>1706</v>
      </c>
      <c r="H739" s="20" t="s">
        <v>3755</v>
      </c>
      <c r="I739" s="20">
        <v>161464</v>
      </c>
      <c r="J739" s="20">
        <v>48938919</v>
      </c>
      <c r="K739" s="70" t="str">
        <f t="shared" si="5"/>
        <v>https://www.iucnredlist.org/species/161464/48938919</v>
      </c>
      <c r="L739" s="19">
        <v>10</v>
      </c>
      <c r="M739" s="19">
        <v>800</v>
      </c>
      <c r="N739" s="72"/>
      <c r="O739" s="72" t="s">
        <v>4319</v>
      </c>
      <c r="P739" s="51" t="s">
        <v>83</v>
      </c>
      <c r="Q739" s="24">
        <v>1271490.787</v>
      </c>
      <c r="R739" s="26">
        <v>120</v>
      </c>
      <c r="S739" s="26" t="s">
        <v>84</v>
      </c>
    </row>
    <row r="740" spans="1:19" x14ac:dyDescent="0.3">
      <c r="A740" s="2">
        <v>741</v>
      </c>
      <c r="B740" s="2">
        <v>1</v>
      </c>
      <c r="C740" s="2" t="s">
        <v>1392</v>
      </c>
      <c r="D740" s="1">
        <v>12</v>
      </c>
      <c r="E740" s="2" t="str">
        <f t="shared" si="4"/>
        <v>12_Rajiformes</v>
      </c>
      <c r="F740" s="2" t="s">
        <v>1705</v>
      </c>
      <c r="G740" s="2" t="s">
        <v>1706</v>
      </c>
      <c r="H740" s="20" t="s">
        <v>3756</v>
      </c>
      <c r="I740" s="20">
        <v>161704</v>
      </c>
      <c r="J740" s="20">
        <v>124530743</v>
      </c>
      <c r="K740" s="70" t="str">
        <f t="shared" si="5"/>
        <v>https://www.iucnredlist.org/species/161704/124530743</v>
      </c>
      <c r="L740" s="19">
        <v>480</v>
      </c>
      <c r="M740" s="19">
        <v>625</v>
      </c>
      <c r="N740" s="72"/>
      <c r="O740" s="72" t="s">
        <v>4319</v>
      </c>
      <c r="P740" s="51" t="s">
        <v>178</v>
      </c>
      <c r="Q740" s="24">
        <v>3975.3266020000001</v>
      </c>
      <c r="R740" s="26">
        <v>51.7</v>
      </c>
      <c r="S740" s="26" t="s">
        <v>84</v>
      </c>
    </row>
    <row r="741" spans="1:19" x14ac:dyDescent="0.3">
      <c r="A741" s="2">
        <v>743</v>
      </c>
      <c r="B741" s="2">
        <v>1</v>
      </c>
      <c r="C741" s="2" t="s">
        <v>1392</v>
      </c>
      <c r="D741" s="1">
        <v>12</v>
      </c>
      <c r="E741" s="2" t="str">
        <f t="shared" si="4"/>
        <v>12_Rajiformes</v>
      </c>
      <c r="F741" s="2" t="s">
        <v>1705</v>
      </c>
      <c r="G741" s="2" t="s">
        <v>1706</v>
      </c>
      <c r="H741" s="20" t="s">
        <v>3759</v>
      </c>
      <c r="I741" s="20">
        <v>161418</v>
      </c>
      <c r="J741" s="20">
        <v>124481430</v>
      </c>
      <c r="K741" s="70" t="str">
        <f t="shared" si="5"/>
        <v>https://www.iucnredlist.org/species/161418/124481430</v>
      </c>
      <c r="L741" s="19">
        <v>10</v>
      </c>
      <c r="M741" s="19">
        <v>914</v>
      </c>
      <c r="N741" s="72"/>
      <c r="O741" s="72" t="s">
        <v>4319</v>
      </c>
      <c r="P741" s="51" t="s">
        <v>83</v>
      </c>
      <c r="Q741" s="24">
        <v>436610.41190000001</v>
      </c>
      <c r="R741" s="26">
        <v>62</v>
      </c>
      <c r="S741" s="26" t="s">
        <v>84</v>
      </c>
    </row>
    <row r="742" spans="1:19" x14ac:dyDescent="0.3">
      <c r="A742" s="2">
        <v>744</v>
      </c>
      <c r="B742" s="2">
        <v>1</v>
      </c>
      <c r="C742" s="2" t="s">
        <v>1392</v>
      </c>
      <c r="D742" s="1">
        <v>12</v>
      </c>
      <c r="E742" s="2" t="str">
        <f t="shared" si="4"/>
        <v>12_Rajiformes</v>
      </c>
      <c r="F742" s="2" t="s">
        <v>1705</v>
      </c>
      <c r="G742" s="2" t="s">
        <v>1706</v>
      </c>
      <c r="H742" s="20" t="s">
        <v>3760</v>
      </c>
      <c r="I742" s="20">
        <v>161461</v>
      </c>
      <c r="J742" s="20">
        <v>48938639</v>
      </c>
      <c r="K742" s="70" t="str">
        <f t="shared" si="5"/>
        <v>https://www.iucnredlist.org/species/161461/48938639</v>
      </c>
      <c r="L742" s="19">
        <v>30</v>
      </c>
      <c r="M742" s="19">
        <v>600</v>
      </c>
      <c r="N742" s="72"/>
      <c r="O742" s="72" t="s">
        <v>4319</v>
      </c>
      <c r="P742" s="51" t="s">
        <v>178</v>
      </c>
      <c r="Q742" s="24">
        <v>1272939.517</v>
      </c>
      <c r="R742" s="26">
        <v>120</v>
      </c>
      <c r="S742" s="26" t="s">
        <v>84</v>
      </c>
    </row>
    <row r="743" spans="1:19" x14ac:dyDescent="0.3">
      <c r="A743" s="2">
        <v>745</v>
      </c>
      <c r="B743" s="2">
        <v>1</v>
      </c>
      <c r="C743" s="2" t="s">
        <v>1392</v>
      </c>
      <c r="D743" s="1">
        <v>12</v>
      </c>
      <c r="E743" s="2" t="str">
        <f t="shared" si="4"/>
        <v>12_Rajiformes</v>
      </c>
      <c r="F743" s="2" t="s">
        <v>1705</v>
      </c>
      <c r="G743" s="2" t="s">
        <v>1706</v>
      </c>
      <c r="H743" s="20" t="s">
        <v>3761</v>
      </c>
      <c r="I743" s="20">
        <v>161419</v>
      </c>
      <c r="J743" s="20">
        <v>124481644</v>
      </c>
      <c r="K743" s="70" t="str">
        <f t="shared" si="5"/>
        <v>https://www.iucnredlist.org/species/161419/124481644</v>
      </c>
      <c r="L743" s="19">
        <v>33</v>
      </c>
      <c r="M743" s="19">
        <v>530</v>
      </c>
      <c r="N743" s="72"/>
      <c r="O743" s="72" t="s">
        <v>4319</v>
      </c>
      <c r="P743" s="51" t="s">
        <v>178</v>
      </c>
      <c r="Q743" s="24">
        <v>314555.0919</v>
      </c>
      <c r="R743" s="26">
        <v>57</v>
      </c>
      <c r="S743" s="26" t="s">
        <v>84</v>
      </c>
    </row>
    <row r="744" spans="1:19" x14ac:dyDescent="0.3">
      <c r="A744" s="2">
        <v>746</v>
      </c>
      <c r="B744" s="2">
        <v>1</v>
      </c>
      <c r="C744" s="2" t="s">
        <v>1392</v>
      </c>
      <c r="D744" s="1">
        <v>12</v>
      </c>
      <c r="E744" s="2" t="str">
        <f t="shared" si="4"/>
        <v>12_Rajiformes</v>
      </c>
      <c r="F744" s="2" t="s">
        <v>1705</v>
      </c>
      <c r="G744" s="2" t="s">
        <v>1706</v>
      </c>
      <c r="H744" s="20" t="s">
        <v>3762</v>
      </c>
      <c r="I744" s="20">
        <v>161318</v>
      </c>
      <c r="J744" s="20">
        <v>885767</v>
      </c>
      <c r="K744" s="70" t="str">
        <f t="shared" si="5"/>
        <v>https://www.iucnredlist.org/species/161318/885767</v>
      </c>
      <c r="L744" s="19">
        <v>53</v>
      </c>
      <c r="M744" s="19">
        <v>588</v>
      </c>
      <c r="N744" s="72"/>
      <c r="O744" s="72" t="s">
        <v>4319</v>
      </c>
      <c r="P744" s="51" t="s">
        <v>178</v>
      </c>
      <c r="Q744" s="24">
        <v>123536.33560000001</v>
      </c>
      <c r="R744" s="26">
        <v>44</v>
      </c>
      <c r="S744" s="26" t="s">
        <v>84</v>
      </c>
    </row>
    <row r="745" spans="1:19" x14ac:dyDescent="0.3">
      <c r="A745" s="2">
        <v>747</v>
      </c>
      <c r="B745" s="2">
        <v>1</v>
      </c>
      <c r="C745" s="2" t="s">
        <v>1392</v>
      </c>
      <c r="D745" s="1">
        <v>12</v>
      </c>
      <c r="E745" s="2" t="str">
        <f t="shared" si="4"/>
        <v>12_Rajiformes</v>
      </c>
      <c r="F745" s="2" t="s">
        <v>1705</v>
      </c>
      <c r="G745" s="2" t="s">
        <v>1706</v>
      </c>
      <c r="H745" s="20" t="s">
        <v>3763</v>
      </c>
      <c r="I745" s="20">
        <v>161685</v>
      </c>
      <c r="J745" s="20">
        <v>124528025</v>
      </c>
      <c r="K745" s="70" t="str">
        <f t="shared" si="5"/>
        <v>https://www.iucnredlist.org/species/161685/124528025</v>
      </c>
      <c r="L745" s="19">
        <v>70</v>
      </c>
      <c r="M745" s="19">
        <v>704</v>
      </c>
      <c r="N745" s="72"/>
      <c r="O745" s="72" t="s">
        <v>4319</v>
      </c>
      <c r="P745" s="51" t="s">
        <v>178</v>
      </c>
      <c r="Q745" s="24">
        <v>172117.4932</v>
      </c>
      <c r="R745" s="26">
        <v>80</v>
      </c>
      <c r="S745" s="26" t="s">
        <v>84</v>
      </c>
    </row>
    <row r="746" spans="1:19" x14ac:dyDescent="0.3">
      <c r="A746" s="2">
        <v>748</v>
      </c>
      <c r="B746" s="2">
        <v>1</v>
      </c>
      <c r="C746" s="2" t="s">
        <v>1392</v>
      </c>
      <c r="D746" s="1">
        <v>12</v>
      </c>
      <c r="E746" s="2" t="str">
        <f t="shared" si="4"/>
        <v>12_Rajiformes</v>
      </c>
      <c r="F746" s="2" t="s">
        <v>1705</v>
      </c>
      <c r="G746" s="2" t="s">
        <v>1706</v>
      </c>
      <c r="H746" s="20" t="s">
        <v>3764</v>
      </c>
      <c r="I746" s="20">
        <v>61405</v>
      </c>
      <c r="J746" s="20">
        <v>48954483</v>
      </c>
      <c r="K746" s="70" t="str">
        <f t="shared" si="5"/>
        <v>https://www.iucnredlist.org/species/61405/48954483</v>
      </c>
      <c r="L746" s="19">
        <v>60</v>
      </c>
      <c r="M746" s="19">
        <v>800</v>
      </c>
      <c r="N746" s="72"/>
      <c r="O746" s="72" t="s">
        <v>4319</v>
      </c>
      <c r="P746" s="51" t="s">
        <v>178</v>
      </c>
      <c r="Q746" s="24">
        <v>142311.41029999999</v>
      </c>
      <c r="R746" s="26">
        <v>50</v>
      </c>
      <c r="S746" s="26" t="s">
        <v>84</v>
      </c>
    </row>
    <row r="747" spans="1:19" x14ac:dyDescent="0.3">
      <c r="A747" s="2">
        <v>749</v>
      </c>
      <c r="B747" s="2">
        <v>1</v>
      </c>
      <c r="C747" s="2" t="s">
        <v>1392</v>
      </c>
      <c r="D747" s="1">
        <v>12</v>
      </c>
      <c r="E747" s="2" t="str">
        <f t="shared" si="4"/>
        <v>12_Rajiformes</v>
      </c>
      <c r="F747" s="2" t="s">
        <v>1705</v>
      </c>
      <c r="G747" s="2" t="s">
        <v>1706</v>
      </c>
      <c r="H747" s="20" t="s">
        <v>3766</v>
      </c>
      <c r="I747" s="20">
        <v>161626</v>
      </c>
      <c r="J747" s="20">
        <v>48949434</v>
      </c>
      <c r="K747" s="70" t="str">
        <f t="shared" si="5"/>
        <v>https://www.iucnredlist.org/species/161626/48949434</v>
      </c>
      <c r="L747" s="19">
        <v>12</v>
      </c>
      <c r="M747" s="19">
        <v>900</v>
      </c>
      <c r="N747" s="72"/>
      <c r="O747" s="72" t="s">
        <v>4319</v>
      </c>
      <c r="P747" s="51" t="s">
        <v>83</v>
      </c>
      <c r="Q747" s="24">
        <v>1453727.148</v>
      </c>
      <c r="R747" s="26">
        <v>72</v>
      </c>
      <c r="S747" s="26" t="s">
        <v>84</v>
      </c>
    </row>
    <row r="748" spans="1:19" x14ac:dyDescent="0.3">
      <c r="A748" s="2">
        <v>750</v>
      </c>
      <c r="B748" s="2">
        <v>1</v>
      </c>
      <c r="C748" s="2" t="s">
        <v>1392</v>
      </c>
      <c r="D748" s="1">
        <v>12</v>
      </c>
      <c r="E748" s="2" t="str">
        <f t="shared" si="4"/>
        <v>12_Rajiformes</v>
      </c>
      <c r="F748" s="2" t="s">
        <v>1705</v>
      </c>
      <c r="G748" s="2" t="s">
        <v>1706</v>
      </c>
      <c r="H748" s="20" t="s">
        <v>3767</v>
      </c>
      <c r="I748" s="20">
        <v>161631</v>
      </c>
      <c r="J748" s="20">
        <v>124518400</v>
      </c>
      <c r="K748" s="70" t="str">
        <f t="shared" si="5"/>
        <v>https://www.iucnredlist.org/species/161631/124518400</v>
      </c>
      <c r="L748" s="19">
        <v>4</v>
      </c>
      <c r="M748" s="19">
        <v>723</v>
      </c>
      <c r="N748" s="72"/>
      <c r="O748" s="72" t="s">
        <v>4319</v>
      </c>
      <c r="P748" s="51" t="s">
        <v>83</v>
      </c>
      <c r="Q748" s="24">
        <v>1396070.5730000001</v>
      </c>
      <c r="R748" s="26">
        <v>113</v>
      </c>
      <c r="S748" s="26" t="s">
        <v>84</v>
      </c>
    </row>
    <row r="749" spans="1:19" x14ac:dyDescent="0.3">
      <c r="A749" s="2">
        <v>751</v>
      </c>
      <c r="B749" s="2">
        <v>1</v>
      </c>
      <c r="C749" s="2" t="s">
        <v>1392</v>
      </c>
      <c r="D749" s="1">
        <v>12</v>
      </c>
      <c r="E749" s="2" t="str">
        <f t="shared" si="4"/>
        <v>12_Rajiformes</v>
      </c>
      <c r="F749" s="2" t="s">
        <v>1705</v>
      </c>
      <c r="G749" s="2" t="s">
        <v>1706</v>
      </c>
      <c r="H749" s="20" t="s">
        <v>3768</v>
      </c>
      <c r="I749" s="20">
        <v>195458</v>
      </c>
      <c r="J749" s="20">
        <v>68631857</v>
      </c>
      <c r="K749" s="70" t="str">
        <f t="shared" si="5"/>
        <v>https://www.iucnredlist.org/species/195458/68631857</v>
      </c>
      <c r="L749" s="19">
        <v>202</v>
      </c>
      <c r="M749" s="19">
        <v>504</v>
      </c>
      <c r="N749" s="72"/>
      <c r="O749" s="72" t="s">
        <v>4319</v>
      </c>
      <c r="P749" s="51" t="s">
        <v>178</v>
      </c>
      <c r="Q749" s="24">
        <v>88549.380910000007</v>
      </c>
      <c r="R749" s="26">
        <v>40</v>
      </c>
      <c r="S749" s="26" t="s">
        <v>84</v>
      </c>
    </row>
    <row r="750" spans="1:19" x14ac:dyDescent="0.3">
      <c r="A750" s="2">
        <v>752</v>
      </c>
      <c r="B750" s="2">
        <v>1</v>
      </c>
      <c r="C750" s="2" t="s">
        <v>1392</v>
      </c>
      <c r="D750" s="1">
        <v>12</v>
      </c>
      <c r="E750" s="2" t="str">
        <f t="shared" si="4"/>
        <v>12_Rajiformes</v>
      </c>
      <c r="F750" s="2" t="s">
        <v>1705</v>
      </c>
      <c r="G750" s="2" t="s">
        <v>1706</v>
      </c>
      <c r="H750" s="20" t="s">
        <v>3769</v>
      </c>
      <c r="I750" s="20">
        <v>161492</v>
      </c>
      <c r="J750" s="20">
        <v>124495127</v>
      </c>
      <c r="K750" s="70" t="str">
        <f t="shared" si="5"/>
        <v>https://www.iucnredlist.org/species/161492/124495127</v>
      </c>
      <c r="L750" s="19">
        <v>73</v>
      </c>
      <c r="M750" s="19">
        <v>517</v>
      </c>
      <c r="N750" s="72"/>
      <c r="O750" s="72" t="s">
        <v>4319</v>
      </c>
      <c r="P750" s="51" t="s">
        <v>178</v>
      </c>
      <c r="Q750" s="24">
        <v>242769.0189</v>
      </c>
      <c r="R750" s="26">
        <v>96</v>
      </c>
      <c r="S750" s="26" t="s">
        <v>84</v>
      </c>
    </row>
    <row r="751" spans="1:19" x14ac:dyDescent="0.3">
      <c r="A751" s="2">
        <v>753</v>
      </c>
      <c r="B751" s="2">
        <v>1</v>
      </c>
      <c r="C751" s="2" t="s">
        <v>1392</v>
      </c>
      <c r="D751" s="1">
        <v>12</v>
      </c>
      <c r="E751" s="2" t="str">
        <f t="shared" si="4"/>
        <v>12_Rajiformes</v>
      </c>
      <c r="F751" s="2" t="s">
        <v>1705</v>
      </c>
      <c r="G751" s="2" t="s">
        <v>1706</v>
      </c>
      <c r="H751" s="20" t="s">
        <v>3770</v>
      </c>
      <c r="I751" s="20">
        <v>161604</v>
      </c>
      <c r="J751" s="20">
        <v>124513481</v>
      </c>
      <c r="K751" s="70" t="str">
        <f t="shared" si="5"/>
        <v>https://www.iucnredlist.org/species/161604/124513481</v>
      </c>
      <c r="L751" s="19">
        <v>192</v>
      </c>
      <c r="M751" s="19">
        <v>457</v>
      </c>
      <c r="N751" s="72"/>
      <c r="O751" s="72" t="s">
        <v>4319</v>
      </c>
      <c r="P751" s="51" t="s">
        <v>178</v>
      </c>
      <c r="Q751" s="24">
        <v>3232.6025060000002</v>
      </c>
      <c r="R751" s="26">
        <v>30</v>
      </c>
      <c r="S751" s="26" t="s">
        <v>84</v>
      </c>
    </row>
    <row r="752" spans="1:19" x14ac:dyDescent="0.3">
      <c r="A752" s="2">
        <v>754</v>
      </c>
      <c r="B752" s="2">
        <v>1</v>
      </c>
      <c r="C752" s="2" t="s">
        <v>1392</v>
      </c>
      <c r="D752" s="1">
        <v>12</v>
      </c>
      <c r="E752" s="2" t="str">
        <f t="shared" si="4"/>
        <v>12_Rajiformes</v>
      </c>
      <c r="F752" s="2" t="s">
        <v>1705</v>
      </c>
      <c r="G752" s="2" t="s">
        <v>1706</v>
      </c>
      <c r="H752" s="20" t="s">
        <v>3771</v>
      </c>
      <c r="I752" s="20">
        <v>63125</v>
      </c>
      <c r="J752" s="20">
        <v>48917872</v>
      </c>
      <c r="K752" s="70" t="str">
        <f t="shared" si="5"/>
        <v>https://www.iucnredlist.org/species/63125/48917872</v>
      </c>
      <c r="L752" s="19">
        <v>1000</v>
      </c>
      <c r="M752" s="19">
        <v>1500</v>
      </c>
      <c r="N752" s="72"/>
      <c r="O752" s="72" t="s">
        <v>4319</v>
      </c>
      <c r="P752" s="51" t="s">
        <v>178</v>
      </c>
      <c r="Q752" s="24">
        <v>40232.55659</v>
      </c>
      <c r="R752" s="26">
        <v>57</v>
      </c>
      <c r="S752" s="26" t="s">
        <v>84</v>
      </c>
    </row>
    <row r="753" spans="1:19" x14ac:dyDescent="0.3">
      <c r="A753" s="2">
        <v>755</v>
      </c>
      <c r="B753" s="2">
        <v>1</v>
      </c>
      <c r="C753" s="2" t="s">
        <v>1392</v>
      </c>
      <c r="D753" s="1">
        <v>12</v>
      </c>
      <c r="E753" s="2" t="str">
        <f t="shared" si="4"/>
        <v>12_Rajiformes</v>
      </c>
      <c r="F753" s="2" t="s">
        <v>1705</v>
      </c>
      <c r="G753" s="2" t="s">
        <v>1706</v>
      </c>
      <c r="H753" s="20" t="s">
        <v>3772</v>
      </c>
      <c r="I753" s="20">
        <v>63133</v>
      </c>
      <c r="J753" s="20">
        <v>3121233</v>
      </c>
      <c r="K753" s="70" t="str">
        <f t="shared" si="5"/>
        <v>https://www.iucnredlist.org/species/63133/3121233</v>
      </c>
      <c r="L753" s="19">
        <v>808</v>
      </c>
      <c r="M753" s="19">
        <v>1105</v>
      </c>
      <c r="N753" s="72"/>
      <c r="O753" s="72" t="s">
        <v>4319</v>
      </c>
      <c r="P753" s="51" t="s">
        <v>178</v>
      </c>
      <c r="Q753" s="24">
        <v>2453.2152420000002</v>
      </c>
      <c r="R753" s="26">
        <v>68</v>
      </c>
      <c r="S753" s="26" t="s">
        <v>84</v>
      </c>
    </row>
    <row r="754" spans="1:19" x14ac:dyDescent="0.3">
      <c r="A754" s="2">
        <v>756</v>
      </c>
      <c r="B754" s="2">
        <v>1</v>
      </c>
      <c r="C754" s="2" t="s">
        <v>1392</v>
      </c>
      <c r="D754" s="1">
        <v>12</v>
      </c>
      <c r="E754" s="2" t="str">
        <f t="shared" si="4"/>
        <v>12_Rajiformes</v>
      </c>
      <c r="F754" s="2" t="s">
        <v>1705</v>
      </c>
      <c r="G754" s="2" t="s">
        <v>1706</v>
      </c>
      <c r="H754" s="20" t="s">
        <v>3773</v>
      </c>
      <c r="I754" s="20">
        <v>161477</v>
      </c>
      <c r="J754" s="20">
        <v>124492029</v>
      </c>
      <c r="K754" s="70" t="str">
        <f t="shared" si="5"/>
        <v>https://www.iucnredlist.org/species/161477/124492029</v>
      </c>
      <c r="L754" s="19">
        <v>25</v>
      </c>
      <c r="M754" s="19">
        <v>1436</v>
      </c>
      <c r="N754" s="72"/>
      <c r="O754" s="72" t="s">
        <v>4319</v>
      </c>
      <c r="P754" s="51" t="s">
        <v>178</v>
      </c>
      <c r="Q754" s="24">
        <v>1385643.892</v>
      </c>
      <c r="R754" s="26">
        <v>71</v>
      </c>
      <c r="S754" s="26" t="s">
        <v>84</v>
      </c>
    </row>
    <row r="755" spans="1:19" x14ac:dyDescent="0.3">
      <c r="A755" s="2">
        <v>757</v>
      </c>
      <c r="B755" s="2">
        <v>1</v>
      </c>
      <c r="C755" s="2" t="s">
        <v>1392</v>
      </c>
      <c r="D755" s="1">
        <v>12</v>
      </c>
      <c r="E755" s="2" t="str">
        <f t="shared" si="4"/>
        <v>12_Rajiformes</v>
      </c>
      <c r="F755" s="2" t="s">
        <v>1705</v>
      </c>
      <c r="G755" s="2" t="s">
        <v>1706</v>
      </c>
      <c r="H755" s="20" t="s">
        <v>3774</v>
      </c>
      <c r="I755" s="20">
        <v>63126</v>
      </c>
      <c r="J755" s="20">
        <v>124461102</v>
      </c>
      <c r="K755" s="70" t="str">
        <f t="shared" si="5"/>
        <v>https://www.iucnredlist.org/species/63126/124461102</v>
      </c>
      <c r="L755" s="19">
        <v>450</v>
      </c>
      <c r="M755" s="19">
        <v>1568</v>
      </c>
      <c r="N755" s="72"/>
      <c r="O755" s="72" t="s">
        <v>4319</v>
      </c>
      <c r="P755" s="51" t="s">
        <v>178</v>
      </c>
      <c r="Q755" s="24">
        <v>1133248.466</v>
      </c>
      <c r="R755" s="26">
        <v>64</v>
      </c>
      <c r="S755" s="26" t="s">
        <v>84</v>
      </c>
    </row>
    <row r="756" spans="1:19" x14ac:dyDescent="0.3">
      <c r="A756" s="2">
        <v>758</v>
      </c>
      <c r="B756" s="2">
        <v>1</v>
      </c>
      <c r="C756" s="2" t="s">
        <v>1392</v>
      </c>
      <c r="D756" s="1">
        <v>12</v>
      </c>
      <c r="E756" s="2" t="str">
        <f t="shared" si="4"/>
        <v>12_Rajiformes</v>
      </c>
      <c r="F756" s="2" t="s">
        <v>1705</v>
      </c>
      <c r="G756" s="2" t="s">
        <v>1706</v>
      </c>
      <c r="H756" s="20" t="s">
        <v>3775</v>
      </c>
      <c r="I756" s="20">
        <v>161347</v>
      </c>
      <c r="J756" s="20">
        <v>124469850</v>
      </c>
      <c r="K756" s="70" t="str">
        <f t="shared" si="5"/>
        <v>https://www.iucnredlist.org/species/161347/124469850</v>
      </c>
      <c r="L756" s="19">
        <v>900</v>
      </c>
      <c r="M756" s="19">
        <v>1550</v>
      </c>
      <c r="N756" s="72"/>
      <c r="O756" s="72" t="s">
        <v>4319</v>
      </c>
      <c r="P756" s="51" t="s">
        <v>178</v>
      </c>
      <c r="Q756" s="24">
        <v>17166.158240000001</v>
      </c>
      <c r="R756" s="26">
        <v>30.4</v>
      </c>
      <c r="S756" s="26" t="s">
        <v>84</v>
      </c>
    </row>
    <row r="757" spans="1:19" x14ac:dyDescent="0.3">
      <c r="A757" s="2">
        <v>759</v>
      </c>
      <c r="B757" s="2">
        <v>1</v>
      </c>
      <c r="C757" s="2" t="s">
        <v>1392</v>
      </c>
      <c r="D757" s="1">
        <v>12</v>
      </c>
      <c r="E757" s="2" t="str">
        <f t="shared" si="4"/>
        <v>12_Rajiformes</v>
      </c>
      <c r="F757" s="2" t="s">
        <v>1705</v>
      </c>
      <c r="G757" s="2" t="s">
        <v>1706</v>
      </c>
      <c r="H757" s="20" t="s">
        <v>3776</v>
      </c>
      <c r="I757" s="20">
        <v>161666</v>
      </c>
      <c r="J757" s="20">
        <v>48908962</v>
      </c>
      <c r="K757" s="70" t="str">
        <f t="shared" si="5"/>
        <v>https://www.iucnredlist.org/species/161666/48908962</v>
      </c>
      <c r="L757" s="19">
        <v>600</v>
      </c>
      <c r="M757" s="19">
        <v>1540</v>
      </c>
      <c r="N757" s="72"/>
      <c r="O757" s="72" t="s">
        <v>4319</v>
      </c>
      <c r="P757" s="51" t="s">
        <v>178</v>
      </c>
      <c r="Q757" s="24">
        <v>99491.865099999995</v>
      </c>
      <c r="R757" s="26">
        <v>32</v>
      </c>
      <c r="S757" s="26" t="s">
        <v>84</v>
      </c>
    </row>
    <row r="758" spans="1:19" x14ac:dyDescent="0.3">
      <c r="A758" s="2">
        <v>760</v>
      </c>
      <c r="B758" s="2">
        <v>1</v>
      </c>
      <c r="C758" s="2" t="s">
        <v>1392</v>
      </c>
      <c r="D758" s="1">
        <v>12</v>
      </c>
      <c r="E758" s="2" t="str">
        <f t="shared" si="4"/>
        <v>12_Rajiformes</v>
      </c>
      <c r="F758" s="2" t="s">
        <v>1705</v>
      </c>
      <c r="G758" s="2" t="s">
        <v>1706</v>
      </c>
      <c r="H758" s="20" t="s">
        <v>3777</v>
      </c>
      <c r="I758" s="20">
        <v>161522</v>
      </c>
      <c r="J758" s="20">
        <v>124499503</v>
      </c>
      <c r="K758" s="70" t="str">
        <f t="shared" si="5"/>
        <v>https://www.iucnredlist.org/species/161522/124499503</v>
      </c>
      <c r="L758" s="19">
        <v>695</v>
      </c>
      <c r="M758" s="19">
        <v>1010</v>
      </c>
      <c r="N758" s="72"/>
      <c r="O758" s="72" t="s">
        <v>4319</v>
      </c>
      <c r="P758" s="51" t="s">
        <v>178</v>
      </c>
      <c r="Q758" s="24">
        <v>99491.865099999995</v>
      </c>
      <c r="R758" s="26">
        <v>29</v>
      </c>
      <c r="S758" s="26" t="s">
        <v>84</v>
      </c>
    </row>
    <row r="759" spans="1:19" x14ac:dyDescent="0.3">
      <c r="A759" s="2">
        <v>761</v>
      </c>
      <c r="B759" s="2">
        <v>1</v>
      </c>
      <c r="C759" s="2" t="s">
        <v>1392</v>
      </c>
      <c r="D759" s="1">
        <v>12</v>
      </c>
      <c r="E759" s="2" t="str">
        <f t="shared" si="4"/>
        <v>12_Rajiformes</v>
      </c>
      <c r="F759" s="2" t="s">
        <v>1705</v>
      </c>
      <c r="G759" s="2" t="s">
        <v>1706</v>
      </c>
      <c r="H759" s="20" t="s">
        <v>3778</v>
      </c>
      <c r="I759" s="20">
        <v>161383</v>
      </c>
      <c r="J759" s="20">
        <v>48912976</v>
      </c>
      <c r="K759" s="70" t="str">
        <f t="shared" si="5"/>
        <v>https://www.iucnredlist.org/species/161383/48912976</v>
      </c>
      <c r="L759" s="19">
        <v>270</v>
      </c>
      <c r="M759" s="19">
        <v>784</v>
      </c>
      <c r="N759" s="72"/>
      <c r="O759" s="72" t="s">
        <v>4319</v>
      </c>
      <c r="P759" s="51" t="s">
        <v>178</v>
      </c>
      <c r="Q759" s="24">
        <v>27569.0952</v>
      </c>
      <c r="R759" s="26">
        <v>32.700000000000003</v>
      </c>
      <c r="S759" s="26" t="s">
        <v>84</v>
      </c>
    </row>
    <row r="760" spans="1:19" x14ac:dyDescent="0.3">
      <c r="A760" s="2">
        <v>762</v>
      </c>
      <c r="B760" s="2">
        <v>1</v>
      </c>
      <c r="C760" s="2" t="s">
        <v>1392</v>
      </c>
      <c r="D760" s="1">
        <v>12</v>
      </c>
      <c r="E760" s="2" t="str">
        <f t="shared" si="4"/>
        <v>12_Rajiformes</v>
      </c>
      <c r="F760" s="2" t="s">
        <v>1705</v>
      </c>
      <c r="G760" s="2" t="s">
        <v>1706</v>
      </c>
      <c r="H760" s="20" t="s">
        <v>3779</v>
      </c>
      <c r="I760" s="20">
        <v>44615</v>
      </c>
      <c r="J760" s="20">
        <v>124435680</v>
      </c>
      <c r="K760" s="70" t="str">
        <f t="shared" si="5"/>
        <v>https://www.iucnredlist.org/species/44615/124435680</v>
      </c>
      <c r="L760" s="19">
        <v>102</v>
      </c>
      <c r="M760" s="19">
        <v>1025</v>
      </c>
      <c r="N760" s="72"/>
      <c r="O760" s="72" t="s">
        <v>4319</v>
      </c>
      <c r="P760" s="51" t="s">
        <v>178</v>
      </c>
      <c r="Q760" s="24">
        <v>111685.9624</v>
      </c>
      <c r="R760" s="26">
        <v>38</v>
      </c>
      <c r="S760" s="26" t="s">
        <v>84</v>
      </c>
    </row>
    <row r="761" spans="1:19" x14ac:dyDescent="0.3">
      <c r="A761" s="2">
        <v>763</v>
      </c>
      <c r="B761" s="2">
        <v>1</v>
      </c>
      <c r="C761" s="2" t="s">
        <v>1392</v>
      </c>
      <c r="D761" s="1">
        <v>12</v>
      </c>
      <c r="E761" s="2" t="str">
        <f t="shared" si="4"/>
        <v>12_Rajiformes</v>
      </c>
      <c r="F761" s="2" t="s">
        <v>1705</v>
      </c>
      <c r="G761" s="2" t="s">
        <v>1706</v>
      </c>
      <c r="H761" s="20" t="s">
        <v>3780</v>
      </c>
      <c r="I761" s="20">
        <v>161636</v>
      </c>
      <c r="J761" s="20">
        <v>124519140</v>
      </c>
      <c r="K761" s="70" t="str">
        <f t="shared" si="5"/>
        <v>https://www.iucnredlist.org/species/161636/124519140</v>
      </c>
      <c r="L761" s="19">
        <v>25</v>
      </c>
      <c r="M761" s="19">
        <v>150</v>
      </c>
      <c r="N761" s="72"/>
      <c r="O761" s="72" t="s">
        <v>4319</v>
      </c>
      <c r="P761" s="51" t="s">
        <v>83</v>
      </c>
      <c r="Q761" s="24">
        <v>598124.90509999997</v>
      </c>
      <c r="R761" s="26">
        <v>45</v>
      </c>
      <c r="S761" s="26" t="s">
        <v>84</v>
      </c>
    </row>
    <row r="762" spans="1:19" x14ac:dyDescent="0.3">
      <c r="A762" s="2">
        <v>764</v>
      </c>
      <c r="B762" s="2">
        <v>1</v>
      </c>
      <c r="C762" s="2" t="s">
        <v>1392</v>
      </c>
      <c r="D762" s="1">
        <v>12</v>
      </c>
      <c r="E762" s="2" t="str">
        <f t="shared" si="4"/>
        <v>12_Rajiformes</v>
      </c>
      <c r="F762" s="2" t="s">
        <v>1705</v>
      </c>
      <c r="G762" s="2" t="s">
        <v>1706</v>
      </c>
      <c r="H762" s="20" t="s">
        <v>3781</v>
      </c>
      <c r="I762" s="20">
        <v>195469</v>
      </c>
      <c r="J762" s="20">
        <v>68637757</v>
      </c>
      <c r="K762" s="70" t="str">
        <f t="shared" si="5"/>
        <v>https://www.iucnredlist.org/species/195469/68637757</v>
      </c>
      <c r="L762" s="19">
        <v>179</v>
      </c>
      <c r="M762" s="19">
        <v>298</v>
      </c>
      <c r="N762" s="72"/>
      <c r="O762" s="72" t="s">
        <v>4319</v>
      </c>
      <c r="P762" s="51" t="s">
        <v>83</v>
      </c>
      <c r="Q762" s="24">
        <v>34014.769699999997</v>
      </c>
      <c r="R762" s="26">
        <v>50</v>
      </c>
      <c r="S762" s="26" t="s">
        <v>84</v>
      </c>
    </row>
    <row r="763" spans="1:19" x14ac:dyDescent="0.3">
      <c r="A763" s="2">
        <v>765</v>
      </c>
      <c r="B763" s="2">
        <v>1</v>
      </c>
      <c r="C763" s="2" t="s">
        <v>1392</v>
      </c>
      <c r="D763" s="1">
        <v>12</v>
      </c>
      <c r="E763" s="2" t="str">
        <f t="shared" si="4"/>
        <v>12_Rajiformes</v>
      </c>
      <c r="F763" s="2" t="s">
        <v>1705</v>
      </c>
      <c r="G763" s="2" t="s">
        <v>1706</v>
      </c>
      <c r="H763" s="20" t="s">
        <v>3782</v>
      </c>
      <c r="I763" s="20">
        <v>161735</v>
      </c>
      <c r="J763" s="20">
        <v>124535644</v>
      </c>
      <c r="K763" s="70" t="str">
        <f t="shared" si="5"/>
        <v>https://www.iucnredlist.org/species/161735/124535644</v>
      </c>
      <c r="L763" s="19">
        <v>20</v>
      </c>
      <c r="M763" s="19">
        <v>175</v>
      </c>
      <c r="N763" s="72"/>
      <c r="O763" s="72" t="s">
        <v>4319</v>
      </c>
      <c r="P763" s="51" t="s">
        <v>83</v>
      </c>
      <c r="Q763" s="24">
        <v>1051612.912</v>
      </c>
      <c r="R763" s="26">
        <v>55</v>
      </c>
      <c r="S763" s="26" t="s">
        <v>84</v>
      </c>
    </row>
    <row r="764" spans="1:19" x14ac:dyDescent="0.3">
      <c r="A764" s="2">
        <v>766</v>
      </c>
      <c r="B764" s="2">
        <v>1</v>
      </c>
      <c r="C764" s="2" t="s">
        <v>1392</v>
      </c>
      <c r="D764" s="1">
        <v>12</v>
      </c>
      <c r="E764" s="2" t="str">
        <f t="shared" si="4"/>
        <v>12_Rajiformes</v>
      </c>
      <c r="F764" s="2" t="s">
        <v>1705</v>
      </c>
      <c r="G764" s="2" t="s">
        <v>1706</v>
      </c>
      <c r="H764" s="20" t="s">
        <v>3783</v>
      </c>
      <c r="I764" s="20">
        <v>176486201</v>
      </c>
      <c r="J764" s="20">
        <v>176486211</v>
      </c>
      <c r="K764" s="70" t="str">
        <f t="shared" si="5"/>
        <v>https://www.iucnredlist.org/species/176486201/176486211</v>
      </c>
      <c r="L764" s="19">
        <v>65</v>
      </c>
      <c r="M764" s="19">
        <v>150</v>
      </c>
      <c r="N764" s="72"/>
      <c r="O764" s="72" t="s">
        <v>4319</v>
      </c>
      <c r="P764" s="51" t="s">
        <v>83</v>
      </c>
      <c r="Q764" s="24">
        <v>137895.5865</v>
      </c>
      <c r="R764" s="26">
        <v>39</v>
      </c>
      <c r="S764" s="26" t="s">
        <v>84</v>
      </c>
    </row>
    <row r="765" spans="1:19" x14ac:dyDescent="0.3">
      <c r="A765" s="2">
        <v>767</v>
      </c>
      <c r="B765" s="2">
        <v>1</v>
      </c>
      <c r="C765" s="2" t="s">
        <v>1392</v>
      </c>
      <c r="D765" s="1">
        <v>12</v>
      </c>
      <c r="E765" s="2" t="str">
        <f t="shared" si="4"/>
        <v>12_Rajiformes</v>
      </c>
      <c r="F765" s="2" t="s">
        <v>1705</v>
      </c>
      <c r="G765" s="2" t="s">
        <v>1706</v>
      </c>
      <c r="H765" s="20" t="s">
        <v>3784</v>
      </c>
      <c r="I765" s="20">
        <v>161421</v>
      </c>
      <c r="J765" s="20">
        <v>124481853</v>
      </c>
      <c r="K765" s="70" t="str">
        <f t="shared" si="5"/>
        <v>https://www.iucnredlist.org/species/161421/124481853</v>
      </c>
      <c r="L765" s="19">
        <v>200</v>
      </c>
      <c r="M765" s="19">
        <v>500</v>
      </c>
      <c r="N765" s="72"/>
      <c r="O765" s="72" t="s">
        <v>4319</v>
      </c>
      <c r="P765" s="51" t="s">
        <v>178</v>
      </c>
      <c r="Q765" s="24">
        <v>8342.8943980000004</v>
      </c>
      <c r="R765" s="26">
        <v>61</v>
      </c>
      <c r="S765" s="26" t="s">
        <v>84</v>
      </c>
    </row>
    <row r="766" spans="1:19" x14ac:dyDescent="0.3">
      <c r="A766" s="2">
        <v>768</v>
      </c>
      <c r="B766" s="2">
        <v>1</v>
      </c>
      <c r="C766" s="2" t="s">
        <v>1392</v>
      </c>
      <c r="D766" s="1">
        <v>12</v>
      </c>
      <c r="E766" s="2" t="str">
        <f t="shared" si="4"/>
        <v>12_Rajiformes</v>
      </c>
      <c r="F766" s="2" t="s">
        <v>1705</v>
      </c>
      <c r="G766" s="2" t="s">
        <v>1706</v>
      </c>
      <c r="H766" s="20" t="s">
        <v>3785</v>
      </c>
      <c r="I766" s="20">
        <v>161532</v>
      </c>
      <c r="J766" s="20">
        <v>124501466</v>
      </c>
      <c r="K766" s="70" t="str">
        <f t="shared" si="5"/>
        <v>https://www.iucnredlist.org/species/161532/124501466</v>
      </c>
      <c r="L766" s="19">
        <v>67</v>
      </c>
      <c r="M766" s="19">
        <v>87</v>
      </c>
      <c r="N766" s="72"/>
      <c r="O766" s="72" t="s">
        <v>4319</v>
      </c>
      <c r="P766" s="51" t="s">
        <v>83</v>
      </c>
      <c r="Q766" s="24">
        <v>101047.99709999999</v>
      </c>
      <c r="R766" s="26">
        <v>45</v>
      </c>
      <c r="S766" s="26" t="s">
        <v>84</v>
      </c>
    </row>
    <row r="767" spans="1:19" x14ac:dyDescent="0.3">
      <c r="A767" s="2">
        <v>769</v>
      </c>
      <c r="B767" s="2">
        <v>1</v>
      </c>
      <c r="C767" s="2" t="s">
        <v>1392</v>
      </c>
      <c r="D767" s="1">
        <v>12</v>
      </c>
      <c r="E767" s="2" t="str">
        <f t="shared" ref="E767:E1021" si="6">CONCATENATE(D767,"_",F767)</f>
        <v>12_Rajiformes</v>
      </c>
      <c r="F767" s="2" t="s">
        <v>1705</v>
      </c>
      <c r="G767" s="2" t="s">
        <v>1706</v>
      </c>
      <c r="H767" s="20" t="s">
        <v>3786</v>
      </c>
      <c r="I767" s="20">
        <v>161645</v>
      </c>
      <c r="J767" s="20">
        <v>124520681</v>
      </c>
      <c r="K767" s="70" t="str">
        <f t="shared" ref="K767:K1021" si="7">CONCATENATE("https://www.iucnredlist.org/species/",I767,"/",J767)</f>
        <v>https://www.iucnredlist.org/species/161645/124520681</v>
      </c>
      <c r="L767" s="19">
        <v>20</v>
      </c>
      <c r="M767" s="19">
        <v>230</v>
      </c>
      <c r="N767" s="72"/>
      <c r="O767" s="72" t="s">
        <v>4319</v>
      </c>
      <c r="P767" s="51" t="s">
        <v>83</v>
      </c>
      <c r="Q767" s="24">
        <v>897590.91500000004</v>
      </c>
      <c r="R767" s="26">
        <v>65</v>
      </c>
      <c r="S767" s="26" t="s">
        <v>84</v>
      </c>
    </row>
    <row r="768" spans="1:19" x14ac:dyDescent="0.3">
      <c r="A768" s="2">
        <v>770</v>
      </c>
      <c r="B768" s="2">
        <v>1</v>
      </c>
      <c r="C768" s="2" t="s">
        <v>1392</v>
      </c>
      <c r="D768" s="1">
        <v>12</v>
      </c>
      <c r="E768" s="2" t="str">
        <f t="shared" si="6"/>
        <v>12_Rajiformes</v>
      </c>
      <c r="F768" s="2" t="s">
        <v>1705</v>
      </c>
      <c r="G768" s="2" t="s">
        <v>1706</v>
      </c>
      <c r="H768" s="20" t="s">
        <v>3787</v>
      </c>
      <c r="I768" s="20">
        <v>195470</v>
      </c>
      <c r="J768" s="20">
        <v>68637880</v>
      </c>
      <c r="K768" s="70" t="str">
        <f t="shared" si="7"/>
        <v>https://www.iucnredlist.org/species/195470/68637880</v>
      </c>
      <c r="L768" s="19">
        <v>202</v>
      </c>
      <c r="M768" s="19">
        <v>735</v>
      </c>
      <c r="N768" s="72"/>
      <c r="O768" s="72" t="s">
        <v>4319</v>
      </c>
      <c r="P768" s="51" t="s">
        <v>178</v>
      </c>
      <c r="Q768" s="24">
        <v>134593.53159999999</v>
      </c>
      <c r="R768" s="26">
        <v>55.5</v>
      </c>
      <c r="S768" s="26" t="s">
        <v>84</v>
      </c>
    </row>
    <row r="769" spans="1:19" x14ac:dyDescent="0.3">
      <c r="A769" s="2">
        <v>771</v>
      </c>
      <c r="B769" s="2">
        <v>1</v>
      </c>
      <c r="C769" s="2" t="s">
        <v>1392</v>
      </c>
      <c r="D769" s="1">
        <v>12</v>
      </c>
      <c r="E769" s="2" t="str">
        <f t="shared" si="6"/>
        <v>12_Rajiformes</v>
      </c>
      <c r="F769" s="2" t="s">
        <v>1705</v>
      </c>
      <c r="G769" s="2" t="s">
        <v>1706</v>
      </c>
      <c r="H769" s="20" t="s">
        <v>3788</v>
      </c>
      <c r="I769" s="20">
        <v>161487</v>
      </c>
      <c r="J769" s="20">
        <v>124494332</v>
      </c>
      <c r="K769" s="70" t="str">
        <f t="shared" si="7"/>
        <v>https://www.iucnredlist.org/species/161487/124494332</v>
      </c>
      <c r="L769" s="19">
        <v>30</v>
      </c>
      <c r="M769" s="19">
        <v>150</v>
      </c>
      <c r="N769" s="72"/>
      <c r="O769" s="72" t="s">
        <v>4319</v>
      </c>
      <c r="P769" s="51" t="s">
        <v>83</v>
      </c>
      <c r="Q769" s="24">
        <v>368230.89880000002</v>
      </c>
      <c r="R769" s="26">
        <v>38</v>
      </c>
      <c r="S769" s="26" t="s">
        <v>84</v>
      </c>
    </row>
    <row r="770" spans="1:19" x14ac:dyDescent="0.3">
      <c r="A770" s="2">
        <v>773</v>
      </c>
      <c r="B770" s="2">
        <v>1</v>
      </c>
      <c r="C770" s="2" t="s">
        <v>1392</v>
      </c>
      <c r="D770" s="1">
        <v>12</v>
      </c>
      <c r="E770" s="2" t="str">
        <f t="shared" si="6"/>
        <v>12_Rajiformes</v>
      </c>
      <c r="F770" s="2" t="s">
        <v>1705</v>
      </c>
      <c r="G770" s="2" t="s">
        <v>1706</v>
      </c>
      <c r="H770" s="20" t="s">
        <v>3790</v>
      </c>
      <c r="I770" s="20">
        <v>107604828</v>
      </c>
      <c r="J770" s="20">
        <v>109922504</v>
      </c>
      <c r="K770" s="70" t="str">
        <f t="shared" si="7"/>
        <v>https://www.iucnredlist.org/species/107604828/109922504</v>
      </c>
      <c r="L770" s="19">
        <v>375</v>
      </c>
      <c r="M770" s="19">
        <v>390</v>
      </c>
      <c r="N770" s="72"/>
      <c r="O770" s="72" t="s">
        <v>4319</v>
      </c>
      <c r="P770" s="51" t="s">
        <v>178</v>
      </c>
      <c r="Q770" s="24">
        <v>607.69734289999997</v>
      </c>
      <c r="R770" s="26">
        <v>51</v>
      </c>
      <c r="S770" s="26" t="s">
        <v>84</v>
      </c>
    </row>
    <row r="771" spans="1:19" x14ac:dyDescent="0.3">
      <c r="A771" s="2">
        <v>774</v>
      </c>
      <c r="B771" s="2">
        <v>1</v>
      </c>
      <c r="C771" s="2" t="s">
        <v>1392</v>
      </c>
      <c r="D771" s="1">
        <v>12</v>
      </c>
      <c r="E771" s="2" t="str">
        <f t="shared" si="6"/>
        <v>12_Rajiformes</v>
      </c>
      <c r="F771" s="2" t="s">
        <v>1705</v>
      </c>
      <c r="G771" s="2" t="s">
        <v>1706</v>
      </c>
      <c r="H771" s="20" t="s">
        <v>3791</v>
      </c>
      <c r="I771" s="20">
        <v>161725</v>
      </c>
      <c r="J771" s="20">
        <v>124534082</v>
      </c>
      <c r="K771" s="70" t="str">
        <f t="shared" si="7"/>
        <v>https://www.iucnredlist.org/species/161725/124534082</v>
      </c>
      <c r="L771" s="19">
        <v>20</v>
      </c>
      <c r="M771" s="19">
        <v>60</v>
      </c>
      <c r="N771" s="72"/>
      <c r="O771" s="72" t="s">
        <v>4319</v>
      </c>
      <c r="P771" s="51" t="s">
        <v>83</v>
      </c>
      <c r="Q771" s="24">
        <v>4885.3209649999999</v>
      </c>
      <c r="R771" s="26">
        <v>52</v>
      </c>
      <c r="S771" s="26" t="s">
        <v>84</v>
      </c>
    </row>
    <row r="772" spans="1:19" x14ac:dyDescent="0.3">
      <c r="A772" s="2">
        <v>779</v>
      </c>
      <c r="B772" s="2">
        <v>1</v>
      </c>
      <c r="C772" s="2" t="s">
        <v>1392</v>
      </c>
      <c r="D772" s="1">
        <v>12</v>
      </c>
      <c r="E772" s="2" t="str">
        <f t="shared" si="6"/>
        <v>12_Rajiformes</v>
      </c>
      <c r="F772" s="2" t="s">
        <v>1705</v>
      </c>
      <c r="G772" s="2" t="s">
        <v>1706</v>
      </c>
      <c r="H772" s="20" t="s">
        <v>3795</v>
      </c>
      <c r="I772" s="20">
        <v>63120</v>
      </c>
      <c r="J772" s="20">
        <v>48913317</v>
      </c>
      <c r="K772" s="70" t="str">
        <f t="shared" si="7"/>
        <v>https://www.iucnredlist.org/species/63120/48913317</v>
      </c>
      <c r="L772" s="19">
        <v>2</v>
      </c>
      <c r="M772" s="19">
        <v>700</v>
      </c>
      <c r="N772" s="72"/>
      <c r="O772" s="72" t="s">
        <v>4319</v>
      </c>
      <c r="P772" s="51" t="s">
        <v>83</v>
      </c>
      <c r="Q772" s="24">
        <v>685619.11179999996</v>
      </c>
      <c r="R772" s="26">
        <v>76</v>
      </c>
      <c r="S772" s="26" t="s">
        <v>84</v>
      </c>
    </row>
    <row r="773" spans="1:19" x14ac:dyDescent="0.3">
      <c r="A773" s="2">
        <v>780</v>
      </c>
      <c r="B773" s="2">
        <v>1</v>
      </c>
      <c r="C773" s="2" t="s">
        <v>1392</v>
      </c>
      <c r="D773" s="1">
        <v>12</v>
      </c>
      <c r="E773" s="2" t="str">
        <f t="shared" si="6"/>
        <v>12_Rajiformes</v>
      </c>
      <c r="F773" s="2" t="s">
        <v>1705</v>
      </c>
      <c r="G773" s="2" t="s">
        <v>1706</v>
      </c>
      <c r="H773" s="20" t="s">
        <v>3796</v>
      </c>
      <c r="I773" s="20">
        <v>161691</v>
      </c>
      <c r="J773" s="20">
        <v>48907330</v>
      </c>
      <c r="K773" s="70" t="str">
        <f t="shared" si="7"/>
        <v>https://www.iucnredlist.org/species/161691/48907330</v>
      </c>
      <c r="L773" s="19">
        <v>10</v>
      </c>
      <c r="M773" s="19">
        <v>900</v>
      </c>
      <c r="N773" s="72"/>
      <c r="O773" s="72" t="s">
        <v>4319</v>
      </c>
      <c r="P773" s="51" t="s">
        <v>83</v>
      </c>
      <c r="Q773" s="24">
        <v>685619.11179999996</v>
      </c>
      <c r="R773" s="26">
        <v>120</v>
      </c>
      <c r="S773" s="26" t="s">
        <v>84</v>
      </c>
    </row>
    <row r="774" spans="1:19" x14ac:dyDescent="0.3">
      <c r="A774" s="2">
        <v>781</v>
      </c>
      <c r="B774" s="2">
        <v>1</v>
      </c>
      <c r="C774" s="2" t="s">
        <v>1392</v>
      </c>
      <c r="D774" s="1">
        <v>12</v>
      </c>
      <c r="E774" s="2" t="str">
        <f t="shared" si="6"/>
        <v>12_Rajiformes</v>
      </c>
      <c r="F774" s="2" t="s">
        <v>1705</v>
      </c>
      <c r="G774" s="2" t="s">
        <v>1706</v>
      </c>
      <c r="H774" s="20" t="s">
        <v>3797</v>
      </c>
      <c r="I774" s="20">
        <v>39399</v>
      </c>
      <c r="J774" s="20">
        <v>103111648</v>
      </c>
      <c r="K774" s="70" t="str">
        <f t="shared" si="7"/>
        <v>https://www.iucnredlist.org/species/39399/103111648</v>
      </c>
      <c r="L774" s="19">
        <v>7</v>
      </c>
      <c r="M774" s="19">
        <v>1020</v>
      </c>
      <c r="N774" s="72"/>
      <c r="O774" s="72" t="s">
        <v>4319</v>
      </c>
      <c r="P774" s="51" t="s">
        <v>83</v>
      </c>
      <c r="Q774" s="24">
        <v>685619.11179999996</v>
      </c>
      <c r="R774" s="26">
        <v>130</v>
      </c>
      <c r="S774" s="26" t="s">
        <v>84</v>
      </c>
    </row>
    <row r="775" spans="1:19" x14ac:dyDescent="0.3">
      <c r="A775" s="2">
        <v>783</v>
      </c>
      <c r="B775" s="2">
        <v>1</v>
      </c>
      <c r="C775" s="2" t="s">
        <v>1392</v>
      </c>
      <c r="D775" s="1">
        <v>12</v>
      </c>
      <c r="E775" s="2" t="str">
        <f t="shared" si="6"/>
        <v>12_Rajiformes</v>
      </c>
      <c r="F775" s="2" t="s">
        <v>1705</v>
      </c>
      <c r="G775" s="2" t="s">
        <v>1706</v>
      </c>
      <c r="H775" s="20" t="s">
        <v>3799</v>
      </c>
      <c r="I775" s="20">
        <v>161459</v>
      </c>
      <c r="J775" s="20">
        <v>48939762</v>
      </c>
      <c r="K775" s="70" t="str">
        <f t="shared" si="7"/>
        <v>https://www.iucnredlist.org/species/161459/48939762</v>
      </c>
      <c r="L775" s="19">
        <v>5</v>
      </c>
      <c r="M775" s="19">
        <v>150</v>
      </c>
      <c r="N775" s="72"/>
      <c r="O775" s="72" t="s">
        <v>4319</v>
      </c>
      <c r="P775" s="51" t="s">
        <v>83</v>
      </c>
      <c r="Q775" s="24">
        <v>351.99393739999999</v>
      </c>
      <c r="R775" s="26">
        <v>80</v>
      </c>
      <c r="S775" s="26" t="s">
        <v>84</v>
      </c>
    </row>
    <row r="776" spans="1:19" x14ac:dyDescent="0.3">
      <c r="A776" s="2">
        <v>784</v>
      </c>
      <c r="B776" s="2">
        <v>1</v>
      </c>
      <c r="C776" s="2" t="s">
        <v>1392</v>
      </c>
      <c r="D776" s="1">
        <v>12</v>
      </c>
      <c r="E776" s="2" t="str">
        <f t="shared" si="6"/>
        <v>12_Rajiformes</v>
      </c>
      <c r="F776" s="2" t="s">
        <v>1705</v>
      </c>
      <c r="G776" s="2" t="s">
        <v>1706</v>
      </c>
      <c r="H776" s="20" t="s">
        <v>3801</v>
      </c>
      <c r="I776" s="20">
        <v>39400</v>
      </c>
      <c r="J776" s="20">
        <v>48943658</v>
      </c>
      <c r="K776" s="70" t="str">
        <f t="shared" si="7"/>
        <v>https://www.iucnredlist.org/species/39400/48943658</v>
      </c>
      <c r="L776" s="19">
        <v>0</v>
      </c>
      <c r="M776" s="19">
        <v>112</v>
      </c>
      <c r="N776" s="72"/>
      <c r="O776" s="72" t="s">
        <v>4319</v>
      </c>
      <c r="P776" s="51" t="s">
        <v>83</v>
      </c>
      <c r="Q776" s="24">
        <v>351.99393739999999</v>
      </c>
      <c r="R776" s="26">
        <v>103</v>
      </c>
      <c r="S776" s="26" t="s">
        <v>84</v>
      </c>
    </row>
    <row r="777" spans="1:19" x14ac:dyDescent="0.3">
      <c r="A777" s="2">
        <v>785</v>
      </c>
      <c r="B777" s="2">
        <v>1</v>
      </c>
      <c r="C777" s="2" t="s">
        <v>1392</v>
      </c>
      <c r="D777" s="1">
        <v>12</v>
      </c>
      <c r="E777" s="2" t="str">
        <f t="shared" si="6"/>
        <v>12_Rajiformes</v>
      </c>
      <c r="F777" s="2" t="s">
        <v>1705</v>
      </c>
      <c r="G777" s="2" t="s">
        <v>1706</v>
      </c>
      <c r="H777" s="20" t="s">
        <v>3802</v>
      </c>
      <c r="I777" s="20">
        <v>124569516</v>
      </c>
      <c r="J777" s="20">
        <v>124512700</v>
      </c>
      <c r="K777" s="70" t="str">
        <f t="shared" si="7"/>
        <v>https://www.iucnredlist.org/species/124569516/124512700</v>
      </c>
      <c r="L777" s="19">
        <v>10</v>
      </c>
      <c r="M777" s="19">
        <v>556</v>
      </c>
      <c r="N777" s="72"/>
      <c r="O777" s="72" t="s">
        <v>4319</v>
      </c>
      <c r="P777" s="51" t="s">
        <v>83</v>
      </c>
      <c r="Q777" s="24">
        <v>766539.56169999996</v>
      </c>
      <c r="R777" s="26">
        <v>60</v>
      </c>
      <c r="S777" s="26" t="s">
        <v>84</v>
      </c>
    </row>
    <row r="778" spans="1:19" x14ac:dyDescent="0.3">
      <c r="A778" s="2">
        <v>789</v>
      </c>
      <c r="B778" s="2">
        <v>1</v>
      </c>
      <c r="C778" s="2" t="s">
        <v>1392</v>
      </c>
      <c r="D778" s="1">
        <v>12</v>
      </c>
      <c r="E778" s="2" t="str">
        <f t="shared" si="6"/>
        <v>12_Rajiformes</v>
      </c>
      <c r="F778" s="2" t="s">
        <v>1705</v>
      </c>
      <c r="G778" s="2" t="s">
        <v>1706</v>
      </c>
      <c r="H778" s="20" t="s">
        <v>3806</v>
      </c>
      <c r="I778" s="20">
        <v>161723</v>
      </c>
      <c r="J778" s="20">
        <v>109916678</v>
      </c>
      <c r="K778" s="70" t="str">
        <f t="shared" si="7"/>
        <v>https://www.iucnredlist.org/species/161723/109916678</v>
      </c>
      <c r="L778" s="19">
        <v>15</v>
      </c>
      <c r="M778" s="19">
        <v>15</v>
      </c>
      <c r="N778" s="72"/>
      <c r="O778" s="72" t="s">
        <v>4319</v>
      </c>
      <c r="P778" s="51" t="s">
        <v>83</v>
      </c>
      <c r="Q778" s="24">
        <v>252.68234810000001</v>
      </c>
      <c r="R778" s="26">
        <v>46</v>
      </c>
      <c r="S778" s="26" t="s">
        <v>84</v>
      </c>
    </row>
    <row r="779" spans="1:19" x14ac:dyDescent="0.3">
      <c r="A779" s="2">
        <v>790</v>
      </c>
      <c r="B779" s="2">
        <v>1</v>
      </c>
      <c r="C779" s="2" t="s">
        <v>1392</v>
      </c>
      <c r="D779" s="1">
        <v>12</v>
      </c>
      <c r="E779" s="2" t="str">
        <f t="shared" si="6"/>
        <v>12_Rajiformes</v>
      </c>
      <c r="F779" s="2" t="s">
        <v>1705</v>
      </c>
      <c r="G779" s="2" t="s">
        <v>1706</v>
      </c>
      <c r="H779" s="20" t="s">
        <v>3807</v>
      </c>
      <c r="I779" s="20">
        <v>161673</v>
      </c>
      <c r="J779" s="20">
        <v>48910425</v>
      </c>
      <c r="K779" s="70" t="str">
        <f t="shared" si="7"/>
        <v>https://www.iucnredlist.org/species/161673/48910425</v>
      </c>
      <c r="L779" s="19">
        <v>10</v>
      </c>
      <c r="M779" s="19">
        <v>635</v>
      </c>
      <c r="N779" s="72"/>
      <c r="O779" s="72" t="s">
        <v>4319</v>
      </c>
      <c r="P779" s="51" t="s">
        <v>178</v>
      </c>
      <c r="Q779" s="24">
        <v>371830.67560000002</v>
      </c>
      <c r="R779" s="26">
        <v>60</v>
      </c>
      <c r="S779" s="26" t="s">
        <v>84</v>
      </c>
    </row>
    <row r="780" spans="1:19" x14ac:dyDescent="0.3">
      <c r="A780" s="2">
        <v>793</v>
      </c>
      <c r="B780" s="2">
        <v>1</v>
      </c>
      <c r="C780" s="2" t="s">
        <v>1392</v>
      </c>
      <c r="D780" s="1">
        <v>12</v>
      </c>
      <c r="E780" s="2" t="str">
        <f t="shared" si="6"/>
        <v>12_Rajiformes</v>
      </c>
      <c r="F780" s="2" t="s">
        <v>1705</v>
      </c>
      <c r="G780" s="2" t="s">
        <v>1706</v>
      </c>
      <c r="H780" s="20" t="s">
        <v>3811</v>
      </c>
      <c r="I780" s="20">
        <v>161425</v>
      </c>
      <c r="J780" s="20">
        <v>48909382</v>
      </c>
      <c r="K780" s="70" t="str">
        <f t="shared" si="7"/>
        <v>https://www.iucnredlist.org/species/161425/48909382</v>
      </c>
      <c r="L780" s="19">
        <v>4</v>
      </c>
      <c r="M780" s="19">
        <v>200</v>
      </c>
      <c r="N780" s="72"/>
      <c r="O780" s="72" t="s">
        <v>4319</v>
      </c>
      <c r="P780" s="51" t="s">
        <v>83</v>
      </c>
      <c r="Q780" s="24">
        <v>790500.15949999995</v>
      </c>
      <c r="R780" s="26">
        <v>114</v>
      </c>
      <c r="S780" s="26" t="s">
        <v>84</v>
      </c>
    </row>
    <row r="781" spans="1:19" x14ac:dyDescent="0.3">
      <c r="A781" s="2">
        <v>796</v>
      </c>
      <c r="B781" s="2">
        <v>1</v>
      </c>
      <c r="C781" s="2" t="s">
        <v>1392</v>
      </c>
      <c r="D781" s="1">
        <v>12</v>
      </c>
      <c r="E781" s="2" t="str">
        <f t="shared" si="6"/>
        <v>12_Rajiformes</v>
      </c>
      <c r="F781" s="2" t="s">
        <v>1705</v>
      </c>
      <c r="G781" s="2" t="s">
        <v>1706</v>
      </c>
      <c r="H781" s="20" t="s">
        <v>3814</v>
      </c>
      <c r="I781" s="20">
        <v>161345</v>
      </c>
      <c r="J781" s="20">
        <v>124469469</v>
      </c>
      <c r="K781" s="70" t="str">
        <f t="shared" si="7"/>
        <v>https://www.iucnredlist.org/species/161345/124469469</v>
      </c>
      <c r="L781" s="19">
        <v>600</v>
      </c>
      <c r="M781" s="19">
        <v>2300</v>
      </c>
      <c r="N781" s="72"/>
      <c r="O781" s="72" t="s">
        <v>4319</v>
      </c>
      <c r="P781" s="51" t="s">
        <v>178</v>
      </c>
      <c r="Q781" s="24">
        <v>1437572.1259999999</v>
      </c>
      <c r="R781" s="26">
        <v>95</v>
      </c>
      <c r="S781" s="26" t="s">
        <v>84</v>
      </c>
    </row>
    <row r="782" spans="1:19" x14ac:dyDescent="0.3">
      <c r="A782" s="2">
        <v>797</v>
      </c>
      <c r="B782" s="2">
        <v>1</v>
      </c>
      <c r="C782" s="2" t="s">
        <v>1392</v>
      </c>
      <c r="D782" s="1">
        <v>12</v>
      </c>
      <c r="E782" s="2" t="str">
        <f t="shared" si="6"/>
        <v>12_Rajiformes</v>
      </c>
      <c r="F782" s="2" t="s">
        <v>1705</v>
      </c>
      <c r="G782" s="2" t="s">
        <v>1706</v>
      </c>
      <c r="H782" s="20" t="s">
        <v>3815</v>
      </c>
      <c r="I782" s="20">
        <v>161371</v>
      </c>
      <c r="J782" s="20">
        <v>124473309</v>
      </c>
      <c r="K782" s="70" t="str">
        <f t="shared" si="7"/>
        <v>https://www.iucnredlist.org/species/161371/124473309</v>
      </c>
      <c r="L782" s="19">
        <v>625</v>
      </c>
      <c r="M782" s="19">
        <v>4156</v>
      </c>
      <c r="N782" s="72"/>
      <c r="O782" s="72" t="s">
        <v>4319</v>
      </c>
      <c r="P782" s="51" t="s">
        <v>178</v>
      </c>
      <c r="Q782" s="24">
        <v>2214013.4410000001</v>
      </c>
      <c r="R782" s="26">
        <v>55</v>
      </c>
      <c r="S782" s="26" t="s">
        <v>84</v>
      </c>
    </row>
    <row r="783" spans="1:19" x14ac:dyDescent="0.3">
      <c r="A783" s="2">
        <v>798</v>
      </c>
      <c r="B783" s="2">
        <v>1</v>
      </c>
      <c r="C783" s="2" t="s">
        <v>1392</v>
      </c>
      <c r="D783" s="1">
        <v>12</v>
      </c>
      <c r="E783" s="2" t="str">
        <f t="shared" si="6"/>
        <v>12_Rajiformes</v>
      </c>
      <c r="F783" s="2" t="s">
        <v>1705</v>
      </c>
      <c r="G783" s="2" t="s">
        <v>1706</v>
      </c>
      <c r="H783" s="20" t="s">
        <v>3816</v>
      </c>
      <c r="I783" s="20">
        <v>44618</v>
      </c>
      <c r="J783" s="20">
        <v>124435873</v>
      </c>
      <c r="K783" s="70" t="str">
        <f t="shared" si="7"/>
        <v>https://www.iucnredlist.org/species/44618/124435873</v>
      </c>
      <c r="L783" s="19">
        <v>102</v>
      </c>
      <c r="M783" s="19">
        <v>1098</v>
      </c>
      <c r="N783" s="72"/>
      <c r="O783" s="72" t="s">
        <v>4319</v>
      </c>
      <c r="P783" s="51" t="s">
        <v>178</v>
      </c>
      <c r="Q783" s="24">
        <v>246404.6164</v>
      </c>
      <c r="R783" s="26">
        <v>65</v>
      </c>
      <c r="S783" s="26" t="s">
        <v>84</v>
      </c>
    </row>
    <row r="784" spans="1:19" x14ac:dyDescent="0.3">
      <c r="A784" s="2">
        <v>799</v>
      </c>
      <c r="B784" s="2">
        <v>1</v>
      </c>
      <c r="C784" s="2" t="s">
        <v>1392</v>
      </c>
      <c r="D784" s="1">
        <v>12</v>
      </c>
      <c r="E784" s="2" t="str">
        <f t="shared" si="6"/>
        <v>12_Rajiformes</v>
      </c>
      <c r="F784" s="2" t="s">
        <v>1705</v>
      </c>
      <c r="G784" s="2" t="s">
        <v>1706</v>
      </c>
      <c r="H784" s="20" t="s">
        <v>3817</v>
      </c>
      <c r="I784" s="20">
        <v>70688333</v>
      </c>
      <c r="J784" s="20">
        <v>70688363</v>
      </c>
      <c r="K784" s="70" t="str">
        <f t="shared" si="7"/>
        <v>https://www.iucnredlist.org/species/70688333/70688363</v>
      </c>
      <c r="L784" s="19">
        <v>860</v>
      </c>
      <c r="M784" s="19">
        <v>1500</v>
      </c>
      <c r="N784" s="72"/>
      <c r="O784" s="72" t="s">
        <v>4319</v>
      </c>
      <c r="P784" s="51" t="s">
        <v>178</v>
      </c>
      <c r="Q784" s="24">
        <v>41845.568460000002</v>
      </c>
      <c r="R784" s="26">
        <v>56</v>
      </c>
      <c r="S784" s="26" t="s">
        <v>84</v>
      </c>
    </row>
    <row r="785" spans="1:19" x14ac:dyDescent="0.3">
      <c r="A785" s="2">
        <v>800</v>
      </c>
      <c r="B785" s="2">
        <v>1</v>
      </c>
      <c r="C785" s="2" t="s">
        <v>1392</v>
      </c>
      <c r="D785" s="1">
        <v>12</v>
      </c>
      <c r="E785" s="2" t="str">
        <f t="shared" si="6"/>
        <v>12_Rajiformes</v>
      </c>
      <c r="F785" s="2" t="s">
        <v>1705</v>
      </c>
      <c r="G785" s="2" t="s">
        <v>1706</v>
      </c>
      <c r="H785" s="20" t="s">
        <v>3818</v>
      </c>
      <c r="I785" s="20">
        <v>44651</v>
      </c>
      <c r="J785" s="20">
        <v>124437170</v>
      </c>
      <c r="K785" s="70" t="str">
        <f t="shared" si="7"/>
        <v>https://www.iucnredlist.org/species/44651/124437170</v>
      </c>
      <c r="L785" s="19">
        <v>400</v>
      </c>
      <c r="M785" s="19">
        <v>1640</v>
      </c>
      <c r="N785" s="72"/>
      <c r="O785" s="72" t="s">
        <v>4319</v>
      </c>
      <c r="P785" s="51" t="s">
        <v>178</v>
      </c>
      <c r="Q785" s="24">
        <v>555561.67379999999</v>
      </c>
      <c r="R785" s="26">
        <v>82</v>
      </c>
      <c r="S785" s="26" t="s">
        <v>84</v>
      </c>
    </row>
    <row r="786" spans="1:19" x14ac:dyDescent="0.3">
      <c r="A786" s="2">
        <v>801</v>
      </c>
      <c r="B786" s="2">
        <v>1</v>
      </c>
      <c r="C786" s="2" t="s">
        <v>1392</v>
      </c>
      <c r="D786" s="1">
        <v>12</v>
      </c>
      <c r="E786" s="2" t="str">
        <f t="shared" si="6"/>
        <v>12_Rajiformes</v>
      </c>
      <c r="F786" s="2" t="s">
        <v>1705</v>
      </c>
      <c r="G786" s="2" t="s">
        <v>1706</v>
      </c>
      <c r="H786" s="20" t="s">
        <v>3819</v>
      </c>
      <c r="I786" s="20">
        <v>63162</v>
      </c>
      <c r="J786" s="20">
        <v>124464003</v>
      </c>
      <c r="K786" s="70" t="str">
        <f t="shared" si="7"/>
        <v>https://www.iucnredlist.org/species/63162/124464003</v>
      </c>
      <c r="L786" s="19">
        <v>757</v>
      </c>
      <c r="M786" s="19">
        <v>907</v>
      </c>
      <c r="N786" s="72"/>
      <c r="O786" s="72" t="s">
        <v>4319</v>
      </c>
      <c r="P786" s="51" t="s">
        <v>178</v>
      </c>
      <c r="Q786" s="24">
        <v>44.752247150000002</v>
      </c>
      <c r="R786" s="26">
        <v>38.5</v>
      </c>
      <c r="S786" s="26" t="s">
        <v>84</v>
      </c>
    </row>
    <row r="787" spans="1:19" x14ac:dyDescent="0.3">
      <c r="A787" s="2">
        <v>802</v>
      </c>
      <c r="B787" s="2">
        <v>1</v>
      </c>
      <c r="C787" s="2" t="s">
        <v>1392</v>
      </c>
      <c r="D787" s="1">
        <v>12</v>
      </c>
      <c r="E787" s="2" t="str">
        <f t="shared" si="6"/>
        <v>12_Rajiformes</v>
      </c>
      <c r="F787" s="2" t="s">
        <v>1705</v>
      </c>
      <c r="G787" s="2" t="s">
        <v>1706</v>
      </c>
      <c r="H787" s="20" t="s">
        <v>3820</v>
      </c>
      <c r="I787" s="20">
        <v>161512</v>
      </c>
      <c r="J787" s="20">
        <v>124497418</v>
      </c>
      <c r="K787" s="70" t="str">
        <f t="shared" si="7"/>
        <v>https://www.iucnredlist.org/species/161512/124497418</v>
      </c>
      <c r="L787" s="19">
        <v>731</v>
      </c>
      <c r="M787" s="19">
        <v>1280</v>
      </c>
      <c r="N787" s="72"/>
      <c r="O787" s="72" t="s">
        <v>4319</v>
      </c>
      <c r="P787" s="51" t="s">
        <v>178</v>
      </c>
      <c r="Q787" s="24">
        <v>411069.24609999999</v>
      </c>
      <c r="R787" s="26">
        <v>45</v>
      </c>
      <c r="S787" s="26" t="s">
        <v>84</v>
      </c>
    </row>
    <row r="788" spans="1:19" x14ac:dyDescent="0.3">
      <c r="A788" s="2">
        <v>803</v>
      </c>
      <c r="B788" s="2">
        <v>1</v>
      </c>
      <c r="C788" s="2" t="s">
        <v>1392</v>
      </c>
      <c r="D788" s="1">
        <v>12</v>
      </c>
      <c r="E788" s="2" t="str">
        <f t="shared" si="6"/>
        <v>12_Rajiformes</v>
      </c>
      <c r="F788" s="2" t="s">
        <v>1705</v>
      </c>
      <c r="G788" s="2" t="s">
        <v>1706</v>
      </c>
      <c r="H788" s="20" t="s">
        <v>3821</v>
      </c>
      <c r="I788" s="20">
        <v>197086</v>
      </c>
      <c r="J788" s="20">
        <v>22515038</v>
      </c>
      <c r="K788" s="70" t="str">
        <f t="shared" si="7"/>
        <v>https://www.iucnredlist.org/species/197086/22515038</v>
      </c>
      <c r="L788" s="19">
        <v>147</v>
      </c>
      <c r="M788" s="19">
        <v>2055</v>
      </c>
      <c r="N788" s="72"/>
      <c r="O788" s="72" t="s">
        <v>4319</v>
      </c>
      <c r="P788" s="51" t="s">
        <v>178</v>
      </c>
      <c r="Q788" s="24">
        <v>4534397.6960000005</v>
      </c>
      <c r="R788" s="26">
        <v>56</v>
      </c>
      <c r="S788" s="26" t="s">
        <v>84</v>
      </c>
    </row>
    <row r="789" spans="1:19" x14ac:dyDescent="0.3">
      <c r="A789" s="2">
        <v>804</v>
      </c>
      <c r="B789" s="2">
        <v>1</v>
      </c>
      <c r="C789" s="2" t="s">
        <v>1392</v>
      </c>
      <c r="D789" s="1">
        <v>12</v>
      </c>
      <c r="E789" s="2" t="str">
        <f t="shared" si="6"/>
        <v>12_Rajiformes</v>
      </c>
      <c r="F789" s="2" t="s">
        <v>1705</v>
      </c>
      <c r="G789" s="2" t="s">
        <v>1706</v>
      </c>
      <c r="H789" s="20" t="s">
        <v>3822</v>
      </c>
      <c r="I789" s="20">
        <v>161622</v>
      </c>
      <c r="J789" s="20">
        <v>48953087</v>
      </c>
      <c r="K789" s="70" t="str">
        <f t="shared" si="7"/>
        <v>https://www.iucnredlist.org/species/161622/48953087</v>
      </c>
      <c r="L789" s="19">
        <v>750</v>
      </c>
      <c r="M789" s="19">
        <v>2191</v>
      </c>
      <c r="N789" s="72"/>
      <c r="O789" s="72" t="s">
        <v>4319</v>
      </c>
      <c r="P789" s="51" t="s">
        <v>178</v>
      </c>
      <c r="Q789" s="24">
        <v>196588.0404</v>
      </c>
      <c r="R789" s="26">
        <v>83</v>
      </c>
      <c r="S789" s="26" t="s">
        <v>84</v>
      </c>
    </row>
    <row r="790" spans="1:19" x14ac:dyDescent="0.3">
      <c r="A790" s="2">
        <v>806</v>
      </c>
      <c r="B790" s="2">
        <v>1</v>
      </c>
      <c r="C790" s="2" t="s">
        <v>1392</v>
      </c>
      <c r="D790" s="1">
        <v>12</v>
      </c>
      <c r="E790" s="2" t="str">
        <f t="shared" si="6"/>
        <v>12_Rajiformes</v>
      </c>
      <c r="F790" s="2" t="s">
        <v>1705</v>
      </c>
      <c r="G790" s="2" t="s">
        <v>1706</v>
      </c>
      <c r="H790" s="20" t="s">
        <v>3824</v>
      </c>
      <c r="I790" s="20">
        <v>161377</v>
      </c>
      <c r="J790" s="20">
        <v>124474154</v>
      </c>
      <c r="K790" s="70" t="str">
        <f t="shared" si="7"/>
        <v>https://www.iucnredlist.org/species/161377/124474154</v>
      </c>
      <c r="L790" s="19">
        <v>150</v>
      </c>
      <c r="M790" s="19">
        <v>1500</v>
      </c>
      <c r="N790" s="72"/>
      <c r="O790" s="72" t="s">
        <v>4319</v>
      </c>
      <c r="P790" s="51" t="s">
        <v>178</v>
      </c>
      <c r="Q790" s="24">
        <v>1754543.064</v>
      </c>
      <c r="R790" s="26">
        <v>125</v>
      </c>
      <c r="S790" s="26" t="s">
        <v>84</v>
      </c>
    </row>
    <row r="791" spans="1:19" x14ac:dyDescent="0.3">
      <c r="A791" s="2">
        <v>807</v>
      </c>
      <c r="B791" s="2">
        <v>1</v>
      </c>
      <c r="C791" s="2" t="s">
        <v>1392</v>
      </c>
      <c r="D791" s="1">
        <v>12</v>
      </c>
      <c r="E791" s="2" t="str">
        <f t="shared" si="6"/>
        <v>12_Rajiformes</v>
      </c>
      <c r="F791" s="2" t="s">
        <v>1705</v>
      </c>
      <c r="G791" s="2" t="s">
        <v>1706</v>
      </c>
      <c r="H791" s="20" t="s">
        <v>3825</v>
      </c>
      <c r="I791" s="20">
        <v>44655</v>
      </c>
      <c r="J791" s="20">
        <v>124437551</v>
      </c>
      <c r="K791" s="70" t="str">
        <f t="shared" si="7"/>
        <v>https://www.iucnredlist.org/species/44655/124437551</v>
      </c>
      <c r="L791" s="19">
        <v>590</v>
      </c>
      <c r="M791" s="19">
        <v>1000</v>
      </c>
      <c r="N791" s="72"/>
      <c r="O791" s="72" t="s">
        <v>4319</v>
      </c>
      <c r="P791" s="51" t="s">
        <v>178</v>
      </c>
      <c r="Q791" s="24">
        <v>48291.146500000003</v>
      </c>
      <c r="R791" s="26">
        <v>46</v>
      </c>
      <c r="S791" s="26" t="s">
        <v>84</v>
      </c>
    </row>
    <row r="792" spans="1:19" x14ac:dyDescent="0.3">
      <c r="A792" s="2">
        <v>808</v>
      </c>
      <c r="B792" s="2">
        <v>1</v>
      </c>
      <c r="C792" s="2" t="s">
        <v>1392</v>
      </c>
      <c r="D792" s="1">
        <v>12</v>
      </c>
      <c r="E792" s="2" t="str">
        <f t="shared" si="6"/>
        <v>12_Rajiformes</v>
      </c>
      <c r="F792" s="2" t="s">
        <v>1705</v>
      </c>
      <c r="G792" s="2" t="s">
        <v>1706</v>
      </c>
      <c r="H792" s="20" t="s">
        <v>3826</v>
      </c>
      <c r="I792" s="20">
        <v>124397220</v>
      </c>
      <c r="J792" s="20">
        <v>124552552</v>
      </c>
      <c r="K792" s="70" t="str">
        <f t="shared" si="7"/>
        <v>https://www.iucnredlist.org/species/124397220/124552552</v>
      </c>
      <c r="L792" s="19">
        <v>1230</v>
      </c>
      <c r="M792" s="19">
        <v>1260</v>
      </c>
      <c r="N792" s="72"/>
      <c r="O792" s="72" t="s">
        <v>4319</v>
      </c>
      <c r="P792" s="51" t="s">
        <v>178</v>
      </c>
      <c r="Q792" s="24">
        <v>3.707691751</v>
      </c>
      <c r="R792" s="26">
        <v>50</v>
      </c>
      <c r="S792" s="26" t="s">
        <v>84</v>
      </c>
    </row>
    <row r="793" spans="1:19" x14ac:dyDescent="0.3">
      <c r="A793" s="2">
        <v>810</v>
      </c>
      <c r="B793" s="2">
        <v>1</v>
      </c>
      <c r="C793" s="2" t="s">
        <v>1392</v>
      </c>
      <c r="D793" s="1">
        <v>12</v>
      </c>
      <c r="E793" s="2" t="str">
        <f t="shared" si="6"/>
        <v>12_Rajiformes</v>
      </c>
      <c r="F793" s="2" t="s">
        <v>1705</v>
      </c>
      <c r="G793" s="2" t="s">
        <v>1706</v>
      </c>
      <c r="H793" s="20" t="s">
        <v>3828</v>
      </c>
      <c r="I793" s="20">
        <v>44620</v>
      </c>
      <c r="J793" s="20">
        <v>124436042</v>
      </c>
      <c r="K793" s="70" t="str">
        <f t="shared" si="7"/>
        <v>https://www.iucnredlist.org/species/44620/124436042</v>
      </c>
      <c r="L793" s="19">
        <v>496</v>
      </c>
      <c r="M793" s="19">
        <v>1477</v>
      </c>
      <c r="N793" s="72"/>
      <c r="O793" s="72" t="s">
        <v>4319</v>
      </c>
      <c r="P793" s="51" t="s">
        <v>178</v>
      </c>
      <c r="Q793" s="24">
        <v>143850.649</v>
      </c>
      <c r="R793" s="26">
        <v>79</v>
      </c>
      <c r="S793" s="26" t="s">
        <v>84</v>
      </c>
    </row>
    <row r="794" spans="1:19" x14ac:dyDescent="0.3">
      <c r="A794" s="2">
        <v>811</v>
      </c>
      <c r="B794" s="2">
        <v>1</v>
      </c>
      <c r="C794" s="2" t="s">
        <v>1392</v>
      </c>
      <c r="D794" s="1">
        <v>12</v>
      </c>
      <c r="E794" s="2" t="str">
        <f t="shared" si="6"/>
        <v>12_Rajiformes</v>
      </c>
      <c r="F794" s="2" t="s">
        <v>1705</v>
      </c>
      <c r="G794" s="2" t="s">
        <v>1706</v>
      </c>
      <c r="H794" s="20" t="s">
        <v>3829</v>
      </c>
      <c r="I794" s="20">
        <v>44645</v>
      </c>
      <c r="J794" s="20">
        <v>2999023</v>
      </c>
      <c r="K794" s="70" t="str">
        <f t="shared" si="7"/>
        <v>https://www.iucnredlist.org/species/44645/2999023</v>
      </c>
      <c r="L794" s="19">
        <v>800</v>
      </c>
      <c r="M794" s="19">
        <v>1360</v>
      </c>
      <c r="N794" s="72"/>
      <c r="O794" s="72" t="s">
        <v>4319</v>
      </c>
      <c r="P794" s="51" t="s">
        <v>178</v>
      </c>
      <c r="Q794" s="24">
        <v>25734.877380000002</v>
      </c>
      <c r="R794" s="26">
        <v>75</v>
      </c>
      <c r="S794" s="26" t="s">
        <v>84</v>
      </c>
    </row>
    <row r="795" spans="1:19" x14ac:dyDescent="0.3">
      <c r="A795" s="2">
        <v>820</v>
      </c>
      <c r="B795" s="2">
        <v>1</v>
      </c>
      <c r="C795" s="2" t="s">
        <v>1392</v>
      </c>
      <c r="D795" s="1">
        <v>12</v>
      </c>
      <c r="E795" s="2" t="str">
        <f t="shared" si="6"/>
        <v>12_Rajiformes</v>
      </c>
      <c r="F795" s="2" t="s">
        <v>1705</v>
      </c>
      <c r="G795" s="2" t="s">
        <v>1706</v>
      </c>
      <c r="H795" s="20" t="s">
        <v>3838</v>
      </c>
      <c r="I795" s="20">
        <v>161496</v>
      </c>
      <c r="J795" s="20">
        <v>68643826</v>
      </c>
      <c r="K795" s="70" t="str">
        <f t="shared" si="7"/>
        <v>https://www.iucnredlist.org/species/161496/68643826</v>
      </c>
      <c r="L795" s="19">
        <v>0</v>
      </c>
      <c r="M795" s="19">
        <v>345</v>
      </c>
      <c r="N795" s="72"/>
      <c r="O795" s="72" t="s">
        <v>4319</v>
      </c>
      <c r="P795" s="51" t="s">
        <v>83</v>
      </c>
      <c r="Q795" s="24">
        <v>530442.90249999997</v>
      </c>
      <c r="R795" s="26">
        <v>201</v>
      </c>
      <c r="S795" s="26" t="s">
        <v>84</v>
      </c>
    </row>
    <row r="796" spans="1:19" x14ac:dyDescent="0.3">
      <c r="A796" s="2">
        <v>825</v>
      </c>
      <c r="B796" s="2">
        <v>1</v>
      </c>
      <c r="C796" s="2" t="s">
        <v>1392</v>
      </c>
      <c r="D796" s="1">
        <v>12</v>
      </c>
      <c r="E796" s="2" t="str">
        <f t="shared" si="6"/>
        <v>12_Rajiformes</v>
      </c>
      <c r="F796" s="2" t="s">
        <v>1705</v>
      </c>
      <c r="G796" s="2" t="s">
        <v>2038</v>
      </c>
      <c r="H796" s="20" t="s">
        <v>3845</v>
      </c>
      <c r="I796" s="20">
        <v>2636</v>
      </c>
      <c r="J796" s="20">
        <v>80673712</v>
      </c>
      <c r="K796" s="70" t="str">
        <f t="shared" si="7"/>
        <v>https://www.iucnredlist.org/species/2636/80673712</v>
      </c>
      <c r="L796" s="19">
        <v>362</v>
      </c>
      <c r="M796" s="19">
        <v>2906</v>
      </c>
      <c r="N796" s="72"/>
      <c r="O796" s="72" t="s">
        <v>4319</v>
      </c>
      <c r="P796" s="51" t="s">
        <v>178</v>
      </c>
      <c r="Q796" s="24">
        <v>926036.6594</v>
      </c>
      <c r="R796" s="26">
        <v>110</v>
      </c>
      <c r="S796" s="26" t="s">
        <v>84</v>
      </c>
    </row>
    <row r="797" spans="1:19" x14ac:dyDescent="0.3">
      <c r="A797" s="2">
        <v>826</v>
      </c>
      <c r="B797" s="2">
        <v>1</v>
      </c>
      <c r="C797" s="2" t="s">
        <v>1392</v>
      </c>
      <c r="D797" s="1">
        <v>12</v>
      </c>
      <c r="E797" s="2" t="str">
        <f t="shared" si="6"/>
        <v>12_Rajiformes</v>
      </c>
      <c r="F797" s="2" t="s">
        <v>1705</v>
      </c>
      <c r="G797" s="2" t="s">
        <v>2038</v>
      </c>
      <c r="H797" s="20" t="s">
        <v>3846</v>
      </c>
      <c r="I797" s="20">
        <v>61399</v>
      </c>
      <c r="J797" s="20">
        <v>124456391</v>
      </c>
      <c r="K797" s="70" t="str">
        <f t="shared" si="7"/>
        <v>https://www.iucnredlist.org/species/61399/124456391</v>
      </c>
      <c r="L797" s="19">
        <v>980</v>
      </c>
      <c r="M797" s="19">
        <v>980</v>
      </c>
      <c r="N797" s="72"/>
      <c r="O797" s="72" t="s">
        <v>4319</v>
      </c>
      <c r="P797" s="51" t="s">
        <v>178</v>
      </c>
      <c r="Q797" s="24">
        <v>926036.6594</v>
      </c>
      <c r="R797" s="26">
        <v>76</v>
      </c>
      <c r="S797" s="26" t="s">
        <v>84</v>
      </c>
    </row>
    <row r="798" spans="1:19" x14ac:dyDescent="0.3">
      <c r="A798" s="2">
        <v>827</v>
      </c>
      <c r="B798" s="2">
        <v>1</v>
      </c>
      <c r="C798" s="2" t="s">
        <v>1392</v>
      </c>
      <c r="D798" s="1">
        <v>12</v>
      </c>
      <c r="E798" s="2" t="str">
        <f t="shared" si="6"/>
        <v>12_Rajiformes</v>
      </c>
      <c r="F798" s="2" t="s">
        <v>1705</v>
      </c>
      <c r="G798" s="2" t="s">
        <v>2038</v>
      </c>
      <c r="H798" s="20" t="s">
        <v>3847</v>
      </c>
      <c r="I798" s="20">
        <v>63102</v>
      </c>
      <c r="J798" s="20">
        <v>124458655</v>
      </c>
      <c r="K798" s="70" t="str">
        <f t="shared" si="7"/>
        <v>https://www.iucnredlist.org/species/63102/124458655</v>
      </c>
      <c r="L798" s="19">
        <v>55</v>
      </c>
      <c r="M798" s="19">
        <v>945</v>
      </c>
      <c r="N798" s="72"/>
      <c r="O798" s="72" t="s">
        <v>4319</v>
      </c>
      <c r="P798" s="51" t="s">
        <v>178</v>
      </c>
      <c r="Q798" s="24">
        <v>320254.0197</v>
      </c>
      <c r="R798" s="26">
        <v>150</v>
      </c>
      <c r="S798" s="26" t="s">
        <v>84</v>
      </c>
    </row>
    <row r="799" spans="1:19" x14ac:dyDescent="0.3">
      <c r="A799" s="2">
        <v>828</v>
      </c>
      <c r="B799" s="2">
        <v>1</v>
      </c>
      <c r="C799" s="2" t="s">
        <v>1392</v>
      </c>
      <c r="D799" s="1">
        <v>12</v>
      </c>
      <c r="E799" s="2" t="str">
        <f t="shared" si="6"/>
        <v>12_Rajiformes</v>
      </c>
      <c r="F799" s="2" t="s">
        <v>1705</v>
      </c>
      <c r="G799" s="2" t="s">
        <v>2038</v>
      </c>
      <c r="H799" s="20" t="s">
        <v>3848</v>
      </c>
      <c r="I799" s="20">
        <v>161661</v>
      </c>
      <c r="J799" s="20">
        <v>80674005</v>
      </c>
      <c r="K799" s="70" t="str">
        <f t="shared" si="7"/>
        <v>https://www.iucnredlist.org/species/161661/80674005</v>
      </c>
      <c r="L799" s="19">
        <v>15</v>
      </c>
      <c r="M799" s="19">
        <v>1602</v>
      </c>
      <c r="N799" s="72"/>
      <c r="O799" s="72" t="s">
        <v>4319</v>
      </c>
      <c r="P799" s="51" t="s">
        <v>178</v>
      </c>
      <c r="Q799" s="24">
        <v>836869.95169999998</v>
      </c>
      <c r="R799" s="26">
        <v>154</v>
      </c>
      <c r="S799" s="26" t="s">
        <v>84</v>
      </c>
    </row>
    <row r="800" spans="1:19" x14ac:dyDescent="0.3">
      <c r="A800" s="2">
        <v>829</v>
      </c>
      <c r="B800" s="2">
        <v>1</v>
      </c>
      <c r="C800" s="2" t="s">
        <v>1392</v>
      </c>
      <c r="D800" s="1">
        <v>12</v>
      </c>
      <c r="E800" s="2" t="str">
        <f t="shared" si="6"/>
        <v>12_Rajiformes</v>
      </c>
      <c r="F800" s="2" t="s">
        <v>1705</v>
      </c>
      <c r="G800" s="2" t="s">
        <v>2038</v>
      </c>
      <c r="H800" s="20" t="s">
        <v>3849</v>
      </c>
      <c r="I800" s="20">
        <v>161372</v>
      </c>
      <c r="J800" s="20">
        <v>124473576</v>
      </c>
      <c r="K800" s="70" t="str">
        <f t="shared" si="7"/>
        <v>https://www.iucnredlist.org/species/161372/124473576</v>
      </c>
      <c r="L800" s="19">
        <v>1200</v>
      </c>
      <c r="M800" s="19">
        <v>2004</v>
      </c>
      <c r="N800" s="72"/>
      <c r="O800" s="72" t="s">
        <v>4319</v>
      </c>
      <c r="P800" s="51" t="s">
        <v>178</v>
      </c>
      <c r="Q800" s="24">
        <v>116647.1323</v>
      </c>
      <c r="R800" s="26">
        <v>120</v>
      </c>
      <c r="S800" s="26" t="s">
        <v>84</v>
      </c>
    </row>
    <row r="801" spans="1:19" x14ac:dyDescent="0.3">
      <c r="A801" s="2">
        <v>830</v>
      </c>
      <c r="B801" s="2">
        <v>1</v>
      </c>
      <c r="C801" s="2" t="s">
        <v>1392</v>
      </c>
      <c r="D801" s="1">
        <v>12</v>
      </c>
      <c r="E801" s="2" t="str">
        <f t="shared" si="6"/>
        <v>12_Rajiformes</v>
      </c>
      <c r="F801" s="2" t="s">
        <v>1705</v>
      </c>
      <c r="G801" s="2" t="s">
        <v>2038</v>
      </c>
      <c r="H801" s="20" t="s">
        <v>3850</v>
      </c>
      <c r="I801" s="20">
        <v>161722</v>
      </c>
      <c r="J801" s="20">
        <v>124533622</v>
      </c>
      <c r="K801" s="70" t="str">
        <f t="shared" si="7"/>
        <v>https://www.iucnredlist.org/species/161722/124533622</v>
      </c>
      <c r="L801" s="19">
        <v>70</v>
      </c>
      <c r="M801" s="19">
        <v>900</v>
      </c>
      <c r="N801" s="72"/>
      <c r="O801" s="72" t="s">
        <v>4319</v>
      </c>
      <c r="P801" s="51" t="s">
        <v>178</v>
      </c>
      <c r="Q801" s="24">
        <v>468862.52340000001</v>
      </c>
      <c r="R801" s="26">
        <v>102</v>
      </c>
      <c r="S801" s="26" t="s">
        <v>84</v>
      </c>
    </row>
    <row r="802" spans="1:19" x14ac:dyDescent="0.3">
      <c r="A802" s="2">
        <v>831</v>
      </c>
      <c r="B802" s="2">
        <v>1</v>
      </c>
      <c r="C802" s="2" t="s">
        <v>1392</v>
      </c>
      <c r="D802" s="1">
        <v>12</v>
      </c>
      <c r="E802" s="2" t="str">
        <f t="shared" si="6"/>
        <v>12_Rajiformes</v>
      </c>
      <c r="F802" s="2" t="s">
        <v>1705</v>
      </c>
      <c r="G802" s="2" t="s">
        <v>2038</v>
      </c>
      <c r="H802" s="20" t="s">
        <v>3851</v>
      </c>
      <c r="I802" s="20">
        <v>63111</v>
      </c>
      <c r="J802" s="20">
        <v>200320565</v>
      </c>
      <c r="K802" s="70" t="str">
        <f t="shared" si="7"/>
        <v>https://www.iucnredlist.org/species/63111/200320565</v>
      </c>
      <c r="L802" s="19">
        <v>28</v>
      </c>
      <c r="M802" s="19">
        <v>604</v>
      </c>
      <c r="N802" s="72"/>
      <c r="O802" s="72" t="s">
        <v>4319</v>
      </c>
      <c r="P802" s="51" t="s">
        <v>178</v>
      </c>
      <c r="Q802" s="24">
        <v>1058317.273</v>
      </c>
      <c r="R802" s="26">
        <v>125</v>
      </c>
      <c r="S802" s="26" t="s">
        <v>84</v>
      </c>
    </row>
    <row r="803" spans="1:19" x14ac:dyDescent="0.3">
      <c r="A803" s="2">
        <v>832</v>
      </c>
      <c r="B803" s="2">
        <v>1</v>
      </c>
      <c r="C803" s="2" t="s">
        <v>1392</v>
      </c>
      <c r="D803" s="1">
        <v>12</v>
      </c>
      <c r="E803" s="2" t="str">
        <f t="shared" si="6"/>
        <v>12_Rajiformes</v>
      </c>
      <c r="F803" s="2" t="s">
        <v>1705</v>
      </c>
      <c r="G803" s="2" t="s">
        <v>2038</v>
      </c>
      <c r="H803" s="20" t="s">
        <v>3852</v>
      </c>
      <c r="I803" s="20">
        <v>63106</v>
      </c>
      <c r="J803" s="20">
        <v>200321345</v>
      </c>
      <c r="K803" s="70" t="str">
        <f t="shared" si="7"/>
        <v>https://www.iucnredlist.org/species/63106/200321345</v>
      </c>
      <c r="L803" s="19">
        <v>104</v>
      </c>
      <c r="M803" s="19">
        <v>1190</v>
      </c>
      <c r="N803" s="72"/>
      <c r="O803" s="72" t="s">
        <v>4319</v>
      </c>
      <c r="P803" s="51" t="s">
        <v>178</v>
      </c>
      <c r="Q803" s="24">
        <v>516482.71629999997</v>
      </c>
      <c r="R803" s="26">
        <v>122</v>
      </c>
      <c r="S803" s="26" t="s">
        <v>84</v>
      </c>
    </row>
    <row r="804" spans="1:19" x14ac:dyDescent="0.3">
      <c r="A804" s="2">
        <v>833</v>
      </c>
      <c r="B804" s="2">
        <v>1</v>
      </c>
      <c r="C804" s="2" t="s">
        <v>1392</v>
      </c>
      <c r="D804" s="1">
        <v>12</v>
      </c>
      <c r="E804" s="2" t="str">
        <f t="shared" si="6"/>
        <v>12_Rajiformes</v>
      </c>
      <c r="F804" s="2" t="s">
        <v>1705</v>
      </c>
      <c r="G804" s="2" t="s">
        <v>2038</v>
      </c>
      <c r="H804" s="20" t="s">
        <v>3853</v>
      </c>
      <c r="I804" s="20">
        <v>161462</v>
      </c>
      <c r="J804" s="20">
        <v>124489862</v>
      </c>
      <c r="K804" s="70" t="str">
        <f t="shared" si="7"/>
        <v>https://www.iucnredlist.org/species/161462/124489862</v>
      </c>
      <c r="L804" s="19">
        <v>100</v>
      </c>
      <c r="M804" s="19">
        <v>1000</v>
      </c>
      <c r="N804" s="72"/>
      <c r="O804" s="72" t="s">
        <v>4319</v>
      </c>
      <c r="P804" s="51" t="s">
        <v>178</v>
      </c>
      <c r="Q804" s="24">
        <v>86200.626180000007</v>
      </c>
      <c r="R804" s="26">
        <v>87.7</v>
      </c>
      <c r="S804" s="26" t="s">
        <v>84</v>
      </c>
    </row>
    <row r="805" spans="1:19" x14ac:dyDescent="0.3">
      <c r="A805" s="2">
        <v>834</v>
      </c>
      <c r="B805" s="2">
        <v>1</v>
      </c>
      <c r="C805" s="2" t="s">
        <v>1392</v>
      </c>
      <c r="D805" s="1">
        <v>12</v>
      </c>
      <c r="E805" s="2" t="str">
        <f t="shared" si="6"/>
        <v>12_Rajiformes</v>
      </c>
      <c r="F805" s="2" t="s">
        <v>1705</v>
      </c>
      <c r="G805" s="2" t="s">
        <v>2038</v>
      </c>
      <c r="H805" s="20" t="s">
        <v>3854</v>
      </c>
      <c r="I805" s="20">
        <v>161739</v>
      </c>
      <c r="J805" s="20">
        <v>124536292</v>
      </c>
      <c r="K805" s="70" t="str">
        <f t="shared" si="7"/>
        <v>https://www.iucnredlist.org/species/161739/124536292</v>
      </c>
      <c r="L805" s="19">
        <v>15</v>
      </c>
      <c r="M805" s="19">
        <v>800</v>
      </c>
      <c r="N805" s="72"/>
      <c r="O805" s="72" t="s">
        <v>4319</v>
      </c>
      <c r="P805" s="51" t="s">
        <v>178</v>
      </c>
      <c r="Q805" s="24">
        <v>276487.11900000001</v>
      </c>
      <c r="R805" s="26">
        <v>126</v>
      </c>
      <c r="S805" s="26" t="s">
        <v>84</v>
      </c>
    </row>
    <row r="806" spans="1:19" x14ac:dyDescent="0.3">
      <c r="A806" s="2">
        <v>835</v>
      </c>
      <c r="B806" s="2">
        <v>1</v>
      </c>
      <c r="C806" s="2" t="s">
        <v>1392</v>
      </c>
      <c r="D806" s="1">
        <v>12</v>
      </c>
      <c r="E806" s="2" t="str">
        <f t="shared" si="6"/>
        <v>12_Rajiformes</v>
      </c>
      <c r="F806" s="2" t="s">
        <v>1705</v>
      </c>
      <c r="G806" s="2" t="s">
        <v>2038</v>
      </c>
      <c r="H806" s="20" t="s">
        <v>3855</v>
      </c>
      <c r="I806" s="20">
        <v>161623</v>
      </c>
      <c r="J806" s="20">
        <v>124517037</v>
      </c>
      <c r="K806" s="70" t="str">
        <f t="shared" si="7"/>
        <v>https://www.iucnredlist.org/species/161623/124517037</v>
      </c>
      <c r="L806" s="19">
        <v>447</v>
      </c>
      <c r="M806" s="19">
        <v>2025</v>
      </c>
      <c r="N806" s="72"/>
      <c r="O806" s="72" t="s">
        <v>4319</v>
      </c>
      <c r="P806" s="51" t="s">
        <v>178</v>
      </c>
      <c r="Q806" s="24">
        <v>773206.5135</v>
      </c>
      <c r="R806" s="26">
        <v>150</v>
      </c>
      <c r="S806" s="26" t="s">
        <v>84</v>
      </c>
    </row>
    <row r="807" spans="1:19" x14ac:dyDescent="0.3">
      <c r="A807" s="2">
        <v>836</v>
      </c>
      <c r="B807" s="2">
        <v>1</v>
      </c>
      <c r="C807" s="2" t="s">
        <v>1392</v>
      </c>
      <c r="D807" s="1">
        <v>12</v>
      </c>
      <c r="E807" s="2" t="str">
        <f t="shared" si="6"/>
        <v>12_Rajiformes</v>
      </c>
      <c r="F807" s="2" t="s">
        <v>1705</v>
      </c>
      <c r="G807" s="2" t="s">
        <v>2038</v>
      </c>
      <c r="H807" s="20" t="s">
        <v>3856</v>
      </c>
      <c r="I807" s="20">
        <v>63113</v>
      </c>
      <c r="J807" s="20">
        <v>124459226</v>
      </c>
      <c r="K807" s="70" t="str">
        <f t="shared" si="7"/>
        <v>https://www.iucnredlist.org/species/63113/124459226</v>
      </c>
      <c r="L807" s="19">
        <v>30</v>
      </c>
      <c r="M807" s="19">
        <v>1010</v>
      </c>
      <c r="N807" s="72"/>
      <c r="O807" s="72" t="s">
        <v>4319</v>
      </c>
      <c r="P807" s="51" t="s">
        <v>178</v>
      </c>
      <c r="Q807" s="24">
        <v>1303587.8529999999</v>
      </c>
      <c r="R807" s="26">
        <v>157</v>
      </c>
      <c r="S807" s="26" t="s">
        <v>84</v>
      </c>
    </row>
    <row r="808" spans="1:19" x14ac:dyDescent="0.3">
      <c r="A808" s="2">
        <v>837</v>
      </c>
      <c r="B808" s="2">
        <v>1</v>
      </c>
      <c r="C808" s="2" t="s">
        <v>1392</v>
      </c>
      <c r="D808" s="1">
        <v>12</v>
      </c>
      <c r="E808" s="2" t="str">
        <f t="shared" si="6"/>
        <v>12_Rajiformes</v>
      </c>
      <c r="F808" s="2" t="s">
        <v>1705</v>
      </c>
      <c r="G808" s="2" t="s">
        <v>2038</v>
      </c>
      <c r="H808" s="20" t="s">
        <v>3857</v>
      </c>
      <c r="I808" s="20">
        <v>161641</v>
      </c>
      <c r="J808" s="20">
        <v>124519919</v>
      </c>
      <c r="K808" s="70" t="str">
        <f t="shared" si="7"/>
        <v>https://www.iucnredlist.org/species/161641/124519919</v>
      </c>
      <c r="L808" s="19">
        <v>750</v>
      </c>
      <c r="M808" s="19">
        <v>2200</v>
      </c>
      <c r="N808" s="72"/>
      <c r="O808" s="72" t="s">
        <v>4319</v>
      </c>
      <c r="P808" s="51" t="s">
        <v>178</v>
      </c>
      <c r="Q808" s="24">
        <v>31408.622950000001</v>
      </c>
      <c r="R808" s="26">
        <v>87</v>
      </c>
      <c r="S808" s="26" t="s">
        <v>84</v>
      </c>
    </row>
    <row r="809" spans="1:19" x14ac:dyDescent="0.3">
      <c r="A809" s="2">
        <v>838</v>
      </c>
      <c r="B809" s="2">
        <v>1</v>
      </c>
      <c r="C809" s="2" t="s">
        <v>1392</v>
      </c>
      <c r="D809" s="1">
        <v>12</v>
      </c>
      <c r="E809" s="2" t="str">
        <f t="shared" si="6"/>
        <v>12_Rajiformes</v>
      </c>
      <c r="F809" s="2" t="s">
        <v>1705</v>
      </c>
      <c r="G809" s="2" t="s">
        <v>2038</v>
      </c>
      <c r="H809" s="20" t="s">
        <v>3858</v>
      </c>
      <c r="I809" s="20">
        <v>161402</v>
      </c>
      <c r="J809" s="20">
        <v>80678961</v>
      </c>
      <c r="K809" s="70" t="str">
        <f t="shared" si="7"/>
        <v>https://www.iucnredlist.org/species/161402/80678961</v>
      </c>
      <c r="L809" s="19">
        <v>23</v>
      </c>
      <c r="M809" s="19">
        <v>1500</v>
      </c>
      <c r="N809" s="72"/>
      <c r="O809" s="72" t="s">
        <v>4319</v>
      </c>
      <c r="P809" s="51" t="s">
        <v>178</v>
      </c>
      <c r="Q809" s="24">
        <v>194578.7426</v>
      </c>
      <c r="R809" s="26">
        <v>89</v>
      </c>
      <c r="S809" s="26" t="s">
        <v>84</v>
      </c>
    </row>
    <row r="810" spans="1:19" x14ac:dyDescent="0.3">
      <c r="A810" s="2">
        <v>839</v>
      </c>
      <c r="B810" s="2">
        <v>1</v>
      </c>
      <c r="C810" s="2" t="s">
        <v>1392</v>
      </c>
      <c r="D810" s="1">
        <v>12</v>
      </c>
      <c r="E810" s="2" t="str">
        <f t="shared" si="6"/>
        <v>12_Rajiformes</v>
      </c>
      <c r="F810" s="2" t="s">
        <v>1705</v>
      </c>
      <c r="G810" s="2" t="s">
        <v>2038</v>
      </c>
      <c r="H810" s="20" t="s">
        <v>3859</v>
      </c>
      <c r="I810" s="20">
        <v>161659</v>
      </c>
      <c r="J810" s="20">
        <v>124523337</v>
      </c>
      <c r="K810" s="70" t="str">
        <f t="shared" si="7"/>
        <v>https://www.iucnredlist.org/species/161659/124523337</v>
      </c>
      <c r="L810" s="19">
        <v>300</v>
      </c>
      <c r="M810" s="19">
        <v>1200</v>
      </c>
      <c r="N810" s="72"/>
      <c r="O810" s="72" t="s">
        <v>4319</v>
      </c>
      <c r="P810" s="51" t="s">
        <v>178</v>
      </c>
      <c r="Q810" s="24">
        <v>39908.869189999998</v>
      </c>
      <c r="R810" s="26">
        <v>140</v>
      </c>
      <c r="S810" s="26" t="s">
        <v>84</v>
      </c>
    </row>
    <row r="811" spans="1:19" x14ac:dyDescent="0.3">
      <c r="A811" s="2">
        <v>840</v>
      </c>
      <c r="B811" s="2">
        <v>1</v>
      </c>
      <c r="C811" s="2" t="s">
        <v>1392</v>
      </c>
      <c r="D811" s="1">
        <v>12</v>
      </c>
      <c r="E811" s="2" t="str">
        <f t="shared" si="6"/>
        <v>12_Rajiformes</v>
      </c>
      <c r="F811" s="2" t="s">
        <v>1705</v>
      </c>
      <c r="G811" s="2" t="s">
        <v>2038</v>
      </c>
      <c r="H811" s="20" t="s">
        <v>3860</v>
      </c>
      <c r="I811" s="20">
        <v>161387</v>
      </c>
      <c r="J811" s="20">
        <v>68610422</v>
      </c>
      <c r="K811" s="70" t="str">
        <f t="shared" si="7"/>
        <v>https://www.iucnredlist.org/species/161387/68610422</v>
      </c>
      <c r="L811" s="19">
        <v>2320</v>
      </c>
      <c r="M811" s="19">
        <v>2391</v>
      </c>
      <c r="N811" s="72"/>
      <c r="O811" s="72" t="s">
        <v>4319</v>
      </c>
      <c r="P811" s="51" t="s">
        <v>178</v>
      </c>
      <c r="Q811" s="24">
        <v>2655.112517</v>
      </c>
      <c r="R811" s="26">
        <v>123</v>
      </c>
      <c r="S811" s="26" t="s">
        <v>84</v>
      </c>
    </row>
    <row r="812" spans="1:19" x14ac:dyDescent="0.3">
      <c r="A812" s="2">
        <v>841</v>
      </c>
      <c r="B812" s="2">
        <v>1</v>
      </c>
      <c r="C812" s="2" t="s">
        <v>1392</v>
      </c>
      <c r="D812" s="1">
        <v>12</v>
      </c>
      <c r="E812" s="2" t="str">
        <f t="shared" si="6"/>
        <v>12_Rajiformes</v>
      </c>
      <c r="F812" s="2" t="s">
        <v>1705</v>
      </c>
      <c r="G812" s="2" t="s">
        <v>2038</v>
      </c>
      <c r="H812" s="20" t="s">
        <v>3861</v>
      </c>
      <c r="I812" s="20">
        <v>161454</v>
      </c>
      <c r="J812" s="20">
        <v>194883934</v>
      </c>
      <c r="K812" s="70" t="str">
        <f t="shared" si="7"/>
        <v>https://www.iucnredlist.org/species/161454/194883934</v>
      </c>
      <c r="L812" s="19">
        <v>100</v>
      </c>
      <c r="M812" s="19">
        <v>2000</v>
      </c>
      <c r="N812" s="72"/>
      <c r="O812" s="72" t="s">
        <v>4319</v>
      </c>
      <c r="P812" s="51" t="s">
        <v>178</v>
      </c>
      <c r="Q812" s="24">
        <v>1425017.621</v>
      </c>
      <c r="R812" s="26">
        <v>86</v>
      </c>
      <c r="S812" s="26" t="s">
        <v>84</v>
      </c>
    </row>
    <row r="813" spans="1:19" x14ac:dyDescent="0.3">
      <c r="A813" s="2">
        <v>843</v>
      </c>
      <c r="B813" s="2">
        <v>1</v>
      </c>
      <c r="C813" s="2" t="s">
        <v>1392</v>
      </c>
      <c r="D813" s="1">
        <v>12</v>
      </c>
      <c r="E813" s="2" t="str">
        <f t="shared" si="6"/>
        <v>12_Rajiformes</v>
      </c>
      <c r="F813" s="2" t="s">
        <v>1705</v>
      </c>
      <c r="G813" s="2" t="s">
        <v>2038</v>
      </c>
      <c r="H813" s="20" t="s">
        <v>3863</v>
      </c>
      <c r="I813" s="20">
        <v>116863615</v>
      </c>
      <c r="J813" s="20">
        <v>116863679</v>
      </c>
      <c r="K813" s="70" t="str">
        <f t="shared" si="7"/>
        <v>https://www.iucnredlist.org/species/116863615/116863679</v>
      </c>
      <c r="L813" s="19">
        <v>953</v>
      </c>
      <c r="M813" s="19">
        <v>1022</v>
      </c>
      <c r="N813" s="72"/>
      <c r="O813" s="72" t="s">
        <v>4319</v>
      </c>
      <c r="P813" s="51" t="s">
        <v>178</v>
      </c>
      <c r="Q813" s="24">
        <v>1406.5803759999999</v>
      </c>
      <c r="R813" s="26">
        <v>89.5</v>
      </c>
      <c r="S813" s="26" t="s">
        <v>84</v>
      </c>
    </row>
    <row r="814" spans="1:19" x14ac:dyDescent="0.3">
      <c r="A814" s="2">
        <v>844</v>
      </c>
      <c r="B814" s="2">
        <v>1</v>
      </c>
      <c r="C814" s="2" t="s">
        <v>1392</v>
      </c>
      <c r="D814" s="1">
        <v>12</v>
      </c>
      <c r="E814" s="2" t="str">
        <f t="shared" si="6"/>
        <v>12_Rajiformes</v>
      </c>
      <c r="F814" s="2" t="s">
        <v>1705</v>
      </c>
      <c r="G814" s="2" t="s">
        <v>2038</v>
      </c>
      <c r="H814" s="20" t="s">
        <v>3864</v>
      </c>
      <c r="I814" s="20">
        <v>161430</v>
      </c>
      <c r="J814" s="20">
        <v>80674536</v>
      </c>
      <c r="K814" s="70" t="str">
        <f t="shared" si="7"/>
        <v>https://www.iucnredlist.org/species/161430/80674536</v>
      </c>
      <c r="L814" s="19">
        <v>126</v>
      </c>
      <c r="M814" s="19">
        <v>1193</v>
      </c>
      <c r="N814" s="72"/>
      <c r="O814" s="72" t="s">
        <v>4319</v>
      </c>
      <c r="P814" s="51" t="s">
        <v>178</v>
      </c>
      <c r="Q814" s="24">
        <v>449171.01169999997</v>
      </c>
      <c r="R814" s="26">
        <v>102</v>
      </c>
      <c r="S814" s="26" t="s">
        <v>84</v>
      </c>
    </row>
    <row r="815" spans="1:19" x14ac:dyDescent="0.3">
      <c r="A815" s="2">
        <v>845</v>
      </c>
      <c r="B815" s="2">
        <v>1</v>
      </c>
      <c r="C815" s="2" t="s">
        <v>1392</v>
      </c>
      <c r="D815" s="1">
        <v>12</v>
      </c>
      <c r="E815" s="2" t="str">
        <f t="shared" si="6"/>
        <v>12_Rajiformes</v>
      </c>
      <c r="F815" s="2" t="s">
        <v>1705</v>
      </c>
      <c r="G815" s="2" t="s">
        <v>2038</v>
      </c>
      <c r="H815" s="20" t="s">
        <v>3865</v>
      </c>
      <c r="I815" s="20">
        <v>44576</v>
      </c>
      <c r="J815" s="20">
        <v>124433548</v>
      </c>
      <c r="K815" s="70" t="str">
        <f t="shared" si="7"/>
        <v>https://www.iucnredlist.org/species/44576/124433548</v>
      </c>
      <c r="L815" s="19">
        <v>580</v>
      </c>
      <c r="M815" s="19">
        <v>735</v>
      </c>
      <c r="N815" s="72"/>
      <c r="O815" s="72" t="s">
        <v>4319</v>
      </c>
      <c r="P815" s="51" t="s">
        <v>178</v>
      </c>
      <c r="Q815" s="24">
        <v>449171.01169999997</v>
      </c>
      <c r="R815" s="26">
        <v>23.5</v>
      </c>
      <c r="S815" s="26" t="s">
        <v>84</v>
      </c>
    </row>
    <row r="816" spans="1:19" x14ac:dyDescent="0.3">
      <c r="A816" s="2">
        <v>846</v>
      </c>
      <c r="B816" s="2">
        <v>1</v>
      </c>
      <c r="C816" s="2" t="s">
        <v>1392</v>
      </c>
      <c r="D816" s="1">
        <v>12</v>
      </c>
      <c r="E816" s="2" t="str">
        <f t="shared" si="6"/>
        <v>12_Rajiformes</v>
      </c>
      <c r="F816" s="2" t="s">
        <v>1705</v>
      </c>
      <c r="G816" s="2" t="s">
        <v>2038</v>
      </c>
      <c r="H816" s="20" t="s">
        <v>3866</v>
      </c>
      <c r="I816" s="20">
        <v>161529</v>
      </c>
      <c r="J816" s="20">
        <v>124500946</v>
      </c>
      <c r="K816" s="70" t="str">
        <f t="shared" si="7"/>
        <v>https://www.iucnredlist.org/species/161529/124500946</v>
      </c>
      <c r="L816" s="19">
        <v>91</v>
      </c>
      <c r="M816" s="19">
        <v>500</v>
      </c>
      <c r="N816" s="72"/>
      <c r="O816" s="72" t="s">
        <v>4319</v>
      </c>
      <c r="P816" s="51" t="s">
        <v>178</v>
      </c>
      <c r="Q816" s="24">
        <v>243892.05650000001</v>
      </c>
      <c r="R816" s="26">
        <v>120</v>
      </c>
      <c r="S816" s="26" t="s">
        <v>84</v>
      </c>
    </row>
    <row r="817" spans="1:19" x14ac:dyDescent="0.3">
      <c r="A817" s="2">
        <v>847</v>
      </c>
      <c r="B817" s="2">
        <v>1</v>
      </c>
      <c r="C817" s="2" t="s">
        <v>1392</v>
      </c>
      <c r="D817" s="1">
        <v>12</v>
      </c>
      <c r="E817" s="2" t="str">
        <f t="shared" si="6"/>
        <v>12_Rajiformes</v>
      </c>
      <c r="F817" s="2" t="s">
        <v>1705</v>
      </c>
      <c r="G817" s="2" t="s">
        <v>2038</v>
      </c>
      <c r="H817" s="20" t="s">
        <v>3867</v>
      </c>
      <c r="I817" s="20">
        <v>63117</v>
      </c>
      <c r="J817" s="20">
        <v>200321617</v>
      </c>
      <c r="K817" s="70" t="str">
        <f t="shared" si="7"/>
        <v>https://www.iucnredlist.org/species/63117/200321617</v>
      </c>
      <c r="L817" s="19">
        <v>48</v>
      </c>
      <c r="M817" s="19">
        <v>514</v>
      </c>
      <c r="N817" s="72"/>
      <c r="O817" s="72" t="s">
        <v>4319</v>
      </c>
      <c r="P817" s="51" t="s">
        <v>178</v>
      </c>
      <c r="Q817" s="24">
        <v>846526.22030000004</v>
      </c>
      <c r="R817" s="26">
        <v>71</v>
      </c>
      <c r="S817" s="26" t="s">
        <v>84</v>
      </c>
    </row>
    <row r="818" spans="1:19" x14ac:dyDescent="0.3">
      <c r="A818" s="2">
        <v>848</v>
      </c>
      <c r="B818" s="2">
        <v>1</v>
      </c>
      <c r="C818" s="2" t="s">
        <v>1392</v>
      </c>
      <c r="D818" s="1">
        <v>12</v>
      </c>
      <c r="E818" s="2" t="str">
        <f t="shared" si="6"/>
        <v>12_Rajiformes</v>
      </c>
      <c r="F818" s="2" t="s">
        <v>1705</v>
      </c>
      <c r="G818" s="2" t="s">
        <v>2038</v>
      </c>
      <c r="H818" s="20" t="s">
        <v>3868</v>
      </c>
      <c r="I818" s="20">
        <v>161350</v>
      </c>
      <c r="J818" s="20">
        <v>80674766</v>
      </c>
      <c r="K818" s="70" t="str">
        <f t="shared" si="7"/>
        <v>https://www.iucnredlist.org/species/161350/80674766</v>
      </c>
      <c r="L818" s="19">
        <v>73</v>
      </c>
      <c r="M818" s="19">
        <v>1193</v>
      </c>
      <c r="N818" s="72"/>
      <c r="O818" s="72" t="s">
        <v>4319</v>
      </c>
      <c r="P818" s="51" t="s">
        <v>178</v>
      </c>
      <c r="Q818" s="24">
        <v>1276658.926</v>
      </c>
      <c r="R818" s="26">
        <v>147</v>
      </c>
      <c r="S818" s="26" t="s">
        <v>84</v>
      </c>
    </row>
    <row r="819" spans="1:19" x14ac:dyDescent="0.3">
      <c r="A819" s="2">
        <v>850</v>
      </c>
      <c r="B819" s="2">
        <v>1</v>
      </c>
      <c r="C819" s="2" t="s">
        <v>1392</v>
      </c>
      <c r="D819" s="1">
        <v>12</v>
      </c>
      <c r="E819" s="2" t="str">
        <f t="shared" si="6"/>
        <v>12_Rajiformes</v>
      </c>
      <c r="F819" s="2" t="s">
        <v>1705</v>
      </c>
      <c r="G819" s="2" t="s">
        <v>2038</v>
      </c>
      <c r="H819" s="20" t="s">
        <v>3870</v>
      </c>
      <c r="I819" s="20">
        <v>161319</v>
      </c>
      <c r="J819" s="20">
        <v>80675021</v>
      </c>
      <c r="K819" s="70" t="str">
        <f t="shared" si="7"/>
        <v>https://www.iucnredlist.org/species/161319/80675021</v>
      </c>
      <c r="L819" s="19">
        <v>90</v>
      </c>
      <c r="M819" s="19">
        <v>457</v>
      </c>
      <c r="N819" s="72"/>
      <c r="O819" s="72" t="s">
        <v>4319</v>
      </c>
      <c r="P819" s="51" t="s">
        <v>83</v>
      </c>
      <c r="Q819" s="24">
        <v>10523.687679999999</v>
      </c>
      <c r="R819" s="26">
        <v>76</v>
      </c>
      <c r="S819" s="26" t="s">
        <v>84</v>
      </c>
    </row>
    <row r="820" spans="1:19" x14ac:dyDescent="0.3">
      <c r="A820" s="2">
        <v>851</v>
      </c>
      <c r="B820" s="2">
        <v>1</v>
      </c>
      <c r="C820" s="2" t="s">
        <v>1392</v>
      </c>
      <c r="D820" s="1">
        <v>12</v>
      </c>
      <c r="E820" s="2" t="str">
        <f t="shared" si="6"/>
        <v>12_Rajiformes</v>
      </c>
      <c r="F820" s="2" t="s">
        <v>1705</v>
      </c>
      <c r="G820" s="2" t="s">
        <v>2038</v>
      </c>
      <c r="H820" s="20" t="s">
        <v>3871</v>
      </c>
      <c r="I820" s="20">
        <v>161424</v>
      </c>
      <c r="J820" s="20">
        <v>124482422</v>
      </c>
      <c r="K820" s="70" t="str">
        <f t="shared" si="7"/>
        <v>https://www.iucnredlist.org/species/161424/124482422</v>
      </c>
      <c r="L820" s="19">
        <v>120</v>
      </c>
      <c r="M820" s="19">
        <v>2000</v>
      </c>
      <c r="N820" s="72"/>
      <c r="O820" s="72" t="s">
        <v>4319</v>
      </c>
      <c r="P820" s="51" t="s">
        <v>178</v>
      </c>
      <c r="Q820" s="24">
        <v>96338.502429999993</v>
      </c>
      <c r="R820" s="26">
        <v>126</v>
      </c>
      <c r="S820" s="26" t="s">
        <v>84</v>
      </c>
    </row>
    <row r="821" spans="1:19" x14ac:dyDescent="0.3">
      <c r="A821" s="2">
        <v>852</v>
      </c>
      <c r="B821" s="2">
        <v>1</v>
      </c>
      <c r="C821" s="2" t="s">
        <v>1392</v>
      </c>
      <c r="D821" s="1">
        <v>12</v>
      </c>
      <c r="E821" s="2" t="str">
        <f t="shared" si="6"/>
        <v>12_Rajiformes</v>
      </c>
      <c r="F821" s="2" t="s">
        <v>1705</v>
      </c>
      <c r="G821" s="2" t="s">
        <v>2038</v>
      </c>
      <c r="H821" s="20" t="s">
        <v>3872</v>
      </c>
      <c r="I821" s="20">
        <v>161619</v>
      </c>
      <c r="J821" s="20">
        <v>124516249</v>
      </c>
      <c r="K821" s="70" t="str">
        <f t="shared" si="7"/>
        <v>https://www.iucnredlist.org/species/161619/124516249</v>
      </c>
      <c r="L821" s="19">
        <v>65</v>
      </c>
      <c r="M821" s="19">
        <v>2240</v>
      </c>
      <c r="N821" s="72"/>
      <c r="O821" s="72" t="s">
        <v>4319</v>
      </c>
      <c r="P821" s="51" t="s">
        <v>178</v>
      </c>
      <c r="Q821" s="24">
        <v>775895.91429999995</v>
      </c>
      <c r="R821" s="26">
        <v>150</v>
      </c>
      <c r="S821" s="26" t="s">
        <v>84</v>
      </c>
    </row>
    <row r="822" spans="1:19" x14ac:dyDescent="0.3">
      <c r="A822" s="2">
        <v>854</v>
      </c>
      <c r="B822" s="2">
        <v>1</v>
      </c>
      <c r="C822" s="2" t="s">
        <v>1392</v>
      </c>
      <c r="D822" s="1">
        <v>12</v>
      </c>
      <c r="E822" s="2" t="str">
        <f t="shared" si="6"/>
        <v>12_Rajiformes</v>
      </c>
      <c r="F822" s="2" t="s">
        <v>1705</v>
      </c>
      <c r="G822" s="2" t="s">
        <v>2038</v>
      </c>
      <c r="H822" s="20" t="s">
        <v>3874</v>
      </c>
      <c r="I822" s="20">
        <v>161381</v>
      </c>
      <c r="J822" s="20">
        <v>80675345</v>
      </c>
      <c r="K822" s="70" t="str">
        <f t="shared" si="7"/>
        <v>https://www.iucnredlist.org/species/161381/80675345</v>
      </c>
      <c r="L822" s="19">
        <v>150</v>
      </c>
      <c r="M822" s="19">
        <v>1420</v>
      </c>
      <c r="N822" s="72"/>
      <c r="O822" s="72" t="s">
        <v>4319</v>
      </c>
      <c r="P822" s="51" t="s">
        <v>178</v>
      </c>
      <c r="Q822" s="24">
        <v>947114.16910000006</v>
      </c>
      <c r="R822" s="26">
        <v>89.5</v>
      </c>
      <c r="S822" s="26" t="s">
        <v>84</v>
      </c>
    </row>
    <row r="823" spans="1:19" x14ac:dyDescent="0.3">
      <c r="A823" s="2">
        <v>855</v>
      </c>
      <c r="B823" s="2">
        <v>1</v>
      </c>
      <c r="C823" s="2" t="s">
        <v>1392</v>
      </c>
      <c r="D823" s="1">
        <v>12</v>
      </c>
      <c r="E823" s="2" t="str">
        <f t="shared" si="6"/>
        <v>12_Rajiformes</v>
      </c>
      <c r="F823" s="2" t="s">
        <v>1705</v>
      </c>
      <c r="G823" s="2" t="s">
        <v>2038</v>
      </c>
      <c r="H823" s="20" t="s">
        <v>3875</v>
      </c>
      <c r="I823" s="20">
        <v>63144</v>
      </c>
      <c r="J823" s="20">
        <v>3121878</v>
      </c>
      <c r="K823" s="70" t="str">
        <f t="shared" si="7"/>
        <v>https://www.iucnredlist.org/species/63144/3121878</v>
      </c>
      <c r="L823" s="19">
        <v>72</v>
      </c>
      <c r="M823" s="19">
        <v>740</v>
      </c>
      <c r="N823" s="72"/>
      <c r="O823" s="72" t="s">
        <v>4319</v>
      </c>
      <c r="P823" s="51" t="s">
        <v>178</v>
      </c>
      <c r="Q823" s="24">
        <v>1115224.7609999999</v>
      </c>
      <c r="R823" s="26">
        <v>126</v>
      </c>
      <c r="S823" s="26" t="s">
        <v>84</v>
      </c>
    </row>
    <row r="824" spans="1:19" x14ac:dyDescent="0.3">
      <c r="A824" s="2">
        <v>856</v>
      </c>
      <c r="B824" s="2">
        <v>1</v>
      </c>
      <c r="C824" s="2" t="s">
        <v>1392</v>
      </c>
      <c r="D824" s="1">
        <v>12</v>
      </c>
      <c r="E824" s="2" t="str">
        <f t="shared" si="6"/>
        <v>12_Rajiformes</v>
      </c>
      <c r="F824" s="2" t="s">
        <v>1705</v>
      </c>
      <c r="G824" s="2" t="s">
        <v>2038</v>
      </c>
      <c r="H824" s="20" t="s">
        <v>3876</v>
      </c>
      <c r="I824" s="20">
        <v>161391</v>
      </c>
      <c r="J824" s="20">
        <v>124476273</v>
      </c>
      <c r="K824" s="70" t="str">
        <f t="shared" si="7"/>
        <v>https://www.iucnredlist.org/species/161391/124476273</v>
      </c>
      <c r="L824" s="19">
        <v>20</v>
      </c>
      <c r="M824" s="19">
        <v>800</v>
      </c>
      <c r="N824" s="72"/>
      <c r="O824" s="72" t="s">
        <v>4319</v>
      </c>
      <c r="P824" s="51" t="s">
        <v>178</v>
      </c>
      <c r="Q824" s="24">
        <v>117879.4143</v>
      </c>
      <c r="R824" s="26">
        <v>60</v>
      </c>
      <c r="S824" s="26" t="s">
        <v>84</v>
      </c>
    </row>
    <row r="825" spans="1:19" x14ac:dyDescent="0.3">
      <c r="A825" s="2">
        <v>858</v>
      </c>
      <c r="B825" s="2">
        <v>1</v>
      </c>
      <c r="C825" s="2" t="s">
        <v>1392</v>
      </c>
      <c r="D825" s="1">
        <v>12</v>
      </c>
      <c r="E825" s="2" t="str">
        <f t="shared" si="6"/>
        <v>12_Rajiformes</v>
      </c>
      <c r="F825" s="2" t="s">
        <v>1705</v>
      </c>
      <c r="G825" s="2" t="s">
        <v>2038</v>
      </c>
      <c r="H825" s="20" t="s">
        <v>3878</v>
      </c>
      <c r="I825" s="20">
        <v>63115</v>
      </c>
      <c r="J825" s="20">
        <v>124459671</v>
      </c>
      <c r="K825" s="70" t="str">
        <f t="shared" si="7"/>
        <v>https://www.iucnredlist.org/species/63115/124459671</v>
      </c>
      <c r="L825" s="19">
        <v>1869</v>
      </c>
      <c r="M825" s="19">
        <v>3280</v>
      </c>
      <c r="N825" s="72"/>
      <c r="O825" s="72" t="s">
        <v>4319</v>
      </c>
      <c r="P825" s="51" t="s">
        <v>178</v>
      </c>
      <c r="Q825" s="24">
        <v>4651.779552</v>
      </c>
      <c r="R825" s="26">
        <v>162</v>
      </c>
      <c r="S825" s="26" t="s">
        <v>84</v>
      </c>
    </row>
    <row r="826" spans="1:19" x14ac:dyDescent="0.3">
      <c r="A826" s="2">
        <v>859</v>
      </c>
      <c r="B826" s="2">
        <v>1</v>
      </c>
      <c r="C826" s="2" t="s">
        <v>1392</v>
      </c>
      <c r="D826" s="1">
        <v>12</v>
      </c>
      <c r="E826" s="2" t="str">
        <f t="shared" si="6"/>
        <v>12_Rajiformes</v>
      </c>
      <c r="F826" s="2" t="s">
        <v>1705</v>
      </c>
      <c r="G826" s="2" t="s">
        <v>2038</v>
      </c>
      <c r="H826" s="20" t="s">
        <v>3879</v>
      </c>
      <c r="I826" s="20">
        <v>80671020</v>
      </c>
      <c r="J826" s="20">
        <v>80671026</v>
      </c>
      <c r="K826" s="70" t="str">
        <f t="shared" si="7"/>
        <v>https://www.iucnredlist.org/species/80671020/80671026</v>
      </c>
      <c r="L826" s="19">
        <v>51</v>
      </c>
      <c r="M826" s="19">
        <v>258</v>
      </c>
      <c r="N826" s="72"/>
      <c r="O826" s="72" t="s">
        <v>4319</v>
      </c>
      <c r="P826" s="51" t="s">
        <v>83</v>
      </c>
      <c r="Q826" s="24">
        <v>9310.4028730000009</v>
      </c>
      <c r="R826" s="26">
        <v>139</v>
      </c>
      <c r="S826" s="26" t="s">
        <v>84</v>
      </c>
    </row>
    <row r="827" spans="1:19" x14ac:dyDescent="0.3">
      <c r="A827" s="2">
        <v>860</v>
      </c>
      <c r="B827" s="2">
        <v>1</v>
      </c>
      <c r="C827" s="2" t="s">
        <v>1392</v>
      </c>
      <c r="D827" s="1">
        <v>12</v>
      </c>
      <c r="E827" s="2" t="str">
        <f t="shared" si="6"/>
        <v>12_Rajiformes</v>
      </c>
      <c r="F827" s="2" t="s">
        <v>1705</v>
      </c>
      <c r="G827" s="2" t="s">
        <v>2038</v>
      </c>
      <c r="H827" s="20" t="s">
        <v>3880</v>
      </c>
      <c r="I827" s="20">
        <v>63112</v>
      </c>
      <c r="J827" s="20">
        <v>124459134</v>
      </c>
      <c r="K827" s="70" t="str">
        <f t="shared" si="7"/>
        <v>https://www.iucnredlist.org/species/63112/124459134</v>
      </c>
      <c r="L827" s="19">
        <v>637</v>
      </c>
      <c r="M827" s="19">
        <v>2000</v>
      </c>
      <c r="N827" s="72"/>
      <c r="O827" s="72" t="s">
        <v>4319</v>
      </c>
      <c r="P827" s="51" t="s">
        <v>178</v>
      </c>
      <c r="Q827" s="24">
        <v>33066.505499999999</v>
      </c>
      <c r="R827" s="26">
        <v>150</v>
      </c>
      <c r="S827" s="26" t="s">
        <v>84</v>
      </c>
    </row>
    <row r="828" spans="1:19" x14ac:dyDescent="0.3">
      <c r="A828" s="2">
        <v>861</v>
      </c>
      <c r="B828" s="2">
        <v>1</v>
      </c>
      <c r="C828" s="2" t="s">
        <v>1392</v>
      </c>
      <c r="D828" s="1">
        <v>12</v>
      </c>
      <c r="E828" s="2" t="str">
        <f t="shared" si="6"/>
        <v>12_Rajiformes</v>
      </c>
      <c r="F828" s="2" t="s">
        <v>1705</v>
      </c>
      <c r="G828" s="2" t="s">
        <v>2038</v>
      </c>
      <c r="H828" s="20" t="s">
        <v>3881</v>
      </c>
      <c r="I828" s="20">
        <v>161471</v>
      </c>
      <c r="J828" s="20">
        <v>80675583</v>
      </c>
      <c r="K828" s="70" t="str">
        <f t="shared" si="7"/>
        <v>https://www.iucnredlist.org/species/161471/80675583</v>
      </c>
      <c r="L828" s="19">
        <v>17</v>
      </c>
      <c r="M828" s="19">
        <v>1840</v>
      </c>
      <c r="N828" s="72"/>
      <c r="O828" s="72" t="s">
        <v>4319</v>
      </c>
      <c r="P828" s="51" t="s">
        <v>178</v>
      </c>
      <c r="Q828" s="24">
        <v>2114325.0669999998</v>
      </c>
      <c r="R828" s="26">
        <v>111</v>
      </c>
      <c r="S828" s="26" t="s">
        <v>84</v>
      </c>
    </row>
    <row r="829" spans="1:19" x14ac:dyDescent="0.3">
      <c r="A829" s="2">
        <v>862</v>
      </c>
      <c r="B829" s="2">
        <v>1</v>
      </c>
      <c r="C829" s="2" t="s">
        <v>1392</v>
      </c>
      <c r="D829" s="1">
        <v>12</v>
      </c>
      <c r="E829" s="2" t="str">
        <f t="shared" si="6"/>
        <v>12_Rajiformes</v>
      </c>
      <c r="F829" s="2" t="s">
        <v>1705</v>
      </c>
      <c r="G829" s="2" t="s">
        <v>2038</v>
      </c>
      <c r="H829" s="20" t="s">
        <v>3882</v>
      </c>
      <c r="I829" s="20">
        <v>63148</v>
      </c>
      <c r="J829" s="20">
        <v>124463269</v>
      </c>
      <c r="K829" s="70" t="str">
        <f t="shared" si="7"/>
        <v>https://www.iucnredlist.org/species/63148/124463269</v>
      </c>
      <c r="L829" s="19">
        <v>243</v>
      </c>
      <c r="M829" s="19">
        <v>1060</v>
      </c>
      <c r="N829" s="72"/>
      <c r="O829" s="72" t="s">
        <v>4319</v>
      </c>
      <c r="P829" s="51" t="s">
        <v>178</v>
      </c>
      <c r="Q829" s="24">
        <v>82995.117549999995</v>
      </c>
      <c r="R829" s="26">
        <v>110</v>
      </c>
      <c r="S829" s="26" t="s">
        <v>84</v>
      </c>
    </row>
    <row r="830" spans="1:19" x14ac:dyDescent="0.3">
      <c r="A830" s="2">
        <v>863</v>
      </c>
      <c r="B830" s="2">
        <v>1</v>
      </c>
      <c r="C830" s="2" t="s">
        <v>1392</v>
      </c>
      <c r="D830" s="1">
        <v>12</v>
      </c>
      <c r="E830" s="2" t="str">
        <f t="shared" si="6"/>
        <v>12_Rajiformes</v>
      </c>
      <c r="F830" s="2" t="s">
        <v>1705</v>
      </c>
      <c r="G830" s="2" t="s">
        <v>2038</v>
      </c>
      <c r="H830" s="20" t="s">
        <v>3883</v>
      </c>
      <c r="I830" s="20">
        <v>63127</v>
      </c>
      <c r="J830" s="20">
        <v>70709214</v>
      </c>
      <c r="K830" s="70" t="str">
        <f t="shared" si="7"/>
        <v>https://www.iucnredlist.org/species/63127/70709214</v>
      </c>
      <c r="L830" s="19">
        <v>501</v>
      </c>
      <c r="M830" s="19">
        <v>3055</v>
      </c>
      <c r="N830" s="72"/>
      <c r="O830" s="72" t="s">
        <v>4319</v>
      </c>
      <c r="P830" s="51" t="s">
        <v>178</v>
      </c>
      <c r="Q830" s="24">
        <v>1542872.59</v>
      </c>
      <c r="R830" s="26">
        <v>174</v>
      </c>
      <c r="S830" s="26" t="s">
        <v>84</v>
      </c>
    </row>
    <row r="831" spans="1:19" x14ac:dyDescent="0.3">
      <c r="A831" s="2">
        <v>864</v>
      </c>
      <c r="B831" s="2">
        <v>1</v>
      </c>
      <c r="C831" s="2" t="s">
        <v>1392</v>
      </c>
      <c r="D831" s="1">
        <v>12</v>
      </c>
      <c r="E831" s="2" t="str">
        <f t="shared" si="6"/>
        <v>12_Rajiformes</v>
      </c>
      <c r="F831" s="2" t="s">
        <v>1705</v>
      </c>
      <c r="G831" s="2" t="s">
        <v>2038</v>
      </c>
      <c r="H831" s="20" t="s">
        <v>3884</v>
      </c>
      <c r="I831" s="20">
        <v>63145</v>
      </c>
      <c r="J831" s="20">
        <v>124462851</v>
      </c>
      <c r="K831" s="70" t="str">
        <f t="shared" si="7"/>
        <v>https://www.iucnredlist.org/species/63145/124462851</v>
      </c>
      <c r="L831" s="19">
        <v>30</v>
      </c>
      <c r="M831" s="19">
        <v>925</v>
      </c>
      <c r="N831" s="72"/>
      <c r="O831" s="72" t="s">
        <v>4319</v>
      </c>
      <c r="P831" s="51" t="s">
        <v>83</v>
      </c>
      <c r="Q831" s="24">
        <v>499769.08559999999</v>
      </c>
      <c r="R831" s="26">
        <v>117</v>
      </c>
      <c r="S831" s="26" t="s">
        <v>84</v>
      </c>
    </row>
    <row r="832" spans="1:19" x14ac:dyDescent="0.3">
      <c r="A832" s="2">
        <v>865</v>
      </c>
      <c r="B832" s="2">
        <v>1</v>
      </c>
      <c r="C832" s="2" t="s">
        <v>1392</v>
      </c>
      <c r="D832" s="1">
        <v>12</v>
      </c>
      <c r="E832" s="2" t="str">
        <f t="shared" si="6"/>
        <v>12_Rajiformes</v>
      </c>
      <c r="F832" s="2" t="s">
        <v>1705</v>
      </c>
      <c r="G832" s="2" t="s">
        <v>2038</v>
      </c>
      <c r="H832" s="20" t="s">
        <v>3885</v>
      </c>
      <c r="I832" s="20">
        <v>63137</v>
      </c>
      <c r="J832" s="20">
        <v>3121362</v>
      </c>
      <c r="K832" s="70" t="str">
        <f t="shared" si="7"/>
        <v>https://www.iucnredlist.org/species/63137/3121362</v>
      </c>
      <c r="L832" s="19">
        <v>800</v>
      </c>
      <c r="M832" s="19">
        <v>2380</v>
      </c>
      <c r="N832" s="72"/>
      <c r="O832" s="72" t="s">
        <v>4319</v>
      </c>
      <c r="P832" s="51" t="s">
        <v>178</v>
      </c>
      <c r="Q832" s="24">
        <v>65700.003719999993</v>
      </c>
      <c r="R832" s="26">
        <v>130</v>
      </c>
      <c r="S832" s="26" t="s">
        <v>84</v>
      </c>
    </row>
    <row r="833" spans="1:19" x14ac:dyDescent="0.3">
      <c r="A833" s="2">
        <v>866</v>
      </c>
      <c r="B833" s="2">
        <v>1</v>
      </c>
      <c r="C833" s="2" t="s">
        <v>1392</v>
      </c>
      <c r="D833" s="1">
        <v>12</v>
      </c>
      <c r="E833" s="2" t="str">
        <f t="shared" si="6"/>
        <v>12_Rajiformes</v>
      </c>
      <c r="F833" s="2" t="s">
        <v>1705</v>
      </c>
      <c r="G833" s="2" t="s">
        <v>2038</v>
      </c>
      <c r="H833" s="20" t="s">
        <v>3886</v>
      </c>
      <c r="I833" s="20">
        <v>161382</v>
      </c>
      <c r="J833" s="20">
        <v>116737942</v>
      </c>
      <c r="K833" s="70" t="str">
        <f t="shared" si="7"/>
        <v>https://www.iucnredlist.org/species/161382/116737942</v>
      </c>
      <c r="L833" s="19">
        <v>300</v>
      </c>
      <c r="M833" s="19">
        <v>1479</v>
      </c>
      <c r="N833" s="72"/>
      <c r="O833" s="72" t="s">
        <v>4319</v>
      </c>
      <c r="P833" s="51" t="s">
        <v>178</v>
      </c>
      <c r="Q833" s="24">
        <v>450044.35</v>
      </c>
      <c r="R833" s="26">
        <v>175</v>
      </c>
      <c r="S833" s="26" t="s">
        <v>84</v>
      </c>
    </row>
    <row r="834" spans="1:19" x14ac:dyDescent="0.3">
      <c r="A834" s="2">
        <v>867</v>
      </c>
      <c r="B834" s="2">
        <v>1</v>
      </c>
      <c r="C834" s="2" t="s">
        <v>1392</v>
      </c>
      <c r="D834" s="1">
        <v>12</v>
      </c>
      <c r="E834" s="2" t="str">
        <f t="shared" si="6"/>
        <v>12_Rajiformes</v>
      </c>
      <c r="F834" s="2" t="s">
        <v>1705</v>
      </c>
      <c r="G834" s="2" t="s">
        <v>2038</v>
      </c>
      <c r="H834" s="20" t="s">
        <v>3887</v>
      </c>
      <c r="I834" s="20">
        <v>161612</v>
      </c>
      <c r="J834" s="20">
        <v>124514790</v>
      </c>
      <c r="K834" s="70" t="str">
        <f t="shared" si="7"/>
        <v>https://www.iucnredlist.org/species/161612/124514790</v>
      </c>
      <c r="L834" s="19">
        <v>100</v>
      </c>
      <c r="M834" s="19">
        <v>1125</v>
      </c>
      <c r="N834" s="72"/>
      <c r="O834" s="72" t="s">
        <v>4319</v>
      </c>
      <c r="P834" s="51" t="s">
        <v>178</v>
      </c>
      <c r="Q834" s="24">
        <v>1490130.0719999999</v>
      </c>
      <c r="R834" s="26">
        <v>116</v>
      </c>
      <c r="S834" s="26" t="s">
        <v>84</v>
      </c>
    </row>
    <row r="835" spans="1:19" x14ac:dyDescent="0.3">
      <c r="A835" s="2">
        <v>868</v>
      </c>
      <c r="B835" s="2">
        <v>1</v>
      </c>
      <c r="C835" s="2" t="s">
        <v>1392</v>
      </c>
      <c r="D835" s="1">
        <v>12</v>
      </c>
      <c r="E835" s="2" t="str">
        <f t="shared" si="6"/>
        <v>12_Rajiformes</v>
      </c>
      <c r="F835" s="2" t="s">
        <v>1705</v>
      </c>
      <c r="G835" s="2" t="s">
        <v>2038</v>
      </c>
      <c r="H835" s="20" t="s">
        <v>3888</v>
      </c>
      <c r="I835" s="20">
        <v>161561</v>
      </c>
      <c r="J835" s="20">
        <v>124506957</v>
      </c>
      <c r="K835" s="70" t="str">
        <f t="shared" si="7"/>
        <v>https://www.iucnredlist.org/species/161561/124506957</v>
      </c>
      <c r="L835" s="19">
        <v>250</v>
      </c>
      <c r="M835" s="19">
        <v>1040</v>
      </c>
      <c r="N835" s="72"/>
      <c r="O835" s="72" t="s">
        <v>4319</v>
      </c>
      <c r="P835" s="51" t="s">
        <v>178</v>
      </c>
      <c r="Q835" s="24">
        <v>104083.2007</v>
      </c>
      <c r="R835" s="26">
        <v>120</v>
      </c>
      <c r="S835" s="26" t="s">
        <v>84</v>
      </c>
    </row>
    <row r="836" spans="1:19" x14ac:dyDescent="0.3">
      <c r="A836" s="2">
        <v>869</v>
      </c>
      <c r="B836" s="2">
        <v>1</v>
      </c>
      <c r="C836" s="2" t="s">
        <v>1392</v>
      </c>
      <c r="D836" s="1">
        <v>12</v>
      </c>
      <c r="E836" s="2" t="str">
        <f t="shared" si="6"/>
        <v>12_Rajiformes</v>
      </c>
      <c r="F836" s="2" t="s">
        <v>1705</v>
      </c>
      <c r="G836" s="2" t="s">
        <v>2038</v>
      </c>
      <c r="H836" s="20" t="s">
        <v>3889</v>
      </c>
      <c r="I836" s="20">
        <v>161366</v>
      </c>
      <c r="J836" s="20">
        <v>124472535</v>
      </c>
      <c r="K836" s="70" t="str">
        <f t="shared" si="7"/>
        <v>https://www.iucnredlist.org/species/161366/124472535</v>
      </c>
      <c r="L836" s="19">
        <v>140</v>
      </c>
      <c r="M836" s="19">
        <v>1650</v>
      </c>
      <c r="N836" s="72"/>
      <c r="O836" s="72" t="s">
        <v>4319</v>
      </c>
      <c r="P836" s="51" t="s">
        <v>178</v>
      </c>
      <c r="Q836" s="24">
        <v>3677629.2919999999</v>
      </c>
      <c r="R836" s="26">
        <v>182</v>
      </c>
      <c r="S836" s="26" t="s">
        <v>84</v>
      </c>
    </row>
    <row r="837" spans="1:19" x14ac:dyDescent="0.3">
      <c r="A837" s="2">
        <v>870</v>
      </c>
      <c r="B837" s="2">
        <v>1</v>
      </c>
      <c r="C837" s="2" t="s">
        <v>1392</v>
      </c>
      <c r="D837" s="1">
        <v>12</v>
      </c>
      <c r="E837" s="2" t="str">
        <f t="shared" si="6"/>
        <v>12_Rajiformes</v>
      </c>
      <c r="F837" s="2" t="s">
        <v>1705</v>
      </c>
      <c r="G837" s="2" t="s">
        <v>2038</v>
      </c>
      <c r="H837" s="20" t="s">
        <v>3890</v>
      </c>
      <c r="I837" s="20">
        <v>161486</v>
      </c>
      <c r="J837" s="20">
        <v>80675821</v>
      </c>
      <c r="K837" s="70" t="str">
        <f t="shared" si="7"/>
        <v>https://www.iucnredlist.org/species/161486/80675821</v>
      </c>
      <c r="L837" s="19">
        <v>800</v>
      </c>
      <c r="M837" s="19">
        <v>2938</v>
      </c>
      <c r="N837" s="72"/>
      <c r="O837" s="72" t="s">
        <v>4319</v>
      </c>
      <c r="P837" s="51" t="s">
        <v>178</v>
      </c>
      <c r="Q837" s="24">
        <v>336790.09860000003</v>
      </c>
      <c r="R837" s="26">
        <v>203</v>
      </c>
      <c r="S837" s="26" t="s">
        <v>84</v>
      </c>
    </row>
    <row r="838" spans="1:19" x14ac:dyDescent="0.3">
      <c r="A838" s="2">
        <v>872</v>
      </c>
      <c r="B838" s="2">
        <v>1</v>
      </c>
      <c r="C838" s="2" t="s">
        <v>1392</v>
      </c>
      <c r="D838" s="1">
        <v>12</v>
      </c>
      <c r="E838" s="2" t="str">
        <f t="shared" si="6"/>
        <v>12_Rajiformes</v>
      </c>
      <c r="F838" s="2" t="s">
        <v>1705</v>
      </c>
      <c r="G838" s="2" t="s">
        <v>2038</v>
      </c>
      <c r="H838" s="20" t="s">
        <v>3892</v>
      </c>
      <c r="I838" s="20">
        <v>161701</v>
      </c>
      <c r="J838" s="20">
        <v>124530553</v>
      </c>
      <c r="K838" s="70" t="str">
        <f t="shared" si="7"/>
        <v>https://www.iucnredlist.org/species/161701/124530553</v>
      </c>
      <c r="L838" s="19">
        <v>100</v>
      </c>
      <c r="M838" s="19">
        <v>800</v>
      </c>
      <c r="N838" s="72"/>
      <c r="O838" s="72" t="s">
        <v>4319</v>
      </c>
      <c r="P838" s="51" t="s">
        <v>178</v>
      </c>
      <c r="Q838" s="24">
        <v>69826.249419999993</v>
      </c>
      <c r="R838" s="26">
        <v>102</v>
      </c>
      <c r="S838" s="26" t="s">
        <v>84</v>
      </c>
    </row>
    <row r="839" spans="1:19" x14ac:dyDescent="0.3">
      <c r="A839" s="2">
        <v>873</v>
      </c>
      <c r="B839" s="2">
        <v>1</v>
      </c>
      <c r="C839" s="2" t="s">
        <v>1392</v>
      </c>
      <c r="D839" s="1">
        <v>12</v>
      </c>
      <c r="E839" s="2" t="str">
        <f t="shared" si="6"/>
        <v>12_Rajiformes</v>
      </c>
      <c r="F839" s="2" t="s">
        <v>1705</v>
      </c>
      <c r="G839" s="2" t="s">
        <v>2038</v>
      </c>
      <c r="H839" s="20" t="s">
        <v>3893</v>
      </c>
      <c r="I839" s="20">
        <v>161375</v>
      </c>
      <c r="J839" s="20">
        <v>80676077</v>
      </c>
      <c r="K839" s="70" t="str">
        <f t="shared" si="7"/>
        <v>https://www.iucnredlist.org/species/161375/80676077</v>
      </c>
      <c r="L839" s="19">
        <v>91</v>
      </c>
      <c r="M839" s="19">
        <v>2900</v>
      </c>
      <c r="N839" s="72"/>
      <c r="O839" s="72" t="s">
        <v>4319</v>
      </c>
      <c r="P839" s="51" t="s">
        <v>178</v>
      </c>
      <c r="Q839" s="24">
        <v>1877111.8319999999</v>
      </c>
      <c r="R839" s="26">
        <v>91</v>
      </c>
      <c r="S839" s="26" t="s">
        <v>84</v>
      </c>
    </row>
    <row r="840" spans="1:19" x14ac:dyDescent="0.3">
      <c r="A840" s="2">
        <v>874</v>
      </c>
      <c r="B840" s="2">
        <v>1</v>
      </c>
      <c r="C840" s="2" t="s">
        <v>1392</v>
      </c>
      <c r="D840" s="1">
        <v>12</v>
      </c>
      <c r="E840" s="2" t="str">
        <f t="shared" si="6"/>
        <v>12_Rajiformes</v>
      </c>
      <c r="F840" s="2" t="s">
        <v>1705</v>
      </c>
      <c r="G840" s="2" t="s">
        <v>2038</v>
      </c>
      <c r="H840" s="20" t="s">
        <v>3894</v>
      </c>
      <c r="I840" s="20">
        <v>161504</v>
      </c>
      <c r="J840" s="20">
        <v>124496480</v>
      </c>
      <c r="K840" s="70" t="str">
        <f t="shared" si="7"/>
        <v>https://www.iucnredlist.org/species/161504/124496480</v>
      </c>
      <c r="L840" s="19">
        <v>1700</v>
      </c>
      <c r="M840" s="19">
        <v>2240</v>
      </c>
      <c r="N840" s="72"/>
      <c r="O840" s="72" t="s">
        <v>4319</v>
      </c>
      <c r="P840" s="51" t="s">
        <v>178</v>
      </c>
      <c r="Q840" s="24">
        <v>5004.1838889999999</v>
      </c>
      <c r="R840" s="26">
        <v>97</v>
      </c>
      <c r="S840" s="26" t="s">
        <v>84</v>
      </c>
    </row>
    <row r="841" spans="1:19" x14ac:dyDescent="0.3">
      <c r="A841" s="2">
        <v>875</v>
      </c>
      <c r="B841" s="2">
        <v>1</v>
      </c>
      <c r="C841" s="2" t="s">
        <v>1392</v>
      </c>
      <c r="D841" s="1">
        <v>12</v>
      </c>
      <c r="E841" s="2" t="str">
        <f t="shared" si="6"/>
        <v>12_Rajiformes</v>
      </c>
      <c r="F841" s="2" t="s">
        <v>1705</v>
      </c>
      <c r="G841" s="2" t="s">
        <v>2038</v>
      </c>
      <c r="H841" s="20" t="s">
        <v>3895</v>
      </c>
      <c r="I841" s="20">
        <v>161444</v>
      </c>
      <c r="J841" s="20">
        <v>124486488</v>
      </c>
      <c r="K841" s="70" t="str">
        <f t="shared" si="7"/>
        <v>https://www.iucnredlist.org/species/161444/124486488</v>
      </c>
      <c r="L841" s="19">
        <v>1776</v>
      </c>
      <c r="M841" s="19">
        <v>2500</v>
      </c>
      <c r="N841" s="72"/>
      <c r="O841" s="72" t="s">
        <v>4319</v>
      </c>
      <c r="P841" s="51" t="s">
        <v>178</v>
      </c>
      <c r="Q841" s="24">
        <v>39510.651810000003</v>
      </c>
      <c r="R841" s="26">
        <v>94</v>
      </c>
      <c r="S841" s="26" t="s">
        <v>84</v>
      </c>
    </row>
    <row r="842" spans="1:19" x14ac:dyDescent="0.3">
      <c r="A842" s="2">
        <v>876</v>
      </c>
      <c r="B842" s="2">
        <v>1</v>
      </c>
      <c r="C842" s="2" t="s">
        <v>1392</v>
      </c>
      <c r="D842" s="1">
        <v>12</v>
      </c>
      <c r="E842" s="2" t="str">
        <f t="shared" si="6"/>
        <v>12_Rajiformes</v>
      </c>
      <c r="F842" s="2" t="s">
        <v>1705</v>
      </c>
      <c r="G842" s="2" t="s">
        <v>2038</v>
      </c>
      <c r="H842" s="20" t="s">
        <v>3896</v>
      </c>
      <c r="I842" s="20">
        <v>161594</v>
      </c>
      <c r="J842" s="20">
        <v>80676330</v>
      </c>
      <c r="K842" s="70" t="str">
        <f t="shared" si="7"/>
        <v>https://www.iucnredlist.org/species/161594/80676330</v>
      </c>
      <c r="L842" s="19">
        <v>23</v>
      </c>
      <c r="M842" s="19">
        <v>1110</v>
      </c>
      <c r="N842" s="72"/>
      <c r="O842" s="72" t="s">
        <v>4319</v>
      </c>
      <c r="P842" s="51" t="s">
        <v>178</v>
      </c>
      <c r="Q842" s="24">
        <v>1024016.709</v>
      </c>
      <c r="R842" s="26">
        <v>107</v>
      </c>
      <c r="S842" s="26" t="s">
        <v>84</v>
      </c>
    </row>
    <row r="843" spans="1:19" x14ac:dyDescent="0.3">
      <c r="A843" s="2">
        <v>877</v>
      </c>
      <c r="B843" s="2">
        <v>1</v>
      </c>
      <c r="C843" s="2" t="s">
        <v>1392</v>
      </c>
      <c r="D843" s="1">
        <v>12</v>
      </c>
      <c r="E843" s="2" t="str">
        <f t="shared" si="6"/>
        <v>12_Rajiformes</v>
      </c>
      <c r="F843" s="2" t="s">
        <v>1705</v>
      </c>
      <c r="G843" s="2" t="s">
        <v>2038</v>
      </c>
      <c r="H843" s="20" t="s">
        <v>3897</v>
      </c>
      <c r="I843" s="20">
        <v>161688</v>
      </c>
      <c r="J843" s="20">
        <v>116739603</v>
      </c>
      <c r="K843" s="70" t="str">
        <f t="shared" si="7"/>
        <v>https://www.iucnredlist.org/species/161688/116739603</v>
      </c>
      <c r="L843" s="19">
        <v>422</v>
      </c>
      <c r="M843" s="19">
        <v>437</v>
      </c>
      <c r="N843" s="72"/>
      <c r="O843" s="72" t="s">
        <v>4319</v>
      </c>
      <c r="P843" s="51" t="s">
        <v>178</v>
      </c>
      <c r="Q843" s="24">
        <v>237.06614830000001</v>
      </c>
      <c r="R843" s="26">
        <v>44</v>
      </c>
      <c r="S843" s="26" t="s">
        <v>84</v>
      </c>
    </row>
    <row r="844" spans="1:19" x14ac:dyDescent="0.3">
      <c r="A844" s="2">
        <v>878</v>
      </c>
      <c r="B844" s="2">
        <v>1</v>
      </c>
      <c r="C844" s="2" t="s">
        <v>1392</v>
      </c>
      <c r="D844" s="1">
        <v>12</v>
      </c>
      <c r="E844" s="2" t="str">
        <f t="shared" si="6"/>
        <v>12_Rajiformes</v>
      </c>
      <c r="F844" s="2" t="s">
        <v>1705</v>
      </c>
      <c r="G844" s="2" t="s">
        <v>2038</v>
      </c>
      <c r="H844" s="20" t="s">
        <v>3898</v>
      </c>
      <c r="I844" s="20">
        <v>161550</v>
      </c>
      <c r="J844" s="20">
        <v>116738978</v>
      </c>
      <c r="K844" s="70" t="str">
        <f t="shared" si="7"/>
        <v>https://www.iucnredlist.org/species/161550/116738978</v>
      </c>
      <c r="L844" s="19">
        <v>900</v>
      </c>
      <c r="M844" s="19">
        <v>1003</v>
      </c>
      <c r="N844" s="72"/>
      <c r="O844" s="72" t="s">
        <v>4319</v>
      </c>
      <c r="P844" s="51" t="s">
        <v>178</v>
      </c>
      <c r="Q844" s="24">
        <v>457.90255100000002</v>
      </c>
      <c r="R844" s="26">
        <v>65</v>
      </c>
      <c r="S844" s="26" t="s">
        <v>84</v>
      </c>
    </row>
    <row r="845" spans="1:19" x14ac:dyDescent="0.3">
      <c r="A845" s="2">
        <v>879</v>
      </c>
      <c r="B845" s="2">
        <v>1</v>
      </c>
      <c r="C845" s="2" t="s">
        <v>1392</v>
      </c>
      <c r="D845" s="1">
        <v>12</v>
      </c>
      <c r="E845" s="2" t="str">
        <f t="shared" si="6"/>
        <v>12_Rajiformes</v>
      </c>
      <c r="F845" s="2" t="s">
        <v>1705</v>
      </c>
      <c r="G845" s="2" t="s">
        <v>2038</v>
      </c>
      <c r="H845" s="20" t="s">
        <v>3899</v>
      </c>
      <c r="I845" s="20">
        <v>161602</v>
      </c>
      <c r="J845" s="20">
        <v>116739483</v>
      </c>
      <c r="K845" s="70" t="str">
        <f t="shared" si="7"/>
        <v>https://www.iucnredlist.org/species/161602/116739483</v>
      </c>
      <c r="L845" s="19">
        <v>200</v>
      </c>
      <c r="M845" s="19">
        <v>1300</v>
      </c>
      <c r="N845" s="72"/>
      <c r="O845" s="72" t="s">
        <v>4319</v>
      </c>
      <c r="P845" s="51" t="s">
        <v>178</v>
      </c>
      <c r="Q845" s="24">
        <v>638852.69830000005</v>
      </c>
      <c r="R845" s="26">
        <v>78</v>
      </c>
      <c r="S845" s="26" t="s">
        <v>84</v>
      </c>
    </row>
    <row r="846" spans="1:19" x14ac:dyDescent="0.3">
      <c r="A846" s="2">
        <v>880</v>
      </c>
      <c r="B846" s="2">
        <v>1</v>
      </c>
      <c r="C846" s="2" t="s">
        <v>1392</v>
      </c>
      <c r="D846" s="1">
        <v>12</v>
      </c>
      <c r="E846" s="2" t="str">
        <f t="shared" si="6"/>
        <v>12_Rajiformes</v>
      </c>
      <c r="F846" s="2" t="s">
        <v>1705</v>
      </c>
      <c r="G846" s="2" t="s">
        <v>2038</v>
      </c>
      <c r="H846" s="20" t="s">
        <v>3900</v>
      </c>
      <c r="I846" s="20">
        <v>116864194</v>
      </c>
      <c r="J846" s="20">
        <v>116864308</v>
      </c>
      <c r="K846" s="70" t="str">
        <f t="shared" si="7"/>
        <v>https://www.iucnredlist.org/species/116864194/116864308</v>
      </c>
      <c r="L846" s="19">
        <v>870</v>
      </c>
      <c r="M846" s="19">
        <v>1350</v>
      </c>
      <c r="N846" s="72"/>
      <c r="O846" s="72" t="s">
        <v>4319</v>
      </c>
      <c r="P846" s="51" t="s">
        <v>178</v>
      </c>
      <c r="Q846" s="24">
        <v>15105.189479999999</v>
      </c>
      <c r="R846" s="26">
        <v>38</v>
      </c>
      <c r="S846" s="26" t="s">
        <v>84</v>
      </c>
    </row>
    <row r="847" spans="1:19" x14ac:dyDescent="0.3">
      <c r="A847" s="2">
        <v>881</v>
      </c>
      <c r="B847" s="2">
        <v>1</v>
      </c>
      <c r="C847" s="2" t="s">
        <v>1392</v>
      </c>
      <c r="D847" s="1">
        <v>12</v>
      </c>
      <c r="E847" s="2" t="str">
        <f t="shared" si="6"/>
        <v>12_Rajiformes</v>
      </c>
      <c r="F847" s="2" t="s">
        <v>1705</v>
      </c>
      <c r="G847" s="2" t="s">
        <v>2038</v>
      </c>
      <c r="H847" s="20" t="s">
        <v>3901</v>
      </c>
      <c r="I847" s="20">
        <v>161414</v>
      </c>
      <c r="J847" s="20">
        <v>116738066</v>
      </c>
      <c r="K847" s="70" t="str">
        <f t="shared" si="7"/>
        <v>https://www.iucnredlist.org/species/161414/116738066</v>
      </c>
      <c r="L847" s="19">
        <v>300</v>
      </c>
      <c r="M847" s="19">
        <v>1200</v>
      </c>
      <c r="N847" s="72"/>
      <c r="O847" s="72" t="s">
        <v>4319</v>
      </c>
      <c r="P847" s="51" t="s">
        <v>178</v>
      </c>
      <c r="Q847" s="24">
        <v>722187.62419999996</v>
      </c>
      <c r="R847" s="26">
        <v>51</v>
      </c>
      <c r="S847" s="26" t="s">
        <v>84</v>
      </c>
    </row>
    <row r="848" spans="1:19" x14ac:dyDescent="0.3">
      <c r="A848" s="2">
        <v>882</v>
      </c>
      <c r="B848" s="2">
        <v>1</v>
      </c>
      <c r="C848" s="2" t="s">
        <v>1392</v>
      </c>
      <c r="D848" s="1">
        <v>12</v>
      </c>
      <c r="E848" s="2" t="str">
        <f t="shared" si="6"/>
        <v>12_Rajiformes</v>
      </c>
      <c r="F848" s="2" t="s">
        <v>1705</v>
      </c>
      <c r="G848" s="2" t="s">
        <v>2038</v>
      </c>
      <c r="H848" s="20" t="s">
        <v>3902</v>
      </c>
      <c r="I848" s="20">
        <v>161500</v>
      </c>
      <c r="J848" s="20">
        <v>116738460</v>
      </c>
      <c r="K848" s="70" t="str">
        <f t="shared" si="7"/>
        <v>https://www.iucnredlist.org/species/161500/116738460</v>
      </c>
      <c r="L848" s="19">
        <v>600</v>
      </c>
      <c r="M848" s="19">
        <v>1200</v>
      </c>
      <c r="N848" s="72"/>
      <c r="O848" s="72" t="s">
        <v>4319</v>
      </c>
      <c r="P848" s="51" t="s">
        <v>178</v>
      </c>
      <c r="Q848" s="24">
        <v>13411.49214</v>
      </c>
      <c r="R848" s="26">
        <v>33</v>
      </c>
      <c r="S848" s="26" t="s">
        <v>84</v>
      </c>
    </row>
    <row r="849" spans="1:19" x14ac:dyDescent="0.3">
      <c r="A849" s="2">
        <v>884</v>
      </c>
      <c r="B849" s="2">
        <v>1</v>
      </c>
      <c r="C849" s="2" t="s">
        <v>1392</v>
      </c>
      <c r="D849" s="1">
        <v>12</v>
      </c>
      <c r="E849" s="2" t="str">
        <f t="shared" si="6"/>
        <v>12_Rajiformes</v>
      </c>
      <c r="F849" s="2" t="s">
        <v>1705</v>
      </c>
      <c r="G849" s="2" t="s">
        <v>2038</v>
      </c>
      <c r="H849" s="20" t="s">
        <v>3904</v>
      </c>
      <c r="I849" s="20">
        <v>116864416</v>
      </c>
      <c r="J849" s="20">
        <v>116864433</v>
      </c>
      <c r="K849" s="70" t="str">
        <f t="shared" si="7"/>
        <v>https://www.iucnredlist.org/species/116864416/116864433</v>
      </c>
      <c r="L849" s="19">
        <v>629</v>
      </c>
      <c r="M849" s="19">
        <v>973</v>
      </c>
      <c r="N849" s="72"/>
      <c r="O849" s="72" t="s">
        <v>4319</v>
      </c>
      <c r="P849" s="51" t="s">
        <v>178</v>
      </c>
      <c r="Q849" s="24">
        <v>1436.3030940000001</v>
      </c>
      <c r="R849" s="26">
        <v>72</v>
      </c>
      <c r="S849" s="26" t="s">
        <v>84</v>
      </c>
    </row>
    <row r="850" spans="1:19" x14ac:dyDescent="0.3">
      <c r="A850" s="2">
        <v>885</v>
      </c>
      <c r="B850" s="2">
        <v>1</v>
      </c>
      <c r="C850" s="2" t="s">
        <v>1392</v>
      </c>
      <c r="D850" s="1">
        <v>12</v>
      </c>
      <c r="E850" s="2" t="str">
        <f t="shared" si="6"/>
        <v>12_Rajiformes</v>
      </c>
      <c r="F850" s="2" t="s">
        <v>1705</v>
      </c>
      <c r="G850" s="2" t="s">
        <v>2038</v>
      </c>
      <c r="H850" s="20" t="s">
        <v>3905</v>
      </c>
      <c r="I850" s="20">
        <v>161390</v>
      </c>
      <c r="J850" s="20">
        <v>68630579</v>
      </c>
      <c r="K850" s="70" t="str">
        <f t="shared" si="7"/>
        <v>https://www.iucnredlist.org/species/161390/68630579</v>
      </c>
      <c r="L850" s="19">
        <v>802</v>
      </c>
      <c r="M850" s="19">
        <v>880</v>
      </c>
      <c r="N850" s="72"/>
      <c r="O850" s="72" t="s">
        <v>4319</v>
      </c>
      <c r="P850" s="51" t="s">
        <v>178</v>
      </c>
      <c r="Q850" s="24" t="s">
        <v>267</v>
      </c>
      <c r="R850" s="26">
        <v>57</v>
      </c>
      <c r="S850" s="26" t="s">
        <v>84</v>
      </c>
    </row>
    <row r="851" spans="1:19" x14ac:dyDescent="0.3">
      <c r="A851" s="2">
        <v>886</v>
      </c>
      <c r="B851" s="2">
        <v>1</v>
      </c>
      <c r="C851" s="2" t="s">
        <v>1392</v>
      </c>
      <c r="D851" s="1">
        <v>12</v>
      </c>
      <c r="E851" s="2" t="str">
        <f t="shared" si="6"/>
        <v>12_Rajiformes</v>
      </c>
      <c r="F851" s="2" t="s">
        <v>1705</v>
      </c>
      <c r="G851" s="2" t="s">
        <v>2038</v>
      </c>
      <c r="H851" s="20" t="s">
        <v>3906</v>
      </c>
      <c r="I851" s="20">
        <v>161553</v>
      </c>
      <c r="J851" s="20">
        <v>68630712</v>
      </c>
      <c r="K851" s="70" t="str">
        <f t="shared" si="7"/>
        <v>https://www.iucnredlist.org/species/161553/68630712</v>
      </c>
      <c r="L851" s="19">
        <v>320</v>
      </c>
      <c r="M851" s="19">
        <v>1460</v>
      </c>
      <c r="N851" s="72"/>
      <c r="O851" s="72" t="s">
        <v>4319</v>
      </c>
      <c r="P851" s="51" t="s">
        <v>178</v>
      </c>
      <c r="Q851" s="24">
        <v>79657.270300000004</v>
      </c>
      <c r="R851" s="26">
        <v>57</v>
      </c>
      <c r="S851" s="26" t="s">
        <v>84</v>
      </c>
    </row>
    <row r="852" spans="1:19" x14ac:dyDescent="0.3">
      <c r="A852" s="2">
        <v>887</v>
      </c>
      <c r="B852" s="2">
        <v>1</v>
      </c>
      <c r="C852" s="2" t="s">
        <v>1392</v>
      </c>
      <c r="D852" s="1">
        <v>12</v>
      </c>
      <c r="E852" s="2" t="str">
        <f t="shared" si="6"/>
        <v>12_Rajiformes</v>
      </c>
      <c r="F852" s="2" t="s">
        <v>1705</v>
      </c>
      <c r="G852" s="2" t="s">
        <v>2038</v>
      </c>
      <c r="H852" s="20" t="s">
        <v>3907</v>
      </c>
      <c r="I852" s="20">
        <v>161655</v>
      </c>
      <c r="J852" s="20">
        <v>68630896</v>
      </c>
      <c r="K852" s="70" t="str">
        <f t="shared" si="7"/>
        <v>https://www.iucnredlist.org/species/161655/68630896</v>
      </c>
      <c r="L852" s="19">
        <v>50</v>
      </c>
      <c r="M852" s="19">
        <v>200</v>
      </c>
      <c r="N852" s="72"/>
      <c r="O852" s="72" t="s">
        <v>4319</v>
      </c>
      <c r="P852" s="51" t="s">
        <v>83</v>
      </c>
      <c r="Q852" s="24">
        <v>172355.63200000001</v>
      </c>
      <c r="R852" s="26">
        <v>52</v>
      </c>
      <c r="S852" s="26" t="s">
        <v>84</v>
      </c>
    </row>
    <row r="853" spans="1:19" x14ac:dyDescent="0.3">
      <c r="A853" s="2">
        <v>888</v>
      </c>
      <c r="B853" s="2">
        <v>1</v>
      </c>
      <c r="C853" s="2" t="s">
        <v>1392</v>
      </c>
      <c r="D853" s="1">
        <v>12</v>
      </c>
      <c r="E853" s="2" t="str">
        <f t="shared" si="6"/>
        <v>12_Rajiformes</v>
      </c>
      <c r="F853" s="2" t="s">
        <v>1705</v>
      </c>
      <c r="G853" s="2" t="s">
        <v>2038</v>
      </c>
      <c r="H853" s="20" t="s">
        <v>3908</v>
      </c>
      <c r="I853" s="20">
        <v>195457</v>
      </c>
      <c r="J853" s="20">
        <v>68631044</v>
      </c>
      <c r="K853" s="70" t="str">
        <f t="shared" si="7"/>
        <v>https://www.iucnredlist.org/species/195457/68631044</v>
      </c>
      <c r="L853" s="19">
        <v>142</v>
      </c>
      <c r="M853" s="19">
        <v>209</v>
      </c>
      <c r="N853" s="72"/>
      <c r="O853" s="72" t="s">
        <v>4319</v>
      </c>
      <c r="P853" s="51" t="s">
        <v>83</v>
      </c>
      <c r="Q853" s="24">
        <v>14298.512570000001</v>
      </c>
      <c r="R853" s="26">
        <v>43</v>
      </c>
      <c r="S853" s="26" t="s">
        <v>84</v>
      </c>
    </row>
    <row r="854" spans="1:19" x14ac:dyDescent="0.3">
      <c r="A854" s="2">
        <v>889</v>
      </c>
      <c r="B854" s="2">
        <v>1</v>
      </c>
      <c r="C854" s="2" t="s">
        <v>1392</v>
      </c>
      <c r="D854" s="1">
        <v>12</v>
      </c>
      <c r="E854" s="2" t="str">
        <f t="shared" si="6"/>
        <v>12_Rajiformes</v>
      </c>
      <c r="F854" s="2" t="s">
        <v>1705</v>
      </c>
      <c r="G854" s="2" t="s">
        <v>2038</v>
      </c>
      <c r="H854" s="20" t="s">
        <v>3909</v>
      </c>
      <c r="I854" s="20">
        <v>116878521</v>
      </c>
      <c r="J854" s="20">
        <v>116878528</v>
      </c>
      <c r="K854" s="70" t="str">
        <f t="shared" si="7"/>
        <v>https://www.iucnredlist.org/species/116878521/116878528</v>
      </c>
      <c r="L854" s="19">
        <v>870</v>
      </c>
      <c r="M854" s="19">
        <v>1049</v>
      </c>
      <c r="N854" s="72"/>
      <c r="O854" s="72" t="s">
        <v>4319</v>
      </c>
      <c r="P854" s="51" t="s">
        <v>178</v>
      </c>
      <c r="Q854" s="24">
        <v>25343.075680000002</v>
      </c>
      <c r="R854" s="26">
        <v>84</v>
      </c>
      <c r="S854" s="26" t="s">
        <v>84</v>
      </c>
    </row>
    <row r="855" spans="1:19" x14ac:dyDescent="0.3">
      <c r="A855" s="2">
        <v>890</v>
      </c>
      <c r="B855" s="2">
        <v>1</v>
      </c>
      <c r="C855" s="2" t="s">
        <v>1392</v>
      </c>
      <c r="D855" s="1">
        <v>12</v>
      </c>
      <c r="E855" s="2" t="str">
        <f t="shared" si="6"/>
        <v>12_Rajiformes</v>
      </c>
      <c r="F855" s="2" t="s">
        <v>1705</v>
      </c>
      <c r="G855" s="2" t="s">
        <v>2038</v>
      </c>
      <c r="H855" s="20" t="s">
        <v>3910</v>
      </c>
      <c r="I855" s="20">
        <v>195465</v>
      </c>
      <c r="J855" s="20">
        <v>68637112</v>
      </c>
      <c r="K855" s="70" t="str">
        <f t="shared" si="7"/>
        <v>https://www.iucnredlist.org/species/195465/68637112</v>
      </c>
      <c r="L855" s="19">
        <v>765</v>
      </c>
      <c r="M855" s="19">
        <v>1440</v>
      </c>
      <c r="N855" s="72"/>
      <c r="O855" s="72" t="s">
        <v>4319</v>
      </c>
      <c r="P855" s="51" t="s">
        <v>178</v>
      </c>
      <c r="Q855" s="24">
        <v>90015.435960000003</v>
      </c>
      <c r="R855" s="26">
        <v>64.5</v>
      </c>
      <c r="S855" s="26" t="s">
        <v>84</v>
      </c>
    </row>
    <row r="856" spans="1:19" x14ac:dyDescent="0.3">
      <c r="A856" s="2">
        <v>891</v>
      </c>
      <c r="B856" s="2">
        <v>1</v>
      </c>
      <c r="C856" s="2" t="s">
        <v>1392</v>
      </c>
      <c r="D856" s="1">
        <v>12</v>
      </c>
      <c r="E856" s="2" t="str">
        <f t="shared" si="6"/>
        <v>12_Rajiformes</v>
      </c>
      <c r="F856" s="2" t="s">
        <v>1705</v>
      </c>
      <c r="G856" s="2" t="s">
        <v>2038</v>
      </c>
      <c r="H856" s="20" t="s">
        <v>3911</v>
      </c>
      <c r="I856" s="20">
        <v>116878536</v>
      </c>
      <c r="J856" s="20">
        <v>116878542</v>
      </c>
      <c r="K856" s="70" t="str">
        <f t="shared" si="7"/>
        <v>https://www.iucnredlist.org/species/116878536/116878542</v>
      </c>
      <c r="L856" s="19">
        <v>567</v>
      </c>
      <c r="M856" s="19">
        <v>699</v>
      </c>
      <c r="N856" s="72"/>
      <c r="O856" s="72" t="s">
        <v>4319</v>
      </c>
      <c r="P856" s="51" t="s">
        <v>178</v>
      </c>
      <c r="Q856" s="24">
        <v>1091.5313140000001</v>
      </c>
      <c r="R856" s="26">
        <v>39</v>
      </c>
      <c r="S856" s="26" t="s">
        <v>84</v>
      </c>
    </row>
    <row r="857" spans="1:19" x14ac:dyDescent="0.3">
      <c r="A857" s="2">
        <v>892</v>
      </c>
      <c r="B857" s="2">
        <v>1</v>
      </c>
      <c r="C857" s="2" t="s">
        <v>1392</v>
      </c>
      <c r="D857" s="1">
        <v>12</v>
      </c>
      <c r="E857" s="2" t="str">
        <f t="shared" si="6"/>
        <v>12_Rajiformes</v>
      </c>
      <c r="F857" s="2" t="s">
        <v>1705</v>
      </c>
      <c r="G857" s="2" t="s">
        <v>2038</v>
      </c>
      <c r="H857" s="20" t="s">
        <v>3912</v>
      </c>
      <c r="I857" s="20">
        <v>161647</v>
      </c>
      <c r="J857" s="20">
        <v>68637248</v>
      </c>
      <c r="K857" s="70" t="str">
        <f t="shared" si="7"/>
        <v>https://www.iucnredlist.org/species/161647/68637248</v>
      </c>
      <c r="L857" s="19">
        <v>500</v>
      </c>
      <c r="M857" s="19">
        <v>760</v>
      </c>
      <c r="N857" s="72"/>
      <c r="O857" s="72" t="s">
        <v>4319</v>
      </c>
      <c r="P857" s="51" t="s">
        <v>178</v>
      </c>
      <c r="Q857" s="24">
        <v>9296.1395840000005</v>
      </c>
      <c r="R857" s="26">
        <v>44.8</v>
      </c>
      <c r="S857" s="26" t="s">
        <v>84</v>
      </c>
    </row>
    <row r="858" spans="1:19" x14ac:dyDescent="0.3">
      <c r="A858" s="2">
        <v>893</v>
      </c>
      <c r="B858" s="2">
        <v>1</v>
      </c>
      <c r="C858" s="2" t="s">
        <v>1392</v>
      </c>
      <c r="D858" s="1">
        <v>12</v>
      </c>
      <c r="E858" s="2" t="str">
        <f t="shared" si="6"/>
        <v>12_Rajiformes</v>
      </c>
      <c r="F858" s="2" t="s">
        <v>1705</v>
      </c>
      <c r="G858" s="2" t="s">
        <v>2038</v>
      </c>
      <c r="H858" s="20" t="s">
        <v>3913</v>
      </c>
      <c r="I858" s="20">
        <v>116878550</v>
      </c>
      <c r="J858" s="20">
        <v>116878556</v>
      </c>
      <c r="K858" s="70" t="str">
        <f t="shared" si="7"/>
        <v>https://www.iucnredlist.org/species/116878550/116878556</v>
      </c>
      <c r="L858" s="19">
        <v>807</v>
      </c>
      <c r="M858" s="19">
        <v>844</v>
      </c>
      <c r="N858" s="72"/>
      <c r="O858" s="72" t="s">
        <v>4319</v>
      </c>
      <c r="P858" s="51" t="s">
        <v>178</v>
      </c>
      <c r="Q858" s="24">
        <v>671.06686939999997</v>
      </c>
      <c r="R858" s="26">
        <v>44</v>
      </c>
      <c r="S858" s="26" t="s">
        <v>84</v>
      </c>
    </row>
    <row r="859" spans="1:19" x14ac:dyDescent="0.3">
      <c r="A859" s="2">
        <v>894</v>
      </c>
      <c r="B859" s="2">
        <v>1</v>
      </c>
      <c r="C859" s="2" t="s">
        <v>1392</v>
      </c>
      <c r="D859" s="1">
        <v>12</v>
      </c>
      <c r="E859" s="2" t="str">
        <f t="shared" si="6"/>
        <v>12_Rajiformes</v>
      </c>
      <c r="F859" s="2" t="s">
        <v>1705</v>
      </c>
      <c r="G859" s="2" t="s">
        <v>2038</v>
      </c>
      <c r="H859" s="20" t="s">
        <v>3914</v>
      </c>
      <c r="I859" s="20">
        <v>195466</v>
      </c>
      <c r="J859" s="20">
        <v>116740327</v>
      </c>
      <c r="K859" s="70" t="str">
        <f t="shared" si="7"/>
        <v>https://www.iucnredlist.org/species/195466/116740327</v>
      </c>
      <c r="L859" s="19">
        <v>1050</v>
      </c>
      <c r="M859" s="19">
        <v>1050</v>
      </c>
      <c r="N859" s="72"/>
      <c r="O859" s="72" t="s">
        <v>4319</v>
      </c>
      <c r="P859" s="51" t="s">
        <v>178</v>
      </c>
      <c r="Q859" s="24">
        <v>71.269475900000003</v>
      </c>
      <c r="R859" s="26">
        <v>41.5</v>
      </c>
      <c r="S859" s="26" t="s">
        <v>84</v>
      </c>
    </row>
    <row r="860" spans="1:19" x14ac:dyDescent="0.3">
      <c r="A860" s="2">
        <v>895</v>
      </c>
      <c r="B860" s="2">
        <v>1</v>
      </c>
      <c r="C860" s="2" t="s">
        <v>1392</v>
      </c>
      <c r="D860" s="1">
        <v>12</v>
      </c>
      <c r="E860" s="2" t="str">
        <f t="shared" si="6"/>
        <v>12_Rajiformes</v>
      </c>
      <c r="F860" s="2" t="s">
        <v>1705</v>
      </c>
      <c r="G860" s="2" t="s">
        <v>2038</v>
      </c>
      <c r="H860" s="20" t="s">
        <v>3915</v>
      </c>
      <c r="I860" s="20">
        <v>116878564</v>
      </c>
      <c r="J860" s="20">
        <v>116878588</v>
      </c>
      <c r="K860" s="70" t="str">
        <f t="shared" si="7"/>
        <v>https://www.iucnredlist.org/species/116878564/116878588</v>
      </c>
      <c r="L860" s="19">
        <v>660</v>
      </c>
      <c r="M860" s="19">
        <v>953</v>
      </c>
      <c r="N860" s="72"/>
      <c r="O860" s="72" t="s">
        <v>4319</v>
      </c>
      <c r="P860" s="51" t="s">
        <v>178</v>
      </c>
      <c r="Q860" s="24">
        <v>6454.568037</v>
      </c>
      <c r="R860" s="26">
        <v>43</v>
      </c>
      <c r="S860" s="26" t="s">
        <v>84</v>
      </c>
    </row>
    <row r="861" spans="1:19" x14ac:dyDescent="0.3">
      <c r="A861" s="2">
        <v>897</v>
      </c>
      <c r="B861" s="2">
        <v>1</v>
      </c>
      <c r="C861" s="2" t="s">
        <v>1392</v>
      </c>
      <c r="D861" s="1">
        <v>12</v>
      </c>
      <c r="E861" s="2" t="str">
        <f t="shared" si="6"/>
        <v>12_Rajiformes</v>
      </c>
      <c r="F861" s="2" t="s">
        <v>1705</v>
      </c>
      <c r="G861" s="2" t="s">
        <v>2038</v>
      </c>
      <c r="H861" s="20" t="s">
        <v>3917</v>
      </c>
      <c r="I861" s="20">
        <v>161559</v>
      </c>
      <c r="J861" s="20">
        <v>68637419</v>
      </c>
      <c r="K861" s="70" t="str">
        <f t="shared" si="7"/>
        <v>https://www.iucnredlist.org/species/161559/68637419</v>
      </c>
      <c r="L861" s="19">
        <v>348</v>
      </c>
      <c r="M861" s="19">
        <v>465</v>
      </c>
      <c r="N861" s="72"/>
      <c r="O861" s="72" t="s">
        <v>4319</v>
      </c>
      <c r="P861" s="51" t="s">
        <v>178</v>
      </c>
      <c r="Q861" s="24">
        <v>149.2912359</v>
      </c>
      <c r="R861" s="26">
        <v>37</v>
      </c>
      <c r="S861" s="26" t="s">
        <v>84</v>
      </c>
    </row>
    <row r="862" spans="1:19" x14ac:dyDescent="0.3">
      <c r="A862" s="2">
        <v>898</v>
      </c>
      <c r="B862" s="2">
        <v>1</v>
      </c>
      <c r="C862" s="2" t="s">
        <v>1392</v>
      </c>
      <c r="D862" s="1">
        <v>12</v>
      </c>
      <c r="E862" s="2" t="str">
        <f t="shared" si="6"/>
        <v>12_Rajiformes</v>
      </c>
      <c r="F862" s="2" t="s">
        <v>1705</v>
      </c>
      <c r="G862" s="2" t="s">
        <v>2038</v>
      </c>
      <c r="H862" s="20" t="s">
        <v>3918</v>
      </c>
      <c r="I862" s="20">
        <v>195467</v>
      </c>
      <c r="J862" s="20">
        <v>116740427</v>
      </c>
      <c r="K862" s="70" t="str">
        <f t="shared" si="7"/>
        <v>https://www.iucnredlist.org/species/195467/116740427</v>
      </c>
      <c r="L862" s="19">
        <v>1195</v>
      </c>
      <c r="M862" s="19">
        <v>1313</v>
      </c>
      <c r="N862" s="72"/>
      <c r="O862" s="72" t="s">
        <v>4319</v>
      </c>
      <c r="P862" s="51" t="s">
        <v>178</v>
      </c>
      <c r="Q862" s="24">
        <v>5733.2010250000003</v>
      </c>
      <c r="R862" s="26">
        <v>41.3</v>
      </c>
      <c r="S862" s="26" t="s">
        <v>84</v>
      </c>
    </row>
    <row r="863" spans="1:19" x14ac:dyDescent="0.3">
      <c r="A863" s="2">
        <v>900</v>
      </c>
      <c r="B863" s="2">
        <v>1</v>
      </c>
      <c r="C863" s="2" t="s">
        <v>1392</v>
      </c>
      <c r="D863" s="1">
        <v>12</v>
      </c>
      <c r="E863" s="2" t="str">
        <f t="shared" si="6"/>
        <v>12_Rajiformes</v>
      </c>
      <c r="F863" s="2" t="s">
        <v>1705</v>
      </c>
      <c r="G863" s="2" t="s">
        <v>2038</v>
      </c>
      <c r="H863" s="20" t="s">
        <v>3920</v>
      </c>
      <c r="I863" s="20">
        <v>195468</v>
      </c>
      <c r="J863" s="20">
        <v>68637552</v>
      </c>
      <c r="K863" s="70" t="str">
        <f t="shared" si="7"/>
        <v>https://www.iucnredlist.org/species/195468/68637552</v>
      </c>
      <c r="L863" s="19">
        <v>820</v>
      </c>
      <c r="M863" s="19">
        <v>1200</v>
      </c>
      <c r="N863" s="72"/>
      <c r="O863" s="72" t="s">
        <v>4319</v>
      </c>
      <c r="P863" s="51" t="s">
        <v>178</v>
      </c>
      <c r="Q863" s="24">
        <v>16061.83581</v>
      </c>
      <c r="R863" s="26">
        <v>63</v>
      </c>
      <c r="S863" s="26" t="s">
        <v>84</v>
      </c>
    </row>
    <row r="864" spans="1:19" x14ac:dyDescent="0.3">
      <c r="A864" s="2">
        <v>901</v>
      </c>
      <c r="B864" s="2">
        <v>1</v>
      </c>
      <c r="C864" s="2" t="s">
        <v>1392</v>
      </c>
      <c r="D864" s="1">
        <v>12</v>
      </c>
      <c r="E864" s="2" t="str">
        <f t="shared" si="6"/>
        <v>12_Rajiformes</v>
      </c>
      <c r="F864" s="2" t="s">
        <v>1705</v>
      </c>
      <c r="G864" s="2" t="s">
        <v>2038</v>
      </c>
      <c r="H864" s="20" t="s">
        <v>3921</v>
      </c>
      <c r="I864" s="20">
        <v>161605</v>
      </c>
      <c r="J864" s="20">
        <v>124513660</v>
      </c>
      <c r="K864" s="70" t="str">
        <f t="shared" si="7"/>
        <v>https://www.iucnredlist.org/species/161605/124513660</v>
      </c>
      <c r="L864" s="19">
        <v>60</v>
      </c>
      <c r="M864" s="19">
        <v>1017</v>
      </c>
      <c r="N864" s="72"/>
      <c r="O864" s="72" t="s">
        <v>4319</v>
      </c>
      <c r="P864" s="51" t="s">
        <v>178</v>
      </c>
      <c r="Q864" s="24">
        <v>120078.6903</v>
      </c>
      <c r="R864" s="26">
        <v>51</v>
      </c>
      <c r="S864" s="26" t="s">
        <v>84</v>
      </c>
    </row>
    <row r="865" spans="1:19" x14ac:dyDescent="0.3">
      <c r="A865" s="2">
        <v>902</v>
      </c>
      <c r="B865" s="2">
        <v>1</v>
      </c>
      <c r="C865" s="2" t="s">
        <v>1392</v>
      </c>
      <c r="D865" s="1">
        <v>12</v>
      </c>
      <c r="E865" s="2" t="str">
        <f t="shared" si="6"/>
        <v>12_Rajiformes</v>
      </c>
      <c r="F865" s="2" t="s">
        <v>1705</v>
      </c>
      <c r="G865" s="2" t="s">
        <v>2038</v>
      </c>
      <c r="H865" s="20" t="s">
        <v>3922</v>
      </c>
      <c r="I865" s="20">
        <v>161337</v>
      </c>
      <c r="J865" s="20">
        <v>68640180</v>
      </c>
      <c r="K865" s="70" t="str">
        <f t="shared" si="7"/>
        <v>https://www.iucnredlist.org/species/161337/68640180</v>
      </c>
      <c r="L865" s="19">
        <v>304</v>
      </c>
      <c r="M865" s="19">
        <v>458</v>
      </c>
      <c r="N865" s="72"/>
      <c r="O865" s="72" t="s">
        <v>4319</v>
      </c>
      <c r="P865" s="51" t="s">
        <v>178</v>
      </c>
      <c r="Q865" s="24">
        <v>9253.9151779999993</v>
      </c>
      <c r="R865" s="26">
        <v>34.9</v>
      </c>
      <c r="S865" s="26" t="s">
        <v>84</v>
      </c>
    </row>
    <row r="866" spans="1:19" x14ac:dyDescent="0.3">
      <c r="A866" s="2">
        <v>903</v>
      </c>
      <c r="B866" s="2">
        <v>1</v>
      </c>
      <c r="C866" s="2" t="s">
        <v>1392</v>
      </c>
      <c r="D866" s="1">
        <v>12</v>
      </c>
      <c r="E866" s="2" t="str">
        <f t="shared" si="6"/>
        <v>12_Rajiformes</v>
      </c>
      <c r="F866" s="2" t="s">
        <v>1705</v>
      </c>
      <c r="G866" s="2" t="s">
        <v>2038</v>
      </c>
      <c r="H866" s="20" t="s">
        <v>3923</v>
      </c>
      <c r="I866" s="20">
        <v>195471</v>
      </c>
      <c r="J866" s="20">
        <v>68640323</v>
      </c>
      <c r="K866" s="70" t="str">
        <f t="shared" si="7"/>
        <v>https://www.iucnredlist.org/species/195471/68640323</v>
      </c>
      <c r="L866" s="19">
        <v>192</v>
      </c>
      <c r="M866" s="19">
        <v>712</v>
      </c>
      <c r="N866" s="72"/>
      <c r="O866" s="72" t="s">
        <v>4319</v>
      </c>
      <c r="P866" s="51" t="s">
        <v>178</v>
      </c>
      <c r="Q866" s="24">
        <v>27805.050630000002</v>
      </c>
      <c r="R866" s="26">
        <v>34.299999999999997</v>
      </c>
      <c r="S866" s="26" t="s">
        <v>84</v>
      </c>
    </row>
    <row r="867" spans="1:19" x14ac:dyDescent="0.3">
      <c r="A867" s="2">
        <v>904</v>
      </c>
      <c r="B867" s="2">
        <v>1</v>
      </c>
      <c r="C867" s="2" t="s">
        <v>1392</v>
      </c>
      <c r="D867" s="1">
        <v>12</v>
      </c>
      <c r="E867" s="2" t="str">
        <f t="shared" si="6"/>
        <v>12_Rajiformes</v>
      </c>
      <c r="F867" s="2" t="s">
        <v>1705</v>
      </c>
      <c r="G867" s="2" t="s">
        <v>2038</v>
      </c>
      <c r="H867" s="20" t="s">
        <v>3924</v>
      </c>
      <c r="I867" s="20">
        <v>195472</v>
      </c>
      <c r="J867" s="20">
        <v>68640455</v>
      </c>
      <c r="K867" s="70" t="str">
        <f t="shared" si="7"/>
        <v>https://www.iucnredlist.org/species/195472/68640455</v>
      </c>
      <c r="L867" s="19">
        <v>300</v>
      </c>
      <c r="M867" s="19">
        <v>492</v>
      </c>
      <c r="N867" s="72"/>
      <c r="O867" s="72" t="s">
        <v>4319</v>
      </c>
      <c r="P867" s="51" t="s">
        <v>178</v>
      </c>
      <c r="Q867" s="24">
        <v>32371.264039999998</v>
      </c>
      <c r="R867" s="26">
        <v>28</v>
      </c>
      <c r="S867" s="26" t="s">
        <v>84</v>
      </c>
    </row>
    <row r="868" spans="1:19" x14ac:dyDescent="0.3">
      <c r="A868" s="2">
        <v>905</v>
      </c>
      <c r="B868" s="2">
        <v>1</v>
      </c>
      <c r="C868" s="2" t="s">
        <v>1392</v>
      </c>
      <c r="D868" s="1">
        <v>12</v>
      </c>
      <c r="E868" s="2" t="str">
        <f t="shared" si="6"/>
        <v>12_Rajiformes</v>
      </c>
      <c r="F868" s="2" t="s">
        <v>1705</v>
      </c>
      <c r="G868" s="2" t="s">
        <v>2038</v>
      </c>
      <c r="H868" s="20" t="s">
        <v>3925</v>
      </c>
      <c r="I868" s="20">
        <v>161370</v>
      </c>
      <c r="J868" s="20">
        <v>68640573</v>
      </c>
      <c r="K868" s="70" t="str">
        <f t="shared" si="7"/>
        <v>https://www.iucnredlist.org/species/161370/68640573</v>
      </c>
      <c r="L868" s="19">
        <v>30</v>
      </c>
      <c r="M868" s="19">
        <v>450</v>
      </c>
      <c r="N868" s="72"/>
      <c r="O868" s="72" t="s">
        <v>4319</v>
      </c>
      <c r="P868" s="51" t="s">
        <v>178</v>
      </c>
      <c r="Q868" s="24">
        <v>384707.14909999998</v>
      </c>
      <c r="R868" s="26">
        <v>36.799999999999997</v>
      </c>
      <c r="S868" s="26" t="s">
        <v>84</v>
      </c>
    </row>
    <row r="869" spans="1:19" x14ac:dyDescent="0.3">
      <c r="A869" s="2">
        <v>906</v>
      </c>
      <c r="B869" s="2">
        <v>1</v>
      </c>
      <c r="C869" s="2" t="s">
        <v>1392</v>
      </c>
      <c r="D869" s="1">
        <v>12</v>
      </c>
      <c r="E869" s="2" t="str">
        <f t="shared" si="6"/>
        <v>12_Rajiformes</v>
      </c>
      <c r="F869" s="2" t="s">
        <v>1705</v>
      </c>
      <c r="G869" s="2" t="s">
        <v>2038</v>
      </c>
      <c r="H869" s="20" t="s">
        <v>3926</v>
      </c>
      <c r="I869" s="20">
        <v>195473</v>
      </c>
      <c r="J869" s="20">
        <v>68640697</v>
      </c>
      <c r="K869" s="70" t="str">
        <f t="shared" si="7"/>
        <v>https://www.iucnredlist.org/species/195473/68640697</v>
      </c>
      <c r="L869" s="19">
        <v>212</v>
      </c>
      <c r="M869" s="19">
        <v>512</v>
      </c>
      <c r="N869" s="72"/>
      <c r="O869" s="72" t="s">
        <v>4319</v>
      </c>
      <c r="P869" s="51" t="s">
        <v>178</v>
      </c>
      <c r="Q869" s="24">
        <v>43488.15683</v>
      </c>
      <c r="R869" s="26">
        <v>37</v>
      </c>
      <c r="S869" s="26" t="s">
        <v>84</v>
      </c>
    </row>
    <row r="870" spans="1:19" x14ac:dyDescent="0.3">
      <c r="A870" s="2">
        <v>907</v>
      </c>
      <c r="B870" s="2">
        <v>1</v>
      </c>
      <c r="C870" s="2" t="s">
        <v>1392</v>
      </c>
      <c r="D870" s="1">
        <v>12</v>
      </c>
      <c r="E870" s="2" t="str">
        <f t="shared" si="6"/>
        <v>12_Rajiformes</v>
      </c>
      <c r="F870" s="2" t="s">
        <v>1705</v>
      </c>
      <c r="G870" s="2" t="s">
        <v>2038</v>
      </c>
      <c r="H870" s="20" t="s">
        <v>3927</v>
      </c>
      <c r="I870" s="20">
        <v>70681387</v>
      </c>
      <c r="J870" s="20">
        <v>70681738</v>
      </c>
      <c r="K870" s="70" t="str">
        <f t="shared" si="7"/>
        <v>https://www.iucnredlist.org/species/70681387/70681738</v>
      </c>
      <c r="L870" s="19">
        <v>360</v>
      </c>
      <c r="M870" s="19">
        <v>731</v>
      </c>
      <c r="N870" s="72"/>
      <c r="O870" s="72" t="s">
        <v>4319</v>
      </c>
      <c r="P870" s="51" t="s">
        <v>178</v>
      </c>
      <c r="Q870" s="24">
        <v>906.83938680000006</v>
      </c>
      <c r="R870" s="26">
        <v>36.9</v>
      </c>
      <c r="S870" s="26" t="s">
        <v>84</v>
      </c>
    </row>
    <row r="871" spans="1:19" x14ac:dyDescent="0.3">
      <c r="A871" s="2">
        <v>908</v>
      </c>
      <c r="B871" s="2">
        <v>1</v>
      </c>
      <c r="C871" s="2" t="s">
        <v>1392</v>
      </c>
      <c r="D871" s="1">
        <v>12</v>
      </c>
      <c r="E871" s="2" t="str">
        <f t="shared" si="6"/>
        <v>12_Rajiformes</v>
      </c>
      <c r="F871" s="2" t="s">
        <v>1705</v>
      </c>
      <c r="G871" s="2" t="s">
        <v>2038</v>
      </c>
      <c r="H871" s="20" t="s">
        <v>3928</v>
      </c>
      <c r="I871" s="20">
        <v>44582</v>
      </c>
      <c r="J871" s="20">
        <v>2996098</v>
      </c>
      <c r="K871" s="70" t="str">
        <f t="shared" si="7"/>
        <v>https://www.iucnredlist.org/species/44582/2996098</v>
      </c>
      <c r="L871" s="19">
        <v>11</v>
      </c>
      <c r="M871" s="19">
        <v>81</v>
      </c>
      <c r="N871" s="72"/>
      <c r="O871" s="72" t="s">
        <v>4319</v>
      </c>
      <c r="P871" s="51" t="s">
        <v>83</v>
      </c>
      <c r="Q871" s="24">
        <v>423490.2709</v>
      </c>
      <c r="R871" s="26">
        <v>61</v>
      </c>
      <c r="S871" s="26" t="s">
        <v>84</v>
      </c>
    </row>
    <row r="872" spans="1:19" x14ac:dyDescent="0.3">
      <c r="A872" s="2">
        <v>909</v>
      </c>
      <c r="B872" s="2">
        <v>1</v>
      </c>
      <c r="C872" s="2" t="s">
        <v>1392</v>
      </c>
      <c r="D872" s="1">
        <v>12</v>
      </c>
      <c r="E872" s="2" t="str">
        <f t="shared" si="6"/>
        <v>12_Rajiformes</v>
      </c>
      <c r="F872" s="2" t="s">
        <v>1705</v>
      </c>
      <c r="G872" s="2" t="s">
        <v>2038</v>
      </c>
      <c r="H872" s="20" t="s">
        <v>3929</v>
      </c>
      <c r="I872" s="20">
        <v>44583</v>
      </c>
      <c r="J872" s="20">
        <v>2996319</v>
      </c>
      <c r="K872" s="70" t="str">
        <f t="shared" si="7"/>
        <v>https://www.iucnredlist.org/species/44583/2996319</v>
      </c>
      <c r="L872" s="19">
        <v>13</v>
      </c>
      <c r="M872" s="19">
        <v>160</v>
      </c>
      <c r="N872" s="72"/>
      <c r="O872" s="72" t="s">
        <v>4319</v>
      </c>
      <c r="P872" s="51" t="s">
        <v>83</v>
      </c>
      <c r="Q872" s="24">
        <v>819788.63450000004</v>
      </c>
      <c r="R872" s="26">
        <v>35</v>
      </c>
      <c r="S872" s="26" t="s">
        <v>84</v>
      </c>
    </row>
    <row r="873" spans="1:19" x14ac:dyDescent="0.3">
      <c r="A873" s="2">
        <v>910</v>
      </c>
      <c r="B873" s="2">
        <v>1</v>
      </c>
      <c r="C873" s="2" t="s">
        <v>1392</v>
      </c>
      <c r="D873" s="1">
        <v>12</v>
      </c>
      <c r="E873" s="2" t="str">
        <f t="shared" si="6"/>
        <v>12_Rajiformes</v>
      </c>
      <c r="F873" s="2" t="s">
        <v>1705</v>
      </c>
      <c r="G873" s="2" t="s">
        <v>2038</v>
      </c>
      <c r="H873" s="20" t="s">
        <v>3930</v>
      </c>
      <c r="I873" s="20">
        <v>63121</v>
      </c>
      <c r="J873" s="20">
        <v>3120509</v>
      </c>
      <c r="K873" s="70" t="str">
        <f t="shared" si="7"/>
        <v>https://www.iucnredlist.org/species/63121/3120509</v>
      </c>
      <c r="L873" s="19">
        <v>28</v>
      </c>
      <c r="M873" s="19">
        <v>170</v>
      </c>
      <c r="N873" s="72"/>
      <c r="O873" s="72" t="s">
        <v>4319</v>
      </c>
      <c r="P873" s="51" t="s">
        <v>83</v>
      </c>
      <c r="Q873" s="24">
        <v>567034.32400000002</v>
      </c>
      <c r="R873" s="26">
        <v>55</v>
      </c>
      <c r="S873" s="26" t="s">
        <v>84</v>
      </c>
    </row>
    <row r="874" spans="1:19" x14ac:dyDescent="0.3">
      <c r="A874" s="2">
        <v>913</v>
      </c>
      <c r="B874" s="2">
        <v>1</v>
      </c>
      <c r="C874" s="2" t="s">
        <v>1392</v>
      </c>
      <c r="D874" s="1">
        <v>12</v>
      </c>
      <c r="E874" s="2" t="str">
        <f t="shared" si="6"/>
        <v>12_Rajiformes</v>
      </c>
      <c r="F874" s="2" t="s">
        <v>1705</v>
      </c>
      <c r="G874" s="2" t="s">
        <v>2038</v>
      </c>
      <c r="H874" s="20" t="s">
        <v>3932</v>
      </c>
      <c r="I874" s="20">
        <v>44641</v>
      </c>
      <c r="J874" s="20">
        <v>200322152</v>
      </c>
      <c r="K874" s="70" t="str">
        <f t="shared" si="7"/>
        <v>https://www.iucnredlist.org/species/44641/200322152</v>
      </c>
      <c r="L874" s="19">
        <v>30</v>
      </c>
      <c r="M874" s="19">
        <v>475</v>
      </c>
      <c r="N874" s="72"/>
      <c r="O874" s="72" t="s">
        <v>4319</v>
      </c>
      <c r="P874" s="51" t="s">
        <v>83</v>
      </c>
      <c r="Q874" s="24">
        <v>950660.59750000003</v>
      </c>
      <c r="R874" s="26">
        <v>53</v>
      </c>
      <c r="S874" s="26" t="s">
        <v>84</v>
      </c>
    </row>
    <row r="875" spans="1:19" x14ac:dyDescent="0.3">
      <c r="A875" s="2">
        <v>914</v>
      </c>
      <c r="B875" s="2">
        <v>1</v>
      </c>
      <c r="C875" s="2" t="s">
        <v>1392</v>
      </c>
      <c r="D875" s="1">
        <v>12</v>
      </c>
      <c r="E875" s="2" t="str">
        <f t="shared" si="6"/>
        <v>12_Rajiformes</v>
      </c>
      <c r="F875" s="2" t="s">
        <v>1705</v>
      </c>
      <c r="G875" s="2" t="s">
        <v>2038</v>
      </c>
      <c r="H875" s="20" t="s">
        <v>3933</v>
      </c>
      <c r="I875" s="20">
        <v>63101</v>
      </c>
      <c r="J875" s="20">
        <v>3117368</v>
      </c>
      <c r="K875" s="70" t="str">
        <f t="shared" si="7"/>
        <v>https://www.iucnredlist.org/species/63101/3117368</v>
      </c>
      <c r="L875" s="19">
        <v>31</v>
      </c>
      <c r="M875" s="19">
        <v>150</v>
      </c>
      <c r="N875" s="72"/>
      <c r="O875" s="72" t="s">
        <v>4319</v>
      </c>
      <c r="P875" s="51" t="s">
        <v>83</v>
      </c>
      <c r="Q875" s="24">
        <v>461483.86300000001</v>
      </c>
      <c r="R875" s="26">
        <v>32</v>
      </c>
      <c r="S875" s="26" t="s">
        <v>84</v>
      </c>
    </row>
    <row r="876" spans="1:19" x14ac:dyDescent="0.3">
      <c r="A876" s="2">
        <v>915</v>
      </c>
      <c r="B876" s="2">
        <v>1</v>
      </c>
      <c r="C876" s="2" t="s">
        <v>1392</v>
      </c>
      <c r="D876" s="1">
        <v>12</v>
      </c>
      <c r="E876" s="2" t="str">
        <f t="shared" si="6"/>
        <v>12_Rajiformes</v>
      </c>
      <c r="F876" s="2" t="s">
        <v>1705</v>
      </c>
      <c r="G876" s="2" t="s">
        <v>2038</v>
      </c>
      <c r="H876" s="20" t="s">
        <v>3934</v>
      </c>
      <c r="I876" s="20">
        <v>63140</v>
      </c>
      <c r="J876" s="20">
        <v>124462480</v>
      </c>
      <c r="K876" s="70" t="str">
        <f t="shared" si="7"/>
        <v>https://www.iucnredlist.org/species/63140/124462480</v>
      </c>
      <c r="L876" s="19">
        <v>30</v>
      </c>
      <c r="M876" s="19">
        <v>450</v>
      </c>
      <c r="N876" s="72"/>
      <c r="O876" s="72" t="s">
        <v>4319</v>
      </c>
      <c r="P876" s="51" t="s">
        <v>178</v>
      </c>
      <c r="Q876" s="24">
        <v>102110.0361</v>
      </c>
      <c r="R876" s="26">
        <v>50</v>
      </c>
      <c r="S876" s="26" t="s">
        <v>84</v>
      </c>
    </row>
    <row r="877" spans="1:19" x14ac:dyDescent="0.3">
      <c r="A877" s="2">
        <v>917</v>
      </c>
      <c r="B877" s="2">
        <v>1</v>
      </c>
      <c r="C877" s="2" t="s">
        <v>1392</v>
      </c>
      <c r="D877" s="1">
        <v>12</v>
      </c>
      <c r="E877" s="2" t="str">
        <f t="shared" si="6"/>
        <v>12_Rajiformes</v>
      </c>
      <c r="F877" s="2" t="s">
        <v>1705</v>
      </c>
      <c r="G877" s="2" t="s">
        <v>2038</v>
      </c>
      <c r="H877" s="20" t="s">
        <v>3936</v>
      </c>
      <c r="I877" s="20">
        <v>161534</v>
      </c>
      <c r="J877" s="20">
        <v>124501763</v>
      </c>
      <c r="K877" s="70" t="str">
        <f t="shared" si="7"/>
        <v>https://www.iucnredlist.org/species/161534/124501763</v>
      </c>
      <c r="L877" s="19">
        <v>450</v>
      </c>
      <c r="M877" s="19">
        <v>1000</v>
      </c>
      <c r="N877" s="72"/>
      <c r="O877" s="72" t="s">
        <v>4319</v>
      </c>
      <c r="P877" s="51" t="s">
        <v>178</v>
      </c>
      <c r="Q877" s="24">
        <v>98144.180999999997</v>
      </c>
      <c r="R877" s="26">
        <v>104</v>
      </c>
      <c r="S877" s="26" t="s">
        <v>84</v>
      </c>
    </row>
    <row r="878" spans="1:19" x14ac:dyDescent="0.3">
      <c r="A878" s="2">
        <v>918</v>
      </c>
      <c r="B878" s="2">
        <v>1</v>
      </c>
      <c r="C878" s="2" t="s">
        <v>1392</v>
      </c>
      <c r="D878" s="1">
        <v>12</v>
      </c>
      <c r="E878" s="2" t="str">
        <f t="shared" si="6"/>
        <v>12_Rajiformes</v>
      </c>
      <c r="F878" s="2" t="s">
        <v>1705</v>
      </c>
      <c r="G878" s="2" t="s">
        <v>2038</v>
      </c>
      <c r="H878" s="20" t="s">
        <v>3937</v>
      </c>
      <c r="I878" s="20">
        <v>161575</v>
      </c>
      <c r="J878" s="20">
        <v>124509549</v>
      </c>
      <c r="K878" s="70" t="str">
        <f t="shared" si="7"/>
        <v>https://www.iucnredlist.org/species/161575/124509549</v>
      </c>
      <c r="L878" s="19">
        <v>300</v>
      </c>
      <c r="M878" s="19">
        <v>1000</v>
      </c>
      <c r="N878" s="72"/>
      <c r="O878" s="72" t="s">
        <v>4319</v>
      </c>
      <c r="P878" s="51" t="s">
        <v>178</v>
      </c>
      <c r="Q878" s="24">
        <v>7138.3982980000001</v>
      </c>
      <c r="R878" s="26">
        <v>69</v>
      </c>
      <c r="S878" s="26" t="s">
        <v>84</v>
      </c>
    </row>
    <row r="879" spans="1:19" x14ac:dyDescent="0.3">
      <c r="A879" s="2">
        <v>919</v>
      </c>
      <c r="B879" s="2">
        <v>1</v>
      </c>
      <c r="C879" s="2" t="s">
        <v>1392</v>
      </c>
      <c r="D879" s="1">
        <v>12</v>
      </c>
      <c r="E879" s="2" t="str">
        <f t="shared" si="6"/>
        <v>12_Rajiformes</v>
      </c>
      <c r="F879" s="2" t="s">
        <v>1705</v>
      </c>
      <c r="G879" s="2" t="s">
        <v>2038</v>
      </c>
      <c r="H879" s="20" t="s">
        <v>3938</v>
      </c>
      <c r="I879" s="20">
        <v>161742</v>
      </c>
      <c r="J879" s="20">
        <v>124536777</v>
      </c>
      <c r="K879" s="70" t="str">
        <f t="shared" si="7"/>
        <v>https://www.iucnredlist.org/species/161742/124536777</v>
      </c>
      <c r="L879" s="19">
        <v>300</v>
      </c>
      <c r="M879" s="19">
        <v>870</v>
      </c>
      <c r="N879" s="72"/>
      <c r="O879" s="72" t="s">
        <v>4319</v>
      </c>
      <c r="P879" s="51" t="s">
        <v>178</v>
      </c>
      <c r="Q879" s="24">
        <v>18850.80415</v>
      </c>
      <c r="R879" s="26">
        <v>60</v>
      </c>
      <c r="S879" s="26" t="s">
        <v>84</v>
      </c>
    </row>
    <row r="880" spans="1:19" x14ac:dyDescent="0.3">
      <c r="A880" s="2">
        <v>920</v>
      </c>
      <c r="B880" s="2">
        <v>1</v>
      </c>
      <c r="C880" s="2" t="s">
        <v>1392</v>
      </c>
      <c r="D880" s="1">
        <v>12</v>
      </c>
      <c r="E880" s="2" t="str">
        <f t="shared" si="6"/>
        <v>12_Rajiformes</v>
      </c>
      <c r="F880" s="2" t="s">
        <v>1705</v>
      </c>
      <c r="G880" s="2" t="s">
        <v>2038</v>
      </c>
      <c r="H880" s="20" t="s">
        <v>3939</v>
      </c>
      <c r="I880" s="20">
        <v>63109</v>
      </c>
      <c r="J880" s="20">
        <v>3118640</v>
      </c>
      <c r="K880" s="70" t="str">
        <f t="shared" si="7"/>
        <v>https://www.iucnredlist.org/species/63109/3118640</v>
      </c>
      <c r="L880" s="19">
        <v>5</v>
      </c>
      <c r="M880" s="19">
        <v>600</v>
      </c>
      <c r="N880" s="72"/>
      <c r="O880" s="72" t="s">
        <v>4319</v>
      </c>
      <c r="P880" s="51" t="s">
        <v>83</v>
      </c>
      <c r="Q880" s="24">
        <v>649065.36170000001</v>
      </c>
      <c r="R880" s="26">
        <v>71</v>
      </c>
      <c r="S880" s="26" t="s">
        <v>84</v>
      </c>
    </row>
    <row r="881" spans="1:19" x14ac:dyDescent="0.3">
      <c r="A881" s="2">
        <v>927</v>
      </c>
      <c r="B881" s="2">
        <v>1</v>
      </c>
      <c r="C881" s="2" t="s">
        <v>1392</v>
      </c>
      <c r="D881" s="1">
        <v>12</v>
      </c>
      <c r="E881" s="2" t="str">
        <f t="shared" si="6"/>
        <v>12_Rajiformes</v>
      </c>
      <c r="F881" s="2" t="s">
        <v>1705</v>
      </c>
      <c r="G881" s="2" t="s">
        <v>2267</v>
      </c>
      <c r="H881" s="20" t="s">
        <v>3946</v>
      </c>
      <c r="I881" s="20">
        <v>161374</v>
      </c>
      <c r="J881" s="20">
        <v>124473732</v>
      </c>
      <c r="K881" s="70" t="str">
        <f t="shared" si="7"/>
        <v>https://www.iucnredlist.org/species/161374/124473732</v>
      </c>
      <c r="L881" s="19">
        <v>457</v>
      </c>
      <c r="M881" s="19">
        <v>896</v>
      </c>
      <c r="N881" s="72"/>
      <c r="O881" s="72" t="s">
        <v>4319</v>
      </c>
      <c r="P881" s="51" t="s">
        <v>178</v>
      </c>
      <c r="Q881" s="24">
        <v>10865.85252</v>
      </c>
      <c r="R881" s="26">
        <v>38</v>
      </c>
      <c r="S881" s="26" t="s">
        <v>84</v>
      </c>
    </row>
    <row r="882" spans="1:19" x14ac:dyDescent="0.3">
      <c r="A882" s="2">
        <v>928</v>
      </c>
      <c r="B882" s="2">
        <v>1</v>
      </c>
      <c r="C882" s="2" t="s">
        <v>1392</v>
      </c>
      <c r="D882" s="1">
        <v>12</v>
      </c>
      <c r="E882" s="2" t="str">
        <f t="shared" si="6"/>
        <v>12_Rajiformes</v>
      </c>
      <c r="F882" s="2" t="s">
        <v>1705</v>
      </c>
      <c r="G882" s="2" t="s">
        <v>2267</v>
      </c>
      <c r="H882" s="20" t="s">
        <v>3947</v>
      </c>
      <c r="I882" s="20">
        <v>161341</v>
      </c>
      <c r="J882" s="20">
        <v>124468677</v>
      </c>
      <c r="K882" s="70" t="str">
        <f t="shared" si="7"/>
        <v>https://www.iucnredlist.org/species/161341/124468677</v>
      </c>
      <c r="L882" s="19">
        <v>860</v>
      </c>
      <c r="M882" s="19">
        <v>860</v>
      </c>
      <c r="N882" s="72"/>
      <c r="O882" s="72" t="s">
        <v>4319</v>
      </c>
      <c r="P882" s="51" t="s">
        <v>178</v>
      </c>
      <c r="Q882" s="24">
        <v>7.6068184690000002</v>
      </c>
      <c r="R882" s="26">
        <v>31</v>
      </c>
      <c r="S882" s="26" t="s">
        <v>84</v>
      </c>
    </row>
    <row r="883" spans="1:19" x14ac:dyDescent="0.3">
      <c r="A883" s="2">
        <v>929</v>
      </c>
      <c r="B883" s="2">
        <v>1</v>
      </c>
      <c r="C883" s="2" t="s">
        <v>1392</v>
      </c>
      <c r="D883" s="1">
        <v>12</v>
      </c>
      <c r="E883" s="2" t="str">
        <f t="shared" si="6"/>
        <v>12_Rajiformes</v>
      </c>
      <c r="F883" s="2" t="s">
        <v>1705</v>
      </c>
      <c r="G883" s="2" t="s">
        <v>2267</v>
      </c>
      <c r="H883" s="20" t="s">
        <v>3948</v>
      </c>
      <c r="I883" s="20">
        <v>42568145</v>
      </c>
      <c r="J883" s="20">
        <v>42568534</v>
      </c>
      <c r="K883" s="70" t="str">
        <f t="shared" si="7"/>
        <v>https://www.iucnredlist.org/species/42568145/42568534</v>
      </c>
      <c r="L883" s="19">
        <v>39</v>
      </c>
      <c r="M883" s="19">
        <v>545</v>
      </c>
      <c r="N883" s="72"/>
      <c r="O883" s="72" t="s">
        <v>4319</v>
      </c>
      <c r="P883" s="51" t="s">
        <v>178</v>
      </c>
      <c r="Q883" s="24">
        <v>222099.2806</v>
      </c>
      <c r="R883" s="26">
        <v>59</v>
      </c>
      <c r="S883" s="26" t="s">
        <v>84</v>
      </c>
    </row>
    <row r="884" spans="1:19" x14ac:dyDescent="0.3">
      <c r="A884" s="2">
        <v>930</v>
      </c>
      <c r="B884" s="2">
        <v>1</v>
      </c>
      <c r="C884" s="2" t="s">
        <v>1392</v>
      </c>
      <c r="D884" s="1">
        <v>12</v>
      </c>
      <c r="E884" s="2" t="str">
        <f t="shared" si="6"/>
        <v>12_Rajiformes</v>
      </c>
      <c r="F884" s="2" t="s">
        <v>1705</v>
      </c>
      <c r="G884" s="2" t="s">
        <v>2267</v>
      </c>
      <c r="H884" s="20" t="s">
        <v>3949</v>
      </c>
      <c r="I884" s="20">
        <v>161678</v>
      </c>
      <c r="J884" s="20">
        <v>124527061</v>
      </c>
      <c r="K884" s="70" t="str">
        <f t="shared" si="7"/>
        <v>https://www.iucnredlist.org/species/161678/124527061</v>
      </c>
      <c r="L884" s="19">
        <v>65</v>
      </c>
      <c r="M884" s="19">
        <v>680</v>
      </c>
      <c r="N884" s="72"/>
      <c r="O884" s="72" t="s">
        <v>4319</v>
      </c>
      <c r="P884" s="51" t="s">
        <v>178</v>
      </c>
      <c r="Q884" s="24">
        <v>55970.709069999997</v>
      </c>
      <c r="R884" s="26">
        <v>43</v>
      </c>
      <c r="S884" s="26" t="s">
        <v>84</v>
      </c>
    </row>
    <row r="885" spans="1:19" x14ac:dyDescent="0.3">
      <c r="A885" s="2">
        <v>931</v>
      </c>
      <c r="B885" s="2">
        <v>1</v>
      </c>
      <c r="C885" s="2" t="s">
        <v>1392</v>
      </c>
      <c r="D885" s="1">
        <v>12</v>
      </c>
      <c r="E885" s="2" t="str">
        <f t="shared" si="6"/>
        <v>12_Rajiformes</v>
      </c>
      <c r="F885" s="2" t="s">
        <v>1705</v>
      </c>
      <c r="G885" s="2" t="s">
        <v>2267</v>
      </c>
      <c r="H885" s="20" t="s">
        <v>3950</v>
      </c>
      <c r="I885" s="20">
        <v>161711</v>
      </c>
      <c r="J885" s="20">
        <v>124532098</v>
      </c>
      <c r="K885" s="70" t="str">
        <f t="shared" si="7"/>
        <v>https://www.iucnredlist.org/species/161711/124532098</v>
      </c>
      <c r="L885" s="19">
        <v>366</v>
      </c>
      <c r="M885" s="19">
        <v>870</v>
      </c>
      <c r="N885" s="72"/>
      <c r="O885" s="72" t="s">
        <v>4319</v>
      </c>
      <c r="P885" s="51" t="s">
        <v>178</v>
      </c>
      <c r="Q885" s="24">
        <v>94855.254010000004</v>
      </c>
      <c r="R885" s="26">
        <v>34</v>
      </c>
      <c r="S885" s="26" t="s">
        <v>84</v>
      </c>
    </row>
    <row r="886" spans="1:19" x14ac:dyDescent="0.3">
      <c r="A886" s="2">
        <v>933</v>
      </c>
      <c r="B886" s="2">
        <v>1</v>
      </c>
      <c r="C886" s="2" t="s">
        <v>1392</v>
      </c>
      <c r="D886" s="1">
        <v>12</v>
      </c>
      <c r="E886" s="2" t="str">
        <f t="shared" si="6"/>
        <v>12_Rajiformes</v>
      </c>
      <c r="F886" s="2" t="s">
        <v>1705</v>
      </c>
      <c r="G886" s="2" t="s">
        <v>2267</v>
      </c>
      <c r="H886" s="20" t="s">
        <v>3952</v>
      </c>
      <c r="I886" s="20">
        <v>161584</v>
      </c>
      <c r="J886" s="20">
        <v>124510673</v>
      </c>
      <c r="K886" s="70" t="str">
        <f t="shared" si="7"/>
        <v>https://www.iucnredlist.org/species/161584/124510673</v>
      </c>
      <c r="L886" s="19">
        <v>366</v>
      </c>
      <c r="M886" s="19">
        <v>951</v>
      </c>
      <c r="N886" s="72"/>
      <c r="O886" s="72" t="s">
        <v>4319</v>
      </c>
      <c r="P886" s="51" t="s">
        <v>178</v>
      </c>
      <c r="Q886" s="24">
        <v>46659.714260000001</v>
      </c>
      <c r="R886" s="26">
        <v>29</v>
      </c>
      <c r="S886" s="26" t="s">
        <v>84</v>
      </c>
    </row>
    <row r="887" spans="1:19" x14ac:dyDescent="0.3">
      <c r="A887" s="2">
        <v>935</v>
      </c>
      <c r="B887" s="2">
        <v>1</v>
      </c>
      <c r="C887" s="2" t="s">
        <v>1392</v>
      </c>
      <c r="D887" s="1">
        <v>12</v>
      </c>
      <c r="E887" s="2" t="str">
        <f t="shared" si="6"/>
        <v>12_Rajiformes</v>
      </c>
      <c r="F887" s="2" t="s">
        <v>1705</v>
      </c>
      <c r="G887" s="2" t="s">
        <v>2267</v>
      </c>
      <c r="H887" s="20" t="s">
        <v>3954</v>
      </c>
      <c r="I887" s="20">
        <v>161359</v>
      </c>
      <c r="J887" s="20">
        <v>124471620</v>
      </c>
      <c r="K887" s="70" t="str">
        <f t="shared" si="7"/>
        <v>https://www.iucnredlist.org/species/161359/124471620</v>
      </c>
      <c r="L887" s="19">
        <v>503</v>
      </c>
      <c r="M887" s="19">
        <v>950</v>
      </c>
      <c r="N887" s="72"/>
      <c r="O887" s="72" t="s">
        <v>4319</v>
      </c>
      <c r="P887" s="51" t="s">
        <v>178</v>
      </c>
      <c r="Q887" s="24">
        <v>44724.440410000003</v>
      </c>
      <c r="R887" s="26">
        <v>36</v>
      </c>
      <c r="S887" s="26" t="s">
        <v>84</v>
      </c>
    </row>
    <row r="888" spans="1:19" x14ac:dyDescent="0.3">
      <c r="A888" s="2">
        <v>936</v>
      </c>
      <c r="B888" s="2">
        <v>1</v>
      </c>
      <c r="C888" s="2" t="s">
        <v>1392</v>
      </c>
      <c r="D888" s="1">
        <v>12</v>
      </c>
      <c r="E888" s="2" t="str">
        <f t="shared" si="6"/>
        <v>12_Rajiformes</v>
      </c>
      <c r="F888" s="2" t="s">
        <v>1705</v>
      </c>
      <c r="G888" s="2" t="s">
        <v>2267</v>
      </c>
      <c r="H888" s="20" t="s">
        <v>3955</v>
      </c>
      <c r="I888" s="20">
        <v>161502</v>
      </c>
      <c r="J888" s="20">
        <v>124496207</v>
      </c>
      <c r="K888" s="70" t="str">
        <f t="shared" si="7"/>
        <v>https://www.iucnredlist.org/species/161502/124496207</v>
      </c>
      <c r="L888" s="19">
        <v>600</v>
      </c>
      <c r="M888" s="19">
        <v>765</v>
      </c>
      <c r="N888" s="72"/>
      <c r="O888" s="72" t="s">
        <v>4319</v>
      </c>
      <c r="P888" s="51" t="s">
        <v>178</v>
      </c>
      <c r="Q888" s="24">
        <v>174.7490736</v>
      </c>
      <c r="R888" s="26">
        <v>42</v>
      </c>
      <c r="S888" s="26" t="s">
        <v>84</v>
      </c>
    </row>
    <row r="889" spans="1:19" x14ac:dyDescent="0.3">
      <c r="A889" s="2">
        <v>938</v>
      </c>
      <c r="B889" s="2">
        <v>1</v>
      </c>
      <c r="C889" s="2" t="s">
        <v>1392</v>
      </c>
      <c r="D889" s="1">
        <v>12</v>
      </c>
      <c r="E889" s="2" t="str">
        <f t="shared" si="6"/>
        <v>12_Rajiformes</v>
      </c>
      <c r="F889" s="2" t="s">
        <v>1705</v>
      </c>
      <c r="G889" s="2" t="s">
        <v>2267</v>
      </c>
      <c r="H889" s="20" t="s">
        <v>3957</v>
      </c>
      <c r="I889" s="20">
        <v>161642</v>
      </c>
      <c r="J889" s="20">
        <v>124520072</v>
      </c>
      <c r="K889" s="70" t="str">
        <f t="shared" si="7"/>
        <v>https://www.iucnredlist.org/species/161642/124520072</v>
      </c>
      <c r="L889" s="19">
        <v>293</v>
      </c>
      <c r="M889" s="19">
        <v>1024</v>
      </c>
      <c r="N889" s="72"/>
      <c r="O889" s="72" t="s">
        <v>4319</v>
      </c>
      <c r="P889" s="51" t="s">
        <v>178</v>
      </c>
      <c r="Q889" s="24">
        <v>98060.261320000005</v>
      </c>
      <c r="R889" s="26">
        <v>27</v>
      </c>
      <c r="S889" s="26" t="s">
        <v>84</v>
      </c>
    </row>
    <row r="890" spans="1:19" x14ac:dyDescent="0.3">
      <c r="A890" s="2">
        <v>940</v>
      </c>
      <c r="B890" s="2">
        <v>1</v>
      </c>
      <c r="C890" s="2" t="s">
        <v>1392</v>
      </c>
      <c r="D890" s="1">
        <v>12</v>
      </c>
      <c r="E890" s="2" t="str">
        <f t="shared" si="6"/>
        <v>12_Rajiformes</v>
      </c>
      <c r="F890" s="2" t="s">
        <v>1705</v>
      </c>
      <c r="G890" s="2" t="s">
        <v>2267</v>
      </c>
      <c r="H890" s="20" t="s">
        <v>3959</v>
      </c>
      <c r="I890" s="20">
        <v>161656</v>
      </c>
      <c r="J890" s="20">
        <v>124522841</v>
      </c>
      <c r="K890" s="70" t="str">
        <f t="shared" si="7"/>
        <v>https://www.iucnredlist.org/species/161656/124522841</v>
      </c>
      <c r="L890" s="19">
        <v>56</v>
      </c>
      <c r="M890" s="19">
        <v>1096</v>
      </c>
      <c r="N890" s="72"/>
      <c r="O890" s="72" t="s">
        <v>4319</v>
      </c>
      <c r="P890" s="51" t="s">
        <v>178</v>
      </c>
      <c r="Q890" s="24">
        <v>238760.34049999999</v>
      </c>
      <c r="R890" s="26">
        <v>36</v>
      </c>
      <c r="S890" s="26" t="s">
        <v>84</v>
      </c>
    </row>
    <row r="891" spans="1:19" x14ac:dyDescent="0.3">
      <c r="A891" s="2">
        <v>941</v>
      </c>
      <c r="B891" s="2">
        <v>1</v>
      </c>
      <c r="C891" s="2" t="s">
        <v>1392</v>
      </c>
      <c r="D891" s="1">
        <v>12</v>
      </c>
      <c r="E891" s="2" t="str">
        <f t="shared" si="6"/>
        <v>12_Rajiformes</v>
      </c>
      <c r="F891" s="2" t="s">
        <v>1705</v>
      </c>
      <c r="G891" s="2" t="s">
        <v>2267</v>
      </c>
      <c r="H891" s="20" t="s">
        <v>3960</v>
      </c>
      <c r="I891" s="20">
        <v>63161</v>
      </c>
      <c r="J891" s="20">
        <v>3124285</v>
      </c>
      <c r="K891" s="70" t="str">
        <f t="shared" si="7"/>
        <v>https://www.iucnredlist.org/species/63161/3124285</v>
      </c>
      <c r="L891" s="19">
        <v>247</v>
      </c>
      <c r="M891" s="19">
        <v>960</v>
      </c>
      <c r="N891" s="72"/>
      <c r="O891" s="72" t="s">
        <v>4319</v>
      </c>
      <c r="P891" s="51" t="s">
        <v>178</v>
      </c>
      <c r="Q891" s="24">
        <v>105725.3947</v>
      </c>
      <c r="R891" s="26">
        <v>52</v>
      </c>
      <c r="S891" s="26" t="s">
        <v>84</v>
      </c>
    </row>
    <row r="892" spans="1:19" x14ac:dyDescent="0.3">
      <c r="A892" s="2">
        <v>942</v>
      </c>
      <c r="B892" s="2">
        <v>1</v>
      </c>
      <c r="C892" s="2" t="s">
        <v>1392</v>
      </c>
      <c r="D892" s="1">
        <v>12</v>
      </c>
      <c r="E892" s="2" t="str">
        <f t="shared" si="6"/>
        <v>12_Rajiformes</v>
      </c>
      <c r="F892" s="2" t="s">
        <v>1705</v>
      </c>
      <c r="G892" s="2" t="s">
        <v>2267</v>
      </c>
      <c r="H892" s="20" t="s">
        <v>3961</v>
      </c>
      <c r="I892" s="20">
        <v>44656</v>
      </c>
      <c r="J892" s="20">
        <v>2999132</v>
      </c>
      <c r="K892" s="70" t="str">
        <f t="shared" si="7"/>
        <v>https://www.iucnredlist.org/species/44656/2999132</v>
      </c>
      <c r="L892" s="19">
        <v>400</v>
      </c>
      <c r="M892" s="19">
        <v>800</v>
      </c>
      <c r="N892" s="72"/>
      <c r="O892" s="72" t="s">
        <v>4319</v>
      </c>
      <c r="P892" s="51" t="s">
        <v>178</v>
      </c>
      <c r="Q892" s="24">
        <v>22592.291509999999</v>
      </c>
      <c r="R892" s="26">
        <v>53</v>
      </c>
      <c r="S892" s="26" t="s">
        <v>84</v>
      </c>
    </row>
    <row r="893" spans="1:19" x14ac:dyDescent="0.3">
      <c r="A893" s="2">
        <v>943</v>
      </c>
      <c r="B893" s="2">
        <v>1</v>
      </c>
      <c r="C893" s="2" t="s">
        <v>1392</v>
      </c>
      <c r="D893" s="1">
        <v>12</v>
      </c>
      <c r="E893" s="2" t="str">
        <f t="shared" si="6"/>
        <v>12_Rajiformes</v>
      </c>
      <c r="F893" s="2" t="s">
        <v>1705</v>
      </c>
      <c r="G893" s="2" t="s">
        <v>2267</v>
      </c>
      <c r="H893" s="20" t="s">
        <v>3962</v>
      </c>
      <c r="I893" s="20">
        <v>44654</v>
      </c>
      <c r="J893" s="20">
        <v>124437462</v>
      </c>
      <c r="K893" s="70" t="str">
        <f t="shared" si="7"/>
        <v>https://www.iucnredlist.org/species/44654/124437462</v>
      </c>
      <c r="L893" s="19">
        <v>300</v>
      </c>
      <c r="M893" s="19">
        <v>960</v>
      </c>
      <c r="N893" s="72"/>
      <c r="O893" s="72" t="s">
        <v>4319</v>
      </c>
      <c r="P893" s="51" t="s">
        <v>178</v>
      </c>
      <c r="Q893" s="24">
        <v>67883.445380000005</v>
      </c>
      <c r="R893" s="26">
        <v>63</v>
      </c>
      <c r="S893" s="26" t="s">
        <v>84</v>
      </c>
    </row>
    <row r="894" spans="1:19" x14ac:dyDescent="0.3">
      <c r="A894" s="2">
        <v>944</v>
      </c>
      <c r="B894" s="2">
        <v>1</v>
      </c>
      <c r="C894" s="2" t="s">
        <v>1392</v>
      </c>
      <c r="D894" s="1">
        <v>12</v>
      </c>
      <c r="E894" s="2" t="str">
        <f t="shared" si="6"/>
        <v>12_Rajiformes</v>
      </c>
      <c r="F894" s="2" t="s">
        <v>1705</v>
      </c>
      <c r="G894" s="2" t="s">
        <v>2305</v>
      </c>
      <c r="H894" s="20" t="s">
        <v>3963</v>
      </c>
      <c r="I894" s="20">
        <v>44600</v>
      </c>
      <c r="J894" s="20">
        <v>124434445</v>
      </c>
      <c r="K894" s="70" t="str">
        <f t="shared" si="7"/>
        <v>https://www.iucnredlist.org/species/44600/124434445</v>
      </c>
      <c r="L894" s="19">
        <v>200</v>
      </c>
      <c r="M894" s="19">
        <v>433</v>
      </c>
      <c r="N894" s="72"/>
      <c r="O894" s="72" t="s">
        <v>4319</v>
      </c>
      <c r="P894" s="51" t="s">
        <v>178</v>
      </c>
      <c r="Q894" s="24">
        <v>4944.5530509999999</v>
      </c>
      <c r="R894" s="26">
        <v>29</v>
      </c>
      <c r="S894" s="26" t="s">
        <v>84</v>
      </c>
    </row>
    <row r="895" spans="1:19" x14ac:dyDescent="0.3">
      <c r="A895" s="2">
        <v>945</v>
      </c>
      <c r="B895" s="2">
        <v>1</v>
      </c>
      <c r="C895" s="2" t="s">
        <v>1392</v>
      </c>
      <c r="D895" s="1">
        <v>12</v>
      </c>
      <c r="E895" s="2" t="str">
        <f t="shared" si="6"/>
        <v>12_Rajiformes</v>
      </c>
      <c r="F895" s="2" t="s">
        <v>1705</v>
      </c>
      <c r="G895" s="2" t="s">
        <v>2305</v>
      </c>
      <c r="H895" s="20" t="s">
        <v>3964</v>
      </c>
      <c r="I895" s="20">
        <v>44601</v>
      </c>
      <c r="J895" s="20">
        <v>124434540</v>
      </c>
      <c r="K895" s="70" t="str">
        <f t="shared" si="7"/>
        <v>https://www.iucnredlist.org/species/44601/124434540</v>
      </c>
      <c r="L895" s="19">
        <v>1000</v>
      </c>
      <c r="M895" s="19">
        <v>1725</v>
      </c>
      <c r="N895" s="72"/>
      <c r="O895" s="72" t="s">
        <v>4319</v>
      </c>
      <c r="P895" s="51" t="s">
        <v>178</v>
      </c>
      <c r="Q895" s="24">
        <v>7597.1715709999999</v>
      </c>
      <c r="R895" s="26">
        <v>43</v>
      </c>
      <c r="S895" s="26" t="s">
        <v>84</v>
      </c>
    </row>
    <row r="896" spans="1:19" x14ac:dyDescent="0.3">
      <c r="A896" s="2">
        <v>948</v>
      </c>
      <c r="B896" s="2">
        <v>1</v>
      </c>
      <c r="C896" s="2" t="s">
        <v>1392</v>
      </c>
      <c r="D896" s="1">
        <v>12</v>
      </c>
      <c r="E896" s="2" t="str">
        <f t="shared" si="6"/>
        <v>12_Rajiformes</v>
      </c>
      <c r="F896" s="2" t="s">
        <v>1705</v>
      </c>
      <c r="G896" s="2" t="s">
        <v>2305</v>
      </c>
      <c r="H896" s="20" t="s">
        <v>3967</v>
      </c>
      <c r="I896" s="20">
        <v>169237868</v>
      </c>
      <c r="J896" s="20">
        <v>124474386</v>
      </c>
      <c r="K896" s="70" t="str">
        <f t="shared" si="7"/>
        <v>https://www.iucnredlist.org/species/169237868/124474386</v>
      </c>
      <c r="L896" s="19">
        <v>316</v>
      </c>
      <c r="M896" s="19">
        <v>990</v>
      </c>
      <c r="N896" s="72"/>
      <c r="O896" s="72" t="s">
        <v>4319</v>
      </c>
      <c r="P896" s="51" t="s">
        <v>178</v>
      </c>
      <c r="Q896" s="24">
        <v>103076.6321</v>
      </c>
      <c r="R896" s="26">
        <v>34.799999999999997</v>
      </c>
      <c r="S896" s="26" t="s">
        <v>84</v>
      </c>
    </row>
    <row r="897" spans="1:19" x14ac:dyDescent="0.3">
      <c r="A897" s="2">
        <v>950</v>
      </c>
      <c r="B897" s="2">
        <v>1</v>
      </c>
      <c r="C897" s="2" t="s">
        <v>1392</v>
      </c>
      <c r="D897" s="1">
        <v>12</v>
      </c>
      <c r="E897" s="2" t="str">
        <f t="shared" si="6"/>
        <v>12_Rajiformes</v>
      </c>
      <c r="F897" s="2" t="s">
        <v>1705</v>
      </c>
      <c r="G897" s="2" t="s">
        <v>2305</v>
      </c>
      <c r="H897" s="20" t="s">
        <v>3969</v>
      </c>
      <c r="I897" s="20">
        <v>195477</v>
      </c>
      <c r="J897" s="20">
        <v>68643373</v>
      </c>
      <c r="K897" s="70" t="str">
        <f t="shared" si="7"/>
        <v>https://www.iucnredlist.org/species/195477/68643373</v>
      </c>
      <c r="L897" s="19">
        <v>150</v>
      </c>
      <c r="M897" s="19">
        <v>1125</v>
      </c>
      <c r="N897" s="72"/>
      <c r="O897" s="72" t="s">
        <v>4319</v>
      </c>
      <c r="P897" s="51" t="s">
        <v>178</v>
      </c>
      <c r="Q897" s="24">
        <v>214525.4339</v>
      </c>
      <c r="R897" s="26">
        <v>56</v>
      </c>
      <c r="S897" s="26" t="s">
        <v>84</v>
      </c>
    </row>
    <row r="898" spans="1:19" x14ac:dyDescent="0.3">
      <c r="A898" s="2">
        <v>952</v>
      </c>
      <c r="B898" s="2">
        <v>1</v>
      </c>
      <c r="C898" s="2" t="s">
        <v>1392</v>
      </c>
      <c r="D898" s="1">
        <v>12</v>
      </c>
      <c r="E898" s="2" t="str">
        <f t="shared" si="6"/>
        <v>12_Rajiformes</v>
      </c>
      <c r="F898" s="2" t="s">
        <v>1705</v>
      </c>
      <c r="G898" s="2" t="s">
        <v>2305</v>
      </c>
      <c r="H898" s="20" t="s">
        <v>3971</v>
      </c>
      <c r="I898" s="20">
        <v>195479</v>
      </c>
      <c r="J898" s="20">
        <v>68643584</v>
      </c>
      <c r="K898" s="70" t="str">
        <f t="shared" si="7"/>
        <v>https://www.iucnredlist.org/species/195479/68643584</v>
      </c>
      <c r="L898" s="19">
        <v>606</v>
      </c>
      <c r="M898" s="19">
        <v>880</v>
      </c>
      <c r="N898" s="72"/>
      <c r="O898" s="72" t="s">
        <v>4319</v>
      </c>
      <c r="P898" s="51" t="s">
        <v>178</v>
      </c>
      <c r="Q898" s="24">
        <v>6422.613042</v>
      </c>
      <c r="R898" s="26">
        <v>55</v>
      </c>
      <c r="S898" s="26" t="s">
        <v>84</v>
      </c>
    </row>
    <row r="899" spans="1:19" x14ac:dyDescent="0.3">
      <c r="A899" s="2">
        <v>954</v>
      </c>
      <c r="B899" s="2">
        <v>1</v>
      </c>
      <c r="C899" s="2" t="s">
        <v>1392</v>
      </c>
      <c r="D899" s="1">
        <v>12</v>
      </c>
      <c r="E899" s="2" t="str">
        <f t="shared" si="6"/>
        <v>12_Rajiformes</v>
      </c>
      <c r="F899" s="2" t="s">
        <v>1705</v>
      </c>
      <c r="G899" s="2" t="s">
        <v>2305</v>
      </c>
      <c r="H899" s="20" t="s">
        <v>3973</v>
      </c>
      <c r="I899" s="20">
        <v>161358</v>
      </c>
      <c r="J899" s="20">
        <v>124471457</v>
      </c>
      <c r="K899" s="70" t="str">
        <f t="shared" si="7"/>
        <v>https://www.iucnredlist.org/species/161358/124471457</v>
      </c>
      <c r="L899" s="19">
        <v>575</v>
      </c>
      <c r="M899" s="19">
        <v>1100</v>
      </c>
      <c r="N899" s="72"/>
      <c r="O899" s="72" t="s">
        <v>4319</v>
      </c>
      <c r="P899" s="51" t="s">
        <v>178</v>
      </c>
      <c r="Q899" s="24">
        <v>116838.6122</v>
      </c>
      <c r="R899" s="26">
        <v>59.4</v>
      </c>
      <c r="S899" s="26" t="s">
        <v>84</v>
      </c>
    </row>
    <row r="900" spans="1:19" x14ac:dyDescent="0.3">
      <c r="A900" s="2">
        <v>960</v>
      </c>
      <c r="B900" s="2">
        <v>1</v>
      </c>
      <c r="C900" s="2" t="s">
        <v>1392</v>
      </c>
      <c r="D900" s="1">
        <v>13</v>
      </c>
      <c r="E900" s="2" t="str">
        <f t="shared" si="6"/>
        <v>13_Myliobatiformes</v>
      </c>
      <c r="F900" s="2" t="s">
        <v>2338</v>
      </c>
      <c r="G900" s="2" t="s">
        <v>2346</v>
      </c>
      <c r="H900" s="20" t="s">
        <v>3980</v>
      </c>
      <c r="I900" s="20">
        <v>161674</v>
      </c>
      <c r="J900" s="20">
        <v>68626659</v>
      </c>
      <c r="K900" s="70" t="str">
        <f t="shared" si="7"/>
        <v>https://www.iucnredlist.org/species/161674/68626659</v>
      </c>
      <c r="L900" s="19">
        <v>300</v>
      </c>
      <c r="M900" s="19">
        <v>1636</v>
      </c>
      <c r="N900" s="72"/>
      <c r="O900" s="72" t="s">
        <v>4319</v>
      </c>
      <c r="P900" s="51" t="s">
        <v>178</v>
      </c>
      <c r="Q900" s="24">
        <v>659461.51950000005</v>
      </c>
      <c r="R900" s="26">
        <v>168</v>
      </c>
      <c r="S900" s="26" t="s">
        <v>84</v>
      </c>
    </row>
    <row r="901" spans="1:19" x14ac:dyDescent="0.3">
      <c r="A901" s="2">
        <v>969</v>
      </c>
      <c r="B901" s="2">
        <v>1</v>
      </c>
      <c r="C901" s="2" t="s">
        <v>1392</v>
      </c>
      <c r="D901" s="1">
        <v>13</v>
      </c>
      <c r="E901" s="2" t="str">
        <f t="shared" si="6"/>
        <v>13_Myliobatiformes</v>
      </c>
      <c r="F901" s="2" t="s">
        <v>2338</v>
      </c>
      <c r="G901" s="2" t="s">
        <v>2351</v>
      </c>
      <c r="H901" s="20" t="s">
        <v>3990</v>
      </c>
      <c r="I901" s="20">
        <v>60154</v>
      </c>
      <c r="J901" s="20">
        <v>3090027</v>
      </c>
      <c r="K901" s="70" t="str">
        <f t="shared" si="7"/>
        <v>https://www.iucnredlist.org/species/60154/3090027</v>
      </c>
      <c r="L901" s="19">
        <v>2</v>
      </c>
      <c r="M901" s="19">
        <v>80</v>
      </c>
      <c r="N901" s="72"/>
      <c r="O901" s="72" t="s">
        <v>4319</v>
      </c>
      <c r="P901" s="51" t="s">
        <v>83</v>
      </c>
      <c r="Q901" s="24">
        <v>276080.85080000001</v>
      </c>
      <c r="R901" s="26">
        <v>58</v>
      </c>
      <c r="S901" s="26" t="s">
        <v>2355</v>
      </c>
    </row>
    <row r="902" spans="1:19" x14ac:dyDescent="0.3">
      <c r="A902" s="2">
        <v>971</v>
      </c>
      <c r="B902" s="2">
        <v>1</v>
      </c>
      <c r="C902" s="2" t="s">
        <v>1392</v>
      </c>
      <c r="D902" s="1">
        <v>13</v>
      </c>
      <c r="E902" s="2" t="str">
        <f t="shared" si="6"/>
        <v>13_Myliobatiformes</v>
      </c>
      <c r="F902" s="2" t="s">
        <v>2338</v>
      </c>
      <c r="G902" s="2" t="s">
        <v>2351</v>
      </c>
      <c r="H902" s="20" t="s">
        <v>3993</v>
      </c>
      <c r="I902" s="20">
        <v>161453</v>
      </c>
      <c r="J902" s="20">
        <v>124488102</v>
      </c>
      <c r="K902" s="70" t="str">
        <f t="shared" si="7"/>
        <v>https://www.iucnredlist.org/species/161453/124488102</v>
      </c>
      <c r="L902" s="19">
        <v>1</v>
      </c>
      <c r="M902" s="19">
        <v>200</v>
      </c>
      <c r="N902" s="72"/>
      <c r="O902" s="72" t="s">
        <v>4319</v>
      </c>
      <c r="P902" s="51" t="s">
        <v>83</v>
      </c>
      <c r="Q902" s="24">
        <v>2079026.027</v>
      </c>
      <c r="R902" s="26">
        <v>140</v>
      </c>
      <c r="S902" s="26" t="s">
        <v>2355</v>
      </c>
    </row>
    <row r="903" spans="1:19" x14ac:dyDescent="0.3">
      <c r="A903" s="2">
        <v>979</v>
      </c>
      <c r="B903" s="2">
        <v>1</v>
      </c>
      <c r="C903" s="2" t="s">
        <v>1392</v>
      </c>
      <c r="D903" s="1">
        <v>13</v>
      </c>
      <c r="E903" s="2" t="str">
        <f t="shared" si="6"/>
        <v>13_Myliobatiformes</v>
      </c>
      <c r="F903" s="2" t="s">
        <v>2338</v>
      </c>
      <c r="G903" s="2" t="s">
        <v>2351</v>
      </c>
      <c r="H903" s="20" t="s">
        <v>4001</v>
      </c>
      <c r="I903" s="20">
        <v>161495</v>
      </c>
      <c r="J903" s="20">
        <v>104172843</v>
      </c>
      <c r="K903" s="70" t="str">
        <f t="shared" si="7"/>
        <v>https://www.iucnredlist.org/species/161495/104172843</v>
      </c>
      <c r="L903" s="19">
        <v>0</v>
      </c>
      <c r="M903" s="19">
        <v>60</v>
      </c>
      <c r="N903" s="72"/>
      <c r="O903" s="72" t="s">
        <v>4319</v>
      </c>
      <c r="P903" s="51" t="s">
        <v>83</v>
      </c>
      <c r="Q903" s="24">
        <v>237497.85690000001</v>
      </c>
      <c r="R903" s="26">
        <v>78</v>
      </c>
      <c r="S903" s="26" t="s">
        <v>2355</v>
      </c>
    </row>
    <row r="904" spans="1:19" x14ac:dyDescent="0.3">
      <c r="A904" s="2">
        <v>993</v>
      </c>
      <c r="B904" s="2">
        <v>1</v>
      </c>
      <c r="C904" s="2" t="s">
        <v>1392</v>
      </c>
      <c r="D904" s="1">
        <v>13</v>
      </c>
      <c r="E904" s="2" t="str">
        <f t="shared" si="6"/>
        <v>13_Myliobatiformes</v>
      </c>
      <c r="F904" s="2" t="s">
        <v>2338</v>
      </c>
      <c r="G904" s="2" t="s">
        <v>2351</v>
      </c>
      <c r="H904" s="20" t="s">
        <v>4017</v>
      </c>
      <c r="I904" s="20">
        <v>195456</v>
      </c>
      <c r="J904" s="20">
        <v>68628645</v>
      </c>
      <c r="K904" s="70" t="str">
        <f t="shared" si="7"/>
        <v>https://www.iucnredlist.org/species/195456/68628645</v>
      </c>
      <c r="L904" s="19">
        <v>1</v>
      </c>
      <c r="M904" s="19">
        <v>70</v>
      </c>
      <c r="N904" s="72"/>
      <c r="O904" s="72" t="s">
        <v>4319</v>
      </c>
      <c r="P904" s="51" t="s">
        <v>83</v>
      </c>
      <c r="Q904" s="24">
        <v>2865996.702</v>
      </c>
      <c r="R904" s="25">
        <v>140</v>
      </c>
      <c r="S904" s="26" t="s">
        <v>2355</v>
      </c>
    </row>
    <row r="905" spans="1:19" x14ac:dyDescent="0.3">
      <c r="A905" s="2">
        <v>994</v>
      </c>
      <c r="B905" s="2">
        <v>1</v>
      </c>
      <c r="C905" s="2" t="s">
        <v>1392</v>
      </c>
      <c r="D905" s="1">
        <v>13</v>
      </c>
      <c r="E905" s="2" t="str">
        <f t="shared" si="6"/>
        <v>13_Myliobatiformes</v>
      </c>
      <c r="F905" s="2" t="s">
        <v>2338</v>
      </c>
      <c r="G905" s="2" t="s">
        <v>2351</v>
      </c>
      <c r="H905" s="20" t="s">
        <v>4018</v>
      </c>
      <c r="I905" s="20">
        <v>161692</v>
      </c>
      <c r="J905" s="20">
        <v>124528737</v>
      </c>
      <c r="K905" s="70" t="str">
        <f t="shared" si="7"/>
        <v>https://www.iucnredlist.org/species/161692/124528737</v>
      </c>
      <c r="L905" s="19">
        <v>0</v>
      </c>
      <c r="M905" s="19">
        <v>50</v>
      </c>
      <c r="N905" s="72"/>
      <c r="O905" s="72" t="s">
        <v>4319</v>
      </c>
      <c r="P905" s="51" t="s">
        <v>83</v>
      </c>
      <c r="Q905" s="24">
        <v>2445016.406</v>
      </c>
      <c r="R905" s="25">
        <v>160</v>
      </c>
      <c r="S905" s="26" t="s">
        <v>2355</v>
      </c>
    </row>
    <row r="906" spans="1:19" x14ac:dyDescent="0.3">
      <c r="A906" s="2">
        <v>995</v>
      </c>
      <c r="B906" s="2">
        <v>1</v>
      </c>
      <c r="C906" s="2" t="s">
        <v>1392</v>
      </c>
      <c r="D906" s="1">
        <v>13</v>
      </c>
      <c r="E906" s="2" t="str">
        <f t="shared" si="6"/>
        <v>13_Myliobatiformes</v>
      </c>
      <c r="F906" s="2" t="s">
        <v>2338</v>
      </c>
      <c r="G906" s="2" t="s">
        <v>2351</v>
      </c>
      <c r="H906" s="20" t="s">
        <v>4019</v>
      </c>
      <c r="I906" s="20">
        <v>161621</v>
      </c>
      <c r="J906" s="20">
        <v>124516589</v>
      </c>
      <c r="K906" s="70" t="str">
        <f t="shared" si="7"/>
        <v>https://www.iucnredlist.org/species/161621/124516589</v>
      </c>
      <c r="L906" s="19">
        <v>1</v>
      </c>
      <c r="M906" s="19">
        <v>70</v>
      </c>
      <c r="N906" s="72"/>
      <c r="O906" s="72" t="s">
        <v>4319</v>
      </c>
      <c r="P906" s="51" t="s">
        <v>83</v>
      </c>
      <c r="Q906" s="24">
        <v>1982776.0830000001</v>
      </c>
      <c r="R906" s="25">
        <v>130</v>
      </c>
      <c r="S906" s="26" t="s">
        <v>2355</v>
      </c>
    </row>
    <row r="907" spans="1:19" x14ac:dyDescent="0.3">
      <c r="A907" s="2">
        <v>1018</v>
      </c>
      <c r="B907" s="2">
        <v>1</v>
      </c>
      <c r="C907" s="2" t="s">
        <v>1392</v>
      </c>
      <c r="D907" s="1">
        <v>13</v>
      </c>
      <c r="E907" s="2" t="str">
        <f t="shared" si="6"/>
        <v>13_Myliobatiformes</v>
      </c>
      <c r="F907" s="2" t="s">
        <v>2338</v>
      </c>
      <c r="G907" s="2" t="s">
        <v>2351</v>
      </c>
      <c r="H907" s="20" t="s">
        <v>4045</v>
      </c>
      <c r="I907" s="20">
        <v>116847578</v>
      </c>
      <c r="J907" s="20">
        <v>116849874</v>
      </c>
      <c r="K907" s="70" t="str">
        <f t="shared" si="7"/>
        <v>https://www.iucnredlist.org/species/116847578/116849874</v>
      </c>
      <c r="L907" s="19">
        <v>0</v>
      </c>
      <c r="M907" s="19">
        <v>170</v>
      </c>
      <c r="N907" s="72"/>
      <c r="O907" s="72" t="s">
        <v>4319</v>
      </c>
      <c r="P907" s="51" t="s">
        <v>83</v>
      </c>
      <c r="Q907" s="24">
        <v>16697.266609999999</v>
      </c>
      <c r="R907" s="31">
        <v>30</v>
      </c>
      <c r="S907" s="26" t="s">
        <v>2355</v>
      </c>
    </row>
    <row r="908" spans="1:19" x14ac:dyDescent="0.3">
      <c r="A908" s="2">
        <v>1020</v>
      </c>
      <c r="B908" s="2">
        <v>1</v>
      </c>
      <c r="C908" s="2" t="s">
        <v>1392</v>
      </c>
      <c r="D908" s="1">
        <v>13</v>
      </c>
      <c r="E908" s="2" t="str">
        <f t="shared" si="6"/>
        <v>13_Myliobatiformes</v>
      </c>
      <c r="F908" s="2" t="s">
        <v>2338</v>
      </c>
      <c r="G908" s="2" t="s">
        <v>2351</v>
      </c>
      <c r="H908" s="20" t="s">
        <v>4047</v>
      </c>
      <c r="I908" s="20">
        <v>195463</v>
      </c>
      <c r="J908" s="20">
        <v>68636829</v>
      </c>
      <c r="K908" s="70" t="str">
        <f t="shared" si="7"/>
        <v>https://www.iucnredlist.org/species/195463/68636829</v>
      </c>
      <c r="L908" s="19">
        <v>0</v>
      </c>
      <c r="M908" s="19">
        <v>5</v>
      </c>
      <c r="N908" s="72"/>
      <c r="O908" s="72" t="s">
        <v>4319</v>
      </c>
      <c r="P908" s="51" t="s">
        <v>83</v>
      </c>
      <c r="Q908" s="24" t="s">
        <v>267</v>
      </c>
      <c r="R908" s="31">
        <v>30</v>
      </c>
      <c r="S908" s="26" t="s">
        <v>2355</v>
      </c>
    </row>
    <row r="909" spans="1:19" x14ac:dyDescent="0.3">
      <c r="A909" s="2">
        <v>1028</v>
      </c>
      <c r="B909" s="2">
        <v>1</v>
      </c>
      <c r="C909" s="2" t="s">
        <v>1392</v>
      </c>
      <c r="D909" s="1">
        <v>13</v>
      </c>
      <c r="E909" s="2" t="str">
        <f t="shared" si="6"/>
        <v>13_Myliobatiformes</v>
      </c>
      <c r="F909" s="2" t="s">
        <v>2338</v>
      </c>
      <c r="G909" s="2" t="s">
        <v>2351</v>
      </c>
      <c r="H909" s="20" t="s">
        <v>4054</v>
      </c>
      <c r="I909" s="20">
        <v>70682503</v>
      </c>
      <c r="J909" s="20">
        <v>109922153</v>
      </c>
      <c r="K909" s="70" t="str">
        <f t="shared" si="7"/>
        <v>https://www.iucnredlist.org/species/70682503/109922153</v>
      </c>
      <c r="L909" s="19">
        <v>0</v>
      </c>
      <c r="M909" s="19">
        <v>60</v>
      </c>
      <c r="N909" s="72"/>
      <c r="O909" s="72" t="s">
        <v>4319</v>
      </c>
      <c r="P909" s="51" t="s">
        <v>83</v>
      </c>
      <c r="Q909" s="24">
        <v>568409.19999999995</v>
      </c>
      <c r="R909" s="25">
        <v>89</v>
      </c>
      <c r="S909" s="26" t="s">
        <v>2355</v>
      </c>
    </row>
    <row r="910" spans="1:19" x14ac:dyDescent="0.3">
      <c r="A910" s="2">
        <v>1029</v>
      </c>
      <c r="B910" s="2">
        <v>1</v>
      </c>
      <c r="C910" s="2" t="s">
        <v>1392</v>
      </c>
      <c r="D910" s="1">
        <v>13</v>
      </c>
      <c r="E910" s="2" t="str">
        <f t="shared" si="6"/>
        <v>13_Myliobatiformes</v>
      </c>
      <c r="F910" s="2" t="s">
        <v>2338</v>
      </c>
      <c r="G910" s="2" t="s">
        <v>2351</v>
      </c>
      <c r="H910" s="20" t="s">
        <v>4055</v>
      </c>
      <c r="I910" s="20">
        <v>161465</v>
      </c>
      <c r="J910" s="20">
        <v>124490382</v>
      </c>
      <c r="K910" s="70" t="str">
        <f t="shared" si="7"/>
        <v>https://www.iucnredlist.org/species/161465/124490382</v>
      </c>
      <c r="L910" s="19">
        <v>0</v>
      </c>
      <c r="M910" s="19">
        <v>30</v>
      </c>
      <c r="N910" s="72"/>
      <c r="O910" s="72" t="s">
        <v>4319</v>
      </c>
      <c r="P910" s="51" t="s">
        <v>83</v>
      </c>
      <c r="Q910" s="24">
        <v>199162.913</v>
      </c>
      <c r="R910" s="26">
        <v>72</v>
      </c>
      <c r="S910" s="26" t="s">
        <v>2355</v>
      </c>
    </row>
    <row r="911" spans="1:19" x14ac:dyDescent="0.3">
      <c r="A911" s="2">
        <v>1036</v>
      </c>
      <c r="B911" s="2">
        <v>1</v>
      </c>
      <c r="C911" s="2" t="s">
        <v>1392</v>
      </c>
      <c r="D911" s="1">
        <v>13</v>
      </c>
      <c r="E911" s="2" t="str">
        <f t="shared" si="6"/>
        <v>13_Myliobatiformes</v>
      </c>
      <c r="F911" s="2" t="s">
        <v>2338</v>
      </c>
      <c r="G911" s="2" t="s">
        <v>2351</v>
      </c>
      <c r="H911" s="20" t="s">
        <v>4062</v>
      </c>
      <c r="I911" s="20">
        <v>161731</v>
      </c>
      <c r="J911" s="20">
        <v>896169</v>
      </c>
      <c r="K911" s="70" t="str">
        <f t="shared" si="7"/>
        <v>https://www.iucnredlist.org/species/161731/896169</v>
      </c>
      <c r="L911" s="19">
        <v>0</v>
      </c>
      <c r="M911" s="19">
        <v>381</v>
      </c>
      <c r="N911" s="72"/>
      <c r="O911" s="72" t="s">
        <v>4319</v>
      </c>
      <c r="P911" s="51" t="s">
        <v>125</v>
      </c>
      <c r="Q911" s="24">
        <v>261360167.90000001</v>
      </c>
      <c r="R911" s="26">
        <v>90</v>
      </c>
      <c r="S911" s="26" t="s">
        <v>2355</v>
      </c>
    </row>
    <row r="912" spans="1:19" x14ac:dyDescent="0.3">
      <c r="A912" s="2">
        <v>1038</v>
      </c>
      <c r="B912" s="2">
        <v>1</v>
      </c>
      <c r="C912" s="2" t="s">
        <v>1392</v>
      </c>
      <c r="D912" s="1">
        <v>13</v>
      </c>
      <c r="E912" s="2" t="str">
        <f t="shared" si="6"/>
        <v>13_Myliobatiformes</v>
      </c>
      <c r="F912" s="2" t="s">
        <v>2338</v>
      </c>
      <c r="G912" s="2" t="s">
        <v>2351</v>
      </c>
      <c r="H912" s="20" t="s">
        <v>4064</v>
      </c>
      <c r="I912" s="20">
        <v>116850766</v>
      </c>
      <c r="J912" s="20">
        <v>116851089</v>
      </c>
      <c r="K912" s="70" t="str">
        <f t="shared" si="7"/>
        <v>https://www.iucnredlist.org/species/116850766/116851089</v>
      </c>
      <c r="L912" s="19">
        <v>0</v>
      </c>
      <c r="M912" s="19">
        <v>50</v>
      </c>
      <c r="N912" s="72"/>
      <c r="O912" s="72" t="s">
        <v>4319</v>
      </c>
      <c r="P912" s="51" t="s">
        <v>83</v>
      </c>
      <c r="Q912" s="24">
        <v>3342370.8160000001</v>
      </c>
      <c r="R912" s="25">
        <v>25</v>
      </c>
      <c r="S912" s="26" t="s">
        <v>2355</v>
      </c>
    </row>
    <row r="913" spans="1:19" x14ac:dyDescent="0.3">
      <c r="A913" s="2">
        <v>1090</v>
      </c>
      <c r="B913" s="2">
        <v>1</v>
      </c>
      <c r="C913" s="2" t="s">
        <v>1392</v>
      </c>
      <c r="D913" s="1">
        <v>13</v>
      </c>
      <c r="E913" s="2" t="str">
        <f t="shared" si="6"/>
        <v>13_Myliobatiformes</v>
      </c>
      <c r="F913" s="2" t="s">
        <v>2338</v>
      </c>
      <c r="G913" s="2" t="s">
        <v>2644</v>
      </c>
      <c r="H913" s="20" t="s">
        <v>4080</v>
      </c>
      <c r="I913" s="20">
        <v>60108</v>
      </c>
      <c r="J913" s="20">
        <v>80677446</v>
      </c>
      <c r="K913" s="70" t="str">
        <f t="shared" si="7"/>
        <v>https://www.iucnredlist.org/species/60108/80677446</v>
      </c>
      <c r="L913" s="19">
        <v>0</v>
      </c>
      <c r="M913" s="19">
        <v>91</v>
      </c>
      <c r="N913" s="72"/>
      <c r="O913" s="72" t="s">
        <v>4319</v>
      </c>
      <c r="P913" s="51" t="s">
        <v>83</v>
      </c>
      <c r="Q913" s="24">
        <v>149018.35490000001</v>
      </c>
      <c r="R913" s="31">
        <v>33.299999999999997</v>
      </c>
      <c r="S913" s="52" t="s">
        <v>2355</v>
      </c>
    </row>
    <row r="914" spans="1:19" x14ac:dyDescent="0.3">
      <c r="A914" s="2">
        <v>1091</v>
      </c>
      <c r="B914" s="2">
        <v>1</v>
      </c>
      <c r="C914" s="2" t="s">
        <v>1392</v>
      </c>
      <c r="D914" s="1">
        <v>13</v>
      </c>
      <c r="E914" s="2" t="str">
        <f t="shared" si="6"/>
        <v>13_Myliobatiformes</v>
      </c>
      <c r="F914" s="2" t="s">
        <v>2338</v>
      </c>
      <c r="G914" s="2" t="s">
        <v>2644</v>
      </c>
      <c r="H914" s="20" t="s">
        <v>4081</v>
      </c>
      <c r="I914" s="20">
        <v>60109</v>
      </c>
      <c r="J914" s="20">
        <v>124438908</v>
      </c>
      <c r="K914" s="70" t="str">
        <f t="shared" si="7"/>
        <v>https://www.iucnredlist.org/species/60109/124438908</v>
      </c>
      <c r="L914" s="19">
        <v>1</v>
      </c>
      <c r="M914" s="19">
        <v>70</v>
      </c>
      <c r="N914" s="72"/>
      <c r="O914" s="72" t="s">
        <v>4319</v>
      </c>
      <c r="P914" s="51" t="s">
        <v>83</v>
      </c>
      <c r="Q914" s="24">
        <v>791782.2781</v>
      </c>
      <c r="R914" s="31">
        <v>76</v>
      </c>
      <c r="S914" s="52" t="s">
        <v>2355</v>
      </c>
    </row>
    <row r="915" spans="1:19" x14ac:dyDescent="0.3">
      <c r="A915" s="2">
        <v>1092</v>
      </c>
      <c r="B915" s="2">
        <v>1</v>
      </c>
      <c r="C915" s="2" t="s">
        <v>1392</v>
      </c>
      <c r="D915" s="1">
        <v>13</v>
      </c>
      <c r="E915" s="2" t="str">
        <f t="shared" si="6"/>
        <v>13_Myliobatiformes</v>
      </c>
      <c r="F915" s="2" t="s">
        <v>2338</v>
      </c>
      <c r="G915" s="2" t="s">
        <v>2644</v>
      </c>
      <c r="H915" s="20" t="s">
        <v>4082</v>
      </c>
      <c r="I915" s="20">
        <v>60110</v>
      </c>
      <c r="J915" s="20">
        <v>124439208</v>
      </c>
      <c r="K915" s="70" t="str">
        <f t="shared" si="7"/>
        <v>https://www.iucnredlist.org/species/60110/124439208</v>
      </c>
      <c r="L915" s="19">
        <v>1</v>
      </c>
      <c r="M915" s="19">
        <v>30</v>
      </c>
      <c r="N915" s="72"/>
      <c r="O915" s="72" t="s">
        <v>4319</v>
      </c>
      <c r="P915" s="51" t="s">
        <v>83</v>
      </c>
      <c r="Q915" s="24">
        <v>18213.468089999998</v>
      </c>
      <c r="R915" s="25">
        <v>42</v>
      </c>
      <c r="S915" s="52" t="s">
        <v>2355</v>
      </c>
    </row>
    <row r="916" spans="1:19" x14ac:dyDescent="0.3">
      <c r="A916" s="2">
        <v>1093</v>
      </c>
      <c r="B916" s="2">
        <v>1</v>
      </c>
      <c r="C916" s="2" t="s">
        <v>1392</v>
      </c>
      <c r="D916" s="1">
        <v>13</v>
      </c>
      <c r="E916" s="2" t="str">
        <f t="shared" si="6"/>
        <v>13_Myliobatiformes</v>
      </c>
      <c r="F916" s="2" t="s">
        <v>2338</v>
      </c>
      <c r="G916" s="2" t="s">
        <v>2644</v>
      </c>
      <c r="H916" s="20" t="s">
        <v>4084</v>
      </c>
      <c r="I916" s="20">
        <v>144162359</v>
      </c>
      <c r="J916" s="20">
        <v>144162621</v>
      </c>
      <c r="K916" s="70" t="str">
        <f t="shared" si="7"/>
        <v>https://www.iucnredlist.org/species/144162359/144162621</v>
      </c>
      <c r="L916" s="19">
        <v>0</v>
      </c>
      <c r="M916" s="19">
        <v>53</v>
      </c>
      <c r="N916" s="72"/>
      <c r="O916" s="72" t="s">
        <v>4319</v>
      </c>
      <c r="P916" s="51" t="s">
        <v>83</v>
      </c>
      <c r="Q916" s="24">
        <v>2146.3126980000002</v>
      </c>
      <c r="R916" s="26">
        <v>38</v>
      </c>
      <c r="S916" s="52" t="s">
        <v>2355</v>
      </c>
    </row>
    <row r="917" spans="1:19" x14ac:dyDescent="0.3">
      <c r="A917" s="2">
        <v>1094</v>
      </c>
      <c r="B917" s="2">
        <v>1</v>
      </c>
      <c r="C917" s="2" t="s">
        <v>1392</v>
      </c>
      <c r="D917" s="1">
        <v>13</v>
      </c>
      <c r="E917" s="2" t="str">
        <f t="shared" si="6"/>
        <v>13_Myliobatiformes</v>
      </c>
      <c r="F917" s="2" t="s">
        <v>2338</v>
      </c>
      <c r="G917" s="2" t="s">
        <v>2644</v>
      </c>
      <c r="H917" s="20" t="s">
        <v>4085</v>
      </c>
      <c r="I917" s="20">
        <v>63135</v>
      </c>
      <c r="J917" s="20">
        <v>124462289</v>
      </c>
      <c r="K917" s="70" t="str">
        <f t="shared" si="7"/>
        <v>https://www.iucnredlist.org/species/63135/124462289</v>
      </c>
      <c r="L917" s="19">
        <v>1</v>
      </c>
      <c r="M917" s="19">
        <v>20</v>
      </c>
      <c r="N917" s="72"/>
      <c r="O917" s="72" t="s">
        <v>4319</v>
      </c>
      <c r="P917" s="51" t="s">
        <v>83</v>
      </c>
      <c r="Q917" s="24">
        <v>17710.94614</v>
      </c>
      <c r="R917" s="26">
        <v>41</v>
      </c>
      <c r="S917" s="52" t="s">
        <v>2355</v>
      </c>
    </row>
    <row r="918" spans="1:19" x14ac:dyDescent="0.3">
      <c r="A918" s="2">
        <v>1095</v>
      </c>
      <c r="B918" s="2">
        <v>1</v>
      </c>
      <c r="C918" s="2" t="s">
        <v>1392</v>
      </c>
      <c r="D918" s="1">
        <v>13</v>
      </c>
      <c r="E918" s="2" t="str">
        <f t="shared" si="6"/>
        <v>13_Myliobatiformes</v>
      </c>
      <c r="F918" s="2" t="s">
        <v>2338</v>
      </c>
      <c r="G918" s="2" t="s">
        <v>2644</v>
      </c>
      <c r="H918" s="20" t="s">
        <v>4086</v>
      </c>
      <c r="I918" s="20">
        <v>161689</v>
      </c>
      <c r="J918" s="20">
        <v>124528276</v>
      </c>
      <c r="K918" s="70" t="str">
        <f t="shared" si="7"/>
        <v>https://www.iucnredlist.org/species/161689/124528276</v>
      </c>
      <c r="L918" s="19">
        <v>5</v>
      </c>
      <c r="M918" s="19">
        <v>100</v>
      </c>
      <c r="N918" s="72"/>
      <c r="O918" s="72" t="s">
        <v>4319</v>
      </c>
      <c r="P918" s="51" t="s">
        <v>83</v>
      </c>
      <c r="Q918" s="24">
        <v>74504.209279999995</v>
      </c>
      <c r="R918" s="26">
        <v>42</v>
      </c>
      <c r="S918" s="52" t="s">
        <v>2355</v>
      </c>
    </row>
    <row r="919" spans="1:19" x14ac:dyDescent="0.3">
      <c r="A919" s="2">
        <v>1096</v>
      </c>
      <c r="B919" s="2">
        <v>1</v>
      </c>
      <c r="C919" s="2" t="s">
        <v>1392</v>
      </c>
      <c r="D919" s="1">
        <v>13</v>
      </c>
      <c r="E919" s="2" t="str">
        <f t="shared" si="6"/>
        <v>13_Myliobatiformes</v>
      </c>
      <c r="F919" s="2" t="s">
        <v>2338</v>
      </c>
      <c r="G919" s="2" t="s">
        <v>2644</v>
      </c>
      <c r="H919" s="20" t="s">
        <v>4087</v>
      </c>
      <c r="I919" s="20">
        <v>44647</v>
      </c>
      <c r="J919" s="20">
        <v>124436667</v>
      </c>
      <c r="K919" s="70" t="str">
        <f t="shared" si="7"/>
        <v>https://www.iucnredlist.org/species/44647/124436667</v>
      </c>
      <c r="L919" s="19">
        <v>1</v>
      </c>
      <c r="M919" s="19">
        <v>60</v>
      </c>
      <c r="N919" s="72"/>
      <c r="O919" s="72" t="s">
        <v>4319</v>
      </c>
      <c r="P919" s="51" t="s">
        <v>83</v>
      </c>
      <c r="Q919" s="24">
        <v>100960.8668</v>
      </c>
      <c r="R919" s="31">
        <v>43</v>
      </c>
      <c r="S919" s="52" t="s">
        <v>2355</v>
      </c>
    </row>
    <row r="920" spans="1:19" x14ac:dyDescent="0.3">
      <c r="A920" s="2">
        <v>1097</v>
      </c>
      <c r="B920" s="2">
        <v>1</v>
      </c>
      <c r="C920" s="2" t="s">
        <v>1392</v>
      </c>
      <c r="D920" s="1">
        <v>13</v>
      </c>
      <c r="E920" s="2" t="str">
        <f t="shared" si="6"/>
        <v>13_Myliobatiformes</v>
      </c>
      <c r="F920" s="2" t="s">
        <v>2338</v>
      </c>
      <c r="G920" s="2" t="s">
        <v>2644</v>
      </c>
      <c r="H920" s="20" t="s">
        <v>4088</v>
      </c>
      <c r="I920" s="20">
        <v>144162654</v>
      </c>
      <c r="J920" s="20">
        <v>169992506</v>
      </c>
      <c r="K920" s="70" t="str">
        <f t="shared" si="7"/>
        <v>https://www.iucnredlist.org/species/144162654/169992506</v>
      </c>
      <c r="L920" s="19">
        <v>0</v>
      </c>
      <c r="M920" s="19">
        <v>85</v>
      </c>
      <c r="N920" s="72"/>
      <c r="O920" s="72" t="s">
        <v>4319</v>
      </c>
      <c r="P920" s="51" t="s">
        <v>83</v>
      </c>
      <c r="Q920" s="24">
        <v>43785.642019999999</v>
      </c>
      <c r="R920" s="26">
        <v>38</v>
      </c>
      <c r="S920" s="52" t="s">
        <v>2355</v>
      </c>
    </row>
    <row r="921" spans="1:19" x14ac:dyDescent="0.3">
      <c r="A921" s="2">
        <v>1098</v>
      </c>
      <c r="B921" s="2">
        <v>1</v>
      </c>
      <c r="C921" s="2" t="s">
        <v>1392</v>
      </c>
      <c r="D921" s="1">
        <v>13</v>
      </c>
      <c r="E921" s="2" t="str">
        <f t="shared" si="6"/>
        <v>13_Myliobatiformes</v>
      </c>
      <c r="F921" s="2" t="s">
        <v>2338</v>
      </c>
      <c r="G921" s="2" t="s">
        <v>2644</v>
      </c>
      <c r="H921" s="20" t="s">
        <v>4089</v>
      </c>
      <c r="I921" s="20">
        <v>44598</v>
      </c>
      <c r="J921" s="20">
        <v>2998129</v>
      </c>
      <c r="K921" s="70" t="str">
        <f t="shared" si="7"/>
        <v>https://www.iucnredlist.org/species/44598/2998129</v>
      </c>
      <c r="L921" s="19">
        <v>8</v>
      </c>
      <c r="M921" s="19">
        <v>54</v>
      </c>
      <c r="N921" s="72"/>
      <c r="O921" s="72" t="s">
        <v>4319</v>
      </c>
      <c r="P921" s="51" t="s">
        <v>83</v>
      </c>
      <c r="Q921" s="24">
        <v>230298.92879999999</v>
      </c>
      <c r="R921" s="26">
        <v>30</v>
      </c>
      <c r="S921" s="52" t="s">
        <v>2355</v>
      </c>
    </row>
    <row r="922" spans="1:19" x14ac:dyDescent="0.3">
      <c r="A922" s="2">
        <v>1099</v>
      </c>
      <c r="B922" s="2">
        <v>1</v>
      </c>
      <c r="C922" s="2" t="s">
        <v>1392</v>
      </c>
      <c r="D922" s="1">
        <v>13</v>
      </c>
      <c r="E922" s="2" t="str">
        <f t="shared" si="6"/>
        <v>13_Myliobatiformes</v>
      </c>
      <c r="F922" s="2" t="s">
        <v>2338</v>
      </c>
      <c r="G922" s="2" t="s">
        <v>2644</v>
      </c>
      <c r="H922" s="20" t="s">
        <v>4090</v>
      </c>
      <c r="I922" s="20">
        <v>161730</v>
      </c>
      <c r="J922" s="20">
        <v>124534743</v>
      </c>
      <c r="K922" s="70" t="str">
        <f t="shared" si="7"/>
        <v>https://www.iucnredlist.org/species/161730/124534743</v>
      </c>
      <c r="L922" s="19">
        <v>1</v>
      </c>
      <c r="M922" s="19">
        <v>51</v>
      </c>
      <c r="N922" s="72"/>
      <c r="O922" s="72" t="s">
        <v>4319</v>
      </c>
      <c r="P922" s="51" t="s">
        <v>83</v>
      </c>
      <c r="Q922" s="24">
        <v>37153.33988</v>
      </c>
      <c r="R922" s="26">
        <v>25</v>
      </c>
      <c r="S922" s="52" t="s">
        <v>2355</v>
      </c>
    </row>
    <row r="923" spans="1:19" x14ac:dyDescent="0.3">
      <c r="A923" s="2">
        <v>1100</v>
      </c>
      <c r="B923" s="2">
        <v>1</v>
      </c>
      <c r="C923" s="2" t="s">
        <v>1392</v>
      </c>
      <c r="D923" s="1">
        <v>13</v>
      </c>
      <c r="E923" s="2" t="str">
        <f t="shared" si="6"/>
        <v>13_Myliobatiformes</v>
      </c>
      <c r="F923" s="2" t="s">
        <v>2338</v>
      </c>
      <c r="G923" s="2" t="s">
        <v>2644</v>
      </c>
      <c r="H923" s="20" t="s">
        <v>4091</v>
      </c>
      <c r="I923" s="20">
        <v>161747</v>
      </c>
      <c r="J923" s="20">
        <v>124537770</v>
      </c>
      <c r="K923" s="70" t="str">
        <f t="shared" si="7"/>
        <v>https://www.iucnredlist.org/species/161747/124537770</v>
      </c>
      <c r="L923" s="19">
        <v>2</v>
      </c>
      <c r="M923" s="19">
        <v>15</v>
      </c>
      <c r="N923" s="72"/>
      <c r="O923" s="72" t="s">
        <v>4319</v>
      </c>
      <c r="P923" s="51" t="s">
        <v>83</v>
      </c>
      <c r="Q923" s="24">
        <v>8786.2323159999996</v>
      </c>
      <c r="R923" s="26">
        <v>26</v>
      </c>
      <c r="S923" s="52" t="s">
        <v>2355</v>
      </c>
    </row>
    <row r="924" spans="1:19" x14ac:dyDescent="0.3">
      <c r="A924" s="2">
        <v>1101</v>
      </c>
      <c r="B924" s="2">
        <v>1</v>
      </c>
      <c r="C924" s="2" t="s">
        <v>1392</v>
      </c>
      <c r="D924" s="1">
        <v>13</v>
      </c>
      <c r="E924" s="2" t="str">
        <f t="shared" si="6"/>
        <v>13_Myliobatiformes</v>
      </c>
      <c r="F924" s="2" t="s">
        <v>2338</v>
      </c>
      <c r="G924" s="2" t="s">
        <v>2644</v>
      </c>
      <c r="H924" s="20" t="s">
        <v>4092</v>
      </c>
      <c r="I924" s="20">
        <v>161541</v>
      </c>
      <c r="J924" s="20">
        <v>124503331</v>
      </c>
      <c r="K924" s="70" t="str">
        <f t="shared" si="7"/>
        <v>https://www.iucnredlist.org/species/161541/124503331</v>
      </c>
      <c r="L924" s="19">
        <v>2</v>
      </c>
      <c r="M924" s="19">
        <v>17</v>
      </c>
      <c r="N924" s="72"/>
      <c r="O924" s="72" t="s">
        <v>4319</v>
      </c>
      <c r="P924" s="51" t="s">
        <v>83</v>
      </c>
      <c r="Q924" s="24">
        <v>3922.1901210000001</v>
      </c>
      <c r="R924" s="26">
        <v>24</v>
      </c>
      <c r="S924" s="52" t="s">
        <v>2355</v>
      </c>
    </row>
    <row r="925" spans="1:19" x14ac:dyDescent="0.3">
      <c r="A925" s="2">
        <v>1102</v>
      </c>
      <c r="B925" s="2">
        <v>1</v>
      </c>
      <c r="C925" s="2" t="s">
        <v>1392</v>
      </c>
      <c r="D925" s="1">
        <v>13</v>
      </c>
      <c r="E925" s="2" t="str">
        <f t="shared" si="6"/>
        <v>13_Myliobatiformes</v>
      </c>
      <c r="F925" s="2" t="s">
        <v>2338</v>
      </c>
      <c r="G925" s="2" t="s">
        <v>2644</v>
      </c>
      <c r="H925" s="20" t="s">
        <v>4093</v>
      </c>
      <c r="I925" s="20">
        <v>161335</v>
      </c>
      <c r="J925" s="20">
        <v>124467453</v>
      </c>
      <c r="K925" s="70" t="str">
        <f t="shared" si="7"/>
        <v>https://www.iucnredlist.org/species/161335/124467453</v>
      </c>
      <c r="L925" s="19">
        <v>2</v>
      </c>
      <c r="M925" s="19">
        <v>30</v>
      </c>
      <c r="N925" s="72"/>
      <c r="O925" s="72" t="s">
        <v>4319</v>
      </c>
      <c r="P925" s="51" t="s">
        <v>83</v>
      </c>
      <c r="Q925" s="24">
        <v>39080.499600000003</v>
      </c>
      <c r="R925" s="26">
        <v>46</v>
      </c>
      <c r="S925" s="52" t="s">
        <v>2355</v>
      </c>
    </row>
    <row r="926" spans="1:19" x14ac:dyDescent="0.3">
      <c r="A926" s="2">
        <v>1103</v>
      </c>
      <c r="B926" s="2">
        <v>1</v>
      </c>
      <c r="C926" s="2" t="s">
        <v>1392</v>
      </c>
      <c r="D926" s="1">
        <v>13</v>
      </c>
      <c r="E926" s="2" t="str">
        <f t="shared" si="6"/>
        <v>13_Myliobatiformes</v>
      </c>
      <c r="F926" s="2" t="s">
        <v>2338</v>
      </c>
      <c r="G926" s="2" t="s">
        <v>2644</v>
      </c>
      <c r="H926" s="20" t="s">
        <v>4094</v>
      </c>
      <c r="I926" s="20">
        <v>161394</v>
      </c>
      <c r="J926" s="20">
        <v>124476746</v>
      </c>
      <c r="K926" s="70" t="str">
        <f t="shared" si="7"/>
        <v>https://www.iucnredlist.org/species/161394/124476746</v>
      </c>
      <c r="L926" s="19">
        <v>2</v>
      </c>
      <c r="M926" s="19">
        <v>15</v>
      </c>
      <c r="N926" s="72"/>
      <c r="O926" s="72" t="s">
        <v>4319</v>
      </c>
      <c r="P926" s="51" t="s">
        <v>83</v>
      </c>
      <c r="Q926" s="24">
        <v>1431.0869560000001</v>
      </c>
      <c r="R926" s="26">
        <v>27</v>
      </c>
      <c r="S926" s="52" t="s">
        <v>2355</v>
      </c>
    </row>
    <row r="927" spans="1:19" x14ac:dyDescent="0.3">
      <c r="A927" s="2">
        <v>1104</v>
      </c>
      <c r="B927" s="2">
        <v>1</v>
      </c>
      <c r="C927" s="2" t="s">
        <v>1392</v>
      </c>
      <c r="D927" s="1">
        <v>13</v>
      </c>
      <c r="E927" s="2" t="str">
        <f t="shared" si="6"/>
        <v>13_Myliobatiformes</v>
      </c>
      <c r="F927" s="2" t="s">
        <v>2338</v>
      </c>
      <c r="G927" s="2" t="s">
        <v>2644</v>
      </c>
      <c r="H927" s="20" t="s">
        <v>4095</v>
      </c>
      <c r="I927" s="20">
        <v>63156</v>
      </c>
      <c r="J927" s="20">
        <v>124463656</v>
      </c>
      <c r="K927" s="70" t="str">
        <f t="shared" si="7"/>
        <v>https://www.iucnredlist.org/species/63156/124463656</v>
      </c>
      <c r="L927" s="19">
        <v>5</v>
      </c>
      <c r="M927" s="19">
        <v>10</v>
      </c>
      <c r="N927" s="72"/>
      <c r="O927" s="72" t="s">
        <v>4319</v>
      </c>
      <c r="P927" s="51" t="s">
        <v>83</v>
      </c>
      <c r="Q927" s="24">
        <v>1236.5589520000001</v>
      </c>
      <c r="R927" s="26">
        <v>36</v>
      </c>
      <c r="S927" s="52" t="s">
        <v>2355</v>
      </c>
    </row>
    <row r="928" spans="1:19" x14ac:dyDescent="0.3">
      <c r="A928" s="2">
        <v>1108</v>
      </c>
      <c r="B928" s="2">
        <v>1</v>
      </c>
      <c r="C928" s="2" t="s">
        <v>1392</v>
      </c>
      <c r="D928" s="1">
        <v>13</v>
      </c>
      <c r="E928" s="2" t="str">
        <f t="shared" si="6"/>
        <v>13_Myliobatiformes</v>
      </c>
      <c r="F928" s="2" t="s">
        <v>2338</v>
      </c>
      <c r="G928" s="2" t="s">
        <v>2677</v>
      </c>
      <c r="H928" s="20" t="s">
        <v>4099</v>
      </c>
      <c r="I928" s="20">
        <v>161630</v>
      </c>
      <c r="J928" s="20">
        <v>124518082</v>
      </c>
      <c r="K928" s="70" t="str">
        <f t="shared" si="7"/>
        <v>https://www.iucnredlist.org/species/161630/124518082</v>
      </c>
      <c r="L928" s="19">
        <v>0</v>
      </c>
      <c r="M928" s="19">
        <v>27</v>
      </c>
      <c r="N928" s="72"/>
      <c r="O928" s="72" t="s">
        <v>4319</v>
      </c>
      <c r="P928" s="51" t="s">
        <v>83</v>
      </c>
      <c r="Q928" s="24">
        <v>332573.48599999998</v>
      </c>
      <c r="R928" s="26">
        <v>145</v>
      </c>
      <c r="S928" s="52" t="s">
        <v>2355</v>
      </c>
    </row>
    <row r="929" spans="1:19" x14ac:dyDescent="0.3">
      <c r="A929" s="2">
        <v>1110</v>
      </c>
      <c r="B929" s="2">
        <v>1</v>
      </c>
      <c r="C929" s="2" t="s">
        <v>1392</v>
      </c>
      <c r="D929" s="1">
        <v>13</v>
      </c>
      <c r="E929" s="2" t="str">
        <f t="shared" si="6"/>
        <v>13_Myliobatiformes</v>
      </c>
      <c r="F929" s="2" t="s">
        <v>2338</v>
      </c>
      <c r="G929" s="2" t="s">
        <v>2677</v>
      </c>
      <c r="H929" s="20" t="s">
        <v>4101</v>
      </c>
      <c r="I929" s="20">
        <v>14134429</v>
      </c>
      <c r="J929" s="20">
        <v>124548901</v>
      </c>
      <c r="K929" s="70" t="str">
        <f t="shared" si="7"/>
        <v>https://www.iucnredlist.org/species/14134429/124548901</v>
      </c>
      <c r="L929" s="19">
        <v>0</v>
      </c>
      <c r="M929" s="19">
        <v>94</v>
      </c>
      <c r="N929" s="72"/>
      <c r="O929" s="72" t="s">
        <v>4319</v>
      </c>
      <c r="P929" s="51" t="s">
        <v>83</v>
      </c>
      <c r="Q929" s="24">
        <v>55849.821660000001</v>
      </c>
      <c r="R929" s="26">
        <v>125</v>
      </c>
      <c r="S929" s="52" t="s">
        <v>2355</v>
      </c>
    </row>
    <row r="930" spans="1:19" x14ac:dyDescent="0.3">
      <c r="A930" s="2">
        <v>1111</v>
      </c>
      <c r="B930" s="2">
        <v>1</v>
      </c>
      <c r="C930" s="2" t="s">
        <v>1392</v>
      </c>
      <c r="D930" s="1">
        <v>13</v>
      </c>
      <c r="E930" s="2" t="str">
        <f t="shared" si="6"/>
        <v>13_Myliobatiformes</v>
      </c>
      <c r="F930" s="2" t="s">
        <v>2338</v>
      </c>
      <c r="G930" s="2" t="s">
        <v>2677</v>
      </c>
      <c r="H930" s="20" t="s">
        <v>4102</v>
      </c>
      <c r="I930" s="20">
        <v>152784762</v>
      </c>
      <c r="J930" s="20">
        <v>3088090</v>
      </c>
      <c r="K930" s="70" t="str">
        <f t="shared" si="7"/>
        <v>https://www.iucnredlist.org/species/152784762/3088090</v>
      </c>
      <c r="L930" s="19">
        <v>0</v>
      </c>
      <c r="M930" s="19">
        <v>55</v>
      </c>
      <c r="N930" s="72"/>
      <c r="O930" s="72" t="s">
        <v>4319</v>
      </c>
      <c r="P930" s="51" t="s">
        <v>83</v>
      </c>
      <c r="Q930" s="24">
        <v>570357.36620000005</v>
      </c>
      <c r="R930" s="26">
        <v>80</v>
      </c>
      <c r="S930" s="52" t="s">
        <v>2355</v>
      </c>
    </row>
    <row r="931" spans="1:19" x14ac:dyDescent="0.3">
      <c r="A931" s="2">
        <v>1112</v>
      </c>
      <c r="B931" s="2">
        <v>1</v>
      </c>
      <c r="C931" s="2" t="s">
        <v>1392</v>
      </c>
      <c r="D931" s="1">
        <v>13</v>
      </c>
      <c r="E931" s="2" t="str">
        <f t="shared" si="6"/>
        <v>13_Myliobatiformes</v>
      </c>
      <c r="F931" s="2" t="s">
        <v>2338</v>
      </c>
      <c r="G931" s="2" t="s">
        <v>2677</v>
      </c>
      <c r="H931" s="20" t="s">
        <v>4103</v>
      </c>
      <c r="I931" s="20">
        <v>60116</v>
      </c>
      <c r="J931" s="20">
        <v>124440092</v>
      </c>
      <c r="K931" s="70" t="str">
        <f t="shared" si="7"/>
        <v>https://www.iucnredlist.org/species/60116/124440092</v>
      </c>
      <c r="L931" s="19">
        <v>0</v>
      </c>
      <c r="M931" s="19">
        <v>75</v>
      </c>
      <c r="N931" s="72"/>
      <c r="O931" s="72" t="s">
        <v>4319</v>
      </c>
      <c r="P931" s="51" t="s">
        <v>83</v>
      </c>
      <c r="Q931" s="24">
        <v>33016.657850000003</v>
      </c>
      <c r="R931" s="26">
        <v>250</v>
      </c>
      <c r="S931" s="52" t="s">
        <v>2355</v>
      </c>
    </row>
    <row r="932" spans="1:19" x14ac:dyDescent="0.3">
      <c r="A932" s="2">
        <v>1113</v>
      </c>
      <c r="B932" s="2">
        <v>1</v>
      </c>
      <c r="C932" s="2" t="s">
        <v>1392</v>
      </c>
      <c r="D932" s="1">
        <v>13</v>
      </c>
      <c r="E932" s="2" t="str">
        <f t="shared" si="6"/>
        <v>13_Myliobatiformes</v>
      </c>
      <c r="F932" s="2" t="s">
        <v>2338</v>
      </c>
      <c r="G932" s="2" t="s">
        <v>2677</v>
      </c>
      <c r="H932" s="20" t="s">
        <v>4104</v>
      </c>
      <c r="I932" s="20">
        <v>60117</v>
      </c>
      <c r="J932" s="20">
        <v>124440205</v>
      </c>
      <c r="K932" s="70" t="str">
        <f t="shared" si="7"/>
        <v>https://www.iucnredlist.org/species/60117/124440205</v>
      </c>
      <c r="L932" s="19">
        <v>0</v>
      </c>
      <c r="M932" s="19">
        <v>75</v>
      </c>
      <c r="N932" s="72"/>
      <c r="O932" s="72" t="s">
        <v>4319</v>
      </c>
      <c r="P932" s="51" t="s">
        <v>83</v>
      </c>
      <c r="Q932" s="24">
        <v>3332523.4780000001</v>
      </c>
      <c r="R932" s="25">
        <v>104</v>
      </c>
      <c r="S932" s="52" t="s">
        <v>2355</v>
      </c>
    </row>
    <row r="933" spans="1:19" x14ac:dyDescent="0.3">
      <c r="A933" s="2">
        <v>1115</v>
      </c>
      <c r="B933" s="2">
        <v>1</v>
      </c>
      <c r="C933" s="2" t="s">
        <v>1392</v>
      </c>
      <c r="D933" s="1">
        <v>13</v>
      </c>
      <c r="E933" s="2" t="str">
        <f t="shared" si="6"/>
        <v>13_Myliobatiformes</v>
      </c>
      <c r="F933" s="2" t="s">
        <v>2338</v>
      </c>
      <c r="G933" s="2" t="s">
        <v>2677</v>
      </c>
      <c r="H933" s="20" t="s">
        <v>4106</v>
      </c>
      <c r="I933" s="20">
        <v>161516</v>
      </c>
      <c r="J933" s="20">
        <v>124498408</v>
      </c>
      <c r="K933" s="70" t="str">
        <f t="shared" si="7"/>
        <v>https://www.iucnredlist.org/species/161516/124498408</v>
      </c>
      <c r="L933" s="19">
        <v>0</v>
      </c>
      <c r="M933" s="19">
        <v>80</v>
      </c>
      <c r="N933" s="72"/>
      <c r="O933" s="72" t="s">
        <v>4319</v>
      </c>
      <c r="P933" s="51" t="s">
        <v>83</v>
      </c>
      <c r="Q933" s="24">
        <v>389752.2573</v>
      </c>
      <c r="R933" s="26">
        <v>85</v>
      </c>
      <c r="S933" s="52" t="s">
        <v>2355</v>
      </c>
    </row>
    <row r="934" spans="1:19" x14ac:dyDescent="0.3">
      <c r="A934" s="2">
        <v>1116</v>
      </c>
      <c r="B934" s="2">
        <v>1</v>
      </c>
      <c r="C934" s="2" t="s">
        <v>1392</v>
      </c>
      <c r="D934" s="1">
        <v>13</v>
      </c>
      <c r="E934" s="2" t="str">
        <f t="shared" si="6"/>
        <v>13_Myliobatiformes</v>
      </c>
      <c r="F934" s="2" t="s">
        <v>2338</v>
      </c>
      <c r="G934" s="2" t="s">
        <v>2677</v>
      </c>
      <c r="H934" s="20" t="s">
        <v>4107</v>
      </c>
      <c r="I934" s="20">
        <v>60113</v>
      </c>
      <c r="J934" s="20">
        <v>124439689</v>
      </c>
      <c r="K934" s="70" t="str">
        <f t="shared" si="7"/>
        <v>https://www.iucnredlist.org/species/60113/124439689</v>
      </c>
      <c r="L934" s="19">
        <v>0</v>
      </c>
      <c r="M934" s="19">
        <v>40</v>
      </c>
      <c r="N934" s="72"/>
      <c r="O934" s="72" t="s">
        <v>4319</v>
      </c>
      <c r="P934" s="51" t="s">
        <v>83</v>
      </c>
      <c r="Q934" s="24">
        <v>1358848.55</v>
      </c>
      <c r="R934" s="26">
        <v>108</v>
      </c>
      <c r="S934" s="52" t="s">
        <v>2355</v>
      </c>
    </row>
    <row r="935" spans="1:19" x14ac:dyDescent="0.3">
      <c r="A935" s="2">
        <v>1117</v>
      </c>
      <c r="B935" s="2">
        <v>1</v>
      </c>
      <c r="C935" s="2" t="s">
        <v>1392</v>
      </c>
      <c r="D935" s="1">
        <v>13</v>
      </c>
      <c r="E935" s="2" t="str">
        <f t="shared" si="6"/>
        <v>13_Myliobatiformes</v>
      </c>
      <c r="F935" s="2" t="s">
        <v>2338</v>
      </c>
      <c r="G935" s="2" t="s">
        <v>2699</v>
      </c>
      <c r="H935" s="20" t="s">
        <v>4108</v>
      </c>
      <c r="I935" s="20">
        <v>60111</v>
      </c>
      <c r="J935" s="20">
        <v>68640813</v>
      </c>
      <c r="K935" s="70" t="str">
        <f t="shared" si="7"/>
        <v>https://www.iucnredlist.org/species/60111/68640813</v>
      </c>
      <c r="L935" s="19">
        <v>44</v>
      </c>
      <c r="M935" s="19">
        <v>901</v>
      </c>
      <c r="N935" s="72"/>
      <c r="O935" s="72" t="s">
        <v>4319</v>
      </c>
      <c r="P935" s="51" t="s">
        <v>178</v>
      </c>
      <c r="Q935" s="24">
        <v>341010.42340000003</v>
      </c>
      <c r="R935" s="26">
        <v>270</v>
      </c>
      <c r="S935" s="26" t="s">
        <v>84</v>
      </c>
    </row>
    <row r="936" spans="1:19" x14ac:dyDescent="0.3">
      <c r="A936" s="2">
        <v>1119</v>
      </c>
      <c r="B936" s="2">
        <v>1</v>
      </c>
      <c r="C936" s="2" t="s">
        <v>1392</v>
      </c>
      <c r="D936" s="1">
        <v>13</v>
      </c>
      <c r="E936" s="2" t="str">
        <f t="shared" si="6"/>
        <v>13_Myliobatiformes</v>
      </c>
      <c r="F936" s="2" t="s">
        <v>2338</v>
      </c>
      <c r="G936" s="2" t="s">
        <v>2703</v>
      </c>
      <c r="H936" s="20" t="s">
        <v>4110</v>
      </c>
      <c r="I936" s="20">
        <v>60080</v>
      </c>
      <c r="J936" s="20">
        <v>68647900</v>
      </c>
      <c r="K936" s="70" t="str">
        <f t="shared" si="7"/>
        <v>https://www.iucnredlist.org/species/60080/68647900</v>
      </c>
      <c r="L936" s="19">
        <v>100</v>
      </c>
      <c r="M936" s="19">
        <v>210</v>
      </c>
      <c r="N936" s="72"/>
      <c r="O936" s="72" t="s">
        <v>4319</v>
      </c>
      <c r="P936" s="51" t="s">
        <v>83</v>
      </c>
      <c r="Q936" s="24">
        <v>19017.237509999999</v>
      </c>
      <c r="R936" s="26">
        <v>39</v>
      </c>
      <c r="S936" s="26" t="s">
        <v>84</v>
      </c>
    </row>
    <row r="937" spans="1:19" x14ac:dyDescent="0.3">
      <c r="A937" s="2">
        <v>1120</v>
      </c>
      <c r="B937" s="2">
        <v>1</v>
      </c>
      <c r="C937" s="2" t="s">
        <v>1392</v>
      </c>
      <c r="D937" s="1">
        <v>13</v>
      </c>
      <c r="E937" s="2" t="str">
        <f t="shared" si="6"/>
        <v>13_Myliobatiformes</v>
      </c>
      <c r="F937" s="2" t="s">
        <v>2338</v>
      </c>
      <c r="G937" s="2" t="s">
        <v>2703</v>
      </c>
      <c r="H937" s="20" t="s">
        <v>4111</v>
      </c>
      <c r="I937" s="20">
        <v>60081</v>
      </c>
      <c r="J937" s="20">
        <v>68648058</v>
      </c>
      <c r="K937" s="70" t="str">
        <f t="shared" si="7"/>
        <v>https://www.iucnredlist.org/species/60081/68648058</v>
      </c>
      <c r="L937" s="19">
        <v>0</v>
      </c>
      <c r="M937" s="19">
        <v>120</v>
      </c>
      <c r="N937" s="72"/>
      <c r="O937" s="72" t="s">
        <v>4319</v>
      </c>
      <c r="P937" s="51" t="s">
        <v>83</v>
      </c>
      <c r="Q937" s="24">
        <v>85954.673850000006</v>
      </c>
      <c r="R937" s="26">
        <v>80</v>
      </c>
      <c r="S937" s="26" t="s">
        <v>84</v>
      </c>
    </row>
    <row r="938" spans="1:19" x14ac:dyDescent="0.3">
      <c r="A938" s="2">
        <v>1121</v>
      </c>
      <c r="B938" s="2">
        <v>1</v>
      </c>
      <c r="C938" s="2" t="s">
        <v>1392</v>
      </c>
      <c r="D938" s="1">
        <v>13</v>
      </c>
      <c r="E938" s="2" t="str">
        <f t="shared" si="6"/>
        <v>13_Myliobatiformes</v>
      </c>
      <c r="F938" s="2" t="s">
        <v>2338</v>
      </c>
      <c r="G938" s="2" t="s">
        <v>2703</v>
      </c>
      <c r="H938" s="20" t="s">
        <v>4112</v>
      </c>
      <c r="I938" s="20">
        <v>60082</v>
      </c>
      <c r="J938" s="20">
        <v>68648164</v>
      </c>
      <c r="K938" s="70" t="str">
        <f t="shared" si="7"/>
        <v>https://www.iucnredlist.org/species/60082/68648164</v>
      </c>
      <c r="L938" s="19">
        <v>0</v>
      </c>
      <c r="M938" s="19">
        <v>40</v>
      </c>
      <c r="N938" s="72"/>
      <c r="O938" s="72" t="s">
        <v>4319</v>
      </c>
      <c r="P938" s="51" t="s">
        <v>83</v>
      </c>
      <c r="Q938" s="24">
        <v>67883.654110000003</v>
      </c>
      <c r="R938" s="26">
        <v>47</v>
      </c>
      <c r="S938" s="26" t="s">
        <v>84</v>
      </c>
    </row>
    <row r="939" spans="1:19" x14ac:dyDescent="0.3">
      <c r="A939" s="2">
        <v>1123</v>
      </c>
      <c r="B939" s="2">
        <v>1</v>
      </c>
      <c r="C939" s="2" t="s">
        <v>1392</v>
      </c>
      <c r="D939" s="1">
        <v>13</v>
      </c>
      <c r="E939" s="2" t="str">
        <f t="shared" si="6"/>
        <v>13_Myliobatiformes</v>
      </c>
      <c r="F939" s="2" t="s">
        <v>2338</v>
      </c>
      <c r="G939" s="2" t="s">
        <v>2703</v>
      </c>
      <c r="H939" s="20" t="s">
        <v>4114</v>
      </c>
      <c r="I939" s="20">
        <v>60084</v>
      </c>
      <c r="J939" s="20">
        <v>68648341</v>
      </c>
      <c r="K939" s="70" t="str">
        <f t="shared" si="7"/>
        <v>https://www.iucnredlist.org/species/60084/68648341</v>
      </c>
      <c r="L939" s="19">
        <v>0</v>
      </c>
      <c r="M939" s="19">
        <v>115</v>
      </c>
      <c r="N939" s="72"/>
      <c r="O939" s="72" t="s">
        <v>4319</v>
      </c>
      <c r="P939" s="51" t="s">
        <v>83</v>
      </c>
      <c r="Q939" s="24">
        <v>40478.431470000003</v>
      </c>
      <c r="R939" s="26">
        <v>55</v>
      </c>
      <c r="S939" s="26" t="s">
        <v>84</v>
      </c>
    </row>
    <row r="940" spans="1:19" x14ac:dyDescent="0.3">
      <c r="A940" s="2">
        <v>1124</v>
      </c>
      <c r="B940" s="2">
        <v>1</v>
      </c>
      <c r="C940" s="2" t="s">
        <v>1392</v>
      </c>
      <c r="D940" s="1">
        <v>13</v>
      </c>
      <c r="E940" s="2" t="str">
        <f t="shared" si="6"/>
        <v>13_Myliobatiformes</v>
      </c>
      <c r="F940" s="2" t="s">
        <v>2338</v>
      </c>
      <c r="G940" s="2" t="s">
        <v>2703</v>
      </c>
      <c r="H940" s="20" t="s">
        <v>4115</v>
      </c>
      <c r="I940" s="20">
        <v>60085</v>
      </c>
      <c r="J940" s="20">
        <v>68648424</v>
      </c>
      <c r="K940" s="70" t="str">
        <f t="shared" si="7"/>
        <v>https://www.iucnredlist.org/species/60085/68648424</v>
      </c>
      <c r="L940" s="19">
        <v>0</v>
      </c>
      <c r="M940" s="19">
        <v>135</v>
      </c>
      <c r="N940" s="72"/>
      <c r="O940" s="72" t="s">
        <v>4319</v>
      </c>
      <c r="P940" s="51" t="s">
        <v>83</v>
      </c>
      <c r="Q940" s="24">
        <v>36553.127690000001</v>
      </c>
      <c r="R940" s="26">
        <v>52</v>
      </c>
      <c r="S940" s="26" t="s">
        <v>84</v>
      </c>
    </row>
    <row r="941" spans="1:19" x14ac:dyDescent="0.3">
      <c r="A941" s="2">
        <v>1125</v>
      </c>
      <c r="B941" s="2">
        <v>1</v>
      </c>
      <c r="C941" s="2" t="s">
        <v>1392</v>
      </c>
      <c r="D941" s="1">
        <v>13</v>
      </c>
      <c r="E941" s="2" t="str">
        <f t="shared" si="6"/>
        <v>13_Myliobatiformes</v>
      </c>
      <c r="F941" s="2" t="s">
        <v>2338</v>
      </c>
      <c r="G941" s="2" t="s">
        <v>2703</v>
      </c>
      <c r="H941" s="20" t="s">
        <v>4116</v>
      </c>
      <c r="I941" s="20">
        <v>60087</v>
      </c>
      <c r="J941" s="20">
        <v>124438082</v>
      </c>
      <c r="K941" s="70" t="str">
        <f t="shared" si="7"/>
        <v>https://www.iucnredlist.org/species/60087/124438082</v>
      </c>
      <c r="L941" s="19">
        <v>10</v>
      </c>
      <c r="M941" s="19">
        <v>205</v>
      </c>
      <c r="N941" s="72"/>
      <c r="O941" s="72" t="s">
        <v>4319</v>
      </c>
      <c r="P941" s="51" t="s">
        <v>83</v>
      </c>
      <c r="Q941" s="24">
        <v>237627.22719999999</v>
      </c>
      <c r="R941" s="26">
        <v>40</v>
      </c>
      <c r="S941" s="26" t="s">
        <v>84</v>
      </c>
    </row>
    <row r="942" spans="1:19" x14ac:dyDescent="0.3">
      <c r="A942" s="2">
        <v>1126</v>
      </c>
      <c r="B942" s="2">
        <v>1</v>
      </c>
      <c r="C942" s="2" t="s">
        <v>1392</v>
      </c>
      <c r="D942" s="1">
        <v>13</v>
      </c>
      <c r="E942" s="2" t="str">
        <f t="shared" si="6"/>
        <v>13_Myliobatiformes</v>
      </c>
      <c r="F942" s="2" t="s">
        <v>2338</v>
      </c>
      <c r="G942" s="2" t="s">
        <v>2703</v>
      </c>
      <c r="H942" s="20" t="s">
        <v>4117</v>
      </c>
      <c r="I942" s="20">
        <v>60088</v>
      </c>
      <c r="J942" s="20">
        <v>68649040</v>
      </c>
      <c r="K942" s="70" t="str">
        <f t="shared" si="7"/>
        <v>https://www.iucnredlist.org/species/60088/68649040</v>
      </c>
      <c r="L942" s="19">
        <v>65</v>
      </c>
      <c r="M942" s="19">
        <v>265</v>
      </c>
      <c r="N942" s="72"/>
      <c r="O942" s="72" t="s">
        <v>4319</v>
      </c>
      <c r="P942" s="51" t="s">
        <v>83</v>
      </c>
      <c r="Q942" s="24">
        <v>41561.314180000001</v>
      </c>
      <c r="R942" s="26">
        <v>89</v>
      </c>
      <c r="S942" s="26" t="s">
        <v>84</v>
      </c>
    </row>
    <row r="943" spans="1:19" x14ac:dyDescent="0.3">
      <c r="A943" s="2">
        <v>1127</v>
      </c>
      <c r="B943" s="2">
        <v>1</v>
      </c>
      <c r="C943" s="2" t="s">
        <v>1392</v>
      </c>
      <c r="D943" s="1">
        <v>13</v>
      </c>
      <c r="E943" s="2" t="str">
        <f t="shared" si="6"/>
        <v>13_Myliobatiformes</v>
      </c>
      <c r="F943" s="2" t="s">
        <v>2338</v>
      </c>
      <c r="G943" s="2" t="s">
        <v>2703</v>
      </c>
      <c r="H943" s="20" t="s">
        <v>4118</v>
      </c>
      <c r="I943" s="20">
        <v>60089</v>
      </c>
      <c r="J943" s="20">
        <v>68649151</v>
      </c>
      <c r="K943" s="70" t="str">
        <f t="shared" si="7"/>
        <v>https://www.iucnredlist.org/species/60089/68649151</v>
      </c>
      <c r="L943" s="19">
        <v>1</v>
      </c>
      <c r="M943" s="19">
        <v>120</v>
      </c>
      <c r="N943" s="72"/>
      <c r="O943" s="72" t="s">
        <v>4319</v>
      </c>
      <c r="P943" s="51" t="s">
        <v>83</v>
      </c>
      <c r="Q943" s="24">
        <v>33345.446799999998</v>
      </c>
      <c r="R943" s="26">
        <v>60</v>
      </c>
      <c r="S943" s="26" t="s">
        <v>84</v>
      </c>
    </row>
    <row r="944" spans="1:19" x14ac:dyDescent="0.3">
      <c r="A944" s="2">
        <v>1128</v>
      </c>
      <c r="B944" s="2">
        <v>1</v>
      </c>
      <c r="C944" s="2" t="s">
        <v>1392</v>
      </c>
      <c r="D944" s="1">
        <v>13</v>
      </c>
      <c r="E944" s="2" t="str">
        <f t="shared" si="6"/>
        <v>13_Myliobatiformes</v>
      </c>
      <c r="F944" s="2" t="s">
        <v>2338</v>
      </c>
      <c r="G944" s="2" t="s">
        <v>2703</v>
      </c>
      <c r="H944" s="20" t="s">
        <v>4119</v>
      </c>
      <c r="I944" s="20">
        <v>60090</v>
      </c>
      <c r="J944" s="20">
        <v>68649223</v>
      </c>
      <c r="K944" s="70" t="str">
        <f t="shared" si="7"/>
        <v>https://www.iucnredlist.org/species/60090/68649223</v>
      </c>
      <c r="L944" s="19">
        <v>1</v>
      </c>
      <c r="M944" s="19">
        <v>210</v>
      </c>
      <c r="N944" s="72"/>
      <c r="O944" s="72" t="s">
        <v>4319</v>
      </c>
      <c r="P944" s="51" t="s">
        <v>83</v>
      </c>
      <c r="Q944" s="24">
        <v>92746.076499999996</v>
      </c>
      <c r="R944" s="26">
        <v>50</v>
      </c>
      <c r="S944" s="26" t="s">
        <v>84</v>
      </c>
    </row>
    <row r="945" spans="1:19" x14ac:dyDescent="0.3">
      <c r="A945" s="2">
        <v>1129</v>
      </c>
      <c r="B945" s="2">
        <v>1</v>
      </c>
      <c r="C945" s="2" t="s">
        <v>1392</v>
      </c>
      <c r="D945" s="1">
        <v>13</v>
      </c>
      <c r="E945" s="2" t="str">
        <f t="shared" si="6"/>
        <v>13_Myliobatiformes</v>
      </c>
      <c r="F945" s="2" t="s">
        <v>2338</v>
      </c>
      <c r="G945" s="2" t="s">
        <v>2703</v>
      </c>
      <c r="H945" s="20" t="s">
        <v>4120</v>
      </c>
      <c r="I945" s="20">
        <v>60091</v>
      </c>
      <c r="J945" s="20">
        <v>116737734</v>
      </c>
      <c r="K945" s="70" t="str">
        <f t="shared" si="7"/>
        <v>https://www.iucnredlist.org/species/60091/116737734</v>
      </c>
      <c r="L945" s="19">
        <v>203</v>
      </c>
      <c r="M945" s="19">
        <v>330</v>
      </c>
      <c r="N945" s="72"/>
      <c r="O945" s="72" t="s">
        <v>4319</v>
      </c>
      <c r="P945" s="51" t="s">
        <v>178</v>
      </c>
      <c r="Q945" s="24">
        <v>591.30537079999999</v>
      </c>
      <c r="R945" s="26">
        <v>34</v>
      </c>
      <c r="S945" s="26" t="s">
        <v>84</v>
      </c>
    </row>
    <row r="946" spans="1:19" x14ac:dyDescent="0.3">
      <c r="A946" s="2">
        <v>1130</v>
      </c>
      <c r="B946" s="2">
        <v>1</v>
      </c>
      <c r="C946" s="2" t="s">
        <v>1392</v>
      </c>
      <c r="D946" s="1">
        <v>13</v>
      </c>
      <c r="E946" s="2" t="str">
        <f t="shared" si="6"/>
        <v>13_Myliobatiformes</v>
      </c>
      <c r="F946" s="2" t="s">
        <v>2338</v>
      </c>
      <c r="G946" s="2" t="s">
        <v>2703</v>
      </c>
      <c r="H946" s="20" t="s">
        <v>4121</v>
      </c>
      <c r="I946" s="20">
        <v>60092</v>
      </c>
      <c r="J946" s="20">
        <v>68649334</v>
      </c>
      <c r="K946" s="70" t="str">
        <f t="shared" si="7"/>
        <v>https://www.iucnredlist.org/species/60092/68649334</v>
      </c>
      <c r="L946" s="19">
        <v>130</v>
      </c>
      <c r="M946" s="19">
        <v>420</v>
      </c>
      <c r="N946" s="72"/>
      <c r="O946" s="72" t="s">
        <v>4319</v>
      </c>
      <c r="P946" s="51" t="s">
        <v>178</v>
      </c>
      <c r="Q946" s="24">
        <v>22691.776620000001</v>
      </c>
      <c r="R946" s="26">
        <v>52</v>
      </c>
      <c r="S946" s="26" t="s">
        <v>84</v>
      </c>
    </row>
    <row r="947" spans="1:19" x14ac:dyDescent="0.3">
      <c r="A947" s="2">
        <v>1131</v>
      </c>
      <c r="B947" s="2">
        <v>1</v>
      </c>
      <c r="C947" s="2" t="s">
        <v>1392</v>
      </c>
      <c r="D947" s="1">
        <v>13</v>
      </c>
      <c r="E947" s="2" t="str">
        <f t="shared" si="6"/>
        <v>13_Myliobatiformes</v>
      </c>
      <c r="F947" s="2" t="s">
        <v>2338</v>
      </c>
      <c r="G947" s="2" t="s">
        <v>2703</v>
      </c>
      <c r="H947" s="20" t="s">
        <v>4122</v>
      </c>
      <c r="I947" s="20">
        <v>60093</v>
      </c>
      <c r="J947" s="20">
        <v>68649427</v>
      </c>
      <c r="K947" s="70" t="str">
        <f t="shared" si="7"/>
        <v>https://www.iucnredlist.org/species/60093/68649427</v>
      </c>
      <c r="L947" s="19">
        <v>60</v>
      </c>
      <c r="M947" s="19">
        <v>353</v>
      </c>
      <c r="N947" s="72"/>
      <c r="O947" s="72" t="s">
        <v>4319</v>
      </c>
      <c r="P947" s="51" t="s">
        <v>83</v>
      </c>
      <c r="Q947" s="24">
        <v>65393.998030000002</v>
      </c>
      <c r="R947" s="26">
        <v>59</v>
      </c>
      <c r="S947" s="26" t="s">
        <v>84</v>
      </c>
    </row>
    <row r="948" spans="1:19" x14ac:dyDescent="0.3">
      <c r="A948" s="2">
        <v>1132</v>
      </c>
      <c r="B948" s="2">
        <v>1</v>
      </c>
      <c r="C948" s="2" t="s">
        <v>1392</v>
      </c>
      <c r="D948" s="1">
        <v>13</v>
      </c>
      <c r="E948" s="2" t="str">
        <f t="shared" si="6"/>
        <v>13_Myliobatiformes</v>
      </c>
      <c r="F948" s="2" t="s">
        <v>2338</v>
      </c>
      <c r="G948" s="2" t="s">
        <v>2703</v>
      </c>
      <c r="H948" s="20" t="s">
        <v>4123</v>
      </c>
      <c r="I948" s="20">
        <v>60094</v>
      </c>
      <c r="J948" s="20">
        <v>68649513</v>
      </c>
      <c r="K948" s="70" t="str">
        <f t="shared" si="7"/>
        <v>https://www.iucnredlist.org/species/60094/68649513</v>
      </c>
      <c r="L948" s="19">
        <v>1</v>
      </c>
      <c r="M948" s="19">
        <v>50</v>
      </c>
      <c r="N948" s="72"/>
      <c r="O948" s="72" t="s">
        <v>4319</v>
      </c>
      <c r="P948" s="51" t="s">
        <v>83</v>
      </c>
      <c r="Q948" s="24">
        <v>99398.39615</v>
      </c>
      <c r="R948" s="26">
        <v>80</v>
      </c>
      <c r="S948" s="26" t="s">
        <v>84</v>
      </c>
    </row>
    <row r="949" spans="1:19" x14ac:dyDescent="0.3">
      <c r="A949" s="2">
        <v>1134</v>
      </c>
      <c r="B949" s="2">
        <v>1</v>
      </c>
      <c r="C949" s="2" t="s">
        <v>1392</v>
      </c>
      <c r="D949" s="1">
        <v>13</v>
      </c>
      <c r="E949" s="2" t="str">
        <f t="shared" si="6"/>
        <v>13_Myliobatiformes</v>
      </c>
      <c r="F949" s="2" t="s">
        <v>2338</v>
      </c>
      <c r="G949" s="2" t="s">
        <v>2703</v>
      </c>
      <c r="H949" s="20" t="s">
        <v>4126</v>
      </c>
      <c r="I949" s="20">
        <v>60096</v>
      </c>
      <c r="J949" s="20">
        <v>124438543</v>
      </c>
      <c r="K949" s="70" t="str">
        <f t="shared" si="7"/>
        <v>https://www.iucnredlist.org/species/60096/124438543</v>
      </c>
      <c r="L949" s="19">
        <v>230</v>
      </c>
      <c r="M949" s="19">
        <v>236</v>
      </c>
      <c r="N949" s="72"/>
      <c r="O949" s="72" t="s">
        <v>4319</v>
      </c>
      <c r="P949" s="51" t="s">
        <v>178</v>
      </c>
      <c r="Q949" s="24">
        <v>132.0376771</v>
      </c>
      <c r="R949" s="26">
        <v>23.5</v>
      </c>
      <c r="S949" s="26" t="s">
        <v>84</v>
      </c>
    </row>
    <row r="950" spans="1:19" x14ac:dyDescent="0.3">
      <c r="A950" s="2">
        <v>1135</v>
      </c>
      <c r="B950" s="2">
        <v>1</v>
      </c>
      <c r="C950" s="2" t="s">
        <v>1392</v>
      </c>
      <c r="D950" s="1">
        <v>13</v>
      </c>
      <c r="E950" s="2" t="str">
        <f t="shared" si="6"/>
        <v>13_Myliobatiformes</v>
      </c>
      <c r="F950" s="2" t="s">
        <v>2338</v>
      </c>
      <c r="G950" s="2" t="s">
        <v>2703</v>
      </c>
      <c r="H950" s="20" t="s">
        <v>4127</v>
      </c>
      <c r="I950" s="20">
        <v>42730</v>
      </c>
      <c r="J950" s="20">
        <v>68649607</v>
      </c>
      <c r="K950" s="70" t="str">
        <f t="shared" si="7"/>
        <v>https://www.iucnredlist.org/species/42730/68649607</v>
      </c>
      <c r="L950" s="19">
        <v>9</v>
      </c>
      <c r="M950" s="19">
        <v>130</v>
      </c>
      <c r="N950" s="72"/>
      <c r="O950" s="72" t="s">
        <v>4319</v>
      </c>
      <c r="P950" s="51" t="s">
        <v>83</v>
      </c>
      <c r="Q950" s="24">
        <v>11525.68427</v>
      </c>
      <c r="R950" s="26">
        <v>52</v>
      </c>
      <c r="S950" s="26" t="s">
        <v>84</v>
      </c>
    </row>
    <row r="951" spans="1:19" x14ac:dyDescent="0.3">
      <c r="A951" s="2">
        <v>1136</v>
      </c>
      <c r="B951" s="2">
        <v>1</v>
      </c>
      <c r="C951" s="2" t="s">
        <v>1392</v>
      </c>
      <c r="D951" s="1">
        <v>13</v>
      </c>
      <c r="E951" s="2" t="str">
        <f t="shared" si="6"/>
        <v>13_Myliobatiformes</v>
      </c>
      <c r="F951" s="2" t="s">
        <v>2338</v>
      </c>
      <c r="G951" s="2" t="s">
        <v>2703</v>
      </c>
      <c r="H951" s="20" t="s">
        <v>4128</v>
      </c>
      <c r="I951" s="20">
        <v>60097</v>
      </c>
      <c r="J951" s="20">
        <v>68649676</v>
      </c>
      <c r="K951" s="70" t="str">
        <f t="shared" si="7"/>
        <v>https://www.iucnredlist.org/species/60097/68649676</v>
      </c>
      <c r="L951" s="19">
        <v>1</v>
      </c>
      <c r="M951" s="19">
        <v>30</v>
      </c>
      <c r="N951" s="72"/>
      <c r="O951" s="72" t="s">
        <v>4319</v>
      </c>
      <c r="P951" s="51" t="s">
        <v>83</v>
      </c>
      <c r="Q951" s="24">
        <v>7371.189875</v>
      </c>
      <c r="R951" s="26">
        <v>43</v>
      </c>
      <c r="S951" s="26" t="s">
        <v>84</v>
      </c>
    </row>
    <row r="952" spans="1:19" x14ac:dyDescent="0.3">
      <c r="A952" s="2">
        <v>1138</v>
      </c>
      <c r="B952" s="2">
        <v>1</v>
      </c>
      <c r="C952" s="2" t="s">
        <v>1392</v>
      </c>
      <c r="D952" s="1">
        <v>13</v>
      </c>
      <c r="E952" s="2" t="str">
        <f t="shared" si="6"/>
        <v>13_Myliobatiformes</v>
      </c>
      <c r="F952" s="2" t="s">
        <v>2338</v>
      </c>
      <c r="G952" s="2" t="s">
        <v>2703</v>
      </c>
      <c r="H952" s="20" t="s">
        <v>4130</v>
      </c>
      <c r="I952" s="20">
        <v>60099</v>
      </c>
      <c r="J952" s="20">
        <v>116737804</v>
      </c>
      <c r="K952" s="70" t="str">
        <f t="shared" si="7"/>
        <v>https://www.iucnredlist.org/species/60099/116737804</v>
      </c>
      <c r="L952" s="19">
        <v>229</v>
      </c>
      <c r="M952" s="19">
        <v>430</v>
      </c>
      <c r="N952" s="72"/>
      <c r="O952" s="72" t="s">
        <v>4319</v>
      </c>
      <c r="P952" s="51" t="s">
        <v>178</v>
      </c>
      <c r="Q952" s="24">
        <v>3185.8761340000001</v>
      </c>
      <c r="R952" s="26">
        <v>37</v>
      </c>
      <c r="S952" s="26" t="s">
        <v>84</v>
      </c>
    </row>
    <row r="953" spans="1:19" x14ac:dyDescent="0.3">
      <c r="A953" s="2">
        <v>1140</v>
      </c>
      <c r="B953" s="2">
        <v>1</v>
      </c>
      <c r="C953" s="2" t="s">
        <v>1392</v>
      </c>
      <c r="D953" s="1">
        <v>13</v>
      </c>
      <c r="E953" s="2" t="str">
        <f t="shared" si="6"/>
        <v>13_Myliobatiformes</v>
      </c>
      <c r="F953" s="2" t="s">
        <v>2338</v>
      </c>
      <c r="G953" s="2" t="s">
        <v>2703</v>
      </c>
      <c r="H953" s="20" t="s">
        <v>4132</v>
      </c>
      <c r="I953" s="20">
        <v>60101</v>
      </c>
      <c r="J953" s="20">
        <v>116737872</v>
      </c>
      <c r="K953" s="70" t="str">
        <f t="shared" si="7"/>
        <v>https://www.iucnredlist.org/species/60101/116737872</v>
      </c>
      <c r="L953" s="19">
        <v>330</v>
      </c>
      <c r="M953" s="19">
        <v>330</v>
      </c>
      <c r="N953" s="72"/>
      <c r="O953" s="72" t="s">
        <v>4319</v>
      </c>
      <c r="P953" s="51" t="s">
        <v>178</v>
      </c>
      <c r="Q953" s="24" t="s">
        <v>267</v>
      </c>
      <c r="R953" s="26">
        <v>31</v>
      </c>
      <c r="S953" s="26" t="s">
        <v>84</v>
      </c>
    </row>
    <row r="954" spans="1:19" x14ac:dyDescent="0.3">
      <c r="A954" s="2">
        <v>1141</v>
      </c>
      <c r="B954" s="2">
        <v>1</v>
      </c>
      <c r="C954" s="2" t="s">
        <v>1392</v>
      </c>
      <c r="D954" s="1">
        <v>13</v>
      </c>
      <c r="E954" s="2" t="str">
        <f t="shared" si="6"/>
        <v>13_Myliobatiformes</v>
      </c>
      <c r="F954" s="2" t="s">
        <v>2338</v>
      </c>
      <c r="G954" s="2" t="s">
        <v>2703</v>
      </c>
      <c r="H954" s="20" t="s">
        <v>4133</v>
      </c>
      <c r="I954" s="20">
        <v>60102</v>
      </c>
      <c r="J954" s="20">
        <v>68649928</v>
      </c>
      <c r="K954" s="70" t="str">
        <f t="shared" si="7"/>
        <v>https://www.iucnredlist.org/species/60102/68649928</v>
      </c>
      <c r="L954" s="19">
        <v>0</v>
      </c>
      <c r="M954" s="19">
        <v>150</v>
      </c>
      <c r="N954" s="72"/>
      <c r="O954" s="72" t="s">
        <v>4319</v>
      </c>
      <c r="P954" s="51" t="s">
        <v>83</v>
      </c>
      <c r="Q954" s="24">
        <v>357691.49469999998</v>
      </c>
      <c r="R954" s="26">
        <v>57</v>
      </c>
      <c r="S954" s="26" t="s">
        <v>84</v>
      </c>
    </row>
    <row r="955" spans="1:19" x14ac:dyDescent="0.3">
      <c r="A955" s="2">
        <v>1142</v>
      </c>
      <c r="B955" s="2">
        <v>1</v>
      </c>
      <c r="C955" s="2" t="s">
        <v>1392</v>
      </c>
      <c r="D955" s="1">
        <v>13</v>
      </c>
      <c r="E955" s="2" t="str">
        <f t="shared" si="6"/>
        <v>13_Myliobatiformes</v>
      </c>
      <c r="F955" s="2" t="s">
        <v>2338</v>
      </c>
      <c r="G955" s="2" t="s">
        <v>2703</v>
      </c>
      <c r="H955" s="20" t="s">
        <v>4134</v>
      </c>
      <c r="I955" s="20">
        <v>60103</v>
      </c>
      <c r="J955" s="20">
        <v>68650051</v>
      </c>
      <c r="K955" s="70" t="str">
        <f t="shared" si="7"/>
        <v>https://www.iucnredlist.org/species/60103/68650051</v>
      </c>
      <c r="L955" s="19">
        <v>162</v>
      </c>
      <c r="M955" s="19">
        <v>370</v>
      </c>
      <c r="N955" s="72"/>
      <c r="O955" s="72" t="s">
        <v>4319</v>
      </c>
      <c r="P955" s="51" t="s">
        <v>178</v>
      </c>
      <c r="Q955" s="24" t="s">
        <v>267</v>
      </c>
      <c r="R955" s="26">
        <v>48</v>
      </c>
      <c r="S955" s="26" t="s">
        <v>84</v>
      </c>
    </row>
    <row r="956" spans="1:19" x14ac:dyDescent="0.3">
      <c r="A956" s="2">
        <v>1143</v>
      </c>
      <c r="B956" s="2">
        <v>1</v>
      </c>
      <c r="C956" s="2" t="s">
        <v>1392</v>
      </c>
      <c r="D956" s="1">
        <v>13</v>
      </c>
      <c r="E956" s="2" t="str">
        <f t="shared" si="6"/>
        <v>13_Myliobatiformes</v>
      </c>
      <c r="F956" s="2" t="s">
        <v>2338</v>
      </c>
      <c r="G956" s="2" t="s">
        <v>2703</v>
      </c>
      <c r="H956" s="20" t="s">
        <v>4135</v>
      </c>
      <c r="I956" s="20">
        <v>60104</v>
      </c>
      <c r="J956" s="20">
        <v>68650134</v>
      </c>
      <c r="K956" s="70" t="str">
        <f t="shared" si="7"/>
        <v>https://www.iucnredlist.org/species/60104/68650134</v>
      </c>
      <c r="L956" s="19">
        <v>45</v>
      </c>
      <c r="M956" s="19">
        <v>320</v>
      </c>
      <c r="N956" s="72"/>
      <c r="O956" s="72" t="s">
        <v>4319</v>
      </c>
      <c r="P956" s="51" t="s">
        <v>83</v>
      </c>
      <c r="Q956" s="24">
        <v>23949.740600000001</v>
      </c>
      <c r="R956" s="26">
        <v>42</v>
      </c>
      <c r="S956" s="26" t="s">
        <v>84</v>
      </c>
    </row>
    <row r="957" spans="1:19" x14ac:dyDescent="0.3">
      <c r="A957" s="2">
        <v>1145</v>
      </c>
      <c r="B957" s="2">
        <v>1</v>
      </c>
      <c r="C957" s="2" t="s">
        <v>1392</v>
      </c>
      <c r="D957" s="1">
        <v>13</v>
      </c>
      <c r="E957" s="2" t="str">
        <f t="shared" si="6"/>
        <v>13_Myliobatiformes</v>
      </c>
      <c r="F957" s="2" t="s">
        <v>2338</v>
      </c>
      <c r="G957" s="2" t="s">
        <v>2703</v>
      </c>
      <c r="H957" s="20" t="s">
        <v>4137</v>
      </c>
      <c r="I957" s="20">
        <v>60106</v>
      </c>
      <c r="J957" s="20">
        <v>68650340</v>
      </c>
      <c r="K957" s="70" t="str">
        <f t="shared" si="7"/>
        <v>https://www.iucnredlist.org/species/60106/68650340</v>
      </c>
      <c r="L957" s="19">
        <v>60</v>
      </c>
      <c r="M957" s="19">
        <v>220</v>
      </c>
      <c r="N957" s="72"/>
      <c r="O957" s="72" t="s">
        <v>4319</v>
      </c>
      <c r="P957" s="51" t="s">
        <v>83</v>
      </c>
      <c r="Q957" s="24">
        <v>111564.45759999999</v>
      </c>
      <c r="R957" s="26">
        <v>36</v>
      </c>
      <c r="S957" s="26" t="s">
        <v>84</v>
      </c>
    </row>
    <row r="958" spans="1:19" x14ac:dyDescent="0.3">
      <c r="A958" s="2">
        <v>1146</v>
      </c>
      <c r="B958" s="2">
        <v>1</v>
      </c>
      <c r="C958" s="2" t="s">
        <v>1392</v>
      </c>
      <c r="D958" s="1">
        <v>13</v>
      </c>
      <c r="E958" s="2" t="str">
        <f t="shared" si="6"/>
        <v>13_Myliobatiformes</v>
      </c>
      <c r="F958" s="2" t="s">
        <v>2338</v>
      </c>
      <c r="G958" s="2" t="s">
        <v>2761</v>
      </c>
      <c r="H958" s="20" t="s">
        <v>4138</v>
      </c>
      <c r="I958" s="20">
        <v>169243577</v>
      </c>
      <c r="J958" s="20">
        <v>124440562</v>
      </c>
      <c r="K958" s="70" t="str">
        <f t="shared" si="7"/>
        <v>https://www.iucnredlist.org/species/169243577/124440562</v>
      </c>
      <c r="L958" s="19">
        <v>0</v>
      </c>
      <c r="M958" s="19">
        <v>40</v>
      </c>
      <c r="N958" s="72"/>
      <c r="O958" s="72" t="s">
        <v>4319</v>
      </c>
      <c r="P958" s="51" t="s">
        <v>83</v>
      </c>
      <c r="Q958" s="24">
        <v>1059389.179</v>
      </c>
      <c r="R958" s="26">
        <v>90</v>
      </c>
      <c r="S958" s="26" t="s">
        <v>2355</v>
      </c>
    </row>
    <row r="959" spans="1:19" x14ac:dyDescent="0.3">
      <c r="A959" s="2">
        <v>1148</v>
      </c>
      <c r="B959" s="2">
        <v>1</v>
      </c>
      <c r="C959" s="2" t="s">
        <v>1392</v>
      </c>
      <c r="D959" s="1">
        <v>13</v>
      </c>
      <c r="E959" s="2" t="str">
        <f t="shared" si="6"/>
        <v>13_Myliobatiformes</v>
      </c>
      <c r="F959" s="2" t="s">
        <v>2338</v>
      </c>
      <c r="G959" s="2" t="s">
        <v>2761</v>
      </c>
      <c r="H959" s="20" t="s">
        <v>4140</v>
      </c>
      <c r="I959" s="20">
        <v>42564343</v>
      </c>
      <c r="J959" s="20">
        <v>2924463</v>
      </c>
      <c r="K959" s="70" t="str">
        <f t="shared" si="7"/>
        <v>https://www.iucnredlist.org/species/42564343/2924463</v>
      </c>
      <c r="L959" s="19">
        <v>0</v>
      </c>
      <c r="M959" s="19">
        <v>60</v>
      </c>
      <c r="N959" s="72"/>
      <c r="O959" s="72" t="s">
        <v>4319</v>
      </c>
      <c r="P959" s="51" t="s">
        <v>83</v>
      </c>
      <c r="Q959" s="24">
        <v>1547135.452</v>
      </c>
      <c r="R959" s="26">
        <v>226</v>
      </c>
      <c r="S959" s="26" t="s">
        <v>2355</v>
      </c>
    </row>
    <row r="960" spans="1:19" x14ac:dyDescent="0.3">
      <c r="A960" s="2">
        <v>1150</v>
      </c>
      <c r="B960" s="2">
        <v>1</v>
      </c>
      <c r="C960" s="2" t="s">
        <v>1392</v>
      </c>
      <c r="D960" s="1">
        <v>13</v>
      </c>
      <c r="E960" s="2" t="str">
        <f t="shared" si="6"/>
        <v>13_Myliobatiformes</v>
      </c>
      <c r="F960" s="2" t="s">
        <v>2338</v>
      </c>
      <c r="G960" s="2" t="s">
        <v>2761</v>
      </c>
      <c r="H960" s="20" t="s">
        <v>4142</v>
      </c>
      <c r="I960" s="20">
        <v>42566169</v>
      </c>
      <c r="J960" s="20">
        <v>42566212</v>
      </c>
      <c r="K960" s="70" t="str">
        <f t="shared" si="7"/>
        <v>https://www.iucnredlist.org/species/42566169/42566212</v>
      </c>
      <c r="L960" s="19">
        <v>0</v>
      </c>
      <c r="M960" s="19">
        <v>40</v>
      </c>
      <c r="N960" s="72"/>
      <c r="O960" s="72" t="s">
        <v>4319</v>
      </c>
      <c r="P960" s="51" t="s">
        <v>83</v>
      </c>
      <c r="Q960" s="24">
        <v>6398112.5860000001</v>
      </c>
      <c r="R960" s="26">
        <v>330</v>
      </c>
      <c r="S960" s="26" t="s">
        <v>2355</v>
      </c>
    </row>
    <row r="961" spans="1:19" x14ac:dyDescent="0.3">
      <c r="A961" s="2">
        <v>1151</v>
      </c>
      <c r="B961" s="2">
        <v>1</v>
      </c>
      <c r="C961" s="2" t="s">
        <v>1392</v>
      </c>
      <c r="D961" s="1">
        <v>13</v>
      </c>
      <c r="E961" s="2" t="str">
        <f t="shared" si="6"/>
        <v>13_Myliobatiformes</v>
      </c>
      <c r="F961" s="2" t="s">
        <v>2338</v>
      </c>
      <c r="G961" s="2" t="s">
        <v>2771</v>
      </c>
      <c r="H961" s="20" t="s">
        <v>4143</v>
      </c>
      <c r="I961" s="20">
        <v>161396</v>
      </c>
      <c r="J961" s="20">
        <v>124477188</v>
      </c>
      <c r="K961" s="70" t="str">
        <f t="shared" si="7"/>
        <v>https://www.iucnredlist.org/species/161396/124477188</v>
      </c>
      <c r="L961" s="19">
        <v>1</v>
      </c>
      <c r="M961" s="19">
        <v>50</v>
      </c>
      <c r="N961" s="72"/>
      <c r="O961" s="72" t="s">
        <v>4319</v>
      </c>
      <c r="P961" s="51" t="s">
        <v>83</v>
      </c>
      <c r="Q961" s="24">
        <v>14437.71673</v>
      </c>
      <c r="R961" s="26">
        <v>79</v>
      </c>
      <c r="S961" s="26" t="s">
        <v>2355</v>
      </c>
    </row>
    <row r="962" spans="1:19" x14ac:dyDescent="0.3">
      <c r="A962" s="2">
        <v>1153</v>
      </c>
      <c r="B962" s="2">
        <v>1</v>
      </c>
      <c r="C962" s="2" t="s">
        <v>1392</v>
      </c>
      <c r="D962" s="1">
        <v>13</v>
      </c>
      <c r="E962" s="2" t="str">
        <f t="shared" si="6"/>
        <v>13_Myliobatiformes</v>
      </c>
      <c r="F962" s="2" t="s">
        <v>2338</v>
      </c>
      <c r="G962" s="2" t="s">
        <v>2771</v>
      </c>
      <c r="H962" s="20" t="s">
        <v>4145</v>
      </c>
      <c r="I962" s="20">
        <v>84785231</v>
      </c>
      <c r="J962" s="20">
        <v>84785238</v>
      </c>
      <c r="K962" s="70" t="str">
        <f t="shared" si="7"/>
        <v>https://www.iucnredlist.org/species/84785231/84785238</v>
      </c>
      <c r="L962" s="19">
        <v>8</v>
      </c>
      <c r="M962" s="19">
        <v>117</v>
      </c>
      <c r="N962" s="72"/>
      <c r="O962" s="72" t="s">
        <v>4319</v>
      </c>
      <c r="P962" s="51" t="s">
        <v>83</v>
      </c>
      <c r="Q962" s="24">
        <v>2157592.645</v>
      </c>
      <c r="R962" s="26">
        <v>59</v>
      </c>
      <c r="S962" s="26" t="s">
        <v>2355</v>
      </c>
    </row>
    <row r="963" spans="1:19" x14ac:dyDescent="0.3">
      <c r="A963" s="2">
        <v>1154</v>
      </c>
      <c r="B963" s="2">
        <v>1</v>
      </c>
      <c r="C963" s="2" t="s">
        <v>1392</v>
      </c>
      <c r="D963" s="1">
        <v>13</v>
      </c>
      <c r="E963" s="2" t="str">
        <f t="shared" si="6"/>
        <v>13_Myliobatiformes</v>
      </c>
      <c r="F963" s="2" t="s">
        <v>2338</v>
      </c>
      <c r="G963" s="2" t="s">
        <v>2771</v>
      </c>
      <c r="H963" s="20" t="s">
        <v>4146</v>
      </c>
      <c r="I963" s="20">
        <v>60120</v>
      </c>
      <c r="J963" s="20">
        <v>124440727</v>
      </c>
      <c r="K963" s="70" t="str">
        <f t="shared" si="7"/>
        <v>https://www.iucnredlist.org/species/60120/124440727</v>
      </c>
      <c r="L963" s="19">
        <v>0</v>
      </c>
      <c r="M963" s="19">
        <v>60</v>
      </c>
      <c r="N963" s="72"/>
      <c r="O963" s="72" t="s">
        <v>4319</v>
      </c>
      <c r="P963" s="51" t="s">
        <v>83</v>
      </c>
      <c r="Q963" s="24">
        <v>866543.44539999997</v>
      </c>
      <c r="R963" s="26">
        <v>100</v>
      </c>
      <c r="S963" s="26" t="s">
        <v>2355</v>
      </c>
    </row>
    <row r="964" spans="1:19" x14ac:dyDescent="0.3">
      <c r="A964" s="2">
        <v>1156</v>
      </c>
      <c r="B964" s="2">
        <v>1</v>
      </c>
      <c r="C964" s="2" t="s">
        <v>1392</v>
      </c>
      <c r="D964" s="1">
        <v>13</v>
      </c>
      <c r="E964" s="2" t="str">
        <f t="shared" si="6"/>
        <v>13_Myliobatiformes</v>
      </c>
      <c r="F964" s="2" t="s">
        <v>2338</v>
      </c>
      <c r="G964" s="2" t="s">
        <v>2771</v>
      </c>
      <c r="H964" s="20" t="s">
        <v>4148</v>
      </c>
      <c r="I964" s="20">
        <v>84784918</v>
      </c>
      <c r="J964" s="20">
        <v>68607458</v>
      </c>
      <c r="K964" s="70" t="str">
        <f t="shared" si="7"/>
        <v>https://www.iucnredlist.org/species/84784918/68607458</v>
      </c>
      <c r="L964" s="19">
        <v>0</v>
      </c>
      <c r="M964" s="19">
        <v>115</v>
      </c>
      <c r="N964" s="72"/>
      <c r="O964" s="72" t="s">
        <v>4319</v>
      </c>
      <c r="P964" s="51" t="s">
        <v>83</v>
      </c>
      <c r="Q964" s="24">
        <v>4002565.7820000001</v>
      </c>
      <c r="R964" s="26">
        <v>72</v>
      </c>
      <c r="S964" s="26" t="s">
        <v>2355</v>
      </c>
    </row>
    <row r="965" spans="1:19" x14ac:dyDescent="0.3">
      <c r="A965" s="2">
        <v>1157</v>
      </c>
      <c r="B965" s="2">
        <v>1</v>
      </c>
      <c r="C965" s="2" t="s">
        <v>1392</v>
      </c>
      <c r="D965" s="1">
        <v>13</v>
      </c>
      <c r="E965" s="2" t="str">
        <f t="shared" si="6"/>
        <v>13_Myliobatiformes</v>
      </c>
      <c r="F965" s="2" t="s">
        <v>2338</v>
      </c>
      <c r="G965" s="2" t="s">
        <v>2771</v>
      </c>
      <c r="H965" s="20" t="s">
        <v>4149</v>
      </c>
      <c r="I965" s="20">
        <v>60121</v>
      </c>
      <c r="J965" s="20">
        <v>68607665</v>
      </c>
      <c r="K965" s="70" t="str">
        <f t="shared" si="7"/>
        <v>https://www.iucnredlist.org/species/60121/68607665</v>
      </c>
      <c r="L965" s="19">
        <v>0</v>
      </c>
      <c r="M965" s="19">
        <v>110</v>
      </c>
      <c r="N965" s="72"/>
      <c r="O965" s="72" t="s">
        <v>4319</v>
      </c>
      <c r="P965" s="51" t="s">
        <v>83</v>
      </c>
      <c r="Q965" s="24">
        <v>3874063.304</v>
      </c>
      <c r="R965" s="26">
        <v>240</v>
      </c>
      <c r="S965" s="26" t="s">
        <v>2355</v>
      </c>
    </row>
    <row r="966" spans="1:19" x14ac:dyDescent="0.3">
      <c r="A966" s="2">
        <v>1159</v>
      </c>
      <c r="B966" s="2">
        <v>1</v>
      </c>
      <c r="C966" s="2" t="s">
        <v>1392</v>
      </c>
      <c r="D966" s="1">
        <v>13</v>
      </c>
      <c r="E966" s="2" t="str">
        <f t="shared" si="6"/>
        <v>13_Myliobatiformes</v>
      </c>
      <c r="F966" s="2" t="s">
        <v>2338</v>
      </c>
      <c r="G966" s="2" t="s">
        <v>2771</v>
      </c>
      <c r="H966" s="20" t="s">
        <v>4151</v>
      </c>
      <c r="I966" s="20">
        <v>39416</v>
      </c>
      <c r="J966" s="20">
        <v>80677869</v>
      </c>
      <c r="K966" s="70" t="str">
        <f t="shared" si="7"/>
        <v>https://www.iucnredlist.org/species/39416/80677869</v>
      </c>
      <c r="L966" s="19">
        <v>0</v>
      </c>
      <c r="M966" s="19">
        <v>108</v>
      </c>
      <c r="N966" s="72"/>
      <c r="O966" s="72" t="s">
        <v>4319</v>
      </c>
      <c r="P966" s="51" t="s">
        <v>83</v>
      </c>
      <c r="Q966" s="24">
        <v>92164.528210000004</v>
      </c>
      <c r="R966" s="26">
        <v>180</v>
      </c>
      <c r="S966" s="26" t="s">
        <v>2355</v>
      </c>
    </row>
    <row r="967" spans="1:19" x14ac:dyDescent="0.3">
      <c r="A967" s="2">
        <v>1160</v>
      </c>
      <c r="B967" s="2">
        <v>1</v>
      </c>
      <c r="C967" s="2" t="s">
        <v>1392</v>
      </c>
      <c r="D967" s="1">
        <v>13</v>
      </c>
      <c r="E967" s="2" t="str">
        <f t="shared" si="6"/>
        <v>13_Myliobatiformes</v>
      </c>
      <c r="F967" s="2" t="s">
        <v>2338</v>
      </c>
      <c r="G967" s="2" t="s">
        <v>2771</v>
      </c>
      <c r="H967" s="20" t="s">
        <v>4152</v>
      </c>
      <c r="I967" s="20">
        <v>60123</v>
      </c>
      <c r="J967" s="20">
        <v>124441181</v>
      </c>
      <c r="K967" s="70" t="str">
        <f t="shared" si="7"/>
        <v>https://www.iucnredlist.org/species/60123/124441181</v>
      </c>
      <c r="L967" s="19">
        <v>0</v>
      </c>
      <c r="M967" s="19">
        <v>100</v>
      </c>
      <c r="N967" s="72"/>
      <c r="O967" s="72" t="s">
        <v>4319</v>
      </c>
      <c r="P967" s="51" t="s">
        <v>83</v>
      </c>
      <c r="Q967" s="24">
        <v>27620.647519999999</v>
      </c>
      <c r="R967" s="26">
        <v>200</v>
      </c>
      <c r="S967" s="26" t="s">
        <v>2355</v>
      </c>
    </row>
    <row r="968" spans="1:19" x14ac:dyDescent="0.3">
      <c r="A968" s="2">
        <v>1161</v>
      </c>
      <c r="B968" s="2">
        <v>1</v>
      </c>
      <c r="C968" s="2" t="s">
        <v>1392</v>
      </c>
      <c r="D968" s="1">
        <v>13</v>
      </c>
      <c r="E968" s="2" t="str">
        <f t="shared" si="6"/>
        <v>13_Myliobatiformes</v>
      </c>
      <c r="F968" s="2" t="s">
        <v>2338</v>
      </c>
      <c r="G968" s="2" t="s">
        <v>2771</v>
      </c>
      <c r="H968" s="20" t="s">
        <v>4153</v>
      </c>
      <c r="I968" s="20">
        <v>161568</v>
      </c>
      <c r="J968" s="20">
        <v>891226</v>
      </c>
      <c r="K968" s="70" t="str">
        <f t="shared" si="7"/>
        <v>https://www.iucnredlist.org/species/161568/891226</v>
      </c>
      <c r="L968" s="19">
        <v>0</v>
      </c>
      <c r="M968" s="19">
        <v>122</v>
      </c>
      <c r="N968" s="72"/>
      <c r="O968" s="72" t="s">
        <v>4319</v>
      </c>
      <c r="P968" s="51" t="s">
        <v>83</v>
      </c>
      <c r="Q968" s="24">
        <v>1543916.051</v>
      </c>
      <c r="R968" s="26">
        <v>106</v>
      </c>
      <c r="S968" s="26" t="s">
        <v>2355</v>
      </c>
    </row>
    <row r="969" spans="1:19" x14ac:dyDescent="0.3">
      <c r="A969" s="2">
        <v>1162</v>
      </c>
      <c r="B969" s="2">
        <v>1</v>
      </c>
      <c r="C969" s="2" t="s">
        <v>1392</v>
      </c>
      <c r="D969" s="1">
        <v>13</v>
      </c>
      <c r="E969" s="2" t="str">
        <f t="shared" si="6"/>
        <v>13_Myliobatiformes</v>
      </c>
      <c r="F969" s="2" t="s">
        <v>2338</v>
      </c>
      <c r="G969" s="2" t="s">
        <v>2771</v>
      </c>
      <c r="H969" s="20" t="s">
        <v>4154</v>
      </c>
      <c r="I969" s="20">
        <v>161436</v>
      </c>
      <c r="J969" s="20">
        <v>888243</v>
      </c>
      <c r="K969" s="70" t="str">
        <f t="shared" si="7"/>
        <v>https://www.iucnredlist.org/species/161436/888243</v>
      </c>
      <c r="L969" s="19">
        <v>0</v>
      </c>
      <c r="M969" s="19">
        <v>181</v>
      </c>
      <c r="N969" s="72"/>
      <c r="O969" s="72" t="s">
        <v>4319</v>
      </c>
      <c r="P969" s="51" t="s">
        <v>83</v>
      </c>
      <c r="Q969" s="24">
        <v>1810688.5460000001</v>
      </c>
      <c r="R969" s="26">
        <v>115</v>
      </c>
      <c r="S969" s="26" t="s">
        <v>2355</v>
      </c>
    </row>
    <row r="970" spans="1:19" x14ac:dyDescent="0.3">
      <c r="A970" s="2">
        <v>1163</v>
      </c>
      <c r="B970" s="2">
        <v>1</v>
      </c>
      <c r="C970" s="2" t="s">
        <v>1392</v>
      </c>
      <c r="D970" s="1">
        <v>13</v>
      </c>
      <c r="E970" s="2" t="str">
        <f t="shared" si="6"/>
        <v>13_Myliobatiformes</v>
      </c>
      <c r="F970" s="2" t="s">
        <v>2338</v>
      </c>
      <c r="G970" s="2" t="s">
        <v>2771</v>
      </c>
      <c r="H970" s="20" t="s">
        <v>4155</v>
      </c>
      <c r="I970" s="20">
        <v>60124</v>
      </c>
      <c r="J970" s="20">
        <v>68634957</v>
      </c>
      <c r="K970" s="70" t="str">
        <f t="shared" si="7"/>
        <v>https://www.iucnredlist.org/species/60124/68634957</v>
      </c>
      <c r="L970" s="19">
        <v>117</v>
      </c>
      <c r="M970" s="19">
        <v>367</v>
      </c>
      <c r="N970" s="72"/>
      <c r="O970" s="72" t="s">
        <v>4319</v>
      </c>
      <c r="P970" s="51" t="s">
        <v>83</v>
      </c>
      <c r="Q970" s="24">
        <v>52925.423210000001</v>
      </c>
      <c r="R970" s="26">
        <v>114</v>
      </c>
      <c r="S970" s="26" t="s">
        <v>2355</v>
      </c>
    </row>
    <row r="971" spans="1:19" x14ac:dyDescent="0.3">
      <c r="A971" s="2">
        <v>1165</v>
      </c>
      <c r="B971" s="2">
        <v>1</v>
      </c>
      <c r="C971" s="2" t="s">
        <v>1392</v>
      </c>
      <c r="D971" s="1">
        <v>13</v>
      </c>
      <c r="E971" s="2" t="str">
        <f t="shared" si="6"/>
        <v>13_Myliobatiformes</v>
      </c>
      <c r="F971" s="2" t="s">
        <v>2338</v>
      </c>
      <c r="G971" s="2" t="s">
        <v>2771</v>
      </c>
      <c r="H971" s="20" t="s">
        <v>4157</v>
      </c>
      <c r="I971" s="20">
        <v>60126</v>
      </c>
      <c r="J971" s="20">
        <v>124441708</v>
      </c>
      <c r="K971" s="70" t="str">
        <f t="shared" si="7"/>
        <v>https://www.iucnredlist.org/species/60126/124441708</v>
      </c>
      <c r="L971" s="19">
        <v>0</v>
      </c>
      <c r="M971" s="19">
        <v>50</v>
      </c>
      <c r="N971" s="72"/>
      <c r="O971" s="72" t="s">
        <v>4319</v>
      </c>
      <c r="P971" s="51" t="s">
        <v>83</v>
      </c>
      <c r="Q971" s="24">
        <v>7028.1617480000004</v>
      </c>
      <c r="R971" s="26">
        <v>131</v>
      </c>
      <c r="S971" s="26" t="s">
        <v>2355</v>
      </c>
    </row>
    <row r="972" spans="1:19" x14ac:dyDescent="0.3">
      <c r="A972" s="2">
        <v>1166</v>
      </c>
      <c r="B972" s="2">
        <v>1</v>
      </c>
      <c r="C972" s="2" t="s">
        <v>1392</v>
      </c>
      <c r="D972" s="1">
        <v>13</v>
      </c>
      <c r="E972" s="2" t="str">
        <f t="shared" si="6"/>
        <v>13_Myliobatiformes</v>
      </c>
      <c r="F972" s="2" t="s">
        <v>2338</v>
      </c>
      <c r="G972" s="2" t="s">
        <v>2771</v>
      </c>
      <c r="H972" s="20" t="s">
        <v>4158</v>
      </c>
      <c r="I972" s="20">
        <v>104025473</v>
      </c>
      <c r="J972" s="20">
        <v>104025749</v>
      </c>
      <c r="K972" s="70" t="str">
        <f t="shared" si="7"/>
        <v>https://www.iucnredlist.org/species/104025473/104025749</v>
      </c>
      <c r="L972" s="19">
        <v>5</v>
      </c>
      <c r="M972" s="19">
        <v>47</v>
      </c>
      <c r="N972" s="72"/>
      <c r="O972" s="72" t="s">
        <v>4319</v>
      </c>
      <c r="P972" s="51" t="s">
        <v>83</v>
      </c>
      <c r="Q972" s="24">
        <v>156669.55729999999</v>
      </c>
      <c r="R972" s="26">
        <v>70</v>
      </c>
      <c r="S972" s="26" t="s">
        <v>2355</v>
      </c>
    </row>
    <row r="973" spans="1:19" x14ac:dyDescent="0.3">
      <c r="A973" s="2">
        <v>1167</v>
      </c>
      <c r="B973" s="2">
        <v>1</v>
      </c>
      <c r="C973" s="2" t="s">
        <v>1392</v>
      </c>
      <c r="D973" s="1">
        <v>13</v>
      </c>
      <c r="E973" s="2" t="str">
        <f t="shared" si="6"/>
        <v>13_Myliobatiformes</v>
      </c>
      <c r="F973" s="2" t="s">
        <v>2338</v>
      </c>
      <c r="G973" s="2" t="s">
        <v>2771</v>
      </c>
      <c r="H973" s="20" t="s">
        <v>4159</v>
      </c>
      <c r="I973" s="20">
        <v>70686656</v>
      </c>
      <c r="J973" s="20">
        <v>70687032</v>
      </c>
      <c r="K973" s="70" t="str">
        <f t="shared" si="7"/>
        <v>https://www.iucnredlist.org/species/70686656/70687032</v>
      </c>
      <c r="L973" s="19">
        <v>0</v>
      </c>
      <c r="M973" s="19">
        <v>422</v>
      </c>
      <c r="N973" s="72"/>
      <c r="O973" s="72" t="s">
        <v>4319</v>
      </c>
      <c r="P973" s="51" t="s">
        <v>83</v>
      </c>
      <c r="Q973" s="24">
        <v>771560.9423</v>
      </c>
      <c r="R973" s="26">
        <v>160</v>
      </c>
      <c r="S973" s="26" t="s">
        <v>2355</v>
      </c>
    </row>
    <row r="974" spans="1:19" x14ac:dyDescent="0.3">
      <c r="A974" s="2">
        <v>1168</v>
      </c>
      <c r="B974" s="2">
        <v>1</v>
      </c>
      <c r="C974" s="2" t="s">
        <v>1392</v>
      </c>
      <c r="D974" s="1">
        <v>13</v>
      </c>
      <c r="E974" s="2" t="str">
        <f t="shared" si="6"/>
        <v>13_Myliobatiformes</v>
      </c>
      <c r="F974" s="2" t="s">
        <v>2338</v>
      </c>
      <c r="G974" s="2" t="s">
        <v>2771</v>
      </c>
      <c r="H974" s="20" t="s">
        <v>4160</v>
      </c>
      <c r="I974" s="20">
        <v>161357</v>
      </c>
      <c r="J974" s="20">
        <v>124471213</v>
      </c>
      <c r="K974" s="70" t="str">
        <f t="shared" si="7"/>
        <v>https://www.iucnredlist.org/species/161357/124471213</v>
      </c>
      <c r="L974" s="19">
        <v>0</v>
      </c>
      <c r="M974" s="19">
        <v>60</v>
      </c>
      <c r="N974" s="72"/>
      <c r="O974" s="72" t="s">
        <v>4319</v>
      </c>
      <c r="P974" s="51" t="s">
        <v>83</v>
      </c>
      <c r="Q974" s="24">
        <v>506401.17690000002</v>
      </c>
      <c r="R974" s="26">
        <v>102</v>
      </c>
      <c r="S974" s="26" t="s">
        <v>2355</v>
      </c>
    </row>
    <row r="975" spans="1:19" x14ac:dyDescent="0.3">
      <c r="A975" s="2">
        <v>1169</v>
      </c>
      <c r="B975" s="2">
        <v>1</v>
      </c>
      <c r="C975" s="2" t="s">
        <v>1392</v>
      </c>
      <c r="D975" s="1">
        <v>13</v>
      </c>
      <c r="E975" s="2" t="str">
        <f t="shared" si="6"/>
        <v>13_Myliobatiformes</v>
      </c>
      <c r="F975" s="2" t="s">
        <v>2338</v>
      </c>
      <c r="G975" s="2" t="s">
        <v>2806</v>
      </c>
      <c r="H975" s="20" t="s">
        <v>4161</v>
      </c>
      <c r="I975" s="20">
        <v>60128</v>
      </c>
      <c r="J975" s="20">
        <v>3088381</v>
      </c>
      <c r="K975" s="70" t="str">
        <f t="shared" si="7"/>
        <v>https://www.iucnredlist.org/species/60128/3088381</v>
      </c>
      <c r="L975" s="19">
        <v>0</v>
      </c>
      <c r="M975" s="19">
        <v>60</v>
      </c>
      <c r="N975" s="72"/>
      <c r="O975" s="72" t="s">
        <v>4319</v>
      </c>
      <c r="P975" s="51" t="s">
        <v>83</v>
      </c>
      <c r="Q975" s="24">
        <v>1422568.8289999999</v>
      </c>
      <c r="R975" s="26">
        <v>110</v>
      </c>
      <c r="S975" s="26" t="s">
        <v>2355</v>
      </c>
    </row>
    <row r="976" spans="1:19" x14ac:dyDescent="0.3">
      <c r="A976" s="2">
        <v>1170</v>
      </c>
      <c r="B976" s="2">
        <v>1</v>
      </c>
      <c r="C976" s="2" t="s">
        <v>1392</v>
      </c>
      <c r="D976" s="1">
        <v>13</v>
      </c>
      <c r="E976" s="2" t="str">
        <f t="shared" si="6"/>
        <v>13_Myliobatiformes</v>
      </c>
      <c r="F976" s="2" t="s">
        <v>2338</v>
      </c>
      <c r="G976" s="2" t="s">
        <v>2806</v>
      </c>
      <c r="H976" s="20" t="s">
        <v>4162</v>
      </c>
      <c r="I976" s="20">
        <v>44595</v>
      </c>
      <c r="J976" s="20">
        <v>2997621</v>
      </c>
      <c r="K976" s="70" t="str">
        <f t="shared" si="7"/>
        <v>https://www.iucnredlist.org/species/44595/2997621</v>
      </c>
      <c r="L976" s="19">
        <v>0</v>
      </c>
      <c r="M976" s="19">
        <v>20</v>
      </c>
      <c r="N976" s="72"/>
      <c r="O976" s="72" t="s">
        <v>4319</v>
      </c>
      <c r="P976" s="51" t="s">
        <v>83</v>
      </c>
      <c r="Q976" s="24">
        <v>510682.19910000003</v>
      </c>
      <c r="R976" s="26">
        <v>104</v>
      </c>
      <c r="S976" s="26" t="s">
        <v>2355</v>
      </c>
    </row>
    <row r="977" spans="1:19" x14ac:dyDescent="0.3">
      <c r="A977" s="2">
        <v>1171</v>
      </c>
      <c r="B977" s="2">
        <v>1</v>
      </c>
      <c r="C977" s="2" t="s">
        <v>1392</v>
      </c>
      <c r="D977" s="1">
        <v>13</v>
      </c>
      <c r="E977" s="2" t="str">
        <f t="shared" si="6"/>
        <v>13_Myliobatiformes</v>
      </c>
      <c r="F977" s="2" t="s">
        <v>2338</v>
      </c>
      <c r="G977" s="2" t="s">
        <v>2806</v>
      </c>
      <c r="H977" s="20" t="s">
        <v>4163</v>
      </c>
      <c r="I977" s="20">
        <v>60129</v>
      </c>
      <c r="J977" s="20">
        <v>124442197</v>
      </c>
      <c r="K977" s="70" t="str">
        <f t="shared" si="7"/>
        <v>https://www.iucnredlist.org/species/60129/124442197</v>
      </c>
      <c r="L977" s="19">
        <v>0</v>
      </c>
      <c r="M977" s="19">
        <v>50</v>
      </c>
      <c r="N977" s="72"/>
      <c r="O977" s="72" t="s">
        <v>4319</v>
      </c>
      <c r="P977" s="51" t="s">
        <v>83</v>
      </c>
      <c r="Q977" s="24">
        <v>1954609.9990000001</v>
      </c>
      <c r="R977" s="25">
        <v>165</v>
      </c>
      <c r="S977" s="26" t="s">
        <v>2355</v>
      </c>
    </row>
    <row r="978" spans="1:19" x14ac:dyDescent="0.3">
      <c r="A978" s="2">
        <v>1172</v>
      </c>
      <c r="B978" s="2">
        <v>1</v>
      </c>
      <c r="C978" s="2" t="s">
        <v>1392</v>
      </c>
      <c r="D978" s="1">
        <v>13</v>
      </c>
      <c r="E978" s="2" t="str">
        <f t="shared" si="6"/>
        <v>13_Myliobatiformes</v>
      </c>
      <c r="F978" s="2" t="s">
        <v>2338</v>
      </c>
      <c r="G978" s="2" t="s">
        <v>2806</v>
      </c>
      <c r="H978" s="20" t="s">
        <v>4164</v>
      </c>
      <c r="I978" s="20">
        <v>195474</v>
      </c>
      <c r="J978" s="20">
        <v>175221403</v>
      </c>
      <c r="K978" s="70" t="str">
        <f t="shared" si="7"/>
        <v>https://www.iucnredlist.org/species/195474/175221403</v>
      </c>
      <c r="L978" s="19">
        <v>5</v>
      </c>
      <c r="M978" s="19">
        <v>50</v>
      </c>
      <c r="N978" s="72"/>
      <c r="O978" s="72" t="s">
        <v>4319</v>
      </c>
      <c r="P978" s="51" t="s">
        <v>83</v>
      </c>
      <c r="Q978" s="24">
        <v>2639551.0159999998</v>
      </c>
      <c r="R978" s="26">
        <v>90</v>
      </c>
      <c r="S978" s="26" t="s">
        <v>2355</v>
      </c>
    </row>
    <row r="979" spans="1:19" x14ac:dyDescent="0.3">
      <c r="A979" s="2">
        <v>1173</v>
      </c>
      <c r="B979" s="2">
        <v>1</v>
      </c>
      <c r="C979" s="2" t="s">
        <v>1392</v>
      </c>
      <c r="D979" s="1">
        <v>13</v>
      </c>
      <c r="E979" s="2" t="str">
        <f t="shared" si="6"/>
        <v>13_Myliobatiformes</v>
      </c>
      <c r="F979" s="2" t="s">
        <v>2338</v>
      </c>
      <c r="G979" s="2" t="s">
        <v>2806</v>
      </c>
      <c r="H979" s="20" t="s">
        <v>4165</v>
      </c>
      <c r="I979" s="20">
        <v>161463</v>
      </c>
      <c r="J979" s="20">
        <v>49318282</v>
      </c>
      <c r="K979" s="70" t="str">
        <f t="shared" si="7"/>
        <v>https://www.iucnredlist.org/species/161463/49318282</v>
      </c>
      <c r="L979" s="19">
        <v>0</v>
      </c>
      <c r="M979" s="19">
        <v>100</v>
      </c>
      <c r="N979" s="72"/>
      <c r="O979" s="72" t="s">
        <v>4319</v>
      </c>
      <c r="P979" s="51" t="s">
        <v>83</v>
      </c>
      <c r="Q979" s="24">
        <v>665363.78269999998</v>
      </c>
      <c r="R979" s="26">
        <v>200</v>
      </c>
      <c r="S979" s="26" t="s">
        <v>2355</v>
      </c>
    </row>
    <row r="980" spans="1:19" x14ac:dyDescent="0.3">
      <c r="A980" s="2">
        <v>1174</v>
      </c>
      <c r="B980" s="2">
        <v>1</v>
      </c>
      <c r="C980" s="2" t="s">
        <v>1392</v>
      </c>
      <c r="D980" s="1">
        <v>13</v>
      </c>
      <c r="E980" s="2" t="str">
        <f t="shared" si="6"/>
        <v>13_Myliobatiformes</v>
      </c>
      <c r="F980" s="2" t="s">
        <v>2338</v>
      </c>
      <c r="G980" s="2" t="s">
        <v>2806</v>
      </c>
      <c r="H980" s="20" t="s">
        <v>4166</v>
      </c>
      <c r="I980" s="20">
        <v>161530</v>
      </c>
      <c r="J980" s="20">
        <v>68642171</v>
      </c>
      <c r="K980" s="70" t="str">
        <f t="shared" si="7"/>
        <v>https://www.iucnredlist.org/species/161530/68642171</v>
      </c>
      <c r="L980" s="19">
        <v>0</v>
      </c>
      <c r="M980" s="19">
        <v>50</v>
      </c>
      <c r="N980" s="72"/>
      <c r="O980" s="72" t="s">
        <v>4319</v>
      </c>
      <c r="P980" s="51" t="s">
        <v>83</v>
      </c>
      <c r="Q980" s="24">
        <v>259973.33910000001</v>
      </c>
      <c r="R980" s="26">
        <v>86</v>
      </c>
      <c r="S980" s="26" t="s">
        <v>2355</v>
      </c>
    </row>
    <row r="981" spans="1:19" x14ac:dyDescent="0.3">
      <c r="A981" s="2">
        <v>1175</v>
      </c>
      <c r="B981" s="2">
        <v>1</v>
      </c>
      <c r="C981" s="2" t="s">
        <v>1392</v>
      </c>
      <c r="D981" s="1">
        <v>13</v>
      </c>
      <c r="E981" s="2" t="str">
        <f t="shared" si="6"/>
        <v>13_Myliobatiformes</v>
      </c>
      <c r="F981" s="2" t="s">
        <v>2338</v>
      </c>
      <c r="G981" s="2" t="s">
        <v>2806</v>
      </c>
      <c r="H981" s="20" t="s">
        <v>4167</v>
      </c>
      <c r="I981" s="20">
        <v>60130</v>
      </c>
      <c r="J981" s="20">
        <v>124442442</v>
      </c>
      <c r="K981" s="70" t="str">
        <f t="shared" si="7"/>
        <v>https://www.iucnredlist.org/species/60130/124442442</v>
      </c>
      <c r="L981" s="19">
        <v>0</v>
      </c>
      <c r="M981" s="19">
        <v>77</v>
      </c>
      <c r="N981" s="72"/>
      <c r="O981" s="72" t="s">
        <v>4319</v>
      </c>
      <c r="P981" s="51" t="s">
        <v>83</v>
      </c>
      <c r="Q981" s="24">
        <v>140078.3567</v>
      </c>
      <c r="R981" s="26">
        <v>104</v>
      </c>
      <c r="S981" s="26" t="s">
        <v>2355</v>
      </c>
    </row>
    <row r="982" spans="1:19" x14ac:dyDescent="0.3">
      <c r="A982" s="2">
        <v>1179</v>
      </c>
      <c r="B982" s="2">
        <v>1</v>
      </c>
      <c r="C982" s="2" t="s">
        <v>1392</v>
      </c>
      <c r="D982" s="1">
        <v>13</v>
      </c>
      <c r="E982" s="2" t="str">
        <f t="shared" si="6"/>
        <v>13_Myliobatiformes</v>
      </c>
      <c r="F982" s="2" t="s">
        <v>2338</v>
      </c>
      <c r="G982" s="2" t="s">
        <v>2821</v>
      </c>
      <c r="H982" s="20" t="s">
        <v>4173</v>
      </c>
      <c r="I982" s="20">
        <v>126710128</v>
      </c>
      <c r="J982" s="20">
        <v>896599</v>
      </c>
      <c r="K982" s="70" t="str">
        <f t="shared" si="7"/>
        <v>https://www.iucnredlist.org/species/126710128/896599</v>
      </c>
      <c r="L982" s="19">
        <v>0</v>
      </c>
      <c r="M982" s="19">
        <v>100</v>
      </c>
      <c r="N982" s="72"/>
      <c r="O982" s="72" t="s">
        <v>4319</v>
      </c>
      <c r="P982" s="51" t="s">
        <v>125</v>
      </c>
      <c r="Q982" s="24">
        <v>3548208.2409999999</v>
      </c>
      <c r="R982" s="26">
        <v>230</v>
      </c>
      <c r="S982" s="26" t="s">
        <v>2355</v>
      </c>
    </row>
    <row r="983" spans="1:19" x14ac:dyDescent="0.3">
      <c r="A983" s="2">
        <v>1180</v>
      </c>
      <c r="B983" s="2">
        <v>1</v>
      </c>
      <c r="C983" s="2" t="s">
        <v>1392</v>
      </c>
      <c r="D983" s="1">
        <v>13</v>
      </c>
      <c r="E983" s="2" t="str">
        <f t="shared" si="6"/>
        <v>13_Myliobatiformes</v>
      </c>
      <c r="F983" s="2" t="s">
        <v>2338</v>
      </c>
      <c r="G983" s="2" t="s">
        <v>2821</v>
      </c>
      <c r="H983" s="20" t="s">
        <v>4175</v>
      </c>
      <c r="I983" s="20">
        <v>161439</v>
      </c>
      <c r="J983" s="20">
        <v>124485584</v>
      </c>
      <c r="K983" s="70" t="str">
        <f t="shared" si="7"/>
        <v>https://www.iucnredlist.org/species/161439/124485584</v>
      </c>
      <c r="L983" s="19">
        <v>0</v>
      </c>
      <c r="M983" s="19">
        <v>50</v>
      </c>
      <c r="N983" s="72"/>
      <c r="O983" s="72" t="s">
        <v>4319</v>
      </c>
      <c r="P983" s="51" t="s">
        <v>125</v>
      </c>
      <c r="Q983" s="24">
        <v>9695409.0439999998</v>
      </c>
      <c r="R983" s="25">
        <v>135</v>
      </c>
      <c r="S983" s="26" t="s">
        <v>2355</v>
      </c>
    </row>
    <row r="984" spans="1:19" x14ac:dyDescent="0.3">
      <c r="A984" s="2">
        <v>1181</v>
      </c>
      <c r="B984" s="2">
        <v>1</v>
      </c>
      <c r="C984" s="2" t="s">
        <v>1392</v>
      </c>
      <c r="D984" s="1">
        <v>13</v>
      </c>
      <c r="E984" s="2" t="str">
        <f t="shared" si="6"/>
        <v>13_Myliobatiformes</v>
      </c>
      <c r="F984" s="2" t="s">
        <v>2338</v>
      </c>
      <c r="G984" s="2" t="s">
        <v>2821</v>
      </c>
      <c r="H984" s="20" t="s">
        <v>4176</v>
      </c>
      <c r="I984" s="20">
        <v>110847130</v>
      </c>
      <c r="J984" s="20">
        <v>176550858</v>
      </c>
      <c r="K984" s="70" t="str">
        <f t="shared" si="7"/>
        <v>https://www.iucnredlist.org/species/110847130/176550858</v>
      </c>
      <c r="L984" s="19">
        <v>0</v>
      </c>
      <c r="M984" s="19">
        <v>700</v>
      </c>
      <c r="N984" s="72"/>
      <c r="O984" s="72" t="s">
        <v>4319</v>
      </c>
      <c r="P984" s="51" t="s">
        <v>125</v>
      </c>
      <c r="Q984" s="24">
        <v>9840640.0960000008</v>
      </c>
      <c r="R984" s="26">
        <v>350</v>
      </c>
      <c r="S984" s="26" t="s">
        <v>2355</v>
      </c>
    </row>
    <row r="985" spans="1:19" x14ac:dyDescent="0.3">
      <c r="A985" s="2">
        <v>1182</v>
      </c>
      <c r="B985" s="2">
        <v>1</v>
      </c>
      <c r="C985" s="2" t="s">
        <v>1392</v>
      </c>
      <c r="D985" s="1">
        <v>13</v>
      </c>
      <c r="E985" s="2" t="str">
        <f t="shared" si="6"/>
        <v>13_Myliobatiformes</v>
      </c>
      <c r="F985" s="2" t="s">
        <v>2338</v>
      </c>
      <c r="G985" s="2" t="s">
        <v>2821</v>
      </c>
      <c r="H985" s="20" t="s">
        <v>4177</v>
      </c>
      <c r="I985" s="20">
        <v>60198</v>
      </c>
      <c r="J985" s="20">
        <v>124450956</v>
      </c>
      <c r="K985" s="70" t="str">
        <f t="shared" si="7"/>
        <v>https://www.iucnredlist.org/species/60198/124450956</v>
      </c>
      <c r="L985" s="19">
        <v>0</v>
      </c>
      <c r="M985" s="19">
        <v>30</v>
      </c>
      <c r="N985" s="72"/>
      <c r="O985" s="72" t="s">
        <v>4319</v>
      </c>
      <c r="P985" s="51" t="s">
        <v>125</v>
      </c>
      <c r="Q985" s="24">
        <v>2905541.5079999999</v>
      </c>
      <c r="R985" s="26">
        <v>110</v>
      </c>
      <c r="S985" s="26" t="s">
        <v>2355</v>
      </c>
    </row>
    <row r="986" spans="1:19" x14ac:dyDescent="0.3">
      <c r="A986" s="2">
        <v>1183</v>
      </c>
      <c r="B986" s="2">
        <v>1</v>
      </c>
      <c r="C986" s="2" t="s">
        <v>1392</v>
      </c>
      <c r="D986" s="1">
        <v>13</v>
      </c>
      <c r="E986" s="2" t="str">
        <f t="shared" si="6"/>
        <v>13_Myliobatiformes</v>
      </c>
      <c r="F986" s="2" t="s">
        <v>2338</v>
      </c>
      <c r="G986" s="2" t="s">
        <v>2821</v>
      </c>
      <c r="H986" s="20" t="s">
        <v>4178</v>
      </c>
      <c r="I986" s="20">
        <v>60199</v>
      </c>
      <c r="J986" s="20">
        <v>124451161</v>
      </c>
      <c r="K986" s="70" t="str">
        <f t="shared" si="7"/>
        <v>https://www.iucnredlist.org/species/60199/124451161</v>
      </c>
      <c r="L986" s="19">
        <v>0</v>
      </c>
      <c r="M986" s="19">
        <v>1896</v>
      </c>
      <c r="N986" s="72"/>
      <c r="O986" s="72" t="s">
        <v>4319</v>
      </c>
      <c r="P986" s="51" t="s">
        <v>125</v>
      </c>
      <c r="Q986" s="24">
        <v>11323161.58</v>
      </c>
      <c r="R986" s="25">
        <v>370</v>
      </c>
      <c r="S986" s="26" t="s">
        <v>2355</v>
      </c>
    </row>
    <row r="987" spans="1:19" x14ac:dyDescent="0.3">
      <c r="A987" s="2">
        <v>1184</v>
      </c>
      <c r="B987" s="2">
        <v>1</v>
      </c>
      <c r="C987" s="2" t="s">
        <v>1392</v>
      </c>
      <c r="D987" s="1">
        <v>13</v>
      </c>
      <c r="E987" s="2" t="str">
        <f t="shared" si="6"/>
        <v>13_Myliobatiformes</v>
      </c>
      <c r="F987" s="2" t="s">
        <v>2338</v>
      </c>
      <c r="G987" s="2" t="s">
        <v>2821</v>
      </c>
      <c r="H987" s="20" t="s">
        <v>4179</v>
      </c>
      <c r="I987" s="20">
        <v>60200</v>
      </c>
      <c r="J987" s="20">
        <v>124451622</v>
      </c>
      <c r="K987" s="70" t="str">
        <f t="shared" si="7"/>
        <v>https://www.iucnredlist.org/species/60200/124451622</v>
      </c>
      <c r="L987" s="19">
        <v>0</v>
      </c>
      <c r="M987" s="19">
        <v>100</v>
      </c>
      <c r="N987" s="72"/>
      <c r="O987" s="72" t="s">
        <v>4319</v>
      </c>
      <c r="P987" s="51" t="s">
        <v>125</v>
      </c>
      <c r="Q987" s="24">
        <v>18224778.710000001</v>
      </c>
      <c r="R987" s="25">
        <v>220</v>
      </c>
      <c r="S987" s="26" t="s">
        <v>2355</v>
      </c>
    </row>
    <row r="988" spans="1:19" x14ac:dyDescent="0.3">
      <c r="A988" s="2">
        <v>1185</v>
      </c>
      <c r="B988" s="2">
        <v>1</v>
      </c>
      <c r="C988" s="2" t="s">
        <v>2843</v>
      </c>
      <c r="D988" s="1">
        <v>14</v>
      </c>
      <c r="E988" s="2" t="str">
        <f t="shared" si="6"/>
        <v>14_Chimaeriformes</v>
      </c>
      <c r="F988" s="2" t="s">
        <v>2844</v>
      </c>
      <c r="G988" s="2" t="s">
        <v>2845</v>
      </c>
      <c r="H988" s="20" t="s">
        <v>4181</v>
      </c>
      <c r="I988" s="20">
        <v>63107</v>
      </c>
      <c r="J988" s="20">
        <v>3117894</v>
      </c>
      <c r="K988" s="70" t="str">
        <f t="shared" si="7"/>
        <v>https://www.iucnredlist.org/species/63107/3117894</v>
      </c>
      <c r="L988" s="19">
        <v>0</v>
      </c>
      <c r="M988" s="19">
        <v>481</v>
      </c>
      <c r="N988" s="72"/>
      <c r="O988" s="72" t="s">
        <v>4319</v>
      </c>
      <c r="P988" s="51" t="s">
        <v>83</v>
      </c>
      <c r="Q988" s="24">
        <v>1399645.5930000001</v>
      </c>
      <c r="R988" s="26">
        <v>102</v>
      </c>
      <c r="S988" s="26" t="s">
        <v>84</v>
      </c>
    </row>
    <row r="989" spans="1:19" x14ac:dyDescent="0.3">
      <c r="A989" s="2">
        <v>1186</v>
      </c>
      <c r="B989" s="2">
        <v>1</v>
      </c>
      <c r="C989" s="2" t="s">
        <v>2843</v>
      </c>
      <c r="D989" s="1">
        <v>14</v>
      </c>
      <c r="E989" s="2" t="str">
        <f t="shared" si="6"/>
        <v>14_Chimaeriformes</v>
      </c>
      <c r="F989" s="2" t="s">
        <v>2844</v>
      </c>
      <c r="G989" s="2" t="s">
        <v>2845</v>
      </c>
      <c r="H989" s="20" t="s">
        <v>4182</v>
      </c>
      <c r="I989" s="20">
        <v>60138</v>
      </c>
      <c r="J989" s="20">
        <v>184670902</v>
      </c>
      <c r="K989" s="70" t="str">
        <f t="shared" si="7"/>
        <v>https://www.iucnredlist.org/species/60138/184670902</v>
      </c>
      <c r="L989" s="19">
        <v>0</v>
      </c>
      <c r="M989" s="19">
        <v>600</v>
      </c>
      <c r="N989" s="72"/>
      <c r="O989" s="72" t="s">
        <v>4319</v>
      </c>
      <c r="P989" s="51" t="s">
        <v>83</v>
      </c>
      <c r="Q989" s="24">
        <v>260621.769</v>
      </c>
      <c r="R989" s="26">
        <v>120</v>
      </c>
      <c r="S989" s="26" t="s">
        <v>84</v>
      </c>
    </row>
    <row r="990" spans="1:19" x14ac:dyDescent="0.3">
      <c r="A990" s="2">
        <v>1187</v>
      </c>
      <c r="B990" s="2">
        <v>1</v>
      </c>
      <c r="C990" s="2" t="s">
        <v>2843</v>
      </c>
      <c r="D990" s="1">
        <v>14</v>
      </c>
      <c r="E990" s="2" t="str">
        <f t="shared" si="6"/>
        <v>14_Chimaeriformes</v>
      </c>
      <c r="F990" s="2" t="s">
        <v>2844</v>
      </c>
      <c r="G990" s="2" t="s">
        <v>2845</v>
      </c>
      <c r="H990" s="20" t="s">
        <v>4183</v>
      </c>
      <c r="I990" s="20">
        <v>41743</v>
      </c>
      <c r="J990" s="20">
        <v>68610951</v>
      </c>
      <c r="K990" s="70" t="str">
        <f t="shared" si="7"/>
        <v>https://www.iucnredlist.org/species/41743/68610951</v>
      </c>
      <c r="L990" s="19">
        <v>0</v>
      </c>
      <c r="M990" s="19">
        <v>227</v>
      </c>
      <c r="N990" s="72"/>
      <c r="O990" s="72" t="s">
        <v>4319</v>
      </c>
      <c r="P990" s="51" t="s">
        <v>83</v>
      </c>
      <c r="Q990" s="24">
        <v>616415.94519999996</v>
      </c>
      <c r="R990" s="26">
        <v>120</v>
      </c>
      <c r="S990" s="26"/>
    </row>
    <row r="991" spans="1:19" x14ac:dyDescent="0.3">
      <c r="A991" s="2">
        <v>1188</v>
      </c>
      <c r="B991" s="2">
        <v>1</v>
      </c>
      <c r="C991" s="2" t="s">
        <v>2843</v>
      </c>
      <c r="D991" s="1">
        <v>14</v>
      </c>
      <c r="E991" s="2" t="str">
        <f t="shared" si="6"/>
        <v>14_Chimaeriformes</v>
      </c>
      <c r="F991" s="2" t="s">
        <v>2844</v>
      </c>
      <c r="G991" s="2" t="s">
        <v>2854</v>
      </c>
      <c r="H991" s="20" t="s">
        <v>4184</v>
      </c>
      <c r="I991" s="20">
        <v>195427</v>
      </c>
      <c r="J991" s="20">
        <v>68616928</v>
      </c>
      <c r="K991" s="70" t="str">
        <f t="shared" si="7"/>
        <v>https://www.iucnredlist.org/species/195427/68616928</v>
      </c>
      <c r="L991" s="19">
        <v>370</v>
      </c>
      <c r="M991" s="19">
        <v>520</v>
      </c>
      <c r="N991" s="72"/>
      <c r="O991" s="72" t="s">
        <v>4319</v>
      </c>
      <c r="P991" s="51" t="s">
        <v>178</v>
      </c>
      <c r="Q991" s="24">
        <v>14748.274820000001</v>
      </c>
      <c r="R991" s="26">
        <v>91.2</v>
      </c>
      <c r="S991" s="26" t="s">
        <v>84</v>
      </c>
    </row>
    <row r="992" spans="1:19" x14ac:dyDescent="0.3">
      <c r="A992" s="2">
        <v>1189</v>
      </c>
      <c r="B992" s="2">
        <v>1</v>
      </c>
      <c r="C992" s="2" t="s">
        <v>2843</v>
      </c>
      <c r="D992" s="1">
        <v>14</v>
      </c>
      <c r="E992" s="2" t="str">
        <f t="shared" si="6"/>
        <v>14_Chimaeriformes</v>
      </c>
      <c r="F992" s="2" t="s">
        <v>2844</v>
      </c>
      <c r="G992" s="2" t="s">
        <v>2854</v>
      </c>
      <c r="H992" s="20" t="s">
        <v>4185</v>
      </c>
      <c r="I992" s="20">
        <v>195428</v>
      </c>
      <c r="J992" s="20">
        <v>124541015</v>
      </c>
      <c r="K992" s="70" t="str">
        <f t="shared" si="7"/>
        <v>https://www.iucnredlist.org/species/195428/124541015</v>
      </c>
      <c r="L992" s="19">
        <v>732</v>
      </c>
      <c r="M992" s="19">
        <v>1506</v>
      </c>
      <c r="N992" s="72"/>
      <c r="O992" s="72" t="s">
        <v>4319</v>
      </c>
      <c r="P992" s="51" t="s">
        <v>178</v>
      </c>
      <c r="Q992" s="24">
        <v>224.02968680000001</v>
      </c>
      <c r="R992" s="26">
        <v>88.1</v>
      </c>
      <c r="S992" s="26" t="s">
        <v>84</v>
      </c>
    </row>
    <row r="993" spans="1:19" x14ac:dyDescent="0.3">
      <c r="A993" s="2">
        <v>1191</v>
      </c>
      <c r="B993" s="2">
        <v>1</v>
      </c>
      <c r="C993" s="2" t="s">
        <v>2843</v>
      </c>
      <c r="D993" s="1">
        <v>14</v>
      </c>
      <c r="E993" s="2" t="str">
        <f t="shared" si="6"/>
        <v>14_Chimaeriformes</v>
      </c>
      <c r="F993" s="2" t="s">
        <v>2844</v>
      </c>
      <c r="G993" s="2" t="s">
        <v>2854</v>
      </c>
      <c r="H993" s="20" t="s">
        <v>4187</v>
      </c>
      <c r="I993" s="20">
        <v>116878608</v>
      </c>
      <c r="J993" s="20">
        <v>116878622</v>
      </c>
      <c r="K993" s="70" t="str">
        <f t="shared" si="7"/>
        <v>https://www.iucnredlist.org/species/116878608/116878622</v>
      </c>
      <c r="L993" s="19">
        <v>846</v>
      </c>
      <c r="M993" s="19">
        <v>1350</v>
      </c>
      <c r="N993" s="72"/>
      <c r="O993" s="72" t="s">
        <v>4319</v>
      </c>
      <c r="P993" s="51" t="s">
        <v>178</v>
      </c>
      <c r="Q993" s="24">
        <v>284371.57069999998</v>
      </c>
      <c r="R993" s="26">
        <v>103.5</v>
      </c>
      <c r="S993" s="26" t="s">
        <v>2866</v>
      </c>
    </row>
    <row r="994" spans="1:19" x14ac:dyDescent="0.3">
      <c r="A994" s="2">
        <v>1192</v>
      </c>
      <c r="B994" s="2">
        <v>1</v>
      </c>
      <c r="C994" s="2" t="s">
        <v>2843</v>
      </c>
      <c r="D994" s="1">
        <v>14</v>
      </c>
      <c r="E994" s="2" t="str">
        <f t="shared" si="6"/>
        <v>14_Chimaeriformes</v>
      </c>
      <c r="F994" s="2" t="s">
        <v>2844</v>
      </c>
      <c r="G994" s="2" t="s">
        <v>2854</v>
      </c>
      <c r="H994" s="20" t="s">
        <v>4188</v>
      </c>
      <c r="I994" s="20">
        <v>60183</v>
      </c>
      <c r="J994" s="20">
        <v>124449118</v>
      </c>
      <c r="K994" s="70" t="str">
        <f t="shared" si="7"/>
        <v>https://www.iucnredlist.org/species/60183/124449118</v>
      </c>
      <c r="L994" s="19">
        <v>180</v>
      </c>
      <c r="M994" s="19">
        <v>1050</v>
      </c>
      <c r="N994" s="72"/>
      <c r="O994" s="72" t="s">
        <v>4319</v>
      </c>
      <c r="P994" s="51" t="s">
        <v>178</v>
      </c>
      <c r="Q994" s="24">
        <v>91327.902359999993</v>
      </c>
      <c r="R994" s="26">
        <v>80</v>
      </c>
      <c r="S994" s="26" t="s">
        <v>84</v>
      </c>
    </row>
    <row r="995" spans="1:19" x14ac:dyDescent="0.3">
      <c r="A995" s="2">
        <v>1194</v>
      </c>
      <c r="B995" s="2">
        <v>1</v>
      </c>
      <c r="C995" s="2" t="s">
        <v>2843</v>
      </c>
      <c r="D995" s="1">
        <v>14</v>
      </c>
      <c r="E995" s="2" t="str">
        <f t="shared" si="6"/>
        <v>14_Chimaeriformes</v>
      </c>
      <c r="F995" s="2" t="s">
        <v>2844</v>
      </c>
      <c r="G995" s="2" t="s">
        <v>2854</v>
      </c>
      <c r="H995" s="20" t="s">
        <v>4190</v>
      </c>
      <c r="I995" s="20">
        <v>195429</v>
      </c>
      <c r="J995" s="20">
        <v>68617075</v>
      </c>
      <c r="K995" s="70" t="str">
        <f t="shared" si="7"/>
        <v>https://www.iucnredlist.org/species/195429/68617075</v>
      </c>
      <c r="L995" s="19">
        <v>780</v>
      </c>
      <c r="M995" s="19">
        <v>1095</v>
      </c>
      <c r="N995" s="72"/>
      <c r="O995" s="72" t="s">
        <v>4319</v>
      </c>
      <c r="P995" s="51" t="s">
        <v>178</v>
      </c>
      <c r="Q995" s="24">
        <v>113780.7653</v>
      </c>
      <c r="R995" s="26">
        <v>110</v>
      </c>
      <c r="S995" s="26" t="s">
        <v>84</v>
      </c>
    </row>
    <row r="996" spans="1:19" x14ac:dyDescent="0.3">
      <c r="A996" s="2">
        <v>1195</v>
      </c>
      <c r="B996" s="2">
        <v>1</v>
      </c>
      <c r="C996" s="2" t="s">
        <v>2843</v>
      </c>
      <c r="D996" s="1">
        <v>14</v>
      </c>
      <c r="E996" s="2" t="str">
        <f t="shared" si="6"/>
        <v>14_Chimaeriformes</v>
      </c>
      <c r="F996" s="2" t="s">
        <v>2844</v>
      </c>
      <c r="G996" s="2" t="s">
        <v>2854</v>
      </c>
      <c r="H996" s="20" t="s">
        <v>4191</v>
      </c>
      <c r="I996" s="20">
        <v>60184</v>
      </c>
      <c r="J996" s="20">
        <v>124449238</v>
      </c>
      <c r="K996" s="70" t="str">
        <f t="shared" si="7"/>
        <v>https://www.iucnredlist.org/species/60184/124449238</v>
      </c>
      <c r="L996" s="19">
        <v>716</v>
      </c>
      <c r="M996" s="19">
        <v>780</v>
      </c>
      <c r="N996" s="72"/>
      <c r="O996" s="72" t="s">
        <v>4319</v>
      </c>
      <c r="P996" s="51" t="s">
        <v>178</v>
      </c>
      <c r="Q996" s="24">
        <v>1620.982366</v>
      </c>
      <c r="R996" s="26">
        <v>93</v>
      </c>
      <c r="S996" s="26" t="s">
        <v>84</v>
      </c>
    </row>
    <row r="997" spans="1:19" x14ac:dyDescent="0.3">
      <c r="A997" s="2">
        <v>1196</v>
      </c>
      <c r="B997" s="2">
        <v>1</v>
      </c>
      <c r="C997" s="2" t="s">
        <v>2843</v>
      </c>
      <c r="D997" s="1">
        <v>14</v>
      </c>
      <c r="E997" s="2" t="str">
        <f t="shared" si="6"/>
        <v>14_Chimaeriformes</v>
      </c>
      <c r="F997" s="2" t="s">
        <v>2844</v>
      </c>
      <c r="G997" s="2" t="s">
        <v>2854</v>
      </c>
      <c r="H997" s="20" t="s">
        <v>4192</v>
      </c>
      <c r="I997" s="20">
        <v>60185</v>
      </c>
      <c r="J997" s="20">
        <v>68617238</v>
      </c>
      <c r="K997" s="70" t="str">
        <f t="shared" si="7"/>
        <v>https://www.iucnredlist.org/species/60185/68617238</v>
      </c>
      <c r="L997" s="19">
        <v>400</v>
      </c>
      <c r="M997" s="19">
        <v>1800</v>
      </c>
      <c r="N997" s="72"/>
      <c r="O997" s="72" t="s">
        <v>4319</v>
      </c>
      <c r="P997" s="51" t="s">
        <v>178</v>
      </c>
      <c r="Q997" s="24">
        <v>228922.6777</v>
      </c>
      <c r="R997" s="26">
        <v>142</v>
      </c>
      <c r="S997" s="26" t="s">
        <v>84</v>
      </c>
    </row>
    <row r="998" spans="1:19" x14ac:dyDescent="0.3">
      <c r="A998" s="2">
        <v>1197</v>
      </c>
      <c r="B998" s="2">
        <v>1</v>
      </c>
      <c r="C998" s="2" t="s">
        <v>2843</v>
      </c>
      <c r="D998" s="1">
        <v>14</v>
      </c>
      <c r="E998" s="2" t="str">
        <f t="shared" si="6"/>
        <v>14_Chimaeriformes</v>
      </c>
      <c r="F998" s="2" t="s">
        <v>2844</v>
      </c>
      <c r="G998" s="2" t="s">
        <v>2854</v>
      </c>
      <c r="H998" s="20" t="s">
        <v>4193</v>
      </c>
      <c r="I998" s="20">
        <v>195430</v>
      </c>
      <c r="J998" s="20">
        <v>68617345</v>
      </c>
      <c r="K998" s="70" t="str">
        <f t="shared" si="7"/>
        <v>https://www.iucnredlist.org/species/195430/68617345</v>
      </c>
      <c r="L998" s="19">
        <v>435</v>
      </c>
      <c r="M998" s="19">
        <v>1300</v>
      </c>
      <c r="N998" s="72"/>
      <c r="O998" s="72" t="s">
        <v>4319</v>
      </c>
      <c r="P998" s="51" t="s">
        <v>178</v>
      </c>
      <c r="Q998" s="24">
        <v>284724.72879999998</v>
      </c>
      <c r="R998" s="26">
        <v>75</v>
      </c>
      <c r="S998" s="26" t="s">
        <v>84</v>
      </c>
    </row>
    <row r="999" spans="1:19" x14ac:dyDescent="0.3">
      <c r="A999" s="2">
        <v>1198</v>
      </c>
      <c r="B999" s="2">
        <v>1</v>
      </c>
      <c r="C999" s="2" t="s">
        <v>2843</v>
      </c>
      <c r="D999" s="1">
        <v>14</v>
      </c>
      <c r="E999" s="2" t="str">
        <f t="shared" si="6"/>
        <v>14_Chimaeriformes</v>
      </c>
      <c r="F999" s="2" t="s">
        <v>2844</v>
      </c>
      <c r="G999" s="2" t="s">
        <v>2854</v>
      </c>
      <c r="H999" s="20" t="s">
        <v>4194</v>
      </c>
      <c r="I999" s="20">
        <v>63114</v>
      </c>
      <c r="J999" s="20">
        <v>124459382</v>
      </c>
      <c r="K999" s="70" t="str">
        <f t="shared" si="7"/>
        <v>https://www.iucnredlist.org/species/63114/124459382</v>
      </c>
      <c r="L999" s="19">
        <v>50</v>
      </c>
      <c r="M999" s="19">
        <v>1742</v>
      </c>
      <c r="N999" s="72"/>
      <c r="O999" s="72" t="s">
        <v>4319</v>
      </c>
      <c r="P999" s="51" t="s">
        <v>178</v>
      </c>
      <c r="Q999" s="24">
        <v>1851462.051</v>
      </c>
      <c r="R999" s="26">
        <v>150</v>
      </c>
      <c r="S999" s="26" t="s">
        <v>84</v>
      </c>
    </row>
    <row r="1000" spans="1:19" x14ac:dyDescent="0.3">
      <c r="A1000" s="2">
        <v>1199</v>
      </c>
      <c r="B1000" s="2">
        <v>1</v>
      </c>
      <c r="C1000" s="2" t="s">
        <v>2843</v>
      </c>
      <c r="D1000" s="1">
        <v>14</v>
      </c>
      <c r="E1000" s="2" t="str">
        <f t="shared" si="6"/>
        <v>14_Chimaeriformes</v>
      </c>
      <c r="F1000" s="2" t="s">
        <v>2844</v>
      </c>
      <c r="G1000" s="2" t="s">
        <v>2854</v>
      </c>
      <c r="H1000" s="20" t="s">
        <v>4195</v>
      </c>
      <c r="I1000" s="20">
        <v>195431</v>
      </c>
      <c r="J1000" s="20">
        <v>124541496</v>
      </c>
      <c r="K1000" s="70" t="str">
        <f t="shared" si="7"/>
        <v>https://www.iucnredlist.org/species/195431/124541496</v>
      </c>
      <c r="L1000" s="19">
        <v>680</v>
      </c>
      <c r="M1000" s="19">
        <v>1000</v>
      </c>
      <c r="N1000" s="72"/>
      <c r="O1000" s="72" t="s">
        <v>4319</v>
      </c>
      <c r="P1000" s="51" t="s">
        <v>178</v>
      </c>
      <c r="Q1000" s="24">
        <v>16981.423019999998</v>
      </c>
      <c r="R1000" s="26">
        <v>93</v>
      </c>
      <c r="S1000" s="26" t="s">
        <v>84</v>
      </c>
    </row>
    <row r="1001" spans="1:19" x14ac:dyDescent="0.3">
      <c r="A1001" s="2">
        <v>1200</v>
      </c>
      <c r="B1001" s="2">
        <v>1</v>
      </c>
      <c r="C1001" s="2" t="s">
        <v>2843</v>
      </c>
      <c r="D1001" s="1">
        <v>14</v>
      </c>
      <c r="E1001" s="2" t="str">
        <f t="shared" si="6"/>
        <v>14_Chimaeriformes</v>
      </c>
      <c r="F1001" s="2" t="s">
        <v>2844</v>
      </c>
      <c r="G1001" s="2" t="s">
        <v>2854</v>
      </c>
      <c r="H1001" s="20" t="s">
        <v>4196</v>
      </c>
      <c r="I1001" s="20">
        <v>195432</v>
      </c>
      <c r="J1001" s="20">
        <v>124541630</v>
      </c>
      <c r="K1001" s="70" t="str">
        <f t="shared" si="7"/>
        <v>https://www.iucnredlist.org/species/195432/124541630</v>
      </c>
      <c r="L1001" s="19">
        <v>450</v>
      </c>
      <c r="M1001" s="19">
        <v>1080</v>
      </c>
      <c r="N1001" s="72"/>
      <c r="O1001" s="72" t="s">
        <v>4319</v>
      </c>
      <c r="P1001" s="51" t="s">
        <v>178</v>
      </c>
      <c r="Q1001" s="24">
        <v>1924.0476630000001</v>
      </c>
      <c r="R1001" s="26">
        <v>95.1</v>
      </c>
      <c r="S1001" s="26" t="s">
        <v>84</v>
      </c>
    </row>
    <row r="1002" spans="1:19" x14ac:dyDescent="0.3">
      <c r="A1002" s="2">
        <v>1202</v>
      </c>
      <c r="B1002" s="2">
        <v>1</v>
      </c>
      <c r="C1002" s="2" t="s">
        <v>2843</v>
      </c>
      <c r="D1002" s="1">
        <v>14</v>
      </c>
      <c r="E1002" s="2" t="str">
        <f t="shared" si="6"/>
        <v>14_Chimaeriformes</v>
      </c>
      <c r="F1002" s="2" t="s">
        <v>2844</v>
      </c>
      <c r="G1002" s="2" t="s">
        <v>2854</v>
      </c>
      <c r="H1002" s="20" t="s">
        <v>4198</v>
      </c>
      <c r="I1002" s="20">
        <v>18901743</v>
      </c>
      <c r="J1002" s="20">
        <v>124549504</v>
      </c>
      <c r="K1002" s="70" t="str">
        <f t="shared" si="7"/>
        <v>https://www.iucnredlist.org/species/18901743/124549504</v>
      </c>
      <c r="L1002" s="19">
        <v>800</v>
      </c>
      <c r="M1002" s="19">
        <v>1975</v>
      </c>
      <c r="N1002" s="72"/>
      <c r="O1002" s="72" t="s">
        <v>4319</v>
      </c>
      <c r="P1002" s="51" t="s">
        <v>178</v>
      </c>
      <c r="Q1002" s="24">
        <v>87892.228950000004</v>
      </c>
      <c r="R1002" s="26">
        <v>110</v>
      </c>
      <c r="S1002" s="26" t="s">
        <v>84</v>
      </c>
    </row>
    <row r="1003" spans="1:19" x14ac:dyDescent="0.3">
      <c r="A1003" s="2">
        <v>1203</v>
      </c>
      <c r="B1003" s="2">
        <v>1</v>
      </c>
      <c r="C1003" s="2" t="s">
        <v>2843</v>
      </c>
      <c r="D1003" s="1">
        <v>14</v>
      </c>
      <c r="E1003" s="2" t="str">
        <f t="shared" si="6"/>
        <v>14_Chimaeriformes</v>
      </c>
      <c r="F1003" s="2" t="s">
        <v>2844</v>
      </c>
      <c r="G1003" s="2" t="s">
        <v>2854</v>
      </c>
      <c r="H1003" s="20" t="s">
        <v>4199</v>
      </c>
      <c r="I1003" s="20">
        <v>129494544</v>
      </c>
      <c r="J1003" s="20">
        <v>129494549</v>
      </c>
      <c r="K1003" s="70" t="str">
        <f t="shared" si="7"/>
        <v>https://www.iucnredlist.org/species/129494544/129494549</v>
      </c>
      <c r="L1003" s="19">
        <v>560</v>
      </c>
      <c r="M1003" s="19">
        <v>1138</v>
      </c>
      <c r="N1003" s="72"/>
      <c r="O1003" s="72" t="s">
        <v>4319</v>
      </c>
      <c r="P1003" s="51" t="s">
        <v>178</v>
      </c>
      <c r="Q1003" s="24">
        <v>34658.968760000003</v>
      </c>
      <c r="R1003" s="26">
        <v>89.1</v>
      </c>
      <c r="S1003" s="26" t="s">
        <v>84</v>
      </c>
    </row>
    <row r="1004" spans="1:19" x14ac:dyDescent="0.3">
      <c r="A1004" s="2">
        <v>1204</v>
      </c>
      <c r="B1004" s="2">
        <v>1</v>
      </c>
      <c r="C1004" s="2" t="s">
        <v>2843</v>
      </c>
      <c r="D1004" s="1">
        <v>14</v>
      </c>
      <c r="E1004" s="2" t="str">
        <f t="shared" si="6"/>
        <v>14_Chimaeriformes</v>
      </c>
      <c r="F1004" s="2" t="s">
        <v>2844</v>
      </c>
      <c r="G1004" s="2" t="s">
        <v>2854</v>
      </c>
      <c r="H1004" s="20" t="s">
        <v>4200</v>
      </c>
      <c r="I1004" s="20">
        <v>60186</v>
      </c>
      <c r="J1004" s="20">
        <v>124449513</v>
      </c>
      <c r="K1004" s="70" t="str">
        <f t="shared" si="7"/>
        <v>https://www.iucnredlist.org/species/60186/124449513</v>
      </c>
      <c r="L1004" s="19">
        <v>650</v>
      </c>
      <c r="M1004" s="19">
        <v>900</v>
      </c>
      <c r="N1004" s="72"/>
      <c r="O1004" s="72" t="s">
        <v>4319</v>
      </c>
      <c r="P1004" s="51" t="s">
        <v>178</v>
      </c>
      <c r="Q1004" s="24">
        <v>58117.719590000001</v>
      </c>
      <c r="R1004" s="26">
        <v>80</v>
      </c>
      <c r="S1004" s="26" t="s">
        <v>84</v>
      </c>
    </row>
    <row r="1005" spans="1:19" x14ac:dyDescent="0.3">
      <c r="A1005" s="2">
        <v>1205</v>
      </c>
      <c r="B1005" s="2">
        <v>1</v>
      </c>
      <c r="C1005" s="2" t="s">
        <v>2843</v>
      </c>
      <c r="D1005" s="1">
        <v>14</v>
      </c>
      <c r="E1005" s="2" t="str">
        <f t="shared" si="6"/>
        <v>14_Chimaeriformes</v>
      </c>
      <c r="F1005" s="2" t="s">
        <v>2844</v>
      </c>
      <c r="G1005" s="2" t="s">
        <v>2854</v>
      </c>
      <c r="H1005" s="20" t="s">
        <v>4201</v>
      </c>
      <c r="I1005" s="20">
        <v>41793</v>
      </c>
      <c r="J1005" s="20">
        <v>163155089</v>
      </c>
      <c r="K1005" s="70" t="str">
        <f t="shared" si="7"/>
        <v>https://www.iucnredlist.org/species/41793/163155089</v>
      </c>
      <c r="L1005" s="19">
        <v>327</v>
      </c>
      <c r="M1005" s="19">
        <v>1020</v>
      </c>
      <c r="N1005" s="72"/>
      <c r="O1005" s="72" t="s">
        <v>4319</v>
      </c>
      <c r="P1005" s="51" t="s">
        <v>178</v>
      </c>
      <c r="Q1005" s="24">
        <v>20995.13608</v>
      </c>
      <c r="R1005" s="26">
        <v>129</v>
      </c>
      <c r="S1005" s="26" t="s">
        <v>84</v>
      </c>
    </row>
    <row r="1006" spans="1:19" x14ac:dyDescent="0.3">
      <c r="A1006" s="2">
        <v>1206</v>
      </c>
      <c r="B1006" s="2">
        <v>1</v>
      </c>
      <c r="C1006" s="2" t="s">
        <v>2843</v>
      </c>
      <c r="D1006" s="1">
        <v>14</v>
      </c>
      <c r="E1006" s="2" t="str">
        <f t="shared" si="6"/>
        <v>14_Chimaeriformes</v>
      </c>
      <c r="F1006" s="2" t="s">
        <v>2844</v>
      </c>
      <c r="G1006" s="2" t="s">
        <v>2854</v>
      </c>
      <c r="H1006" s="20" t="s">
        <v>4202</v>
      </c>
      <c r="I1006" s="20">
        <v>60187</v>
      </c>
      <c r="J1006" s="20">
        <v>68617625</v>
      </c>
      <c r="K1006" s="70" t="str">
        <f t="shared" si="7"/>
        <v>https://www.iucnredlist.org/species/60187/68617625</v>
      </c>
      <c r="L1006" s="19">
        <v>20</v>
      </c>
      <c r="M1006" s="19">
        <v>962</v>
      </c>
      <c r="N1006" s="72"/>
      <c r="O1006" s="72" t="s">
        <v>4319</v>
      </c>
      <c r="P1006" s="51" t="s">
        <v>178</v>
      </c>
      <c r="Q1006" s="24">
        <v>2420848.5589999999</v>
      </c>
      <c r="R1006" s="26">
        <v>110</v>
      </c>
      <c r="S1006" s="26" t="s">
        <v>84</v>
      </c>
    </row>
    <row r="1007" spans="1:19" x14ac:dyDescent="0.3">
      <c r="A1007" s="2">
        <v>1208</v>
      </c>
      <c r="B1007" s="2">
        <v>1</v>
      </c>
      <c r="C1007" s="2" t="s">
        <v>2843</v>
      </c>
      <c r="D1007" s="1">
        <v>14</v>
      </c>
      <c r="E1007" s="2" t="str">
        <f t="shared" si="6"/>
        <v>14_Chimaeriformes</v>
      </c>
      <c r="F1007" s="2" t="s">
        <v>2844</v>
      </c>
      <c r="G1007" s="2" t="s">
        <v>2854</v>
      </c>
      <c r="H1007" s="20" t="s">
        <v>4204</v>
      </c>
      <c r="I1007" s="20">
        <v>63123</v>
      </c>
      <c r="J1007" s="20">
        <v>124460832</v>
      </c>
      <c r="K1007" s="70" t="str">
        <f t="shared" si="7"/>
        <v>https://www.iucnredlist.org/species/63123/124460832</v>
      </c>
      <c r="L1007" s="19">
        <v>293</v>
      </c>
      <c r="M1007" s="19">
        <v>2909</v>
      </c>
      <c r="N1007" s="72"/>
      <c r="O1007" s="72" t="s">
        <v>4319</v>
      </c>
      <c r="P1007" s="51" t="s">
        <v>178</v>
      </c>
      <c r="Q1007" s="24">
        <v>2185827.3199999998</v>
      </c>
      <c r="R1007" s="26">
        <v>147</v>
      </c>
      <c r="S1007" s="26" t="s">
        <v>84</v>
      </c>
    </row>
    <row r="1008" spans="1:19" x14ac:dyDescent="0.3">
      <c r="A1008" s="2">
        <v>1209</v>
      </c>
      <c r="B1008" s="2">
        <v>1</v>
      </c>
      <c r="C1008" s="2" t="s">
        <v>2843</v>
      </c>
      <c r="D1008" s="1">
        <v>14</v>
      </c>
      <c r="E1008" s="2" t="str">
        <f t="shared" si="6"/>
        <v>14_Chimaeriformes</v>
      </c>
      <c r="F1008" s="2" t="s">
        <v>2844</v>
      </c>
      <c r="G1008" s="2" t="s">
        <v>2854</v>
      </c>
      <c r="H1008" s="20" t="s">
        <v>4205</v>
      </c>
      <c r="I1008" s="20">
        <v>60188</v>
      </c>
      <c r="J1008" s="20">
        <v>124449617</v>
      </c>
      <c r="K1008" s="70" t="str">
        <f t="shared" si="7"/>
        <v>https://www.iucnredlist.org/species/60188/124449617</v>
      </c>
      <c r="L1008" s="19">
        <v>303</v>
      </c>
      <c r="M1008" s="19">
        <v>1570</v>
      </c>
      <c r="N1008" s="72"/>
      <c r="O1008" s="72" t="s">
        <v>4319</v>
      </c>
      <c r="P1008" s="51" t="s">
        <v>178</v>
      </c>
      <c r="Q1008" s="24">
        <v>135504.7205</v>
      </c>
      <c r="R1008" s="26">
        <v>98</v>
      </c>
      <c r="S1008" s="26" t="s">
        <v>84</v>
      </c>
    </row>
    <row r="1009" spans="1:19" x14ac:dyDescent="0.3">
      <c r="A1009" s="2">
        <v>1210</v>
      </c>
      <c r="B1009" s="2">
        <v>1</v>
      </c>
      <c r="C1009" s="2" t="s">
        <v>2843</v>
      </c>
      <c r="D1009" s="1">
        <v>14</v>
      </c>
      <c r="E1009" s="2" t="str">
        <f t="shared" si="6"/>
        <v>14_Chimaeriformes</v>
      </c>
      <c r="F1009" s="2" t="s">
        <v>2844</v>
      </c>
      <c r="G1009" s="2" t="s">
        <v>2854</v>
      </c>
      <c r="H1009" s="20" t="s">
        <v>4206</v>
      </c>
      <c r="I1009" s="20">
        <v>60189</v>
      </c>
      <c r="J1009" s="20">
        <v>3091090</v>
      </c>
      <c r="K1009" s="70" t="str">
        <f t="shared" si="7"/>
        <v>https://www.iucnredlist.org/species/60189/3091090</v>
      </c>
      <c r="L1009" s="19">
        <v>328</v>
      </c>
      <c r="M1009" s="19">
        <v>1470</v>
      </c>
      <c r="N1009" s="72"/>
      <c r="O1009" s="72" t="s">
        <v>4319</v>
      </c>
      <c r="P1009" s="51" t="s">
        <v>178</v>
      </c>
      <c r="Q1009" s="24">
        <v>383160.82860000001</v>
      </c>
      <c r="R1009" s="26">
        <v>96</v>
      </c>
      <c r="S1009" s="26" t="s">
        <v>84</v>
      </c>
    </row>
    <row r="1010" spans="1:19" x14ac:dyDescent="0.3">
      <c r="A1010" s="2">
        <v>1211</v>
      </c>
      <c r="B1010" s="2">
        <v>1</v>
      </c>
      <c r="C1010" s="2" t="s">
        <v>2843</v>
      </c>
      <c r="D1010" s="1">
        <v>14</v>
      </c>
      <c r="E1010" s="2" t="str">
        <f t="shared" si="6"/>
        <v>14_Chimaeriformes</v>
      </c>
      <c r="F1010" s="2" t="s">
        <v>2844</v>
      </c>
      <c r="G1010" s="2" t="s">
        <v>2854</v>
      </c>
      <c r="H1010" s="20" t="s">
        <v>4207</v>
      </c>
      <c r="I1010" s="20">
        <v>161324</v>
      </c>
      <c r="J1010" s="20">
        <v>124465820</v>
      </c>
      <c r="K1010" s="70" t="str">
        <f t="shared" si="7"/>
        <v>https://www.iucnredlist.org/species/161324/124465820</v>
      </c>
      <c r="L1010" s="19">
        <v>630</v>
      </c>
      <c r="M1010" s="19">
        <v>907</v>
      </c>
      <c r="N1010" s="72"/>
      <c r="O1010" s="72" t="s">
        <v>4319</v>
      </c>
      <c r="P1010" s="51" t="s">
        <v>178</v>
      </c>
      <c r="Q1010" s="24">
        <v>6538.4610350000003</v>
      </c>
      <c r="R1010" s="26">
        <v>48</v>
      </c>
      <c r="S1010" s="26" t="s">
        <v>84</v>
      </c>
    </row>
    <row r="1011" spans="1:19" x14ac:dyDescent="0.3">
      <c r="A1011" s="2">
        <v>1212</v>
      </c>
      <c r="B1011" s="2">
        <v>1</v>
      </c>
      <c r="C1011" s="2" t="s">
        <v>2843</v>
      </c>
      <c r="D1011" s="1">
        <v>14</v>
      </c>
      <c r="E1011" s="2" t="str">
        <f t="shared" si="6"/>
        <v>14_Chimaeriformes</v>
      </c>
      <c r="F1011" s="2" t="s">
        <v>2844</v>
      </c>
      <c r="G1011" s="2" t="s">
        <v>2854</v>
      </c>
      <c r="H1011" s="20" t="s">
        <v>4208</v>
      </c>
      <c r="I1011" s="20">
        <v>60190</v>
      </c>
      <c r="J1011" s="20">
        <v>124449755</v>
      </c>
      <c r="K1011" s="70" t="str">
        <f t="shared" si="7"/>
        <v>https://www.iucnredlist.org/species/60190/124449755</v>
      </c>
      <c r="L1011" s="19">
        <v>250</v>
      </c>
      <c r="M1011" s="19">
        <v>1100</v>
      </c>
      <c r="N1011" s="72"/>
      <c r="O1011" s="72" t="s">
        <v>4319</v>
      </c>
      <c r="P1011" s="51" t="s">
        <v>178</v>
      </c>
      <c r="Q1011" s="24">
        <v>115225.3254</v>
      </c>
      <c r="R1011" s="26">
        <v>86</v>
      </c>
      <c r="S1011" s="26" t="s">
        <v>84</v>
      </c>
    </row>
    <row r="1012" spans="1:19" x14ac:dyDescent="0.3">
      <c r="A1012" s="2">
        <v>1213</v>
      </c>
      <c r="B1012" s="2">
        <v>1</v>
      </c>
      <c r="C1012" s="2" t="s">
        <v>2843</v>
      </c>
      <c r="D1012" s="1">
        <v>14</v>
      </c>
      <c r="E1012" s="2" t="str">
        <f t="shared" si="6"/>
        <v>14_Chimaeriformes</v>
      </c>
      <c r="F1012" s="2" t="s">
        <v>2844</v>
      </c>
      <c r="G1012" s="2" t="s">
        <v>2854</v>
      </c>
      <c r="H1012" s="20" t="s">
        <v>4209</v>
      </c>
      <c r="I1012" s="20">
        <v>41826</v>
      </c>
      <c r="J1012" s="20">
        <v>116737232</v>
      </c>
      <c r="K1012" s="70" t="str">
        <f t="shared" si="7"/>
        <v>https://www.iucnredlist.org/species/41826/116737232</v>
      </c>
      <c r="L1012" s="19">
        <v>400</v>
      </c>
      <c r="M1012" s="19">
        <v>1100</v>
      </c>
      <c r="N1012" s="72"/>
      <c r="O1012" s="72" t="s">
        <v>4319</v>
      </c>
      <c r="P1012" s="51" t="s">
        <v>178</v>
      </c>
      <c r="Q1012" s="24">
        <v>873484.47580000001</v>
      </c>
      <c r="R1012" s="26">
        <v>111.5</v>
      </c>
      <c r="S1012" s="26" t="s">
        <v>84</v>
      </c>
    </row>
    <row r="1013" spans="1:19" x14ac:dyDescent="0.3">
      <c r="A1013" s="2">
        <v>1214</v>
      </c>
      <c r="B1013" s="2">
        <v>1</v>
      </c>
      <c r="C1013" s="2" t="s">
        <v>2843</v>
      </c>
      <c r="D1013" s="1">
        <v>14</v>
      </c>
      <c r="E1013" s="2" t="str">
        <f t="shared" si="6"/>
        <v>14_Chimaeriformes</v>
      </c>
      <c r="F1013" s="2" t="s">
        <v>2844</v>
      </c>
      <c r="G1013" s="2" t="s">
        <v>2854</v>
      </c>
      <c r="H1013" s="20" t="s">
        <v>4210</v>
      </c>
      <c r="I1013" s="20">
        <v>60191</v>
      </c>
      <c r="J1013" s="20">
        <v>80678052</v>
      </c>
      <c r="K1013" s="70" t="str">
        <f t="shared" si="7"/>
        <v>https://www.iucnredlist.org/species/60191/80678052</v>
      </c>
      <c r="L1013" s="19">
        <v>0</v>
      </c>
      <c r="M1013" s="19">
        <v>1029</v>
      </c>
      <c r="N1013" s="72"/>
      <c r="O1013" s="72" t="s">
        <v>4319</v>
      </c>
      <c r="P1013" s="51" t="s">
        <v>178</v>
      </c>
      <c r="Q1013" s="24">
        <v>516575.1936</v>
      </c>
      <c r="R1013" s="26">
        <v>63</v>
      </c>
      <c r="S1013" s="26" t="s">
        <v>84</v>
      </c>
    </row>
    <row r="1014" spans="1:19" x14ac:dyDescent="0.3">
      <c r="A1014" s="2">
        <v>1216</v>
      </c>
      <c r="B1014" s="2">
        <v>1</v>
      </c>
      <c r="C1014" s="2" t="s">
        <v>2843</v>
      </c>
      <c r="D1014" s="1">
        <v>14</v>
      </c>
      <c r="E1014" s="2" t="str">
        <f t="shared" si="6"/>
        <v>14_Chimaeriformes</v>
      </c>
      <c r="F1014" s="2" t="s">
        <v>2844</v>
      </c>
      <c r="G1014" s="2" t="s">
        <v>2854</v>
      </c>
      <c r="H1014" s="20" t="s">
        <v>4212</v>
      </c>
      <c r="I1014" s="20">
        <v>195433</v>
      </c>
      <c r="J1014" s="20">
        <v>68629582</v>
      </c>
      <c r="K1014" s="70" t="str">
        <f t="shared" si="7"/>
        <v>https://www.iucnredlist.org/species/195433/68629582</v>
      </c>
      <c r="L1014" s="19">
        <v>400</v>
      </c>
      <c r="M1014" s="19">
        <v>1450</v>
      </c>
      <c r="N1014" s="72"/>
      <c r="O1014" s="72" t="s">
        <v>4319</v>
      </c>
      <c r="P1014" s="51" t="s">
        <v>178</v>
      </c>
      <c r="Q1014" s="24">
        <v>120764.93030000001</v>
      </c>
      <c r="R1014" s="26">
        <v>108.5</v>
      </c>
      <c r="S1014" s="26" t="s">
        <v>84</v>
      </c>
    </row>
    <row r="1015" spans="1:19" x14ac:dyDescent="0.3">
      <c r="A1015" s="2">
        <v>1217</v>
      </c>
      <c r="B1015" s="2">
        <v>1</v>
      </c>
      <c r="C1015" s="2" t="s">
        <v>2843</v>
      </c>
      <c r="D1015" s="1">
        <v>14</v>
      </c>
      <c r="E1015" s="2" t="str">
        <f t="shared" si="6"/>
        <v>14_Chimaeriformes</v>
      </c>
      <c r="F1015" s="2" t="s">
        <v>2844</v>
      </c>
      <c r="G1015" s="2" t="s">
        <v>2854</v>
      </c>
      <c r="H1015" s="20" t="s">
        <v>4213</v>
      </c>
      <c r="I1015" s="20">
        <v>161475</v>
      </c>
      <c r="J1015" s="20">
        <v>48919432</v>
      </c>
      <c r="K1015" s="70" t="str">
        <f t="shared" si="7"/>
        <v>https://www.iucnredlist.org/species/161475/48919432</v>
      </c>
      <c r="L1015" s="19">
        <v>1600</v>
      </c>
      <c r="M1015" s="19">
        <v>1600</v>
      </c>
      <c r="N1015" s="72"/>
      <c r="O1015" s="72" t="s">
        <v>4319</v>
      </c>
      <c r="P1015" s="51" t="s">
        <v>178</v>
      </c>
      <c r="Q1015" s="24">
        <v>11576.429029999999</v>
      </c>
      <c r="R1015" s="26">
        <v>117.7</v>
      </c>
      <c r="S1015" s="26" t="s">
        <v>2866</v>
      </c>
    </row>
    <row r="1016" spans="1:19" x14ac:dyDescent="0.3">
      <c r="A1016" s="2">
        <v>1218</v>
      </c>
      <c r="B1016" s="2">
        <v>1</v>
      </c>
      <c r="C1016" s="2" t="s">
        <v>2843</v>
      </c>
      <c r="D1016" s="1">
        <v>14</v>
      </c>
      <c r="E1016" s="2" t="str">
        <f t="shared" si="6"/>
        <v>14_Chimaeriformes</v>
      </c>
      <c r="F1016" s="2" t="s">
        <v>2844</v>
      </c>
      <c r="G1016" s="2" t="s">
        <v>2854</v>
      </c>
      <c r="H1016" s="20" t="s">
        <v>4214</v>
      </c>
      <c r="I1016" s="20">
        <v>60193</v>
      </c>
      <c r="J1016" s="20">
        <v>124450221</v>
      </c>
      <c r="K1016" s="70" t="str">
        <f t="shared" si="7"/>
        <v>https://www.iucnredlist.org/species/60193/124450221</v>
      </c>
      <c r="L1016" s="19">
        <v>300</v>
      </c>
      <c r="M1016" s="19">
        <v>1370</v>
      </c>
      <c r="N1016" s="72"/>
      <c r="O1016" s="72" t="s">
        <v>4319</v>
      </c>
      <c r="P1016" s="51" t="s">
        <v>178</v>
      </c>
      <c r="Q1016" s="24">
        <v>197458.2127</v>
      </c>
      <c r="R1016" s="26">
        <v>64</v>
      </c>
      <c r="S1016" s="26" t="s">
        <v>84</v>
      </c>
    </row>
    <row r="1017" spans="1:19" x14ac:dyDescent="0.3">
      <c r="A1017" s="2">
        <v>1219</v>
      </c>
      <c r="B1017" s="2">
        <v>1</v>
      </c>
      <c r="C1017" s="2" t="s">
        <v>2843</v>
      </c>
      <c r="D1017" s="1">
        <v>14</v>
      </c>
      <c r="E1017" s="2" t="str">
        <f t="shared" si="6"/>
        <v>14_Chimaeriformes</v>
      </c>
      <c r="F1017" s="2" t="s">
        <v>2844</v>
      </c>
      <c r="G1017" s="2" t="s">
        <v>2854</v>
      </c>
      <c r="H1017" s="20" t="s">
        <v>4215</v>
      </c>
      <c r="I1017" s="20">
        <v>195434</v>
      </c>
      <c r="J1017" s="20">
        <v>68629874</v>
      </c>
      <c r="K1017" s="70" t="str">
        <f t="shared" si="7"/>
        <v>https://www.iucnredlist.org/species/195434/68629874</v>
      </c>
      <c r="L1017" s="19">
        <v>548</v>
      </c>
      <c r="M1017" s="19">
        <v>995</v>
      </c>
      <c r="N1017" s="72"/>
      <c r="O1017" s="72" t="s">
        <v>4319</v>
      </c>
      <c r="P1017" s="51" t="s">
        <v>178</v>
      </c>
      <c r="Q1017" s="24">
        <v>18020.632839999998</v>
      </c>
      <c r="R1017" s="26">
        <v>80.099999999999994</v>
      </c>
      <c r="S1017" s="26" t="s">
        <v>84</v>
      </c>
    </row>
    <row r="1018" spans="1:19" x14ac:dyDescent="0.3">
      <c r="A1018" s="2">
        <v>1220</v>
      </c>
      <c r="B1018" s="2">
        <v>1</v>
      </c>
      <c r="C1018" s="2" t="s">
        <v>2843</v>
      </c>
      <c r="D1018" s="1">
        <v>14</v>
      </c>
      <c r="E1018" s="2" t="str">
        <f t="shared" si="6"/>
        <v>14_Chimaeriformes</v>
      </c>
      <c r="F1018" s="2" t="s">
        <v>2844</v>
      </c>
      <c r="G1018" s="2" t="s">
        <v>2854</v>
      </c>
      <c r="H1018" s="20" t="s">
        <v>4216</v>
      </c>
      <c r="I1018" s="20">
        <v>63151</v>
      </c>
      <c r="J1018" s="20">
        <v>3122699</v>
      </c>
      <c r="K1018" s="70" t="str">
        <f t="shared" si="7"/>
        <v>https://www.iucnredlist.org/species/63151/3122699</v>
      </c>
      <c r="L1018" s="19">
        <v>416</v>
      </c>
      <c r="M1018" s="19">
        <v>736</v>
      </c>
      <c r="N1018" s="72"/>
      <c r="O1018" s="72" t="s">
        <v>4319</v>
      </c>
      <c r="P1018" s="51" t="s">
        <v>178</v>
      </c>
      <c r="Q1018" s="24">
        <v>5690.4334440000002</v>
      </c>
      <c r="R1018" s="26">
        <v>37.799999999999997</v>
      </c>
      <c r="S1018" s="26" t="s">
        <v>2866</v>
      </c>
    </row>
    <row r="1019" spans="1:19" x14ac:dyDescent="0.3">
      <c r="A1019" s="2">
        <v>1221</v>
      </c>
      <c r="B1019" s="2">
        <v>1</v>
      </c>
      <c r="C1019" s="2" t="s">
        <v>2843</v>
      </c>
      <c r="D1019" s="1">
        <v>14</v>
      </c>
      <c r="E1019" s="2" t="str">
        <f t="shared" si="6"/>
        <v>14_Chimaeriformes</v>
      </c>
      <c r="F1019" s="2" t="s">
        <v>2844</v>
      </c>
      <c r="G1019" s="2" t="s">
        <v>2854</v>
      </c>
      <c r="H1019" s="20" t="s">
        <v>4217</v>
      </c>
      <c r="I1019" s="20">
        <v>63164</v>
      </c>
      <c r="J1019" s="20">
        <v>124464090</v>
      </c>
      <c r="K1019" s="70" t="str">
        <f t="shared" si="7"/>
        <v>https://www.iucnredlist.org/species/63164/124464090</v>
      </c>
      <c r="L1019" s="19">
        <v>396</v>
      </c>
      <c r="M1019" s="19">
        <v>506</v>
      </c>
      <c r="N1019" s="72"/>
      <c r="O1019" s="72" t="s">
        <v>4319</v>
      </c>
      <c r="P1019" s="51" t="s">
        <v>178</v>
      </c>
      <c r="Q1019" s="24">
        <v>920.07229280000001</v>
      </c>
      <c r="R1019" s="26">
        <v>38.1</v>
      </c>
      <c r="S1019" s="26" t="s">
        <v>84</v>
      </c>
    </row>
    <row r="1020" spans="1:19" x14ac:dyDescent="0.3">
      <c r="A1020" s="2">
        <v>1222</v>
      </c>
      <c r="B1020" s="2">
        <v>1</v>
      </c>
      <c r="C1020" s="2" t="s">
        <v>2843</v>
      </c>
      <c r="D1020" s="1">
        <v>14</v>
      </c>
      <c r="E1020" s="2" t="str">
        <f t="shared" si="6"/>
        <v>14_Chimaeriformes</v>
      </c>
      <c r="F1020" s="2" t="s">
        <v>2844</v>
      </c>
      <c r="G1020" s="2" t="s">
        <v>2854</v>
      </c>
      <c r="H1020" s="20" t="s">
        <v>4218</v>
      </c>
      <c r="I1020" s="20">
        <v>195435</v>
      </c>
      <c r="J1020" s="20">
        <v>124542132</v>
      </c>
      <c r="K1020" s="70" t="str">
        <f t="shared" si="7"/>
        <v>https://www.iucnredlist.org/species/195435/124542132</v>
      </c>
      <c r="L1020" s="19">
        <v>30</v>
      </c>
      <c r="M1020" s="19">
        <v>1800</v>
      </c>
      <c r="N1020" s="72"/>
      <c r="O1020" s="72" t="s">
        <v>4319</v>
      </c>
      <c r="P1020" s="51" t="s">
        <v>178</v>
      </c>
      <c r="Q1020" s="24">
        <v>1007975.09</v>
      </c>
      <c r="R1020" s="26">
        <v>128</v>
      </c>
      <c r="S1020" s="26" t="s">
        <v>84</v>
      </c>
    </row>
    <row r="1021" spans="1:19" x14ac:dyDescent="0.3">
      <c r="A1021" s="2">
        <v>1223</v>
      </c>
      <c r="B1021" s="2">
        <v>1</v>
      </c>
      <c r="C1021" s="2" t="s">
        <v>2843</v>
      </c>
      <c r="D1021" s="1">
        <v>14</v>
      </c>
      <c r="E1021" s="2" t="str">
        <f t="shared" si="6"/>
        <v>14_Chimaeriformes</v>
      </c>
      <c r="F1021" s="2" t="s">
        <v>2844</v>
      </c>
      <c r="G1021" s="2" t="s">
        <v>2854</v>
      </c>
      <c r="H1021" s="20" t="s">
        <v>4219</v>
      </c>
      <c r="I1021" s="20">
        <v>63104</v>
      </c>
      <c r="J1021" s="20">
        <v>124458962</v>
      </c>
      <c r="K1021" s="70" t="str">
        <f t="shared" si="7"/>
        <v>https://www.iucnredlist.org/species/63104/124458962</v>
      </c>
      <c r="L1021" s="19">
        <v>450</v>
      </c>
      <c r="M1021" s="19">
        <v>2058</v>
      </c>
      <c r="N1021" s="72"/>
      <c r="O1021" s="72" t="s">
        <v>4319</v>
      </c>
      <c r="P1021" s="51" t="s">
        <v>178</v>
      </c>
      <c r="Q1021" s="24">
        <v>1171422.686</v>
      </c>
      <c r="R1021" s="26">
        <v>80</v>
      </c>
      <c r="S1021" s="26" t="s">
        <v>84</v>
      </c>
    </row>
    <row r="1022" spans="1:19" x14ac:dyDescent="0.3">
      <c r="A1022" s="2">
        <v>1224</v>
      </c>
      <c r="B1022" s="2">
        <v>1</v>
      </c>
      <c r="C1022" s="2" t="s">
        <v>2843</v>
      </c>
      <c r="D1022" s="1">
        <v>14</v>
      </c>
      <c r="E1022" s="2" t="str">
        <f t="shared" ref="E1022:E1200" si="8">CONCATENATE(D1022,"_",F1022)</f>
        <v>14_Chimaeriformes</v>
      </c>
      <c r="F1022" s="2" t="s">
        <v>2844</v>
      </c>
      <c r="G1022" s="2" t="s">
        <v>2854</v>
      </c>
      <c r="H1022" s="20" t="s">
        <v>4220</v>
      </c>
      <c r="I1022" s="20">
        <v>60194</v>
      </c>
      <c r="J1022" s="20">
        <v>124450319</v>
      </c>
      <c r="K1022" s="70" t="str">
        <f t="shared" ref="K1022:K1200" si="9">CONCATENATE("https://www.iucnredlist.org/species/",I1022,"/",J1022)</f>
        <v>https://www.iucnredlist.org/species/60194/124450319</v>
      </c>
      <c r="L1022" s="19">
        <v>325</v>
      </c>
      <c r="M1022" s="19">
        <v>830</v>
      </c>
      <c r="N1022" s="72"/>
      <c r="O1022" s="72" t="s">
        <v>4319</v>
      </c>
      <c r="P1022" s="51" t="s">
        <v>178</v>
      </c>
      <c r="Q1022" s="24">
        <v>151884.74470000001</v>
      </c>
      <c r="R1022" s="26">
        <v>79</v>
      </c>
      <c r="S1022" s="26" t="s">
        <v>84</v>
      </c>
    </row>
    <row r="1023" spans="1:19" x14ac:dyDescent="0.3">
      <c r="A1023" s="2">
        <v>1225</v>
      </c>
      <c r="B1023" s="2">
        <v>1</v>
      </c>
      <c r="C1023" s="2" t="s">
        <v>2843</v>
      </c>
      <c r="D1023" s="1">
        <v>14</v>
      </c>
      <c r="E1023" s="2" t="str">
        <f t="shared" si="8"/>
        <v>14_Chimaeriformes</v>
      </c>
      <c r="F1023" s="2" t="s">
        <v>2844</v>
      </c>
      <c r="G1023" s="2" t="s">
        <v>2854</v>
      </c>
      <c r="H1023" s="20" t="s">
        <v>4221</v>
      </c>
      <c r="I1023" s="20">
        <v>41827</v>
      </c>
      <c r="J1023" s="20">
        <v>116737304</v>
      </c>
      <c r="K1023" s="70" t="str">
        <f t="shared" si="9"/>
        <v>https://www.iucnredlist.org/species/41827/116737304</v>
      </c>
      <c r="L1023" s="19">
        <v>25</v>
      </c>
      <c r="M1023" s="19">
        <v>950</v>
      </c>
      <c r="N1023" s="72"/>
      <c r="O1023" s="72" t="s">
        <v>4319</v>
      </c>
      <c r="P1023" s="51" t="s">
        <v>178</v>
      </c>
      <c r="Q1023" s="24">
        <v>366971.89079999999</v>
      </c>
      <c r="R1023" s="26">
        <v>80</v>
      </c>
      <c r="S1023" s="26" t="s">
        <v>2935</v>
      </c>
    </row>
    <row r="1024" spans="1:19" x14ac:dyDescent="0.3">
      <c r="A1024" s="2">
        <v>1226</v>
      </c>
      <c r="B1024" s="2">
        <v>1</v>
      </c>
      <c r="C1024" s="2" t="s">
        <v>2843</v>
      </c>
      <c r="D1024" s="1">
        <v>14</v>
      </c>
      <c r="E1024" s="2" t="str">
        <f t="shared" si="8"/>
        <v>14_Chimaeriformes</v>
      </c>
      <c r="F1024" s="2" t="s">
        <v>2844</v>
      </c>
      <c r="G1024" s="2" t="s">
        <v>2854</v>
      </c>
      <c r="H1024" s="20" t="s">
        <v>4222</v>
      </c>
      <c r="I1024" s="20">
        <v>63103</v>
      </c>
      <c r="J1024" s="20">
        <v>124458813</v>
      </c>
      <c r="K1024" s="70" t="str">
        <f t="shared" si="9"/>
        <v>https://www.iucnredlist.org/species/63103/124458813</v>
      </c>
      <c r="L1024" s="19">
        <v>883</v>
      </c>
      <c r="M1024" s="19">
        <v>2650</v>
      </c>
      <c r="N1024" s="72"/>
      <c r="O1024" s="72" t="s">
        <v>4319</v>
      </c>
      <c r="P1024" s="51" t="s">
        <v>178</v>
      </c>
      <c r="Q1024" s="24">
        <v>1044547.688</v>
      </c>
      <c r="R1024" s="26">
        <v>137.6</v>
      </c>
      <c r="S1024" s="26" t="s">
        <v>84</v>
      </c>
    </row>
    <row r="1025" spans="1:19" x14ac:dyDescent="0.3">
      <c r="A1025" s="2">
        <v>1227</v>
      </c>
      <c r="B1025" s="2">
        <v>1</v>
      </c>
      <c r="C1025" s="2" t="s">
        <v>2843</v>
      </c>
      <c r="D1025" s="1">
        <v>14</v>
      </c>
      <c r="E1025" s="2" t="str">
        <f t="shared" si="8"/>
        <v>14_Chimaeriformes</v>
      </c>
      <c r="F1025" s="2" t="s">
        <v>2844</v>
      </c>
      <c r="G1025" s="2" t="s">
        <v>2854</v>
      </c>
      <c r="H1025" s="20" t="s">
        <v>4223</v>
      </c>
      <c r="I1025" s="20">
        <v>60196</v>
      </c>
      <c r="J1025" s="20">
        <v>124450651</v>
      </c>
      <c r="K1025" s="70" t="str">
        <f t="shared" si="9"/>
        <v>https://www.iucnredlist.org/species/60196/124450651</v>
      </c>
      <c r="L1025" s="19">
        <v>920</v>
      </c>
      <c r="M1025" s="19">
        <v>1951</v>
      </c>
      <c r="N1025" s="72"/>
      <c r="O1025" s="72" t="s">
        <v>4319</v>
      </c>
      <c r="P1025" s="51" t="s">
        <v>178</v>
      </c>
      <c r="Q1025" s="24">
        <v>73632.828880000001</v>
      </c>
      <c r="R1025" s="26">
        <v>138</v>
      </c>
      <c r="S1025" s="26" t="s">
        <v>84</v>
      </c>
    </row>
    <row r="1026" spans="1:19" x14ac:dyDescent="0.3">
      <c r="A1026" s="2">
        <v>1228</v>
      </c>
      <c r="B1026" s="2">
        <v>1</v>
      </c>
      <c r="C1026" s="2" t="s">
        <v>2843</v>
      </c>
      <c r="D1026" s="1">
        <v>14</v>
      </c>
      <c r="E1026" s="2" t="str">
        <f t="shared" si="8"/>
        <v>14_Chimaeriformes</v>
      </c>
      <c r="F1026" s="2" t="s">
        <v>2844</v>
      </c>
      <c r="G1026" s="2" t="s">
        <v>2854</v>
      </c>
      <c r="H1026" s="20" t="s">
        <v>4224</v>
      </c>
      <c r="I1026" s="20">
        <v>60197</v>
      </c>
      <c r="J1026" s="20">
        <v>70709551</v>
      </c>
      <c r="K1026" s="70" t="str">
        <f t="shared" si="9"/>
        <v>https://www.iucnredlist.org/species/60197/70709551</v>
      </c>
      <c r="L1026" s="19">
        <v>612</v>
      </c>
      <c r="M1026" s="19">
        <v>2000</v>
      </c>
      <c r="N1026" s="72"/>
      <c r="O1026" s="72" t="s">
        <v>4319</v>
      </c>
      <c r="P1026" s="51" t="s">
        <v>178</v>
      </c>
      <c r="Q1026" s="24">
        <v>182506.32769999999</v>
      </c>
      <c r="R1026" s="26">
        <v>120.4</v>
      </c>
      <c r="S1026" s="26" t="s">
        <v>84</v>
      </c>
    </row>
    <row r="1027" spans="1:19" x14ac:dyDescent="0.3">
      <c r="A1027" s="2">
        <v>1229</v>
      </c>
      <c r="B1027" s="2">
        <v>1</v>
      </c>
      <c r="C1027" s="2" t="s">
        <v>2843</v>
      </c>
      <c r="D1027" s="1">
        <v>14</v>
      </c>
      <c r="E1027" s="2" t="str">
        <f t="shared" si="8"/>
        <v>14_Chimaeriformes</v>
      </c>
      <c r="F1027" s="2" t="s">
        <v>2844</v>
      </c>
      <c r="G1027" s="2" t="s">
        <v>2941</v>
      </c>
      <c r="H1027" s="20" t="s">
        <v>4225</v>
      </c>
      <c r="I1027" s="20">
        <v>60139</v>
      </c>
      <c r="J1027" s="20">
        <v>70709321</v>
      </c>
      <c r="K1027" s="70" t="str">
        <f t="shared" si="9"/>
        <v>https://www.iucnredlist.org/species/60139/70709321</v>
      </c>
      <c r="L1027" s="19">
        <v>1114</v>
      </c>
      <c r="M1027" s="19">
        <v>2603</v>
      </c>
      <c r="N1027" s="72"/>
      <c r="O1027" s="72" t="s">
        <v>4319</v>
      </c>
      <c r="P1027" s="51" t="s">
        <v>178</v>
      </c>
      <c r="Q1027" s="24">
        <v>4066953.9360000002</v>
      </c>
      <c r="R1027" s="26">
        <v>72</v>
      </c>
      <c r="S1027" s="26" t="s">
        <v>2866</v>
      </c>
    </row>
    <row r="1028" spans="1:19" x14ac:dyDescent="0.3">
      <c r="A1028" s="2">
        <v>1230</v>
      </c>
      <c r="B1028" s="2">
        <v>1</v>
      </c>
      <c r="C1028" s="2" t="s">
        <v>2843</v>
      </c>
      <c r="D1028" s="1">
        <v>14</v>
      </c>
      <c r="E1028" s="2" t="str">
        <f t="shared" si="8"/>
        <v>14_Chimaeriformes</v>
      </c>
      <c r="F1028" s="2" t="s">
        <v>2844</v>
      </c>
      <c r="G1028" s="2" t="s">
        <v>2941</v>
      </c>
      <c r="H1028" s="20" t="s">
        <v>4226</v>
      </c>
      <c r="I1028" s="20">
        <v>60140</v>
      </c>
      <c r="J1028" s="20">
        <v>3088899</v>
      </c>
      <c r="K1028" s="70" t="str">
        <f t="shared" si="9"/>
        <v>https://www.iucnredlist.org/species/60140/3088899</v>
      </c>
      <c r="L1028" s="19">
        <v>350</v>
      </c>
      <c r="M1028" s="19">
        <v>2600</v>
      </c>
      <c r="N1028" s="72"/>
      <c r="O1028" s="72" t="s">
        <v>4319</v>
      </c>
      <c r="P1028" s="51" t="s">
        <v>178</v>
      </c>
      <c r="Q1028" s="24">
        <v>3768462.8289999999</v>
      </c>
      <c r="R1028" s="26">
        <v>70</v>
      </c>
      <c r="S1028" s="26" t="s">
        <v>2866</v>
      </c>
    </row>
    <row r="1029" spans="1:19" x14ac:dyDescent="0.3">
      <c r="A1029" s="2">
        <v>1231</v>
      </c>
      <c r="B1029" s="2">
        <v>1</v>
      </c>
      <c r="C1029" s="2" t="s">
        <v>2843</v>
      </c>
      <c r="D1029" s="1">
        <v>14</v>
      </c>
      <c r="E1029" s="2" t="str">
        <f t="shared" si="8"/>
        <v>14_Chimaeriformes</v>
      </c>
      <c r="F1029" s="2" t="s">
        <v>2844</v>
      </c>
      <c r="G1029" s="2" t="s">
        <v>2941</v>
      </c>
      <c r="H1029" s="20" t="s">
        <v>4227</v>
      </c>
      <c r="I1029" s="20">
        <v>60141</v>
      </c>
      <c r="J1029" s="20">
        <v>124443945</v>
      </c>
      <c r="K1029" s="70" t="str">
        <f t="shared" si="9"/>
        <v>https://www.iucnredlist.org/species/60141/124443945</v>
      </c>
      <c r="L1029" s="19">
        <v>90</v>
      </c>
      <c r="M1029" s="19">
        <v>600</v>
      </c>
      <c r="N1029" s="72"/>
      <c r="O1029" s="72" t="s">
        <v>4319</v>
      </c>
      <c r="P1029" s="51" t="s">
        <v>178</v>
      </c>
      <c r="Q1029" s="24">
        <v>71593.720809999999</v>
      </c>
      <c r="R1029" s="26">
        <v>120</v>
      </c>
      <c r="S1029" s="26" t="s">
        <v>84</v>
      </c>
    </row>
    <row r="1030" spans="1:19" x14ac:dyDescent="0.3">
      <c r="A1030" s="2">
        <v>1232</v>
      </c>
      <c r="B1030" s="2">
        <v>1</v>
      </c>
      <c r="C1030" s="2" t="s">
        <v>2843</v>
      </c>
      <c r="D1030" s="1">
        <v>14</v>
      </c>
      <c r="E1030" s="2" t="str">
        <f t="shared" si="8"/>
        <v>14_Chimaeriformes</v>
      </c>
      <c r="F1030" s="2" t="s">
        <v>2844</v>
      </c>
      <c r="G1030" s="2" t="s">
        <v>2941</v>
      </c>
      <c r="H1030" s="20" t="s">
        <v>4228</v>
      </c>
      <c r="I1030" s="20">
        <v>60142</v>
      </c>
      <c r="J1030" s="20">
        <v>124444054</v>
      </c>
      <c r="K1030" s="70" t="str">
        <f t="shared" si="9"/>
        <v>https://www.iucnredlist.org/species/60142/124444054</v>
      </c>
      <c r="L1030" s="19">
        <v>150</v>
      </c>
      <c r="M1030" s="19">
        <v>760</v>
      </c>
      <c r="N1030" s="72"/>
      <c r="O1030" s="72" t="s">
        <v>4319</v>
      </c>
      <c r="P1030" s="51" t="s">
        <v>178</v>
      </c>
      <c r="Q1030" s="24">
        <v>149473.80290000001</v>
      </c>
      <c r="R1030" s="26">
        <v>150</v>
      </c>
      <c r="S1030" s="26" t="s">
        <v>84</v>
      </c>
    </row>
    <row r="1031" spans="1:19" x14ac:dyDescent="0.3">
      <c r="A1031" s="2">
        <v>1233</v>
      </c>
      <c r="B1031" s="2">
        <v>1</v>
      </c>
      <c r="C1031" s="2" t="s">
        <v>2843</v>
      </c>
      <c r="D1031" s="1">
        <v>14</v>
      </c>
      <c r="E1031" s="2" t="str">
        <f t="shared" si="8"/>
        <v>14_Chimaeriformes</v>
      </c>
      <c r="F1031" s="2" t="s">
        <v>2844</v>
      </c>
      <c r="G1031" s="2" t="s">
        <v>2941</v>
      </c>
      <c r="H1031" s="20" t="s">
        <v>4229</v>
      </c>
      <c r="I1031" s="20">
        <v>60143</v>
      </c>
      <c r="J1031" s="20">
        <v>109897864</v>
      </c>
      <c r="K1031" s="70" t="str">
        <f t="shared" si="9"/>
        <v>https://www.iucnredlist.org/species/60143/109897864</v>
      </c>
      <c r="L1031" s="19">
        <v>100</v>
      </c>
      <c r="M1031" s="19">
        <v>1120</v>
      </c>
      <c r="N1031" s="72"/>
      <c r="O1031" s="72" t="s">
        <v>4319</v>
      </c>
      <c r="P1031" s="51" t="s">
        <v>178</v>
      </c>
      <c r="Q1031" s="24">
        <v>114130.9388</v>
      </c>
      <c r="R1031" s="26">
        <v>65</v>
      </c>
      <c r="S1031" s="26" t="s">
        <v>84</v>
      </c>
    </row>
    <row r="1032" spans="1:19" x14ac:dyDescent="0.3">
      <c r="A1032" s="2">
        <v>1234</v>
      </c>
      <c r="B1032" s="2">
        <v>1</v>
      </c>
      <c r="C1032" s="2" t="s">
        <v>2843</v>
      </c>
      <c r="D1032" s="1">
        <v>14</v>
      </c>
      <c r="E1032" s="2" t="str">
        <f t="shared" si="8"/>
        <v>14_Chimaeriformes</v>
      </c>
      <c r="F1032" s="2" t="s">
        <v>2844</v>
      </c>
      <c r="G1032" s="2" t="s">
        <v>2941</v>
      </c>
      <c r="H1032" s="20" t="s">
        <v>4230</v>
      </c>
      <c r="I1032" s="20">
        <v>60144</v>
      </c>
      <c r="J1032" s="20">
        <v>70709829</v>
      </c>
      <c r="K1032" s="70" t="str">
        <f t="shared" si="9"/>
        <v>https://www.iucnredlist.org/species/60144/70709829</v>
      </c>
      <c r="L1032" s="19">
        <v>430</v>
      </c>
      <c r="M1032" s="19">
        <v>1450</v>
      </c>
      <c r="N1032" s="72"/>
      <c r="O1032" s="72" t="s">
        <v>4319</v>
      </c>
      <c r="P1032" s="51" t="s">
        <v>178</v>
      </c>
      <c r="Q1032" s="24">
        <v>330472.26799999998</v>
      </c>
      <c r="R1032" s="26">
        <v>150</v>
      </c>
      <c r="S1032" s="26" t="s">
        <v>84</v>
      </c>
    </row>
    <row r="1033" spans="1:19" x14ac:dyDescent="0.3">
      <c r="A1033" s="2">
        <v>1235</v>
      </c>
      <c r="B1033" s="2">
        <v>1</v>
      </c>
      <c r="C1033" s="2" t="s">
        <v>2843</v>
      </c>
      <c r="D1033" s="1">
        <v>14</v>
      </c>
      <c r="E1033" s="2" t="str">
        <f t="shared" si="8"/>
        <v>14_Chimaeriformes</v>
      </c>
      <c r="F1033" s="2" t="s">
        <v>2844</v>
      </c>
      <c r="G1033" s="2" t="s">
        <v>2941</v>
      </c>
      <c r="H1033" s="20" t="s">
        <v>4231</v>
      </c>
      <c r="I1033" s="20">
        <v>60145</v>
      </c>
      <c r="J1033" s="20">
        <v>124444407</v>
      </c>
      <c r="K1033" s="70" t="str">
        <f t="shared" si="9"/>
        <v>https://www.iucnredlist.org/species/60145/124444407</v>
      </c>
      <c r="L1033" s="19">
        <v>400</v>
      </c>
      <c r="M1033" s="19">
        <v>1849</v>
      </c>
      <c r="N1033" s="72"/>
      <c r="O1033" s="72" t="s">
        <v>4319</v>
      </c>
      <c r="P1033" s="51" t="s">
        <v>178</v>
      </c>
      <c r="Q1033" s="24">
        <v>1239936.9739999999</v>
      </c>
      <c r="R1033" s="26">
        <v>147</v>
      </c>
      <c r="S1033" s="26" t="s">
        <v>84</v>
      </c>
    </row>
    <row r="1034" spans="1:19" x14ac:dyDescent="0.3">
      <c r="A1034" s="2">
        <v>1236</v>
      </c>
      <c r="B1034" s="2">
        <v>1</v>
      </c>
      <c r="C1034" s="2" t="s">
        <v>2843</v>
      </c>
      <c r="D1034" s="1">
        <v>14</v>
      </c>
      <c r="E1034" s="2" t="str">
        <f t="shared" si="8"/>
        <v>14_Chimaeriformes</v>
      </c>
      <c r="F1034" s="2" t="s">
        <v>2844</v>
      </c>
      <c r="G1034" s="2" t="s">
        <v>2941</v>
      </c>
      <c r="H1034" s="20" t="s">
        <v>4232</v>
      </c>
      <c r="I1034" s="20">
        <v>60146</v>
      </c>
      <c r="J1034" s="20">
        <v>68642001</v>
      </c>
      <c r="K1034" s="70" t="str">
        <f t="shared" si="9"/>
        <v>https://www.iucnredlist.org/species/60146/68642001</v>
      </c>
      <c r="L1034" s="19">
        <v>191</v>
      </c>
      <c r="M1034" s="19">
        <v>1290</v>
      </c>
      <c r="N1034" s="72"/>
      <c r="O1034" s="72" t="s">
        <v>4319</v>
      </c>
      <c r="P1034" s="51" t="s">
        <v>178</v>
      </c>
      <c r="Q1034" s="24">
        <v>810398.51150000002</v>
      </c>
      <c r="R1034" s="26">
        <v>130</v>
      </c>
      <c r="S1034" s="26" t="s">
        <v>84</v>
      </c>
    </row>
    <row r="1035" spans="1:19" x14ac:dyDescent="0.3">
      <c r="A1035" s="2">
        <v>634</v>
      </c>
      <c r="B1035" s="2">
        <v>1</v>
      </c>
      <c r="C1035" s="2" t="s">
        <v>1392</v>
      </c>
      <c r="D1035" s="1">
        <v>11</v>
      </c>
      <c r="E1035" s="2" t="str">
        <f t="shared" si="8"/>
        <v>11_Rhinopristiformes</v>
      </c>
      <c r="F1035" s="2" t="s">
        <v>1548</v>
      </c>
      <c r="G1035" s="2" t="s">
        <v>1620</v>
      </c>
      <c r="H1035" s="20" t="s">
        <v>3644</v>
      </c>
      <c r="I1035" s="20">
        <v>107604242</v>
      </c>
      <c r="J1035" s="20">
        <v>109922500</v>
      </c>
      <c r="K1035" s="70" t="str">
        <f t="shared" si="9"/>
        <v>https://www.iucnredlist.org/species/107604242/109922500</v>
      </c>
      <c r="L1035" s="23">
        <v>0</v>
      </c>
      <c r="M1035" s="19">
        <v>100</v>
      </c>
      <c r="N1035" s="73"/>
      <c r="O1035" s="72" t="s">
        <v>4319</v>
      </c>
      <c r="P1035" s="51" t="s">
        <v>83</v>
      </c>
      <c r="Q1035" s="24">
        <v>39290.526879999998</v>
      </c>
      <c r="R1035" s="26">
        <v>60</v>
      </c>
      <c r="S1035" s="26" t="s">
        <v>84</v>
      </c>
    </row>
    <row r="1036" spans="1:19" x14ac:dyDescent="0.3">
      <c r="A1036" s="2">
        <v>1000</v>
      </c>
      <c r="B1036" s="2">
        <v>1</v>
      </c>
      <c r="C1036" s="2" t="s">
        <v>1392</v>
      </c>
      <c r="D1036" s="1">
        <v>13</v>
      </c>
      <c r="E1036" s="2" t="str">
        <f t="shared" si="8"/>
        <v>13_Myliobatiformes</v>
      </c>
      <c r="F1036" s="2" t="s">
        <v>2338</v>
      </c>
      <c r="G1036" s="2" t="s">
        <v>2351</v>
      </c>
      <c r="H1036" s="20" t="s">
        <v>4025</v>
      </c>
      <c r="I1036" s="20">
        <v>45925</v>
      </c>
      <c r="J1036" s="20">
        <v>104130004</v>
      </c>
      <c r="K1036" s="70" t="str">
        <f t="shared" si="9"/>
        <v>https://www.iucnredlist.org/species/45925/104130004</v>
      </c>
      <c r="L1036" s="19">
        <v>0</v>
      </c>
      <c r="M1036" s="19">
        <v>30</v>
      </c>
      <c r="N1036" s="72" t="s">
        <v>4320</v>
      </c>
      <c r="O1036" s="72" t="s">
        <v>4319</v>
      </c>
      <c r="P1036" s="51" t="s">
        <v>83</v>
      </c>
      <c r="Q1036" s="24">
        <v>107815.5007</v>
      </c>
      <c r="R1036" s="25">
        <v>31</v>
      </c>
      <c r="S1036" s="26" t="s">
        <v>2355</v>
      </c>
    </row>
    <row r="1037" spans="1:19" x14ac:dyDescent="0.3">
      <c r="A1037" s="2">
        <v>1158</v>
      </c>
      <c r="B1037" s="2">
        <v>1</v>
      </c>
      <c r="C1037" s="2" t="s">
        <v>1392</v>
      </c>
      <c r="D1037" s="1">
        <v>13</v>
      </c>
      <c r="E1037" s="2" t="str">
        <f t="shared" si="8"/>
        <v>13_Myliobatiformes</v>
      </c>
      <c r="F1037" s="2" t="s">
        <v>2338</v>
      </c>
      <c r="G1037" s="2" t="s">
        <v>2771</v>
      </c>
      <c r="H1037" s="20" t="s">
        <v>4150</v>
      </c>
      <c r="I1037" s="20">
        <v>161569</v>
      </c>
      <c r="J1037" s="20">
        <v>124508353</v>
      </c>
      <c r="K1037" s="70" t="str">
        <f t="shared" si="9"/>
        <v>https://www.iucnredlist.org/species/161569/124508353</v>
      </c>
      <c r="L1037" s="19">
        <v>0</v>
      </c>
      <c r="M1037" s="19">
        <v>537</v>
      </c>
      <c r="N1037" s="71"/>
      <c r="O1037" s="72" t="s">
        <v>4321</v>
      </c>
      <c r="P1037" s="51" t="s">
        <v>83</v>
      </c>
      <c r="Q1037" s="24">
        <v>2379109.844</v>
      </c>
      <c r="R1037" s="26">
        <v>260</v>
      </c>
      <c r="S1037" s="26" t="s">
        <v>2355</v>
      </c>
    </row>
    <row r="1038" spans="1:19" x14ac:dyDescent="0.3">
      <c r="A1038" s="46">
        <v>820.5</v>
      </c>
      <c r="B1038" s="2">
        <v>1</v>
      </c>
      <c r="C1038" s="2" t="s">
        <v>1392</v>
      </c>
      <c r="D1038" s="1">
        <v>12</v>
      </c>
      <c r="E1038" s="2" t="str">
        <f t="shared" si="8"/>
        <v>12_Rajiformes</v>
      </c>
      <c r="F1038" s="2" t="s">
        <v>1705</v>
      </c>
      <c r="G1038" s="2" t="s">
        <v>2038</v>
      </c>
      <c r="H1038" s="20" t="s">
        <v>3839</v>
      </c>
      <c r="I1038" s="20">
        <v>197258874</v>
      </c>
      <c r="J1038" s="20">
        <v>197258972</v>
      </c>
      <c r="K1038" s="70" t="str">
        <f t="shared" si="9"/>
        <v>https://www.iucnredlist.org/species/197258874/197258972</v>
      </c>
      <c r="L1038" s="1">
        <v>150</v>
      </c>
      <c r="M1038" s="1">
        <v>150</v>
      </c>
      <c r="N1038" s="71"/>
      <c r="O1038" s="72" t="s">
        <v>4322</v>
      </c>
      <c r="P1038" s="51" t="s">
        <v>83</v>
      </c>
      <c r="Q1038" s="23" t="s">
        <v>267</v>
      </c>
      <c r="R1038" s="1">
        <v>81</v>
      </c>
      <c r="S1038" s="26" t="s">
        <v>84</v>
      </c>
    </row>
    <row r="1039" spans="1:19" x14ac:dyDescent="0.3">
      <c r="A1039" s="46">
        <v>991.5</v>
      </c>
      <c r="B1039" s="2">
        <v>1</v>
      </c>
      <c r="C1039" s="1" t="s">
        <v>1392</v>
      </c>
      <c r="D1039" s="1">
        <v>12</v>
      </c>
      <c r="E1039" s="2" t="str">
        <f t="shared" si="8"/>
        <v>12_Myliobatiformes</v>
      </c>
      <c r="F1039" s="2" t="s">
        <v>2338</v>
      </c>
      <c r="G1039" s="2" t="s">
        <v>2351</v>
      </c>
      <c r="H1039" s="20" t="s">
        <v>4015</v>
      </c>
      <c r="I1039" s="20">
        <v>183782506</v>
      </c>
      <c r="J1039" s="20">
        <v>183782544</v>
      </c>
      <c r="K1039" s="70" t="str">
        <f t="shared" si="9"/>
        <v>https://www.iucnredlist.org/species/183782506/183782544</v>
      </c>
      <c r="L1039" s="19">
        <v>0</v>
      </c>
      <c r="M1039" s="19">
        <v>50</v>
      </c>
      <c r="N1039" s="71"/>
      <c r="O1039" s="72" t="s">
        <v>4323</v>
      </c>
      <c r="P1039" s="51" t="s">
        <v>83</v>
      </c>
      <c r="Q1039" s="24">
        <v>363825.76250000001</v>
      </c>
      <c r="R1039" s="26">
        <v>22</v>
      </c>
      <c r="S1039" s="47" t="s">
        <v>2355</v>
      </c>
    </row>
    <row r="1040" spans="1:19" x14ac:dyDescent="0.3">
      <c r="A1040" s="46">
        <v>996.5</v>
      </c>
      <c r="B1040" s="2">
        <v>1</v>
      </c>
      <c r="C1040" s="1" t="s">
        <v>1392</v>
      </c>
      <c r="D1040" s="1">
        <v>13</v>
      </c>
      <c r="E1040" s="2" t="str">
        <f t="shared" si="8"/>
        <v>13_Myliobatiformes</v>
      </c>
      <c r="F1040" s="2" t="s">
        <v>2338</v>
      </c>
      <c r="G1040" s="2" t="s">
        <v>2351</v>
      </c>
      <c r="H1040" s="20" t="s">
        <v>4021</v>
      </c>
      <c r="I1040" s="20">
        <v>181244306</v>
      </c>
      <c r="J1040" s="20">
        <v>181246271</v>
      </c>
      <c r="K1040" s="70" t="str">
        <f t="shared" si="9"/>
        <v>https://www.iucnredlist.org/species/181244306/181246271</v>
      </c>
      <c r="L1040" s="19">
        <v>0</v>
      </c>
      <c r="M1040" s="19">
        <v>100</v>
      </c>
      <c r="N1040" s="71"/>
      <c r="O1040" s="72" t="s">
        <v>4324</v>
      </c>
      <c r="P1040" s="51" t="s">
        <v>83</v>
      </c>
      <c r="Q1040" s="24">
        <v>325416.61129999999</v>
      </c>
      <c r="R1040" s="25">
        <v>150</v>
      </c>
      <c r="S1040" s="47" t="s">
        <v>2355</v>
      </c>
    </row>
    <row r="1041" spans="1:19" x14ac:dyDescent="0.3">
      <c r="A1041" s="2">
        <v>513</v>
      </c>
      <c r="B1041" s="2">
        <v>1</v>
      </c>
      <c r="C1041" s="2" t="s">
        <v>75</v>
      </c>
      <c r="D1041" s="1">
        <v>9</v>
      </c>
      <c r="E1041" s="2" t="str">
        <f t="shared" si="8"/>
        <v>9_Carcharhiniformes</v>
      </c>
      <c r="F1041" s="2" t="s">
        <v>76</v>
      </c>
      <c r="G1041" s="2" t="s">
        <v>77</v>
      </c>
      <c r="H1041" s="20" t="s">
        <v>3519</v>
      </c>
      <c r="I1041" s="20">
        <v>169755340</v>
      </c>
      <c r="J1041" s="20">
        <v>169766323</v>
      </c>
      <c r="K1041" s="70" t="str">
        <f t="shared" si="9"/>
        <v>https://www.iucnredlist.org/species/169755340/169766323</v>
      </c>
      <c r="L1041" s="23">
        <v>0</v>
      </c>
      <c r="M1041" s="23">
        <v>50</v>
      </c>
      <c r="N1041" s="73" t="s">
        <v>4325</v>
      </c>
      <c r="O1041" s="72" t="s">
        <v>4298</v>
      </c>
      <c r="P1041" s="51" t="s">
        <v>83</v>
      </c>
      <c r="Q1041" s="24">
        <v>1187563.656</v>
      </c>
      <c r="R1041" s="26">
        <v>157</v>
      </c>
      <c r="S1041" s="26" t="s">
        <v>84</v>
      </c>
    </row>
    <row r="1042" spans="1:19" x14ac:dyDescent="0.3">
      <c r="A1042" s="2">
        <v>78</v>
      </c>
      <c r="B1042" s="2">
        <v>1</v>
      </c>
      <c r="C1042" s="2" t="s">
        <v>75</v>
      </c>
      <c r="D1042" s="1">
        <v>3</v>
      </c>
      <c r="E1042" s="2" t="str">
        <f t="shared" si="8"/>
        <v>3_Squaliformes</v>
      </c>
      <c r="F1042" s="2" t="s">
        <v>203</v>
      </c>
      <c r="G1042" s="2" t="s">
        <v>334</v>
      </c>
      <c r="H1042" s="20" t="s">
        <v>3055</v>
      </c>
      <c r="I1042" s="20">
        <v>60238</v>
      </c>
      <c r="J1042" s="20">
        <v>124454988</v>
      </c>
      <c r="K1042" s="70" t="str">
        <f t="shared" si="9"/>
        <v>https://www.iucnredlist.org/species/60238/124454988</v>
      </c>
      <c r="L1042" s="19">
        <v>283</v>
      </c>
      <c r="M1042" s="19">
        <v>596</v>
      </c>
      <c r="N1042" s="71"/>
      <c r="O1042" s="72" t="s">
        <v>4326</v>
      </c>
      <c r="P1042" s="51" t="s">
        <v>178</v>
      </c>
      <c r="Q1042" s="24">
        <v>258.9257121</v>
      </c>
      <c r="R1042" s="26">
        <v>21</v>
      </c>
      <c r="S1042" s="26" t="s">
        <v>84</v>
      </c>
    </row>
    <row r="1043" spans="1:19" x14ac:dyDescent="0.3">
      <c r="A1043" s="2">
        <v>6</v>
      </c>
      <c r="B1043" s="2">
        <v>1</v>
      </c>
      <c r="C1043" s="2" t="s">
        <v>75</v>
      </c>
      <c r="D1043" s="1">
        <v>1</v>
      </c>
      <c r="E1043" s="2" t="str">
        <f t="shared" si="8"/>
        <v>1_Hexanchiformes</v>
      </c>
      <c r="F1043" s="2" t="s">
        <v>173</v>
      </c>
      <c r="G1043" s="2" t="s">
        <v>181</v>
      </c>
      <c r="H1043" s="20" t="s">
        <v>2976</v>
      </c>
      <c r="I1043" s="20">
        <v>152781715</v>
      </c>
      <c r="J1043" s="20">
        <v>152781768</v>
      </c>
      <c r="K1043" s="70" t="str">
        <f t="shared" si="9"/>
        <v>https://www.iucnredlist.org/species/152781715/152781768</v>
      </c>
      <c r="L1043" s="19">
        <v>90</v>
      </c>
      <c r="M1043" s="19">
        <v>701</v>
      </c>
      <c r="N1043" s="71"/>
      <c r="O1043" s="72" t="s">
        <v>4327</v>
      </c>
      <c r="P1043" s="51" t="s">
        <v>178</v>
      </c>
      <c r="Q1043" s="24">
        <v>467611.01250000001</v>
      </c>
      <c r="R1043" s="26">
        <v>180</v>
      </c>
      <c r="S1043" s="26" t="s">
        <v>84</v>
      </c>
    </row>
    <row r="1044" spans="1:19" x14ac:dyDescent="0.3">
      <c r="A1044" s="2">
        <v>415</v>
      </c>
      <c r="B1044" s="2">
        <v>1</v>
      </c>
      <c r="C1044" s="2" t="s">
        <v>75</v>
      </c>
      <c r="D1044" s="1">
        <v>9</v>
      </c>
      <c r="E1044" s="2" t="str">
        <f t="shared" si="8"/>
        <v>9_Carcharhiniformes</v>
      </c>
      <c r="F1044" s="2" t="s">
        <v>76</v>
      </c>
      <c r="G1044" s="2" t="s">
        <v>1163</v>
      </c>
      <c r="H1044" s="20" t="s">
        <v>3413</v>
      </c>
      <c r="I1044" s="20">
        <v>162215720</v>
      </c>
      <c r="J1044" s="20">
        <v>162215757</v>
      </c>
      <c r="K1044" s="70" t="str">
        <f t="shared" si="9"/>
        <v>https://www.iucnredlist.org/species/162215720/162215757</v>
      </c>
      <c r="L1044" s="23">
        <v>200</v>
      </c>
      <c r="M1044" s="23">
        <v>1000</v>
      </c>
      <c r="N1044" s="73" t="s">
        <v>4328</v>
      </c>
      <c r="O1044" s="72" t="s">
        <v>4329</v>
      </c>
      <c r="P1044" s="51" t="s">
        <v>178</v>
      </c>
      <c r="Q1044" s="24">
        <v>3092.1356540000002</v>
      </c>
      <c r="R1044" s="26">
        <v>64</v>
      </c>
      <c r="S1044" s="26" t="s">
        <v>84</v>
      </c>
    </row>
    <row r="1045" spans="1:19" x14ac:dyDescent="0.3">
      <c r="A1045" s="2">
        <v>417</v>
      </c>
      <c r="B1045" s="2">
        <v>1</v>
      </c>
      <c r="C1045" s="2" t="s">
        <v>75</v>
      </c>
      <c r="D1045" s="1">
        <v>9</v>
      </c>
      <c r="E1045" s="2" t="str">
        <f t="shared" si="8"/>
        <v>9_Carcharhiniformes</v>
      </c>
      <c r="F1045" s="2" t="s">
        <v>76</v>
      </c>
      <c r="G1045" s="2" t="s">
        <v>1176</v>
      </c>
      <c r="H1045" s="20" t="s">
        <v>3415</v>
      </c>
      <c r="I1045" s="20">
        <v>39350</v>
      </c>
      <c r="J1045" s="20">
        <v>124404329</v>
      </c>
      <c r="K1045" s="70" t="str">
        <f t="shared" si="9"/>
        <v>https://www.iucnredlist.org/species/39350/124404329</v>
      </c>
      <c r="L1045" s="19">
        <v>0</v>
      </c>
      <c r="M1045" s="19">
        <v>90</v>
      </c>
      <c r="N1045" s="71"/>
      <c r="O1045" s="72" t="s">
        <v>4330</v>
      </c>
      <c r="P1045" s="51" t="s">
        <v>83</v>
      </c>
      <c r="Q1045" s="24">
        <v>246843.89180000001</v>
      </c>
      <c r="R1045" s="26">
        <v>89</v>
      </c>
      <c r="S1045" s="26" t="s">
        <v>84</v>
      </c>
    </row>
    <row r="1046" spans="1:19" x14ac:dyDescent="0.3">
      <c r="A1046" s="2">
        <v>1190</v>
      </c>
      <c r="B1046" s="2">
        <v>1</v>
      </c>
      <c r="C1046" s="2" t="s">
        <v>2843</v>
      </c>
      <c r="D1046" s="1">
        <v>14</v>
      </c>
      <c r="E1046" s="2" t="str">
        <f t="shared" si="8"/>
        <v>14_Chimaeriformes</v>
      </c>
      <c r="F1046" s="2" t="s">
        <v>2844</v>
      </c>
      <c r="G1046" s="2" t="s">
        <v>2854</v>
      </c>
      <c r="H1046" s="20" t="s">
        <v>4186</v>
      </c>
      <c r="I1046" s="20">
        <v>124398187</v>
      </c>
      <c r="J1046" s="20">
        <v>124552557</v>
      </c>
      <c r="K1046" s="70" t="str">
        <f t="shared" si="9"/>
        <v>https://www.iucnredlist.org/species/124398187/124552557</v>
      </c>
      <c r="L1046" s="19">
        <v>495</v>
      </c>
      <c r="M1046" s="19">
        <v>960</v>
      </c>
      <c r="N1046" s="71"/>
      <c r="O1046" s="71" t="s">
        <v>2863</v>
      </c>
      <c r="P1046" s="51" t="s">
        <v>178</v>
      </c>
      <c r="Q1046" s="24">
        <v>241.0285433</v>
      </c>
      <c r="R1046" s="26">
        <v>86.1</v>
      </c>
      <c r="S1046" s="26" t="s">
        <v>84</v>
      </c>
    </row>
    <row r="1047" spans="1:19" x14ac:dyDescent="0.3">
      <c r="A1047" s="2">
        <v>1193</v>
      </c>
      <c r="B1047" s="2">
        <v>1</v>
      </c>
      <c r="C1047" s="2" t="s">
        <v>2843</v>
      </c>
      <c r="D1047" s="1">
        <v>14</v>
      </c>
      <c r="E1047" s="2" t="str">
        <f t="shared" si="8"/>
        <v>14_Chimaeriformes</v>
      </c>
      <c r="F1047" s="2" t="s">
        <v>2844</v>
      </c>
      <c r="G1047" s="2" t="s">
        <v>2854</v>
      </c>
      <c r="H1047" s="20" t="s">
        <v>4189</v>
      </c>
      <c r="I1047" s="20">
        <v>124398222</v>
      </c>
      <c r="J1047" s="20">
        <v>124552562</v>
      </c>
      <c r="K1047" s="70" t="str">
        <f t="shared" si="9"/>
        <v>https://www.iucnredlist.org/species/124398222/124552562</v>
      </c>
      <c r="L1047" s="19">
        <v>1000</v>
      </c>
      <c r="M1047" s="19">
        <v>1100</v>
      </c>
      <c r="N1047" s="71"/>
      <c r="O1047" s="71" t="s">
        <v>2863</v>
      </c>
      <c r="P1047" s="51" t="s">
        <v>178</v>
      </c>
      <c r="Q1047" s="24">
        <v>562.15807740000002</v>
      </c>
      <c r="R1047" s="26">
        <v>83</v>
      </c>
      <c r="S1047" s="26" t="s">
        <v>84</v>
      </c>
    </row>
    <row r="1048" spans="1:19" x14ac:dyDescent="0.3">
      <c r="A1048" s="2">
        <v>1207</v>
      </c>
      <c r="B1048" s="2">
        <v>1</v>
      </c>
      <c r="C1048" s="2" t="s">
        <v>2843</v>
      </c>
      <c r="D1048" s="1">
        <v>14</v>
      </c>
      <c r="E1048" s="2" t="str">
        <f t="shared" si="8"/>
        <v>14_Chimaeriformes</v>
      </c>
      <c r="F1048" s="2" t="s">
        <v>2844</v>
      </c>
      <c r="G1048" s="2" t="s">
        <v>2854</v>
      </c>
      <c r="H1048" s="20" t="s">
        <v>4203</v>
      </c>
      <c r="I1048" s="20">
        <v>124398312</v>
      </c>
      <c r="J1048" s="20">
        <v>124552567</v>
      </c>
      <c r="K1048" s="70" t="str">
        <f t="shared" si="9"/>
        <v>https://www.iucnredlist.org/species/124398312/124552567</v>
      </c>
      <c r="L1048" s="19">
        <v>89</v>
      </c>
      <c r="M1048" s="19">
        <v>1365</v>
      </c>
      <c r="N1048" s="71"/>
      <c r="O1048" s="71" t="s">
        <v>2863</v>
      </c>
      <c r="P1048" s="51" t="s">
        <v>178</v>
      </c>
      <c r="Q1048" s="24">
        <v>27019.374779999998</v>
      </c>
      <c r="R1048" s="26">
        <v>97.1</v>
      </c>
      <c r="S1048" s="26" t="s">
        <v>84</v>
      </c>
    </row>
    <row r="1049" spans="1:19" x14ac:dyDescent="0.3">
      <c r="A1049" s="2">
        <v>21</v>
      </c>
      <c r="B1049" s="2">
        <v>1</v>
      </c>
      <c r="C1049" s="2" t="s">
        <v>75</v>
      </c>
      <c r="D1049" s="1">
        <v>3</v>
      </c>
      <c r="E1049" s="2" t="str">
        <f t="shared" si="8"/>
        <v>3_Squaliformes</v>
      </c>
      <c r="F1049" s="2" t="s">
        <v>203</v>
      </c>
      <c r="G1049" s="2" t="s">
        <v>204</v>
      </c>
      <c r="H1049" s="20" t="s">
        <v>2994</v>
      </c>
      <c r="I1049" s="20">
        <v>197258574</v>
      </c>
      <c r="J1049" s="20">
        <v>197258666</v>
      </c>
      <c r="K1049" s="70" t="str">
        <f t="shared" si="9"/>
        <v>https://www.iucnredlist.org/species/197258574/197258666</v>
      </c>
      <c r="L1049" s="19">
        <v>100</v>
      </c>
      <c r="M1049" s="19">
        <v>525</v>
      </c>
      <c r="N1049" s="71"/>
      <c r="O1049" s="71" t="s">
        <v>234</v>
      </c>
      <c r="P1049" s="51" t="s">
        <v>178</v>
      </c>
      <c r="Q1049" s="24">
        <v>2833.571297</v>
      </c>
      <c r="R1049" s="26">
        <v>71</v>
      </c>
      <c r="S1049" s="26" t="s">
        <v>84</v>
      </c>
    </row>
    <row r="1050" spans="1:19" x14ac:dyDescent="0.3">
      <c r="A1050" s="2">
        <v>896</v>
      </c>
      <c r="B1050" s="2">
        <v>1</v>
      </c>
      <c r="C1050" s="2" t="s">
        <v>1392</v>
      </c>
      <c r="D1050" s="1">
        <v>12</v>
      </c>
      <c r="E1050" s="2" t="str">
        <f t="shared" si="8"/>
        <v>12_Rajiformes</v>
      </c>
      <c r="F1050" s="2" t="s">
        <v>1705</v>
      </c>
      <c r="G1050" s="2" t="s">
        <v>2038</v>
      </c>
      <c r="H1050" s="20" t="s">
        <v>3916</v>
      </c>
      <c r="I1050" s="20">
        <v>144153067</v>
      </c>
      <c r="J1050" s="20">
        <v>144153610</v>
      </c>
      <c r="K1050" s="70" t="str">
        <f t="shared" si="9"/>
        <v>https://www.iucnredlist.org/species/144153067/144153610</v>
      </c>
      <c r="L1050" s="23">
        <v>1256</v>
      </c>
      <c r="M1050" s="23">
        <v>1472</v>
      </c>
      <c r="N1050" s="74"/>
      <c r="O1050" s="74" t="s">
        <v>2207</v>
      </c>
      <c r="P1050" s="51" t="s">
        <v>178</v>
      </c>
      <c r="Q1050" s="24">
        <v>12332.07388</v>
      </c>
      <c r="R1050" s="26">
        <v>48</v>
      </c>
      <c r="S1050" s="26" t="s">
        <v>84</v>
      </c>
    </row>
    <row r="1051" spans="1:19" x14ac:dyDescent="0.3">
      <c r="A1051" s="2">
        <v>742</v>
      </c>
      <c r="B1051" s="2">
        <v>1</v>
      </c>
      <c r="C1051" s="2" t="s">
        <v>1392</v>
      </c>
      <c r="D1051" s="1">
        <v>12</v>
      </c>
      <c r="E1051" s="2" t="str">
        <f t="shared" si="8"/>
        <v>12_Rajiformes</v>
      </c>
      <c r="F1051" s="2" t="s">
        <v>1705</v>
      </c>
      <c r="G1051" s="2" t="s">
        <v>1706</v>
      </c>
      <c r="H1051" s="20" t="s">
        <v>3757</v>
      </c>
      <c r="I1051" s="20">
        <v>197258416</v>
      </c>
      <c r="J1051" s="20">
        <v>197258455</v>
      </c>
      <c r="K1051" s="70" t="str">
        <f t="shared" si="9"/>
        <v>https://www.iucnredlist.org/species/197258416/197258455</v>
      </c>
      <c r="L1051" s="19">
        <v>484</v>
      </c>
      <c r="M1051" s="19">
        <v>484</v>
      </c>
      <c r="N1051" s="71"/>
      <c r="O1051" s="71" t="s">
        <v>1878</v>
      </c>
      <c r="P1051" s="51" t="s">
        <v>178</v>
      </c>
      <c r="Q1051" s="24">
        <v>3975.3266020000001</v>
      </c>
      <c r="R1051" s="26">
        <v>33</v>
      </c>
      <c r="S1051" s="26" t="s">
        <v>84</v>
      </c>
    </row>
    <row r="1052" spans="1:19" x14ac:dyDescent="0.3">
      <c r="A1052" s="2">
        <v>660</v>
      </c>
      <c r="B1052" s="2">
        <v>1</v>
      </c>
      <c r="C1052" s="2" t="s">
        <v>1392</v>
      </c>
      <c r="D1052" s="1">
        <v>11</v>
      </c>
      <c r="E1052" s="2" t="str">
        <f t="shared" si="8"/>
        <v>11_Rhinopristiformes</v>
      </c>
      <c r="F1052" s="2" t="s">
        <v>1548</v>
      </c>
      <c r="G1052" s="2" t="s">
        <v>1620</v>
      </c>
      <c r="H1052" s="20" t="s">
        <v>3670</v>
      </c>
      <c r="I1052" s="20">
        <v>63131</v>
      </c>
      <c r="J1052" s="20">
        <v>124461877</v>
      </c>
      <c r="K1052" s="70" t="str">
        <f t="shared" si="9"/>
        <v>https://www.iucnredlist.org/species/63131/124461877</v>
      </c>
      <c r="L1052" s="19">
        <v>0</v>
      </c>
      <c r="M1052" s="19">
        <v>180</v>
      </c>
      <c r="N1052" s="71"/>
      <c r="O1052" s="71" t="s">
        <v>1698</v>
      </c>
      <c r="P1052" s="51" t="s">
        <v>83</v>
      </c>
      <c r="Q1052" s="24">
        <v>971243.46100000001</v>
      </c>
      <c r="R1052" s="26">
        <v>162</v>
      </c>
      <c r="S1052" s="26" t="s">
        <v>84</v>
      </c>
    </row>
    <row r="1053" spans="1:19" x14ac:dyDescent="0.3">
      <c r="A1053" s="2">
        <v>93</v>
      </c>
      <c r="B1053" s="2">
        <v>1</v>
      </c>
      <c r="C1053" s="2" t="s">
        <v>75</v>
      </c>
      <c r="D1053" s="1">
        <v>3</v>
      </c>
      <c r="E1053" s="2" t="str">
        <f t="shared" si="8"/>
        <v>3_Squaliformes</v>
      </c>
      <c r="F1053" s="2" t="s">
        <v>203</v>
      </c>
      <c r="G1053" s="2" t="s">
        <v>334</v>
      </c>
      <c r="H1053" s="20" t="s">
        <v>3070</v>
      </c>
      <c r="I1053" s="20">
        <v>162209242</v>
      </c>
      <c r="J1053" s="20">
        <v>162209305</v>
      </c>
      <c r="K1053" s="70" t="str">
        <f t="shared" si="9"/>
        <v>https://www.iucnredlist.org/species/162209242/162209305</v>
      </c>
      <c r="L1053" s="19">
        <v>322</v>
      </c>
      <c r="M1053" s="19">
        <v>337</v>
      </c>
      <c r="N1053" s="71"/>
      <c r="O1053" s="71" t="s">
        <v>409</v>
      </c>
      <c r="P1053" s="51" t="s">
        <v>178</v>
      </c>
      <c r="Q1053" s="24">
        <v>51.142143900000001</v>
      </c>
      <c r="R1053" s="26">
        <v>23.4</v>
      </c>
      <c r="S1053" s="26" t="s">
        <v>84</v>
      </c>
    </row>
    <row r="1054" spans="1:19" x14ac:dyDescent="0.3">
      <c r="A1054" s="2">
        <v>209</v>
      </c>
      <c r="B1054" s="2">
        <v>1</v>
      </c>
      <c r="C1054" s="2" t="s">
        <v>75</v>
      </c>
      <c r="D1054" s="1">
        <v>7</v>
      </c>
      <c r="E1054" s="2" t="str">
        <f t="shared" si="8"/>
        <v>7_Orectolobiformes</v>
      </c>
      <c r="F1054" s="2" t="s">
        <v>636</v>
      </c>
      <c r="G1054" s="2" t="s">
        <v>691</v>
      </c>
      <c r="H1054" s="20" t="s">
        <v>3199</v>
      </c>
      <c r="I1054" s="20">
        <v>124552788</v>
      </c>
      <c r="J1054" s="20">
        <v>124552807</v>
      </c>
      <c r="K1054" s="70" t="str">
        <f t="shared" si="9"/>
        <v>https://www.iucnredlist.org/species/124552788/124552807</v>
      </c>
      <c r="L1054" s="23">
        <v>0</v>
      </c>
      <c r="M1054" s="23">
        <v>50</v>
      </c>
      <c r="N1054" s="74"/>
      <c r="O1054" s="74" t="s">
        <v>82</v>
      </c>
      <c r="P1054" s="51" t="s">
        <v>83</v>
      </c>
      <c r="Q1054" s="24">
        <v>1736.0942950000001</v>
      </c>
      <c r="R1054" s="25">
        <v>67</v>
      </c>
      <c r="S1054" s="26" t="s">
        <v>84</v>
      </c>
    </row>
    <row r="1055" spans="1:19" x14ac:dyDescent="0.3">
      <c r="A1055" s="2">
        <v>472</v>
      </c>
      <c r="B1055" s="2">
        <v>1</v>
      </c>
      <c r="C1055" s="2" t="s">
        <v>75</v>
      </c>
      <c r="D1055" s="1">
        <v>9</v>
      </c>
      <c r="E1055" s="2" t="str">
        <f t="shared" si="8"/>
        <v>9_Carcharhiniformes</v>
      </c>
      <c r="F1055" s="2" t="s">
        <v>76</v>
      </c>
      <c r="G1055" s="2" t="s">
        <v>77</v>
      </c>
      <c r="H1055" s="20" t="s">
        <v>3474</v>
      </c>
      <c r="I1055" s="20">
        <v>161378</v>
      </c>
      <c r="J1055" s="20">
        <v>887542</v>
      </c>
      <c r="K1055" s="70" t="str">
        <f t="shared" si="9"/>
        <v>https://www.iucnredlist.org/species/161378/887542</v>
      </c>
      <c r="L1055" s="23">
        <v>18</v>
      </c>
      <c r="M1055" s="23">
        <v>64</v>
      </c>
      <c r="N1055" s="72"/>
      <c r="O1055" s="72" t="s">
        <v>82</v>
      </c>
      <c r="P1055" s="51" t="s">
        <v>83</v>
      </c>
      <c r="Q1055" s="24">
        <v>796393.77190000005</v>
      </c>
      <c r="R1055" s="25">
        <v>137</v>
      </c>
      <c r="S1055" s="26" t="s">
        <v>84</v>
      </c>
    </row>
    <row r="1056" spans="1:19" x14ac:dyDescent="0.3">
      <c r="A1056" s="2">
        <v>450</v>
      </c>
      <c r="B1056" s="2">
        <v>1</v>
      </c>
      <c r="C1056" s="2" t="s">
        <v>75</v>
      </c>
      <c r="D1056" s="1">
        <v>9</v>
      </c>
      <c r="E1056" s="2" t="str">
        <f t="shared" si="8"/>
        <v>9_Carcharhiniformes</v>
      </c>
      <c r="F1056" s="2" t="s">
        <v>76</v>
      </c>
      <c r="G1056" s="2" t="s">
        <v>1181</v>
      </c>
      <c r="H1056" s="20" t="s">
        <v>3450</v>
      </c>
      <c r="I1056" s="20">
        <v>161485</v>
      </c>
      <c r="J1056" s="20">
        <v>124493853</v>
      </c>
      <c r="K1056" s="70" t="str">
        <f t="shared" si="9"/>
        <v>https://www.iucnredlist.org/species/161485/124493853</v>
      </c>
      <c r="L1056" s="19">
        <v>0</v>
      </c>
      <c r="M1056" s="19">
        <v>300</v>
      </c>
      <c r="N1056" s="71"/>
      <c r="O1056" s="71" t="s">
        <v>1262</v>
      </c>
      <c r="P1056" s="51" t="s">
        <v>83</v>
      </c>
      <c r="Q1056" s="24">
        <v>657777.78929999995</v>
      </c>
      <c r="R1056" s="26">
        <v>122</v>
      </c>
      <c r="S1056" s="26" t="s">
        <v>84</v>
      </c>
    </row>
    <row r="1057" spans="1:19" x14ac:dyDescent="0.3">
      <c r="A1057" s="2">
        <v>72</v>
      </c>
      <c r="B1057" s="2">
        <v>1</v>
      </c>
      <c r="C1057" s="2" t="s">
        <v>75</v>
      </c>
      <c r="D1057" s="1">
        <v>3</v>
      </c>
      <c r="E1057" s="2" t="str">
        <f t="shared" si="8"/>
        <v>3_Squaliformes</v>
      </c>
      <c r="F1057" s="2" t="s">
        <v>203</v>
      </c>
      <c r="G1057" s="2" t="s">
        <v>334</v>
      </c>
      <c r="H1057" s="20" t="s">
        <v>3049</v>
      </c>
      <c r="I1057" s="20">
        <v>124357224</v>
      </c>
      <c r="J1057" s="20">
        <v>124550254</v>
      </c>
      <c r="K1057" s="70" t="str">
        <f t="shared" si="9"/>
        <v>https://www.iucnredlist.org/species/124357224/124550254</v>
      </c>
      <c r="L1057" s="19">
        <v>472</v>
      </c>
      <c r="M1057" s="19">
        <v>792</v>
      </c>
      <c r="N1057" s="71"/>
      <c r="O1057" s="71" t="s">
        <v>357</v>
      </c>
      <c r="P1057" s="51" t="s">
        <v>178</v>
      </c>
      <c r="Q1057" s="24">
        <v>4732.7839489999997</v>
      </c>
      <c r="R1057" s="26">
        <v>39</v>
      </c>
      <c r="S1057" s="26" t="s">
        <v>84</v>
      </c>
    </row>
    <row r="1058" spans="1:19" x14ac:dyDescent="0.3">
      <c r="A1058" s="2">
        <v>90</v>
      </c>
      <c r="B1058" s="2">
        <v>1</v>
      </c>
      <c r="C1058" s="2" t="s">
        <v>75</v>
      </c>
      <c r="D1058" s="1">
        <v>3</v>
      </c>
      <c r="E1058" s="2" t="str">
        <f t="shared" si="8"/>
        <v>3_Squaliformes</v>
      </c>
      <c r="F1058" s="2" t="s">
        <v>203</v>
      </c>
      <c r="G1058" s="2" t="s">
        <v>334</v>
      </c>
      <c r="H1058" s="20" t="s">
        <v>3067</v>
      </c>
      <c r="I1058" s="20">
        <v>162209137</v>
      </c>
      <c r="J1058" s="20">
        <v>162209190</v>
      </c>
      <c r="K1058" s="70" t="str">
        <f t="shared" si="9"/>
        <v>https://www.iucnredlist.org/species/162209137/162209190</v>
      </c>
      <c r="L1058" s="19">
        <v>314</v>
      </c>
      <c r="M1058" s="19">
        <v>384</v>
      </c>
      <c r="N1058" s="71"/>
      <c r="O1058" s="71" t="s">
        <v>402</v>
      </c>
      <c r="P1058" s="51" t="s">
        <v>178</v>
      </c>
      <c r="Q1058" s="24">
        <v>1160.9639360000001</v>
      </c>
      <c r="R1058" s="26">
        <v>36.799999999999997</v>
      </c>
      <c r="S1058" s="26" t="s">
        <v>84</v>
      </c>
    </row>
    <row r="1059" spans="1:19" x14ac:dyDescent="0.3">
      <c r="A1059" s="2">
        <v>352</v>
      </c>
      <c r="B1059" s="2">
        <v>1</v>
      </c>
      <c r="C1059" s="2" t="s">
        <v>75</v>
      </c>
      <c r="D1059" s="1">
        <v>9</v>
      </c>
      <c r="E1059" s="2" t="str">
        <f t="shared" si="8"/>
        <v>9_Carcharhiniformes</v>
      </c>
      <c r="F1059" s="2" t="s">
        <v>76</v>
      </c>
      <c r="G1059" s="2" t="s">
        <v>800</v>
      </c>
      <c r="H1059" s="20" t="s">
        <v>3351</v>
      </c>
      <c r="I1059" s="20">
        <v>162215361</v>
      </c>
      <c r="J1059" s="20">
        <v>162215417</v>
      </c>
      <c r="K1059" s="70" t="str">
        <f t="shared" si="9"/>
        <v>https://www.iucnredlist.org/species/162215361/162215417</v>
      </c>
      <c r="L1059" s="19">
        <v>170</v>
      </c>
      <c r="M1059" s="19">
        <v>190</v>
      </c>
      <c r="N1059" s="71"/>
      <c r="O1059" s="71" t="s">
        <v>1023</v>
      </c>
      <c r="P1059" s="51" t="s">
        <v>83</v>
      </c>
      <c r="Q1059" s="24">
        <v>53.325829149999997</v>
      </c>
      <c r="R1059" s="26">
        <v>54.8</v>
      </c>
      <c r="S1059" s="26" t="s">
        <v>84</v>
      </c>
    </row>
    <row r="1060" spans="1:19" x14ac:dyDescent="0.3">
      <c r="A1060" s="2">
        <v>1201</v>
      </c>
      <c r="B1060" s="2">
        <v>1</v>
      </c>
      <c r="C1060" s="2" t="s">
        <v>2843</v>
      </c>
      <c r="D1060" s="1">
        <v>14</v>
      </c>
      <c r="E1060" s="2" t="str">
        <f t="shared" si="8"/>
        <v>14_Chimaeriformes</v>
      </c>
      <c r="F1060" s="2" t="s">
        <v>2844</v>
      </c>
      <c r="G1060" s="2" t="s">
        <v>2854</v>
      </c>
      <c r="H1060" s="20" t="s">
        <v>4197</v>
      </c>
      <c r="I1060" s="20">
        <v>130420951</v>
      </c>
      <c r="J1060" s="20">
        <v>124450455</v>
      </c>
      <c r="K1060" s="70" t="str">
        <f t="shared" si="9"/>
        <v>https://www.iucnredlist.org/species/130420951/124450455</v>
      </c>
      <c r="L1060" s="19">
        <v>139</v>
      </c>
      <c r="M1060" s="19">
        <v>872</v>
      </c>
      <c r="N1060" s="71"/>
      <c r="O1060" s="71" t="s">
        <v>2890</v>
      </c>
      <c r="P1060" s="51" t="s">
        <v>178</v>
      </c>
      <c r="Q1060" s="24">
        <v>163330.4178</v>
      </c>
      <c r="R1060" s="26">
        <v>104</v>
      </c>
      <c r="S1060" s="26" t="s">
        <v>84</v>
      </c>
    </row>
    <row r="1061" spans="1:19" x14ac:dyDescent="0.3">
      <c r="A1061" s="2">
        <v>1118</v>
      </c>
      <c r="B1061" s="2">
        <v>1</v>
      </c>
      <c r="C1061" s="2" t="s">
        <v>1392</v>
      </c>
      <c r="D1061" s="1">
        <v>13</v>
      </c>
      <c r="E1061" s="2" t="str">
        <f t="shared" si="8"/>
        <v>13_Myliobatiformes</v>
      </c>
      <c r="F1061" s="2" t="s">
        <v>2338</v>
      </c>
      <c r="G1061" s="2" t="s">
        <v>2703</v>
      </c>
      <c r="H1061" s="20" t="s">
        <v>4109</v>
      </c>
      <c r="I1061" s="20">
        <v>60086</v>
      </c>
      <c r="J1061" s="20">
        <v>124438012</v>
      </c>
      <c r="K1061" s="70" t="str">
        <f t="shared" si="9"/>
        <v>https://www.iucnredlist.org/species/60086/124438012</v>
      </c>
      <c r="L1061" s="19" t="s">
        <v>267</v>
      </c>
      <c r="M1061" s="19" t="s">
        <v>267</v>
      </c>
      <c r="N1061" s="72"/>
      <c r="O1061" s="72" t="s">
        <v>2706</v>
      </c>
      <c r="P1061" s="51" t="s">
        <v>178</v>
      </c>
      <c r="Q1061" s="24">
        <v>17880725.899999999</v>
      </c>
      <c r="R1061" s="26">
        <v>17.399999999999999</v>
      </c>
      <c r="S1061" s="26" t="s">
        <v>84</v>
      </c>
    </row>
    <row r="1062" spans="1:19" x14ac:dyDescent="0.3">
      <c r="A1062" s="2">
        <v>95</v>
      </c>
      <c r="B1062" s="2">
        <v>1</v>
      </c>
      <c r="C1062" s="2" t="s">
        <v>75</v>
      </c>
      <c r="D1062" s="1">
        <v>3</v>
      </c>
      <c r="E1062" s="2" t="str">
        <f t="shared" si="8"/>
        <v>3_Squaliformes</v>
      </c>
      <c r="F1062" s="2" t="s">
        <v>203</v>
      </c>
      <c r="G1062" s="2" t="s">
        <v>334</v>
      </c>
      <c r="H1062" s="20" t="s">
        <v>3072</v>
      </c>
      <c r="I1062" s="20">
        <v>60240</v>
      </c>
      <c r="J1062" s="20">
        <v>124455061</v>
      </c>
      <c r="K1062" s="70" t="str">
        <f t="shared" si="9"/>
        <v>https://www.iucnredlist.org/species/60240/124455061</v>
      </c>
      <c r="L1062" s="19">
        <v>189</v>
      </c>
      <c r="M1062" s="19">
        <v>598</v>
      </c>
      <c r="N1062" s="71"/>
      <c r="O1062" s="71" t="s">
        <v>414</v>
      </c>
      <c r="P1062" s="51" t="s">
        <v>178</v>
      </c>
      <c r="Q1062" s="24">
        <v>2962.625908</v>
      </c>
      <c r="R1062" s="26">
        <v>21</v>
      </c>
      <c r="S1062" s="26" t="s">
        <v>84</v>
      </c>
    </row>
    <row r="1063" spans="1:19" x14ac:dyDescent="0.3">
      <c r="A1063" s="2">
        <v>158</v>
      </c>
      <c r="B1063" s="2">
        <v>1</v>
      </c>
      <c r="C1063" s="2" t="s">
        <v>75</v>
      </c>
      <c r="D1063" s="1">
        <v>5</v>
      </c>
      <c r="E1063" s="2" t="str">
        <f t="shared" si="8"/>
        <v>5_Squatiniformes</v>
      </c>
      <c r="F1063" s="2" t="s">
        <v>566</v>
      </c>
      <c r="G1063" s="2" t="s">
        <v>567</v>
      </c>
      <c r="H1063" s="20" t="s">
        <v>3142</v>
      </c>
      <c r="I1063" s="20">
        <v>44571</v>
      </c>
      <c r="J1063" s="20">
        <v>116831653</v>
      </c>
      <c r="K1063" s="70" t="str">
        <f t="shared" si="9"/>
        <v>https://www.iucnredlist.org/species/44571/116831653</v>
      </c>
      <c r="L1063" s="19">
        <v>0</v>
      </c>
      <c r="M1063" s="19">
        <v>400</v>
      </c>
      <c r="N1063" s="71"/>
      <c r="O1063" s="71" t="s">
        <v>579</v>
      </c>
      <c r="P1063" s="51" t="s">
        <v>83</v>
      </c>
      <c r="Q1063" s="24">
        <v>183187.86429999999</v>
      </c>
      <c r="R1063" s="26">
        <v>150</v>
      </c>
      <c r="S1063" s="26" t="s">
        <v>84</v>
      </c>
    </row>
    <row r="1064" spans="1:19" x14ac:dyDescent="0.3">
      <c r="A1064" s="2">
        <v>600</v>
      </c>
      <c r="B1064" s="2">
        <v>1</v>
      </c>
      <c r="C1064" s="2" t="s">
        <v>1392</v>
      </c>
      <c r="D1064" s="1">
        <v>10</v>
      </c>
      <c r="E1064" s="2" t="str">
        <f t="shared" si="8"/>
        <v>10_Torpediniformes</v>
      </c>
      <c r="F1064" s="2" t="s">
        <v>1393</v>
      </c>
      <c r="G1064" s="2" t="s">
        <v>1503</v>
      </c>
      <c r="H1064" s="20" t="s">
        <v>3609</v>
      </c>
      <c r="I1064" s="20">
        <v>161397</v>
      </c>
      <c r="J1064" s="20">
        <v>124477382</v>
      </c>
      <c r="K1064" s="70" t="str">
        <f t="shared" si="9"/>
        <v>https://www.iucnredlist.org/species/161397/124477382</v>
      </c>
      <c r="L1064" s="19">
        <v>0</v>
      </c>
      <c r="M1064" s="19">
        <v>320</v>
      </c>
      <c r="N1064" s="71"/>
      <c r="O1064" s="71" t="s">
        <v>1547</v>
      </c>
      <c r="P1064" s="51" t="s">
        <v>83</v>
      </c>
      <c r="Q1064" s="24">
        <v>1175869.2520000001</v>
      </c>
      <c r="R1064" s="26">
        <v>60</v>
      </c>
      <c r="S1064" s="26" t="s">
        <v>84</v>
      </c>
    </row>
    <row r="1065" spans="1:19" x14ac:dyDescent="0.3">
      <c r="A1065" s="2">
        <v>646</v>
      </c>
      <c r="B1065" s="2">
        <v>1</v>
      </c>
      <c r="C1065" s="2" t="s">
        <v>1392</v>
      </c>
      <c r="D1065" s="1">
        <v>11</v>
      </c>
      <c r="E1065" s="2" t="str">
        <f t="shared" si="8"/>
        <v>11_Rhinopristiformes</v>
      </c>
      <c r="F1065" s="2" t="s">
        <v>1548</v>
      </c>
      <c r="G1065" s="2" t="s">
        <v>1620</v>
      </c>
      <c r="H1065" s="20" t="s">
        <v>3656</v>
      </c>
      <c r="I1065" s="20">
        <v>161320</v>
      </c>
      <c r="J1065" s="20">
        <v>124465045</v>
      </c>
      <c r="K1065" s="70" t="str">
        <f t="shared" si="9"/>
        <v>https://www.iucnredlist.org/species/161320/124465045</v>
      </c>
      <c r="L1065" s="19">
        <v>1</v>
      </c>
      <c r="M1065" s="19">
        <v>132</v>
      </c>
      <c r="N1065" s="71"/>
      <c r="O1065" s="71" t="s">
        <v>1666</v>
      </c>
      <c r="P1065" s="51" t="s">
        <v>83</v>
      </c>
      <c r="Q1065" s="24">
        <v>325554.01980000001</v>
      </c>
      <c r="R1065" s="26">
        <v>80</v>
      </c>
      <c r="S1065" s="26" t="s">
        <v>84</v>
      </c>
    </row>
    <row r="1066" spans="1:19" x14ac:dyDescent="0.3">
      <c r="A1066" s="2">
        <v>792</v>
      </c>
      <c r="B1066" s="2">
        <v>1</v>
      </c>
      <c r="C1066" s="2" t="s">
        <v>1392</v>
      </c>
      <c r="D1066" s="1">
        <v>12</v>
      </c>
      <c r="E1066" s="2" t="str">
        <f t="shared" si="8"/>
        <v>12_Rajiformes</v>
      </c>
      <c r="F1066" s="2" t="s">
        <v>1705</v>
      </c>
      <c r="G1066" s="2" t="s">
        <v>1706</v>
      </c>
      <c r="H1066" s="20" t="s">
        <v>3810</v>
      </c>
      <c r="I1066" s="20">
        <v>161586</v>
      </c>
      <c r="J1066" s="20">
        <v>124510972</v>
      </c>
      <c r="K1066" s="70" t="str">
        <f t="shared" si="9"/>
        <v>https://www.iucnredlist.org/species/161586/124510972</v>
      </c>
      <c r="L1066" s="19">
        <v>0</v>
      </c>
      <c r="M1066" s="19">
        <v>930</v>
      </c>
      <c r="N1066" s="71"/>
      <c r="O1066" s="71" t="s">
        <v>1981</v>
      </c>
      <c r="P1066" s="51" t="s">
        <v>83</v>
      </c>
      <c r="Q1066" s="24">
        <v>790500.15949999995</v>
      </c>
      <c r="R1066" s="26">
        <v>91</v>
      </c>
      <c r="S1066" s="26" t="s">
        <v>84</v>
      </c>
    </row>
    <row r="1067" spans="1:19" x14ac:dyDescent="0.3">
      <c r="A1067" s="2">
        <v>652</v>
      </c>
      <c r="B1067" s="2">
        <v>1</v>
      </c>
      <c r="C1067" s="2" t="s">
        <v>1392</v>
      </c>
      <c r="D1067" s="1">
        <v>11</v>
      </c>
      <c r="E1067" s="2" t="str">
        <f t="shared" si="8"/>
        <v>11_Rhinopristiformes</v>
      </c>
      <c r="F1067" s="2" t="s">
        <v>1548</v>
      </c>
      <c r="G1067" s="2" t="s">
        <v>1620</v>
      </c>
      <c r="H1067" s="20" t="s">
        <v>3662</v>
      </c>
      <c r="I1067" s="20">
        <v>161409</v>
      </c>
      <c r="J1067" s="20">
        <v>124479989</v>
      </c>
      <c r="K1067" s="70" t="str">
        <f t="shared" si="9"/>
        <v>https://www.iucnredlist.org/species/161409/124479989</v>
      </c>
      <c r="L1067" s="19">
        <v>1</v>
      </c>
      <c r="M1067" s="19">
        <v>49</v>
      </c>
      <c r="N1067" s="71"/>
      <c r="O1067" s="71" t="s">
        <v>1679</v>
      </c>
      <c r="P1067" s="51" t="s">
        <v>83</v>
      </c>
      <c r="Q1067" s="24">
        <v>200944.8622</v>
      </c>
      <c r="R1067" s="26">
        <v>100</v>
      </c>
      <c r="S1067" s="26" t="s">
        <v>84</v>
      </c>
    </row>
    <row r="1068" spans="1:19" x14ac:dyDescent="0.3">
      <c r="A1068" s="2">
        <v>145.5</v>
      </c>
      <c r="B1068" s="2">
        <v>1</v>
      </c>
      <c r="C1068" s="2" t="s">
        <v>75</v>
      </c>
      <c r="D1068" s="1">
        <v>4</v>
      </c>
      <c r="E1068" s="2" t="str">
        <f t="shared" si="8"/>
        <v>4_Pristiophoriformes</v>
      </c>
      <c r="F1068" s="2" t="s">
        <v>541</v>
      </c>
      <c r="G1068" s="2" t="s">
        <v>542</v>
      </c>
      <c r="H1068" s="20" t="s">
        <v>3126</v>
      </c>
      <c r="I1068" s="20">
        <v>171729462</v>
      </c>
      <c r="J1068" s="20">
        <v>171729471</v>
      </c>
      <c r="K1068" s="70" t="str">
        <f t="shared" si="9"/>
        <v>https://www.iucnredlist.org/species/171729462/171729471</v>
      </c>
      <c r="L1068" s="23">
        <v>20</v>
      </c>
      <c r="M1068" s="23">
        <v>35</v>
      </c>
      <c r="N1068" s="72"/>
      <c r="O1068" s="72" t="s">
        <v>546</v>
      </c>
      <c r="P1068" s="51" t="s">
        <v>83</v>
      </c>
      <c r="Q1068" s="24">
        <v>67.083704819999994</v>
      </c>
      <c r="R1068" s="26">
        <v>98</v>
      </c>
      <c r="S1068" s="26" t="s">
        <v>84</v>
      </c>
    </row>
    <row r="1069" spans="1:19" x14ac:dyDescent="0.3">
      <c r="A1069" s="2">
        <v>356</v>
      </c>
      <c r="B1069" s="2">
        <v>1</v>
      </c>
      <c r="C1069" s="2" t="s">
        <v>75</v>
      </c>
      <c r="D1069" s="1">
        <v>9</v>
      </c>
      <c r="E1069" s="2" t="str">
        <f t="shared" si="8"/>
        <v>9_Carcharhiniformes</v>
      </c>
      <c r="F1069" s="2" t="s">
        <v>76</v>
      </c>
      <c r="G1069" s="2" t="s">
        <v>1031</v>
      </c>
      <c r="H1069" s="20" t="s">
        <v>3355</v>
      </c>
      <c r="I1069" s="20">
        <v>169836996</v>
      </c>
      <c r="J1069" s="20">
        <v>169837118</v>
      </c>
      <c r="K1069" s="70" t="str">
        <f t="shared" si="9"/>
        <v>https://www.iucnredlist.org/species/169836996/169837118</v>
      </c>
      <c r="L1069" s="19" t="s">
        <v>267</v>
      </c>
      <c r="M1069" s="19" t="s">
        <v>267</v>
      </c>
      <c r="N1069" s="72"/>
      <c r="O1069" s="72" t="s">
        <v>267</v>
      </c>
      <c r="P1069" s="51" t="s">
        <v>178</v>
      </c>
      <c r="Q1069" s="24">
        <v>3874063.304</v>
      </c>
      <c r="R1069" s="26">
        <v>53.7</v>
      </c>
      <c r="S1069" s="26" t="s">
        <v>84</v>
      </c>
    </row>
    <row r="1070" spans="1:19" x14ac:dyDescent="0.3">
      <c r="A1070" s="2">
        <v>397</v>
      </c>
      <c r="B1070" s="2">
        <v>1</v>
      </c>
      <c r="C1070" s="2" t="s">
        <v>75</v>
      </c>
      <c r="D1070" s="1">
        <v>9</v>
      </c>
      <c r="E1070" s="2" t="str">
        <f t="shared" si="8"/>
        <v>9_Carcharhiniformes</v>
      </c>
      <c r="F1070" s="2" t="s">
        <v>76</v>
      </c>
      <c r="G1070" s="2" t="s">
        <v>1031</v>
      </c>
      <c r="H1070" s="20" t="s">
        <v>3395</v>
      </c>
      <c r="I1070" s="20">
        <v>161458</v>
      </c>
      <c r="J1070" s="20">
        <v>124489099</v>
      </c>
      <c r="K1070" s="70" t="str">
        <f t="shared" si="9"/>
        <v>https://www.iucnredlist.org/species/161458/124489099</v>
      </c>
      <c r="L1070" s="19" t="s">
        <v>267</v>
      </c>
      <c r="M1070" s="19" t="s">
        <v>267</v>
      </c>
      <c r="N1070" s="72"/>
      <c r="O1070" s="72" t="s">
        <v>267</v>
      </c>
      <c r="P1070" s="51" t="s">
        <v>178</v>
      </c>
      <c r="Q1070" s="24">
        <v>21.39816347</v>
      </c>
      <c r="R1070" s="26">
        <v>38</v>
      </c>
      <c r="S1070" s="26" t="s">
        <v>84</v>
      </c>
    </row>
    <row r="1071" spans="1:19" x14ac:dyDescent="0.3">
      <c r="A1071" s="2">
        <v>531</v>
      </c>
      <c r="B1071" s="2">
        <v>1</v>
      </c>
      <c r="C1071" s="2" t="s">
        <v>75</v>
      </c>
      <c r="D1071" s="1">
        <v>9</v>
      </c>
      <c r="E1071" s="2" t="str">
        <f t="shared" si="8"/>
        <v>9_Carcharhiniformes</v>
      </c>
      <c r="F1071" s="2" t="s">
        <v>76</v>
      </c>
      <c r="G1071" s="2" t="s">
        <v>2966</v>
      </c>
      <c r="H1071" s="20" t="s">
        <v>3538</v>
      </c>
      <c r="I1071" s="20">
        <v>152783714</v>
      </c>
      <c r="J1071" s="20">
        <v>172115852</v>
      </c>
      <c r="K1071" s="70" t="str">
        <f t="shared" si="9"/>
        <v>https://www.iucnredlist.org/species/152783714/172115852</v>
      </c>
      <c r="L1071" s="19" t="s">
        <v>267</v>
      </c>
      <c r="M1071" s="19" t="s">
        <v>267</v>
      </c>
      <c r="N1071" s="72"/>
      <c r="O1071" s="72" t="s">
        <v>267</v>
      </c>
      <c r="P1071" s="51" t="s">
        <v>83</v>
      </c>
      <c r="Q1071" s="24">
        <v>188251.07639999999</v>
      </c>
      <c r="R1071" s="26">
        <v>69</v>
      </c>
      <c r="S1071" s="26" t="s">
        <v>84</v>
      </c>
    </row>
    <row r="1072" spans="1:19" x14ac:dyDescent="0.3">
      <c r="A1072" s="2">
        <v>599</v>
      </c>
      <c r="B1072" s="2">
        <v>1</v>
      </c>
      <c r="C1072" s="2" t="s">
        <v>1392</v>
      </c>
      <c r="D1072" s="1">
        <v>10</v>
      </c>
      <c r="E1072" s="2" t="str">
        <f t="shared" si="8"/>
        <v>10_Torpediniformes</v>
      </c>
      <c r="F1072" s="2" t="s">
        <v>1393</v>
      </c>
      <c r="G1072" s="2" t="s">
        <v>1503</v>
      </c>
      <c r="H1072" s="20" t="s">
        <v>3608</v>
      </c>
      <c r="I1072" s="20">
        <v>161613</v>
      </c>
      <c r="J1072" s="20">
        <v>109911839</v>
      </c>
      <c r="K1072" s="70" t="str">
        <f t="shared" si="9"/>
        <v>https://www.iucnredlist.org/species/161613/109911839</v>
      </c>
      <c r="L1072" s="19" t="s">
        <v>267</v>
      </c>
      <c r="M1072" s="19" t="s">
        <v>267</v>
      </c>
      <c r="N1072" s="72"/>
      <c r="O1072" s="72" t="s">
        <v>267</v>
      </c>
      <c r="P1072" s="51" t="s">
        <v>83</v>
      </c>
      <c r="Q1072" s="24">
        <v>3390.2885719999999</v>
      </c>
      <c r="R1072" s="26">
        <v>29</v>
      </c>
      <c r="S1072" s="26" t="s">
        <v>84</v>
      </c>
    </row>
    <row r="1073" spans="1:19" x14ac:dyDescent="0.3">
      <c r="A1073" s="2">
        <v>1092.0999999999999</v>
      </c>
      <c r="B1073" s="2">
        <v>1</v>
      </c>
      <c r="C1073" s="2" t="s">
        <v>1392</v>
      </c>
      <c r="D1073" s="1">
        <v>13</v>
      </c>
      <c r="E1073" s="2" t="str">
        <f t="shared" si="8"/>
        <v>13_Myliobatiformes</v>
      </c>
      <c r="F1073" s="2" t="s">
        <v>2338</v>
      </c>
      <c r="G1073" s="2" t="s">
        <v>2644</v>
      </c>
      <c r="H1073" s="20" t="s">
        <v>4083</v>
      </c>
      <c r="I1073" s="20">
        <v>44646</v>
      </c>
      <c r="J1073" s="20">
        <v>124436599</v>
      </c>
      <c r="K1073" s="70" t="str">
        <f t="shared" si="9"/>
        <v>https://www.iucnredlist.org/species/44646/124436599</v>
      </c>
      <c r="L1073" s="19" t="s">
        <v>267</v>
      </c>
      <c r="M1073" s="19" t="s">
        <v>267</v>
      </c>
      <c r="N1073" s="72"/>
      <c r="O1073" s="72" t="s">
        <v>267</v>
      </c>
      <c r="P1073" s="51" t="s">
        <v>83</v>
      </c>
      <c r="Q1073" s="24">
        <v>18213.468089999998</v>
      </c>
      <c r="R1073" s="26">
        <v>38.5</v>
      </c>
      <c r="S1073" s="52" t="s">
        <v>2355</v>
      </c>
    </row>
    <row r="1074" spans="1:19" x14ac:dyDescent="0.3">
      <c r="A1074" s="2">
        <v>509</v>
      </c>
      <c r="B1074" s="2">
        <v>1</v>
      </c>
      <c r="C1074" s="2" t="s">
        <v>75</v>
      </c>
      <c r="D1074" s="1">
        <v>9</v>
      </c>
      <c r="E1074" s="2" t="str">
        <f t="shared" si="8"/>
        <v>9_Carcharhiniformes</v>
      </c>
      <c r="F1074" s="2" t="s">
        <v>76</v>
      </c>
      <c r="G1074" s="2" t="s">
        <v>77</v>
      </c>
      <c r="H1074" s="20" t="s">
        <v>3514</v>
      </c>
      <c r="I1074" s="20">
        <v>42712</v>
      </c>
      <c r="J1074" s="20">
        <v>68624151</v>
      </c>
      <c r="K1074" s="70" t="str">
        <f t="shared" si="9"/>
        <v>https://www.iucnredlist.org/species/42712/68624151</v>
      </c>
      <c r="L1074" s="75">
        <v>0.7</v>
      </c>
      <c r="M1074" s="75">
        <v>23</v>
      </c>
      <c r="N1074" s="72"/>
      <c r="O1074" s="72" t="s">
        <v>1319</v>
      </c>
      <c r="P1074" s="51" t="s">
        <v>83</v>
      </c>
      <c r="Q1074" s="24">
        <v>130952.42570000001</v>
      </c>
      <c r="R1074" s="26">
        <v>251</v>
      </c>
      <c r="S1074" s="26" t="s">
        <v>84</v>
      </c>
    </row>
    <row r="1075" spans="1:19" x14ac:dyDescent="0.3">
      <c r="A1075" s="2">
        <v>510</v>
      </c>
      <c r="B1075" s="2">
        <v>1</v>
      </c>
      <c r="C1075" s="2" t="s">
        <v>75</v>
      </c>
      <c r="D1075" s="1">
        <v>9</v>
      </c>
      <c r="E1075" s="2" t="str">
        <f t="shared" si="8"/>
        <v>9_Carcharhiniformes</v>
      </c>
      <c r="F1075" s="2" t="s">
        <v>76</v>
      </c>
      <c r="G1075" s="2" t="s">
        <v>77</v>
      </c>
      <c r="H1075" s="20" t="s">
        <v>3516</v>
      </c>
      <c r="I1075" s="20">
        <v>39379</v>
      </c>
      <c r="J1075" s="20">
        <v>68624306</v>
      </c>
      <c r="K1075" s="70" t="str">
        <f t="shared" si="9"/>
        <v>https://www.iucnredlist.org/species/39379/68624306</v>
      </c>
      <c r="L1075" s="75">
        <v>0.4</v>
      </c>
      <c r="M1075" s="75">
        <v>23</v>
      </c>
      <c r="N1075" s="72"/>
      <c r="O1075" s="72" t="s">
        <v>1319</v>
      </c>
      <c r="P1075" s="51" t="s">
        <v>83</v>
      </c>
      <c r="Q1075" s="24">
        <v>130952.42570000001</v>
      </c>
      <c r="R1075" s="26">
        <v>260</v>
      </c>
      <c r="S1075" s="26" t="s">
        <v>84</v>
      </c>
    </row>
    <row r="1076" spans="1:19" x14ac:dyDescent="0.3">
      <c r="A1076" s="2">
        <v>135</v>
      </c>
      <c r="B1076" s="2">
        <v>1</v>
      </c>
      <c r="C1076" s="2" t="s">
        <v>75</v>
      </c>
      <c r="D1076" s="1">
        <v>3</v>
      </c>
      <c r="E1076" s="2" t="str">
        <f t="shared" si="8"/>
        <v>3_Squaliformes</v>
      </c>
      <c r="F1076" s="2" t="s">
        <v>203</v>
      </c>
      <c r="G1076" s="2" t="s">
        <v>500</v>
      </c>
      <c r="H1076" s="20" t="s">
        <v>3113</v>
      </c>
      <c r="I1076" s="20">
        <v>161361</v>
      </c>
      <c r="J1076" s="20">
        <v>124471790</v>
      </c>
      <c r="K1076" s="70" t="str">
        <f t="shared" si="9"/>
        <v>https://www.iucnredlist.org/species/161361/124471790</v>
      </c>
      <c r="L1076" s="19">
        <v>267</v>
      </c>
      <c r="M1076" s="19">
        <v>1104</v>
      </c>
      <c r="N1076" s="71"/>
      <c r="O1076" s="71" t="s">
        <v>511</v>
      </c>
      <c r="P1076" s="51" t="s">
        <v>178</v>
      </c>
      <c r="Q1076" s="24">
        <v>261042.7095</v>
      </c>
      <c r="R1076" s="26">
        <v>118</v>
      </c>
      <c r="S1076" s="26" t="s">
        <v>84</v>
      </c>
    </row>
    <row r="1077" spans="1:19" x14ac:dyDescent="0.3">
      <c r="A1077" s="2">
        <v>162</v>
      </c>
      <c r="B1077" s="2">
        <v>1</v>
      </c>
      <c r="C1077" s="2" t="s">
        <v>75</v>
      </c>
      <c r="D1077" s="1">
        <v>5</v>
      </c>
      <c r="E1077" s="2" t="str">
        <f t="shared" si="8"/>
        <v>5_Squatiniformes</v>
      </c>
      <c r="F1077" s="2" t="s">
        <v>566</v>
      </c>
      <c r="G1077" s="2" t="s">
        <v>567</v>
      </c>
      <c r="H1077" s="20" t="s">
        <v>3146</v>
      </c>
      <c r="I1077" s="20">
        <v>116880357</v>
      </c>
      <c r="J1077" s="20">
        <v>116880434</v>
      </c>
      <c r="K1077" s="70" t="str">
        <f t="shared" si="9"/>
        <v>https://www.iucnredlist.org/species/116880357/116880434</v>
      </c>
      <c r="L1077" s="19">
        <v>100</v>
      </c>
      <c r="M1077" s="19">
        <v>326</v>
      </c>
      <c r="N1077" s="71"/>
      <c r="O1077" s="71" t="s">
        <v>587</v>
      </c>
      <c r="P1077" s="51" t="s">
        <v>83</v>
      </c>
      <c r="Q1077" s="24">
        <v>752068.57720000006</v>
      </c>
      <c r="R1077" s="26">
        <v>79</v>
      </c>
      <c r="S1077" s="26" t="s">
        <v>84</v>
      </c>
    </row>
    <row r="1078" spans="1:19" x14ac:dyDescent="0.3">
      <c r="A1078" s="2">
        <v>24</v>
      </c>
      <c r="B1078" s="2">
        <v>1</v>
      </c>
      <c r="C1078" s="2" t="s">
        <v>75</v>
      </c>
      <c r="D1078" s="1">
        <v>3</v>
      </c>
      <c r="E1078" s="2" t="str">
        <f t="shared" si="8"/>
        <v>3_Squaliformes</v>
      </c>
      <c r="F1078" s="2" t="s">
        <v>203</v>
      </c>
      <c r="G1078" s="2" t="s">
        <v>204</v>
      </c>
      <c r="H1078" s="20" t="s">
        <v>2998</v>
      </c>
      <c r="I1078" s="20">
        <v>152781911</v>
      </c>
      <c r="J1078" s="20">
        <v>152781941</v>
      </c>
      <c r="K1078" s="70" t="str">
        <f t="shared" si="9"/>
        <v>https://www.iucnredlist.org/species/152781911/152781941</v>
      </c>
      <c r="L1078" s="19">
        <v>242</v>
      </c>
      <c r="M1078" s="19">
        <v>613</v>
      </c>
      <c r="N1078" s="71"/>
      <c r="O1078" s="71" t="s">
        <v>241</v>
      </c>
      <c r="P1078" s="51" t="s">
        <v>178</v>
      </c>
      <c r="Q1078" s="24">
        <v>660813.31530000002</v>
      </c>
      <c r="R1078" s="26">
        <v>82</v>
      </c>
      <c r="S1078" s="26" t="s">
        <v>84</v>
      </c>
    </row>
    <row r="1079" spans="1:19" x14ac:dyDescent="0.3">
      <c r="A1079" s="2">
        <v>696</v>
      </c>
      <c r="B1079" s="2">
        <v>1</v>
      </c>
      <c r="C1079" s="2" t="s">
        <v>1392</v>
      </c>
      <c r="D1079" s="1">
        <v>12</v>
      </c>
      <c r="E1079" s="2" t="str">
        <f t="shared" si="8"/>
        <v>12_Rajiformes</v>
      </c>
      <c r="F1079" s="2" t="s">
        <v>1705</v>
      </c>
      <c r="G1079" s="2" t="s">
        <v>1706</v>
      </c>
      <c r="H1079" s="20" t="s">
        <v>3707</v>
      </c>
      <c r="I1079" s="20">
        <v>162215803</v>
      </c>
      <c r="J1079" s="20">
        <v>162215808</v>
      </c>
      <c r="K1079" s="70" t="str">
        <f t="shared" si="9"/>
        <v>https://www.iucnredlist.org/species/162215803/162215808</v>
      </c>
      <c r="L1079" s="19" t="s">
        <v>267</v>
      </c>
      <c r="M1079" s="19" t="s">
        <v>267</v>
      </c>
      <c r="N1079" s="72"/>
      <c r="O1079" s="72" t="s">
        <v>1786</v>
      </c>
      <c r="P1079" s="51" t="s">
        <v>178</v>
      </c>
      <c r="Q1079" s="24">
        <v>84377.204079999996</v>
      </c>
      <c r="R1079" s="26">
        <v>90</v>
      </c>
      <c r="S1079" s="26" t="s">
        <v>84</v>
      </c>
    </row>
    <row r="1080" spans="1:19" x14ac:dyDescent="0.3">
      <c r="A1080" s="2">
        <v>708</v>
      </c>
      <c r="B1080" s="2">
        <v>1</v>
      </c>
      <c r="C1080" s="2" t="s">
        <v>1392</v>
      </c>
      <c r="D1080" s="1">
        <v>12</v>
      </c>
      <c r="E1080" s="2" t="str">
        <f t="shared" si="8"/>
        <v>12_Rajiformes</v>
      </c>
      <c r="F1080" s="2" t="s">
        <v>1705</v>
      </c>
      <c r="G1080" s="2" t="s">
        <v>1706</v>
      </c>
      <c r="H1080" s="20" t="s">
        <v>3720</v>
      </c>
      <c r="I1080" s="20">
        <v>63136</v>
      </c>
      <c r="J1080" s="20">
        <v>124462368</v>
      </c>
      <c r="K1080" s="70" t="str">
        <f t="shared" si="9"/>
        <v>https://www.iucnredlist.org/species/63136/124462368</v>
      </c>
      <c r="L1080" s="19" t="s">
        <v>267</v>
      </c>
      <c r="M1080" s="19" t="s">
        <v>267</v>
      </c>
      <c r="N1080" s="74"/>
      <c r="O1080" s="76" t="s">
        <v>1808</v>
      </c>
      <c r="P1080" s="51" t="s">
        <v>178</v>
      </c>
      <c r="Q1080" s="24">
        <v>500862.2401</v>
      </c>
      <c r="R1080" s="26">
        <v>39</v>
      </c>
      <c r="S1080" s="26" t="s">
        <v>84</v>
      </c>
    </row>
    <row r="1081" spans="1:19" x14ac:dyDescent="0.3">
      <c r="A1081" s="2">
        <v>772</v>
      </c>
      <c r="B1081" s="2">
        <v>1</v>
      </c>
      <c r="C1081" s="2" t="s">
        <v>1392</v>
      </c>
      <c r="D1081" s="1">
        <v>12</v>
      </c>
      <c r="E1081" s="2" t="str">
        <f t="shared" si="8"/>
        <v>12_Rajiformes</v>
      </c>
      <c r="F1081" s="2" t="s">
        <v>1705</v>
      </c>
      <c r="G1081" s="2" t="s">
        <v>1706</v>
      </c>
      <c r="H1081" s="20" t="s">
        <v>3789</v>
      </c>
      <c r="I1081" s="20">
        <v>161537</v>
      </c>
      <c r="J1081" s="20">
        <v>124502655</v>
      </c>
      <c r="K1081" s="70" t="str">
        <f t="shared" si="9"/>
        <v>https://www.iucnredlist.org/species/161537/124502655</v>
      </c>
      <c r="L1081" s="19" t="s">
        <v>267</v>
      </c>
      <c r="M1081" s="19" t="s">
        <v>267</v>
      </c>
      <c r="N1081" s="72"/>
      <c r="O1081" s="72" t="s">
        <v>1938</v>
      </c>
      <c r="P1081" s="51" t="s">
        <v>83</v>
      </c>
      <c r="Q1081" s="24">
        <v>420.11723019999999</v>
      </c>
      <c r="R1081" s="26">
        <v>30</v>
      </c>
      <c r="S1081" s="26" t="s">
        <v>84</v>
      </c>
    </row>
    <row r="1082" spans="1:19" x14ac:dyDescent="0.3">
      <c r="A1082" s="2">
        <v>288</v>
      </c>
      <c r="B1082" s="2">
        <v>1</v>
      </c>
      <c r="C1082" s="2" t="s">
        <v>75</v>
      </c>
      <c r="D1082" s="1">
        <v>9</v>
      </c>
      <c r="E1082" s="2" t="str">
        <f t="shared" si="8"/>
        <v>9_Carcharhiniformes</v>
      </c>
      <c r="F1082" s="2" t="s">
        <v>76</v>
      </c>
      <c r="G1082" s="2" t="s">
        <v>800</v>
      </c>
      <c r="H1082" s="20" t="s">
        <v>3286</v>
      </c>
      <c r="I1082" s="20">
        <v>41723</v>
      </c>
      <c r="J1082" s="20">
        <v>68609592</v>
      </c>
      <c r="K1082" s="70" t="str">
        <f t="shared" si="9"/>
        <v>https://www.iucnredlist.org/species/41723/68609592</v>
      </c>
      <c r="L1082" s="19">
        <v>174</v>
      </c>
      <c r="M1082" s="19">
        <v>444</v>
      </c>
      <c r="N1082" s="71"/>
      <c r="O1082" s="71" t="s">
        <v>885</v>
      </c>
      <c r="P1082" s="51" t="s">
        <v>178</v>
      </c>
      <c r="Q1082" s="24">
        <v>84169.118799999997</v>
      </c>
      <c r="R1082" s="26">
        <v>47</v>
      </c>
      <c r="S1082" s="26" t="s">
        <v>84</v>
      </c>
    </row>
    <row r="1083" spans="1:19" x14ac:dyDescent="0.3">
      <c r="A1083" s="2">
        <v>14</v>
      </c>
      <c r="B1083" s="2">
        <v>1</v>
      </c>
      <c r="C1083" s="2" t="s">
        <v>75</v>
      </c>
      <c r="D1083" s="1">
        <v>3</v>
      </c>
      <c r="E1083" s="2" t="str">
        <f t="shared" si="8"/>
        <v>3_Squaliformes</v>
      </c>
      <c r="F1083" s="2" t="s">
        <v>203</v>
      </c>
      <c r="G1083" s="2" t="s">
        <v>204</v>
      </c>
      <c r="H1083" s="20" t="s">
        <v>2987</v>
      </c>
      <c r="I1083" s="20">
        <v>124488765</v>
      </c>
      <c r="J1083" s="20">
        <v>124537550</v>
      </c>
      <c r="K1083" s="70" t="str">
        <f t="shared" si="9"/>
        <v>https://www.iucnredlist.org/species/124488765/124537550</v>
      </c>
      <c r="L1083" s="23">
        <v>0</v>
      </c>
      <c r="M1083" s="23">
        <v>1500</v>
      </c>
      <c r="N1083" s="72"/>
      <c r="O1083" s="72" t="s">
        <v>149</v>
      </c>
      <c r="P1083" s="51" t="s">
        <v>83</v>
      </c>
      <c r="Q1083" s="24">
        <v>7081.096313</v>
      </c>
      <c r="R1083" s="26">
        <v>95.2</v>
      </c>
      <c r="S1083" s="26" t="s">
        <v>84</v>
      </c>
    </row>
    <row r="1084" spans="1:19" x14ac:dyDescent="0.3">
      <c r="A1084" s="2">
        <v>47</v>
      </c>
      <c r="B1084" s="2">
        <v>1</v>
      </c>
      <c r="C1084" s="2" t="s">
        <v>75</v>
      </c>
      <c r="D1084" s="1">
        <v>3</v>
      </c>
      <c r="E1084" s="2" t="str">
        <f t="shared" si="8"/>
        <v>3_Squaliformes</v>
      </c>
      <c r="F1084" s="2" t="s">
        <v>203</v>
      </c>
      <c r="G1084" s="2" t="s">
        <v>204</v>
      </c>
      <c r="H1084" s="20" t="s">
        <v>3024</v>
      </c>
      <c r="I1084" s="20">
        <v>161469</v>
      </c>
      <c r="J1084" s="20">
        <v>116738328</v>
      </c>
      <c r="K1084" s="70" t="str">
        <f t="shared" si="9"/>
        <v>https://www.iucnredlist.org/species/161469/116738328</v>
      </c>
      <c r="L1084" s="19">
        <v>210</v>
      </c>
      <c r="M1084" s="19">
        <v>500</v>
      </c>
      <c r="N1084" s="71"/>
      <c r="O1084" s="71" t="s">
        <v>149</v>
      </c>
      <c r="P1084" s="51" t="s">
        <v>178</v>
      </c>
      <c r="Q1084" s="24">
        <v>439.32488590000003</v>
      </c>
      <c r="R1084" s="26">
        <v>93</v>
      </c>
      <c r="S1084" s="26" t="s">
        <v>84</v>
      </c>
    </row>
    <row r="1085" spans="1:19" x14ac:dyDescent="0.3">
      <c r="A1085" s="2">
        <v>142</v>
      </c>
      <c r="B1085" s="2">
        <v>1</v>
      </c>
      <c r="C1085" s="2" t="s">
        <v>75</v>
      </c>
      <c r="D1085" s="1">
        <v>3</v>
      </c>
      <c r="E1085" s="2" t="str">
        <f t="shared" si="8"/>
        <v>3_Squaliformes</v>
      </c>
      <c r="F1085" s="2" t="s">
        <v>203</v>
      </c>
      <c r="G1085" s="2" t="s">
        <v>512</v>
      </c>
      <c r="H1085" s="20" t="s">
        <v>3120</v>
      </c>
      <c r="I1085" s="20">
        <v>153198442</v>
      </c>
      <c r="J1085" s="20">
        <v>153199019</v>
      </c>
      <c r="K1085" s="70" t="str">
        <f t="shared" si="9"/>
        <v>https://www.iucnredlist.org/species/153198442/153199019</v>
      </c>
      <c r="L1085" s="23">
        <v>580</v>
      </c>
      <c r="M1085" s="23">
        <v>580</v>
      </c>
      <c r="N1085" s="72"/>
      <c r="O1085" s="72" t="s">
        <v>149</v>
      </c>
      <c r="P1085" s="51" t="s">
        <v>125</v>
      </c>
      <c r="Q1085" s="24">
        <v>18224778.710000001</v>
      </c>
      <c r="R1085" s="26">
        <v>14</v>
      </c>
      <c r="S1085" s="26" t="s">
        <v>84</v>
      </c>
    </row>
    <row r="1086" spans="1:19" x14ac:dyDescent="0.3">
      <c r="A1086" s="2">
        <v>178</v>
      </c>
      <c r="B1086" s="2">
        <v>1</v>
      </c>
      <c r="C1086" s="2" t="s">
        <v>75</v>
      </c>
      <c r="D1086" s="1">
        <v>6</v>
      </c>
      <c r="E1086" s="2" t="str">
        <f t="shared" si="8"/>
        <v>6_Heterodontiformes</v>
      </c>
      <c r="F1086" s="2" t="s">
        <v>616</v>
      </c>
      <c r="G1086" s="2" t="s">
        <v>617</v>
      </c>
      <c r="H1086" s="20" t="s">
        <v>3164</v>
      </c>
      <c r="I1086" s="20">
        <v>161714</v>
      </c>
      <c r="J1086" s="20">
        <v>124532497</v>
      </c>
      <c r="K1086" s="70" t="str">
        <f t="shared" si="9"/>
        <v>https://www.iucnredlist.org/species/161714/124532497</v>
      </c>
      <c r="L1086" s="19">
        <v>6</v>
      </c>
      <c r="M1086" s="23">
        <v>125</v>
      </c>
      <c r="N1086" s="72"/>
      <c r="O1086" s="72" t="s">
        <v>149</v>
      </c>
      <c r="P1086" s="51" t="s">
        <v>83</v>
      </c>
      <c r="Q1086" s="24">
        <v>943386.47600000002</v>
      </c>
      <c r="R1086" s="25">
        <v>120</v>
      </c>
      <c r="S1086" s="26" t="s">
        <v>84</v>
      </c>
    </row>
    <row r="1087" spans="1:19" x14ac:dyDescent="0.3">
      <c r="A1087" s="2">
        <v>179</v>
      </c>
      <c r="B1087" s="2">
        <v>1</v>
      </c>
      <c r="C1087" s="2" t="s">
        <v>75</v>
      </c>
      <c r="D1087" s="1">
        <v>6</v>
      </c>
      <c r="E1087" s="2" t="str">
        <f t="shared" si="8"/>
        <v>6_Heterodontiformes</v>
      </c>
      <c r="F1087" s="2" t="s">
        <v>616</v>
      </c>
      <c r="G1087" s="2" t="s">
        <v>617</v>
      </c>
      <c r="H1087" s="20" t="s">
        <v>3165</v>
      </c>
      <c r="I1087" s="20">
        <v>60235</v>
      </c>
      <c r="J1087" s="20">
        <v>124454650</v>
      </c>
      <c r="K1087" s="70" t="str">
        <f t="shared" si="9"/>
        <v>https://www.iucnredlist.org/species/60235/124454650</v>
      </c>
      <c r="L1087" s="19">
        <v>0</v>
      </c>
      <c r="M1087" s="23">
        <v>250</v>
      </c>
      <c r="N1087" s="72"/>
      <c r="O1087" s="72" t="s">
        <v>149</v>
      </c>
      <c r="P1087" s="51" t="s">
        <v>83</v>
      </c>
      <c r="Q1087" s="24">
        <v>89389.108070000002</v>
      </c>
      <c r="R1087" s="25">
        <v>70</v>
      </c>
      <c r="S1087" s="26" t="s">
        <v>84</v>
      </c>
    </row>
    <row r="1088" spans="1:19" x14ac:dyDescent="0.3">
      <c r="A1088" s="2">
        <v>201</v>
      </c>
      <c r="B1088" s="2">
        <v>1</v>
      </c>
      <c r="C1088" s="2" t="s">
        <v>75</v>
      </c>
      <c r="D1088" s="1">
        <v>7</v>
      </c>
      <c r="E1088" s="2" t="str">
        <f t="shared" si="8"/>
        <v>7_Orectolobiformes</v>
      </c>
      <c r="F1088" s="2" t="s">
        <v>636</v>
      </c>
      <c r="G1088" s="2" t="s">
        <v>663</v>
      </c>
      <c r="H1088" s="20" t="s">
        <v>3190</v>
      </c>
      <c r="I1088" s="20">
        <v>41837</v>
      </c>
      <c r="J1088" s="20">
        <v>68638559</v>
      </c>
      <c r="K1088" s="70" t="str">
        <f t="shared" si="9"/>
        <v>https://www.iucnredlist.org/species/41837/68638559</v>
      </c>
      <c r="L1088" s="19">
        <v>0</v>
      </c>
      <c r="M1088" s="23">
        <v>218</v>
      </c>
      <c r="N1088" s="72"/>
      <c r="O1088" s="72" t="s">
        <v>149</v>
      </c>
      <c r="P1088" s="51" t="s">
        <v>83</v>
      </c>
      <c r="Q1088" s="24">
        <v>518207.48729999998</v>
      </c>
      <c r="R1088" s="25">
        <v>320</v>
      </c>
      <c r="S1088" s="26" t="s">
        <v>84</v>
      </c>
    </row>
    <row r="1089" spans="1:19" x14ac:dyDescent="0.3">
      <c r="A1089" s="2">
        <v>215</v>
      </c>
      <c r="B1089" s="2">
        <v>1</v>
      </c>
      <c r="C1089" s="2" t="s">
        <v>75</v>
      </c>
      <c r="D1089" s="1">
        <v>7</v>
      </c>
      <c r="E1089" s="2" t="str">
        <f t="shared" si="8"/>
        <v>7_Orectolobiformes</v>
      </c>
      <c r="F1089" s="2" t="s">
        <v>636</v>
      </c>
      <c r="G1089" s="2" t="s">
        <v>691</v>
      </c>
      <c r="H1089" s="20" t="s">
        <v>3206</v>
      </c>
      <c r="I1089" s="20">
        <v>199932</v>
      </c>
      <c r="J1089" s="20">
        <v>124548294</v>
      </c>
      <c r="K1089" s="70" t="str">
        <f t="shared" si="9"/>
        <v>https://www.iucnredlist.org/species/199932/124548294</v>
      </c>
      <c r="L1089" s="19">
        <v>0</v>
      </c>
      <c r="M1089" s="23">
        <v>10</v>
      </c>
      <c r="N1089" s="72"/>
      <c r="O1089" s="72" t="s">
        <v>149</v>
      </c>
      <c r="P1089" s="51" t="s">
        <v>83</v>
      </c>
      <c r="Q1089" s="24">
        <v>16065.23767</v>
      </c>
      <c r="R1089" s="25">
        <v>68</v>
      </c>
      <c r="S1089" s="26" t="s">
        <v>84</v>
      </c>
    </row>
    <row r="1090" spans="1:19" x14ac:dyDescent="0.3">
      <c r="A1090" s="2">
        <v>216</v>
      </c>
      <c r="B1090" s="2">
        <v>1</v>
      </c>
      <c r="C1090" s="2" t="s">
        <v>75</v>
      </c>
      <c r="D1090" s="1">
        <v>7</v>
      </c>
      <c r="E1090" s="2" t="str">
        <f t="shared" si="8"/>
        <v>7_Orectolobiformes</v>
      </c>
      <c r="F1090" s="2" t="s">
        <v>636</v>
      </c>
      <c r="G1090" s="2" t="s">
        <v>691</v>
      </c>
      <c r="H1090" s="20" t="s">
        <v>3208</v>
      </c>
      <c r="I1090" s="20">
        <v>195436</v>
      </c>
      <c r="J1090" s="20">
        <v>124542275</v>
      </c>
      <c r="K1090" s="70" t="str">
        <f t="shared" si="9"/>
        <v>https://www.iucnredlist.org/species/195436/124542275</v>
      </c>
      <c r="L1090" s="19">
        <v>2</v>
      </c>
      <c r="M1090" s="23">
        <v>25</v>
      </c>
      <c r="N1090" s="72"/>
      <c r="O1090" s="72" t="s">
        <v>149</v>
      </c>
      <c r="P1090" s="51" t="s">
        <v>83</v>
      </c>
      <c r="Q1090" s="24">
        <v>3963.5512899999999</v>
      </c>
      <c r="R1090" s="25">
        <v>57</v>
      </c>
      <c r="S1090" s="26" t="s">
        <v>84</v>
      </c>
    </row>
    <row r="1091" spans="1:19" x14ac:dyDescent="0.3">
      <c r="A1091" s="2">
        <v>217</v>
      </c>
      <c r="B1091" s="2">
        <v>1</v>
      </c>
      <c r="C1091" s="2" t="s">
        <v>75</v>
      </c>
      <c r="D1091" s="1">
        <v>7</v>
      </c>
      <c r="E1091" s="2" t="str">
        <f t="shared" si="8"/>
        <v>7_Orectolobiformes</v>
      </c>
      <c r="F1091" s="2" t="s">
        <v>636</v>
      </c>
      <c r="G1091" s="2" t="s">
        <v>691</v>
      </c>
      <c r="H1091" s="20" t="s">
        <v>3209</v>
      </c>
      <c r="I1091" s="20">
        <v>41875</v>
      </c>
      <c r="J1091" s="20">
        <v>70709453</v>
      </c>
      <c r="K1091" s="70" t="str">
        <f t="shared" si="9"/>
        <v>https://www.iucnredlist.org/species/41875/70709453</v>
      </c>
      <c r="L1091" s="19">
        <v>0</v>
      </c>
      <c r="M1091" s="23">
        <v>30</v>
      </c>
      <c r="N1091" s="72"/>
      <c r="O1091" s="72" t="s">
        <v>149</v>
      </c>
      <c r="P1091" s="51" t="s">
        <v>83</v>
      </c>
      <c r="Q1091" s="24">
        <v>14797.228230000001</v>
      </c>
      <c r="R1091" s="25">
        <v>77</v>
      </c>
      <c r="S1091" s="26" t="s">
        <v>84</v>
      </c>
    </row>
    <row r="1092" spans="1:19" x14ac:dyDescent="0.3">
      <c r="A1092" s="2">
        <v>223</v>
      </c>
      <c r="B1092" s="2">
        <v>1</v>
      </c>
      <c r="C1092" s="2" t="s">
        <v>75</v>
      </c>
      <c r="D1092" s="1">
        <v>7</v>
      </c>
      <c r="E1092" s="2" t="str">
        <f t="shared" si="8"/>
        <v>7_Orectolobiformes</v>
      </c>
      <c r="F1092" s="2" t="s">
        <v>636</v>
      </c>
      <c r="G1092" s="2" t="s">
        <v>691</v>
      </c>
      <c r="H1092" s="20" t="s">
        <v>3216</v>
      </c>
      <c r="I1092" s="20">
        <v>41820</v>
      </c>
      <c r="J1092" s="20">
        <v>68625409</v>
      </c>
      <c r="K1092" s="70" t="str">
        <f t="shared" si="9"/>
        <v>https://www.iucnredlist.org/species/41820/68625409</v>
      </c>
      <c r="L1092" s="19">
        <v>0</v>
      </c>
      <c r="M1092" s="23">
        <v>30</v>
      </c>
      <c r="N1092" s="72"/>
      <c r="O1092" s="72" t="s">
        <v>149</v>
      </c>
      <c r="P1092" s="51" t="s">
        <v>83</v>
      </c>
      <c r="Q1092" s="24">
        <v>730786.18409999995</v>
      </c>
      <c r="R1092" s="25">
        <v>79</v>
      </c>
      <c r="S1092" s="26" t="s">
        <v>84</v>
      </c>
    </row>
    <row r="1093" spans="1:19" x14ac:dyDescent="0.3">
      <c r="A1093" s="2">
        <v>228</v>
      </c>
      <c r="B1093" s="2">
        <v>1</v>
      </c>
      <c r="C1093" s="2" t="s">
        <v>75</v>
      </c>
      <c r="D1093" s="1">
        <v>7</v>
      </c>
      <c r="E1093" s="2" t="str">
        <f t="shared" si="8"/>
        <v>7_Orectolobiformes</v>
      </c>
      <c r="F1093" s="2" t="s">
        <v>636</v>
      </c>
      <c r="G1093" s="2" t="s">
        <v>741</v>
      </c>
      <c r="H1093" s="20" t="s">
        <v>3222</v>
      </c>
      <c r="I1093" s="20">
        <v>41878</v>
      </c>
      <c r="J1093" s="20">
        <v>161303882</v>
      </c>
      <c r="K1093" s="70" t="str">
        <f t="shared" si="9"/>
        <v>https://www.iucnredlist.org/species/41878/161303882</v>
      </c>
      <c r="L1093" s="19">
        <v>0</v>
      </c>
      <c r="M1093" s="23">
        <v>62</v>
      </c>
      <c r="N1093" s="72"/>
      <c r="O1093" s="72" t="s">
        <v>149</v>
      </c>
      <c r="P1093" s="51" t="s">
        <v>83</v>
      </c>
      <c r="Q1093" s="24">
        <v>10400326.5</v>
      </c>
      <c r="R1093" s="31">
        <v>246</v>
      </c>
      <c r="S1093" s="26" t="s">
        <v>84</v>
      </c>
    </row>
    <row r="1094" spans="1:19" x14ac:dyDescent="0.3">
      <c r="A1094" s="2">
        <v>230</v>
      </c>
      <c r="B1094" s="2">
        <v>1</v>
      </c>
      <c r="C1094" s="2" t="s">
        <v>75</v>
      </c>
      <c r="D1094" s="1">
        <v>8</v>
      </c>
      <c r="E1094" s="2" t="str">
        <f t="shared" si="8"/>
        <v>8_Lamniformes</v>
      </c>
      <c r="F1094" s="2" t="s">
        <v>750</v>
      </c>
      <c r="G1094" s="2" t="s">
        <v>751</v>
      </c>
      <c r="H1094" s="20" t="s">
        <v>3227</v>
      </c>
      <c r="I1094" s="20">
        <v>3854</v>
      </c>
      <c r="J1094" s="20">
        <v>2876505</v>
      </c>
      <c r="K1094" s="70" t="str">
        <f t="shared" si="9"/>
        <v>https://www.iucnredlist.org/species/3854/2876505</v>
      </c>
      <c r="L1094" s="19">
        <v>0</v>
      </c>
      <c r="M1094" s="23">
        <v>232</v>
      </c>
      <c r="N1094" s="72"/>
      <c r="O1094" s="72" t="s">
        <v>149</v>
      </c>
      <c r="P1094" s="51" t="s">
        <v>83</v>
      </c>
      <c r="Q1094" s="24">
        <v>8018523.176</v>
      </c>
      <c r="R1094" s="25">
        <v>325</v>
      </c>
      <c r="S1094" s="26" t="s">
        <v>84</v>
      </c>
    </row>
    <row r="1095" spans="1:19" x14ac:dyDescent="0.3">
      <c r="A1095" s="2">
        <v>337</v>
      </c>
      <c r="B1095" s="2">
        <v>1</v>
      </c>
      <c r="C1095" s="2" t="s">
        <v>75</v>
      </c>
      <c r="D1095" s="1">
        <v>9</v>
      </c>
      <c r="E1095" s="2" t="str">
        <f t="shared" si="8"/>
        <v>9_Carcharhiniformes</v>
      </c>
      <c r="F1095" s="2" t="s">
        <v>76</v>
      </c>
      <c r="G1095" s="2" t="s">
        <v>800</v>
      </c>
      <c r="H1095" s="20" t="s">
        <v>3335</v>
      </c>
      <c r="I1095" s="20">
        <v>161667</v>
      </c>
      <c r="J1095" s="20">
        <v>124524866</v>
      </c>
      <c r="K1095" s="70" t="str">
        <f t="shared" si="9"/>
        <v>https://www.iucnredlist.org/species/161667/124524866</v>
      </c>
      <c r="L1095" s="19">
        <v>0</v>
      </c>
      <c r="M1095" s="23">
        <v>50</v>
      </c>
      <c r="N1095" s="72"/>
      <c r="O1095" s="72" t="s">
        <v>149</v>
      </c>
      <c r="P1095" s="51" t="s">
        <v>83</v>
      </c>
      <c r="Q1095" s="24">
        <v>1427.954831</v>
      </c>
      <c r="R1095" s="25">
        <v>50</v>
      </c>
      <c r="S1095" s="26" t="s">
        <v>84</v>
      </c>
    </row>
    <row r="1096" spans="1:19" x14ac:dyDescent="0.3">
      <c r="A1096" s="2">
        <v>357</v>
      </c>
      <c r="B1096" s="2">
        <v>1</v>
      </c>
      <c r="C1096" s="2" t="s">
        <v>75</v>
      </c>
      <c r="D1096" s="1">
        <v>9</v>
      </c>
      <c r="E1096" s="2" t="str">
        <f t="shared" si="8"/>
        <v>9_Carcharhiniformes</v>
      </c>
      <c r="F1096" s="2" t="s">
        <v>76</v>
      </c>
      <c r="G1096" s="2" t="s">
        <v>1031</v>
      </c>
      <c r="H1096" s="20" t="s">
        <v>3356</v>
      </c>
      <c r="I1096" s="20">
        <v>161736</v>
      </c>
      <c r="J1096" s="20">
        <v>124535973</v>
      </c>
      <c r="K1096" s="70" t="str">
        <f t="shared" si="9"/>
        <v>https://www.iucnredlist.org/species/161736/124535973</v>
      </c>
      <c r="L1096" s="23">
        <v>0</v>
      </c>
      <c r="M1096" s="23">
        <v>100</v>
      </c>
      <c r="N1096" s="72"/>
      <c r="O1096" s="72" t="s">
        <v>149</v>
      </c>
      <c r="P1096" s="51" t="s">
        <v>83</v>
      </c>
      <c r="Q1096" s="24">
        <v>11373.308730000001</v>
      </c>
      <c r="R1096" s="25">
        <v>47</v>
      </c>
      <c r="S1096" s="26" t="s">
        <v>84</v>
      </c>
    </row>
    <row r="1097" spans="1:19" x14ac:dyDescent="0.3">
      <c r="A1097" s="2">
        <v>496</v>
      </c>
      <c r="B1097" s="2">
        <v>1</v>
      </c>
      <c r="C1097" s="2" t="s">
        <v>75</v>
      </c>
      <c r="D1097" s="1">
        <v>9</v>
      </c>
      <c r="E1097" s="2" t="str">
        <f t="shared" si="8"/>
        <v>9_Carcharhiniformes</v>
      </c>
      <c r="F1097" s="2" t="s">
        <v>76</v>
      </c>
      <c r="G1097" s="2" t="s">
        <v>77</v>
      </c>
      <c r="H1097" s="20" t="s">
        <v>3499</v>
      </c>
      <c r="I1097" s="20">
        <v>39375</v>
      </c>
      <c r="J1097" s="20">
        <v>58303674</v>
      </c>
      <c r="K1097" s="70" t="str">
        <f t="shared" si="9"/>
        <v>https://www.iucnredlist.org/species/39375/58303674</v>
      </c>
      <c r="L1097" s="23">
        <v>0</v>
      </c>
      <c r="M1097" s="23">
        <v>75</v>
      </c>
      <c r="N1097" s="72"/>
      <c r="O1097" s="72" t="s">
        <v>149</v>
      </c>
      <c r="P1097" s="51" t="s">
        <v>83</v>
      </c>
      <c r="Q1097" s="24">
        <v>5899762.5470000003</v>
      </c>
      <c r="R1097" s="25">
        <v>180</v>
      </c>
      <c r="S1097" s="26" t="s">
        <v>84</v>
      </c>
    </row>
    <row r="1098" spans="1:19" x14ac:dyDescent="0.3">
      <c r="A1098" s="2">
        <v>517</v>
      </c>
      <c r="B1098" s="2">
        <v>1</v>
      </c>
      <c r="C1098" s="2" t="s">
        <v>75</v>
      </c>
      <c r="D1098" s="1">
        <v>9</v>
      </c>
      <c r="E1098" s="2" t="str">
        <f t="shared" si="8"/>
        <v>9_Carcharhiniformes</v>
      </c>
      <c r="F1098" s="2" t="s">
        <v>76</v>
      </c>
      <c r="G1098" s="2" t="s">
        <v>77</v>
      </c>
      <c r="H1098" s="20" t="s">
        <v>3524</v>
      </c>
      <c r="I1098" s="20">
        <v>39380</v>
      </c>
      <c r="J1098" s="20">
        <v>2915472</v>
      </c>
      <c r="K1098" s="70" t="str">
        <f t="shared" si="9"/>
        <v>https://www.iucnredlist.org/species/39380/2915472</v>
      </c>
      <c r="L1098" s="19">
        <v>0</v>
      </c>
      <c r="M1098" s="23">
        <v>92</v>
      </c>
      <c r="N1098" s="72"/>
      <c r="O1098" s="72" t="s">
        <v>149</v>
      </c>
      <c r="P1098" s="51" t="s">
        <v>83</v>
      </c>
      <c r="Q1098" s="24">
        <v>2165487.27</v>
      </c>
      <c r="R1098" s="31">
        <v>368</v>
      </c>
      <c r="S1098" s="26" t="s">
        <v>84</v>
      </c>
    </row>
    <row r="1099" spans="1:19" x14ac:dyDescent="0.3">
      <c r="A1099" s="2">
        <v>598</v>
      </c>
      <c r="B1099" s="2">
        <v>1</v>
      </c>
      <c r="C1099" s="2" t="s">
        <v>1392</v>
      </c>
      <c r="D1099" s="1">
        <v>10</v>
      </c>
      <c r="E1099" s="2" t="str">
        <f t="shared" si="8"/>
        <v>10_Torpediniformes</v>
      </c>
      <c r="F1099" s="2" t="s">
        <v>1393</v>
      </c>
      <c r="G1099" s="2" t="s">
        <v>1503</v>
      </c>
      <c r="H1099" s="20" t="s">
        <v>3607</v>
      </c>
      <c r="I1099" s="20">
        <v>60136</v>
      </c>
      <c r="J1099" s="20">
        <v>140820271</v>
      </c>
      <c r="K1099" s="70" t="str">
        <f t="shared" si="9"/>
        <v>https://www.iucnredlist.org/species/60136/140820271</v>
      </c>
      <c r="L1099" s="19">
        <v>0</v>
      </c>
      <c r="M1099" s="23">
        <v>150</v>
      </c>
      <c r="N1099" s="72"/>
      <c r="O1099" s="72" t="s">
        <v>149</v>
      </c>
      <c r="P1099" s="51" t="s">
        <v>83</v>
      </c>
      <c r="Q1099" s="24">
        <v>709336.25719999999</v>
      </c>
      <c r="R1099" s="25">
        <v>80</v>
      </c>
      <c r="S1099" s="26" t="s">
        <v>84</v>
      </c>
    </row>
    <row r="1100" spans="1:19" x14ac:dyDescent="0.3">
      <c r="A1100" s="2">
        <v>640</v>
      </c>
      <c r="B1100" s="2">
        <v>1</v>
      </c>
      <c r="C1100" s="2" t="s">
        <v>1392</v>
      </c>
      <c r="D1100" s="1">
        <v>11</v>
      </c>
      <c r="E1100" s="2" t="str">
        <f t="shared" si="8"/>
        <v>11_Rhinopristiformes</v>
      </c>
      <c r="F1100" s="2" t="s">
        <v>1548</v>
      </c>
      <c r="G1100" s="2" t="s">
        <v>1620</v>
      </c>
      <c r="H1100" s="20" t="s">
        <v>3650</v>
      </c>
      <c r="I1100" s="20">
        <v>161743</v>
      </c>
      <c r="J1100" s="20">
        <v>896981</v>
      </c>
      <c r="K1100" s="70" t="str">
        <f t="shared" si="9"/>
        <v>https://www.iucnredlist.org/species/161743/896981</v>
      </c>
      <c r="L1100" s="19">
        <v>1</v>
      </c>
      <c r="M1100" s="23">
        <v>30</v>
      </c>
      <c r="N1100" s="72"/>
      <c r="O1100" s="72" t="s">
        <v>149</v>
      </c>
      <c r="P1100" s="51" t="s">
        <v>83</v>
      </c>
      <c r="Q1100" s="24">
        <v>419272.50089999998</v>
      </c>
      <c r="R1100" s="25">
        <v>78</v>
      </c>
      <c r="S1100" s="26" t="s">
        <v>84</v>
      </c>
    </row>
    <row r="1101" spans="1:19" x14ac:dyDescent="0.3">
      <c r="A1101" s="2">
        <v>651</v>
      </c>
      <c r="B1101" s="2">
        <v>1</v>
      </c>
      <c r="C1101" s="2" t="s">
        <v>1392</v>
      </c>
      <c r="D1101" s="1">
        <v>11</v>
      </c>
      <c r="E1101" s="2" t="str">
        <f t="shared" si="8"/>
        <v>11_Rhinopristiformes</v>
      </c>
      <c r="F1101" s="2" t="s">
        <v>1548</v>
      </c>
      <c r="G1101" s="2" t="s">
        <v>1620</v>
      </c>
      <c r="H1101" s="20" t="s">
        <v>3661</v>
      </c>
      <c r="I1101" s="20">
        <v>60167</v>
      </c>
      <c r="J1101" s="20">
        <v>124446775</v>
      </c>
      <c r="K1101" s="70" t="str">
        <f t="shared" si="9"/>
        <v>https://www.iucnredlist.org/species/60167/124446775</v>
      </c>
      <c r="L1101" s="19">
        <v>20</v>
      </c>
      <c r="M1101" s="23">
        <v>100</v>
      </c>
      <c r="N1101" s="72"/>
      <c r="O1101" s="72" t="s">
        <v>149</v>
      </c>
      <c r="P1101" s="51" t="s">
        <v>83</v>
      </c>
      <c r="Q1101" s="24">
        <v>169393.26010000001</v>
      </c>
      <c r="R1101" s="25">
        <v>100</v>
      </c>
      <c r="S1101" s="26" t="s">
        <v>84</v>
      </c>
    </row>
    <row r="1102" spans="1:19" x14ac:dyDescent="0.3">
      <c r="A1102" s="2">
        <v>701</v>
      </c>
      <c r="B1102" s="2">
        <v>1</v>
      </c>
      <c r="C1102" s="2" t="s">
        <v>1392</v>
      </c>
      <c r="D1102" s="1">
        <v>12</v>
      </c>
      <c r="E1102" s="2" t="str">
        <f t="shared" si="8"/>
        <v>12_Rajiformes</v>
      </c>
      <c r="F1102" s="2" t="s">
        <v>1705</v>
      </c>
      <c r="G1102" s="2" t="s">
        <v>1706</v>
      </c>
      <c r="H1102" s="20" t="s">
        <v>3712</v>
      </c>
      <c r="I1102" s="20">
        <v>144161826</v>
      </c>
      <c r="J1102" s="20">
        <v>144161921</v>
      </c>
      <c r="K1102" s="70" t="str">
        <f t="shared" si="9"/>
        <v>https://www.iucnredlist.org/species/144161826/144161921</v>
      </c>
      <c r="L1102" s="19">
        <v>25</v>
      </c>
      <c r="M1102" s="19">
        <v>350</v>
      </c>
      <c r="N1102" s="71"/>
      <c r="O1102" s="71" t="s">
        <v>149</v>
      </c>
      <c r="P1102" s="51" t="s">
        <v>83</v>
      </c>
      <c r="Q1102" s="24">
        <v>901438.44059999997</v>
      </c>
      <c r="R1102" s="26">
        <v>119</v>
      </c>
      <c r="S1102" s="26" t="s">
        <v>84</v>
      </c>
    </row>
    <row r="1103" spans="1:19" x14ac:dyDescent="0.3">
      <c r="A1103" s="2">
        <v>718</v>
      </c>
      <c r="B1103" s="2">
        <v>1</v>
      </c>
      <c r="C1103" s="2" t="s">
        <v>1392</v>
      </c>
      <c r="D1103" s="1">
        <v>12</v>
      </c>
      <c r="E1103" s="2" t="str">
        <f t="shared" si="8"/>
        <v>12_Rajiformes</v>
      </c>
      <c r="F1103" s="2" t="s">
        <v>1705</v>
      </c>
      <c r="G1103" s="2" t="s">
        <v>1706</v>
      </c>
      <c r="H1103" s="20" t="s">
        <v>3732</v>
      </c>
      <c r="I1103" s="20">
        <v>177301951</v>
      </c>
      <c r="J1103" s="20">
        <v>177302177</v>
      </c>
      <c r="K1103" s="70" t="str">
        <f t="shared" si="9"/>
        <v>https://www.iucnredlist.org/species/177301951/177302177</v>
      </c>
      <c r="L1103" s="19">
        <v>101</v>
      </c>
      <c r="M1103" s="19">
        <v>572</v>
      </c>
      <c r="N1103" s="71"/>
      <c r="O1103" s="71" t="s">
        <v>149</v>
      </c>
      <c r="P1103" s="51" t="s">
        <v>178</v>
      </c>
      <c r="Q1103" s="24">
        <v>171703.427</v>
      </c>
      <c r="R1103" s="26">
        <v>155</v>
      </c>
      <c r="S1103" s="26" t="s">
        <v>84</v>
      </c>
    </row>
    <row r="1104" spans="1:19" x14ac:dyDescent="0.3">
      <c r="A1104" s="2">
        <v>996</v>
      </c>
      <c r="B1104" s="2">
        <v>1</v>
      </c>
      <c r="C1104" s="2" t="s">
        <v>1392</v>
      </c>
      <c r="D1104" s="1">
        <v>13</v>
      </c>
      <c r="E1104" s="2" t="str">
        <f t="shared" si="8"/>
        <v>13_Myliobatiformes</v>
      </c>
      <c r="F1104" s="2" t="s">
        <v>2338</v>
      </c>
      <c r="G1104" s="2" t="s">
        <v>2351</v>
      </c>
      <c r="H1104" s="20" t="s">
        <v>4020</v>
      </c>
      <c r="I1104" s="20">
        <v>181244884</v>
      </c>
      <c r="J1104" s="20">
        <v>104123787</v>
      </c>
      <c r="K1104" s="70" t="str">
        <f t="shared" si="9"/>
        <v>https://www.iucnredlist.org/species/181244884/104123787</v>
      </c>
      <c r="L1104" s="19">
        <v>0</v>
      </c>
      <c r="M1104" s="23">
        <v>100</v>
      </c>
      <c r="N1104" s="72"/>
      <c r="O1104" s="72" t="s">
        <v>149</v>
      </c>
      <c r="P1104" s="51" t="s">
        <v>83</v>
      </c>
      <c r="Q1104" s="24">
        <v>1233624.1780000001</v>
      </c>
      <c r="R1104" s="31">
        <v>150</v>
      </c>
      <c r="S1104" s="26" t="s">
        <v>2355</v>
      </c>
    </row>
    <row r="1105" spans="1:19" x14ac:dyDescent="0.3">
      <c r="A1105" s="2">
        <v>1019</v>
      </c>
      <c r="B1105" s="2">
        <v>1</v>
      </c>
      <c r="C1105" s="2" t="s">
        <v>1392</v>
      </c>
      <c r="D1105" s="1">
        <v>13</v>
      </c>
      <c r="E1105" s="2" t="str">
        <f t="shared" si="8"/>
        <v>13_Myliobatiformes</v>
      </c>
      <c r="F1105" s="2" t="s">
        <v>2338</v>
      </c>
      <c r="G1105" s="2" t="s">
        <v>2351</v>
      </c>
      <c r="H1105" s="20" t="s">
        <v>4046</v>
      </c>
      <c r="I1105" s="20">
        <v>60156</v>
      </c>
      <c r="J1105" s="20">
        <v>68636690</v>
      </c>
      <c r="K1105" s="70" t="str">
        <f t="shared" si="9"/>
        <v>https://www.iucnredlist.org/species/60156/68636690</v>
      </c>
      <c r="L1105" s="19">
        <v>5</v>
      </c>
      <c r="M1105" s="23">
        <v>200</v>
      </c>
      <c r="N1105" s="72"/>
      <c r="O1105" s="72" t="s">
        <v>149</v>
      </c>
      <c r="P1105" s="51" t="s">
        <v>83</v>
      </c>
      <c r="Q1105" s="24">
        <v>105690.3015</v>
      </c>
      <c r="R1105" s="31">
        <v>27</v>
      </c>
      <c r="S1105" s="26" t="s">
        <v>2355</v>
      </c>
    </row>
    <row r="1106" spans="1:19" x14ac:dyDescent="0.3">
      <c r="A1106" s="2">
        <v>1040</v>
      </c>
      <c r="B1106" s="2">
        <v>1</v>
      </c>
      <c r="C1106" s="2" t="s">
        <v>1392</v>
      </c>
      <c r="D1106" s="1">
        <v>13</v>
      </c>
      <c r="E1106" s="2" t="str">
        <f t="shared" si="8"/>
        <v>13_Myliobatiformes</v>
      </c>
      <c r="F1106" s="2" t="s">
        <v>2338</v>
      </c>
      <c r="G1106" s="2" t="s">
        <v>2351</v>
      </c>
      <c r="H1106" s="20" t="s">
        <v>4066</v>
      </c>
      <c r="I1106" s="20">
        <v>60162</v>
      </c>
      <c r="J1106" s="20">
        <v>68646736</v>
      </c>
      <c r="K1106" s="70" t="str">
        <f t="shared" si="9"/>
        <v>https://www.iucnredlist.org/species/60162/68646736</v>
      </c>
      <c r="L1106" s="19">
        <v>0</v>
      </c>
      <c r="M1106" s="23">
        <v>439</v>
      </c>
      <c r="N1106" s="72"/>
      <c r="O1106" s="72" t="s">
        <v>149</v>
      </c>
      <c r="P1106" s="51" t="s">
        <v>83</v>
      </c>
      <c r="Q1106" s="24">
        <v>7468235.1869999999</v>
      </c>
      <c r="R1106" s="31">
        <v>180</v>
      </c>
      <c r="S1106" s="26" t="s">
        <v>2355</v>
      </c>
    </row>
    <row r="1107" spans="1:19" x14ac:dyDescent="0.3">
      <c r="A1107" s="2">
        <v>1046</v>
      </c>
      <c r="B1107" s="2">
        <v>1</v>
      </c>
      <c r="C1107" s="2" t="s">
        <v>1392</v>
      </c>
      <c r="D1107" s="1">
        <v>13</v>
      </c>
      <c r="E1107" s="2" t="str">
        <f t="shared" si="8"/>
        <v>13_Myliobatiformes</v>
      </c>
      <c r="F1107" s="2" t="s">
        <v>2338</v>
      </c>
      <c r="G1107" s="2" t="s">
        <v>2351</v>
      </c>
      <c r="H1107" s="20" t="s">
        <v>4072</v>
      </c>
      <c r="I1107" s="20">
        <v>39413</v>
      </c>
      <c r="J1107" s="20">
        <v>68648645</v>
      </c>
      <c r="K1107" s="70" t="str">
        <f t="shared" si="9"/>
        <v>https://www.iucnredlist.org/species/39413/68648645</v>
      </c>
      <c r="L1107" s="19">
        <v>0</v>
      </c>
      <c r="M1107" s="23">
        <v>30</v>
      </c>
      <c r="N1107" s="72"/>
      <c r="O1107" s="72" t="s">
        <v>149</v>
      </c>
      <c r="P1107" s="51" t="s">
        <v>83</v>
      </c>
      <c r="Q1107" s="24">
        <v>5628228.2609999999</v>
      </c>
      <c r="R1107" s="25">
        <v>115</v>
      </c>
      <c r="S1107" s="26" t="s">
        <v>2355</v>
      </c>
    </row>
    <row r="1108" spans="1:19" x14ac:dyDescent="0.3">
      <c r="A1108" s="2">
        <v>512</v>
      </c>
      <c r="B1108" s="2">
        <v>1</v>
      </c>
      <c r="C1108" s="2" t="s">
        <v>75</v>
      </c>
      <c r="D1108" s="1">
        <v>9</v>
      </c>
      <c r="E1108" s="2" t="str">
        <f t="shared" si="8"/>
        <v>9_Carcharhiniformes</v>
      </c>
      <c r="F1108" s="2" t="s">
        <v>76</v>
      </c>
      <c r="G1108" s="2" t="s">
        <v>77</v>
      </c>
      <c r="H1108" s="20" t="s">
        <v>3518</v>
      </c>
      <c r="I1108" s="20">
        <v>169760690</v>
      </c>
      <c r="J1108" s="20">
        <v>124508850</v>
      </c>
      <c r="K1108" s="70" t="str">
        <f t="shared" si="9"/>
        <v>https://www.iucnredlist.org/species/169760690/124508850</v>
      </c>
      <c r="L1108" s="23">
        <v>0</v>
      </c>
      <c r="M1108" s="23">
        <v>50</v>
      </c>
      <c r="N1108" s="72"/>
      <c r="O1108" s="72" t="s">
        <v>1328</v>
      </c>
      <c r="P1108" s="51" t="s">
        <v>83</v>
      </c>
      <c r="Q1108" s="24">
        <v>286033.8517</v>
      </c>
      <c r="R1108" s="26">
        <v>178</v>
      </c>
      <c r="S1108" s="26" t="s">
        <v>84</v>
      </c>
    </row>
    <row r="1109" spans="1:19" x14ac:dyDescent="0.3">
      <c r="A1109" s="2">
        <v>478</v>
      </c>
      <c r="B1109" s="2">
        <v>1</v>
      </c>
      <c r="C1109" s="2" t="s">
        <v>75</v>
      </c>
      <c r="D1109" s="1">
        <v>9</v>
      </c>
      <c r="E1109" s="2" t="str">
        <f t="shared" si="8"/>
        <v>9_Carcharhiniformes</v>
      </c>
      <c r="F1109" s="2" t="s">
        <v>76</v>
      </c>
      <c r="G1109" s="2" t="s">
        <v>77</v>
      </c>
      <c r="H1109" s="20" t="s">
        <v>3480</v>
      </c>
      <c r="I1109" s="20">
        <v>39367</v>
      </c>
      <c r="J1109" s="20">
        <v>124407121</v>
      </c>
      <c r="K1109" s="70" t="str">
        <f t="shared" si="9"/>
        <v>https://www.iucnredlist.org/species/39367/124407121</v>
      </c>
      <c r="L1109" s="23">
        <v>0</v>
      </c>
      <c r="M1109" s="23">
        <v>50</v>
      </c>
      <c r="N1109" s="72"/>
      <c r="O1109" s="72" t="s">
        <v>107</v>
      </c>
      <c r="P1109" s="51" t="s">
        <v>83</v>
      </c>
      <c r="Q1109" s="24">
        <v>656961.08290000004</v>
      </c>
      <c r="R1109" s="26">
        <v>70</v>
      </c>
      <c r="S1109" s="26" t="s">
        <v>84</v>
      </c>
    </row>
    <row r="1110" spans="1:19" x14ac:dyDescent="0.3">
      <c r="A1110" s="2">
        <v>32</v>
      </c>
      <c r="B1110" s="2">
        <v>1</v>
      </c>
      <c r="C1110" s="2" t="s">
        <v>75</v>
      </c>
      <c r="D1110" s="1">
        <v>3</v>
      </c>
      <c r="E1110" s="2" t="str">
        <f t="shared" si="8"/>
        <v>3_Squaliformes</v>
      </c>
      <c r="F1110" s="2" t="s">
        <v>203</v>
      </c>
      <c r="G1110" s="2" t="s">
        <v>204</v>
      </c>
      <c r="H1110" s="20" t="s">
        <v>3007</v>
      </c>
      <c r="I1110" s="20">
        <v>162154636</v>
      </c>
      <c r="J1110" s="20">
        <v>162155066</v>
      </c>
      <c r="K1110" s="70" t="str">
        <f t="shared" si="9"/>
        <v>https://www.iucnredlist.org/species/162154636/162155066</v>
      </c>
      <c r="L1110" s="19">
        <v>305</v>
      </c>
      <c r="M1110" s="19">
        <v>360</v>
      </c>
      <c r="N1110" s="71"/>
      <c r="O1110" s="71" t="s">
        <v>259</v>
      </c>
      <c r="P1110" s="51" t="s">
        <v>178</v>
      </c>
      <c r="Q1110" s="24">
        <v>2.04573245</v>
      </c>
      <c r="R1110" s="26">
        <v>101</v>
      </c>
      <c r="S1110" s="26" t="s">
        <v>84</v>
      </c>
    </row>
    <row r="1111" spans="1:19" x14ac:dyDescent="0.3">
      <c r="A1111" s="2">
        <v>89</v>
      </c>
      <c r="B1111" s="2">
        <v>1</v>
      </c>
      <c r="C1111" s="2" t="s">
        <v>75</v>
      </c>
      <c r="D1111" s="1">
        <v>3</v>
      </c>
      <c r="E1111" s="2" t="str">
        <f t="shared" si="8"/>
        <v>3_Squaliformes</v>
      </c>
      <c r="F1111" s="2" t="s">
        <v>203</v>
      </c>
      <c r="G1111" s="2" t="s">
        <v>334</v>
      </c>
      <c r="H1111" s="20" t="s">
        <v>3066</v>
      </c>
      <c r="I1111" s="20">
        <v>169231349</v>
      </c>
      <c r="J1111" s="20">
        <v>169231615</v>
      </c>
      <c r="K1111" s="70" t="str">
        <f t="shared" si="9"/>
        <v>https://www.iucnredlist.org/species/169231349/169231615</v>
      </c>
      <c r="L1111" s="23">
        <v>300</v>
      </c>
      <c r="M1111" s="23">
        <v>1000</v>
      </c>
      <c r="N1111" s="72"/>
      <c r="O1111" s="72" t="s">
        <v>399</v>
      </c>
      <c r="P1111" s="51" t="s">
        <v>178</v>
      </c>
      <c r="Q1111" s="24">
        <v>6041.3040890000002</v>
      </c>
      <c r="R1111" s="26">
        <v>45.6</v>
      </c>
      <c r="S1111" s="26" t="s">
        <v>84</v>
      </c>
    </row>
    <row r="1112" spans="1:19" x14ac:dyDescent="0.3">
      <c r="A1112" s="2">
        <v>655</v>
      </c>
      <c r="B1112" s="2">
        <v>1</v>
      </c>
      <c r="C1112" s="2" t="s">
        <v>1392</v>
      </c>
      <c r="D1112" s="1">
        <v>11</v>
      </c>
      <c r="E1112" s="2" t="str">
        <f t="shared" si="8"/>
        <v>11_Rhinopristiformes</v>
      </c>
      <c r="F1112" s="2" t="s">
        <v>1548</v>
      </c>
      <c r="G1112" s="2" t="s">
        <v>1620</v>
      </c>
      <c r="H1112" s="20" t="s">
        <v>3665</v>
      </c>
      <c r="I1112" s="20">
        <v>176486224</v>
      </c>
      <c r="J1112" s="20">
        <v>176486231</v>
      </c>
      <c r="K1112" s="70" t="str">
        <f t="shared" si="9"/>
        <v>https://www.iucnredlist.org/species/176486224/176486231</v>
      </c>
      <c r="L1112" s="23">
        <v>191</v>
      </c>
      <c r="M1112" s="23">
        <v>290</v>
      </c>
      <c r="N1112" s="72"/>
      <c r="O1112" s="72" t="s">
        <v>1686</v>
      </c>
      <c r="P1112" s="51" t="s">
        <v>83</v>
      </c>
      <c r="Q1112" s="24">
        <v>249.11403010000001</v>
      </c>
      <c r="R1112" s="26">
        <v>73.099999999999994</v>
      </c>
      <c r="S1112" s="26" t="s">
        <v>84</v>
      </c>
    </row>
    <row r="1113" spans="1:19" x14ac:dyDescent="0.3">
      <c r="A1113" s="2">
        <v>123</v>
      </c>
      <c r="B1113" s="2">
        <v>1</v>
      </c>
      <c r="C1113" s="2" t="s">
        <v>75</v>
      </c>
      <c r="D1113" s="1">
        <v>3</v>
      </c>
      <c r="E1113" s="2" t="str">
        <f t="shared" si="8"/>
        <v>3_Squaliformes</v>
      </c>
      <c r="F1113" s="2" t="s">
        <v>203</v>
      </c>
      <c r="G1113" s="2" t="s">
        <v>452</v>
      </c>
      <c r="H1113" s="20" t="s">
        <v>3100</v>
      </c>
      <c r="I1113" s="20">
        <v>46865</v>
      </c>
      <c r="J1113" s="20">
        <v>68641556</v>
      </c>
      <c r="K1113" s="70" t="str">
        <f t="shared" si="9"/>
        <v>https://www.iucnredlist.org/species/46865/68641556</v>
      </c>
      <c r="L1113" s="19">
        <v>180</v>
      </c>
      <c r="M1113" s="19">
        <v>1550</v>
      </c>
      <c r="N1113" s="71"/>
      <c r="O1113" s="71" t="s">
        <v>478</v>
      </c>
      <c r="P1113" s="51" t="s">
        <v>178</v>
      </c>
      <c r="Q1113" s="24">
        <v>675187.52240000002</v>
      </c>
      <c r="R1113" s="26">
        <v>170</v>
      </c>
      <c r="S1113" s="26" t="s">
        <v>84</v>
      </c>
    </row>
    <row r="1114" spans="1:19" x14ac:dyDescent="0.3">
      <c r="A1114" s="2">
        <v>637</v>
      </c>
      <c r="B1114" s="2">
        <v>1</v>
      </c>
      <c r="C1114" s="2" t="s">
        <v>1392</v>
      </c>
      <c r="D1114" s="1">
        <v>11</v>
      </c>
      <c r="E1114" s="2" t="str">
        <f t="shared" si="8"/>
        <v>11_Rhinopristiformes</v>
      </c>
      <c r="F1114" s="2" t="s">
        <v>1548</v>
      </c>
      <c r="G1114" s="2" t="s">
        <v>1620</v>
      </c>
      <c r="H1114" s="20" t="s">
        <v>3647</v>
      </c>
      <c r="I1114" s="20">
        <v>157877009</v>
      </c>
      <c r="J1114" s="20">
        <v>196522247</v>
      </c>
      <c r="K1114" s="70" t="str">
        <f t="shared" si="9"/>
        <v>https://www.iucnredlist.org/species/157877009/196522247</v>
      </c>
      <c r="L1114" s="23">
        <v>0</v>
      </c>
      <c r="M1114" s="23">
        <v>10</v>
      </c>
      <c r="N1114" s="72"/>
      <c r="O1114" s="72" t="s">
        <v>1639</v>
      </c>
      <c r="P1114" s="51" t="s">
        <v>83</v>
      </c>
      <c r="Q1114" s="24">
        <v>5303.1143140000004</v>
      </c>
      <c r="R1114" s="26">
        <v>68.5</v>
      </c>
      <c r="S1114" s="26" t="s">
        <v>84</v>
      </c>
    </row>
    <row r="1115" spans="1:19" x14ac:dyDescent="0.3">
      <c r="A1115" s="2">
        <v>497</v>
      </c>
      <c r="B1115" s="2">
        <v>1</v>
      </c>
      <c r="C1115" s="2" t="s">
        <v>75</v>
      </c>
      <c r="D1115" s="1">
        <v>9</v>
      </c>
      <c r="E1115" s="2" t="str">
        <f t="shared" si="8"/>
        <v>9_Carcharhiniformes</v>
      </c>
      <c r="F1115" s="2" t="s">
        <v>76</v>
      </c>
      <c r="G1115" s="2" t="s">
        <v>77</v>
      </c>
      <c r="H1115" s="20" t="s">
        <v>3500</v>
      </c>
      <c r="I1115" s="20">
        <v>115696622</v>
      </c>
      <c r="J1115" s="20">
        <v>115696628</v>
      </c>
      <c r="K1115" s="70" t="str">
        <f t="shared" si="9"/>
        <v>https://www.iucnredlist.org/species/115696622/115696628</v>
      </c>
      <c r="L1115" s="23">
        <v>0</v>
      </c>
      <c r="M1115" s="23">
        <v>50</v>
      </c>
      <c r="N1115" s="72"/>
      <c r="O1115" s="72" t="s">
        <v>152</v>
      </c>
      <c r="P1115" s="51" t="s">
        <v>83</v>
      </c>
      <c r="Q1115" s="24">
        <v>365369.01059999998</v>
      </c>
      <c r="R1115" s="26">
        <v>100</v>
      </c>
      <c r="S1115" s="26" t="s">
        <v>84</v>
      </c>
    </row>
    <row r="1116" spans="1:19" x14ac:dyDescent="0.3">
      <c r="A1116" s="2">
        <v>372</v>
      </c>
      <c r="B1116" s="2">
        <v>1</v>
      </c>
      <c r="C1116" s="2" t="s">
        <v>75</v>
      </c>
      <c r="D1116" s="1">
        <v>9</v>
      </c>
      <c r="E1116" s="2" t="str">
        <f t="shared" si="8"/>
        <v>9_Carcharhiniformes</v>
      </c>
      <c r="F1116" s="2" t="s">
        <v>76</v>
      </c>
      <c r="G1116" s="2" t="s">
        <v>1031</v>
      </c>
      <c r="H1116" s="20" t="s">
        <v>3371</v>
      </c>
      <c r="I1116" s="20">
        <v>162215534</v>
      </c>
      <c r="J1116" s="20">
        <v>162215566</v>
      </c>
      <c r="K1116" s="70" t="str">
        <f t="shared" si="9"/>
        <v>https://www.iucnredlist.org/species/162215534/162215566</v>
      </c>
      <c r="L1116" s="23">
        <v>100</v>
      </c>
      <c r="M1116" s="23">
        <v>500</v>
      </c>
      <c r="N1116" s="72"/>
      <c r="O1116" s="72" t="s">
        <v>1071</v>
      </c>
      <c r="P1116" s="51" t="s">
        <v>178</v>
      </c>
      <c r="Q1116" s="24">
        <v>4792.7847110000002</v>
      </c>
      <c r="R1116" s="26">
        <v>71.7</v>
      </c>
      <c r="S1116" s="26" t="s">
        <v>84</v>
      </c>
    </row>
    <row r="1117" spans="1:19" x14ac:dyDescent="0.3">
      <c r="A1117" s="2">
        <v>648</v>
      </c>
      <c r="B1117" s="2">
        <v>1</v>
      </c>
      <c r="C1117" s="2" t="s">
        <v>1392</v>
      </c>
      <c r="D1117" s="1">
        <v>11</v>
      </c>
      <c r="E1117" s="2" t="str">
        <f t="shared" si="8"/>
        <v>11_Rhinopristiformes</v>
      </c>
      <c r="F1117" s="2" t="s">
        <v>1548</v>
      </c>
      <c r="G1117" s="2" t="s">
        <v>1620</v>
      </c>
      <c r="H1117" s="20" t="s">
        <v>3658</v>
      </c>
      <c r="I1117" s="20">
        <v>124396530</v>
      </c>
      <c r="J1117" s="20">
        <v>124552542</v>
      </c>
      <c r="K1117" s="70" t="str">
        <f t="shared" si="9"/>
        <v>https://www.iucnredlist.org/species/124396530/124552542</v>
      </c>
      <c r="L1117" s="23">
        <v>0</v>
      </c>
      <c r="M1117" s="23">
        <v>107</v>
      </c>
      <c r="N1117" s="72"/>
      <c r="O1117" s="72" t="s">
        <v>1071</v>
      </c>
      <c r="P1117" s="51" t="s">
        <v>83</v>
      </c>
      <c r="Q1117" s="24">
        <v>28657.359540000001</v>
      </c>
      <c r="R1117" s="26">
        <v>115</v>
      </c>
      <c r="S1117" s="26" t="s">
        <v>84</v>
      </c>
    </row>
    <row r="1118" spans="1:19" x14ac:dyDescent="0.3">
      <c r="A1118" s="2">
        <v>167</v>
      </c>
      <c r="B1118" s="2">
        <v>1</v>
      </c>
      <c r="C1118" s="2" t="s">
        <v>75</v>
      </c>
      <c r="D1118" s="1">
        <v>5</v>
      </c>
      <c r="E1118" s="2" t="str">
        <f t="shared" si="8"/>
        <v>5_Squatiniformes</v>
      </c>
      <c r="F1118" s="2" t="s">
        <v>566</v>
      </c>
      <c r="G1118" s="2" t="s">
        <v>567</v>
      </c>
      <c r="H1118" s="20" t="s">
        <v>3151</v>
      </c>
      <c r="I1118" s="20">
        <v>161638</v>
      </c>
      <c r="J1118" s="20">
        <v>113148785</v>
      </c>
      <c r="K1118" s="70" t="str">
        <f t="shared" si="9"/>
        <v>https://www.iucnredlist.org/species/161638/113148785</v>
      </c>
      <c r="L1118" s="19" t="s">
        <v>267</v>
      </c>
      <c r="M1118" s="19" t="s">
        <v>267</v>
      </c>
      <c r="N1118" s="72"/>
      <c r="O1118" s="72" t="s">
        <v>598</v>
      </c>
      <c r="P1118" s="51" t="s">
        <v>178</v>
      </c>
      <c r="Q1118" s="24">
        <v>12525.036169999999</v>
      </c>
      <c r="R1118" s="26">
        <v>134</v>
      </c>
      <c r="S1118" s="26" t="s">
        <v>84</v>
      </c>
    </row>
    <row r="1119" spans="1:19" x14ac:dyDescent="0.3">
      <c r="A1119" s="2">
        <v>36</v>
      </c>
      <c r="B1119" s="2">
        <v>1</v>
      </c>
      <c r="C1119" s="2" t="s">
        <v>75</v>
      </c>
      <c r="D1119" s="1">
        <v>3</v>
      </c>
      <c r="E1119" s="2" t="str">
        <f t="shared" si="8"/>
        <v>3_Squaliformes</v>
      </c>
      <c r="F1119" s="2" t="s">
        <v>203</v>
      </c>
      <c r="G1119" s="2" t="s">
        <v>204</v>
      </c>
      <c r="H1119" s="20" t="s">
        <v>3011</v>
      </c>
      <c r="I1119" s="20">
        <v>129495487</v>
      </c>
      <c r="J1119" s="20">
        <v>129495492</v>
      </c>
      <c r="K1119" s="70" t="str">
        <f t="shared" si="9"/>
        <v>https://www.iucnredlist.org/species/129495487/129495492</v>
      </c>
      <c r="L1119" s="23">
        <v>100</v>
      </c>
      <c r="M1119" s="23">
        <v>500</v>
      </c>
      <c r="N1119" s="72"/>
      <c r="O1119" s="72" t="s">
        <v>270</v>
      </c>
      <c r="P1119" s="51" t="s">
        <v>83</v>
      </c>
      <c r="Q1119" s="24">
        <v>19324.937310000001</v>
      </c>
      <c r="R1119" s="26">
        <v>73</v>
      </c>
      <c r="S1119" s="26" t="s">
        <v>84</v>
      </c>
    </row>
    <row r="1120" spans="1:19" x14ac:dyDescent="0.3">
      <c r="A1120" s="2">
        <v>45</v>
      </c>
      <c r="B1120" s="2">
        <v>1</v>
      </c>
      <c r="C1120" s="2" t="s">
        <v>75</v>
      </c>
      <c r="D1120" s="1">
        <v>3</v>
      </c>
      <c r="E1120" s="2" t="str">
        <f t="shared" si="8"/>
        <v>3_Squaliformes</v>
      </c>
      <c r="F1120" s="2" t="s">
        <v>203</v>
      </c>
      <c r="G1120" s="2" t="s">
        <v>204</v>
      </c>
      <c r="H1120" s="20" t="s">
        <v>3021</v>
      </c>
      <c r="I1120" s="20">
        <v>129495645</v>
      </c>
      <c r="J1120" s="20">
        <v>129495650</v>
      </c>
      <c r="K1120" s="70" t="str">
        <f t="shared" si="9"/>
        <v>https://www.iucnredlist.org/species/129495645/129495650</v>
      </c>
      <c r="L1120" s="23">
        <v>100</v>
      </c>
      <c r="M1120" s="23">
        <v>735</v>
      </c>
      <c r="N1120" s="72"/>
      <c r="O1120" s="72" t="s">
        <v>270</v>
      </c>
      <c r="P1120" s="51" t="s">
        <v>178</v>
      </c>
      <c r="Q1120" s="24">
        <v>45345.537210000002</v>
      </c>
      <c r="R1120" s="26">
        <v>85</v>
      </c>
      <c r="S1120" s="26" t="s">
        <v>84</v>
      </c>
    </row>
    <row r="1121" spans="1:19" x14ac:dyDescent="0.3">
      <c r="A1121" s="2">
        <v>527</v>
      </c>
      <c r="B1121" s="2">
        <v>1</v>
      </c>
      <c r="C1121" s="2" t="s">
        <v>75</v>
      </c>
      <c r="D1121" s="1">
        <v>9</v>
      </c>
      <c r="E1121" s="2" t="str">
        <f t="shared" si="8"/>
        <v>9_Carcharhiniformes</v>
      </c>
      <c r="F1121" s="2" t="s">
        <v>76</v>
      </c>
      <c r="G1121" s="2" t="s">
        <v>77</v>
      </c>
      <c r="H1121" s="20" t="s">
        <v>3534</v>
      </c>
      <c r="I1121" s="20">
        <v>169233669</v>
      </c>
      <c r="J1121" s="20">
        <v>169233911</v>
      </c>
      <c r="K1121" s="70" t="str">
        <f t="shared" si="9"/>
        <v>https://www.iucnredlist.org/species/169233669/169233911</v>
      </c>
      <c r="L1121" s="19">
        <v>0</v>
      </c>
      <c r="M1121" s="19">
        <v>50</v>
      </c>
      <c r="N1121" s="71"/>
      <c r="O1121" s="71" t="s">
        <v>1366</v>
      </c>
      <c r="P1121" s="51" t="s">
        <v>83</v>
      </c>
      <c r="Q1121" s="24">
        <v>1948667.7930000001</v>
      </c>
      <c r="R1121" s="25">
        <v>71</v>
      </c>
      <c r="S1121" s="26" t="s">
        <v>84</v>
      </c>
    </row>
    <row r="1122" spans="1:19" x14ac:dyDescent="0.3">
      <c r="A1122" s="2">
        <v>398</v>
      </c>
      <c r="B1122" s="2">
        <v>1</v>
      </c>
      <c r="C1122" s="2" t="s">
        <v>75</v>
      </c>
      <c r="D1122" s="1">
        <v>9</v>
      </c>
      <c r="E1122" s="2" t="str">
        <f t="shared" si="8"/>
        <v>9_Carcharhiniformes</v>
      </c>
      <c r="F1122" s="2" t="s">
        <v>76</v>
      </c>
      <c r="G1122" s="2" t="s">
        <v>1031</v>
      </c>
      <c r="H1122" s="20" t="s">
        <v>3396</v>
      </c>
      <c r="I1122" s="20">
        <v>130394197</v>
      </c>
      <c r="J1122" s="20">
        <v>2996872</v>
      </c>
      <c r="K1122" s="70" t="str">
        <f t="shared" si="9"/>
        <v>https://www.iucnredlist.org/species/130394197/2996872</v>
      </c>
      <c r="L1122" s="19">
        <v>37</v>
      </c>
      <c r="M1122" s="19">
        <v>402</v>
      </c>
      <c r="N1122" s="71"/>
      <c r="O1122" s="71" t="s">
        <v>1132</v>
      </c>
      <c r="P1122" s="51" t="s">
        <v>178</v>
      </c>
      <c r="Q1122" s="24">
        <v>501346.01150000002</v>
      </c>
      <c r="R1122" s="26">
        <v>57</v>
      </c>
      <c r="S1122" s="26" t="s">
        <v>84</v>
      </c>
    </row>
    <row r="1123" spans="1:19" x14ac:dyDescent="0.3">
      <c r="A1123" s="2">
        <v>391</v>
      </c>
      <c r="B1123" s="2">
        <v>1</v>
      </c>
      <c r="C1123" s="2" t="s">
        <v>75</v>
      </c>
      <c r="D1123" s="1">
        <v>9</v>
      </c>
      <c r="E1123" s="2" t="str">
        <f t="shared" si="8"/>
        <v>9_Carcharhiniformes</v>
      </c>
      <c r="F1123" s="2" t="s">
        <v>76</v>
      </c>
      <c r="G1123" s="2" t="s">
        <v>1031</v>
      </c>
      <c r="H1123" s="20" t="s">
        <v>3390</v>
      </c>
      <c r="I1123" s="20">
        <v>129495825</v>
      </c>
      <c r="J1123" s="20">
        <v>129495847</v>
      </c>
      <c r="K1123" s="70" t="str">
        <f t="shared" si="9"/>
        <v>https://www.iucnredlist.org/species/129495825/129495847</v>
      </c>
      <c r="L1123" s="23">
        <v>200</v>
      </c>
      <c r="M1123" s="19" t="s">
        <v>1112</v>
      </c>
      <c r="N1123" s="72"/>
      <c r="O1123" s="72" t="s">
        <v>1113</v>
      </c>
      <c r="P1123" s="51" t="s">
        <v>178</v>
      </c>
      <c r="Q1123" s="24">
        <v>23266.758979999999</v>
      </c>
      <c r="R1123" s="26">
        <v>47</v>
      </c>
      <c r="S1123" s="26" t="s">
        <v>84</v>
      </c>
    </row>
    <row r="1124" spans="1:19" x14ac:dyDescent="0.3">
      <c r="A1124" s="2">
        <v>346</v>
      </c>
      <c r="B1124" s="2">
        <v>1</v>
      </c>
      <c r="C1124" s="2" t="s">
        <v>75</v>
      </c>
      <c r="D1124" s="1">
        <v>9</v>
      </c>
      <c r="E1124" s="2" t="str">
        <f t="shared" si="8"/>
        <v>9_Carcharhiniformes</v>
      </c>
      <c r="F1124" s="2" t="s">
        <v>76</v>
      </c>
      <c r="G1124" s="2" t="s">
        <v>800</v>
      </c>
      <c r="H1124" s="20" t="s">
        <v>3345</v>
      </c>
      <c r="I1124" s="20">
        <v>152501278</v>
      </c>
      <c r="J1124" s="20">
        <v>152501317</v>
      </c>
      <c r="K1124" s="70" t="str">
        <f t="shared" si="9"/>
        <v>https://www.iucnredlist.org/species/152501278/152501317</v>
      </c>
      <c r="L1124" s="19">
        <v>500</v>
      </c>
      <c r="M1124" s="19">
        <v>600</v>
      </c>
      <c r="N1124" s="71"/>
      <c r="O1124" s="71" t="s">
        <v>1010</v>
      </c>
      <c r="P1124" s="51" t="s">
        <v>178</v>
      </c>
      <c r="Q1124" s="24">
        <v>2182.7132569999999</v>
      </c>
      <c r="R1124" s="26">
        <v>42.5</v>
      </c>
      <c r="S1124" s="26" t="s">
        <v>84</v>
      </c>
    </row>
    <row r="1125" spans="1:19" x14ac:dyDescent="0.3">
      <c r="A1125" s="2">
        <v>953</v>
      </c>
      <c r="B1125" s="2">
        <v>1</v>
      </c>
      <c r="C1125" s="2" t="s">
        <v>1392</v>
      </c>
      <c r="D1125" s="1">
        <v>12</v>
      </c>
      <c r="E1125" s="2" t="str">
        <f t="shared" si="8"/>
        <v>12_Rajiformes</v>
      </c>
      <c r="F1125" s="2" t="s">
        <v>1705</v>
      </c>
      <c r="G1125" s="2" t="s">
        <v>2305</v>
      </c>
      <c r="H1125" s="20" t="s">
        <v>3972</v>
      </c>
      <c r="I1125" s="20">
        <v>162216137</v>
      </c>
      <c r="J1125" s="20">
        <v>162216188</v>
      </c>
      <c r="K1125" s="70" t="str">
        <f t="shared" si="9"/>
        <v>https://www.iucnredlist.org/species/162216137/162216188</v>
      </c>
      <c r="L1125" s="23">
        <v>1400</v>
      </c>
      <c r="M1125" s="23">
        <v>1400</v>
      </c>
      <c r="N1125" s="74"/>
      <c r="O1125" s="74" t="s">
        <v>2328</v>
      </c>
      <c r="P1125" s="51" t="s">
        <v>178</v>
      </c>
      <c r="Q1125" s="24">
        <v>6422.613042</v>
      </c>
      <c r="R1125" s="26">
        <v>33.1</v>
      </c>
      <c r="S1125" s="26" t="s">
        <v>84</v>
      </c>
    </row>
    <row r="1126" spans="1:19" x14ac:dyDescent="0.3">
      <c r="A1126" s="2">
        <v>672</v>
      </c>
      <c r="B1126" s="2">
        <v>1</v>
      </c>
      <c r="C1126" s="2" t="s">
        <v>1392</v>
      </c>
      <c r="D1126" s="1">
        <v>12</v>
      </c>
      <c r="E1126" s="2" t="str">
        <f t="shared" si="8"/>
        <v>12_Rajiformes</v>
      </c>
      <c r="F1126" s="2" t="s">
        <v>1705</v>
      </c>
      <c r="G1126" s="2" t="s">
        <v>1706</v>
      </c>
      <c r="H1126" s="20" t="s">
        <v>3683</v>
      </c>
      <c r="I1126" s="20">
        <v>44183</v>
      </c>
      <c r="J1126" s="20">
        <v>80679344</v>
      </c>
      <c r="K1126" s="70" t="str">
        <f t="shared" si="9"/>
        <v>https://www.iucnredlist.org/species/44183/80679344</v>
      </c>
      <c r="L1126" s="19">
        <v>3</v>
      </c>
      <c r="M1126" s="19">
        <v>800</v>
      </c>
      <c r="N1126" s="71"/>
      <c r="O1126" s="71" t="s">
        <v>1729</v>
      </c>
      <c r="P1126" s="51" t="s">
        <v>83</v>
      </c>
      <c r="Q1126" s="24">
        <v>784741.6237</v>
      </c>
      <c r="R1126" s="26">
        <v>290</v>
      </c>
      <c r="S1126" s="26" t="s">
        <v>84</v>
      </c>
    </row>
    <row r="1127" spans="1:19" x14ac:dyDescent="0.3">
      <c r="A1127" s="2">
        <v>630</v>
      </c>
      <c r="B1127" s="2">
        <v>1</v>
      </c>
      <c r="C1127" s="2" t="s">
        <v>1392</v>
      </c>
      <c r="D1127" s="1">
        <v>11</v>
      </c>
      <c r="E1127" s="2" t="str">
        <f t="shared" si="8"/>
        <v>11_Rhinopristiformes</v>
      </c>
      <c r="F1127" s="2" t="s">
        <v>1548</v>
      </c>
      <c r="G1127" s="2" t="s">
        <v>1620</v>
      </c>
      <c r="H1127" s="20" t="s">
        <v>3640</v>
      </c>
      <c r="I1127" s="20">
        <v>60163</v>
      </c>
      <c r="J1127" s="20">
        <v>124446397</v>
      </c>
      <c r="K1127" s="70" t="str">
        <f t="shared" si="9"/>
        <v>https://www.iucnredlist.org/species/60163/124446397</v>
      </c>
      <c r="L1127" s="19">
        <v>0</v>
      </c>
      <c r="M1127" s="19">
        <v>73</v>
      </c>
      <c r="N1127" s="71"/>
      <c r="O1127" s="71" t="s">
        <v>1624</v>
      </c>
      <c r="P1127" s="51" t="s">
        <v>83</v>
      </c>
      <c r="Q1127" s="24">
        <v>23033.67182</v>
      </c>
      <c r="R1127" s="26">
        <v>140</v>
      </c>
      <c r="S1127" s="26" t="s">
        <v>84</v>
      </c>
    </row>
    <row r="1128" spans="1:19" x14ac:dyDescent="0.3">
      <c r="A1128" s="2">
        <v>946</v>
      </c>
      <c r="B1128" s="2">
        <v>1</v>
      </c>
      <c r="C1128" s="2" t="s">
        <v>1392</v>
      </c>
      <c r="D1128" s="1">
        <v>12</v>
      </c>
      <c r="E1128" s="2" t="str">
        <f t="shared" si="8"/>
        <v>12_Rajiformes</v>
      </c>
      <c r="F1128" s="2" t="s">
        <v>1705</v>
      </c>
      <c r="G1128" s="2" t="s">
        <v>2305</v>
      </c>
      <c r="H1128" s="20" t="s">
        <v>3965</v>
      </c>
      <c r="I1128" s="20">
        <v>161481</v>
      </c>
      <c r="J1128" s="20">
        <v>124492952</v>
      </c>
      <c r="K1128" s="70" t="str">
        <f t="shared" si="9"/>
        <v>https://www.iucnredlist.org/species/161481/124492952</v>
      </c>
      <c r="L1128" s="19">
        <v>183</v>
      </c>
      <c r="M1128" s="19">
        <v>915</v>
      </c>
      <c r="N1128" s="71"/>
      <c r="O1128" s="71" t="s">
        <v>2314</v>
      </c>
      <c r="P1128" s="51" t="s">
        <v>178</v>
      </c>
      <c r="Q1128" s="24">
        <v>132348.31039999999</v>
      </c>
      <c r="R1128" s="26">
        <v>38</v>
      </c>
      <c r="S1128" s="26" t="s">
        <v>84</v>
      </c>
    </row>
    <row r="1129" spans="1:19" x14ac:dyDescent="0.3">
      <c r="A1129" s="2">
        <v>955</v>
      </c>
      <c r="B1129" s="2">
        <v>1</v>
      </c>
      <c r="C1129" s="2" t="s">
        <v>1392</v>
      </c>
      <c r="D1129" s="1">
        <v>12</v>
      </c>
      <c r="E1129" s="2" t="str">
        <f t="shared" si="8"/>
        <v>12_Rajiformes</v>
      </c>
      <c r="F1129" s="2" t="s">
        <v>1705</v>
      </c>
      <c r="G1129" s="2" t="s">
        <v>2305</v>
      </c>
      <c r="H1129" s="20" t="s">
        <v>3974</v>
      </c>
      <c r="I1129" s="20">
        <v>161670</v>
      </c>
      <c r="J1129" s="20">
        <v>124525464</v>
      </c>
      <c r="K1129" s="70" t="str">
        <f t="shared" si="9"/>
        <v>https://www.iucnredlist.org/species/161670/124525464</v>
      </c>
      <c r="L1129" s="19">
        <v>520</v>
      </c>
      <c r="M1129" s="19">
        <v>534</v>
      </c>
      <c r="N1129" s="71"/>
      <c r="O1129" s="71" t="s">
        <v>2333</v>
      </c>
      <c r="P1129" s="51" t="s">
        <v>178</v>
      </c>
      <c r="Q1129" s="24">
        <v>13392.432119999999</v>
      </c>
      <c r="R1129" s="26">
        <v>52</v>
      </c>
      <c r="S1129" s="26" t="s">
        <v>84</v>
      </c>
    </row>
    <row r="1130" spans="1:19" x14ac:dyDescent="0.3">
      <c r="A1130" s="2">
        <v>1041</v>
      </c>
      <c r="B1130" s="2">
        <v>1</v>
      </c>
      <c r="C1130" s="2" t="s">
        <v>1392</v>
      </c>
      <c r="D1130" s="1">
        <v>13</v>
      </c>
      <c r="E1130" s="2" t="str">
        <f t="shared" si="8"/>
        <v>13_Myliobatiformes</v>
      </c>
      <c r="F1130" s="2" t="s">
        <v>2338</v>
      </c>
      <c r="G1130" s="2" t="s">
        <v>2351</v>
      </c>
      <c r="H1130" s="20" t="s">
        <v>4067</v>
      </c>
      <c r="I1130" s="20">
        <v>60147</v>
      </c>
      <c r="J1130" s="20">
        <v>124444795</v>
      </c>
      <c r="K1130" s="70" t="str">
        <f t="shared" si="9"/>
        <v>https://www.iucnredlist.org/species/60147/124444795</v>
      </c>
      <c r="L1130" s="19">
        <v>53</v>
      </c>
      <c r="M1130" s="19">
        <v>142</v>
      </c>
      <c r="N1130" s="71"/>
      <c r="O1130" s="71" t="s">
        <v>2547</v>
      </c>
      <c r="P1130" s="51" t="s">
        <v>83</v>
      </c>
      <c r="Q1130" s="24">
        <v>370061.38209999999</v>
      </c>
      <c r="R1130" s="26">
        <v>129</v>
      </c>
      <c r="S1130" s="26" t="s">
        <v>2355</v>
      </c>
    </row>
    <row r="1131" spans="1:19" x14ac:dyDescent="0.3">
      <c r="A1131" s="2">
        <v>982</v>
      </c>
      <c r="B1131" s="2">
        <v>1</v>
      </c>
      <c r="C1131" s="2" t="s">
        <v>1392</v>
      </c>
      <c r="D1131" s="1">
        <v>13</v>
      </c>
      <c r="E1131" s="2" t="str">
        <f t="shared" si="8"/>
        <v>13_Myliobatiformes</v>
      </c>
      <c r="F1131" s="2" t="s">
        <v>2338</v>
      </c>
      <c r="G1131" s="2" t="s">
        <v>2351</v>
      </c>
      <c r="H1131" s="20" t="s">
        <v>4004</v>
      </c>
      <c r="I1131" s="20">
        <v>60148</v>
      </c>
      <c r="J1131" s="20">
        <v>104113935</v>
      </c>
      <c r="K1131" s="70" t="str">
        <f t="shared" si="9"/>
        <v>https://www.iucnredlist.org/species/60148/104113935</v>
      </c>
      <c r="L1131" s="19">
        <v>0</v>
      </c>
      <c r="M1131" s="19">
        <v>100</v>
      </c>
      <c r="N1131" s="71"/>
      <c r="O1131" s="71" t="s">
        <v>2408</v>
      </c>
      <c r="P1131" s="51" t="s">
        <v>83</v>
      </c>
      <c r="Q1131" s="24">
        <v>950647.07909999997</v>
      </c>
      <c r="R1131" s="26">
        <v>90</v>
      </c>
      <c r="S1131" s="26" t="s">
        <v>2355</v>
      </c>
    </row>
    <row r="1132" spans="1:19" x14ac:dyDescent="0.3">
      <c r="A1132" s="2">
        <v>983</v>
      </c>
      <c r="B1132" s="2">
        <v>1</v>
      </c>
      <c r="C1132" s="2" t="s">
        <v>1392</v>
      </c>
      <c r="D1132" s="1">
        <v>13</v>
      </c>
      <c r="E1132" s="2" t="str">
        <f t="shared" si="8"/>
        <v>13_Myliobatiformes</v>
      </c>
      <c r="F1132" s="2" t="s">
        <v>2338</v>
      </c>
      <c r="G1132" s="2" t="s">
        <v>2351</v>
      </c>
      <c r="H1132" s="20" t="s">
        <v>4005</v>
      </c>
      <c r="I1132" s="20">
        <v>161533</v>
      </c>
      <c r="J1132" s="20">
        <v>104115348</v>
      </c>
      <c r="K1132" s="70" t="str">
        <f t="shared" si="9"/>
        <v>https://www.iucnredlist.org/species/161533/104115348</v>
      </c>
      <c r="L1132" s="19">
        <v>25</v>
      </c>
      <c r="M1132" s="19">
        <v>36</v>
      </c>
      <c r="N1132" s="71"/>
      <c r="O1132" s="71" t="s">
        <v>2411</v>
      </c>
      <c r="P1132" s="51" t="s">
        <v>83</v>
      </c>
      <c r="Q1132" s="24">
        <v>230745.71909999999</v>
      </c>
      <c r="R1132" s="25">
        <v>61</v>
      </c>
      <c r="S1132" s="26" t="s">
        <v>2355</v>
      </c>
    </row>
    <row r="1133" spans="1:19" x14ac:dyDescent="0.3">
      <c r="A1133" s="2">
        <v>961</v>
      </c>
      <c r="B1133" s="2">
        <v>1</v>
      </c>
      <c r="C1133" s="2" t="s">
        <v>1392</v>
      </c>
      <c r="D1133" s="1">
        <v>13</v>
      </c>
      <c r="E1133" s="2" t="str">
        <f t="shared" si="8"/>
        <v>13_Myliobatiformes</v>
      </c>
      <c r="F1133" s="2" t="s">
        <v>2338</v>
      </c>
      <c r="G1133" s="2" t="s">
        <v>2351</v>
      </c>
      <c r="H1133" s="20" t="s">
        <v>3981</v>
      </c>
      <c r="I1133" s="20">
        <v>104039923</v>
      </c>
      <c r="J1133" s="20">
        <v>104039985</v>
      </c>
      <c r="K1133" s="70" t="str">
        <f t="shared" si="9"/>
        <v>https://www.iucnredlist.org/species/104039923/104039985</v>
      </c>
      <c r="L1133" s="19">
        <v>5</v>
      </c>
      <c r="M1133" s="19">
        <v>480</v>
      </c>
      <c r="N1133" s="71"/>
      <c r="O1133" s="71" t="s">
        <v>2354</v>
      </c>
      <c r="P1133" s="51" t="s">
        <v>83</v>
      </c>
      <c r="Q1133" s="24">
        <v>1778224.8359999999</v>
      </c>
      <c r="R1133" s="26">
        <v>210</v>
      </c>
      <c r="S1133" s="26" t="s">
        <v>2355</v>
      </c>
    </row>
    <row r="1134" spans="1:19" x14ac:dyDescent="0.3">
      <c r="A1134" s="2">
        <v>962</v>
      </c>
      <c r="B1134" s="2">
        <v>1</v>
      </c>
      <c r="C1134" s="2" t="s">
        <v>1392</v>
      </c>
      <c r="D1134" s="1">
        <v>13</v>
      </c>
      <c r="E1134" s="2" t="str">
        <f t="shared" si="8"/>
        <v>13_Myliobatiformes</v>
      </c>
      <c r="F1134" s="2" t="s">
        <v>2338</v>
      </c>
      <c r="G1134" s="2" t="s">
        <v>2351</v>
      </c>
      <c r="H1134" s="20" t="s">
        <v>3982</v>
      </c>
      <c r="I1134" s="20">
        <v>104065040</v>
      </c>
      <c r="J1134" s="20">
        <v>3122808</v>
      </c>
      <c r="K1134" s="70" t="str">
        <f t="shared" si="9"/>
        <v>https://www.iucnredlist.org/species/104065040/3122808</v>
      </c>
      <c r="L1134" s="19">
        <v>0</v>
      </c>
      <c r="M1134" s="19">
        <v>274</v>
      </c>
      <c r="N1134" s="71"/>
      <c r="O1134" s="71" t="s">
        <v>2358</v>
      </c>
      <c r="P1134" s="51" t="s">
        <v>83</v>
      </c>
      <c r="Q1134" s="24">
        <v>1563800.4310000001</v>
      </c>
      <c r="R1134" s="26">
        <v>220</v>
      </c>
      <c r="S1134" s="26" t="s">
        <v>2355</v>
      </c>
    </row>
    <row r="1135" spans="1:19" x14ac:dyDescent="0.3">
      <c r="A1135" s="2">
        <v>984</v>
      </c>
      <c r="B1135" s="2">
        <v>1</v>
      </c>
      <c r="C1135" s="2" t="s">
        <v>1392</v>
      </c>
      <c r="D1135" s="1">
        <v>13</v>
      </c>
      <c r="E1135" s="2" t="str">
        <f t="shared" si="8"/>
        <v>13_Myliobatiformes</v>
      </c>
      <c r="F1135" s="2" t="s">
        <v>2338</v>
      </c>
      <c r="G1135" s="2" t="s">
        <v>2351</v>
      </c>
      <c r="H1135" s="20" t="s">
        <v>4006</v>
      </c>
      <c r="I1135" s="20">
        <v>41797</v>
      </c>
      <c r="J1135" s="20">
        <v>68618306</v>
      </c>
      <c r="K1135" s="70" t="str">
        <f t="shared" si="9"/>
        <v>https://www.iucnredlist.org/species/41797/68618306</v>
      </c>
      <c r="L1135" s="19">
        <v>0</v>
      </c>
      <c r="M1135" s="19">
        <v>49</v>
      </c>
      <c r="N1135" s="71"/>
      <c r="O1135" s="71" t="s">
        <v>2414</v>
      </c>
      <c r="P1135" s="51" t="s">
        <v>83</v>
      </c>
      <c r="Q1135" s="24">
        <v>591288.06169999996</v>
      </c>
      <c r="R1135" s="26">
        <v>93</v>
      </c>
      <c r="S1135" s="26" t="s">
        <v>2355</v>
      </c>
    </row>
    <row r="1136" spans="1:19" x14ac:dyDescent="0.3">
      <c r="A1136" s="2">
        <v>985</v>
      </c>
      <c r="B1136" s="2">
        <v>1</v>
      </c>
      <c r="C1136" s="2" t="s">
        <v>1392</v>
      </c>
      <c r="D1136" s="1">
        <v>13</v>
      </c>
      <c r="E1136" s="2" t="str">
        <f t="shared" si="8"/>
        <v>13_Myliobatiformes</v>
      </c>
      <c r="F1136" s="2" t="s">
        <v>2338</v>
      </c>
      <c r="G1136" s="2" t="s">
        <v>2351</v>
      </c>
      <c r="H1136" s="20" t="s">
        <v>4007</v>
      </c>
      <c r="I1136" s="20">
        <v>60155</v>
      </c>
      <c r="J1136" s="20">
        <v>124445088</v>
      </c>
      <c r="K1136" s="70" t="str">
        <f t="shared" si="9"/>
        <v>https://www.iucnredlist.org/species/60155/124445088</v>
      </c>
      <c r="L1136" s="19">
        <v>10</v>
      </c>
      <c r="M1136" s="19">
        <v>25</v>
      </c>
      <c r="N1136" s="71"/>
      <c r="O1136" s="71" t="s">
        <v>2417</v>
      </c>
      <c r="P1136" s="51" t="s">
        <v>83</v>
      </c>
      <c r="Q1136" s="24">
        <v>7769.074388</v>
      </c>
      <c r="R1136" s="26">
        <v>73</v>
      </c>
      <c r="S1136" s="26" t="s">
        <v>2355</v>
      </c>
    </row>
    <row r="1137" spans="1:19" x14ac:dyDescent="0.3">
      <c r="A1137" s="2">
        <v>986</v>
      </c>
      <c r="B1137" s="2">
        <v>1</v>
      </c>
      <c r="C1137" s="2" t="s">
        <v>1392</v>
      </c>
      <c r="D1137" s="1">
        <v>13</v>
      </c>
      <c r="E1137" s="2" t="str">
        <f t="shared" si="8"/>
        <v>13_Myliobatiformes</v>
      </c>
      <c r="F1137" s="2" t="s">
        <v>2338</v>
      </c>
      <c r="G1137" s="2" t="s">
        <v>2351</v>
      </c>
      <c r="H1137" s="20" t="s">
        <v>4008</v>
      </c>
      <c r="I1137" s="20">
        <v>161618</v>
      </c>
      <c r="J1137" s="20">
        <v>124516086</v>
      </c>
      <c r="K1137" s="70" t="str">
        <f t="shared" si="9"/>
        <v>https://www.iucnredlist.org/species/161618/124516086</v>
      </c>
      <c r="L1137" s="19">
        <v>1</v>
      </c>
      <c r="M1137" s="19">
        <v>60</v>
      </c>
      <c r="N1137" s="71"/>
      <c r="O1137" s="71" t="s">
        <v>2420</v>
      </c>
      <c r="P1137" s="51" t="s">
        <v>83</v>
      </c>
      <c r="Q1137" s="24">
        <v>130735.3744</v>
      </c>
      <c r="R1137" s="26">
        <v>37</v>
      </c>
      <c r="S1137" s="26" t="s">
        <v>2355</v>
      </c>
    </row>
    <row r="1138" spans="1:19" x14ac:dyDescent="0.3">
      <c r="A1138" s="2">
        <v>1014</v>
      </c>
      <c r="B1138" s="2">
        <v>1</v>
      </c>
      <c r="C1138" s="2" t="s">
        <v>1392</v>
      </c>
      <c r="D1138" s="1">
        <v>13</v>
      </c>
      <c r="E1138" s="2" t="str">
        <f t="shared" si="8"/>
        <v>13_Myliobatiformes</v>
      </c>
      <c r="F1138" s="2" t="s">
        <v>2338</v>
      </c>
      <c r="G1138" s="2" t="s">
        <v>2351</v>
      </c>
      <c r="H1138" s="20" t="s">
        <v>4041</v>
      </c>
      <c r="I1138" s="20">
        <v>161582</v>
      </c>
      <c r="J1138" s="20">
        <v>104166533</v>
      </c>
      <c r="K1138" s="70" t="str">
        <f t="shared" si="9"/>
        <v>https://www.iucnredlist.org/species/161582/104166533</v>
      </c>
      <c r="L1138" s="19">
        <v>0</v>
      </c>
      <c r="M1138" s="19">
        <v>200</v>
      </c>
      <c r="N1138" s="71"/>
      <c r="O1138" s="71" t="s">
        <v>2484</v>
      </c>
      <c r="P1138" s="51" t="s">
        <v>83</v>
      </c>
      <c r="Q1138" s="24">
        <v>911184.37910000002</v>
      </c>
      <c r="R1138" s="26">
        <v>222</v>
      </c>
      <c r="S1138" s="26" t="s">
        <v>2355</v>
      </c>
    </row>
    <row r="1139" spans="1:19" x14ac:dyDescent="0.3">
      <c r="A1139" s="2">
        <v>1044</v>
      </c>
      <c r="B1139" s="2">
        <v>1</v>
      </c>
      <c r="C1139" s="2" t="s">
        <v>1392</v>
      </c>
      <c r="D1139" s="1">
        <v>13</v>
      </c>
      <c r="E1139" s="2" t="str">
        <f t="shared" si="8"/>
        <v>13_Myliobatiformes</v>
      </c>
      <c r="F1139" s="2" t="s">
        <v>2338</v>
      </c>
      <c r="G1139" s="2" t="s">
        <v>2351</v>
      </c>
      <c r="H1139" s="20" t="s">
        <v>4070</v>
      </c>
      <c r="I1139" s="20">
        <v>104085094</v>
      </c>
      <c r="J1139" s="20">
        <v>104086760</v>
      </c>
      <c r="K1139" s="70" t="str">
        <f t="shared" si="9"/>
        <v>https://www.iucnredlist.org/species/104085094/104086760</v>
      </c>
      <c r="L1139" s="19">
        <v>0</v>
      </c>
      <c r="M1139" s="19">
        <v>100</v>
      </c>
      <c r="N1139" s="71"/>
      <c r="O1139" s="71" t="s">
        <v>2554</v>
      </c>
      <c r="P1139" s="51" t="s">
        <v>83</v>
      </c>
      <c r="Q1139" s="24">
        <v>652469.92220000003</v>
      </c>
      <c r="R1139" s="26">
        <v>29</v>
      </c>
      <c r="S1139" s="26" t="s">
        <v>2355</v>
      </c>
    </row>
    <row r="1140" spans="1:19" x14ac:dyDescent="0.3">
      <c r="A1140" s="2">
        <v>711</v>
      </c>
      <c r="B1140" s="2">
        <v>1</v>
      </c>
      <c r="C1140" s="2" t="s">
        <v>1392</v>
      </c>
      <c r="D1140" s="1">
        <v>12</v>
      </c>
      <c r="E1140" s="2" t="str">
        <f t="shared" si="8"/>
        <v>12_Rajiformes</v>
      </c>
      <c r="F1140" s="2" t="s">
        <v>1705</v>
      </c>
      <c r="G1140" s="2" t="s">
        <v>1706</v>
      </c>
      <c r="H1140" s="20" t="s">
        <v>3724</v>
      </c>
      <c r="I1140" s="20">
        <v>195448</v>
      </c>
      <c r="J1140" s="20">
        <v>68620997</v>
      </c>
      <c r="K1140" s="70" t="str">
        <f t="shared" si="9"/>
        <v>https://www.iucnredlist.org/species/195448/68620997</v>
      </c>
      <c r="L1140" s="19">
        <v>146</v>
      </c>
      <c r="M1140" s="19">
        <v>490</v>
      </c>
      <c r="N1140" s="71"/>
      <c r="O1140" s="71" t="s">
        <v>1815</v>
      </c>
      <c r="P1140" s="51" t="s">
        <v>178</v>
      </c>
      <c r="Q1140" s="24">
        <v>101232.0912</v>
      </c>
      <c r="R1140" s="26" t="s">
        <v>267</v>
      </c>
      <c r="S1140" s="26" t="s">
        <v>84</v>
      </c>
    </row>
    <row r="1141" spans="1:19" x14ac:dyDescent="0.3">
      <c r="A1141" s="2">
        <v>721</v>
      </c>
      <c r="B1141" s="2">
        <v>1</v>
      </c>
      <c r="C1141" s="2" t="s">
        <v>1392</v>
      </c>
      <c r="D1141" s="1">
        <v>12</v>
      </c>
      <c r="E1141" s="2" t="str">
        <f t="shared" si="8"/>
        <v>12_Rajiformes</v>
      </c>
      <c r="F1141" s="2" t="s">
        <v>1705</v>
      </c>
      <c r="G1141" s="2" t="s">
        <v>1706</v>
      </c>
      <c r="H1141" s="20" t="s">
        <v>3735</v>
      </c>
      <c r="I1141" s="20">
        <v>161738</v>
      </c>
      <c r="J1141" s="20">
        <v>124536099</v>
      </c>
      <c r="K1141" s="70" t="str">
        <f t="shared" si="9"/>
        <v>https://www.iucnredlist.org/species/161738/124536099</v>
      </c>
      <c r="L1141" s="19">
        <v>300</v>
      </c>
      <c r="M1141" s="19">
        <v>800</v>
      </c>
      <c r="N1141" s="71"/>
      <c r="O1141" s="71" t="s">
        <v>1835</v>
      </c>
      <c r="P1141" s="51" t="s">
        <v>178</v>
      </c>
      <c r="Q1141" s="24">
        <v>124680.7598</v>
      </c>
      <c r="R1141" s="26">
        <v>130</v>
      </c>
      <c r="S1141" s="26" t="s">
        <v>84</v>
      </c>
    </row>
    <row r="1142" spans="1:19" x14ac:dyDescent="0.3">
      <c r="A1142" s="2">
        <v>1006</v>
      </c>
      <c r="B1142" s="2">
        <v>1</v>
      </c>
      <c r="C1142" s="2" t="s">
        <v>1392</v>
      </c>
      <c r="D1142" s="1">
        <v>13</v>
      </c>
      <c r="E1142" s="2" t="str">
        <f t="shared" si="8"/>
        <v>13_Myliobatiformes</v>
      </c>
      <c r="F1142" s="2" t="s">
        <v>2338</v>
      </c>
      <c r="G1142" s="2" t="s">
        <v>2351</v>
      </c>
      <c r="H1142" s="20" t="s">
        <v>4031</v>
      </c>
      <c r="I1142" s="20">
        <v>195455</v>
      </c>
      <c r="J1142" s="20">
        <v>104184896</v>
      </c>
      <c r="K1142" s="70" t="str">
        <f t="shared" si="9"/>
        <v>https://www.iucnredlist.org/species/195455/104184896</v>
      </c>
      <c r="L1142" s="19">
        <v>1</v>
      </c>
      <c r="M1142" s="19">
        <v>141</v>
      </c>
      <c r="N1142" s="71"/>
      <c r="O1142" s="71" t="s">
        <v>2463</v>
      </c>
      <c r="P1142" s="51" t="s">
        <v>83</v>
      </c>
      <c r="Q1142" s="24">
        <v>1873953.611</v>
      </c>
      <c r="R1142" s="26">
        <v>180</v>
      </c>
      <c r="S1142" s="26" t="s">
        <v>2355</v>
      </c>
    </row>
    <row r="1143" spans="1:19" x14ac:dyDescent="0.3">
      <c r="A1143" s="2">
        <v>1047</v>
      </c>
      <c r="B1143" s="2">
        <v>1</v>
      </c>
      <c r="C1143" s="2" t="s">
        <v>1392</v>
      </c>
      <c r="D1143" s="1">
        <v>13</v>
      </c>
      <c r="E1143" s="2" t="str">
        <f t="shared" si="8"/>
        <v>13_Myliobatiformes</v>
      </c>
      <c r="F1143" s="2" t="s">
        <v>2338</v>
      </c>
      <c r="G1143" s="2" t="s">
        <v>2351</v>
      </c>
      <c r="H1143" s="20" t="s">
        <v>4073</v>
      </c>
      <c r="I1143" s="20">
        <v>195319</v>
      </c>
      <c r="J1143" s="20">
        <v>104250402</v>
      </c>
      <c r="K1143" s="70" t="str">
        <f t="shared" si="9"/>
        <v>https://www.iucnredlist.org/species/195319/104250402</v>
      </c>
      <c r="L1143" s="19">
        <v>0</v>
      </c>
      <c r="M1143" s="19">
        <v>15</v>
      </c>
      <c r="N1143" s="71"/>
      <c r="O1143" s="71" t="s">
        <v>2561</v>
      </c>
      <c r="P1143" s="51" t="s">
        <v>83</v>
      </c>
      <c r="Q1143" s="24">
        <v>7389.1132070000003</v>
      </c>
      <c r="R1143" s="26">
        <v>124</v>
      </c>
      <c r="S1143" s="26" t="s">
        <v>2355</v>
      </c>
    </row>
    <row r="1144" spans="1:19" x14ac:dyDescent="0.3">
      <c r="A1144" s="2">
        <v>1032</v>
      </c>
      <c r="B1144" s="2">
        <v>1</v>
      </c>
      <c r="C1144" s="2" t="s">
        <v>1392</v>
      </c>
      <c r="D1144" s="1">
        <v>13</v>
      </c>
      <c r="E1144" s="2" t="str">
        <f t="shared" si="8"/>
        <v>13_Myliobatiformes</v>
      </c>
      <c r="F1144" s="2" t="s">
        <v>2338</v>
      </c>
      <c r="G1144" s="2" t="s">
        <v>2351</v>
      </c>
      <c r="H1144" s="20" t="s">
        <v>4058</v>
      </c>
      <c r="I1144" s="20">
        <v>161615</v>
      </c>
      <c r="J1144" s="20">
        <v>104219816</v>
      </c>
      <c r="K1144" s="70" t="str">
        <f t="shared" si="9"/>
        <v>https://www.iucnredlist.org/species/161615/104219816</v>
      </c>
      <c r="L1144" s="19">
        <v>0</v>
      </c>
      <c r="M1144" s="19">
        <v>200</v>
      </c>
      <c r="N1144" s="71"/>
      <c r="O1144" s="71" t="s">
        <v>2521</v>
      </c>
      <c r="P1144" s="51" t="s">
        <v>83</v>
      </c>
      <c r="Q1144" s="24">
        <v>3465257.98</v>
      </c>
      <c r="R1144" s="25">
        <v>186</v>
      </c>
      <c r="S1144" s="26" t="s">
        <v>2355</v>
      </c>
    </row>
    <row r="1145" spans="1:19" x14ac:dyDescent="0.3">
      <c r="A1145" s="2">
        <v>1008</v>
      </c>
      <c r="B1145" s="2">
        <v>1</v>
      </c>
      <c r="C1145" s="2" t="s">
        <v>1392</v>
      </c>
      <c r="D1145" s="1">
        <v>13</v>
      </c>
      <c r="E1145" s="2" t="str">
        <f t="shared" si="8"/>
        <v>13_Myliobatiformes</v>
      </c>
      <c r="F1145" s="2" t="s">
        <v>2338</v>
      </c>
      <c r="G1145" s="2" t="s">
        <v>2351</v>
      </c>
      <c r="H1145" s="20" t="s">
        <v>4034</v>
      </c>
      <c r="I1145" s="20">
        <v>161566</v>
      </c>
      <c r="J1145" s="20">
        <v>175219648</v>
      </c>
      <c r="K1145" s="70" t="str">
        <f t="shared" si="9"/>
        <v>https://www.iucnredlist.org/species/161566/175219648</v>
      </c>
      <c r="L1145" s="19">
        <v>0</v>
      </c>
      <c r="M1145" s="19">
        <v>75</v>
      </c>
      <c r="N1145" s="71"/>
      <c r="O1145" s="71" t="s">
        <v>2468</v>
      </c>
      <c r="P1145" s="51" t="s">
        <v>83</v>
      </c>
      <c r="Q1145" s="24">
        <v>2314033.8330000001</v>
      </c>
      <c r="R1145" s="26">
        <v>116</v>
      </c>
      <c r="S1145" s="26" t="s">
        <v>2355</v>
      </c>
    </row>
    <row r="1146" spans="1:19" x14ac:dyDescent="0.3">
      <c r="A1146" s="2">
        <v>1048</v>
      </c>
      <c r="B1146" s="2">
        <v>1</v>
      </c>
      <c r="C1146" s="2" t="s">
        <v>1392</v>
      </c>
      <c r="D1146" s="1">
        <v>13</v>
      </c>
      <c r="E1146" s="2" t="str">
        <f t="shared" si="8"/>
        <v>13_Myliobatiformes</v>
      </c>
      <c r="F1146" s="2" t="s">
        <v>2338</v>
      </c>
      <c r="G1146" s="2" t="s">
        <v>2351</v>
      </c>
      <c r="H1146" s="20" t="s">
        <v>4074</v>
      </c>
      <c r="I1146" s="20">
        <v>161431</v>
      </c>
      <c r="J1146" s="20">
        <v>177282313</v>
      </c>
      <c r="K1146" s="70" t="str">
        <f t="shared" si="9"/>
        <v>https://www.iucnredlist.org/species/161431/177282313</v>
      </c>
      <c r="L1146" s="19">
        <v>0</v>
      </c>
      <c r="M1146" s="19">
        <v>85</v>
      </c>
      <c r="N1146" s="71"/>
      <c r="O1146" s="71" t="s">
        <v>2563</v>
      </c>
      <c r="P1146" s="51" t="s">
        <v>83</v>
      </c>
      <c r="Q1146" s="24">
        <v>3797441.3110000002</v>
      </c>
      <c r="R1146" s="31">
        <v>141</v>
      </c>
      <c r="S1146" s="26" t="s">
        <v>2355</v>
      </c>
    </row>
    <row r="1147" spans="1:19" x14ac:dyDescent="0.3">
      <c r="A1147" s="2">
        <v>1033</v>
      </c>
      <c r="B1147" s="2">
        <v>1</v>
      </c>
      <c r="C1147" s="2" t="s">
        <v>1392</v>
      </c>
      <c r="D1147" s="1">
        <v>13</v>
      </c>
      <c r="E1147" s="2" t="str">
        <f t="shared" si="8"/>
        <v>13_Myliobatiformes</v>
      </c>
      <c r="F1147" s="2" t="s">
        <v>2338</v>
      </c>
      <c r="G1147" s="2" t="s">
        <v>2351</v>
      </c>
      <c r="H1147" s="20" t="s">
        <v>4059</v>
      </c>
      <c r="I1147" s="20">
        <v>161598</v>
      </c>
      <c r="J1147" s="20">
        <v>124512513</v>
      </c>
      <c r="K1147" s="70" t="str">
        <f t="shared" si="9"/>
        <v>https://www.iucnredlist.org/species/161598/124512513</v>
      </c>
      <c r="L1147" s="19">
        <v>0</v>
      </c>
      <c r="M1147" s="19">
        <v>10</v>
      </c>
      <c r="N1147" s="71"/>
      <c r="O1147" s="71" t="s">
        <v>2524</v>
      </c>
      <c r="P1147" s="51" t="s">
        <v>83</v>
      </c>
      <c r="Q1147" s="24">
        <v>204864.06899999999</v>
      </c>
      <c r="R1147" s="26">
        <v>70</v>
      </c>
      <c r="S1147" s="26" t="s">
        <v>2355</v>
      </c>
    </row>
    <row r="1148" spans="1:19" x14ac:dyDescent="0.3">
      <c r="A1148" s="2">
        <v>1034</v>
      </c>
      <c r="B1148" s="2">
        <v>1</v>
      </c>
      <c r="C1148" s="2" t="s">
        <v>1392</v>
      </c>
      <c r="D1148" s="1">
        <v>13</v>
      </c>
      <c r="E1148" s="2" t="str">
        <f t="shared" si="8"/>
        <v>13_Myliobatiformes</v>
      </c>
      <c r="F1148" s="2" t="s">
        <v>2338</v>
      </c>
      <c r="G1148" s="2" t="s">
        <v>2351</v>
      </c>
      <c r="H1148" s="20" t="s">
        <v>4060</v>
      </c>
      <c r="I1148" s="20">
        <v>161744</v>
      </c>
      <c r="J1148" s="20">
        <v>176850023</v>
      </c>
      <c r="K1148" s="70" t="str">
        <f t="shared" si="9"/>
        <v>https://www.iucnredlist.org/species/161744/176850023</v>
      </c>
      <c r="L1148" s="19">
        <v>5</v>
      </c>
      <c r="M1148" s="19">
        <v>90</v>
      </c>
      <c r="N1148" s="71"/>
      <c r="O1148" s="71" t="s">
        <v>2527</v>
      </c>
      <c r="P1148" s="51" t="s">
        <v>83</v>
      </c>
      <c r="Q1148" s="24">
        <v>3592251.9890000001</v>
      </c>
      <c r="R1148" s="25">
        <v>150</v>
      </c>
      <c r="S1148" s="26" t="s">
        <v>2355</v>
      </c>
    </row>
    <row r="1149" spans="1:19" x14ac:dyDescent="0.3">
      <c r="A1149" s="2">
        <v>1049</v>
      </c>
      <c r="B1149" s="2">
        <v>1</v>
      </c>
      <c r="C1149" s="2" t="s">
        <v>1392</v>
      </c>
      <c r="D1149" s="1">
        <v>13</v>
      </c>
      <c r="E1149" s="2" t="str">
        <f t="shared" si="8"/>
        <v>13_Myliobatiformes</v>
      </c>
      <c r="F1149" s="2" t="s">
        <v>2338</v>
      </c>
      <c r="G1149" s="2" t="s">
        <v>2351</v>
      </c>
      <c r="H1149" s="20" t="s">
        <v>4075</v>
      </c>
      <c r="I1149" s="20">
        <v>161546</v>
      </c>
      <c r="J1149" s="20">
        <v>124504854</v>
      </c>
      <c r="K1149" s="70" t="str">
        <f t="shared" si="9"/>
        <v>https://www.iucnredlist.org/species/161546/124504854</v>
      </c>
      <c r="L1149" s="19">
        <v>0</v>
      </c>
      <c r="M1149" s="19">
        <v>30</v>
      </c>
      <c r="N1149" s="71"/>
      <c r="O1149" s="71" t="s">
        <v>2566</v>
      </c>
      <c r="P1149" s="51" t="s">
        <v>83</v>
      </c>
      <c r="Q1149" s="24">
        <v>395063.33539999998</v>
      </c>
      <c r="R1149" s="26">
        <v>100</v>
      </c>
      <c r="S1149" s="26" t="s">
        <v>2355</v>
      </c>
    </row>
    <row r="1150" spans="1:19" x14ac:dyDescent="0.3">
      <c r="A1150" s="2">
        <v>1087</v>
      </c>
      <c r="B1150" s="2">
        <v>1</v>
      </c>
      <c r="C1150" s="2" t="s">
        <v>1392</v>
      </c>
      <c r="D1150" s="1">
        <v>13</v>
      </c>
      <c r="E1150" s="2" t="str">
        <f t="shared" si="8"/>
        <v>13_Myliobatiformes</v>
      </c>
      <c r="F1150" s="2" t="s">
        <v>2338</v>
      </c>
      <c r="G1150" s="2" t="s">
        <v>2569</v>
      </c>
      <c r="H1150" s="20" t="s">
        <v>4077</v>
      </c>
      <c r="I1150" s="20">
        <v>144163683</v>
      </c>
      <c r="J1150" s="20">
        <v>144164959</v>
      </c>
      <c r="K1150" s="70" t="str">
        <f t="shared" si="9"/>
        <v>https://www.iucnredlist.org/species/144163683/144164959</v>
      </c>
      <c r="L1150" s="19">
        <v>0</v>
      </c>
      <c r="M1150" s="19">
        <v>30</v>
      </c>
      <c r="N1150" s="71"/>
      <c r="O1150" s="71" t="s">
        <v>2640</v>
      </c>
      <c r="P1150" s="51" t="s">
        <v>83</v>
      </c>
      <c r="Q1150" s="24">
        <v>23421.622050000002</v>
      </c>
      <c r="R1150" s="31">
        <v>89</v>
      </c>
      <c r="S1150" s="52" t="s">
        <v>2355</v>
      </c>
    </row>
    <row r="1151" spans="1:19" x14ac:dyDescent="0.3">
      <c r="A1151" s="2">
        <v>1010</v>
      </c>
      <c r="B1151" s="2">
        <v>1</v>
      </c>
      <c r="C1151" s="2" t="s">
        <v>1392</v>
      </c>
      <c r="D1151" s="1">
        <v>13</v>
      </c>
      <c r="E1151" s="2" t="str">
        <f t="shared" si="8"/>
        <v>13_Myliobatiformes</v>
      </c>
      <c r="F1151" s="2" t="s">
        <v>2338</v>
      </c>
      <c r="G1151" s="2" t="s">
        <v>2351</v>
      </c>
      <c r="H1151" s="20" t="s">
        <v>4036</v>
      </c>
      <c r="I1151" s="20">
        <v>161540</v>
      </c>
      <c r="J1151" s="20">
        <v>124503092</v>
      </c>
      <c r="K1151" s="70" t="str">
        <f t="shared" si="9"/>
        <v>https://www.iucnredlist.org/species/161540/124503092</v>
      </c>
      <c r="L1151" s="19">
        <v>0</v>
      </c>
      <c r="M1151" s="19">
        <v>30</v>
      </c>
      <c r="N1151" s="71"/>
      <c r="O1151" s="71" t="s">
        <v>2473</v>
      </c>
      <c r="P1151" s="51" t="s">
        <v>83</v>
      </c>
      <c r="Q1151" s="24">
        <v>1371096.66</v>
      </c>
      <c r="R1151" s="26">
        <v>86</v>
      </c>
      <c r="S1151" s="26" t="s">
        <v>2355</v>
      </c>
    </row>
    <row r="1152" spans="1:19" x14ac:dyDescent="0.3">
      <c r="A1152" s="2">
        <v>1011</v>
      </c>
      <c r="B1152" s="2">
        <v>1</v>
      </c>
      <c r="C1152" s="2" t="s">
        <v>1392</v>
      </c>
      <c r="D1152" s="1">
        <v>13</v>
      </c>
      <c r="E1152" s="2" t="str">
        <f t="shared" si="8"/>
        <v>13_Myliobatiformes</v>
      </c>
      <c r="F1152" s="2" t="s">
        <v>2338</v>
      </c>
      <c r="G1152" s="2" t="s">
        <v>2351</v>
      </c>
      <c r="H1152" s="20" t="s">
        <v>4037</v>
      </c>
      <c r="I1152" s="20">
        <v>47407786</v>
      </c>
      <c r="J1152" s="20">
        <v>109921879</v>
      </c>
      <c r="K1152" s="70" t="str">
        <f t="shared" si="9"/>
        <v>https://www.iucnredlist.org/species/47407786/109921879</v>
      </c>
      <c r="L1152" s="19">
        <v>0</v>
      </c>
      <c r="M1152" s="19">
        <v>60</v>
      </c>
      <c r="N1152" s="71"/>
      <c r="O1152" s="71" t="s">
        <v>2475</v>
      </c>
      <c r="P1152" s="51" t="s">
        <v>83</v>
      </c>
      <c r="Q1152" s="24">
        <v>190663.57620000001</v>
      </c>
      <c r="R1152" s="26">
        <v>62</v>
      </c>
      <c r="S1152" s="26" t="s">
        <v>2355</v>
      </c>
    </row>
    <row r="1153" spans="1:19" x14ac:dyDescent="0.3">
      <c r="A1153" s="2">
        <v>1088</v>
      </c>
      <c r="B1153" s="2">
        <v>1</v>
      </c>
      <c r="C1153" s="2" t="s">
        <v>1392</v>
      </c>
      <c r="D1153" s="1">
        <v>13</v>
      </c>
      <c r="E1153" s="2" t="str">
        <f t="shared" si="8"/>
        <v>13_Myliobatiformes</v>
      </c>
      <c r="F1153" s="2" t="s">
        <v>2338</v>
      </c>
      <c r="G1153" s="2" t="s">
        <v>2569</v>
      </c>
      <c r="H1153" s="20" t="s">
        <v>4078</v>
      </c>
      <c r="I1153" s="20">
        <v>60161</v>
      </c>
      <c r="J1153" s="20">
        <v>3090840</v>
      </c>
      <c r="K1153" s="70" t="str">
        <f t="shared" si="9"/>
        <v>https://www.iucnredlist.org/species/60161/3090840</v>
      </c>
      <c r="L1153" s="19">
        <v>0</v>
      </c>
      <c r="M1153" s="19">
        <v>50</v>
      </c>
      <c r="N1153" s="71"/>
      <c r="O1153" s="71" t="s">
        <v>2643</v>
      </c>
      <c r="P1153" s="51" t="s">
        <v>83</v>
      </c>
      <c r="Q1153" s="24">
        <v>1073406.781</v>
      </c>
      <c r="R1153" s="31">
        <v>180</v>
      </c>
      <c r="S1153" s="52" t="s">
        <v>2355</v>
      </c>
    </row>
    <row r="1154" spans="1:19" x14ac:dyDescent="0.3">
      <c r="A1154" s="2">
        <v>1012</v>
      </c>
      <c r="B1154" s="2">
        <v>1</v>
      </c>
      <c r="C1154" s="2" t="s">
        <v>1392</v>
      </c>
      <c r="D1154" s="1">
        <v>13</v>
      </c>
      <c r="E1154" s="2" t="str">
        <f t="shared" si="8"/>
        <v>13_Myliobatiformes</v>
      </c>
      <c r="F1154" s="2" t="s">
        <v>2338</v>
      </c>
      <c r="G1154" s="2" t="s">
        <v>2351</v>
      </c>
      <c r="H1154" s="20" t="s">
        <v>4038</v>
      </c>
      <c r="I1154" s="20">
        <v>161505</v>
      </c>
      <c r="J1154" s="20">
        <v>104194858</v>
      </c>
      <c r="K1154" s="70" t="str">
        <f t="shared" si="9"/>
        <v>https://www.iucnredlist.org/species/161505/104194858</v>
      </c>
      <c r="L1154" s="19">
        <v>0</v>
      </c>
      <c r="M1154" s="19">
        <v>140</v>
      </c>
      <c r="N1154" s="71"/>
      <c r="O1154" s="71" t="s">
        <v>2478</v>
      </c>
      <c r="P1154" s="51" t="s">
        <v>83</v>
      </c>
      <c r="Q1154" s="24">
        <v>649742.33290000004</v>
      </c>
      <c r="R1154" s="26">
        <v>74</v>
      </c>
      <c r="S1154" s="26" t="s">
        <v>2355</v>
      </c>
    </row>
    <row r="1155" spans="1:19" x14ac:dyDescent="0.3">
      <c r="A1155" s="2">
        <v>1035</v>
      </c>
      <c r="B1155" s="2">
        <v>1</v>
      </c>
      <c r="C1155" s="2" t="s">
        <v>1392</v>
      </c>
      <c r="D1155" s="1">
        <v>13</v>
      </c>
      <c r="E1155" s="2" t="str">
        <f t="shared" si="8"/>
        <v>13_Myliobatiformes</v>
      </c>
      <c r="F1155" s="2" t="s">
        <v>2338</v>
      </c>
      <c r="G1155" s="2" t="s">
        <v>2351</v>
      </c>
      <c r="H1155" s="20" t="s">
        <v>4061</v>
      </c>
      <c r="I1155" s="20">
        <v>161547</v>
      </c>
      <c r="J1155" s="20">
        <v>175221157</v>
      </c>
      <c r="K1155" s="70" t="str">
        <f t="shared" si="9"/>
        <v>https://www.iucnredlist.org/species/161547/175221157</v>
      </c>
      <c r="L1155" s="19">
        <v>0</v>
      </c>
      <c r="M1155" s="19">
        <v>75</v>
      </c>
      <c r="N1155" s="71"/>
      <c r="O1155" s="71" t="s">
        <v>2530</v>
      </c>
      <c r="P1155" s="51" t="s">
        <v>83</v>
      </c>
      <c r="Q1155" s="24">
        <v>1970749.4669999999</v>
      </c>
      <c r="R1155" s="26">
        <v>119</v>
      </c>
      <c r="S1155" s="26" t="s">
        <v>2355</v>
      </c>
    </row>
    <row r="1156" spans="1:19" x14ac:dyDescent="0.3">
      <c r="A1156" s="2">
        <v>967</v>
      </c>
      <c r="B1156" s="2">
        <v>1</v>
      </c>
      <c r="C1156" s="2" t="s">
        <v>1392</v>
      </c>
      <c r="D1156" s="1">
        <v>13</v>
      </c>
      <c r="E1156" s="2" t="str">
        <f t="shared" si="8"/>
        <v>13_Myliobatiformes</v>
      </c>
      <c r="F1156" s="2" t="s">
        <v>2338</v>
      </c>
      <c r="G1156" s="2" t="s">
        <v>2351</v>
      </c>
      <c r="H1156" s="20" t="s">
        <v>3988</v>
      </c>
      <c r="I1156" s="20">
        <v>104176764</v>
      </c>
      <c r="J1156" s="20">
        <v>111015783</v>
      </c>
      <c r="K1156" s="70" t="str">
        <f t="shared" si="9"/>
        <v>https://www.iucnredlist.org/species/104176764/111015783</v>
      </c>
      <c r="L1156" s="19">
        <v>0</v>
      </c>
      <c r="M1156" s="19">
        <v>50</v>
      </c>
      <c r="N1156" s="71"/>
      <c r="O1156" s="71" t="s">
        <v>2372</v>
      </c>
      <c r="P1156" s="51" t="s">
        <v>83</v>
      </c>
      <c r="Q1156" s="24">
        <v>393569.45490000001</v>
      </c>
      <c r="R1156" s="26">
        <v>23</v>
      </c>
      <c r="S1156" s="26" t="s">
        <v>2355</v>
      </c>
    </row>
    <row r="1157" spans="1:19" x14ac:dyDescent="0.3">
      <c r="A1157" s="2">
        <v>1176</v>
      </c>
      <c r="B1157" s="2">
        <v>1</v>
      </c>
      <c r="C1157" s="2" t="s">
        <v>1392</v>
      </c>
      <c r="D1157" s="1">
        <v>13</v>
      </c>
      <c r="E1157" s="2" t="str">
        <f t="shared" si="8"/>
        <v>13_Myliobatiformes</v>
      </c>
      <c r="F1157" s="2" t="s">
        <v>2338</v>
      </c>
      <c r="G1157" s="2" t="s">
        <v>2821</v>
      </c>
      <c r="H1157" s="20" t="s">
        <v>4168</v>
      </c>
      <c r="I1157" s="20">
        <v>195459</v>
      </c>
      <c r="J1157" s="20">
        <v>68632178</v>
      </c>
      <c r="K1157" s="70" t="str">
        <f t="shared" si="9"/>
        <v>https://www.iucnredlist.org/species/195459/68632178</v>
      </c>
      <c r="L1157" s="19">
        <v>0</v>
      </c>
      <c r="M1157" s="19">
        <v>432</v>
      </c>
      <c r="N1157" s="71"/>
      <c r="O1157" s="71" t="s">
        <v>2825</v>
      </c>
      <c r="P1157" s="51" t="s">
        <v>125</v>
      </c>
      <c r="Q1157" s="24">
        <v>24879248.399999999</v>
      </c>
      <c r="R1157" s="31">
        <v>500</v>
      </c>
      <c r="S1157" s="26" t="s">
        <v>2355</v>
      </c>
    </row>
    <row r="1158" spans="1:19" x14ac:dyDescent="0.3">
      <c r="A1158" s="2">
        <v>1177</v>
      </c>
      <c r="B1158" s="2">
        <v>1</v>
      </c>
      <c r="C1158" s="2" t="s">
        <v>1392</v>
      </c>
      <c r="D1158" s="1">
        <v>13</v>
      </c>
      <c r="E1158" s="2" t="str">
        <f t="shared" si="8"/>
        <v>13_Myliobatiformes</v>
      </c>
      <c r="F1158" s="2" t="s">
        <v>2338</v>
      </c>
      <c r="G1158" s="2" t="s">
        <v>2821</v>
      </c>
      <c r="H1158" s="20" t="s">
        <v>4170</v>
      </c>
      <c r="I1158" s="20">
        <v>198921</v>
      </c>
      <c r="J1158" s="20">
        <v>68632946</v>
      </c>
      <c r="K1158" s="70" t="str">
        <f t="shared" si="9"/>
        <v>https://www.iucnredlist.org/species/198921/68632946</v>
      </c>
      <c r="L1158" s="19">
        <v>0</v>
      </c>
      <c r="M1158" s="19">
        <v>1000</v>
      </c>
      <c r="N1158" s="71"/>
      <c r="O1158" s="71" t="s">
        <v>2828</v>
      </c>
      <c r="P1158" s="51" t="s">
        <v>125</v>
      </c>
      <c r="Q1158" s="24">
        <v>29043874.710000001</v>
      </c>
      <c r="R1158" s="25">
        <v>700</v>
      </c>
      <c r="S1158" s="26" t="s">
        <v>2355</v>
      </c>
    </row>
    <row r="1159" spans="1:19" x14ac:dyDescent="0.3">
      <c r="A1159" s="2">
        <v>1178</v>
      </c>
      <c r="B1159" s="2">
        <v>1</v>
      </c>
      <c r="C1159" s="2" t="s">
        <v>1392</v>
      </c>
      <c r="D1159" s="1">
        <v>13</v>
      </c>
      <c r="E1159" s="2" t="str">
        <f t="shared" si="8"/>
        <v>13_Myliobatiformes</v>
      </c>
      <c r="F1159" s="2" t="s">
        <v>2338</v>
      </c>
      <c r="G1159" s="2" t="s">
        <v>2821</v>
      </c>
      <c r="H1159" s="20" t="s">
        <v>4171</v>
      </c>
      <c r="I1159" s="20">
        <v>41832</v>
      </c>
      <c r="J1159" s="20">
        <v>166793082</v>
      </c>
      <c r="K1159" s="70" t="str">
        <f t="shared" si="9"/>
        <v>https://www.iucnredlist.org/species/41832/166793082</v>
      </c>
      <c r="L1159" s="19">
        <v>0</v>
      </c>
      <c r="M1159" s="19">
        <v>50</v>
      </c>
      <c r="N1159" s="71"/>
      <c r="O1159" s="71" t="s">
        <v>2831</v>
      </c>
      <c r="P1159" s="51" t="s">
        <v>125</v>
      </c>
      <c r="Q1159" s="24">
        <v>2776661.4810000001</v>
      </c>
      <c r="R1159" s="25">
        <v>130</v>
      </c>
      <c r="S1159" s="26" t="s">
        <v>2355</v>
      </c>
    </row>
    <row r="1160" spans="1:19" x14ac:dyDescent="0.3">
      <c r="A1160" s="2">
        <v>570</v>
      </c>
      <c r="B1160" s="2">
        <v>1</v>
      </c>
      <c r="C1160" s="2" t="s">
        <v>1392</v>
      </c>
      <c r="D1160" s="1">
        <v>10</v>
      </c>
      <c r="E1160" s="2" t="str">
        <f t="shared" si="8"/>
        <v>10_Torpediniformes</v>
      </c>
      <c r="F1160" s="2" t="s">
        <v>1393</v>
      </c>
      <c r="G1160" s="2" t="s">
        <v>1410</v>
      </c>
      <c r="H1160" s="20" t="s">
        <v>3578</v>
      </c>
      <c r="I1160" s="20">
        <v>195462</v>
      </c>
      <c r="J1160" s="20">
        <v>68635178</v>
      </c>
      <c r="K1160" s="70" t="str">
        <f t="shared" si="9"/>
        <v>https://www.iucnredlist.org/species/195462/68635178</v>
      </c>
      <c r="L1160" s="19">
        <v>48</v>
      </c>
      <c r="M1160" s="19">
        <v>132</v>
      </c>
      <c r="N1160" s="71"/>
      <c r="O1160" s="71" t="s">
        <v>1472</v>
      </c>
      <c r="P1160" s="51" t="s">
        <v>83</v>
      </c>
      <c r="Q1160" s="24">
        <v>479529.70569999999</v>
      </c>
      <c r="R1160" s="26">
        <v>24</v>
      </c>
      <c r="S1160" s="26" t="s">
        <v>84</v>
      </c>
    </row>
    <row r="1161" spans="1:19" x14ac:dyDescent="0.3">
      <c r="A1161" s="2">
        <v>572</v>
      </c>
      <c r="B1161" s="2">
        <v>1</v>
      </c>
      <c r="C1161" s="2" t="s">
        <v>1392</v>
      </c>
      <c r="D1161" s="1">
        <v>10</v>
      </c>
      <c r="E1161" s="2" t="str">
        <f t="shared" si="8"/>
        <v>10_Torpediniformes</v>
      </c>
      <c r="F1161" s="2" t="s">
        <v>1393</v>
      </c>
      <c r="G1161" s="2" t="s">
        <v>1410</v>
      </c>
      <c r="H1161" s="20" t="s">
        <v>3580</v>
      </c>
      <c r="I1161" s="20">
        <v>161346</v>
      </c>
      <c r="J1161" s="20">
        <v>68635469</v>
      </c>
      <c r="K1161" s="70" t="str">
        <f t="shared" si="9"/>
        <v>https://www.iucnredlist.org/species/161346/68635469</v>
      </c>
      <c r="L1161" s="19">
        <v>10</v>
      </c>
      <c r="M1161" s="19">
        <v>70</v>
      </c>
      <c r="N1161" s="71"/>
      <c r="O1161" s="71" t="s">
        <v>1477</v>
      </c>
      <c r="P1161" s="51" t="s">
        <v>83</v>
      </c>
      <c r="Q1161" s="24">
        <v>49141.358189999999</v>
      </c>
      <c r="R1161" s="26">
        <v>29</v>
      </c>
      <c r="S1161" s="26" t="s">
        <v>84</v>
      </c>
    </row>
    <row r="1162" spans="1:19" x14ac:dyDescent="0.3">
      <c r="A1162" s="2">
        <v>775</v>
      </c>
      <c r="B1162" s="2">
        <v>1</v>
      </c>
      <c r="C1162" s="2" t="s">
        <v>1392</v>
      </c>
      <c r="D1162" s="1">
        <v>12</v>
      </c>
      <c r="E1162" s="2" t="str">
        <f t="shared" si="8"/>
        <v>12_Rajiformes</v>
      </c>
      <c r="F1162" s="2" t="s">
        <v>1705</v>
      </c>
      <c r="G1162" s="2" t="s">
        <v>1706</v>
      </c>
      <c r="H1162" s="20" t="s">
        <v>3792</v>
      </c>
      <c r="I1162" s="20">
        <v>112949827</v>
      </c>
      <c r="J1162" s="20">
        <v>112949852</v>
      </c>
      <c r="K1162" s="70" t="str">
        <f t="shared" si="9"/>
        <v>https://www.iucnredlist.org/species/112949827/112949852</v>
      </c>
      <c r="L1162" s="19">
        <v>110</v>
      </c>
      <c r="M1162" s="19">
        <v>118</v>
      </c>
      <c r="N1162" s="71"/>
      <c r="O1162" s="71" t="s">
        <v>1945</v>
      </c>
      <c r="P1162" s="51" t="s">
        <v>83</v>
      </c>
      <c r="Q1162" s="24">
        <v>519.76347310000006</v>
      </c>
      <c r="R1162" s="26">
        <v>53</v>
      </c>
      <c r="S1162" s="26" t="s">
        <v>84</v>
      </c>
    </row>
    <row r="1163" spans="1:19" x14ac:dyDescent="0.3">
      <c r="A1163" s="2">
        <v>776</v>
      </c>
      <c r="B1163" s="2">
        <v>1</v>
      </c>
      <c r="C1163" s="2" t="s">
        <v>1392</v>
      </c>
      <c r="D1163" s="1">
        <v>12</v>
      </c>
      <c r="E1163" s="2" t="str">
        <f t="shared" si="8"/>
        <v>12_Rajiformes</v>
      </c>
      <c r="F1163" s="2" t="s">
        <v>1705</v>
      </c>
      <c r="G1163" s="2" t="s">
        <v>1706</v>
      </c>
      <c r="H1163" s="20" t="s">
        <v>3793</v>
      </c>
      <c r="I1163" s="20">
        <v>161493</v>
      </c>
      <c r="J1163" s="20">
        <v>124495259</v>
      </c>
      <c r="K1163" s="70" t="str">
        <f t="shared" si="9"/>
        <v>https://www.iucnredlist.org/species/161493/124495259</v>
      </c>
      <c r="L1163" s="19">
        <v>238</v>
      </c>
      <c r="M1163" s="19">
        <v>238</v>
      </c>
      <c r="N1163" s="71"/>
      <c r="O1163" s="71" t="s">
        <v>1948</v>
      </c>
      <c r="P1163" s="51" t="s">
        <v>178</v>
      </c>
      <c r="Q1163" s="24">
        <v>519.76347310000006</v>
      </c>
      <c r="R1163" s="26">
        <v>36</v>
      </c>
      <c r="S1163" s="26" t="s">
        <v>84</v>
      </c>
    </row>
    <row r="1164" spans="1:19" x14ac:dyDescent="0.3">
      <c r="A1164" s="2">
        <v>777</v>
      </c>
      <c r="B1164" s="2">
        <v>1</v>
      </c>
      <c r="C1164" s="2" t="s">
        <v>1392</v>
      </c>
      <c r="D1164" s="1">
        <v>12</v>
      </c>
      <c r="E1164" s="2" t="str">
        <f t="shared" si="8"/>
        <v>12_Rajiformes</v>
      </c>
      <c r="F1164" s="2" t="s">
        <v>1705</v>
      </c>
      <c r="G1164" s="2" t="s">
        <v>1706</v>
      </c>
      <c r="H1164" s="20" t="s">
        <v>3794</v>
      </c>
      <c r="I1164" s="20">
        <v>161548</v>
      </c>
      <c r="J1164" s="20">
        <v>124505306</v>
      </c>
      <c r="K1164" s="70" t="str">
        <f t="shared" si="9"/>
        <v>https://www.iucnredlist.org/species/161548/124505306</v>
      </c>
      <c r="L1164" s="19">
        <v>17</v>
      </c>
      <c r="M1164" s="19">
        <v>462</v>
      </c>
      <c r="N1164" s="71"/>
      <c r="O1164" s="71" t="s">
        <v>1951</v>
      </c>
      <c r="P1164" s="51" t="s">
        <v>83</v>
      </c>
      <c r="Q1164" s="24">
        <v>399443.989</v>
      </c>
      <c r="R1164" s="26">
        <v>53</v>
      </c>
      <c r="S1164" s="26" t="s">
        <v>84</v>
      </c>
    </row>
    <row r="1165" spans="1:19" x14ac:dyDescent="0.3">
      <c r="A1165" s="2">
        <v>1026</v>
      </c>
      <c r="B1165" s="2">
        <v>1</v>
      </c>
      <c r="C1165" s="2" t="s">
        <v>1392</v>
      </c>
      <c r="D1165" s="1">
        <v>13</v>
      </c>
      <c r="E1165" s="2" t="str">
        <f t="shared" si="8"/>
        <v>13_Myliobatiformes</v>
      </c>
      <c r="F1165" s="2" t="s">
        <v>2338</v>
      </c>
      <c r="G1165" s="2" t="s">
        <v>2351</v>
      </c>
      <c r="H1165" s="20" t="s">
        <v>4052</v>
      </c>
      <c r="I1165" s="20">
        <v>70682232</v>
      </c>
      <c r="J1165" s="20">
        <v>124550583</v>
      </c>
      <c r="K1165" s="70" t="str">
        <f t="shared" si="9"/>
        <v>https://www.iucnredlist.org/species/70682232/124550583</v>
      </c>
      <c r="L1165" s="19">
        <v>0</v>
      </c>
      <c r="M1165" s="19">
        <v>60</v>
      </c>
      <c r="N1165" s="71"/>
      <c r="O1165" s="71" t="s">
        <v>2507</v>
      </c>
      <c r="P1165" s="51" t="s">
        <v>83</v>
      </c>
      <c r="Q1165" s="24">
        <v>3821127.398</v>
      </c>
      <c r="R1165" s="25">
        <v>200</v>
      </c>
      <c r="S1165" s="26" t="s">
        <v>2355</v>
      </c>
    </row>
    <row r="1166" spans="1:19" x14ac:dyDescent="0.3">
      <c r="A1166" s="2">
        <v>805</v>
      </c>
      <c r="B1166" s="2">
        <v>1</v>
      </c>
      <c r="C1166" s="2" t="s">
        <v>1392</v>
      </c>
      <c r="D1166" s="1">
        <v>12</v>
      </c>
      <c r="E1166" s="2" t="str">
        <f t="shared" si="8"/>
        <v>12_Rajiformes</v>
      </c>
      <c r="F1166" s="2" t="s">
        <v>1705</v>
      </c>
      <c r="G1166" s="2" t="s">
        <v>1706</v>
      </c>
      <c r="H1166" s="20" t="s">
        <v>3823</v>
      </c>
      <c r="I1166" s="20">
        <v>44619</v>
      </c>
      <c r="J1166" s="20">
        <v>124435956</v>
      </c>
      <c r="K1166" s="70" t="str">
        <f t="shared" si="9"/>
        <v>https://www.iucnredlist.org/species/44619/124435956</v>
      </c>
      <c r="L1166" s="19">
        <v>130</v>
      </c>
      <c r="M1166" s="19">
        <v>1920</v>
      </c>
      <c r="N1166" s="71"/>
      <c r="O1166" s="71" t="s">
        <v>2006</v>
      </c>
      <c r="P1166" s="51" t="s">
        <v>178</v>
      </c>
      <c r="Q1166" s="24">
        <v>880884.14210000006</v>
      </c>
      <c r="R1166" s="26">
        <v>95</v>
      </c>
      <c r="S1166" s="26" t="s">
        <v>84</v>
      </c>
    </row>
    <row r="1167" spans="1:19" x14ac:dyDescent="0.3">
      <c r="A1167" s="2">
        <v>638</v>
      </c>
      <c r="B1167" s="2">
        <v>1</v>
      </c>
      <c r="C1167" s="2" t="s">
        <v>1392</v>
      </c>
      <c r="D1167" s="1">
        <v>11</v>
      </c>
      <c r="E1167" s="2" t="str">
        <f t="shared" si="8"/>
        <v>11_Rhinopristiformes</v>
      </c>
      <c r="F1167" s="2" t="s">
        <v>1548</v>
      </c>
      <c r="G1167" s="2" t="s">
        <v>1620</v>
      </c>
      <c r="H1167" s="20" t="s">
        <v>3648</v>
      </c>
      <c r="I1167" s="20">
        <v>161457</v>
      </c>
      <c r="J1167" s="20">
        <v>124488932</v>
      </c>
      <c r="K1167" s="70" t="str">
        <f t="shared" si="9"/>
        <v>https://www.iucnredlist.org/species/161457/124488932</v>
      </c>
      <c r="L1167" s="19">
        <v>0</v>
      </c>
      <c r="M1167" s="19">
        <v>112</v>
      </c>
      <c r="N1167" s="71"/>
      <c r="O1167" s="71" t="s">
        <v>1642</v>
      </c>
      <c r="P1167" s="51" t="s">
        <v>83</v>
      </c>
      <c r="Q1167" s="24">
        <v>162858.30439999999</v>
      </c>
      <c r="R1167" s="26">
        <v>91</v>
      </c>
      <c r="S1167" s="26" t="s">
        <v>84</v>
      </c>
    </row>
    <row r="1168" spans="1:19" x14ac:dyDescent="0.3">
      <c r="A1168" s="2">
        <v>639</v>
      </c>
      <c r="B1168" s="2">
        <v>1</v>
      </c>
      <c r="C1168" s="2" t="s">
        <v>1392</v>
      </c>
      <c r="D1168" s="1">
        <v>11</v>
      </c>
      <c r="E1168" s="2" t="str">
        <f t="shared" si="8"/>
        <v>11_Rhinopristiformes</v>
      </c>
      <c r="F1168" s="2" t="s">
        <v>1548</v>
      </c>
      <c r="G1168" s="2" t="s">
        <v>1620</v>
      </c>
      <c r="H1168" s="20" t="s">
        <v>3649</v>
      </c>
      <c r="I1168" s="20">
        <v>41064</v>
      </c>
      <c r="J1168" s="20">
        <v>2951089</v>
      </c>
      <c r="K1168" s="70" t="str">
        <f t="shared" si="9"/>
        <v>https://www.iucnredlist.org/species/41064/2951089</v>
      </c>
      <c r="L1168" s="19">
        <v>1</v>
      </c>
      <c r="M1168" s="19">
        <v>150</v>
      </c>
      <c r="N1168" s="71"/>
      <c r="O1168" s="71" t="s">
        <v>1645</v>
      </c>
      <c r="P1168" s="51" t="s">
        <v>83</v>
      </c>
      <c r="Q1168" s="24">
        <v>498752.49300000002</v>
      </c>
      <c r="R1168" s="26">
        <v>138</v>
      </c>
      <c r="S1168" s="26" t="s">
        <v>84</v>
      </c>
    </row>
    <row r="1169" spans="1:19" x14ac:dyDescent="0.3">
      <c r="A1169" s="2">
        <v>641</v>
      </c>
      <c r="B1169" s="2">
        <v>1</v>
      </c>
      <c r="C1169" s="2" t="s">
        <v>1392</v>
      </c>
      <c r="D1169" s="1">
        <v>11</v>
      </c>
      <c r="E1169" s="2" t="str">
        <f t="shared" si="8"/>
        <v>11_Rhinopristiformes</v>
      </c>
      <c r="F1169" s="2" t="s">
        <v>1548</v>
      </c>
      <c r="G1169" s="2" t="s">
        <v>1620</v>
      </c>
      <c r="H1169" s="20" t="s">
        <v>3651</v>
      </c>
      <c r="I1169" s="20">
        <v>60168</v>
      </c>
      <c r="J1169" s="20">
        <v>124446908</v>
      </c>
      <c r="K1169" s="70" t="str">
        <f t="shared" si="9"/>
        <v>https://www.iucnredlist.org/species/60168/124446908</v>
      </c>
      <c r="L1169" s="19">
        <v>0</v>
      </c>
      <c r="M1169" s="19">
        <v>50</v>
      </c>
      <c r="N1169" s="71"/>
      <c r="O1169" s="71" t="s">
        <v>1650</v>
      </c>
      <c r="P1169" s="51" t="s">
        <v>83</v>
      </c>
      <c r="Q1169" s="24">
        <v>73929.562120000002</v>
      </c>
      <c r="R1169" s="26">
        <v>106</v>
      </c>
      <c r="S1169" s="26" t="s">
        <v>84</v>
      </c>
    </row>
    <row r="1170" spans="1:19" x14ac:dyDescent="0.3">
      <c r="A1170" s="2">
        <v>642</v>
      </c>
      <c r="B1170" s="2">
        <v>1</v>
      </c>
      <c r="C1170" s="2" t="s">
        <v>1392</v>
      </c>
      <c r="D1170" s="1">
        <v>11</v>
      </c>
      <c r="E1170" s="2" t="str">
        <f t="shared" si="8"/>
        <v>11_Rhinopristiformes</v>
      </c>
      <c r="F1170" s="2" t="s">
        <v>1548</v>
      </c>
      <c r="G1170" s="2" t="s">
        <v>1620</v>
      </c>
      <c r="H1170" s="20" t="s">
        <v>3652</v>
      </c>
      <c r="I1170" s="20">
        <v>161373</v>
      </c>
      <c r="J1170" s="20">
        <v>887217</v>
      </c>
      <c r="K1170" s="70" t="str">
        <f t="shared" si="9"/>
        <v>https://www.iucnredlist.org/species/161373/887217</v>
      </c>
      <c r="L1170" s="19">
        <v>0</v>
      </c>
      <c r="M1170" s="19">
        <v>140</v>
      </c>
      <c r="N1170" s="71"/>
      <c r="O1170" s="71" t="s">
        <v>1653</v>
      </c>
      <c r="P1170" s="51" t="s">
        <v>83</v>
      </c>
      <c r="Q1170" s="24">
        <v>727223.82220000005</v>
      </c>
      <c r="R1170" s="26">
        <v>100</v>
      </c>
      <c r="S1170" s="26" t="s">
        <v>84</v>
      </c>
    </row>
    <row r="1171" spans="1:19" x14ac:dyDescent="0.3">
      <c r="A1171" s="2">
        <v>643</v>
      </c>
      <c r="B1171" s="2">
        <v>1</v>
      </c>
      <c r="C1171" s="2" t="s">
        <v>1392</v>
      </c>
      <c r="D1171" s="1">
        <v>11</v>
      </c>
      <c r="E1171" s="2" t="str">
        <f t="shared" si="8"/>
        <v>11_Rhinopristiformes</v>
      </c>
      <c r="F1171" s="2" t="s">
        <v>1548</v>
      </c>
      <c r="G1171" s="2" t="s">
        <v>1620</v>
      </c>
      <c r="H1171" s="20" t="s">
        <v>3653</v>
      </c>
      <c r="I1171" s="20">
        <v>44584</v>
      </c>
      <c r="J1171" s="20">
        <v>124433864</v>
      </c>
      <c r="K1171" s="70" t="str">
        <f t="shared" si="9"/>
        <v>https://www.iucnredlist.org/species/44584/124433864</v>
      </c>
      <c r="L1171" s="19">
        <v>0</v>
      </c>
      <c r="M1171" s="19">
        <v>50</v>
      </c>
      <c r="N1171" s="71"/>
      <c r="O1171" s="71" t="s">
        <v>1656</v>
      </c>
      <c r="P1171" s="51" t="s">
        <v>83</v>
      </c>
      <c r="Q1171" s="24">
        <v>46061.779710000003</v>
      </c>
      <c r="R1171" s="26">
        <v>125</v>
      </c>
      <c r="S1171" s="26" t="s">
        <v>84</v>
      </c>
    </row>
    <row r="1172" spans="1:19" x14ac:dyDescent="0.3">
      <c r="A1172" s="2">
        <v>644</v>
      </c>
      <c r="B1172" s="2">
        <v>1</v>
      </c>
      <c r="C1172" s="2" t="s">
        <v>1392</v>
      </c>
      <c r="D1172" s="1">
        <v>11</v>
      </c>
      <c r="E1172" s="2" t="str">
        <f t="shared" si="8"/>
        <v>11_Rhinopristiformes</v>
      </c>
      <c r="F1172" s="2" t="s">
        <v>1548</v>
      </c>
      <c r="G1172" s="2" t="s">
        <v>1620</v>
      </c>
      <c r="H1172" s="20" t="s">
        <v>3654</v>
      </c>
      <c r="I1172" s="20">
        <v>63158</v>
      </c>
      <c r="J1172" s="20">
        <v>124463727</v>
      </c>
      <c r="K1172" s="70" t="str">
        <f t="shared" si="9"/>
        <v>https://www.iucnredlist.org/species/63158/124463727</v>
      </c>
      <c r="L1172" s="19">
        <v>0</v>
      </c>
      <c r="M1172" s="19">
        <v>70</v>
      </c>
      <c r="N1172" s="71"/>
      <c r="O1172" s="71" t="s">
        <v>1659</v>
      </c>
      <c r="P1172" s="51" t="s">
        <v>83</v>
      </c>
      <c r="Q1172" s="24">
        <v>63396.065360000001</v>
      </c>
      <c r="R1172" s="25">
        <v>90</v>
      </c>
      <c r="S1172" s="26" t="s">
        <v>84</v>
      </c>
    </row>
    <row r="1173" spans="1:19" x14ac:dyDescent="0.3">
      <c r="A1173" s="2">
        <v>645</v>
      </c>
      <c r="B1173" s="2">
        <v>1</v>
      </c>
      <c r="C1173" s="2" t="s">
        <v>1392</v>
      </c>
      <c r="D1173" s="1">
        <v>11</v>
      </c>
      <c r="E1173" s="2" t="str">
        <f t="shared" si="8"/>
        <v>11_Rhinopristiformes</v>
      </c>
      <c r="F1173" s="2" t="s">
        <v>1548</v>
      </c>
      <c r="G1173" s="2" t="s">
        <v>1620</v>
      </c>
      <c r="H1173" s="20" t="s">
        <v>3655</v>
      </c>
      <c r="I1173" s="20">
        <v>60171</v>
      </c>
      <c r="J1173" s="20">
        <v>104004394</v>
      </c>
      <c r="K1173" s="70" t="str">
        <f t="shared" si="9"/>
        <v>https://www.iucnredlist.org/species/60171/104004394</v>
      </c>
      <c r="L1173" s="19">
        <v>1</v>
      </c>
      <c r="M1173" s="19">
        <v>92</v>
      </c>
      <c r="N1173" s="71"/>
      <c r="O1173" s="71" t="s">
        <v>1662</v>
      </c>
      <c r="P1173" s="51" t="s">
        <v>83</v>
      </c>
      <c r="Q1173" s="24">
        <v>63086.170960000003</v>
      </c>
      <c r="R1173" s="26">
        <v>156</v>
      </c>
      <c r="S1173" s="26" t="s">
        <v>84</v>
      </c>
    </row>
    <row r="1174" spans="1:19" x14ac:dyDescent="0.3">
      <c r="A1174" s="2">
        <v>583</v>
      </c>
      <c r="B1174" s="2">
        <v>1</v>
      </c>
      <c r="C1174" s="2" t="s">
        <v>1392</v>
      </c>
      <c r="D1174" s="1">
        <v>10</v>
      </c>
      <c r="E1174" s="2" t="str">
        <f t="shared" si="8"/>
        <v>10_Torpediniformes</v>
      </c>
      <c r="F1174" s="2" t="s">
        <v>1393</v>
      </c>
      <c r="G1174" s="2" t="s">
        <v>1503</v>
      </c>
      <c r="H1174" s="20" t="s">
        <v>3592</v>
      </c>
      <c r="I1174" s="20">
        <v>39396</v>
      </c>
      <c r="J1174" s="20">
        <v>80672988</v>
      </c>
      <c r="K1174" s="70" t="str">
        <f t="shared" si="9"/>
        <v>https://www.iucnredlist.org/species/39396/80672988</v>
      </c>
      <c r="L1174" s="19">
        <v>3</v>
      </c>
      <c r="M1174" s="19">
        <v>406</v>
      </c>
      <c r="N1174" s="71"/>
      <c r="O1174" s="71" t="s">
        <v>1506</v>
      </c>
      <c r="P1174" s="51" t="s">
        <v>83</v>
      </c>
      <c r="Q1174" s="24">
        <v>166221.9002</v>
      </c>
      <c r="R1174" s="26">
        <v>137</v>
      </c>
      <c r="S1174" s="26" t="s">
        <v>84</v>
      </c>
    </row>
    <row r="1175" spans="1:19" x14ac:dyDescent="0.3">
      <c r="A1175" s="2">
        <v>722</v>
      </c>
      <c r="B1175" s="2">
        <v>1</v>
      </c>
      <c r="C1175" s="2" t="s">
        <v>1392</v>
      </c>
      <c r="D1175" s="1">
        <v>12</v>
      </c>
      <c r="E1175" s="2" t="str">
        <f t="shared" si="8"/>
        <v>12_Rajiformes</v>
      </c>
      <c r="F1175" s="2" t="s">
        <v>1705</v>
      </c>
      <c r="G1175" s="2" t="s">
        <v>1706</v>
      </c>
      <c r="H1175" s="20" t="s">
        <v>3736</v>
      </c>
      <c r="I1175" s="20">
        <v>64442</v>
      </c>
      <c r="J1175" s="20">
        <v>68650404</v>
      </c>
      <c r="K1175" s="70" t="str">
        <f t="shared" si="9"/>
        <v>https://www.iucnredlist.org/species/64442/68650404</v>
      </c>
      <c r="L1175" s="19">
        <v>0</v>
      </c>
      <c r="M1175" s="19">
        <v>10</v>
      </c>
      <c r="N1175" s="71"/>
      <c r="O1175" s="71" t="s">
        <v>1838</v>
      </c>
      <c r="P1175" s="51" t="s">
        <v>83</v>
      </c>
      <c r="Q1175" s="24">
        <v>96.278784979999998</v>
      </c>
      <c r="R1175" s="26">
        <v>84</v>
      </c>
      <c r="S1175" s="26" t="s">
        <v>84</v>
      </c>
    </row>
    <row r="1176" spans="1:19" x14ac:dyDescent="0.3">
      <c r="A1176" s="2">
        <v>725</v>
      </c>
      <c r="B1176" s="2">
        <v>1</v>
      </c>
      <c r="C1176" s="2" t="s">
        <v>1392</v>
      </c>
      <c r="D1176" s="1">
        <v>12</v>
      </c>
      <c r="E1176" s="2" t="str">
        <f t="shared" si="8"/>
        <v>12_Rajiformes</v>
      </c>
      <c r="F1176" s="2" t="s">
        <v>1705</v>
      </c>
      <c r="G1176" s="2" t="s">
        <v>1706</v>
      </c>
      <c r="H1176" s="20" t="s">
        <v>3740</v>
      </c>
      <c r="I1176" s="20">
        <v>41800</v>
      </c>
      <c r="J1176" s="20">
        <v>116736924</v>
      </c>
      <c r="K1176" s="70" t="str">
        <f t="shared" si="9"/>
        <v>https://www.iucnredlist.org/species/41800/116736924</v>
      </c>
      <c r="L1176" s="19">
        <v>10</v>
      </c>
      <c r="M1176" s="19">
        <v>1500</v>
      </c>
      <c r="N1176" s="71"/>
      <c r="O1176" s="71" t="s">
        <v>1844</v>
      </c>
      <c r="P1176" s="51" t="s">
        <v>178</v>
      </c>
      <c r="Q1176" s="24">
        <v>646322.01379999996</v>
      </c>
      <c r="R1176" s="26">
        <v>90</v>
      </c>
      <c r="S1176" s="26" t="s">
        <v>84</v>
      </c>
    </row>
    <row r="1177" spans="1:19" x14ac:dyDescent="0.3">
      <c r="A1177" s="2">
        <v>849</v>
      </c>
      <c r="B1177" s="2">
        <v>1</v>
      </c>
      <c r="C1177" s="2" t="s">
        <v>1392</v>
      </c>
      <c r="D1177" s="1">
        <v>12</v>
      </c>
      <c r="E1177" s="2" t="str">
        <f t="shared" si="8"/>
        <v>12_Rajiformes</v>
      </c>
      <c r="F1177" s="2" t="s">
        <v>1705</v>
      </c>
      <c r="G1177" s="2" t="s">
        <v>2038</v>
      </c>
      <c r="H1177" s="20" t="s">
        <v>3869</v>
      </c>
      <c r="I1177" s="20">
        <v>63143</v>
      </c>
      <c r="J1177" s="20">
        <v>3121739</v>
      </c>
      <c r="K1177" s="70" t="str">
        <f t="shared" si="9"/>
        <v>https://www.iucnredlist.org/species/63143/3121739</v>
      </c>
      <c r="L1177" s="19">
        <v>30</v>
      </c>
      <c r="M1177" s="19">
        <v>600</v>
      </c>
      <c r="N1177" s="71"/>
      <c r="O1177" s="71" t="s">
        <v>2107</v>
      </c>
      <c r="P1177" s="51" t="s">
        <v>83</v>
      </c>
      <c r="Q1177" s="24">
        <v>768386.15540000005</v>
      </c>
      <c r="R1177" s="26">
        <v>105</v>
      </c>
      <c r="S1177" s="26" t="s">
        <v>84</v>
      </c>
    </row>
    <row r="1178" spans="1:19" x14ac:dyDescent="0.3">
      <c r="A1178" s="2">
        <v>227</v>
      </c>
      <c r="B1178" s="2">
        <v>1</v>
      </c>
      <c r="C1178" s="2" t="s">
        <v>75</v>
      </c>
      <c r="D1178" s="1">
        <v>7</v>
      </c>
      <c r="E1178" s="2" t="str">
        <f t="shared" si="8"/>
        <v>7_Orectolobiformes</v>
      </c>
      <c r="F1178" s="2" t="s">
        <v>636</v>
      </c>
      <c r="G1178" s="2" t="s">
        <v>728</v>
      </c>
      <c r="H1178" s="20" t="s">
        <v>3221</v>
      </c>
      <c r="I1178" s="20">
        <v>44617</v>
      </c>
      <c r="J1178" s="20">
        <v>124435749</v>
      </c>
      <c r="K1178" s="70" t="str">
        <f t="shared" si="9"/>
        <v>https://www.iucnredlist.org/species/44617/124435749</v>
      </c>
      <c r="L1178" s="23">
        <v>0</v>
      </c>
      <c r="M1178" s="23">
        <v>30</v>
      </c>
      <c r="N1178" s="72"/>
      <c r="O1178" s="72" t="s">
        <v>740</v>
      </c>
      <c r="P1178" s="51" t="s">
        <v>83</v>
      </c>
      <c r="Q1178" s="24">
        <v>62786.49265</v>
      </c>
      <c r="R1178" s="25">
        <v>75</v>
      </c>
      <c r="S1178" s="26" t="s">
        <v>84</v>
      </c>
    </row>
    <row r="1179" spans="1:19" x14ac:dyDescent="0.3">
      <c r="A1179" s="2">
        <v>33</v>
      </c>
      <c r="B1179" s="2">
        <v>1</v>
      </c>
      <c r="C1179" s="2" t="s">
        <v>75</v>
      </c>
      <c r="D1179" s="1">
        <v>3</v>
      </c>
      <c r="E1179" s="2" t="str">
        <f t="shared" si="8"/>
        <v>3_Squaliformes</v>
      </c>
      <c r="F1179" s="2" t="s">
        <v>203</v>
      </c>
      <c r="G1179" s="2" t="s">
        <v>204</v>
      </c>
      <c r="H1179" s="20" t="s">
        <v>3008</v>
      </c>
      <c r="I1179" s="20">
        <v>161410</v>
      </c>
      <c r="J1179" s="20">
        <v>124480327</v>
      </c>
      <c r="K1179" s="70" t="str">
        <f t="shared" si="9"/>
        <v>https://www.iucnredlist.org/species/161410/124480327</v>
      </c>
      <c r="L1179" s="19">
        <v>40</v>
      </c>
      <c r="M1179" s="19">
        <v>500</v>
      </c>
      <c r="N1179" s="71"/>
      <c r="O1179" s="71" t="s">
        <v>262</v>
      </c>
      <c r="P1179" s="51" t="s">
        <v>178</v>
      </c>
      <c r="Q1179" s="24">
        <v>76221.863060000003</v>
      </c>
      <c r="R1179" s="26">
        <v>78</v>
      </c>
      <c r="S1179" s="26" t="s">
        <v>84</v>
      </c>
    </row>
    <row r="1180" spans="1:19" x14ac:dyDescent="0.3">
      <c r="A1180" s="2">
        <v>51</v>
      </c>
      <c r="B1180" s="2">
        <v>1</v>
      </c>
      <c r="C1180" s="2" t="s">
        <v>75</v>
      </c>
      <c r="D1180" s="1">
        <v>3</v>
      </c>
      <c r="E1180" s="2" t="str">
        <f t="shared" si="8"/>
        <v>3_Squaliformes</v>
      </c>
      <c r="F1180" s="2" t="s">
        <v>203</v>
      </c>
      <c r="G1180" s="2" t="s">
        <v>298</v>
      </c>
      <c r="H1180" s="20" t="s">
        <v>3028</v>
      </c>
      <c r="I1180" s="20">
        <v>41740</v>
      </c>
      <c r="J1180" s="20">
        <v>68614118</v>
      </c>
      <c r="K1180" s="70" t="str">
        <f t="shared" si="9"/>
        <v>https://www.iucnredlist.org/species/41740/68614118</v>
      </c>
      <c r="L1180" s="19">
        <v>275</v>
      </c>
      <c r="M1180" s="19">
        <v>1050</v>
      </c>
      <c r="N1180" s="71"/>
      <c r="O1180" s="71" t="s">
        <v>262</v>
      </c>
      <c r="P1180" s="51" t="s">
        <v>178</v>
      </c>
      <c r="Q1180" s="24">
        <v>25939.656760000002</v>
      </c>
      <c r="R1180" s="26">
        <v>112</v>
      </c>
      <c r="S1180" s="26" t="s">
        <v>84</v>
      </c>
    </row>
    <row r="1181" spans="1:19" x14ac:dyDescent="0.3">
      <c r="A1181" s="2">
        <v>260</v>
      </c>
      <c r="B1181" s="2">
        <v>1</v>
      </c>
      <c r="C1181" s="2" t="s">
        <v>75</v>
      </c>
      <c r="D1181" s="1">
        <v>9</v>
      </c>
      <c r="E1181" s="2" t="str">
        <f t="shared" si="8"/>
        <v>9_Carcharhiniformes</v>
      </c>
      <c r="F1181" s="2" t="s">
        <v>76</v>
      </c>
      <c r="G1181" s="2" t="s">
        <v>800</v>
      </c>
      <c r="H1181" s="20" t="s">
        <v>3258</v>
      </c>
      <c r="I1181" s="20">
        <v>44214</v>
      </c>
      <c r="J1181" s="20">
        <v>124430645</v>
      </c>
      <c r="K1181" s="70" t="str">
        <f t="shared" si="9"/>
        <v>https://www.iucnredlist.org/species/44214/124430645</v>
      </c>
      <c r="L1181" s="19">
        <v>907</v>
      </c>
      <c r="M1181" s="19">
        <v>1040</v>
      </c>
      <c r="N1181" s="71"/>
      <c r="O1181" s="71" t="s">
        <v>262</v>
      </c>
      <c r="P1181" s="51" t="s">
        <v>178</v>
      </c>
      <c r="Q1181" s="24">
        <v>5538.239638</v>
      </c>
      <c r="R1181" s="26">
        <v>31</v>
      </c>
      <c r="S1181" s="26" t="s">
        <v>84</v>
      </c>
    </row>
    <row r="1182" spans="1:19" x14ac:dyDescent="0.3">
      <c r="A1182" s="2">
        <v>419</v>
      </c>
      <c r="B1182" s="2">
        <v>1</v>
      </c>
      <c r="C1182" s="2" t="s">
        <v>75</v>
      </c>
      <c r="D1182" s="1">
        <v>9</v>
      </c>
      <c r="E1182" s="2" t="str">
        <f t="shared" si="8"/>
        <v>9_Carcharhiniformes</v>
      </c>
      <c r="F1182" s="2" t="s">
        <v>76</v>
      </c>
      <c r="G1182" s="2" t="s">
        <v>1181</v>
      </c>
      <c r="H1182" s="20" t="s">
        <v>3418</v>
      </c>
      <c r="I1182" s="20">
        <v>39352</v>
      </c>
      <c r="J1182" s="20">
        <v>2907336</v>
      </c>
      <c r="K1182" s="70" t="str">
        <f t="shared" si="9"/>
        <v>https://www.iucnredlist.org/species/39352/2907336</v>
      </c>
      <c r="L1182" s="19">
        <v>0</v>
      </c>
      <c r="M1182" s="19">
        <v>826</v>
      </c>
      <c r="N1182" s="71"/>
      <c r="O1182" s="71" t="s">
        <v>262</v>
      </c>
      <c r="P1182" s="51" t="s">
        <v>83</v>
      </c>
      <c r="Q1182" s="24">
        <v>5755915.4469999997</v>
      </c>
      <c r="R1182" s="26">
        <v>96</v>
      </c>
      <c r="S1182" s="26" t="s">
        <v>84</v>
      </c>
    </row>
    <row r="1183" spans="1:19" x14ac:dyDescent="0.3">
      <c r="A1183" s="2">
        <v>437</v>
      </c>
      <c r="B1183" s="2">
        <v>1</v>
      </c>
      <c r="C1183" s="2" t="s">
        <v>75</v>
      </c>
      <c r="D1183" s="1">
        <v>9</v>
      </c>
      <c r="E1183" s="2" t="str">
        <f t="shared" si="8"/>
        <v>9_Carcharhiniformes</v>
      </c>
      <c r="F1183" s="2" t="s">
        <v>76</v>
      </c>
      <c r="G1183" s="2" t="s">
        <v>1181</v>
      </c>
      <c r="H1183" s="20" t="s">
        <v>3437</v>
      </c>
      <c r="I1183" s="20">
        <v>161715</v>
      </c>
      <c r="J1183" s="20">
        <v>124532728</v>
      </c>
      <c r="K1183" s="70" t="str">
        <f t="shared" si="9"/>
        <v>https://www.iucnredlist.org/species/161715/124532728</v>
      </c>
      <c r="L1183" s="19">
        <v>1</v>
      </c>
      <c r="M1183" s="19">
        <v>260</v>
      </c>
      <c r="N1183" s="71"/>
      <c r="O1183" s="71" t="s">
        <v>262</v>
      </c>
      <c r="P1183" s="51" t="s">
        <v>83</v>
      </c>
      <c r="Q1183" s="24">
        <v>1609013.7290000001</v>
      </c>
      <c r="R1183" s="26">
        <v>135</v>
      </c>
      <c r="S1183" s="26" t="s">
        <v>84</v>
      </c>
    </row>
    <row r="1184" spans="1:19" x14ac:dyDescent="0.3">
      <c r="A1184" s="2">
        <v>371</v>
      </c>
      <c r="B1184" s="2">
        <v>1</v>
      </c>
      <c r="C1184" s="2" t="s">
        <v>75</v>
      </c>
      <c r="D1184" s="1">
        <v>9</v>
      </c>
      <c r="E1184" s="2" t="str">
        <f t="shared" si="8"/>
        <v>9_Carcharhiniformes</v>
      </c>
      <c r="F1184" s="2" t="s">
        <v>76</v>
      </c>
      <c r="G1184" s="2" t="s">
        <v>1031</v>
      </c>
      <c r="H1184" s="20" t="s">
        <v>3370</v>
      </c>
      <c r="I1184" s="20">
        <v>41753</v>
      </c>
      <c r="J1184" s="20">
        <v>68616196</v>
      </c>
      <c r="K1184" s="70" t="str">
        <f t="shared" si="9"/>
        <v>https://www.iucnredlist.org/species/41753/68616196</v>
      </c>
      <c r="L1184" s="23">
        <v>0</v>
      </c>
      <c r="M1184" s="23">
        <v>650</v>
      </c>
      <c r="N1184" s="72"/>
      <c r="O1184" s="72" t="s">
        <v>1068</v>
      </c>
      <c r="P1184" s="51" t="s">
        <v>83</v>
      </c>
      <c r="Q1184" s="24">
        <v>219803.19149999999</v>
      </c>
      <c r="R1184" s="26">
        <v>100</v>
      </c>
      <c r="S1184" s="26" t="s">
        <v>84</v>
      </c>
    </row>
    <row r="1185" spans="1:19" x14ac:dyDescent="0.3">
      <c r="A1185" s="2">
        <v>66</v>
      </c>
      <c r="B1185" s="2">
        <v>1</v>
      </c>
      <c r="C1185" s="2" t="s">
        <v>75</v>
      </c>
      <c r="D1185" s="1">
        <v>3</v>
      </c>
      <c r="E1185" s="2" t="str">
        <f t="shared" si="8"/>
        <v>3_Squaliformes</v>
      </c>
      <c r="F1185" s="2" t="s">
        <v>203</v>
      </c>
      <c r="G1185" s="2" t="s">
        <v>334</v>
      </c>
      <c r="H1185" s="20" t="s">
        <v>3043</v>
      </c>
      <c r="I1185" s="20">
        <v>161521</v>
      </c>
      <c r="J1185" s="20">
        <v>124499082</v>
      </c>
      <c r="K1185" s="70" t="str">
        <f t="shared" si="9"/>
        <v>https://www.iucnredlist.org/species/161521/124499082</v>
      </c>
      <c r="L1185" s="23">
        <v>180</v>
      </c>
      <c r="M1185" s="19">
        <v>2250</v>
      </c>
      <c r="N1185" s="72"/>
      <c r="O1185" s="72" t="s">
        <v>343</v>
      </c>
      <c r="P1185" s="51" t="s">
        <v>178</v>
      </c>
      <c r="Q1185" s="24">
        <v>4886207.9749999996</v>
      </c>
      <c r="R1185" s="26">
        <v>107</v>
      </c>
      <c r="S1185" s="26" t="s">
        <v>84</v>
      </c>
    </row>
    <row r="1186" spans="1:19" x14ac:dyDescent="0.3">
      <c r="A1186" s="2">
        <v>394</v>
      </c>
      <c r="B1186" s="2">
        <v>1</v>
      </c>
      <c r="C1186" s="2" t="s">
        <v>75</v>
      </c>
      <c r="D1186" s="1">
        <v>9</v>
      </c>
      <c r="E1186" s="2" t="str">
        <f t="shared" si="8"/>
        <v>9_Carcharhiniformes</v>
      </c>
      <c r="F1186" s="2" t="s">
        <v>76</v>
      </c>
      <c r="G1186" s="2" t="s">
        <v>1031</v>
      </c>
      <c r="H1186" s="20" t="s">
        <v>3393</v>
      </c>
      <c r="I1186" s="20">
        <v>60234</v>
      </c>
      <c r="J1186" s="20">
        <v>124454484</v>
      </c>
      <c r="K1186" s="70" t="str">
        <f t="shared" si="9"/>
        <v>https://www.iucnredlist.org/species/60234/124454484</v>
      </c>
      <c r="L1186" s="19">
        <v>150</v>
      </c>
      <c r="M1186" s="19">
        <v>260</v>
      </c>
      <c r="N1186" s="71"/>
      <c r="O1186" s="71" t="s">
        <v>1120</v>
      </c>
      <c r="P1186" s="51" t="s">
        <v>83</v>
      </c>
      <c r="Q1186" s="24">
        <v>239836.65710000001</v>
      </c>
      <c r="R1186" s="26">
        <v>76</v>
      </c>
      <c r="S1186" s="26" t="s">
        <v>84</v>
      </c>
    </row>
    <row r="1187" spans="1:19" x14ac:dyDescent="0.3">
      <c r="A1187" s="2">
        <v>200</v>
      </c>
      <c r="B1187" s="2">
        <v>1</v>
      </c>
      <c r="C1187" s="2" t="s">
        <v>75</v>
      </c>
      <c r="D1187" s="1">
        <v>7</v>
      </c>
      <c r="E1187" s="2" t="str">
        <f t="shared" si="8"/>
        <v>7_Orectolobiformes</v>
      </c>
      <c r="F1187" s="2" t="s">
        <v>636</v>
      </c>
      <c r="G1187" s="2" t="s">
        <v>663</v>
      </c>
      <c r="H1187" s="20" t="s">
        <v>3188</v>
      </c>
      <c r="I1187" s="20">
        <v>176486152</v>
      </c>
      <c r="J1187" s="20">
        <v>176486163</v>
      </c>
      <c r="K1187" s="70" t="str">
        <f t="shared" si="9"/>
        <v>https://www.iucnredlist.org/species/176486152/176486163</v>
      </c>
      <c r="L1187" s="23">
        <v>0</v>
      </c>
      <c r="M1187" s="23">
        <v>100</v>
      </c>
      <c r="N1187" s="72"/>
      <c r="O1187" s="72" t="s">
        <v>677</v>
      </c>
      <c r="P1187" s="51" t="s">
        <v>83</v>
      </c>
      <c r="Q1187" s="24">
        <v>315412.6251</v>
      </c>
      <c r="R1187" s="26">
        <v>120</v>
      </c>
      <c r="S1187" s="26" t="s">
        <v>84</v>
      </c>
    </row>
    <row r="1188" spans="1:19" x14ac:dyDescent="0.3">
      <c r="A1188" s="2">
        <v>424</v>
      </c>
      <c r="B1188" s="2">
        <v>1</v>
      </c>
      <c r="C1188" s="2" t="s">
        <v>75</v>
      </c>
      <c r="D1188" s="1">
        <v>9</v>
      </c>
      <c r="E1188" s="2" t="str">
        <f t="shared" si="8"/>
        <v>9_Carcharhiniformes</v>
      </c>
      <c r="F1188" s="2" t="s">
        <v>76</v>
      </c>
      <c r="G1188" s="2" t="s">
        <v>1181</v>
      </c>
      <c r="H1188" s="20" t="s">
        <v>3423</v>
      </c>
      <c r="I1188" s="20">
        <v>176486023</v>
      </c>
      <c r="J1188" s="20">
        <v>176486027</v>
      </c>
      <c r="K1188" s="70" t="str">
        <f t="shared" si="9"/>
        <v>https://www.iucnredlist.org/species/176486023/176486027</v>
      </c>
      <c r="L1188" s="23">
        <v>60</v>
      </c>
      <c r="M1188" s="23">
        <v>100</v>
      </c>
      <c r="N1188" s="72"/>
      <c r="O1188" s="72" t="s">
        <v>1200</v>
      </c>
      <c r="P1188" s="51" t="s">
        <v>83</v>
      </c>
      <c r="Q1188" s="24">
        <v>577.53312530000005</v>
      </c>
      <c r="R1188" s="26">
        <v>120</v>
      </c>
      <c r="S1188" s="26" t="s">
        <v>84</v>
      </c>
    </row>
    <row r="1189" spans="1:19" x14ac:dyDescent="0.3">
      <c r="A1189" s="2">
        <v>306</v>
      </c>
      <c r="B1189" s="2">
        <v>1</v>
      </c>
      <c r="C1189" s="2" t="s">
        <v>75</v>
      </c>
      <c r="D1189" s="1">
        <v>9</v>
      </c>
      <c r="E1189" s="2" t="str">
        <f t="shared" si="8"/>
        <v>9_Carcharhiniformes</v>
      </c>
      <c r="F1189" s="2" t="s">
        <v>76</v>
      </c>
      <c r="G1189" s="2" t="s">
        <v>800</v>
      </c>
      <c r="H1189" s="20" t="s">
        <v>3304</v>
      </c>
      <c r="I1189" s="20">
        <v>141745938</v>
      </c>
      <c r="J1189" s="20">
        <v>141745944</v>
      </c>
      <c r="K1189" s="70" t="str">
        <f t="shared" si="9"/>
        <v>https://www.iucnredlist.org/species/141745938/141745944</v>
      </c>
      <c r="L1189" s="19">
        <v>628</v>
      </c>
      <c r="M1189" s="19">
        <v>628</v>
      </c>
      <c r="N1189" s="71"/>
      <c r="O1189" s="71" t="s">
        <v>924</v>
      </c>
      <c r="P1189" s="51" t="s">
        <v>178</v>
      </c>
      <c r="Q1189" s="24">
        <v>133.3219489</v>
      </c>
      <c r="R1189" s="26">
        <v>32.5</v>
      </c>
      <c r="S1189" s="26" t="s">
        <v>84</v>
      </c>
    </row>
    <row r="1190" spans="1:19" x14ac:dyDescent="0.3">
      <c r="A1190" s="2">
        <v>304</v>
      </c>
      <c r="B1190" s="2">
        <v>1</v>
      </c>
      <c r="C1190" s="2" t="s">
        <v>75</v>
      </c>
      <c r="D1190" s="1">
        <v>9</v>
      </c>
      <c r="E1190" s="2" t="str">
        <f t="shared" si="8"/>
        <v>9_Carcharhiniformes</v>
      </c>
      <c r="F1190" s="2" t="s">
        <v>76</v>
      </c>
      <c r="G1190" s="2" t="s">
        <v>800</v>
      </c>
      <c r="H1190" s="20" t="s">
        <v>3302</v>
      </c>
      <c r="I1190" s="20">
        <v>141747777</v>
      </c>
      <c r="J1190" s="20">
        <v>141748112</v>
      </c>
      <c r="K1190" s="70" t="str">
        <f t="shared" si="9"/>
        <v>https://www.iucnredlist.org/species/141747777/141748112</v>
      </c>
      <c r="L1190" s="19">
        <v>380</v>
      </c>
      <c r="M1190" s="19">
        <v>420</v>
      </c>
      <c r="N1190" s="71"/>
      <c r="O1190" s="71" t="s">
        <v>919</v>
      </c>
      <c r="P1190" s="51" t="s">
        <v>178</v>
      </c>
      <c r="Q1190" s="24">
        <v>231.9924647</v>
      </c>
      <c r="R1190" s="26">
        <v>43.7</v>
      </c>
      <c r="S1190" s="26" t="s">
        <v>84</v>
      </c>
    </row>
    <row r="1191" spans="1:19" x14ac:dyDescent="0.3">
      <c r="A1191" s="2">
        <v>145.5</v>
      </c>
      <c r="B1191" s="2">
        <v>1</v>
      </c>
      <c r="C1191" s="2" t="s">
        <v>75</v>
      </c>
      <c r="D1191" s="1">
        <v>4</v>
      </c>
      <c r="E1191" s="2" t="str">
        <f t="shared" si="8"/>
        <v>4_Pristiophoriformes</v>
      </c>
      <c r="F1191" s="2" t="s">
        <v>541</v>
      </c>
      <c r="G1191" s="2" t="s">
        <v>542</v>
      </c>
      <c r="H1191" s="20" t="s">
        <v>3125</v>
      </c>
      <c r="I1191" s="20">
        <v>171729431</v>
      </c>
      <c r="J1191" s="20">
        <v>171729482</v>
      </c>
      <c r="K1191" s="70" t="str">
        <f t="shared" si="9"/>
        <v>https://www.iucnredlist.org/species/171729431/171729482</v>
      </c>
      <c r="L1191" s="19">
        <v>214</v>
      </c>
      <c r="M1191" s="19">
        <v>320</v>
      </c>
      <c r="N1191" s="71"/>
      <c r="O1191" s="71" t="s">
        <v>549</v>
      </c>
      <c r="P1191" s="51" t="s">
        <v>178</v>
      </c>
      <c r="Q1191" s="24">
        <v>12076.683419999999</v>
      </c>
      <c r="R1191" s="26">
        <v>143</v>
      </c>
      <c r="S1191" s="26" t="s">
        <v>84</v>
      </c>
    </row>
    <row r="1192" spans="1:19" x14ac:dyDescent="0.3">
      <c r="A1192" s="2">
        <v>146</v>
      </c>
      <c r="B1192" s="2">
        <v>1</v>
      </c>
      <c r="C1192" s="2" t="s">
        <v>75</v>
      </c>
      <c r="D1192" s="1">
        <v>4</v>
      </c>
      <c r="E1192" s="2" t="str">
        <f t="shared" si="8"/>
        <v>4_Pristiophoriformes</v>
      </c>
      <c r="F1192" s="2" t="s">
        <v>541</v>
      </c>
      <c r="G1192" s="2" t="s">
        <v>542</v>
      </c>
      <c r="H1192" s="20" t="s">
        <v>3127</v>
      </c>
      <c r="I1192" s="20">
        <v>171728748</v>
      </c>
      <c r="J1192" s="20">
        <v>124432293</v>
      </c>
      <c r="K1192" s="70" t="str">
        <f t="shared" si="9"/>
        <v>https://www.iucnredlist.org/species/171728748/124432293</v>
      </c>
      <c r="L1192" s="19">
        <v>10</v>
      </c>
      <c r="M1192" s="19">
        <v>915</v>
      </c>
      <c r="N1192" s="71"/>
      <c r="O1192" s="71" t="s">
        <v>549</v>
      </c>
      <c r="P1192" s="51" t="s">
        <v>178</v>
      </c>
      <c r="Q1192" s="24">
        <v>146815.93659999999</v>
      </c>
      <c r="R1192" s="26">
        <v>136</v>
      </c>
      <c r="S1192" s="26" t="s">
        <v>84</v>
      </c>
    </row>
    <row r="1193" spans="1:19" x14ac:dyDescent="0.3">
      <c r="A1193" s="2">
        <v>314</v>
      </c>
      <c r="B1193" s="2">
        <v>1</v>
      </c>
      <c r="C1193" s="2" t="s">
        <v>75</v>
      </c>
      <c r="D1193" s="1">
        <v>9</v>
      </c>
      <c r="E1193" s="2" t="str">
        <f t="shared" si="8"/>
        <v>9_Carcharhiniformes</v>
      </c>
      <c r="F1193" s="2" t="s">
        <v>76</v>
      </c>
      <c r="G1193" s="2" t="s">
        <v>800</v>
      </c>
      <c r="H1193" s="20" t="s">
        <v>3312</v>
      </c>
      <c r="I1193" s="20">
        <v>162209990</v>
      </c>
      <c r="J1193" s="20">
        <v>162210017</v>
      </c>
      <c r="K1193" s="70" t="str">
        <f t="shared" si="9"/>
        <v>https://www.iucnredlist.org/species/162209990/162210017</v>
      </c>
      <c r="L1193" s="19">
        <v>500</v>
      </c>
      <c r="M1193" s="19">
        <v>743</v>
      </c>
      <c r="N1193" s="71"/>
      <c r="O1193" s="71" t="s">
        <v>944</v>
      </c>
      <c r="P1193" s="51" t="s">
        <v>178</v>
      </c>
      <c r="Q1193" s="24">
        <v>228.79165850000001</v>
      </c>
      <c r="R1193" s="26">
        <v>37.200000000000003</v>
      </c>
      <c r="S1193" s="26" t="s">
        <v>84</v>
      </c>
    </row>
    <row r="1194" spans="1:19" x14ac:dyDescent="0.3">
      <c r="A1194" s="2">
        <v>53</v>
      </c>
      <c r="B1194" s="2">
        <v>1</v>
      </c>
      <c r="C1194" s="2" t="s">
        <v>75</v>
      </c>
      <c r="D1194" s="1">
        <v>3</v>
      </c>
      <c r="E1194" s="2" t="str">
        <f t="shared" si="8"/>
        <v>3_Squaliformes</v>
      </c>
      <c r="F1194" s="2" t="s">
        <v>203</v>
      </c>
      <c r="G1194" s="2" t="s">
        <v>298</v>
      </c>
      <c r="H1194" s="20" t="s">
        <v>3030</v>
      </c>
      <c r="I1194" s="20">
        <v>162292832</v>
      </c>
      <c r="J1194" s="20">
        <v>162292852</v>
      </c>
      <c r="K1194" s="70" t="str">
        <f t="shared" si="9"/>
        <v>https://www.iucnredlist.org/species/162292832/162292852</v>
      </c>
      <c r="L1194" s="19">
        <v>340</v>
      </c>
      <c r="M1194" s="19">
        <v>610</v>
      </c>
      <c r="N1194" s="71"/>
      <c r="O1194" s="71" t="s">
        <v>309</v>
      </c>
      <c r="P1194" s="51" t="s">
        <v>178</v>
      </c>
      <c r="Q1194" s="24">
        <v>3377.0216959999998</v>
      </c>
      <c r="R1194" s="26">
        <v>99</v>
      </c>
      <c r="S1194" s="26" t="s">
        <v>84</v>
      </c>
    </row>
    <row r="1195" spans="1:19" x14ac:dyDescent="0.3">
      <c r="A1195" s="2">
        <v>102</v>
      </c>
      <c r="B1195" s="2">
        <v>1</v>
      </c>
      <c r="C1195" s="2" t="s">
        <v>75</v>
      </c>
      <c r="D1195" s="1">
        <v>3</v>
      </c>
      <c r="E1195" s="2" t="str">
        <f t="shared" si="8"/>
        <v>3_Squaliformes</v>
      </c>
      <c r="F1195" s="2" t="s">
        <v>203</v>
      </c>
      <c r="G1195" s="2" t="s">
        <v>334</v>
      </c>
      <c r="H1195" s="20" t="s">
        <v>3079</v>
      </c>
      <c r="I1195" s="20">
        <v>162209351</v>
      </c>
      <c r="J1195" s="20">
        <v>162209370</v>
      </c>
      <c r="K1195" s="70" t="str">
        <f t="shared" si="9"/>
        <v>https://www.iucnredlist.org/species/162209351/162209370</v>
      </c>
      <c r="L1195" s="19">
        <v>340</v>
      </c>
      <c r="M1195" s="19">
        <v>785</v>
      </c>
      <c r="N1195" s="71"/>
      <c r="O1195" s="71" t="s">
        <v>309</v>
      </c>
      <c r="P1195" s="51" t="s">
        <v>178</v>
      </c>
      <c r="Q1195" s="24">
        <v>778.8484479</v>
      </c>
      <c r="R1195" s="26">
        <v>27.7</v>
      </c>
      <c r="S1195" s="26" t="s">
        <v>84</v>
      </c>
    </row>
    <row r="1196" spans="1:19" x14ac:dyDescent="0.3">
      <c r="A1196" s="2">
        <v>283</v>
      </c>
      <c r="B1196" s="2">
        <v>1</v>
      </c>
      <c r="C1196" s="2" t="s">
        <v>75</v>
      </c>
      <c r="D1196" s="1">
        <v>9</v>
      </c>
      <c r="E1196" s="2" t="str">
        <f t="shared" si="8"/>
        <v>9_Carcharhiniformes</v>
      </c>
      <c r="F1196" s="2" t="s">
        <v>76</v>
      </c>
      <c r="G1196" s="2" t="s">
        <v>800</v>
      </c>
      <c r="H1196" s="20" t="s">
        <v>3281</v>
      </c>
      <c r="I1196" s="20">
        <v>162209907</v>
      </c>
      <c r="J1196" s="20">
        <v>162209939</v>
      </c>
      <c r="K1196" s="70" t="str">
        <f t="shared" si="9"/>
        <v>https://www.iucnredlist.org/species/162209907/162209939</v>
      </c>
      <c r="L1196" s="19">
        <v>630</v>
      </c>
      <c r="M1196" s="19">
        <v>786</v>
      </c>
      <c r="N1196" s="71"/>
      <c r="O1196" s="71" t="s">
        <v>309</v>
      </c>
      <c r="P1196" s="51" t="s">
        <v>178</v>
      </c>
      <c r="Q1196" s="24">
        <v>237.5476194</v>
      </c>
      <c r="R1196" s="26">
        <v>43.7</v>
      </c>
      <c r="S1196" s="26" t="s">
        <v>84</v>
      </c>
    </row>
    <row r="1197" spans="1:19" x14ac:dyDescent="0.3">
      <c r="A1197" s="2">
        <v>899</v>
      </c>
      <c r="B1197" s="2">
        <v>1</v>
      </c>
      <c r="C1197" s="2" t="s">
        <v>1392</v>
      </c>
      <c r="D1197" s="1">
        <v>12</v>
      </c>
      <c r="E1197" s="2" t="str">
        <f t="shared" si="8"/>
        <v>12_Rajiformes</v>
      </c>
      <c r="F1197" s="2" t="s">
        <v>1705</v>
      </c>
      <c r="G1197" s="2" t="s">
        <v>2038</v>
      </c>
      <c r="H1197" s="20" t="s">
        <v>3919</v>
      </c>
      <c r="I1197" s="20">
        <v>162215826</v>
      </c>
      <c r="J1197" s="20">
        <v>162215848</v>
      </c>
      <c r="K1197" s="70" t="str">
        <f t="shared" si="9"/>
        <v>https://www.iucnredlist.org/species/162215826/162215848</v>
      </c>
      <c r="L1197" s="23">
        <v>800</v>
      </c>
      <c r="M1197" s="23">
        <v>980</v>
      </c>
      <c r="N1197" s="74"/>
      <c r="O1197" s="74" t="s">
        <v>309</v>
      </c>
      <c r="P1197" s="51" t="s">
        <v>178</v>
      </c>
      <c r="Q1197" s="24">
        <v>104.7979235</v>
      </c>
      <c r="R1197" s="26">
        <v>45.9</v>
      </c>
      <c r="S1197" s="26" t="s">
        <v>84</v>
      </c>
    </row>
    <row r="1198" spans="1:19" x14ac:dyDescent="0.3">
      <c r="A1198" s="2">
        <v>54</v>
      </c>
      <c r="B1198" s="2">
        <v>1</v>
      </c>
      <c r="C1198" s="2" t="s">
        <v>75</v>
      </c>
      <c r="D1198" s="1">
        <v>3</v>
      </c>
      <c r="E1198" s="2" t="str">
        <f t="shared" si="8"/>
        <v>3_Squaliformes</v>
      </c>
      <c r="F1198" s="2" t="s">
        <v>203</v>
      </c>
      <c r="G1198" s="2" t="s">
        <v>298</v>
      </c>
      <c r="H1198" s="20" t="s">
        <v>3031</v>
      </c>
      <c r="I1198" s="20">
        <v>162292301</v>
      </c>
      <c r="J1198" s="20">
        <v>162292797</v>
      </c>
      <c r="K1198" s="70" t="str">
        <f t="shared" si="9"/>
        <v>https://www.iucnredlist.org/species/162292301/162292797</v>
      </c>
      <c r="L1198" s="19">
        <v>330</v>
      </c>
      <c r="M1198" s="19">
        <v>460</v>
      </c>
      <c r="N1198" s="71"/>
      <c r="O1198" s="71" t="s">
        <v>312</v>
      </c>
      <c r="P1198" s="51" t="s">
        <v>178</v>
      </c>
      <c r="Q1198" s="24">
        <v>13389.771049999999</v>
      </c>
      <c r="R1198" s="26">
        <v>93</v>
      </c>
      <c r="S1198" s="26" t="s">
        <v>84</v>
      </c>
    </row>
    <row r="1199" spans="1:19" x14ac:dyDescent="0.3">
      <c r="A1199" s="2">
        <v>1109</v>
      </c>
      <c r="B1199" s="2">
        <v>1</v>
      </c>
      <c r="C1199" s="2" t="s">
        <v>1392</v>
      </c>
      <c r="D1199" s="1">
        <v>13</v>
      </c>
      <c r="E1199" s="2" t="str">
        <f t="shared" si="8"/>
        <v>13_Myliobatiformes</v>
      </c>
      <c r="F1199" s="2" t="s">
        <v>2338</v>
      </c>
      <c r="G1199" s="2" t="s">
        <v>2677</v>
      </c>
      <c r="H1199" s="20" t="s">
        <v>4100</v>
      </c>
      <c r="I1199" s="20">
        <v>152784569</v>
      </c>
      <c r="J1199" s="20">
        <v>152784737</v>
      </c>
      <c r="K1199" s="70" t="str">
        <f t="shared" si="9"/>
        <v>https://www.iucnredlist.org/species/152784569/152784737</v>
      </c>
      <c r="L1199" s="23">
        <v>0</v>
      </c>
      <c r="M1199" s="23">
        <v>60</v>
      </c>
      <c r="N1199" s="72"/>
      <c r="O1199" s="72" t="s">
        <v>2687</v>
      </c>
      <c r="P1199" s="51" t="s">
        <v>83</v>
      </c>
      <c r="Q1199" s="24">
        <v>569770.42119999998</v>
      </c>
      <c r="R1199" s="26">
        <v>89.9</v>
      </c>
      <c r="S1199" s="52" t="s">
        <v>2355</v>
      </c>
    </row>
    <row r="1200" spans="1:19" x14ac:dyDescent="0.3">
      <c r="A1200" s="2">
        <v>1114</v>
      </c>
      <c r="B1200" s="2">
        <v>1</v>
      </c>
      <c r="C1200" s="2" t="s">
        <v>1392</v>
      </c>
      <c r="D1200" s="1">
        <v>13</v>
      </c>
      <c r="E1200" s="2" t="str">
        <f t="shared" si="8"/>
        <v>13_Myliobatiformes</v>
      </c>
      <c r="F1200" s="2" t="s">
        <v>2338</v>
      </c>
      <c r="G1200" s="2" t="s">
        <v>2677</v>
      </c>
      <c r="H1200" s="20" t="s">
        <v>4105</v>
      </c>
      <c r="I1200" s="20">
        <v>180502386</v>
      </c>
      <c r="J1200" s="20">
        <v>180503121</v>
      </c>
      <c r="K1200" s="70" t="str">
        <f t="shared" si="9"/>
        <v>https://www.iucnredlist.org/species/180502386/180503121</v>
      </c>
      <c r="L1200" s="23">
        <v>0</v>
      </c>
      <c r="M1200" s="23">
        <v>60</v>
      </c>
      <c r="N1200" s="72"/>
      <c r="O1200" s="72" t="s">
        <v>2687</v>
      </c>
      <c r="P1200" s="51" t="s">
        <v>83</v>
      </c>
      <c r="Q1200" s="24">
        <v>201235.44</v>
      </c>
      <c r="R1200" s="26">
        <v>75</v>
      </c>
      <c r="S1200" s="52" t="s">
        <v>2355</v>
      </c>
    </row>
    <row r="1201" spans="17:17" x14ac:dyDescent="0.3">
      <c r="Q1201" s="19"/>
    </row>
    <row r="1202" spans="17:17" x14ac:dyDescent="0.3">
      <c r="Q1202" s="19"/>
    </row>
    <row r="1203" spans="17:17" x14ac:dyDescent="0.3">
      <c r="Q1203" s="19"/>
    </row>
    <row r="1204" spans="17:17" x14ac:dyDescent="0.3">
      <c r="Q1204" s="19"/>
    </row>
    <row r="1205" spans="17:17" x14ac:dyDescent="0.3">
      <c r="Q1205" s="19"/>
    </row>
    <row r="1206" spans="17:17" x14ac:dyDescent="0.3">
      <c r="Q1206" s="19"/>
    </row>
    <row r="1207" spans="17:17" x14ac:dyDescent="0.3">
      <c r="Q1207" s="19"/>
    </row>
    <row r="1208" spans="17:17" x14ac:dyDescent="0.3">
      <c r="Q1208" s="19"/>
    </row>
    <row r="1209" spans="17:17" x14ac:dyDescent="0.3">
      <c r="Q1209" s="19"/>
    </row>
    <row r="1210" spans="17:17" x14ac:dyDescent="0.3">
      <c r="Q1210" s="19"/>
    </row>
    <row r="1211" spans="17:17" x14ac:dyDescent="0.3">
      <c r="Q1211" s="19"/>
    </row>
    <row r="1212" spans="17:17" x14ac:dyDescent="0.3">
      <c r="Q1212" s="19"/>
    </row>
    <row r="1213" spans="17:17" x14ac:dyDescent="0.3">
      <c r="Q1213" s="19"/>
    </row>
    <row r="1214" spans="17:17" x14ac:dyDescent="0.3">
      <c r="Q1214" s="19"/>
    </row>
    <row r="1215" spans="17:17" x14ac:dyDescent="0.3">
      <c r="Q1215" s="19"/>
    </row>
    <row r="1216" spans="17:17" x14ac:dyDescent="0.3">
      <c r="Q1216" s="19"/>
    </row>
    <row r="1217" spans="17:17" x14ac:dyDescent="0.3">
      <c r="Q1217" s="19"/>
    </row>
    <row r="1218" spans="17:17" x14ac:dyDescent="0.3">
      <c r="Q1218" s="19"/>
    </row>
    <row r="1219" spans="17:17" x14ac:dyDescent="0.3">
      <c r="Q1219" s="19"/>
    </row>
    <row r="1220" spans="17:17" x14ac:dyDescent="0.3">
      <c r="Q1220" s="19"/>
    </row>
    <row r="1221" spans="17:17" x14ac:dyDescent="0.3">
      <c r="Q1221" s="19"/>
    </row>
    <row r="1222" spans="17:17" x14ac:dyDescent="0.3">
      <c r="Q1222" s="19"/>
    </row>
    <row r="1223" spans="17:17" x14ac:dyDescent="0.3">
      <c r="Q1223" s="19"/>
    </row>
    <row r="1224" spans="17:17" x14ac:dyDescent="0.3">
      <c r="Q1224" s="19"/>
    </row>
    <row r="1225" spans="17:17" x14ac:dyDescent="0.3">
      <c r="Q1225" s="19"/>
    </row>
    <row r="1226" spans="17:17" x14ac:dyDescent="0.3">
      <c r="Q1226" s="19"/>
    </row>
    <row r="1227" spans="17:17" x14ac:dyDescent="0.3">
      <c r="Q1227" s="19"/>
    </row>
    <row r="1228" spans="17:17" x14ac:dyDescent="0.3">
      <c r="Q1228" s="19"/>
    </row>
    <row r="1229" spans="17:17" x14ac:dyDescent="0.3">
      <c r="Q1229" s="19"/>
    </row>
    <row r="1230" spans="17:17" x14ac:dyDescent="0.3">
      <c r="Q1230" s="19"/>
    </row>
    <row r="1231" spans="17:17" x14ac:dyDescent="0.3">
      <c r="Q1231" s="19"/>
    </row>
    <row r="1232" spans="17:17" x14ac:dyDescent="0.3">
      <c r="Q1232" s="19"/>
    </row>
    <row r="1233" spans="17:17" x14ac:dyDescent="0.3">
      <c r="Q1233" s="19"/>
    </row>
    <row r="1234" spans="17:17" x14ac:dyDescent="0.3">
      <c r="Q1234" s="19"/>
    </row>
    <row r="1235" spans="17:17" x14ac:dyDescent="0.3">
      <c r="Q1235" s="19"/>
    </row>
    <row r="1236" spans="17:17" x14ac:dyDescent="0.3">
      <c r="Q1236" s="19"/>
    </row>
    <row r="1237" spans="17:17" x14ac:dyDescent="0.3">
      <c r="Q1237" s="19"/>
    </row>
    <row r="1238" spans="17:17" x14ac:dyDescent="0.3">
      <c r="Q1238" s="19"/>
    </row>
    <row r="1239" spans="17:17" x14ac:dyDescent="0.3">
      <c r="Q1239" s="19"/>
    </row>
    <row r="1240" spans="17:17" x14ac:dyDescent="0.3">
      <c r="Q1240" s="19"/>
    </row>
    <row r="1241" spans="17:17" x14ac:dyDescent="0.3">
      <c r="Q1241" s="19"/>
    </row>
    <row r="1242" spans="17:17" x14ac:dyDescent="0.3">
      <c r="Q1242" s="19"/>
    </row>
    <row r="1243" spans="17:17" x14ac:dyDescent="0.3">
      <c r="Q1243" s="19"/>
    </row>
    <row r="1244" spans="17:17" x14ac:dyDescent="0.3">
      <c r="Q1244" s="19"/>
    </row>
    <row r="1245" spans="17:17" x14ac:dyDescent="0.3">
      <c r="Q1245" s="19"/>
    </row>
    <row r="1246" spans="17:17" x14ac:dyDescent="0.3">
      <c r="Q1246" s="19"/>
    </row>
    <row r="1247" spans="17:17" x14ac:dyDescent="0.3">
      <c r="Q1247" s="19"/>
    </row>
    <row r="1248" spans="17:17" x14ac:dyDescent="0.3">
      <c r="Q1248" s="19"/>
    </row>
    <row r="1249" spans="17:17" x14ac:dyDescent="0.3">
      <c r="Q1249" s="19"/>
    </row>
    <row r="1250" spans="17:17" x14ac:dyDescent="0.3">
      <c r="Q1250" s="19"/>
    </row>
    <row r="1251" spans="17:17" x14ac:dyDescent="0.3">
      <c r="Q1251" s="19"/>
    </row>
    <row r="1252" spans="17:17" x14ac:dyDescent="0.3">
      <c r="Q1252" s="19"/>
    </row>
    <row r="1253" spans="17:17" x14ac:dyDescent="0.3">
      <c r="Q1253" s="19"/>
    </row>
    <row r="1254" spans="17:17" x14ac:dyDescent="0.3">
      <c r="Q1254" s="19"/>
    </row>
    <row r="1255" spans="17:17" x14ac:dyDescent="0.3">
      <c r="Q1255" s="19"/>
    </row>
    <row r="1256" spans="17:17" x14ac:dyDescent="0.3">
      <c r="Q1256" s="19"/>
    </row>
    <row r="1257" spans="17:17" x14ac:dyDescent="0.3">
      <c r="Q1257" s="19"/>
    </row>
    <row r="1258" spans="17:17" x14ac:dyDescent="0.3">
      <c r="Q1258" s="19"/>
    </row>
    <row r="1259" spans="17:17" x14ac:dyDescent="0.3">
      <c r="Q1259" s="19"/>
    </row>
    <row r="1260" spans="17:17" x14ac:dyDescent="0.3">
      <c r="Q1260" s="19"/>
    </row>
    <row r="1261" spans="17:17" x14ac:dyDescent="0.3">
      <c r="Q1261" s="19"/>
    </row>
    <row r="1262" spans="17:17" x14ac:dyDescent="0.3">
      <c r="Q1262" s="19"/>
    </row>
    <row r="1263" spans="17:17" x14ac:dyDescent="0.3">
      <c r="Q1263" s="19"/>
    </row>
    <row r="1264" spans="17:17" x14ac:dyDescent="0.3">
      <c r="Q1264" s="19"/>
    </row>
    <row r="1265" spans="17:17" x14ac:dyDescent="0.3">
      <c r="Q1265" s="19"/>
    </row>
    <row r="1266" spans="17:17" x14ac:dyDescent="0.3">
      <c r="Q1266" s="19"/>
    </row>
    <row r="1267" spans="17:17" x14ac:dyDescent="0.3">
      <c r="Q1267" s="19"/>
    </row>
    <row r="1268" spans="17:17" x14ac:dyDescent="0.3">
      <c r="Q1268" s="19"/>
    </row>
    <row r="1269" spans="17:17" x14ac:dyDescent="0.3">
      <c r="Q1269" s="19"/>
    </row>
    <row r="1270" spans="17:17" x14ac:dyDescent="0.3">
      <c r="Q1270" s="19"/>
    </row>
    <row r="1271" spans="17:17" x14ac:dyDescent="0.3">
      <c r="Q1271" s="19"/>
    </row>
    <row r="1272" spans="17:17" x14ac:dyDescent="0.3">
      <c r="Q1272" s="19"/>
    </row>
    <row r="1273" spans="17:17" x14ac:dyDescent="0.3">
      <c r="Q1273" s="19"/>
    </row>
    <row r="1274" spans="17:17" x14ac:dyDescent="0.3">
      <c r="Q1274" s="19"/>
    </row>
    <row r="1275" spans="17:17" x14ac:dyDescent="0.3">
      <c r="Q1275" s="19"/>
    </row>
    <row r="1276" spans="17:17" x14ac:dyDescent="0.3">
      <c r="Q1276" s="19"/>
    </row>
    <row r="1277" spans="17:17" x14ac:dyDescent="0.3">
      <c r="Q1277" s="19"/>
    </row>
    <row r="1278" spans="17:17" x14ac:dyDescent="0.3">
      <c r="Q1278" s="19"/>
    </row>
    <row r="1279" spans="17:17" x14ac:dyDescent="0.3">
      <c r="Q1279" s="19"/>
    </row>
    <row r="1280" spans="17:17" x14ac:dyDescent="0.3">
      <c r="Q1280" s="19"/>
    </row>
    <row r="1281" spans="17:17" x14ac:dyDescent="0.3">
      <c r="Q1281" s="19"/>
    </row>
    <row r="1282" spans="17:17" x14ac:dyDescent="0.3">
      <c r="Q1282" s="19"/>
    </row>
    <row r="1283" spans="17:17" x14ac:dyDescent="0.3">
      <c r="Q1283" s="19"/>
    </row>
    <row r="1284" spans="17:17" x14ac:dyDescent="0.3">
      <c r="Q1284" s="19"/>
    </row>
    <row r="1285" spans="17:17" x14ac:dyDescent="0.3">
      <c r="Q1285" s="19"/>
    </row>
    <row r="1286" spans="17:17" x14ac:dyDescent="0.3">
      <c r="Q1286" s="19"/>
    </row>
    <row r="1287" spans="17:17" x14ac:dyDescent="0.3">
      <c r="Q1287" s="19"/>
    </row>
    <row r="1288" spans="17:17" x14ac:dyDescent="0.3">
      <c r="Q1288" s="19"/>
    </row>
    <row r="1289" spans="17:17" x14ac:dyDescent="0.3">
      <c r="Q1289" s="19"/>
    </row>
    <row r="1290" spans="17:17" x14ac:dyDescent="0.3">
      <c r="Q1290" s="19"/>
    </row>
    <row r="1291" spans="17:17" x14ac:dyDescent="0.3">
      <c r="Q1291" s="19"/>
    </row>
    <row r="1292" spans="17:17" x14ac:dyDescent="0.3">
      <c r="Q1292" s="19"/>
    </row>
    <row r="1293" spans="17:17" x14ac:dyDescent="0.3">
      <c r="Q1293" s="19"/>
    </row>
    <row r="1294" spans="17:17" x14ac:dyDescent="0.3">
      <c r="Q1294" s="19"/>
    </row>
    <row r="1295" spans="17:17" x14ac:dyDescent="0.3">
      <c r="Q1295" s="19"/>
    </row>
    <row r="1296" spans="17:17" x14ac:dyDescent="0.3">
      <c r="Q1296" s="19"/>
    </row>
    <row r="1297" spans="17:17" x14ac:dyDescent="0.3">
      <c r="Q1297" s="19"/>
    </row>
    <row r="1298" spans="17:17" x14ac:dyDescent="0.3">
      <c r="Q1298" s="19"/>
    </row>
    <row r="1299" spans="17:17" x14ac:dyDescent="0.3">
      <c r="Q1299" s="19"/>
    </row>
  </sheetData>
  <autoFilter ref="A1:S1200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2:E1203"/>
  <sheetViews>
    <sheetView workbookViewId="0"/>
  </sheetViews>
  <sheetFormatPr defaultColWidth="14.44140625" defaultRowHeight="15" customHeight="1" x14ac:dyDescent="0.3"/>
  <cols>
    <col min="2" max="2" width="17.44140625" customWidth="1"/>
    <col min="3" max="3" width="18.88671875" customWidth="1"/>
    <col min="4" max="4" width="33.5546875" customWidth="1"/>
    <col min="5" max="5" width="57" customWidth="1"/>
  </cols>
  <sheetData>
    <row r="2" spans="2:5" x14ac:dyDescent="0.3">
      <c r="B2" s="77"/>
      <c r="C2" s="3"/>
      <c r="D2" s="4"/>
      <c r="E2" s="78"/>
    </row>
    <row r="3" spans="2:5" x14ac:dyDescent="0.3">
      <c r="B3" s="79" t="s">
        <v>4331</v>
      </c>
      <c r="C3" s="80"/>
      <c r="D3" s="81"/>
      <c r="E3" s="82"/>
    </row>
    <row r="4" spans="2:5" x14ac:dyDescent="0.3">
      <c r="B4" s="83" t="s">
        <v>5</v>
      </c>
      <c r="C4" s="3" t="s">
        <v>6</v>
      </c>
      <c r="D4" s="4" t="s">
        <v>4332</v>
      </c>
      <c r="E4" s="84" t="s">
        <v>4290</v>
      </c>
    </row>
    <row r="5" spans="2:5" x14ac:dyDescent="0.3">
      <c r="B5" s="83" t="s">
        <v>173</v>
      </c>
      <c r="C5" s="85" t="s">
        <v>174</v>
      </c>
      <c r="D5" s="85" t="s">
        <v>2970</v>
      </c>
      <c r="E5" s="86" t="s">
        <v>4333</v>
      </c>
    </row>
    <row r="6" spans="2:5" x14ac:dyDescent="0.3">
      <c r="B6" s="83" t="s">
        <v>173</v>
      </c>
      <c r="C6" s="85" t="s">
        <v>174</v>
      </c>
      <c r="D6" s="85" t="s">
        <v>2971</v>
      </c>
      <c r="E6" s="86" t="s">
        <v>4334</v>
      </c>
    </row>
    <row r="7" spans="2:5" x14ac:dyDescent="0.3">
      <c r="B7" s="83" t="s">
        <v>173</v>
      </c>
      <c r="C7" s="85" t="s">
        <v>181</v>
      </c>
      <c r="D7" s="85" t="s">
        <v>2973</v>
      </c>
      <c r="E7" s="86" t="s">
        <v>4335</v>
      </c>
    </row>
    <row r="8" spans="2:5" x14ac:dyDescent="0.3">
      <c r="B8" s="83" t="s">
        <v>173</v>
      </c>
      <c r="C8" s="85" t="s">
        <v>181</v>
      </c>
      <c r="D8" s="85" t="s">
        <v>2974</v>
      </c>
      <c r="E8" s="86" t="s">
        <v>4336</v>
      </c>
    </row>
    <row r="9" spans="2:5" x14ac:dyDescent="0.3">
      <c r="B9" s="83" t="s">
        <v>173</v>
      </c>
      <c r="C9" s="85" t="s">
        <v>181</v>
      </c>
      <c r="D9" s="85" t="s">
        <v>2975</v>
      </c>
      <c r="E9" s="86" t="s">
        <v>4337</v>
      </c>
    </row>
    <row r="10" spans="2:5" x14ac:dyDescent="0.3">
      <c r="B10" s="83" t="s">
        <v>173</v>
      </c>
      <c r="C10" s="85" t="s">
        <v>181</v>
      </c>
      <c r="D10" s="85" t="s">
        <v>2976</v>
      </c>
      <c r="E10" s="86" t="s">
        <v>4338</v>
      </c>
    </row>
    <row r="11" spans="2:5" x14ac:dyDescent="0.3">
      <c r="B11" s="83" t="s">
        <v>173</v>
      </c>
      <c r="C11" s="85" t="s">
        <v>181</v>
      </c>
      <c r="D11" s="85" t="s">
        <v>2977</v>
      </c>
      <c r="E11" s="86" t="s">
        <v>4339</v>
      </c>
    </row>
    <row r="12" spans="2:5" x14ac:dyDescent="0.3">
      <c r="B12" s="83" t="s">
        <v>196</v>
      </c>
      <c r="C12" s="85" t="s">
        <v>197</v>
      </c>
      <c r="D12" s="85" t="s">
        <v>2979</v>
      </c>
      <c r="E12" s="86" t="s">
        <v>4340</v>
      </c>
    </row>
    <row r="13" spans="2:5" x14ac:dyDescent="0.3">
      <c r="B13" s="83" t="s">
        <v>196</v>
      </c>
      <c r="C13" s="85" t="s">
        <v>197</v>
      </c>
      <c r="D13" s="85" t="s">
        <v>2981</v>
      </c>
      <c r="E13" s="86" t="s">
        <v>4341</v>
      </c>
    </row>
    <row r="14" spans="2:5" x14ac:dyDescent="0.3">
      <c r="B14" s="83" t="s">
        <v>203</v>
      </c>
      <c r="C14" s="85" t="s">
        <v>204</v>
      </c>
      <c r="D14" s="85" t="s">
        <v>2983</v>
      </c>
      <c r="E14" s="86" t="s">
        <v>4342</v>
      </c>
    </row>
    <row r="15" spans="2:5" x14ac:dyDescent="0.3">
      <c r="B15" s="83" t="s">
        <v>203</v>
      </c>
      <c r="C15" s="85" t="s">
        <v>204</v>
      </c>
      <c r="D15" s="85" t="s">
        <v>2984</v>
      </c>
      <c r="E15" s="86" t="s">
        <v>4343</v>
      </c>
    </row>
    <row r="16" spans="2:5" x14ac:dyDescent="0.3">
      <c r="B16" s="83" t="s">
        <v>203</v>
      </c>
      <c r="C16" s="85" t="s">
        <v>204</v>
      </c>
      <c r="D16" s="85" t="s">
        <v>2985</v>
      </c>
      <c r="E16" s="86" t="s">
        <v>4344</v>
      </c>
    </row>
    <row r="17" spans="2:5" x14ac:dyDescent="0.3">
      <c r="B17" s="83" t="s">
        <v>203</v>
      </c>
      <c r="C17" s="85" t="s">
        <v>204</v>
      </c>
      <c r="D17" s="85" t="s">
        <v>2986</v>
      </c>
      <c r="E17" s="86" t="s">
        <v>4345</v>
      </c>
    </row>
    <row r="18" spans="2:5" x14ac:dyDescent="0.3">
      <c r="B18" s="83" t="s">
        <v>203</v>
      </c>
      <c r="C18" s="85" t="s">
        <v>204</v>
      </c>
      <c r="D18" s="85" t="s">
        <v>2987</v>
      </c>
      <c r="E18" s="86" t="s">
        <v>4346</v>
      </c>
    </row>
    <row r="19" spans="2:5" x14ac:dyDescent="0.3">
      <c r="B19" s="83" t="s">
        <v>203</v>
      </c>
      <c r="C19" s="85" t="s">
        <v>204</v>
      </c>
      <c r="D19" s="85" t="s">
        <v>2988</v>
      </c>
      <c r="E19" s="86" t="s">
        <v>4347</v>
      </c>
    </row>
    <row r="20" spans="2:5" x14ac:dyDescent="0.3">
      <c r="B20" s="83" t="s">
        <v>203</v>
      </c>
      <c r="C20" s="85" t="s">
        <v>204</v>
      </c>
      <c r="D20" s="85" t="s">
        <v>2989</v>
      </c>
      <c r="E20" s="86" t="s">
        <v>4348</v>
      </c>
    </row>
    <row r="21" spans="2:5" x14ac:dyDescent="0.3">
      <c r="B21" s="83" t="s">
        <v>203</v>
      </c>
      <c r="C21" s="85" t="s">
        <v>204</v>
      </c>
      <c r="D21" s="85" t="s">
        <v>2990</v>
      </c>
      <c r="E21" s="86" t="s">
        <v>4349</v>
      </c>
    </row>
    <row r="22" spans="2:5" x14ac:dyDescent="0.3">
      <c r="B22" s="83" t="s">
        <v>203</v>
      </c>
      <c r="C22" s="85" t="s">
        <v>204</v>
      </c>
      <c r="D22" s="85" t="s">
        <v>2991</v>
      </c>
      <c r="E22" s="86" t="s">
        <v>4350</v>
      </c>
    </row>
    <row r="23" spans="2:5" x14ac:dyDescent="0.3">
      <c r="B23" s="83" t="s">
        <v>203</v>
      </c>
      <c r="C23" s="85" t="s">
        <v>204</v>
      </c>
      <c r="D23" s="85" t="s">
        <v>2992</v>
      </c>
      <c r="E23" s="86" t="s">
        <v>4351</v>
      </c>
    </row>
    <row r="24" spans="2:5" x14ac:dyDescent="0.3">
      <c r="B24" s="83" t="s">
        <v>203</v>
      </c>
      <c r="C24" s="85" t="s">
        <v>204</v>
      </c>
      <c r="D24" s="85" t="s">
        <v>2993</v>
      </c>
      <c r="E24" s="86" t="s">
        <v>4352</v>
      </c>
    </row>
    <row r="25" spans="2:5" x14ac:dyDescent="0.3">
      <c r="B25" s="83" t="s">
        <v>203</v>
      </c>
      <c r="C25" s="85" t="s">
        <v>204</v>
      </c>
      <c r="D25" s="85" t="s">
        <v>2994</v>
      </c>
      <c r="E25" s="86" t="s">
        <v>4353</v>
      </c>
    </row>
    <row r="26" spans="2:5" x14ac:dyDescent="0.3">
      <c r="B26" s="83" t="s">
        <v>203</v>
      </c>
      <c r="C26" s="85" t="s">
        <v>204</v>
      </c>
      <c r="D26" s="85" t="s">
        <v>2996</v>
      </c>
      <c r="E26" s="86" t="s">
        <v>4354</v>
      </c>
    </row>
    <row r="27" spans="2:5" x14ac:dyDescent="0.3">
      <c r="B27" s="83" t="s">
        <v>203</v>
      </c>
      <c r="C27" s="85" t="s">
        <v>204</v>
      </c>
      <c r="D27" s="85" t="s">
        <v>2997</v>
      </c>
      <c r="E27" s="86" t="s">
        <v>4355</v>
      </c>
    </row>
    <row r="28" spans="2:5" x14ac:dyDescent="0.3">
      <c r="B28" s="83" t="s">
        <v>203</v>
      </c>
      <c r="C28" s="85" t="s">
        <v>204</v>
      </c>
      <c r="D28" s="85" t="s">
        <v>2998</v>
      </c>
      <c r="E28" s="86" t="s">
        <v>4356</v>
      </c>
    </row>
    <row r="29" spans="2:5" x14ac:dyDescent="0.3">
      <c r="B29" s="83" t="s">
        <v>203</v>
      </c>
      <c r="C29" s="85" t="s">
        <v>204</v>
      </c>
      <c r="D29" s="85" t="s">
        <v>2999</v>
      </c>
      <c r="E29" s="86" t="s">
        <v>4357</v>
      </c>
    </row>
    <row r="30" spans="2:5" x14ac:dyDescent="0.3">
      <c r="B30" s="83" t="s">
        <v>203</v>
      </c>
      <c r="C30" s="85" t="s">
        <v>204</v>
      </c>
      <c r="D30" s="85" t="s">
        <v>3000</v>
      </c>
      <c r="E30" s="86" t="s">
        <v>4358</v>
      </c>
    </row>
    <row r="31" spans="2:5" x14ac:dyDescent="0.3">
      <c r="B31" s="83" t="s">
        <v>203</v>
      </c>
      <c r="C31" s="85" t="s">
        <v>204</v>
      </c>
      <c r="D31" s="85" t="s">
        <v>3001</v>
      </c>
      <c r="E31" s="86" t="s">
        <v>4359</v>
      </c>
    </row>
    <row r="32" spans="2:5" x14ac:dyDescent="0.3">
      <c r="B32" s="83" t="s">
        <v>203</v>
      </c>
      <c r="C32" s="85" t="s">
        <v>204</v>
      </c>
      <c r="D32" s="85" t="s">
        <v>3002</v>
      </c>
      <c r="E32" s="86" t="s">
        <v>4360</v>
      </c>
    </row>
    <row r="33" spans="2:5" x14ac:dyDescent="0.3">
      <c r="B33" s="83" t="s">
        <v>203</v>
      </c>
      <c r="C33" s="85" t="s">
        <v>204</v>
      </c>
      <c r="D33" s="85" t="s">
        <v>3004</v>
      </c>
      <c r="E33" s="86" t="s">
        <v>4361</v>
      </c>
    </row>
    <row r="34" spans="2:5" x14ac:dyDescent="0.3">
      <c r="B34" s="83" t="s">
        <v>203</v>
      </c>
      <c r="C34" s="85" t="s">
        <v>204</v>
      </c>
      <c r="D34" s="85" t="s">
        <v>3005</v>
      </c>
      <c r="E34" s="86" t="s">
        <v>4362</v>
      </c>
    </row>
    <row r="35" spans="2:5" x14ac:dyDescent="0.3">
      <c r="B35" s="83" t="s">
        <v>203</v>
      </c>
      <c r="C35" s="85" t="s">
        <v>204</v>
      </c>
      <c r="D35" s="85" t="s">
        <v>3006</v>
      </c>
      <c r="E35" s="86" t="s">
        <v>4363</v>
      </c>
    </row>
    <row r="36" spans="2:5" x14ac:dyDescent="0.3">
      <c r="B36" s="83" t="s">
        <v>203</v>
      </c>
      <c r="C36" s="85" t="s">
        <v>204</v>
      </c>
      <c r="D36" s="85" t="s">
        <v>3007</v>
      </c>
      <c r="E36" s="86" t="s">
        <v>4364</v>
      </c>
    </row>
    <row r="37" spans="2:5" x14ac:dyDescent="0.3">
      <c r="B37" s="83" t="s">
        <v>203</v>
      </c>
      <c r="C37" s="85" t="s">
        <v>204</v>
      </c>
      <c r="D37" s="85" t="s">
        <v>3008</v>
      </c>
      <c r="E37" s="86" t="s">
        <v>4365</v>
      </c>
    </row>
    <row r="38" spans="2:5" x14ac:dyDescent="0.3">
      <c r="B38" s="83" t="s">
        <v>203</v>
      </c>
      <c r="C38" s="85" t="s">
        <v>204</v>
      </c>
      <c r="D38" s="85" t="s">
        <v>3009</v>
      </c>
      <c r="E38" s="86" t="s">
        <v>4366</v>
      </c>
    </row>
    <row r="39" spans="2:5" x14ac:dyDescent="0.3">
      <c r="B39" s="83" t="s">
        <v>203</v>
      </c>
      <c r="C39" s="85" t="s">
        <v>204</v>
      </c>
      <c r="D39" s="85" t="s">
        <v>3010</v>
      </c>
      <c r="E39" s="86" t="s">
        <v>4367</v>
      </c>
    </row>
    <row r="40" spans="2:5" x14ac:dyDescent="0.3">
      <c r="B40" s="83" t="s">
        <v>203</v>
      </c>
      <c r="C40" s="85" t="s">
        <v>204</v>
      </c>
      <c r="D40" s="85" t="s">
        <v>3011</v>
      </c>
      <c r="E40" s="86" t="s">
        <v>4368</v>
      </c>
    </row>
    <row r="41" spans="2:5" x14ac:dyDescent="0.3">
      <c r="B41" s="83" t="s">
        <v>203</v>
      </c>
      <c r="C41" s="85" t="s">
        <v>204</v>
      </c>
      <c r="D41" s="85" t="s">
        <v>3012</v>
      </c>
      <c r="E41" s="86" t="s">
        <v>4369</v>
      </c>
    </row>
    <row r="42" spans="2:5" x14ac:dyDescent="0.3">
      <c r="B42" s="83" t="s">
        <v>203</v>
      </c>
      <c r="C42" s="85" t="s">
        <v>204</v>
      </c>
      <c r="D42" s="85" t="s">
        <v>3013</v>
      </c>
      <c r="E42" s="86" t="s">
        <v>4370</v>
      </c>
    </row>
    <row r="43" spans="2:5" x14ac:dyDescent="0.3">
      <c r="B43" s="83" t="s">
        <v>203</v>
      </c>
      <c r="C43" s="85" t="s">
        <v>204</v>
      </c>
      <c r="D43" s="85" t="s">
        <v>3014</v>
      </c>
      <c r="E43" s="86" t="s">
        <v>4371</v>
      </c>
    </row>
    <row r="44" spans="2:5" x14ac:dyDescent="0.3">
      <c r="B44" s="83" t="s">
        <v>203</v>
      </c>
      <c r="C44" s="85" t="s">
        <v>204</v>
      </c>
      <c r="D44" s="85" t="s">
        <v>3015</v>
      </c>
      <c r="E44" s="86" t="s">
        <v>4372</v>
      </c>
    </row>
    <row r="45" spans="2:5" x14ac:dyDescent="0.3">
      <c r="B45" s="83" t="s">
        <v>203</v>
      </c>
      <c r="C45" s="85" t="s">
        <v>204</v>
      </c>
      <c r="D45" s="85" t="s">
        <v>3016</v>
      </c>
      <c r="E45" s="86" t="s">
        <v>4373</v>
      </c>
    </row>
    <row r="46" spans="2:5" x14ac:dyDescent="0.3">
      <c r="B46" s="83" t="s">
        <v>203</v>
      </c>
      <c r="C46" s="85" t="s">
        <v>204</v>
      </c>
      <c r="D46" s="85" t="s">
        <v>3017</v>
      </c>
      <c r="E46" s="86" t="s">
        <v>4374</v>
      </c>
    </row>
    <row r="47" spans="2:5" x14ac:dyDescent="0.3">
      <c r="B47" s="83" t="s">
        <v>203</v>
      </c>
      <c r="C47" s="85" t="s">
        <v>204</v>
      </c>
      <c r="D47" s="85" t="s">
        <v>3019</v>
      </c>
      <c r="E47" s="86" t="s">
        <v>4375</v>
      </c>
    </row>
    <row r="48" spans="2:5" x14ac:dyDescent="0.3">
      <c r="B48" s="83" t="s">
        <v>203</v>
      </c>
      <c r="C48" s="85" t="s">
        <v>204</v>
      </c>
      <c r="D48" s="85" t="s">
        <v>3020</v>
      </c>
      <c r="E48" s="86" t="s">
        <v>4376</v>
      </c>
    </row>
    <row r="49" spans="2:5" x14ac:dyDescent="0.3">
      <c r="B49" s="83" t="s">
        <v>203</v>
      </c>
      <c r="C49" s="85" t="s">
        <v>204</v>
      </c>
      <c r="D49" s="85" t="s">
        <v>3021</v>
      </c>
      <c r="E49" s="86" t="s">
        <v>4377</v>
      </c>
    </row>
    <row r="50" spans="2:5" x14ac:dyDescent="0.3">
      <c r="B50" s="83" t="s">
        <v>203</v>
      </c>
      <c r="C50" s="85" t="s">
        <v>204</v>
      </c>
      <c r="D50" s="85" t="s">
        <v>3022</v>
      </c>
      <c r="E50" s="86" t="s">
        <v>4378</v>
      </c>
    </row>
    <row r="51" spans="2:5" x14ac:dyDescent="0.3">
      <c r="B51" s="83" t="s">
        <v>203</v>
      </c>
      <c r="C51" s="85" t="s">
        <v>204</v>
      </c>
      <c r="D51" s="85" t="s">
        <v>3024</v>
      </c>
      <c r="E51" s="86" t="s">
        <v>4379</v>
      </c>
    </row>
    <row r="52" spans="2:5" x14ac:dyDescent="0.3">
      <c r="B52" s="83" t="s">
        <v>203</v>
      </c>
      <c r="C52" s="85" t="s">
        <v>204</v>
      </c>
      <c r="D52" s="85" t="s">
        <v>3025</v>
      </c>
      <c r="E52" s="86" t="s">
        <v>4380</v>
      </c>
    </row>
    <row r="53" spans="2:5" x14ac:dyDescent="0.3">
      <c r="B53" s="83" t="s">
        <v>203</v>
      </c>
      <c r="C53" s="85" t="s">
        <v>298</v>
      </c>
      <c r="D53" s="85" t="s">
        <v>3026</v>
      </c>
      <c r="E53" s="86" t="s">
        <v>4381</v>
      </c>
    </row>
    <row r="54" spans="2:5" x14ac:dyDescent="0.3">
      <c r="B54" s="83" t="s">
        <v>203</v>
      </c>
      <c r="C54" s="85" t="s">
        <v>298</v>
      </c>
      <c r="D54" s="85" t="s">
        <v>3027</v>
      </c>
      <c r="E54" s="86" t="s">
        <v>4382</v>
      </c>
    </row>
    <row r="55" spans="2:5" x14ac:dyDescent="0.3">
      <c r="B55" s="83" t="s">
        <v>203</v>
      </c>
      <c r="C55" s="85" t="s">
        <v>298</v>
      </c>
      <c r="D55" s="85" t="s">
        <v>3028</v>
      </c>
      <c r="E55" s="86" t="s">
        <v>4383</v>
      </c>
    </row>
    <row r="56" spans="2:5" x14ac:dyDescent="0.3">
      <c r="B56" s="83" t="s">
        <v>203</v>
      </c>
      <c r="C56" s="85" t="s">
        <v>298</v>
      </c>
      <c r="D56" s="85" t="s">
        <v>3029</v>
      </c>
      <c r="E56" s="86" t="s">
        <v>4384</v>
      </c>
    </row>
    <row r="57" spans="2:5" x14ac:dyDescent="0.3">
      <c r="B57" s="83" t="s">
        <v>203</v>
      </c>
      <c r="C57" s="85" t="s">
        <v>298</v>
      </c>
      <c r="D57" s="85" t="s">
        <v>3030</v>
      </c>
      <c r="E57" s="86" t="s">
        <v>4385</v>
      </c>
    </row>
    <row r="58" spans="2:5" x14ac:dyDescent="0.3">
      <c r="B58" s="83" t="s">
        <v>203</v>
      </c>
      <c r="C58" s="85" t="s">
        <v>298</v>
      </c>
      <c r="D58" s="85" t="s">
        <v>3031</v>
      </c>
      <c r="E58" s="86" t="s">
        <v>4386</v>
      </c>
    </row>
    <row r="59" spans="2:5" x14ac:dyDescent="0.3">
      <c r="B59" s="83" t="s">
        <v>203</v>
      </c>
      <c r="C59" s="85" t="s">
        <v>298</v>
      </c>
      <c r="D59" s="85" t="s">
        <v>3032</v>
      </c>
      <c r="E59" s="86" t="s">
        <v>4387</v>
      </c>
    </row>
    <row r="60" spans="2:5" x14ac:dyDescent="0.3">
      <c r="B60" s="83" t="s">
        <v>203</v>
      </c>
      <c r="C60" s="85" t="s">
        <v>298</v>
      </c>
      <c r="D60" s="85" t="s">
        <v>3033</v>
      </c>
      <c r="E60" s="86" t="s">
        <v>4388</v>
      </c>
    </row>
    <row r="61" spans="2:5" x14ac:dyDescent="0.3">
      <c r="B61" s="83" t="s">
        <v>203</v>
      </c>
      <c r="C61" s="85" t="s">
        <v>298</v>
      </c>
      <c r="D61" s="85" t="s">
        <v>3034</v>
      </c>
      <c r="E61" s="86" t="s">
        <v>4389</v>
      </c>
    </row>
    <row r="62" spans="2:5" x14ac:dyDescent="0.3">
      <c r="B62" s="83" t="s">
        <v>203</v>
      </c>
      <c r="C62" s="85" t="s">
        <v>298</v>
      </c>
      <c r="D62" s="85" t="s">
        <v>3035</v>
      </c>
      <c r="E62" s="86" t="s">
        <v>4390</v>
      </c>
    </row>
    <row r="63" spans="2:5" x14ac:dyDescent="0.3">
      <c r="B63" s="83" t="s">
        <v>203</v>
      </c>
      <c r="C63" s="85" t="s">
        <v>298</v>
      </c>
      <c r="D63" s="85" t="s">
        <v>3036</v>
      </c>
      <c r="E63" s="86" t="s">
        <v>4391</v>
      </c>
    </row>
    <row r="64" spans="2:5" x14ac:dyDescent="0.3">
      <c r="B64" s="83" t="s">
        <v>203</v>
      </c>
      <c r="C64" s="85" t="s">
        <v>298</v>
      </c>
      <c r="D64" s="85" t="s">
        <v>3037</v>
      </c>
      <c r="E64" s="86" t="s">
        <v>4392</v>
      </c>
    </row>
    <row r="65" spans="2:5" x14ac:dyDescent="0.3">
      <c r="B65" s="83" t="s">
        <v>203</v>
      </c>
      <c r="C65" s="85" t="s">
        <v>298</v>
      </c>
      <c r="D65" s="85" t="s">
        <v>3038</v>
      </c>
      <c r="E65" s="86" t="s">
        <v>4393</v>
      </c>
    </row>
    <row r="66" spans="2:5" x14ac:dyDescent="0.3">
      <c r="B66" s="83" t="s">
        <v>203</v>
      </c>
      <c r="C66" s="85" t="s">
        <v>298</v>
      </c>
      <c r="D66" s="85" t="s">
        <v>3039</v>
      </c>
      <c r="E66" s="86" t="s">
        <v>4394</v>
      </c>
    </row>
    <row r="67" spans="2:5" x14ac:dyDescent="0.3">
      <c r="B67" s="83" t="s">
        <v>203</v>
      </c>
      <c r="C67" s="85" t="s">
        <v>298</v>
      </c>
      <c r="D67" s="85" t="s">
        <v>3040</v>
      </c>
      <c r="E67" s="86" t="s">
        <v>4395</v>
      </c>
    </row>
    <row r="68" spans="2:5" x14ac:dyDescent="0.3">
      <c r="B68" s="83" t="s">
        <v>203</v>
      </c>
      <c r="C68" s="85" t="s">
        <v>334</v>
      </c>
      <c r="D68" s="85" t="s">
        <v>3041</v>
      </c>
      <c r="E68" s="86" t="s">
        <v>4396</v>
      </c>
    </row>
    <row r="69" spans="2:5" x14ac:dyDescent="0.3">
      <c r="B69" s="83" t="s">
        <v>203</v>
      </c>
      <c r="C69" s="85" t="s">
        <v>334</v>
      </c>
      <c r="D69" s="85" t="s">
        <v>3042</v>
      </c>
      <c r="E69" s="86" t="s">
        <v>4397</v>
      </c>
    </row>
    <row r="70" spans="2:5" x14ac:dyDescent="0.3">
      <c r="B70" s="83" t="s">
        <v>203</v>
      </c>
      <c r="C70" s="85" t="s">
        <v>334</v>
      </c>
      <c r="D70" s="85" t="s">
        <v>3043</v>
      </c>
      <c r="E70" s="86" t="s">
        <v>4398</v>
      </c>
    </row>
    <row r="71" spans="2:5" x14ac:dyDescent="0.3">
      <c r="B71" s="83" t="s">
        <v>203</v>
      </c>
      <c r="C71" s="85" t="s">
        <v>334</v>
      </c>
      <c r="D71" s="85" t="s">
        <v>3044</v>
      </c>
      <c r="E71" s="86" t="s">
        <v>4399</v>
      </c>
    </row>
    <row r="72" spans="2:5" x14ac:dyDescent="0.3">
      <c r="B72" s="83" t="s">
        <v>203</v>
      </c>
      <c r="C72" s="85" t="s">
        <v>334</v>
      </c>
      <c r="D72" s="85" t="s">
        <v>3045</v>
      </c>
      <c r="E72" s="86" t="s">
        <v>4400</v>
      </c>
    </row>
    <row r="73" spans="2:5" x14ac:dyDescent="0.3">
      <c r="B73" s="83" t="s">
        <v>203</v>
      </c>
      <c r="C73" s="85" t="s">
        <v>334</v>
      </c>
      <c r="D73" s="85" t="s">
        <v>3046</v>
      </c>
      <c r="E73" s="86" t="s">
        <v>4401</v>
      </c>
    </row>
    <row r="74" spans="2:5" x14ac:dyDescent="0.3">
      <c r="B74" s="83" t="s">
        <v>203</v>
      </c>
      <c r="C74" s="85" t="s">
        <v>334</v>
      </c>
      <c r="D74" s="85" t="s">
        <v>3047</v>
      </c>
      <c r="E74" s="86" t="s">
        <v>4402</v>
      </c>
    </row>
    <row r="75" spans="2:5" x14ac:dyDescent="0.3">
      <c r="B75" s="83" t="s">
        <v>203</v>
      </c>
      <c r="C75" s="85" t="s">
        <v>334</v>
      </c>
      <c r="D75" s="85" t="s">
        <v>3048</v>
      </c>
      <c r="E75" s="86" t="s">
        <v>4403</v>
      </c>
    </row>
    <row r="76" spans="2:5" x14ac:dyDescent="0.3">
      <c r="B76" s="83" t="s">
        <v>203</v>
      </c>
      <c r="C76" s="85" t="s">
        <v>334</v>
      </c>
      <c r="D76" s="85" t="s">
        <v>3049</v>
      </c>
      <c r="E76" s="86" t="s">
        <v>4404</v>
      </c>
    </row>
    <row r="77" spans="2:5" x14ac:dyDescent="0.3">
      <c r="B77" s="83" t="s">
        <v>203</v>
      </c>
      <c r="C77" s="85" t="s">
        <v>334</v>
      </c>
      <c r="D77" s="85" t="s">
        <v>3050</v>
      </c>
      <c r="E77" s="86" t="s">
        <v>4405</v>
      </c>
    </row>
    <row r="78" spans="2:5" x14ac:dyDescent="0.3">
      <c r="B78" s="83" t="s">
        <v>203</v>
      </c>
      <c r="C78" s="85" t="s">
        <v>334</v>
      </c>
      <c r="D78" s="85" t="s">
        <v>3051</v>
      </c>
      <c r="E78" s="86" t="s">
        <v>4406</v>
      </c>
    </row>
    <row r="79" spans="2:5" x14ac:dyDescent="0.3">
      <c r="B79" s="83" t="s">
        <v>203</v>
      </c>
      <c r="C79" s="85" t="s">
        <v>334</v>
      </c>
      <c r="D79" s="85" t="s">
        <v>3052</v>
      </c>
      <c r="E79" s="86" t="s">
        <v>4407</v>
      </c>
    </row>
    <row r="80" spans="2:5" x14ac:dyDescent="0.3">
      <c r="B80" s="83" t="s">
        <v>203</v>
      </c>
      <c r="C80" s="85" t="s">
        <v>334</v>
      </c>
      <c r="D80" s="85" t="s">
        <v>3053</v>
      </c>
      <c r="E80" s="86" t="s">
        <v>4408</v>
      </c>
    </row>
    <row r="81" spans="2:5" x14ac:dyDescent="0.3">
      <c r="B81" s="83" t="s">
        <v>203</v>
      </c>
      <c r="C81" s="85" t="s">
        <v>334</v>
      </c>
      <c r="D81" s="85" t="s">
        <v>3054</v>
      </c>
      <c r="E81" s="86" t="s">
        <v>4409</v>
      </c>
    </row>
    <row r="82" spans="2:5" x14ac:dyDescent="0.3">
      <c r="B82" s="83" t="s">
        <v>203</v>
      </c>
      <c r="C82" s="85" t="s">
        <v>334</v>
      </c>
      <c r="D82" s="85" t="s">
        <v>3055</v>
      </c>
      <c r="E82" s="86" t="s">
        <v>4410</v>
      </c>
    </row>
    <row r="83" spans="2:5" x14ac:dyDescent="0.3">
      <c r="B83" s="83" t="s">
        <v>203</v>
      </c>
      <c r="C83" s="85" t="s">
        <v>334</v>
      </c>
      <c r="D83" s="85" t="s">
        <v>3056</v>
      </c>
      <c r="E83" s="86" t="s">
        <v>4411</v>
      </c>
    </row>
    <row r="84" spans="2:5" x14ac:dyDescent="0.3">
      <c r="B84" s="83" t="s">
        <v>203</v>
      </c>
      <c r="C84" s="85" t="s">
        <v>334</v>
      </c>
      <c r="D84" s="85" t="s">
        <v>3057</v>
      </c>
      <c r="E84" s="86" t="s">
        <v>4412</v>
      </c>
    </row>
    <row r="85" spans="2:5" x14ac:dyDescent="0.3">
      <c r="B85" s="83" t="s">
        <v>203</v>
      </c>
      <c r="C85" s="85" t="s">
        <v>334</v>
      </c>
      <c r="D85" s="85" t="s">
        <v>3058</v>
      </c>
      <c r="E85" s="86" t="s">
        <v>4413</v>
      </c>
    </row>
    <row r="86" spans="2:5" x14ac:dyDescent="0.3">
      <c r="B86" s="83" t="s">
        <v>203</v>
      </c>
      <c r="C86" s="85" t="s">
        <v>334</v>
      </c>
      <c r="D86" s="85" t="s">
        <v>3059</v>
      </c>
      <c r="E86" s="86" t="s">
        <v>4414</v>
      </c>
    </row>
    <row r="87" spans="2:5" x14ac:dyDescent="0.3">
      <c r="B87" s="83" t="s">
        <v>203</v>
      </c>
      <c r="C87" s="85" t="s">
        <v>334</v>
      </c>
      <c r="D87" s="85" t="s">
        <v>3060</v>
      </c>
      <c r="E87" s="86" t="s">
        <v>4415</v>
      </c>
    </row>
    <row r="88" spans="2:5" x14ac:dyDescent="0.3">
      <c r="B88" s="83" t="s">
        <v>203</v>
      </c>
      <c r="C88" s="85" t="s">
        <v>334</v>
      </c>
      <c r="D88" s="85" t="s">
        <v>3061</v>
      </c>
      <c r="E88" s="86" t="s">
        <v>4416</v>
      </c>
    </row>
    <row r="89" spans="2:5" x14ac:dyDescent="0.3">
      <c r="B89" s="83" t="s">
        <v>203</v>
      </c>
      <c r="C89" s="85" t="s">
        <v>334</v>
      </c>
      <c r="D89" s="85" t="s">
        <v>3062</v>
      </c>
      <c r="E89" s="86" t="s">
        <v>4417</v>
      </c>
    </row>
    <row r="90" spans="2:5" x14ac:dyDescent="0.3">
      <c r="B90" s="83" t="s">
        <v>203</v>
      </c>
      <c r="C90" s="85" t="s">
        <v>334</v>
      </c>
      <c r="D90" s="85" t="s">
        <v>3063</v>
      </c>
      <c r="E90" s="86" t="s">
        <v>4418</v>
      </c>
    </row>
    <row r="91" spans="2:5" x14ac:dyDescent="0.3">
      <c r="B91" s="83" t="s">
        <v>203</v>
      </c>
      <c r="C91" s="85" t="s">
        <v>334</v>
      </c>
      <c r="D91" s="85" t="s">
        <v>3064</v>
      </c>
      <c r="E91" s="86" t="s">
        <v>4419</v>
      </c>
    </row>
    <row r="92" spans="2:5" x14ac:dyDescent="0.3">
      <c r="B92" s="83" t="s">
        <v>203</v>
      </c>
      <c r="C92" s="85" t="s">
        <v>334</v>
      </c>
      <c r="D92" s="85" t="s">
        <v>3065</v>
      </c>
      <c r="E92" s="86" t="s">
        <v>4420</v>
      </c>
    </row>
    <row r="93" spans="2:5" x14ac:dyDescent="0.3">
      <c r="B93" s="83" t="s">
        <v>203</v>
      </c>
      <c r="C93" s="85" t="s">
        <v>334</v>
      </c>
      <c r="D93" s="85" t="s">
        <v>3066</v>
      </c>
      <c r="E93" s="86" t="s">
        <v>4421</v>
      </c>
    </row>
    <row r="94" spans="2:5" x14ac:dyDescent="0.3">
      <c r="B94" s="83" t="s">
        <v>203</v>
      </c>
      <c r="C94" s="85" t="s">
        <v>334</v>
      </c>
      <c r="D94" s="85" t="s">
        <v>3067</v>
      </c>
      <c r="E94" s="86" t="s">
        <v>4422</v>
      </c>
    </row>
    <row r="95" spans="2:5" x14ac:dyDescent="0.3">
      <c r="B95" s="83" t="s">
        <v>203</v>
      </c>
      <c r="C95" s="85" t="s">
        <v>334</v>
      </c>
      <c r="D95" s="85" t="s">
        <v>3068</v>
      </c>
      <c r="E95" s="86" t="s">
        <v>4423</v>
      </c>
    </row>
    <row r="96" spans="2:5" x14ac:dyDescent="0.3">
      <c r="B96" s="83" t="s">
        <v>203</v>
      </c>
      <c r="C96" s="85" t="s">
        <v>334</v>
      </c>
      <c r="D96" s="85" t="s">
        <v>3069</v>
      </c>
      <c r="E96" s="86" t="s">
        <v>4424</v>
      </c>
    </row>
    <row r="97" spans="2:5" x14ac:dyDescent="0.3">
      <c r="B97" s="83" t="s">
        <v>203</v>
      </c>
      <c r="C97" s="85" t="s">
        <v>334</v>
      </c>
      <c r="D97" s="85" t="s">
        <v>3070</v>
      </c>
      <c r="E97" s="86" t="s">
        <v>4425</v>
      </c>
    </row>
    <row r="98" spans="2:5" x14ac:dyDescent="0.3">
      <c r="B98" s="83" t="s">
        <v>203</v>
      </c>
      <c r="C98" s="85" t="s">
        <v>334</v>
      </c>
      <c r="D98" s="85" t="s">
        <v>3071</v>
      </c>
      <c r="E98" s="86" t="s">
        <v>4426</v>
      </c>
    </row>
    <row r="99" spans="2:5" x14ac:dyDescent="0.3">
      <c r="B99" s="83" t="s">
        <v>203</v>
      </c>
      <c r="C99" s="85" t="s">
        <v>334</v>
      </c>
      <c r="D99" s="85" t="s">
        <v>3072</v>
      </c>
      <c r="E99" s="86" t="s">
        <v>4427</v>
      </c>
    </row>
    <row r="100" spans="2:5" x14ac:dyDescent="0.3">
      <c r="B100" s="83" t="s">
        <v>203</v>
      </c>
      <c r="C100" s="85" t="s">
        <v>334</v>
      </c>
      <c r="D100" s="85" t="s">
        <v>3073</v>
      </c>
      <c r="E100" s="86" t="s">
        <v>4428</v>
      </c>
    </row>
    <row r="101" spans="2:5" x14ac:dyDescent="0.3">
      <c r="B101" s="83" t="s">
        <v>203</v>
      </c>
      <c r="C101" s="85" t="s">
        <v>334</v>
      </c>
      <c r="D101" s="85" t="s">
        <v>3074</v>
      </c>
      <c r="E101" s="86" t="s">
        <v>4429</v>
      </c>
    </row>
    <row r="102" spans="2:5" x14ac:dyDescent="0.3">
      <c r="B102" s="83" t="s">
        <v>203</v>
      </c>
      <c r="C102" s="85" t="s">
        <v>334</v>
      </c>
      <c r="D102" s="85" t="s">
        <v>3075</v>
      </c>
      <c r="E102" s="86" t="s">
        <v>4430</v>
      </c>
    </row>
    <row r="103" spans="2:5" x14ac:dyDescent="0.3">
      <c r="B103" s="83" t="s">
        <v>203</v>
      </c>
      <c r="C103" s="85" t="s">
        <v>334</v>
      </c>
      <c r="D103" s="85" t="s">
        <v>3076</v>
      </c>
      <c r="E103" s="86" t="s">
        <v>4431</v>
      </c>
    </row>
    <row r="104" spans="2:5" x14ac:dyDescent="0.3">
      <c r="B104" s="83" t="s">
        <v>203</v>
      </c>
      <c r="C104" s="85" t="s">
        <v>334</v>
      </c>
      <c r="D104" s="85" t="s">
        <v>3077</v>
      </c>
      <c r="E104" s="86" t="s">
        <v>4432</v>
      </c>
    </row>
    <row r="105" spans="2:5" x14ac:dyDescent="0.3">
      <c r="B105" s="83" t="s">
        <v>203</v>
      </c>
      <c r="C105" s="85" t="s">
        <v>334</v>
      </c>
      <c r="D105" s="85" t="s">
        <v>3078</v>
      </c>
      <c r="E105" s="86" t="s">
        <v>4433</v>
      </c>
    </row>
    <row r="106" spans="2:5" x14ac:dyDescent="0.3">
      <c r="B106" s="83" t="s">
        <v>203</v>
      </c>
      <c r="C106" s="85" t="s">
        <v>334</v>
      </c>
      <c r="D106" s="85" t="s">
        <v>3079</v>
      </c>
      <c r="E106" s="86" t="s">
        <v>4434</v>
      </c>
    </row>
    <row r="107" spans="2:5" x14ac:dyDescent="0.3">
      <c r="B107" s="83" t="s">
        <v>203</v>
      </c>
      <c r="C107" s="85" t="s">
        <v>334</v>
      </c>
      <c r="D107" s="85" t="s">
        <v>3080</v>
      </c>
      <c r="E107" s="86" t="s">
        <v>4435</v>
      </c>
    </row>
    <row r="108" spans="2:5" x14ac:dyDescent="0.3">
      <c r="B108" s="83" t="s">
        <v>203</v>
      </c>
      <c r="C108" s="85" t="s">
        <v>334</v>
      </c>
      <c r="D108" s="85" t="s">
        <v>3081</v>
      </c>
      <c r="E108" s="86" t="s">
        <v>4436</v>
      </c>
    </row>
    <row r="109" spans="2:5" x14ac:dyDescent="0.3">
      <c r="B109" s="83" t="s">
        <v>203</v>
      </c>
      <c r="C109" s="85" t="s">
        <v>334</v>
      </c>
      <c r="D109" s="85" t="s">
        <v>3082</v>
      </c>
      <c r="E109" s="86" t="s">
        <v>4437</v>
      </c>
    </row>
    <row r="110" spans="2:5" x14ac:dyDescent="0.3">
      <c r="B110" s="83" t="s">
        <v>203</v>
      </c>
      <c r="C110" s="85" t="s">
        <v>334</v>
      </c>
      <c r="D110" s="85" t="s">
        <v>3083</v>
      </c>
      <c r="E110" s="86" t="s">
        <v>4438</v>
      </c>
    </row>
    <row r="111" spans="2:5" x14ac:dyDescent="0.3">
      <c r="B111" s="83" t="s">
        <v>203</v>
      </c>
      <c r="C111" s="85" t="s">
        <v>334</v>
      </c>
      <c r="D111" s="85" t="s">
        <v>3084</v>
      </c>
      <c r="E111" s="86" t="s">
        <v>4439</v>
      </c>
    </row>
    <row r="112" spans="2:5" x14ac:dyDescent="0.3">
      <c r="B112" s="83" t="s">
        <v>203</v>
      </c>
      <c r="C112" s="85" t="s">
        <v>334</v>
      </c>
      <c r="D112" s="85" t="s">
        <v>3085</v>
      </c>
      <c r="E112" s="86" t="s">
        <v>4440</v>
      </c>
    </row>
    <row r="113" spans="2:5" x14ac:dyDescent="0.3">
      <c r="B113" s="83" t="s">
        <v>203</v>
      </c>
      <c r="C113" s="85" t="s">
        <v>334</v>
      </c>
      <c r="D113" s="85" t="s">
        <v>3086</v>
      </c>
      <c r="E113" s="86" t="s">
        <v>4441</v>
      </c>
    </row>
    <row r="114" spans="2:5" x14ac:dyDescent="0.3">
      <c r="B114" s="83" t="s">
        <v>203</v>
      </c>
      <c r="C114" s="85" t="s">
        <v>334</v>
      </c>
      <c r="D114" s="85" t="s">
        <v>3087</v>
      </c>
      <c r="E114" s="86" t="s">
        <v>4442</v>
      </c>
    </row>
    <row r="115" spans="2:5" x14ac:dyDescent="0.3">
      <c r="B115" s="83" t="s">
        <v>203</v>
      </c>
      <c r="C115" s="85" t="s">
        <v>334</v>
      </c>
      <c r="D115" s="85" t="s">
        <v>3088</v>
      </c>
      <c r="E115" s="86" t="s">
        <v>4443</v>
      </c>
    </row>
    <row r="116" spans="2:5" x14ac:dyDescent="0.3">
      <c r="B116" s="83" t="s">
        <v>203</v>
      </c>
      <c r="C116" s="85" t="s">
        <v>334</v>
      </c>
      <c r="D116" s="85" t="s">
        <v>3089</v>
      </c>
      <c r="E116" s="86" t="s">
        <v>4444</v>
      </c>
    </row>
    <row r="117" spans="2:5" x14ac:dyDescent="0.3">
      <c r="B117" s="83" t="s">
        <v>203</v>
      </c>
      <c r="C117" s="85" t="s">
        <v>334</v>
      </c>
      <c r="D117" s="85" t="s">
        <v>3090</v>
      </c>
      <c r="E117" s="86" t="s">
        <v>4445</v>
      </c>
    </row>
    <row r="118" spans="2:5" x14ac:dyDescent="0.3">
      <c r="B118" s="83" t="s">
        <v>203</v>
      </c>
      <c r="C118" s="85" t="s">
        <v>452</v>
      </c>
      <c r="D118" s="85" t="s">
        <v>3091</v>
      </c>
      <c r="E118" s="86" t="s">
        <v>4446</v>
      </c>
    </row>
    <row r="119" spans="2:5" x14ac:dyDescent="0.3">
      <c r="B119" s="83" t="s">
        <v>203</v>
      </c>
      <c r="C119" s="85" t="s">
        <v>452</v>
      </c>
      <c r="D119" s="85" t="s">
        <v>3092</v>
      </c>
      <c r="E119" s="86" t="s">
        <v>4447</v>
      </c>
    </row>
    <row r="120" spans="2:5" x14ac:dyDescent="0.3">
      <c r="B120" s="83" t="s">
        <v>203</v>
      </c>
      <c r="C120" s="85" t="s">
        <v>452</v>
      </c>
      <c r="D120" s="85" t="s">
        <v>3093</v>
      </c>
      <c r="E120" s="86" t="s">
        <v>4448</v>
      </c>
    </row>
    <row r="121" spans="2:5" x14ac:dyDescent="0.3">
      <c r="B121" s="83" t="s">
        <v>203</v>
      </c>
      <c r="C121" s="85" t="s">
        <v>452</v>
      </c>
      <c r="D121" s="85" t="s">
        <v>3094</v>
      </c>
      <c r="E121" s="86" t="s">
        <v>4449</v>
      </c>
    </row>
    <row r="122" spans="2:5" x14ac:dyDescent="0.3">
      <c r="B122" s="83" t="s">
        <v>203</v>
      </c>
      <c r="C122" s="85" t="s">
        <v>452</v>
      </c>
      <c r="D122" s="85" t="s">
        <v>3095</v>
      </c>
      <c r="E122" s="86" t="s">
        <v>4450</v>
      </c>
    </row>
    <row r="123" spans="2:5" x14ac:dyDescent="0.3">
      <c r="B123" s="83" t="s">
        <v>203</v>
      </c>
      <c r="C123" s="85" t="s">
        <v>452</v>
      </c>
      <c r="D123" s="85" t="s">
        <v>3096</v>
      </c>
      <c r="E123" s="86" t="s">
        <v>4451</v>
      </c>
    </row>
    <row r="124" spans="2:5" x14ac:dyDescent="0.3">
      <c r="B124" s="83" t="s">
        <v>203</v>
      </c>
      <c r="C124" s="85" t="s">
        <v>452</v>
      </c>
      <c r="D124" s="85" t="s">
        <v>3097</v>
      </c>
      <c r="E124" s="86" t="s">
        <v>4452</v>
      </c>
    </row>
    <row r="125" spans="2:5" x14ac:dyDescent="0.3">
      <c r="B125" s="83" t="s">
        <v>203</v>
      </c>
      <c r="C125" s="85" t="s">
        <v>452</v>
      </c>
      <c r="D125" s="85" t="s">
        <v>3098</v>
      </c>
      <c r="E125" s="86" t="s">
        <v>4453</v>
      </c>
    </row>
    <row r="126" spans="2:5" x14ac:dyDescent="0.3">
      <c r="B126" s="83" t="s">
        <v>203</v>
      </c>
      <c r="C126" s="85" t="s">
        <v>452</v>
      </c>
      <c r="D126" s="85" t="s">
        <v>3099</v>
      </c>
      <c r="E126" s="86" t="s">
        <v>4454</v>
      </c>
    </row>
    <row r="127" spans="2:5" x14ac:dyDescent="0.3">
      <c r="B127" s="83" t="s">
        <v>203</v>
      </c>
      <c r="C127" s="85" t="s">
        <v>452</v>
      </c>
      <c r="D127" s="85" t="s">
        <v>3100</v>
      </c>
      <c r="E127" s="86" t="s">
        <v>4455</v>
      </c>
    </row>
    <row r="128" spans="2:5" x14ac:dyDescent="0.3">
      <c r="B128" s="83" t="s">
        <v>203</v>
      </c>
      <c r="C128" s="85" t="s">
        <v>452</v>
      </c>
      <c r="D128" s="85" t="s">
        <v>3101</v>
      </c>
      <c r="E128" s="86" t="s">
        <v>4456</v>
      </c>
    </row>
    <row r="129" spans="2:5" x14ac:dyDescent="0.3">
      <c r="B129" s="83" t="s">
        <v>203</v>
      </c>
      <c r="C129" s="85" t="s">
        <v>452</v>
      </c>
      <c r="D129" s="85" t="s">
        <v>3102</v>
      </c>
      <c r="E129" s="86" t="s">
        <v>4457</v>
      </c>
    </row>
    <row r="130" spans="2:5" x14ac:dyDescent="0.3">
      <c r="B130" s="83" t="s">
        <v>203</v>
      </c>
      <c r="C130" s="85" t="s">
        <v>452</v>
      </c>
      <c r="D130" s="85" t="s">
        <v>3103</v>
      </c>
      <c r="E130" s="86" t="s">
        <v>4458</v>
      </c>
    </row>
    <row r="131" spans="2:5" x14ac:dyDescent="0.3">
      <c r="B131" s="83" t="s">
        <v>203</v>
      </c>
      <c r="C131" s="85" t="s">
        <v>452</v>
      </c>
      <c r="D131" s="85" t="s">
        <v>3104</v>
      </c>
      <c r="E131" s="86" t="s">
        <v>4459</v>
      </c>
    </row>
    <row r="132" spans="2:5" x14ac:dyDescent="0.3">
      <c r="B132" s="83" t="s">
        <v>203</v>
      </c>
      <c r="C132" s="85" t="s">
        <v>452</v>
      </c>
      <c r="D132" s="85" t="s">
        <v>3105</v>
      </c>
      <c r="E132" s="86" t="s">
        <v>4460</v>
      </c>
    </row>
    <row r="133" spans="2:5" x14ac:dyDescent="0.3">
      <c r="B133" s="83" t="s">
        <v>203</v>
      </c>
      <c r="C133" s="85" t="s">
        <v>452</v>
      </c>
      <c r="D133" s="85" t="s">
        <v>3106</v>
      </c>
      <c r="E133" s="86" t="s">
        <v>4461</v>
      </c>
    </row>
    <row r="134" spans="2:5" x14ac:dyDescent="0.3">
      <c r="B134" s="83" t="s">
        <v>203</v>
      </c>
      <c r="C134" s="85" t="s">
        <v>452</v>
      </c>
      <c r="D134" s="85" t="s">
        <v>3107</v>
      </c>
      <c r="E134" s="86" t="s">
        <v>4462</v>
      </c>
    </row>
    <row r="135" spans="2:5" x14ac:dyDescent="0.3">
      <c r="B135" s="83" t="s">
        <v>203</v>
      </c>
      <c r="C135" s="85" t="s">
        <v>500</v>
      </c>
      <c r="D135" s="85" t="s">
        <v>3108</v>
      </c>
      <c r="E135" s="86" t="s">
        <v>4463</v>
      </c>
    </row>
    <row r="136" spans="2:5" x14ac:dyDescent="0.3">
      <c r="B136" s="83" t="s">
        <v>203</v>
      </c>
      <c r="C136" s="85" t="s">
        <v>500</v>
      </c>
      <c r="D136" s="85" t="s">
        <v>3109</v>
      </c>
      <c r="E136" s="86" t="s">
        <v>4464</v>
      </c>
    </row>
    <row r="137" spans="2:5" x14ac:dyDescent="0.3">
      <c r="B137" s="83" t="s">
        <v>203</v>
      </c>
      <c r="C137" s="85" t="s">
        <v>500</v>
      </c>
      <c r="D137" s="85" t="s">
        <v>3110</v>
      </c>
      <c r="E137" s="86" t="s">
        <v>4465</v>
      </c>
    </row>
    <row r="138" spans="2:5" x14ac:dyDescent="0.3">
      <c r="B138" s="83" t="s">
        <v>203</v>
      </c>
      <c r="C138" s="85" t="s">
        <v>500</v>
      </c>
      <c r="D138" s="85" t="s">
        <v>3112</v>
      </c>
      <c r="E138" s="86" t="s">
        <v>4466</v>
      </c>
    </row>
    <row r="139" spans="2:5" x14ac:dyDescent="0.3">
      <c r="B139" s="83" t="s">
        <v>203</v>
      </c>
      <c r="C139" s="85" t="s">
        <v>500</v>
      </c>
      <c r="D139" s="85" t="s">
        <v>3113</v>
      </c>
      <c r="E139" s="86" t="s">
        <v>4467</v>
      </c>
    </row>
    <row r="140" spans="2:5" x14ac:dyDescent="0.3">
      <c r="B140" s="83" t="s">
        <v>203</v>
      </c>
      <c r="C140" s="85" t="s">
        <v>512</v>
      </c>
      <c r="D140" s="85" t="s">
        <v>3114</v>
      </c>
      <c r="E140" s="86" t="s">
        <v>4468</v>
      </c>
    </row>
    <row r="141" spans="2:5" x14ac:dyDescent="0.3">
      <c r="B141" s="83" t="s">
        <v>203</v>
      </c>
      <c r="C141" s="85" t="s">
        <v>512</v>
      </c>
      <c r="D141" s="85" t="s">
        <v>3115</v>
      </c>
      <c r="E141" s="86" t="s">
        <v>4469</v>
      </c>
    </row>
    <row r="142" spans="2:5" x14ac:dyDescent="0.3">
      <c r="B142" s="83" t="s">
        <v>203</v>
      </c>
      <c r="C142" s="85" t="s">
        <v>512</v>
      </c>
      <c r="D142" s="85" t="s">
        <v>3116</v>
      </c>
      <c r="E142" s="86" t="s">
        <v>4470</v>
      </c>
    </row>
    <row r="143" spans="2:5" x14ac:dyDescent="0.3">
      <c r="B143" s="83" t="s">
        <v>203</v>
      </c>
      <c r="C143" s="85" t="s">
        <v>512</v>
      </c>
      <c r="D143" s="85" t="s">
        <v>3117</v>
      </c>
      <c r="E143" s="86" t="s">
        <v>4471</v>
      </c>
    </row>
    <row r="144" spans="2:5" x14ac:dyDescent="0.3">
      <c r="B144" s="83" t="s">
        <v>203</v>
      </c>
      <c r="C144" s="85" t="s">
        <v>512</v>
      </c>
      <c r="D144" s="85" t="s">
        <v>3118</v>
      </c>
      <c r="E144" s="86" t="s">
        <v>4472</v>
      </c>
    </row>
    <row r="145" spans="2:5" x14ac:dyDescent="0.3">
      <c r="B145" s="83" t="s">
        <v>203</v>
      </c>
      <c r="C145" s="85" t="s">
        <v>512</v>
      </c>
      <c r="D145" s="85" t="s">
        <v>3119</v>
      </c>
      <c r="E145" s="86" t="s">
        <v>4473</v>
      </c>
    </row>
    <row r="146" spans="2:5" x14ac:dyDescent="0.3">
      <c r="B146" s="83" t="s">
        <v>203</v>
      </c>
      <c r="C146" s="85" t="s">
        <v>512</v>
      </c>
      <c r="D146" s="85" t="s">
        <v>3120</v>
      </c>
      <c r="E146" s="86" t="s">
        <v>4474</v>
      </c>
    </row>
    <row r="147" spans="2:5" x14ac:dyDescent="0.3">
      <c r="B147" s="83" t="s">
        <v>203</v>
      </c>
      <c r="C147" s="85" t="s">
        <v>512</v>
      </c>
      <c r="D147" s="85" t="s">
        <v>3121</v>
      </c>
      <c r="E147" s="86" t="s">
        <v>4475</v>
      </c>
    </row>
    <row r="148" spans="2:5" x14ac:dyDescent="0.3">
      <c r="B148" s="83" t="s">
        <v>203</v>
      </c>
      <c r="C148" s="85" t="s">
        <v>512</v>
      </c>
      <c r="D148" s="85" t="s">
        <v>3122</v>
      </c>
      <c r="E148" s="86" t="s">
        <v>4476</v>
      </c>
    </row>
    <row r="149" spans="2:5" x14ac:dyDescent="0.3">
      <c r="B149" s="83" t="s">
        <v>203</v>
      </c>
      <c r="C149" s="85" t="s">
        <v>512</v>
      </c>
      <c r="D149" s="85" t="s">
        <v>3123</v>
      </c>
      <c r="E149" s="86" t="s">
        <v>4477</v>
      </c>
    </row>
    <row r="150" spans="2:5" x14ac:dyDescent="0.3">
      <c r="B150" s="83" t="s">
        <v>541</v>
      </c>
      <c r="C150" s="85" t="s">
        <v>542</v>
      </c>
      <c r="D150" s="85" t="s">
        <v>3125</v>
      </c>
      <c r="E150" s="86" t="s">
        <v>4478</v>
      </c>
    </row>
    <row r="151" spans="2:5" x14ac:dyDescent="0.3">
      <c r="B151" s="83" t="s">
        <v>541</v>
      </c>
      <c r="C151" s="85" t="s">
        <v>542</v>
      </c>
      <c r="D151" s="85" t="s">
        <v>3126</v>
      </c>
      <c r="E151" s="86" t="s">
        <v>4479</v>
      </c>
    </row>
    <row r="152" spans="2:5" x14ac:dyDescent="0.3">
      <c r="B152" s="83" t="s">
        <v>541</v>
      </c>
      <c r="C152" s="85" t="s">
        <v>542</v>
      </c>
      <c r="D152" s="85" t="s">
        <v>3127</v>
      </c>
      <c r="E152" s="86" t="s">
        <v>4480</v>
      </c>
    </row>
    <row r="153" spans="2:5" x14ac:dyDescent="0.3">
      <c r="B153" s="83" t="s">
        <v>541</v>
      </c>
      <c r="C153" s="85" t="s">
        <v>542</v>
      </c>
      <c r="D153" s="85" t="s">
        <v>3128</v>
      </c>
      <c r="E153" s="86" t="s">
        <v>4481</v>
      </c>
    </row>
    <row r="154" spans="2:5" x14ac:dyDescent="0.3">
      <c r="B154" s="83" t="s">
        <v>541</v>
      </c>
      <c r="C154" s="85" t="s">
        <v>542</v>
      </c>
      <c r="D154" s="85" t="s">
        <v>3129</v>
      </c>
      <c r="E154" s="86" t="s">
        <v>4482</v>
      </c>
    </row>
    <row r="155" spans="2:5" x14ac:dyDescent="0.3">
      <c r="B155" s="83" t="s">
        <v>541</v>
      </c>
      <c r="C155" s="85" t="s">
        <v>542</v>
      </c>
      <c r="D155" s="85" t="s">
        <v>3130</v>
      </c>
      <c r="E155" s="86" t="s">
        <v>4483</v>
      </c>
    </row>
    <row r="156" spans="2:5" x14ac:dyDescent="0.3">
      <c r="B156" s="83" t="s">
        <v>541</v>
      </c>
      <c r="C156" s="85" t="s">
        <v>542</v>
      </c>
      <c r="D156" s="85" t="s">
        <v>3131</v>
      </c>
      <c r="E156" s="86" t="s">
        <v>4484</v>
      </c>
    </row>
    <row r="157" spans="2:5" x14ac:dyDescent="0.3">
      <c r="B157" s="83" t="s">
        <v>541</v>
      </c>
      <c r="C157" s="85" t="s">
        <v>542</v>
      </c>
      <c r="D157" s="85" t="s">
        <v>3132</v>
      </c>
      <c r="E157" s="86" t="s">
        <v>4485</v>
      </c>
    </row>
    <row r="158" spans="2:5" x14ac:dyDescent="0.3">
      <c r="B158" s="83" t="s">
        <v>541</v>
      </c>
      <c r="C158" s="85" t="s">
        <v>542</v>
      </c>
      <c r="D158" s="85" t="s">
        <v>3133</v>
      </c>
      <c r="E158" s="86" t="s">
        <v>4486</v>
      </c>
    </row>
    <row r="159" spans="2:5" x14ac:dyDescent="0.3">
      <c r="B159" s="83" t="s">
        <v>541</v>
      </c>
      <c r="C159" s="85" t="s">
        <v>542</v>
      </c>
      <c r="D159" s="85" t="s">
        <v>3134</v>
      </c>
      <c r="E159" s="86" t="s">
        <v>4487</v>
      </c>
    </row>
    <row r="160" spans="2:5" x14ac:dyDescent="0.3">
      <c r="B160" s="83" t="s">
        <v>566</v>
      </c>
      <c r="C160" s="85" t="s">
        <v>567</v>
      </c>
      <c r="D160" s="85" t="s">
        <v>3136</v>
      </c>
      <c r="E160" s="86" t="s">
        <v>4488</v>
      </c>
    </row>
    <row r="161" spans="2:5" x14ac:dyDescent="0.3">
      <c r="B161" s="83" t="s">
        <v>566</v>
      </c>
      <c r="C161" s="85" t="s">
        <v>567</v>
      </c>
      <c r="D161" s="85" t="s">
        <v>3138</v>
      </c>
      <c r="E161" s="86" t="s">
        <v>4489</v>
      </c>
    </row>
    <row r="162" spans="2:5" x14ac:dyDescent="0.3">
      <c r="B162" s="83" t="s">
        <v>566</v>
      </c>
      <c r="C162" s="85" t="s">
        <v>567</v>
      </c>
      <c r="D162" s="85" t="s">
        <v>3139</v>
      </c>
      <c r="E162" s="86" t="s">
        <v>4490</v>
      </c>
    </row>
    <row r="163" spans="2:5" x14ac:dyDescent="0.3">
      <c r="B163" s="83" t="s">
        <v>566</v>
      </c>
      <c r="C163" s="85" t="s">
        <v>567</v>
      </c>
      <c r="D163" s="85" t="s">
        <v>3141</v>
      </c>
      <c r="E163" s="86" t="s">
        <v>4491</v>
      </c>
    </row>
    <row r="164" spans="2:5" x14ac:dyDescent="0.3">
      <c r="B164" s="83" t="s">
        <v>566</v>
      </c>
      <c r="C164" s="85" t="s">
        <v>567</v>
      </c>
      <c r="D164" s="85" t="s">
        <v>3142</v>
      </c>
      <c r="E164" s="86" t="s">
        <v>4492</v>
      </c>
    </row>
    <row r="165" spans="2:5" x14ac:dyDescent="0.3">
      <c r="B165" s="83" t="s">
        <v>566</v>
      </c>
      <c r="C165" s="85" t="s">
        <v>567</v>
      </c>
      <c r="D165" s="85" t="s">
        <v>3143</v>
      </c>
      <c r="E165" s="86" t="s">
        <v>4493</v>
      </c>
    </row>
    <row r="166" spans="2:5" x14ac:dyDescent="0.3">
      <c r="B166" s="83" t="s">
        <v>566</v>
      </c>
      <c r="C166" s="85" t="s">
        <v>567</v>
      </c>
      <c r="D166" s="85" t="s">
        <v>3144</v>
      </c>
      <c r="E166" s="86" t="s">
        <v>4494</v>
      </c>
    </row>
    <row r="167" spans="2:5" x14ac:dyDescent="0.3">
      <c r="B167" s="83" t="s">
        <v>566</v>
      </c>
      <c r="C167" s="85" t="s">
        <v>567</v>
      </c>
      <c r="D167" s="85" t="s">
        <v>3145</v>
      </c>
      <c r="E167" s="86" t="s">
        <v>4495</v>
      </c>
    </row>
    <row r="168" spans="2:5" x14ac:dyDescent="0.3">
      <c r="B168" s="83" t="s">
        <v>566</v>
      </c>
      <c r="C168" s="85" t="s">
        <v>567</v>
      </c>
      <c r="D168" s="85" t="s">
        <v>3146</v>
      </c>
      <c r="E168" s="86" t="s">
        <v>4496</v>
      </c>
    </row>
    <row r="169" spans="2:5" x14ac:dyDescent="0.3">
      <c r="B169" s="83" t="s">
        <v>566</v>
      </c>
      <c r="C169" s="85" t="s">
        <v>567</v>
      </c>
      <c r="D169" s="85" t="s">
        <v>3147</v>
      </c>
      <c r="E169" s="86" t="s">
        <v>4497</v>
      </c>
    </row>
    <row r="170" spans="2:5" x14ac:dyDescent="0.3">
      <c r="B170" s="83" t="s">
        <v>566</v>
      </c>
      <c r="C170" s="85" t="s">
        <v>567</v>
      </c>
      <c r="D170" s="85" t="s">
        <v>3148</v>
      </c>
      <c r="E170" s="86" t="s">
        <v>4498</v>
      </c>
    </row>
    <row r="171" spans="2:5" x14ac:dyDescent="0.3">
      <c r="B171" s="83" t="s">
        <v>566</v>
      </c>
      <c r="C171" s="85" t="s">
        <v>567</v>
      </c>
      <c r="D171" s="85" t="s">
        <v>3149</v>
      </c>
      <c r="E171" s="86" t="s">
        <v>4499</v>
      </c>
    </row>
    <row r="172" spans="2:5" x14ac:dyDescent="0.3">
      <c r="B172" s="83" t="s">
        <v>566</v>
      </c>
      <c r="C172" s="85" t="s">
        <v>567</v>
      </c>
      <c r="D172" s="85" t="s">
        <v>3150</v>
      </c>
      <c r="E172" s="86" t="s">
        <v>4500</v>
      </c>
    </row>
    <row r="173" spans="2:5" x14ac:dyDescent="0.3">
      <c r="B173" s="83" t="s">
        <v>566</v>
      </c>
      <c r="C173" s="85" t="s">
        <v>567</v>
      </c>
      <c r="D173" s="85" t="s">
        <v>3151</v>
      </c>
      <c r="E173" s="86" t="s">
        <v>4501</v>
      </c>
    </row>
    <row r="174" spans="2:5" x14ac:dyDescent="0.3">
      <c r="B174" s="83" t="s">
        <v>566</v>
      </c>
      <c r="C174" s="85" t="s">
        <v>567</v>
      </c>
      <c r="D174" s="85" t="s">
        <v>3152</v>
      </c>
      <c r="E174" s="86" t="s">
        <v>4502</v>
      </c>
    </row>
    <row r="175" spans="2:5" x14ac:dyDescent="0.3">
      <c r="B175" s="83" t="s">
        <v>566</v>
      </c>
      <c r="C175" s="85" t="s">
        <v>567</v>
      </c>
      <c r="D175" s="85" t="s">
        <v>3153</v>
      </c>
      <c r="E175" s="86" t="s">
        <v>4503</v>
      </c>
    </row>
    <row r="176" spans="2:5" x14ac:dyDescent="0.3">
      <c r="B176" s="83" t="s">
        <v>566</v>
      </c>
      <c r="C176" s="85" t="s">
        <v>567</v>
      </c>
      <c r="D176" s="85" t="s">
        <v>3154</v>
      </c>
      <c r="E176" s="86" t="s">
        <v>4504</v>
      </c>
    </row>
    <row r="177" spans="2:5" x14ac:dyDescent="0.3">
      <c r="B177" s="83" t="s">
        <v>566</v>
      </c>
      <c r="C177" s="85" t="s">
        <v>567</v>
      </c>
      <c r="D177" s="85" t="s">
        <v>3155</v>
      </c>
      <c r="E177" s="86" t="s">
        <v>4505</v>
      </c>
    </row>
    <row r="178" spans="2:5" x14ac:dyDescent="0.3">
      <c r="B178" s="83" t="s">
        <v>566</v>
      </c>
      <c r="C178" s="85" t="s">
        <v>567</v>
      </c>
      <c r="D178" s="85" t="s">
        <v>3156</v>
      </c>
      <c r="E178" s="86" t="s">
        <v>4506</v>
      </c>
    </row>
    <row r="179" spans="2:5" x14ac:dyDescent="0.3">
      <c r="B179" s="83" t="s">
        <v>566</v>
      </c>
      <c r="C179" s="85" t="s">
        <v>567</v>
      </c>
      <c r="D179" s="85" t="s">
        <v>3158</v>
      </c>
      <c r="E179" s="86" t="s">
        <v>4507</v>
      </c>
    </row>
    <row r="180" spans="2:5" x14ac:dyDescent="0.3">
      <c r="B180" s="83" t="s">
        <v>566</v>
      </c>
      <c r="C180" s="85" t="s">
        <v>567</v>
      </c>
      <c r="D180" s="85" t="s">
        <v>3159</v>
      </c>
      <c r="E180" s="86" t="s">
        <v>4508</v>
      </c>
    </row>
    <row r="181" spans="2:5" x14ac:dyDescent="0.3">
      <c r="B181" s="83" t="s">
        <v>566</v>
      </c>
      <c r="C181" s="85" t="s">
        <v>567</v>
      </c>
      <c r="D181" s="85" t="s">
        <v>3160</v>
      </c>
      <c r="E181" s="86" t="s">
        <v>4509</v>
      </c>
    </row>
    <row r="182" spans="2:5" x14ac:dyDescent="0.3">
      <c r="B182" s="83" t="s">
        <v>616</v>
      </c>
      <c r="C182" s="85" t="s">
        <v>617</v>
      </c>
      <c r="D182" s="85" t="s">
        <v>3162</v>
      </c>
      <c r="E182" s="86" t="s">
        <v>4510</v>
      </c>
    </row>
    <row r="183" spans="2:5" x14ac:dyDescent="0.3">
      <c r="B183" s="83" t="s">
        <v>616</v>
      </c>
      <c r="C183" s="85" t="s">
        <v>617</v>
      </c>
      <c r="D183" s="85" t="s">
        <v>3163</v>
      </c>
      <c r="E183" s="86" t="s">
        <v>4511</v>
      </c>
    </row>
    <row r="184" spans="2:5" x14ac:dyDescent="0.3">
      <c r="B184" s="83" t="s">
        <v>616</v>
      </c>
      <c r="C184" s="85" t="s">
        <v>617</v>
      </c>
      <c r="D184" s="85" t="s">
        <v>3164</v>
      </c>
      <c r="E184" s="86" t="s">
        <v>4512</v>
      </c>
    </row>
    <row r="185" spans="2:5" x14ac:dyDescent="0.3">
      <c r="B185" s="83" t="s">
        <v>616</v>
      </c>
      <c r="C185" s="85" t="s">
        <v>617</v>
      </c>
      <c r="D185" s="85" t="s">
        <v>3165</v>
      </c>
      <c r="E185" s="86" t="s">
        <v>4513</v>
      </c>
    </row>
    <row r="186" spans="2:5" x14ac:dyDescent="0.3">
      <c r="B186" s="83" t="s">
        <v>616</v>
      </c>
      <c r="C186" s="85" t="s">
        <v>617</v>
      </c>
      <c r="D186" s="85" t="s">
        <v>3166</v>
      </c>
      <c r="E186" s="86" t="s">
        <v>4514</v>
      </c>
    </row>
    <row r="187" spans="2:5" x14ac:dyDescent="0.3">
      <c r="B187" s="83" t="s">
        <v>616</v>
      </c>
      <c r="C187" s="85" t="s">
        <v>617</v>
      </c>
      <c r="D187" s="85" t="s">
        <v>3167</v>
      </c>
      <c r="E187" s="86" t="s">
        <v>4515</v>
      </c>
    </row>
    <row r="188" spans="2:5" x14ac:dyDescent="0.3">
      <c r="B188" s="83" t="s">
        <v>616</v>
      </c>
      <c r="C188" s="85" t="s">
        <v>617</v>
      </c>
      <c r="D188" s="85" t="s">
        <v>3168</v>
      </c>
      <c r="E188" s="86" t="s">
        <v>4516</v>
      </c>
    </row>
    <row r="189" spans="2:5" x14ac:dyDescent="0.3">
      <c r="B189" s="83" t="s">
        <v>616</v>
      </c>
      <c r="C189" s="85" t="s">
        <v>617</v>
      </c>
      <c r="D189" s="85" t="s">
        <v>3169</v>
      </c>
      <c r="E189" s="86" t="s">
        <v>4517</v>
      </c>
    </row>
    <row r="190" spans="2:5" x14ac:dyDescent="0.3">
      <c r="B190" s="83" t="s">
        <v>616</v>
      </c>
      <c r="C190" s="85" t="s">
        <v>617</v>
      </c>
      <c r="D190" s="85" t="s">
        <v>3170</v>
      </c>
      <c r="E190" s="86" t="s">
        <v>4518</v>
      </c>
    </row>
    <row r="191" spans="2:5" x14ac:dyDescent="0.3">
      <c r="B191" s="83" t="s">
        <v>636</v>
      </c>
      <c r="C191" s="85" t="s">
        <v>637</v>
      </c>
      <c r="D191" s="85" t="s">
        <v>3172</v>
      </c>
      <c r="E191" s="86" t="s">
        <v>4519</v>
      </c>
    </row>
    <row r="192" spans="2:5" x14ac:dyDescent="0.3">
      <c r="B192" s="83" t="s">
        <v>636</v>
      </c>
      <c r="C192" s="85" t="s">
        <v>637</v>
      </c>
      <c r="D192" s="85" t="s">
        <v>3173</v>
      </c>
      <c r="E192" s="86" t="s">
        <v>4520</v>
      </c>
    </row>
    <row r="193" spans="2:5" x14ac:dyDescent="0.3">
      <c r="B193" s="83" t="s">
        <v>636</v>
      </c>
      <c r="C193" s="85" t="s">
        <v>637</v>
      </c>
      <c r="D193" s="85" t="s">
        <v>3174</v>
      </c>
      <c r="E193" s="86" t="s">
        <v>4521</v>
      </c>
    </row>
    <row r="194" spans="2:5" x14ac:dyDescent="0.3">
      <c r="B194" s="83" t="s">
        <v>636</v>
      </c>
      <c r="C194" s="85" t="s">
        <v>637</v>
      </c>
      <c r="D194" s="85" t="s">
        <v>3175</v>
      </c>
      <c r="E194" s="86" t="s">
        <v>4522</v>
      </c>
    </row>
    <row r="195" spans="2:5" x14ac:dyDescent="0.3">
      <c r="B195" s="83" t="s">
        <v>636</v>
      </c>
      <c r="C195" s="85" t="s">
        <v>637</v>
      </c>
      <c r="D195" s="85" t="s">
        <v>3176</v>
      </c>
      <c r="E195" s="86" t="s">
        <v>4523</v>
      </c>
    </row>
    <row r="196" spans="2:5" x14ac:dyDescent="0.3">
      <c r="B196" s="83" t="s">
        <v>636</v>
      </c>
      <c r="C196" s="85" t="s">
        <v>637</v>
      </c>
      <c r="D196" s="85" t="s">
        <v>3177</v>
      </c>
      <c r="E196" s="86" t="s">
        <v>4524</v>
      </c>
    </row>
    <row r="197" spans="2:5" x14ac:dyDescent="0.3">
      <c r="B197" s="83" t="s">
        <v>636</v>
      </c>
      <c r="C197" s="85" t="s">
        <v>637</v>
      </c>
      <c r="D197" s="85" t="s">
        <v>3178</v>
      </c>
      <c r="E197" s="86" t="s">
        <v>4525</v>
      </c>
    </row>
    <row r="198" spans="2:5" x14ac:dyDescent="0.3">
      <c r="B198" s="83" t="s">
        <v>636</v>
      </c>
      <c r="C198" s="85" t="s">
        <v>637</v>
      </c>
      <c r="D198" s="85" t="s">
        <v>3179</v>
      </c>
      <c r="E198" s="86" t="s">
        <v>4526</v>
      </c>
    </row>
    <row r="199" spans="2:5" x14ac:dyDescent="0.3">
      <c r="B199" s="83" t="s">
        <v>636</v>
      </c>
      <c r="C199" s="85" t="s">
        <v>657</v>
      </c>
      <c r="D199" s="85" t="s">
        <v>3180</v>
      </c>
      <c r="E199" s="86" t="s">
        <v>4527</v>
      </c>
    </row>
    <row r="200" spans="2:5" x14ac:dyDescent="0.3">
      <c r="B200" s="83" t="s">
        <v>636</v>
      </c>
      <c r="C200" s="85" t="s">
        <v>657</v>
      </c>
      <c r="D200" s="85" t="s">
        <v>3182</v>
      </c>
      <c r="E200" s="86" t="s">
        <v>4528</v>
      </c>
    </row>
    <row r="201" spans="2:5" x14ac:dyDescent="0.3">
      <c r="B201" s="83" t="s">
        <v>636</v>
      </c>
      <c r="C201" s="85" t="s">
        <v>663</v>
      </c>
      <c r="D201" s="85" t="s">
        <v>3183</v>
      </c>
      <c r="E201" s="86" t="s">
        <v>4529</v>
      </c>
    </row>
    <row r="202" spans="2:5" x14ac:dyDescent="0.3">
      <c r="B202" s="83" t="s">
        <v>636</v>
      </c>
      <c r="C202" s="85" t="s">
        <v>663</v>
      </c>
      <c r="D202" s="85" t="s">
        <v>3184</v>
      </c>
      <c r="E202" s="86" t="s">
        <v>4530</v>
      </c>
    </row>
    <row r="203" spans="2:5" x14ac:dyDescent="0.3">
      <c r="B203" s="83" t="s">
        <v>636</v>
      </c>
      <c r="C203" s="85" t="s">
        <v>663</v>
      </c>
      <c r="D203" s="85" t="s">
        <v>3185</v>
      </c>
      <c r="E203" s="86" t="s">
        <v>4531</v>
      </c>
    </row>
    <row r="204" spans="2:5" x14ac:dyDescent="0.3">
      <c r="B204" s="83" t="s">
        <v>636</v>
      </c>
      <c r="C204" s="85" t="s">
        <v>663</v>
      </c>
      <c r="D204" s="85" t="s">
        <v>3186</v>
      </c>
      <c r="E204" s="86" t="s">
        <v>4532</v>
      </c>
    </row>
    <row r="205" spans="2:5" x14ac:dyDescent="0.3">
      <c r="B205" s="83" t="s">
        <v>636</v>
      </c>
      <c r="C205" s="85" t="s">
        <v>663</v>
      </c>
      <c r="D205" s="85" t="s">
        <v>3187</v>
      </c>
      <c r="E205" s="86" t="s">
        <v>4533</v>
      </c>
    </row>
    <row r="206" spans="2:5" x14ac:dyDescent="0.3">
      <c r="B206" s="83" t="s">
        <v>636</v>
      </c>
      <c r="C206" s="85" t="s">
        <v>663</v>
      </c>
      <c r="D206" s="85" t="s">
        <v>3188</v>
      </c>
      <c r="E206" s="86" t="s">
        <v>4534</v>
      </c>
    </row>
    <row r="207" spans="2:5" x14ac:dyDescent="0.3">
      <c r="B207" s="83" t="s">
        <v>636</v>
      </c>
      <c r="C207" s="85" t="s">
        <v>663</v>
      </c>
      <c r="D207" s="85" t="s">
        <v>3190</v>
      </c>
      <c r="E207" s="86" t="s">
        <v>4535</v>
      </c>
    </row>
    <row r="208" spans="2:5" x14ac:dyDescent="0.3">
      <c r="B208" s="83" t="s">
        <v>636</v>
      </c>
      <c r="C208" s="85" t="s">
        <v>663</v>
      </c>
      <c r="D208" s="85" t="s">
        <v>3191</v>
      </c>
      <c r="E208" s="86" t="s">
        <v>4536</v>
      </c>
    </row>
    <row r="209" spans="2:5" x14ac:dyDescent="0.3">
      <c r="B209" s="83" t="s">
        <v>636</v>
      </c>
      <c r="C209" s="85" t="s">
        <v>663</v>
      </c>
      <c r="D209" s="85" t="s">
        <v>3192</v>
      </c>
      <c r="E209" s="86" t="s">
        <v>4537</v>
      </c>
    </row>
    <row r="210" spans="2:5" x14ac:dyDescent="0.3">
      <c r="B210" s="83" t="s">
        <v>636</v>
      </c>
      <c r="C210" s="85" t="s">
        <v>663</v>
      </c>
      <c r="D210" s="85" t="s">
        <v>3193</v>
      </c>
      <c r="E210" s="86" t="s">
        <v>4538</v>
      </c>
    </row>
    <row r="211" spans="2:5" x14ac:dyDescent="0.3">
      <c r="B211" s="83" t="s">
        <v>636</v>
      </c>
      <c r="C211" s="85" t="s">
        <v>663</v>
      </c>
      <c r="D211" s="85" t="s">
        <v>3194</v>
      </c>
      <c r="E211" s="86" t="s">
        <v>4539</v>
      </c>
    </row>
    <row r="212" spans="2:5" x14ac:dyDescent="0.3">
      <c r="B212" s="83" t="s">
        <v>636</v>
      </c>
      <c r="C212" s="85" t="s">
        <v>663</v>
      </c>
      <c r="D212" s="85" t="s">
        <v>3195</v>
      </c>
      <c r="E212" s="86" t="s">
        <v>4540</v>
      </c>
    </row>
    <row r="213" spans="2:5" x14ac:dyDescent="0.3">
      <c r="B213" s="83" t="s">
        <v>636</v>
      </c>
      <c r="C213" s="85" t="s">
        <v>691</v>
      </c>
      <c r="D213" s="85" t="s">
        <v>3196</v>
      </c>
      <c r="E213" s="86" t="s">
        <v>4541</v>
      </c>
    </row>
    <row r="214" spans="2:5" x14ac:dyDescent="0.3">
      <c r="B214" s="83" t="s">
        <v>636</v>
      </c>
      <c r="C214" s="85" t="s">
        <v>691</v>
      </c>
      <c r="D214" s="85" t="s">
        <v>3198</v>
      </c>
      <c r="E214" s="86" t="s">
        <v>4542</v>
      </c>
    </row>
    <row r="215" spans="2:5" x14ac:dyDescent="0.3">
      <c r="B215" s="83" t="s">
        <v>636</v>
      </c>
      <c r="C215" s="85" t="s">
        <v>691</v>
      </c>
      <c r="D215" s="85" t="s">
        <v>3199</v>
      </c>
      <c r="E215" s="86" t="s">
        <v>4543</v>
      </c>
    </row>
    <row r="216" spans="2:5" x14ac:dyDescent="0.3">
      <c r="B216" s="83" t="s">
        <v>636</v>
      </c>
      <c r="C216" s="85" t="s">
        <v>691</v>
      </c>
      <c r="D216" s="85" t="s">
        <v>3200</v>
      </c>
      <c r="E216" s="86" t="s">
        <v>4544</v>
      </c>
    </row>
    <row r="217" spans="2:5" x14ac:dyDescent="0.3">
      <c r="B217" s="83" t="s">
        <v>636</v>
      </c>
      <c r="C217" s="85" t="s">
        <v>691</v>
      </c>
      <c r="D217" s="85" t="s">
        <v>3201</v>
      </c>
      <c r="E217" s="86" t="s">
        <v>4545</v>
      </c>
    </row>
    <row r="218" spans="2:5" x14ac:dyDescent="0.3">
      <c r="B218" s="83" t="s">
        <v>636</v>
      </c>
      <c r="C218" s="85" t="s">
        <v>691</v>
      </c>
      <c r="D218" s="85" t="s">
        <v>3203</v>
      </c>
      <c r="E218" s="86" t="s">
        <v>4546</v>
      </c>
    </row>
    <row r="219" spans="2:5" x14ac:dyDescent="0.3">
      <c r="B219" s="83" t="s">
        <v>636</v>
      </c>
      <c r="C219" s="85" t="s">
        <v>691</v>
      </c>
      <c r="D219" s="85" t="s">
        <v>3204</v>
      </c>
      <c r="E219" s="86" t="s">
        <v>4547</v>
      </c>
    </row>
    <row r="220" spans="2:5" x14ac:dyDescent="0.3">
      <c r="B220" s="83" t="s">
        <v>636</v>
      </c>
      <c r="C220" s="85" t="s">
        <v>691</v>
      </c>
      <c r="D220" s="85" t="s">
        <v>3205</v>
      </c>
      <c r="E220" s="86" t="s">
        <v>4548</v>
      </c>
    </row>
    <row r="221" spans="2:5" x14ac:dyDescent="0.3">
      <c r="B221" s="83" t="s">
        <v>636</v>
      </c>
      <c r="C221" s="85" t="s">
        <v>691</v>
      </c>
      <c r="D221" s="85" t="s">
        <v>3206</v>
      </c>
      <c r="E221" s="86" t="s">
        <v>4549</v>
      </c>
    </row>
    <row r="222" spans="2:5" x14ac:dyDescent="0.3">
      <c r="B222" s="83" t="s">
        <v>636</v>
      </c>
      <c r="C222" s="85" t="s">
        <v>691</v>
      </c>
      <c r="D222" s="85" t="s">
        <v>3208</v>
      </c>
      <c r="E222" s="86" t="s">
        <v>4550</v>
      </c>
    </row>
    <row r="223" spans="2:5" x14ac:dyDescent="0.3">
      <c r="B223" s="83" t="s">
        <v>636</v>
      </c>
      <c r="C223" s="85" t="s">
        <v>691</v>
      </c>
      <c r="D223" s="85" t="s">
        <v>3209</v>
      </c>
      <c r="E223" s="86" t="s">
        <v>4551</v>
      </c>
    </row>
    <row r="224" spans="2:5" x14ac:dyDescent="0.3">
      <c r="B224" s="83" t="s">
        <v>636</v>
      </c>
      <c r="C224" s="85" t="s">
        <v>691</v>
      </c>
      <c r="D224" s="85" t="s">
        <v>3211</v>
      </c>
      <c r="E224" s="86" t="s">
        <v>4552</v>
      </c>
    </row>
    <row r="225" spans="2:5" x14ac:dyDescent="0.3">
      <c r="B225" s="83" t="s">
        <v>636</v>
      </c>
      <c r="C225" s="85" t="s">
        <v>691</v>
      </c>
      <c r="D225" s="85" t="s">
        <v>3212</v>
      </c>
      <c r="E225" s="86" t="s">
        <v>4553</v>
      </c>
    </row>
    <row r="226" spans="2:5" x14ac:dyDescent="0.3">
      <c r="B226" s="83" t="s">
        <v>636</v>
      </c>
      <c r="C226" s="85" t="s">
        <v>691</v>
      </c>
      <c r="D226" s="85" t="s">
        <v>3213</v>
      </c>
      <c r="E226" s="86" t="s">
        <v>4554</v>
      </c>
    </row>
    <row r="227" spans="2:5" x14ac:dyDescent="0.3">
      <c r="B227" s="83" t="s">
        <v>636</v>
      </c>
      <c r="C227" s="85" t="s">
        <v>691</v>
      </c>
      <c r="D227" s="85" t="s">
        <v>3214</v>
      </c>
      <c r="E227" s="86" t="s">
        <v>4555</v>
      </c>
    </row>
    <row r="228" spans="2:5" x14ac:dyDescent="0.3">
      <c r="B228" s="83" t="s">
        <v>636</v>
      </c>
      <c r="C228" s="85" t="s">
        <v>691</v>
      </c>
      <c r="D228" s="85" t="s">
        <v>3215</v>
      </c>
      <c r="E228" s="86" t="s">
        <v>4556</v>
      </c>
    </row>
    <row r="229" spans="2:5" x14ac:dyDescent="0.3">
      <c r="B229" s="83" t="s">
        <v>636</v>
      </c>
      <c r="C229" s="85" t="s">
        <v>691</v>
      </c>
      <c r="D229" s="85" t="s">
        <v>3216</v>
      </c>
      <c r="E229" s="86" t="s">
        <v>4557</v>
      </c>
    </row>
    <row r="230" spans="2:5" x14ac:dyDescent="0.3">
      <c r="B230" s="83" t="s">
        <v>636</v>
      </c>
      <c r="C230" s="85" t="s">
        <v>728</v>
      </c>
      <c r="D230" s="85" t="s">
        <v>3217</v>
      </c>
      <c r="E230" s="86" t="s">
        <v>4558</v>
      </c>
    </row>
    <row r="231" spans="2:5" x14ac:dyDescent="0.3">
      <c r="B231" s="83" t="s">
        <v>636</v>
      </c>
      <c r="C231" s="85" t="s">
        <v>728</v>
      </c>
      <c r="D231" s="85" t="s">
        <v>3218</v>
      </c>
      <c r="E231" s="86" t="s">
        <v>4559</v>
      </c>
    </row>
    <row r="232" spans="2:5" x14ac:dyDescent="0.3">
      <c r="B232" s="83" t="s">
        <v>636</v>
      </c>
      <c r="C232" s="85" t="s">
        <v>728</v>
      </c>
      <c r="D232" s="85" t="s">
        <v>3219</v>
      </c>
      <c r="E232" s="86" t="s">
        <v>4560</v>
      </c>
    </row>
    <row r="233" spans="2:5" x14ac:dyDescent="0.3">
      <c r="B233" s="83" t="s">
        <v>636</v>
      </c>
      <c r="C233" s="85" t="s">
        <v>728</v>
      </c>
      <c r="D233" s="85" t="s">
        <v>3221</v>
      </c>
      <c r="E233" s="86" t="s">
        <v>4561</v>
      </c>
    </row>
    <row r="234" spans="2:5" x14ac:dyDescent="0.3">
      <c r="B234" s="83" t="s">
        <v>636</v>
      </c>
      <c r="C234" s="85" t="s">
        <v>741</v>
      </c>
      <c r="D234" s="85" t="s">
        <v>3222</v>
      </c>
      <c r="E234" s="86" t="s">
        <v>4562</v>
      </c>
    </row>
    <row r="235" spans="2:5" x14ac:dyDescent="0.3">
      <c r="B235" s="83" t="s">
        <v>636</v>
      </c>
      <c r="C235" s="85" t="s">
        <v>745</v>
      </c>
      <c r="D235" s="85" t="s">
        <v>3224</v>
      </c>
      <c r="E235" s="86" t="s">
        <v>4563</v>
      </c>
    </row>
    <row r="236" spans="2:5" x14ac:dyDescent="0.3">
      <c r="B236" s="83" t="s">
        <v>750</v>
      </c>
      <c r="C236" s="85" t="s">
        <v>751</v>
      </c>
      <c r="D236" s="85" t="s">
        <v>3227</v>
      </c>
      <c r="E236" s="86" t="s">
        <v>4564</v>
      </c>
    </row>
    <row r="237" spans="2:5" x14ac:dyDescent="0.3">
      <c r="B237" s="83" t="s">
        <v>750</v>
      </c>
      <c r="C237" s="85" t="s">
        <v>751</v>
      </c>
      <c r="D237" s="85" t="s">
        <v>3228</v>
      </c>
      <c r="E237" s="86" t="s">
        <v>4565</v>
      </c>
    </row>
    <row r="238" spans="2:5" x14ac:dyDescent="0.3">
      <c r="B238" s="83" t="s">
        <v>750</v>
      </c>
      <c r="C238" s="85" t="s">
        <v>751</v>
      </c>
      <c r="D238" s="85" t="s">
        <v>3229</v>
      </c>
      <c r="E238" s="86" t="s">
        <v>4566</v>
      </c>
    </row>
    <row r="239" spans="2:5" x14ac:dyDescent="0.3">
      <c r="B239" s="83" t="s">
        <v>750</v>
      </c>
      <c r="C239" s="85" t="s">
        <v>760</v>
      </c>
      <c r="D239" s="85" t="s">
        <v>3230</v>
      </c>
      <c r="E239" s="86" t="s">
        <v>4567</v>
      </c>
    </row>
    <row r="240" spans="2:5" x14ac:dyDescent="0.3">
      <c r="B240" s="83" t="s">
        <v>750</v>
      </c>
      <c r="C240" s="85" t="s">
        <v>764</v>
      </c>
      <c r="D240" s="85" t="s">
        <v>3231</v>
      </c>
      <c r="E240" s="86" t="s">
        <v>4568</v>
      </c>
    </row>
    <row r="241" spans="2:5" x14ac:dyDescent="0.3">
      <c r="B241" s="83" t="s">
        <v>750</v>
      </c>
      <c r="C241" s="85" t="s">
        <v>767</v>
      </c>
      <c r="D241" s="85" t="s">
        <v>3232</v>
      </c>
      <c r="E241" s="86" t="s">
        <v>4569</v>
      </c>
    </row>
    <row r="242" spans="2:5" x14ac:dyDescent="0.3">
      <c r="B242" s="83" t="s">
        <v>750</v>
      </c>
      <c r="C242" s="85" t="s">
        <v>771</v>
      </c>
      <c r="D242" s="85" t="s">
        <v>3233</v>
      </c>
      <c r="E242" s="86" t="s">
        <v>4570</v>
      </c>
    </row>
    <row r="243" spans="2:5" x14ac:dyDescent="0.3">
      <c r="B243" s="83" t="s">
        <v>750</v>
      </c>
      <c r="C243" s="85" t="s">
        <v>771</v>
      </c>
      <c r="D243" s="85" t="s">
        <v>3234</v>
      </c>
      <c r="E243" s="86" t="s">
        <v>4571</v>
      </c>
    </row>
    <row r="244" spans="2:5" x14ac:dyDescent="0.3">
      <c r="B244" s="83" t="s">
        <v>750</v>
      </c>
      <c r="C244" s="85" t="s">
        <v>771</v>
      </c>
      <c r="D244" s="85" t="s">
        <v>3235</v>
      </c>
      <c r="E244" s="86" t="s">
        <v>4572</v>
      </c>
    </row>
    <row r="245" spans="2:5" x14ac:dyDescent="0.3">
      <c r="B245" s="83" t="s">
        <v>750</v>
      </c>
      <c r="C245" s="85" t="s">
        <v>779</v>
      </c>
      <c r="D245" s="85" t="s">
        <v>3236</v>
      </c>
      <c r="E245" s="86" t="s">
        <v>4573</v>
      </c>
    </row>
    <row r="246" spans="2:5" x14ac:dyDescent="0.3">
      <c r="B246" s="83" t="s">
        <v>750</v>
      </c>
      <c r="C246" s="85" t="s">
        <v>783</v>
      </c>
      <c r="D246" s="85" t="s">
        <v>3237</v>
      </c>
      <c r="E246" s="86" t="s">
        <v>4574</v>
      </c>
    </row>
    <row r="247" spans="2:5" x14ac:dyDescent="0.3">
      <c r="B247" s="83" t="s">
        <v>750</v>
      </c>
      <c r="C247" s="85" t="s">
        <v>783</v>
      </c>
      <c r="D247" s="85" t="s">
        <v>3238</v>
      </c>
      <c r="E247" s="86" t="s">
        <v>4575</v>
      </c>
    </row>
    <row r="248" spans="2:5" x14ac:dyDescent="0.3">
      <c r="B248" s="83" t="s">
        <v>750</v>
      </c>
      <c r="C248" s="85" t="s">
        <v>783</v>
      </c>
      <c r="D248" s="85" t="s">
        <v>3239</v>
      </c>
      <c r="E248" s="86" t="s">
        <v>4576</v>
      </c>
    </row>
    <row r="249" spans="2:5" x14ac:dyDescent="0.3">
      <c r="B249" s="83" t="s">
        <v>750</v>
      </c>
      <c r="C249" s="85" t="s">
        <v>783</v>
      </c>
      <c r="D249" s="85" t="s">
        <v>3240</v>
      </c>
      <c r="E249" s="86" t="s">
        <v>4577</v>
      </c>
    </row>
    <row r="250" spans="2:5" x14ac:dyDescent="0.3">
      <c r="B250" s="83" t="s">
        <v>750</v>
      </c>
      <c r="C250" s="85" t="s">
        <v>783</v>
      </c>
      <c r="D250" s="85" t="s">
        <v>3241</v>
      </c>
      <c r="E250" s="86" t="s">
        <v>4578</v>
      </c>
    </row>
    <row r="251" spans="2:5" x14ac:dyDescent="0.3">
      <c r="B251" s="83" t="s">
        <v>76</v>
      </c>
      <c r="C251" s="85" t="s">
        <v>800</v>
      </c>
      <c r="D251" s="85" t="s">
        <v>3243</v>
      </c>
      <c r="E251" s="86" t="s">
        <v>4579</v>
      </c>
    </row>
    <row r="252" spans="2:5" x14ac:dyDescent="0.3">
      <c r="B252" s="83" t="s">
        <v>76</v>
      </c>
      <c r="C252" s="85" t="s">
        <v>800</v>
      </c>
      <c r="D252" s="85" t="s">
        <v>3244</v>
      </c>
      <c r="E252" s="86" t="s">
        <v>4580</v>
      </c>
    </row>
    <row r="253" spans="2:5" x14ac:dyDescent="0.3">
      <c r="B253" s="83" t="s">
        <v>76</v>
      </c>
      <c r="C253" s="85" t="s">
        <v>800</v>
      </c>
      <c r="D253" s="85" t="s">
        <v>3245</v>
      </c>
      <c r="E253" s="86" t="s">
        <v>4581</v>
      </c>
    </row>
    <row r="254" spans="2:5" x14ac:dyDescent="0.3">
      <c r="B254" s="83" t="s">
        <v>76</v>
      </c>
      <c r="C254" s="85" t="s">
        <v>800</v>
      </c>
      <c r="D254" s="85" t="s">
        <v>3246</v>
      </c>
      <c r="E254" s="86" t="s">
        <v>4582</v>
      </c>
    </row>
    <row r="255" spans="2:5" x14ac:dyDescent="0.3">
      <c r="B255" s="83" t="s">
        <v>76</v>
      </c>
      <c r="C255" s="85" t="s">
        <v>800</v>
      </c>
      <c r="D255" s="85" t="s">
        <v>3247</v>
      </c>
      <c r="E255" s="86" t="s">
        <v>4583</v>
      </c>
    </row>
    <row r="256" spans="2:5" x14ac:dyDescent="0.3">
      <c r="B256" s="83" t="s">
        <v>76</v>
      </c>
      <c r="C256" s="85" t="s">
        <v>800</v>
      </c>
      <c r="D256" s="85" t="s">
        <v>3248</v>
      </c>
      <c r="E256" s="86" t="s">
        <v>4584</v>
      </c>
    </row>
    <row r="257" spans="2:5" x14ac:dyDescent="0.3">
      <c r="B257" s="83" t="s">
        <v>76</v>
      </c>
      <c r="C257" s="85" t="s">
        <v>800</v>
      </c>
      <c r="D257" s="85" t="s">
        <v>3249</v>
      </c>
      <c r="E257" s="86" t="s">
        <v>4585</v>
      </c>
    </row>
    <row r="258" spans="2:5" x14ac:dyDescent="0.3">
      <c r="B258" s="83" t="s">
        <v>76</v>
      </c>
      <c r="C258" s="85" t="s">
        <v>800</v>
      </c>
      <c r="D258" s="85" t="s">
        <v>3250</v>
      </c>
      <c r="E258" s="86" t="s">
        <v>4586</v>
      </c>
    </row>
    <row r="259" spans="2:5" x14ac:dyDescent="0.3">
      <c r="B259" s="83" t="s">
        <v>76</v>
      </c>
      <c r="C259" s="85" t="s">
        <v>800</v>
      </c>
      <c r="D259" s="85" t="s">
        <v>3251</v>
      </c>
      <c r="E259" s="86" t="s">
        <v>4587</v>
      </c>
    </row>
    <row r="260" spans="2:5" x14ac:dyDescent="0.3">
      <c r="B260" s="83" t="s">
        <v>76</v>
      </c>
      <c r="C260" s="85" t="s">
        <v>800</v>
      </c>
      <c r="D260" s="85" t="s">
        <v>3252</v>
      </c>
      <c r="E260" s="86" t="s">
        <v>4588</v>
      </c>
    </row>
    <row r="261" spans="2:5" x14ac:dyDescent="0.3">
      <c r="B261" s="83" t="s">
        <v>76</v>
      </c>
      <c r="C261" s="85" t="s">
        <v>800</v>
      </c>
      <c r="D261" s="85" t="s">
        <v>3253</v>
      </c>
      <c r="E261" s="86" t="s">
        <v>4589</v>
      </c>
    </row>
    <row r="262" spans="2:5" x14ac:dyDescent="0.3">
      <c r="B262" s="83" t="s">
        <v>76</v>
      </c>
      <c r="C262" s="85" t="s">
        <v>800</v>
      </c>
      <c r="D262" s="85" t="s">
        <v>3254</v>
      </c>
      <c r="E262" s="86" t="s">
        <v>4590</v>
      </c>
    </row>
    <row r="263" spans="2:5" x14ac:dyDescent="0.3">
      <c r="B263" s="83" t="s">
        <v>76</v>
      </c>
      <c r="C263" s="85" t="s">
        <v>800</v>
      </c>
      <c r="D263" s="85" t="s">
        <v>3255</v>
      </c>
      <c r="E263" s="86" t="s">
        <v>4591</v>
      </c>
    </row>
    <row r="264" spans="2:5" x14ac:dyDescent="0.3">
      <c r="B264" s="83" t="s">
        <v>76</v>
      </c>
      <c r="C264" s="85" t="s">
        <v>800</v>
      </c>
      <c r="D264" s="85" t="s">
        <v>3256</v>
      </c>
      <c r="E264" s="86" t="s">
        <v>4592</v>
      </c>
    </row>
    <row r="265" spans="2:5" x14ac:dyDescent="0.3">
      <c r="B265" s="83" t="s">
        <v>76</v>
      </c>
      <c r="C265" s="85" t="s">
        <v>800</v>
      </c>
      <c r="D265" s="85" t="s">
        <v>3257</v>
      </c>
      <c r="E265" s="86" t="s">
        <v>4593</v>
      </c>
    </row>
    <row r="266" spans="2:5" x14ac:dyDescent="0.3">
      <c r="B266" s="83" t="s">
        <v>76</v>
      </c>
      <c r="C266" s="85" t="s">
        <v>800</v>
      </c>
      <c r="D266" s="85" t="s">
        <v>3258</v>
      </c>
      <c r="E266" s="86" t="s">
        <v>4594</v>
      </c>
    </row>
    <row r="267" spans="2:5" x14ac:dyDescent="0.3">
      <c r="B267" s="83" t="s">
        <v>76</v>
      </c>
      <c r="C267" s="85" t="s">
        <v>800</v>
      </c>
      <c r="D267" s="85" t="s">
        <v>3259</v>
      </c>
      <c r="E267" s="86" t="s">
        <v>4595</v>
      </c>
    </row>
    <row r="268" spans="2:5" x14ac:dyDescent="0.3">
      <c r="B268" s="83" t="s">
        <v>76</v>
      </c>
      <c r="C268" s="85" t="s">
        <v>800</v>
      </c>
      <c r="D268" s="85" t="s">
        <v>3260</v>
      </c>
      <c r="E268" s="86" t="s">
        <v>4596</v>
      </c>
    </row>
    <row r="269" spans="2:5" x14ac:dyDescent="0.3">
      <c r="B269" s="83" t="s">
        <v>76</v>
      </c>
      <c r="C269" s="85" t="s">
        <v>800</v>
      </c>
      <c r="D269" s="85" t="s">
        <v>3261</v>
      </c>
      <c r="E269" s="86" t="s">
        <v>4597</v>
      </c>
    </row>
    <row r="270" spans="2:5" x14ac:dyDescent="0.3">
      <c r="B270" s="83" t="s">
        <v>76</v>
      </c>
      <c r="C270" s="85" t="s">
        <v>800</v>
      </c>
      <c r="D270" s="85" t="s">
        <v>3262</v>
      </c>
      <c r="E270" s="86" t="s">
        <v>4598</v>
      </c>
    </row>
    <row r="271" spans="2:5" x14ac:dyDescent="0.3">
      <c r="B271" s="83" t="s">
        <v>76</v>
      </c>
      <c r="C271" s="85" t="s">
        <v>800</v>
      </c>
      <c r="D271" s="85" t="s">
        <v>3263</v>
      </c>
      <c r="E271" s="86" t="s">
        <v>4599</v>
      </c>
    </row>
    <row r="272" spans="2:5" x14ac:dyDescent="0.3">
      <c r="B272" s="83" t="s">
        <v>76</v>
      </c>
      <c r="C272" s="85" t="s">
        <v>800</v>
      </c>
      <c r="D272" s="85" t="s">
        <v>3264</v>
      </c>
      <c r="E272" s="86" t="s">
        <v>4600</v>
      </c>
    </row>
    <row r="273" spans="2:5" x14ac:dyDescent="0.3">
      <c r="B273" s="83" t="s">
        <v>76</v>
      </c>
      <c r="C273" s="85" t="s">
        <v>800</v>
      </c>
      <c r="D273" s="85" t="s">
        <v>3265</v>
      </c>
      <c r="E273" s="86" t="s">
        <v>4601</v>
      </c>
    </row>
    <row r="274" spans="2:5" x14ac:dyDescent="0.3">
      <c r="B274" s="83" t="s">
        <v>76</v>
      </c>
      <c r="C274" s="85" t="s">
        <v>800</v>
      </c>
      <c r="D274" s="85" t="s">
        <v>3266</v>
      </c>
      <c r="E274" s="86" t="s">
        <v>4602</v>
      </c>
    </row>
    <row r="275" spans="2:5" x14ac:dyDescent="0.3">
      <c r="B275" s="83" t="s">
        <v>76</v>
      </c>
      <c r="C275" s="85" t="s">
        <v>800</v>
      </c>
      <c r="D275" s="85" t="s">
        <v>3267</v>
      </c>
      <c r="E275" s="86" t="s">
        <v>4603</v>
      </c>
    </row>
    <row r="276" spans="2:5" x14ac:dyDescent="0.3">
      <c r="B276" s="83" t="s">
        <v>76</v>
      </c>
      <c r="C276" s="85" t="s">
        <v>800</v>
      </c>
      <c r="D276" s="85" t="s">
        <v>3268</v>
      </c>
      <c r="E276" s="86" t="s">
        <v>4604</v>
      </c>
    </row>
    <row r="277" spans="2:5" x14ac:dyDescent="0.3">
      <c r="B277" s="83" t="s">
        <v>76</v>
      </c>
      <c r="C277" s="85" t="s">
        <v>800</v>
      </c>
      <c r="D277" s="85" t="s">
        <v>3269</v>
      </c>
      <c r="E277" s="86" t="s">
        <v>4605</v>
      </c>
    </row>
    <row r="278" spans="2:5" x14ac:dyDescent="0.3">
      <c r="B278" s="83" t="s">
        <v>76</v>
      </c>
      <c r="C278" s="85" t="s">
        <v>800</v>
      </c>
      <c r="D278" s="85" t="s">
        <v>3270</v>
      </c>
      <c r="E278" s="86" t="s">
        <v>4606</v>
      </c>
    </row>
    <row r="279" spans="2:5" x14ac:dyDescent="0.3">
      <c r="B279" s="83" t="s">
        <v>76</v>
      </c>
      <c r="C279" s="85" t="s">
        <v>800</v>
      </c>
      <c r="D279" s="85" t="s">
        <v>3271</v>
      </c>
      <c r="E279" s="86" t="s">
        <v>4607</v>
      </c>
    </row>
    <row r="280" spans="2:5" x14ac:dyDescent="0.3">
      <c r="B280" s="83" t="s">
        <v>76</v>
      </c>
      <c r="C280" s="85" t="s">
        <v>800</v>
      </c>
      <c r="D280" s="85" t="s">
        <v>3272</v>
      </c>
      <c r="E280" s="86" t="s">
        <v>4608</v>
      </c>
    </row>
    <row r="281" spans="2:5" x14ac:dyDescent="0.3">
      <c r="B281" s="83" t="s">
        <v>76</v>
      </c>
      <c r="C281" s="85" t="s">
        <v>800</v>
      </c>
      <c r="D281" s="85" t="s">
        <v>3273</v>
      </c>
      <c r="E281" s="86" t="s">
        <v>4609</v>
      </c>
    </row>
    <row r="282" spans="2:5" x14ac:dyDescent="0.3">
      <c r="B282" s="83" t="s">
        <v>76</v>
      </c>
      <c r="C282" s="85" t="s">
        <v>800</v>
      </c>
      <c r="D282" s="85" t="s">
        <v>3274</v>
      </c>
      <c r="E282" s="86" t="s">
        <v>4610</v>
      </c>
    </row>
    <row r="283" spans="2:5" x14ac:dyDescent="0.3">
      <c r="B283" s="83" t="s">
        <v>76</v>
      </c>
      <c r="C283" s="85" t="s">
        <v>800</v>
      </c>
      <c r="D283" s="85" t="s">
        <v>3275</v>
      </c>
      <c r="E283" s="86" t="s">
        <v>4611</v>
      </c>
    </row>
    <row r="284" spans="2:5" x14ac:dyDescent="0.3">
      <c r="B284" s="83" t="s">
        <v>76</v>
      </c>
      <c r="C284" s="85" t="s">
        <v>800</v>
      </c>
      <c r="D284" s="85" t="s">
        <v>3276</v>
      </c>
      <c r="E284" s="86" t="s">
        <v>4612</v>
      </c>
    </row>
    <row r="285" spans="2:5" x14ac:dyDescent="0.3">
      <c r="B285" s="83" t="s">
        <v>76</v>
      </c>
      <c r="C285" s="85" t="s">
        <v>800</v>
      </c>
      <c r="D285" s="85" t="s">
        <v>3277</v>
      </c>
      <c r="E285" s="86" t="s">
        <v>4613</v>
      </c>
    </row>
    <row r="286" spans="2:5" x14ac:dyDescent="0.3">
      <c r="B286" s="83" t="s">
        <v>76</v>
      </c>
      <c r="C286" s="85" t="s">
        <v>800</v>
      </c>
      <c r="D286" s="85" t="s">
        <v>3278</v>
      </c>
      <c r="E286" s="86" t="s">
        <v>4614</v>
      </c>
    </row>
    <row r="287" spans="2:5" x14ac:dyDescent="0.3">
      <c r="B287" s="83" t="s">
        <v>76</v>
      </c>
      <c r="C287" s="85" t="s">
        <v>800</v>
      </c>
      <c r="D287" s="85" t="s">
        <v>3279</v>
      </c>
      <c r="E287" s="86" t="s">
        <v>4615</v>
      </c>
    </row>
    <row r="288" spans="2:5" x14ac:dyDescent="0.3">
      <c r="B288" s="83" t="s">
        <v>76</v>
      </c>
      <c r="C288" s="85" t="s">
        <v>800</v>
      </c>
      <c r="D288" s="85" t="s">
        <v>3280</v>
      </c>
      <c r="E288" s="86" t="s">
        <v>4616</v>
      </c>
    </row>
    <row r="289" spans="2:5" x14ac:dyDescent="0.3">
      <c r="B289" s="83" t="s">
        <v>76</v>
      </c>
      <c r="C289" s="85" t="s">
        <v>800</v>
      </c>
      <c r="D289" s="85" t="s">
        <v>3281</v>
      </c>
      <c r="E289" s="86" t="s">
        <v>4617</v>
      </c>
    </row>
    <row r="290" spans="2:5" x14ac:dyDescent="0.3">
      <c r="B290" s="83" t="s">
        <v>76</v>
      </c>
      <c r="C290" s="85" t="s">
        <v>800</v>
      </c>
      <c r="D290" s="85" t="s">
        <v>3282</v>
      </c>
      <c r="E290" s="86" t="s">
        <v>4618</v>
      </c>
    </row>
    <row r="291" spans="2:5" x14ac:dyDescent="0.3">
      <c r="B291" s="83" t="s">
        <v>76</v>
      </c>
      <c r="C291" s="85" t="s">
        <v>800</v>
      </c>
      <c r="D291" s="85" t="s">
        <v>3283</v>
      </c>
      <c r="E291" s="86" t="s">
        <v>4619</v>
      </c>
    </row>
    <row r="292" spans="2:5" x14ac:dyDescent="0.3">
      <c r="B292" s="83" t="s">
        <v>76</v>
      </c>
      <c r="C292" s="85" t="s">
        <v>800</v>
      </c>
      <c r="D292" s="85" t="s">
        <v>3284</v>
      </c>
      <c r="E292" s="86" t="s">
        <v>4620</v>
      </c>
    </row>
    <row r="293" spans="2:5" x14ac:dyDescent="0.3">
      <c r="B293" s="83" t="s">
        <v>76</v>
      </c>
      <c r="C293" s="85" t="s">
        <v>800</v>
      </c>
      <c r="D293" s="85" t="s">
        <v>3285</v>
      </c>
      <c r="E293" s="86" t="s">
        <v>4621</v>
      </c>
    </row>
    <row r="294" spans="2:5" x14ac:dyDescent="0.3">
      <c r="B294" s="83" t="s">
        <v>76</v>
      </c>
      <c r="C294" s="85" t="s">
        <v>800</v>
      </c>
      <c r="D294" s="85" t="s">
        <v>3286</v>
      </c>
      <c r="E294" s="86" t="s">
        <v>4622</v>
      </c>
    </row>
    <row r="295" spans="2:5" x14ac:dyDescent="0.3">
      <c r="B295" s="83" t="s">
        <v>76</v>
      </c>
      <c r="C295" s="85" t="s">
        <v>800</v>
      </c>
      <c r="D295" s="85" t="s">
        <v>3287</v>
      </c>
      <c r="E295" s="86" t="s">
        <v>4623</v>
      </c>
    </row>
    <row r="296" spans="2:5" x14ac:dyDescent="0.3">
      <c r="B296" s="83" t="s">
        <v>76</v>
      </c>
      <c r="C296" s="85" t="s">
        <v>800</v>
      </c>
      <c r="D296" s="85" t="s">
        <v>3288</v>
      </c>
      <c r="E296" s="86" t="s">
        <v>4624</v>
      </c>
    </row>
    <row r="297" spans="2:5" x14ac:dyDescent="0.3">
      <c r="B297" s="83" t="s">
        <v>76</v>
      </c>
      <c r="C297" s="85" t="s">
        <v>800</v>
      </c>
      <c r="D297" s="85" t="s">
        <v>3289</v>
      </c>
      <c r="E297" s="86" t="s">
        <v>4625</v>
      </c>
    </row>
    <row r="298" spans="2:5" x14ac:dyDescent="0.3">
      <c r="B298" s="83" t="s">
        <v>76</v>
      </c>
      <c r="C298" s="85" t="s">
        <v>800</v>
      </c>
      <c r="D298" s="85" t="s">
        <v>3290</v>
      </c>
      <c r="E298" s="86" t="s">
        <v>4626</v>
      </c>
    </row>
    <row r="299" spans="2:5" x14ac:dyDescent="0.3">
      <c r="B299" s="83" t="s">
        <v>76</v>
      </c>
      <c r="C299" s="85" t="s">
        <v>800</v>
      </c>
      <c r="D299" s="85" t="s">
        <v>3291</v>
      </c>
      <c r="E299" s="86" t="s">
        <v>4627</v>
      </c>
    </row>
    <row r="300" spans="2:5" x14ac:dyDescent="0.3">
      <c r="B300" s="83" t="s">
        <v>76</v>
      </c>
      <c r="C300" s="85" t="s">
        <v>800</v>
      </c>
      <c r="D300" s="85" t="s">
        <v>3292</v>
      </c>
      <c r="E300" s="86" t="s">
        <v>4628</v>
      </c>
    </row>
    <row r="301" spans="2:5" x14ac:dyDescent="0.3">
      <c r="B301" s="83" t="s">
        <v>76</v>
      </c>
      <c r="C301" s="85" t="s">
        <v>800</v>
      </c>
      <c r="D301" s="85" t="s">
        <v>3293</v>
      </c>
      <c r="E301" s="86" t="s">
        <v>4629</v>
      </c>
    </row>
    <row r="302" spans="2:5" x14ac:dyDescent="0.3">
      <c r="B302" s="83" t="s">
        <v>76</v>
      </c>
      <c r="C302" s="85" t="s">
        <v>800</v>
      </c>
      <c r="D302" s="85" t="s">
        <v>3294</v>
      </c>
      <c r="E302" s="86" t="s">
        <v>4630</v>
      </c>
    </row>
    <row r="303" spans="2:5" x14ac:dyDescent="0.3">
      <c r="B303" s="83" t="s">
        <v>76</v>
      </c>
      <c r="C303" s="85" t="s">
        <v>800</v>
      </c>
      <c r="D303" s="85" t="s">
        <v>3295</v>
      </c>
      <c r="E303" s="86" t="s">
        <v>4631</v>
      </c>
    </row>
    <row r="304" spans="2:5" x14ac:dyDescent="0.3">
      <c r="B304" s="83" t="s">
        <v>76</v>
      </c>
      <c r="C304" s="85" t="s">
        <v>800</v>
      </c>
      <c r="D304" s="85" t="s">
        <v>3296</v>
      </c>
      <c r="E304" s="86" t="s">
        <v>4632</v>
      </c>
    </row>
    <row r="305" spans="2:5" x14ac:dyDescent="0.3">
      <c r="B305" s="83" t="s">
        <v>76</v>
      </c>
      <c r="C305" s="85" t="s">
        <v>800</v>
      </c>
      <c r="D305" s="85" t="s">
        <v>3297</v>
      </c>
      <c r="E305" s="86" t="s">
        <v>4633</v>
      </c>
    </row>
    <row r="306" spans="2:5" x14ac:dyDescent="0.3">
      <c r="B306" s="83" t="s">
        <v>76</v>
      </c>
      <c r="C306" s="85" t="s">
        <v>800</v>
      </c>
      <c r="D306" s="85" t="s">
        <v>3298</v>
      </c>
      <c r="E306" s="86" t="s">
        <v>4634</v>
      </c>
    </row>
    <row r="307" spans="2:5" x14ac:dyDescent="0.3">
      <c r="B307" s="83" t="s">
        <v>76</v>
      </c>
      <c r="C307" s="85" t="s">
        <v>800</v>
      </c>
      <c r="D307" s="85" t="s">
        <v>3299</v>
      </c>
      <c r="E307" s="86" t="s">
        <v>4635</v>
      </c>
    </row>
    <row r="308" spans="2:5" x14ac:dyDescent="0.3">
      <c r="B308" s="83" t="s">
        <v>76</v>
      </c>
      <c r="C308" s="85" t="s">
        <v>800</v>
      </c>
      <c r="D308" s="85" t="s">
        <v>3300</v>
      </c>
      <c r="E308" s="86" t="s">
        <v>4636</v>
      </c>
    </row>
    <row r="309" spans="2:5" x14ac:dyDescent="0.3">
      <c r="B309" s="83" t="s">
        <v>76</v>
      </c>
      <c r="C309" s="85" t="s">
        <v>800</v>
      </c>
      <c r="D309" s="85" t="s">
        <v>3301</v>
      </c>
      <c r="E309" s="86" t="s">
        <v>4637</v>
      </c>
    </row>
    <row r="310" spans="2:5" x14ac:dyDescent="0.3">
      <c r="B310" s="83" t="s">
        <v>76</v>
      </c>
      <c r="C310" s="85" t="s">
        <v>800</v>
      </c>
      <c r="D310" s="85" t="s">
        <v>3302</v>
      </c>
      <c r="E310" s="86" t="s">
        <v>4638</v>
      </c>
    </row>
    <row r="311" spans="2:5" x14ac:dyDescent="0.3">
      <c r="B311" s="83" t="s">
        <v>76</v>
      </c>
      <c r="C311" s="85" t="s">
        <v>800</v>
      </c>
      <c r="D311" s="85" t="s">
        <v>3303</v>
      </c>
      <c r="E311" s="86" t="s">
        <v>4639</v>
      </c>
    </row>
    <row r="312" spans="2:5" x14ac:dyDescent="0.3">
      <c r="B312" s="83" t="s">
        <v>76</v>
      </c>
      <c r="C312" s="85" t="s">
        <v>800</v>
      </c>
      <c r="D312" s="85" t="s">
        <v>3304</v>
      </c>
      <c r="E312" s="86" t="s">
        <v>4640</v>
      </c>
    </row>
    <row r="313" spans="2:5" x14ac:dyDescent="0.3">
      <c r="B313" s="83" t="s">
        <v>76</v>
      </c>
      <c r="C313" s="85" t="s">
        <v>800</v>
      </c>
      <c r="D313" s="85" t="s">
        <v>3305</v>
      </c>
      <c r="E313" s="86" t="s">
        <v>4641</v>
      </c>
    </row>
    <row r="314" spans="2:5" x14ac:dyDescent="0.3">
      <c r="B314" s="83" t="s">
        <v>76</v>
      </c>
      <c r="C314" s="85" t="s">
        <v>800</v>
      </c>
      <c r="D314" s="85" t="s">
        <v>3306</v>
      </c>
      <c r="E314" s="86" t="s">
        <v>4642</v>
      </c>
    </row>
    <row r="315" spans="2:5" x14ac:dyDescent="0.3">
      <c r="B315" s="83" t="s">
        <v>76</v>
      </c>
      <c r="C315" s="85" t="s">
        <v>800</v>
      </c>
      <c r="D315" s="85" t="s">
        <v>3307</v>
      </c>
      <c r="E315" s="86" t="s">
        <v>4643</v>
      </c>
    </row>
    <row r="316" spans="2:5" x14ac:dyDescent="0.3">
      <c r="B316" s="83" t="s">
        <v>76</v>
      </c>
      <c r="C316" s="85" t="s">
        <v>800</v>
      </c>
      <c r="D316" s="85" t="s">
        <v>3308</v>
      </c>
      <c r="E316" s="86" t="s">
        <v>4644</v>
      </c>
    </row>
    <row r="317" spans="2:5" x14ac:dyDescent="0.3">
      <c r="B317" s="83" t="s">
        <v>76</v>
      </c>
      <c r="C317" s="85" t="s">
        <v>800</v>
      </c>
      <c r="D317" s="85" t="s">
        <v>3309</v>
      </c>
      <c r="E317" s="86" t="s">
        <v>4645</v>
      </c>
    </row>
    <row r="318" spans="2:5" x14ac:dyDescent="0.3">
      <c r="B318" s="83" t="s">
        <v>76</v>
      </c>
      <c r="C318" s="85" t="s">
        <v>800</v>
      </c>
      <c r="D318" s="85" t="s">
        <v>3310</v>
      </c>
      <c r="E318" s="86" t="s">
        <v>4646</v>
      </c>
    </row>
    <row r="319" spans="2:5" x14ac:dyDescent="0.3">
      <c r="B319" s="83" t="s">
        <v>76</v>
      </c>
      <c r="C319" s="85" t="s">
        <v>800</v>
      </c>
      <c r="D319" s="85" t="s">
        <v>3311</v>
      </c>
      <c r="E319" s="86" t="s">
        <v>4647</v>
      </c>
    </row>
    <row r="320" spans="2:5" x14ac:dyDescent="0.3">
      <c r="B320" s="83" t="s">
        <v>76</v>
      </c>
      <c r="C320" s="85" t="s">
        <v>800</v>
      </c>
      <c r="D320" s="85" t="s">
        <v>3312</v>
      </c>
      <c r="E320" s="86" t="s">
        <v>4648</v>
      </c>
    </row>
    <row r="321" spans="2:5" x14ac:dyDescent="0.3">
      <c r="B321" s="83" t="s">
        <v>76</v>
      </c>
      <c r="C321" s="85" t="s">
        <v>800</v>
      </c>
      <c r="D321" s="85" t="s">
        <v>3313</v>
      </c>
      <c r="E321" s="86" t="s">
        <v>4649</v>
      </c>
    </row>
    <row r="322" spans="2:5" x14ac:dyDescent="0.3">
      <c r="B322" s="83" t="s">
        <v>76</v>
      </c>
      <c r="C322" s="85" t="s">
        <v>800</v>
      </c>
      <c r="D322" s="85" t="s">
        <v>3314</v>
      </c>
      <c r="E322" s="86" t="s">
        <v>4650</v>
      </c>
    </row>
    <row r="323" spans="2:5" x14ac:dyDescent="0.3">
      <c r="B323" s="83" t="s">
        <v>76</v>
      </c>
      <c r="C323" s="85" t="s">
        <v>800</v>
      </c>
      <c r="D323" s="85" t="s">
        <v>3315</v>
      </c>
      <c r="E323" s="86" t="s">
        <v>4651</v>
      </c>
    </row>
    <row r="324" spans="2:5" x14ac:dyDescent="0.3">
      <c r="B324" s="83" t="s">
        <v>76</v>
      </c>
      <c r="C324" s="85" t="s">
        <v>800</v>
      </c>
      <c r="D324" s="85" t="s">
        <v>3316</v>
      </c>
      <c r="E324" s="86" t="s">
        <v>4652</v>
      </c>
    </row>
    <row r="325" spans="2:5" x14ac:dyDescent="0.3">
      <c r="B325" s="83" t="s">
        <v>76</v>
      </c>
      <c r="C325" s="85" t="s">
        <v>800</v>
      </c>
      <c r="D325" s="85" t="s">
        <v>3317</v>
      </c>
      <c r="E325" s="86" t="s">
        <v>4653</v>
      </c>
    </row>
    <row r="326" spans="2:5" x14ac:dyDescent="0.3">
      <c r="B326" s="83" t="s">
        <v>76</v>
      </c>
      <c r="C326" s="85" t="s">
        <v>800</v>
      </c>
      <c r="D326" s="85" t="s">
        <v>3318</v>
      </c>
      <c r="E326" s="86" t="s">
        <v>4654</v>
      </c>
    </row>
    <row r="327" spans="2:5" x14ac:dyDescent="0.3">
      <c r="B327" s="83" t="s">
        <v>76</v>
      </c>
      <c r="C327" s="85" t="s">
        <v>800</v>
      </c>
      <c r="D327" s="85" t="s">
        <v>3319</v>
      </c>
      <c r="E327" s="86" t="s">
        <v>4655</v>
      </c>
    </row>
    <row r="328" spans="2:5" x14ac:dyDescent="0.3">
      <c r="B328" s="83" t="s">
        <v>76</v>
      </c>
      <c r="C328" s="85" t="s">
        <v>800</v>
      </c>
      <c r="D328" s="85" t="s">
        <v>3320</v>
      </c>
      <c r="E328" s="86" t="s">
        <v>4656</v>
      </c>
    </row>
    <row r="329" spans="2:5" x14ac:dyDescent="0.3">
      <c r="B329" s="83" t="s">
        <v>76</v>
      </c>
      <c r="C329" s="85" t="s">
        <v>800</v>
      </c>
      <c r="D329" s="85" t="s">
        <v>3321</v>
      </c>
      <c r="E329" s="86" t="s">
        <v>4657</v>
      </c>
    </row>
    <row r="330" spans="2:5" x14ac:dyDescent="0.3">
      <c r="B330" s="83" t="s">
        <v>76</v>
      </c>
      <c r="C330" s="85" t="s">
        <v>800</v>
      </c>
      <c r="D330" s="85" t="s">
        <v>3322</v>
      </c>
      <c r="E330" s="86" t="s">
        <v>4658</v>
      </c>
    </row>
    <row r="331" spans="2:5" x14ac:dyDescent="0.3">
      <c r="B331" s="83" t="s">
        <v>76</v>
      </c>
      <c r="C331" s="85" t="s">
        <v>800</v>
      </c>
      <c r="D331" s="85" t="s">
        <v>3323</v>
      </c>
      <c r="E331" s="86" t="s">
        <v>4659</v>
      </c>
    </row>
    <row r="332" spans="2:5" x14ac:dyDescent="0.3">
      <c r="B332" s="83" t="s">
        <v>76</v>
      </c>
      <c r="C332" s="85" t="s">
        <v>800</v>
      </c>
      <c r="D332" s="85" t="s">
        <v>3324</v>
      </c>
      <c r="E332" s="86" t="s">
        <v>4660</v>
      </c>
    </row>
    <row r="333" spans="2:5" x14ac:dyDescent="0.3">
      <c r="B333" s="83" t="s">
        <v>76</v>
      </c>
      <c r="C333" s="85" t="s">
        <v>800</v>
      </c>
      <c r="D333" s="85" t="s">
        <v>3325</v>
      </c>
      <c r="E333" s="86" t="s">
        <v>4661</v>
      </c>
    </row>
    <row r="334" spans="2:5" x14ac:dyDescent="0.3">
      <c r="B334" s="83" t="s">
        <v>76</v>
      </c>
      <c r="C334" s="85" t="s">
        <v>800</v>
      </c>
      <c r="D334" s="85" t="s">
        <v>3326</v>
      </c>
      <c r="E334" s="86" t="s">
        <v>4662</v>
      </c>
    </row>
    <row r="335" spans="2:5" x14ac:dyDescent="0.3">
      <c r="B335" s="83" t="s">
        <v>76</v>
      </c>
      <c r="C335" s="85" t="s">
        <v>800</v>
      </c>
      <c r="D335" s="85" t="s">
        <v>3327</v>
      </c>
      <c r="E335" s="86" t="s">
        <v>4663</v>
      </c>
    </row>
    <row r="336" spans="2:5" x14ac:dyDescent="0.3">
      <c r="B336" s="83" t="s">
        <v>76</v>
      </c>
      <c r="C336" s="85" t="s">
        <v>800</v>
      </c>
      <c r="D336" s="85" t="s">
        <v>3328</v>
      </c>
      <c r="E336" s="86" t="s">
        <v>4664</v>
      </c>
    </row>
    <row r="337" spans="2:5" x14ac:dyDescent="0.3">
      <c r="B337" s="83" t="s">
        <v>76</v>
      </c>
      <c r="C337" s="85" t="s">
        <v>800</v>
      </c>
      <c r="D337" s="85" t="s">
        <v>3329</v>
      </c>
      <c r="E337" s="86" t="s">
        <v>4665</v>
      </c>
    </row>
    <row r="338" spans="2:5" x14ac:dyDescent="0.3">
      <c r="B338" s="83" t="s">
        <v>76</v>
      </c>
      <c r="C338" s="85" t="s">
        <v>800</v>
      </c>
      <c r="D338" s="85" t="s">
        <v>3330</v>
      </c>
      <c r="E338" s="86" t="s">
        <v>4666</v>
      </c>
    </row>
    <row r="339" spans="2:5" x14ac:dyDescent="0.3">
      <c r="B339" s="83" t="s">
        <v>76</v>
      </c>
      <c r="C339" s="85" t="s">
        <v>800</v>
      </c>
      <c r="D339" s="85" t="s">
        <v>3331</v>
      </c>
      <c r="E339" s="86" t="s">
        <v>4667</v>
      </c>
    </row>
    <row r="340" spans="2:5" x14ac:dyDescent="0.3">
      <c r="B340" s="83" t="s">
        <v>76</v>
      </c>
      <c r="C340" s="85" t="s">
        <v>800</v>
      </c>
      <c r="D340" s="85" t="s">
        <v>3332</v>
      </c>
      <c r="E340" s="86" t="s">
        <v>4668</v>
      </c>
    </row>
    <row r="341" spans="2:5" x14ac:dyDescent="0.3">
      <c r="B341" s="83" t="s">
        <v>76</v>
      </c>
      <c r="C341" s="85" t="s">
        <v>800</v>
      </c>
      <c r="D341" s="85" t="s">
        <v>3333</v>
      </c>
      <c r="E341" s="86" t="s">
        <v>4669</v>
      </c>
    </row>
    <row r="342" spans="2:5" x14ac:dyDescent="0.3">
      <c r="B342" s="83" t="s">
        <v>76</v>
      </c>
      <c r="C342" s="85" t="s">
        <v>800</v>
      </c>
      <c r="D342" s="85" t="s">
        <v>3334</v>
      </c>
      <c r="E342" s="86" t="s">
        <v>4670</v>
      </c>
    </row>
    <row r="343" spans="2:5" x14ac:dyDescent="0.3">
      <c r="B343" s="83" t="s">
        <v>76</v>
      </c>
      <c r="C343" s="85" t="s">
        <v>800</v>
      </c>
      <c r="D343" s="85" t="s">
        <v>3335</v>
      </c>
      <c r="E343" s="86" t="s">
        <v>4671</v>
      </c>
    </row>
    <row r="344" spans="2:5" x14ac:dyDescent="0.3">
      <c r="B344" s="83" t="s">
        <v>76</v>
      </c>
      <c r="C344" s="85" t="s">
        <v>800</v>
      </c>
      <c r="D344" s="85" t="s">
        <v>3337</v>
      </c>
      <c r="E344" s="86" t="s">
        <v>4672</v>
      </c>
    </row>
    <row r="345" spans="2:5" x14ac:dyDescent="0.3">
      <c r="B345" s="83" t="s">
        <v>76</v>
      </c>
      <c r="C345" s="85" t="s">
        <v>800</v>
      </c>
      <c r="D345" s="85" t="s">
        <v>3338</v>
      </c>
      <c r="E345" s="86" t="s">
        <v>4673</v>
      </c>
    </row>
    <row r="346" spans="2:5" x14ac:dyDescent="0.3">
      <c r="B346" s="83" t="s">
        <v>76</v>
      </c>
      <c r="C346" s="85" t="s">
        <v>800</v>
      </c>
      <c r="D346" s="85" t="s">
        <v>3339</v>
      </c>
      <c r="E346" s="86" t="s">
        <v>4674</v>
      </c>
    </row>
    <row r="347" spans="2:5" x14ac:dyDescent="0.3">
      <c r="B347" s="83" t="s">
        <v>76</v>
      </c>
      <c r="C347" s="85" t="s">
        <v>800</v>
      </c>
      <c r="D347" s="85" t="s">
        <v>3340</v>
      </c>
      <c r="E347" s="86" t="s">
        <v>4675</v>
      </c>
    </row>
    <row r="348" spans="2:5" x14ac:dyDescent="0.3">
      <c r="B348" s="83" t="s">
        <v>76</v>
      </c>
      <c r="C348" s="85" t="s">
        <v>800</v>
      </c>
      <c r="D348" s="85" t="s">
        <v>3341</v>
      </c>
      <c r="E348" s="86" t="s">
        <v>4676</v>
      </c>
    </row>
    <row r="349" spans="2:5" x14ac:dyDescent="0.3">
      <c r="B349" s="83" t="s">
        <v>76</v>
      </c>
      <c r="C349" s="85" t="s">
        <v>800</v>
      </c>
      <c r="D349" s="85" t="s">
        <v>3342</v>
      </c>
      <c r="E349" s="86" t="s">
        <v>4677</v>
      </c>
    </row>
    <row r="350" spans="2:5" x14ac:dyDescent="0.3">
      <c r="B350" s="83" t="s">
        <v>76</v>
      </c>
      <c r="C350" s="85" t="s">
        <v>800</v>
      </c>
      <c r="D350" s="85" t="s">
        <v>3343</v>
      </c>
      <c r="E350" s="86" t="s">
        <v>4678</v>
      </c>
    </row>
    <row r="351" spans="2:5" x14ac:dyDescent="0.3">
      <c r="B351" s="83" t="s">
        <v>76</v>
      </c>
      <c r="C351" s="85" t="s">
        <v>800</v>
      </c>
      <c r="D351" s="85" t="s">
        <v>3344</v>
      </c>
      <c r="E351" s="86" t="s">
        <v>4679</v>
      </c>
    </row>
    <row r="352" spans="2:5" x14ac:dyDescent="0.3">
      <c r="B352" s="83" t="s">
        <v>76</v>
      </c>
      <c r="C352" s="85" t="s">
        <v>800</v>
      </c>
      <c r="D352" s="85" t="s">
        <v>3345</v>
      </c>
      <c r="E352" s="86" t="s">
        <v>4680</v>
      </c>
    </row>
    <row r="353" spans="2:5" x14ac:dyDescent="0.3">
      <c r="B353" s="83" t="s">
        <v>76</v>
      </c>
      <c r="C353" s="85" t="s">
        <v>800</v>
      </c>
      <c r="D353" s="85" t="s">
        <v>3346</v>
      </c>
      <c r="E353" s="86" t="s">
        <v>4681</v>
      </c>
    </row>
    <row r="354" spans="2:5" x14ac:dyDescent="0.3">
      <c r="B354" s="83" t="s">
        <v>76</v>
      </c>
      <c r="C354" s="85" t="s">
        <v>800</v>
      </c>
      <c r="D354" s="85" t="s">
        <v>3347</v>
      </c>
      <c r="E354" s="86" t="s">
        <v>4682</v>
      </c>
    </row>
    <row r="355" spans="2:5" x14ac:dyDescent="0.3">
      <c r="B355" s="83" t="s">
        <v>76</v>
      </c>
      <c r="C355" s="85" t="s">
        <v>800</v>
      </c>
      <c r="D355" s="85" t="s">
        <v>3348</v>
      </c>
      <c r="E355" s="86" t="s">
        <v>4683</v>
      </c>
    </row>
    <row r="356" spans="2:5" x14ac:dyDescent="0.3">
      <c r="B356" s="83" t="s">
        <v>76</v>
      </c>
      <c r="C356" s="85" t="s">
        <v>800</v>
      </c>
      <c r="D356" s="85" t="s">
        <v>3349</v>
      </c>
      <c r="E356" s="86" t="s">
        <v>4684</v>
      </c>
    </row>
    <row r="357" spans="2:5" x14ac:dyDescent="0.3">
      <c r="B357" s="83" t="s">
        <v>76</v>
      </c>
      <c r="C357" s="85" t="s">
        <v>800</v>
      </c>
      <c r="D357" s="85" t="s">
        <v>3350</v>
      </c>
      <c r="E357" s="86" t="s">
        <v>4685</v>
      </c>
    </row>
    <row r="358" spans="2:5" x14ac:dyDescent="0.3">
      <c r="B358" s="83" t="s">
        <v>76</v>
      </c>
      <c r="C358" s="85" t="s">
        <v>800</v>
      </c>
      <c r="D358" s="85" t="s">
        <v>3351</v>
      </c>
      <c r="E358" s="86" t="s">
        <v>4686</v>
      </c>
    </row>
    <row r="359" spans="2:5" x14ac:dyDescent="0.3">
      <c r="B359" s="83" t="s">
        <v>76</v>
      </c>
      <c r="C359" s="85" t="s">
        <v>800</v>
      </c>
      <c r="D359" s="85" t="s">
        <v>3352</v>
      </c>
      <c r="E359" s="86" t="s">
        <v>4687</v>
      </c>
    </row>
    <row r="360" spans="2:5" x14ac:dyDescent="0.3">
      <c r="B360" s="83" t="s">
        <v>76</v>
      </c>
      <c r="C360" s="85" t="s">
        <v>800</v>
      </c>
      <c r="D360" s="85" t="s">
        <v>3353</v>
      </c>
      <c r="E360" s="86" t="s">
        <v>4688</v>
      </c>
    </row>
    <row r="361" spans="2:5" x14ac:dyDescent="0.3">
      <c r="B361" s="83" t="s">
        <v>76</v>
      </c>
      <c r="C361" s="85" t="s">
        <v>800</v>
      </c>
      <c r="D361" s="85" t="s">
        <v>3354</v>
      </c>
      <c r="E361" s="86" t="s">
        <v>4689</v>
      </c>
    </row>
    <row r="362" spans="2:5" x14ac:dyDescent="0.3">
      <c r="B362" s="83" t="s">
        <v>76</v>
      </c>
      <c r="C362" s="85" t="s">
        <v>1031</v>
      </c>
      <c r="D362" s="85" t="s">
        <v>3355</v>
      </c>
      <c r="E362" s="86" t="s">
        <v>4690</v>
      </c>
    </row>
    <row r="363" spans="2:5" x14ac:dyDescent="0.3">
      <c r="B363" s="83" t="s">
        <v>76</v>
      </c>
      <c r="C363" s="85" t="s">
        <v>1031</v>
      </c>
      <c r="D363" s="85" t="s">
        <v>3356</v>
      </c>
      <c r="E363" s="86" t="s">
        <v>4691</v>
      </c>
    </row>
    <row r="364" spans="2:5" x14ac:dyDescent="0.3">
      <c r="B364" s="83" t="s">
        <v>76</v>
      </c>
      <c r="C364" s="85" t="s">
        <v>1031</v>
      </c>
      <c r="D364" s="85" t="s">
        <v>3357</v>
      </c>
      <c r="E364" s="86" t="s">
        <v>4692</v>
      </c>
    </row>
    <row r="365" spans="2:5" x14ac:dyDescent="0.3">
      <c r="B365" s="83" t="s">
        <v>76</v>
      </c>
      <c r="C365" s="85" t="s">
        <v>1031</v>
      </c>
      <c r="D365" s="85" t="s">
        <v>3358</v>
      </c>
      <c r="E365" s="86" t="s">
        <v>4693</v>
      </c>
    </row>
    <row r="366" spans="2:5" x14ac:dyDescent="0.3">
      <c r="B366" s="83" t="s">
        <v>76</v>
      </c>
      <c r="C366" s="85" t="s">
        <v>1031</v>
      </c>
      <c r="D366" s="85" t="s">
        <v>3359</v>
      </c>
      <c r="E366" s="86" t="s">
        <v>4694</v>
      </c>
    </row>
    <row r="367" spans="2:5" x14ac:dyDescent="0.3">
      <c r="B367" s="83" t="s">
        <v>76</v>
      </c>
      <c r="C367" s="85" t="s">
        <v>1031</v>
      </c>
      <c r="D367" s="85" t="s">
        <v>3360</v>
      </c>
      <c r="E367" s="86" t="s">
        <v>4695</v>
      </c>
    </row>
    <row r="368" spans="2:5" x14ac:dyDescent="0.3">
      <c r="B368" s="83" t="s">
        <v>76</v>
      </c>
      <c r="C368" s="85" t="s">
        <v>1031</v>
      </c>
      <c r="D368" s="85" t="s">
        <v>3361</v>
      </c>
      <c r="E368" s="86" t="s">
        <v>4696</v>
      </c>
    </row>
    <row r="369" spans="2:5" x14ac:dyDescent="0.3">
      <c r="B369" s="83" t="s">
        <v>76</v>
      </c>
      <c r="C369" s="85" t="s">
        <v>1031</v>
      </c>
      <c r="D369" s="85" t="s">
        <v>3362</v>
      </c>
      <c r="E369" s="86" t="s">
        <v>4697</v>
      </c>
    </row>
    <row r="370" spans="2:5" x14ac:dyDescent="0.3">
      <c r="B370" s="83" t="s">
        <v>76</v>
      </c>
      <c r="C370" s="85" t="s">
        <v>1031</v>
      </c>
      <c r="D370" s="85" t="s">
        <v>3363</v>
      </c>
      <c r="E370" s="86" t="s">
        <v>4698</v>
      </c>
    </row>
    <row r="371" spans="2:5" x14ac:dyDescent="0.3">
      <c r="B371" s="83" t="s">
        <v>76</v>
      </c>
      <c r="C371" s="85" t="s">
        <v>1031</v>
      </c>
      <c r="D371" s="85" t="s">
        <v>3364</v>
      </c>
      <c r="E371" s="86" t="s">
        <v>4699</v>
      </c>
    </row>
    <row r="372" spans="2:5" x14ac:dyDescent="0.3">
      <c r="B372" s="83" t="s">
        <v>76</v>
      </c>
      <c r="C372" s="85" t="s">
        <v>1031</v>
      </c>
      <c r="D372" s="85" t="s">
        <v>3365</v>
      </c>
      <c r="E372" s="86" t="s">
        <v>4700</v>
      </c>
    </row>
    <row r="373" spans="2:5" x14ac:dyDescent="0.3">
      <c r="B373" s="83" t="s">
        <v>76</v>
      </c>
      <c r="C373" s="85" t="s">
        <v>1031</v>
      </c>
      <c r="D373" s="85" t="s">
        <v>3366</v>
      </c>
      <c r="E373" s="86" t="s">
        <v>4701</v>
      </c>
    </row>
    <row r="374" spans="2:5" x14ac:dyDescent="0.3">
      <c r="B374" s="83" t="s">
        <v>76</v>
      </c>
      <c r="C374" s="85" t="s">
        <v>1031</v>
      </c>
      <c r="D374" s="85" t="s">
        <v>3367</v>
      </c>
      <c r="E374" s="86" t="s">
        <v>4702</v>
      </c>
    </row>
    <row r="375" spans="2:5" x14ac:dyDescent="0.3">
      <c r="B375" s="83" t="s">
        <v>76</v>
      </c>
      <c r="C375" s="85" t="s">
        <v>1031</v>
      </c>
      <c r="D375" s="85" t="s">
        <v>3368</v>
      </c>
      <c r="E375" s="86" t="s">
        <v>4703</v>
      </c>
    </row>
    <row r="376" spans="2:5" x14ac:dyDescent="0.3">
      <c r="B376" s="83" t="s">
        <v>76</v>
      </c>
      <c r="C376" s="85" t="s">
        <v>1031</v>
      </c>
      <c r="D376" s="85" t="s">
        <v>3369</v>
      </c>
      <c r="E376" s="86" t="s">
        <v>4704</v>
      </c>
    </row>
    <row r="377" spans="2:5" x14ac:dyDescent="0.3">
      <c r="B377" s="83" t="s">
        <v>76</v>
      </c>
      <c r="C377" s="85" t="s">
        <v>1031</v>
      </c>
      <c r="D377" s="85" t="s">
        <v>3370</v>
      </c>
      <c r="E377" s="86" t="s">
        <v>4705</v>
      </c>
    </row>
    <row r="378" spans="2:5" x14ac:dyDescent="0.3">
      <c r="B378" s="83" t="s">
        <v>76</v>
      </c>
      <c r="C378" s="85" t="s">
        <v>1031</v>
      </c>
      <c r="D378" s="85" t="s">
        <v>3371</v>
      </c>
      <c r="E378" s="86" t="s">
        <v>4706</v>
      </c>
    </row>
    <row r="379" spans="2:5" x14ac:dyDescent="0.3">
      <c r="B379" s="83" t="s">
        <v>76</v>
      </c>
      <c r="C379" s="85" t="s">
        <v>1031</v>
      </c>
      <c r="D379" s="85" t="s">
        <v>3372</v>
      </c>
      <c r="E379" s="86" t="s">
        <v>4707</v>
      </c>
    </row>
    <row r="380" spans="2:5" x14ac:dyDescent="0.3">
      <c r="B380" s="83" t="s">
        <v>76</v>
      </c>
      <c r="C380" s="85" t="s">
        <v>1031</v>
      </c>
      <c r="D380" s="85" t="s">
        <v>3373</v>
      </c>
      <c r="E380" s="86" t="s">
        <v>4708</v>
      </c>
    </row>
    <row r="381" spans="2:5" x14ac:dyDescent="0.3">
      <c r="B381" s="83" t="s">
        <v>76</v>
      </c>
      <c r="C381" s="85" t="s">
        <v>1031</v>
      </c>
      <c r="D381" s="85" t="s">
        <v>3374</v>
      </c>
      <c r="E381" s="86" t="s">
        <v>4709</v>
      </c>
    </row>
    <row r="382" spans="2:5" x14ac:dyDescent="0.3">
      <c r="B382" s="83" t="s">
        <v>76</v>
      </c>
      <c r="C382" s="85" t="s">
        <v>1031</v>
      </c>
      <c r="D382" s="85" t="s">
        <v>3375</v>
      </c>
      <c r="E382" s="86" t="s">
        <v>4710</v>
      </c>
    </row>
    <row r="383" spans="2:5" x14ac:dyDescent="0.3">
      <c r="B383" s="83" t="s">
        <v>76</v>
      </c>
      <c r="C383" s="85" t="s">
        <v>1031</v>
      </c>
      <c r="D383" s="85" t="s">
        <v>3376</v>
      </c>
      <c r="E383" s="86" t="s">
        <v>4711</v>
      </c>
    </row>
    <row r="384" spans="2:5" x14ac:dyDescent="0.3">
      <c r="B384" s="83" t="s">
        <v>76</v>
      </c>
      <c r="C384" s="85" t="s">
        <v>1031</v>
      </c>
      <c r="D384" s="85" t="s">
        <v>3377</v>
      </c>
      <c r="E384" s="86" t="s">
        <v>4712</v>
      </c>
    </row>
    <row r="385" spans="2:5" x14ac:dyDescent="0.3">
      <c r="B385" s="83" t="s">
        <v>76</v>
      </c>
      <c r="C385" s="85" t="s">
        <v>1031</v>
      </c>
      <c r="D385" s="85" t="s">
        <v>3378</v>
      </c>
      <c r="E385" s="86" t="s">
        <v>4713</v>
      </c>
    </row>
    <row r="386" spans="2:5" x14ac:dyDescent="0.3">
      <c r="B386" s="83" t="s">
        <v>76</v>
      </c>
      <c r="C386" s="85" t="s">
        <v>1031</v>
      </c>
      <c r="D386" s="85" t="s">
        <v>3379</v>
      </c>
      <c r="E386" s="86" t="s">
        <v>4714</v>
      </c>
    </row>
    <row r="387" spans="2:5" x14ac:dyDescent="0.3">
      <c r="B387" s="83" t="s">
        <v>76</v>
      </c>
      <c r="C387" s="85" t="s">
        <v>1031</v>
      </c>
      <c r="D387" s="85" t="s">
        <v>3380</v>
      </c>
      <c r="E387" s="86" t="s">
        <v>4715</v>
      </c>
    </row>
    <row r="388" spans="2:5" x14ac:dyDescent="0.3">
      <c r="B388" s="83" t="s">
        <v>76</v>
      </c>
      <c r="C388" s="85" t="s">
        <v>1031</v>
      </c>
      <c r="D388" s="85" t="s">
        <v>3381</v>
      </c>
      <c r="E388" s="86" t="s">
        <v>4716</v>
      </c>
    </row>
    <row r="389" spans="2:5" x14ac:dyDescent="0.3">
      <c r="B389" s="83" t="s">
        <v>76</v>
      </c>
      <c r="C389" s="85" t="s">
        <v>1031</v>
      </c>
      <c r="D389" s="85" t="s">
        <v>3382</v>
      </c>
      <c r="E389" s="86" t="s">
        <v>4717</v>
      </c>
    </row>
    <row r="390" spans="2:5" x14ac:dyDescent="0.3">
      <c r="B390" s="83" t="s">
        <v>76</v>
      </c>
      <c r="C390" s="85" t="s">
        <v>1031</v>
      </c>
      <c r="D390" s="85" t="s">
        <v>3383</v>
      </c>
      <c r="E390" s="86" t="s">
        <v>4718</v>
      </c>
    </row>
    <row r="391" spans="2:5" x14ac:dyDescent="0.3">
      <c r="B391" s="83" t="s">
        <v>76</v>
      </c>
      <c r="C391" s="85" t="s">
        <v>1031</v>
      </c>
      <c r="D391" s="85" t="s">
        <v>3384</v>
      </c>
      <c r="E391" s="86" t="s">
        <v>4719</v>
      </c>
    </row>
    <row r="392" spans="2:5" x14ac:dyDescent="0.3">
      <c r="B392" s="83" t="s">
        <v>76</v>
      </c>
      <c r="C392" s="85" t="s">
        <v>1031</v>
      </c>
      <c r="D392" s="85" t="s">
        <v>3385</v>
      </c>
      <c r="E392" s="86" t="s">
        <v>4720</v>
      </c>
    </row>
    <row r="393" spans="2:5" x14ac:dyDescent="0.3">
      <c r="B393" s="83" t="s">
        <v>76</v>
      </c>
      <c r="C393" s="85" t="s">
        <v>1031</v>
      </c>
      <c r="D393" s="85" t="s">
        <v>3386</v>
      </c>
      <c r="E393" s="86" t="s">
        <v>4721</v>
      </c>
    </row>
    <row r="394" spans="2:5" x14ac:dyDescent="0.3">
      <c r="B394" s="83" t="s">
        <v>76</v>
      </c>
      <c r="C394" s="85" t="s">
        <v>1031</v>
      </c>
      <c r="D394" s="85" t="s">
        <v>3387</v>
      </c>
      <c r="E394" s="86" t="s">
        <v>4722</v>
      </c>
    </row>
    <row r="395" spans="2:5" x14ac:dyDescent="0.3">
      <c r="B395" s="83" t="s">
        <v>76</v>
      </c>
      <c r="C395" s="85" t="s">
        <v>1031</v>
      </c>
      <c r="D395" s="85" t="s">
        <v>3388</v>
      </c>
      <c r="E395" s="86" t="s">
        <v>4723</v>
      </c>
    </row>
    <row r="396" spans="2:5" x14ac:dyDescent="0.3">
      <c r="B396" s="83" t="s">
        <v>76</v>
      </c>
      <c r="C396" s="85" t="s">
        <v>1031</v>
      </c>
      <c r="D396" s="85" t="s">
        <v>3389</v>
      </c>
      <c r="E396" s="86" t="s">
        <v>4724</v>
      </c>
    </row>
    <row r="397" spans="2:5" x14ac:dyDescent="0.3">
      <c r="B397" s="83" t="s">
        <v>76</v>
      </c>
      <c r="C397" s="85" t="s">
        <v>1031</v>
      </c>
      <c r="D397" s="85" t="s">
        <v>3390</v>
      </c>
      <c r="E397" s="86" t="s">
        <v>4725</v>
      </c>
    </row>
    <row r="398" spans="2:5" x14ac:dyDescent="0.3">
      <c r="B398" s="83" t="s">
        <v>76</v>
      </c>
      <c r="C398" s="85" t="s">
        <v>1031</v>
      </c>
      <c r="D398" s="85" t="s">
        <v>3391</v>
      </c>
      <c r="E398" s="86" t="s">
        <v>4726</v>
      </c>
    </row>
    <row r="399" spans="2:5" x14ac:dyDescent="0.3">
      <c r="B399" s="83" t="s">
        <v>76</v>
      </c>
      <c r="C399" s="85" t="s">
        <v>1031</v>
      </c>
      <c r="D399" s="85" t="s">
        <v>3392</v>
      </c>
      <c r="E399" s="86" t="s">
        <v>4727</v>
      </c>
    </row>
    <row r="400" spans="2:5" x14ac:dyDescent="0.3">
      <c r="B400" s="83" t="s">
        <v>76</v>
      </c>
      <c r="C400" s="85" t="s">
        <v>1031</v>
      </c>
      <c r="D400" s="85" t="s">
        <v>3393</v>
      </c>
      <c r="E400" s="86" t="s">
        <v>4728</v>
      </c>
    </row>
    <row r="401" spans="2:5" x14ac:dyDescent="0.3">
      <c r="B401" s="83" t="s">
        <v>76</v>
      </c>
      <c r="C401" s="85" t="s">
        <v>1031</v>
      </c>
      <c r="D401" s="85" t="s">
        <v>3394</v>
      </c>
      <c r="E401" s="86" t="s">
        <v>4729</v>
      </c>
    </row>
    <row r="402" spans="2:5" x14ac:dyDescent="0.3">
      <c r="B402" s="83" t="s">
        <v>76</v>
      </c>
      <c r="C402" s="85" t="s">
        <v>1031</v>
      </c>
      <c r="D402" s="85" t="s">
        <v>3395</v>
      </c>
      <c r="E402" s="86" t="s">
        <v>4730</v>
      </c>
    </row>
    <row r="403" spans="2:5" x14ac:dyDescent="0.3">
      <c r="B403" s="83" t="s">
        <v>76</v>
      </c>
      <c r="C403" s="85" t="s">
        <v>1031</v>
      </c>
      <c r="D403" s="85" t="s">
        <v>3396</v>
      </c>
      <c r="E403" s="86" t="s">
        <v>4731</v>
      </c>
    </row>
    <row r="404" spans="2:5" x14ac:dyDescent="0.3">
      <c r="B404" s="83" t="s">
        <v>76</v>
      </c>
      <c r="C404" s="85" t="s">
        <v>1031</v>
      </c>
      <c r="D404" s="85" t="s">
        <v>3397</v>
      </c>
      <c r="E404" s="86" t="s">
        <v>4732</v>
      </c>
    </row>
    <row r="405" spans="2:5" x14ac:dyDescent="0.3">
      <c r="B405" s="83" t="s">
        <v>76</v>
      </c>
      <c r="C405" s="85" t="s">
        <v>1031</v>
      </c>
      <c r="D405" s="85" t="s">
        <v>3398</v>
      </c>
      <c r="E405" s="86" t="s">
        <v>4733</v>
      </c>
    </row>
    <row r="406" spans="2:5" x14ac:dyDescent="0.3">
      <c r="B406" s="83" t="s">
        <v>76</v>
      </c>
      <c r="C406" s="85" t="s">
        <v>1031</v>
      </c>
      <c r="D406" s="85" t="s">
        <v>3399</v>
      </c>
      <c r="E406" s="86" t="s">
        <v>4734</v>
      </c>
    </row>
    <row r="407" spans="2:5" x14ac:dyDescent="0.3">
      <c r="B407" s="83" t="s">
        <v>76</v>
      </c>
      <c r="C407" s="85" t="s">
        <v>1031</v>
      </c>
      <c r="D407" s="85" t="s">
        <v>3400</v>
      </c>
      <c r="E407" s="86" t="s">
        <v>4735</v>
      </c>
    </row>
    <row r="408" spans="2:5" x14ac:dyDescent="0.3">
      <c r="B408" s="83" t="s">
        <v>76</v>
      </c>
      <c r="C408" s="85" t="s">
        <v>1031</v>
      </c>
      <c r="D408" s="85" t="s">
        <v>3401</v>
      </c>
      <c r="E408" s="86" t="s">
        <v>4736</v>
      </c>
    </row>
    <row r="409" spans="2:5" x14ac:dyDescent="0.3">
      <c r="B409" s="83" t="s">
        <v>76</v>
      </c>
      <c r="C409" s="85" t="s">
        <v>1031</v>
      </c>
      <c r="D409" s="85" t="s">
        <v>3402</v>
      </c>
      <c r="E409" s="86" t="s">
        <v>4737</v>
      </c>
    </row>
    <row r="410" spans="2:5" x14ac:dyDescent="0.3">
      <c r="B410" s="83" t="s">
        <v>76</v>
      </c>
      <c r="C410" s="85" t="s">
        <v>1031</v>
      </c>
      <c r="D410" s="85" t="s">
        <v>3403</v>
      </c>
      <c r="E410" s="86" t="s">
        <v>4738</v>
      </c>
    </row>
    <row r="411" spans="2:5" x14ac:dyDescent="0.3">
      <c r="B411" s="83" t="s">
        <v>76</v>
      </c>
      <c r="C411" s="85" t="s">
        <v>1147</v>
      </c>
      <c r="D411" s="85" t="s">
        <v>3404</v>
      </c>
      <c r="E411" s="86" t="s">
        <v>4739</v>
      </c>
    </row>
    <row r="412" spans="2:5" x14ac:dyDescent="0.3">
      <c r="B412" s="83" t="s">
        <v>76</v>
      </c>
      <c r="C412" s="85" t="s">
        <v>1147</v>
      </c>
      <c r="D412" s="85" t="s">
        <v>3405</v>
      </c>
      <c r="E412" s="86" t="s">
        <v>4740</v>
      </c>
    </row>
    <row r="413" spans="2:5" x14ac:dyDescent="0.3">
      <c r="B413" s="83" t="s">
        <v>76</v>
      </c>
      <c r="C413" s="85" t="s">
        <v>1147</v>
      </c>
      <c r="D413" s="85" t="s">
        <v>3406</v>
      </c>
      <c r="E413" s="86" t="s">
        <v>4741</v>
      </c>
    </row>
    <row r="414" spans="2:5" x14ac:dyDescent="0.3">
      <c r="B414" s="83" t="s">
        <v>76</v>
      </c>
      <c r="C414" s="85" t="s">
        <v>1147</v>
      </c>
      <c r="D414" s="85" t="s">
        <v>3407</v>
      </c>
      <c r="E414" s="86" t="s">
        <v>4742</v>
      </c>
    </row>
    <row r="415" spans="2:5" x14ac:dyDescent="0.3">
      <c r="B415" s="83" t="s">
        <v>76</v>
      </c>
      <c r="C415" s="85" t="s">
        <v>1147</v>
      </c>
      <c r="D415" s="85" t="s">
        <v>3408</v>
      </c>
      <c r="E415" s="86" t="s">
        <v>4743</v>
      </c>
    </row>
    <row r="416" spans="2:5" x14ac:dyDescent="0.3">
      <c r="B416" s="83" t="s">
        <v>76</v>
      </c>
      <c r="C416" s="85" t="s">
        <v>1147</v>
      </c>
      <c r="D416" s="85" t="s">
        <v>3409</v>
      </c>
      <c r="E416" s="86" t="s">
        <v>4744</v>
      </c>
    </row>
    <row r="417" spans="2:5" x14ac:dyDescent="0.3">
      <c r="B417" s="83" t="s">
        <v>76</v>
      </c>
      <c r="C417" s="85" t="s">
        <v>1163</v>
      </c>
      <c r="D417" s="85" t="s">
        <v>3410</v>
      </c>
      <c r="E417" s="86" t="s">
        <v>4745</v>
      </c>
    </row>
    <row r="418" spans="2:5" x14ac:dyDescent="0.3">
      <c r="B418" s="83" t="s">
        <v>76</v>
      </c>
      <c r="C418" s="85" t="s">
        <v>1163</v>
      </c>
      <c r="D418" s="85" t="s">
        <v>3411</v>
      </c>
      <c r="E418" s="86" t="s">
        <v>4746</v>
      </c>
    </row>
    <row r="419" spans="2:5" x14ac:dyDescent="0.3">
      <c r="B419" s="83" t="s">
        <v>76</v>
      </c>
      <c r="C419" s="85" t="s">
        <v>1163</v>
      </c>
      <c r="D419" s="85" t="s">
        <v>3412</v>
      </c>
      <c r="E419" s="86" t="s">
        <v>4747</v>
      </c>
    </row>
    <row r="420" spans="2:5" x14ac:dyDescent="0.3">
      <c r="B420" s="83" t="s">
        <v>76</v>
      </c>
      <c r="C420" s="85" t="s">
        <v>1163</v>
      </c>
      <c r="D420" s="85" t="s">
        <v>3413</v>
      </c>
      <c r="E420" s="86" t="s">
        <v>4748</v>
      </c>
    </row>
    <row r="421" spans="2:5" x14ac:dyDescent="0.3">
      <c r="B421" s="83" t="s">
        <v>76</v>
      </c>
      <c r="C421" s="85" t="s">
        <v>1163</v>
      </c>
      <c r="D421" s="85" t="s">
        <v>3414</v>
      </c>
      <c r="E421" s="86" t="s">
        <v>4749</v>
      </c>
    </row>
    <row r="422" spans="2:5" x14ac:dyDescent="0.3">
      <c r="B422" s="83" t="s">
        <v>76</v>
      </c>
      <c r="C422" s="85" t="s">
        <v>1176</v>
      </c>
      <c r="D422" s="85" t="s">
        <v>3415</v>
      </c>
      <c r="E422" s="86" t="s">
        <v>4750</v>
      </c>
    </row>
    <row r="423" spans="2:5" x14ac:dyDescent="0.3">
      <c r="B423" s="83" t="s">
        <v>76</v>
      </c>
      <c r="C423" s="85" t="s">
        <v>1181</v>
      </c>
      <c r="D423" s="85" t="s">
        <v>3417</v>
      </c>
      <c r="E423" s="86" t="s">
        <v>4751</v>
      </c>
    </row>
    <row r="424" spans="2:5" x14ac:dyDescent="0.3">
      <c r="B424" s="83" t="s">
        <v>76</v>
      </c>
      <c r="C424" s="85" t="s">
        <v>1181</v>
      </c>
      <c r="D424" s="85" t="s">
        <v>3418</v>
      </c>
      <c r="E424" s="86" t="s">
        <v>4752</v>
      </c>
    </row>
    <row r="425" spans="2:5" x14ac:dyDescent="0.3">
      <c r="B425" s="83" t="s">
        <v>76</v>
      </c>
      <c r="C425" s="85" t="s">
        <v>1181</v>
      </c>
      <c r="D425" s="85" t="s">
        <v>3419</v>
      </c>
      <c r="E425" s="86" t="s">
        <v>4753</v>
      </c>
    </row>
    <row r="426" spans="2:5" x14ac:dyDescent="0.3">
      <c r="B426" s="83" t="s">
        <v>76</v>
      </c>
      <c r="C426" s="85" t="s">
        <v>1181</v>
      </c>
      <c r="D426" s="85" t="s">
        <v>3420</v>
      </c>
      <c r="E426" s="86" t="s">
        <v>4754</v>
      </c>
    </row>
    <row r="427" spans="2:5" x14ac:dyDescent="0.3">
      <c r="B427" s="83" t="s">
        <v>76</v>
      </c>
      <c r="C427" s="85" t="s">
        <v>1181</v>
      </c>
      <c r="D427" s="85" t="s">
        <v>3421</v>
      </c>
      <c r="E427" s="86" t="s">
        <v>4755</v>
      </c>
    </row>
    <row r="428" spans="2:5" x14ac:dyDescent="0.3">
      <c r="B428" s="83" t="s">
        <v>76</v>
      </c>
      <c r="C428" s="85" t="s">
        <v>1181</v>
      </c>
      <c r="D428" s="85" t="s">
        <v>3422</v>
      </c>
      <c r="E428" s="86" t="s">
        <v>4756</v>
      </c>
    </row>
    <row r="429" spans="2:5" x14ac:dyDescent="0.3">
      <c r="B429" s="83" t="s">
        <v>76</v>
      </c>
      <c r="C429" s="85" t="s">
        <v>1181</v>
      </c>
      <c r="D429" s="85" t="s">
        <v>3423</v>
      </c>
      <c r="E429" s="86" t="s">
        <v>4757</v>
      </c>
    </row>
    <row r="430" spans="2:5" x14ac:dyDescent="0.3">
      <c r="B430" s="83" t="s">
        <v>76</v>
      </c>
      <c r="C430" s="85" t="s">
        <v>1181</v>
      </c>
      <c r="D430" s="85" t="s">
        <v>3425</v>
      </c>
      <c r="E430" s="86" t="s">
        <v>4758</v>
      </c>
    </row>
    <row r="431" spans="2:5" x14ac:dyDescent="0.3">
      <c r="B431" s="83" t="s">
        <v>76</v>
      </c>
      <c r="C431" s="85" t="s">
        <v>1181</v>
      </c>
      <c r="D431" s="85" t="s">
        <v>3426</v>
      </c>
      <c r="E431" s="86" t="s">
        <v>4759</v>
      </c>
    </row>
    <row r="432" spans="2:5" x14ac:dyDescent="0.3">
      <c r="B432" s="83" t="s">
        <v>76</v>
      </c>
      <c r="C432" s="85" t="s">
        <v>1181</v>
      </c>
      <c r="D432" s="85" t="s">
        <v>3427</v>
      </c>
      <c r="E432" s="86" t="s">
        <v>4760</v>
      </c>
    </row>
    <row r="433" spans="2:5" x14ac:dyDescent="0.3">
      <c r="B433" s="83" t="s">
        <v>76</v>
      </c>
      <c r="C433" s="85" t="s">
        <v>1181</v>
      </c>
      <c r="D433" s="85" t="s">
        <v>3428</v>
      </c>
      <c r="E433" s="86" t="s">
        <v>4761</v>
      </c>
    </row>
    <row r="434" spans="2:5" x14ac:dyDescent="0.3">
      <c r="B434" s="83" t="s">
        <v>76</v>
      </c>
      <c r="C434" s="85" t="s">
        <v>1181</v>
      </c>
      <c r="D434" s="85" t="s">
        <v>3429</v>
      </c>
      <c r="E434" s="86" t="s">
        <v>4762</v>
      </c>
    </row>
    <row r="435" spans="2:5" x14ac:dyDescent="0.3">
      <c r="B435" s="83" t="s">
        <v>76</v>
      </c>
      <c r="C435" s="85" t="s">
        <v>1181</v>
      </c>
      <c r="D435" s="85" t="s">
        <v>3430</v>
      </c>
      <c r="E435" s="86" t="s">
        <v>4763</v>
      </c>
    </row>
    <row r="436" spans="2:5" x14ac:dyDescent="0.3">
      <c r="B436" s="83" t="s">
        <v>76</v>
      </c>
      <c r="C436" s="85" t="s">
        <v>1181</v>
      </c>
      <c r="D436" s="85" t="s">
        <v>3431</v>
      </c>
      <c r="E436" s="86" t="s">
        <v>4764</v>
      </c>
    </row>
    <row r="437" spans="2:5" x14ac:dyDescent="0.3">
      <c r="B437" s="83" t="s">
        <v>76</v>
      </c>
      <c r="C437" s="85" t="s">
        <v>1181</v>
      </c>
      <c r="D437" s="85" t="s">
        <v>3432</v>
      </c>
      <c r="E437" s="86" t="s">
        <v>4765</v>
      </c>
    </row>
    <row r="438" spans="2:5" x14ac:dyDescent="0.3">
      <c r="B438" s="83" t="s">
        <v>76</v>
      </c>
      <c r="C438" s="85" t="s">
        <v>1181</v>
      </c>
      <c r="D438" s="85" t="s">
        <v>3433</v>
      </c>
      <c r="E438" s="86" t="s">
        <v>4766</v>
      </c>
    </row>
    <row r="439" spans="2:5" x14ac:dyDescent="0.3">
      <c r="B439" s="83" t="s">
        <v>76</v>
      </c>
      <c r="C439" s="85" t="s">
        <v>1181</v>
      </c>
      <c r="D439" s="85" t="s">
        <v>3434</v>
      </c>
      <c r="E439" s="86" t="s">
        <v>4767</v>
      </c>
    </row>
    <row r="440" spans="2:5" x14ac:dyDescent="0.3">
      <c r="B440" s="83" t="s">
        <v>76</v>
      </c>
      <c r="C440" s="85" t="s">
        <v>1181</v>
      </c>
      <c r="D440" s="85" t="s">
        <v>3435</v>
      </c>
      <c r="E440" s="86" t="s">
        <v>4768</v>
      </c>
    </row>
    <row r="441" spans="2:5" x14ac:dyDescent="0.3">
      <c r="B441" s="83" t="s">
        <v>76</v>
      </c>
      <c r="C441" s="85" t="s">
        <v>1181</v>
      </c>
      <c r="D441" s="85" t="s">
        <v>3436</v>
      </c>
      <c r="E441" s="86" t="s">
        <v>4769</v>
      </c>
    </row>
    <row r="442" spans="2:5" x14ac:dyDescent="0.3">
      <c r="B442" s="83" t="s">
        <v>76</v>
      </c>
      <c r="C442" s="85" t="s">
        <v>1181</v>
      </c>
      <c r="D442" s="85" t="s">
        <v>3437</v>
      </c>
      <c r="E442" s="86" t="s">
        <v>4770</v>
      </c>
    </row>
    <row r="443" spans="2:5" x14ac:dyDescent="0.3">
      <c r="B443" s="83" t="s">
        <v>76</v>
      </c>
      <c r="C443" s="85" t="s">
        <v>1181</v>
      </c>
      <c r="D443" s="85" t="s">
        <v>3438</v>
      </c>
      <c r="E443" s="86" t="s">
        <v>4771</v>
      </c>
    </row>
    <row r="444" spans="2:5" x14ac:dyDescent="0.3">
      <c r="B444" s="83" t="s">
        <v>76</v>
      </c>
      <c r="C444" s="85" t="s">
        <v>1181</v>
      </c>
      <c r="D444" s="85" t="s">
        <v>3439</v>
      </c>
      <c r="E444" s="86" t="s">
        <v>4772</v>
      </c>
    </row>
    <row r="445" spans="2:5" x14ac:dyDescent="0.3">
      <c r="B445" s="83" t="s">
        <v>76</v>
      </c>
      <c r="C445" s="85" t="s">
        <v>1181</v>
      </c>
      <c r="D445" s="85" t="s">
        <v>3440</v>
      </c>
      <c r="E445" s="86" t="s">
        <v>4773</v>
      </c>
    </row>
    <row r="446" spans="2:5" x14ac:dyDescent="0.3">
      <c r="B446" s="83" t="s">
        <v>76</v>
      </c>
      <c r="C446" s="85" t="s">
        <v>1181</v>
      </c>
      <c r="D446" s="85" t="s">
        <v>3441</v>
      </c>
      <c r="E446" s="86" t="s">
        <v>4774</v>
      </c>
    </row>
    <row r="447" spans="2:5" x14ac:dyDescent="0.3">
      <c r="B447" s="83" t="s">
        <v>76</v>
      </c>
      <c r="C447" s="85" t="s">
        <v>1181</v>
      </c>
      <c r="D447" s="85" t="s">
        <v>3442</v>
      </c>
      <c r="E447" s="86" t="s">
        <v>4775</v>
      </c>
    </row>
    <row r="448" spans="2:5" x14ac:dyDescent="0.3">
      <c r="B448" s="83" t="s">
        <v>76</v>
      </c>
      <c r="C448" s="85" t="s">
        <v>1181</v>
      </c>
      <c r="D448" s="85" t="s">
        <v>3443</v>
      </c>
      <c r="E448" s="86" t="s">
        <v>4776</v>
      </c>
    </row>
    <row r="449" spans="2:5" x14ac:dyDescent="0.3">
      <c r="B449" s="83" t="s">
        <v>76</v>
      </c>
      <c r="C449" s="85" t="s">
        <v>1181</v>
      </c>
      <c r="D449" s="85" t="s">
        <v>3444</v>
      </c>
      <c r="E449" s="86" t="s">
        <v>4777</v>
      </c>
    </row>
    <row r="450" spans="2:5" x14ac:dyDescent="0.3">
      <c r="B450" s="83" t="s">
        <v>76</v>
      </c>
      <c r="C450" s="85" t="s">
        <v>1181</v>
      </c>
      <c r="D450" s="85" t="s">
        <v>3445</v>
      </c>
      <c r="E450" s="86" t="s">
        <v>4778</v>
      </c>
    </row>
    <row r="451" spans="2:5" x14ac:dyDescent="0.3">
      <c r="B451" s="83" t="s">
        <v>76</v>
      </c>
      <c r="C451" s="85" t="s">
        <v>1181</v>
      </c>
      <c r="D451" s="85" t="s">
        <v>3446</v>
      </c>
      <c r="E451" s="86" t="s">
        <v>4779</v>
      </c>
    </row>
    <row r="452" spans="2:5" x14ac:dyDescent="0.3">
      <c r="B452" s="83" t="s">
        <v>76</v>
      </c>
      <c r="C452" s="85" t="s">
        <v>1181</v>
      </c>
      <c r="D452" s="85" t="s">
        <v>3448</v>
      </c>
      <c r="E452" s="86" t="s">
        <v>4780</v>
      </c>
    </row>
    <row r="453" spans="2:5" x14ac:dyDescent="0.3">
      <c r="B453" s="83" t="s">
        <v>76</v>
      </c>
      <c r="C453" s="85" t="s">
        <v>1181</v>
      </c>
      <c r="D453" s="85" t="s">
        <v>3449</v>
      </c>
      <c r="E453" s="86" t="s">
        <v>4781</v>
      </c>
    </row>
    <row r="454" spans="2:5" x14ac:dyDescent="0.3">
      <c r="B454" s="83" t="s">
        <v>76</v>
      </c>
      <c r="C454" s="85" t="s">
        <v>1181</v>
      </c>
      <c r="D454" s="85" t="s">
        <v>3450</v>
      </c>
      <c r="E454" s="86" t="s">
        <v>4782</v>
      </c>
    </row>
    <row r="455" spans="2:5" x14ac:dyDescent="0.3">
      <c r="B455" s="83" t="s">
        <v>76</v>
      </c>
      <c r="C455" s="85" t="s">
        <v>1181</v>
      </c>
      <c r="D455" s="85" t="s">
        <v>3451</v>
      </c>
      <c r="E455" s="86" t="s">
        <v>4783</v>
      </c>
    </row>
    <row r="456" spans="2:5" x14ac:dyDescent="0.3">
      <c r="B456" s="83" t="s">
        <v>76</v>
      </c>
      <c r="C456" s="85" t="s">
        <v>1181</v>
      </c>
      <c r="D456" s="85" t="s">
        <v>3452</v>
      </c>
      <c r="E456" s="86" t="s">
        <v>4784</v>
      </c>
    </row>
    <row r="457" spans="2:5" x14ac:dyDescent="0.3">
      <c r="B457" s="83" t="s">
        <v>76</v>
      </c>
      <c r="C457" s="85" t="s">
        <v>1181</v>
      </c>
      <c r="D457" s="85" t="s">
        <v>3453</v>
      </c>
      <c r="E457" s="86" t="s">
        <v>4785</v>
      </c>
    </row>
    <row r="458" spans="2:5" x14ac:dyDescent="0.3">
      <c r="B458" s="83" t="s">
        <v>76</v>
      </c>
      <c r="C458" s="85" t="s">
        <v>1181</v>
      </c>
      <c r="D458" s="85" t="s">
        <v>3454</v>
      </c>
      <c r="E458" s="86" t="s">
        <v>4786</v>
      </c>
    </row>
    <row r="459" spans="2:5" x14ac:dyDescent="0.3">
      <c r="B459" s="83" t="s">
        <v>76</v>
      </c>
      <c r="C459" s="85" t="s">
        <v>1181</v>
      </c>
      <c r="D459" s="85" t="s">
        <v>3455</v>
      </c>
      <c r="E459" s="86" t="s">
        <v>4787</v>
      </c>
    </row>
    <row r="460" spans="2:5" x14ac:dyDescent="0.3">
      <c r="B460" s="83" t="s">
        <v>76</v>
      </c>
      <c r="C460" s="85" t="s">
        <v>1181</v>
      </c>
      <c r="D460" s="85" t="s">
        <v>3456</v>
      </c>
      <c r="E460" s="86" t="s">
        <v>4788</v>
      </c>
    </row>
    <row r="461" spans="2:5" x14ac:dyDescent="0.3">
      <c r="B461" s="83" t="s">
        <v>76</v>
      </c>
      <c r="C461" s="85" t="s">
        <v>1181</v>
      </c>
      <c r="D461" s="85" t="s">
        <v>3457</v>
      </c>
      <c r="E461" s="86" t="s">
        <v>4789</v>
      </c>
    </row>
    <row r="462" spans="2:5" x14ac:dyDescent="0.3">
      <c r="B462" s="83" t="s">
        <v>76</v>
      </c>
      <c r="C462" s="85" t="s">
        <v>1181</v>
      </c>
      <c r="D462" s="85" t="s">
        <v>3459</v>
      </c>
      <c r="E462" s="86" t="s">
        <v>4790</v>
      </c>
    </row>
    <row r="463" spans="2:5" x14ac:dyDescent="0.3">
      <c r="B463" s="83" t="s">
        <v>76</v>
      </c>
      <c r="C463" s="85" t="s">
        <v>1181</v>
      </c>
      <c r="D463" s="85" t="s">
        <v>3461</v>
      </c>
      <c r="E463" s="86" t="s">
        <v>4791</v>
      </c>
    </row>
    <row r="464" spans="2:5" x14ac:dyDescent="0.3">
      <c r="B464" s="83" t="s">
        <v>76</v>
      </c>
      <c r="C464" s="85" t="s">
        <v>1181</v>
      </c>
      <c r="D464" s="85" t="s">
        <v>3462</v>
      </c>
      <c r="E464" s="86" t="s">
        <v>4792</v>
      </c>
    </row>
    <row r="465" spans="2:5" x14ac:dyDescent="0.3">
      <c r="B465" s="83" t="s">
        <v>76</v>
      </c>
      <c r="C465" s="85" t="s">
        <v>1181</v>
      </c>
      <c r="D465" s="85" t="s">
        <v>3463</v>
      </c>
      <c r="E465" s="86" t="s">
        <v>4793</v>
      </c>
    </row>
    <row r="466" spans="2:5" x14ac:dyDescent="0.3">
      <c r="B466" s="83" t="s">
        <v>76</v>
      </c>
      <c r="C466" s="85" t="s">
        <v>1181</v>
      </c>
      <c r="D466" s="85" t="s">
        <v>3464</v>
      </c>
      <c r="E466" s="86" t="s">
        <v>4794</v>
      </c>
    </row>
    <row r="467" spans="2:5" x14ac:dyDescent="0.3">
      <c r="B467" s="83" t="s">
        <v>76</v>
      </c>
      <c r="C467" s="85" t="s">
        <v>1290</v>
      </c>
      <c r="D467" s="85" t="s">
        <v>3465</v>
      </c>
      <c r="E467" s="86" t="s">
        <v>4795</v>
      </c>
    </row>
    <row r="468" spans="2:5" x14ac:dyDescent="0.3">
      <c r="B468" s="83" t="s">
        <v>76</v>
      </c>
      <c r="C468" s="85" t="s">
        <v>1290</v>
      </c>
      <c r="D468" s="85" t="s">
        <v>3466</v>
      </c>
      <c r="E468" s="86" t="s">
        <v>4796</v>
      </c>
    </row>
    <row r="469" spans="2:5" x14ac:dyDescent="0.3">
      <c r="B469" s="83" t="s">
        <v>76</v>
      </c>
      <c r="C469" s="85" t="s">
        <v>1290</v>
      </c>
      <c r="D469" s="85" t="s">
        <v>3467</v>
      </c>
      <c r="E469" s="86" t="s">
        <v>4797</v>
      </c>
    </row>
    <row r="470" spans="2:5" x14ac:dyDescent="0.3">
      <c r="B470" s="83" t="s">
        <v>76</v>
      </c>
      <c r="C470" s="85" t="s">
        <v>1290</v>
      </c>
      <c r="D470" s="85" t="s">
        <v>3468</v>
      </c>
      <c r="E470" s="86" t="s">
        <v>4798</v>
      </c>
    </row>
    <row r="471" spans="2:5" x14ac:dyDescent="0.3">
      <c r="B471" s="83" t="s">
        <v>76</v>
      </c>
      <c r="C471" s="85" t="s">
        <v>1290</v>
      </c>
      <c r="D471" s="85" t="s">
        <v>3469</v>
      </c>
      <c r="E471" s="86" t="s">
        <v>4799</v>
      </c>
    </row>
    <row r="472" spans="2:5" x14ac:dyDescent="0.3">
      <c r="B472" s="83" t="s">
        <v>76</v>
      </c>
      <c r="C472" s="85" t="s">
        <v>1290</v>
      </c>
      <c r="D472" s="85" t="s">
        <v>3470</v>
      </c>
      <c r="E472" s="86" t="s">
        <v>4800</v>
      </c>
    </row>
    <row r="473" spans="2:5" x14ac:dyDescent="0.3">
      <c r="B473" s="83" t="s">
        <v>76</v>
      </c>
      <c r="C473" s="85" t="s">
        <v>1290</v>
      </c>
      <c r="D473" s="85" t="s">
        <v>3472</v>
      </c>
      <c r="E473" s="86" t="s">
        <v>4801</v>
      </c>
    </row>
    <row r="474" spans="2:5" x14ac:dyDescent="0.3">
      <c r="B474" s="83" t="s">
        <v>76</v>
      </c>
      <c r="C474" s="85" t="s">
        <v>1290</v>
      </c>
      <c r="D474" s="85" t="s">
        <v>3473</v>
      </c>
      <c r="E474" s="86" t="s">
        <v>4802</v>
      </c>
    </row>
    <row r="475" spans="2:5" x14ac:dyDescent="0.3">
      <c r="B475" s="83" t="s">
        <v>76</v>
      </c>
      <c r="C475" s="85" t="s">
        <v>77</v>
      </c>
      <c r="D475" s="85" t="s">
        <v>3474</v>
      </c>
      <c r="E475" s="86" t="s">
        <v>4803</v>
      </c>
    </row>
    <row r="476" spans="2:5" x14ac:dyDescent="0.3">
      <c r="B476" s="83" t="s">
        <v>76</v>
      </c>
      <c r="C476" s="85" t="s">
        <v>77</v>
      </c>
      <c r="D476" s="85" t="s">
        <v>3475</v>
      </c>
      <c r="E476" s="86" t="s">
        <v>4804</v>
      </c>
    </row>
    <row r="477" spans="2:5" x14ac:dyDescent="0.3">
      <c r="B477" s="83" t="s">
        <v>76</v>
      </c>
      <c r="C477" s="85" t="s">
        <v>77</v>
      </c>
      <c r="D477" s="85" t="s">
        <v>3476</v>
      </c>
      <c r="E477" s="86" t="s">
        <v>4805</v>
      </c>
    </row>
    <row r="478" spans="2:5" x14ac:dyDescent="0.3">
      <c r="B478" s="83" t="s">
        <v>76</v>
      </c>
      <c r="C478" s="85" t="s">
        <v>77</v>
      </c>
      <c r="D478" s="85" t="s">
        <v>3477</v>
      </c>
      <c r="E478" s="86" t="s">
        <v>4806</v>
      </c>
    </row>
    <row r="479" spans="2:5" x14ac:dyDescent="0.3">
      <c r="B479" s="83" t="s">
        <v>76</v>
      </c>
      <c r="C479" s="85" t="s">
        <v>77</v>
      </c>
      <c r="D479" s="85" t="s">
        <v>3478</v>
      </c>
      <c r="E479" s="86" t="s">
        <v>4807</v>
      </c>
    </row>
    <row r="480" spans="2:5" x14ac:dyDescent="0.3">
      <c r="B480" s="83" t="s">
        <v>76</v>
      </c>
      <c r="C480" s="85" t="s">
        <v>77</v>
      </c>
      <c r="D480" s="85" t="s">
        <v>3479</v>
      </c>
      <c r="E480" s="86" t="s">
        <v>4808</v>
      </c>
    </row>
    <row r="481" spans="2:5" x14ac:dyDescent="0.3">
      <c r="B481" s="83" t="s">
        <v>76</v>
      </c>
      <c r="C481" s="85" t="s">
        <v>77</v>
      </c>
      <c r="D481" s="85" t="s">
        <v>3480</v>
      </c>
      <c r="E481" s="86" t="s">
        <v>4809</v>
      </c>
    </row>
    <row r="482" spans="2:5" x14ac:dyDescent="0.3">
      <c r="B482" s="83" t="s">
        <v>76</v>
      </c>
      <c r="C482" s="85" t="s">
        <v>77</v>
      </c>
      <c r="D482" s="85" t="s">
        <v>3481</v>
      </c>
      <c r="E482" s="86" t="s">
        <v>4810</v>
      </c>
    </row>
    <row r="483" spans="2:5" x14ac:dyDescent="0.3">
      <c r="B483" s="83" t="s">
        <v>76</v>
      </c>
      <c r="C483" s="85" t="s">
        <v>77</v>
      </c>
      <c r="D483" s="85" t="s">
        <v>3482</v>
      </c>
      <c r="E483" s="86" t="s">
        <v>4811</v>
      </c>
    </row>
    <row r="484" spans="2:5" x14ac:dyDescent="0.3">
      <c r="B484" s="83" t="s">
        <v>76</v>
      </c>
      <c r="C484" s="85" t="s">
        <v>77</v>
      </c>
      <c r="D484" s="85" t="s">
        <v>3483</v>
      </c>
      <c r="E484" s="86" t="s">
        <v>4812</v>
      </c>
    </row>
    <row r="485" spans="2:5" x14ac:dyDescent="0.3">
      <c r="B485" s="83" t="s">
        <v>76</v>
      </c>
      <c r="C485" s="85" t="s">
        <v>77</v>
      </c>
      <c r="D485" s="85" t="s">
        <v>3484</v>
      </c>
      <c r="E485" s="86" t="s">
        <v>4813</v>
      </c>
    </row>
    <row r="486" spans="2:5" x14ac:dyDescent="0.3">
      <c r="B486" s="83" t="s">
        <v>76</v>
      </c>
      <c r="C486" s="85" t="s">
        <v>77</v>
      </c>
      <c r="D486" s="85" t="s">
        <v>3485</v>
      </c>
      <c r="E486" s="86" t="s">
        <v>4814</v>
      </c>
    </row>
    <row r="487" spans="2:5" x14ac:dyDescent="0.3">
      <c r="B487" s="83" t="s">
        <v>76</v>
      </c>
      <c r="C487" s="85" t="s">
        <v>77</v>
      </c>
      <c r="D487" s="85" t="s">
        <v>3486</v>
      </c>
      <c r="E487" s="86" t="s">
        <v>4815</v>
      </c>
    </row>
    <row r="488" spans="2:5" x14ac:dyDescent="0.3">
      <c r="B488" s="83" t="s">
        <v>76</v>
      </c>
      <c r="C488" s="85" t="s">
        <v>77</v>
      </c>
      <c r="D488" s="85" t="s">
        <v>3487</v>
      </c>
      <c r="E488" s="86" t="s">
        <v>4816</v>
      </c>
    </row>
    <row r="489" spans="2:5" x14ac:dyDescent="0.3">
      <c r="B489" s="83" t="s">
        <v>76</v>
      </c>
      <c r="C489" s="85" t="s">
        <v>77</v>
      </c>
      <c r="D489" s="85" t="s">
        <v>3488</v>
      </c>
      <c r="E489" s="86" t="s">
        <v>4817</v>
      </c>
    </row>
    <row r="490" spans="2:5" x14ac:dyDescent="0.3">
      <c r="B490" s="83" t="s">
        <v>76</v>
      </c>
      <c r="C490" s="85" t="s">
        <v>77</v>
      </c>
      <c r="D490" s="85" t="s">
        <v>3489</v>
      </c>
      <c r="E490" s="86" t="s">
        <v>4818</v>
      </c>
    </row>
    <row r="491" spans="2:5" x14ac:dyDescent="0.3">
      <c r="B491" s="83" t="s">
        <v>76</v>
      </c>
      <c r="C491" s="85" t="s">
        <v>77</v>
      </c>
      <c r="D491" s="85" t="s">
        <v>3490</v>
      </c>
      <c r="E491" s="86" t="s">
        <v>4819</v>
      </c>
    </row>
    <row r="492" spans="2:5" x14ac:dyDescent="0.3">
      <c r="B492" s="83" t="s">
        <v>76</v>
      </c>
      <c r="C492" s="85" t="s">
        <v>77</v>
      </c>
      <c r="D492" s="85" t="s">
        <v>3492</v>
      </c>
      <c r="E492" s="86" t="s">
        <v>4820</v>
      </c>
    </row>
    <row r="493" spans="2:5" x14ac:dyDescent="0.3">
      <c r="B493" s="83" t="s">
        <v>76</v>
      </c>
      <c r="C493" s="85" t="s">
        <v>77</v>
      </c>
      <c r="D493" s="85" t="s">
        <v>3493</v>
      </c>
      <c r="E493" s="86" t="s">
        <v>4821</v>
      </c>
    </row>
    <row r="494" spans="2:5" x14ac:dyDescent="0.3">
      <c r="B494" s="83" t="s">
        <v>76</v>
      </c>
      <c r="C494" s="85" t="s">
        <v>77</v>
      </c>
      <c r="D494" s="85" t="s">
        <v>3494</v>
      </c>
      <c r="E494" s="86" t="s">
        <v>4822</v>
      </c>
    </row>
    <row r="495" spans="2:5" x14ac:dyDescent="0.3">
      <c r="B495" s="83" t="s">
        <v>76</v>
      </c>
      <c r="C495" s="85" t="s">
        <v>77</v>
      </c>
      <c r="D495" s="85" t="s">
        <v>3495</v>
      </c>
      <c r="E495" s="86" t="s">
        <v>4823</v>
      </c>
    </row>
    <row r="496" spans="2:5" x14ac:dyDescent="0.3">
      <c r="B496" s="83" t="s">
        <v>76</v>
      </c>
      <c r="C496" s="85" t="s">
        <v>77</v>
      </c>
      <c r="D496" s="85" t="s">
        <v>3496</v>
      </c>
      <c r="E496" s="86" t="s">
        <v>4824</v>
      </c>
    </row>
    <row r="497" spans="2:5" x14ac:dyDescent="0.3">
      <c r="B497" s="83" t="s">
        <v>76</v>
      </c>
      <c r="C497" s="85" t="s">
        <v>77</v>
      </c>
      <c r="D497" s="85" t="s">
        <v>3497</v>
      </c>
      <c r="E497" s="86" t="s">
        <v>4825</v>
      </c>
    </row>
    <row r="498" spans="2:5" x14ac:dyDescent="0.3">
      <c r="B498" s="83" t="s">
        <v>76</v>
      </c>
      <c r="C498" s="85" t="s">
        <v>77</v>
      </c>
      <c r="D498" s="85" t="s">
        <v>3498</v>
      </c>
      <c r="E498" s="86" t="s">
        <v>4826</v>
      </c>
    </row>
    <row r="499" spans="2:5" x14ac:dyDescent="0.3">
      <c r="B499" s="83" t="s">
        <v>76</v>
      </c>
      <c r="C499" s="85" t="s">
        <v>77</v>
      </c>
      <c r="D499" s="85" t="s">
        <v>3499</v>
      </c>
      <c r="E499" s="86" t="s">
        <v>4827</v>
      </c>
    </row>
    <row r="500" spans="2:5" x14ac:dyDescent="0.3">
      <c r="B500" s="83" t="s">
        <v>76</v>
      </c>
      <c r="C500" s="85" t="s">
        <v>77</v>
      </c>
      <c r="D500" s="85" t="s">
        <v>3500</v>
      </c>
      <c r="E500" s="86" t="s">
        <v>4828</v>
      </c>
    </row>
    <row r="501" spans="2:5" x14ac:dyDescent="0.3">
      <c r="B501" s="83" t="s">
        <v>76</v>
      </c>
      <c r="C501" s="85" t="s">
        <v>77</v>
      </c>
      <c r="D501" s="85" t="s">
        <v>3502</v>
      </c>
      <c r="E501" s="86" t="s">
        <v>4829</v>
      </c>
    </row>
    <row r="502" spans="2:5" x14ac:dyDescent="0.3">
      <c r="B502" s="83" t="s">
        <v>76</v>
      </c>
      <c r="C502" s="85" t="s">
        <v>77</v>
      </c>
      <c r="D502" s="85" t="s">
        <v>3503</v>
      </c>
      <c r="E502" s="86" t="s">
        <v>4830</v>
      </c>
    </row>
    <row r="503" spans="2:5" x14ac:dyDescent="0.3">
      <c r="B503" s="83" t="s">
        <v>76</v>
      </c>
      <c r="C503" s="85" t="s">
        <v>77</v>
      </c>
      <c r="D503" s="85" t="s">
        <v>3504</v>
      </c>
      <c r="E503" s="86" t="s">
        <v>4831</v>
      </c>
    </row>
    <row r="504" spans="2:5" x14ac:dyDescent="0.3">
      <c r="B504" s="83" t="s">
        <v>76</v>
      </c>
      <c r="C504" s="85" t="s">
        <v>77</v>
      </c>
      <c r="D504" s="85" t="s">
        <v>3505</v>
      </c>
      <c r="E504" s="86" t="s">
        <v>4832</v>
      </c>
    </row>
    <row r="505" spans="2:5" x14ac:dyDescent="0.3">
      <c r="B505" s="83" t="s">
        <v>76</v>
      </c>
      <c r="C505" s="85" t="s">
        <v>77</v>
      </c>
      <c r="D505" s="85" t="s">
        <v>3506</v>
      </c>
      <c r="E505" s="86" t="s">
        <v>4833</v>
      </c>
    </row>
    <row r="506" spans="2:5" x14ac:dyDescent="0.3">
      <c r="B506" s="83" t="s">
        <v>76</v>
      </c>
      <c r="C506" s="85" t="s">
        <v>77</v>
      </c>
      <c r="D506" s="85" t="s">
        <v>3507</v>
      </c>
      <c r="E506" s="86" t="s">
        <v>4834</v>
      </c>
    </row>
    <row r="507" spans="2:5" x14ac:dyDescent="0.3">
      <c r="B507" s="83" t="s">
        <v>76</v>
      </c>
      <c r="C507" s="85" t="s">
        <v>77</v>
      </c>
      <c r="D507" s="85" t="s">
        <v>3508</v>
      </c>
      <c r="E507" s="86" t="s">
        <v>4835</v>
      </c>
    </row>
    <row r="508" spans="2:5" x14ac:dyDescent="0.3">
      <c r="B508" s="83" t="s">
        <v>76</v>
      </c>
      <c r="C508" s="85" t="s">
        <v>77</v>
      </c>
      <c r="D508" s="85" t="s">
        <v>3509</v>
      </c>
      <c r="E508" s="86" t="s">
        <v>4836</v>
      </c>
    </row>
    <row r="509" spans="2:5" x14ac:dyDescent="0.3">
      <c r="B509" s="83" t="s">
        <v>76</v>
      </c>
      <c r="C509" s="85" t="s">
        <v>77</v>
      </c>
      <c r="D509" s="85" t="s">
        <v>3510</v>
      </c>
      <c r="E509" s="86" t="s">
        <v>4837</v>
      </c>
    </row>
    <row r="510" spans="2:5" x14ac:dyDescent="0.3">
      <c r="B510" s="83" t="s">
        <v>76</v>
      </c>
      <c r="C510" s="85" t="s">
        <v>77</v>
      </c>
      <c r="D510" s="85" t="s">
        <v>3511</v>
      </c>
      <c r="E510" s="86" t="s">
        <v>4838</v>
      </c>
    </row>
    <row r="511" spans="2:5" x14ac:dyDescent="0.3">
      <c r="B511" s="83" t="s">
        <v>76</v>
      </c>
      <c r="C511" s="85" t="s">
        <v>77</v>
      </c>
      <c r="D511" s="85" t="s">
        <v>3512</v>
      </c>
      <c r="E511" s="86" t="s">
        <v>4839</v>
      </c>
    </row>
    <row r="512" spans="2:5" x14ac:dyDescent="0.3">
      <c r="B512" s="83" t="s">
        <v>76</v>
      </c>
      <c r="C512" s="85" t="s">
        <v>77</v>
      </c>
      <c r="D512" s="85" t="s">
        <v>3514</v>
      </c>
      <c r="E512" s="86" t="s">
        <v>4840</v>
      </c>
    </row>
    <row r="513" spans="2:5" x14ac:dyDescent="0.3">
      <c r="B513" s="83" t="s">
        <v>76</v>
      </c>
      <c r="C513" s="85" t="s">
        <v>77</v>
      </c>
      <c r="D513" s="85" t="s">
        <v>3516</v>
      </c>
      <c r="E513" s="86" t="s">
        <v>4841</v>
      </c>
    </row>
    <row r="514" spans="2:5" x14ac:dyDescent="0.3">
      <c r="B514" s="83" t="s">
        <v>76</v>
      </c>
      <c r="C514" s="85" t="s">
        <v>77</v>
      </c>
      <c r="D514" s="85" t="s">
        <v>3517</v>
      </c>
      <c r="E514" s="86" t="s">
        <v>4842</v>
      </c>
    </row>
    <row r="515" spans="2:5" x14ac:dyDescent="0.3">
      <c r="B515" s="83" t="s">
        <v>76</v>
      </c>
      <c r="C515" s="85" t="s">
        <v>77</v>
      </c>
      <c r="D515" s="85" t="s">
        <v>3518</v>
      </c>
      <c r="E515" s="86" t="s">
        <v>4843</v>
      </c>
    </row>
    <row r="516" spans="2:5" x14ac:dyDescent="0.3">
      <c r="B516" s="83" t="s">
        <v>76</v>
      </c>
      <c r="C516" s="85" t="s">
        <v>77</v>
      </c>
      <c r="D516" s="85" t="s">
        <v>3519</v>
      </c>
      <c r="E516" s="86" t="s">
        <v>4844</v>
      </c>
    </row>
    <row r="517" spans="2:5" x14ac:dyDescent="0.3">
      <c r="B517" s="83" t="s">
        <v>76</v>
      </c>
      <c r="C517" s="85" t="s">
        <v>77</v>
      </c>
      <c r="D517" s="85" t="s">
        <v>3520</v>
      </c>
      <c r="E517" s="86" t="s">
        <v>4845</v>
      </c>
    </row>
    <row r="518" spans="2:5" x14ac:dyDescent="0.3">
      <c r="B518" s="83" t="s">
        <v>76</v>
      </c>
      <c r="C518" s="85" t="s">
        <v>77</v>
      </c>
      <c r="D518" s="85" t="s">
        <v>3522</v>
      </c>
      <c r="E518" s="86" t="s">
        <v>4846</v>
      </c>
    </row>
    <row r="519" spans="2:5" x14ac:dyDescent="0.3">
      <c r="B519" s="83" t="s">
        <v>76</v>
      </c>
      <c r="C519" s="85" t="s">
        <v>77</v>
      </c>
      <c r="D519" s="85" t="s">
        <v>3523</v>
      </c>
      <c r="E519" s="86" t="s">
        <v>4847</v>
      </c>
    </row>
    <row r="520" spans="2:5" x14ac:dyDescent="0.3">
      <c r="B520" s="83" t="s">
        <v>76</v>
      </c>
      <c r="C520" s="85" t="s">
        <v>77</v>
      </c>
      <c r="D520" s="85" t="s">
        <v>3524</v>
      </c>
      <c r="E520" s="86" t="s">
        <v>4848</v>
      </c>
    </row>
    <row r="521" spans="2:5" x14ac:dyDescent="0.3">
      <c r="B521" s="83" t="s">
        <v>76</v>
      </c>
      <c r="C521" s="85" t="s">
        <v>77</v>
      </c>
      <c r="D521" s="85" t="s">
        <v>3525</v>
      </c>
      <c r="E521" s="86" t="s">
        <v>4849</v>
      </c>
    </row>
    <row r="522" spans="2:5" x14ac:dyDescent="0.3">
      <c r="B522" s="83" t="s">
        <v>76</v>
      </c>
      <c r="C522" s="85" t="s">
        <v>77</v>
      </c>
      <c r="D522" s="85" t="s">
        <v>3526</v>
      </c>
      <c r="E522" s="86" t="s">
        <v>4850</v>
      </c>
    </row>
    <row r="523" spans="2:5" x14ac:dyDescent="0.3">
      <c r="B523" s="83" t="s">
        <v>76</v>
      </c>
      <c r="C523" s="85" t="s">
        <v>77</v>
      </c>
      <c r="D523" s="85" t="s">
        <v>3527</v>
      </c>
      <c r="E523" s="86" t="s">
        <v>4851</v>
      </c>
    </row>
    <row r="524" spans="2:5" x14ac:dyDescent="0.3">
      <c r="B524" s="83" t="s">
        <v>76</v>
      </c>
      <c r="C524" s="85" t="s">
        <v>77</v>
      </c>
      <c r="D524" s="85" t="s">
        <v>3528</v>
      </c>
      <c r="E524" s="86" t="s">
        <v>4852</v>
      </c>
    </row>
    <row r="525" spans="2:5" x14ac:dyDescent="0.3">
      <c r="B525" s="83" t="s">
        <v>76</v>
      </c>
      <c r="C525" s="85" t="s">
        <v>77</v>
      </c>
      <c r="D525" s="85" t="s">
        <v>3529</v>
      </c>
      <c r="E525" s="86" t="s">
        <v>4853</v>
      </c>
    </row>
    <row r="526" spans="2:5" x14ac:dyDescent="0.3">
      <c r="B526" s="83" t="s">
        <v>76</v>
      </c>
      <c r="C526" s="85" t="s">
        <v>77</v>
      </c>
      <c r="D526" s="85" t="s">
        <v>3530</v>
      </c>
      <c r="E526" s="86" t="s">
        <v>4854</v>
      </c>
    </row>
    <row r="527" spans="2:5" x14ac:dyDescent="0.3">
      <c r="B527" s="83" t="s">
        <v>76</v>
      </c>
      <c r="C527" s="85" t="s">
        <v>77</v>
      </c>
      <c r="D527" s="85" t="s">
        <v>3531</v>
      </c>
      <c r="E527" s="86" t="s">
        <v>4855</v>
      </c>
    </row>
    <row r="528" spans="2:5" x14ac:dyDescent="0.3">
      <c r="B528" s="83" t="s">
        <v>76</v>
      </c>
      <c r="C528" s="85" t="s">
        <v>77</v>
      </c>
      <c r="D528" s="85" t="s">
        <v>3532</v>
      </c>
      <c r="E528" s="86" t="s">
        <v>4856</v>
      </c>
    </row>
    <row r="529" spans="2:5" x14ac:dyDescent="0.3">
      <c r="B529" s="83" t="s">
        <v>76</v>
      </c>
      <c r="C529" s="85" t="s">
        <v>77</v>
      </c>
      <c r="D529" s="85" t="s">
        <v>3533</v>
      </c>
      <c r="E529" s="86" t="s">
        <v>4857</v>
      </c>
    </row>
    <row r="530" spans="2:5" x14ac:dyDescent="0.3">
      <c r="B530" s="83" t="s">
        <v>76</v>
      </c>
      <c r="C530" s="85" t="s">
        <v>77</v>
      </c>
      <c r="D530" s="85" t="s">
        <v>3534</v>
      </c>
      <c r="E530" s="86" t="s">
        <v>4858</v>
      </c>
    </row>
    <row r="531" spans="2:5" x14ac:dyDescent="0.3">
      <c r="B531" s="83" t="s">
        <v>76</v>
      </c>
      <c r="C531" s="85" t="s">
        <v>77</v>
      </c>
      <c r="D531" s="85" t="s">
        <v>3535</v>
      </c>
      <c r="E531" s="86" t="s">
        <v>4859</v>
      </c>
    </row>
    <row r="532" spans="2:5" x14ac:dyDescent="0.3">
      <c r="B532" s="83" t="s">
        <v>76</v>
      </c>
      <c r="C532" s="85" t="s">
        <v>2966</v>
      </c>
      <c r="D532" s="85" t="s">
        <v>3536</v>
      </c>
      <c r="E532" s="86" t="s">
        <v>4860</v>
      </c>
    </row>
    <row r="533" spans="2:5" x14ac:dyDescent="0.3">
      <c r="B533" s="83" t="s">
        <v>76</v>
      </c>
      <c r="C533" s="85" t="s">
        <v>2966</v>
      </c>
      <c r="D533" s="85" t="s">
        <v>3537</v>
      </c>
      <c r="E533" s="86" t="s">
        <v>4861</v>
      </c>
    </row>
    <row r="534" spans="2:5" x14ac:dyDescent="0.3">
      <c r="B534" s="83" t="s">
        <v>76</v>
      </c>
      <c r="C534" s="85" t="s">
        <v>2966</v>
      </c>
      <c r="D534" s="85" t="s">
        <v>3538</v>
      </c>
      <c r="E534" s="86" t="s">
        <v>4862</v>
      </c>
    </row>
    <row r="535" spans="2:5" x14ac:dyDescent="0.3">
      <c r="B535" s="83" t="s">
        <v>76</v>
      </c>
      <c r="C535" s="85" t="s">
        <v>2966</v>
      </c>
      <c r="D535" s="85" t="s">
        <v>3539</v>
      </c>
      <c r="E535" s="86" t="s">
        <v>4863</v>
      </c>
    </row>
    <row r="536" spans="2:5" x14ac:dyDescent="0.3">
      <c r="B536" s="83" t="s">
        <v>76</v>
      </c>
      <c r="C536" s="85" t="s">
        <v>2966</v>
      </c>
      <c r="D536" s="85" t="s">
        <v>3540</v>
      </c>
      <c r="E536" s="86" t="s">
        <v>4864</v>
      </c>
    </row>
    <row r="537" spans="2:5" x14ac:dyDescent="0.3">
      <c r="B537" s="83" t="s">
        <v>76</v>
      </c>
      <c r="C537" s="85" t="s">
        <v>2966</v>
      </c>
      <c r="D537" s="85" t="s">
        <v>3541</v>
      </c>
      <c r="E537" s="86" t="s">
        <v>4865</v>
      </c>
    </row>
    <row r="538" spans="2:5" x14ac:dyDescent="0.3">
      <c r="B538" s="83" t="s">
        <v>76</v>
      </c>
      <c r="C538" s="85" t="s">
        <v>2966</v>
      </c>
      <c r="D538" s="85" t="s">
        <v>3542</v>
      </c>
      <c r="E538" s="86" t="s">
        <v>4866</v>
      </c>
    </row>
    <row r="539" spans="2:5" x14ac:dyDescent="0.3">
      <c r="B539" s="83" t="s">
        <v>76</v>
      </c>
      <c r="C539" s="85" t="s">
        <v>2966</v>
      </c>
      <c r="D539" s="85" t="s">
        <v>3543</v>
      </c>
      <c r="E539" s="86" t="s">
        <v>4867</v>
      </c>
    </row>
    <row r="540" spans="2:5" x14ac:dyDescent="0.3">
      <c r="B540" s="83" t="s">
        <v>76</v>
      </c>
      <c r="C540" s="85" t="s">
        <v>2966</v>
      </c>
      <c r="D540" s="85" t="s">
        <v>3544</v>
      </c>
      <c r="E540" s="86" t="s">
        <v>4868</v>
      </c>
    </row>
    <row r="541" spans="2:5" x14ac:dyDescent="0.3">
      <c r="B541" s="83" t="s">
        <v>1393</v>
      </c>
      <c r="C541" s="85" t="s">
        <v>1394</v>
      </c>
      <c r="D541" s="85" t="s">
        <v>3546</v>
      </c>
      <c r="E541" s="86" t="s">
        <v>4869</v>
      </c>
    </row>
    <row r="542" spans="2:5" x14ac:dyDescent="0.3">
      <c r="B542" s="83" t="s">
        <v>1393</v>
      </c>
      <c r="C542" s="85" t="s">
        <v>1394</v>
      </c>
      <c r="D542" s="85" t="s">
        <v>3547</v>
      </c>
      <c r="E542" s="86" t="s">
        <v>4870</v>
      </c>
    </row>
    <row r="543" spans="2:5" x14ac:dyDescent="0.3">
      <c r="B543" s="83" t="s">
        <v>1393</v>
      </c>
      <c r="C543" s="85" t="s">
        <v>1394</v>
      </c>
      <c r="D543" s="85" t="s">
        <v>3548</v>
      </c>
      <c r="E543" s="86" t="s">
        <v>4871</v>
      </c>
    </row>
    <row r="544" spans="2:5" x14ac:dyDescent="0.3">
      <c r="B544" s="83" t="s">
        <v>1393</v>
      </c>
      <c r="C544" s="85" t="s">
        <v>1394</v>
      </c>
      <c r="D544" s="85" t="s">
        <v>3549</v>
      </c>
      <c r="E544" s="86" t="s">
        <v>4872</v>
      </c>
    </row>
    <row r="545" spans="2:5" x14ac:dyDescent="0.3">
      <c r="B545" s="83" t="s">
        <v>1393</v>
      </c>
      <c r="C545" s="85" t="s">
        <v>1394</v>
      </c>
      <c r="D545" s="85" t="s">
        <v>3550</v>
      </c>
      <c r="E545" s="86" t="s">
        <v>4873</v>
      </c>
    </row>
    <row r="546" spans="2:5" x14ac:dyDescent="0.3">
      <c r="B546" s="83" t="s">
        <v>1393</v>
      </c>
      <c r="C546" s="85" t="s">
        <v>1410</v>
      </c>
      <c r="D546" s="85" t="s">
        <v>3551</v>
      </c>
      <c r="E546" s="86" t="s">
        <v>4874</v>
      </c>
    </row>
    <row r="547" spans="2:5" x14ac:dyDescent="0.3">
      <c r="B547" s="83" t="s">
        <v>1393</v>
      </c>
      <c r="C547" s="85" t="s">
        <v>1410</v>
      </c>
      <c r="D547" s="85" t="s">
        <v>3552</v>
      </c>
      <c r="E547" s="86" t="s">
        <v>4875</v>
      </c>
    </row>
    <row r="548" spans="2:5" x14ac:dyDescent="0.3">
      <c r="B548" s="83" t="s">
        <v>1393</v>
      </c>
      <c r="C548" s="85" t="s">
        <v>1410</v>
      </c>
      <c r="D548" s="85" t="s">
        <v>3553</v>
      </c>
      <c r="E548" s="86" t="s">
        <v>4876</v>
      </c>
    </row>
    <row r="549" spans="2:5" x14ac:dyDescent="0.3">
      <c r="B549" s="83" t="s">
        <v>1393</v>
      </c>
      <c r="C549" s="85" t="s">
        <v>1410</v>
      </c>
      <c r="D549" s="85" t="s">
        <v>3554</v>
      </c>
      <c r="E549" s="86" t="s">
        <v>4877</v>
      </c>
    </row>
    <row r="550" spans="2:5" x14ac:dyDescent="0.3">
      <c r="B550" s="83" t="s">
        <v>1393</v>
      </c>
      <c r="C550" s="85" t="s">
        <v>1410</v>
      </c>
      <c r="D550" s="85" t="s">
        <v>3555</v>
      </c>
      <c r="E550" s="86" t="s">
        <v>4878</v>
      </c>
    </row>
    <row r="551" spans="2:5" x14ac:dyDescent="0.3">
      <c r="B551" s="83" t="s">
        <v>1393</v>
      </c>
      <c r="C551" s="85" t="s">
        <v>1410</v>
      </c>
      <c r="D551" s="85" t="s">
        <v>3556</v>
      </c>
      <c r="E551" s="86" t="s">
        <v>4879</v>
      </c>
    </row>
    <row r="552" spans="2:5" x14ac:dyDescent="0.3">
      <c r="B552" s="83" t="s">
        <v>1393</v>
      </c>
      <c r="C552" s="85" t="s">
        <v>1410</v>
      </c>
      <c r="D552" s="85" t="s">
        <v>3557</v>
      </c>
      <c r="E552" s="86" t="s">
        <v>4880</v>
      </c>
    </row>
    <row r="553" spans="2:5" x14ac:dyDescent="0.3">
      <c r="B553" s="83" t="s">
        <v>1393</v>
      </c>
      <c r="C553" s="85" t="s">
        <v>1410</v>
      </c>
      <c r="D553" s="85" t="s">
        <v>3558</v>
      </c>
      <c r="E553" s="86" t="s">
        <v>4881</v>
      </c>
    </row>
    <row r="554" spans="2:5" x14ac:dyDescent="0.3">
      <c r="B554" s="83" t="s">
        <v>1393</v>
      </c>
      <c r="C554" s="85" t="s">
        <v>1410</v>
      </c>
      <c r="D554" s="85" t="s">
        <v>3559</v>
      </c>
      <c r="E554" s="86" t="s">
        <v>4882</v>
      </c>
    </row>
    <row r="555" spans="2:5" x14ac:dyDescent="0.3">
      <c r="B555" s="83" t="s">
        <v>1393</v>
      </c>
      <c r="C555" s="85" t="s">
        <v>1410</v>
      </c>
      <c r="D555" s="85" t="s">
        <v>3560</v>
      </c>
      <c r="E555" s="86" t="s">
        <v>4883</v>
      </c>
    </row>
    <row r="556" spans="2:5" x14ac:dyDescent="0.3">
      <c r="B556" s="83" t="s">
        <v>1393</v>
      </c>
      <c r="C556" s="85" t="s">
        <v>1410</v>
      </c>
      <c r="D556" s="85" t="s">
        <v>3561</v>
      </c>
      <c r="E556" s="86" t="s">
        <v>4884</v>
      </c>
    </row>
    <row r="557" spans="2:5" x14ac:dyDescent="0.3">
      <c r="B557" s="83" t="s">
        <v>1393</v>
      </c>
      <c r="C557" s="85" t="s">
        <v>1410</v>
      </c>
      <c r="D557" s="85" t="s">
        <v>3562</v>
      </c>
      <c r="E557" s="86" t="s">
        <v>4885</v>
      </c>
    </row>
    <row r="558" spans="2:5" x14ac:dyDescent="0.3">
      <c r="B558" s="83" t="s">
        <v>1393</v>
      </c>
      <c r="C558" s="85" t="s">
        <v>1410</v>
      </c>
      <c r="D558" s="85" t="s">
        <v>3563</v>
      </c>
      <c r="E558" s="86" t="s">
        <v>4886</v>
      </c>
    </row>
    <row r="559" spans="2:5" x14ac:dyDescent="0.3">
      <c r="B559" s="83" t="s">
        <v>1393</v>
      </c>
      <c r="C559" s="85" t="s">
        <v>1410</v>
      </c>
      <c r="D559" s="85" t="s">
        <v>3564</v>
      </c>
      <c r="E559" s="86" t="s">
        <v>4887</v>
      </c>
    </row>
    <row r="560" spans="2:5" x14ac:dyDescent="0.3">
      <c r="B560" s="83" t="s">
        <v>1393</v>
      </c>
      <c r="C560" s="85" t="s">
        <v>1410</v>
      </c>
      <c r="D560" s="85" t="s">
        <v>3565</v>
      </c>
      <c r="E560" s="86" t="s">
        <v>4888</v>
      </c>
    </row>
    <row r="561" spans="2:5" x14ac:dyDescent="0.3">
      <c r="B561" s="83" t="s">
        <v>1393</v>
      </c>
      <c r="C561" s="85" t="s">
        <v>1410</v>
      </c>
      <c r="D561" s="85" t="s">
        <v>3566</v>
      </c>
      <c r="E561" s="86" t="s">
        <v>4889</v>
      </c>
    </row>
    <row r="562" spans="2:5" x14ac:dyDescent="0.3">
      <c r="B562" s="83" t="s">
        <v>1393</v>
      </c>
      <c r="C562" s="85" t="s">
        <v>1410</v>
      </c>
      <c r="D562" s="85" t="s">
        <v>3567</v>
      </c>
      <c r="E562" s="86" t="s">
        <v>4890</v>
      </c>
    </row>
    <row r="563" spans="2:5" x14ac:dyDescent="0.3">
      <c r="B563" s="83" t="s">
        <v>1393</v>
      </c>
      <c r="C563" s="85" t="s">
        <v>1410</v>
      </c>
      <c r="D563" s="85" t="s">
        <v>3568</v>
      </c>
      <c r="E563" s="86" t="s">
        <v>4891</v>
      </c>
    </row>
    <row r="564" spans="2:5" x14ac:dyDescent="0.3">
      <c r="B564" s="83" t="s">
        <v>1393</v>
      </c>
      <c r="C564" s="85" t="s">
        <v>1410</v>
      </c>
      <c r="D564" s="85" t="s">
        <v>3569</v>
      </c>
      <c r="E564" s="86" t="s">
        <v>4892</v>
      </c>
    </row>
    <row r="565" spans="2:5" x14ac:dyDescent="0.3">
      <c r="B565" s="83" t="s">
        <v>1393</v>
      </c>
      <c r="C565" s="85" t="s">
        <v>1410</v>
      </c>
      <c r="D565" s="85" t="s">
        <v>3570</v>
      </c>
      <c r="E565" s="86" t="s">
        <v>4893</v>
      </c>
    </row>
    <row r="566" spans="2:5" x14ac:dyDescent="0.3">
      <c r="B566" s="83" t="s">
        <v>1393</v>
      </c>
      <c r="C566" s="85" t="s">
        <v>1410</v>
      </c>
      <c r="D566" s="85" t="s">
        <v>3571</v>
      </c>
      <c r="E566" s="86" t="s">
        <v>4894</v>
      </c>
    </row>
    <row r="567" spans="2:5" x14ac:dyDescent="0.3">
      <c r="B567" s="83" t="s">
        <v>1393</v>
      </c>
      <c r="C567" s="85" t="s">
        <v>1410</v>
      </c>
      <c r="D567" s="85" t="s">
        <v>3572</v>
      </c>
      <c r="E567" s="86" t="s">
        <v>4895</v>
      </c>
    </row>
    <row r="568" spans="2:5" x14ac:dyDescent="0.3">
      <c r="B568" s="83" t="s">
        <v>1393</v>
      </c>
      <c r="C568" s="85" t="s">
        <v>1410</v>
      </c>
      <c r="D568" s="85" t="s">
        <v>3573</v>
      </c>
      <c r="E568" s="86" t="s">
        <v>4896</v>
      </c>
    </row>
    <row r="569" spans="2:5" x14ac:dyDescent="0.3">
      <c r="B569" s="83" t="s">
        <v>1393</v>
      </c>
      <c r="C569" s="85" t="s">
        <v>1410</v>
      </c>
      <c r="D569" s="85" t="s">
        <v>3574</v>
      </c>
      <c r="E569" s="86" t="s">
        <v>4897</v>
      </c>
    </row>
    <row r="570" spans="2:5" x14ac:dyDescent="0.3">
      <c r="B570" s="83" t="s">
        <v>1393</v>
      </c>
      <c r="C570" s="85" t="s">
        <v>1410</v>
      </c>
      <c r="D570" s="85" t="s">
        <v>3575</v>
      </c>
      <c r="E570" s="86" t="s">
        <v>4898</v>
      </c>
    </row>
    <row r="571" spans="2:5" x14ac:dyDescent="0.3">
      <c r="B571" s="83" t="s">
        <v>1393</v>
      </c>
      <c r="C571" s="85" t="s">
        <v>1410</v>
      </c>
      <c r="D571" s="85" t="s">
        <v>3576</v>
      </c>
      <c r="E571" s="86" t="s">
        <v>4899</v>
      </c>
    </row>
    <row r="572" spans="2:5" x14ac:dyDescent="0.3">
      <c r="B572" s="83" t="s">
        <v>1393</v>
      </c>
      <c r="C572" s="85" t="s">
        <v>1410</v>
      </c>
      <c r="D572" s="85" t="s">
        <v>3577</v>
      </c>
      <c r="E572" s="86" t="s">
        <v>4900</v>
      </c>
    </row>
    <row r="573" spans="2:5" x14ac:dyDescent="0.3">
      <c r="B573" s="83" t="s">
        <v>1393</v>
      </c>
      <c r="C573" s="85" t="s">
        <v>1410</v>
      </c>
      <c r="D573" s="85" t="s">
        <v>3578</v>
      </c>
      <c r="E573" s="86" t="s">
        <v>4901</v>
      </c>
    </row>
    <row r="574" spans="2:5" x14ac:dyDescent="0.3">
      <c r="B574" s="83" t="s">
        <v>1393</v>
      </c>
      <c r="C574" s="85" t="s">
        <v>1410</v>
      </c>
      <c r="D574" s="85" t="s">
        <v>3579</v>
      </c>
      <c r="E574" s="86" t="s">
        <v>4902</v>
      </c>
    </row>
    <row r="575" spans="2:5" x14ac:dyDescent="0.3">
      <c r="B575" s="83" t="s">
        <v>1393</v>
      </c>
      <c r="C575" s="85" t="s">
        <v>1410</v>
      </c>
      <c r="D575" s="85" t="s">
        <v>3580</v>
      </c>
      <c r="E575" s="86" t="s">
        <v>4903</v>
      </c>
    </row>
    <row r="576" spans="2:5" x14ac:dyDescent="0.3">
      <c r="B576" s="83" t="s">
        <v>1393</v>
      </c>
      <c r="C576" s="85" t="s">
        <v>1478</v>
      </c>
      <c r="D576" s="85" t="s">
        <v>3581</v>
      </c>
      <c r="E576" s="86" t="s">
        <v>4904</v>
      </c>
    </row>
    <row r="577" spans="2:5" x14ac:dyDescent="0.3">
      <c r="B577" s="83" t="s">
        <v>1393</v>
      </c>
      <c r="C577" s="85" t="s">
        <v>1478</v>
      </c>
      <c r="D577" s="85" t="s">
        <v>3582</v>
      </c>
      <c r="E577" s="86" t="s">
        <v>4905</v>
      </c>
    </row>
    <row r="578" spans="2:5" x14ac:dyDescent="0.3">
      <c r="B578" s="83" t="s">
        <v>1393</v>
      </c>
      <c r="C578" s="85" t="s">
        <v>1478</v>
      </c>
      <c r="D578" s="85" t="s">
        <v>3583</v>
      </c>
      <c r="E578" s="86" t="s">
        <v>4906</v>
      </c>
    </row>
    <row r="579" spans="2:5" x14ac:dyDescent="0.3">
      <c r="B579" s="83" t="s">
        <v>1393</v>
      </c>
      <c r="C579" s="85" t="s">
        <v>1478</v>
      </c>
      <c r="D579" s="85" t="s">
        <v>3584</v>
      </c>
      <c r="E579" s="86" t="s">
        <v>4907</v>
      </c>
    </row>
    <row r="580" spans="2:5" x14ac:dyDescent="0.3">
      <c r="B580" s="83" t="s">
        <v>1393</v>
      </c>
      <c r="C580" s="85" t="s">
        <v>1478</v>
      </c>
      <c r="D580" s="85" t="s">
        <v>3585</v>
      </c>
      <c r="E580" s="86" t="s">
        <v>4908</v>
      </c>
    </row>
    <row r="581" spans="2:5" x14ac:dyDescent="0.3">
      <c r="B581" s="83" t="s">
        <v>1393</v>
      </c>
      <c r="C581" s="85" t="s">
        <v>1478</v>
      </c>
      <c r="D581" s="85" t="s">
        <v>3586</v>
      </c>
      <c r="E581" s="86" t="s">
        <v>4909</v>
      </c>
    </row>
    <row r="582" spans="2:5" x14ac:dyDescent="0.3">
      <c r="B582" s="83" t="s">
        <v>1393</v>
      </c>
      <c r="C582" s="85" t="s">
        <v>1478</v>
      </c>
      <c r="D582" s="85" t="s">
        <v>3587</v>
      </c>
      <c r="E582" s="86" t="s">
        <v>4910</v>
      </c>
    </row>
    <row r="583" spans="2:5" x14ac:dyDescent="0.3">
      <c r="B583" s="83" t="s">
        <v>1393</v>
      </c>
      <c r="C583" s="85" t="s">
        <v>1478</v>
      </c>
      <c r="D583" s="85" t="s">
        <v>3589</v>
      </c>
      <c r="E583" s="86" t="s">
        <v>4911</v>
      </c>
    </row>
    <row r="584" spans="2:5" x14ac:dyDescent="0.3">
      <c r="B584" s="83" t="s">
        <v>1393</v>
      </c>
      <c r="C584" s="85" t="s">
        <v>1478</v>
      </c>
      <c r="D584" s="85" t="s">
        <v>3590</v>
      </c>
      <c r="E584" s="86" t="s">
        <v>4912</v>
      </c>
    </row>
    <row r="585" spans="2:5" x14ac:dyDescent="0.3">
      <c r="B585" s="83" t="s">
        <v>1393</v>
      </c>
      <c r="C585" s="85" t="s">
        <v>1499</v>
      </c>
      <c r="D585" s="85" t="s">
        <v>3591</v>
      </c>
      <c r="E585" s="86" t="s">
        <v>4913</v>
      </c>
    </row>
    <row r="586" spans="2:5" x14ac:dyDescent="0.3">
      <c r="B586" s="83" t="s">
        <v>1393</v>
      </c>
      <c r="C586" s="85" t="s">
        <v>1503</v>
      </c>
      <c r="D586" s="85" t="s">
        <v>3592</v>
      </c>
      <c r="E586" s="86" t="s">
        <v>4914</v>
      </c>
    </row>
    <row r="587" spans="2:5" x14ac:dyDescent="0.3">
      <c r="B587" s="83" t="s">
        <v>1393</v>
      </c>
      <c r="C587" s="85" t="s">
        <v>1503</v>
      </c>
      <c r="D587" s="85" t="s">
        <v>3593</v>
      </c>
      <c r="E587" s="86" t="s">
        <v>4915</v>
      </c>
    </row>
    <row r="588" spans="2:5" x14ac:dyDescent="0.3">
      <c r="B588" s="83" t="s">
        <v>1393</v>
      </c>
      <c r="C588" s="85" t="s">
        <v>1503</v>
      </c>
      <c r="D588" s="85" t="s">
        <v>3594</v>
      </c>
      <c r="E588" s="86" t="s">
        <v>4916</v>
      </c>
    </row>
    <row r="589" spans="2:5" x14ac:dyDescent="0.3">
      <c r="B589" s="83" t="s">
        <v>1393</v>
      </c>
      <c r="C589" s="85" t="s">
        <v>1503</v>
      </c>
      <c r="D589" s="85" t="s">
        <v>3595</v>
      </c>
      <c r="E589" s="86" t="s">
        <v>4917</v>
      </c>
    </row>
    <row r="590" spans="2:5" x14ac:dyDescent="0.3">
      <c r="B590" s="83" t="s">
        <v>1393</v>
      </c>
      <c r="C590" s="85" t="s">
        <v>1503</v>
      </c>
      <c r="D590" s="85" t="s">
        <v>3596</v>
      </c>
      <c r="E590" s="86" t="s">
        <v>4918</v>
      </c>
    </row>
    <row r="591" spans="2:5" x14ac:dyDescent="0.3">
      <c r="B591" s="83" t="s">
        <v>1393</v>
      </c>
      <c r="C591" s="85" t="s">
        <v>1503</v>
      </c>
      <c r="D591" s="85" t="s">
        <v>3597</v>
      </c>
      <c r="E591" s="86" t="s">
        <v>4919</v>
      </c>
    </row>
    <row r="592" spans="2:5" x14ac:dyDescent="0.3">
      <c r="B592" s="83" t="s">
        <v>1393</v>
      </c>
      <c r="C592" s="85" t="s">
        <v>1503</v>
      </c>
      <c r="D592" s="85" t="s">
        <v>3598</v>
      </c>
      <c r="E592" s="86" t="s">
        <v>4920</v>
      </c>
    </row>
    <row r="593" spans="2:5" x14ac:dyDescent="0.3">
      <c r="B593" s="83" t="s">
        <v>1393</v>
      </c>
      <c r="C593" s="85" t="s">
        <v>1503</v>
      </c>
      <c r="D593" s="85" t="s">
        <v>3599</v>
      </c>
      <c r="E593" s="86" t="s">
        <v>4921</v>
      </c>
    </row>
    <row r="594" spans="2:5" x14ac:dyDescent="0.3">
      <c r="B594" s="83" t="s">
        <v>1393</v>
      </c>
      <c r="C594" s="85" t="s">
        <v>1503</v>
      </c>
      <c r="D594" s="85" t="s">
        <v>3600</v>
      </c>
      <c r="E594" s="86" t="s">
        <v>4922</v>
      </c>
    </row>
    <row r="595" spans="2:5" x14ac:dyDescent="0.3">
      <c r="B595" s="83" t="s">
        <v>1393</v>
      </c>
      <c r="C595" s="85" t="s">
        <v>1503</v>
      </c>
      <c r="D595" s="85" t="s">
        <v>3602</v>
      </c>
      <c r="E595" s="86" t="s">
        <v>4923</v>
      </c>
    </row>
    <row r="596" spans="2:5" x14ac:dyDescent="0.3">
      <c r="B596" s="83" t="s">
        <v>1393</v>
      </c>
      <c r="C596" s="85" t="s">
        <v>1503</v>
      </c>
      <c r="D596" s="85" t="s">
        <v>3603</v>
      </c>
      <c r="E596" s="86" t="s">
        <v>4924</v>
      </c>
    </row>
    <row r="597" spans="2:5" x14ac:dyDescent="0.3">
      <c r="B597" s="83" t="s">
        <v>1393</v>
      </c>
      <c r="C597" s="85" t="s">
        <v>1503</v>
      </c>
      <c r="D597" s="85" t="s">
        <v>3604</v>
      </c>
      <c r="E597" s="86" t="s">
        <v>4925</v>
      </c>
    </row>
    <row r="598" spans="2:5" x14ac:dyDescent="0.3">
      <c r="B598" s="83" t="s">
        <v>1393</v>
      </c>
      <c r="C598" s="85" t="s">
        <v>1503</v>
      </c>
      <c r="D598" s="85" t="s">
        <v>3605</v>
      </c>
      <c r="E598" s="86" t="s">
        <v>4926</v>
      </c>
    </row>
    <row r="599" spans="2:5" x14ac:dyDescent="0.3">
      <c r="B599" s="83" t="s">
        <v>1393</v>
      </c>
      <c r="C599" s="85" t="s">
        <v>1503</v>
      </c>
      <c r="D599" s="85" t="s">
        <v>3606</v>
      </c>
      <c r="E599" s="86" t="s">
        <v>4927</v>
      </c>
    </row>
    <row r="600" spans="2:5" x14ac:dyDescent="0.3">
      <c r="B600" s="83" t="s">
        <v>1393</v>
      </c>
      <c r="C600" s="85" t="s">
        <v>1503</v>
      </c>
      <c r="D600" s="85" t="s">
        <v>3607</v>
      </c>
      <c r="E600" s="86" t="s">
        <v>4928</v>
      </c>
    </row>
    <row r="601" spans="2:5" x14ac:dyDescent="0.3">
      <c r="B601" s="83" t="s">
        <v>1393</v>
      </c>
      <c r="C601" s="85" t="s">
        <v>1503</v>
      </c>
      <c r="D601" s="85" t="s">
        <v>3608</v>
      </c>
      <c r="E601" s="86" t="s">
        <v>4929</v>
      </c>
    </row>
    <row r="602" spans="2:5" x14ac:dyDescent="0.3">
      <c r="B602" s="83" t="s">
        <v>1393</v>
      </c>
      <c r="C602" s="85" t="s">
        <v>1503</v>
      </c>
      <c r="D602" s="85" t="s">
        <v>3609</v>
      </c>
      <c r="E602" s="86" t="s">
        <v>4930</v>
      </c>
    </row>
    <row r="603" spans="2:5" x14ac:dyDescent="0.3">
      <c r="B603" s="83" t="s">
        <v>1548</v>
      </c>
      <c r="C603" s="85" t="s">
        <v>1549</v>
      </c>
      <c r="D603" s="85" t="s">
        <v>3611</v>
      </c>
      <c r="E603" s="86" t="s">
        <v>4931</v>
      </c>
    </row>
    <row r="604" spans="2:5" x14ac:dyDescent="0.3">
      <c r="B604" s="83" t="s">
        <v>1548</v>
      </c>
      <c r="C604" s="85" t="s">
        <v>1549</v>
      </c>
      <c r="D604" s="85" t="s">
        <v>3612</v>
      </c>
      <c r="E604" s="86" t="s">
        <v>4932</v>
      </c>
    </row>
    <row r="605" spans="2:5" x14ac:dyDescent="0.3">
      <c r="B605" s="83" t="s">
        <v>1548</v>
      </c>
      <c r="C605" s="85" t="s">
        <v>1549</v>
      </c>
      <c r="D605" s="85" t="s">
        <v>3613</v>
      </c>
      <c r="E605" s="86" t="s">
        <v>4933</v>
      </c>
    </row>
    <row r="606" spans="2:5" x14ac:dyDescent="0.3">
      <c r="B606" s="83" t="s">
        <v>1548</v>
      </c>
      <c r="C606" s="85" t="s">
        <v>1549</v>
      </c>
      <c r="D606" s="85" t="s">
        <v>3614</v>
      </c>
      <c r="E606" s="86" t="s">
        <v>4934</v>
      </c>
    </row>
    <row r="607" spans="2:5" x14ac:dyDescent="0.3">
      <c r="B607" s="83" t="s">
        <v>1548</v>
      </c>
      <c r="C607" s="85" t="s">
        <v>1549</v>
      </c>
      <c r="D607" s="85" t="s">
        <v>3615</v>
      </c>
      <c r="E607" s="86" t="s">
        <v>4935</v>
      </c>
    </row>
    <row r="608" spans="2:5" x14ac:dyDescent="0.3">
      <c r="B608" s="83" t="s">
        <v>1548</v>
      </c>
      <c r="C608" s="85" t="s">
        <v>1564</v>
      </c>
      <c r="D608" s="85" t="s">
        <v>3616</v>
      </c>
      <c r="E608" s="86" t="s">
        <v>4936</v>
      </c>
    </row>
    <row r="609" spans="2:5" x14ac:dyDescent="0.3">
      <c r="B609" s="83" t="s">
        <v>1548</v>
      </c>
      <c r="C609" s="85" t="s">
        <v>1564</v>
      </c>
      <c r="D609" s="85" t="s">
        <v>3617</v>
      </c>
      <c r="E609" s="86" t="s">
        <v>4937</v>
      </c>
    </row>
    <row r="610" spans="2:5" x14ac:dyDescent="0.3">
      <c r="B610" s="83" t="s">
        <v>1548</v>
      </c>
      <c r="C610" s="85" t="s">
        <v>1564</v>
      </c>
      <c r="D610" s="85" t="s">
        <v>3618</v>
      </c>
      <c r="E610" s="86" t="s">
        <v>4938</v>
      </c>
    </row>
    <row r="611" spans="2:5" x14ac:dyDescent="0.3">
      <c r="B611" s="83" t="s">
        <v>1548</v>
      </c>
      <c r="C611" s="85" t="s">
        <v>1564</v>
      </c>
      <c r="D611" s="85" t="s">
        <v>3619</v>
      </c>
      <c r="E611" s="86" t="s">
        <v>4939</v>
      </c>
    </row>
    <row r="612" spans="2:5" x14ac:dyDescent="0.3">
      <c r="B612" s="83" t="s">
        <v>1548</v>
      </c>
      <c r="C612" s="85" t="s">
        <v>1564</v>
      </c>
      <c r="D612" s="85" t="s">
        <v>3620</v>
      </c>
      <c r="E612" s="86" t="s">
        <v>4940</v>
      </c>
    </row>
    <row r="613" spans="2:5" x14ac:dyDescent="0.3">
      <c r="B613" s="83" t="s">
        <v>1548</v>
      </c>
      <c r="C613" s="85" t="s">
        <v>1564</v>
      </c>
      <c r="D613" s="85" t="s">
        <v>3621</v>
      </c>
      <c r="E613" s="86" t="s">
        <v>4941</v>
      </c>
    </row>
    <row r="614" spans="2:5" x14ac:dyDescent="0.3">
      <c r="B614" s="83" t="s">
        <v>1548</v>
      </c>
      <c r="C614" s="85" t="s">
        <v>1564</v>
      </c>
      <c r="D614" s="85" t="s">
        <v>3622</v>
      </c>
      <c r="E614" s="86" t="s">
        <v>4942</v>
      </c>
    </row>
    <row r="615" spans="2:5" x14ac:dyDescent="0.3">
      <c r="B615" s="83" t="s">
        <v>1548</v>
      </c>
      <c r="C615" s="85" t="s">
        <v>1564</v>
      </c>
      <c r="D615" s="85" t="s">
        <v>3623</v>
      </c>
      <c r="E615" s="86" t="s">
        <v>4943</v>
      </c>
    </row>
    <row r="616" spans="2:5" x14ac:dyDescent="0.3">
      <c r="B616" s="83" t="s">
        <v>1548</v>
      </c>
      <c r="C616" s="85" t="s">
        <v>1585</v>
      </c>
      <c r="D616" s="85" t="s">
        <v>3624</v>
      </c>
      <c r="E616" s="86" t="s">
        <v>4944</v>
      </c>
    </row>
    <row r="617" spans="2:5" x14ac:dyDescent="0.3">
      <c r="B617" s="83" t="s">
        <v>1548</v>
      </c>
      <c r="C617" s="85" t="s">
        <v>1585</v>
      </c>
      <c r="D617" s="85" t="s">
        <v>3625</v>
      </c>
      <c r="E617" s="86" t="s">
        <v>4945</v>
      </c>
    </row>
    <row r="618" spans="2:5" x14ac:dyDescent="0.3">
      <c r="B618" s="83" t="s">
        <v>1548</v>
      </c>
      <c r="C618" s="85" t="s">
        <v>1585</v>
      </c>
      <c r="D618" s="85" t="s">
        <v>3626</v>
      </c>
      <c r="E618" s="86" t="s">
        <v>4946</v>
      </c>
    </row>
    <row r="619" spans="2:5" x14ac:dyDescent="0.3">
      <c r="B619" s="83" t="s">
        <v>1548</v>
      </c>
      <c r="C619" s="85" t="s">
        <v>1585</v>
      </c>
      <c r="D619" s="85" t="s">
        <v>3627</v>
      </c>
      <c r="E619" s="86" t="s">
        <v>4947</v>
      </c>
    </row>
    <row r="620" spans="2:5" x14ac:dyDescent="0.3">
      <c r="B620" s="83" t="s">
        <v>1548</v>
      </c>
      <c r="C620" s="85" t="s">
        <v>1585</v>
      </c>
      <c r="D620" s="85" t="s">
        <v>3628</v>
      </c>
      <c r="E620" s="86" t="s">
        <v>4948</v>
      </c>
    </row>
    <row r="621" spans="2:5" x14ac:dyDescent="0.3">
      <c r="B621" s="83" t="s">
        <v>1548</v>
      </c>
      <c r="C621" s="85" t="s">
        <v>1585</v>
      </c>
      <c r="D621" s="85" t="s">
        <v>3629</v>
      </c>
      <c r="E621" s="86" t="s">
        <v>4949</v>
      </c>
    </row>
    <row r="622" spans="2:5" x14ac:dyDescent="0.3">
      <c r="B622" s="83" t="s">
        <v>1548</v>
      </c>
      <c r="C622" s="85" t="s">
        <v>1599</v>
      </c>
      <c r="D622" s="85" t="s">
        <v>3630</v>
      </c>
      <c r="E622" s="86" t="s">
        <v>4950</v>
      </c>
    </row>
    <row r="623" spans="2:5" x14ac:dyDescent="0.3">
      <c r="B623" s="83" t="s">
        <v>1548</v>
      </c>
      <c r="C623" s="85" t="s">
        <v>1599</v>
      </c>
      <c r="D623" s="85" t="s">
        <v>3631</v>
      </c>
      <c r="E623" s="86" t="s">
        <v>4951</v>
      </c>
    </row>
    <row r="624" spans="2:5" x14ac:dyDescent="0.3">
      <c r="B624" s="83" t="s">
        <v>1548</v>
      </c>
      <c r="C624" s="85" t="s">
        <v>1599</v>
      </c>
      <c r="D624" s="85" t="s">
        <v>3632</v>
      </c>
      <c r="E624" s="86" t="s">
        <v>4952</v>
      </c>
    </row>
    <row r="625" spans="2:5" x14ac:dyDescent="0.3">
      <c r="B625" s="83" t="s">
        <v>1548</v>
      </c>
      <c r="C625" s="85" t="s">
        <v>1599</v>
      </c>
      <c r="D625" s="85" t="s">
        <v>3633</v>
      </c>
      <c r="E625" s="86" t="s">
        <v>4953</v>
      </c>
    </row>
    <row r="626" spans="2:5" x14ac:dyDescent="0.3">
      <c r="B626" s="83" t="s">
        <v>1548</v>
      </c>
      <c r="C626" s="85" t="s">
        <v>1599</v>
      </c>
      <c r="D626" s="85" t="s">
        <v>3634</v>
      </c>
      <c r="E626" s="86" t="s">
        <v>4954</v>
      </c>
    </row>
    <row r="627" spans="2:5" x14ac:dyDescent="0.3">
      <c r="B627" s="83" t="s">
        <v>1548</v>
      </c>
      <c r="C627" s="85" t="s">
        <v>1599</v>
      </c>
      <c r="D627" s="85" t="s">
        <v>3635</v>
      </c>
      <c r="E627" s="86" t="s">
        <v>4955</v>
      </c>
    </row>
    <row r="628" spans="2:5" x14ac:dyDescent="0.3">
      <c r="B628" s="83" t="s">
        <v>1548</v>
      </c>
      <c r="C628" s="85" t="s">
        <v>1599</v>
      </c>
      <c r="D628" s="85" t="s">
        <v>3636</v>
      </c>
      <c r="E628" s="86" t="s">
        <v>4956</v>
      </c>
    </row>
    <row r="629" spans="2:5" x14ac:dyDescent="0.3">
      <c r="B629" s="83" t="s">
        <v>1548</v>
      </c>
      <c r="C629" s="85" t="s">
        <v>1599</v>
      </c>
      <c r="D629" s="85" t="s">
        <v>3637</v>
      </c>
      <c r="E629" s="86" t="s">
        <v>4957</v>
      </c>
    </row>
    <row r="630" spans="2:5" x14ac:dyDescent="0.3">
      <c r="B630" s="83" t="s">
        <v>1548</v>
      </c>
      <c r="C630" s="85" t="s">
        <v>1599</v>
      </c>
      <c r="D630" s="85" t="s">
        <v>3638</v>
      </c>
      <c r="E630" s="86" t="s">
        <v>4958</v>
      </c>
    </row>
    <row r="631" spans="2:5" x14ac:dyDescent="0.3">
      <c r="B631" s="83" t="s">
        <v>1548</v>
      </c>
      <c r="C631" s="85" t="s">
        <v>1599</v>
      </c>
      <c r="D631" s="85" t="s">
        <v>3639</v>
      </c>
      <c r="E631" s="86" t="s">
        <v>4959</v>
      </c>
    </row>
    <row r="632" spans="2:5" x14ac:dyDescent="0.3">
      <c r="B632" s="83" t="s">
        <v>1548</v>
      </c>
      <c r="C632" s="85" t="s">
        <v>1620</v>
      </c>
      <c r="D632" s="85" t="s">
        <v>3640</v>
      </c>
      <c r="E632" s="86" t="s">
        <v>4960</v>
      </c>
    </row>
    <row r="633" spans="2:5" x14ac:dyDescent="0.3">
      <c r="B633" s="83" t="s">
        <v>1548</v>
      </c>
      <c r="C633" s="85" t="s">
        <v>1620</v>
      </c>
      <c r="D633" s="85" t="s">
        <v>3641</v>
      </c>
      <c r="E633" s="86" t="s">
        <v>4961</v>
      </c>
    </row>
    <row r="634" spans="2:5" x14ac:dyDescent="0.3">
      <c r="B634" s="83" t="s">
        <v>1548</v>
      </c>
      <c r="C634" s="85" t="s">
        <v>1620</v>
      </c>
      <c r="D634" s="85" t="s">
        <v>3642</v>
      </c>
      <c r="E634" s="86" t="s">
        <v>4962</v>
      </c>
    </row>
    <row r="635" spans="2:5" x14ac:dyDescent="0.3">
      <c r="B635" s="83" t="s">
        <v>1548</v>
      </c>
      <c r="C635" s="85" t="s">
        <v>1620</v>
      </c>
      <c r="D635" s="85" t="s">
        <v>3643</v>
      </c>
      <c r="E635" s="86" t="s">
        <v>4963</v>
      </c>
    </row>
    <row r="636" spans="2:5" x14ac:dyDescent="0.3">
      <c r="B636" s="83" t="s">
        <v>1548</v>
      </c>
      <c r="C636" s="85" t="s">
        <v>1620</v>
      </c>
      <c r="D636" s="85" t="s">
        <v>3644</v>
      </c>
      <c r="E636" s="86" t="s">
        <v>4964</v>
      </c>
    </row>
    <row r="637" spans="2:5" x14ac:dyDescent="0.3">
      <c r="B637" s="83" t="s">
        <v>1548</v>
      </c>
      <c r="C637" s="85" t="s">
        <v>1620</v>
      </c>
      <c r="D637" s="85" t="s">
        <v>3645</v>
      </c>
      <c r="E637" s="86" t="s">
        <v>4965</v>
      </c>
    </row>
    <row r="638" spans="2:5" x14ac:dyDescent="0.3">
      <c r="B638" s="83" t="s">
        <v>1548</v>
      </c>
      <c r="C638" s="85" t="s">
        <v>1620</v>
      </c>
      <c r="D638" s="85" t="s">
        <v>3646</v>
      </c>
      <c r="E638" s="86" t="s">
        <v>4966</v>
      </c>
    </row>
    <row r="639" spans="2:5" x14ac:dyDescent="0.3">
      <c r="B639" s="83" t="s">
        <v>1548</v>
      </c>
      <c r="C639" s="85" t="s">
        <v>1620</v>
      </c>
      <c r="D639" s="85" t="s">
        <v>3647</v>
      </c>
      <c r="E639" s="86" t="s">
        <v>4967</v>
      </c>
    </row>
    <row r="640" spans="2:5" x14ac:dyDescent="0.3">
      <c r="B640" s="83" t="s">
        <v>1548</v>
      </c>
      <c r="C640" s="85" t="s">
        <v>1620</v>
      </c>
      <c r="D640" s="85" t="s">
        <v>3648</v>
      </c>
      <c r="E640" s="86" t="s">
        <v>4968</v>
      </c>
    </row>
    <row r="641" spans="2:5" x14ac:dyDescent="0.3">
      <c r="B641" s="83" t="s">
        <v>1548</v>
      </c>
      <c r="C641" s="85" t="s">
        <v>1620</v>
      </c>
      <c r="D641" s="85" t="s">
        <v>3649</v>
      </c>
      <c r="E641" s="86" t="s">
        <v>4969</v>
      </c>
    </row>
    <row r="642" spans="2:5" x14ac:dyDescent="0.3">
      <c r="B642" s="83" t="s">
        <v>1548</v>
      </c>
      <c r="C642" s="85" t="s">
        <v>1620</v>
      </c>
      <c r="D642" s="85" t="s">
        <v>3650</v>
      </c>
      <c r="E642" s="86" t="s">
        <v>4970</v>
      </c>
    </row>
    <row r="643" spans="2:5" x14ac:dyDescent="0.3">
      <c r="B643" s="83" t="s">
        <v>1548</v>
      </c>
      <c r="C643" s="85" t="s">
        <v>1620</v>
      </c>
      <c r="D643" s="85" t="s">
        <v>3651</v>
      </c>
      <c r="E643" s="86" t="s">
        <v>4971</v>
      </c>
    </row>
    <row r="644" spans="2:5" x14ac:dyDescent="0.3">
      <c r="B644" s="83" t="s">
        <v>1548</v>
      </c>
      <c r="C644" s="85" t="s">
        <v>1620</v>
      </c>
      <c r="D644" s="85" t="s">
        <v>3652</v>
      </c>
      <c r="E644" s="86" t="s">
        <v>4972</v>
      </c>
    </row>
    <row r="645" spans="2:5" x14ac:dyDescent="0.3">
      <c r="B645" s="83" t="s">
        <v>1548</v>
      </c>
      <c r="C645" s="85" t="s">
        <v>1620</v>
      </c>
      <c r="D645" s="85" t="s">
        <v>3653</v>
      </c>
      <c r="E645" s="86" t="s">
        <v>4973</v>
      </c>
    </row>
    <row r="646" spans="2:5" x14ac:dyDescent="0.3">
      <c r="B646" s="83" t="s">
        <v>1548</v>
      </c>
      <c r="C646" s="85" t="s">
        <v>1620</v>
      </c>
      <c r="D646" s="85" t="s">
        <v>3654</v>
      </c>
      <c r="E646" s="86" t="s">
        <v>4974</v>
      </c>
    </row>
    <row r="647" spans="2:5" x14ac:dyDescent="0.3">
      <c r="B647" s="83" t="s">
        <v>1548</v>
      </c>
      <c r="C647" s="85" t="s">
        <v>1620</v>
      </c>
      <c r="D647" s="85" t="s">
        <v>3655</v>
      </c>
      <c r="E647" s="86" t="s">
        <v>4975</v>
      </c>
    </row>
    <row r="648" spans="2:5" x14ac:dyDescent="0.3">
      <c r="B648" s="83" t="s">
        <v>1548</v>
      </c>
      <c r="C648" s="85" t="s">
        <v>1620</v>
      </c>
      <c r="D648" s="85" t="s">
        <v>3656</v>
      </c>
      <c r="E648" s="86" t="s">
        <v>4976</v>
      </c>
    </row>
    <row r="649" spans="2:5" x14ac:dyDescent="0.3">
      <c r="B649" s="83" t="s">
        <v>1548</v>
      </c>
      <c r="C649" s="85" t="s">
        <v>1620</v>
      </c>
      <c r="D649" s="85" t="s">
        <v>3657</v>
      </c>
      <c r="E649" s="86" t="s">
        <v>4977</v>
      </c>
    </row>
    <row r="650" spans="2:5" x14ac:dyDescent="0.3">
      <c r="B650" s="83" t="s">
        <v>1548</v>
      </c>
      <c r="C650" s="85" t="s">
        <v>1620</v>
      </c>
      <c r="D650" s="85" t="s">
        <v>3658</v>
      </c>
      <c r="E650" s="86" t="s">
        <v>4978</v>
      </c>
    </row>
    <row r="651" spans="2:5" x14ac:dyDescent="0.3">
      <c r="B651" s="83" t="s">
        <v>1548</v>
      </c>
      <c r="C651" s="85" t="s">
        <v>1620</v>
      </c>
      <c r="D651" s="85" t="s">
        <v>3659</v>
      </c>
      <c r="E651" s="86" t="s">
        <v>4979</v>
      </c>
    </row>
    <row r="652" spans="2:5" x14ac:dyDescent="0.3">
      <c r="B652" s="83" t="s">
        <v>1548</v>
      </c>
      <c r="C652" s="85" t="s">
        <v>1620</v>
      </c>
      <c r="D652" s="85" t="s">
        <v>3660</v>
      </c>
      <c r="E652" s="86" t="s">
        <v>4980</v>
      </c>
    </row>
    <row r="653" spans="2:5" x14ac:dyDescent="0.3">
      <c r="B653" s="83" t="s">
        <v>1548</v>
      </c>
      <c r="C653" s="85" t="s">
        <v>1620</v>
      </c>
      <c r="D653" s="85" t="s">
        <v>3661</v>
      </c>
      <c r="E653" s="86" t="s">
        <v>4981</v>
      </c>
    </row>
    <row r="654" spans="2:5" x14ac:dyDescent="0.3">
      <c r="B654" s="83" t="s">
        <v>1548</v>
      </c>
      <c r="C654" s="85" t="s">
        <v>1620</v>
      </c>
      <c r="D654" s="85" t="s">
        <v>3662</v>
      </c>
      <c r="E654" s="86" t="s">
        <v>4982</v>
      </c>
    </row>
    <row r="655" spans="2:5" x14ac:dyDescent="0.3">
      <c r="B655" s="83" t="s">
        <v>1548</v>
      </c>
      <c r="C655" s="85" t="s">
        <v>1620</v>
      </c>
      <c r="D655" s="85" t="s">
        <v>3663</v>
      </c>
      <c r="E655" s="86" t="s">
        <v>4983</v>
      </c>
    </row>
    <row r="656" spans="2:5" x14ac:dyDescent="0.3">
      <c r="B656" s="83" t="s">
        <v>1548</v>
      </c>
      <c r="C656" s="85" t="s">
        <v>1620</v>
      </c>
      <c r="D656" s="85" t="s">
        <v>3664</v>
      </c>
      <c r="E656" s="86" t="s">
        <v>4984</v>
      </c>
    </row>
    <row r="657" spans="2:5" x14ac:dyDescent="0.3">
      <c r="B657" s="83" t="s">
        <v>1548</v>
      </c>
      <c r="C657" s="85" t="s">
        <v>1620</v>
      </c>
      <c r="D657" s="85" t="s">
        <v>3665</v>
      </c>
      <c r="E657" s="86" t="s">
        <v>4985</v>
      </c>
    </row>
    <row r="658" spans="2:5" x14ac:dyDescent="0.3">
      <c r="B658" s="83" t="s">
        <v>1548</v>
      </c>
      <c r="C658" s="85" t="s">
        <v>1620</v>
      </c>
      <c r="D658" s="85" t="s">
        <v>3666</v>
      </c>
      <c r="E658" s="86" t="s">
        <v>4986</v>
      </c>
    </row>
    <row r="659" spans="2:5" x14ac:dyDescent="0.3">
      <c r="B659" s="83" t="s">
        <v>1548</v>
      </c>
      <c r="C659" s="85" t="s">
        <v>1620</v>
      </c>
      <c r="D659" s="85" t="s">
        <v>3667</v>
      </c>
      <c r="E659" s="86" t="s">
        <v>4987</v>
      </c>
    </row>
    <row r="660" spans="2:5" x14ac:dyDescent="0.3">
      <c r="B660" s="83" t="s">
        <v>1548</v>
      </c>
      <c r="C660" s="85" t="s">
        <v>1620</v>
      </c>
      <c r="D660" s="85" t="s">
        <v>3668</v>
      </c>
      <c r="E660" s="86" t="s">
        <v>4988</v>
      </c>
    </row>
    <row r="661" spans="2:5" x14ac:dyDescent="0.3">
      <c r="B661" s="83" t="s">
        <v>1548</v>
      </c>
      <c r="C661" s="85" t="s">
        <v>1620</v>
      </c>
      <c r="D661" s="85" t="s">
        <v>3669</v>
      </c>
      <c r="E661" s="86" t="s">
        <v>4989</v>
      </c>
    </row>
    <row r="662" spans="2:5" x14ac:dyDescent="0.3">
      <c r="B662" s="83" t="s">
        <v>1548</v>
      </c>
      <c r="C662" s="85" t="s">
        <v>1620</v>
      </c>
      <c r="D662" s="85" t="s">
        <v>3670</v>
      </c>
      <c r="E662" s="86" t="s">
        <v>4990</v>
      </c>
    </row>
    <row r="663" spans="2:5" x14ac:dyDescent="0.3">
      <c r="B663" s="83" t="s">
        <v>1548</v>
      </c>
      <c r="C663" s="85" t="s">
        <v>1620</v>
      </c>
      <c r="D663" s="85" t="s">
        <v>3671</v>
      </c>
      <c r="E663" s="86" t="s">
        <v>4991</v>
      </c>
    </row>
    <row r="664" spans="2:5" x14ac:dyDescent="0.3">
      <c r="B664" s="83" t="s">
        <v>1548</v>
      </c>
      <c r="C664" s="85" t="s">
        <v>1620</v>
      </c>
      <c r="D664" s="85" t="s">
        <v>3672</v>
      </c>
      <c r="E664" s="86" t="s">
        <v>4992</v>
      </c>
    </row>
    <row r="665" spans="2:5" x14ac:dyDescent="0.3">
      <c r="B665" s="83" t="s">
        <v>1548</v>
      </c>
      <c r="C665" s="85" t="s">
        <v>1620</v>
      </c>
      <c r="D665" s="85" t="s">
        <v>3673</v>
      </c>
      <c r="E665" s="86" t="s">
        <v>4993</v>
      </c>
    </row>
    <row r="666" spans="2:5" x14ac:dyDescent="0.3">
      <c r="B666" s="83" t="s">
        <v>1705</v>
      </c>
      <c r="C666" s="85" t="s">
        <v>1706</v>
      </c>
      <c r="D666" s="85" t="s">
        <v>3675</v>
      </c>
      <c r="E666" s="86" t="s">
        <v>4994</v>
      </c>
    </row>
    <row r="667" spans="2:5" x14ac:dyDescent="0.3">
      <c r="B667" s="83" t="s">
        <v>1705</v>
      </c>
      <c r="C667" s="85" t="s">
        <v>1706</v>
      </c>
      <c r="D667" s="85" t="s">
        <v>3676</v>
      </c>
      <c r="E667" s="86" t="s">
        <v>4995</v>
      </c>
    </row>
    <row r="668" spans="2:5" x14ac:dyDescent="0.3">
      <c r="B668" s="83" t="s">
        <v>1705</v>
      </c>
      <c r="C668" s="85" t="s">
        <v>1706</v>
      </c>
      <c r="D668" s="85" t="s">
        <v>3677</v>
      </c>
      <c r="E668" s="86" t="s">
        <v>4996</v>
      </c>
    </row>
    <row r="669" spans="2:5" x14ac:dyDescent="0.3">
      <c r="B669" s="83" t="s">
        <v>1705</v>
      </c>
      <c r="C669" s="85" t="s">
        <v>1706</v>
      </c>
      <c r="D669" s="85" t="s">
        <v>3678</v>
      </c>
      <c r="E669" s="86" t="s">
        <v>4997</v>
      </c>
    </row>
    <row r="670" spans="2:5" x14ac:dyDescent="0.3">
      <c r="B670" s="83" t="s">
        <v>1705</v>
      </c>
      <c r="C670" s="85" t="s">
        <v>1706</v>
      </c>
      <c r="D670" s="85" t="s">
        <v>3679</v>
      </c>
      <c r="E670" s="86" t="s">
        <v>4998</v>
      </c>
    </row>
    <row r="671" spans="2:5" x14ac:dyDescent="0.3">
      <c r="B671" s="83" t="s">
        <v>1705</v>
      </c>
      <c r="C671" s="85" t="s">
        <v>1706</v>
      </c>
      <c r="D671" s="85" t="s">
        <v>3680</v>
      </c>
      <c r="E671" s="86" t="s">
        <v>4999</v>
      </c>
    </row>
    <row r="672" spans="2:5" x14ac:dyDescent="0.3">
      <c r="B672" s="83" t="s">
        <v>1705</v>
      </c>
      <c r="C672" s="85" t="s">
        <v>1706</v>
      </c>
      <c r="D672" s="85" t="s">
        <v>3681</v>
      </c>
      <c r="E672" s="86" t="s">
        <v>5000</v>
      </c>
    </row>
    <row r="673" spans="2:5" x14ac:dyDescent="0.3">
      <c r="B673" s="83" t="s">
        <v>1705</v>
      </c>
      <c r="C673" s="85" t="s">
        <v>1706</v>
      </c>
      <c r="D673" s="85" t="s">
        <v>3682</v>
      </c>
      <c r="E673" s="86" t="s">
        <v>5001</v>
      </c>
    </row>
    <row r="674" spans="2:5" x14ac:dyDescent="0.3">
      <c r="B674" s="83" t="s">
        <v>1705</v>
      </c>
      <c r="C674" s="85" t="s">
        <v>1706</v>
      </c>
      <c r="D674" s="85" t="s">
        <v>3683</v>
      </c>
      <c r="E674" s="86" t="s">
        <v>5002</v>
      </c>
    </row>
    <row r="675" spans="2:5" x14ac:dyDescent="0.3">
      <c r="B675" s="83" t="s">
        <v>1705</v>
      </c>
      <c r="C675" s="85" t="s">
        <v>1706</v>
      </c>
      <c r="D675" s="85" t="s">
        <v>3684</v>
      </c>
      <c r="E675" s="86" t="s">
        <v>5003</v>
      </c>
    </row>
    <row r="676" spans="2:5" x14ac:dyDescent="0.3">
      <c r="B676" s="83" t="s">
        <v>1705</v>
      </c>
      <c r="C676" s="85" t="s">
        <v>1706</v>
      </c>
      <c r="D676" s="85" t="s">
        <v>3685</v>
      </c>
      <c r="E676" s="86" t="s">
        <v>5004</v>
      </c>
    </row>
    <row r="677" spans="2:5" x14ac:dyDescent="0.3">
      <c r="B677" s="83" t="s">
        <v>1705</v>
      </c>
      <c r="C677" s="85" t="s">
        <v>1706</v>
      </c>
      <c r="D677" s="85" t="s">
        <v>3686</v>
      </c>
      <c r="E677" s="86" t="s">
        <v>5005</v>
      </c>
    </row>
    <row r="678" spans="2:5" x14ac:dyDescent="0.3">
      <c r="B678" s="83" t="s">
        <v>1705</v>
      </c>
      <c r="C678" s="85" t="s">
        <v>1706</v>
      </c>
      <c r="D678" s="85" t="s">
        <v>3687</v>
      </c>
      <c r="E678" s="86" t="s">
        <v>5006</v>
      </c>
    </row>
    <row r="679" spans="2:5" x14ac:dyDescent="0.3">
      <c r="B679" s="83" t="s">
        <v>1705</v>
      </c>
      <c r="C679" s="85" t="s">
        <v>1706</v>
      </c>
      <c r="D679" s="85" t="s">
        <v>3688</v>
      </c>
      <c r="E679" s="86" t="s">
        <v>5007</v>
      </c>
    </row>
    <row r="680" spans="2:5" x14ac:dyDescent="0.3">
      <c r="B680" s="83" t="s">
        <v>1705</v>
      </c>
      <c r="C680" s="85" t="s">
        <v>1706</v>
      </c>
      <c r="D680" s="85" t="s">
        <v>3689</v>
      </c>
      <c r="E680" s="86" t="s">
        <v>5008</v>
      </c>
    </row>
    <row r="681" spans="2:5" x14ac:dyDescent="0.3">
      <c r="B681" s="83" t="s">
        <v>1705</v>
      </c>
      <c r="C681" s="85" t="s">
        <v>1706</v>
      </c>
      <c r="D681" s="85" t="s">
        <v>3690</v>
      </c>
      <c r="E681" s="86" t="s">
        <v>5009</v>
      </c>
    </row>
    <row r="682" spans="2:5" x14ac:dyDescent="0.3">
      <c r="B682" s="83" t="s">
        <v>1705</v>
      </c>
      <c r="C682" s="85" t="s">
        <v>1706</v>
      </c>
      <c r="D682" s="85" t="s">
        <v>3691</v>
      </c>
      <c r="E682" s="86" t="s">
        <v>5010</v>
      </c>
    </row>
    <row r="683" spans="2:5" x14ac:dyDescent="0.3">
      <c r="B683" s="83" t="s">
        <v>1705</v>
      </c>
      <c r="C683" s="85" t="s">
        <v>1706</v>
      </c>
      <c r="D683" s="85" t="s">
        <v>3692</v>
      </c>
      <c r="E683" s="86" t="s">
        <v>5011</v>
      </c>
    </row>
    <row r="684" spans="2:5" x14ac:dyDescent="0.3">
      <c r="B684" s="83" t="s">
        <v>1705</v>
      </c>
      <c r="C684" s="85" t="s">
        <v>1706</v>
      </c>
      <c r="D684" s="85" t="s">
        <v>3693</v>
      </c>
      <c r="E684" s="86" t="s">
        <v>5012</v>
      </c>
    </row>
    <row r="685" spans="2:5" x14ac:dyDescent="0.3">
      <c r="B685" s="83" t="s">
        <v>1705</v>
      </c>
      <c r="C685" s="85" t="s">
        <v>1706</v>
      </c>
      <c r="D685" s="85" t="s">
        <v>3694</v>
      </c>
      <c r="E685" s="86" t="s">
        <v>5013</v>
      </c>
    </row>
    <row r="686" spans="2:5" x14ac:dyDescent="0.3">
      <c r="B686" s="83" t="s">
        <v>1705</v>
      </c>
      <c r="C686" s="85" t="s">
        <v>1706</v>
      </c>
      <c r="D686" s="85" t="s">
        <v>3695</v>
      </c>
      <c r="E686" s="86" t="s">
        <v>5014</v>
      </c>
    </row>
    <row r="687" spans="2:5" x14ac:dyDescent="0.3">
      <c r="B687" s="83" t="s">
        <v>1705</v>
      </c>
      <c r="C687" s="85" t="s">
        <v>1706</v>
      </c>
      <c r="D687" s="85" t="s">
        <v>3696</v>
      </c>
      <c r="E687" s="86" t="s">
        <v>5015</v>
      </c>
    </row>
    <row r="688" spans="2:5" x14ac:dyDescent="0.3">
      <c r="B688" s="83" t="s">
        <v>1705</v>
      </c>
      <c r="C688" s="85" t="s">
        <v>1706</v>
      </c>
      <c r="D688" s="85" t="s">
        <v>3697</v>
      </c>
      <c r="E688" s="86" t="s">
        <v>5016</v>
      </c>
    </row>
    <row r="689" spans="2:5" x14ac:dyDescent="0.3">
      <c r="B689" s="83" t="s">
        <v>1705</v>
      </c>
      <c r="C689" s="85" t="s">
        <v>1706</v>
      </c>
      <c r="D689" s="85" t="s">
        <v>3698</v>
      </c>
      <c r="E689" s="86" t="s">
        <v>5017</v>
      </c>
    </row>
    <row r="690" spans="2:5" x14ac:dyDescent="0.3">
      <c r="B690" s="83" t="s">
        <v>1705</v>
      </c>
      <c r="C690" s="85" t="s">
        <v>1706</v>
      </c>
      <c r="D690" s="85" t="s">
        <v>3699</v>
      </c>
      <c r="E690" s="86" t="s">
        <v>5018</v>
      </c>
    </row>
    <row r="691" spans="2:5" x14ac:dyDescent="0.3">
      <c r="B691" s="83" t="s">
        <v>1705</v>
      </c>
      <c r="C691" s="85" t="s">
        <v>1706</v>
      </c>
      <c r="D691" s="85" t="s">
        <v>3700</v>
      </c>
      <c r="E691" s="86" t="s">
        <v>5019</v>
      </c>
    </row>
    <row r="692" spans="2:5" x14ac:dyDescent="0.3">
      <c r="B692" s="83" t="s">
        <v>1705</v>
      </c>
      <c r="C692" s="85" t="s">
        <v>1706</v>
      </c>
      <c r="D692" s="85" t="s">
        <v>3701</v>
      </c>
      <c r="E692" s="86" t="s">
        <v>5020</v>
      </c>
    </row>
    <row r="693" spans="2:5" x14ac:dyDescent="0.3">
      <c r="B693" s="83" t="s">
        <v>1705</v>
      </c>
      <c r="C693" s="85" t="s">
        <v>1706</v>
      </c>
      <c r="D693" s="85" t="s">
        <v>3702</v>
      </c>
      <c r="E693" s="86" t="s">
        <v>5021</v>
      </c>
    </row>
    <row r="694" spans="2:5" x14ac:dyDescent="0.3">
      <c r="B694" s="83" t="s">
        <v>1705</v>
      </c>
      <c r="C694" s="85" t="s">
        <v>1706</v>
      </c>
      <c r="D694" s="85" t="s">
        <v>3703</v>
      </c>
      <c r="E694" s="86" t="s">
        <v>5022</v>
      </c>
    </row>
    <row r="695" spans="2:5" x14ac:dyDescent="0.3">
      <c r="B695" s="83" t="s">
        <v>1705</v>
      </c>
      <c r="C695" s="85" t="s">
        <v>1706</v>
      </c>
      <c r="D695" s="85" t="s">
        <v>3704</v>
      </c>
      <c r="E695" s="86" t="s">
        <v>5023</v>
      </c>
    </row>
    <row r="696" spans="2:5" x14ac:dyDescent="0.3">
      <c r="B696" s="83" t="s">
        <v>1705</v>
      </c>
      <c r="C696" s="85" t="s">
        <v>1706</v>
      </c>
      <c r="D696" s="85" t="s">
        <v>3705</v>
      </c>
      <c r="E696" s="86" t="s">
        <v>5024</v>
      </c>
    </row>
    <row r="697" spans="2:5" x14ac:dyDescent="0.3">
      <c r="B697" s="83" t="s">
        <v>1705</v>
      </c>
      <c r="C697" s="85" t="s">
        <v>1706</v>
      </c>
      <c r="D697" s="85" t="s">
        <v>3706</v>
      </c>
      <c r="E697" s="86" t="s">
        <v>5025</v>
      </c>
    </row>
    <row r="698" spans="2:5" x14ac:dyDescent="0.3">
      <c r="B698" s="83" t="s">
        <v>1705</v>
      </c>
      <c r="C698" s="85" t="s">
        <v>1706</v>
      </c>
      <c r="D698" s="85" t="s">
        <v>3707</v>
      </c>
      <c r="E698" s="86" t="s">
        <v>5026</v>
      </c>
    </row>
    <row r="699" spans="2:5" x14ac:dyDescent="0.3">
      <c r="B699" s="83" t="s">
        <v>1705</v>
      </c>
      <c r="C699" s="85" t="s">
        <v>1706</v>
      </c>
      <c r="D699" s="85" t="s">
        <v>3708</v>
      </c>
      <c r="E699" s="86" t="s">
        <v>5027</v>
      </c>
    </row>
    <row r="700" spans="2:5" x14ac:dyDescent="0.3">
      <c r="B700" s="83" t="s">
        <v>1705</v>
      </c>
      <c r="C700" s="85" t="s">
        <v>1706</v>
      </c>
      <c r="D700" s="85" t="s">
        <v>3709</v>
      </c>
      <c r="E700" s="86" t="s">
        <v>5028</v>
      </c>
    </row>
    <row r="701" spans="2:5" x14ac:dyDescent="0.3">
      <c r="B701" s="83" t="s">
        <v>1705</v>
      </c>
      <c r="C701" s="85" t="s">
        <v>1706</v>
      </c>
      <c r="D701" s="85" t="s">
        <v>3710</v>
      </c>
      <c r="E701" s="86" t="s">
        <v>5029</v>
      </c>
    </row>
    <row r="702" spans="2:5" x14ac:dyDescent="0.3">
      <c r="B702" s="83" t="s">
        <v>1705</v>
      </c>
      <c r="C702" s="85" t="s">
        <v>1706</v>
      </c>
      <c r="D702" s="85" t="s">
        <v>3711</v>
      </c>
      <c r="E702" s="86" t="s">
        <v>5030</v>
      </c>
    </row>
    <row r="703" spans="2:5" x14ac:dyDescent="0.3">
      <c r="B703" s="83" t="s">
        <v>1705</v>
      </c>
      <c r="C703" s="85" t="s">
        <v>1706</v>
      </c>
      <c r="D703" s="85" t="s">
        <v>3712</v>
      </c>
      <c r="E703" s="86" t="s">
        <v>5031</v>
      </c>
    </row>
    <row r="704" spans="2:5" x14ac:dyDescent="0.3">
      <c r="B704" s="83" t="s">
        <v>1705</v>
      </c>
      <c r="C704" s="85" t="s">
        <v>1706</v>
      </c>
      <c r="D704" s="85" t="s">
        <v>3713</v>
      </c>
      <c r="E704" s="86" t="s">
        <v>5032</v>
      </c>
    </row>
    <row r="705" spans="2:5" x14ac:dyDescent="0.3">
      <c r="B705" s="83" t="s">
        <v>1705</v>
      </c>
      <c r="C705" s="85" t="s">
        <v>1706</v>
      </c>
      <c r="D705" s="85" t="s">
        <v>3714</v>
      </c>
      <c r="E705" s="86" t="s">
        <v>5033</v>
      </c>
    </row>
    <row r="706" spans="2:5" x14ac:dyDescent="0.3">
      <c r="B706" s="83" t="s">
        <v>1705</v>
      </c>
      <c r="C706" s="85" t="s">
        <v>1706</v>
      </c>
      <c r="D706" s="85" t="s">
        <v>3715</v>
      </c>
      <c r="E706" s="86" t="s">
        <v>5034</v>
      </c>
    </row>
    <row r="707" spans="2:5" x14ac:dyDescent="0.3">
      <c r="B707" s="83" t="s">
        <v>1705</v>
      </c>
      <c r="C707" s="85" t="s">
        <v>1706</v>
      </c>
      <c r="D707" s="85" t="s">
        <v>3716</v>
      </c>
      <c r="E707" s="86" t="s">
        <v>5035</v>
      </c>
    </row>
    <row r="708" spans="2:5" x14ac:dyDescent="0.3">
      <c r="B708" s="83" t="s">
        <v>1705</v>
      </c>
      <c r="C708" s="85" t="s">
        <v>1706</v>
      </c>
      <c r="D708" s="85" t="s">
        <v>3717</v>
      </c>
      <c r="E708" s="86" t="s">
        <v>5036</v>
      </c>
    </row>
    <row r="709" spans="2:5" x14ac:dyDescent="0.3">
      <c r="B709" s="83" t="s">
        <v>1705</v>
      </c>
      <c r="C709" s="85" t="s">
        <v>1706</v>
      </c>
      <c r="D709" s="85" t="s">
        <v>3719</v>
      </c>
      <c r="E709" s="86" t="s">
        <v>5037</v>
      </c>
    </row>
    <row r="710" spans="2:5" x14ac:dyDescent="0.3">
      <c r="B710" s="83" t="s">
        <v>1705</v>
      </c>
      <c r="C710" s="85" t="s">
        <v>1706</v>
      </c>
      <c r="D710" s="85" t="s">
        <v>3720</v>
      </c>
      <c r="E710" s="86" t="s">
        <v>5038</v>
      </c>
    </row>
    <row r="711" spans="2:5" x14ac:dyDescent="0.3">
      <c r="B711" s="83" t="s">
        <v>1705</v>
      </c>
      <c r="C711" s="85" t="s">
        <v>1706</v>
      </c>
      <c r="D711" s="85" t="s">
        <v>3722</v>
      </c>
      <c r="E711" s="86" t="s">
        <v>5039</v>
      </c>
    </row>
    <row r="712" spans="2:5" x14ac:dyDescent="0.3">
      <c r="B712" s="83" t="s">
        <v>1705</v>
      </c>
      <c r="C712" s="85" t="s">
        <v>1706</v>
      </c>
      <c r="D712" s="85" t="s">
        <v>3723</v>
      </c>
      <c r="E712" s="86" t="s">
        <v>5040</v>
      </c>
    </row>
    <row r="713" spans="2:5" x14ac:dyDescent="0.3">
      <c r="B713" s="83" t="s">
        <v>1705</v>
      </c>
      <c r="C713" s="85" t="s">
        <v>1706</v>
      </c>
      <c r="D713" s="85" t="s">
        <v>3724</v>
      </c>
      <c r="E713" s="86" t="s">
        <v>5041</v>
      </c>
    </row>
    <row r="714" spans="2:5" x14ac:dyDescent="0.3">
      <c r="B714" s="83" t="s">
        <v>1705</v>
      </c>
      <c r="C714" s="85" t="s">
        <v>1706</v>
      </c>
      <c r="D714" s="85" t="s">
        <v>3725</v>
      </c>
      <c r="E714" s="86" t="s">
        <v>5042</v>
      </c>
    </row>
    <row r="715" spans="2:5" x14ac:dyDescent="0.3">
      <c r="B715" s="83" t="s">
        <v>1705</v>
      </c>
      <c r="C715" s="85" t="s">
        <v>1706</v>
      </c>
      <c r="D715" s="85" t="s">
        <v>3727</v>
      </c>
      <c r="E715" s="86" t="s">
        <v>5043</v>
      </c>
    </row>
    <row r="716" spans="2:5" x14ac:dyDescent="0.3">
      <c r="B716" s="83" t="s">
        <v>1705</v>
      </c>
      <c r="C716" s="85" t="s">
        <v>1706</v>
      </c>
      <c r="D716" s="85" t="s">
        <v>3728</v>
      </c>
      <c r="E716" s="86" t="s">
        <v>5044</v>
      </c>
    </row>
    <row r="717" spans="2:5" x14ac:dyDescent="0.3">
      <c r="B717" s="83" t="s">
        <v>1705</v>
      </c>
      <c r="C717" s="85" t="s">
        <v>1706</v>
      </c>
      <c r="D717" s="85" t="s">
        <v>3729</v>
      </c>
      <c r="E717" s="86" t="s">
        <v>5045</v>
      </c>
    </row>
    <row r="718" spans="2:5" x14ac:dyDescent="0.3">
      <c r="B718" s="83" t="s">
        <v>1705</v>
      </c>
      <c r="C718" s="85" t="s">
        <v>1706</v>
      </c>
      <c r="D718" s="85" t="s">
        <v>3730</v>
      </c>
      <c r="E718" s="86" t="s">
        <v>5046</v>
      </c>
    </row>
    <row r="719" spans="2:5" x14ac:dyDescent="0.3">
      <c r="B719" s="83" t="s">
        <v>1705</v>
      </c>
      <c r="C719" s="85" t="s">
        <v>1706</v>
      </c>
      <c r="D719" s="85" t="s">
        <v>3731</v>
      </c>
      <c r="E719" s="86" t="s">
        <v>5047</v>
      </c>
    </row>
    <row r="720" spans="2:5" x14ac:dyDescent="0.3">
      <c r="B720" s="83" t="s">
        <v>1705</v>
      </c>
      <c r="C720" s="85" t="s">
        <v>1706</v>
      </c>
      <c r="D720" s="85" t="s">
        <v>3732</v>
      </c>
      <c r="E720" s="86" t="s">
        <v>5048</v>
      </c>
    </row>
    <row r="721" spans="2:5" x14ac:dyDescent="0.3">
      <c r="B721" s="83" t="s">
        <v>1705</v>
      </c>
      <c r="C721" s="85" t="s">
        <v>1706</v>
      </c>
      <c r="D721" s="85" t="s">
        <v>3733</v>
      </c>
      <c r="E721" s="86" t="s">
        <v>5049</v>
      </c>
    </row>
    <row r="722" spans="2:5" x14ac:dyDescent="0.3">
      <c r="B722" s="83" t="s">
        <v>1705</v>
      </c>
      <c r="C722" s="85" t="s">
        <v>1706</v>
      </c>
      <c r="D722" s="85" t="s">
        <v>3734</v>
      </c>
      <c r="E722" s="86" t="s">
        <v>5050</v>
      </c>
    </row>
    <row r="723" spans="2:5" x14ac:dyDescent="0.3">
      <c r="B723" s="83" t="s">
        <v>1705</v>
      </c>
      <c r="C723" s="85" t="s">
        <v>1706</v>
      </c>
      <c r="D723" s="85" t="s">
        <v>3735</v>
      </c>
      <c r="E723" s="86" t="s">
        <v>5051</v>
      </c>
    </row>
    <row r="724" spans="2:5" x14ac:dyDescent="0.3">
      <c r="B724" s="83" t="s">
        <v>1705</v>
      </c>
      <c r="C724" s="85" t="s">
        <v>1706</v>
      </c>
      <c r="D724" s="85" t="s">
        <v>3736</v>
      </c>
      <c r="E724" s="86" t="s">
        <v>5052</v>
      </c>
    </row>
    <row r="725" spans="2:5" x14ac:dyDescent="0.3">
      <c r="B725" s="83" t="s">
        <v>1705</v>
      </c>
      <c r="C725" s="85" t="s">
        <v>1706</v>
      </c>
      <c r="D725" s="85" t="s">
        <v>3738</v>
      </c>
      <c r="E725" s="86" t="s">
        <v>5053</v>
      </c>
    </row>
    <row r="726" spans="2:5" x14ac:dyDescent="0.3">
      <c r="B726" s="83" t="s">
        <v>1705</v>
      </c>
      <c r="C726" s="85" t="s">
        <v>1706</v>
      </c>
      <c r="D726" s="85" t="s">
        <v>3739</v>
      </c>
      <c r="E726" s="86" t="s">
        <v>5054</v>
      </c>
    </row>
    <row r="727" spans="2:5" x14ac:dyDescent="0.3">
      <c r="B727" s="83" t="s">
        <v>1705</v>
      </c>
      <c r="C727" s="85" t="s">
        <v>1706</v>
      </c>
      <c r="D727" s="85" t="s">
        <v>3740</v>
      </c>
      <c r="E727" s="86" t="s">
        <v>5055</v>
      </c>
    </row>
    <row r="728" spans="2:5" x14ac:dyDescent="0.3">
      <c r="B728" s="83" t="s">
        <v>1705</v>
      </c>
      <c r="C728" s="85" t="s">
        <v>1706</v>
      </c>
      <c r="D728" s="85" t="s">
        <v>3741</v>
      </c>
      <c r="E728" s="86" t="s">
        <v>5056</v>
      </c>
    </row>
    <row r="729" spans="2:5" x14ac:dyDescent="0.3">
      <c r="B729" s="83" t="s">
        <v>1705</v>
      </c>
      <c r="C729" s="85" t="s">
        <v>1706</v>
      </c>
      <c r="D729" s="85" t="s">
        <v>3742</v>
      </c>
      <c r="E729" s="86" t="s">
        <v>5057</v>
      </c>
    </row>
    <row r="730" spans="2:5" x14ac:dyDescent="0.3">
      <c r="B730" s="83" t="s">
        <v>1705</v>
      </c>
      <c r="C730" s="85" t="s">
        <v>1706</v>
      </c>
      <c r="D730" s="85" t="s">
        <v>3743</v>
      </c>
      <c r="E730" s="86" t="s">
        <v>5058</v>
      </c>
    </row>
    <row r="731" spans="2:5" x14ac:dyDescent="0.3">
      <c r="B731" s="83" t="s">
        <v>1705</v>
      </c>
      <c r="C731" s="85" t="s">
        <v>1706</v>
      </c>
      <c r="D731" s="85" t="s">
        <v>3744</v>
      </c>
      <c r="E731" s="86" t="s">
        <v>5059</v>
      </c>
    </row>
    <row r="732" spans="2:5" x14ac:dyDescent="0.3">
      <c r="B732" s="83" t="s">
        <v>1705</v>
      </c>
      <c r="C732" s="85" t="s">
        <v>1706</v>
      </c>
      <c r="D732" s="85" t="s">
        <v>3745</v>
      </c>
      <c r="E732" s="86" t="s">
        <v>5060</v>
      </c>
    </row>
    <row r="733" spans="2:5" x14ac:dyDescent="0.3">
      <c r="B733" s="83" t="s">
        <v>1705</v>
      </c>
      <c r="C733" s="85" t="s">
        <v>1706</v>
      </c>
      <c r="D733" s="85" t="s">
        <v>3746</v>
      </c>
      <c r="E733" s="86" t="s">
        <v>5061</v>
      </c>
    </row>
    <row r="734" spans="2:5" x14ac:dyDescent="0.3">
      <c r="B734" s="83" t="s">
        <v>1705</v>
      </c>
      <c r="C734" s="85" t="s">
        <v>1706</v>
      </c>
      <c r="D734" s="85" t="s">
        <v>3747</v>
      </c>
      <c r="E734" s="86" t="s">
        <v>5062</v>
      </c>
    </row>
    <row r="735" spans="2:5" x14ac:dyDescent="0.3">
      <c r="B735" s="83" t="s">
        <v>1705</v>
      </c>
      <c r="C735" s="85" t="s">
        <v>1706</v>
      </c>
      <c r="D735" s="85" t="s">
        <v>3748</v>
      </c>
      <c r="E735" s="86" t="s">
        <v>5063</v>
      </c>
    </row>
    <row r="736" spans="2:5" x14ac:dyDescent="0.3">
      <c r="B736" s="83" t="s">
        <v>1705</v>
      </c>
      <c r="C736" s="85" t="s">
        <v>1706</v>
      </c>
      <c r="D736" s="85" t="s">
        <v>3749</v>
      </c>
      <c r="E736" s="86" t="s">
        <v>5064</v>
      </c>
    </row>
    <row r="737" spans="2:5" x14ac:dyDescent="0.3">
      <c r="B737" s="83" t="s">
        <v>1705</v>
      </c>
      <c r="C737" s="85" t="s">
        <v>1706</v>
      </c>
      <c r="D737" s="85" t="s">
        <v>3750</v>
      </c>
      <c r="E737" s="86" t="s">
        <v>5065</v>
      </c>
    </row>
    <row r="738" spans="2:5" x14ac:dyDescent="0.3">
      <c r="B738" s="83" t="s">
        <v>1705</v>
      </c>
      <c r="C738" s="85" t="s">
        <v>1706</v>
      </c>
      <c r="D738" s="85" t="s">
        <v>3751</v>
      </c>
      <c r="E738" s="86" t="s">
        <v>5066</v>
      </c>
    </row>
    <row r="739" spans="2:5" x14ac:dyDescent="0.3">
      <c r="B739" s="83" t="s">
        <v>1705</v>
      </c>
      <c r="C739" s="85" t="s">
        <v>1706</v>
      </c>
      <c r="D739" s="85" t="s">
        <v>3752</v>
      </c>
      <c r="E739" s="86" t="s">
        <v>5067</v>
      </c>
    </row>
    <row r="740" spans="2:5" x14ac:dyDescent="0.3">
      <c r="B740" s="83" t="s">
        <v>1705</v>
      </c>
      <c r="C740" s="85" t="s">
        <v>1706</v>
      </c>
      <c r="D740" s="85" t="s">
        <v>3753</v>
      </c>
      <c r="E740" s="86" t="s">
        <v>5068</v>
      </c>
    </row>
    <row r="741" spans="2:5" x14ac:dyDescent="0.3">
      <c r="B741" s="83" t="s">
        <v>1705</v>
      </c>
      <c r="C741" s="85" t="s">
        <v>1706</v>
      </c>
      <c r="D741" s="85" t="s">
        <v>3754</v>
      </c>
      <c r="E741" s="86" t="s">
        <v>5069</v>
      </c>
    </row>
    <row r="742" spans="2:5" x14ac:dyDescent="0.3">
      <c r="B742" s="83" t="s">
        <v>1705</v>
      </c>
      <c r="C742" s="85" t="s">
        <v>1706</v>
      </c>
      <c r="D742" s="85" t="s">
        <v>3755</v>
      </c>
      <c r="E742" s="86" t="s">
        <v>5070</v>
      </c>
    </row>
    <row r="743" spans="2:5" x14ac:dyDescent="0.3">
      <c r="B743" s="83" t="s">
        <v>1705</v>
      </c>
      <c r="C743" s="85" t="s">
        <v>1706</v>
      </c>
      <c r="D743" s="85" t="s">
        <v>3756</v>
      </c>
      <c r="E743" s="86" t="s">
        <v>5071</v>
      </c>
    </row>
    <row r="744" spans="2:5" x14ac:dyDescent="0.3">
      <c r="B744" s="83" t="s">
        <v>1705</v>
      </c>
      <c r="C744" s="85" t="s">
        <v>1706</v>
      </c>
      <c r="D744" s="85" t="s">
        <v>3757</v>
      </c>
      <c r="E744" s="86" t="s">
        <v>5072</v>
      </c>
    </row>
    <row r="745" spans="2:5" x14ac:dyDescent="0.3">
      <c r="B745" s="83" t="s">
        <v>1705</v>
      </c>
      <c r="C745" s="85" t="s">
        <v>1706</v>
      </c>
      <c r="D745" s="85" t="s">
        <v>3759</v>
      </c>
      <c r="E745" s="86" t="s">
        <v>5073</v>
      </c>
    </row>
    <row r="746" spans="2:5" x14ac:dyDescent="0.3">
      <c r="B746" s="83" t="s">
        <v>1705</v>
      </c>
      <c r="C746" s="85" t="s">
        <v>1706</v>
      </c>
      <c r="D746" s="85" t="s">
        <v>3760</v>
      </c>
      <c r="E746" s="86" t="s">
        <v>5074</v>
      </c>
    </row>
    <row r="747" spans="2:5" x14ac:dyDescent="0.3">
      <c r="B747" s="83" t="s">
        <v>1705</v>
      </c>
      <c r="C747" s="85" t="s">
        <v>1706</v>
      </c>
      <c r="D747" s="85" t="s">
        <v>3761</v>
      </c>
      <c r="E747" s="86" t="s">
        <v>5075</v>
      </c>
    </row>
    <row r="748" spans="2:5" x14ac:dyDescent="0.3">
      <c r="B748" s="83" t="s">
        <v>1705</v>
      </c>
      <c r="C748" s="85" t="s">
        <v>1706</v>
      </c>
      <c r="D748" s="85" t="s">
        <v>3762</v>
      </c>
      <c r="E748" s="86" t="s">
        <v>5076</v>
      </c>
    </row>
    <row r="749" spans="2:5" x14ac:dyDescent="0.3">
      <c r="B749" s="83" t="s">
        <v>1705</v>
      </c>
      <c r="C749" s="85" t="s">
        <v>1706</v>
      </c>
      <c r="D749" s="85" t="s">
        <v>3763</v>
      </c>
      <c r="E749" s="86" t="s">
        <v>5077</v>
      </c>
    </row>
    <row r="750" spans="2:5" x14ac:dyDescent="0.3">
      <c r="B750" s="83" t="s">
        <v>1705</v>
      </c>
      <c r="C750" s="85" t="s">
        <v>1706</v>
      </c>
      <c r="D750" s="85" t="s">
        <v>3764</v>
      </c>
      <c r="E750" s="86" t="s">
        <v>5078</v>
      </c>
    </row>
    <row r="751" spans="2:5" x14ac:dyDescent="0.3">
      <c r="B751" s="83" t="s">
        <v>1705</v>
      </c>
      <c r="C751" s="85" t="s">
        <v>1706</v>
      </c>
      <c r="D751" s="85" t="s">
        <v>3766</v>
      </c>
      <c r="E751" s="86" t="s">
        <v>5079</v>
      </c>
    </row>
    <row r="752" spans="2:5" x14ac:dyDescent="0.3">
      <c r="B752" s="83" t="s">
        <v>1705</v>
      </c>
      <c r="C752" s="85" t="s">
        <v>1706</v>
      </c>
      <c r="D752" s="85" t="s">
        <v>3767</v>
      </c>
      <c r="E752" s="86" t="s">
        <v>5080</v>
      </c>
    </row>
    <row r="753" spans="2:5" x14ac:dyDescent="0.3">
      <c r="B753" s="83" t="s">
        <v>1705</v>
      </c>
      <c r="C753" s="85" t="s">
        <v>1706</v>
      </c>
      <c r="D753" s="85" t="s">
        <v>3768</v>
      </c>
      <c r="E753" s="86" t="s">
        <v>5081</v>
      </c>
    </row>
    <row r="754" spans="2:5" x14ac:dyDescent="0.3">
      <c r="B754" s="83" t="s">
        <v>1705</v>
      </c>
      <c r="C754" s="85" t="s">
        <v>1706</v>
      </c>
      <c r="D754" s="85" t="s">
        <v>3769</v>
      </c>
      <c r="E754" s="86" t="s">
        <v>5082</v>
      </c>
    </row>
    <row r="755" spans="2:5" x14ac:dyDescent="0.3">
      <c r="B755" s="83" t="s">
        <v>1705</v>
      </c>
      <c r="C755" s="85" t="s">
        <v>1706</v>
      </c>
      <c r="D755" s="85" t="s">
        <v>3770</v>
      </c>
      <c r="E755" s="86" t="s">
        <v>5083</v>
      </c>
    </row>
    <row r="756" spans="2:5" x14ac:dyDescent="0.3">
      <c r="B756" s="83" t="s">
        <v>1705</v>
      </c>
      <c r="C756" s="85" t="s">
        <v>1706</v>
      </c>
      <c r="D756" s="85" t="s">
        <v>3771</v>
      </c>
      <c r="E756" s="86" t="s">
        <v>5084</v>
      </c>
    </row>
    <row r="757" spans="2:5" x14ac:dyDescent="0.3">
      <c r="B757" s="83" t="s">
        <v>1705</v>
      </c>
      <c r="C757" s="85" t="s">
        <v>1706</v>
      </c>
      <c r="D757" s="85" t="s">
        <v>3772</v>
      </c>
      <c r="E757" s="86" t="s">
        <v>5085</v>
      </c>
    </row>
    <row r="758" spans="2:5" x14ac:dyDescent="0.3">
      <c r="B758" s="83" t="s">
        <v>1705</v>
      </c>
      <c r="C758" s="85" t="s">
        <v>1706</v>
      </c>
      <c r="D758" s="85" t="s">
        <v>3773</v>
      </c>
      <c r="E758" s="86" t="s">
        <v>5086</v>
      </c>
    </row>
    <row r="759" spans="2:5" x14ac:dyDescent="0.3">
      <c r="B759" s="83" t="s">
        <v>1705</v>
      </c>
      <c r="C759" s="85" t="s">
        <v>1706</v>
      </c>
      <c r="D759" s="85" t="s">
        <v>3774</v>
      </c>
      <c r="E759" s="86" t="s">
        <v>5087</v>
      </c>
    </row>
    <row r="760" spans="2:5" x14ac:dyDescent="0.3">
      <c r="B760" s="83" t="s">
        <v>1705</v>
      </c>
      <c r="C760" s="85" t="s">
        <v>1706</v>
      </c>
      <c r="D760" s="85" t="s">
        <v>3775</v>
      </c>
      <c r="E760" s="86" t="s">
        <v>5088</v>
      </c>
    </row>
    <row r="761" spans="2:5" x14ac:dyDescent="0.3">
      <c r="B761" s="83" t="s">
        <v>1705</v>
      </c>
      <c r="C761" s="85" t="s">
        <v>1706</v>
      </c>
      <c r="D761" s="85" t="s">
        <v>3776</v>
      </c>
      <c r="E761" s="86" t="s">
        <v>5089</v>
      </c>
    </row>
    <row r="762" spans="2:5" x14ac:dyDescent="0.3">
      <c r="B762" s="83" t="s">
        <v>1705</v>
      </c>
      <c r="C762" s="85" t="s">
        <v>1706</v>
      </c>
      <c r="D762" s="85" t="s">
        <v>3777</v>
      </c>
      <c r="E762" s="86" t="s">
        <v>5090</v>
      </c>
    </row>
    <row r="763" spans="2:5" x14ac:dyDescent="0.3">
      <c r="B763" s="83" t="s">
        <v>1705</v>
      </c>
      <c r="C763" s="85" t="s">
        <v>1706</v>
      </c>
      <c r="D763" s="85" t="s">
        <v>3778</v>
      </c>
      <c r="E763" s="86" t="s">
        <v>5091</v>
      </c>
    </row>
    <row r="764" spans="2:5" x14ac:dyDescent="0.3">
      <c r="B764" s="83" t="s">
        <v>1705</v>
      </c>
      <c r="C764" s="85" t="s">
        <v>1706</v>
      </c>
      <c r="D764" s="85" t="s">
        <v>3779</v>
      </c>
      <c r="E764" s="86" t="s">
        <v>5092</v>
      </c>
    </row>
    <row r="765" spans="2:5" x14ac:dyDescent="0.3">
      <c r="B765" s="83" t="s">
        <v>1705</v>
      </c>
      <c r="C765" s="85" t="s">
        <v>1706</v>
      </c>
      <c r="D765" s="85" t="s">
        <v>3780</v>
      </c>
      <c r="E765" s="86" t="s">
        <v>5093</v>
      </c>
    </row>
    <row r="766" spans="2:5" x14ac:dyDescent="0.3">
      <c r="B766" s="83" t="s">
        <v>1705</v>
      </c>
      <c r="C766" s="85" t="s">
        <v>1706</v>
      </c>
      <c r="D766" s="85" t="s">
        <v>3781</v>
      </c>
      <c r="E766" s="86" t="s">
        <v>5094</v>
      </c>
    </row>
    <row r="767" spans="2:5" x14ac:dyDescent="0.3">
      <c r="B767" s="83" t="s">
        <v>1705</v>
      </c>
      <c r="C767" s="85" t="s">
        <v>1706</v>
      </c>
      <c r="D767" s="85" t="s">
        <v>3782</v>
      </c>
      <c r="E767" s="86" t="s">
        <v>5095</v>
      </c>
    </row>
    <row r="768" spans="2:5" x14ac:dyDescent="0.3">
      <c r="B768" s="83" t="s">
        <v>1705</v>
      </c>
      <c r="C768" s="85" t="s">
        <v>1706</v>
      </c>
      <c r="D768" s="85" t="s">
        <v>3783</v>
      </c>
      <c r="E768" s="86" t="s">
        <v>5096</v>
      </c>
    </row>
    <row r="769" spans="2:5" x14ac:dyDescent="0.3">
      <c r="B769" s="83" t="s">
        <v>1705</v>
      </c>
      <c r="C769" s="85" t="s">
        <v>1706</v>
      </c>
      <c r="D769" s="85" t="s">
        <v>3784</v>
      </c>
      <c r="E769" s="86" t="s">
        <v>5097</v>
      </c>
    </row>
    <row r="770" spans="2:5" x14ac:dyDescent="0.3">
      <c r="B770" s="83" t="s">
        <v>1705</v>
      </c>
      <c r="C770" s="85" t="s">
        <v>1706</v>
      </c>
      <c r="D770" s="85" t="s">
        <v>3785</v>
      </c>
      <c r="E770" s="86" t="s">
        <v>5098</v>
      </c>
    </row>
    <row r="771" spans="2:5" x14ac:dyDescent="0.3">
      <c r="B771" s="83" t="s">
        <v>1705</v>
      </c>
      <c r="C771" s="85" t="s">
        <v>1706</v>
      </c>
      <c r="D771" s="85" t="s">
        <v>3786</v>
      </c>
      <c r="E771" s="86" t="s">
        <v>5099</v>
      </c>
    </row>
    <row r="772" spans="2:5" x14ac:dyDescent="0.3">
      <c r="B772" s="83" t="s">
        <v>1705</v>
      </c>
      <c r="C772" s="85" t="s">
        <v>1706</v>
      </c>
      <c r="D772" s="85" t="s">
        <v>3787</v>
      </c>
      <c r="E772" s="86" t="s">
        <v>5100</v>
      </c>
    </row>
    <row r="773" spans="2:5" x14ac:dyDescent="0.3">
      <c r="B773" s="83" t="s">
        <v>1705</v>
      </c>
      <c r="C773" s="85" t="s">
        <v>1706</v>
      </c>
      <c r="D773" s="85" t="s">
        <v>3788</v>
      </c>
      <c r="E773" s="86" t="s">
        <v>5101</v>
      </c>
    </row>
    <row r="774" spans="2:5" x14ac:dyDescent="0.3">
      <c r="B774" s="83" t="s">
        <v>1705</v>
      </c>
      <c r="C774" s="85" t="s">
        <v>1706</v>
      </c>
      <c r="D774" s="85" t="s">
        <v>3789</v>
      </c>
      <c r="E774" s="86" t="s">
        <v>5102</v>
      </c>
    </row>
    <row r="775" spans="2:5" x14ac:dyDescent="0.3">
      <c r="B775" s="83" t="s">
        <v>1705</v>
      </c>
      <c r="C775" s="85" t="s">
        <v>1706</v>
      </c>
      <c r="D775" s="85" t="s">
        <v>3790</v>
      </c>
      <c r="E775" s="86" t="s">
        <v>5103</v>
      </c>
    </row>
    <row r="776" spans="2:5" x14ac:dyDescent="0.3">
      <c r="B776" s="83" t="s">
        <v>1705</v>
      </c>
      <c r="C776" s="85" t="s">
        <v>1706</v>
      </c>
      <c r="D776" s="85" t="s">
        <v>3791</v>
      </c>
      <c r="E776" s="86" t="s">
        <v>5104</v>
      </c>
    </row>
    <row r="777" spans="2:5" x14ac:dyDescent="0.3">
      <c r="B777" s="83" t="s">
        <v>1705</v>
      </c>
      <c r="C777" s="85" t="s">
        <v>1706</v>
      </c>
      <c r="D777" s="85" t="s">
        <v>3792</v>
      </c>
      <c r="E777" s="86" t="s">
        <v>5105</v>
      </c>
    </row>
    <row r="778" spans="2:5" x14ac:dyDescent="0.3">
      <c r="B778" s="83" t="s">
        <v>1705</v>
      </c>
      <c r="C778" s="85" t="s">
        <v>1706</v>
      </c>
      <c r="D778" s="85" t="s">
        <v>3793</v>
      </c>
      <c r="E778" s="86" t="s">
        <v>5106</v>
      </c>
    </row>
    <row r="779" spans="2:5" x14ac:dyDescent="0.3">
      <c r="B779" s="83" t="s">
        <v>1705</v>
      </c>
      <c r="C779" s="85" t="s">
        <v>1706</v>
      </c>
      <c r="D779" s="85" t="s">
        <v>3794</v>
      </c>
      <c r="E779" s="86" t="s">
        <v>5107</v>
      </c>
    </row>
    <row r="780" spans="2:5" x14ac:dyDescent="0.3">
      <c r="B780" s="83" t="s">
        <v>1705</v>
      </c>
      <c r="C780" s="85" t="s">
        <v>1706</v>
      </c>
      <c r="D780" s="85" t="s">
        <v>3795</v>
      </c>
      <c r="E780" s="86" t="s">
        <v>5108</v>
      </c>
    </row>
    <row r="781" spans="2:5" x14ac:dyDescent="0.3">
      <c r="B781" s="83" t="s">
        <v>1705</v>
      </c>
      <c r="C781" s="85" t="s">
        <v>1706</v>
      </c>
      <c r="D781" s="85" t="s">
        <v>3796</v>
      </c>
      <c r="E781" s="86" t="s">
        <v>5109</v>
      </c>
    </row>
    <row r="782" spans="2:5" x14ac:dyDescent="0.3">
      <c r="B782" s="83" t="s">
        <v>1705</v>
      </c>
      <c r="C782" s="85" t="s">
        <v>1706</v>
      </c>
      <c r="D782" s="85" t="s">
        <v>3797</v>
      </c>
      <c r="E782" s="86" t="s">
        <v>5110</v>
      </c>
    </row>
    <row r="783" spans="2:5" x14ac:dyDescent="0.3">
      <c r="B783" s="83" t="s">
        <v>1705</v>
      </c>
      <c r="C783" s="85" t="s">
        <v>1706</v>
      </c>
      <c r="D783" s="85" t="s">
        <v>3798</v>
      </c>
      <c r="E783" s="86" t="s">
        <v>5111</v>
      </c>
    </row>
    <row r="784" spans="2:5" x14ac:dyDescent="0.3">
      <c r="B784" s="83" t="s">
        <v>1705</v>
      </c>
      <c r="C784" s="85" t="s">
        <v>1706</v>
      </c>
      <c r="D784" s="85" t="s">
        <v>3799</v>
      </c>
      <c r="E784" s="86" t="s">
        <v>5112</v>
      </c>
    </row>
    <row r="785" spans="2:5" x14ac:dyDescent="0.3">
      <c r="B785" s="83" t="s">
        <v>1705</v>
      </c>
      <c r="C785" s="85" t="s">
        <v>1706</v>
      </c>
      <c r="D785" s="85" t="s">
        <v>3801</v>
      </c>
      <c r="E785" s="86" t="s">
        <v>5113</v>
      </c>
    </row>
    <row r="786" spans="2:5" x14ac:dyDescent="0.3">
      <c r="B786" s="83" t="s">
        <v>1705</v>
      </c>
      <c r="C786" s="85" t="s">
        <v>1706</v>
      </c>
      <c r="D786" s="85" t="s">
        <v>3802</v>
      </c>
      <c r="E786" s="86" t="s">
        <v>5114</v>
      </c>
    </row>
    <row r="787" spans="2:5" x14ac:dyDescent="0.3">
      <c r="B787" s="83" t="s">
        <v>1705</v>
      </c>
      <c r="C787" s="85" t="s">
        <v>1706</v>
      </c>
      <c r="D787" s="85" t="s">
        <v>3803</v>
      </c>
      <c r="E787" s="86" t="s">
        <v>5115</v>
      </c>
    </row>
    <row r="788" spans="2:5" x14ac:dyDescent="0.3">
      <c r="B788" s="83" t="s">
        <v>1705</v>
      </c>
      <c r="C788" s="85" t="s">
        <v>1706</v>
      </c>
      <c r="D788" s="85" t="s">
        <v>3804</v>
      </c>
      <c r="E788" s="86" t="s">
        <v>5116</v>
      </c>
    </row>
    <row r="789" spans="2:5" x14ac:dyDescent="0.3">
      <c r="B789" s="83" t="s">
        <v>1705</v>
      </c>
      <c r="C789" s="85" t="s">
        <v>1706</v>
      </c>
      <c r="D789" s="85" t="s">
        <v>3805</v>
      </c>
      <c r="E789" s="86" t="s">
        <v>5117</v>
      </c>
    </row>
    <row r="790" spans="2:5" x14ac:dyDescent="0.3">
      <c r="B790" s="83" t="s">
        <v>1705</v>
      </c>
      <c r="C790" s="85" t="s">
        <v>1706</v>
      </c>
      <c r="D790" s="85" t="s">
        <v>3806</v>
      </c>
      <c r="E790" s="86" t="s">
        <v>5118</v>
      </c>
    </row>
    <row r="791" spans="2:5" x14ac:dyDescent="0.3">
      <c r="B791" s="83" t="s">
        <v>1705</v>
      </c>
      <c r="C791" s="85" t="s">
        <v>1706</v>
      </c>
      <c r="D791" s="85" t="s">
        <v>3807</v>
      </c>
      <c r="E791" s="86" t="s">
        <v>5119</v>
      </c>
    </row>
    <row r="792" spans="2:5" x14ac:dyDescent="0.3">
      <c r="B792" s="83" t="s">
        <v>1705</v>
      </c>
      <c r="C792" s="85" t="s">
        <v>1706</v>
      </c>
      <c r="D792" s="85" t="s">
        <v>3808</v>
      </c>
      <c r="E792" s="86" t="s">
        <v>5120</v>
      </c>
    </row>
    <row r="793" spans="2:5" x14ac:dyDescent="0.3">
      <c r="B793" s="83" t="s">
        <v>1705</v>
      </c>
      <c r="C793" s="85" t="s">
        <v>1706</v>
      </c>
      <c r="D793" s="85" t="s">
        <v>3810</v>
      </c>
      <c r="E793" s="86" t="s">
        <v>5121</v>
      </c>
    </row>
    <row r="794" spans="2:5" x14ac:dyDescent="0.3">
      <c r="B794" s="83" t="s">
        <v>1705</v>
      </c>
      <c r="C794" s="85" t="s">
        <v>1706</v>
      </c>
      <c r="D794" s="85" t="s">
        <v>3811</v>
      </c>
      <c r="E794" s="86" t="s">
        <v>5122</v>
      </c>
    </row>
    <row r="795" spans="2:5" x14ac:dyDescent="0.3">
      <c r="B795" s="83" t="s">
        <v>1705</v>
      </c>
      <c r="C795" s="85" t="s">
        <v>1706</v>
      </c>
      <c r="D795" s="85" t="s">
        <v>3812</v>
      </c>
      <c r="E795" s="86" t="s">
        <v>5123</v>
      </c>
    </row>
    <row r="796" spans="2:5" x14ac:dyDescent="0.3">
      <c r="B796" s="83" t="s">
        <v>1705</v>
      </c>
      <c r="C796" s="85" t="s">
        <v>1706</v>
      </c>
      <c r="D796" s="85" t="s">
        <v>3813</v>
      </c>
      <c r="E796" s="86" t="s">
        <v>5124</v>
      </c>
    </row>
    <row r="797" spans="2:5" x14ac:dyDescent="0.3">
      <c r="B797" s="83" t="s">
        <v>1705</v>
      </c>
      <c r="C797" s="85" t="s">
        <v>1706</v>
      </c>
      <c r="D797" s="85" t="s">
        <v>3814</v>
      </c>
      <c r="E797" s="86" t="s">
        <v>5125</v>
      </c>
    </row>
    <row r="798" spans="2:5" x14ac:dyDescent="0.3">
      <c r="B798" s="83" t="s">
        <v>1705</v>
      </c>
      <c r="C798" s="85" t="s">
        <v>1706</v>
      </c>
      <c r="D798" s="85" t="s">
        <v>3815</v>
      </c>
      <c r="E798" s="86" t="s">
        <v>5126</v>
      </c>
    </row>
    <row r="799" spans="2:5" x14ac:dyDescent="0.3">
      <c r="B799" s="83" t="s">
        <v>1705</v>
      </c>
      <c r="C799" s="85" t="s">
        <v>1706</v>
      </c>
      <c r="D799" s="85" t="s">
        <v>3816</v>
      </c>
      <c r="E799" s="86" t="s">
        <v>5127</v>
      </c>
    </row>
    <row r="800" spans="2:5" x14ac:dyDescent="0.3">
      <c r="B800" s="83" t="s">
        <v>1705</v>
      </c>
      <c r="C800" s="85" t="s">
        <v>1706</v>
      </c>
      <c r="D800" s="85" t="s">
        <v>3817</v>
      </c>
      <c r="E800" s="86" t="s">
        <v>5128</v>
      </c>
    </row>
    <row r="801" spans="2:5" x14ac:dyDescent="0.3">
      <c r="B801" s="83" t="s">
        <v>1705</v>
      </c>
      <c r="C801" s="85" t="s">
        <v>1706</v>
      </c>
      <c r="D801" s="85" t="s">
        <v>3818</v>
      </c>
      <c r="E801" s="86" t="s">
        <v>5129</v>
      </c>
    </row>
    <row r="802" spans="2:5" x14ac:dyDescent="0.3">
      <c r="B802" s="83" t="s">
        <v>1705</v>
      </c>
      <c r="C802" s="85" t="s">
        <v>1706</v>
      </c>
      <c r="D802" s="85" t="s">
        <v>3819</v>
      </c>
      <c r="E802" s="86" t="s">
        <v>5130</v>
      </c>
    </row>
    <row r="803" spans="2:5" x14ac:dyDescent="0.3">
      <c r="B803" s="83" t="s">
        <v>1705</v>
      </c>
      <c r="C803" s="85" t="s">
        <v>1706</v>
      </c>
      <c r="D803" s="85" t="s">
        <v>3820</v>
      </c>
      <c r="E803" s="86" t="s">
        <v>5131</v>
      </c>
    </row>
    <row r="804" spans="2:5" x14ac:dyDescent="0.3">
      <c r="B804" s="83" t="s">
        <v>1705</v>
      </c>
      <c r="C804" s="85" t="s">
        <v>1706</v>
      </c>
      <c r="D804" s="85" t="s">
        <v>3821</v>
      </c>
      <c r="E804" s="86" t="s">
        <v>5132</v>
      </c>
    </row>
    <row r="805" spans="2:5" x14ac:dyDescent="0.3">
      <c r="B805" s="83" t="s">
        <v>1705</v>
      </c>
      <c r="C805" s="85" t="s">
        <v>1706</v>
      </c>
      <c r="D805" s="85" t="s">
        <v>3822</v>
      </c>
      <c r="E805" s="86" t="s">
        <v>5133</v>
      </c>
    </row>
    <row r="806" spans="2:5" x14ac:dyDescent="0.3">
      <c r="B806" s="83" t="s">
        <v>1705</v>
      </c>
      <c r="C806" s="85" t="s">
        <v>1706</v>
      </c>
      <c r="D806" s="85" t="s">
        <v>3823</v>
      </c>
      <c r="E806" s="86" t="s">
        <v>5134</v>
      </c>
    </row>
    <row r="807" spans="2:5" x14ac:dyDescent="0.3">
      <c r="B807" s="83" t="s">
        <v>1705</v>
      </c>
      <c r="C807" s="85" t="s">
        <v>1706</v>
      </c>
      <c r="D807" s="85" t="s">
        <v>3824</v>
      </c>
      <c r="E807" s="86" t="s">
        <v>5135</v>
      </c>
    </row>
    <row r="808" spans="2:5" x14ac:dyDescent="0.3">
      <c r="B808" s="83" t="s">
        <v>1705</v>
      </c>
      <c r="C808" s="85" t="s">
        <v>1706</v>
      </c>
      <c r="D808" s="85" t="s">
        <v>3825</v>
      </c>
      <c r="E808" s="86" t="s">
        <v>5136</v>
      </c>
    </row>
    <row r="809" spans="2:5" x14ac:dyDescent="0.3">
      <c r="B809" s="83" t="s">
        <v>1705</v>
      </c>
      <c r="C809" s="85" t="s">
        <v>1706</v>
      </c>
      <c r="D809" s="85" t="s">
        <v>3826</v>
      </c>
      <c r="E809" s="86" t="s">
        <v>5137</v>
      </c>
    </row>
    <row r="810" spans="2:5" x14ac:dyDescent="0.3">
      <c r="B810" s="83" t="s">
        <v>1705</v>
      </c>
      <c r="C810" s="85" t="s">
        <v>1706</v>
      </c>
      <c r="D810" s="85" t="s">
        <v>3827</v>
      </c>
      <c r="E810" s="86" t="s">
        <v>5138</v>
      </c>
    </row>
    <row r="811" spans="2:5" x14ac:dyDescent="0.3">
      <c r="B811" s="83" t="s">
        <v>1705</v>
      </c>
      <c r="C811" s="85" t="s">
        <v>1706</v>
      </c>
      <c r="D811" s="85" t="s">
        <v>3828</v>
      </c>
      <c r="E811" s="86" t="s">
        <v>5139</v>
      </c>
    </row>
    <row r="812" spans="2:5" x14ac:dyDescent="0.3">
      <c r="B812" s="83" t="s">
        <v>1705</v>
      </c>
      <c r="C812" s="85" t="s">
        <v>1706</v>
      </c>
      <c r="D812" s="85" t="s">
        <v>3829</v>
      </c>
      <c r="E812" s="86" t="s">
        <v>5140</v>
      </c>
    </row>
    <row r="813" spans="2:5" x14ac:dyDescent="0.3">
      <c r="B813" s="83" t="s">
        <v>1705</v>
      </c>
      <c r="C813" s="85" t="s">
        <v>1706</v>
      </c>
      <c r="D813" s="85" t="s">
        <v>3830</v>
      </c>
      <c r="E813" s="86" t="s">
        <v>5141</v>
      </c>
    </row>
    <row r="814" spans="2:5" x14ac:dyDescent="0.3">
      <c r="B814" s="83" t="s">
        <v>1705</v>
      </c>
      <c r="C814" s="85" t="s">
        <v>1706</v>
      </c>
      <c r="D814" s="85" t="s">
        <v>3831</v>
      </c>
      <c r="E814" s="86" t="s">
        <v>5142</v>
      </c>
    </row>
    <row r="815" spans="2:5" x14ac:dyDescent="0.3">
      <c r="B815" s="83" t="s">
        <v>1705</v>
      </c>
      <c r="C815" s="85" t="s">
        <v>1706</v>
      </c>
      <c r="D815" s="85" t="s">
        <v>3832</v>
      </c>
      <c r="E815" s="86" t="s">
        <v>5143</v>
      </c>
    </row>
    <row r="816" spans="2:5" x14ac:dyDescent="0.3">
      <c r="B816" s="83" t="s">
        <v>1705</v>
      </c>
      <c r="C816" s="85" t="s">
        <v>1706</v>
      </c>
      <c r="D816" s="85" t="s">
        <v>3833</v>
      </c>
      <c r="E816" s="86" t="s">
        <v>5144</v>
      </c>
    </row>
    <row r="817" spans="2:5" x14ac:dyDescent="0.3">
      <c r="B817" s="83" t="s">
        <v>1705</v>
      </c>
      <c r="C817" s="85" t="s">
        <v>1706</v>
      </c>
      <c r="D817" s="85" t="s">
        <v>3834</v>
      </c>
      <c r="E817" s="86" t="s">
        <v>5145</v>
      </c>
    </row>
    <row r="818" spans="2:5" x14ac:dyDescent="0.3">
      <c r="B818" s="83" t="s">
        <v>1705</v>
      </c>
      <c r="C818" s="85" t="s">
        <v>1706</v>
      </c>
      <c r="D818" s="85" t="s">
        <v>3835</v>
      </c>
      <c r="E818" s="86" t="s">
        <v>5146</v>
      </c>
    </row>
    <row r="819" spans="2:5" x14ac:dyDescent="0.3">
      <c r="B819" s="83" t="s">
        <v>1705</v>
      </c>
      <c r="C819" s="85" t="s">
        <v>1706</v>
      </c>
      <c r="D819" s="85" t="s">
        <v>3836</v>
      </c>
      <c r="E819" s="86" t="s">
        <v>5147</v>
      </c>
    </row>
    <row r="820" spans="2:5" x14ac:dyDescent="0.3">
      <c r="B820" s="83" t="s">
        <v>1705</v>
      </c>
      <c r="C820" s="85" t="s">
        <v>1706</v>
      </c>
      <c r="D820" s="85" t="s">
        <v>3837</v>
      </c>
      <c r="E820" s="86" t="s">
        <v>5148</v>
      </c>
    </row>
    <row r="821" spans="2:5" x14ac:dyDescent="0.3">
      <c r="B821" s="83" t="s">
        <v>1705</v>
      </c>
      <c r="C821" s="85" t="s">
        <v>1706</v>
      </c>
      <c r="D821" s="85" t="s">
        <v>3838</v>
      </c>
      <c r="E821" s="86" t="s">
        <v>5149</v>
      </c>
    </row>
    <row r="822" spans="2:5" x14ac:dyDescent="0.3">
      <c r="B822" s="83" t="s">
        <v>1705</v>
      </c>
      <c r="C822" s="85" t="s">
        <v>2038</v>
      </c>
      <c r="D822" s="85" t="s">
        <v>3839</v>
      </c>
      <c r="E822" s="86" t="s">
        <v>5150</v>
      </c>
    </row>
    <row r="823" spans="2:5" x14ac:dyDescent="0.3">
      <c r="B823" s="83" t="s">
        <v>1705</v>
      </c>
      <c r="C823" s="85" t="s">
        <v>2038</v>
      </c>
      <c r="D823" s="85" t="s">
        <v>3841</v>
      </c>
      <c r="E823" s="86" t="s">
        <v>5151</v>
      </c>
    </row>
    <row r="824" spans="2:5" x14ac:dyDescent="0.3">
      <c r="B824" s="83" t="s">
        <v>1705</v>
      </c>
      <c r="C824" s="85" t="s">
        <v>2038</v>
      </c>
      <c r="D824" s="85" t="s">
        <v>3842</v>
      </c>
      <c r="E824" s="86" t="s">
        <v>5152</v>
      </c>
    </row>
    <row r="825" spans="2:5" x14ac:dyDescent="0.3">
      <c r="B825" s="83" t="s">
        <v>1705</v>
      </c>
      <c r="C825" s="85" t="s">
        <v>2038</v>
      </c>
      <c r="D825" s="85" t="s">
        <v>3843</v>
      </c>
      <c r="E825" s="86" t="s">
        <v>5153</v>
      </c>
    </row>
    <row r="826" spans="2:5" x14ac:dyDescent="0.3">
      <c r="B826" s="83" t="s">
        <v>1705</v>
      </c>
      <c r="C826" s="85" t="s">
        <v>2038</v>
      </c>
      <c r="D826" s="85" t="s">
        <v>3844</v>
      </c>
      <c r="E826" s="86" t="s">
        <v>5154</v>
      </c>
    </row>
    <row r="827" spans="2:5" x14ac:dyDescent="0.3">
      <c r="B827" s="83" t="s">
        <v>1705</v>
      </c>
      <c r="C827" s="85" t="s">
        <v>2038</v>
      </c>
      <c r="D827" s="85" t="s">
        <v>3845</v>
      </c>
      <c r="E827" s="86" t="s">
        <v>5155</v>
      </c>
    </row>
    <row r="828" spans="2:5" x14ac:dyDescent="0.3">
      <c r="B828" s="83" t="s">
        <v>1705</v>
      </c>
      <c r="C828" s="85" t="s">
        <v>2038</v>
      </c>
      <c r="D828" s="85" t="s">
        <v>3846</v>
      </c>
      <c r="E828" s="86" t="s">
        <v>5156</v>
      </c>
    </row>
    <row r="829" spans="2:5" x14ac:dyDescent="0.3">
      <c r="B829" s="83" t="s">
        <v>1705</v>
      </c>
      <c r="C829" s="85" t="s">
        <v>2038</v>
      </c>
      <c r="D829" s="85" t="s">
        <v>3847</v>
      </c>
      <c r="E829" s="86" t="s">
        <v>5157</v>
      </c>
    </row>
    <row r="830" spans="2:5" x14ac:dyDescent="0.3">
      <c r="B830" s="83" t="s">
        <v>1705</v>
      </c>
      <c r="C830" s="85" t="s">
        <v>2038</v>
      </c>
      <c r="D830" s="85" t="s">
        <v>3848</v>
      </c>
      <c r="E830" s="86" t="s">
        <v>5158</v>
      </c>
    </row>
    <row r="831" spans="2:5" x14ac:dyDescent="0.3">
      <c r="B831" s="83" t="s">
        <v>1705</v>
      </c>
      <c r="C831" s="85" t="s">
        <v>2038</v>
      </c>
      <c r="D831" s="85" t="s">
        <v>3849</v>
      </c>
      <c r="E831" s="86" t="s">
        <v>5159</v>
      </c>
    </row>
    <row r="832" spans="2:5" x14ac:dyDescent="0.3">
      <c r="B832" s="83" t="s">
        <v>1705</v>
      </c>
      <c r="C832" s="85" t="s">
        <v>2038</v>
      </c>
      <c r="D832" s="85" t="s">
        <v>3850</v>
      </c>
      <c r="E832" s="86" t="s">
        <v>5160</v>
      </c>
    </row>
    <row r="833" spans="2:5" x14ac:dyDescent="0.3">
      <c r="B833" s="83" t="s">
        <v>1705</v>
      </c>
      <c r="C833" s="85" t="s">
        <v>2038</v>
      </c>
      <c r="D833" s="85" t="s">
        <v>3851</v>
      </c>
      <c r="E833" s="86" t="s">
        <v>5161</v>
      </c>
    </row>
    <row r="834" spans="2:5" x14ac:dyDescent="0.3">
      <c r="B834" s="83" t="s">
        <v>1705</v>
      </c>
      <c r="C834" s="85" t="s">
        <v>2038</v>
      </c>
      <c r="D834" s="85" t="s">
        <v>3852</v>
      </c>
      <c r="E834" s="86" t="s">
        <v>5162</v>
      </c>
    </row>
    <row r="835" spans="2:5" x14ac:dyDescent="0.3">
      <c r="B835" s="83" t="s">
        <v>1705</v>
      </c>
      <c r="C835" s="85" t="s">
        <v>2038</v>
      </c>
      <c r="D835" s="85" t="s">
        <v>3853</v>
      </c>
      <c r="E835" s="86" t="s">
        <v>5163</v>
      </c>
    </row>
    <row r="836" spans="2:5" x14ac:dyDescent="0.3">
      <c r="B836" s="83" t="s">
        <v>1705</v>
      </c>
      <c r="C836" s="85" t="s">
        <v>2038</v>
      </c>
      <c r="D836" s="85" t="s">
        <v>3854</v>
      </c>
      <c r="E836" s="86" t="s">
        <v>5164</v>
      </c>
    </row>
    <row r="837" spans="2:5" x14ac:dyDescent="0.3">
      <c r="B837" s="83" t="s">
        <v>1705</v>
      </c>
      <c r="C837" s="85" t="s">
        <v>2038</v>
      </c>
      <c r="D837" s="85" t="s">
        <v>3855</v>
      </c>
      <c r="E837" s="86" t="s">
        <v>5165</v>
      </c>
    </row>
    <row r="838" spans="2:5" x14ac:dyDescent="0.3">
      <c r="B838" s="83" t="s">
        <v>1705</v>
      </c>
      <c r="C838" s="85" t="s">
        <v>2038</v>
      </c>
      <c r="D838" s="85" t="s">
        <v>3856</v>
      </c>
      <c r="E838" s="86" t="s">
        <v>5166</v>
      </c>
    </row>
    <row r="839" spans="2:5" x14ac:dyDescent="0.3">
      <c r="B839" s="83" t="s">
        <v>1705</v>
      </c>
      <c r="C839" s="85" t="s">
        <v>2038</v>
      </c>
      <c r="D839" s="85" t="s">
        <v>3857</v>
      </c>
      <c r="E839" s="86" t="s">
        <v>5167</v>
      </c>
    </row>
    <row r="840" spans="2:5" x14ac:dyDescent="0.3">
      <c r="B840" s="83" t="s">
        <v>1705</v>
      </c>
      <c r="C840" s="85" t="s">
        <v>2038</v>
      </c>
      <c r="D840" s="85" t="s">
        <v>3858</v>
      </c>
      <c r="E840" s="86" t="s">
        <v>5168</v>
      </c>
    </row>
    <row r="841" spans="2:5" x14ac:dyDescent="0.3">
      <c r="B841" s="83" t="s">
        <v>1705</v>
      </c>
      <c r="C841" s="85" t="s">
        <v>2038</v>
      </c>
      <c r="D841" s="85" t="s">
        <v>3859</v>
      </c>
      <c r="E841" s="86" t="s">
        <v>5169</v>
      </c>
    </row>
    <row r="842" spans="2:5" x14ac:dyDescent="0.3">
      <c r="B842" s="83" t="s">
        <v>1705</v>
      </c>
      <c r="C842" s="85" t="s">
        <v>2038</v>
      </c>
      <c r="D842" s="85" t="s">
        <v>3860</v>
      </c>
      <c r="E842" s="86" t="s">
        <v>5170</v>
      </c>
    </row>
    <row r="843" spans="2:5" x14ac:dyDescent="0.3">
      <c r="B843" s="83" t="s">
        <v>1705</v>
      </c>
      <c r="C843" s="85" t="s">
        <v>2038</v>
      </c>
      <c r="D843" s="85" t="s">
        <v>3861</v>
      </c>
      <c r="E843" s="86" t="s">
        <v>5171</v>
      </c>
    </row>
    <row r="844" spans="2:5" x14ac:dyDescent="0.3">
      <c r="B844" s="83" t="s">
        <v>1705</v>
      </c>
      <c r="C844" s="85" t="s">
        <v>2038</v>
      </c>
      <c r="D844" s="85" t="s">
        <v>3862</v>
      </c>
      <c r="E844" s="86" t="s">
        <v>5172</v>
      </c>
    </row>
    <row r="845" spans="2:5" x14ac:dyDescent="0.3">
      <c r="B845" s="83" t="s">
        <v>1705</v>
      </c>
      <c r="C845" s="85" t="s">
        <v>2038</v>
      </c>
      <c r="D845" s="85" t="s">
        <v>3863</v>
      </c>
      <c r="E845" s="86" t="s">
        <v>5173</v>
      </c>
    </row>
    <row r="846" spans="2:5" x14ac:dyDescent="0.3">
      <c r="B846" s="83" t="s">
        <v>1705</v>
      </c>
      <c r="C846" s="85" t="s">
        <v>2038</v>
      </c>
      <c r="D846" s="85" t="s">
        <v>3864</v>
      </c>
      <c r="E846" s="86" t="s">
        <v>5174</v>
      </c>
    </row>
    <row r="847" spans="2:5" x14ac:dyDescent="0.3">
      <c r="B847" s="83" t="s">
        <v>1705</v>
      </c>
      <c r="C847" s="85" t="s">
        <v>2038</v>
      </c>
      <c r="D847" s="85" t="s">
        <v>3865</v>
      </c>
      <c r="E847" s="86" t="s">
        <v>5175</v>
      </c>
    </row>
    <row r="848" spans="2:5" x14ac:dyDescent="0.3">
      <c r="B848" s="83" t="s">
        <v>1705</v>
      </c>
      <c r="C848" s="85" t="s">
        <v>2038</v>
      </c>
      <c r="D848" s="85" t="s">
        <v>3866</v>
      </c>
      <c r="E848" s="86" t="s">
        <v>5176</v>
      </c>
    </row>
    <row r="849" spans="2:5" x14ac:dyDescent="0.3">
      <c r="B849" s="83" t="s">
        <v>1705</v>
      </c>
      <c r="C849" s="85" t="s">
        <v>2038</v>
      </c>
      <c r="D849" s="85" t="s">
        <v>3867</v>
      </c>
      <c r="E849" s="86" t="s">
        <v>5177</v>
      </c>
    </row>
    <row r="850" spans="2:5" x14ac:dyDescent="0.3">
      <c r="B850" s="83" t="s">
        <v>1705</v>
      </c>
      <c r="C850" s="85" t="s">
        <v>2038</v>
      </c>
      <c r="D850" s="85" t="s">
        <v>3868</v>
      </c>
      <c r="E850" s="86" t="s">
        <v>5178</v>
      </c>
    </row>
    <row r="851" spans="2:5" x14ac:dyDescent="0.3">
      <c r="B851" s="83" t="s">
        <v>1705</v>
      </c>
      <c r="C851" s="85" t="s">
        <v>2038</v>
      </c>
      <c r="D851" s="85" t="s">
        <v>3869</v>
      </c>
      <c r="E851" s="86" t="s">
        <v>5179</v>
      </c>
    </row>
    <row r="852" spans="2:5" x14ac:dyDescent="0.3">
      <c r="B852" s="83" t="s">
        <v>1705</v>
      </c>
      <c r="C852" s="85" t="s">
        <v>2038</v>
      </c>
      <c r="D852" s="85" t="s">
        <v>3870</v>
      </c>
      <c r="E852" s="86" t="s">
        <v>5180</v>
      </c>
    </row>
    <row r="853" spans="2:5" x14ac:dyDescent="0.3">
      <c r="B853" s="83" t="s">
        <v>1705</v>
      </c>
      <c r="C853" s="85" t="s">
        <v>2038</v>
      </c>
      <c r="D853" s="85" t="s">
        <v>3871</v>
      </c>
      <c r="E853" s="86" t="s">
        <v>5181</v>
      </c>
    </row>
    <row r="854" spans="2:5" x14ac:dyDescent="0.3">
      <c r="B854" s="83" t="s">
        <v>1705</v>
      </c>
      <c r="C854" s="85" t="s">
        <v>2038</v>
      </c>
      <c r="D854" s="85" t="s">
        <v>3872</v>
      </c>
      <c r="E854" s="86" t="s">
        <v>5182</v>
      </c>
    </row>
    <row r="855" spans="2:5" x14ac:dyDescent="0.3">
      <c r="B855" s="83" t="s">
        <v>1705</v>
      </c>
      <c r="C855" s="85" t="s">
        <v>2038</v>
      </c>
      <c r="D855" s="85" t="s">
        <v>3873</v>
      </c>
      <c r="E855" s="86" t="s">
        <v>5183</v>
      </c>
    </row>
    <row r="856" spans="2:5" x14ac:dyDescent="0.3">
      <c r="B856" s="83" t="s">
        <v>1705</v>
      </c>
      <c r="C856" s="85" t="s">
        <v>2038</v>
      </c>
      <c r="D856" s="85" t="s">
        <v>3874</v>
      </c>
      <c r="E856" s="86" t="s">
        <v>5184</v>
      </c>
    </row>
    <row r="857" spans="2:5" x14ac:dyDescent="0.3">
      <c r="B857" s="83" t="s">
        <v>1705</v>
      </c>
      <c r="C857" s="85" t="s">
        <v>2038</v>
      </c>
      <c r="D857" s="85" t="s">
        <v>3875</v>
      </c>
      <c r="E857" s="86" t="s">
        <v>5185</v>
      </c>
    </row>
    <row r="858" spans="2:5" x14ac:dyDescent="0.3">
      <c r="B858" s="83" t="s">
        <v>1705</v>
      </c>
      <c r="C858" s="85" t="s">
        <v>2038</v>
      </c>
      <c r="D858" s="85" t="s">
        <v>3876</v>
      </c>
      <c r="E858" s="86" t="s">
        <v>5186</v>
      </c>
    </row>
    <row r="859" spans="2:5" x14ac:dyDescent="0.3">
      <c r="B859" s="83" t="s">
        <v>1705</v>
      </c>
      <c r="C859" s="85" t="s">
        <v>2038</v>
      </c>
      <c r="D859" s="85" t="s">
        <v>3877</v>
      </c>
      <c r="E859" s="86" t="s">
        <v>5187</v>
      </c>
    </row>
    <row r="860" spans="2:5" x14ac:dyDescent="0.3">
      <c r="B860" s="83" t="s">
        <v>1705</v>
      </c>
      <c r="C860" s="85" t="s">
        <v>2038</v>
      </c>
      <c r="D860" s="85" t="s">
        <v>3878</v>
      </c>
      <c r="E860" s="86" t="s">
        <v>5188</v>
      </c>
    </row>
    <row r="861" spans="2:5" x14ac:dyDescent="0.3">
      <c r="B861" s="83" t="s">
        <v>1705</v>
      </c>
      <c r="C861" s="85" t="s">
        <v>2038</v>
      </c>
      <c r="D861" s="85" t="s">
        <v>3879</v>
      </c>
      <c r="E861" s="86" t="s">
        <v>5189</v>
      </c>
    </row>
    <row r="862" spans="2:5" x14ac:dyDescent="0.3">
      <c r="B862" s="83" t="s">
        <v>1705</v>
      </c>
      <c r="C862" s="85" t="s">
        <v>2038</v>
      </c>
      <c r="D862" s="85" t="s">
        <v>3880</v>
      </c>
      <c r="E862" s="86" t="s">
        <v>5190</v>
      </c>
    </row>
    <row r="863" spans="2:5" x14ac:dyDescent="0.3">
      <c r="B863" s="83" t="s">
        <v>1705</v>
      </c>
      <c r="C863" s="85" t="s">
        <v>2038</v>
      </c>
      <c r="D863" s="85" t="s">
        <v>3881</v>
      </c>
      <c r="E863" s="86" t="s">
        <v>5191</v>
      </c>
    </row>
    <row r="864" spans="2:5" x14ac:dyDescent="0.3">
      <c r="B864" s="83" t="s">
        <v>1705</v>
      </c>
      <c r="C864" s="85" t="s">
        <v>2038</v>
      </c>
      <c r="D864" s="85" t="s">
        <v>3882</v>
      </c>
      <c r="E864" s="86" t="s">
        <v>5192</v>
      </c>
    </row>
    <row r="865" spans="2:5" x14ac:dyDescent="0.3">
      <c r="B865" s="83" t="s">
        <v>1705</v>
      </c>
      <c r="C865" s="85" t="s">
        <v>2038</v>
      </c>
      <c r="D865" s="85" t="s">
        <v>3883</v>
      </c>
      <c r="E865" s="86" t="s">
        <v>5193</v>
      </c>
    </row>
    <row r="866" spans="2:5" x14ac:dyDescent="0.3">
      <c r="B866" s="83" t="s">
        <v>1705</v>
      </c>
      <c r="C866" s="85" t="s">
        <v>2038</v>
      </c>
      <c r="D866" s="85" t="s">
        <v>3884</v>
      </c>
      <c r="E866" s="86" t="s">
        <v>5194</v>
      </c>
    </row>
    <row r="867" spans="2:5" x14ac:dyDescent="0.3">
      <c r="B867" s="83" t="s">
        <v>1705</v>
      </c>
      <c r="C867" s="85" t="s">
        <v>2038</v>
      </c>
      <c r="D867" s="85" t="s">
        <v>3885</v>
      </c>
      <c r="E867" s="86" t="s">
        <v>5195</v>
      </c>
    </row>
    <row r="868" spans="2:5" x14ac:dyDescent="0.3">
      <c r="B868" s="83" t="s">
        <v>1705</v>
      </c>
      <c r="C868" s="85" t="s">
        <v>2038</v>
      </c>
      <c r="D868" s="85" t="s">
        <v>3886</v>
      </c>
      <c r="E868" s="86" t="s">
        <v>5196</v>
      </c>
    </row>
    <row r="869" spans="2:5" x14ac:dyDescent="0.3">
      <c r="B869" s="83" t="s">
        <v>1705</v>
      </c>
      <c r="C869" s="85" t="s">
        <v>2038</v>
      </c>
      <c r="D869" s="85" t="s">
        <v>3887</v>
      </c>
      <c r="E869" s="86" t="s">
        <v>5197</v>
      </c>
    </row>
    <row r="870" spans="2:5" x14ac:dyDescent="0.3">
      <c r="B870" s="83" t="s">
        <v>1705</v>
      </c>
      <c r="C870" s="85" t="s">
        <v>2038</v>
      </c>
      <c r="D870" s="85" t="s">
        <v>3888</v>
      </c>
      <c r="E870" s="86" t="s">
        <v>5198</v>
      </c>
    </row>
    <row r="871" spans="2:5" x14ac:dyDescent="0.3">
      <c r="B871" s="83" t="s">
        <v>1705</v>
      </c>
      <c r="C871" s="85" t="s">
        <v>2038</v>
      </c>
      <c r="D871" s="85" t="s">
        <v>3889</v>
      </c>
      <c r="E871" s="86" t="s">
        <v>5199</v>
      </c>
    </row>
    <row r="872" spans="2:5" x14ac:dyDescent="0.3">
      <c r="B872" s="83" t="s">
        <v>1705</v>
      </c>
      <c r="C872" s="85" t="s">
        <v>2038</v>
      </c>
      <c r="D872" s="85" t="s">
        <v>3890</v>
      </c>
      <c r="E872" s="86" t="s">
        <v>5200</v>
      </c>
    </row>
    <row r="873" spans="2:5" x14ac:dyDescent="0.3">
      <c r="B873" s="83" t="s">
        <v>1705</v>
      </c>
      <c r="C873" s="85" t="s">
        <v>2038</v>
      </c>
      <c r="D873" s="85" t="s">
        <v>3891</v>
      </c>
      <c r="E873" s="86" t="s">
        <v>5201</v>
      </c>
    </row>
    <row r="874" spans="2:5" x14ac:dyDescent="0.3">
      <c r="B874" s="83" t="s">
        <v>1705</v>
      </c>
      <c r="C874" s="85" t="s">
        <v>2038</v>
      </c>
      <c r="D874" s="85" t="s">
        <v>3892</v>
      </c>
      <c r="E874" s="86" t="s">
        <v>5202</v>
      </c>
    </row>
    <row r="875" spans="2:5" x14ac:dyDescent="0.3">
      <c r="B875" s="83" t="s">
        <v>1705</v>
      </c>
      <c r="C875" s="85" t="s">
        <v>2038</v>
      </c>
      <c r="D875" s="85" t="s">
        <v>3893</v>
      </c>
      <c r="E875" s="86" t="s">
        <v>5203</v>
      </c>
    </row>
    <row r="876" spans="2:5" x14ac:dyDescent="0.3">
      <c r="B876" s="83" t="s">
        <v>1705</v>
      </c>
      <c r="C876" s="85" t="s">
        <v>2038</v>
      </c>
      <c r="D876" s="85" t="s">
        <v>3894</v>
      </c>
      <c r="E876" s="86" t="s">
        <v>5204</v>
      </c>
    </row>
    <row r="877" spans="2:5" x14ac:dyDescent="0.3">
      <c r="B877" s="83" t="s">
        <v>1705</v>
      </c>
      <c r="C877" s="85" t="s">
        <v>2038</v>
      </c>
      <c r="D877" s="85" t="s">
        <v>3895</v>
      </c>
      <c r="E877" s="86" t="s">
        <v>5205</v>
      </c>
    </row>
    <row r="878" spans="2:5" x14ac:dyDescent="0.3">
      <c r="B878" s="83" t="s">
        <v>1705</v>
      </c>
      <c r="C878" s="85" t="s">
        <v>2038</v>
      </c>
      <c r="D878" s="85" t="s">
        <v>3896</v>
      </c>
      <c r="E878" s="86" t="s">
        <v>5206</v>
      </c>
    </row>
    <row r="879" spans="2:5" x14ac:dyDescent="0.3">
      <c r="B879" s="83" t="s">
        <v>1705</v>
      </c>
      <c r="C879" s="85" t="s">
        <v>2038</v>
      </c>
      <c r="D879" s="85" t="s">
        <v>3897</v>
      </c>
      <c r="E879" s="86" t="s">
        <v>5207</v>
      </c>
    </row>
    <row r="880" spans="2:5" x14ac:dyDescent="0.3">
      <c r="B880" s="83" t="s">
        <v>1705</v>
      </c>
      <c r="C880" s="85" t="s">
        <v>2038</v>
      </c>
      <c r="D880" s="85" t="s">
        <v>3898</v>
      </c>
      <c r="E880" s="86" t="s">
        <v>5208</v>
      </c>
    </row>
    <row r="881" spans="2:5" x14ac:dyDescent="0.3">
      <c r="B881" s="83" t="s">
        <v>1705</v>
      </c>
      <c r="C881" s="85" t="s">
        <v>2038</v>
      </c>
      <c r="D881" s="85" t="s">
        <v>3899</v>
      </c>
      <c r="E881" s="86" t="s">
        <v>5209</v>
      </c>
    </row>
    <row r="882" spans="2:5" x14ac:dyDescent="0.3">
      <c r="B882" s="83" t="s">
        <v>1705</v>
      </c>
      <c r="C882" s="85" t="s">
        <v>2038</v>
      </c>
      <c r="D882" s="85" t="s">
        <v>3900</v>
      </c>
      <c r="E882" s="86" t="s">
        <v>5210</v>
      </c>
    </row>
    <row r="883" spans="2:5" x14ac:dyDescent="0.3">
      <c r="B883" s="83" t="s">
        <v>1705</v>
      </c>
      <c r="C883" s="85" t="s">
        <v>2038</v>
      </c>
      <c r="D883" s="85" t="s">
        <v>3901</v>
      </c>
      <c r="E883" s="86" t="s">
        <v>5211</v>
      </c>
    </row>
    <row r="884" spans="2:5" x14ac:dyDescent="0.3">
      <c r="B884" s="83" t="s">
        <v>1705</v>
      </c>
      <c r="C884" s="85" t="s">
        <v>2038</v>
      </c>
      <c r="D884" s="85" t="s">
        <v>3902</v>
      </c>
      <c r="E884" s="86" t="s">
        <v>5212</v>
      </c>
    </row>
    <row r="885" spans="2:5" x14ac:dyDescent="0.3">
      <c r="B885" s="83" t="s">
        <v>1705</v>
      </c>
      <c r="C885" s="85" t="s">
        <v>2038</v>
      </c>
      <c r="D885" s="85" t="s">
        <v>3903</v>
      </c>
      <c r="E885" s="86" t="s">
        <v>5213</v>
      </c>
    </row>
    <row r="886" spans="2:5" x14ac:dyDescent="0.3">
      <c r="B886" s="83" t="s">
        <v>1705</v>
      </c>
      <c r="C886" s="85" t="s">
        <v>2038</v>
      </c>
      <c r="D886" s="85" t="s">
        <v>3904</v>
      </c>
      <c r="E886" s="86" t="s">
        <v>5214</v>
      </c>
    </row>
    <row r="887" spans="2:5" x14ac:dyDescent="0.3">
      <c r="B887" s="83" t="s">
        <v>1705</v>
      </c>
      <c r="C887" s="85" t="s">
        <v>2038</v>
      </c>
      <c r="D887" s="85" t="s">
        <v>3905</v>
      </c>
      <c r="E887" s="86" t="s">
        <v>5215</v>
      </c>
    </row>
    <row r="888" spans="2:5" x14ac:dyDescent="0.3">
      <c r="B888" s="83" t="s">
        <v>1705</v>
      </c>
      <c r="C888" s="85" t="s">
        <v>2038</v>
      </c>
      <c r="D888" s="85" t="s">
        <v>3906</v>
      </c>
      <c r="E888" s="86" t="s">
        <v>5216</v>
      </c>
    </row>
    <row r="889" spans="2:5" x14ac:dyDescent="0.3">
      <c r="B889" s="83" t="s">
        <v>1705</v>
      </c>
      <c r="C889" s="85" t="s">
        <v>2038</v>
      </c>
      <c r="D889" s="85" t="s">
        <v>3907</v>
      </c>
      <c r="E889" s="86" t="s">
        <v>5217</v>
      </c>
    </row>
    <row r="890" spans="2:5" x14ac:dyDescent="0.3">
      <c r="B890" s="83" t="s">
        <v>1705</v>
      </c>
      <c r="C890" s="85" t="s">
        <v>2038</v>
      </c>
      <c r="D890" s="85" t="s">
        <v>3908</v>
      </c>
      <c r="E890" s="86" t="s">
        <v>5218</v>
      </c>
    </row>
    <row r="891" spans="2:5" x14ac:dyDescent="0.3">
      <c r="B891" s="83" t="s">
        <v>1705</v>
      </c>
      <c r="C891" s="85" t="s">
        <v>2038</v>
      </c>
      <c r="D891" s="85" t="s">
        <v>3909</v>
      </c>
      <c r="E891" s="86" t="s">
        <v>5219</v>
      </c>
    </row>
    <row r="892" spans="2:5" x14ac:dyDescent="0.3">
      <c r="B892" s="83" t="s">
        <v>1705</v>
      </c>
      <c r="C892" s="85" t="s">
        <v>2038</v>
      </c>
      <c r="D892" s="85" t="s">
        <v>3910</v>
      </c>
      <c r="E892" s="86" t="s">
        <v>5220</v>
      </c>
    </row>
    <row r="893" spans="2:5" x14ac:dyDescent="0.3">
      <c r="B893" s="83" t="s">
        <v>1705</v>
      </c>
      <c r="C893" s="85" t="s">
        <v>2038</v>
      </c>
      <c r="D893" s="85" t="s">
        <v>3911</v>
      </c>
      <c r="E893" s="86" t="s">
        <v>5221</v>
      </c>
    </row>
    <row r="894" spans="2:5" x14ac:dyDescent="0.3">
      <c r="B894" s="83" t="s">
        <v>1705</v>
      </c>
      <c r="C894" s="85" t="s">
        <v>2038</v>
      </c>
      <c r="D894" s="85" t="s">
        <v>3912</v>
      </c>
      <c r="E894" s="86" t="s">
        <v>5222</v>
      </c>
    </row>
    <row r="895" spans="2:5" x14ac:dyDescent="0.3">
      <c r="B895" s="83" t="s">
        <v>1705</v>
      </c>
      <c r="C895" s="85" t="s">
        <v>2038</v>
      </c>
      <c r="D895" s="85" t="s">
        <v>3913</v>
      </c>
      <c r="E895" s="86" t="s">
        <v>5223</v>
      </c>
    </row>
    <row r="896" spans="2:5" x14ac:dyDescent="0.3">
      <c r="B896" s="83" t="s">
        <v>1705</v>
      </c>
      <c r="C896" s="85" t="s">
        <v>2038</v>
      </c>
      <c r="D896" s="85" t="s">
        <v>3914</v>
      </c>
      <c r="E896" s="86" t="s">
        <v>5224</v>
      </c>
    </row>
    <row r="897" spans="2:5" x14ac:dyDescent="0.3">
      <c r="B897" s="83" t="s">
        <v>1705</v>
      </c>
      <c r="C897" s="85" t="s">
        <v>2038</v>
      </c>
      <c r="D897" s="85" t="s">
        <v>3915</v>
      </c>
      <c r="E897" s="86" t="s">
        <v>5225</v>
      </c>
    </row>
    <row r="898" spans="2:5" x14ac:dyDescent="0.3">
      <c r="B898" s="83" t="s">
        <v>1705</v>
      </c>
      <c r="C898" s="85" t="s">
        <v>2038</v>
      </c>
      <c r="D898" s="85" t="s">
        <v>3916</v>
      </c>
      <c r="E898" s="86" t="s">
        <v>5226</v>
      </c>
    </row>
    <row r="899" spans="2:5" x14ac:dyDescent="0.3">
      <c r="B899" s="83" t="s">
        <v>1705</v>
      </c>
      <c r="C899" s="85" t="s">
        <v>2038</v>
      </c>
      <c r="D899" s="85" t="s">
        <v>3917</v>
      </c>
      <c r="E899" s="86" t="s">
        <v>5227</v>
      </c>
    </row>
    <row r="900" spans="2:5" x14ac:dyDescent="0.3">
      <c r="B900" s="83" t="s">
        <v>1705</v>
      </c>
      <c r="C900" s="85" t="s">
        <v>2038</v>
      </c>
      <c r="D900" s="85" t="s">
        <v>3918</v>
      </c>
      <c r="E900" s="86" t="s">
        <v>5228</v>
      </c>
    </row>
    <row r="901" spans="2:5" x14ac:dyDescent="0.3">
      <c r="B901" s="83" t="s">
        <v>1705</v>
      </c>
      <c r="C901" s="85" t="s">
        <v>2038</v>
      </c>
      <c r="D901" s="85" t="s">
        <v>3919</v>
      </c>
      <c r="E901" s="86" t="s">
        <v>5229</v>
      </c>
    </row>
    <row r="902" spans="2:5" x14ac:dyDescent="0.3">
      <c r="B902" s="83" t="s">
        <v>1705</v>
      </c>
      <c r="C902" s="85" t="s">
        <v>2038</v>
      </c>
      <c r="D902" s="85" t="s">
        <v>3920</v>
      </c>
      <c r="E902" s="86" t="s">
        <v>5230</v>
      </c>
    </row>
    <row r="903" spans="2:5" x14ac:dyDescent="0.3">
      <c r="B903" s="83" t="s">
        <v>1705</v>
      </c>
      <c r="C903" s="85" t="s">
        <v>2038</v>
      </c>
      <c r="D903" s="85" t="s">
        <v>3921</v>
      </c>
      <c r="E903" s="86" t="s">
        <v>5231</v>
      </c>
    </row>
    <row r="904" spans="2:5" x14ac:dyDescent="0.3">
      <c r="B904" s="83" t="s">
        <v>1705</v>
      </c>
      <c r="C904" s="85" t="s">
        <v>2038</v>
      </c>
      <c r="D904" s="85" t="s">
        <v>3922</v>
      </c>
      <c r="E904" s="86" t="s">
        <v>5232</v>
      </c>
    </row>
    <row r="905" spans="2:5" x14ac:dyDescent="0.3">
      <c r="B905" s="83" t="s">
        <v>1705</v>
      </c>
      <c r="C905" s="85" t="s">
        <v>2038</v>
      </c>
      <c r="D905" s="85" t="s">
        <v>3923</v>
      </c>
      <c r="E905" s="86" t="s">
        <v>5233</v>
      </c>
    </row>
    <row r="906" spans="2:5" x14ac:dyDescent="0.3">
      <c r="B906" s="83" t="s">
        <v>1705</v>
      </c>
      <c r="C906" s="85" t="s">
        <v>2038</v>
      </c>
      <c r="D906" s="85" t="s">
        <v>3924</v>
      </c>
      <c r="E906" s="86" t="s">
        <v>5234</v>
      </c>
    </row>
    <row r="907" spans="2:5" x14ac:dyDescent="0.3">
      <c r="B907" s="83" t="s">
        <v>1705</v>
      </c>
      <c r="C907" s="85" t="s">
        <v>2038</v>
      </c>
      <c r="D907" s="85" t="s">
        <v>3925</v>
      </c>
      <c r="E907" s="86" t="s">
        <v>5235</v>
      </c>
    </row>
    <row r="908" spans="2:5" x14ac:dyDescent="0.3">
      <c r="B908" s="83" t="s">
        <v>1705</v>
      </c>
      <c r="C908" s="85" t="s">
        <v>2038</v>
      </c>
      <c r="D908" s="85" t="s">
        <v>3926</v>
      </c>
      <c r="E908" s="86" t="s">
        <v>5236</v>
      </c>
    </row>
    <row r="909" spans="2:5" x14ac:dyDescent="0.3">
      <c r="B909" s="83" t="s">
        <v>1705</v>
      </c>
      <c r="C909" s="85" t="s">
        <v>2038</v>
      </c>
      <c r="D909" s="85" t="s">
        <v>3927</v>
      </c>
      <c r="E909" s="86" t="s">
        <v>5237</v>
      </c>
    </row>
    <row r="910" spans="2:5" x14ac:dyDescent="0.3">
      <c r="B910" s="83" t="s">
        <v>1705</v>
      </c>
      <c r="C910" s="85" t="s">
        <v>2038</v>
      </c>
      <c r="D910" s="85" t="s">
        <v>3928</v>
      </c>
      <c r="E910" s="86" t="s">
        <v>5238</v>
      </c>
    </row>
    <row r="911" spans="2:5" x14ac:dyDescent="0.3">
      <c r="B911" s="83" t="s">
        <v>1705</v>
      </c>
      <c r="C911" s="85" t="s">
        <v>2038</v>
      </c>
      <c r="D911" s="85" t="s">
        <v>3929</v>
      </c>
      <c r="E911" s="86" t="s">
        <v>5239</v>
      </c>
    </row>
    <row r="912" spans="2:5" x14ac:dyDescent="0.3">
      <c r="B912" s="83" t="s">
        <v>1705</v>
      </c>
      <c r="C912" s="85" t="s">
        <v>2038</v>
      </c>
      <c r="D912" s="85" t="s">
        <v>3930</v>
      </c>
      <c r="E912" s="86" t="s">
        <v>5240</v>
      </c>
    </row>
    <row r="913" spans="2:5" x14ac:dyDescent="0.3">
      <c r="B913" s="83" t="s">
        <v>1705</v>
      </c>
      <c r="C913" s="85" t="s">
        <v>2038</v>
      </c>
      <c r="D913" s="85" t="s">
        <v>3931</v>
      </c>
      <c r="E913" s="86" t="s">
        <v>5241</v>
      </c>
    </row>
    <row r="914" spans="2:5" x14ac:dyDescent="0.3">
      <c r="B914" s="83" t="s">
        <v>1705</v>
      </c>
      <c r="C914" s="85" t="s">
        <v>2038</v>
      </c>
      <c r="D914" s="85" t="s">
        <v>3932</v>
      </c>
      <c r="E914" s="86" t="s">
        <v>5242</v>
      </c>
    </row>
    <row r="915" spans="2:5" x14ac:dyDescent="0.3">
      <c r="B915" s="83" t="s">
        <v>1705</v>
      </c>
      <c r="C915" s="85" t="s">
        <v>2038</v>
      </c>
      <c r="D915" s="85" t="s">
        <v>3933</v>
      </c>
      <c r="E915" s="86" t="s">
        <v>5243</v>
      </c>
    </row>
    <row r="916" spans="2:5" x14ac:dyDescent="0.3">
      <c r="B916" s="83" t="s">
        <v>1705</v>
      </c>
      <c r="C916" s="85" t="s">
        <v>2038</v>
      </c>
      <c r="D916" s="85" t="s">
        <v>3934</v>
      </c>
      <c r="E916" s="86" t="s">
        <v>5244</v>
      </c>
    </row>
    <row r="917" spans="2:5" x14ac:dyDescent="0.3">
      <c r="B917" s="83" t="s">
        <v>1705</v>
      </c>
      <c r="C917" s="85" t="s">
        <v>2038</v>
      </c>
      <c r="D917" s="85" t="s">
        <v>3935</v>
      </c>
      <c r="E917" s="86" t="s">
        <v>5245</v>
      </c>
    </row>
    <row r="918" spans="2:5" x14ac:dyDescent="0.3">
      <c r="B918" s="83" t="s">
        <v>1705</v>
      </c>
      <c r="C918" s="85" t="s">
        <v>2038</v>
      </c>
      <c r="D918" s="85" t="s">
        <v>3936</v>
      </c>
      <c r="E918" s="86" t="s">
        <v>5246</v>
      </c>
    </row>
    <row r="919" spans="2:5" x14ac:dyDescent="0.3">
      <c r="B919" s="83" t="s">
        <v>1705</v>
      </c>
      <c r="C919" s="85" t="s">
        <v>2038</v>
      </c>
      <c r="D919" s="85" t="s">
        <v>3937</v>
      </c>
      <c r="E919" s="86" t="s">
        <v>5247</v>
      </c>
    </row>
    <row r="920" spans="2:5" x14ac:dyDescent="0.3">
      <c r="B920" s="83" t="s">
        <v>1705</v>
      </c>
      <c r="C920" s="85" t="s">
        <v>2038</v>
      </c>
      <c r="D920" s="85" t="s">
        <v>3938</v>
      </c>
      <c r="E920" s="86" t="s">
        <v>5248</v>
      </c>
    </row>
    <row r="921" spans="2:5" x14ac:dyDescent="0.3">
      <c r="B921" s="83" t="s">
        <v>1705</v>
      </c>
      <c r="C921" s="85" t="s">
        <v>2038</v>
      </c>
      <c r="D921" s="85" t="s">
        <v>3939</v>
      </c>
      <c r="E921" s="86" t="s">
        <v>5249</v>
      </c>
    </row>
    <row r="922" spans="2:5" x14ac:dyDescent="0.3">
      <c r="B922" s="83" t="s">
        <v>1705</v>
      </c>
      <c r="C922" s="85" t="s">
        <v>2038</v>
      </c>
      <c r="D922" s="85" t="s">
        <v>3940</v>
      </c>
      <c r="E922" s="86" t="s">
        <v>5250</v>
      </c>
    </row>
    <row r="923" spans="2:5" x14ac:dyDescent="0.3">
      <c r="B923" s="83" t="s">
        <v>1705</v>
      </c>
      <c r="C923" s="85" t="s">
        <v>2038</v>
      </c>
      <c r="D923" s="85" t="s">
        <v>3941</v>
      </c>
      <c r="E923" s="86" t="s">
        <v>5251</v>
      </c>
    </row>
    <row r="924" spans="2:5" x14ac:dyDescent="0.3">
      <c r="B924" s="83" t="s">
        <v>1705</v>
      </c>
      <c r="C924" s="85" t="s">
        <v>2038</v>
      </c>
      <c r="D924" s="85" t="s">
        <v>3942</v>
      </c>
      <c r="E924" s="86" t="s">
        <v>5252</v>
      </c>
    </row>
    <row r="925" spans="2:5" x14ac:dyDescent="0.3">
      <c r="B925" s="83" t="s">
        <v>1705</v>
      </c>
      <c r="C925" s="85" t="s">
        <v>2038</v>
      </c>
      <c r="D925" s="85" t="s">
        <v>3943</v>
      </c>
      <c r="E925" s="86" t="s">
        <v>5253</v>
      </c>
    </row>
    <row r="926" spans="2:5" x14ac:dyDescent="0.3">
      <c r="B926" s="83" t="s">
        <v>1705</v>
      </c>
      <c r="C926" s="85" t="s">
        <v>2267</v>
      </c>
      <c r="D926" s="85" t="s">
        <v>3944</v>
      </c>
      <c r="E926" s="86" t="s">
        <v>5254</v>
      </c>
    </row>
    <row r="927" spans="2:5" x14ac:dyDescent="0.3">
      <c r="B927" s="83" t="s">
        <v>1705</v>
      </c>
      <c r="C927" s="85" t="s">
        <v>2267</v>
      </c>
      <c r="D927" s="85" t="s">
        <v>3945</v>
      </c>
      <c r="E927" s="86" t="s">
        <v>5255</v>
      </c>
    </row>
    <row r="928" spans="2:5" x14ac:dyDescent="0.3">
      <c r="B928" s="83" t="s">
        <v>1705</v>
      </c>
      <c r="C928" s="85" t="s">
        <v>2267</v>
      </c>
      <c r="D928" s="85" t="s">
        <v>3946</v>
      </c>
      <c r="E928" s="86" t="s">
        <v>5256</v>
      </c>
    </row>
    <row r="929" spans="2:5" x14ac:dyDescent="0.3">
      <c r="B929" s="83" t="s">
        <v>1705</v>
      </c>
      <c r="C929" s="85" t="s">
        <v>2267</v>
      </c>
      <c r="D929" s="85" t="s">
        <v>3947</v>
      </c>
      <c r="E929" s="86" t="s">
        <v>5257</v>
      </c>
    </row>
    <row r="930" spans="2:5" x14ac:dyDescent="0.3">
      <c r="B930" s="83" t="s">
        <v>1705</v>
      </c>
      <c r="C930" s="85" t="s">
        <v>2267</v>
      </c>
      <c r="D930" s="85" t="s">
        <v>3948</v>
      </c>
      <c r="E930" s="86" t="s">
        <v>5258</v>
      </c>
    </row>
    <row r="931" spans="2:5" x14ac:dyDescent="0.3">
      <c r="B931" s="83" t="s">
        <v>1705</v>
      </c>
      <c r="C931" s="85" t="s">
        <v>2267</v>
      </c>
      <c r="D931" s="85" t="s">
        <v>3949</v>
      </c>
      <c r="E931" s="86" t="s">
        <v>5259</v>
      </c>
    </row>
    <row r="932" spans="2:5" x14ac:dyDescent="0.3">
      <c r="B932" s="83" t="s">
        <v>1705</v>
      </c>
      <c r="C932" s="85" t="s">
        <v>2267</v>
      </c>
      <c r="D932" s="85" t="s">
        <v>3950</v>
      </c>
      <c r="E932" s="86" t="s">
        <v>5260</v>
      </c>
    </row>
    <row r="933" spans="2:5" x14ac:dyDescent="0.3">
      <c r="B933" s="83" t="s">
        <v>1705</v>
      </c>
      <c r="C933" s="85" t="s">
        <v>2267</v>
      </c>
      <c r="D933" s="85" t="s">
        <v>3951</v>
      </c>
      <c r="E933" s="86" t="s">
        <v>5261</v>
      </c>
    </row>
    <row r="934" spans="2:5" x14ac:dyDescent="0.3">
      <c r="B934" s="83" t="s">
        <v>1705</v>
      </c>
      <c r="C934" s="85" t="s">
        <v>2267</v>
      </c>
      <c r="D934" s="85" t="s">
        <v>3952</v>
      </c>
      <c r="E934" s="86" t="s">
        <v>5262</v>
      </c>
    </row>
    <row r="935" spans="2:5" x14ac:dyDescent="0.3">
      <c r="B935" s="83" t="s">
        <v>1705</v>
      </c>
      <c r="C935" s="85" t="s">
        <v>2267</v>
      </c>
      <c r="D935" s="85" t="s">
        <v>3953</v>
      </c>
      <c r="E935" s="86" t="s">
        <v>5263</v>
      </c>
    </row>
    <row r="936" spans="2:5" x14ac:dyDescent="0.3">
      <c r="B936" s="83" t="s">
        <v>1705</v>
      </c>
      <c r="C936" s="85" t="s">
        <v>2267</v>
      </c>
      <c r="D936" s="85" t="s">
        <v>3954</v>
      </c>
      <c r="E936" s="86" t="s">
        <v>5264</v>
      </c>
    </row>
    <row r="937" spans="2:5" x14ac:dyDescent="0.3">
      <c r="B937" s="83" t="s">
        <v>1705</v>
      </c>
      <c r="C937" s="85" t="s">
        <v>2267</v>
      </c>
      <c r="D937" s="85" t="s">
        <v>3955</v>
      </c>
      <c r="E937" s="86" t="s">
        <v>5265</v>
      </c>
    </row>
    <row r="938" spans="2:5" x14ac:dyDescent="0.3">
      <c r="B938" s="83" t="s">
        <v>1705</v>
      </c>
      <c r="C938" s="85" t="s">
        <v>2267</v>
      </c>
      <c r="D938" s="85" t="s">
        <v>3956</v>
      </c>
      <c r="E938" s="86" t="s">
        <v>5266</v>
      </c>
    </row>
    <row r="939" spans="2:5" x14ac:dyDescent="0.3">
      <c r="B939" s="83" t="s">
        <v>1705</v>
      </c>
      <c r="C939" s="85" t="s">
        <v>2267</v>
      </c>
      <c r="D939" s="85" t="s">
        <v>3957</v>
      </c>
      <c r="E939" s="86" t="s">
        <v>5267</v>
      </c>
    </row>
    <row r="940" spans="2:5" x14ac:dyDescent="0.3">
      <c r="B940" s="83" t="s">
        <v>1705</v>
      </c>
      <c r="C940" s="85" t="s">
        <v>2267</v>
      </c>
      <c r="D940" s="85" t="s">
        <v>3958</v>
      </c>
      <c r="E940" s="86" t="s">
        <v>5268</v>
      </c>
    </row>
    <row r="941" spans="2:5" x14ac:dyDescent="0.3">
      <c r="B941" s="83" t="s">
        <v>1705</v>
      </c>
      <c r="C941" s="85" t="s">
        <v>2267</v>
      </c>
      <c r="D941" s="85" t="s">
        <v>3959</v>
      </c>
      <c r="E941" s="86" t="s">
        <v>5269</v>
      </c>
    </row>
    <row r="942" spans="2:5" x14ac:dyDescent="0.3">
      <c r="B942" s="83" t="s">
        <v>1705</v>
      </c>
      <c r="C942" s="85" t="s">
        <v>2267</v>
      </c>
      <c r="D942" s="85" t="s">
        <v>3960</v>
      </c>
      <c r="E942" s="86" t="s">
        <v>5270</v>
      </c>
    </row>
    <row r="943" spans="2:5" x14ac:dyDescent="0.3">
      <c r="B943" s="83" t="s">
        <v>1705</v>
      </c>
      <c r="C943" s="85" t="s">
        <v>2267</v>
      </c>
      <c r="D943" s="85" t="s">
        <v>3961</v>
      </c>
      <c r="E943" s="86" t="s">
        <v>5271</v>
      </c>
    </row>
    <row r="944" spans="2:5" x14ac:dyDescent="0.3">
      <c r="B944" s="83" t="s">
        <v>1705</v>
      </c>
      <c r="C944" s="85" t="s">
        <v>2267</v>
      </c>
      <c r="D944" s="85" t="s">
        <v>3962</v>
      </c>
      <c r="E944" s="86" t="s">
        <v>5272</v>
      </c>
    </row>
    <row r="945" spans="2:5" x14ac:dyDescent="0.3">
      <c r="B945" s="83" t="s">
        <v>1705</v>
      </c>
      <c r="C945" s="85" t="s">
        <v>2305</v>
      </c>
      <c r="D945" s="85" t="s">
        <v>3963</v>
      </c>
      <c r="E945" s="86" t="s">
        <v>5273</v>
      </c>
    </row>
    <row r="946" spans="2:5" x14ac:dyDescent="0.3">
      <c r="B946" s="83" t="s">
        <v>1705</v>
      </c>
      <c r="C946" s="85" t="s">
        <v>2305</v>
      </c>
      <c r="D946" s="85" t="s">
        <v>3964</v>
      </c>
      <c r="E946" s="86" t="s">
        <v>5274</v>
      </c>
    </row>
    <row r="947" spans="2:5" x14ac:dyDescent="0.3">
      <c r="B947" s="83" t="s">
        <v>1705</v>
      </c>
      <c r="C947" s="85" t="s">
        <v>2305</v>
      </c>
      <c r="D947" s="85" t="s">
        <v>3965</v>
      </c>
      <c r="E947" s="86" t="s">
        <v>5275</v>
      </c>
    </row>
    <row r="948" spans="2:5" x14ac:dyDescent="0.3">
      <c r="B948" s="83" t="s">
        <v>1705</v>
      </c>
      <c r="C948" s="85" t="s">
        <v>2305</v>
      </c>
      <c r="D948" s="85" t="s">
        <v>3966</v>
      </c>
      <c r="E948" s="86" t="s">
        <v>5276</v>
      </c>
    </row>
    <row r="949" spans="2:5" x14ac:dyDescent="0.3">
      <c r="B949" s="83" t="s">
        <v>1705</v>
      </c>
      <c r="C949" s="85" t="s">
        <v>2305</v>
      </c>
      <c r="D949" s="85" t="s">
        <v>3967</v>
      </c>
      <c r="E949" s="86" t="s">
        <v>5277</v>
      </c>
    </row>
    <row r="950" spans="2:5" x14ac:dyDescent="0.3">
      <c r="B950" s="83" t="s">
        <v>1705</v>
      </c>
      <c r="C950" s="85" t="s">
        <v>2305</v>
      </c>
      <c r="D950" s="85" t="s">
        <v>3968</v>
      </c>
      <c r="E950" s="86" t="s">
        <v>5278</v>
      </c>
    </row>
    <row r="951" spans="2:5" x14ac:dyDescent="0.3">
      <c r="B951" s="83" t="s">
        <v>1705</v>
      </c>
      <c r="C951" s="85" t="s">
        <v>2305</v>
      </c>
      <c r="D951" s="85" t="s">
        <v>3969</v>
      </c>
      <c r="E951" s="86" t="s">
        <v>5279</v>
      </c>
    </row>
    <row r="952" spans="2:5" x14ac:dyDescent="0.3">
      <c r="B952" s="83" t="s">
        <v>1705</v>
      </c>
      <c r="C952" s="85" t="s">
        <v>2305</v>
      </c>
      <c r="D952" s="85" t="s">
        <v>3970</v>
      </c>
      <c r="E952" s="86" t="s">
        <v>5280</v>
      </c>
    </row>
    <row r="953" spans="2:5" x14ac:dyDescent="0.3">
      <c r="B953" s="83" t="s">
        <v>1705</v>
      </c>
      <c r="C953" s="85" t="s">
        <v>2305</v>
      </c>
      <c r="D953" s="85" t="s">
        <v>3971</v>
      </c>
      <c r="E953" s="86" t="s">
        <v>5281</v>
      </c>
    </row>
    <row r="954" spans="2:5" x14ac:dyDescent="0.3">
      <c r="B954" s="83" t="s">
        <v>1705</v>
      </c>
      <c r="C954" s="85" t="s">
        <v>2305</v>
      </c>
      <c r="D954" s="85" t="s">
        <v>3972</v>
      </c>
      <c r="E954" s="86" t="s">
        <v>5282</v>
      </c>
    </row>
    <row r="955" spans="2:5" x14ac:dyDescent="0.3">
      <c r="B955" s="83" t="s">
        <v>1705</v>
      </c>
      <c r="C955" s="85" t="s">
        <v>2305</v>
      </c>
      <c r="D955" s="85" t="s">
        <v>3973</v>
      </c>
      <c r="E955" s="86" t="s">
        <v>5283</v>
      </c>
    </row>
    <row r="956" spans="2:5" x14ac:dyDescent="0.3">
      <c r="B956" s="83" t="s">
        <v>1705</v>
      </c>
      <c r="C956" s="85" t="s">
        <v>2305</v>
      </c>
      <c r="D956" s="85" t="s">
        <v>3974</v>
      </c>
      <c r="E956" s="86" t="s">
        <v>5284</v>
      </c>
    </row>
    <row r="957" spans="2:5" x14ac:dyDescent="0.3">
      <c r="B957" s="83" t="s">
        <v>1705</v>
      </c>
      <c r="C957" s="85" t="s">
        <v>2305</v>
      </c>
      <c r="D957" s="85" t="s">
        <v>3975</v>
      </c>
      <c r="E957" s="86" t="s">
        <v>5285</v>
      </c>
    </row>
    <row r="958" spans="2:5" x14ac:dyDescent="0.3">
      <c r="B958" s="83" t="s">
        <v>1705</v>
      </c>
      <c r="C958" s="85" t="s">
        <v>2305</v>
      </c>
      <c r="D958" s="85" t="s">
        <v>3976</v>
      </c>
      <c r="E958" s="86" t="s">
        <v>5286</v>
      </c>
    </row>
    <row r="959" spans="2:5" x14ac:dyDescent="0.3">
      <c r="B959" s="83" t="s">
        <v>2338</v>
      </c>
      <c r="C959" s="85" t="s">
        <v>2339</v>
      </c>
      <c r="D959" s="85" t="s">
        <v>3978</v>
      </c>
      <c r="E959" s="86" t="s">
        <v>5287</v>
      </c>
    </row>
    <row r="960" spans="2:5" x14ac:dyDescent="0.3">
      <c r="B960" s="83" t="s">
        <v>2338</v>
      </c>
      <c r="C960" s="85" t="s">
        <v>2339</v>
      </c>
      <c r="D960" s="85" t="s">
        <v>3979</v>
      </c>
      <c r="E960" s="86" t="s">
        <v>5288</v>
      </c>
    </row>
    <row r="961" spans="2:5" x14ac:dyDescent="0.3">
      <c r="B961" s="83" t="s">
        <v>2338</v>
      </c>
      <c r="C961" s="85" t="s">
        <v>2346</v>
      </c>
      <c r="D961" s="85" t="s">
        <v>3980</v>
      </c>
      <c r="E961" s="86" t="s">
        <v>5289</v>
      </c>
    </row>
    <row r="962" spans="2:5" x14ac:dyDescent="0.3">
      <c r="B962" s="83" t="s">
        <v>2338</v>
      </c>
      <c r="C962" s="85" t="s">
        <v>2351</v>
      </c>
      <c r="D962" s="85" t="s">
        <v>3981</v>
      </c>
      <c r="E962" s="86" t="s">
        <v>5290</v>
      </c>
    </row>
    <row r="963" spans="2:5" x14ac:dyDescent="0.3">
      <c r="B963" s="83" t="s">
        <v>2338</v>
      </c>
      <c r="C963" s="85" t="s">
        <v>2351</v>
      </c>
      <c r="D963" s="85" t="s">
        <v>3982</v>
      </c>
      <c r="E963" s="86" t="s">
        <v>5291</v>
      </c>
    </row>
    <row r="964" spans="2:5" x14ac:dyDescent="0.3">
      <c r="B964" s="83" t="s">
        <v>2338</v>
      </c>
      <c r="C964" s="85" t="s">
        <v>2351</v>
      </c>
      <c r="D964" s="85" t="s">
        <v>3983</v>
      </c>
      <c r="E964" s="86" t="s">
        <v>5292</v>
      </c>
    </row>
    <row r="965" spans="2:5" x14ac:dyDescent="0.3">
      <c r="B965" s="83" t="s">
        <v>2338</v>
      </c>
      <c r="C965" s="85" t="s">
        <v>2351</v>
      </c>
      <c r="D965" s="85" t="s">
        <v>3984</v>
      </c>
      <c r="E965" s="86" t="s">
        <v>5293</v>
      </c>
    </row>
    <row r="966" spans="2:5" x14ac:dyDescent="0.3">
      <c r="B966" s="83" t="s">
        <v>2338</v>
      </c>
      <c r="C966" s="85" t="s">
        <v>2351</v>
      </c>
      <c r="D966" s="85" t="s">
        <v>3985</v>
      </c>
      <c r="E966" s="86" t="s">
        <v>5294</v>
      </c>
    </row>
    <row r="967" spans="2:5" x14ac:dyDescent="0.3">
      <c r="B967" s="83" t="s">
        <v>2338</v>
      </c>
      <c r="C967" s="85" t="s">
        <v>2351</v>
      </c>
      <c r="D967" s="85" t="s">
        <v>3986</v>
      </c>
      <c r="E967" s="86" t="s">
        <v>5295</v>
      </c>
    </row>
    <row r="968" spans="2:5" x14ac:dyDescent="0.3">
      <c r="B968" s="83" t="s">
        <v>2338</v>
      </c>
      <c r="C968" s="85" t="s">
        <v>2351</v>
      </c>
      <c r="D968" s="85" t="s">
        <v>3988</v>
      </c>
      <c r="E968" s="86" t="s">
        <v>5296</v>
      </c>
    </row>
    <row r="969" spans="2:5" x14ac:dyDescent="0.3">
      <c r="B969" s="83" t="s">
        <v>2338</v>
      </c>
      <c r="C969" s="85" t="s">
        <v>2351</v>
      </c>
      <c r="D969" s="85" t="s">
        <v>3989</v>
      </c>
      <c r="E969" s="86" t="s">
        <v>5297</v>
      </c>
    </row>
    <row r="970" spans="2:5" x14ac:dyDescent="0.3">
      <c r="B970" s="83" t="s">
        <v>2338</v>
      </c>
      <c r="C970" s="85" t="s">
        <v>2351</v>
      </c>
      <c r="D970" s="85" t="s">
        <v>3990</v>
      </c>
      <c r="E970" s="86" t="s">
        <v>5298</v>
      </c>
    </row>
    <row r="971" spans="2:5" x14ac:dyDescent="0.3">
      <c r="B971" s="83" t="s">
        <v>2338</v>
      </c>
      <c r="C971" s="85" t="s">
        <v>2351</v>
      </c>
      <c r="D971" s="85" t="s">
        <v>3992</v>
      </c>
      <c r="E971" s="86" t="s">
        <v>5299</v>
      </c>
    </row>
    <row r="972" spans="2:5" x14ac:dyDescent="0.3">
      <c r="B972" s="83" t="s">
        <v>2338</v>
      </c>
      <c r="C972" s="85" t="s">
        <v>2351</v>
      </c>
      <c r="D972" s="85" t="s">
        <v>3993</v>
      </c>
      <c r="E972" s="86" t="s">
        <v>5300</v>
      </c>
    </row>
    <row r="973" spans="2:5" x14ac:dyDescent="0.3">
      <c r="B973" s="83" t="s">
        <v>2338</v>
      </c>
      <c r="C973" s="85" t="s">
        <v>2351</v>
      </c>
      <c r="D973" s="85" t="s">
        <v>3994</v>
      </c>
      <c r="E973" s="86" t="s">
        <v>5301</v>
      </c>
    </row>
    <row r="974" spans="2:5" x14ac:dyDescent="0.3">
      <c r="B974" s="83" t="s">
        <v>2338</v>
      </c>
      <c r="C974" s="85" t="s">
        <v>2351</v>
      </c>
      <c r="D974" s="85" t="s">
        <v>3995</v>
      </c>
      <c r="E974" s="86" t="s">
        <v>5302</v>
      </c>
    </row>
    <row r="975" spans="2:5" x14ac:dyDescent="0.3">
      <c r="B975" s="83" t="s">
        <v>2338</v>
      </c>
      <c r="C975" s="85" t="s">
        <v>2351</v>
      </c>
      <c r="D975" s="85" t="s">
        <v>3996</v>
      </c>
      <c r="E975" s="86" t="s">
        <v>5303</v>
      </c>
    </row>
    <row r="976" spans="2:5" x14ac:dyDescent="0.3">
      <c r="B976" s="83" t="s">
        <v>2338</v>
      </c>
      <c r="C976" s="85" t="s">
        <v>2351</v>
      </c>
      <c r="D976" s="85" t="s">
        <v>3997</v>
      </c>
      <c r="E976" s="86" t="s">
        <v>5304</v>
      </c>
    </row>
    <row r="977" spans="2:5" x14ac:dyDescent="0.3">
      <c r="B977" s="83" t="s">
        <v>2338</v>
      </c>
      <c r="C977" s="85" t="s">
        <v>2351</v>
      </c>
      <c r="D977" s="85" t="s">
        <v>3998</v>
      </c>
      <c r="E977" s="86" t="s">
        <v>5305</v>
      </c>
    </row>
    <row r="978" spans="2:5" x14ac:dyDescent="0.3">
      <c r="B978" s="83" t="s">
        <v>2338</v>
      </c>
      <c r="C978" s="85" t="s">
        <v>2351</v>
      </c>
      <c r="D978" s="85" t="s">
        <v>3999</v>
      </c>
      <c r="E978" s="86" t="s">
        <v>5306</v>
      </c>
    </row>
    <row r="979" spans="2:5" x14ac:dyDescent="0.3">
      <c r="B979" s="83" t="s">
        <v>2338</v>
      </c>
      <c r="C979" s="85" t="s">
        <v>2351</v>
      </c>
      <c r="D979" s="85" t="s">
        <v>4000</v>
      </c>
      <c r="E979" s="86" t="s">
        <v>5307</v>
      </c>
    </row>
    <row r="980" spans="2:5" x14ac:dyDescent="0.3">
      <c r="B980" s="83" t="s">
        <v>2338</v>
      </c>
      <c r="C980" s="85" t="s">
        <v>2351</v>
      </c>
      <c r="D980" s="85" t="s">
        <v>4001</v>
      </c>
      <c r="E980" s="86" t="s">
        <v>5308</v>
      </c>
    </row>
    <row r="981" spans="2:5" x14ac:dyDescent="0.3">
      <c r="B981" s="83" t="s">
        <v>2338</v>
      </c>
      <c r="C981" s="85" t="s">
        <v>2351</v>
      </c>
      <c r="D981" s="85" t="s">
        <v>4002</v>
      </c>
      <c r="E981" s="86" t="s">
        <v>5309</v>
      </c>
    </row>
    <row r="982" spans="2:5" x14ac:dyDescent="0.3">
      <c r="B982" s="83" t="s">
        <v>2338</v>
      </c>
      <c r="C982" s="85" t="s">
        <v>2351</v>
      </c>
      <c r="D982" s="85" t="s">
        <v>4003</v>
      </c>
      <c r="E982" s="86" t="s">
        <v>5310</v>
      </c>
    </row>
    <row r="983" spans="2:5" x14ac:dyDescent="0.3">
      <c r="B983" s="83" t="s">
        <v>2338</v>
      </c>
      <c r="C983" s="85" t="s">
        <v>2351</v>
      </c>
      <c r="D983" s="85" t="s">
        <v>4004</v>
      </c>
      <c r="E983" s="86" t="s">
        <v>5311</v>
      </c>
    </row>
    <row r="984" spans="2:5" x14ac:dyDescent="0.3">
      <c r="B984" s="83" t="s">
        <v>2338</v>
      </c>
      <c r="C984" s="85" t="s">
        <v>2351</v>
      </c>
      <c r="D984" s="85" t="s">
        <v>4005</v>
      </c>
      <c r="E984" s="86" t="s">
        <v>5312</v>
      </c>
    </row>
    <row r="985" spans="2:5" x14ac:dyDescent="0.3">
      <c r="B985" s="83" t="s">
        <v>2338</v>
      </c>
      <c r="C985" s="85" t="s">
        <v>2351</v>
      </c>
      <c r="D985" s="85" t="s">
        <v>4006</v>
      </c>
      <c r="E985" s="86" t="s">
        <v>5313</v>
      </c>
    </row>
    <row r="986" spans="2:5" x14ac:dyDescent="0.3">
      <c r="B986" s="83" t="s">
        <v>2338</v>
      </c>
      <c r="C986" s="85" t="s">
        <v>2351</v>
      </c>
      <c r="D986" s="85" t="s">
        <v>4007</v>
      </c>
      <c r="E986" s="86" t="s">
        <v>5314</v>
      </c>
    </row>
    <row r="987" spans="2:5" x14ac:dyDescent="0.3">
      <c r="B987" s="83" t="s">
        <v>2338</v>
      </c>
      <c r="C987" s="85" t="s">
        <v>2351</v>
      </c>
      <c r="D987" s="85" t="s">
        <v>4008</v>
      </c>
      <c r="E987" s="86" t="s">
        <v>5315</v>
      </c>
    </row>
    <row r="988" spans="2:5" x14ac:dyDescent="0.3">
      <c r="B988" s="83" t="s">
        <v>2338</v>
      </c>
      <c r="C988" s="85" t="s">
        <v>2351</v>
      </c>
      <c r="D988" s="85" t="s">
        <v>4009</v>
      </c>
      <c r="E988" s="86" t="s">
        <v>5316</v>
      </c>
    </row>
    <row r="989" spans="2:5" x14ac:dyDescent="0.3">
      <c r="B989" s="83" t="s">
        <v>2338</v>
      </c>
      <c r="C989" s="85" t="s">
        <v>2351</v>
      </c>
      <c r="D989" s="85" t="s">
        <v>4010</v>
      </c>
      <c r="E989" s="86" t="s">
        <v>5317</v>
      </c>
    </row>
    <row r="990" spans="2:5" x14ac:dyDescent="0.3">
      <c r="B990" s="83" t="s">
        <v>2338</v>
      </c>
      <c r="C990" s="85" t="s">
        <v>2351</v>
      </c>
      <c r="D990" s="85" t="s">
        <v>4011</v>
      </c>
      <c r="E990" s="86" t="s">
        <v>5318</v>
      </c>
    </row>
    <row r="991" spans="2:5" x14ac:dyDescent="0.3">
      <c r="B991" s="83" t="s">
        <v>2338</v>
      </c>
      <c r="C991" s="85" t="s">
        <v>2351</v>
      </c>
      <c r="D991" s="85" t="s">
        <v>4012</v>
      </c>
      <c r="E991" s="86" t="s">
        <v>5319</v>
      </c>
    </row>
    <row r="992" spans="2:5" x14ac:dyDescent="0.3">
      <c r="B992" s="83" t="s">
        <v>2338</v>
      </c>
      <c r="C992" s="85" t="s">
        <v>2351</v>
      </c>
      <c r="D992" s="85" t="s">
        <v>4013</v>
      </c>
      <c r="E992" s="86" t="s">
        <v>5320</v>
      </c>
    </row>
    <row r="993" spans="2:5" x14ac:dyDescent="0.3">
      <c r="B993" s="83" t="s">
        <v>2338</v>
      </c>
      <c r="C993" s="85" t="s">
        <v>2351</v>
      </c>
      <c r="D993" s="85" t="s">
        <v>4015</v>
      </c>
      <c r="E993" s="86" t="s">
        <v>5321</v>
      </c>
    </row>
    <row r="994" spans="2:5" x14ac:dyDescent="0.3">
      <c r="B994" s="83" t="s">
        <v>2338</v>
      </c>
      <c r="C994" s="85" t="s">
        <v>2351</v>
      </c>
      <c r="D994" s="85" t="s">
        <v>4016</v>
      </c>
      <c r="E994" s="86" t="s">
        <v>5322</v>
      </c>
    </row>
    <row r="995" spans="2:5" x14ac:dyDescent="0.3">
      <c r="B995" s="83" t="s">
        <v>2338</v>
      </c>
      <c r="C995" s="85" t="s">
        <v>2351</v>
      </c>
      <c r="D995" s="85" t="s">
        <v>4017</v>
      </c>
      <c r="E995" s="86" t="s">
        <v>5323</v>
      </c>
    </row>
    <row r="996" spans="2:5" x14ac:dyDescent="0.3">
      <c r="B996" s="83" t="s">
        <v>2338</v>
      </c>
      <c r="C996" s="85" t="s">
        <v>2351</v>
      </c>
      <c r="D996" s="85" t="s">
        <v>4018</v>
      </c>
      <c r="E996" s="86" t="s">
        <v>5324</v>
      </c>
    </row>
    <row r="997" spans="2:5" x14ac:dyDescent="0.3">
      <c r="B997" s="83" t="s">
        <v>2338</v>
      </c>
      <c r="C997" s="85" t="s">
        <v>2351</v>
      </c>
      <c r="D997" s="85" t="s">
        <v>4019</v>
      </c>
      <c r="E997" s="86" t="s">
        <v>5325</v>
      </c>
    </row>
    <row r="998" spans="2:5" x14ac:dyDescent="0.3">
      <c r="B998" s="83" t="s">
        <v>2338</v>
      </c>
      <c r="C998" s="85" t="s">
        <v>2351</v>
      </c>
      <c r="D998" s="85" t="s">
        <v>4020</v>
      </c>
      <c r="E998" s="86" t="s">
        <v>5326</v>
      </c>
    </row>
    <row r="999" spans="2:5" x14ac:dyDescent="0.3">
      <c r="B999" s="83" t="s">
        <v>2338</v>
      </c>
      <c r="C999" s="85" t="s">
        <v>2351</v>
      </c>
      <c r="D999" s="85" t="s">
        <v>4021</v>
      </c>
      <c r="E999" s="86" t="s">
        <v>5327</v>
      </c>
    </row>
    <row r="1000" spans="2:5" x14ac:dyDescent="0.3">
      <c r="B1000" s="83" t="s">
        <v>2338</v>
      </c>
      <c r="C1000" s="85" t="s">
        <v>2351</v>
      </c>
      <c r="D1000" s="85" t="s">
        <v>4022</v>
      </c>
      <c r="E1000" s="86" t="s">
        <v>5328</v>
      </c>
    </row>
    <row r="1001" spans="2:5" x14ac:dyDescent="0.3">
      <c r="B1001" s="83" t="s">
        <v>2338</v>
      </c>
      <c r="C1001" s="85" t="s">
        <v>2351</v>
      </c>
      <c r="D1001" s="85" t="s">
        <v>4023</v>
      </c>
      <c r="E1001" s="86" t="s">
        <v>5329</v>
      </c>
    </row>
    <row r="1002" spans="2:5" x14ac:dyDescent="0.3">
      <c r="B1002" s="83" t="s">
        <v>2338</v>
      </c>
      <c r="C1002" s="85" t="s">
        <v>2351</v>
      </c>
      <c r="D1002" s="85" t="s">
        <v>4024</v>
      </c>
      <c r="E1002" s="86" t="s">
        <v>5330</v>
      </c>
    </row>
    <row r="1003" spans="2:5" x14ac:dyDescent="0.3">
      <c r="B1003" s="83" t="s">
        <v>2338</v>
      </c>
      <c r="C1003" s="85" t="s">
        <v>2351</v>
      </c>
      <c r="D1003" s="85" t="s">
        <v>4025</v>
      </c>
      <c r="E1003" s="86" t="s">
        <v>5331</v>
      </c>
    </row>
    <row r="1004" spans="2:5" x14ac:dyDescent="0.3">
      <c r="B1004" s="83" t="s">
        <v>2338</v>
      </c>
      <c r="C1004" s="85" t="s">
        <v>2351</v>
      </c>
      <c r="D1004" s="85" t="s">
        <v>4026</v>
      </c>
      <c r="E1004" s="86" t="s">
        <v>5332</v>
      </c>
    </row>
    <row r="1005" spans="2:5" x14ac:dyDescent="0.3">
      <c r="B1005" s="83" t="s">
        <v>2338</v>
      </c>
      <c r="C1005" s="85" t="s">
        <v>2351</v>
      </c>
      <c r="D1005" s="85" t="s">
        <v>4027</v>
      </c>
      <c r="E1005" s="86" t="s">
        <v>5333</v>
      </c>
    </row>
    <row r="1006" spans="2:5" x14ac:dyDescent="0.3">
      <c r="B1006" s="83" t="s">
        <v>2338</v>
      </c>
      <c r="C1006" s="85" t="s">
        <v>2351</v>
      </c>
      <c r="D1006" s="85" t="s">
        <v>4028</v>
      </c>
      <c r="E1006" s="86" t="s">
        <v>5334</v>
      </c>
    </row>
    <row r="1007" spans="2:5" x14ac:dyDescent="0.3">
      <c r="B1007" s="83" t="s">
        <v>2338</v>
      </c>
      <c r="C1007" s="85" t="s">
        <v>2351</v>
      </c>
      <c r="D1007" s="85" t="s">
        <v>4029</v>
      </c>
      <c r="E1007" s="86" t="s">
        <v>5335</v>
      </c>
    </row>
    <row r="1008" spans="2:5" x14ac:dyDescent="0.3">
      <c r="B1008" s="83" t="s">
        <v>2338</v>
      </c>
      <c r="C1008" s="85" t="s">
        <v>2351</v>
      </c>
      <c r="D1008" s="85" t="s">
        <v>4030</v>
      </c>
      <c r="E1008" s="86" t="s">
        <v>5336</v>
      </c>
    </row>
    <row r="1009" spans="2:5" x14ac:dyDescent="0.3">
      <c r="B1009" s="83" t="s">
        <v>2338</v>
      </c>
      <c r="C1009" s="85" t="s">
        <v>2351</v>
      </c>
      <c r="D1009" s="85" t="s">
        <v>4031</v>
      </c>
      <c r="E1009" s="86" t="s">
        <v>5337</v>
      </c>
    </row>
    <row r="1010" spans="2:5" x14ac:dyDescent="0.3">
      <c r="B1010" s="83" t="s">
        <v>2338</v>
      </c>
      <c r="C1010" s="85" t="s">
        <v>2351</v>
      </c>
      <c r="D1010" s="85" t="s">
        <v>4032</v>
      </c>
      <c r="E1010" s="86" t="s">
        <v>5338</v>
      </c>
    </row>
    <row r="1011" spans="2:5" x14ac:dyDescent="0.3">
      <c r="B1011" s="83" t="s">
        <v>2338</v>
      </c>
      <c r="C1011" s="85" t="s">
        <v>2351</v>
      </c>
      <c r="D1011" s="85" t="s">
        <v>4034</v>
      </c>
      <c r="E1011" s="86" t="s">
        <v>5339</v>
      </c>
    </row>
    <row r="1012" spans="2:5" x14ac:dyDescent="0.3">
      <c r="B1012" s="83" t="s">
        <v>2338</v>
      </c>
      <c r="C1012" s="85" t="s">
        <v>2351</v>
      </c>
      <c r="D1012" s="85" t="s">
        <v>4035</v>
      </c>
      <c r="E1012" s="86" t="s">
        <v>5340</v>
      </c>
    </row>
    <row r="1013" spans="2:5" x14ac:dyDescent="0.3">
      <c r="B1013" s="83" t="s">
        <v>2338</v>
      </c>
      <c r="C1013" s="85" t="s">
        <v>2351</v>
      </c>
      <c r="D1013" s="85" t="s">
        <v>4036</v>
      </c>
      <c r="E1013" s="86" t="s">
        <v>5341</v>
      </c>
    </row>
    <row r="1014" spans="2:5" x14ac:dyDescent="0.3">
      <c r="B1014" s="83" t="s">
        <v>2338</v>
      </c>
      <c r="C1014" s="85" t="s">
        <v>2351</v>
      </c>
      <c r="D1014" s="85" t="s">
        <v>4037</v>
      </c>
      <c r="E1014" s="86" t="s">
        <v>5342</v>
      </c>
    </row>
    <row r="1015" spans="2:5" x14ac:dyDescent="0.3">
      <c r="B1015" s="83" t="s">
        <v>2338</v>
      </c>
      <c r="C1015" s="85" t="s">
        <v>2351</v>
      </c>
      <c r="D1015" s="85" t="s">
        <v>4038</v>
      </c>
      <c r="E1015" s="86" t="s">
        <v>5343</v>
      </c>
    </row>
    <row r="1016" spans="2:5" x14ac:dyDescent="0.3">
      <c r="B1016" s="83" t="s">
        <v>2338</v>
      </c>
      <c r="C1016" s="85" t="s">
        <v>2351</v>
      </c>
      <c r="D1016" s="85" t="s">
        <v>4039</v>
      </c>
      <c r="E1016" s="86" t="s">
        <v>5344</v>
      </c>
    </row>
    <row r="1017" spans="2:5" x14ac:dyDescent="0.3">
      <c r="B1017" s="83" t="s">
        <v>2338</v>
      </c>
      <c r="C1017" s="85" t="s">
        <v>2351</v>
      </c>
      <c r="D1017" s="85" t="s">
        <v>4041</v>
      </c>
      <c r="E1017" s="86" t="s">
        <v>5345</v>
      </c>
    </row>
    <row r="1018" spans="2:5" x14ac:dyDescent="0.3">
      <c r="B1018" s="83" t="s">
        <v>2338</v>
      </c>
      <c r="C1018" s="85" t="s">
        <v>2351</v>
      </c>
      <c r="D1018" s="85" t="s">
        <v>4042</v>
      </c>
      <c r="E1018" s="86" t="s">
        <v>5346</v>
      </c>
    </row>
    <row r="1019" spans="2:5" x14ac:dyDescent="0.3">
      <c r="B1019" s="83" t="s">
        <v>2338</v>
      </c>
      <c r="C1019" s="85" t="s">
        <v>2351</v>
      </c>
      <c r="D1019" s="85" t="s">
        <v>4043</v>
      </c>
      <c r="E1019" s="86" t="s">
        <v>5347</v>
      </c>
    </row>
    <row r="1020" spans="2:5" x14ac:dyDescent="0.3">
      <c r="B1020" s="83" t="s">
        <v>2338</v>
      </c>
      <c r="C1020" s="85" t="s">
        <v>2351</v>
      </c>
      <c r="D1020" s="85" t="s">
        <v>4044</v>
      </c>
      <c r="E1020" s="86" t="s">
        <v>5348</v>
      </c>
    </row>
    <row r="1021" spans="2:5" x14ac:dyDescent="0.3">
      <c r="B1021" s="83" t="s">
        <v>2338</v>
      </c>
      <c r="C1021" s="85" t="s">
        <v>2351</v>
      </c>
      <c r="D1021" s="85" t="s">
        <v>4045</v>
      </c>
      <c r="E1021" s="86" t="s">
        <v>5349</v>
      </c>
    </row>
    <row r="1022" spans="2:5" x14ac:dyDescent="0.3">
      <c r="B1022" s="83" t="s">
        <v>2338</v>
      </c>
      <c r="C1022" s="85" t="s">
        <v>2351</v>
      </c>
      <c r="D1022" s="85" t="s">
        <v>4046</v>
      </c>
      <c r="E1022" s="86" t="s">
        <v>5350</v>
      </c>
    </row>
    <row r="1023" spans="2:5" x14ac:dyDescent="0.3">
      <c r="B1023" s="83" t="s">
        <v>2338</v>
      </c>
      <c r="C1023" s="85" t="s">
        <v>2351</v>
      </c>
      <c r="D1023" s="85" t="s">
        <v>4047</v>
      </c>
      <c r="E1023" s="86" t="s">
        <v>5351</v>
      </c>
    </row>
    <row r="1024" spans="2:5" x14ac:dyDescent="0.3">
      <c r="B1024" s="83" t="s">
        <v>2338</v>
      </c>
      <c r="C1024" s="85" t="s">
        <v>2351</v>
      </c>
      <c r="D1024" s="85" t="s">
        <v>4048</v>
      </c>
      <c r="E1024" s="86" t="s">
        <v>5352</v>
      </c>
    </row>
    <row r="1025" spans="2:5" x14ac:dyDescent="0.3">
      <c r="B1025" s="83" t="s">
        <v>2338</v>
      </c>
      <c r="C1025" s="85" t="s">
        <v>2351</v>
      </c>
      <c r="D1025" s="85" t="s">
        <v>4049</v>
      </c>
      <c r="E1025" s="86" t="s">
        <v>5353</v>
      </c>
    </row>
    <row r="1026" spans="2:5" x14ac:dyDescent="0.3">
      <c r="B1026" s="83" t="s">
        <v>2338</v>
      </c>
      <c r="C1026" s="85" t="s">
        <v>2351</v>
      </c>
      <c r="D1026" s="85" t="s">
        <v>4050</v>
      </c>
      <c r="E1026" s="86" t="s">
        <v>5354</v>
      </c>
    </row>
    <row r="1027" spans="2:5" x14ac:dyDescent="0.3">
      <c r="B1027" s="83" t="s">
        <v>2338</v>
      </c>
      <c r="C1027" s="85" t="s">
        <v>2351</v>
      </c>
      <c r="D1027" s="85" t="s">
        <v>4051</v>
      </c>
      <c r="E1027" s="86" t="s">
        <v>5355</v>
      </c>
    </row>
    <row r="1028" spans="2:5" x14ac:dyDescent="0.3">
      <c r="B1028" s="83" t="s">
        <v>2338</v>
      </c>
      <c r="C1028" s="85" t="s">
        <v>2351</v>
      </c>
      <c r="D1028" s="85" t="s">
        <v>4052</v>
      </c>
      <c r="E1028" s="86" t="s">
        <v>5356</v>
      </c>
    </row>
    <row r="1029" spans="2:5" x14ac:dyDescent="0.3">
      <c r="B1029" s="83" t="s">
        <v>2338</v>
      </c>
      <c r="C1029" s="85" t="s">
        <v>2351</v>
      </c>
      <c r="D1029" s="85" t="s">
        <v>4053</v>
      </c>
      <c r="E1029" s="86" t="s">
        <v>5357</v>
      </c>
    </row>
    <row r="1030" spans="2:5" x14ac:dyDescent="0.3">
      <c r="B1030" s="83" t="s">
        <v>2338</v>
      </c>
      <c r="C1030" s="85" t="s">
        <v>2351</v>
      </c>
      <c r="D1030" s="85" t="s">
        <v>4054</v>
      </c>
      <c r="E1030" s="86" t="s">
        <v>5358</v>
      </c>
    </row>
    <row r="1031" spans="2:5" x14ac:dyDescent="0.3">
      <c r="B1031" s="83" t="s">
        <v>2338</v>
      </c>
      <c r="C1031" s="85" t="s">
        <v>2351</v>
      </c>
      <c r="D1031" s="85" t="s">
        <v>4055</v>
      </c>
      <c r="E1031" s="86" t="s">
        <v>5359</v>
      </c>
    </row>
    <row r="1032" spans="2:5" x14ac:dyDescent="0.3">
      <c r="B1032" s="83" t="s">
        <v>2338</v>
      </c>
      <c r="C1032" s="85" t="s">
        <v>2351</v>
      </c>
      <c r="D1032" s="85" t="s">
        <v>4056</v>
      </c>
      <c r="E1032" s="86" t="s">
        <v>5360</v>
      </c>
    </row>
    <row r="1033" spans="2:5" x14ac:dyDescent="0.3">
      <c r="B1033" s="83" t="s">
        <v>2338</v>
      </c>
      <c r="C1033" s="85" t="s">
        <v>2351</v>
      </c>
      <c r="D1033" s="85" t="s">
        <v>4057</v>
      </c>
      <c r="E1033" s="86" t="s">
        <v>5361</v>
      </c>
    </row>
    <row r="1034" spans="2:5" x14ac:dyDescent="0.3">
      <c r="B1034" s="83" t="s">
        <v>2338</v>
      </c>
      <c r="C1034" s="85" t="s">
        <v>2351</v>
      </c>
      <c r="D1034" s="85" t="s">
        <v>4058</v>
      </c>
      <c r="E1034" s="86" t="s">
        <v>5362</v>
      </c>
    </row>
    <row r="1035" spans="2:5" x14ac:dyDescent="0.3">
      <c r="B1035" s="83" t="s">
        <v>2338</v>
      </c>
      <c r="C1035" s="85" t="s">
        <v>2351</v>
      </c>
      <c r="D1035" s="85" t="s">
        <v>4059</v>
      </c>
      <c r="E1035" s="86" t="s">
        <v>5363</v>
      </c>
    </row>
    <row r="1036" spans="2:5" x14ac:dyDescent="0.3">
      <c r="B1036" s="83" t="s">
        <v>2338</v>
      </c>
      <c r="C1036" s="85" t="s">
        <v>2351</v>
      </c>
      <c r="D1036" s="85" t="s">
        <v>4060</v>
      </c>
      <c r="E1036" s="86" t="s">
        <v>5364</v>
      </c>
    </row>
    <row r="1037" spans="2:5" x14ac:dyDescent="0.3">
      <c r="B1037" s="83" t="s">
        <v>2338</v>
      </c>
      <c r="C1037" s="85" t="s">
        <v>2351</v>
      </c>
      <c r="D1037" s="85" t="s">
        <v>4061</v>
      </c>
      <c r="E1037" s="86" t="s">
        <v>5365</v>
      </c>
    </row>
    <row r="1038" spans="2:5" x14ac:dyDescent="0.3">
      <c r="B1038" s="83" t="s">
        <v>2338</v>
      </c>
      <c r="C1038" s="85" t="s">
        <v>2351</v>
      </c>
      <c r="D1038" s="85" t="s">
        <v>4062</v>
      </c>
      <c r="E1038" s="86" t="s">
        <v>5366</v>
      </c>
    </row>
    <row r="1039" spans="2:5" x14ac:dyDescent="0.3">
      <c r="B1039" s="83" t="s">
        <v>2338</v>
      </c>
      <c r="C1039" s="85" t="s">
        <v>2351</v>
      </c>
      <c r="D1039" s="85" t="s">
        <v>4063</v>
      </c>
      <c r="E1039" s="86" t="s">
        <v>5367</v>
      </c>
    </row>
    <row r="1040" spans="2:5" x14ac:dyDescent="0.3">
      <c r="B1040" s="83" t="s">
        <v>2338</v>
      </c>
      <c r="C1040" s="85" t="s">
        <v>2351</v>
      </c>
      <c r="D1040" s="85" t="s">
        <v>4064</v>
      </c>
      <c r="E1040" s="86" t="s">
        <v>5368</v>
      </c>
    </row>
    <row r="1041" spans="2:5" x14ac:dyDescent="0.3">
      <c r="B1041" s="83" t="s">
        <v>2338</v>
      </c>
      <c r="C1041" s="85" t="s">
        <v>2351</v>
      </c>
      <c r="D1041" s="85" t="s">
        <v>4065</v>
      </c>
      <c r="E1041" s="86" t="s">
        <v>5369</v>
      </c>
    </row>
    <row r="1042" spans="2:5" x14ac:dyDescent="0.3">
      <c r="B1042" s="83" t="s">
        <v>2338</v>
      </c>
      <c r="C1042" s="85" t="s">
        <v>2351</v>
      </c>
      <c r="D1042" s="85" t="s">
        <v>4066</v>
      </c>
      <c r="E1042" s="86" t="s">
        <v>5370</v>
      </c>
    </row>
    <row r="1043" spans="2:5" x14ac:dyDescent="0.3">
      <c r="B1043" s="83" t="s">
        <v>2338</v>
      </c>
      <c r="C1043" s="85" t="s">
        <v>2351</v>
      </c>
      <c r="D1043" s="85" t="s">
        <v>4067</v>
      </c>
      <c r="E1043" s="86" t="s">
        <v>5371</v>
      </c>
    </row>
    <row r="1044" spans="2:5" x14ac:dyDescent="0.3">
      <c r="B1044" s="83" t="s">
        <v>2338</v>
      </c>
      <c r="C1044" s="85" t="s">
        <v>2351</v>
      </c>
      <c r="D1044" s="85" t="s">
        <v>4068</v>
      </c>
      <c r="E1044" s="86" t="s">
        <v>5372</v>
      </c>
    </row>
    <row r="1045" spans="2:5" x14ac:dyDescent="0.3">
      <c r="B1045" s="83" t="s">
        <v>2338</v>
      </c>
      <c r="C1045" s="85" t="s">
        <v>2351</v>
      </c>
      <c r="D1045" s="85" t="s">
        <v>4069</v>
      </c>
      <c r="E1045" s="86" t="s">
        <v>5373</v>
      </c>
    </row>
    <row r="1046" spans="2:5" x14ac:dyDescent="0.3">
      <c r="B1046" s="83" t="s">
        <v>2338</v>
      </c>
      <c r="C1046" s="85" t="s">
        <v>2351</v>
      </c>
      <c r="D1046" s="85" t="s">
        <v>4070</v>
      </c>
      <c r="E1046" s="86" t="s">
        <v>5374</v>
      </c>
    </row>
    <row r="1047" spans="2:5" x14ac:dyDescent="0.3">
      <c r="B1047" s="83" t="s">
        <v>2338</v>
      </c>
      <c r="C1047" s="85" t="s">
        <v>2351</v>
      </c>
      <c r="D1047" s="85" t="s">
        <v>4071</v>
      </c>
      <c r="E1047" s="86" t="s">
        <v>5375</v>
      </c>
    </row>
    <row r="1048" spans="2:5" x14ac:dyDescent="0.3">
      <c r="B1048" s="83" t="s">
        <v>2338</v>
      </c>
      <c r="C1048" s="85" t="s">
        <v>2351</v>
      </c>
      <c r="D1048" s="85" t="s">
        <v>4072</v>
      </c>
      <c r="E1048" s="86" t="s">
        <v>5376</v>
      </c>
    </row>
    <row r="1049" spans="2:5" x14ac:dyDescent="0.3">
      <c r="B1049" s="83" t="s">
        <v>2338</v>
      </c>
      <c r="C1049" s="85" t="s">
        <v>2351</v>
      </c>
      <c r="D1049" s="85" t="s">
        <v>4073</v>
      </c>
      <c r="E1049" s="86" t="s">
        <v>5377</v>
      </c>
    </row>
    <row r="1050" spans="2:5" x14ac:dyDescent="0.3">
      <c r="B1050" s="83" t="s">
        <v>2338</v>
      </c>
      <c r="C1050" s="85" t="s">
        <v>2351</v>
      </c>
      <c r="D1050" s="85" t="s">
        <v>4074</v>
      </c>
      <c r="E1050" s="86" t="s">
        <v>5378</v>
      </c>
    </row>
    <row r="1051" spans="2:5" x14ac:dyDescent="0.3">
      <c r="B1051" s="83" t="s">
        <v>2338</v>
      </c>
      <c r="C1051" s="85" t="s">
        <v>2351</v>
      </c>
      <c r="D1051" s="85" t="s">
        <v>4075</v>
      </c>
      <c r="E1051" s="86" t="s">
        <v>5379</v>
      </c>
    </row>
    <row r="1052" spans="2:5" x14ac:dyDescent="0.3">
      <c r="B1052" s="83" t="s">
        <v>2338</v>
      </c>
      <c r="C1052" s="85" t="s">
        <v>2351</v>
      </c>
      <c r="D1052" s="85" t="s">
        <v>4076</v>
      </c>
      <c r="E1052" s="86" t="s">
        <v>5380</v>
      </c>
    </row>
    <row r="1053" spans="2:5" x14ac:dyDescent="0.3">
      <c r="B1053" s="83" t="s">
        <v>2338</v>
      </c>
      <c r="C1053" s="85" t="s">
        <v>2569</v>
      </c>
      <c r="D1053" s="85" t="s">
        <v>4077</v>
      </c>
      <c r="E1053" s="86" t="s">
        <v>5381</v>
      </c>
    </row>
    <row r="1054" spans="2:5" x14ac:dyDescent="0.3">
      <c r="B1054" s="83" t="s">
        <v>2338</v>
      </c>
      <c r="C1054" s="85" t="s">
        <v>2569</v>
      </c>
      <c r="D1054" s="85" t="s">
        <v>4078</v>
      </c>
      <c r="E1054" s="86" t="s">
        <v>5382</v>
      </c>
    </row>
    <row r="1055" spans="2:5" x14ac:dyDescent="0.3">
      <c r="B1055" s="83" t="s">
        <v>2338</v>
      </c>
      <c r="C1055" s="85" t="s">
        <v>2644</v>
      </c>
      <c r="D1055" s="85" t="s">
        <v>4079</v>
      </c>
      <c r="E1055" s="86" t="s">
        <v>5383</v>
      </c>
    </row>
    <row r="1056" spans="2:5" x14ac:dyDescent="0.3">
      <c r="B1056" s="83" t="s">
        <v>2338</v>
      </c>
      <c r="C1056" s="85" t="s">
        <v>2644</v>
      </c>
      <c r="D1056" s="85" t="s">
        <v>4080</v>
      </c>
      <c r="E1056" s="86" t="s">
        <v>5384</v>
      </c>
    </row>
    <row r="1057" spans="2:5" x14ac:dyDescent="0.3">
      <c r="B1057" s="83" t="s">
        <v>2338</v>
      </c>
      <c r="C1057" s="85" t="s">
        <v>2644</v>
      </c>
      <c r="D1057" s="85" t="s">
        <v>4081</v>
      </c>
      <c r="E1057" s="86" t="s">
        <v>5385</v>
      </c>
    </row>
    <row r="1058" spans="2:5" x14ac:dyDescent="0.3">
      <c r="B1058" s="83" t="s">
        <v>2338</v>
      </c>
      <c r="C1058" s="85" t="s">
        <v>2644</v>
      </c>
      <c r="D1058" s="85" t="s">
        <v>4082</v>
      </c>
      <c r="E1058" s="86" t="s">
        <v>5386</v>
      </c>
    </row>
    <row r="1059" spans="2:5" x14ac:dyDescent="0.3">
      <c r="B1059" s="83" t="s">
        <v>2338</v>
      </c>
      <c r="C1059" s="85" t="s">
        <v>2644</v>
      </c>
      <c r="D1059" s="85" t="s">
        <v>4083</v>
      </c>
      <c r="E1059" s="86" t="s">
        <v>5387</v>
      </c>
    </row>
    <row r="1060" spans="2:5" x14ac:dyDescent="0.3">
      <c r="B1060" s="83" t="s">
        <v>2338</v>
      </c>
      <c r="C1060" s="85" t="s">
        <v>2644</v>
      </c>
      <c r="D1060" s="85" t="s">
        <v>4084</v>
      </c>
      <c r="E1060" s="86" t="s">
        <v>5388</v>
      </c>
    </row>
    <row r="1061" spans="2:5" x14ac:dyDescent="0.3">
      <c r="B1061" s="83" t="s">
        <v>2338</v>
      </c>
      <c r="C1061" s="85" t="s">
        <v>2644</v>
      </c>
      <c r="D1061" s="85" t="s">
        <v>4085</v>
      </c>
      <c r="E1061" s="86" t="s">
        <v>5389</v>
      </c>
    </row>
    <row r="1062" spans="2:5" x14ac:dyDescent="0.3">
      <c r="B1062" s="83" t="s">
        <v>2338</v>
      </c>
      <c r="C1062" s="85" t="s">
        <v>2644</v>
      </c>
      <c r="D1062" s="85" t="s">
        <v>4086</v>
      </c>
      <c r="E1062" s="86" t="s">
        <v>5390</v>
      </c>
    </row>
    <row r="1063" spans="2:5" x14ac:dyDescent="0.3">
      <c r="B1063" s="83" t="s">
        <v>2338</v>
      </c>
      <c r="C1063" s="85" t="s">
        <v>2644</v>
      </c>
      <c r="D1063" s="85" t="s">
        <v>4087</v>
      </c>
      <c r="E1063" s="86" t="s">
        <v>5391</v>
      </c>
    </row>
    <row r="1064" spans="2:5" x14ac:dyDescent="0.3">
      <c r="B1064" s="83" t="s">
        <v>2338</v>
      </c>
      <c r="C1064" s="85" t="s">
        <v>2644</v>
      </c>
      <c r="D1064" s="85" t="s">
        <v>4088</v>
      </c>
      <c r="E1064" s="86" t="s">
        <v>5392</v>
      </c>
    </row>
    <row r="1065" spans="2:5" x14ac:dyDescent="0.3">
      <c r="B1065" s="83" t="s">
        <v>2338</v>
      </c>
      <c r="C1065" s="85" t="s">
        <v>2644</v>
      </c>
      <c r="D1065" s="85" t="s">
        <v>4089</v>
      </c>
      <c r="E1065" s="86" t="s">
        <v>5393</v>
      </c>
    </row>
    <row r="1066" spans="2:5" x14ac:dyDescent="0.3">
      <c r="B1066" s="83" t="s">
        <v>2338</v>
      </c>
      <c r="C1066" s="85" t="s">
        <v>2644</v>
      </c>
      <c r="D1066" s="85" t="s">
        <v>4090</v>
      </c>
      <c r="E1066" s="86" t="s">
        <v>5394</v>
      </c>
    </row>
    <row r="1067" spans="2:5" x14ac:dyDescent="0.3">
      <c r="B1067" s="83" t="s">
        <v>2338</v>
      </c>
      <c r="C1067" s="85" t="s">
        <v>2644</v>
      </c>
      <c r="D1067" s="85" t="s">
        <v>4091</v>
      </c>
      <c r="E1067" s="86" t="s">
        <v>5395</v>
      </c>
    </row>
    <row r="1068" spans="2:5" x14ac:dyDescent="0.3">
      <c r="B1068" s="83" t="s">
        <v>2338</v>
      </c>
      <c r="C1068" s="85" t="s">
        <v>2644</v>
      </c>
      <c r="D1068" s="85" t="s">
        <v>4092</v>
      </c>
      <c r="E1068" s="86" t="s">
        <v>5396</v>
      </c>
    </row>
    <row r="1069" spans="2:5" x14ac:dyDescent="0.3">
      <c r="B1069" s="83" t="s">
        <v>2338</v>
      </c>
      <c r="C1069" s="85" t="s">
        <v>2644</v>
      </c>
      <c r="D1069" s="85" t="s">
        <v>4093</v>
      </c>
      <c r="E1069" s="86" t="s">
        <v>5397</v>
      </c>
    </row>
    <row r="1070" spans="2:5" x14ac:dyDescent="0.3">
      <c r="B1070" s="83" t="s">
        <v>2338</v>
      </c>
      <c r="C1070" s="85" t="s">
        <v>2644</v>
      </c>
      <c r="D1070" s="85" t="s">
        <v>4094</v>
      </c>
      <c r="E1070" s="86" t="s">
        <v>5398</v>
      </c>
    </row>
    <row r="1071" spans="2:5" x14ac:dyDescent="0.3">
      <c r="B1071" s="83" t="s">
        <v>2338</v>
      </c>
      <c r="C1071" s="85" t="s">
        <v>2644</v>
      </c>
      <c r="D1071" s="85" t="s">
        <v>4095</v>
      </c>
      <c r="E1071" s="86" t="s">
        <v>5399</v>
      </c>
    </row>
    <row r="1072" spans="2:5" x14ac:dyDescent="0.3">
      <c r="B1072" s="83" t="s">
        <v>2338</v>
      </c>
      <c r="C1072" s="85" t="s">
        <v>2677</v>
      </c>
      <c r="D1072" s="85" t="s">
        <v>4096</v>
      </c>
      <c r="E1072" s="86" t="s">
        <v>5400</v>
      </c>
    </row>
    <row r="1073" spans="2:5" x14ac:dyDescent="0.3">
      <c r="B1073" s="83" t="s">
        <v>2338</v>
      </c>
      <c r="C1073" s="85" t="s">
        <v>2677</v>
      </c>
      <c r="D1073" s="85" t="s">
        <v>4097</v>
      </c>
      <c r="E1073" s="86" t="s">
        <v>5401</v>
      </c>
    </row>
    <row r="1074" spans="2:5" x14ac:dyDescent="0.3">
      <c r="B1074" s="83" t="s">
        <v>2338</v>
      </c>
      <c r="C1074" s="85" t="s">
        <v>2677</v>
      </c>
      <c r="D1074" s="85" t="s">
        <v>4098</v>
      </c>
      <c r="E1074" s="86" t="s">
        <v>5402</v>
      </c>
    </row>
    <row r="1075" spans="2:5" x14ac:dyDescent="0.3">
      <c r="B1075" s="83" t="s">
        <v>2338</v>
      </c>
      <c r="C1075" s="85" t="s">
        <v>2677</v>
      </c>
      <c r="D1075" s="85" t="s">
        <v>4099</v>
      </c>
      <c r="E1075" s="86" t="s">
        <v>5403</v>
      </c>
    </row>
    <row r="1076" spans="2:5" x14ac:dyDescent="0.3">
      <c r="B1076" s="83" t="s">
        <v>2338</v>
      </c>
      <c r="C1076" s="85" t="s">
        <v>2677</v>
      </c>
      <c r="D1076" s="85" t="s">
        <v>4100</v>
      </c>
      <c r="E1076" s="86" t="s">
        <v>5404</v>
      </c>
    </row>
    <row r="1077" spans="2:5" x14ac:dyDescent="0.3">
      <c r="B1077" s="83" t="s">
        <v>2338</v>
      </c>
      <c r="C1077" s="85" t="s">
        <v>2677</v>
      </c>
      <c r="D1077" s="85" t="s">
        <v>4101</v>
      </c>
      <c r="E1077" s="86" t="s">
        <v>5405</v>
      </c>
    </row>
    <row r="1078" spans="2:5" x14ac:dyDescent="0.3">
      <c r="B1078" s="83" t="s">
        <v>2338</v>
      </c>
      <c r="C1078" s="85" t="s">
        <v>2677</v>
      </c>
      <c r="D1078" s="85" t="s">
        <v>4102</v>
      </c>
      <c r="E1078" s="86" t="s">
        <v>5406</v>
      </c>
    </row>
    <row r="1079" spans="2:5" x14ac:dyDescent="0.3">
      <c r="B1079" s="83" t="s">
        <v>2338</v>
      </c>
      <c r="C1079" s="85" t="s">
        <v>2677</v>
      </c>
      <c r="D1079" s="85" t="s">
        <v>4103</v>
      </c>
      <c r="E1079" s="86" t="s">
        <v>5407</v>
      </c>
    </row>
    <row r="1080" spans="2:5" x14ac:dyDescent="0.3">
      <c r="B1080" s="83" t="s">
        <v>2338</v>
      </c>
      <c r="C1080" s="85" t="s">
        <v>2677</v>
      </c>
      <c r="D1080" s="85" t="s">
        <v>4104</v>
      </c>
      <c r="E1080" s="86" t="s">
        <v>5408</v>
      </c>
    </row>
    <row r="1081" spans="2:5" x14ac:dyDescent="0.3">
      <c r="B1081" s="83" t="s">
        <v>2338</v>
      </c>
      <c r="C1081" s="85" t="s">
        <v>2677</v>
      </c>
      <c r="D1081" s="85" t="s">
        <v>4105</v>
      </c>
      <c r="E1081" s="86" t="s">
        <v>5409</v>
      </c>
    </row>
    <row r="1082" spans="2:5" x14ac:dyDescent="0.3">
      <c r="B1082" s="83" t="s">
        <v>2338</v>
      </c>
      <c r="C1082" s="85" t="s">
        <v>2677</v>
      </c>
      <c r="D1082" s="85" t="s">
        <v>4106</v>
      </c>
      <c r="E1082" s="86" t="s">
        <v>5410</v>
      </c>
    </row>
    <row r="1083" spans="2:5" x14ac:dyDescent="0.3">
      <c r="B1083" s="83" t="s">
        <v>2338</v>
      </c>
      <c r="C1083" s="85" t="s">
        <v>2677</v>
      </c>
      <c r="D1083" s="85" t="s">
        <v>4107</v>
      </c>
      <c r="E1083" s="86" t="s">
        <v>5411</v>
      </c>
    </row>
    <row r="1084" spans="2:5" x14ac:dyDescent="0.3">
      <c r="B1084" s="83" t="s">
        <v>2338</v>
      </c>
      <c r="C1084" s="85" t="s">
        <v>2699</v>
      </c>
      <c r="D1084" s="85" t="s">
        <v>4108</v>
      </c>
      <c r="E1084" s="86" t="s">
        <v>5412</v>
      </c>
    </row>
    <row r="1085" spans="2:5" x14ac:dyDescent="0.3">
      <c r="B1085" s="83" t="s">
        <v>2338</v>
      </c>
      <c r="C1085" s="85" t="s">
        <v>2703</v>
      </c>
      <c r="D1085" s="85" t="s">
        <v>4109</v>
      </c>
      <c r="E1085" s="86" t="s">
        <v>5413</v>
      </c>
    </row>
    <row r="1086" spans="2:5" x14ac:dyDescent="0.3">
      <c r="B1086" s="83" t="s">
        <v>2338</v>
      </c>
      <c r="C1086" s="85" t="s">
        <v>2703</v>
      </c>
      <c r="D1086" s="85" t="s">
        <v>4110</v>
      </c>
      <c r="E1086" s="86" t="s">
        <v>5414</v>
      </c>
    </row>
    <row r="1087" spans="2:5" x14ac:dyDescent="0.3">
      <c r="B1087" s="83" t="s">
        <v>2338</v>
      </c>
      <c r="C1087" s="85" t="s">
        <v>2703</v>
      </c>
      <c r="D1087" s="85" t="s">
        <v>4111</v>
      </c>
      <c r="E1087" s="86" t="s">
        <v>5415</v>
      </c>
    </row>
    <row r="1088" spans="2:5" x14ac:dyDescent="0.3">
      <c r="B1088" s="83" t="s">
        <v>2338</v>
      </c>
      <c r="C1088" s="85" t="s">
        <v>2703</v>
      </c>
      <c r="D1088" s="85" t="s">
        <v>4112</v>
      </c>
      <c r="E1088" s="86" t="s">
        <v>5416</v>
      </c>
    </row>
    <row r="1089" spans="2:5" x14ac:dyDescent="0.3">
      <c r="B1089" s="83" t="s">
        <v>2338</v>
      </c>
      <c r="C1089" s="85" t="s">
        <v>2703</v>
      </c>
      <c r="D1089" s="85" t="s">
        <v>4113</v>
      </c>
      <c r="E1089" s="86" t="s">
        <v>5417</v>
      </c>
    </row>
    <row r="1090" spans="2:5" x14ac:dyDescent="0.3">
      <c r="B1090" s="83" t="s">
        <v>2338</v>
      </c>
      <c r="C1090" s="85" t="s">
        <v>2703</v>
      </c>
      <c r="D1090" s="85" t="s">
        <v>4114</v>
      </c>
      <c r="E1090" s="86" t="s">
        <v>5418</v>
      </c>
    </row>
    <row r="1091" spans="2:5" x14ac:dyDescent="0.3">
      <c r="B1091" s="83" t="s">
        <v>2338</v>
      </c>
      <c r="C1091" s="85" t="s">
        <v>2703</v>
      </c>
      <c r="D1091" s="85" t="s">
        <v>4115</v>
      </c>
      <c r="E1091" s="86" t="s">
        <v>5419</v>
      </c>
    </row>
    <row r="1092" spans="2:5" x14ac:dyDescent="0.3">
      <c r="B1092" s="83" t="s">
        <v>2338</v>
      </c>
      <c r="C1092" s="85" t="s">
        <v>2703</v>
      </c>
      <c r="D1092" s="85" t="s">
        <v>4116</v>
      </c>
      <c r="E1092" s="86" t="s">
        <v>5420</v>
      </c>
    </row>
    <row r="1093" spans="2:5" x14ac:dyDescent="0.3">
      <c r="B1093" s="83" t="s">
        <v>2338</v>
      </c>
      <c r="C1093" s="85" t="s">
        <v>2703</v>
      </c>
      <c r="D1093" s="85" t="s">
        <v>4117</v>
      </c>
      <c r="E1093" s="86" t="s">
        <v>5421</v>
      </c>
    </row>
    <row r="1094" spans="2:5" x14ac:dyDescent="0.3">
      <c r="B1094" s="83" t="s">
        <v>2338</v>
      </c>
      <c r="C1094" s="85" t="s">
        <v>2703</v>
      </c>
      <c r="D1094" s="85" t="s">
        <v>4118</v>
      </c>
      <c r="E1094" s="86" t="s">
        <v>5422</v>
      </c>
    </row>
    <row r="1095" spans="2:5" x14ac:dyDescent="0.3">
      <c r="B1095" s="83" t="s">
        <v>2338</v>
      </c>
      <c r="C1095" s="85" t="s">
        <v>2703</v>
      </c>
      <c r="D1095" s="85" t="s">
        <v>4119</v>
      </c>
      <c r="E1095" s="86" t="s">
        <v>5423</v>
      </c>
    </row>
    <row r="1096" spans="2:5" x14ac:dyDescent="0.3">
      <c r="B1096" s="83" t="s">
        <v>2338</v>
      </c>
      <c r="C1096" s="85" t="s">
        <v>2703</v>
      </c>
      <c r="D1096" s="85" t="s">
        <v>4120</v>
      </c>
      <c r="E1096" s="86" t="s">
        <v>5424</v>
      </c>
    </row>
    <row r="1097" spans="2:5" x14ac:dyDescent="0.3">
      <c r="B1097" s="83" t="s">
        <v>2338</v>
      </c>
      <c r="C1097" s="85" t="s">
        <v>2703</v>
      </c>
      <c r="D1097" s="85" t="s">
        <v>4121</v>
      </c>
      <c r="E1097" s="86" t="s">
        <v>5425</v>
      </c>
    </row>
    <row r="1098" spans="2:5" x14ac:dyDescent="0.3">
      <c r="B1098" s="83" t="s">
        <v>2338</v>
      </c>
      <c r="C1098" s="85" t="s">
        <v>2703</v>
      </c>
      <c r="D1098" s="85" t="s">
        <v>4122</v>
      </c>
      <c r="E1098" s="86" t="s">
        <v>5426</v>
      </c>
    </row>
    <row r="1099" spans="2:5" x14ac:dyDescent="0.3">
      <c r="B1099" s="83" t="s">
        <v>2338</v>
      </c>
      <c r="C1099" s="85" t="s">
        <v>2703</v>
      </c>
      <c r="D1099" s="85" t="s">
        <v>4123</v>
      </c>
      <c r="E1099" s="86" t="s">
        <v>5427</v>
      </c>
    </row>
    <row r="1100" spans="2:5" x14ac:dyDescent="0.3">
      <c r="B1100" s="83" t="s">
        <v>2338</v>
      </c>
      <c r="C1100" s="85" t="s">
        <v>2703</v>
      </c>
      <c r="D1100" s="85" t="s">
        <v>4124</v>
      </c>
      <c r="E1100" s="86" t="s">
        <v>5428</v>
      </c>
    </row>
    <row r="1101" spans="2:5" x14ac:dyDescent="0.3">
      <c r="B1101" s="83" t="s">
        <v>2338</v>
      </c>
      <c r="C1101" s="85" t="s">
        <v>2703</v>
      </c>
      <c r="D1101" s="85" t="s">
        <v>4126</v>
      </c>
      <c r="E1101" s="86" t="s">
        <v>5429</v>
      </c>
    </row>
    <row r="1102" spans="2:5" x14ac:dyDescent="0.3">
      <c r="B1102" s="83" t="s">
        <v>2338</v>
      </c>
      <c r="C1102" s="85" t="s">
        <v>2703</v>
      </c>
      <c r="D1102" s="85" t="s">
        <v>4127</v>
      </c>
      <c r="E1102" s="86" t="s">
        <v>5430</v>
      </c>
    </row>
    <row r="1103" spans="2:5" x14ac:dyDescent="0.3">
      <c r="B1103" s="83" t="s">
        <v>2338</v>
      </c>
      <c r="C1103" s="85" t="s">
        <v>2703</v>
      </c>
      <c r="D1103" s="85" t="s">
        <v>4128</v>
      </c>
      <c r="E1103" s="86" t="s">
        <v>5431</v>
      </c>
    </row>
    <row r="1104" spans="2:5" x14ac:dyDescent="0.3">
      <c r="B1104" s="83" t="s">
        <v>2338</v>
      </c>
      <c r="C1104" s="85" t="s">
        <v>2703</v>
      </c>
      <c r="D1104" s="85" t="s">
        <v>4129</v>
      </c>
      <c r="E1104" s="86" t="s">
        <v>5432</v>
      </c>
    </row>
    <row r="1105" spans="2:5" x14ac:dyDescent="0.3">
      <c r="B1105" s="83" t="s">
        <v>2338</v>
      </c>
      <c r="C1105" s="85" t="s">
        <v>2703</v>
      </c>
      <c r="D1105" s="85" t="s">
        <v>4130</v>
      </c>
      <c r="E1105" s="86" t="s">
        <v>5433</v>
      </c>
    </row>
    <row r="1106" spans="2:5" x14ac:dyDescent="0.3">
      <c r="B1106" s="83" t="s">
        <v>2338</v>
      </c>
      <c r="C1106" s="85" t="s">
        <v>2703</v>
      </c>
      <c r="D1106" s="85" t="s">
        <v>4131</v>
      </c>
      <c r="E1106" s="86" t="s">
        <v>5434</v>
      </c>
    </row>
    <row r="1107" spans="2:5" x14ac:dyDescent="0.3">
      <c r="B1107" s="83" t="s">
        <v>2338</v>
      </c>
      <c r="C1107" s="85" t="s">
        <v>2703</v>
      </c>
      <c r="D1107" s="85" t="s">
        <v>4132</v>
      </c>
      <c r="E1107" s="86" t="s">
        <v>5435</v>
      </c>
    </row>
    <row r="1108" spans="2:5" x14ac:dyDescent="0.3">
      <c r="B1108" s="83" t="s">
        <v>2338</v>
      </c>
      <c r="C1108" s="85" t="s">
        <v>2703</v>
      </c>
      <c r="D1108" s="85" t="s">
        <v>4133</v>
      </c>
      <c r="E1108" s="86" t="s">
        <v>5436</v>
      </c>
    </row>
    <row r="1109" spans="2:5" x14ac:dyDescent="0.3">
      <c r="B1109" s="83" t="s">
        <v>2338</v>
      </c>
      <c r="C1109" s="85" t="s">
        <v>2703</v>
      </c>
      <c r="D1109" s="85" t="s">
        <v>4134</v>
      </c>
      <c r="E1109" s="86" t="s">
        <v>5437</v>
      </c>
    </row>
    <row r="1110" spans="2:5" x14ac:dyDescent="0.3">
      <c r="B1110" s="83" t="s">
        <v>2338</v>
      </c>
      <c r="C1110" s="85" t="s">
        <v>2703</v>
      </c>
      <c r="D1110" s="85" t="s">
        <v>4135</v>
      </c>
      <c r="E1110" s="86" t="s">
        <v>5438</v>
      </c>
    </row>
    <row r="1111" spans="2:5" x14ac:dyDescent="0.3">
      <c r="B1111" s="83" t="s">
        <v>2338</v>
      </c>
      <c r="C1111" s="85" t="s">
        <v>2703</v>
      </c>
      <c r="D1111" s="85" t="s">
        <v>4136</v>
      </c>
      <c r="E1111" s="86" t="s">
        <v>5439</v>
      </c>
    </row>
    <row r="1112" spans="2:5" x14ac:dyDescent="0.3">
      <c r="B1112" s="83" t="s">
        <v>2338</v>
      </c>
      <c r="C1112" s="85" t="s">
        <v>2703</v>
      </c>
      <c r="D1112" s="85" t="s">
        <v>4137</v>
      </c>
      <c r="E1112" s="86" t="s">
        <v>5440</v>
      </c>
    </row>
    <row r="1113" spans="2:5" x14ac:dyDescent="0.3">
      <c r="B1113" s="83" t="s">
        <v>2338</v>
      </c>
      <c r="C1113" s="85" t="s">
        <v>2761</v>
      </c>
      <c r="D1113" s="85" t="s">
        <v>4138</v>
      </c>
      <c r="E1113" s="86" t="s">
        <v>5441</v>
      </c>
    </row>
    <row r="1114" spans="2:5" x14ac:dyDescent="0.3">
      <c r="B1114" s="83" t="s">
        <v>2338</v>
      </c>
      <c r="C1114" s="85" t="s">
        <v>2761</v>
      </c>
      <c r="D1114" s="85" t="s">
        <v>4139</v>
      </c>
      <c r="E1114" s="86" t="s">
        <v>5442</v>
      </c>
    </row>
    <row r="1115" spans="2:5" x14ac:dyDescent="0.3">
      <c r="B1115" s="83" t="s">
        <v>2338</v>
      </c>
      <c r="C1115" s="85" t="s">
        <v>2761</v>
      </c>
      <c r="D1115" s="85" t="s">
        <v>4140</v>
      </c>
      <c r="E1115" s="86" t="s">
        <v>5443</v>
      </c>
    </row>
    <row r="1116" spans="2:5" x14ac:dyDescent="0.3">
      <c r="B1116" s="83" t="s">
        <v>2338</v>
      </c>
      <c r="C1116" s="85" t="s">
        <v>2761</v>
      </c>
      <c r="D1116" s="85" t="s">
        <v>4141</v>
      </c>
      <c r="E1116" s="86" t="s">
        <v>5444</v>
      </c>
    </row>
    <row r="1117" spans="2:5" x14ac:dyDescent="0.3">
      <c r="B1117" s="83" t="s">
        <v>2338</v>
      </c>
      <c r="C1117" s="85" t="s">
        <v>2761</v>
      </c>
      <c r="D1117" s="85" t="s">
        <v>4142</v>
      </c>
      <c r="E1117" s="86" t="s">
        <v>5445</v>
      </c>
    </row>
    <row r="1118" spans="2:5" x14ac:dyDescent="0.3">
      <c r="B1118" s="83" t="s">
        <v>2338</v>
      </c>
      <c r="C1118" s="85" t="s">
        <v>2771</v>
      </c>
      <c r="D1118" s="85" t="s">
        <v>4143</v>
      </c>
      <c r="E1118" s="86" t="s">
        <v>5446</v>
      </c>
    </row>
    <row r="1119" spans="2:5" x14ac:dyDescent="0.3">
      <c r="B1119" s="83" t="s">
        <v>2338</v>
      </c>
      <c r="C1119" s="85" t="s">
        <v>2771</v>
      </c>
      <c r="D1119" s="85" t="s">
        <v>4144</v>
      </c>
      <c r="E1119" s="86" t="s">
        <v>5447</v>
      </c>
    </row>
    <row r="1120" spans="2:5" x14ac:dyDescent="0.3">
      <c r="B1120" s="83" t="s">
        <v>2338</v>
      </c>
      <c r="C1120" s="85" t="s">
        <v>2771</v>
      </c>
      <c r="D1120" s="85" t="s">
        <v>4145</v>
      </c>
      <c r="E1120" s="86" t="s">
        <v>5448</v>
      </c>
    </row>
    <row r="1121" spans="2:5" x14ac:dyDescent="0.3">
      <c r="B1121" s="83" t="s">
        <v>2338</v>
      </c>
      <c r="C1121" s="85" t="s">
        <v>2771</v>
      </c>
      <c r="D1121" s="85" t="s">
        <v>4146</v>
      </c>
      <c r="E1121" s="86" t="s">
        <v>5449</v>
      </c>
    </row>
    <row r="1122" spans="2:5" x14ac:dyDescent="0.3">
      <c r="B1122" s="83" t="s">
        <v>2338</v>
      </c>
      <c r="C1122" s="85" t="s">
        <v>2771</v>
      </c>
      <c r="D1122" s="85" t="s">
        <v>4147</v>
      </c>
      <c r="E1122" s="86" t="s">
        <v>5450</v>
      </c>
    </row>
    <row r="1123" spans="2:5" x14ac:dyDescent="0.3">
      <c r="B1123" s="83" t="s">
        <v>2338</v>
      </c>
      <c r="C1123" s="85" t="s">
        <v>2771</v>
      </c>
      <c r="D1123" s="85" t="s">
        <v>4148</v>
      </c>
      <c r="E1123" s="86" t="s">
        <v>5451</v>
      </c>
    </row>
    <row r="1124" spans="2:5" x14ac:dyDescent="0.3">
      <c r="B1124" s="83" t="s">
        <v>2338</v>
      </c>
      <c r="C1124" s="85" t="s">
        <v>2771</v>
      </c>
      <c r="D1124" s="85" t="s">
        <v>4149</v>
      </c>
      <c r="E1124" s="86" t="s">
        <v>5452</v>
      </c>
    </row>
    <row r="1125" spans="2:5" x14ac:dyDescent="0.3">
      <c r="B1125" s="83" t="s">
        <v>2338</v>
      </c>
      <c r="C1125" s="85" t="s">
        <v>2771</v>
      </c>
      <c r="D1125" s="85" t="s">
        <v>4150</v>
      </c>
      <c r="E1125" s="86" t="s">
        <v>5453</v>
      </c>
    </row>
    <row r="1126" spans="2:5" x14ac:dyDescent="0.3">
      <c r="B1126" s="83" t="s">
        <v>2338</v>
      </c>
      <c r="C1126" s="85" t="s">
        <v>2771</v>
      </c>
      <c r="D1126" s="85" t="s">
        <v>4151</v>
      </c>
      <c r="E1126" s="86" t="s">
        <v>5454</v>
      </c>
    </row>
    <row r="1127" spans="2:5" x14ac:dyDescent="0.3">
      <c r="B1127" s="83" t="s">
        <v>2338</v>
      </c>
      <c r="C1127" s="85" t="s">
        <v>2771</v>
      </c>
      <c r="D1127" s="85" t="s">
        <v>4152</v>
      </c>
      <c r="E1127" s="86" t="s">
        <v>5455</v>
      </c>
    </row>
    <row r="1128" spans="2:5" x14ac:dyDescent="0.3">
      <c r="B1128" s="83" t="s">
        <v>2338</v>
      </c>
      <c r="C1128" s="85" t="s">
        <v>2771</v>
      </c>
      <c r="D1128" s="85" t="s">
        <v>4153</v>
      </c>
      <c r="E1128" s="86" t="s">
        <v>5456</v>
      </c>
    </row>
    <row r="1129" spans="2:5" x14ac:dyDescent="0.3">
      <c r="B1129" s="83" t="s">
        <v>2338</v>
      </c>
      <c r="C1129" s="85" t="s">
        <v>2771</v>
      </c>
      <c r="D1129" s="85" t="s">
        <v>4154</v>
      </c>
      <c r="E1129" s="86" t="s">
        <v>5457</v>
      </c>
    </row>
    <row r="1130" spans="2:5" x14ac:dyDescent="0.3">
      <c r="B1130" s="83" t="s">
        <v>2338</v>
      </c>
      <c r="C1130" s="85" t="s">
        <v>2771</v>
      </c>
      <c r="D1130" s="85" t="s">
        <v>4155</v>
      </c>
      <c r="E1130" s="86" t="s">
        <v>5458</v>
      </c>
    </row>
    <row r="1131" spans="2:5" x14ac:dyDescent="0.3">
      <c r="B1131" s="83" t="s">
        <v>2338</v>
      </c>
      <c r="C1131" s="85" t="s">
        <v>2771</v>
      </c>
      <c r="D1131" s="85" t="s">
        <v>4156</v>
      </c>
      <c r="E1131" s="86" t="s">
        <v>5459</v>
      </c>
    </row>
    <row r="1132" spans="2:5" x14ac:dyDescent="0.3">
      <c r="B1132" s="83" t="s">
        <v>2338</v>
      </c>
      <c r="C1132" s="85" t="s">
        <v>2771</v>
      </c>
      <c r="D1132" s="85" t="s">
        <v>4157</v>
      </c>
      <c r="E1132" s="86" t="s">
        <v>5460</v>
      </c>
    </row>
    <row r="1133" spans="2:5" x14ac:dyDescent="0.3">
      <c r="B1133" s="83" t="s">
        <v>2338</v>
      </c>
      <c r="C1133" s="85" t="s">
        <v>2771</v>
      </c>
      <c r="D1133" s="85" t="s">
        <v>4158</v>
      </c>
      <c r="E1133" s="86" t="s">
        <v>5461</v>
      </c>
    </row>
    <row r="1134" spans="2:5" x14ac:dyDescent="0.3">
      <c r="B1134" s="83" t="s">
        <v>2338</v>
      </c>
      <c r="C1134" s="85" t="s">
        <v>2771</v>
      </c>
      <c r="D1134" s="85" t="s">
        <v>4159</v>
      </c>
      <c r="E1134" s="86" t="s">
        <v>5462</v>
      </c>
    </row>
    <row r="1135" spans="2:5" x14ac:dyDescent="0.3">
      <c r="B1135" s="83" t="s">
        <v>2338</v>
      </c>
      <c r="C1135" s="85" t="s">
        <v>2771</v>
      </c>
      <c r="D1135" s="85" t="s">
        <v>4160</v>
      </c>
      <c r="E1135" s="86" t="s">
        <v>5463</v>
      </c>
    </row>
    <row r="1136" spans="2:5" x14ac:dyDescent="0.3">
      <c r="B1136" s="83" t="s">
        <v>2338</v>
      </c>
      <c r="C1136" s="85" t="s">
        <v>2806</v>
      </c>
      <c r="D1136" s="85" t="s">
        <v>4161</v>
      </c>
      <c r="E1136" s="86" t="s">
        <v>5464</v>
      </c>
    </row>
    <row r="1137" spans="2:5" x14ac:dyDescent="0.3">
      <c r="B1137" s="83" t="s">
        <v>2338</v>
      </c>
      <c r="C1137" s="85" t="s">
        <v>2806</v>
      </c>
      <c r="D1137" s="85" t="s">
        <v>4162</v>
      </c>
      <c r="E1137" s="86" t="s">
        <v>5465</v>
      </c>
    </row>
    <row r="1138" spans="2:5" x14ac:dyDescent="0.3">
      <c r="B1138" s="83" t="s">
        <v>2338</v>
      </c>
      <c r="C1138" s="85" t="s">
        <v>2806</v>
      </c>
      <c r="D1138" s="85" t="s">
        <v>4163</v>
      </c>
      <c r="E1138" s="86" t="s">
        <v>5466</v>
      </c>
    </row>
    <row r="1139" spans="2:5" x14ac:dyDescent="0.3">
      <c r="B1139" s="83" t="s">
        <v>2338</v>
      </c>
      <c r="C1139" s="85" t="s">
        <v>2806</v>
      </c>
      <c r="D1139" s="85" t="s">
        <v>4164</v>
      </c>
      <c r="E1139" s="86" t="s">
        <v>5467</v>
      </c>
    </row>
    <row r="1140" spans="2:5" x14ac:dyDescent="0.3">
      <c r="B1140" s="83" t="s">
        <v>2338</v>
      </c>
      <c r="C1140" s="85" t="s">
        <v>2806</v>
      </c>
      <c r="D1140" s="85" t="s">
        <v>4165</v>
      </c>
      <c r="E1140" s="86" t="s">
        <v>5468</v>
      </c>
    </row>
    <row r="1141" spans="2:5" x14ac:dyDescent="0.3">
      <c r="B1141" s="83" t="s">
        <v>2338</v>
      </c>
      <c r="C1141" s="85" t="s">
        <v>2806</v>
      </c>
      <c r="D1141" s="85" t="s">
        <v>4166</v>
      </c>
      <c r="E1141" s="86" t="s">
        <v>5469</v>
      </c>
    </row>
    <row r="1142" spans="2:5" x14ac:dyDescent="0.3">
      <c r="B1142" s="83" t="s">
        <v>2338</v>
      </c>
      <c r="C1142" s="85" t="s">
        <v>2806</v>
      </c>
      <c r="D1142" s="85" t="s">
        <v>4167</v>
      </c>
      <c r="E1142" s="86" t="s">
        <v>5470</v>
      </c>
    </row>
    <row r="1143" spans="2:5" x14ac:dyDescent="0.3">
      <c r="B1143" s="83" t="s">
        <v>2338</v>
      </c>
      <c r="C1143" s="85" t="s">
        <v>2821</v>
      </c>
      <c r="D1143" s="85" t="s">
        <v>4168</v>
      </c>
      <c r="E1143" s="86" t="s">
        <v>5471</v>
      </c>
    </row>
    <row r="1144" spans="2:5" x14ac:dyDescent="0.3">
      <c r="B1144" s="83" t="s">
        <v>2338</v>
      </c>
      <c r="C1144" s="85" t="s">
        <v>2821</v>
      </c>
      <c r="D1144" s="85" t="s">
        <v>4170</v>
      </c>
      <c r="E1144" s="86" t="s">
        <v>5472</v>
      </c>
    </row>
    <row r="1145" spans="2:5" x14ac:dyDescent="0.3">
      <c r="B1145" s="83" t="s">
        <v>2338</v>
      </c>
      <c r="C1145" s="85" t="s">
        <v>2821</v>
      </c>
      <c r="D1145" s="85" t="s">
        <v>4171</v>
      </c>
      <c r="E1145" s="86" t="s">
        <v>5473</v>
      </c>
    </row>
    <row r="1146" spans="2:5" x14ac:dyDescent="0.3">
      <c r="B1146" s="83" t="s">
        <v>2338</v>
      </c>
      <c r="C1146" s="85" t="s">
        <v>2821</v>
      </c>
      <c r="D1146" s="85" t="s">
        <v>4173</v>
      </c>
      <c r="E1146" s="86" t="s">
        <v>5474</v>
      </c>
    </row>
    <row r="1147" spans="2:5" x14ac:dyDescent="0.3">
      <c r="B1147" s="83" t="s">
        <v>2338</v>
      </c>
      <c r="C1147" s="85" t="s">
        <v>2821</v>
      </c>
      <c r="D1147" s="85" t="s">
        <v>4175</v>
      </c>
      <c r="E1147" s="86" t="s">
        <v>5475</v>
      </c>
    </row>
    <row r="1148" spans="2:5" x14ac:dyDescent="0.3">
      <c r="B1148" s="83" t="s">
        <v>2338</v>
      </c>
      <c r="C1148" s="85" t="s">
        <v>2821</v>
      </c>
      <c r="D1148" s="85" t="s">
        <v>4176</v>
      </c>
      <c r="E1148" s="86" t="s">
        <v>5476</v>
      </c>
    </row>
    <row r="1149" spans="2:5" x14ac:dyDescent="0.3">
      <c r="B1149" s="83" t="s">
        <v>2338</v>
      </c>
      <c r="C1149" s="85" t="s">
        <v>2821</v>
      </c>
      <c r="D1149" s="85" t="s">
        <v>4177</v>
      </c>
      <c r="E1149" s="86" t="s">
        <v>5477</v>
      </c>
    </row>
    <row r="1150" spans="2:5" x14ac:dyDescent="0.3">
      <c r="B1150" s="83" t="s">
        <v>2338</v>
      </c>
      <c r="C1150" s="85" t="s">
        <v>2821</v>
      </c>
      <c r="D1150" s="85" t="s">
        <v>4178</v>
      </c>
      <c r="E1150" s="86" t="s">
        <v>5478</v>
      </c>
    </row>
    <row r="1151" spans="2:5" x14ac:dyDescent="0.3">
      <c r="B1151" s="83" t="s">
        <v>2338</v>
      </c>
      <c r="C1151" s="85" t="s">
        <v>2821</v>
      </c>
      <c r="D1151" s="85" t="s">
        <v>4179</v>
      </c>
      <c r="E1151" s="86" t="s">
        <v>5479</v>
      </c>
    </row>
    <row r="1152" spans="2:5" x14ac:dyDescent="0.3">
      <c r="B1152" s="83" t="s">
        <v>2844</v>
      </c>
      <c r="C1152" s="85" t="s">
        <v>2845</v>
      </c>
      <c r="D1152" s="85" t="s">
        <v>4181</v>
      </c>
      <c r="E1152" s="86" t="s">
        <v>5480</v>
      </c>
    </row>
    <row r="1153" spans="2:5" x14ac:dyDescent="0.3">
      <c r="B1153" s="83" t="s">
        <v>2844</v>
      </c>
      <c r="C1153" s="85" t="s">
        <v>2845</v>
      </c>
      <c r="D1153" s="85" t="s">
        <v>4182</v>
      </c>
      <c r="E1153" s="86" t="s">
        <v>5481</v>
      </c>
    </row>
    <row r="1154" spans="2:5" x14ac:dyDescent="0.3">
      <c r="B1154" s="83" t="s">
        <v>2844</v>
      </c>
      <c r="C1154" s="85" t="s">
        <v>2845</v>
      </c>
      <c r="D1154" s="85" t="s">
        <v>4183</v>
      </c>
      <c r="E1154" s="86" t="s">
        <v>5482</v>
      </c>
    </row>
    <row r="1155" spans="2:5" x14ac:dyDescent="0.3">
      <c r="B1155" s="83" t="s">
        <v>2844</v>
      </c>
      <c r="C1155" s="85" t="s">
        <v>2854</v>
      </c>
      <c r="D1155" s="85" t="s">
        <v>4184</v>
      </c>
      <c r="E1155" s="86" t="s">
        <v>5483</v>
      </c>
    </row>
    <row r="1156" spans="2:5" x14ac:dyDescent="0.3">
      <c r="B1156" s="83" t="s">
        <v>2844</v>
      </c>
      <c r="C1156" s="85" t="s">
        <v>2854</v>
      </c>
      <c r="D1156" s="85" t="s">
        <v>4185</v>
      </c>
      <c r="E1156" s="86" t="s">
        <v>5484</v>
      </c>
    </row>
    <row r="1157" spans="2:5" x14ac:dyDescent="0.3">
      <c r="B1157" s="83" t="s">
        <v>2844</v>
      </c>
      <c r="C1157" s="85" t="s">
        <v>2854</v>
      </c>
      <c r="D1157" s="85" t="s">
        <v>4186</v>
      </c>
      <c r="E1157" s="86" t="s">
        <v>5485</v>
      </c>
    </row>
    <row r="1158" spans="2:5" x14ac:dyDescent="0.3">
      <c r="B1158" s="83" t="s">
        <v>2844</v>
      </c>
      <c r="C1158" s="85" t="s">
        <v>2854</v>
      </c>
      <c r="D1158" s="85" t="s">
        <v>4187</v>
      </c>
      <c r="E1158" s="86" t="s">
        <v>5486</v>
      </c>
    </row>
    <row r="1159" spans="2:5" x14ac:dyDescent="0.3">
      <c r="B1159" s="83" t="s">
        <v>2844</v>
      </c>
      <c r="C1159" s="85" t="s">
        <v>2854</v>
      </c>
      <c r="D1159" s="85" t="s">
        <v>4188</v>
      </c>
      <c r="E1159" s="86" t="s">
        <v>5487</v>
      </c>
    </row>
    <row r="1160" spans="2:5" x14ac:dyDescent="0.3">
      <c r="B1160" s="83" t="s">
        <v>2844</v>
      </c>
      <c r="C1160" s="85" t="s">
        <v>2854</v>
      </c>
      <c r="D1160" s="85" t="s">
        <v>4189</v>
      </c>
      <c r="E1160" s="86" t="s">
        <v>5488</v>
      </c>
    </row>
    <row r="1161" spans="2:5" x14ac:dyDescent="0.3">
      <c r="B1161" s="83" t="s">
        <v>2844</v>
      </c>
      <c r="C1161" s="85" t="s">
        <v>2854</v>
      </c>
      <c r="D1161" s="85" t="s">
        <v>4190</v>
      </c>
      <c r="E1161" s="86" t="s">
        <v>5489</v>
      </c>
    </row>
    <row r="1162" spans="2:5" x14ac:dyDescent="0.3">
      <c r="B1162" s="83" t="s">
        <v>2844</v>
      </c>
      <c r="C1162" s="85" t="s">
        <v>2854</v>
      </c>
      <c r="D1162" s="85" t="s">
        <v>4191</v>
      </c>
      <c r="E1162" s="86" t="s">
        <v>5490</v>
      </c>
    </row>
    <row r="1163" spans="2:5" x14ac:dyDescent="0.3">
      <c r="B1163" s="83" t="s">
        <v>2844</v>
      </c>
      <c r="C1163" s="85" t="s">
        <v>2854</v>
      </c>
      <c r="D1163" s="85" t="s">
        <v>4192</v>
      </c>
      <c r="E1163" s="86" t="s">
        <v>5491</v>
      </c>
    </row>
    <row r="1164" spans="2:5" x14ac:dyDescent="0.3">
      <c r="B1164" s="83" t="s">
        <v>2844</v>
      </c>
      <c r="C1164" s="85" t="s">
        <v>2854</v>
      </c>
      <c r="D1164" s="85" t="s">
        <v>4193</v>
      </c>
      <c r="E1164" s="86" t="s">
        <v>5492</v>
      </c>
    </row>
    <row r="1165" spans="2:5" x14ac:dyDescent="0.3">
      <c r="B1165" s="83" t="s">
        <v>2844</v>
      </c>
      <c r="C1165" s="85" t="s">
        <v>2854</v>
      </c>
      <c r="D1165" s="85" t="s">
        <v>4194</v>
      </c>
      <c r="E1165" s="86" t="s">
        <v>5493</v>
      </c>
    </row>
    <row r="1166" spans="2:5" x14ac:dyDescent="0.3">
      <c r="B1166" s="83" t="s">
        <v>2844</v>
      </c>
      <c r="C1166" s="85" t="s">
        <v>2854</v>
      </c>
      <c r="D1166" s="85" t="s">
        <v>4195</v>
      </c>
      <c r="E1166" s="86" t="s">
        <v>5494</v>
      </c>
    </row>
    <row r="1167" spans="2:5" x14ac:dyDescent="0.3">
      <c r="B1167" s="83" t="s">
        <v>2844</v>
      </c>
      <c r="C1167" s="85" t="s">
        <v>2854</v>
      </c>
      <c r="D1167" s="85" t="s">
        <v>4196</v>
      </c>
      <c r="E1167" s="86" t="s">
        <v>5495</v>
      </c>
    </row>
    <row r="1168" spans="2:5" x14ac:dyDescent="0.3">
      <c r="B1168" s="83" t="s">
        <v>2844</v>
      </c>
      <c r="C1168" s="85" t="s">
        <v>2854</v>
      </c>
      <c r="D1168" s="85" t="s">
        <v>4197</v>
      </c>
      <c r="E1168" s="86" t="s">
        <v>5496</v>
      </c>
    </row>
    <row r="1169" spans="2:5" x14ac:dyDescent="0.3">
      <c r="B1169" s="83" t="s">
        <v>2844</v>
      </c>
      <c r="C1169" s="85" t="s">
        <v>2854</v>
      </c>
      <c r="D1169" s="85" t="s">
        <v>4198</v>
      </c>
      <c r="E1169" s="86" t="s">
        <v>5497</v>
      </c>
    </row>
    <row r="1170" spans="2:5" x14ac:dyDescent="0.3">
      <c r="B1170" s="83" t="s">
        <v>2844</v>
      </c>
      <c r="C1170" s="85" t="s">
        <v>2854</v>
      </c>
      <c r="D1170" s="85" t="s">
        <v>4199</v>
      </c>
      <c r="E1170" s="86" t="s">
        <v>5498</v>
      </c>
    </row>
    <row r="1171" spans="2:5" x14ac:dyDescent="0.3">
      <c r="B1171" s="83" t="s">
        <v>2844</v>
      </c>
      <c r="C1171" s="85" t="s">
        <v>2854</v>
      </c>
      <c r="D1171" s="85" t="s">
        <v>4200</v>
      </c>
      <c r="E1171" s="86" t="s">
        <v>5499</v>
      </c>
    </row>
    <row r="1172" spans="2:5" x14ac:dyDescent="0.3">
      <c r="B1172" s="83" t="s">
        <v>2844</v>
      </c>
      <c r="C1172" s="85" t="s">
        <v>2854</v>
      </c>
      <c r="D1172" s="85" t="s">
        <v>4201</v>
      </c>
      <c r="E1172" s="86" t="s">
        <v>5500</v>
      </c>
    </row>
    <row r="1173" spans="2:5" x14ac:dyDescent="0.3">
      <c r="B1173" s="83" t="s">
        <v>2844</v>
      </c>
      <c r="C1173" s="85" t="s">
        <v>2854</v>
      </c>
      <c r="D1173" s="85" t="s">
        <v>4202</v>
      </c>
      <c r="E1173" s="86" t="s">
        <v>5501</v>
      </c>
    </row>
    <row r="1174" spans="2:5" x14ac:dyDescent="0.3">
      <c r="B1174" s="83" t="s">
        <v>2844</v>
      </c>
      <c r="C1174" s="85" t="s">
        <v>2854</v>
      </c>
      <c r="D1174" s="85" t="s">
        <v>4203</v>
      </c>
      <c r="E1174" s="86" t="s">
        <v>5502</v>
      </c>
    </row>
    <row r="1175" spans="2:5" x14ac:dyDescent="0.3">
      <c r="B1175" s="83" t="s">
        <v>2844</v>
      </c>
      <c r="C1175" s="85" t="s">
        <v>2854</v>
      </c>
      <c r="D1175" s="85" t="s">
        <v>4204</v>
      </c>
      <c r="E1175" s="86" t="s">
        <v>5503</v>
      </c>
    </row>
    <row r="1176" spans="2:5" x14ac:dyDescent="0.3">
      <c r="B1176" s="83" t="s">
        <v>2844</v>
      </c>
      <c r="C1176" s="85" t="s">
        <v>2854</v>
      </c>
      <c r="D1176" s="85" t="s">
        <v>4205</v>
      </c>
      <c r="E1176" s="86" t="s">
        <v>5504</v>
      </c>
    </row>
    <row r="1177" spans="2:5" x14ac:dyDescent="0.3">
      <c r="B1177" s="83" t="s">
        <v>2844</v>
      </c>
      <c r="C1177" s="85" t="s">
        <v>2854</v>
      </c>
      <c r="D1177" s="85" t="s">
        <v>4206</v>
      </c>
      <c r="E1177" s="86" t="s">
        <v>5505</v>
      </c>
    </row>
    <row r="1178" spans="2:5" x14ac:dyDescent="0.3">
      <c r="B1178" s="83" t="s">
        <v>2844</v>
      </c>
      <c r="C1178" s="85" t="s">
        <v>2854</v>
      </c>
      <c r="D1178" s="85" t="s">
        <v>4207</v>
      </c>
      <c r="E1178" s="86" t="s">
        <v>5506</v>
      </c>
    </row>
    <row r="1179" spans="2:5" x14ac:dyDescent="0.3">
      <c r="B1179" s="83" t="s">
        <v>2844</v>
      </c>
      <c r="C1179" s="85" t="s">
        <v>2854</v>
      </c>
      <c r="D1179" s="85" t="s">
        <v>4208</v>
      </c>
      <c r="E1179" s="86" t="s">
        <v>5507</v>
      </c>
    </row>
    <row r="1180" spans="2:5" x14ac:dyDescent="0.3">
      <c r="B1180" s="83" t="s">
        <v>2844</v>
      </c>
      <c r="C1180" s="85" t="s">
        <v>2854</v>
      </c>
      <c r="D1180" s="85" t="s">
        <v>4209</v>
      </c>
      <c r="E1180" s="86" t="s">
        <v>5508</v>
      </c>
    </row>
    <row r="1181" spans="2:5" x14ac:dyDescent="0.3">
      <c r="B1181" s="83" t="s">
        <v>2844</v>
      </c>
      <c r="C1181" s="85" t="s">
        <v>2854</v>
      </c>
      <c r="D1181" s="85" t="s">
        <v>4210</v>
      </c>
      <c r="E1181" s="86" t="s">
        <v>5509</v>
      </c>
    </row>
    <row r="1182" spans="2:5" x14ac:dyDescent="0.3">
      <c r="B1182" s="83" t="s">
        <v>2844</v>
      </c>
      <c r="C1182" s="85" t="s">
        <v>2854</v>
      </c>
      <c r="D1182" s="85" t="s">
        <v>4211</v>
      </c>
      <c r="E1182" s="86" t="s">
        <v>5510</v>
      </c>
    </row>
    <row r="1183" spans="2:5" x14ac:dyDescent="0.3">
      <c r="B1183" s="83" t="s">
        <v>2844</v>
      </c>
      <c r="C1183" s="85" t="s">
        <v>2854</v>
      </c>
      <c r="D1183" s="85" t="s">
        <v>4212</v>
      </c>
      <c r="E1183" s="86" t="s">
        <v>5511</v>
      </c>
    </row>
    <row r="1184" spans="2:5" x14ac:dyDescent="0.3">
      <c r="B1184" s="83" t="s">
        <v>2844</v>
      </c>
      <c r="C1184" s="85" t="s">
        <v>2854</v>
      </c>
      <c r="D1184" s="85" t="s">
        <v>4213</v>
      </c>
      <c r="E1184" s="86" t="s">
        <v>5512</v>
      </c>
    </row>
    <row r="1185" spans="2:5" x14ac:dyDescent="0.3">
      <c r="B1185" s="83" t="s">
        <v>2844</v>
      </c>
      <c r="C1185" s="85" t="s">
        <v>2854</v>
      </c>
      <c r="D1185" s="85" t="s">
        <v>4214</v>
      </c>
      <c r="E1185" s="86" t="s">
        <v>5513</v>
      </c>
    </row>
    <row r="1186" spans="2:5" x14ac:dyDescent="0.3">
      <c r="B1186" s="83" t="s">
        <v>2844</v>
      </c>
      <c r="C1186" s="85" t="s">
        <v>2854</v>
      </c>
      <c r="D1186" s="85" t="s">
        <v>4215</v>
      </c>
      <c r="E1186" s="86" t="s">
        <v>5514</v>
      </c>
    </row>
    <row r="1187" spans="2:5" x14ac:dyDescent="0.3">
      <c r="B1187" s="83" t="s">
        <v>2844</v>
      </c>
      <c r="C1187" s="85" t="s">
        <v>2854</v>
      </c>
      <c r="D1187" s="85" t="s">
        <v>4216</v>
      </c>
      <c r="E1187" s="86" t="s">
        <v>5515</v>
      </c>
    </row>
    <row r="1188" spans="2:5" x14ac:dyDescent="0.3">
      <c r="B1188" s="83" t="s">
        <v>2844</v>
      </c>
      <c r="C1188" s="85" t="s">
        <v>2854</v>
      </c>
      <c r="D1188" s="85" t="s">
        <v>4217</v>
      </c>
      <c r="E1188" s="86" t="s">
        <v>5516</v>
      </c>
    </row>
    <row r="1189" spans="2:5" x14ac:dyDescent="0.3">
      <c r="B1189" s="83" t="s">
        <v>2844</v>
      </c>
      <c r="C1189" s="85" t="s">
        <v>2854</v>
      </c>
      <c r="D1189" s="85" t="s">
        <v>4218</v>
      </c>
      <c r="E1189" s="86" t="s">
        <v>5517</v>
      </c>
    </row>
    <row r="1190" spans="2:5" x14ac:dyDescent="0.3">
      <c r="B1190" s="83" t="s">
        <v>2844</v>
      </c>
      <c r="C1190" s="85" t="s">
        <v>2854</v>
      </c>
      <c r="D1190" s="85" t="s">
        <v>4219</v>
      </c>
      <c r="E1190" s="86" t="s">
        <v>5518</v>
      </c>
    </row>
    <row r="1191" spans="2:5" x14ac:dyDescent="0.3">
      <c r="B1191" s="83" t="s">
        <v>2844</v>
      </c>
      <c r="C1191" s="85" t="s">
        <v>2854</v>
      </c>
      <c r="D1191" s="85" t="s">
        <v>4220</v>
      </c>
      <c r="E1191" s="86" t="s">
        <v>5519</v>
      </c>
    </row>
    <row r="1192" spans="2:5" x14ac:dyDescent="0.3">
      <c r="B1192" s="83" t="s">
        <v>2844</v>
      </c>
      <c r="C1192" s="85" t="s">
        <v>2854</v>
      </c>
      <c r="D1192" s="85" t="s">
        <v>4221</v>
      </c>
      <c r="E1192" s="86" t="s">
        <v>5520</v>
      </c>
    </row>
    <row r="1193" spans="2:5" x14ac:dyDescent="0.3">
      <c r="B1193" s="83" t="s">
        <v>2844</v>
      </c>
      <c r="C1193" s="85" t="s">
        <v>2854</v>
      </c>
      <c r="D1193" s="85" t="s">
        <v>4222</v>
      </c>
      <c r="E1193" s="86" t="s">
        <v>5521</v>
      </c>
    </row>
    <row r="1194" spans="2:5" x14ac:dyDescent="0.3">
      <c r="B1194" s="83" t="s">
        <v>2844</v>
      </c>
      <c r="C1194" s="85" t="s">
        <v>2854</v>
      </c>
      <c r="D1194" s="85" t="s">
        <v>4223</v>
      </c>
      <c r="E1194" s="86" t="s">
        <v>5522</v>
      </c>
    </row>
    <row r="1195" spans="2:5" x14ac:dyDescent="0.3">
      <c r="B1195" s="83" t="s">
        <v>2844</v>
      </c>
      <c r="C1195" s="85" t="s">
        <v>2854</v>
      </c>
      <c r="D1195" s="85" t="s">
        <v>4224</v>
      </c>
      <c r="E1195" s="86" t="s">
        <v>5523</v>
      </c>
    </row>
    <row r="1196" spans="2:5" x14ac:dyDescent="0.3">
      <c r="B1196" s="83" t="s">
        <v>2844</v>
      </c>
      <c r="C1196" s="85" t="s">
        <v>2941</v>
      </c>
      <c r="D1196" s="85" t="s">
        <v>4225</v>
      </c>
      <c r="E1196" s="86" t="s">
        <v>5524</v>
      </c>
    </row>
    <row r="1197" spans="2:5" x14ac:dyDescent="0.3">
      <c r="B1197" s="83" t="s">
        <v>2844</v>
      </c>
      <c r="C1197" s="85" t="s">
        <v>2941</v>
      </c>
      <c r="D1197" s="85" t="s">
        <v>4226</v>
      </c>
      <c r="E1197" s="86" t="s">
        <v>5525</v>
      </c>
    </row>
    <row r="1198" spans="2:5" x14ac:dyDescent="0.3">
      <c r="B1198" s="83" t="s">
        <v>2844</v>
      </c>
      <c r="C1198" s="85" t="s">
        <v>2941</v>
      </c>
      <c r="D1198" s="85" t="s">
        <v>4227</v>
      </c>
      <c r="E1198" s="86" t="s">
        <v>5526</v>
      </c>
    </row>
    <row r="1199" spans="2:5" x14ac:dyDescent="0.3">
      <c r="B1199" s="83" t="s">
        <v>2844</v>
      </c>
      <c r="C1199" s="85" t="s">
        <v>2941</v>
      </c>
      <c r="D1199" s="85" t="s">
        <v>4228</v>
      </c>
      <c r="E1199" s="86" t="s">
        <v>5527</v>
      </c>
    </row>
    <row r="1200" spans="2:5" x14ac:dyDescent="0.3">
      <c r="B1200" s="83" t="s">
        <v>2844</v>
      </c>
      <c r="C1200" s="85" t="s">
        <v>2941</v>
      </c>
      <c r="D1200" s="85" t="s">
        <v>4229</v>
      </c>
      <c r="E1200" s="86" t="s">
        <v>5528</v>
      </c>
    </row>
    <row r="1201" spans="2:5" x14ac:dyDescent="0.3">
      <c r="B1201" s="83" t="s">
        <v>2844</v>
      </c>
      <c r="C1201" s="85" t="s">
        <v>2941</v>
      </c>
      <c r="D1201" s="85" t="s">
        <v>4230</v>
      </c>
      <c r="E1201" s="86" t="s">
        <v>5529</v>
      </c>
    </row>
    <row r="1202" spans="2:5" x14ac:dyDescent="0.3">
      <c r="B1202" s="83" t="s">
        <v>2844</v>
      </c>
      <c r="C1202" s="85" t="s">
        <v>2941</v>
      </c>
      <c r="D1202" s="85" t="s">
        <v>4231</v>
      </c>
      <c r="E1202" s="86" t="s">
        <v>5530</v>
      </c>
    </row>
    <row r="1203" spans="2:5" x14ac:dyDescent="0.3">
      <c r="B1203" s="87" t="s">
        <v>2844</v>
      </c>
      <c r="C1203" s="88" t="s">
        <v>2941</v>
      </c>
      <c r="D1203" s="88" t="s">
        <v>4232</v>
      </c>
      <c r="E1203" s="89" t="s">
        <v>5531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M32"/>
  <sheetViews>
    <sheetView workbookViewId="0"/>
  </sheetViews>
  <sheetFormatPr defaultColWidth="14.44140625" defaultRowHeight="15" customHeight="1" x14ac:dyDescent="0.3"/>
  <cols>
    <col min="2" max="2" width="34.44140625" customWidth="1"/>
  </cols>
  <sheetData>
    <row r="1" spans="1:9" x14ac:dyDescent="0.3">
      <c r="A1" s="1" t="s">
        <v>5532</v>
      </c>
    </row>
    <row r="3" spans="1:9" x14ac:dyDescent="0.3">
      <c r="A3" s="90" t="s">
        <v>5533</v>
      </c>
      <c r="C3" s="1" t="s">
        <v>368</v>
      </c>
      <c r="D3" s="90" t="s">
        <v>5534</v>
      </c>
      <c r="F3" s="1" t="s">
        <v>5535</v>
      </c>
      <c r="G3" s="90" t="s">
        <v>5536</v>
      </c>
      <c r="I3" s="90" t="s">
        <v>5537</v>
      </c>
    </row>
    <row r="4" spans="1:9" x14ac:dyDescent="0.3">
      <c r="A4" s="1" t="s">
        <v>5538</v>
      </c>
      <c r="C4" s="1" t="s">
        <v>1540</v>
      </c>
      <c r="D4" s="1" t="s">
        <v>5539</v>
      </c>
      <c r="F4" s="1" t="s">
        <v>5535</v>
      </c>
    </row>
    <row r="5" spans="1:9" x14ac:dyDescent="0.3">
      <c r="A5" s="1" t="s">
        <v>5540</v>
      </c>
      <c r="C5" s="1" t="s">
        <v>1217</v>
      </c>
      <c r="D5" s="90" t="s">
        <v>5541</v>
      </c>
      <c r="F5" s="1" t="s">
        <v>5535</v>
      </c>
    </row>
    <row r="6" spans="1:9" x14ac:dyDescent="0.3">
      <c r="A6" s="90" t="s">
        <v>5542</v>
      </c>
      <c r="C6" s="1" t="s">
        <v>1561</v>
      </c>
      <c r="D6" s="1" t="s">
        <v>5543</v>
      </c>
      <c r="F6" s="1" t="s">
        <v>5535</v>
      </c>
    </row>
    <row r="7" spans="1:9" x14ac:dyDescent="0.3">
      <c r="A7" s="1" t="s">
        <v>5544</v>
      </c>
      <c r="C7" s="1" t="s">
        <v>1561</v>
      </c>
      <c r="D7" s="90" t="s">
        <v>5545</v>
      </c>
      <c r="F7" s="1" t="s">
        <v>5535</v>
      </c>
    </row>
    <row r="8" spans="1:9" x14ac:dyDescent="0.3">
      <c r="A8" s="1" t="s">
        <v>5546</v>
      </c>
      <c r="C8" s="1" t="s">
        <v>1561</v>
      </c>
      <c r="D8" s="90" t="s">
        <v>5547</v>
      </c>
      <c r="F8" s="1" t="s">
        <v>5535</v>
      </c>
    </row>
    <row r="9" spans="1:9" x14ac:dyDescent="0.3">
      <c r="A9" s="90" t="s">
        <v>5548</v>
      </c>
      <c r="C9" s="1" t="s">
        <v>1217</v>
      </c>
      <c r="D9" s="1" t="s">
        <v>5549</v>
      </c>
      <c r="F9" s="1" t="s">
        <v>5535</v>
      </c>
    </row>
    <row r="10" spans="1:9" x14ac:dyDescent="0.3">
      <c r="A10" s="90" t="s">
        <v>5550</v>
      </c>
      <c r="C10" s="1" t="s">
        <v>5551</v>
      </c>
      <c r="D10" s="90" t="s">
        <v>5552</v>
      </c>
      <c r="F10" s="1" t="s">
        <v>5553</v>
      </c>
    </row>
    <row r="12" spans="1:9" x14ac:dyDescent="0.3">
      <c r="A12" s="1" t="s">
        <v>3152</v>
      </c>
      <c r="D12" s="1" t="s">
        <v>5554</v>
      </c>
      <c r="E12" s="1" t="s">
        <v>5555</v>
      </c>
    </row>
    <row r="13" spans="1:9" x14ac:dyDescent="0.3">
      <c r="A13" s="1" t="s">
        <v>5556</v>
      </c>
      <c r="D13" s="1" t="s">
        <v>486</v>
      </c>
      <c r="E13" s="1" t="s">
        <v>368</v>
      </c>
    </row>
    <row r="14" spans="1:9" x14ac:dyDescent="0.3">
      <c r="A14" s="2" t="s">
        <v>1199</v>
      </c>
      <c r="D14" s="1" t="s">
        <v>1561</v>
      </c>
      <c r="E14" s="1" t="s">
        <v>1540</v>
      </c>
    </row>
    <row r="15" spans="1:9" x14ac:dyDescent="0.3">
      <c r="A15" s="1" t="s">
        <v>3533</v>
      </c>
      <c r="D15" s="1" t="s">
        <v>486</v>
      </c>
      <c r="E15" s="1" t="s">
        <v>5557</v>
      </c>
    </row>
    <row r="17" spans="1:13" x14ac:dyDescent="0.3">
      <c r="A17" s="1" t="s">
        <v>5558</v>
      </c>
    </row>
    <row r="18" spans="1:13" x14ac:dyDescent="0.3">
      <c r="A18" s="91" t="s">
        <v>5559</v>
      </c>
      <c r="C18" s="1" t="s">
        <v>5560</v>
      </c>
    </row>
    <row r="21" spans="1:13" x14ac:dyDescent="0.3">
      <c r="B21" s="1" t="s">
        <v>1561</v>
      </c>
      <c r="C21" s="1" t="s">
        <v>1540</v>
      </c>
      <c r="H21" s="1" t="s">
        <v>1561</v>
      </c>
      <c r="I21" s="1" t="s">
        <v>1540</v>
      </c>
      <c r="J21" s="1" t="s">
        <v>1217</v>
      </c>
      <c r="K21" s="1" t="s">
        <v>2972</v>
      </c>
      <c r="L21" s="1" t="s">
        <v>368</v>
      </c>
      <c r="M21" s="1" t="s">
        <v>486</v>
      </c>
    </row>
    <row r="22" spans="1:13" x14ac:dyDescent="0.3">
      <c r="A22" s="1" t="s">
        <v>3721</v>
      </c>
      <c r="G22" s="1" t="s">
        <v>5561</v>
      </c>
    </row>
    <row r="23" spans="1:13" x14ac:dyDescent="0.3">
      <c r="A23" s="1" t="s">
        <v>5562</v>
      </c>
      <c r="G23" s="1" t="s">
        <v>5563</v>
      </c>
    </row>
    <row r="24" spans="1:13" x14ac:dyDescent="0.3">
      <c r="A24" s="1" t="s">
        <v>5564</v>
      </c>
      <c r="G24" s="1" t="s">
        <v>5565</v>
      </c>
    </row>
    <row r="25" spans="1:13" x14ac:dyDescent="0.3">
      <c r="H25" s="2">
        <f t="shared" ref="H25:M25" si="0">SUM(H22:H24)</f>
        <v>0</v>
      </c>
      <c r="I25" s="2">
        <f t="shared" si="0"/>
        <v>0</v>
      </c>
      <c r="J25" s="2">
        <f t="shared" si="0"/>
        <v>0</v>
      </c>
      <c r="K25" s="2">
        <f t="shared" si="0"/>
        <v>0</v>
      </c>
      <c r="L25" s="2">
        <f t="shared" si="0"/>
        <v>0</v>
      </c>
      <c r="M25" s="2">
        <f t="shared" si="0"/>
        <v>0</v>
      </c>
    </row>
    <row r="27" spans="1:13" x14ac:dyDescent="0.3">
      <c r="H27" s="1" t="s">
        <v>1561</v>
      </c>
      <c r="I27" s="1" t="s">
        <v>1540</v>
      </c>
      <c r="J27" s="1" t="s">
        <v>1217</v>
      </c>
      <c r="K27" s="1" t="s">
        <v>2972</v>
      </c>
      <c r="L27" s="1" t="s">
        <v>368</v>
      </c>
      <c r="M27" s="1" t="s">
        <v>486</v>
      </c>
    </row>
    <row r="28" spans="1:13" x14ac:dyDescent="0.3">
      <c r="G28" s="1" t="s">
        <v>3721</v>
      </c>
      <c r="H28" s="1">
        <v>-1</v>
      </c>
      <c r="I28" s="1">
        <v>-1</v>
      </c>
      <c r="J28" s="1">
        <v>-3</v>
      </c>
      <c r="M28" s="2">
        <f t="shared" ref="M28:M31" si="1">SUM(H28:L28)</f>
        <v>-5</v>
      </c>
    </row>
    <row r="29" spans="1:13" x14ac:dyDescent="0.3">
      <c r="G29" s="1" t="s">
        <v>5562</v>
      </c>
      <c r="L29" s="1">
        <v>-1</v>
      </c>
      <c r="M29" s="2">
        <f t="shared" si="1"/>
        <v>-1</v>
      </c>
    </row>
    <row r="30" spans="1:13" x14ac:dyDescent="0.3">
      <c r="G30" s="1" t="s">
        <v>5564</v>
      </c>
      <c r="H30" s="1">
        <v>2</v>
      </c>
      <c r="I30" s="1">
        <v>1</v>
      </c>
      <c r="J30" s="1">
        <v>3</v>
      </c>
      <c r="L30" s="1">
        <v>1</v>
      </c>
      <c r="M30" s="2">
        <f t="shared" si="1"/>
        <v>7</v>
      </c>
    </row>
    <row r="31" spans="1:13" x14ac:dyDescent="0.3">
      <c r="G31" s="1" t="s">
        <v>5566</v>
      </c>
      <c r="H31" s="1">
        <v>-1</v>
      </c>
      <c r="M31" s="2">
        <f t="shared" si="1"/>
        <v>-1</v>
      </c>
    </row>
    <row r="32" spans="1:13" x14ac:dyDescent="0.3">
      <c r="H32" s="2">
        <f t="shared" ref="H32:L32" si="2">SUM(H28:H31)</f>
        <v>0</v>
      </c>
      <c r="I32" s="2">
        <f t="shared" si="2"/>
        <v>0</v>
      </c>
      <c r="J32" s="2">
        <f t="shared" si="2"/>
        <v>0</v>
      </c>
      <c r="K32" s="2">
        <f t="shared" si="2"/>
        <v>0</v>
      </c>
      <c r="L32" s="2">
        <f t="shared" si="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7"/>
  <sheetViews>
    <sheetView showGridLines="0" workbookViewId="0"/>
  </sheetViews>
  <sheetFormatPr defaultColWidth="14.44140625" defaultRowHeight="15" customHeight="1" x14ac:dyDescent="0.3"/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739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" customHeight="1" x14ac:dyDescent="0.3"/>
  <cols>
    <col min="8" max="8" width="32.88671875" customWidth="1"/>
  </cols>
  <sheetData>
    <row r="1" spans="1:21" x14ac:dyDescent="0.3">
      <c r="A1" s="92" t="s">
        <v>5567</v>
      </c>
      <c r="B1" s="92" t="s">
        <v>5568</v>
      </c>
      <c r="C1" s="93"/>
      <c r="D1" s="93"/>
      <c r="E1" s="93"/>
      <c r="F1" s="93"/>
      <c r="G1" s="93"/>
      <c r="H1" s="94"/>
      <c r="I1" s="95"/>
      <c r="J1" s="95"/>
      <c r="K1" s="95"/>
      <c r="L1" s="95"/>
      <c r="M1" s="95"/>
      <c r="N1" s="95"/>
      <c r="O1" s="95"/>
      <c r="P1" s="96"/>
      <c r="Q1" s="41"/>
      <c r="R1" s="41"/>
      <c r="S1" s="41"/>
      <c r="T1" s="41"/>
      <c r="U1" s="41"/>
    </row>
    <row r="2" spans="1:21" x14ac:dyDescent="0.3">
      <c r="A2" s="97" t="s">
        <v>5569</v>
      </c>
      <c r="B2" s="97" t="s">
        <v>5570</v>
      </c>
      <c r="C2" s="97" t="s">
        <v>5571</v>
      </c>
      <c r="D2" s="97" t="s">
        <v>5</v>
      </c>
      <c r="E2" s="98" t="s">
        <v>6</v>
      </c>
      <c r="F2" s="98" t="s">
        <v>7</v>
      </c>
      <c r="G2" s="98" t="s">
        <v>8</v>
      </c>
      <c r="H2" s="99" t="s">
        <v>5572</v>
      </c>
      <c r="I2" s="3" t="s">
        <v>11</v>
      </c>
      <c r="J2" s="3" t="s">
        <v>12</v>
      </c>
      <c r="K2" s="3" t="s">
        <v>2960</v>
      </c>
      <c r="L2" s="3" t="s">
        <v>2961</v>
      </c>
      <c r="M2" s="3" t="s">
        <v>2962</v>
      </c>
      <c r="N2" s="3" t="s">
        <v>2963</v>
      </c>
      <c r="O2" s="3" t="s">
        <v>2964</v>
      </c>
      <c r="P2" s="56" t="s">
        <v>2965</v>
      </c>
      <c r="Q2" s="1" t="s">
        <v>5573</v>
      </c>
      <c r="R2" s="1" t="s">
        <v>5574</v>
      </c>
    </row>
    <row r="3" spans="1:21" x14ac:dyDescent="0.3">
      <c r="A3" s="100">
        <v>1</v>
      </c>
      <c r="B3" s="100">
        <v>1</v>
      </c>
      <c r="C3" s="100" t="s">
        <v>75</v>
      </c>
      <c r="D3" s="3" t="s">
        <v>173</v>
      </c>
      <c r="E3" s="3" t="s">
        <v>174</v>
      </c>
      <c r="F3" s="101" t="s">
        <v>175</v>
      </c>
      <c r="G3" s="101" t="s">
        <v>176</v>
      </c>
      <c r="H3" s="101" t="s">
        <v>2970</v>
      </c>
      <c r="I3" s="102">
        <v>195489</v>
      </c>
      <c r="J3" s="102">
        <v>139932679</v>
      </c>
      <c r="K3" s="3" t="s">
        <v>104</v>
      </c>
      <c r="L3" s="103" t="s">
        <v>486</v>
      </c>
      <c r="M3" s="103">
        <v>2004</v>
      </c>
      <c r="N3" s="4" t="s">
        <v>368</v>
      </c>
      <c r="O3" s="4" t="s">
        <v>267</v>
      </c>
      <c r="P3" s="3">
        <v>2018</v>
      </c>
      <c r="Q3" s="1" t="s">
        <v>2970</v>
      </c>
      <c r="R3" s="2" t="b">
        <f t="shared" ref="R3:R257" si="0">H3=Q3</f>
        <v>1</v>
      </c>
    </row>
    <row r="4" spans="1:21" x14ac:dyDescent="0.3">
      <c r="A4" s="100">
        <v>2</v>
      </c>
      <c r="B4" s="100">
        <v>1</v>
      </c>
      <c r="C4" s="100" t="s">
        <v>75</v>
      </c>
      <c r="D4" s="3" t="s">
        <v>173</v>
      </c>
      <c r="E4" s="3" t="s">
        <v>174</v>
      </c>
      <c r="F4" s="101" t="s">
        <v>175</v>
      </c>
      <c r="G4" s="101" t="s">
        <v>179</v>
      </c>
      <c r="H4" s="101" t="s">
        <v>2971</v>
      </c>
      <c r="I4" s="102">
        <v>41794</v>
      </c>
      <c r="J4" s="102">
        <v>68617785</v>
      </c>
      <c r="K4" s="3" t="s">
        <v>104</v>
      </c>
      <c r="L4" s="3" t="s">
        <v>2972</v>
      </c>
      <c r="M4" s="3">
        <v>2003</v>
      </c>
      <c r="N4" s="4" t="s">
        <v>368</v>
      </c>
      <c r="O4" s="4" t="s">
        <v>267</v>
      </c>
      <c r="P4" s="3">
        <v>2015</v>
      </c>
      <c r="Q4" s="1" t="s">
        <v>2971</v>
      </c>
      <c r="R4" s="2" t="b">
        <f t="shared" si="0"/>
        <v>1</v>
      </c>
    </row>
    <row r="5" spans="1:21" x14ac:dyDescent="0.3">
      <c r="A5" s="100">
        <v>3</v>
      </c>
      <c r="B5" s="100">
        <v>1</v>
      </c>
      <c r="C5" s="100" t="s">
        <v>75</v>
      </c>
      <c r="D5" s="3" t="s">
        <v>173</v>
      </c>
      <c r="E5" s="3" t="s">
        <v>181</v>
      </c>
      <c r="F5" s="101" t="s">
        <v>182</v>
      </c>
      <c r="G5" s="101" t="s">
        <v>183</v>
      </c>
      <c r="H5" s="101" t="s">
        <v>2973</v>
      </c>
      <c r="I5" s="102">
        <v>41823</v>
      </c>
      <c r="J5" s="102">
        <v>2956343</v>
      </c>
      <c r="K5" s="3" t="s">
        <v>104</v>
      </c>
      <c r="L5" s="3" t="s">
        <v>2972</v>
      </c>
      <c r="M5" s="3">
        <v>2003</v>
      </c>
      <c r="N5" s="4" t="s">
        <v>2972</v>
      </c>
      <c r="O5" s="4" t="s">
        <v>1218</v>
      </c>
      <c r="P5" s="104">
        <v>43891</v>
      </c>
      <c r="Q5" s="1" t="s">
        <v>2973</v>
      </c>
      <c r="R5" s="2" t="b">
        <f t="shared" si="0"/>
        <v>1</v>
      </c>
    </row>
    <row r="6" spans="1:21" x14ac:dyDescent="0.3">
      <c r="A6" s="100">
        <v>4</v>
      </c>
      <c r="B6" s="100">
        <v>1</v>
      </c>
      <c r="C6" s="100" t="s">
        <v>75</v>
      </c>
      <c r="D6" s="3" t="s">
        <v>173</v>
      </c>
      <c r="E6" s="3" t="s">
        <v>181</v>
      </c>
      <c r="F6" s="101" t="s">
        <v>185</v>
      </c>
      <c r="G6" s="101" t="s">
        <v>186</v>
      </c>
      <c r="H6" s="101" t="s">
        <v>2974</v>
      </c>
      <c r="I6" s="102">
        <v>10030</v>
      </c>
      <c r="J6" s="102">
        <v>495630</v>
      </c>
      <c r="K6" s="3" t="s">
        <v>104</v>
      </c>
      <c r="L6" s="3" t="s">
        <v>2972</v>
      </c>
      <c r="M6" s="3">
        <v>2005</v>
      </c>
      <c r="N6" s="4" t="s">
        <v>2972</v>
      </c>
      <c r="O6" s="4" t="s">
        <v>1218</v>
      </c>
      <c r="P6" s="104">
        <v>43891</v>
      </c>
      <c r="Q6" s="1" t="s">
        <v>2974</v>
      </c>
      <c r="R6" s="2" t="b">
        <f t="shared" si="0"/>
        <v>1</v>
      </c>
    </row>
    <row r="7" spans="1:21" x14ac:dyDescent="0.3">
      <c r="A7" s="100">
        <v>5</v>
      </c>
      <c r="B7" s="100">
        <v>1</v>
      </c>
      <c r="C7" s="100" t="s">
        <v>75</v>
      </c>
      <c r="D7" s="3" t="s">
        <v>173</v>
      </c>
      <c r="E7" s="3" t="s">
        <v>181</v>
      </c>
      <c r="F7" s="101" t="s">
        <v>185</v>
      </c>
      <c r="G7" s="101" t="s">
        <v>188</v>
      </c>
      <c r="H7" s="101" t="s">
        <v>2975</v>
      </c>
      <c r="I7" s="102">
        <v>152781341</v>
      </c>
      <c r="J7" s="102">
        <v>68626047</v>
      </c>
      <c r="K7" s="3" t="s">
        <v>104</v>
      </c>
      <c r="L7" s="3" t="s">
        <v>486</v>
      </c>
      <c r="M7" s="3">
        <v>2008</v>
      </c>
      <c r="N7" s="4" t="s">
        <v>2972</v>
      </c>
      <c r="O7" s="4" t="s">
        <v>1218</v>
      </c>
      <c r="P7" s="104">
        <v>43891</v>
      </c>
      <c r="Q7" s="1" t="s">
        <v>2975</v>
      </c>
      <c r="R7" s="2" t="b">
        <f t="shared" si="0"/>
        <v>1</v>
      </c>
    </row>
    <row r="8" spans="1:21" x14ac:dyDescent="0.3">
      <c r="A8" s="100">
        <v>6</v>
      </c>
      <c r="B8" s="100">
        <v>1</v>
      </c>
      <c r="C8" s="100" t="s">
        <v>75</v>
      </c>
      <c r="D8" s="3" t="s">
        <v>173</v>
      </c>
      <c r="E8" s="3" t="s">
        <v>181</v>
      </c>
      <c r="F8" s="101" t="s">
        <v>185</v>
      </c>
      <c r="G8" s="101" t="s">
        <v>190</v>
      </c>
      <c r="H8" s="101" t="s">
        <v>2976</v>
      </c>
      <c r="I8" s="102">
        <v>152781715</v>
      </c>
      <c r="J8" s="102">
        <v>152781768</v>
      </c>
      <c r="K8" s="3" t="s">
        <v>104</v>
      </c>
      <c r="L8" s="3" t="s">
        <v>367</v>
      </c>
      <c r="M8" s="3" t="s">
        <v>267</v>
      </c>
      <c r="N8" s="4" t="s">
        <v>368</v>
      </c>
      <c r="O8" s="4" t="s">
        <v>267</v>
      </c>
      <c r="P8" s="104">
        <v>43891</v>
      </c>
      <c r="Q8" s="1" t="s">
        <v>2976</v>
      </c>
      <c r="R8" s="2" t="b">
        <f t="shared" si="0"/>
        <v>1</v>
      </c>
    </row>
    <row r="9" spans="1:21" x14ac:dyDescent="0.3">
      <c r="A9" s="100">
        <v>7</v>
      </c>
      <c r="B9" s="100">
        <v>1</v>
      </c>
      <c r="C9" s="100" t="s">
        <v>75</v>
      </c>
      <c r="D9" s="3" t="s">
        <v>173</v>
      </c>
      <c r="E9" s="3" t="s">
        <v>181</v>
      </c>
      <c r="F9" s="101" t="s">
        <v>193</v>
      </c>
      <c r="G9" s="101" t="s">
        <v>194</v>
      </c>
      <c r="H9" s="101" t="s">
        <v>2977</v>
      </c>
      <c r="I9" s="102">
        <v>39324</v>
      </c>
      <c r="J9" s="102">
        <v>2896914</v>
      </c>
      <c r="K9" s="3" t="s">
        <v>104</v>
      </c>
      <c r="L9" s="3" t="s">
        <v>486</v>
      </c>
      <c r="M9" s="3">
        <v>2005</v>
      </c>
      <c r="N9" s="4" t="s">
        <v>1217</v>
      </c>
      <c r="O9" s="4" t="s">
        <v>1218</v>
      </c>
      <c r="P9" s="104">
        <v>43891</v>
      </c>
      <c r="Q9" s="1" t="s">
        <v>2977</v>
      </c>
      <c r="R9" s="2" t="b">
        <f t="shared" si="0"/>
        <v>1</v>
      </c>
    </row>
    <row r="10" spans="1:21" x14ac:dyDescent="0.3">
      <c r="A10" s="100">
        <v>8</v>
      </c>
      <c r="B10" s="100">
        <v>1</v>
      </c>
      <c r="C10" s="100" t="s">
        <v>75</v>
      </c>
      <c r="D10" s="3" t="s">
        <v>196</v>
      </c>
      <c r="E10" s="3" t="s">
        <v>197</v>
      </c>
      <c r="F10" s="101" t="s">
        <v>198</v>
      </c>
      <c r="G10" s="101" t="s">
        <v>199</v>
      </c>
      <c r="H10" s="101" t="s">
        <v>2979</v>
      </c>
      <c r="I10" s="102">
        <v>41801</v>
      </c>
      <c r="J10" s="102">
        <v>2956075</v>
      </c>
      <c r="K10" s="3" t="s">
        <v>104</v>
      </c>
      <c r="L10" s="3" t="s">
        <v>486</v>
      </c>
      <c r="M10" s="3">
        <v>2003</v>
      </c>
      <c r="N10" s="4" t="s">
        <v>1540</v>
      </c>
      <c r="O10" s="4" t="s">
        <v>2980</v>
      </c>
      <c r="P10" s="104">
        <v>43891</v>
      </c>
      <c r="Q10" s="1" t="s">
        <v>2979</v>
      </c>
      <c r="R10" s="2" t="b">
        <f t="shared" si="0"/>
        <v>1</v>
      </c>
    </row>
    <row r="11" spans="1:21" x14ac:dyDescent="0.3">
      <c r="A11" s="100">
        <v>9</v>
      </c>
      <c r="B11" s="100">
        <v>1</v>
      </c>
      <c r="C11" s="100" t="s">
        <v>75</v>
      </c>
      <c r="D11" s="3" t="s">
        <v>196</v>
      </c>
      <c r="E11" s="3" t="s">
        <v>197</v>
      </c>
      <c r="F11" s="101" t="s">
        <v>198</v>
      </c>
      <c r="G11" s="101" t="s">
        <v>201</v>
      </c>
      <c r="H11" s="101" t="s">
        <v>2981</v>
      </c>
      <c r="I11" s="102">
        <v>41802</v>
      </c>
      <c r="J11" s="102">
        <v>68622003</v>
      </c>
      <c r="K11" s="3" t="s">
        <v>104</v>
      </c>
      <c r="L11" s="3" t="s">
        <v>2972</v>
      </c>
      <c r="M11" s="3">
        <v>2003</v>
      </c>
      <c r="N11" s="4" t="s">
        <v>486</v>
      </c>
      <c r="O11" s="4" t="s">
        <v>267</v>
      </c>
      <c r="P11" s="3">
        <v>2017</v>
      </c>
      <c r="Q11" s="1" t="s">
        <v>2981</v>
      </c>
      <c r="R11" s="2" t="b">
        <f t="shared" si="0"/>
        <v>1</v>
      </c>
    </row>
    <row r="12" spans="1:21" x14ac:dyDescent="0.3">
      <c r="A12" s="100">
        <v>10</v>
      </c>
      <c r="B12" s="100">
        <v>1</v>
      </c>
      <c r="C12" s="100" t="s">
        <v>75</v>
      </c>
      <c r="D12" s="3" t="s">
        <v>203</v>
      </c>
      <c r="E12" s="3" t="s">
        <v>204</v>
      </c>
      <c r="F12" s="101" t="s">
        <v>205</v>
      </c>
      <c r="G12" s="101" t="s">
        <v>206</v>
      </c>
      <c r="H12" s="101" t="s">
        <v>2983</v>
      </c>
      <c r="I12" s="102">
        <v>60209</v>
      </c>
      <c r="J12" s="102">
        <v>3092852</v>
      </c>
      <c r="K12" s="3" t="s">
        <v>104</v>
      </c>
      <c r="L12" s="3" t="s">
        <v>486</v>
      </c>
      <c r="M12" s="3">
        <v>2006</v>
      </c>
      <c r="N12" s="4" t="s">
        <v>486</v>
      </c>
      <c r="O12" s="4" t="s">
        <v>267</v>
      </c>
      <c r="P12" s="104">
        <v>43891</v>
      </c>
      <c r="Q12" s="1" t="s">
        <v>2983</v>
      </c>
      <c r="R12" s="2" t="b">
        <f t="shared" si="0"/>
        <v>1</v>
      </c>
    </row>
    <row r="13" spans="1:21" x14ac:dyDescent="0.3">
      <c r="A13" s="100">
        <v>11</v>
      </c>
      <c r="B13" s="100">
        <v>1</v>
      </c>
      <c r="C13" s="100" t="s">
        <v>75</v>
      </c>
      <c r="D13" s="3" t="s">
        <v>203</v>
      </c>
      <c r="E13" s="3" t="s">
        <v>204</v>
      </c>
      <c r="F13" s="101" t="s">
        <v>205</v>
      </c>
      <c r="G13" s="101" t="s">
        <v>208</v>
      </c>
      <c r="H13" s="101" t="s">
        <v>2984</v>
      </c>
      <c r="I13" s="102">
        <v>161321</v>
      </c>
      <c r="J13" s="102">
        <v>68617985</v>
      </c>
      <c r="K13" s="3" t="s">
        <v>104</v>
      </c>
      <c r="L13" s="3" t="s">
        <v>486</v>
      </c>
      <c r="M13" s="3">
        <v>2008</v>
      </c>
      <c r="N13" s="4" t="s">
        <v>486</v>
      </c>
      <c r="O13" s="4" t="s">
        <v>267</v>
      </c>
      <c r="P13" s="3">
        <v>2016</v>
      </c>
      <c r="Q13" s="1" t="s">
        <v>2984</v>
      </c>
      <c r="R13" s="2" t="b">
        <f t="shared" si="0"/>
        <v>1</v>
      </c>
    </row>
    <row r="14" spans="1:21" x14ac:dyDescent="0.3">
      <c r="A14" s="100">
        <v>12</v>
      </c>
      <c r="B14" s="100">
        <v>1</v>
      </c>
      <c r="C14" s="100" t="s">
        <v>75</v>
      </c>
      <c r="D14" s="3" t="s">
        <v>203</v>
      </c>
      <c r="E14" s="3" t="s">
        <v>204</v>
      </c>
      <c r="F14" s="101" t="s">
        <v>205</v>
      </c>
      <c r="G14" s="101" t="s">
        <v>210</v>
      </c>
      <c r="H14" s="101" t="s">
        <v>2985</v>
      </c>
      <c r="I14" s="102">
        <v>41795</v>
      </c>
      <c r="J14" s="102">
        <v>124417203</v>
      </c>
      <c r="K14" s="3" t="s">
        <v>104</v>
      </c>
      <c r="L14" s="105" t="s">
        <v>486</v>
      </c>
      <c r="M14" s="105">
        <v>2007</v>
      </c>
      <c r="N14" s="4" t="s">
        <v>368</v>
      </c>
      <c r="O14" s="4" t="s">
        <v>267</v>
      </c>
      <c r="P14" s="106">
        <v>43891</v>
      </c>
      <c r="Q14" s="1" t="s">
        <v>2985</v>
      </c>
      <c r="R14" s="2" t="b">
        <f t="shared" si="0"/>
        <v>1</v>
      </c>
    </row>
    <row r="15" spans="1:21" x14ac:dyDescent="0.3">
      <c r="A15" s="100">
        <v>13</v>
      </c>
      <c r="B15" s="100">
        <v>1</v>
      </c>
      <c r="C15" s="100" t="s">
        <v>75</v>
      </c>
      <c r="D15" s="3" t="s">
        <v>203</v>
      </c>
      <c r="E15" s="3" t="s">
        <v>204</v>
      </c>
      <c r="F15" s="101" t="s">
        <v>212</v>
      </c>
      <c r="G15" s="101" t="s">
        <v>213</v>
      </c>
      <c r="H15" s="101" t="s">
        <v>2986</v>
      </c>
      <c r="I15" s="102">
        <v>91209505</v>
      </c>
      <c r="J15" s="102">
        <v>124551959</v>
      </c>
      <c r="K15" s="3" t="s">
        <v>104</v>
      </c>
      <c r="L15" s="3" t="s">
        <v>1217</v>
      </c>
      <c r="M15" s="3">
        <v>2016</v>
      </c>
      <c r="N15" s="4" t="s">
        <v>1217</v>
      </c>
      <c r="O15" s="4" t="s">
        <v>2980</v>
      </c>
      <c r="P15" s="104">
        <v>43891</v>
      </c>
      <c r="Q15" s="1" t="s">
        <v>2986</v>
      </c>
      <c r="R15" s="2" t="b">
        <f t="shared" si="0"/>
        <v>1</v>
      </c>
    </row>
    <row r="16" spans="1:21" x14ac:dyDescent="0.3">
      <c r="A16" s="100">
        <v>14</v>
      </c>
      <c r="B16" s="100">
        <v>1</v>
      </c>
      <c r="C16" s="100" t="s">
        <v>75</v>
      </c>
      <c r="D16" s="3" t="s">
        <v>203</v>
      </c>
      <c r="E16" s="3" t="s">
        <v>204</v>
      </c>
      <c r="F16" s="107" t="s">
        <v>212</v>
      </c>
      <c r="G16" s="107" t="s">
        <v>215</v>
      </c>
      <c r="H16" s="101" t="s">
        <v>2987</v>
      </c>
      <c r="I16" s="102">
        <v>124488765</v>
      </c>
      <c r="J16" s="102">
        <v>124537550</v>
      </c>
      <c r="K16" s="3" t="s">
        <v>104</v>
      </c>
      <c r="L16" s="3" t="s">
        <v>367</v>
      </c>
      <c r="M16" s="3" t="s">
        <v>267</v>
      </c>
      <c r="N16" s="4" t="s">
        <v>2972</v>
      </c>
      <c r="O16" s="4" t="s">
        <v>1218</v>
      </c>
      <c r="P16" s="108">
        <v>43862</v>
      </c>
      <c r="Q16" s="1" t="s">
        <v>2987</v>
      </c>
      <c r="R16" s="2" t="b">
        <f t="shared" si="0"/>
        <v>1</v>
      </c>
    </row>
    <row r="17" spans="1:18" x14ac:dyDescent="0.3">
      <c r="A17" s="100">
        <v>15</v>
      </c>
      <c r="B17" s="100">
        <v>1</v>
      </c>
      <c r="C17" s="100" t="s">
        <v>75</v>
      </c>
      <c r="D17" s="3" t="s">
        <v>203</v>
      </c>
      <c r="E17" s="3" t="s">
        <v>204</v>
      </c>
      <c r="F17" s="101" t="s">
        <v>212</v>
      </c>
      <c r="G17" s="101" t="s">
        <v>218</v>
      </c>
      <c r="H17" s="101" t="s">
        <v>2988</v>
      </c>
      <c r="I17" s="102">
        <v>42723</v>
      </c>
      <c r="J17" s="102">
        <v>68644232</v>
      </c>
      <c r="K17" s="3" t="s">
        <v>104</v>
      </c>
      <c r="L17" s="3" t="s">
        <v>486</v>
      </c>
      <c r="M17" s="3">
        <v>2003</v>
      </c>
      <c r="N17" s="4" t="s">
        <v>368</v>
      </c>
      <c r="O17" s="4" t="s">
        <v>267</v>
      </c>
      <c r="P17" s="3">
        <v>2018</v>
      </c>
      <c r="Q17" s="1" t="s">
        <v>2988</v>
      </c>
      <c r="R17" s="2" t="b">
        <f t="shared" si="0"/>
        <v>1</v>
      </c>
    </row>
    <row r="18" spans="1:18" x14ac:dyDescent="0.3">
      <c r="A18" s="100">
        <v>16</v>
      </c>
      <c r="B18" s="100">
        <v>1</v>
      </c>
      <c r="C18" s="100" t="s">
        <v>75</v>
      </c>
      <c r="D18" s="3" t="s">
        <v>203</v>
      </c>
      <c r="E18" s="3" t="s">
        <v>204</v>
      </c>
      <c r="F18" s="101" t="s">
        <v>212</v>
      </c>
      <c r="G18" s="101" t="s">
        <v>220</v>
      </c>
      <c r="H18" s="101" t="s">
        <v>2989</v>
      </c>
      <c r="I18" s="102">
        <v>129495269</v>
      </c>
      <c r="J18" s="102">
        <v>129495382</v>
      </c>
      <c r="K18" s="3" t="s">
        <v>104</v>
      </c>
      <c r="L18" s="3" t="s">
        <v>367</v>
      </c>
      <c r="M18" s="3" t="s">
        <v>267</v>
      </c>
      <c r="N18" s="4" t="s">
        <v>486</v>
      </c>
      <c r="O18" s="4" t="s">
        <v>267</v>
      </c>
      <c r="P18" s="106">
        <v>43891</v>
      </c>
      <c r="Q18" s="1" t="s">
        <v>2989</v>
      </c>
      <c r="R18" s="2" t="b">
        <f t="shared" si="0"/>
        <v>1</v>
      </c>
    </row>
    <row r="19" spans="1:18" x14ac:dyDescent="0.3">
      <c r="A19" s="100">
        <v>17</v>
      </c>
      <c r="B19" s="100">
        <v>1</v>
      </c>
      <c r="C19" s="100" t="s">
        <v>75</v>
      </c>
      <c r="D19" s="3" t="s">
        <v>203</v>
      </c>
      <c r="E19" s="3" t="s">
        <v>204</v>
      </c>
      <c r="F19" s="101" t="s">
        <v>212</v>
      </c>
      <c r="G19" s="101" t="s">
        <v>222</v>
      </c>
      <c r="H19" s="101" t="s">
        <v>2990</v>
      </c>
      <c r="I19" s="102">
        <v>158616</v>
      </c>
      <c r="J19" s="102">
        <v>68644334</v>
      </c>
      <c r="K19" s="3" t="s">
        <v>104</v>
      </c>
      <c r="L19" s="3" t="s">
        <v>486</v>
      </c>
      <c r="M19" s="3">
        <v>2008</v>
      </c>
      <c r="N19" s="4" t="s">
        <v>486</v>
      </c>
      <c r="O19" s="4" t="s">
        <v>267</v>
      </c>
      <c r="P19" s="3">
        <v>2018</v>
      </c>
      <c r="Q19" s="1" t="s">
        <v>2990</v>
      </c>
      <c r="R19" s="2" t="b">
        <f t="shared" si="0"/>
        <v>1</v>
      </c>
    </row>
    <row r="20" spans="1:18" x14ac:dyDescent="0.3">
      <c r="A20" s="100">
        <v>18</v>
      </c>
      <c r="B20" s="100">
        <v>1</v>
      </c>
      <c r="C20" s="100" t="s">
        <v>75</v>
      </c>
      <c r="D20" s="3" t="s">
        <v>203</v>
      </c>
      <c r="E20" s="3" t="s">
        <v>204</v>
      </c>
      <c r="F20" s="101" t="s">
        <v>212</v>
      </c>
      <c r="G20" s="101" t="s">
        <v>224</v>
      </c>
      <c r="H20" s="101" t="s">
        <v>2991</v>
      </c>
      <c r="I20" s="102">
        <v>129495390</v>
      </c>
      <c r="J20" s="102">
        <v>129495471</v>
      </c>
      <c r="K20" s="3" t="s">
        <v>104</v>
      </c>
      <c r="L20" s="3" t="s">
        <v>367</v>
      </c>
      <c r="M20" s="3" t="s">
        <v>267</v>
      </c>
      <c r="N20" s="4" t="s">
        <v>486</v>
      </c>
      <c r="O20" s="4" t="s">
        <v>267</v>
      </c>
      <c r="P20" s="106">
        <v>43891</v>
      </c>
      <c r="Q20" s="1" t="s">
        <v>2991</v>
      </c>
      <c r="R20" s="2" t="b">
        <f t="shared" si="0"/>
        <v>1</v>
      </c>
    </row>
    <row r="21" spans="1:18" x14ac:dyDescent="0.3">
      <c r="A21" s="100">
        <v>19</v>
      </c>
      <c r="B21" s="100">
        <v>1</v>
      </c>
      <c r="C21" s="100" t="s">
        <v>75</v>
      </c>
      <c r="D21" s="3" t="s">
        <v>203</v>
      </c>
      <c r="E21" s="3" t="s">
        <v>204</v>
      </c>
      <c r="F21" s="107" t="s">
        <v>212</v>
      </c>
      <c r="G21" s="107" t="s">
        <v>227</v>
      </c>
      <c r="H21" s="101" t="s">
        <v>2992</v>
      </c>
      <c r="I21" s="102">
        <v>124356938</v>
      </c>
      <c r="J21" s="102">
        <v>124541787</v>
      </c>
      <c r="K21" s="3" t="s">
        <v>104</v>
      </c>
      <c r="L21" s="3" t="s">
        <v>367</v>
      </c>
      <c r="M21" s="3" t="s">
        <v>267</v>
      </c>
      <c r="N21" s="4" t="s">
        <v>368</v>
      </c>
      <c r="O21" s="4" t="s">
        <v>267</v>
      </c>
      <c r="P21" s="108">
        <v>43862</v>
      </c>
      <c r="Q21" s="1" t="s">
        <v>2992</v>
      </c>
      <c r="R21" s="2" t="b">
        <f t="shared" si="0"/>
        <v>1</v>
      </c>
    </row>
    <row r="22" spans="1:18" x14ac:dyDescent="0.3">
      <c r="A22" s="100">
        <v>20</v>
      </c>
      <c r="B22" s="100">
        <v>1</v>
      </c>
      <c r="C22" s="100" t="s">
        <v>75</v>
      </c>
      <c r="D22" s="3" t="s">
        <v>203</v>
      </c>
      <c r="E22" s="3" t="s">
        <v>204</v>
      </c>
      <c r="F22" s="101" t="s">
        <v>212</v>
      </c>
      <c r="G22" s="101" t="s">
        <v>230</v>
      </c>
      <c r="H22" s="101" t="s">
        <v>2993</v>
      </c>
      <c r="I22" s="102">
        <v>169229923</v>
      </c>
      <c r="J22" s="102">
        <v>179510767</v>
      </c>
      <c r="K22" s="3" t="s">
        <v>1219</v>
      </c>
      <c r="L22" s="3" t="s">
        <v>486</v>
      </c>
      <c r="M22" s="3">
        <v>2008</v>
      </c>
      <c r="N22" s="4" t="s">
        <v>486</v>
      </c>
      <c r="O22" s="4" t="s">
        <v>267</v>
      </c>
      <c r="P22" s="104">
        <v>44228</v>
      </c>
      <c r="Q22" s="1" t="s">
        <v>2993</v>
      </c>
      <c r="R22" s="2" t="b">
        <f t="shared" si="0"/>
        <v>1</v>
      </c>
    </row>
    <row r="23" spans="1:18" x14ac:dyDescent="0.3">
      <c r="A23" s="100">
        <v>21</v>
      </c>
      <c r="B23" s="100">
        <v>1</v>
      </c>
      <c r="C23" s="100" t="s">
        <v>75</v>
      </c>
      <c r="D23" s="3" t="s">
        <v>203</v>
      </c>
      <c r="E23" s="3" t="s">
        <v>204</v>
      </c>
      <c r="F23" s="101" t="s">
        <v>212</v>
      </c>
      <c r="G23" s="101" t="s">
        <v>232</v>
      </c>
      <c r="H23" s="101" t="s">
        <v>2994</v>
      </c>
      <c r="I23" s="102">
        <v>197258574</v>
      </c>
      <c r="J23" s="102">
        <v>197258666</v>
      </c>
      <c r="K23" s="3" t="s">
        <v>2995</v>
      </c>
      <c r="L23" s="3" t="s">
        <v>367</v>
      </c>
      <c r="M23" s="3" t="s">
        <v>267</v>
      </c>
      <c r="N23" s="4" t="s">
        <v>2972</v>
      </c>
      <c r="O23" s="4" t="s">
        <v>1218</v>
      </c>
      <c r="P23" s="104">
        <v>44228</v>
      </c>
      <c r="Q23" s="1" t="s">
        <v>2994</v>
      </c>
      <c r="R23" s="2" t="b">
        <f t="shared" si="0"/>
        <v>1</v>
      </c>
    </row>
    <row r="24" spans="1:18" x14ac:dyDescent="0.3">
      <c r="A24" s="100">
        <v>22</v>
      </c>
      <c r="B24" s="100">
        <v>1</v>
      </c>
      <c r="C24" s="100" t="s">
        <v>75</v>
      </c>
      <c r="D24" s="3" t="s">
        <v>203</v>
      </c>
      <c r="E24" s="3" t="s">
        <v>204</v>
      </c>
      <c r="F24" s="101" t="s">
        <v>212</v>
      </c>
      <c r="G24" s="101" t="s">
        <v>235</v>
      </c>
      <c r="H24" s="101" t="s">
        <v>2996</v>
      </c>
      <c r="I24" s="102">
        <v>161438</v>
      </c>
      <c r="J24" s="102">
        <v>124485434</v>
      </c>
      <c r="K24" s="3" t="s">
        <v>104</v>
      </c>
      <c r="L24" s="105" t="s">
        <v>486</v>
      </c>
      <c r="M24" s="105">
        <v>2008</v>
      </c>
      <c r="N24" s="4" t="s">
        <v>1540</v>
      </c>
      <c r="O24" s="4" t="s">
        <v>1218</v>
      </c>
      <c r="P24" s="109">
        <v>44197</v>
      </c>
      <c r="Q24" s="1" t="s">
        <v>2996</v>
      </c>
      <c r="R24" s="2" t="b">
        <f t="shared" si="0"/>
        <v>1</v>
      </c>
    </row>
    <row r="25" spans="1:18" x14ac:dyDescent="0.3">
      <c r="A25" s="100">
        <v>23</v>
      </c>
      <c r="B25" s="100">
        <v>1</v>
      </c>
      <c r="C25" s="100" t="s">
        <v>75</v>
      </c>
      <c r="D25" s="3" t="s">
        <v>203</v>
      </c>
      <c r="E25" s="3" t="s">
        <v>204</v>
      </c>
      <c r="F25" s="101" t="s">
        <v>212</v>
      </c>
      <c r="G25" s="101" t="s">
        <v>237</v>
      </c>
      <c r="H25" s="101" t="s">
        <v>2997</v>
      </c>
      <c r="I25" s="102">
        <v>161703</v>
      </c>
      <c r="J25" s="102">
        <v>116739715</v>
      </c>
      <c r="K25" s="3" t="s">
        <v>104</v>
      </c>
      <c r="L25" s="3" t="s">
        <v>486</v>
      </c>
      <c r="M25" s="3">
        <v>2008</v>
      </c>
      <c r="N25" s="4" t="s">
        <v>486</v>
      </c>
      <c r="O25" s="4" t="s">
        <v>267</v>
      </c>
      <c r="P25" s="3">
        <v>2017</v>
      </c>
      <c r="Q25" s="1" t="s">
        <v>2997</v>
      </c>
      <c r="R25" s="2" t="b">
        <f t="shared" si="0"/>
        <v>1</v>
      </c>
    </row>
    <row r="26" spans="1:18" x14ac:dyDescent="0.3">
      <c r="A26" s="100">
        <v>24</v>
      </c>
      <c r="B26" s="100">
        <v>1</v>
      </c>
      <c r="C26" s="100" t="s">
        <v>75</v>
      </c>
      <c r="D26" s="3" t="s">
        <v>203</v>
      </c>
      <c r="E26" s="3" t="s">
        <v>204</v>
      </c>
      <c r="F26" s="101" t="s">
        <v>212</v>
      </c>
      <c r="G26" s="101" t="s">
        <v>239</v>
      </c>
      <c r="H26" s="101" t="s">
        <v>2998</v>
      </c>
      <c r="I26" s="102">
        <v>152781911</v>
      </c>
      <c r="J26" s="102">
        <v>152781941</v>
      </c>
      <c r="K26" s="3" t="s">
        <v>104</v>
      </c>
      <c r="L26" s="3" t="s">
        <v>367</v>
      </c>
      <c r="M26" s="3" t="s">
        <v>267</v>
      </c>
      <c r="N26" s="4" t="s">
        <v>368</v>
      </c>
      <c r="O26" s="4" t="s">
        <v>267</v>
      </c>
      <c r="P26" s="104">
        <v>43891</v>
      </c>
      <c r="Q26" s="1" t="s">
        <v>2998</v>
      </c>
      <c r="R26" s="2" t="b">
        <f t="shared" si="0"/>
        <v>1</v>
      </c>
    </row>
    <row r="27" spans="1:18" x14ac:dyDescent="0.3">
      <c r="A27" s="100">
        <v>25</v>
      </c>
      <c r="B27" s="100">
        <v>1</v>
      </c>
      <c r="C27" s="100" t="s">
        <v>75</v>
      </c>
      <c r="D27" s="3" t="s">
        <v>203</v>
      </c>
      <c r="E27" s="3" t="s">
        <v>204</v>
      </c>
      <c r="F27" s="101" t="s">
        <v>212</v>
      </c>
      <c r="G27" s="101" t="s">
        <v>242</v>
      </c>
      <c r="H27" s="101" t="s">
        <v>2999</v>
      </c>
      <c r="I27" s="102">
        <v>161360</v>
      </c>
      <c r="J27" s="102">
        <v>68644464</v>
      </c>
      <c r="K27" s="3" t="s">
        <v>104</v>
      </c>
      <c r="L27" s="3" t="s">
        <v>2972</v>
      </c>
      <c r="M27" s="3">
        <v>2008</v>
      </c>
      <c r="N27" s="4" t="s">
        <v>1540</v>
      </c>
      <c r="O27" s="4" t="s">
        <v>2980</v>
      </c>
      <c r="P27" s="3">
        <v>2018</v>
      </c>
      <c r="Q27" s="1" t="s">
        <v>2999</v>
      </c>
      <c r="R27" s="2" t="b">
        <f t="shared" si="0"/>
        <v>1</v>
      </c>
    </row>
    <row r="28" spans="1:18" x14ac:dyDescent="0.3">
      <c r="A28" s="100">
        <v>26</v>
      </c>
      <c r="B28" s="100">
        <v>1</v>
      </c>
      <c r="C28" s="100" t="s">
        <v>75</v>
      </c>
      <c r="D28" s="3" t="s">
        <v>203</v>
      </c>
      <c r="E28" s="3" t="s">
        <v>204</v>
      </c>
      <c r="F28" s="101" t="s">
        <v>212</v>
      </c>
      <c r="G28" s="101" t="s">
        <v>244</v>
      </c>
      <c r="H28" s="101" t="s">
        <v>3000</v>
      </c>
      <c r="I28" s="102">
        <v>42725</v>
      </c>
      <c r="J28" s="102">
        <v>68644617</v>
      </c>
      <c r="K28" s="3" t="s">
        <v>104</v>
      </c>
      <c r="L28" s="3" t="s">
        <v>486</v>
      </c>
      <c r="M28" s="3">
        <v>2003</v>
      </c>
      <c r="N28" s="4" t="s">
        <v>368</v>
      </c>
      <c r="O28" s="4" t="s">
        <v>267</v>
      </c>
      <c r="P28" s="3">
        <v>2018</v>
      </c>
      <c r="Q28" s="1" t="s">
        <v>3000</v>
      </c>
      <c r="R28" s="2" t="b">
        <f t="shared" si="0"/>
        <v>1</v>
      </c>
    </row>
    <row r="29" spans="1:18" x14ac:dyDescent="0.3">
      <c r="A29" s="100">
        <v>27</v>
      </c>
      <c r="B29" s="100">
        <v>1</v>
      </c>
      <c r="C29" s="100" t="s">
        <v>75</v>
      </c>
      <c r="D29" s="3" t="s">
        <v>203</v>
      </c>
      <c r="E29" s="3" t="s">
        <v>204</v>
      </c>
      <c r="F29" s="101" t="s">
        <v>212</v>
      </c>
      <c r="G29" s="101" t="s">
        <v>246</v>
      </c>
      <c r="H29" s="101" t="s">
        <v>3001</v>
      </c>
      <c r="I29" s="102">
        <v>61416</v>
      </c>
      <c r="J29" s="102">
        <v>3104105</v>
      </c>
      <c r="K29" s="3" t="s">
        <v>104</v>
      </c>
      <c r="L29" s="3" t="s">
        <v>486</v>
      </c>
      <c r="M29" s="3">
        <v>2006</v>
      </c>
      <c r="N29" s="4" t="s">
        <v>368</v>
      </c>
      <c r="O29" s="4" t="s">
        <v>267</v>
      </c>
      <c r="P29" s="104">
        <v>43891</v>
      </c>
      <c r="Q29" s="1" t="s">
        <v>3001</v>
      </c>
      <c r="R29" s="2" t="b">
        <f t="shared" si="0"/>
        <v>1</v>
      </c>
    </row>
    <row r="30" spans="1:18" x14ac:dyDescent="0.3">
      <c r="A30" s="100">
        <v>28</v>
      </c>
      <c r="B30" s="100">
        <v>1</v>
      </c>
      <c r="C30" s="100" t="s">
        <v>75</v>
      </c>
      <c r="D30" s="3" t="s">
        <v>203</v>
      </c>
      <c r="E30" s="3" t="s">
        <v>204</v>
      </c>
      <c r="F30" s="101" t="s">
        <v>212</v>
      </c>
      <c r="G30" s="101" t="s">
        <v>248</v>
      </c>
      <c r="H30" s="101" t="s">
        <v>3002</v>
      </c>
      <c r="I30" s="102">
        <v>158617</v>
      </c>
      <c r="J30" s="102">
        <v>68644689</v>
      </c>
      <c r="K30" s="3" t="s">
        <v>104</v>
      </c>
      <c r="L30" s="3" t="s">
        <v>2972</v>
      </c>
      <c r="M30" s="3">
        <v>2008</v>
      </c>
      <c r="N30" s="4" t="s">
        <v>2972</v>
      </c>
      <c r="O30" s="4" t="s">
        <v>3003</v>
      </c>
      <c r="P30" s="3">
        <v>2018</v>
      </c>
      <c r="Q30" s="1" t="s">
        <v>3002</v>
      </c>
      <c r="R30" s="2" t="b">
        <f t="shared" si="0"/>
        <v>1</v>
      </c>
    </row>
    <row r="31" spans="1:18" x14ac:dyDescent="0.3">
      <c r="A31" s="100">
        <v>29</v>
      </c>
      <c r="B31" s="100">
        <v>1</v>
      </c>
      <c r="C31" s="100" t="s">
        <v>75</v>
      </c>
      <c r="D31" s="3" t="s">
        <v>203</v>
      </c>
      <c r="E31" s="3" t="s">
        <v>204</v>
      </c>
      <c r="F31" s="101" t="s">
        <v>212</v>
      </c>
      <c r="G31" s="101" t="s">
        <v>250</v>
      </c>
      <c r="H31" s="101" t="s">
        <v>3004</v>
      </c>
      <c r="I31" s="102">
        <v>169229426</v>
      </c>
      <c r="J31" s="102">
        <v>169229869</v>
      </c>
      <c r="K31" s="3" t="s">
        <v>104</v>
      </c>
      <c r="L31" s="105" t="s">
        <v>367</v>
      </c>
      <c r="M31" s="3" t="s">
        <v>267</v>
      </c>
      <c r="N31" s="4" t="s">
        <v>1540</v>
      </c>
      <c r="O31" s="4" t="s">
        <v>1218</v>
      </c>
      <c r="P31" s="106">
        <v>43891</v>
      </c>
      <c r="Q31" s="1" t="s">
        <v>3004</v>
      </c>
      <c r="R31" s="2" t="b">
        <f t="shared" si="0"/>
        <v>1</v>
      </c>
    </row>
    <row r="32" spans="1:18" x14ac:dyDescent="0.3">
      <c r="A32" s="100">
        <v>30</v>
      </c>
      <c r="B32" s="100">
        <v>1</v>
      </c>
      <c r="C32" s="100" t="s">
        <v>75</v>
      </c>
      <c r="D32" s="3" t="s">
        <v>203</v>
      </c>
      <c r="E32" s="3" t="s">
        <v>204</v>
      </c>
      <c r="F32" s="101" t="s">
        <v>212</v>
      </c>
      <c r="G32" s="101" t="s">
        <v>253</v>
      </c>
      <c r="H32" s="101" t="s">
        <v>3005</v>
      </c>
      <c r="I32" s="102">
        <v>42727</v>
      </c>
      <c r="J32" s="102">
        <v>68644862</v>
      </c>
      <c r="K32" s="3" t="s">
        <v>104</v>
      </c>
      <c r="L32" s="3" t="s">
        <v>2972</v>
      </c>
      <c r="M32" s="3">
        <v>2003</v>
      </c>
      <c r="N32" s="4" t="s">
        <v>2972</v>
      </c>
      <c r="O32" s="4" t="s">
        <v>2980</v>
      </c>
      <c r="P32" s="3">
        <v>2018</v>
      </c>
      <c r="Q32" s="1" t="s">
        <v>3005</v>
      </c>
      <c r="R32" s="2" t="b">
        <f t="shared" si="0"/>
        <v>1</v>
      </c>
    </row>
    <row r="33" spans="1:18" x14ac:dyDescent="0.3">
      <c r="A33" s="100">
        <v>31</v>
      </c>
      <c r="B33" s="100">
        <v>1</v>
      </c>
      <c r="C33" s="100" t="s">
        <v>75</v>
      </c>
      <c r="D33" s="3" t="s">
        <v>203</v>
      </c>
      <c r="E33" s="3" t="s">
        <v>204</v>
      </c>
      <c r="F33" s="101" t="s">
        <v>212</v>
      </c>
      <c r="G33" s="101" t="s">
        <v>255</v>
      </c>
      <c r="H33" s="101" t="s">
        <v>3006</v>
      </c>
      <c r="I33" s="102">
        <v>195487</v>
      </c>
      <c r="J33" s="102">
        <v>116740549</v>
      </c>
      <c r="K33" s="3" t="s">
        <v>104</v>
      </c>
      <c r="L33" s="3" t="s">
        <v>368</v>
      </c>
      <c r="M33" s="3">
        <v>2010</v>
      </c>
      <c r="N33" s="4" t="s">
        <v>368</v>
      </c>
      <c r="O33" s="4" t="s">
        <v>267</v>
      </c>
      <c r="P33" s="3">
        <v>2017</v>
      </c>
      <c r="Q33" s="1" t="s">
        <v>3006</v>
      </c>
      <c r="R33" s="2" t="b">
        <f t="shared" si="0"/>
        <v>1</v>
      </c>
    </row>
    <row r="34" spans="1:18" x14ac:dyDescent="0.3">
      <c r="A34" s="100">
        <v>32</v>
      </c>
      <c r="B34" s="100">
        <v>1</v>
      </c>
      <c r="C34" s="100" t="s">
        <v>75</v>
      </c>
      <c r="D34" s="3" t="s">
        <v>203</v>
      </c>
      <c r="E34" s="3" t="s">
        <v>204</v>
      </c>
      <c r="F34" s="101" t="s">
        <v>212</v>
      </c>
      <c r="G34" s="101" t="s">
        <v>257</v>
      </c>
      <c r="H34" s="101" t="s">
        <v>3007</v>
      </c>
      <c r="I34" s="102">
        <v>162154636</v>
      </c>
      <c r="J34" s="102">
        <v>162155066</v>
      </c>
      <c r="K34" s="3" t="s">
        <v>104</v>
      </c>
      <c r="L34" s="3" t="s">
        <v>367</v>
      </c>
      <c r="M34" s="3" t="s">
        <v>267</v>
      </c>
      <c r="N34" s="4" t="s">
        <v>368</v>
      </c>
      <c r="O34" s="4" t="s">
        <v>267</v>
      </c>
      <c r="P34" s="104">
        <v>43891</v>
      </c>
      <c r="Q34" s="1" t="s">
        <v>3007</v>
      </c>
      <c r="R34" s="2" t="b">
        <f t="shared" si="0"/>
        <v>1</v>
      </c>
    </row>
    <row r="35" spans="1:18" x14ac:dyDescent="0.3">
      <c r="A35" s="100">
        <v>33</v>
      </c>
      <c r="B35" s="100">
        <v>1</v>
      </c>
      <c r="C35" s="100" t="s">
        <v>75</v>
      </c>
      <c r="D35" s="3" t="s">
        <v>203</v>
      </c>
      <c r="E35" s="3" t="s">
        <v>204</v>
      </c>
      <c r="F35" s="101" t="s">
        <v>212</v>
      </c>
      <c r="G35" s="101" t="s">
        <v>260</v>
      </c>
      <c r="H35" s="101" t="s">
        <v>3008</v>
      </c>
      <c r="I35" s="102">
        <v>161410</v>
      </c>
      <c r="J35" s="102">
        <v>124480327</v>
      </c>
      <c r="K35" s="3" t="s">
        <v>104</v>
      </c>
      <c r="L35" s="3" t="s">
        <v>2972</v>
      </c>
      <c r="M35" s="3">
        <v>2008</v>
      </c>
      <c r="N35" s="4" t="s">
        <v>1217</v>
      </c>
      <c r="O35" s="4" t="s">
        <v>1218</v>
      </c>
      <c r="P35" s="104">
        <v>43891</v>
      </c>
      <c r="Q35" s="1" t="s">
        <v>3008</v>
      </c>
      <c r="R35" s="2" t="b">
        <f t="shared" si="0"/>
        <v>1</v>
      </c>
    </row>
    <row r="36" spans="1:18" x14ac:dyDescent="0.3">
      <c r="A36" s="100">
        <v>34</v>
      </c>
      <c r="B36" s="100">
        <v>1</v>
      </c>
      <c r="C36" s="100" t="s">
        <v>75</v>
      </c>
      <c r="D36" s="3" t="s">
        <v>203</v>
      </c>
      <c r="E36" s="3" t="s">
        <v>204</v>
      </c>
      <c r="F36" s="101" t="s">
        <v>212</v>
      </c>
      <c r="G36" s="101" t="s">
        <v>263</v>
      </c>
      <c r="H36" s="101" t="s">
        <v>3009</v>
      </c>
      <c r="I36" s="102">
        <v>161433</v>
      </c>
      <c r="J36" s="102">
        <v>124484752</v>
      </c>
      <c r="K36" s="3" t="s">
        <v>104</v>
      </c>
      <c r="L36" s="105" t="s">
        <v>486</v>
      </c>
      <c r="M36" s="105">
        <v>2008</v>
      </c>
      <c r="N36" s="4" t="s">
        <v>1540</v>
      </c>
      <c r="O36" s="4" t="s">
        <v>1218</v>
      </c>
      <c r="P36" s="106">
        <v>43891</v>
      </c>
      <c r="Q36" s="1" t="s">
        <v>3009</v>
      </c>
      <c r="R36" s="2" t="b">
        <f t="shared" si="0"/>
        <v>1</v>
      </c>
    </row>
    <row r="37" spans="1:18" x14ac:dyDescent="0.3">
      <c r="A37" s="100">
        <v>35</v>
      </c>
      <c r="B37" s="100">
        <v>1</v>
      </c>
      <c r="C37" s="100" t="s">
        <v>75</v>
      </c>
      <c r="D37" s="3" t="s">
        <v>203</v>
      </c>
      <c r="E37" s="3" t="s">
        <v>204</v>
      </c>
      <c r="F37" s="107" t="s">
        <v>212</v>
      </c>
      <c r="G37" s="107" t="s">
        <v>265</v>
      </c>
      <c r="H37" s="101" t="s">
        <v>3010</v>
      </c>
      <c r="I37" s="102">
        <v>161668</v>
      </c>
      <c r="J37" s="102">
        <v>124525080</v>
      </c>
      <c r="K37" s="3" t="s">
        <v>104</v>
      </c>
      <c r="L37" s="3" t="s">
        <v>486</v>
      </c>
      <c r="M37" s="3">
        <v>2008</v>
      </c>
      <c r="N37" s="4" t="s">
        <v>368</v>
      </c>
      <c r="O37" s="4" t="s">
        <v>267</v>
      </c>
      <c r="P37" s="3">
        <v>2018</v>
      </c>
      <c r="Q37" s="1" t="s">
        <v>3010</v>
      </c>
      <c r="R37" s="2" t="b">
        <f t="shared" si="0"/>
        <v>1</v>
      </c>
    </row>
    <row r="38" spans="1:18" x14ac:dyDescent="0.3">
      <c r="A38" s="100">
        <v>36</v>
      </c>
      <c r="B38" s="100">
        <v>1</v>
      </c>
      <c r="C38" s="100" t="s">
        <v>75</v>
      </c>
      <c r="D38" s="3" t="s">
        <v>203</v>
      </c>
      <c r="E38" s="3" t="s">
        <v>204</v>
      </c>
      <c r="F38" s="101" t="s">
        <v>212</v>
      </c>
      <c r="G38" s="101" t="s">
        <v>268</v>
      </c>
      <c r="H38" s="101" t="s">
        <v>3011</v>
      </c>
      <c r="I38" s="102">
        <v>129495487</v>
      </c>
      <c r="J38" s="102">
        <v>129495492</v>
      </c>
      <c r="K38" s="3" t="s">
        <v>104</v>
      </c>
      <c r="L38" s="3" t="s">
        <v>367</v>
      </c>
      <c r="M38" s="3" t="s">
        <v>267</v>
      </c>
      <c r="N38" s="4" t="s">
        <v>486</v>
      </c>
      <c r="O38" s="4" t="s">
        <v>267</v>
      </c>
      <c r="P38" s="106">
        <v>43891</v>
      </c>
      <c r="Q38" s="1" t="s">
        <v>3011</v>
      </c>
      <c r="R38" s="2" t="b">
        <f t="shared" si="0"/>
        <v>1</v>
      </c>
    </row>
    <row r="39" spans="1:18" x14ac:dyDescent="0.3">
      <c r="A39" s="100">
        <v>37</v>
      </c>
      <c r="B39" s="100">
        <v>1</v>
      </c>
      <c r="C39" s="100" t="s">
        <v>75</v>
      </c>
      <c r="D39" s="3" t="s">
        <v>203</v>
      </c>
      <c r="E39" s="3" t="s">
        <v>204</v>
      </c>
      <c r="F39" s="107" t="s">
        <v>212</v>
      </c>
      <c r="G39" s="107" t="s">
        <v>271</v>
      </c>
      <c r="H39" s="101" t="s">
        <v>3012</v>
      </c>
      <c r="I39" s="102">
        <v>124357052</v>
      </c>
      <c r="J39" s="102">
        <v>124545003</v>
      </c>
      <c r="K39" s="3" t="s">
        <v>104</v>
      </c>
      <c r="L39" s="3" t="s">
        <v>367</v>
      </c>
      <c r="M39" s="3" t="s">
        <v>267</v>
      </c>
      <c r="N39" s="4" t="s">
        <v>486</v>
      </c>
      <c r="O39" s="4" t="s">
        <v>267</v>
      </c>
      <c r="P39" s="108">
        <v>43862</v>
      </c>
      <c r="Q39" s="1" t="s">
        <v>3012</v>
      </c>
      <c r="R39" s="2" t="b">
        <f t="shared" si="0"/>
        <v>1</v>
      </c>
    </row>
    <row r="40" spans="1:18" x14ac:dyDescent="0.3">
      <c r="A40" s="100">
        <v>38</v>
      </c>
      <c r="B40" s="100">
        <v>1</v>
      </c>
      <c r="C40" s="100" t="s">
        <v>75</v>
      </c>
      <c r="D40" s="3" t="s">
        <v>203</v>
      </c>
      <c r="E40" s="3" t="s">
        <v>204</v>
      </c>
      <c r="F40" s="107" t="s">
        <v>212</v>
      </c>
      <c r="G40" s="107" t="s">
        <v>274</v>
      </c>
      <c r="H40" s="101" t="s">
        <v>3013</v>
      </c>
      <c r="I40" s="102">
        <v>124357112</v>
      </c>
      <c r="J40" s="102">
        <v>124548001</v>
      </c>
      <c r="K40" s="3" t="s">
        <v>104</v>
      </c>
      <c r="L40" s="3" t="s">
        <v>367</v>
      </c>
      <c r="M40" s="3" t="s">
        <v>267</v>
      </c>
      <c r="N40" s="4" t="s">
        <v>368</v>
      </c>
      <c r="O40" s="4" t="s">
        <v>267</v>
      </c>
      <c r="P40" s="108">
        <v>43862</v>
      </c>
      <c r="Q40" s="1" t="s">
        <v>3013</v>
      </c>
      <c r="R40" s="2" t="b">
        <f t="shared" si="0"/>
        <v>1</v>
      </c>
    </row>
    <row r="41" spans="1:18" x14ac:dyDescent="0.3">
      <c r="A41" s="100">
        <v>39</v>
      </c>
      <c r="B41" s="100">
        <v>1</v>
      </c>
      <c r="C41" s="100" t="s">
        <v>75</v>
      </c>
      <c r="D41" s="3" t="s">
        <v>203</v>
      </c>
      <c r="E41" s="3" t="s">
        <v>204</v>
      </c>
      <c r="F41" s="107" t="s">
        <v>212</v>
      </c>
      <c r="G41" s="107" t="s">
        <v>276</v>
      </c>
      <c r="H41" s="101" t="s">
        <v>3014</v>
      </c>
      <c r="I41" s="102">
        <v>124553086</v>
      </c>
      <c r="J41" s="102">
        <v>68644970</v>
      </c>
      <c r="K41" s="3" t="s">
        <v>104</v>
      </c>
      <c r="L41" s="3" t="s">
        <v>368</v>
      </c>
      <c r="M41" s="3">
        <v>2003</v>
      </c>
      <c r="N41" s="4" t="s">
        <v>368</v>
      </c>
      <c r="O41" s="4" t="s">
        <v>267</v>
      </c>
      <c r="P41" s="108">
        <v>43862</v>
      </c>
      <c r="Q41" s="1" t="s">
        <v>3014</v>
      </c>
      <c r="R41" s="2" t="b">
        <f t="shared" si="0"/>
        <v>1</v>
      </c>
    </row>
    <row r="42" spans="1:18" x14ac:dyDescent="0.3">
      <c r="A42" s="100">
        <v>40</v>
      </c>
      <c r="B42" s="100">
        <v>1</v>
      </c>
      <c r="C42" s="100" t="s">
        <v>75</v>
      </c>
      <c r="D42" s="3" t="s">
        <v>203</v>
      </c>
      <c r="E42" s="3" t="s">
        <v>204</v>
      </c>
      <c r="F42" s="107" t="s">
        <v>212</v>
      </c>
      <c r="G42" s="107" t="s">
        <v>280</v>
      </c>
      <c r="H42" s="101" t="s">
        <v>3015</v>
      </c>
      <c r="I42" s="102">
        <v>41860</v>
      </c>
      <c r="J42" s="102">
        <v>116737441</v>
      </c>
      <c r="K42" s="3" t="s">
        <v>104</v>
      </c>
      <c r="L42" s="3" t="s">
        <v>368</v>
      </c>
      <c r="M42" s="3">
        <v>2003</v>
      </c>
      <c r="N42" s="4" t="s">
        <v>486</v>
      </c>
      <c r="O42" s="4" t="s">
        <v>267</v>
      </c>
      <c r="P42" s="3">
        <v>2017</v>
      </c>
      <c r="Q42" s="1" t="s">
        <v>3015</v>
      </c>
      <c r="R42" s="2" t="b">
        <f t="shared" si="0"/>
        <v>1</v>
      </c>
    </row>
    <row r="43" spans="1:18" x14ac:dyDescent="0.3">
      <c r="A43" s="100">
        <v>41</v>
      </c>
      <c r="B43" s="100">
        <v>1</v>
      </c>
      <c r="C43" s="100" t="s">
        <v>75</v>
      </c>
      <c r="D43" s="3" t="s">
        <v>203</v>
      </c>
      <c r="E43" s="3" t="s">
        <v>204</v>
      </c>
      <c r="F43" s="101" t="s">
        <v>212</v>
      </c>
      <c r="G43" s="101" t="s">
        <v>282</v>
      </c>
      <c r="H43" s="101" t="s">
        <v>3016</v>
      </c>
      <c r="I43" s="102">
        <v>152781967</v>
      </c>
      <c r="J43" s="102">
        <v>2957982</v>
      </c>
      <c r="K43" s="3" t="s">
        <v>104</v>
      </c>
      <c r="L43" s="3" t="s">
        <v>486</v>
      </c>
      <c r="M43" s="3">
        <v>2007</v>
      </c>
      <c r="N43" s="4" t="s">
        <v>1540</v>
      </c>
      <c r="O43" s="4" t="s">
        <v>2980</v>
      </c>
      <c r="P43" s="104">
        <v>43891</v>
      </c>
      <c r="Q43" s="1" t="s">
        <v>3016</v>
      </c>
      <c r="R43" s="2" t="b">
        <f t="shared" si="0"/>
        <v>1</v>
      </c>
    </row>
    <row r="44" spans="1:18" x14ac:dyDescent="0.3">
      <c r="A44" s="100">
        <v>42</v>
      </c>
      <c r="B44" s="100">
        <v>1</v>
      </c>
      <c r="C44" s="100" t="s">
        <v>75</v>
      </c>
      <c r="D44" s="3" t="s">
        <v>203</v>
      </c>
      <c r="E44" s="3" t="s">
        <v>204</v>
      </c>
      <c r="F44" s="101" t="s">
        <v>212</v>
      </c>
      <c r="G44" s="101" t="s">
        <v>284</v>
      </c>
      <c r="H44" s="101" t="s">
        <v>3017</v>
      </c>
      <c r="I44" s="102">
        <v>161404</v>
      </c>
      <c r="J44" s="102">
        <v>68645208</v>
      </c>
      <c r="K44" s="3" t="s">
        <v>104</v>
      </c>
      <c r="L44" s="3" t="s">
        <v>1217</v>
      </c>
      <c r="M44" s="3">
        <v>2008</v>
      </c>
      <c r="N44" s="4" t="s">
        <v>1217</v>
      </c>
      <c r="O44" s="4" t="s">
        <v>3018</v>
      </c>
      <c r="P44" s="3">
        <v>2018</v>
      </c>
      <c r="Q44" s="1" t="s">
        <v>3017</v>
      </c>
      <c r="R44" s="2" t="b">
        <f t="shared" si="0"/>
        <v>1</v>
      </c>
    </row>
    <row r="45" spans="1:18" x14ac:dyDescent="0.3">
      <c r="A45" s="100">
        <v>43</v>
      </c>
      <c r="B45" s="100">
        <v>1</v>
      </c>
      <c r="C45" s="100" t="s">
        <v>75</v>
      </c>
      <c r="D45" s="3" t="s">
        <v>203</v>
      </c>
      <c r="E45" s="3" t="s">
        <v>204</v>
      </c>
      <c r="F45" s="107" t="s">
        <v>212</v>
      </c>
      <c r="G45" s="107" t="s">
        <v>286</v>
      </c>
      <c r="H45" s="101" t="s">
        <v>3019</v>
      </c>
      <c r="I45" s="102">
        <v>42726</v>
      </c>
      <c r="J45" s="102">
        <v>68645393</v>
      </c>
      <c r="K45" s="3" t="s">
        <v>104</v>
      </c>
      <c r="L45" s="3" t="s">
        <v>486</v>
      </c>
      <c r="M45" s="3">
        <v>2003</v>
      </c>
      <c r="N45" s="4" t="s">
        <v>2972</v>
      </c>
      <c r="O45" s="4" t="s">
        <v>3003</v>
      </c>
      <c r="P45" s="3">
        <v>2018</v>
      </c>
      <c r="Q45" s="1" t="s">
        <v>3019</v>
      </c>
      <c r="R45" s="2" t="b">
        <f t="shared" si="0"/>
        <v>1</v>
      </c>
    </row>
    <row r="46" spans="1:18" x14ac:dyDescent="0.3">
      <c r="A46" s="100">
        <v>44</v>
      </c>
      <c r="B46" s="100">
        <v>1</v>
      </c>
      <c r="C46" s="100" t="s">
        <v>75</v>
      </c>
      <c r="D46" s="3" t="s">
        <v>203</v>
      </c>
      <c r="E46" s="3" t="s">
        <v>204</v>
      </c>
      <c r="F46" s="107" t="s">
        <v>212</v>
      </c>
      <c r="G46" s="107" t="s">
        <v>288</v>
      </c>
      <c r="H46" s="101" t="s">
        <v>3020</v>
      </c>
      <c r="I46" s="102">
        <v>42722</v>
      </c>
      <c r="J46" s="102">
        <v>68645459</v>
      </c>
      <c r="K46" s="3" t="s">
        <v>104</v>
      </c>
      <c r="L46" s="3" t="s">
        <v>486</v>
      </c>
      <c r="M46" s="3">
        <v>2003</v>
      </c>
      <c r="N46" s="4" t="s">
        <v>368</v>
      </c>
      <c r="O46" s="4" t="s">
        <v>267</v>
      </c>
      <c r="P46" s="3">
        <v>2018</v>
      </c>
      <c r="Q46" s="1" t="s">
        <v>3020</v>
      </c>
      <c r="R46" s="2" t="b">
        <f t="shared" si="0"/>
        <v>1</v>
      </c>
    </row>
    <row r="47" spans="1:18" x14ac:dyDescent="0.3">
      <c r="A47" s="100">
        <v>45</v>
      </c>
      <c r="B47" s="100">
        <v>1</v>
      </c>
      <c r="C47" s="100" t="s">
        <v>75</v>
      </c>
      <c r="D47" s="3" t="s">
        <v>203</v>
      </c>
      <c r="E47" s="3" t="s">
        <v>204</v>
      </c>
      <c r="F47" s="107" t="s">
        <v>212</v>
      </c>
      <c r="G47" s="107" t="s">
        <v>290</v>
      </c>
      <c r="H47" s="101" t="s">
        <v>3021</v>
      </c>
      <c r="I47" s="102">
        <v>129495645</v>
      </c>
      <c r="J47" s="102">
        <v>129495650</v>
      </c>
      <c r="K47" s="3" t="s">
        <v>104</v>
      </c>
      <c r="L47" s="3" t="s">
        <v>367</v>
      </c>
      <c r="M47" s="3" t="s">
        <v>267</v>
      </c>
      <c r="N47" s="4" t="s">
        <v>486</v>
      </c>
      <c r="O47" s="4" t="s">
        <v>267</v>
      </c>
      <c r="P47" s="106">
        <v>43891</v>
      </c>
      <c r="Q47" s="1" t="s">
        <v>3021</v>
      </c>
      <c r="R47" s="2" t="b">
        <f t="shared" si="0"/>
        <v>1</v>
      </c>
    </row>
    <row r="48" spans="1:18" x14ac:dyDescent="0.3">
      <c r="A48" s="100">
        <v>46</v>
      </c>
      <c r="B48" s="100">
        <v>1</v>
      </c>
      <c r="C48" s="100" t="s">
        <v>75</v>
      </c>
      <c r="D48" s="3" t="s">
        <v>203</v>
      </c>
      <c r="E48" s="3" t="s">
        <v>204</v>
      </c>
      <c r="F48" s="107" t="s">
        <v>212</v>
      </c>
      <c r="G48" s="107" t="s">
        <v>292</v>
      </c>
      <c r="H48" s="101" t="s">
        <v>3022</v>
      </c>
      <c r="I48" s="102">
        <v>41861</v>
      </c>
      <c r="J48" s="102">
        <v>117123341</v>
      </c>
      <c r="K48" s="3" t="s">
        <v>104</v>
      </c>
      <c r="L48" s="3" t="s">
        <v>2972</v>
      </c>
      <c r="M48" s="3">
        <v>2003</v>
      </c>
      <c r="N48" s="4" t="s">
        <v>2972</v>
      </c>
      <c r="O48" s="4" t="s">
        <v>3023</v>
      </c>
      <c r="P48" s="3">
        <v>2017</v>
      </c>
      <c r="Q48" s="1" t="s">
        <v>3022</v>
      </c>
      <c r="R48" s="2" t="b">
        <f t="shared" si="0"/>
        <v>1</v>
      </c>
    </row>
    <row r="49" spans="1:18" x14ac:dyDescent="0.3">
      <c r="A49" s="100">
        <v>47</v>
      </c>
      <c r="B49" s="100">
        <v>1</v>
      </c>
      <c r="C49" s="100" t="s">
        <v>75</v>
      </c>
      <c r="D49" s="3" t="s">
        <v>203</v>
      </c>
      <c r="E49" s="3" t="s">
        <v>204</v>
      </c>
      <c r="F49" s="107" t="s">
        <v>212</v>
      </c>
      <c r="G49" s="107" t="s">
        <v>294</v>
      </c>
      <c r="H49" s="101" t="s">
        <v>3024</v>
      </c>
      <c r="I49" s="102">
        <v>161469</v>
      </c>
      <c r="J49" s="102">
        <v>116738328</v>
      </c>
      <c r="K49" s="3" t="s">
        <v>104</v>
      </c>
      <c r="L49" s="3" t="s">
        <v>368</v>
      </c>
      <c r="M49" s="3">
        <v>2010</v>
      </c>
      <c r="N49" s="4" t="s">
        <v>368</v>
      </c>
      <c r="O49" s="4" t="s">
        <v>267</v>
      </c>
      <c r="P49" s="3">
        <v>2017</v>
      </c>
      <c r="Q49" s="1" t="s">
        <v>3024</v>
      </c>
      <c r="R49" s="2" t="b">
        <f t="shared" si="0"/>
        <v>1</v>
      </c>
    </row>
    <row r="50" spans="1:18" x14ac:dyDescent="0.3">
      <c r="A50" s="100">
        <v>48</v>
      </c>
      <c r="B50" s="100">
        <v>1</v>
      </c>
      <c r="C50" s="100" t="s">
        <v>75</v>
      </c>
      <c r="D50" s="3" t="s">
        <v>203</v>
      </c>
      <c r="E50" s="3" t="s">
        <v>204</v>
      </c>
      <c r="F50" s="101" t="s">
        <v>212</v>
      </c>
      <c r="G50" s="101" t="s">
        <v>296</v>
      </c>
      <c r="H50" s="101" t="s">
        <v>3025</v>
      </c>
      <c r="I50" s="102">
        <v>195488</v>
      </c>
      <c r="J50" s="102">
        <v>2382480</v>
      </c>
      <c r="K50" s="3" t="s">
        <v>104</v>
      </c>
      <c r="L50" s="3" t="s">
        <v>367</v>
      </c>
      <c r="M50" s="3" t="s">
        <v>267</v>
      </c>
      <c r="N50" s="4" t="s">
        <v>368</v>
      </c>
      <c r="O50" s="4" t="s">
        <v>267</v>
      </c>
      <c r="P50" s="3">
        <v>2016</v>
      </c>
      <c r="Q50" s="1" t="s">
        <v>3025</v>
      </c>
      <c r="R50" s="2" t="b">
        <f t="shared" si="0"/>
        <v>1</v>
      </c>
    </row>
    <row r="51" spans="1:18" x14ac:dyDescent="0.3">
      <c r="A51" s="100">
        <v>49</v>
      </c>
      <c r="B51" s="100">
        <v>1</v>
      </c>
      <c r="C51" s="100" t="s">
        <v>75</v>
      </c>
      <c r="D51" s="3" t="s">
        <v>203</v>
      </c>
      <c r="E51" s="3" t="s">
        <v>298</v>
      </c>
      <c r="F51" s="101" t="s">
        <v>299</v>
      </c>
      <c r="G51" s="101" t="s">
        <v>300</v>
      </c>
      <c r="H51" s="101" t="s">
        <v>3026</v>
      </c>
      <c r="I51" s="102">
        <v>161384</v>
      </c>
      <c r="J51" s="102">
        <v>124474968</v>
      </c>
      <c r="K51" s="3" t="s">
        <v>104</v>
      </c>
      <c r="L51" s="105" t="s">
        <v>486</v>
      </c>
      <c r="M51" s="105">
        <v>2008</v>
      </c>
      <c r="N51" s="4" t="s">
        <v>1561</v>
      </c>
      <c r="O51" s="4" t="s">
        <v>2980</v>
      </c>
      <c r="P51" s="106">
        <v>43891</v>
      </c>
      <c r="Q51" s="1" t="s">
        <v>3026</v>
      </c>
      <c r="R51" s="2" t="b">
        <f t="shared" si="0"/>
        <v>1</v>
      </c>
    </row>
    <row r="52" spans="1:18" x14ac:dyDescent="0.3">
      <c r="A52" s="100">
        <v>50</v>
      </c>
      <c r="B52" s="100">
        <v>1</v>
      </c>
      <c r="C52" s="100" t="s">
        <v>75</v>
      </c>
      <c r="D52" s="3" t="s">
        <v>203</v>
      </c>
      <c r="E52" s="3" t="s">
        <v>298</v>
      </c>
      <c r="F52" s="101" t="s">
        <v>299</v>
      </c>
      <c r="G52" s="101" t="s">
        <v>302</v>
      </c>
      <c r="H52" s="101" t="s">
        <v>3027</v>
      </c>
      <c r="I52" s="102">
        <v>162293947</v>
      </c>
      <c r="J52" s="102">
        <v>2897883</v>
      </c>
      <c r="K52" s="3" t="s">
        <v>104</v>
      </c>
      <c r="L52" s="3" t="s">
        <v>367</v>
      </c>
      <c r="M52" s="3" t="s">
        <v>267</v>
      </c>
      <c r="N52" s="4" t="s">
        <v>1540</v>
      </c>
      <c r="O52" s="4" t="s">
        <v>2980</v>
      </c>
      <c r="P52" s="104">
        <v>43891</v>
      </c>
      <c r="Q52" s="1" t="s">
        <v>3027</v>
      </c>
      <c r="R52" s="2" t="b">
        <f t="shared" si="0"/>
        <v>1</v>
      </c>
    </row>
    <row r="53" spans="1:18" x14ac:dyDescent="0.3">
      <c r="A53" s="100">
        <v>51</v>
      </c>
      <c r="B53" s="100">
        <v>1</v>
      </c>
      <c r="C53" s="100" t="s">
        <v>75</v>
      </c>
      <c r="D53" s="3" t="s">
        <v>203</v>
      </c>
      <c r="E53" s="3" t="s">
        <v>298</v>
      </c>
      <c r="F53" s="107" t="s">
        <v>299</v>
      </c>
      <c r="G53" s="107" t="s">
        <v>304</v>
      </c>
      <c r="H53" s="101" t="s">
        <v>3028</v>
      </c>
      <c r="I53" s="102">
        <v>41740</v>
      </c>
      <c r="J53" s="102">
        <v>68614118</v>
      </c>
      <c r="K53" s="3" t="s">
        <v>104</v>
      </c>
      <c r="L53" s="3" t="s">
        <v>1540</v>
      </c>
      <c r="M53" s="3">
        <v>2013</v>
      </c>
      <c r="N53" s="4" t="s">
        <v>1540</v>
      </c>
      <c r="O53" s="4" t="s">
        <v>2980</v>
      </c>
      <c r="P53" s="104">
        <v>43891</v>
      </c>
      <c r="Q53" s="1" t="s">
        <v>3028</v>
      </c>
      <c r="R53" s="2" t="b">
        <f t="shared" si="0"/>
        <v>1</v>
      </c>
    </row>
    <row r="54" spans="1:18" x14ac:dyDescent="0.3">
      <c r="A54" s="100">
        <v>52</v>
      </c>
      <c r="B54" s="100">
        <v>1</v>
      </c>
      <c r="C54" s="100" t="s">
        <v>75</v>
      </c>
      <c r="D54" s="3" t="s">
        <v>203</v>
      </c>
      <c r="E54" s="3" t="s">
        <v>298</v>
      </c>
      <c r="F54" s="101" t="s">
        <v>299</v>
      </c>
      <c r="G54" s="101" t="s">
        <v>134</v>
      </c>
      <c r="H54" s="101" t="s">
        <v>3029</v>
      </c>
      <c r="I54" s="102">
        <v>44563</v>
      </c>
      <c r="J54" s="102">
        <v>124432455</v>
      </c>
      <c r="K54" s="3" t="s">
        <v>104</v>
      </c>
      <c r="L54" s="105" t="s">
        <v>486</v>
      </c>
      <c r="M54" s="105">
        <v>2004</v>
      </c>
      <c r="N54" s="4" t="s">
        <v>1540</v>
      </c>
      <c r="O54" s="4" t="s">
        <v>1218</v>
      </c>
      <c r="P54" s="106">
        <v>43891</v>
      </c>
      <c r="Q54" s="1" t="s">
        <v>3029</v>
      </c>
      <c r="R54" s="2" t="b">
        <f t="shared" si="0"/>
        <v>1</v>
      </c>
    </row>
    <row r="55" spans="1:18" x14ac:dyDescent="0.3">
      <c r="A55" s="100">
        <v>53</v>
      </c>
      <c r="B55" s="100">
        <v>1</v>
      </c>
      <c r="C55" s="100" t="s">
        <v>75</v>
      </c>
      <c r="D55" s="3" t="s">
        <v>203</v>
      </c>
      <c r="E55" s="3" t="s">
        <v>298</v>
      </c>
      <c r="F55" s="107" t="s">
        <v>299</v>
      </c>
      <c r="G55" s="107" t="s">
        <v>307</v>
      </c>
      <c r="H55" s="101" t="s">
        <v>3030</v>
      </c>
      <c r="I55" s="102">
        <v>162292832</v>
      </c>
      <c r="J55" s="102">
        <v>162292852</v>
      </c>
      <c r="K55" s="3" t="s">
        <v>104</v>
      </c>
      <c r="L55" s="3" t="s">
        <v>367</v>
      </c>
      <c r="M55" s="3" t="s">
        <v>267</v>
      </c>
      <c r="N55" s="4" t="s">
        <v>1540</v>
      </c>
      <c r="O55" s="4" t="s">
        <v>2980</v>
      </c>
      <c r="P55" s="104">
        <v>43891</v>
      </c>
      <c r="Q55" s="1" t="s">
        <v>3030</v>
      </c>
      <c r="R55" s="2" t="b">
        <f t="shared" si="0"/>
        <v>1</v>
      </c>
    </row>
    <row r="56" spans="1:18" x14ac:dyDescent="0.3">
      <c r="A56" s="100">
        <v>54</v>
      </c>
      <c r="B56" s="100">
        <v>1</v>
      </c>
      <c r="C56" s="100" t="s">
        <v>75</v>
      </c>
      <c r="D56" s="3" t="s">
        <v>203</v>
      </c>
      <c r="E56" s="3" t="s">
        <v>298</v>
      </c>
      <c r="F56" s="101" t="s">
        <v>299</v>
      </c>
      <c r="G56" s="101" t="s">
        <v>310</v>
      </c>
      <c r="H56" s="101" t="s">
        <v>3031</v>
      </c>
      <c r="I56" s="102">
        <v>162292301</v>
      </c>
      <c r="J56" s="102">
        <v>162292797</v>
      </c>
      <c r="K56" s="3" t="s">
        <v>104</v>
      </c>
      <c r="L56" s="105" t="s">
        <v>367</v>
      </c>
      <c r="M56" s="3" t="s">
        <v>267</v>
      </c>
      <c r="N56" s="4" t="s">
        <v>1540</v>
      </c>
      <c r="O56" s="4" t="s">
        <v>1218</v>
      </c>
      <c r="P56" s="106">
        <v>43891</v>
      </c>
      <c r="Q56" s="1" t="s">
        <v>3031</v>
      </c>
      <c r="R56" s="2" t="b">
        <f t="shared" si="0"/>
        <v>1</v>
      </c>
    </row>
    <row r="57" spans="1:18" x14ac:dyDescent="0.3">
      <c r="A57" s="100">
        <v>55</v>
      </c>
      <c r="B57" s="100">
        <v>1</v>
      </c>
      <c r="C57" s="100" t="s">
        <v>75</v>
      </c>
      <c r="D57" s="3" t="s">
        <v>203</v>
      </c>
      <c r="E57" s="3" t="s">
        <v>298</v>
      </c>
      <c r="F57" s="101" t="s">
        <v>299</v>
      </c>
      <c r="G57" s="101" t="s">
        <v>313</v>
      </c>
      <c r="H57" s="101" t="s">
        <v>3032</v>
      </c>
      <c r="I57" s="102">
        <v>42838</v>
      </c>
      <c r="J57" s="102">
        <v>68614328</v>
      </c>
      <c r="K57" s="3" t="s">
        <v>104</v>
      </c>
      <c r="L57" s="3" t="s">
        <v>486</v>
      </c>
      <c r="M57" s="3">
        <v>2012</v>
      </c>
      <c r="N57" s="4" t="s">
        <v>1217</v>
      </c>
      <c r="O57" s="4" t="s">
        <v>2980</v>
      </c>
      <c r="P57" s="104">
        <v>43891</v>
      </c>
      <c r="Q57" s="1" t="s">
        <v>3032</v>
      </c>
      <c r="R57" s="2" t="b">
        <f t="shared" si="0"/>
        <v>1</v>
      </c>
    </row>
    <row r="58" spans="1:18" x14ac:dyDescent="0.3">
      <c r="A58" s="100">
        <v>56</v>
      </c>
      <c r="B58" s="100">
        <v>1</v>
      </c>
      <c r="C58" s="100" t="s">
        <v>75</v>
      </c>
      <c r="D58" s="3" t="s">
        <v>203</v>
      </c>
      <c r="E58" s="3" t="s">
        <v>298</v>
      </c>
      <c r="F58" s="101" t="s">
        <v>299</v>
      </c>
      <c r="G58" s="101" t="s">
        <v>315</v>
      </c>
      <c r="H58" s="101" t="s">
        <v>3033</v>
      </c>
      <c r="I58" s="102">
        <v>161417</v>
      </c>
      <c r="J58" s="102">
        <v>124481302</v>
      </c>
      <c r="K58" s="3" t="s">
        <v>104</v>
      </c>
      <c r="L58" s="3" t="s">
        <v>486</v>
      </c>
      <c r="M58" s="3">
        <v>2008</v>
      </c>
      <c r="N58" s="4" t="s">
        <v>368</v>
      </c>
      <c r="O58" s="4" t="s">
        <v>267</v>
      </c>
      <c r="P58" s="3">
        <v>2018</v>
      </c>
      <c r="Q58" s="1" t="s">
        <v>3033</v>
      </c>
      <c r="R58" s="2" t="b">
        <f t="shared" si="0"/>
        <v>1</v>
      </c>
    </row>
    <row r="59" spans="1:18" x14ac:dyDescent="0.3">
      <c r="A59" s="100">
        <v>57</v>
      </c>
      <c r="B59" s="100">
        <v>1</v>
      </c>
      <c r="C59" s="100" t="s">
        <v>75</v>
      </c>
      <c r="D59" s="3" t="s">
        <v>203</v>
      </c>
      <c r="E59" s="3" t="s">
        <v>298</v>
      </c>
      <c r="F59" s="101" t="s">
        <v>299</v>
      </c>
      <c r="G59" s="101" t="s">
        <v>317</v>
      </c>
      <c r="H59" s="101" t="s">
        <v>3034</v>
      </c>
      <c r="I59" s="102">
        <v>41871</v>
      </c>
      <c r="J59" s="102">
        <v>68614964</v>
      </c>
      <c r="K59" s="3" t="s">
        <v>104</v>
      </c>
      <c r="L59" s="3" t="s">
        <v>1217</v>
      </c>
      <c r="M59" s="3">
        <v>2003</v>
      </c>
      <c r="N59" s="4" t="s">
        <v>1540</v>
      </c>
      <c r="O59" s="4" t="s">
        <v>2980</v>
      </c>
      <c r="P59" s="104">
        <v>43891</v>
      </c>
      <c r="Q59" s="1" t="s">
        <v>3034</v>
      </c>
      <c r="R59" s="2" t="b">
        <f t="shared" si="0"/>
        <v>1</v>
      </c>
    </row>
    <row r="60" spans="1:18" x14ac:dyDescent="0.3">
      <c r="A60" s="100">
        <v>58</v>
      </c>
      <c r="B60" s="100">
        <v>1</v>
      </c>
      <c r="C60" s="100" t="s">
        <v>75</v>
      </c>
      <c r="D60" s="3" t="s">
        <v>203</v>
      </c>
      <c r="E60" s="3" t="s">
        <v>298</v>
      </c>
      <c r="F60" s="101" t="s">
        <v>299</v>
      </c>
      <c r="G60" s="101" t="s">
        <v>320</v>
      </c>
      <c r="H60" s="101" t="s">
        <v>3035</v>
      </c>
      <c r="I60" s="102">
        <v>60208</v>
      </c>
      <c r="J60" s="102">
        <v>124452245</v>
      </c>
      <c r="K60" s="3" t="s">
        <v>104</v>
      </c>
      <c r="L60" s="105" t="s">
        <v>486</v>
      </c>
      <c r="M60" s="105">
        <v>2006</v>
      </c>
      <c r="N60" s="4" t="s">
        <v>1540</v>
      </c>
      <c r="O60" s="4" t="s">
        <v>1218</v>
      </c>
      <c r="P60" s="110">
        <v>44197</v>
      </c>
      <c r="Q60" s="1" t="s">
        <v>3035</v>
      </c>
      <c r="R60" s="2" t="b">
        <f t="shared" si="0"/>
        <v>1</v>
      </c>
    </row>
    <row r="61" spans="1:18" x14ac:dyDescent="0.3">
      <c r="A61" s="100">
        <v>59</v>
      </c>
      <c r="B61" s="100">
        <v>1</v>
      </c>
      <c r="C61" s="100" t="s">
        <v>75</v>
      </c>
      <c r="D61" s="3" t="s">
        <v>203</v>
      </c>
      <c r="E61" s="3" t="s">
        <v>298</v>
      </c>
      <c r="F61" s="101" t="s">
        <v>299</v>
      </c>
      <c r="G61" s="101" t="s">
        <v>322</v>
      </c>
      <c r="H61" s="101" t="s">
        <v>3036</v>
      </c>
      <c r="I61" s="102">
        <v>41745</v>
      </c>
      <c r="J61" s="102">
        <v>124416090</v>
      </c>
      <c r="K61" s="3" t="s">
        <v>104</v>
      </c>
      <c r="L61" s="3" t="s">
        <v>486</v>
      </c>
      <c r="M61" s="3">
        <v>2003</v>
      </c>
      <c r="N61" s="4" t="s">
        <v>1540</v>
      </c>
      <c r="O61" s="4" t="s">
        <v>2980</v>
      </c>
      <c r="P61" s="104">
        <v>43891</v>
      </c>
      <c r="Q61" s="1" t="s">
        <v>3036</v>
      </c>
      <c r="R61" s="2" t="b">
        <f t="shared" si="0"/>
        <v>1</v>
      </c>
    </row>
    <row r="62" spans="1:18" x14ac:dyDescent="0.3">
      <c r="A62" s="100">
        <v>60</v>
      </c>
      <c r="B62" s="100">
        <v>1</v>
      </c>
      <c r="C62" s="100" t="s">
        <v>75</v>
      </c>
      <c r="D62" s="3" t="s">
        <v>203</v>
      </c>
      <c r="E62" s="3" t="s">
        <v>298</v>
      </c>
      <c r="F62" s="101" t="s">
        <v>299</v>
      </c>
      <c r="G62" s="101" t="s">
        <v>324</v>
      </c>
      <c r="H62" s="101" t="s">
        <v>3037</v>
      </c>
      <c r="I62" s="102">
        <v>195485</v>
      </c>
      <c r="J62" s="102">
        <v>68615179</v>
      </c>
      <c r="K62" s="3" t="s">
        <v>104</v>
      </c>
      <c r="L62" s="3" t="s">
        <v>368</v>
      </c>
      <c r="M62" s="3">
        <v>2010</v>
      </c>
      <c r="N62" s="4" t="s">
        <v>486</v>
      </c>
      <c r="O62" s="4" t="s">
        <v>267</v>
      </c>
      <c r="P62" s="3">
        <v>2015</v>
      </c>
      <c r="Q62" s="1" t="s">
        <v>3037</v>
      </c>
      <c r="R62" s="2" t="b">
        <f t="shared" si="0"/>
        <v>1</v>
      </c>
    </row>
    <row r="63" spans="1:18" x14ac:dyDescent="0.3">
      <c r="A63" s="100">
        <v>61</v>
      </c>
      <c r="B63" s="100">
        <v>1</v>
      </c>
      <c r="C63" s="100" t="s">
        <v>75</v>
      </c>
      <c r="D63" s="3" t="s">
        <v>203</v>
      </c>
      <c r="E63" s="3" t="s">
        <v>298</v>
      </c>
      <c r="F63" s="101" t="s">
        <v>326</v>
      </c>
      <c r="G63" s="101" t="s">
        <v>327</v>
      </c>
      <c r="H63" s="101" t="s">
        <v>3038</v>
      </c>
      <c r="I63" s="102">
        <v>41798</v>
      </c>
      <c r="J63" s="102">
        <v>68619155</v>
      </c>
      <c r="K63" s="3" t="s">
        <v>104</v>
      </c>
      <c r="L63" s="3" t="s">
        <v>368</v>
      </c>
      <c r="M63" s="3">
        <v>2003</v>
      </c>
      <c r="N63" s="4" t="s">
        <v>2972</v>
      </c>
      <c r="O63" s="4" t="s">
        <v>2980</v>
      </c>
      <c r="P63" s="104">
        <v>43891</v>
      </c>
      <c r="Q63" s="1" t="s">
        <v>3038</v>
      </c>
      <c r="R63" s="2" t="b">
        <f t="shared" si="0"/>
        <v>1</v>
      </c>
    </row>
    <row r="64" spans="1:18" x14ac:dyDescent="0.3">
      <c r="A64" s="100">
        <v>62</v>
      </c>
      <c r="B64" s="100">
        <v>1</v>
      </c>
      <c r="C64" s="100" t="s">
        <v>75</v>
      </c>
      <c r="D64" s="3" t="s">
        <v>203</v>
      </c>
      <c r="E64" s="3" t="s">
        <v>298</v>
      </c>
      <c r="F64" s="101" t="s">
        <v>326</v>
      </c>
      <c r="G64" s="101" t="s">
        <v>330</v>
      </c>
      <c r="H64" s="101" t="s">
        <v>3039</v>
      </c>
      <c r="I64" s="102">
        <v>161551</v>
      </c>
      <c r="J64" s="102">
        <v>44016720</v>
      </c>
      <c r="K64" s="3" t="s">
        <v>104</v>
      </c>
      <c r="L64" s="3" t="s">
        <v>368</v>
      </c>
      <c r="M64" s="3">
        <v>2008</v>
      </c>
      <c r="N64" s="4" t="s">
        <v>2972</v>
      </c>
      <c r="O64" s="4" t="s">
        <v>1218</v>
      </c>
      <c r="P64" s="104">
        <v>43891</v>
      </c>
      <c r="Q64" s="1" t="s">
        <v>3039</v>
      </c>
      <c r="R64" s="2" t="b">
        <f t="shared" si="0"/>
        <v>1</v>
      </c>
    </row>
    <row r="65" spans="1:18" x14ac:dyDescent="0.3">
      <c r="A65" s="100">
        <v>63</v>
      </c>
      <c r="B65" s="100">
        <v>1</v>
      </c>
      <c r="C65" s="100" t="s">
        <v>75</v>
      </c>
      <c r="D65" s="3" t="s">
        <v>203</v>
      </c>
      <c r="E65" s="3" t="s">
        <v>298</v>
      </c>
      <c r="F65" s="101" t="s">
        <v>326</v>
      </c>
      <c r="G65" s="101" t="s">
        <v>332</v>
      </c>
      <c r="H65" s="111" t="s">
        <v>3040</v>
      </c>
      <c r="I65" s="102">
        <v>161635</v>
      </c>
      <c r="J65" s="102">
        <v>68619468</v>
      </c>
      <c r="K65" s="3" t="s">
        <v>104</v>
      </c>
      <c r="L65" s="3" t="s">
        <v>2972</v>
      </c>
      <c r="M65" s="3">
        <v>2008</v>
      </c>
      <c r="N65" s="4" t="s">
        <v>1217</v>
      </c>
      <c r="O65" s="4" t="s">
        <v>2980</v>
      </c>
      <c r="P65" s="104">
        <v>43891</v>
      </c>
      <c r="Q65" s="1" t="s">
        <v>3040</v>
      </c>
      <c r="R65" s="2" t="b">
        <f t="shared" si="0"/>
        <v>1</v>
      </c>
    </row>
    <row r="66" spans="1:18" x14ac:dyDescent="0.3">
      <c r="A66" s="100">
        <v>64</v>
      </c>
      <c r="B66" s="100">
        <v>1</v>
      </c>
      <c r="C66" s="100" t="s">
        <v>75</v>
      </c>
      <c r="D66" s="3" t="s">
        <v>203</v>
      </c>
      <c r="E66" s="3" t="s">
        <v>334</v>
      </c>
      <c r="F66" s="101" t="s">
        <v>335</v>
      </c>
      <c r="G66" s="101" t="s">
        <v>336</v>
      </c>
      <c r="H66" s="101" t="s">
        <v>3041</v>
      </c>
      <c r="I66" s="102">
        <v>44653</v>
      </c>
      <c r="J66" s="102">
        <v>124437350</v>
      </c>
      <c r="K66" s="3" t="s">
        <v>104</v>
      </c>
      <c r="L66" s="3" t="s">
        <v>486</v>
      </c>
      <c r="M66" s="3">
        <v>2004</v>
      </c>
      <c r="N66" s="4" t="s">
        <v>2972</v>
      </c>
      <c r="O66" s="4" t="s">
        <v>1218</v>
      </c>
      <c r="P66" s="106">
        <v>43891</v>
      </c>
      <c r="Q66" s="1" t="s">
        <v>3041</v>
      </c>
      <c r="R66" s="2" t="b">
        <f t="shared" si="0"/>
        <v>1</v>
      </c>
    </row>
    <row r="67" spans="1:18" x14ac:dyDescent="0.3">
      <c r="A67" s="100">
        <v>65</v>
      </c>
      <c r="B67" s="100">
        <v>1</v>
      </c>
      <c r="C67" s="100" t="s">
        <v>75</v>
      </c>
      <c r="D67" s="3" t="s">
        <v>203</v>
      </c>
      <c r="E67" s="3" t="s">
        <v>334</v>
      </c>
      <c r="F67" s="101" t="s">
        <v>338</v>
      </c>
      <c r="G67" s="101" t="s">
        <v>339</v>
      </c>
      <c r="H67" s="101" t="s">
        <v>3042</v>
      </c>
      <c r="I67" s="102">
        <v>161740</v>
      </c>
      <c r="J67" s="102">
        <v>124536451</v>
      </c>
      <c r="K67" s="3" t="s">
        <v>104</v>
      </c>
      <c r="L67" s="105" t="s">
        <v>486</v>
      </c>
      <c r="M67" s="105">
        <v>2008</v>
      </c>
      <c r="N67" s="4" t="s">
        <v>2972</v>
      </c>
      <c r="O67" s="4" t="s">
        <v>1218</v>
      </c>
      <c r="P67" s="110">
        <v>44197</v>
      </c>
      <c r="Q67" s="1" t="s">
        <v>3042</v>
      </c>
      <c r="R67" s="2" t="b">
        <f t="shared" si="0"/>
        <v>1</v>
      </c>
    </row>
    <row r="68" spans="1:18" x14ac:dyDescent="0.3">
      <c r="A68" s="100">
        <v>66</v>
      </c>
      <c r="B68" s="100">
        <v>1</v>
      </c>
      <c r="C68" s="100" t="s">
        <v>75</v>
      </c>
      <c r="D68" s="3" t="s">
        <v>203</v>
      </c>
      <c r="E68" s="3" t="s">
        <v>334</v>
      </c>
      <c r="F68" s="101" t="s">
        <v>338</v>
      </c>
      <c r="G68" s="101" t="s">
        <v>341</v>
      </c>
      <c r="H68" s="101" t="s">
        <v>3043</v>
      </c>
      <c r="I68" s="102">
        <v>161521</v>
      </c>
      <c r="J68" s="102">
        <v>124499082</v>
      </c>
      <c r="K68" s="3" t="s">
        <v>104</v>
      </c>
      <c r="L68" s="3" t="s">
        <v>368</v>
      </c>
      <c r="M68" s="3">
        <v>2008</v>
      </c>
      <c r="N68" s="4" t="s">
        <v>368</v>
      </c>
      <c r="O68" s="4" t="s">
        <v>267</v>
      </c>
      <c r="P68" s="104">
        <v>43891</v>
      </c>
      <c r="Q68" s="1" t="s">
        <v>3043</v>
      </c>
      <c r="R68" s="2" t="b">
        <f t="shared" si="0"/>
        <v>1</v>
      </c>
    </row>
    <row r="69" spans="1:18" x14ac:dyDescent="0.3">
      <c r="A69" s="100">
        <v>67</v>
      </c>
      <c r="B69" s="100">
        <v>1</v>
      </c>
      <c r="C69" s="100" t="s">
        <v>75</v>
      </c>
      <c r="D69" s="3" t="s">
        <v>203</v>
      </c>
      <c r="E69" s="3" t="s">
        <v>334</v>
      </c>
      <c r="F69" s="101" t="s">
        <v>338</v>
      </c>
      <c r="G69" s="101" t="s">
        <v>344</v>
      </c>
      <c r="H69" s="101" t="s">
        <v>3044</v>
      </c>
      <c r="I69" s="102">
        <v>44567</v>
      </c>
      <c r="J69" s="102">
        <v>124432959</v>
      </c>
      <c r="K69" s="3" t="s">
        <v>104</v>
      </c>
      <c r="L69" s="3" t="s">
        <v>486</v>
      </c>
      <c r="M69" s="3">
        <v>2004</v>
      </c>
      <c r="N69" s="4" t="s">
        <v>1217</v>
      </c>
      <c r="O69" s="4" t="s">
        <v>1218</v>
      </c>
      <c r="P69" s="106">
        <v>43891</v>
      </c>
      <c r="Q69" s="1" t="s">
        <v>3044</v>
      </c>
      <c r="R69" s="2" t="b">
        <f t="shared" si="0"/>
        <v>1</v>
      </c>
    </row>
    <row r="70" spans="1:18" x14ac:dyDescent="0.3">
      <c r="A70" s="100">
        <v>68</v>
      </c>
      <c r="B70" s="100">
        <v>1</v>
      </c>
      <c r="C70" s="100" t="s">
        <v>75</v>
      </c>
      <c r="D70" s="3" t="s">
        <v>203</v>
      </c>
      <c r="E70" s="3" t="s">
        <v>334</v>
      </c>
      <c r="F70" s="101" t="s">
        <v>338</v>
      </c>
      <c r="G70" s="101" t="s">
        <v>346</v>
      </c>
      <c r="H70" s="101" t="s">
        <v>3045</v>
      </c>
      <c r="I70" s="102">
        <v>41746</v>
      </c>
      <c r="J70" s="102">
        <v>68615299</v>
      </c>
      <c r="K70" s="3" t="s">
        <v>104</v>
      </c>
      <c r="L70" s="3" t="s">
        <v>486</v>
      </c>
      <c r="M70" s="3">
        <v>2003</v>
      </c>
      <c r="N70" s="4" t="s">
        <v>368</v>
      </c>
      <c r="O70" s="4" t="s">
        <v>267</v>
      </c>
      <c r="P70" s="3">
        <v>2017</v>
      </c>
      <c r="Q70" s="1" t="s">
        <v>3045</v>
      </c>
      <c r="R70" s="2" t="b">
        <f t="shared" si="0"/>
        <v>1</v>
      </c>
    </row>
    <row r="71" spans="1:18" x14ac:dyDescent="0.3">
      <c r="A71" s="100">
        <v>69</v>
      </c>
      <c r="B71" s="100">
        <v>1</v>
      </c>
      <c r="C71" s="100" t="s">
        <v>75</v>
      </c>
      <c r="D71" s="3" t="s">
        <v>203</v>
      </c>
      <c r="E71" s="3" t="s">
        <v>334</v>
      </c>
      <c r="F71" s="101" t="s">
        <v>338</v>
      </c>
      <c r="G71" s="101" t="s">
        <v>348</v>
      </c>
      <c r="H71" s="101" t="s">
        <v>3046</v>
      </c>
      <c r="I71" s="102">
        <v>44514</v>
      </c>
      <c r="J71" s="102">
        <v>80678335</v>
      </c>
      <c r="K71" s="3" t="s">
        <v>104</v>
      </c>
      <c r="L71" s="3" t="s">
        <v>486</v>
      </c>
      <c r="M71" s="3">
        <v>2004</v>
      </c>
      <c r="N71" s="4" t="s">
        <v>368</v>
      </c>
      <c r="O71" s="4" t="s">
        <v>267</v>
      </c>
      <c r="P71" s="106">
        <v>43891</v>
      </c>
      <c r="Q71" s="1" t="s">
        <v>3046</v>
      </c>
      <c r="R71" s="2" t="b">
        <f t="shared" si="0"/>
        <v>1</v>
      </c>
    </row>
    <row r="72" spans="1:18" x14ac:dyDescent="0.3">
      <c r="A72" s="100">
        <v>70</v>
      </c>
      <c r="B72" s="100">
        <v>1</v>
      </c>
      <c r="C72" s="100" t="s">
        <v>75</v>
      </c>
      <c r="D72" s="3" t="s">
        <v>203</v>
      </c>
      <c r="E72" s="3" t="s">
        <v>334</v>
      </c>
      <c r="F72" s="101" t="s">
        <v>338</v>
      </c>
      <c r="G72" s="101" t="s">
        <v>350</v>
      </c>
      <c r="H72" s="101" t="s">
        <v>3047</v>
      </c>
      <c r="I72" s="102">
        <v>161578</v>
      </c>
      <c r="J72" s="102">
        <v>124509908</v>
      </c>
      <c r="K72" s="3" t="s">
        <v>104</v>
      </c>
      <c r="L72" s="3" t="s">
        <v>486</v>
      </c>
      <c r="M72" s="3">
        <v>2008</v>
      </c>
      <c r="N72" s="4" t="s">
        <v>368</v>
      </c>
      <c r="O72" s="4" t="s">
        <v>267</v>
      </c>
      <c r="P72" s="104">
        <v>43891</v>
      </c>
      <c r="Q72" s="1" t="s">
        <v>3047</v>
      </c>
      <c r="R72" s="2" t="b">
        <f t="shared" si="0"/>
        <v>1</v>
      </c>
    </row>
    <row r="73" spans="1:18" x14ac:dyDescent="0.3">
      <c r="A73" s="100">
        <v>71</v>
      </c>
      <c r="B73" s="100">
        <v>1</v>
      </c>
      <c r="C73" s="100" t="s">
        <v>75</v>
      </c>
      <c r="D73" s="3" t="s">
        <v>203</v>
      </c>
      <c r="E73" s="3" t="s">
        <v>334</v>
      </c>
      <c r="F73" s="101" t="s">
        <v>338</v>
      </c>
      <c r="G73" s="101" t="s">
        <v>352</v>
      </c>
      <c r="H73" s="101" t="s">
        <v>3048</v>
      </c>
      <c r="I73" s="102">
        <v>161508</v>
      </c>
      <c r="J73" s="102">
        <v>124497279</v>
      </c>
      <c r="K73" s="3" t="s">
        <v>104</v>
      </c>
      <c r="L73" s="105" t="s">
        <v>486</v>
      </c>
      <c r="M73" s="105">
        <v>2008</v>
      </c>
      <c r="N73" s="4" t="s">
        <v>368</v>
      </c>
      <c r="O73" s="4" t="s">
        <v>267</v>
      </c>
      <c r="P73" s="110">
        <v>44197</v>
      </c>
      <c r="Q73" s="1" t="s">
        <v>3048</v>
      </c>
      <c r="R73" s="2" t="b">
        <f t="shared" si="0"/>
        <v>1</v>
      </c>
    </row>
    <row r="74" spans="1:18" x14ac:dyDescent="0.3">
      <c r="A74" s="100">
        <v>72</v>
      </c>
      <c r="B74" s="100">
        <v>1</v>
      </c>
      <c r="C74" s="100" t="s">
        <v>75</v>
      </c>
      <c r="D74" s="3" t="s">
        <v>203</v>
      </c>
      <c r="E74" s="3" t="s">
        <v>334</v>
      </c>
      <c r="F74" s="101" t="s">
        <v>354</v>
      </c>
      <c r="G74" s="101" t="s">
        <v>355</v>
      </c>
      <c r="H74" s="101" t="s">
        <v>3049</v>
      </c>
      <c r="I74" s="102">
        <v>124357224</v>
      </c>
      <c r="J74" s="102">
        <v>124550254</v>
      </c>
      <c r="K74" s="3" t="s">
        <v>104</v>
      </c>
      <c r="L74" s="3" t="s">
        <v>367</v>
      </c>
      <c r="M74" s="3" t="s">
        <v>267</v>
      </c>
      <c r="N74" s="4" t="s">
        <v>368</v>
      </c>
      <c r="O74" s="4" t="s">
        <v>267</v>
      </c>
      <c r="P74" s="3">
        <v>2018</v>
      </c>
      <c r="Q74" s="1" t="s">
        <v>3049</v>
      </c>
      <c r="R74" s="2" t="b">
        <f t="shared" si="0"/>
        <v>1</v>
      </c>
    </row>
    <row r="75" spans="1:18" x14ac:dyDescent="0.3">
      <c r="A75" s="100">
        <v>73</v>
      </c>
      <c r="B75" s="100">
        <v>1</v>
      </c>
      <c r="C75" s="100" t="s">
        <v>75</v>
      </c>
      <c r="D75" s="3" t="s">
        <v>203</v>
      </c>
      <c r="E75" s="3" t="s">
        <v>334</v>
      </c>
      <c r="F75" s="101" t="s">
        <v>354</v>
      </c>
      <c r="G75" s="101" t="s">
        <v>358</v>
      </c>
      <c r="H75" s="101" t="s">
        <v>3050</v>
      </c>
      <c r="I75" s="102">
        <v>144135467</v>
      </c>
      <c r="J75" s="102">
        <v>144136436</v>
      </c>
      <c r="K75" s="3" t="s">
        <v>104</v>
      </c>
      <c r="L75" s="3" t="s">
        <v>367</v>
      </c>
      <c r="M75" s="3" t="s">
        <v>267</v>
      </c>
      <c r="N75" s="4" t="s">
        <v>368</v>
      </c>
      <c r="O75" s="4" t="s">
        <v>267</v>
      </c>
      <c r="P75" s="106">
        <v>43891</v>
      </c>
      <c r="Q75" s="1" t="s">
        <v>3050</v>
      </c>
      <c r="R75" s="2" t="b">
        <f t="shared" si="0"/>
        <v>1</v>
      </c>
    </row>
    <row r="76" spans="1:18" x14ac:dyDescent="0.3">
      <c r="A76" s="100">
        <v>74</v>
      </c>
      <c r="B76" s="100">
        <v>1</v>
      </c>
      <c r="C76" s="100" t="s">
        <v>75</v>
      </c>
      <c r="D76" s="3" t="s">
        <v>203</v>
      </c>
      <c r="E76" s="3" t="s">
        <v>334</v>
      </c>
      <c r="F76" s="101" t="s">
        <v>354</v>
      </c>
      <c r="G76" s="101" t="s">
        <v>361</v>
      </c>
      <c r="H76" s="101" t="s">
        <v>3051</v>
      </c>
      <c r="I76" s="102">
        <v>60236</v>
      </c>
      <c r="J76" s="102">
        <v>3096618</v>
      </c>
      <c r="K76" s="3" t="s">
        <v>104</v>
      </c>
      <c r="L76" s="3" t="s">
        <v>368</v>
      </c>
      <c r="M76" s="3">
        <v>2006</v>
      </c>
      <c r="N76" s="4" t="s">
        <v>368</v>
      </c>
      <c r="O76" s="4" t="s">
        <v>267</v>
      </c>
      <c r="P76" s="104">
        <v>43891</v>
      </c>
      <c r="Q76" s="1" t="s">
        <v>3051</v>
      </c>
      <c r="R76" s="2" t="b">
        <f t="shared" si="0"/>
        <v>1</v>
      </c>
    </row>
    <row r="77" spans="1:18" x14ac:dyDescent="0.3">
      <c r="A77" s="100">
        <v>75</v>
      </c>
      <c r="B77" s="100">
        <v>1</v>
      </c>
      <c r="C77" s="100" t="s">
        <v>75</v>
      </c>
      <c r="D77" s="3" t="s">
        <v>203</v>
      </c>
      <c r="E77" s="3" t="s">
        <v>334</v>
      </c>
      <c r="F77" s="101" t="s">
        <v>354</v>
      </c>
      <c r="G77" s="101" t="s">
        <v>108</v>
      </c>
      <c r="H77" s="101" t="s">
        <v>3052</v>
      </c>
      <c r="I77" s="102">
        <v>161649</v>
      </c>
      <c r="J77" s="102">
        <v>68622235</v>
      </c>
      <c r="K77" s="3" t="s">
        <v>104</v>
      </c>
      <c r="L77" s="3" t="s">
        <v>486</v>
      </c>
      <c r="M77" s="3">
        <v>2008</v>
      </c>
      <c r="N77" s="4" t="s">
        <v>486</v>
      </c>
      <c r="O77" s="4" t="s">
        <v>267</v>
      </c>
      <c r="P77" s="3">
        <v>2015</v>
      </c>
      <c r="Q77" s="1" t="s">
        <v>3052</v>
      </c>
      <c r="R77" s="2" t="b">
        <f t="shared" si="0"/>
        <v>1</v>
      </c>
    </row>
    <row r="78" spans="1:18" x14ac:dyDescent="0.3">
      <c r="A78" s="100">
        <v>76</v>
      </c>
      <c r="B78" s="100">
        <v>1</v>
      </c>
      <c r="C78" s="100" t="s">
        <v>75</v>
      </c>
      <c r="D78" s="3" t="s">
        <v>203</v>
      </c>
      <c r="E78" s="3" t="s">
        <v>334</v>
      </c>
      <c r="F78" s="101" t="s">
        <v>354</v>
      </c>
      <c r="G78" s="101" t="s">
        <v>370</v>
      </c>
      <c r="H78" s="101" t="s">
        <v>3053</v>
      </c>
      <c r="I78" s="102">
        <v>60237</v>
      </c>
      <c r="J78" s="102">
        <v>124454813</v>
      </c>
      <c r="K78" s="3" t="s">
        <v>104</v>
      </c>
      <c r="L78" s="3" t="s">
        <v>486</v>
      </c>
      <c r="M78" s="3">
        <v>2006</v>
      </c>
      <c r="N78" s="4" t="s">
        <v>368</v>
      </c>
      <c r="O78" s="4" t="s">
        <v>267</v>
      </c>
      <c r="P78" s="104">
        <v>43891</v>
      </c>
      <c r="Q78" s="1" t="s">
        <v>3053</v>
      </c>
      <c r="R78" s="2" t="b">
        <f t="shared" si="0"/>
        <v>1</v>
      </c>
    </row>
    <row r="79" spans="1:18" x14ac:dyDescent="0.3">
      <c r="A79" s="100">
        <v>77</v>
      </c>
      <c r="B79" s="100">
        <v>1</v>
      </c>
      <c r="C79" s="100" t="s">
        <v>75</v>
      </c>
      <c r="D79" s="3" t="s">
        <v>203</v>
      </c>
      <c r="E79" s="3" t="s">
        <v>334</v>
      </c>
      <c r="F79" s="101" t="s">
        <v>354</v>
      </c>
      <c r="G79" s="101" t="s">
        <v>372</v>
      </c>
      <c r="H79" s="101" t="s">
        <v>3054</v>
      </c>
      <c r="I79" s="102">
        <v>161327</v>
      </c>
      <c r="J79" s="102">
        <v>124466141</v>
      </c>
      <c r="K79" s="3" t="s">
        <v>104</v>
      </c>
      <c r="L79" s="105" t="s">
        <v>486</v>
      </c>
      <c r="M79" s="105">
        <v>2008</v>
      </c>
      <c r="N79" s="4" t="s">
        <v>368</v>
      </c>
      <c r="O79" s="4" t="s">
        <v>267</v>
      </c>
      <c r="P79" s="112">
        <v>43891</v>
      </c>
      <c r="Q79" s="1" t="s">
        <v>3054</v>
      </c>
      <c r="R79" s="2" t="b">
        <f t="shared" si="0"/>
        <v>1</v>
      </c>
    </row>
    <row r="80" spans="1:18" x14ac:dyDescent="0.3">
      <c r="A80" s="100">
        <v>78</v>
      </c>
      <c r="B80" s="100">
        <v>1</v>
      </c>
      <c r="C80" s="100" t="s">
        <v>75</v>
      </c>
      <c r="D80" s="3" t="s">
        <v>203</v>
      </c>
      <c r="E80" s="3" t="s">
        <v>334</v>
      </c>
      <c r="F80" s="101" t="s">
        <v>354</v>
      </c>
      <c r="G80" s="101" t="s">
        <v>374</v>
      </c>
      <c r="H80" s="101" t="s">
        <v>3055</v>
      </c>
      <c r="I80" s="102">
        <v>60238</v>
      </c>
      <c r="J80" s="102">
        <v>124454988</v>
      </c>
      <c r="K80" s="3" t="s">
        <v>104</v>
      </c>
      <c r="L80" s="3" t="s">
        <v>486</v>
      </c>
      <c r="M80" s="3">
        <v>2006</v>
      </c>
      <c r="N80" s="4" t="s">
        <v>368</v>
      </c>
      <c r="O80" s="4" t="s">
        <v>267</v>
      </c>
      <c r="P80" s="106">
        <v>43891</v>
      </c>
      <c r="Q80" s="1" t="s">
        <v>3055</v>
      </c>
      <c r="R80" s="2" t="b">
        <f t="shared" si="0"/>
        <v>1</v>
      </c>
    </row>
    <row r="81" spans="1:18" x14ac:dyDescent="0.3">
      <c r="A81" s="100">
        <v>79</v>
      </c>
      <c r="B81" s="100">
        <v>1</v>
      </c>
      <c r="C81" s="100" t="s">
        <v>75</v>
      </c>
      <c r="D81" s="3" t="s">
        <v>203</v>
      </c>
      <c r="E81" s="3" t="s">
        <v>334</v>
      </c>
      <c r="F81" s="101" t="s">
        <v>354</v>
      </c>
      <c r="G81" s="101" t="s">
        <v>378</v>
      </c>
      <c r="H81" s="101" t="s">
        <v>3056</v>
      </c>
      <c r="I81" s="102">
        <v>41804</v>
      </c>
      <c r="J81" s="102">
        <v>116737019</v>
      </c>
      <c r="K81" s="3" t="s">
        <v>104</v>
      </c>
      <c r="L81" s="3" t="s">
        <v>368</v>
      </c>
      <c r="M81" s="3">
        <v>2003</v>
      </c>
      <c r="N81" s="4" t="s">
        <v>368</v>
      </c>
      <c r="O81" s="4" t="s">
        <v>267</v>
      </c>
      <c r="P81" s="3">
        <v>2017</v>
      </c>
      <c r="Q81" s="1" t="s">
        <v>3056</v>
      </c>
      <c r="R81" s="2" t="b">
        <f t="shared" si="0"/>
        <v>1</v>
      </c>
    </row>
    <row r="82" spans="1:18" x14ac:dyDescent="0.3">
      <c r="A82" s="100">
        <v>80</v>
      </c>
      <c r="B82" s="100">
        <v>1</v>
      </c>
      <c r="C82" s="100" t="s">
        <v>75</v>
      </c>
      <c r="D82" s="3" t="s">
        <v>203</v>
      </c>
      <c r="E82" s="3" t="s">
        <v>334</v>
      </c>
      <c r="F82" s="101" t="s">
        <v>354</v>
      </c>
      <c r="G82" s="101" t="s">
        <v>380</v>
      </c>
      <c r="H82" s="101" t="s">
        <v>3057</v>
      </c>
      <c r="I82" s="102">
        <v>124357844</v>
      </c>
      <c r="J82" s="102">
        <v>124552522</v>
      </c>
      <c r="K82" s="3" t="s">
        <v>104</v>
      </c>
      <c r="L82" s="3" t="s">
        <v>367</v>
      </c>
      <c r="M82" s="3" t="s">
        <v>267</v>
      </c>
      <c r="N82" s="4" t="s">
        <v>368</v>
      </c>
      <c r="O82" s="4" t="s">
        <v>267</v>
      </c>
      <c r="P82" s="3">
        <v>2018</v>
      </c>
      <c r="Q82" s="1" t="s">
        <v>3057</v>
      </c>
      <c r="R82" s="2" t="b">
        <f t="shared" si="0"/>
        <v>1</v>
      </c>
    </row>
    <row r="83" spans="1:18" x14ac:dyDescent="0.3">
      <c r="A83" s="100">
        <v>81</v>
      </c>
      <c r="B83" s="100">
        <v>1</v>
      </c>
      <c r="C83" s="100" t="s">
        <v>75</v>
      </c>
      <c r="D83" s="3" t="s">
        <v>203</v>
      </c>
      <c r="E83" s="3" t="s">
        <v>334</v>
      </c>
      <c r="F83" s="101" t="s">
        <v>354</v>
      </c>
      <c r="G83" s="101" t="s">
        <v>382</v>
      </c>
      <c r="H83" s="101" t="s">
        <v>3058</v>
      </c>
      <c r="I83" s="102">
        <v>161585</v>
      </c>
      <c r="J83" s="102">
        <v>124510830</v>
      </c>
      <c r="K83" s="3" t="s">
        <v>104</v>
      </c>
      <c r="L83" s="105" t="s">
        <v>486</v>
      </c>
      <c r="M83" s="105">
        <v>2008</v>
      </c>
      <c r="N83" s="4" t="s">
        <v>368</v>
      </c>
      <c r="O83" s="4" t="s">
        <v>267</v>
      </c>
      <c r="P83" s="106">
        <v>43891</v>
      </c>
      <c r="Q83" s="1" t="s">
        <v>3058</v>
      </c>
      <c r="R83" s="2" t="b">
        <f t="shared" si="0"/>
        <v>1</v>
      </c>
    </row>
    <row r="84" spans="1:18" x14ac:dyDescent="0.3">
      <c r="A84" s="100">
        <v>82</v>
      </c>
      <c r="B84" s="100">
        <v>1</v>
      </c>
      <c r="C84" s="100" t="s">
        <v>75</v>
      </c>
      <c r="D84" s="3" t="s">
        <v>203</v>
      </c>
      <c r="E84" s="3" t="s">
        <v>334</v>
      </c>
      <c r="F84" s="101" t="s">
        <v>354</v>
      </c>
      <c r="G84" s="101" t="s">
        <v>384</v>
      </c>
      <c r="H84" s="101" t="s">
        <v>3059</v>
      </c>
      <c r="I84" s="102">
        <v>41805</v>
      </c>
      <c r="J84" s="102">
        <v>68622429</v>
      </c>
      <c r="K84" s="3" t="s">
        <v>104</v>
      </c>
      <c r="L84" s="3" t="s">
        <v>368</v>
      </c>
      <c r="M84" s="3">
        <v>2003</v>
      </c>
      <c r="N84" s="4" t="s">
        <v>368</v>
      </c>
      <c r="O84" s="4" t="s">
        <v>267</v>
      </c>
      <c r="P84" s="3">
        <v>2015</v>
      </c>
      <c r="Q84" s="1" t="s">
        <v>3059</v>
      </c>
      <c r="R84" s="2" t="b">
        <f t="shared" si="0"/>
        <v>1</v>
      </c>
    </row>
    <row r="85" spans="1:18" x14ac:dyDescent="0.3">
      <c r="A85" s="100">
        <v>83</v>
      </c>
      <c r="B85" s="100">
        <v>1</v>
      </c>
      <c r="C85" s="100" t="s">
        <v>75</v>
      </c>
      <c r="D85" s="3" t="s">
        <v>203</v>
      </c>
      <c r="E85" s="3" t="s">
        <v>334</v>
      </c>
      <c r="F85" s="101" t="s">
        <v>354</v>
      </c>
      <c r="G85" s="101" t="s">
        <v>386</v>
      </c>
      <c r="H85" s="101" t="s">
        <v>3060</v>
      </c>
      <c r="I85" s="102">
        <v>41806</v>
      </c>
      <c r="J85" s="102">
        <v>68622497</v>
      </c>
      <c r="K85" s="3" t="s">
        <v>104</v>
      </c>
      <c r="L85" s="3" t="s">
        <v>368</v>
      </c>
      <c r="M85" s="3">
        <v>2003</v>
      </c>
      <c r="N85" s="4" t="s">
        <v>368</v>
      </c>
      <c r="O85" s="4" t="s">
        <v>267</v>
      </c>
      <c r="P85" s="3">
        <v>2015</v>
      </c>
      <c r="Q85" s="1" t="s">
        <v>3060</v>
      </c>
      <c r="R85" s="2" t="b">
        <f t="shared" si="0"/>
        <v>1</v>
      </c>
    </row>
    <row r="86" spans="1:18" x14ac:dyDescent="0.3">
      <c r="A86" s="100">
        <v>84</v>
      </c>
      <c r="B86" s="100">
        <v>1</v>
      </c>
      <c r="C86" s="100" t="s">
        <v>75</v>
      </c>
      <c r="D86" s="3" t="s">
        <v>203</v>
      </c>
      <c r="E86" s="3" t="s">
        <v>334</v>
      </c>
      <c r="F86" s="101" t="s">
        <v>354</v>
      </c>
      <c r="G86" s="101" t="s">
        <v>388</v>
      </c>
      <c r="H86" s="101" t="s">
        <v>3061</v>
      </c>
      <c r="I86" s="102">
        <v>41807</v>
      </c>
      <c r="J86" s="102">
        <v>68622556</v>
      </c>
      <c r="K86" s="3" t="s">
        <v>104</v>
      </c>
      <c r="L86" s="3" t="s">
        <v>368</v>
      </c>
      <c r="M86" s="3">
        <v>2003</v>
      </c>
      <c r="N86" s="4" t="s">
        <v>368</v>
      </c>
      <c r="O86" s="4" t="s">
        <v>267</v>
      </c>
      <c r="P86" s="3">
        <v>2015</v>
      </c>
      <c r="Q86" s="1" t="s">
        <v>3061</v>
      </c>
      <c r="R86" s="2" t="b">
        <f t="shared" si="0"/>
        <v>1</v>
      </c>
    </row>
    <row r="87" spans="1:18" x14ac:dyDescent="0.3">
      <c r="A87" s="100">
        <v>85</v>
      </c>
      <c r="B87" s="100">
        <v>1</v>
      </c>
      <c r="C87" s="100" t="s">
        <v>75</v>
      </c>
      <c r="D87" s="3" t="s">
        <v>203</v>
      </c>
      <c r="E87" s="3" t="s">
        <v>334</v>
      </c>
      <c r="F87" s="101" t="s">
        <v>354</v>
      </c>
      <c r="G87" s="101" t="s">
        <v>390</v>
      </c>
      <c r="H87" s="101" t="s">
        <v>3062</v>
      </c>
      <c r="I87" s="102">
        <v>41808</v>
      </c>
      <c r="J87" s="102">
        <v>68622624</v>
      </c>
      <c r="K87" s="3" t="s">
        <v>104</v>
      </c>
      <c r="L87" s="3" t="s">
        <v>368</v>
      </c>
      <c r="M87" s="3">
        <v>2003</v>
      </c>
      <c r="N87" s="4" t="s">
        <v>368</v>
      </c>
      <c r="O87" s="4" t="s">
        <v>267</v>
      </c>
      <c r="P87" s="3">
        <v>2015</v>
      </c>
      <c r="Q87" s="1" t="s">
        <v>3062</v>
      </c>
      <c r="R87" s="2" t="b">
        <f t="shared" si="0"/>
        <v>1</v>
      </c>
    </row>
    <row r="88" spans="1:18" x14ac:dyDescent="0.3">
      <c r="A88" s="100">
        <v>86</v>
      </c>
      <c r="B88" s="100">
        <v>1</v>
      </c>
      <c r="C88" s="100" t="s">
        <v>75</v>
      </c>
      <c r="D88" s="3" t="s">
        <v>203</v>
      </c>
      <c r="E88" s="3" t="s">
        <v>334</v>
      </c>
      <c r="F88" s="101" t="s">
        <v>354</v>
      </c>
      <c r="G88" s="101" t="s">
        <v>392</v>
      </c>
      <c r="H88" s="101" t="s">
        <v>3063</v>
      </c>
      <c r="I88" s="102">
        <v>63108</v>
      </c>
      <c r="J88" s="102">
        <v>3118179</v>
      </c>
      <c r="K88" s="3" t="s">
        <v>104</v>
      </c>
      <c r="L88" s="3" t="s">
        <v>368</v>
      </c>
      <c r="M88" s="3">
        <v>2007</v>
      </c>
      <c r="N88" s="4" t="s">
        <v>368</v>
      </c>
      <c r="O88" s="4" t="s">
        <v>267</v>
      </c>
      <c r="P88" s="104">
        <v>43891</v>
      </c>
      <c r="Q88" s="1" t="s">
        <v>3063</v>
      </c>
      <c r="R88" s="2" t="b">
        <f t="shared" si="0"/>
        <v>1</v>
      </c>
    </row>
    <row r="89" spans="1:18" x14ac:dyDescent="0.3">
      <c r="A89" s="100">
        <v>87</v>
      </c>
      <c r="B89" s="100">
        <v>1</v>
      </c>
      <c r="C89" s="100" t="s">
        <v>75</v>
      </c>
      <c r="D89" s="3" t="s">
        <v>203</v>
      </c>
      <c r="E89" s="3" t="s">
        <v>334</v>
      </c>
      <c r="F89" s="101" t="s">
        <v>354</v>
      </c>
      <c r="G89" s="101" t="s">
        <v>302</v>
      </c>
      <c r="H89" s="101" t="s">
        <v>3064</v>
      </c>
      <c r="I89" s="102">
        <v>116856245</v>
      </c>
      <c r="J89" s="102">
        <v>3120311</v>
      </c>
      <c r="K89" s="3" t="s">
        <v>104</v>
      </c>
      <c r="L89" s="3" t="s">
        <v>367</v>
      </c>
      <c r="M89" s="3" t="s">
        <v>267</v>
      </c>
      <c r="N89" s="4" t="s">
        <v>368</v>
      </c>
      <c r="O89" s="4" t="s">
        <v>267</v>
      </c>
      <c r="P89" s="3">
        <v>2017</v>
      </c>
      <c r="Q89" s="1" t="s">
        <v>3064</v>
      </c>
      <c r="R89" s="2" t="b">
        <f t="shared" si="0"/>
        <v>1</v>
      </c>
    </row>
    <row r="90" spans="1:18" x14ac:dyDescent="0.3">
      <c r="A90" s="100">
        <v>88</v>
      </c>
      <c r="B90" s="100">
        <v>1</v>
      </c>
      <c r="C90" s="100" t="s">
        <v>75</v>
      </c>
      <c r="D90" s="3" t="s">
        <v>203</v>
      </c>
      <c r="E90" s="3" t="s">
        <v>334</v>
      </c>
      <c r="F90" s="101" t="s">
        <v>354</v>
      </c>
      <c r="G90" s="101" t="s">
        <v>395</v>
      </c>
      <c r="H90" s="101" t="s">
        <v>3065</v>
      </c>
      <c r="I90" s="102">
        <v>60239</v>
      </c>
      <c r="J90" s="102">
        <v>3097165</v>
      </c>
      <c r="K90" s="3" t="s">
        <v>104</v>
      </c>
      <c r="L90" s="3" t="s">
        <v>368</v>
      </c>
      <c r="M90" s="3">
        <v>2006</v>
      </c>
      <c r="N90" s="4" t="s">
        <v>368</v>
      </c>
      <c r="O90" s="4" t="s">
        <v>267</v>
      </c>
      <c r="P90" s="113">
        <v>43891</v>
      </c>
      <c r="Q90" s="1" t="s">
        <v>3065</v>
      </c>
      <c r="R90" s="2" t="b">
        <f t="shared" si="0"/>
        <v>1</v>
      </c>
    </row>
    <row r="91" spans="1:18" x14ac:dyDescent="0.3">
      <c r="A91" s="100">
        <v>89</v>
      </c>
      <c r="B91" s="100">
        <v>1</v>
      </c>
      <c r="C91" s="100" t="s">
        <v>75</v>
      </c>
      <c r="D91" s="3" t="s">
        <v>203</v>
      </c>
      <c r="E91" s="3" t="s">
        <v>334</v>
      </c>
      <c r="F91" s="101" t="s">
        <v>354</v>
      </c>
      <c r="G91" s="101" t="s">
        <v>397</v>
      </c>
      <c r="H91" s="101" t="s">
        <v>3066</v>
      </c>
      <c r="I91" s="102">
        <v>169231349</v>
      </c>
      <c r="J91" s="102">
        <v>169231615</v>
      </c>
      <c r="K91" s="3" t="s">
        <v>104</v>
      </c>
      <c r="L91" s="105" t="s">
        <v>367</v>
      </c>
      <c r="M91" s="3" t="s">
        <v>267</v>
      </c>
      <c r="N91" s="4" t="s">
        <v>368</v>
      </c>
      <c r="O91" s="4" t="s">
        <v>267</v>
      </c>
      <c r="P91" s="112">
        <v>43891</v>
      </c>
      <c r="Q91" s="1" t="s">
        <v>3066</v>
      </c>
      <c r="R91" s="2" t="b">
        <f t="shared" si="0"/>
        <v>1</v>
      </c>
    </row>
    <row r="92" spans="1:18" x14ac:dyDescent="0.3">
      <c r="A92" s="100">
        <v>90</v>
      </c>
      <c r="B92" s="100">
        <v>1</v>
      </c>
      <c r="C92" s="100" t="s">
        <v>75</v>
      </c>
      <c r="D92" s="3" t="s">
        <v>203</v>
      </c>
      <c r="E92" s="3" t="s">
        <v>334</v>
      </c>
      <c r="F92" s="101" t="s">
        <v>354</v>
      </c>
      <c r="G92" s="101" t="s">
        <v>400</v>
      </c>
      <c r="H92" s="101" t="s">
        <v>3067</v>
      </c>
      <c r="I92" s="102">
        <v>162209137</v>
      </c>
      <c r="J92" s="102">
        <v>162209190</v>
      </c>
      <c r="K92" s="3" t="s">
        <v>104</v>
      </c>
      <c r="L92" s="3" t="s">
        <v>367</v>
      </c>
      <c r="M92" s="3" t="s">
        <v>267</v>
      </c>
      <c r="N92" s="4" t="s">
        <v>486</v>
      </c>
      <c r="O92" s="4" t="s">
        <v>267</v>
      </c>
      <c r="P92" s="104">
        <v>43891</v>
      </c>
      <c r="Q92" s="1" t="s">
        <v>3067</v>
      </c>
      <c r="R92" s="2" t="b">
        <f t="shared" si="0"/>
        <v>1</v>
      </c>
    </row>
    <row r="93" spans="1:18" x14ac:dyDescent="0.3">
      <c r="A93" s="100">
        <v>91</v>
      </c>
      <c r="B93" s="100">
        <v>1</v>
      </c>
      <c r="C93" s="100" t="s">
        <v>75</v>
      </c>
      <c r="D93" s="3" t="s">
        <v>203</v>
      </c>
      <c r="E93" s="3" t="s">
        <v>334</v>
      </c>
      <c r="F93" s="101" t="s">
        <v>354</v>
      </c>
      <c r="G93" s="101" t="s">
        <v>403</v>
      </c>
      <c r="H93" s="101" t="s">
        <v>3068</v>
      </c>
      <c r="I93" s="102">
        <v>63159</v>
      </c>
      <c r="J93" s="102">
        <v>124463835</v>
      </c>
      <c r="K93" s="3" t="s">
        <v>104</v>
      </c>
      <c r="L93" s="3" t="s">
        <v>486</v>
      </c>
      <c r="M93" s="3">
        <v>2007</v>
      </c>
      <c r="N93" s="4" t="s">
        <v>368</v>
      </c>
      <c r="O93" s="4" t="s">
        <v>267</v>
      </c>
      <c r="P93" s="106">
        <v>43891</v>
      </c>
      <c r="Q93" s="1" t="s">
        <v>3068</v>
      </c>
      <c r="R93" s="2" t="b">
        <f t="shared" si="0"/>
        <v>1</v>
      </c>
    </row>
    <row r="94" spans="1:18" x14ac:dyDescent="0.3">
      <c r="A94" s="100">
        <v>92</v>
      </c>
      <c r="B94" s="100">
        <v>1</v>
      </c>
      <c r="C94" s="100" t="s">
        <v>75</v>
      </c>
      <c r="D94" s="3" t="s">
        <v>203</v>
      </c>
      <c r="E94" s="3" t="s">
        <v>334</v>
      </c>
      <c r="F94" s="101" t="s">
        <v>354</v>
      </c>
      <c r="G94" s="101" t="s">
        <v>405</v>
      </c>
      <c r="H94" s="101" t="s">
        <v>3069</v>
      </c>
      <c r="I94" s="102">
        <v>161517</v>
      </c>
      <c r="J94" s="102">
        <v>889953</v>
      </c>
      <c r="K94" s="3" t="s">
        <v>104</v>
      </c>
      <c r="L94" s="3" t="s">
        <v>368</v>
      </c>
      <c r="M94" s="3">
        <v>2003</v>
      </c>
      <c r="N94" s="4" t="s">
        <v>368</v>
      </c>
      <c r="O94" s="4" t="s">
        <v>267</v>
      </c>
      <c r="P94" s="103">
        <v>2017</v>
      </c>
      <c r="Q94" s="1" t="s">
        <v>3069</v>
      </c>
      <c r="R94" s="2" t="b">
        <f t="shared" si="0"/>
        <v>1</v>
      </c>
    </row>
    <row r="95" spans="1:18" x14ac:dyDescent="0.3">
      <c r="A95" s="100">
        <v>93</v>
      </c>
      <c r="B95" s="100">
        <v>1</v>
      </c>
      <c r="C95" s="100" t="s">
        <v>75</v>
      </c>
      <c r="D95" s="3" t="s">
        <v>203</v>
      </c>
      <c r="E95" s="3" t="s">
        <v>334</v>
      </c>
      <c r="F95" s="101" t="s">
        <v>354</v>
      </c>
      <c r="G95" s="101" t="s">
        <v>407</v>
      </c>
      <c r="H95" s="101" t="s">
        <v>3070</v>
      </c>
      <c r="I95" s="102">
        <v>162209242</v>
      </c>
      <c r="J95" s="102">
        <v>162209305</v>
      </c>
      <c r="K95" s="3" t="s">
        <v>104</v>
      </c>
      <c r="L95" s="3" t="s">
        <v>367</v>
      </c>
      <c r="M95" s="3" t="s">
        <v>267</v>
      </c>
      <c r="N95" s="4" t="s">
        <v>368</v>
      </c>
      <c r="O95" s="4" t="s">
        <v>267</v>
      </c>
      <c r="P95" s="104">
        <v>43891</v>
      </c>
      <c r="Q95" s="1" t="s">
        <v>3070</v>
      </c>
      <c r="R95" s="2" t="b">
        <f t="shared" si="0"/>
        <v>1</v>
      </c>
    </row>
    <row r="96" spans="1:18" x14ac:dyDescent="0.3">
      <c r="A96" s="100">
        <v>94</v>
      </c>
      <c r="B96" s="100">
        <v>1</v>
      </c>
      <c r="C96" s="100" t="s">
        <v>75</v>
      </c>
      <c r="D96" s="3" t="s">
        <v>203</v>
      </c>
      <c r="E96" s="3" t="s">
        <v>334</v>
      </c>
      <c r="F96" s="101" t="s">
        <v>354</v>
      </c>
      <c r="G96" s="101" t="s">
        <v>410</v>
      </c>
      <c r="H96" s="101" t="s">
        <v>3071</v>
      </c>
      <c r="I96" s="102">
        <v>161407</v>
      </c>
      <c r="J96" s="102">
        <v>68622705</v>
      </c>
      <c r="K96" s="3" t="s">
        <v>104</v>
      </c>
      <c r="L96" s="3" t="s">
        <v>368</v>
      </c>
      <c r="M96" s="3">
        <v>2008</v>
      </c>
      <c r="N96" s="4" t="s">
        <v>486</v>
      </c>
      <c r="O96" s="4" t="s">
        <v>267</v>
      </c>
      <c r="P96" s="3">
        <v>2015</v>
      </c>
      <c r="Q96" s="1" t="s">
        <v>3071</v>
      </c>
      <c r="R96" s="2" t="b">
        <f t="shared" si="0"/>
        <v>1</v>
      </c>
    </row>
    <row r="97" spans="1:18" x14ac:dyDescent="0.3">
      <c r="A97" s="100">
        <v>95</v>
      </c>
      <c r="B97" s="100">
        <v>1</v>
      </c>
      <c r="C97" s="100" t="s">
        <v>75</v>
      </c>
      <c r="D97" s="3" t="s">
        <v>203</v>
      </c>
      <c r="E97" s="3" t="s">
        <v>334</v>
      </c>
      <c r="F97" s="101" t="s">
        <v>354</v>
      </c>
      <c r="G97" s="101" t="s">
        <v>412</v>
      </c>
      <c r="H97" s="101" t="s">
        <v>3072</v>
      </c>
      <c r="I97" s="102">
        <v>60240</v>
      </c>
      <c r="J97" s="102">
        <v>124455061</v>
      </c>
      <c r="K97" s="3" t="s">
        <v>104</v>
      </c>
      <c r="L97" s="3" t="s">
        <v>486</v>
      </c>
      <c r="M97" s="3">
        <v>2006</v>
      </c>
      <c r="N97" s="4" t="s">
        <v>368</v>
      </c>
      <c r="O97" s="4" t="s">
        <v>267</v>
      </c>
      <c r="P97" s="106">
        <v>43891</v>
      </c>
      <c r="Q97" s="1" t="s">
        <v>3072</v>
      </c>
      <c r="R97" s="2" t="b">
        <f t="shared" si="0"/>
        <v>1</v>
      </c>
    </row>
    <row r="98" spans="1:18" x14ac:dyDescent="0.3">
      <c r="A98" s="100">
        <v>96</v>
      </c>
      <c r="B98" s="100">
        <v>1</v>
      </c>
      <c r="C98" s="100" t="s">
        <v>75</v>
      </c>
      <c r="D98" s="3" t="s">
        <v>203</v>
      </c>
      <c r="E98" s="3" t="s">
        <v>334</v>
      </c>
      <c r="F98" s="101" t="s">
        <v>354</v>
      </c>
      <c r="G98" s="101" t="s">
        <v>415</v>
      </c>
      <c r="H98" s="101" t="s">
        <v>3073</v>
      </c>
      <c r="I98" s="102">
        <v>60241</v>
      </c>
      <c r="J98" s="102">
        <v>124455147</v>
      </c>
      <c r="K98" s="3" t="s">
        <v>1219</v>
      </c>
      <c r="L98" s="3" t="s">
        <v>486</v>
      </c>
      <c r="M98" s="3">
        <v>2006</v>
      </c>
      <c r="N98" s="4" t="s">
        <v>368</v>
      </c>
      <c r="O98" s="4" t="s">
        <v>267</v>
      </c>
      <c r="P98" s="104">
        <v>44228</v>
      </c>
      <c r="Q98" s="1" t="s">
        <v>3073</v>
      </c>
      <c r="R98" s="2" t="b">
        <f t="shared" si="0"/>
        <v>1</v>
      </c>
    </row>
    <row r="99" spans="1:18" x14ac:dyDescent="0.3">
      <c r="A99" s="100">
        <v>97</v>
      </c>
      <c r="B99" s="100">
        <v>1</v>
      </c>
      <c r="C99" s="100" t="s">
        <v>75</v>
      </c>
      <c r="D99" s="3" t="s">
        <v>203</v>
      </c>
      <c r="E99" s="3" t="s">
        <v>334</v>
      </c>
      <c r="F99" s="101" t="s">
        <v>354</v>
      </c>
      <c r="G99" s="101" t="s">
        <v>417</v>
      </c>
      <c r="H99" s="101" t="s">
        <v>3074</v>
      </c>
      <c r="I99" s="102">
        <v>60242</v>
      </c>
      <c r="J99" s="102">
        <v>124455321</v>
      </c>
      <c r="K99" s="3" t="s">
        <v>104</v>
      </c>
      <c r="L99" s="3" t="s">
        <v>486</v>
      </c>
      <c r="M99" s="3">
        <v>2006</v>
      </c>
      <c r="N99" s="4" t="s">
        <v>368</v>
      </c>
      <c r="O99" s="4" t="s">
        <v>267</v>
      </c>
      <c r="P99" s="104">
        <v>43891</v>
      </c>
      <c r="Q99" s="1" t="s">
        <v>3074</v>
      </c>
      <c r="R99" s="2" t="b">
        <f t="shared" si="0"/>
        <v>1</v>
      </c>
    </row>
    <row r="100" spans="1:18" x14ac:dyDescent="0.3">
      <c r="A100" s="100">
        <v>98</v>
      </c>
      <c r="B100" s="100">
        <v>1</v>
      </c>
      <c r="C100" s="100" t="s">
        <v>75</v>
      </c>
      <c r="D100" s="3" t="s">
        <v>203</v>
      </c>
      <c r="E100" s="3" t="s">
        <v>334</v>
      </c>
      <c r="F100" s="101" t="s">
        <v>354</v>
      </c>
      <c r="G100" s="101" t="s">
        <v>419</v>
      </c>
      <c r="H100" s="101" t="s">
        <v>3075</v>
      </c>
      <c r="I100" s="102">
        <v>41809</v>
      </c>
      <c r="J100" s="102">
        <v>116737093</v>
      </c>
      <c r="K100" s="3" t="s">
        <v>104</v>
      </c>
      <c r="L100" s="3" t="s">
        <v>368</v>
      </c>
      <c r="M100" s="3">
        <v>2003</v>
      </c>
      <c r="N100" s="4" t="s">
        <v>368</v>
      </c>
      <c r="O100" s="4" t="s">
        <v>267</v>
      </c>
      <c r="P100" s="3">
        <v>2017</v>
      </c>
      <c r="Q100" s="1" t="s">
        <v>3075</v>
      </c>
      <c r="R100" s="2" t="b">
        <f t="shared" si="0"/>
        <v>1</v>
      </c>
    </row>
    <row r="101" spans="1:18" x14ac:dyDescent="0.3">
      <c r="A101" s="100">
        <v>99</v>
      </c>
      <c r="B101" s="100">
        <v>1</v>
      </c>
      <c r="C101" s="100" t="s">
        <v>75</v>
      </c>
      <c r="D101" s="3" t="s">
        <v>203</v>
      </c>
      <c r="E101" s="3" t="s">
        <v>334</v>
      </c>
      <c r="F101" s="101" t="s">
        <v>354</v>
      </c>
      <c r="G101" s="101" t="s">
        <v>421</v>
      </c>
      <c r="H101" s="101" t="s">
        <v>3076</v>
      </c>
      <c r="I101" s="102">
        <v>161443</v>
      </c>
      <c r="J101" s="102">
        <v>888910</v>
      </c>
      <c r="K101" s="3" t="s">
        <v>104</v>
      </c>
      <c r="L101" s="3" t="s">
        <v>368</v>
      </c>
      <c r="M101" s="3">
        <v>2008</v>
      </c>
      <c r="N101" s="4" t="s">
        <v>368</v>
      </c>
      <c r="O101" s="4" t="s">
        <v>267</v>
      </c>
      <c r="P101" s="104">
        <v>43891</v>
      </c>
      <c r="Q101" s="1" t="s">
        <v>3076</v>
      </c>
      <c r="R101" s="2" t="b">
        <f t="shared" si="0"/>
        <v>1</v>
      </c>
    </row>
    <row r="102" spans="1:18" x14ac:dyDescent="0.3">
      <c r="A102" s="100">
        <v>100</v>
      </c>
      <c r="B102" s="100">
        <v>1</v>
      </c>
      <c r="C102" s="100" t="s">
        <v>75</v>
      </c>
      <c r="D102" s="3" t="s">
        <v>203</v>
      </c>
      <c r="E102" s="3" t="s">
        <v>334</v>
      </c>
      <c r="F102" s="101" t="s">
        <v>354</v>
      </c>
      <c r="G102" s="101" t="s">
        <v>423</v>
      </c>
      <c r="H102" s="101" t="s">
        <v>3077</v>
      </c>
      <c r="I102" s="102">
        <v>63160</v>
      </c>
      <c r="J102" s="102">
        <v>124463919</v>
      </c>
      <c r="K102" s="3" t="s">
        <v>104</v>
      </c>
      <c r="L102" s="3" t="s">
        <v>486</v>
      </c>
      <c r="M102" s="3">
        <v>2007</v>
      </c>
      <c r="N102" s="4" t="s">
        <v>368</v>
      </c>
      <c r="O102" s="4" t="s">
        <v>267</v>
      </c>
      <c r="P102" s="106">
        <v>43891</v>
      </c>
      <c r="Q102" s="1" t="s">
        <v>3077</v>
      </c>
      <c r="R102" s="2" t="b">
        <f t="shared" si="0"/>
        <v>1</v>
      </c>
    </row>
    <row r="103" spans="1:18" x14ac:dyDescent="0.3">
      <c r="A103" s="100">
        <v>101</v>
      </c>
      <c r="B103" s="100">
        <v>1</v>
      </c>
      <c r="C103" s="100" t="s">
        <v>75</v>
      </c>
      <c r="D103" s="3" t="s">
        <v>203</v>
      </c>
      <c r="E103" s="3" t="s">
        <v>334</v>
      </c>
      <c r="F103" s="101" t="s">
        <v>354</v>
      </c>
      <c r="G103" s="101" t="s">
        <v>425</v>
      </c>
      <c r="H103" s="101" t="s">
        <v>3078</v>
      </c>
      <c r="I103" s="102">
        <v>60243</v>
      </c>
      <c r="J103" s="102">
        <v>124455529</v>
      </c>
      <c r="K103" s="3" t="s">
        <v>104</v>
      </c>
      <c r="L103" s="3" t="s">
        <v>368</v>
      </c>
      <c r="M103" s="3">
        <v>2006</v>
      </c>
      <c r="N103" s="4" t="s">
        <v>368</v>
      </c>
      <c r="O103" s="4" t="s">
        <v>267</v>
      </c>
      <c r="P103" s="104">
        <v>43891</v>
      </c>
      <c r="Q103" s="1" t="s">
        <v>3078</v>
      </c>
      <c r="R103" s="2" t="b">
        <f t="shared" si="0"/>
        <v>1</v>
      </c>
    </row>
    <row r="104" spans="1:18" x14ac:dyDescent="0.3">
      <c r="A104" s="100">
        <v>102</v>
      </c>
      <c r="B104" s="100">
        <v>1</v>
      </c>
      <c r="C104" s="100" t="s">
        <v>75</v>
      </c>
      <c r="D104" s="3" t="s">
        <v>203</v>
      </c>
      <c r="E104" s="3" t="s">
        <v>334</v>
      </c>
      <c r="F104" s="101" t="s">
        <v>354</v>
      </c>
      <c r="G104" s="101" t="s">
        <v>427</v>
      </c>
      <c r="H104" s="101" t="s">
        <v>3079</v>
      </c>
      <c r="I104" s="102">
        <v>162209351</v>
      </c>
      <c r="J104" s="102">
        <v>162209370</v>
      </c>
      <c r="K104" s="3" t="s">
        <v>104</v>
      </c>
      <c r="L104" s="3" t="s">
        <v>367</v>
      </c>
      <c r="M104" s="3" t="s">
        <v>267</v>
      </c>
      <c r="N104" s="4" t="s">
        <v>368</v>
      </c>
      <c r="O104" s="4" t="s">
        <v>267</v>
      </c>
      <c r="P104" s="104">
        <v>43891</v>
      </c>
      <c r="Q104" s="1" t="s">
        <v>3079</v>
      </c>
      <c r="R104" s="2" t="b">
        <f t="shared" si="0"/>
        <v>1</v>
      </c>
    </row>
    <row r="105" spans="1:18" x14ac:dyDescent="0.3">
      <c r="A105" s="100">
        <v>103</v>
      </c>
      <c r="B105" s="100">
        <v>1</v>
      </c>
      <c r="C105" s="100" t="s">
        <v>75</v>
      </c>
      <c r="D105" s="3" t="s">
        <v>203</v>
      </c>
      <c r="E105" s="3" t="s">
        <v>334</v>
      </c>
      <c r="F105" s="101" t="s">
        <v>354</v>
      </c>
      <c r="G105" s="101" t="s">
        <v>429</v>
      </c>
      <c r="H105" s="101" t="s">
        <v>3080</v>
      </c>
      <c r="I105" s="102">
        <v>60246</v>
      </c>
      <c r="J105" s="114">
        <v>198818101</v>
      </c>
      <c r="K105" s="3" t="s">
        <v>104</v>
      </c>
      <c r="L105" s="3" t="s">
        <v>368</v>
      </c>
      <c r="M105" s="3">
        <v>2006</v>
      </c>
      <c r="N105" s="4" t="s">
        <v>368</v>
      </c>
      <c r="O105" s="4" t="s">
        <v>267</v>
      </c>
      <c r="P105" s="104">
        <v>43891</v>
      </c>
      <c r="Q105" s="1" t="s">
        <v>3080</v>
      </c>
      <c r="R105" s="2" t="b">
        <f t="shared" si="0"/>
        <v>1</v>
      </c>
    </row>
    <row r="106" spans="1:18" x14ac:dyDescent="0.3">
      <c r="A106" s="100">
        <v>104</v>
      </c>
      <c r="B106" s="100">
        <v>1</v>
      </c>
      <c r="C106" s="100" t="s">
        <v>75</v>
      </c>
      <c r="D106" s="3" t="s">
        <v>203</v>
      </c>
      <c r="E106" s="3" t="s">
        <v>334</v>
      </c>
      <c r="F106" s="107" t="s">
        <v>354</v>
      </c>
      <c r="G106" s="107" t="s">
        <v>431</v>
      </c>
      <c r="H106" s="101" t="s">
        <v>3081</v>
      </c>
      <c r="I106" s="102">
        <v>124357891</v>
      </c>
      <c r="J106" s="102">
        <v>124552527</v>
      </c>
      <c r="K106" s="3" t="s">
        <v>104</v>
      </c>
      <c r="L106" s="3" t="s">
        <v>367</v>
      </c>
      <c r="M106" s="3" t="s">
        <v>267</v>
      </c>
      <c r="N106" s="4" t="s">
        <v>368</v>
      </c>
      <c r="O106" s="4" t="s">
        <v>267</v>
      </c>
      <c r="P106" s="3">
        <v>2018</v>
      </c>
      <c r="Q106" s="1" t="s">
        <v>3081</v>
      </c>
      <c r="R106" s="2" t="b">
        <f t="shared" si="0"/>
        <v>1</v>
      </c>
    </row>
    <row r="107" spans="1:18" x14ac:dyDescent="0.3">
      <c r="A107" s="100">
        <v>105</v>
      </c>
      <c r="B107" s="100">
        <v>1</v>
      </c>
      <c r="C107" s="100" t="s">
        <v>75</v>
      </c>
      <c r="D107" s="3" t="s">
        <v>203</v>
      </c>
      <c r="E107" s="3" t="s">
        <v>334</v>
      </c>
      <c r="F107" s="107" t="s">
        <v>354</v>
      </c>
      <c r="G107" s="107" t="s">
        <v>433</v>
      </c>
      <c r="H107" s="101" t="s">
        <v>3082</v>
      </c>
      <c r="I107" s="102">
        <v>60244</v>
      </c>
      <c r="J107" s="102">
        <v>124455674</v>
      </c>
      <c r="K107" s="3" t="s">
        <v>104</v>
      </c>
      <c r="L107" s="3" t="s">
        <v>368</v>
      </c>
      <c r="M107" s="3">
        <v>2006</v>
      </c>
      <c r="N107" s="4" t="s">
        <v>368</v>
      </c>
      <c r="O107" s="4" t="s">
        <v>267</v>
      </c>
      <c r="P107" s="3">
        <v>2018</v>
      </c>
      <c r="Q107" s="1" t="s">
        <v>3082</v>
      </c>
      <c r="R107" s="2" t="b">
        <f t="shared" si="0"/>
        <v>1</v>
      </c>
    </row>
    <row r="108" spans="1:18" x14ac:dyDescent="0.3">
      <c r="A108" s="100">
        <v>106</v>
      </c>
      <c r="B108" s="100">
        <v>1</v>
      </c>
      <c r="C108" s="100" t="s">
        <v>75</v>
      </c>
      <c r="D108" s="3" t="s">
        <v>203</v>
      </c>
      <c r="E108" s="3" t="s">
        <v>334</v>
      </c>
      <c r="F108" s="101" t="s">
        <v>354</v>
      </c>
      <c r="G108" s="101" t="s">
        <v>435</v>
      </c>
      <c r="H108" s="101" t="s">
        <v>3083</v>
      </c>
      <c r="I108" s="102">
        <v>44564</v>
      </c>
      <c r="J108" s="102">
        <v>124432563</v>
      </c>
      <c r="K108" s="3" t="s">
        <v>104</v>
      </c>
      <c r="L108" s="105" t="s">
        <v>486</v>
      </c>
      <c r="M108" s="105">
        <v>2004</v>
      </c>
      <c r="N108" s="4" t="s">
        <v>368</v>
      </c>
      <c r="O108" s="4" t="s">
        <v>267</v>
      </c>
      <c r="P108" s="106">
        <v>43891</v>
      </c>
      <c r="Q108" s="1" t="s">
        <v>3083</v>
      </c>
      <c r="R108" s="2" t="b">
        <f t="shared" si="0"/>
        <v>1</v>
      </c>
    </row>
    <row r="109" spans="1:18" x14ac:dyDescent="0.3">
      <c r="A109" s="100">
        <v>107</v>
      </c>
      <c r="B109" s="100">
        <v>1</v>
      </c>
      <c r="C109" s="100" t="s">
        <v>75</v>
      </c>
      <c r="D109" s="3" t="s">
        <v>203</v>
      </c>
      <c r="E109" s="3" t="s">
        <v>334</v>
      </c>
      <c r="F109" s="101" t="s">
        <v>354</v>
      </c>
      <c r="G109" s="101" t="s">
        <v>437</v>
      </c>
      <c r="H109" s="101" t="s">
        <v>3084</v>
      </c>
      <c r="I109" s="102">
        <v>161388</v>
      </c>
      <c r="J109" s="102">
        <v>124475610</v>
      </c>
      <c r="K109" s="3" t="s">
        <v>1219</v>
      </c>
      <c r="L109" s="3" t="s">
        <v>368</v>
      </c>
      <c r="M109" s="3">
        <v>2008</v>
      </c>
      <c r="N109" s="4" t="s">
        <v>1217</v>
      </c>
      <c r="O109" s="4" t="s">
        <v>1218</v>
      </c>
      <c r="P109" s="104">
        <v>44228</v>
      </c>
      <c r="Q109" s="1" t="s">
        <v>3084</v>
      </c>
      <c r="R109" s="2" t="b">
        <f t="shared" si="0"/>
        <v>1</v>
      </c>
    </row>
    <row r="110" spans="1:18" x14ac:dyDescent="0.3">
      <c r="A110" s="100">
        <v>108</v>
      </c>
      <c r="B110" s="100">
        <v>1</v>
      </c>
      <c r="C110" s="100" t="s">
        <v>75</v>
      </c>
      <c r="D110" s="3" t="s">
        <v>203</v>
      </c>
      <c r="E110" s="3" t="s">
        <v>334</v>
      </c>
      <c r="F110" s="101" t="s">
        <v>354</v>
      </c>
      <c r="G110" s="101" t="s">
        <v>439</v>
      </c>
      <c r="H110" s="101" t="s">
        <v>3085</v>
      </c>
      <c r="I110" s="102">
        <v>161448</v>
      </c>
      <c r="J110" s="102">
        <v>124487132</v>
      </c>
      <c r="K110" s="3" t="s">
        <v>104</v>
      </c>
      <c r="L110" s="105" t="s">
        <v>486</v>
      </c>
      <c r="M110" s="105">
        <v>2008</v>
      </c>
      <c r="N110" s="4" t="s">
        <v>368</v>
      </c>
      <c r="O110" s="4" t="s">
        <v>267</v>
      </c>
      <c r="P110" s="106">
        <v>43891</v>
      </c>
      <c r="Q110" s="1" t="s">
        <v>3085</v>
      </c>
      <c r="R110" s="2" t="b">
        <f t="shared" si="0"/>
        <v>1</v>
      </c>
    </row>
    <row r="111" spans="1:18" x14ac:dyDescent="0.3">
      <c r="A111" s="100">
        <v>109</v>
      </c>
      <c r="B111" s="100">
        <v>1</v>
      </c>
      <c r="C111" s="100" t="s">
        <v>75</v>
      </c>
      <c r="D111" s="3" t="s">
        <v>203</v>
      </c>
      <c r="E111" s="3" t="s">
        <v>334</v>
      </c>
      <c r="F111" s="101" t="s">
        <v>354</v>
      </c>
      <c r="G111" s="101" t="s">
        <v>441</v>
      </c>
      <c r="H111" s="101" t="s">
        <v>3086</v>
      </c>
      <c r="I111" s="102">
        <v>124696811</v>
      </c>
      <c r="J111" s="102">
        <v>68622840</v>
      </c>
      <c r="K111" s="3" t="s">
        <v>104</v>
      </c>
      <c r="L111" s="3" t="s">
        <v>367</v>
      </c>
      <c r="M111" s="3" t="s">
        <v>267</v>
      </c>
      <c r="N111" s="4" t="s">
        <v>486</v>
      </c>
      <c r="O111" s="4" t="s">
        <v>267</v>
      </c>
      <c r="P111" s="3">
        <v>2017</v>
      </c>
      <c r="Q111" s="1" t="s">
        <v>3086</v>
      </c>
      <c r="R111" s="2" t="b">
        <f t="shared" si="0"/>
        <v>1</v>
      </c>
    </row>
    <row r="112" spans="1:18" x14ac:dyDescent="0.3">
      <c r="A112" s="100">
        <v>110</v>
      </c>
      <c r="B112" s="100">
        <v>1</v>
      </c>
      <c r="C112" s="100" t="s">
        <v>75</v>
      </c>
      <c r="D112" s="3" t="s">
        <v>203</v>
      </c>
      <c r="E112" s="3" t="s">
        <v>334</v>
      </c>
      <c r="F112" s="101" t="s">
        <v>354</v>
      </c>
      <c r="G112" s="101" t="s">
        <v>443</v>
      </c>
      <c r="H112" s="101" t="s">
        <v>3087</v>
      </c>
      <c r="I112" s="102">
        <v>116878630</v>
      </c>
      <c r="J112" s="102">
        <v>116878685</v>
      </c>
      <c r="K112" s="3" t="s">
        <v>104</v>
      </c>
      <c r="L112" s="3" t="s">
        <v>367</v>
      </c>
      <c r="M112" s="3" t="s">
        <v>267</v>
      </c>
      <c r="N112" s="4" t="s">
        <v>368</v>
      </c>
      <c r="O112" s="4" t="s">
        <v>267</v>
      </c>
      <c r="P112" s="3">
        <v>2017</v>
      </c>
      <c r="Q112" s="1" t="s">
        <v>3087</v>
      </c>
      <c r="R112" s="2" t="b">
        <f t="shared" si="0"/>
        <v>1</v>
      </c>
    </row>
    <row r="113" spans="1:18" x14ac:dyDescent="0.3">
      <c r="A113" s="100">
        <v>111</v>
      </c>
      <c r="B113" s="100">
        <v>1</v>
      </c>
      <c r="C113" s="100" t="s">
        <v>75</v>
      </c>
      <c r="D113" s="3" t="s">
        <v>203</v>
      </c>
      <c r="E113" s="3" t="s">
        <v>334</v>
      </c>
      <c r="F113" s="101" t="s">
        <v>354</v>
      </c>
      <c r="G113" s="101" t="s">
        <v>445</v>
      </c>
      <c r="H113" s="101" t="s">
        <v>3088</v>
      </c>
      <c r="I113" s="102">
        <v>161441</v>
      </c>
      <c r="J113" s="102">
        <v>124486127</v>
      </c>
      <c r="K113" s="3" t="s">
        <v>104</v>
      </c>
      <c r="L113" s="3" t="s">
        <v>368</v>
      </c>
      <c r="M113" s="3">
        <v>2008</v>
      </c>
      <c r="N113" s="4" t="s">
        <v>368</v>
      </c>
      <c r="O113" s="4" t="s">
        <v>267</v>
      </c>
      <c r="P113" s="113">
        <v>43891</v>
      </c>
      <c r="Q113" s="1" t="s">
        <v>3088</v>
      </c>
      <c r="R113" s="2" t="b">
        <f t="shared" si="0"/>
        <v>1</v>
      </c>
    </row>
    <row r="114" spans="1:18" x14ac:dyDescent="0.3">
      <c r="A114" s="100">
        <v>112</v>
      </c>
      <c r="B114" s="100">
        <v>1</v>
      </c>
      <c r="C114" s="100" t="s">
        <v>75</v>
      </c>
      <c r="D114" s="3" t="s">
        <v>203</v>
      </c>
      <c r="E114" s="3" t="s">
        <v>334</v>
      </c>
      <c r="F114" s="101" t="s">
        <v>354</v>
      </c>
      <c r="G114" s="101" t="s">
        <v>447</v>
      </c>
      <c r="H114" s="101" t="s">
        <v>3089</v>
      </c>
      <c r="I114" s="102">
        <v>60245</v>
      </c>
      <c r="J114" s="102">
        <v>124455793</v>
      </c>
      <c r="K114" s="3" t="s">
        <v>104</v>
      </c>
      <c r="L114" s="3" t="s">
        <v>368</v>
      </c>
      <c r="M114" s="3">
        <v>2006</v>
      </c>
      <c r="N114" s="4" t="s">
        <v>368</v>
      </c>
      <c r="O114" s="4" t="s">
        <v>267</v>
      </c>
      <c r="P114" s="104">
        <v>43891</v>
      </c>
      <c r="Q114" s="1" t="s">
        <v>3089</v>
      </c>
      <c r="R114" s="2" t="b">
        <f t="shared" si="0"/>
        <v>1</v>
      </c>
    </row>
    <row r="115" spans="1:18" x14ac:dyDescent="0.3">
      <c r="A115" s="100">
        <v>113</v>
      </c>
      <c r="B115" s="100">
        <v>1</v>
      </c>
      <c r="C115" s="100" t="s">
        <v>75</v>
      </c>
      <c r="D115" s="3" t="s">
        <v>203</v>
      </c>
      <c r="E115" s="3" t="s">
        <v>334</v>
      </c>
      <c r="F115" s="101" t="s">
        <v>449</v>
      </c>
      <c r="G115" s="101" t="s">
        <v>450</v>
      </c>
      <c r="H115" s="101" t="s">
        <v>3090</v>
      </c>
      <c r="I115" s="102">
        <v>44205</v>
      </c>
      <c r="J115" s="102">
        <v>80678455</v>
      </c>
      <c r="K115" s="3" t="s">
        <v>104</v>
      </c>
      <c r="L115" s="105" t="s">
        <v>486</v>
      </c>
      <c r="M115" s="105">
        <v>2004</v>
      </c>
      <c r="N115" s="4" t="s">
        <v>368</v>
      </c>
      <c r="O115" s="4" t="s">
        <v>267</v>
      </c>
      <c r="P115" s="106">
        <v>43891</v>
      </c>
      <c r="Q115" s="1" t="s">
        <v>3090</v>
      </c>
      <c r="R115" s="2" t="b">
        <f t="shared" si="0"/>
        <v>1</v>
      </c>
    </row>
    <row r="116" spans="1:18" x14ac:dyDescent="0.3">
      <c r="A116" s="100">
        <v>114</v>
      </c>
      <c r="B116" s="100">
        <v>1</v>
      </c>
      <c r="C116" s="100" t="s">
        <v>75</v>
      </c>
      <c r="D116" s="3" t="s">
        <v>203</v>
      </c>
      <c r="E116" s="3" t="s">
        <v>452</v>
      </c>
      <c r="F116" s="101" t="s">
        <v>453</v>
      </c>
      <c r="G116" s="101" t="s">
        <v>454</v>
      </c>
      <c r="H116" s="101" t="s">
        <v>3091</v>
      </c>
      <c r="I116" s="102">
        <v>41747</v>
      </c>
      <c r="J116" s="102">
        <v>2955293</v>
      </c>
      <c r="K116" s="3" t="s">
        <v>104</v>
      </c>
      <c r="L116" s="3" t="s">
        <v>2972</v>
      </c>
      <c r="M116" s="3">
        <v>2003</v>
      </c>
      <c r="N116" s="4" t="s">
        <v>2972</v>
      </c>
      <c r="O116" s="4" t="s">
        <v>2980</v>
      </c>
      <c r="P116" s="104">
        <v>43891</v>
      </c>
      <c r="Q116" s="1" t="s">
        <v>3091</v>
      </c>
      <c r="R116" s="2" t="b">
        <f t="shared" si="0"/>
        <v>1</v>
      </c>
    </row>
    <row r="117" spans="1:18" x14ac:dyDescent="0.3">
      <c r="A117" s="100">
        <v>115</v>
      </c>
      <c r="B117" s="100">
        <v>1</v>
      </c>
      <c r="C117" s="100" t="s">
        <v>75</v>
      </c>
      <c r="D117" s="3" t="s">
        <v>203</v>
      </c>
      <c r="E117" s="3" t="s">
        <v>452</v>
      </c>
      <c r="F117" s="101" t="s">
        <v>453</v>
      </c>
      <c r="G117" s="101" t="s">
        <v>456</v>
      </c>
      <c r="H117" s="101" t="s">
        <v>3092</v>
      </c>
      <c r="I117" s="102">
        <v>41749</v>
      </c>
      <c r="J117" s="102">
        <v>68615392</v>
      </c>
      <c r="K117" s="3" t="s">
        <v>104</v>
      </c>
      <c r="L117" s="3" t="s">
        <v>368</v>
      </c>
      <c r="M117" s="3">
        <v>2003</v>
      </c>
      <c r="N117" s="4" t="s">
        <v>1217</v>
      </c>
      <c r="O117" s="4" t="s">
        <v>1218</v>
      </c>
      <c r="P117" s="3">
        <v>2017</v>
      </c>
      <c r="Q117" s="1" t="s">
        <v>3092</v>
      </c>
      <c r="R117" s="2" t="b">
        <f t="shared" si="0"/>
        <v>1</v>
      </c>
    </row>
    <row r="118" spans="1:18" x14ac:dyDescent="0.3">
      <c r="A118" s="100">
        <v>116</v>
      </c>
      <c r="B118" s="100">
        <v>1</v>
      </c>
      <c r="C118" s="100" t="s">
        <v>75</v>
      </c>
      <c r="D118" s="3" t="s">
        <v>203</v>
      </c>
      <c r="E118" s="3" t="s">
        <v>452</v>
      </c>
      <c r="F118" s="101" t="s">
        <v>458</v>
      </c>
      <c r="G118" s="101" t="s">
        <v>459</v>
      </c>
      <c r="H118" s="101" t="s">
        <v>3093</v>
      </c>
      <c r="I118" s="102">
        <v>46864</v>
      </c>
      <c r="J118" s="102">
        <v>68615502</v>
      </c>
      <c r="K118" s="3" t="s">
        <v>104</v>
      </c>
      <c r="L118" s="3" t="s">
        <v>368</v>
      </c>
      <c r="M118" s="3">
        <v>2003</v>
      </c>
      <c r="N118" s="4" t="s">
        <v>2972</v>
      </c>
      <c r="O118" s="4" t="s">
        <v>267</v>
      </c>
      <c r="P118" s="104">
        <v>43891</v>
      </c>
      <c r="Q118" s="1" t="s">
        <v>3093</v>
      </c>
      <c r="R118" s="2" t="b">
        <f t="shared" si="0"/>
        <v>1</v>
      </c>
    </row>
    <row r="119" spans="1:18" x14ac:dyDescent="0.3">
      <c r="A119" s="100">
        <v>117</v>
      </c>
      <c r="B119" s="100">
        <v>1</v>
      </c>
      <c r="C119" s="100" t="s">
        <v>75</v>
      </c>
      <c r="D119" s="3" t="s">
        <v>203</v>
      </c>
      <c r="E119" s="3" t="s">
        <v>452</v>
      </c>
      <c r="F119" s="101" t="s">
        <v>461</v>
      </c>
      <c r="G119" s="101" t="s">
        <v>462</v>
      </c>
      <c r="H119" s="101" t="s">
        <v>3094</v>
      </c>
      <c r="I119" s="102">
        <v>41855</v>
      </c>
      <c r="J119" s="102">
        <v>68643273</v>
      </c>
      <c r="K119" s="3" t="s">
        <v>104</v>
      </c>
      <c r="L119" s="3" t="s">
        <v>486</v>
      </c>
      <c r="M119" s="3">
        <v>2003</v>
      </c>
      <c r="N119" s="4" t="s">
        <v>486</v>
      </c>
      <c r="O119" s="4" t="s">
        <v>267</v>
      </c>
      <c r="P119" s="3">
        <v>2017</v>
      </c>
      <c r="Q119" s="1" t="s">
        <v>3094</v>
      </c>
      <c r="R119" s="2" t="b">
        <f t="shared" si="0"/>
        <v>1</v>
      </c>
    </row>
    <row r="120" spans="1:18" x14ac:dyDescent="0.3">
      <c r="A120" s="100">
        <v>118</v>
      </c>
      <c r="B120" s="100">
        <v>1</v>
      </c>
      <c r="C120" s="100" t="s">
        <v>75</v>
      </c>
      <c r="D120" s="3" t="s">
        <v>203</v>
      </c>
      <c r="E120" s="3" t="s">
        <v>452</v>
      </c>
      <c r="F120" s="101" t="s">
        <v>461</v>
      </c>
      <c r="G120" s="101" t="s">
        <v>464</v>
      </c>
      <c r="H120" s="101" t="s">
        <v>3095</v>
      </c>
      <c r="I120" s="102">
        <v>161583</v>
      </c>
      <c r="J120" s="102">
        <v>124510538</v>
      </c>
      <c r="K120" s="3" t="s">
        <v>1219</v>
      </c>
      <c r="L120" s="3" t="s">
        <v>486</v>
      </c>
      <c r="M120" s="3">
        <v>2014</v>
      </c>
      <c r="N120" s="4" t="s">
        <v>486</v>
      </c>
      <c r="O120" s="4" t="s">
        <v>267</v>
      </c>
      <c r="P120" s="104">
        <v>44228</v>
      </c>
      <c r="Q120" s="1" t="s">
        <v>3095</v>
      </c>
      <c r="R120" s="2" t="b">
        <f t="shared" si="0"/>
        <v>1</v>
      </c>
    </row>
    <row r="121" spans="1:18" x14ac:dyDescent="0.3">
      <c r="A121" s="100">
        <v>119</v>
      </c>
      <c r="B121" s="100">
        <v>1</v>
      </c>
      <c r="C121" s="100" t="s">
        <v>75</v>
      </c>
      <c r="D121" s="3" t="s">
        <v>203</v>
      </c>
      <c r="E121" s="3" t="s">
        <v>452</v>
      </c>
      <c r="F121" s="101" t="s">
        <v>461</v>
      </c>
      <c r="G121" s="101" t="s">
        <v>466</v>
      </c>
      <c r="H121" s="101" t="s">
        <v>3096</v>
      </c>
      <c r="I121" s="102">
        <v>44570</v>
      </c>
      <c r="J121" s="102">
        <v>124433192</v>
      </c>
      <c r="K121" s="3" t="s">
        <v>104</v>
      </c>
      <c r="L121" s="3" t="s">
        <v>486</v>
      </c>
      <c r="M121" s="3">
        <v>2004</v>
      </c>
      <c r="N121" s="4" t="s">
        <v>368</v>
      </c>
      <c r="O121" s="4" t="s">
        <v>267</v>
      </c>
      <c r="P121" s="106">
        <v>43891</v>
      </c>
      <c r="Q121" s="1" t="s">
        <v>3096</v>
      </c>
      <c r="R121" s="2" t="b">
        <f t="shared" si="0"/>
        <v>1</v>
      </c>
    </row>
    <row r="122" spans="1:18" x14ac:dyDescent="0.3">
      <c r="A122" s="100">
        <v>120</v>
      </c>
      <c r="B122" s="100">
        <v>1</v>
      </c>
      <c r="C122" s="100" t="s">
        <v>75</v>
      </c>
      <c r="D122" s="3" t="s">
        <v>203</v>
      </c>
      <c r="E122" s="3" t="s">
        <v>452</v>
      </c>
      <c r="F122" s="101" t="s">
        <v>461</v>
      </c>
      <c r="G122" s="101" t="s">
        <v>469</v>
      </c>
      <c r="H122" s="101" t="s">
        <v>3097</v>
      </c>
      <c r="I122" s="102">
        <v>41856</v>
      </c>
      <c r="J122" s="102">
        <v>70709963</v>
      </c>
      <c r="K122" s="3" t="s">
        <v>104</v>
      </c>
      <c r="L122" s="3" t="s">
        <v>486</v>
      </c>
      <c r="M122" s="3">
        <v>2003</v>
      </c>
      <c r="N122" s="4" t="s">
        <v>486</v>
      </c>
      <c r="O122" s="4" t="s">
        <v>267</v>
      </c>
      <c r="P122" s="3">
        <v>2017</v>
      </c>
      <c r="Q122" s="1" t="s">
        <v>3097</v>
      </c>
      <c r="R122" s="2" t="b">
        <f t="shared" si="0"/>
        <v>1</v>
      </c>
    </row>
    <row r="123" spans="1:18" x14ac:dyDescent="0.3">
      <c r="A123" s="100">
        <v>121</v>
      </c>
      <c r="B123" s="100">
        <v>1</v>
      </c>
      <c r="C123" s="100" t="s">
        <v>75</v>
      </c>
      <c r="D123" s="3" t="s">
        <v>203</v>
      </c>
      <c r="E123" s="3" t="s">
        <v>452</v>
      </c>
      <c r="F123" s="101" t="s">
        <v>471</v>
      </c>
      <c r="G123" s="101" t="s">
        <v>472</v>
      </c>
      <c r="H123" s="101" t="s">
        <v>3098</v>
      </c>
      <c r="I123" s="102">
        <v>161363</v>
      </c>
      <c r="J123" s="102">
        <v>124472202</v>
      </c>
      <c r="K123" s="3" t="s">
        <v>104</v>
      </c>
      <c r="L123" s="105" t="s">
        <v>486</v>
      </c>
      <c r="M123" s="105">
        <v>2008</v>
      </c>
      <c r="N123" s="4" t="s">
        <v>1217</v>
      </c>
      <c r="O123" s="4" t="s">
        <v>1218</v>
      </c>
      <c r="P123" s="109">
        <v>44197</v>
      </c>
      <c r="Q123" s="1" t="s">
        <v>3098</v>
      </c>
      <c r="R123" s="2" t="b">
        <f t="shared" si="0"/>
        <v>1</v>
      </c>
    </row>
    <row r="124" spans="1:18" x14ac:dyDescent="0.3">
      <c r="A124" s="100">
        <v>122</v>
      </c>
      <c r="B124" s="100">
        <v>1</v>
      </c>
      <c r="C124" s="100" t="s">
        <v>75</v>
      </c>
      <c r="D124" s="3" t="s">
        <v>203</v>
      </c>
      <c r="E124" s="3" t="s">
        <v>452</v>
      </c>
      <c r="F124" s="101" t="s">
        <v>453</v>
      </c>
      <c r="G124" s="101" t="s">
        <v>474</v>
      </c>
      <c r="H124" s="111" t="s">
        <v>3099</v>
      </c>
      <c r="I124" s="102">
        <v>116858686</v>
      </c>
      <c r="J124" s="102">
        <v>116858705</v>
      </c>
      <c r="K124" s="3" t="s">
        <v>104</v>
      </c>
      <c r="L124" s="3" t="s">
        <v>367</v>
      </c>
      <c r="M124" s="3" t="s">
        <v>267</v>
      </c>
      <c r="N124" s="4" t="s">
        <v>486</v>
      </c>
      <c r="O124" s="4" t="s">
        <v>267</v>
      </c>
      <c r="P124" s="3">
        <v>2017</v>
      </c>
      <c r="Q124" s="1" t="s">
        <v>3099</v>
      </c>
      <c r="R124" s="2" t="b">
        <f t="shared" si="0"/>
        <v>1</v>
      </c>
    </row>
    <row r="125" spans="1:18" x14ac:dyDescent="0.3">
      <c r="A125" s="100">
        <v>123</v>
      </c>
      <c r="B125" s="100">
        <v>1</v>
      </c>
      <c r="C125" s="100" t="s">
        <v>75</v>
      </c>
      <c r="D125" s="3" t="s">
        <v>203</v>
      </c>
      <c r="E125" s="3" t="s">
        <v>452</v>
      </c>
      <c r="F125" s="101" t="s">
        <v>471</v>
      </c>
      <c r="G125" s="101" t="s">
        <v>476</v>
      </c>
      <c r="H125" s="101" t="s">
        <v>3100</v>
      </c>
      <c r="I125" s="102">
        <v>46865</v>
      </c>
      <c r="J125" s="102">
        <v>68641556</v>
      </c>
      <c r="K125" s="3" t="s">
        <v>104</v>
      </c>
      <c r="L125" s="3" t="s">
        <v>2972</v>
      </c>
      <c r="M125" s="3">
        <v>2003</v>
      </c>
      <c r="N125" s="4" t="s">
        <v>1217</v>
      </c>
      <c r="O125" s="4" t="s">
        <v>2980</v>
      </c>
      <c r="P125" s="3">
        <v>2017</v>
      </c>
      <c r="Q125" s="1" t="s">
        <v>3100</v>
      </c>
      <c r="R125" s="2" t="b">
        <f t="shared" si="0"/>
        <v>1</v>
      </c>
    </row>
    <row r="126" spans="1:18" x14ac:dyDescent="0.3">
      <c r="A126" s="100">
        <v>124</v>
      </c>
      <c r="B126" s="100">
        <v>1</v>
      </c>
      <c r="C126" s="100" t="s">
        <v>75</v>
      </c>
      <c r="D126" s="3" t="s">
        <v>203</v>
      </c>
      <c r="E126" s="3" t="s">
        <v>452</v>
      </c>
      <c r="F126" s="101" t="s">
        <v>471</v>
      </c>
      <c r="G126" s="101" t="s">
        <v>479</v>
      </c>
      <c r="H126" s="101" t="s">
        <v>3101</v>
      </c>
      <c r="I126" s="102">
        <v>161717</v>
      </c>
      <c r="J126" s="102">
        <v>116739828</v>
      </c>
      <c r="K126" s="3" t="s">
        <v>104</v>
      </c>
      <c r="L126" s="3" t="s">
        <v>486</v>
      </c>
      <c r="M126" s="3">
        <v>2008</v>
      </c>
      <c r="N126" s="4" t="s">
        <v>1217</v>
      </c>
      <c r="O126" s="4" t="s">
        <v>2980</v>
      </c>
      <c r="P126" s="104">
        <v>43891</v>
      </c>
      <c r="Q126" s="1" t="s">
        <v>3101</v>
      </c>
      <c r="R126" s="2" t="b">
        <f t="shared" si="0"/>
        <v>1</v>
      </c>
    </row>
    <row r="127" spans="1:18" x14ac:dyDescent="0.3">
      <c r="A127" s="100">
        <v>125</v>
      </c>
      <c r="B127" s="100">
        <v>1</v>
      </c>
      <c r="C127" s="100" t="s">
        <v>75</v>
      </c>
      <c r="D127" s="3" t="s">
        <v>203</v>
      </c>
      <c r="E127" s="3" t="s">
        <v>452</v>
      </c>
      <c r="F127" s="101" t="s">
        <v>481</v>
      </c>
      <c r="G127" s="101" t="s">
        <v>482</v>
      </c>
      <c r="H127" s="101" t="s">
        <v>3102</v>
      </c>
      <c r="I127" s="102">
        <v>41857</v>
      </c>
      <c r="J127" s="102">
        <v>68643703</v>
      </c>
      <c r="K127" s="3" t="s">
        <v>104</v>
      </c>
      <c r="L127" s="3" t="s">
        <v>486</v>
      </c>
      <c r="M127" s="3">
        <v>2003</v>
      </c>
      <c r="N127" s="4" t="s">
        <v>368</v>
      </c>
      <c r="O127" s="4" t="s">
        <v>267</v>
      </c>
      <c r="P127" s="3">
        <v>2017</v>
      </c>
      <c r="Q127" s="1" t="s">
        <v>3102</v>
      </c>
      <c r="R127" s="2" t="b">
        <f t="shared" si="0"/>
        <v>1</v>
      </c>
    </row>
    <row r="128" spans="1:18" x14ac:dyDescent="0.3">
      <c r="A128" s="100">
        <v>126</v>
      </c>
      <c r="B128" s="100">
        <v>1</v>
      </c>
      <c r="C128" s="100" t="s">
        <v>75</v>
      </c>
      <c r="D128" s="3" t="s">
        <v>203</v>
      </c>
      <c r="E128" s="3" t="s">
        <v>452</v>
      </c>
      <c r="F128" s="101" t="s">
        <v>481</v>
      </c>
      <c r="G128" s="101" t="s">
        <v>488</v>
      </c>
      <c r="H128" s="101" t="s">
        <v>3103</v>
      </c>
      <c r="I128" s="102">
        <v>161552</v>
      </c>
      <c r="J128" s="102">
        <v>116739120</v>
      </c>
      <c r="K128" s="3" t="s">
        <v>104</v>
      </c>
      <c r="L128" s="3" t="s">
        <v>486</v>
      </c>
      <c r="M128" s="3">
        <v>2008</v>
      </c>
      <c r="N128" s="4" t="s">
        <v>486</v>
      </c>
      <c r="O128" s="4" t="s">
        <v>267</v>
      </c>
      <c r="P128" s="3">
        <v>2017</v>
      </c>
      <c r="Q128" s="1" t="s">
        <v>3103</v>
      </c>
      <c r="R128" s="2" t="b">
        <f t="shared" si="0"/>
        <v>1</v>
      </c>
    </row>
    <row r="129" spans="1:18" x14ac:dyDescent="0.3">
      <c r="A129" s="100">
        <v>127</v>
      </c>
      <c r="B129" s="100">
        <v>1</v>
      </c>
      <c r="C129" s="100" t="s">
        <v>75</v>
      </c>
      <c r="D129" s="3" t="s">
        <v>203</v>
      </c>
      <c r="E129" s="3" t="s">
        <v>452</v>
      </c>
      <c r="F129" s="101" t="s">
        <v>481</v>
      </c>
      <c r="G129" s="101" t="s">
        <v>490</v>
      </c>
      <c r="H129" s="101" t="s">
        <v>3104</v>
      </c>
      <c r="I129" s="102">
        <v>60213</v>
      </c>
      <c r="J129" s="102">
        <v>124452872</v>
      </c>
      <c r="K129" s="3" t="s">
        <v>104</v>
      </c>
      <c r="L129" s="3" t="s">
        <v>2972</v>
      </c>
      <c r="M129" s="3">
        <v>2006</v>
      </c>
      <c r="N129" s="4" t="s">
        <v>1217</v>
      </c>
      <c r="O129" s="4" t="s">
        <v>2980</v>
      </c>
      <c r="P129" s="104">
        <v>43891</v>
      </c>
      <c r="Q129" s="1" t="s">
        <v>3104</v>
      </c>
      <c r="R129" s="2" t="b">
        <f t="shared" si="0"/>
        <v>1</v>
      </c>
    </row>
    <row r="130" spans="1:18" x14ac:dyDescent="0.3">
      <c r="A130" s="100">
        <v>128</v>
      </c>
      <c r="B130" s="100">
        <v>1</v>
      </c>
      <c r="C130" s="100" t="s">
        <v>75</v>
      </c>
      <c r="D130" s="3" t="s">
        <v>203</v>
      </c>
      <c r="E130" s="3" t="s">
        <v>452</v>
      </c>
      <c r="F130" s="101" t="s">
        <v>481</v>
      </c>
      <c r="G130" s="101" t="s">
        <v>492</v>
      </c>
      <c r="H130" s="101" t="s">
        <v>3105</v>
      </c>
      <c r="I130" s="102">
        <v>161403</v>
      </c>
      <c r="J130" s="102">
        <v>887942</v>
      </c>
      <c r="K130" s="3" t="s">
        <v>2995</v>
      </c>
      <c r="L130" s="105" t="s">
        <v>486</v>
      </c>
      <c r="M130" s="105">
        <v>2008</v>
      </c>
      <c r="N130" s="4" t="s">
        <v>2972</v>
      </c>
      <c r="O130" s="4" t="s">
        <v>2980</v>
      </c>
      <c r="P130" s="104">
        <v>44228</v>
      </c>
      <c r="Q130" s="1" t="s">
        <v>3105</v>
      </c>
      <c r="R130" s="2" t="b">
        <f t="shared" si="0"/>
        <v>1</v>
      </c>
    </row>
    <row r="131" spans="1:18" x14ac:dyDescent="0.3">
      <c r="A131" s="100">
        <v>129</v>
      </c>
      <c r="B131" s="100">
        <v>1</v>
      </c>
      <c r="C131" s="100" t="s">
        <v>75</v>
      </c>
      <c r="D131" s="3" t="s">
        <v>203</v>
      </c>
      <c r="E131" s="3" t="s">
        <v>452</v>
      </c>
      <c r="F131" s="101" t="s">
        <v>481</v>
      </c>
      <c r="G131" s="101" t="s">
        <v>495</v>
      </c>
      <c r="H131" s="101" t="s">
        <v>3106</v>
      </c>
      <c r="I131" s="102">
        <v>161432</v>
      </c>
      <c r="J131" s="102">
        <v>124484522</v>
      </c>
      <c r="K131" s="3" t="s">
        <v>104</v>
      </c>
      <c r="L131" s="3" t="s">
        <v>486</v>
      </c>
      <c r="M131" s="3">
        <v>2008</v>
      </c>
      <c r="N131" s="4" t="s">
        <v>368</v>
      </c>
      <c r="O131" s="4" t="s">
        <v>267</v>
      </c>
      <c r="P131" s="104">
        <v>43891</v>
      </c>
      <c r="Q131" s="1" t="s">
        <v>3106</v>
      </c>
      <c r="R131" s="2" t="b">
        <f t="shared" si="0"/>
        <v>1</v>
      </c>
    </row>
    <row r="132" spans="1:18" x14ac:dyDescent="0.3">
      <c r="A132" s="100">
        <v>130</v>
      </c>
      <c r="B132" s="100">
        <v>1</v>
      </c>
      <c r="C132" s="100" t="s">
        <v>75</v>
      </c>
      <c r="D132" s="3" t="s">
        <v>203</v>
      </c>
      <c r="E132" s="3" t="s">
        <v>452</v>
      </c>
      <c r="F132" s="101" t="s">
        <v>497</v>
      </c>
      <c r="G132" s="101" t="s">
        <v>498</v>
      </c>
      <c r="H132" s="101" t="s">
        <v>3107</v>
      </c>
      <c r="I132" s="102">
        <v>60215</v>
      </c>
      <c r="J132" s="102">
        <v>3093577</v>
      </c>
      <c r="K132" s="3" t="s">
        <v>104</v>
      </c>
      <c r="L132" s="3" t="s">
        <v>486</v>
      </c>
      <c r="M132" s="3">
        <v>2006</v>
      </c>
      <c r="N132" s="4" t="s">
        <v>368</v>
      </c>
      <c r="O132" s="4" t="s">
        <v>267</v>
      </c>
      <c r="P132" s="104">
        <v>43891</v>
      </c>
      <c r="Q132" s="1" t="s">
        <v>3107</v>
      </c>
      <c r="R132" s="2" t="b">
        <f t="shared" si="0"/>
        <v>1</v>
      </c>
    </row>
    <row r="133" spans="1:18" x14ac:dyDescent="0.3">
      <c r="A133" s="100">
        <v>131</v>
      </c>
      <c r="B133" s="100">
        <v>1</v>
      </c>
      <c r="C133" s="100" t="s">
        <v>75</v>
      </c>
      <c r="D133" s="3" t="s">
        <v>203</v>
      </c>
      <c r="E133" s="3" t="s">
        <v>500</v>
      </c>
      <c r="F133" s="101" t="s">
        <v>501</v>
      </c>
      <c r="G133" s="101" t="s">
        <v>502</v>
      </c>
      <c r="H133" s="101" t="s">
        <v>3108</v>
      </c>
      <c r="I133" s="102">
        <v>41840</v>
      </c>
      <c r="J133" s="102">
        <v>68639645</v>
      </c>
      <c r="K133" s="3" t="s">
        <v>104</v>
      </c>
      <c r="L133" s="3" t="s">
        <v>486</v>
      </c>
      <c r="M133" s="3">
        <v>2003</v>
      </c>
      <c r="N133" s="4" t="s">
        <v>2972</v>
      </c>
      <c r="O133" s="4" t="s">
        <v>1218</v>
      </c>
      <c r="P133" s="3">
        <v>2017</v>
      </c>
      <c r="Q133" s="1" t="s">
        <v>3108</v>
      </c>
      <c r="R133" s="2" t="b">
        <f t="shared" si="0"/>
        <v>1</v>
      </c>
    </row>
    <row r="134" spans="1:18" x14ac:dyDescent="0.3">
      <c r="A134" s="100">
        <v>132</v>
      </c>
      <c r="B134" s="100">
        <v>1</v>
      </c>
      <c r="C134" s="100" t="s">
        <v>75</v>
      </c>
      <c r="D134" s="3" t="s">
        <v>203</v>
      </c>
      <c r="E134" s="3" t="s">
        <v>500</v>
      </c>
      <c r="F134" s="101" t="s">
        <v>501</v>
      </c>
      <c r="G134" s="101" t="s">
        <v>504</v>
      </c>
      <c r="H134" s="101" t="s">
        <v>3109</v>
      </c>
      <c r="I134" s="102">
        <v>44568</v>
      </c>
      <c r="J134" s="102">
        <v>124433035</v>
      </c>
      <c r="K134" s="3" t="s">
        <v>104</v>
      </c>
      <c r="L134" s="3" t="s">
        <v>486</v>
      </c>
      <c r="M134" s="3">
        <v>2004</v>
      </c>
      <c r="N134" s="4" t="s">
        <v>368</v>
      </c>
      <c r="O134" s="4" t="s">
        <v>267</v>
      </c>
      <c r="P134" s="104">
        <v>43891</v>
      </c>
      <c r="Q134" s="1" t="s">
        <v>3109</v>
      </c>
      <c r="R134" s="2" t="b">
        <f t="shared" si="0"/>
        <v>1</v>
      </c>
    </row>
    <row r="135" spans="1:18" x14ac:dyDescent="0.3">
      <c r="A135" s="100">
        <v>1001</v>
      </c>
      <c r="B135" s="100">
        <v>1</v>
      </c>
      <c r="C135" s="100" t="s">
        <v>1392</v>
      </c>
      <c r="D135" s="3" t="s">
        <v>2338</v>
      </c>
      <c r="E135" s="3" t="s">
        <v>2351</v>
      </c>
      <c r="F135" s="101" t="s">
        <v>2438</v>
      </c>
      <c r="G135" s="101" t="s">
        <v>2240</v>
      </c>
      <c r="H135" s="101" t="s">
        <v>4026</v>
      </c>
      <c r="I135" s="102">
        <v>161620</v>
      </c>
      <c r="J135" s="102">
        <v>124516434</v>
      </c>
      <c r="K135" s="3" t="s">
        <v>1219</v>
      </c>
      <c r="L135" s="3" t="s">
        <v>486</v>
      </c>
      <c r="M135" s="3">
        <v>2008</v>
      </c>
      <c r="N135" s="4" t="s">
        <v>1561</v>
      </c>
      <c r="O135" s="4" t="s">
        <v>1218</v>
      </c>
      <c r="P135" s="115" t="s">
        <v>3416</v>
      </c>
      <c r="Q135" s="1" t="s">
        <v>4026</v>
      </c>
      <c r="R135" s="2" t="b">
        <f t="shared" si="0"/>
        <v>1</v>
      </c>
    </row>
    <row r="136" spans="1:18" x14ac:dyDescent="0.3">
      <c r="A136" s="100">
        <v>134</v>
      </c>
      <c r="B136" s="100">
        <v>1</v>
      </c>
      <c r="C136" s="100" t="s">
        <v>75</v>
      </c>
      <c r="D136" s="3" t="s">
        <v>203</v>
      </c>
      <c r="E136" s="3" t="s">
        <v>500</v>
      </c>
      <c r="F136" s="101" t="s">
        <v>501</v>
      </c>
      <c r="G136" s="101" t="s">
        <v>263</v>
      </c>
      <c r="H136" s="101" t="s">
        <v>3112</v>
      </c>
      <c r="I136" s="102">
        <v>44206</v>
      </c>
      <c r="J136" s="102">
        <v>124429948</v>
      </c>
      <c r="K136" s="3" t="s">
        <v>104</v>
      </c>
      <c r="L136" s="105" t="s">
        <v>486</v>
      </c>
      <c r="M136" s="105">
        <v>2004</v>
      </c>
      <c r="N136" s="4" t="s">
        <v>1217</v>
      </c>
      <c r="O136" s="4" t="s">
        <v>1218</v>
      </c>
      <c r="P136" s="110">
        <v>44197</v>
      </c>
      <c r="Q136" s="1" t="s">
        <v>3112</v>
      </c>
      <c r="R136" s="2" t="b">
        <f t="shared" si="0"/>
        <v>1</v>
      </c>
    </row>
    <row r="137" spans="1:18" x14ac:dyDescent="0.3">
      <c r="A137" s="100">
        <v>429</v>
      </c>
      <c r="B137" s="100">
        <v>1</v>
      </c>
      <c r="C137" s="100" t="s">
        <v>75</v>
      </c>
      <c r="D137" s="3" t="s">
        <v>76</v>
      </c>
      <c r="E137" s="3" t="s">
        <v>1181</v>
      </c>
      <c r="F137" s="101" t="s">
        <v>1208</v>
      </c>
      <c r="G137" s="101" t="s">
        <v>626</v>
      </c>
      <c r="H137" s="101" t="s">
        <v>3429</v>
      </c>
      <c r="I137" s="102">
        <v>161501</v>
      </c>
      <c r="J137" s="102">
        <v>173438349</v>
      </c>
      <c r="K137" s="3" t="s">
        <v>1219</v>
      </c>
      <c r="L137" s="3" t="s">
        <v>368</v>
      </c>
      <c r="M137" s="3">
        <v>2008</v>
      </c>
      <c r="N137" s="4" t="s">
        <v>368</v>
      </c>
      <c r="O137" s="4" t="s">
        <v>267</v>
      </c>
      <c r="P137" s="116" t="s">
        <v>3220</v>
      </c>
      <c r="Q137" s="1" t="s">
        <v>3429</v>
      </c>
      <c r="R137" s="2" t="b">
        <f t="shared" si="0"/>
        <v>1</v>
      </c>
    </row>
    <row r="138" spans="1:18" x14ac:dyDescent="0.3">
      <c r="A138" s="100">
        <v>136</v>
      </c>
      <c r="B138" s="100">
        <v>1</v>
      </c>
      <c r="C138" s="100" t="s">
        <v>75</v>
      </c>
      <c r="D138" s="3" t="s">
        <v>203</v>
      </c>
      <c r="E138" s="3" t="s">
        <v>512</v>
      </c>
      <c r="F138" s="101" t="s">
        <v>513</v>
      </c>
      <c r="G138" s="101" t="s">
        <v>514</v>
      </c>
      <c r="H138" s="101" t="s">
        <v>3114</v>
      </c>
      <c r="I138" s="102">
        <v>6229</v>
      </c>
      <c r="J138" s="102">
        <v>3111662</v>
      </c>
      <c r="K138" s="3" t="s">
        <v>104</v>
      </c>
      <c r="L138" s="3" t="s">
        <v>2972</v>
      </c>
      <c r="M138" s="3">
        <v>2006</v>
      </c>
      <c r="N138" s="4" t="s">
        <v>1217</v>
      </c>
      <c r="O138" s="4" t="s">
        <v>3018</v>
      </c>
      <c r="P138" s="3">
        <v>2017</v>
      </c>
      <c r="Q138" s="1" t="s">
        <v>3114</v>
      </c>
      <c r="R138" s="2" t="b">
        <f t="shared" si="0"/>
        <v>1</v>
      </c>
    </row>
    <row r="139" spans="1:18" x14ac:dyDescent="0.3">
      <c r="A139" s="100">
        <v>137</v>
      </c>
      <c r="B139" s="100">
        <v>1</v>
      </c>
      <c r="C139" s="100" t="s">
        <v>75</v>
      </c>
      <c r="D139" s="3" t="s">
        <v>203</v>
      </c>
      <c r="E139" s="3" t="s">
        <v>512</v>
      </c>
      <c r="F139" s="101" t="s">
        <v>516</v>
      </c>
      <c r="G139" s="101" t="s">
        <v>517</v>
      </c>
      <c r="H139" s="101" t="s">
        <v>3115</v>
      </c>
      <c r="I139" s="102">
        <v>44603</v>
      </c>
      <c r="J139" s="102">
        <v>2998283</v>
      </c>
      <c r="K139" s="3" t="s">
        <v>104</v>
      </c>
      <c r="L139" s="3" t="s">
        <v>486</v>
      </c>
      <c r="M139" s="3">
        <v>2008</v>
      </c>
      <c r="N139" s="4" t="s">
        <v>368</v>
      </c>
      <c r="O139" s="4" t="s">
        <v>267</v>
      </c>
      <c r="P139" s="3">
        <v>2018</v>
      </c>
      <c r="Q139" s="1" t="s">
        <v>3115</v>
      </c>
      <c r="R139" s="2" t="b">
        <f t="shared" si="0"/>
        <v>1</v>
      </c>
    </row>
    <row r="140" spans="1:18" x14ac:dyDescent="0.3">
      <c r="A140" s="100">
        <v>138</v>
      </c>
      <c r="B140" s="100">
        <v>1</v>
      </c>
      <c r="C140" s="100" t="s">
        <v>75</v>
      </c>
      <c r="D140" s="3" t="s">
        <v>203</v>
      </c>
      <c r="E140" s="3" t="s">
        <v>512</v>
      </c>
      <c r="F140" s="101" t="s">
        <v>519</v>
      </c>
      <c r="G140" s="101" t="s">
        <v>520</v>
      </c>
      <c r="H140" s="101" t="s">
        <v>3116</v>
      </c>
      <c r="I140" s="102">
        <v>60210</v>
      </c>
      <c r="J140" s="102">
        <v>3093076</v>
      </c>
      <c r="K140" s="3" t="s">
        <v>104</v>
      </c>
      <c r="L140" s="3" t="s">
        <v>368</v>
      </c>
      <c r="M140" s="3">
        <v>2006</v>
      </c>
      <c r="N140" s="4" t="s">
        <v>368</v>
      </c>
      <c r="O140" s="4" t="s">
        <v>267</v>
      </c>
      <c r="P140" s="3">
        <v>2015</v>
      </c>
      <c r="Q140" s="1" t="s">
        <v>3116</v>
      </c>
      <c r="R140" s="2" t="b">
        <f t="shared" si="0"/>
        <v>1</v>
      </c>
    </row>
    <row r="141" spans="1:18" x14ac:dyDescent="0.3">
      <c r="A141" s="100">
        <v>139</v>
      </c>
      <c r="B141" s="100">
        <v>1</v>
      </c>
      <c r="C141" s="100" t="s">
        <v>75</v>
      </c>
      <c r="D141" s="3" t="s">
        <v>203</v>
      </c>
      <c r="E141" s="3" t="s">
        <v>512</v>
      </c>
      <c r="F141" s="107" t="s">
        <v>522</v>
      </c>
      <c r="G141" s="107" t="s">
        <v>523</v>
      </c>
      <c r="H141" s="101" t="s">
        <v>3117</v>
      </c>
      <c r="I141" s="102">
        <v>60211</v>
      </c>
      <c r="J141" s="102">
        <v>124452578</v>
      </c>
      <c r="K141" s="3" t="s">
        <v>104</v>
      </c>
      <c r="L141" s="3" t="s">
        <v>368</v>
      </c>
      <c r="M141" s="3">
        <v>2006</v>
      </c>
      <c r="N141" s="4" t="s">
        <v>368</v>
      </c>
      <c r="O141" s="4" t="s">
        <v>267</v>
      </c>
      <c r="P141" s="3">
        <v>2018</v>
      </c>
      <c r="Q141" s="1" t="s">
        <v>3117</v>
      </c>
      <c r="R141" s="2" t="b">
        <f t="shared" si="0"/>
        <v>1</v>
      </c>
    </row>
    <row r="142" spans="1:18" x14ac:dyDescent="0.3">
      <c r="A142" s="100">
        <v>140</v>
      </c>
      <c r="B142" s="100">
        <v>1</v>
      </c>
      <c r="C142" s="100" t="s">
        <v>75</v>
      </c>
      <c r="D142" s="3" t="s">
        <v>203</v>
      </c>
      <c r="E142" s="3" t="s">
        <v>512</v>
      </c>
      <c r="F142" s="101" t="s">
        <v>525</v>
      </c>
      <c r="G142" s="101" t="s">
        <v>526</v>
      </c>
      <c r="H142" s="101" t="s">
        <v>3118</v>
      </c>
      <c r="I142" s="102">
        <v>41830</v>
      </c>
      <c r="J142" s="102">
        <v>2956761</v>
      </c>
      <c r="K142" s="3" t="s">
        <v>104</v>
      </c>
      <c r="L142" s="3" t="s">
        <v>368</v>
      </c>
      <c r="M142" s="3">
        <v>2003</v>
      </c>
      <c r="N142" s="4" t="s">
        <v>368</v>
      </c>
      <c r="O142" s="4" t="s">
        <v>267</v>
      </c>
      <c r="P142" s="3">
        <v>2017</v>
      </c>
      <c r="Q142" s="1" t="s">
        <v>3118</v>
      </c>
      <c r="R142" s="2" t="b">
        <f t="shared" si="0"/>
        <v>1</v>
      </c>
    </row>
    <row r="143" spans="1:18" x14ac:dyDescent="0.3">
      <c r="A143" s="100">
        <v>141</v>
      </c>
      <c r="B143" s="100">
        <v>1</v>
      </c>
      <c r="C143" s="100" t="s">
        <v>75</v>
      </c>
      <c r="D143" s="3" t="s">
        <v>203</v>
      </c>
      <c r="E143" s="3" t="s">
        <v>512</v>
      </c>
      <c r="F143" s="101" t="s">
        <v>525</v>
      </c>
      <c r="G143" s="101" t="s">
        <v>528</v>
      </c>
      <c r="H143" s="101" t="s">
        <v>3119</v>
      </c>
      <c r="I143" s="102">
        <v>60212</v>
      </c>
      <c r="J143" s="102">
        <v>3093223</v>
      </c>
      <c r="K143" s="3" t="s">
        <v>104</v>
      </c>
      <c r="L143" s="3" t="s">
        <v>368</v>
      </c>
      <c r="M143" s="3">
        <v>2006</v>
      </c>
      <c r="N143" s="4" t="s">
        <v>368</v>
      </c>
      <c r="O143" s="4" t="s">
        <v>267</v>
      </c>
      <c r="P143" s="3">
        <v>2015</v>
      </c>
      <c r="Q143" s="1" t="s">
        <v>3119</v>
      </c>
      <c r="R143" s="2" t="b">
        <f t="shared" si="0"/>
        <v>1</v>
      </c>
    </row>
    <row r="144" spans="1:18" x14ac:dyDescent="0.3">
      <c r="A144" s="100">
        <v>142</v>
      </c>
      <c r="B144" s="100">
        <v>1</v>
      </c>
      <c r="C144" s="100" t="s">
        <v>75</v>
      </c>
      <c r="D144" s="3" t="s">
        <v>203</v>
      </c>
      <c r="E144" s="3" t="s">
        <v>512</v>
      </c>
      <c r="F144" s="101" t="s">
        <v>530</v>
      </c>
      <c r="G144" s="117" t="s">
        <v>531</v>
      </c>
      <c r="H144" s="101" t="s">
        <v>3120</v>
      </c>
      <c r="I144" s="102">
        <v>153198442</v>
      </c>
      <c r="J144" s="102">
        <v>153199019</v>
      </c>
      <c r="K144" s="3" t="s">
        <v>104</v>
      </c>
      <c r="L144" s="3" t="s">
        <v>367</v>
      </c>
      <c r="M144" s="3" t="s">
        <v>267</v>
      </c>
      <c r="N144" s="4" t="s">
        <v>368</v>
      </c>
      <c r="O144" s="4" t="s">
        <v>267</v>
      </c>
      <c r="P144" s="104">
        <v>43891</v>
      </c>
      <c r="Q144" s="1" t="s">
        <v>3120</v>
      </c>
      <c r="R144" s="2" t="b">
        <f t="shared" si="0"/>
        <v>1</v>
      </c>
    </row>
    <row r="145" spans="1:18" x14ac:dyDescent="0.3">
      <c r="A145" s="100">
        <v>143</v>
      </c>
      <c r="B145" s="100">
        <v>1</v>
      </c>
      <c r="C145" s="100" t="s">
        <v>75</v>
      </c>
      <c r="D145" s="3" t="s">
        <v>203</v>
      </c>
      <c r="E145" s="3" t="s">
        <v>512</v>
      </c>
      <c r="F145" s="101" t="s">
        <v>530</v>
      </c>
      <c r="G145" s="101" t="s">
        <v>534</v>
      </c>
      <c r="H145" s="101" t="s">
        <v>3121</v>
      </c>
      <c r="I145" s="102">
        <v>44515</v>
      </c>
      <c r="J145" s="102">
        <v>124432387</v>
      </c>
      <c r="K145" s="3" t="s">
        <v>104</v>
      </c>
      <c r="L145" s="3" t="s">
        <v>486</v>
      </c>
      <c r="M145" s="3">
        <v>2004</v>
      </c>
      <c r="N145" s="4" t="s">
        <v>368</v>
      </c>
      <c r="O145" s="4" t="s">
        <v>267</v>
      </c>
      <c r="P145" s="106">
        <v>43891</v>
      </c>
      <c r="Q145" s="1" t="s">
        <v>3121</v>
      </c>
      <c r="R145" s="2" t="b">
        <f t="shared" si="0"/>
        <v>1</v>
      </c>
    </row>
    <row r="146" spans="1:18" x14ac:dyDescent="0.3">
      <c r="A146" s="100">
        <v>144</v>
      </c>
      <c r="B146" s="100">
        <v>1</v>
      </c>
      <c r="C146" s="100" t="s">
        <v>75</v>
      </c>
      <c r="D146" s="3" t="s">
        <v>203</v>
      </c>
      <c r="E146" s="3" t="s">
        <v>512</v>
      </c>
      <c r="F146" s="101" t="s">
        <v>536</v>
      </c>
      <c r="G146" s="101" t="s">
        <v>537</v>
      </c>
      <c r="H146" s="101" t="s">
        <v>3122</v>
      </c>
      <c r="I146" s="102">
        <v>41858</v>
      </c>
      <c r="J146" s="102">
        <v>68643995</v>
      </c>
      <c r="K146" s="3" t="s">
        <v>104</v>
      </c>
      <c r="L146" s="3" t="s">
        <v>368</v>
      </c>
      <c r="M146" s="3">
        <v>2003</v>
      </c>
      <c r="N146" s="4" t="s">
        <v>368</v>
      </c>
      <c r="O146" s="4" t="s">
        <v>267</v>
      </c>
      <c r="P146" s="3">
        <v>2015</v>
      </c>
      <c r="Q146" s="1" t="s">
        <v>3122</v>
      </c>
      <c r="R146" s="2" t="b">
        <f t="shared" si="0"/>
        <v>1</v>
      </c>
    </row>
    <row r="147" spans="1:18" x14ac:dyDescent="0.3">
      <c r="A147" s="100">
        <v>145</v>
      </c>
      <c r="B147" s="100">
        <v>1</v>
      </c>
      <c r="C147" s="100" t="s">
        <v>75</v>
      </c>
      <c r="D147" s="3" t="s">
        <v>203</v>
      </c>
      <c r="E147" s="3" t="s">
        <v>512</v>
      </c>
      <c r="F147" s="101" t="s">
        <v>536</v>
      </c>
      <c r="G147" s="101" t="s">
        <v>539</v>
      </c>
      <c r="H147" s="101" t="s">
        <v>3123</v>
      </c>
      <c r="I147" s="102">
        <v>60214</v>
      </c>
      <c r="J147" s="102">
        <v>3093390</v>
      </c>
      <c r="K147" s="3" t="s">
        <v>104</v>
      </c>
      <c r="L147" s="3" t="s">
        <v>368</v>
      </c>
      <c r="M147" s="3">
        <v>2006</v>
      </c>
      <c r="N147" s="4" t="s">
        <v>368</v>
      </c>
      <c r="O147" s="4" t="s">
        <v>267</v>
      </c>
      <c r="P147" s="104">
        <v>43891</v>
      </c>
      <c r="Q147" s="1" t="s">
        <v>3123</v>
      </c>
      <c r="R147" s="2" t="b">
        <f t="shared" si="0"/>
        <v>1</v>
      </c>
    </row>
    <row r="148" spans="1:18" x14ac:dyDescent="0.3">
      <c r="A148" s="100">
        <v>145.5</v>
      </c>
      <c r="B148" s="100">
        <v>1</v>
      </c>
      <c r="C148" s="100" t="s">
        <v>75</v>
      </c>
      <c r="D148" s="3" t="s">
        <v>541</v>
      </c>
      <c r="E148" s="3" t="s">
        <v>542</v>
      </c>
      <c r="F148" s="101" t="s">
        <v>543</v>
      </c>
      <c r="G148" s="101" t="s">
        <v>544</v>
      </c>
      <c r="H148" s="101" t="s">
        <v>3125</v>
      </c>
      <c r="I148" s="102">
        <v>171729462</v>
      </c>
      <c r="J148" s="102">
        <v>171729471</v>
      </c>
      <c r="K148" s="3" t="s">
        <v>104</v>
      </c>
      <c r="L148" s="3" t="s">
        <v>367</v>
      </c>
      <c r="M148" s="3" t="s">
        <v>267</v>
      </c>
      <c r="N148" s="4" t="s">
        <v>486</v>
      </c>
      <c r="O148" s="4" t="s">
        <v>267</v>
      </c>
      <c r="P148" s="104">
        <v>43891</v>
      </c>
      <c r="Q148" s="1" t="s">
        <v>3125</v>
      </c>
      <c r="R148" s="2" t="b">
        <f t="shared" si="0"/>
        <v>1</v>
      </c>
    </row>
    <row r="149" spans="1:18" x14ac:dyDescent="0.3">
      <c r="A149" s="100">
        <v>145.5</v>
      </c>
      <c r="B149" s="100">
        <v>1</v>
      </c>
      <c r="C149" s="100" t="s">
        <v>75</v>
      </c>
      <c r="D149" s="3" t="s">
        <v>541</v>
      </c>
      <c r="E149" s="3" t="s">
        <v>542</v>
      </c>
      <c r="F149" s="101" t="s">
        <v>543</v>
      </c>
      <c r="G149" s="101" t="s">
        <v>547</v>
      </c>
      <c r="H149" s="101" t="s">
        <v>3126</v>
      </c>
      <c r="I149" s="102">
        <v>171729431</v>
      </c>
      <c r="J149" s="102">
        <v>171729482</v>
      </c>
      <c r="K149" s="3" t="s">
        <v>104</v>
      </c>
      <c r="L149" s="3" t="s">
        <v>367</v>
      </c>
      <c r="M149" s="3" t="s">
        <v>267</v>
      </c>
      <c r="N149" s="4" t="s">
        <v>486</v>
      </c>
      <c r="O149" s="4" t="s">
        <v>267</v>
      </c>
      <c r="P149" s="104">
        <v>43891</v>
      </c>
      <c r="Q149" s="1" t="s">
        <v>3126</v>
      </c>
      <c r="R149" s="2" t="b">
        <f t="shared" si="0"/>
        <v>1</v>
      </c>
    </row>
    <row r="150" spans="1:18" x14ac:dyDescent="0.3">
      <c r="A150" s="100">
        <v>146</v>
      </c>
      <c r="B150" s="100">
        <v>1</v>
      </c>
      <c r="C150" s="100" t="s">
        <v>75</v>
      </c>
      <c r="D150" s="3" t="s">
        <v>541</v>
      </c>
      <c r="E150" s="3" t="s">
        <v>542</v>
      </c>
      <c r="F150" s="101" t="s">
        <v>543</v>
      </c>
      <c r="G150" s="101" t="s">
        <v>550</v>
      </c>
      <c r="H150" s="101" t="s">
        <v>3127</v>
      </c>
      <c r="I150" s="102">
        <v>171728748</v>
      </c>
      <c r="J150" s="102">
        <v>124432293</v>
      </c>
      <c r="K150" s="3" t="s">
        <v>104</v>
      </c>
      <c r="L150" s="3" t="s">
        <v>2972</v>
      </c>
      <c r="M150" s="3">
        <v>2004</v>
      </c>
      <c r="N150" s="4" t="s">
        <v>368</v>
      </c>
      <c r="O150" s="4" t="s">
        <v>267</v>
      </c>
      <c r="P150" s="104">
        <v>43891</v>
      </c>
      <c r="Q150" s="1" t="s">
        <v>3127</v>
      </c>
      <c r="R150" s="2" t="b">
        <f t="shared" si="0"/>
        <v>1</v>
      </c>
    </row>
    <row r="151" spans="1:18" x14ac:dyDescent="0.3">
      <c r="A151" s="100">
        <v>147</v>
      </c>
      <c r="B151" s="100">
        <v>1</v>
      </c>
      <c r="C151" s="100" t="s">
        <v>75</v>
      </c>
      <c r="D151" s="3" t="s">
        <v>541</v>
      </c>
      <c r="E151" s="3" t="s">
        <v>542</v>
      </c>
      <c r="F151" s="101" t="s">
        <v>552</v>
      </c>
      <c r="G151" s="101" t="s">
        <v>553</v>
      </c>
      <c r="H151" s="101" t="s">
        <v>3128</v>
      </c>
      <c r="I151" s="102">
        <v>39327</v>
      </c>
      <c r="J151" s="102">
        <v>176975610</v>
      </c>
      <c r="K151" s="3" t="s">
        <v>104</v>
      </c>
      <c r="L151" s="3" t="s">
        <v>368</v>
      </c>
      <c r="M151" s="3">
        <v>2003</v>
      </c>
      <c r="N151" s="4" t="s">
        <v>368</v>
      </c>
      <c r="O151" s="4" t="s">
        <v>267</v>
      </c>
      <c r="P151" s="3">
        <v>2015</v>
      </c>
      <c r="Q151" s="1" t="s">
        <v>3128</v>
      </c>
      <c r="R151" s="2" t="b">
        <f t="shared" si="0"/>
        <v>1</v>
      </c>
    </row>
    <row r="152" spans="1:18" x14ac:dyDescent="0.3">
      <c r="A152" s="100">
        <v>148</v>
      </c>
      <c r="B152" s="100">
        <v>1</v>
      </c>
      <c r="C152" s="100" t="s">
        <v>75</v>
      </c>
      <c r="D152" s="3" t="s">
        <v>541</v>
      </c>
      <c r="E152" s="3" t="s">
        <v>542</v>
      </c>
      <c r="F152" s="101" t="s">
        <v>552</v>
      </c>
      <c r="G152" s="101" t="s">
        <v>555</v>
      </c>
      <c r="H152" s="101" t="s">
        <v>3129</v>
      </c>
      <c r="I152" s="102">
        <v>42720</v>
      </c>
      <c r="J152" s="102">
        <v>68641067</v>
      </c>
      <c r="K152" s="3" t="s">
        <v>104</v>
      </c>
      <c r="L152" s="3" t="s">
        <v>368</v>
      </c>
      <c r="M152" s="3">
        <v>2003</v>
      </c>
      <c r="N152" s="4" t="s">
        <v>368</v>
      </c>
      <c r="O152" s="4" t="s">
        <v>267</v>
      </c>
      <c r="P152" s="3">
        <v>2015</v>
      </c>
      <c r="Q152" s="1" t="s">
        <v>3129</v>
      </c>
      <c r="R152" s="2" t="b">
        <f t="shared" si="0"/>
        <v>1</v>
      </c>
    </row>
    <row r="153" spans="1:18" x14ac:dyDescent="0.3">
      <c r="A153" s="100">
        <v>149</v>
      </c>
      <c r="B153" s="100">
        <v>1</v>
      </c>
      <c r="C153" s="100" t="s">
        <v>75</v>
      </c>
      <c r="D153" s="3" t="s">
        <v>541</v>
      </c>
      <c r="E153" s="3" t="s">
        <v>542</v>
      </c>
      <c r="F153" s="101" t="s">
        <v>552</v>
      </c>
      <c r="G153" s="101" t="s">
        <v>263</v>
      </c>
      <c r="H153" s="101" t="s">
        <v>3130</v>
      </c>
      <c r="I153" s="102">
        <v>161634</v>
      </c>
      <c r="J153" s="102">
        <v>124518986</v>
      </c>
      <c r="K153" s="3" t="s">
        <v>104</v>
      </c>
      <c r="L153" s="105" t="s">
        <v>486</v>
      </c>
      <c r="M153" s="105">
        <v>2008</v>
      </c>
      <c r="N153" s="4" t="s">
        <v>368</v>
      </c>
      <c r="O153" s="4" t="s">
        <v>267</v>
      </c>
      <c r="P153" s="110">
        <v>44197</v>
      </c>
      <c r="Q153" s="1" t="s">
        <v>3130</v>
      </c>
      <c r="R153" s="2" t="b">
        <f t="shared" si="0"/>
        <v>1</v>
      </c>
    </row>
    <row r="154" spans="1:18" x14ac:dyDescent="0.3">
      <c r="A154" s="100">
        <v>150</v>
      </c>
      <c r="B154" s="100">
        <v>1</v>
      </c>
      <c r="C154" s="100" t="s">
        <v>75</v>
      </c>
      <c r="D154" s="3" t="s">
        <v>541</v>
      </c>
      <c r="E154" s="3" t="s">
        <v>542</v>
      </c>
      <c r="F154" s="101" t="s">
        <v>552</v>
      </c>
      <c r="G154" s="101" t="s">
        <v>558</v>
      </c>
      <c r="H154" s="101" t="s">
        <v>3131</v>
      </c>
      <c r="I154" s="102">
        <v>162209834</v>
      </c>
      <c r="J154" s="102">
        <v>162209852</v>
      </c>
      <c r="K154" s="3" t="s">
        <v>104</v>
      </c>
      <c r="L154" s="3" t="s">
        <v>367</v>
      </c>
      <c r="M154" s="3" t="s">
        <v>267</v>
      </c>
      <c r="N154" s="4" t="s">
        <v>2972</v>
      </c>
      <c r="O154" s="4" t="s">
        <v>1218</v>
      </c>
      <c r="P154" s="104">
        <v>43891</v>
      </c>
      <c r="Q154" s="1" t="s">
        <v>3131</v>
      </c>
      <c r="R154" s="2" t="b">
        <f t="shared" si="0"/>
        <v>1</v>
      </c>
    </row>
    <row r="155" spans="1:18" x14ac:dyDescent="0.3">
      <c r="A155" s="100">
        <v>151</v>
      </c>
      <c r="B155" s="100">
        <v>1</v>
      </c>
      <c r="C155" s="100" t="s">
        <v>75</v>
      </c>
      <c r="D155" s="3" t="s">
        <v>541</v>
      </c>
      <c r="E155" s="3" t="s">
        <v>542</v>
      </c>
      <c r="F155" s="101" t="s">
        <v>552</v>
      </c>
      <c r="G155" s="101" t="s">
        <v>560</v>
      </c>
      <c r="H155" s="101" t="s">
        <v>3132</v>
      </c>
      <c r="I155" s="102">
        <v>103054942</v>
      </c>
      <c r="J155" s="102">
        <v>140357898</v>
      </c>
      <c r="K155" s="3" t="s">
        <v>104</v>
      </c>
      <c r="L155" s="3" t="s">
        <v>367</v>
      </c>
      <c r="M155" s="3" t="s">
        <v>267</v>
      </c>
      <c r="N155" s="4" t="s">
        <v>368</v>
      </c>
      <c r="O155" s="4" t="s">
        <v>267</v>
      </c>
      <c r="P155" s="3">
        <v>2018</v>
      </c>
      <c r="Q155" s="1" t="s">
        <v>3132</v>
      </c>
      <c r="R155" s="2" t="b">
        <f t="shared" si="0"/>
        <v>1</v>
      </c>
    </row>
    <row r="156" spans="1:18" x14ac:dyDescent="0.3">
      <c r="A156" s="100">
        <v>152</v>
      </c>
      <c r="B156" s="100">
        <v>1</v>
      </c>
      <c r="C156" s="100" t="s">
        <v>75</v>
      </c>
      <c r="D156" s="3" t="s">
        <v>541</v>
      </c>
      <c r="E156" s="3" t="s">
        <v>542</v>
      </c>
      <c r="F156" s="101" t="s">
        <v>552</v>
      </c>
      <c r="G156" s="101" t="s">
        <v>562</v>
      </c>
      <c r="H156" s="101" t="s">
        <v>3133</v>
      </c>
      <c r="I156" s="102">
        <v>41846</v>
      </c>
      <c r="J156" s="102">
        <v>68641142</v>
      </c>
      <c r="K156" s="3" t="s">
        <v>104</v>
      </c>
      <c r="L156" s="3" t="s">
        <v>368</v>
      </c>
      <c r="M156" s="3">
        <v>2003</v>
      </c>
      <c r="N156" s="4" t="s">
        <v>368</v>
      </c>
      <c r="O156" s="4" t="s">
        <v>267</v>
      </c>
      <c r="P156" s="3">
        <v>2015</v>
      </c>
      <c r="Q156" s="1" t="s">
        <v>3133</v>
      </c>
      <c r="R156" s="2" t="b">
        <f t="shared" si="0"/>
        <v>1</v>
      </c>
    </row>
    <row r="157" spans="1:18" x14ac:dyDescent="0.3">
      <c r="A157" s="100">
        <v>153</v>
      </c>
      <c r="B157" s="100">
        <v>1</v>
      </c>
      <c r="C157" s="100" t="s">
        <v>75</v>
      </c>
      <c r="D157" s="3" t="s">
        <v>541</v>
      </c>
      <c r="E157" s="3" t="s">
        <v>542</v>
      </c>
      <c r="F157" s="101" t="s">
        <v>552</v>
      </c>
      <c r="G157" s="101" t="s">
        <v>564</v>
      </c>
      <c r="H157" s="101" t="s">
        <v>3134</v>
      </c>
      <c r="I157" s="102">
        <v>60226</v>
      </c>
      <c r="J157" s="102">
        <v>124453528</v>
      </c>
      <c r="K157" s="3" t="s">
        <v>104</v>
      </c>
      <c r="L157" s="3" t="s">
        <v>486</v>
      </c>
      <c r="M157" s="3">
        <v>2006</v>
      </c>
      <c r="N157" s="4" t="s">
        <v>368</v>
      </c>
      <c r="O157" s="4" t="s">
        <v>267</v>
      </c>
      <c r="P157" s="104">
        <v>43891</v>
      </c>
      <c r="Q157" s="1" t="s">
        <v>3134</v>
      </c>
      <c r="R157" s="2" t="b">
        <f t="shared" si="0"/>
        <v>1</v>
      </c>
    </row>
    <row r="158" spans="1:18" x14ac:dyDescent="0.3">
      <c r="A158" s="100">
        <v>154</v>
      </c>
      <c r="B158" s="100">
        <v>1</v>
      </c>
      <c r="C158" s="100" t="s">
        <v>75</v>
      </c>
      <c r="D158" s="3" t="s">
        <v>566</v>
      </c>
      <c r="E158" s="3" t="s">
        <v>567</v>
      </c>
      <c r="F158" s="101" t="s">
        <v>568</v>
      </c>
      <c r="G158" s="101" t="s">
        <v>569</v>
      </c>
      <c r="H158" s="101" t="s">
        <v>3136</v>
      </c>
      <c r="I158" s="102">
        <v>61417</v>
      </c>
      <c r="J158" s="102">
        <v>116768915</v>
      </c>
      <c r="K158" s="3" t="s">
        <v>104</v>
      </c>
      <c r="L158" s="3" t="s">
        <v>1561</v>
      </c>
      <c r="M158" s="3">
        <v>2007</v>
      </c>
      <c r="N158" s="4" t="s">
        <v>1561</v>
      </c>
      <c r="O158" s="4" t="s">
        <v>3137</v>
      </c>
      <c r="P158" s="3">
        <v>2017</v>
      </c>
      <c r="Q158" s="1" t="s">
        <v>3136</v>
      </c>
      <c r="R158" s="2" t="b">
        <f t="shared" si="0"/>
        <v>1</v>
      </c>
    </row>
    <row r="159" spans="1:18" x14ac:dyDescent="0.3">
      <c r="A159" s="100">
        <v>155</v>
      </c>
      <c r="B159" s="100">
        <v>1</v>
      </c>
      <c r="C159" s="100" t="s">
        <v>75</v>
      </c>
      <c r="D159" s="3" t="s">
        <v>566</v>
      </c>
      <c r="E159" s="3" t="s">
        <v>567</v>
      </c>
      <c r="F159" s="101" t="s">
        <v>568</v>
      </c>
      <c r="G159" s="101" t="s">
        <v>176</v>
      </c>
      <c r="H159" s="101" t="s">
        <v>3138</v>
      </c>
      <c r="I159" s="102">
        <v>44996</v>
      </c>
      <c r="J159" s="102">
        <v>113073072</v>
      </c>
      <c r="K159" s="3" t="s">
        <v>104</v>
      </c>
      <c r="L159" s="3" t="s">
        <v>486</v>
      </c>
      <c r="M159" s="3">
        <v>2004</v>
      </c>
      <c r="N159" s="4" t="s">
        <v>2972</v>
      </c>
      <c r="O159" s="4" t="s">
        <v>1218</v>
      </c>
      <c r="P159" s="3">
        <v>2017</v>
      </c>
      <c r="Q159" s="1" t="s">
        <v>3138</v>
      </c>
      <c r="R159" s="2" t="b">
        <f t="shared" si="0"/>
        <v>1</v>
      </c>
    </row>
    <row r="160" spans="1:18" x14ac:dyDescent="0.3">
      <c r="A160" s="100">
        <v>156</v>
      </c>
      <c r="B160" s="100">
        <v>1</v>
      </c>
      <c r="C160" s="100" t="s">
        <v>75</v>
      </c>
      <c r="D160" s="3" t="s">
        <v>566</v>
      </c>
      <c r="E160" s="3" t="s">
        <v>567</v>
      </c>
      <c r="F160" s="101" t="s">
        <v>568</v>
      </c>
      <c r="G160" s="101" t="s">
        <v>573</v>
      </c>
      <c r="H160" s="101" t="s">
        <v>3139</v>
      </c>
      <c r="I160" s="102">
        <v>42729</v>
      </c>
      <c r="J160" s="102">
        <v>68645549</v>
      </c>
      <c r="K160" s="3" t="s">
        <v>104</v>
      </c>
      <c r="L160" s="3" t="s">
        <v>1217</v>
      </c>
      <c r="M160" s="3">
        <v>2003</v>
      </c>
      <c r="N160" s="4" t="s">
        <v>1217</v>
      </c>
      <c r="O160" s="4" t="s">
        <v>3140</v>
      </c>
      <c r="P160" s="3">
        <v>2015</v>
      </c>
      <c r="Q160" s="1" t="s">
        <v>3139</v>
      </c>
      <c r="R160" s="2" t="b">
        <f t="shared" si="0"/>
        <v>1</v>
      </c>
    </row>
    <row r="161" spans="1:18" x14ac:dyDescent="0.3">
      <c r="A161" s="100">
        <v>157</v>
      </c>
      <c r="B161" s="100">
        <v>1</v>
      </c>
      <c r="C161" s="100" t="s">
        <v>75</v>
      </c>
      <c r="D161" s="3" t="s">
        <v>566</v>
      </c>
      <c r="E161" s="3" t="s">
        <v>567</v>
      </c>
      <c r="F161" s="107" t="s">
        <v>568</v>
      </c>
      <c r="G161" s="107" t="s">
        <v>575</v>
      </c>
      <c r="H161" s="101" t="s">
        <v>3141</v>
      </c>
      <c r="I161" s="102">
        <v>39329</v>
      </c>
      <c r="J161" s="102">
        <v>116841596</v>
      </c>
      <c r="K161" s="3" t="s">
        <v>104</v>
      </c>
      <c r="L161" s="3" t="s">
        <v>1540</v>
      </c>
      <c r="M161" s="3">
        <v>2006</v>
      </c>
      <c r="N161" s="4" t="s">
        <v>1561</v>
      </c>
      <c r="O161" s="4" t="s">
        <v>3140</v>
      </c>
      <c r="P161" s="3">
        <v>2017</v>
      </c>
      <c r="Q161" s="1" t="s">
        <v>3141</v>
      </c>
      <c r="R161" s="2" t="b">
        <f t="shared" si="0"/>
        <v>1</v>
      </c>
    </row>
    <row r="162" spans="1:18" x14ac:dyDescent="0.3">
      <c r="A162" s="100">
        <v>158</v>
      </c>
      <c r="B162" s="100">
        <v>1</v>
      </c>
      <c r="C162" s="100" t="s">
        <v>75</v>
      </c>
      <c r="D162" s="3" t="s">
        <v>566</v>
      </c>
      <c r="E162" s="3" t="s">
        <v>567</v>
      </c>
      <c r="F162" s="101" t="s">
        <v>568</v>
      </c>
      <c r="G162" s="101" t="s">
        <v>577</v>
      </c>
      <c r="H162" s="101" t="s">
        <v>3142</v>
      </c>
      <c r="I162" s="102">
        <v>44571</v>
      </c>
      <c r="J162" s="102">
        <v>116831653</v>
      </c>
      <c r="K162" s="3" t="s">
        <v>104</v>
      </c>
      <c r="L162" s="3" t="s">
        <v>486</v>
      </c>
      <c r="M162" s="3">
        <v>2004</v>
      </c>
      <c r="N162" s="4" t="s">
        <v>1561</v>
      </c>
      <c r="O162" s="4" t="s">
        <v>3018</v>
      </c>
      <c r="P162" s="106">
        <v>43891</v>
      </c>
      <c r="Q162" s="1" t="s">
        <v>3142</v>
      </c>
      <c r="R162" s="2" t="b">
        <f t="shared" si="0"/>
        <v>1</v>
      </c>
    </row>
    <row r="163" spans="1:18" x14ac:dyDescent="0.3">
      <c r="A163" s="100">
        <v>159</v>
      </c>
      <c r="B163" s="100">
        <v>1</v>
      </c>
      <c r="C163" s="100" t="s">
        <v>75</v>
      </c>
      <c r="D163" s="3" t="s">
        <v>566</v>
      </c>
      <c r="E163" s="3" t="s">
        <v>567</v>
      </c>
      <c r="F163" s="101" t="s">
        <v>568</v>
      </c>
      <c r="G163" s="101" t="s">
        <v>208</v>
      </c>
      <c r="H163" s="101" t="s">
        <v>3143</v>
      </c>
      <c r="I163" s="102">
        <v>41862</v>
      </c>
      <c r="J163" s="102">
        <v>68645631</v>
      </c>
      <c r="K163" s="3" t="s">
        <v>104</v>
      </c>
      <c r="L163" s="3" t="s">
        <v>368</v>
      </c>
      <c r="M163" s="3">
        <v>2003</v>
      </c>
      <c r="N163" s="4" t="s">
        <v>368</v>
      </c>
      <c r="O163" s="4" t="s">
        <v>267</v>
      </c>
      <c r="P163" s="3">
        <v>2015</v>
      </c>
      <c r="Q163" s="1" t="s">
        <v>3143</v>
      </c>
      <c r="R163" s="2" t="b">
        <f t="shared" si="0"/>
        <v>1</v>
      </c>
    </row>
    <row r="164" spans="1:18" x14ac:dyDescent="0.3">
      <c r="A164" s="100">
        <v>160</v>
      </c>
      <c r="B164" s="100">
        <v>1</v>
      </c>
      <c r="C164" s="100" t="s">
        <v>75</v>
      </c>
      <c r="D164" s="3" t="s">
        <v>566</v>
      </c>
      <c r="E164" s="3" t="s">
        <v>567</v>
      </c>
      <c r="F164" s="101" t="s">
        <v>568</v>
      </c>
      <c r="G164" s="101" t="s">
        <v>581</v>
      </c>
      <c r="H164" s="101" t="s">
        <v>3144</v>
      </c>
      <c r="I164" s="102">
        <v>116880225</v>
      </c>
      <c r="J164" s="102">
        <v>116880256</v>
      </c>
      <c r="K164" s="3" t="s">
        <v>104</v>
      </c>
      <c r="L164" s="3" t="s">
        <v>367</v>
      </c>
      <c r="M164" s="3" t="s">
        <v>267</v>
      </c>
      <c r="N164" s="4" t="s">
        <v>486</v>
      </c>
      <c r="O164" s="4" t="s">
        <v>267</v>
      </c>
      <c r="P164" s="3">
        <v>2018</v>
      </c>
      <c r="Q164" s="1" t="s">
        <v>3144</v>
      </c>
      <c r="R164" s="2" t="b">
        <f t="shared" si="0"/>
        <v>1</v>
      </c>
    </row>
    <row r="165" spans="1:18" x14ac:dyDescent="0.3">
      <c r="A165" s="100">
        <v>161</v>
      </c>
      <c r="B165" s="100">
        <v>1</v>
      </c>
      <c r="C165" s="100" t="s">
        <v>75</v>
      </c>
      <c r="D165" s="3" t="s">
        <v>566</v>
      </c>
      <c r="E165" s="3" t="s">
        <v>567</v>
      </c>
      <c r="F165" s="101" t="s">
        <v>568</v>
      </c>
      <c r="G165" s="101" t="s">
        <v>583</v>
      </c>
      <c r="H165" s="101" t="s">
        <v>3145</v>
      </c>
      <c r="I165" s="102">
        <v>39328</v>
      </c>
      <c r="J165" s="102">
        <v>177163701</v>
      </c>
      <c r="K165" s="3" t="s">
        <v>104</v>
      </c>
      <c r="L165" s="3" t="s">
        <v>2972</v>
      </c>
      <c r="M165" s="3">
        <v>2005</v>
      </c>
      <c r="N165" s="4" t="s">
        <v>2972</v>
      </c>
      <c r="O165" s="3"/>
      <c r="P165" s="3">
        <v>2014</v>
      </c>
      <c r="Q165" s="1" t="s">
        <v>3145</v>
      </c>
      <c r="R165" s="2" t="b">
        <f t="shared" si="0"/>
        <v>1</v>
      </c>
    </row>
    <row r="166" spans="1:18" x14ac:dyDescent="0.3">
      <c r="A166" s="100">
        <v>162</v>
      </c>
      <c r="B166" s="100">
        <v>1</v>
      </c>
      <c r="C166" s="100" t="s">
        <v>75</v>
      </c>
      <c r="D166" s="3" t="s">
        <v>566</v>
      </c>
      <c r="E166" s="3" t="s">
        <v>567</v>
      </c>
      <c r="F166" s="101" t="s">
        <v>568</v>
      </c>
      <c r="G166" s="101" t="s">
        <v>585</v>
      </c>
      <c r="H166" s="101" t="s">
        <v>3146</v>
      </c>
      <c r="I166" s="102">
        <v>116880357</v>
      </c>
      <c r="J166" s="102">
        <v>116880434</v>
      </c>
      <c r="K166" s="3" t="s">
        <v>104</v>
      </c>
      <c r="L166" s="3" t="s">
        <v>367</v>
      </c>
      <c r="M166" s="3" t="s">
        <v>267</v>
      </c>
      <c r="N166" s="4" t="s">
        <v>2972</v>
      </c>
      <c r="O166" s="4" t="s">
        <v>1218</v>
      </c>
      <c r="P166" s="3">
        <v>2017</v>
      </c>
      <c r="Q166" s="1" t="s">
        <v>3146</v>
      </c>
      <c r="R166" s="2" t="b">
        <f t="shared" si="0"/>
        <v>1</v>
      </c>
    </row>
    <row r="167" spans="1:18" x14ac:dyDescent="0.3">
      <c r="A167" s="100">
        <v>163</v>
      </c>
      <c r="B167" s="100">
        <v>1</v>
      </c>
      <c r="C167" s="100" t="s">
        <v>75</v>
      </c>
      <c r="D167" s="3" t="s">
        <v>566</v>
      </c>
      <c r="E167" s="3" t="s">
        <v>567</v>
      </c>
      <c r="F167" s="107" t="s">
        <v>568</v>
      </c>
      <c r="G167" s="107" t="s">
        <v>588</v>
      </c>
      <c r="H167" s="101" t="s">
        <v>3147</v>
      </c>
      <c r="I167" s="102">
        <v>197087</v>
      </c>
      <c r="J167" s="102">
        <v>22515424</v>
      </c>
      <c r="K167" s="3" t="s">
        <v>104</v>
      </c>
      <c r="L167" s="3" t="s">
        <v>486</v>
      </c>
      <c r="M167" s="3">
        <v>2006</v>
      </c>
      <c r="N167" s="4" t="s">
        <v>368</v>
      </c>
      <c r="O167" s="4" t="s">
        <v>267</v>
      </c>
      <c r="P167" s="3">
        <v>2017</v>
      </c>
      <c r="Q167" s="1" t="s">
        <v>3147</v>
      </c>
      <c r="R167" s="2" t="b">
        <f t="shared" si="0"/>
        <v>1</v>
      </c>
    </row>
    <row r="168" spans="1:18" x14ac:dyDescent="0.3">
      <c r="A168" s="100">
        <v>164</v>
      </c>
      <c r="B168" s="100">
        <v>1</v>
      </c>
      <c r="C168" s="100" t="s">
        <v>75</v>
      </c>
      <c r="D168" s="3" t="s">
        <v>566</v>
      </c>
      <c r="E168" s="3" t="s">
        <v>567</v>
      </c>
      <c r="F168" s="101" t="s">
        <v>568</v>
      </c>
      <c r="G168" s="101" t="s">
        <v>590</v>
      </c>
      <c r="H168" s="101" t="s">
        <v>3148</v>
      </c>
      <c r="I168" s="102">
        <v>161456</v>
      </c>
      <c r="J168" s="102">
        <v>134193368</v>
      </c>
      <c r="K168" s="3" t="s">
        <v>104</v>
      </c>
      <c r="L168" s="105" t="s">
        <v>1540</v>
      </c>
      <c r="M168" s="105">
        <v>2008</v>
      </c>
      <c r="N168" s="4" t="s">
        <v>1540</v>
      </c>
      <c r="O168" s="4" t="s">
        <v>1218</v>
      </c>
      <c r="P168" s="106">
        <v>43891</v>
      </c>
      <c r="Q168" s="1" t="s">
        <v>3148</v>
      </c>
      <c r="R168" s="2" t="b">
        <f t="shared" si="0"/>
        <v>1</v>
      </c>
    </row>
    <row r="169" spans="1:18" x14ac:dyDescent="0.3">
      <c r="A169" s="100">
        <v>165</v>
      </c>
      <c r="B169" s="100">
        <v>1</v>
      </c>
      <c r="C169" s="100" t="s">
        <v>75</v>
      </c>
      <c r="D169" s="3" t="s">
        <v>566</v>
      </c>
      <c r="E169" s="3" t="s">
        <v>567</v>
      </c>
      <c r="F169" s="107" t="s">
        <v>568</v>
      </c>
      <c r="G169" s="107" t="s">
        <v>592</v>
      </c>
      <c r="H169" s="101" t="s">
        <v>3149</v>
      </c>
      <c r="I169" s="102">
        <v>130393378</v>
      </c>
      <c r="J169" s="102">
        <v>130393975</v>
      </c>
      <c r="K169" s="3" t="s">
        <v>104</v>
      </c>
      <c r="L169" s="3" t="s">
        <v>1540</v>
      </c>
      <c r="M169" s="3">
        <v>2007</v>
      </c>
      <c r="N169" s="4" t="s">
        <v>1540</v>
      </c>
      <c r="O169" s="4" t="s">
        <v>2980</v>
      </c>
      <c r="P169" s="3">
        <v>2018</v>
      </c>
      <c r="Q169" s="1" t="s">
        <v>3149</v>
      </c>
      <c r="R169" s="2" t="b">
        <f t="shared" si="0"/>
        <v>1</v>
      </c>
    </row>
    <row r="170" spans="1:18" x14ac:dyDescent="0.3">
      <c r="A170" s="100">
        <v>166</v>
      </c>
      <c r="B170" s="100">
        <v>1</v>
      </c>
      <c r="C170" s="100" t="s">
        <v>75</v>
      </c>
      <c r="D170" s="3" t="s">
        <v>566</v>
      </c>
      <c r="E170" s="3" t="s">
        <v>567</v>
      </c>
      <c r="F170" s="101" t="s">
        <v>568</v>
      </c>
      <c r="G170" s="101" t="s">
        <v>594</v>
      </c>
      <c r="H170" s="101" t="s">
        <v>3150</v>
      </c>
      <c r="I170" s="102">
        <v>161558</v>
      </c>
      <c r="J170" s="102">
        <v>134194013</v>
      </c>
      <c r="K170" s="3" t="s">
        <v>104</v>
      </c>
      <c r="L170" s="105" t="s">
        <v>1217</v>
      </c>
      <c r="M170" s="105">
        <v>2008</v>
      </c>
      <c r="N170" s="4" t="s">
        <v>1561</v>
      </c>
      <c r="O170" s="4" t="s">
        <v>1218</v>
      </c>
      <c r="P170" s="110">
        <v>44197</v>
      </c>
      <c r="Q170" s="1" t="s">
        <v>3150</v>
      </c>
      <c r="R170" s="2" t="b">
        <f t="shared" si="0"/>
        <v>1</v>
      </c>
    </row>
    <row r="171" spans="1:18" x14ac:dyDescent="0.3">
      <c r="A171" s="100">
        <v>167</v>
      </c>
      <c r="B171" s="100">
        <v>1</v>
      </c>
      <c r="C171" s="100" t="s">
        <v>75</v>
      </c>
      <c r="D171" s="3" t="s">
        <v>566</v>
      </c>
      <c r="E171" s="3" t="s">
        <v>567</v>
      </c>
      <c r="F171" s="101" t="s">
        <v>568</v>
      </c>
      <c r="G171" s="101" t="s">
        <v>596</v>
      </c>
      <c r="H171" s="101" t="s">
        <v>3151</v>
      </c>
      <c r="I171" s="102">
        <v>161638</v>
      </c>
      <c r="J171" s="102">
        <v>113148785</v>
      </c>
      <c r="K171" s="3" t="s">
        <v>104</v>
      </c>
      <c r="L171" s="3" t="s">
        <v>486</v>
      </c>
      <c r="M171" s="3">
        <v>2008</v>
      </c>
      <c r="N171" s="4" t="s">
        <v>1561</v>
      </c>
      <c r="O171" s="4" t="s">
        <v>2980</v>
      </c>
      <c r="P171" s="104">
        <v>43891</v>
      </c>
      <c r="Q171" s="1" t="s">
        <v>3151</v>
      </c>
      <c r="R171" s="2" t="b">
        <f t="shared" si="0"/>
        <v>1</v>
      </c>
    </row>
    <row r="172" spans="1:18" x14ac:dyDescent="0.3">
      <c r="A172" s="100">
        <v>168</v>
      </c>
      <c r="B172" s="100">
        <v>1</v>
      </c>
      <c r="C172" s="100" t="s">
        <v>75</v>
      </c>
      <c r="D172" s="3" t="s">
        <v>566</v>
      </c>
      <c r="E172" s="3" t="s">
        <v>567</v>
      </c>
      <c r="F172" s="101" t="s">
        <v>568</v>
      </c>
      <c r="G172" s="101" t="s">
        <v>599</v>
      </c>
      <c r="H172" s="101" t="s">
        <v>3152</v>
      </c>
      <c r="I172" s="102">
        <v>161325</v>
      </c>
      <c r="J172" s="102">
        <v>134193576</v>
      </c>
      <c r="K172" s="3" t="s">
        <v>104</v>
      </c>
      <c r="L172" s="105" t="s">
        <v>1217</v>
      </c>
      <c r="M172" s="105">
        <v>2008</v>
      </c>
      <c r="N172" s="4" t="s">
        <v>1540</v>
      </c>
      <c r="O172" s="4" t="s">
        <v>1218</v>
      </c>
      <c r="P172" s="110">
        <v>44197</v>
      </c>
      <c r="Q172" s="1" t="s">
        <v>3152</v>
      </c>
      <c r="R172" s="2" t="b">
        <f t="shared" si="0"/>
        <v>1</v>
      </c>
    </row>
    <row r="173" spans="1:18" x14ac:dyDescent="0.3">
      <c r="A173" s="100">
        <v>169</v>
      </c>
      <c r="B173" s="100">
        <v>1</v>
      </c>
      <c r="C173" s="100" t="s">
        <v>75</v>
      </c>
      <c r="D173" s="3" t="s">
        <v>566</v>
      </c>
      <c r="E173" s="3" t="s">
        <v>567</v>
      </c>
      <c r="F173" s="101" t="s">
        <v>568</v>
      </c>
      <c r="G173" s="101" t="s">
        <v>601</v>
      </c>
      <c r="H173" s="101" t="s">
        <v>3153</v>
      </c>
      <c r="I173" s="102">
        <v>39331</v>
      </c>
      <c r="J173" s="102">
        <v>2899669</v>
      </c>
      <c r="K173" s="3" t="s">
        <v>104</v>
      </c>
      <c r="L173" s="3" t="s">
        <v>1540</v>
      </c>
      <c r="M173" s="3">
        <v>2007</v>
      </c>
      <c r="N173" s="4" t="s">
        <v>1561</v>
      </c>
      <c r="O173" s="4" t="s">
        <v>2980</v>
      </c>
      <c r="P173" s="3">
        <v>2018</v>
      </c>
      <c r="Q173" s="1" t="s">
        <v>3153</v>
      </c>
      <c r="R173" s="2" t="b">
        <f t="shared" si="0"/>
        <v>1</v>
      </c>
    </row>
    <row r="174" spans="1:18" x14ac:dyDescent="0.3">
      <c r="A174" s="100">
        <v>170</v>
      </c>
      <c r="B174" s="100">
        <v>1</v>
      </c>
      <c r="C174" s="100" t="s">
        <v>75</v>
      </c>
      <c r="D174" s="3" t="s">
        <v>566</v>
      </c>
      <c r="E174" s="3" t="s">
        <v>567</v>
      </c>
      <c r="F174" s="101" t="s">
        <v>568</v>
      </c>
      <c r="G174" s="101" t="s">
        <v>603</v>
      </c>
      <c r="H174" s="101" t="s">
        <v>3154</v>
      </c>
      <c r="I174" s="102">
        <v>61418</v>
      </c>
      <c r="J174" s="102">
        <v>116782036</v>
      </c>
      <c r="K174" s="3" t="s">
        <v>104</v>
      </c>
      <c r="L174" s="3" t="s">
        <v>1561</v>
      </c>
      <c r="M174" s="3">
        <v>2007</v>
      </c>
      <c r="N174" s="4" t="s">
        <v>1561</v>
      </c>
      <c r="O174" s="4" t="s">
        <v>3137</v>
      </c>
      <c r="P174" s="3">
        <v>2017</v>
      </c>
      <c r="Q174" s="1" t="s">
        <v>3154</v>
      </c>
      <c r="R174" s="2" t="b">
        <f t="shared" si="0"/>
        <v>1</v>
      </c>
    </row>
    <row r="175" spans="1:18" x14ac:dyDescent="0.3">
      <c r="A175" s="100">
        <v>171</v>
      </c>
      <c r="B175" s="100">
        <v>1</v>
      </c>
      <c r="C175" s="100" t="s">
        <v>75</v>
      </c>
      <c r="D175" s="3" t="s">
        <v>566</v>
      </c>
      <c r="E175" s="3" t="s">
        <v>567</v>
      </c>
      <c r="F175" s="101" t="s">
        <v>568</v>
      </c>
      <c r="G175" s="101" t="s">
        <v>605</v>
      </c>
      <c r="H175" s="101" t="s">
        <v>3155</v>
      </c>
      <c r="I175" s="102">
        <v>42728</v>
      </c>
      <c r="J175" s="102">
        <v>68645745</v>
      </c>
      <c r="K175" s="3" t="s">
        <v>104</v>
      </c>
      <c r="L175" s="3" t="s">
        <v>486</v>
      </c>
      <c r="M175" s="3">
        <v>2003</v>
      </c>
      <c r="N175" s="4" t="s">
        <v>368</v>
      </c>
      <c r="O175" s="118" t="s">
        <v>267</v>
      </c>
      <c r="P175" s="3">
        <v>2015</v>
      </c>
      <c r="Q175" s="1" t="s">
        <v>3155</v>
      </c>
      <c r="R175" s="2" t="b">
        <f t="shared" si="0"/>
        <v>1</v>
      </c>
    </row>
    <row r="176" spans="1:18" x14ac:dyDescent="0.3">
      <c r="A176" s="100">
        <v>172</v>
      </c>
      <c r="B176" s="100">
        <v>1</v>
      </c>
      <c r="C176" s="100" t="s">
        <v>75</v>
      </c>
      <c r="D176" s="3" t="s">
        <v>566</v>
      </c>
      <c r="E176" s="3" t="s">
        <v>567</v>
      </c>
      <c r="F176" s="101" t="s">
        <v>568</v>
      </c>
      <c r="G176" s="101" t="s">
        <v>607</v>
      </c>
      <c r="H176" s="101" t="s">
        <v>3156</v>
      </c>
      <c r="I176" s="102">
        <v>39332</v>
      </c>
      <c r="J176" s="102">
        <v>117498371</v>
      </c>
      <c r="K176" s="3" t="s">
        <v>104</v>
      </c>
      <c r="L176" s="3" t="s">
        <v>1561</v>
      </c>
      <c r="M176" s="3">
        <v>2014</v>
      </c>
      <c r="N176" s="4" t="s">
        <v>1561</v>
      </c>
      <c r="O176" s="4" t="s">
        <v>3157</v>
      </c>
      <c r="P176" s="3">
        <v>2017</v>
      </c>
      <c r="Q176" s="1" t="s">
        <v>3156</v>
      </c>
      <c r="R176" s="2" t="b">
        <f t="shared" si="0"/>
        <v>1</v>
      </c>
    </row>
    <row r="177" spans="1:18" x14ac:dyDescent="0.3">
      <c r="A177" s="100">
        <v>173</v>
      </c>
      <c r="B177" s="100">
        <v>1</v>
      </c>
      <c r="C177" s="100" t="s">
        <v>75</v>
      </c>
      <c r="D177" s="3" t="s">
        <v>566</v>
      </c>
      <c r="E177" s="3" t="s">
        <v>567</v>
      </c>
      <c r="F177" s="101" t="s">
        <v>568</v>
      </c>
      <c r="G177" s="101" t="s">
        <v>609</v>
      </c>
      <c r="H177" s="101" t="s">
        <v>3158</v>
      </c>
      <c r="I177" s="102">
        <v>41863</v>
      </c>
      <c r="J177" s="102">
        <v>68645801</v>
      </c>
      <c r="K177" s="3" t="s">
        <v>104</v>
      </c>
      <c r="L177" s="3" t="s">
        <v>368</v>
      </c>
      <c r="M177" s="3">
        <v>2003</v>
      </c>
      <c r="N177" s="4" t="s">
        <v>368</v>
      </c>
      <c r="O177" s="4" t="s">
        <v>267</v>
      </c>
      <c r="P177" s="3">
        <v>2015</v>
      </c>
      <c r="Q177" s="1" t="s">
        <v>3158</v>
      </c>
      <c r="R177" s="2" t="b">
        <f t="shared" si="0"/>
        <v>1</v>
      </c>
    </row>
    <row r="178" spans="1:18" x14ac:dyDescent="0.3">
      <c r="A178" s="100">
        <v>174</v>
      </c>
      <c r="B178" s="100">
        <v>1</v>
      </c>
      <c r="C178" s="100" t="s">
        <v>75</v>
      </c>
      <c r="D178" s="3" t="s">
        <v>566</v>
      </c>
      <c r="E178" s="3" t="s">
        <v>567</v>
      </c>
      <c r="F178" s="101" t="s">
        <v>568</v>
      </c>
      <c r="G178" s="101" t="s">
        <v>611</v>
      </c>
      <c r="H178" s="101" t="s">
        <v>3159</v>
      </c>
      <c r="I178" s="102">
        <v>161525</v>
      </c>
      <c r="J178" s="102">
        <v>134193835</v>
      </c>
      <c r="K178" s="3" t="s">
        <v>104</v>
      </c>
      <c r="L178" s="105" t="s">
        <v>1217</v>
      </c>
      <c r="M178" s="105">
        <v>2008</v>
      </c>
      <c r="N178" s="4" t="s">
        <v>1540</v>
      </c>
      <c r="O178" s="4" t="s">
        <v>1218</v>
      </c>
      <c r="P178" s="106">
        <v>43891</v>
      </c>
      <c r="Q178" s="1" t="s">
        <v>3159</v>
      </c>
      <c r="R178" s="2" t="b">
        <f t="shared" si="0"/>
        <v>1</v>
      </c>
    </row>
    <row r="179" spans="1:18" x14ac:dyDescent="0.3">
      <c r="A179" s="100">
        <v>175</v>
      </c>
      <c r="B179" s="100">
        <v>1</v>
      </c>
      <c r="C179" s="100" t="s">
        <v>75</v>
      </c>
      <c r="D179" s="3" t="s">
        <v>566</v>
      </c>
      <c r="E179" s="3" t="s">
        <v>567</v>
      </c>
      <c r="F179" s="101" t="s">
        <v>568</v>
      </c>
      <c r="G179" s="101" t="s">
        <v>613</v>
      </c>
      <c r="H179" s="101" t="s">
        <v>3160</v>
      </c>
      <c r="I179" s="102">
        <v>130389813</v>
      </c>
      <c r="J179" s="102">
        <v>130390548</v>
      </c>
      <c r="K179" s="3" t="s">
        <v>104</v>
      </c>
      <c r="L179" s="3" t="s">
        <v>367</v>
      </c>
      <c r="M179" s="3" t="s">
        <v>267</v>
      </c>
      <c r="N179" s="4" t="s">
        <v>368</v>
      </c>
      <c r="O179" s="4" t="s">
        <v>267</v>
      </c>
      <c r="P179" s="3">
        <v>2018</v>
      </c>
      <c r="Q179" s="1" t="s">
        <v>3160</v>
      </c>
      <c r="R179" s="2" t="b">
        <f t="shared" si="0"/>
        <v>1</v>
      </c>
    </row>
    <row r="180" spans="1:18" x14ac:dyDescent="0.3">
      <c r="A180" s="100">
        <v>176</v>
      </c>
      <c r="B180" s="100">
        <v>1</v>
      </c>
      <c r="C180" s="100" t="s">
        <v>75</v>
      </c>
      <c r="D180" s="3" t="s">
        <v>616</v>
      </c>
      <c r="E180" s="3" t="s">
        <v>617</v>
      </c>
      <c r="F180" s="101" t="s">
        <v>618</v>
      </c>
      <c r="G180" s="101" t="s">
        <v>619</v>
      </c>
      <c r="H180" s="101" t="s">
        <v>3162</v>
      </c>
      <c r="I180" s="102">
        <v>39333</v>
      </c>
      <c r="J180" s="102">
        <v>80671300</v>
      </c>
      <c r="K180" s="3" t="s">
        <v>104</v>
      </c>
      <c r="L180" s="3" t="s">
        <v>486</v>
      </c>
      <c r="M180" s="3">
        <v>2006</v>
      </c>
      <c r="N180" s="4" t="s">
        <v>486</v>
      </c>
      <c r="O180" s="4" t="s">
        <v>267</v>
      </c>
      <c r="P180" s="3">
        <v>2014</v>
      </c>
      <c r="Q180" s="1" t="s">
        <v>3162</v>
      </c>
      <c r="R180" s="2" t="b">
        <f t="shared" si="0"/>
        <v>1</v>
      </c>
    </row>
    <row r="181" spans="1:18" x14ac:dyDescent="0.3">
      <c r="A181" s="100">
        <v>177</v>
      </c>
      <c r="B181" s="100">
        <v>1</v>
      </c>
      <c r="C181" s="100" t="s">
        <v>75</v>
      </c>
      <c r="D181" s="3" t="s">
        <v>616</v>
      </c>
      <c r="E181" s="3" t="s">
        <v>617</v>
      </c>
      <c r="F181" s="101" t="s">
        <v>618</v>
      </c>
      <c r="G181" s="101" t="s">
        <v>621</v>
      </c>
      <c r="H181" s="101" t="s">
        <v>3163</v>
      </c>
      <c r="I181" s="102">
        <v>41824</v>
      </c>
      <c r="J181" s="102">
        <v>68625634</v>
      </c>
      <c r="K181" s="3" t="s">
        <v>104</v>
      </c>
      <c r="L181" s="3" t="s">
        <v>368</v>
      </c>
      <c r="M181" s="3">
        <v>2003</v>
      </c>
      <c r="N181" s="4" t="s">
        <v>368</v>
      </c>
      <c r="O181" s="4" t="s">
        <v>267</v>
      </c>
      <c r="P181" s="3">
        <v>2015</v>
      </c>
      <c r="Q181" s="1" t="s">
        <v>3163</v>
      </c>
      <c r="R181" s="2" t="b">
        <f t="shared" si="0"/>
        <v>1</v>
      </c>
    </row>
    <row r="182" spans="1:18" x14ac:dyDescent="0.3">
      <c r="A182" s="100">
        <v>178</v>
      </c>
      <c r="B182" s="100">
        <v>1</v>
      </c>
      <c r="C182" s="100" t="s">
        <v>75</v>
      </c>
      <c r="D182" s="3" t="s">
        <v>616</v>
      </c>
      <c r="E182" s="3" t="s">
        <v>617</v>
      </c>
      <c r="F182" s="101" t="s">
        <v>618</v>
      </c>
      <c r="G182" s="101" t="s">
        <v>263</v>
      </c>
      <c r="H182" s="101" t="s">
        <v>3164</v>
      </c>
      <c r="I182" s="102">
        <v>161714</v>
      </c>
      <c r="J182" s="102">
        <v>124532497</v>
      </c>
      <c r="K182" s="3" t="s">
        <v>104</v>
      </c>
      <c r="L182" s="105" t="s">
        <v>368</v>
      </c>
      <c r="M182" s="105">
        <v>2007</v>
      </c>
      <c r="N182" s="4" t="s">
        <v>368</v>
      </c>
      <c r="O182" s="4" t="s">
        <v>267</v>
      </c>
      <c r="P182" s="110">
        <v>44197</v>
      </c>
      <c r="Q182" s="1" t="s">
        <v>3164</v>
      </c>
      <c r="R182" s="2" t="b">
        <f t="shared" si="0"/>
        <v>1</v>
      </c>
    </row>
    <row r="183" spans="1:18" x14ac:dyDescent="0.3">
      <c r="A183" s="100">
        <v>179</v>
      </c>
      <c r="B183" s="100">
        <v>1</v>
      </c>
      <c r="C183" s="100" t="s">
        <v>75</v>
      </c>
      <c r="D183" s="3" t="s">
        <v>616</v>
      </c>
      <c r="E183" s="3" t="s">
        <v>617</v>
      </c>
      <c r="F183" s="101" t="s">
        <v>618</v>
      </c>
      <c r="G183" s="101" t="s">
        <v>624</v>
      </c>
      <c r="H183" s="101" t="s">
        <v>3165</v>
      </c>
      <c r="I183" s="102">
        <v>60235</v>
      </c>
      <c r="J183" s="102">
        <v>124454650</v>
      </c>
      <c r="K183" s="3" t="s">
        <v>104</v>
      </c>
      <c r="L183" s="3" t="s">
        <v>486</v>
      </c>
      <c r="M183" s="3">
        <v>2006</v>
      </c>
      <c r="N183" s="4" t="s">
        <v>368</v>
      </c>
      <c r="O183" s="4" t="s">
        <v>267</v>
      </c>
      <c r="P183" s="104">
        <v>43891</v>
      </c>
      <c r="Q183" s="1" t="s">
        <v>3165</v>
      </c>
      <c r="R183" s="2" t="b">
        <f t="shared" si="0"/>
        <v>1</v>
      </c>
    </row>
    <row r="184" spans="1:18" x14ac:dyDescent="0.3">
      <c r="A184" s="100">
        <v>180</v>
      </c>
      <c r="B184" s="100">
        <v>1</v>
      </c>
      <c r="C184" s="100" t="s">
        <v>75</v>
      </c>
      <c r="D184" s="3" t="s">
        <v>616</v>
      </c>
      <c r="E184" s="3" t="s">
        <v>617</v>
      </c>
      <c r="F184" s="101" t="s">
        <v>618</v>
      </c>
      <c r="G184" s="101" t="s">
        <v>626</v>
      </c>
      <c r="H184" s="101" t="s">
        <v>3166</v>
      </c>
      <c r="I184" s="102">
        <v>161720</v>
      </c>
      <c r="J184" s="102">
        <v>109916524</v>
      </c>
      <c r="K184" s="3" t="s">
        <v>104</v>
      </c>
      <c r="L184" s="3" t="s">
        <v>486</v>
      </c>
      <c r="M184" s="3">
        <v>2008</v>
      </c>
      <c r="N184" s="4" t="s">
        <v>486</v>
      </c>
      <c r="O184" s="4" t="s">
        <v>267</v>
      </c>
      <c r="P184" s="3">
        <v>2017</v>
      </c>
      <c r="Q184" s="1" t="s">
        <v>3166</v>
      </c>
      <c r="R184" s="2" t="b">
        <f t="shared" si="0"/>
        <v>1</v>
      </c>
    </row>
    <row r="185" spans="1:18" x14ac:dyDescent="0.3">
      <c r="A185" s="100">
        <v>181</v>
      </c>
      <c r="B185" s="100">
        <v>1</v>
      </c>
      <c r="C185" s="100" t="s">
        <v>75</v>
      </c>
      <c r="D185" s="3" t="s">
        <v>616</v>
      </c>
      <c r="E185" s="3" t="s">
        <v>617</v>
      </c>
      <c r="F185" s="101" t="s">
        <v>618</v>
      </c>
      <c r="G185" s="101" t="s">
        <v>628</v>
      </c>
      <c r="H185" s="101" t="s">
        <v>3167</v>
      </c>
      <c r="I185" s="102">
        <v>39334</v>
      </c>
      <c r="J185" s="102">
        <v>68625721</v>
      </c>
      <c r="K185" s="3" t="s">
        <v>104</v>
      </c>
      <c r="L185" s="3" t="s">
        <v>368</v>
      </c>
      <c r="M185" s="3">
        <v>2005</v>
      </c>
      <c r="N185" s="4" t="s">
        <v>368</v>
      </c>
      <c r="O185" s="4" t="s">
        <v>267</v>
      </c>
      <c r="P185" s="3">
        <v>2015</v>
      </c>
      <c r="Q185" s="1" t="s">
        <v>3167</v>
      </c>
      <c r="R185" s="2" t="b">
        <f t="shared" si="0"/>
        <v>1</v>
      </c>
    </row>
    <row r="186" spans="1:18" x14ac:dyDescent="0.3">
      <c r="A186" s="100">
        <v>182</v>
      </c>
      <c r="B186" s="100">
        <v>1</v>
      </c>
      <c r="C186" s="100" t="s">
        <v>75</v>
      </c>
      <c r="D186" s="3" t="s">
        <v>616</v>
      </c>
      <c r="E186" s="3" t="s">
        <v>617</v>
      </c>
      <c r="F186" s="101" t="s">
        <v>618</v>
      </c>
      <c r="G186" s="101" t="s">
        <v>630</v>
      </c>
      <c r="H186" s="101" t="s">
        <v>3168</v>
      </c>
      <c r="I186" s="102">
        <v>44579</v>
      </c>
      <c r="J186" s="102">
        <v>124433617</v>
      </c>
      <c r="K186" s="3" t="s">
        <v>104</v>
      </c>
      <c r="L186" s="3" t="s">
        <v>486</v>
      </c>
      <c r="M186" s="3">
        <v>2004</v>
      </c>
      <c r="N186" s="4" t="s">
        <v>368</v>
      </c>
      <c r="O186" s="4" t="s">
        <v>267</v>
      </c>
      <c r="P186" s="106">
        <v>43891</v>
      </c>
      <c r="Q186" s="1" t="s">
        <v>3168</v>
      </c>
      <c r="R186" s="2" t="b">
        <f t="shared" si="0"/>
        <v>1</v>
      </c>
    </row>
    <row r="187" spans="1:18" x14ac:dyDescent="0.3">
      <c r="A187" s="100">
        <v>183</v>
      </c>
      <c r="B187" s="100">
        <v>1</v>
      </c>
      <c r="C187" s="100" t="s">
        <v>75</v>
      </c>
      <c r="D187" s="3" t="s">
        <v>616</v>
      </c>
      <c r="E187" s="3" t="s">
        <v>617</v>
      </c>
      <c r="F187" s="101" t="s">
        <v>618</v>
      </c>
      <c r="G187" s="101" t="s">
        <v>632</v>
      </c>
      <c r="H187" s="101" t="s">
        <v>3169</v>
      </c>
      <c r="I187" s="102">
        <v>44614</v>
      </c>
      <c r="J187" s="102">
        <v>140353520</v>
      </c>
      <c r="K187" s="3" t="s">
        <v>104</v>
      </c>
      <c r="L187" s="3" t="s">
        <v>486</v>
      </c>
      <c r="M187" s="3">
        <v>2004</v>
      </c>
      <c r="N187" s="4" t="s">
        <v>486</v>
      </c>
      <c r="O187" s="4" t="s">
        <v>267</v>
      </c>
      <c r="P187" s="3">
        <v>2018</v>
      </c>
      <c r="Q187" s="1" t="s">
        <v>3169</v>
      </c>
      <c r="R187" s="2" t="b">
        <f t="shared" si="0"/>
        <v>1</v>
      </c>
    </row>
    <row r="188" spans="1:18" x14ac:dyDescent="0.3">
      <c r="A188" s="100">
        <v>184</v>
      </c>
      <c r="B188" s="100">
        <v>1</v>
      </c>
      <c r="C188" s="100" t="s">
        <v>75</v>
      </c>
      <c r="D188" s="3" t="s">
        <v>616</v>
      </c>
      <c r="E188" s="3" t="s">
        <v>617</v>
      </c>
      <c r="F188" s="101" t="s">
        <v>618</v>
      </c>
      <c r="G188" s="101" t="s">
        <v>634</v>
      </c>
      <c r="H188" s="101" t="s">
        <v>3170</v>
      </c>
      <c r="I188" s="102">
        <v>41825</v>
      </c>
      <c r="J188" s="102">
        <v>68625931</v>
      </c>
      <c r="K188" s="3" t="s">
        <v>104</v>
      </c>
      <c r="L188" s="3" t="s">
        <v>368</v>
      </c>
      <c r="M188" s="3">
        <v>2003</v>
      </c>
      <c r="N188" s="4" t="s">
        <v>368</v>
      </c>
      <c r="O188" s="4" t="s">
        <v>267</v>
      </c>
      <c r="P188" s="106">
        <v>43891</v>
      </c>
      <c r="Q188" s="1" t="s">
        <v>3170</v>
      </c>
      <c r="R188" s="2" t="b">
        <f t="shared" si="0"/>
        <v>1</v>
      </c>
    </row>
    <row r="189" spans="1:18" x14ac:dyDescent="0.3">
      <c r="A189" s="100">
        <v>185</v>
      </c>
      <c r="B189" s="100">
        <v>1</v>
      </c>
      <c r="C189" s="100" t="s">
        <v>75</v>
      </c>
      <c r="D189" s="3" t="s">
        <v>636</v>
      </c>
      <c r="E189" s="3" t="s">
        <v>637</v>
      </c>
      <c r="F189" s="101" t="s">
        <v>638</v>
      </c>
      <c r="G189" s="101" t="s">
        <v>639</v>
      </c>
      <c r="H189" s="101" t="s">
        <v>3172</v>
      </c>
      <c r="I189" s="102">
        <v>161351</v>
      </c>
      <c r="J189" s="102">
        <v>124470453</v>
      </c>
      <c r="K189" s="3" t="s">
        <v>104</v>
      </c>
      <c r="L189" s="3" t="s">
        <v>486</v>
      </c>
      <c r="M189" s="3">
        <v>2007</v>
      </c>
      <c r="N189" s="4" t="s">
        <v>486</v>
      </c>
      <c r="O189" s="4" t="s">
        <v>267</v>
      </c>
      <c r="P189" s="106">
        <v>43891</v>
      </c>
      <c r="Q189" s="1" t="s">
        <v>3172</v>
      </c>
      <c r="R189" s="2" t="b">
        <f t="shared" si="0"/>
        <v>1</v>
      </c>
    </row>
    <row r="190" spans="1:18" x14ac:dyDescent="0.3">
      <c r="A190" s="100">
        <v>186</v>
      </c>
      <c r="B190" s="100">
        <v>1</v>
      </c>
      <c r="C190" s="100" t="s">
        <v>75</v>
      </c>
      <c r="D190" s="3" t="s">
        <v>636</v>
      </c>
      <c r="E190" s="3" t="s">
        <v>637</v>
      </c>
      <c r="F190" s="101" t="s">
        <v>638</v>
      </c>
      <c r="G190" s="101" t="s">
        <v>641</v>
      </c>
      <c r="H190" s="101" t="s">
        <v>3173</v>
      </c>
      <c r="I190" s="102">
        <v>161679</v>
      </c>
      <c r="J190" s="102">
        <v>124527280</v>
      </c>
      <c r="K190" s="3" t="s">
        <v>104</v>
      </c>
      <c r="L190" s="105" t="s">
        <v>486</v>
      </c>
      <c r="M190" s="105">
        <v>2008</v>
      </c>
      <c r="N190" s="4" t="s">
        <v>1217</v>
      </c>
      <c r="O190" s="4" t="s">
        <v>1218</v>
      </c>
      <c r="P190" s="106">
        <v>43891</v>
      </c>
      <c r="Q190" s="1" t="s">
        <v>3173</v>
      </c>
      <c r="R190" s="2" t="b">
        <f t="shared" si="0"/>
        <v>1</v>
      </c>
    </row>
    <row r="191" spans="1:18" x14ac:dyDescent="0.3">
      <c r="A191" s="100">
        <v>187</v>
      </c>
      <c r="B191" s="100">
        <v>1</v>
      </c>
      <c r="C191" s="100" t="s">
        <v>75</v>
      </c>
      <c r="D191" s="3" t="s">
        <v>636</v>
      </c>
      <c r="E191" s="3" t="s">
        <v>637</v>
      </c>
      <c r="F191" s="101" t="s">
        <v>638</v>
      </c>
      <c r="G191" s="101" t="s">
        <v>643</v>
      </c>
      <c r="H191" s="101" t="s">
        <v>3174</v>
      </c>
      <c r="I191" s="102">
        <v>161606</v>
      </c>
      <c r="J191" s="102">
        <v>124513884</v>
      </c>
      <c r="K191" s="3" t="s">
        <v>104</v>
      </c>
      <c r="L191" s="105" t="s">
        <v>486</v>
      </c>
      <c r="M191" s="105">
        <v>2007</v>
      </c>
      <c r="N191" s="4" t="s">
        <v>368</v>
      </c>
      <c r="O191" s="4" t="s">
        <v>267</v>
      </c>
      <c r="P191" s="110">
        <v>44197</v>
      </c>
      <c r="Q191" s="1" t="s">
        <v>3174</v>
      </c>
      <c r="R191" s="2" t="b">
        <f t="shared" si="0"/>
        <v>1</v>
      </c>
    </row>
    <row r="192" spans="1:18" x14ac:dyDescent="0.3">
      <c r="A192" s="100">
        <v>188</v>
      </c>
      <c r="B192" s="100">
        <v>1</v>
      </c>
      <c r="C192" s="100" t="s">
        <v>75</v>
      </c>
      <c r="D192" s="3" t="s">
        <v>636</v>
      </c>
      <c r="E192" s="3" t="s">
        <v>637</v>
      </c>
      <c r="F192" s="101" t="s">
        <v>645</v>
      </c>
      <c r="G192" s="101" t="s">
        <v>646</v>
      </c>
      <c r="H192" s="101" t="s">
        <v>3175</v>
      </c>
      <c r="I192" s="102">
        <v>41841</v>
      </c>
      <c r="J192" s="102">
        <v>68639742</v>
      </c>
      <c r="K192" s="3" t="s">
        <v>104</v>
      </c>
      <c r="L192" s="3" t="s">
        <v>368</v>
      </c>
      <c r="M192" s="3">
        <v>2003</v>
      </c>
      <c r="N192" s="4" t="s">
        <v>368</v>
      </c>
      <c r="O192" s="4" t="s">
        <v>267</v>
      </c>
      <c r="P192" s="3">
        <v>2015</v>
      </c>
      <c r="Q192" s="1" t="s">
        <v>3175</v>
      </c>
      <c r="R192" s="2" t="b">
        <f t="shared" si="0"/>
        <v>1</v>
      </c>
    </row>
    <row r="193" spans="1:18" x14ac:dyDescent="0.3">
      <c r="A193" s="100">
        <v>189</v>
      </c>
      <c r="B193" s="100">
        <v>1</v>
      </c>
      <c r="C193" s="100" t="s">
        <v>75</v>
      </c>
      <c r="D193" s="3" t="s">
        <v>636</v>
      </c>
      <c r="E193" s="3" t="s">
        <v>637</v>
      </c>
      <c r="F193" s="101" t="s">
        <v>645</v>
      </c>
      <c r="G193" s="101" t="s">
        <v>648</v>
      </c>
      <c r="H193" s="101" t="s">
        <v>3176</v>
      </c>
      <c r="I193" s="102">
        <v>195440</v>
      </c>
      <c r="J193" s="102">
        <v>68639837</v>
      </c>
      <c r="K193" s="3" t="s">
        <v>104</v>
      </c>
      <c r="L193" s="3" t="s">
        <v>486</v>
      </c>
      <c r="M193" s="3">
        <v>2010</v>
      </c>
      <c r="N193" s="4" t="s">
        <v>486</v>
      </c>
      <c r="O193" s="4" t="s">
        <v>267</v>
      </c>
      <c r="P193" s="3">
        <v>2015</v>
      </c>
      <c r="Q193" s="1" t="s">
        <v>3176</v>
      </c>
      <c r="R193" s="2" t="b">
        <f t="shared" si="0"/>
        <v>1</v>
      </c>
    </row>
    <row r="194" spans="1:18" x14ac:dyDescent="0.3">
      <c r="A194" s="100">
        <v>190</v>
      </c>
      <c r="B194" s="100">
        <v>1</v>
      </c>
      <c r="C194" s="100" t="s">
        <v>75</v>
      </c>
      <c r="D194" s="3" t="s">
        <v>636</v>
      </c>
      <c r="E194" s="3" t="s">
        <v>637</v>
      </c>
      <c r="F194" s="101" t="s">
        <v>645</v>
      </c>
      <c r="G194" s="101" t="s">
        <v>650</v>
      </c>
      <c r="H194" s="101" t="s">
        <v>3177</v>
      </c>
      <c r="I194" s="102">
        <v>41842</v>
      </c>
      <c r="J194" s="102">
        <v>68639939</v>
      </c>
      <c r="K194" s="3" t="s">
        <v>104</v>
      </c>
      <c r="L194" s="3" t="s">
        <v>368</v>
      </c>
      <c r="M194" s="3">
        <v>2003</v>
      </c>
      <c r="N194" s="4" t="s">
        <v>368</v>
      </c>
      <c r="O194" s="4" t="s">
        <v>267</v>
      </c>
      <c r="P194" s="3">
        <v>2015</v>
      </c>
      <c r="Q194" s="1" t="s">
        <v>3177</v>
      </c>
      <c r="R194" s="2" t="b">
        <f t="shared" si="0"/>
        <v>1</v>
      </c>
    </row>
    <row r="195" spans="1:18" x14ac:dyDescent="0.3">
      <c r="A195" s="100">
        <v>191</v>
      </c>
      <c r="B195" s="100">
        <v>1</v>
      </c>
      <c r="C195" s="100" t="s">
        <v>75</v>
      </c>
      <c r="D195" s="3" t="s">
        <v>636</v>
      </c>
      <c r="E195" s="3" t="s">
        <v>637</v>
      </c>
      <c r="F195" s="101" t="s">
        <v>645</v>
      </c>
      <c r="G195" s="101" t="s">
        <v>652</v>
      </c>
      <c r="H195" s="101" t="s">
        <v>3178</v>
      </c>
      <c r="I195" s="102">
        <v>41843</v>
      </c>
      <c r="J195" s="102">
        <v>68640026</v>
      </c>
      <c r="K195" s="3" t="s">
        <v>104</v>
      </c>
      <c r="L195" s="3" t="s">
        <v>486</v>
      </c>
      <c r="M195" s="3">
        <v>2003</v>
      </c>
      <c r="N195" s="4" t="s">
        <v>486</v>
      </c>
      <c r="O195" s="4" t="s">
        <v>267</v>
      </c>
      <c r="P195" s="3">
        <v>2015</v>
      </c>
      <c r="Q195" s="1" t="s">
        <v>3178</v>
      </c>
      <c r="R195" s="2" t="b">
        <f t="shared" si="0"/>
        <v>1</v>
      </c>
    </row>
    <row r="196" spans="1:18" x14ac:dyDescent="0.3">
      <c r="A196" s="100">
        <v>192</v>
      </c>
      <c r="B196" s="100">
        <v>1</v>
      </c>
      <c r="C196" s="100" t="s">
        <v>75</v>
      </c>
      <c r="D196" s="3" t="s">
        <v>636</v>
      </c>
      <c r="E196" s="3" t="s">
        <v>637</v>
      </c>
      <c r="F196" s="101" t="s">
        <v>645</v>
      </c>
      <c r="G196" s="101" t="s">
        <v>654</v>
      </c>
      <c r="H196" s="101" t="s">
        <v>3179</v>
      </c>
      <c r="I196" s="102">
        <v>41844</v>
      </c>
      <c r="J196" s="102">
        <v>68640093</v>
      </c>
      <c r="K196" s="3" t="s">
        <v>104</v>
      </c>
      <c r="L196" s="3" t="s">
        <v>368</v>
      </c>
      <c r="M196" s="3">
        <v>2003</v>
      </c>
      <c r="N196" s="4" t="s">
        <v>368</v>
      </c>
      <c r="O196" s="4" t="s">
        <v>267</v>
      </c>
      <c r="P196" s="3">
        <v>2015</v>
      </c>
      <c r="Q196" s="1" t="s">
        <v>3179</v>
      </c>
      <c r="R196" s="2" t="b">
        <f t="shared" si="0"/>
        <v>1</v>
      </c>
    </row>
    <row r="197" spans="1:18" x14ac:dyDescent="0.3">
      <c r="A197" s="100">
        <v>193</v>
      </c>
      <c r="B197" s="100">
        <v>1</v>
      </c>
      <c r="C197" s="100" t="s">
        <v>75</v>
      </c>
      <c r="D197" s="3" t="s">
        <v>636</v>
      </c>
      <c r="E197" s="3" t="s">
        <v>657</v>
      </c>
      <c r="F197" s="101" t="s">
        <v>658</v>
      </c>
      <c r="G197" s="101" t="s">
        <v>659</v>
      </c>
      <c r="H197" s="101" t="s">
        <v>3180</v>
      </c>
      <c r="I197" s="102">
        <v>39335</v>
      </c>
      <c r="J197" s="102">
        <v>68610594</v>
      </c>
      <c r="K197" s="3" t="s">
        <v>104</v>
      </c>
      <c r="L197" s="3" t="s">
        <v>1217</v>
      </c>
      <c r="M197" s="3">
        <v>2005</v>
      </c>
      <c r="N197" s="4" t="s">
        <v>1217</v>
      </c>
      <c r="O197" s="4" t="s">
        <v>3181</v>
      </c>
      <c r="P197" s="3">
        <v>2015</v>
      </c>
      <c r="Q197" s="1" t="s">
        <v>3180</v>
      </c>
      <c r="R197" s="2" t="b">
        <f t="shared" si="0"/>
        <v>1</v>
      </c>
    </row>
    <row r="198" spans="1:18" x14ac:dyDescent="0.3">
      <c r="A198" s="100">
        <v>194</v>
      </c>
      <c r="B198" s="100">
        <v>1</v>
      </c>
      <c r="C198" s="100" t="s">
        <v>75</v>
      </c>
      <c r="D198" s="3" t="s">
        <v>636</v>
      </c>
      <c r="E198" s="3" t="s">
        <v>657</v>
      </c>
      <c r="F198" s="101" t="s">
        <v>658</v>
      </c>
      <c r="G198" s="101" t="s">
        <v>661</v>
      </c>
      <c r="H198" s="101" t="s">
        <v>3182</v>
      </c>
      <c r="I198" s="102">
        <v>41732</v>
      </c>
      <c r="J198" s="102">
        <v>68610784</v>
      </c>
      <c r="K198" s="3" t="s">
        <v>104</v>
      </c>
      <c r="L198" s="3" t="s">
        <v>368</v>
      </c>
      <c r="M198" s="3">
        <v>2003</v>
      </c>
      <c r="N198" s="4" t="s">
        <v>368</v>
      </c>
      <c r="O198" s="4" t="s">
        <v>267</v>
      </c>
      <c r="P198" s="3">
        <v>2015</v>
      </c>
      <c r="Q198" s="1" t="s">
        <v>3182</v>
      </c>
      <c r="R198" s="2" t="b">
        <f t="shared" si="0"/>
        <v>1</v>
      </c>
    </row>
    <row r="199" spans="1:18" x14ac:dyDescent="0.3">
      <c r="A199" s="100">
        <v>195</v>
      </c>
      <c r="B199" s="100">
        <v>1</v>
      </c>
      <c r="C199" s="100" t="s">
        <v>75</v>
      </c>
      <c r="D199" s="3" t="s">
        <v>636</v>
      </c>
      <c r="E199" s="3" t="s">
        <v>663</v>
      </c>
      <c r="F199" s="101" t="s">
        <v>664</v>
      </c>
      <c r="G199" s="101" t="s">
        <v>665</v>
      </c>
      <c r="H199" s="101" t="s">
        <v>3183</v>
      </c>
      <c r="I199" s="102">
        <v>41873</v>
      </c>
      <c r="J199" s="102">
        <v>68623121</v>
      </c>
      <c r="K199" s="3" t="s">
        <v>104</v>
      </c>
      <c r="L199" s="3" t="s">
        <v>2972</v>
      </c>
      <c r="M199" s="3">
        <v>2003</v>
      </c>
      <c r="N199" s="4" t="s">
        <v>368</v>
      </c>
      <c r="O199" s="4" t="s">
        <v>267</v>
      </c>
      <c r="P199" s="3">
        <v>2015</v>
      </c>
      <c r="Q199" s="1" t="s">
        <v>3183</v>
      </c>
      <c r="R199" s="2" t="b">
        <f t="shared" si="0"/>
        <v>1</v>
      </c>
    </row>
    <row r="200" spans="1:18" x14ac:dyDescent="0.3">
      <c r="A200" s="100">
        <v>196</v>
      </c>
      <c r="B200" s="100">
        <v>1</v>
      </c>
      <c r="C200" s="100" t="s">
        <v>75</v>
      </c>
      <c r="D200" s="3" t="s">
        <v>636</v>
      </c>
      <c r="E200" s="3" t="s">
        <v>663</v>
      </c>
      <c r="F200" s="101" t="s">
        <v>667</v>
      </c>
      <c r="G200" s="101" t="s">
        <v>668</v>
      </c>
      <c r="H200" s="101" t="s">
        <v>3184</v>
      </c>
      <c r="I200" s="102">
        <v>161664</v>
      </c>
      <c r="J200" s="102">
        <v>68638011</v>
      </c>
      <c r="K200" s="3" t="s">
        <v>104</v>
      </c>
      <c r="L200" s="3" t="s">
        <v>486</v>
      </c>
      <c r="M200" s="3">
        <v>2008</v>
      </c>
      <c r="N200" s="4" t="s">
        <v>368</v>
      </c>
      <c r="O200" s="4" t="s">
        <v>267</v>
      </c>
      <c r="P200" s="3">
        <v>2015</v>
      </c>
      <c r="Q200" s="1" t="s">
        <v>3184</v>
      </c>
      <c r="R200" s="2" t="b">
        <f t="shared" si="0"/>
        <v>1</v>
      </c>
    </row>
    <row r="201" spans="1:18" x14ac:dyDescent="0.3">
      <c r="A201" s="100">
        <v>197</v>
      </c>
      <c r="B201" s="100">
        <v>1</v>
      </c>
      <c r="C201" s="100" t="s">
        <v>75</v>
      </c>
      <c r="D201" s="3" t="s">
        <v>636</v>
      </c>
      <c r="E201" s="3" t="s">
        <v>663</v>
      </c>
      <c r="F201" s="101" t="s">
        <v>667</v>
      </c>
      <c r="G201" s="101" t="s">
        <v>670</v>
      </c>
      <c r="H201" s="101" t="s">
        <v>3185</v>
      </c>
      <c r="I201" s="102">
        <v>161709</v>
      </c>
      <c r="J201" s="102">
        <v>68638176</v>
      </c>
      <c r="K201" s="3" t="s">
        <v>104</v>
      </c>
      <c r="L201" s="3" t="s">
        <v>2972</v>
      </c>
      <c r="M201" s="3">
        <v>2007</v>
      </c>
      <c r="N201" s="4" t="s">
        <v>368</v>
      </c>
      <c r="O201" s="4" t="s">
        <v>267</v>
      </c>
      <c r="P201" s="3">
        <v>2015</v>
      </c>
      <c r="Q201" s="1" t="s">
        <v>3185</v>
      </c>
      <c r="R201" s="2" t="b">
        <f t="shared" si="0"/>
        <v>1</v>
      </c>
    </row>
    <row r="202" spans="1:18" x14ac:dyDescent="0.3">
      <c r="A202" s="100">
        <v>198</v>
      </c>
      <c r="B202" s="100">
        <v>1</v>
      </c>
      <c r="C202" s="100" t="s">
        <v>75</v>
      </c>
      <c r="D202" s="3" t="s">
        <v>636</v>
      </c>
      <c r="E202" s="3" t="s">
        <v>663</v>
      </c>
      <c r="F202" s="101" t="s">
        <v>667</v>
      </c>
      <c r="G202" s="101" t="s">
        <v>672</v>
      </c>
      <c r="H202" s="101" t="s">
        <v>3186</v>
      </c>
      <c r="I202" s="102">
        <v>42717</v>
      </c>
      <c r="J202" s="102">
        <v>68638402</v>
      </c>
      <c r="K202" s="3" t="s">
        <v>104</v>
      </c>
      <c r="L202" s="3" t="s">
        <v>486</v>
      </c>
      <c r="M202" s="3">
        <v>2008</v>
      </c>
      <c r="N202" s="4" t="s">
        <v>368</v>
      </c>
      <c r="O202" s="4" t="s">
        <v>267</v>
      </c>
      <c r="P202" s="3">
        <v>2015</v>
      </c>
      <c r="Q202" s="1" t="s">
        <v>3186</v>
      </c>
      <c r="R202" s="2" t="b">
        <f t="shared" si="0"/>
        <v>1</v>
      </c>
    </row>
    <row r="203" spans="1:18" x14ac:dyDescent="0.3">
      <c r="A203" s="100">
        <v>199</v>
      </c>
      <c r="B203" s="100">
        <v>1</v>
      </c>
      <c r="C203" s="100" t="s">
        <v>75</v>
      </c>
      <c r="D203" s="3" t="s">
        <v>636</v>
      </c>
      <c r="E203" s="3" t="s">
        <v>663</v>
      </c>
      <c r="F203" s="101" t="s">
        <v>667</v>
      </c>
      <c r="G203" s="101" t="s">
        <v>263</v>
      </c>
      <c r="H203" s="101" t="s">
        <v>3187</v>
      </c>
      <c r="I203" s="102">
        <v>161563</v>
      </c>
      <c r="J203" s="102">
        <v>124507360</v>
      </c>
      <c r="K203" s="3" t="s">
        <v>104</v>
      </c>
      <c r="L203" s="105" t="s">
        <v>486</v>
      </c>
      <c r="M203" s="105">
        <v>2007</v>
      </c>
      <c r="N203" s="4" t="s">
        <v>368</v>
      </c>
      <c r="O203" s="4" t="s">
        <v>267</v>
      </c>
      <c r="P203" s="106">
        <v>43891</v>
      </c>
      <c r="Q203" s="1" t="s">
        <v>3187</v>
      </c>
      <c r="R203" s="2" t="b">
        <f t="shared" si="0"/>
        <v>1</v>
      </c>
    </row>
    <row r="204" spans="1:18" x14ac:dyDescent="0.3">
      <c r="A204" s="100">
        <v>512</v>
      </c>
      <c r="B204" s="100">
        <v>1</v>
      </c>
      <c r="C204" s="100" t="s">
        <v>75</v>
      </c>
      <c r="D204" s="3" t="s">
        <v>76</v>
      </c>
      <c r="E204" s="3" t="s">
        <v>77</v>
      </c>
      <c r="F204" s="101" t="s">
        <v>1325</v>
      </c>
      <c r="G204" s="101" t="s">
        <v>1326</v>
      </c>
      <c r="H204" s="111" t="s">
        <v>3518</v>
      </c>
      <c r="I204" s="102">
        <v>169760690</v>
      </c>
      <c r="J204" s="102">
        <v>124508850</v>
      </c>
      <c r="K204" s="3" t="s">
        <v>1219</v>
      </c>
      <c r="L204" s="3" t="s">
        <v>1540</v>
      </c>
      <c r="M204" s="3">
        <v>2008</v>
      </c>
      <c r="N204" s="4" t="s">
        <v>1540</v>
      </c>
      <c r="O204" s="4" t="s">
        <v>1218</v>
      </c>
      <c r="P204" s="116" t="s">
        <v>3220</v>
      </c>
      <c r="Q204" s="1" t="s">
        <v>3518</v>
      </c>
      <c r="R204" s="2" t="b">
        <f t="shared" si="0"/>
        <v>1</v>
      </c>
    </row>
    <row r="205" spans="1:18" x14ac:dyDescent="0.3">
      <c r="A205" s="100">
        <v>201</v>
      </c>
      <c r="B205" s="100">
        <v>1</v>
      </c>
      <c r="C205" s="100" t="s">
        <v>75</v>
      </c>
      <c r="D205" s="3" t="s">
        <v>636</v>
      </c>
      <c r="E205" s="3" t="s">
        <v>663</v>
      </c>
      <c r="F205" s="101" t="s">
        <v>667</v>
      </c>
      <c r="G205" s="101" t="s">
        <v>678</v>
      </c>
      <c r="H205" s="101" t="s">
        <v>3190</v>
      </c>
      <c r="I205" s="102">
        <v>41837</v>
      </c>
      <c r="J205" s="102">
        <v>68638559</v>
      </c>
      <c r="K205" s="3" t="s">
        <v>104</v>
      </c>
      <c r="L205" s="3" t="s">
        <v>2972</v>
      </c>
      <c r="M205" s="3">
        <v>2007</v>
      </c>
      <c r="N205" s="4" t="s">
        <v>368</v>
      </c>
      <c r="O205" s="4" t="s">
        <v>267</v>
      </c>
      <c r="P205" s="3">
        <v>2015</v>
      </c>
      <c r="Q205" s="1" t="s">
        <v>3190</v>
      </c>
      <c r="R205" s="2" t="b">
        <f t="shared" si="0"/>
        <v>1</v>
      </c>
    </row>
    <row r="206" spans="1:18" x14ac:dyDescent="0.3">
      <c r="A206" s="100">
        <v>202</v>
      </c>
      <c r="B206" s="100">
        <v>1</v>
      </c>
      <c r="C206" s="100" t="s">
        <v>75</v>
      </c>
      <c r="D206" s="3" t="s">
        <v>636</v>
      </c>
      <c r="E206" s="3" t="s">
        <v>663</v>
      </c>
      <c r="F206" s="101" t="s">
        <v>667</v>
      </c>
      <c r="G206" s="101" t="s">
        <v>680</v>
      </c>
      <c r="H206" s="101" t="s">
        <v>3191</v>
      </c>
      <c r="I206" s="102">
        <v>41838</v>
      </c>
      <c r="J206" s="102">
        <v>68638906</v>
      </c>
      <c r="K206" s="3" t="s">
        <v>104</v>
      </c>
      <c r="L206" s="3" t="s">
        <v>2972</v>
      </c>
      <c r="M206" s="3">
        <v>2007</v>
      </c>
      <c r="N206" s="4" t="s">
        <v>368</v>
      </c>
      <c r="O206" s="4" t="s">
        <v>267</v>
      </c>
      <c r="P206" s="3">
        <v>2015</v>
      </c>
      <c r="Q206" s="1" t="s">
        <v>3191</v>
      </c>
      <c r="R206" s="2" t="b">
        <f t="shared" si="0"/>
        <v>1</v>
      </c>
    </row>
    <row r="207" spans="1:18" x14ac:dyDescent="0.3">
      <c r="A207" s="100">
        <v>203</v>
      </c>
      <c r="B207" s="100">
        <v>1</v>
      </c>
      <c r="C207" s="100" t="s">
        <v>75</v>
      </c>
      <c r="D207" s="3" t="s">
        <v>636</v>
      </c>
      <c r="E207" s="3" t="s">
        <v>663</v>
      </c>
      <c r="F207" s="101" t="s">
        <v>667</v>
      </c>
      <c r="G207" s="101" t="s">
        <v>682</v>
      </c>
      <c r="H207" s="101" t="s">
        <v>3192</v>
      </c>
      <c r="I207" s="102">
        <v>161651</v>
      </c>
      <c r="J207" s="102">
        <v>68639242</v>
      </c>
      <c r="K207" s="3" t="s">
        <v>104</v>
      </c>
      <c r="L207" s="3" t="s">
        <v>486</v>
      </c>
      <c r="M207" s="3">
        <v>2008</v>
      </c>
      <c r="N207" s="4" t="s">
        <v>368</v>
      </c>
      <c r="O207" s="4" t="s">
        <v>267</v>
      </c>
      <c r="P207" s="3">
        <v>2015</v>
      </c>
      <c r="Q207" s="1" t="s">
        <v>3192</v>
      </c>
      <c r="R207" s="2" t="b">
        <f t="shared" si="0"/>
        <v>1</v>
      </c>
    </row>
    <row r="208" spans="1:18" x14ac:dyDescent="0.3">
      <c r="A208" s="100">
        <v>204</v>
      </c>
      <c r="B208" s="100">
        <v>1</v>
      </c>
      <c r="C208" s="100" t="s">
        <v>75</v>
      </c>
      <c r="D208" s="3" t="s">
        <v>636</v>
      </c>
      <c r="E208" s="3" t="s">
        <v>663</v>
      </c>
      <c r="F208" s="101" t="s">
        <v>667</v>
      </c>
      <c r="G208" s="101" t="s">
        <v>684</v>
      </c>
      <c r="H208" s="101" t="s">
        <v>3193</v>
      </c>
      <c r="I208" s="102">
        <v>195439</v>
      </c>
      <c r="J208" s="102">
        <v>68639415</v>
      </c>
      <c r="K208" s="3" t="s">
        <v>104</v>
      </c>
      <c r="L208" s="3" t="s">
        <v>486</v>
      </c>
      <c r="M208" s="3">
        <v>2010</v>
      </c>
      <c r="N208" s="4" t="s">
        <v>486</v>
      </c>
      <c r="O208" s="4" t="s">
        <v>267</v>
      </c>
      <c r="P208" s="3">
        <v>2015</v>
      </c>
      <c r="Q208" s="1" t="s">
        <v>3193</v>
      </c>
      <c r="R208" s="2" t="b">
        <f t="shared" si="0"/>
        <v>1</v>
      </c>
    </row>
    <row r="209" spans="1:18" x14ac:dyDescent="0.3">
      <c r="A209" s="100">
        <v>205</v>
      </c>
      <c r="B209" s="100">
        <v>1</v>
      </c>
      <c r="C209" s="100" t="s">
        <v>75</v>
      </c>
      <c r="D209" s="3" t="s">
        <v>636</v>
      </c>
      <c r="E209" s="3" t="s">
        <v>663</v>
      </c>
      <c r="F209" s="101" t="s">
        <v>667</v>
      </c>
      <c r="G209" s="101" t="s">
        <v>686</v>
      </c>
      <c r="H209" s="101" t="s">
        <v>3194</v>
      </c>
      <c r="I209" s="102">
        <v>41839</v>
      </c>
      <c r="J209" s="102">
        <v>68639575</v>
      </c>
      <c r="K209" s="3" t="s">
        <v>104</v>
      </c>
      <c r="L209" s="3" t="s">
        <v>368</v>
      </c>
      <c r="M209" s="3">
        <v>2003</v>
      </c>
      <c r="N209" s="4" t="s">
        <v>368</v>
      </c>
      <c r="O209" s="4" t="s">
        <v>267</v>
      </c>
      <c r="P209" s="3">
        <v>2015</v>
      </c>
      <c r="Q209" s="1" t="s">
        <v>3194</v>
      </c>
      <c r="R209" s="2" t="b">
        <f t="shared" si="0"/>
        <v>1</v>
      </c>
    </row>
    <row r="210" spans="1:18" x14ac:dyDescent="0.3">
      <c r="A210" s="100">
        <v>206</v>
      </c>
      <c r="B210" s="100">
        <v>1</v>
      </c>
      <c r="C210" s="100" t="s">
        <v>75</v>
      </c>
      <c r="D210" s="3" t="s">
        <v>636</v>
      </c>
      <c r="E210" s="3" t="s">
        <v>663</v>
      </c>
      <c r="F210" s="101" t="s">
        <v>688</v>
      </c>
      <c r="G210" s="101" t="s">
        <v>689</v>
      </c>
      <c r="H210" s="101" t="s">
        <v>3195</v>
      </c>
      <c r="I210" s="102">
        <v>41864</v>
      </c>
      <c r="J210" s="102">
        <v>68646166</v>
      </c>
      <c r="K210" s="3" t="s">
        <v>104</v>
      </c>
      <c r="L210" s="3" t="s">
        <v>368</v>
      </c>
      <c r="M210" s="3">
        <v>2003</v>
      </c>
      <c r="N210" s="4" t="s">
        <v>368</v>
      </c>
      <c r="O210" s="4" t="s">
        <v>267</v>
      </c>
      <c r="P210" s="3">
        <v>2015</v>
      </c>
      <c r="Q210" s="1" t="s">
        <v>3195</v>
      </c>
      <c r="R210" s="2" t="b">
        <f t="shared" si="0"/>
        <v>1</v>
      </c>
    </row>
    <row r="211" spans="1:18" x14ac:dyDescent="0.3">
      <c r="A211" s="100">
        <v>207</v>
      </c>
      <c r="B211" s="100">
        <v>1</v>
      </c>
      <c r="C211" s="100" t="s">
        <v>75</v>
      </c>
      <c r="D211" s="3" t="s">
        <v>636</v>
      </c>
      <c r="E211" s="3" t="s">
        <v>691</v>
      </c>
      <c r="F211" s="101" t="s">
        <v>692</v>
      </c>
      <c r="G211" s="101" t="s">
        <v>693</v>
      </c>
      <c r="H211" s="101" t="s">
        <v>3196</v>
      </c>
      <c r="I211" s="102">
        <v>161426</v>
      </c>
      <c r="J211" s="102">
        <v>109902537</v>
      </c>
      <c r="K211" s="3" t="s">
        <v>104</v>
      </c>
      <c r="L211" s="3" t="s">
        <v>2972</v>
      </c>
      <c r="M211" s="3">
        <v>2008</v>
      </c>
      <c r="N211" s="4" t="s">
        <v>2972</v>
      </c>
      <c r="O211" s="4" t="s">
        <v>3197</v>
      </c>
      <c r="P211" s="3">
        <v>2017</v>
      </c>
      <c r="Q211" s="1" t="s">
        <v>3196</v>
      </c>
      <c r="R211" s="2" t="b">
        <f t="shared" si="0"/>
        <v>1</v>
      </c>
    </row>
    <row r="212" spans="1:18" x14ac:dyDescent="0.3">
      <c r="A212" s="100">
        <v>208</v>
      </c>
      <c r="B212" s="100">
        <v>1</v>
      </c>
      <c r="C212" s="100" t="s">
        <v>75</v>
      </c>
      <c r="D212" s="3" t="s">
        <v>636</v>
      </c>
      <c r="E212" s="3" t="s">
        <v>691</v>
      </c>
      <c r="F212" s="101" t="s">
        <v>692</v>
      </c>
      <c r="G212" s="101" t="s">
        <v>695</v>
      </c>
      <c r="H212" s="101" t="s">
        <v>3198</v>
      </c>
      <c r="I212" s="102">
        <v>161616</v>
      </c>
      <c r="J212" s="102">
        <v>124515789</v>
      </c>
      <c r="K212" s="3" t="s">
        <v>104</v>
      </c>
      <c r="L212" s="3" t="s">
        <v>486</v>
      </c>
      <c r="M212" s="3">
        <v>2008</v>
      </c>
      <c r="N212" s="4" t="s">
        <v>1217</v>
      </c>
      <c r="O212" s="4" t="s">
        <v>1218</v>
      </c>
      <c r="P212" s="106">
        <v>43891</v>
      </c>
      <c r="Q212" s="1" t="s">
        <v>3198</v>
      </c>
      <c r="R212" s="2" t="b">
        <f t="shared" si="0"/>
        <v>1</v>
      </c>
    </row>
    <row r="213" spans="1:18" x14ac:dyDescent="0.3">
      <c r="A213" s="100">
        <v>209</v>
      </c>
      <c r="B213" s="100">
        <v>1</v>
      </c>
      <c r="C213" s="100" t="s">
        <v>75</v>
      </c>
      <c r="D213" s="3" t="s">
        <v>636</v>
      </c>
      <c r="E213" s="3" t="s">
        <v>691</v>
      </c>
      <c r="F213" s="101" t="s">
        <v>692</v>
      </c>
      <c r="G213" s="101" t="s">
        <v>697</v>
      </c>
      <c r="H213" s="101" t="s">
        <v>3199</v>
      </c>
      <c r="I213" s="102">
        <v>124552788</v>
      </c>
      <c r="J213" s="102">
        <v>124552807</v>
      </c>
      <c r="K213" s="3" t="s">
        <v>104</v>
      </c>
      <c r="L213" s="3" t="s">
        <v>367</v>
      </c>
      <c r="M213" s="3" t="s">
        <v>267</v>
      </c>
      <c r="N213" s="4" t="s">
        <v>486</v>
      </c>
      <c r="O213" s="4" t="s">
        <v>267</v>
      </c>
      <c r="P213" s="110">
        <v>44197</v>
      </c>
      <c r="Q213" s="1" t="s">
        <v>3199</v>
      </c>
      <c r="R213" s="2" t="b">
        <f t="shared" si="0"/>
        <v>1</v>
      </c>
    </row>
    <row r="214" spans="1:18" x14ac:dyDescent="0.3">
      <c r="A214" s="100">
        <v>210</v>
      </c>
      <c r="B214" s="100">
        <v>1</v>
      </c>
      <c r="C214" s="100" t="s">
        <v>75</v>
      </c>
      <c r="D214" s="3" t="s">
        <v>636</v>
      </c>
      <c r="E214" s="3" t="s">
        <v>691</v>
      </c>
      <c r="F214" s="101" t="s">
        <v>692</v>
      </c>
      <c r="G214" s="101" t="s">
        <v>699</v>
      </c>
      <c r="H214" s="101" t="s">
        <v>3200</v>
      </c>
      <c r="I214" s="102">
        <v>41792</v>
      </c>
      <c r="J214" s="102">
        <v>124416752</v>
      </c>
      <c r="K214" s="3" t="s">
        <v>104</v>
      </c>
      <c r="L214" s="3" t="s">
        <v>2972</v>
      </c>
      <c r="M214" s="3">
        <v>2003</v>
      </c>
      <c r="N214" s="4" t="s">
        <v>1217</v>
      </c>
      <c r="O214" s="4" t="s">
        <v>1218</v>
      </c>
      <c r="P214" s="106">
        <v>43891</v>
      </c>
      <c r="Q214" s="1" t="s">
        <v>3200</v>
      </c>
      <c r="R214" s="2" t="b">
        <f t="shared" si="0"/>
        <v>1</v>
      </c>
    </row>
    <row r="215" spans="1:18" x14ac:dyDescent="0.3">
      <c r="A215" s="100">
        <v>211</v>
      </c>
      <c r="B215" s="100">
        <v>1</v>
      </c>
      <c r="C215" s="100" t="s">
        <v>75</v>
      </c>
      <c r="D215" s="3" t="s">
        <v>636</v>
      </c>
      <c r="E215" s="3" t="s">
        <v>691</v>
      </c>
      <c r="F215" s="101" t="s">
        <v>692</v>
      </c>
      <c r="G215" s="101" t="s">
        <v>701</v>
      </c>
      <c r="H215" s="101" t="s">
        <v>3201</v>
      </c>
      <c r="I215" s="102">
        <v>161557</v>
      </c>
      <c r="J215" s="102">
        <v>124506268</v>
      </c>
      <c r="K215" s="3" t="s">
        <v>104</v>
      </c>
      <c r="L215" s="3" t="s">
        <v>2972</v>
      </c>
      <c r="M215" s="3">
        <v>2008</v>
      </c>
      <c r="N215" s="4" t="s">
        <v>1540</v>
      </c>
      <c r="O215" s="4" t="s">
        <v>3202</v>
      </c>
      <c r="P215" s="106">
        <v>43891</v>
      </c>
      <c r="Q215" s="1" t="s">
        <v>3201</v>
      </c>
      <c r="R215" s="2" t="b">
        <f t="shared" si="0"/>
        <v>1</v>
      </c>
    </row>
    <row r="216" spans="1:18" x14ac:dyDescent="0.3">
      <c r="A216" s="100">
        <v>212</v>
      </c>
      <c r="B216" s="100">
        <v>1</v>
      </c>
      <c r="C216" s="100" t="s">
        <v>75</v>
      </c>
      <c r="D216" s="3" t="s">
        <v>636</v>
      </c>
      <c r="E216" s="3" t="s">
        <v>691</v>
      </c>
      <c r="F216" s="101" t="s">
        <v>692</v>
      </c>
      <c r="G216" s="101" t="s">
        <v>703</v>
      </c>
      <c r="H216" s="101" t="s">
        <v>3203</v>
      </c>
      <c r="I216" s="102">
        <v>41791</v>
      </c>
      <c r="J216" s="102">
        <v>124416590</v>
      </c>
      <c r="K216" s="3" t="s">
        <v>104</v>
      </c>
      <c r="L216" s="3" t="s">
        <v>2972</v>
      </c>
      <c r="M216" s="3">
        <v>2003</v>
      </c>
      <c r="N216" s="4" t="s">
        <v>1217</v>
      </c>
      <c r="O216" s="4" t="s">
        <v>1218</v>
      </c>
      <c r="P216" s="106">
        <v>43891</v>
      </c>
      <c r="Q216" s="1" t="s">
        <v>3203</v>
      </c>
      <c r="R216" s="2" t="b">
        <f t="shared" si="0"/>
        <v>1</v>
      </c>
    </row>
    <row r="217" spans="1:18" x14ac:dyDescent="0.3">
      <c r="A217" s="100">
        <v>213</v>
      </c>
      <c r="B217" s="100">
        <v>1</v>
      </c>
      <c r="C217" s="100" t="s">
        <v>75</v>
      </c>
      <c r="D217" s="3" t="s">
        <v>636</v>
      </c>
      <c r="E217" s="3" t="s">
        <v>691</v>
      </c>
      <c r="F217" s="101" t="s">
        <v>692</v>
      </c>
      <c r="G217" s="101" t="s">
        <v>705</v>
      </c>
      <c r="H217" s="101" t="s">
        <v>3204</v>
      </c>
      <c r="I217" s="102">
        <v>124554059</v>
      </c>
      <c r="J217" s="102">
        <v>124453319</v>
      </c>
      <c r="K217" s="3" t="s">
        <v>104</v>
      </c>
      <c r="L217" s="3" t="s">
        <v>2972</v>
      </c>
      <c r="M217" s="3">
        <v>2006</v>
      </c>
      <c r="N217" s="4" t="s">
        <v>2972</v>
      </c>
      <c r="O217" s="4" t="s">
        <v>1218</v>
      </c>
      <c r="P217" s="110">
        <v>44197</v>
      </c>
      <c r="Q217" s="1" t="s">
        <v>3204</v>
      </c>
      <c r="R217" s="2" t="b">
        <f t="shared" si="0"/>
        <v>1</v>
      </c>
    </row>
    <row r="218" spans="1:18" x14ac:dyDescent="0.3">
      <c r="A218" s="100">
        <v>214</v>
      </c>
      <c r="B218" s="100">
        <v>1</v>
      </c>
      <c r="C218" s="100" t="s">
        <v>75</v>
      </c>
      <c r="D218" s="3" t="s">
        <v>636</v>
      </c>
      <c r="E218" s="3" t="s">
        <v>691</v>
      </c>
      <c r="F218" s="101" t="s">
        <v>692</v>
      </c>
      <c r="G218" s="101" t="s">
        <v>707</v>
      </c>
      <c r="H218" s="101" t="s">
        <v>3205</v>
      </c>
      <c r="I218" s="102">
        <v>41872</v>
      </c>
      <c r="J218" s="102">
        <v>68616745</v>
      </c>
      <c r="K218" s="3" t="s">
        <v>104</v>
      </c>
      <c r="L218" s="3" t="s">
        <v>2972</v>
      </c>
      <c r="M218" s="3">
        <v>2003</v>
      </c>
      <c r="N218" s="4" t="s">
        <v>2972</v>
      </c>
      <c r="O218" s="4" t="s">
        <v>2980</v>
      </c>
      <c r="P218" s="3">
        <v>2015</v>
      </c>
      <c r="Q218" s="1" t="s">
        <v>3205</v>
      </c>
      <c r="R218" s="2" t="b">
        <f t="shared" si="0"/>
        <v>1</v>
      </c>
    </row>
    <row r="219" spans="1:18" x14ac:dyDescent="0.3">
      <c r="A219" s="100">
        <v>215</v>
      </c>
      <c r="B219" s="100">
        <v>1</v>
      </c>
      <c r="C219" s="100" t="s">
        <v>75</v>
      </c>
      <c r="D219" s="3" t="s">
        <v>636</v>
      </c>
      <c r="E219" s="3" t="s">
        <v>691</v>
      </c>
      <c r="F219" s="101" t="s">
        <v>709</v>
      </c>
      <c r="G219" s="101" t="s">
        <v>710</v>
      </c>
      <c r="H219" s="101" t="s">
        <v>3206</v>
      </c>
      <c r="I219" s="102">
        <v>199932</v>
      </c>
      <c r="J219" s="102">
        <v>124548294</v>
      </c>
      <c r="K219" s="3" t="s">
        <v>104</v>
      </c>
      <c r="L219" s="3" t="s">
        <v>2972</v>
      </c>
      <c r="M219" s="3">
        <v>2011</v>
      </c>
      <c r="N219" s="4" t="s">
        <v>2972</v>
      </c>
      <c r="O219" s="4" t="s">
        <v>3207</v>
      </c>
      <c r="P219" s="106">
        <v>43891</v>
      </c>
      <c r="Q219" s="1" t="s">
        <v>3206</v>
      </c>
      <c r="R219" s="2" t="b">
        <f t="shared" si="0"/>
        <v>1</v>
      </c>
    </row>
    <row r="220" spans="1:18" x14ac:dyDescent="0.3">
      <c r="A220" s="100">
        <v>216</v>
      </c>
      <c r="B220" s="100">
        <v>1</v>
      </c>
      <c r="C220" s="100" t="s">
        <v>75</v>
      </c>
      <c r="D220" s="3" t="s">
        <v>636</v>
      </c>
      <c r="E220" s="3" t="s">
        <v>691</v>
      </c>
      <c r="F220" s="101" t="s">
        <v>709</v>
      </c>
      <c r="G220" s="101" t="s">
        <v>712</v>
      </c>
      <c r="H220" s="101" t="s">
        <v>3208</v>
      </c>
      <c r="I220" s="102">
        <v>195436</v>
      </c>
      <c r="J220" s="102">
        <v>124542275</v>
      </c>
      <c r="K220" s="3" t="s">
        <v>104</v>
      </c>
      <c r="L220" s="3" t="s">
        <v>486</v>
      </c>
      <c r="M220" s="3">
        <v>2012</v>
      </c>
      <c r="N220" s="4" t="s">
        <v>1217</v>
      </c>
      <c r="O220" s="4" t="s">
        <v>3207</v>
      </c>
      <c r="P220" s="106">
        <v>43891</v>
      </c>
      <c r="Q220" s="1" t="s">
        <v>3208</v>
      </c>
      <c r="R220" s="2" t="b">
        <f t="shared" si="0"/>
        <v>1</v>
      </c>
    </row>
    <row r="221" spans="1:18" x14ac:dyDescent="0.3">
      <c r="A221" s="100">
        <v>217</v>
      </c>
      <c r="B221" s="100">
        <v>1</v>
      </c>
      <c r="C221" s="100" t="s">
        <v>75</v>
      </c>
      <c r="D221" s="3" t="s">
        <v>636</v>
      </c>
      <c r="E221" s="3" t="s">
        <v>691</v>
      </c>
      <c r="F221" s="101" t="s">
        <v>709</v>
      </c>
      <c r="G221" s="101" t="s">
        <v>714</v>
      </c>
      <c r="H221" s="101" t="s">
        <v>3209</v>
      </c>
      <c r="I221" s="102">
        <v>41875</v>
      </c>
      <c r="J221" s="102">
        <v>70709453</v>
      </c>
      <c r="K221" s="3" t="s">
        <v>104</v>
      </c>
      <c r="L221" s="3" t="s">
        <v>1217</v>
      </c>
      <c r="M221" s="3">
        <v>2003</v>
      </c>
      <c r="N221" s="4" t="s">
        <v>1217</v>
      </c>
      <c r="O221" s="4" t="s">
        <v>3210</v>
      </c>
      <c r="P221" s="3">
        <v>2015</v>
      </c>
      <c r="Q221" s="1" t="s">
        <v>3209</v>
      </c>
      <c r="R221" s="2" t="b">
        <f t="shared" si="0"/>
        <v>1</v>
      </c>
    </row>
    <row r="222" spans="1:18" x14ac:dyDescent="0.3">
      <c r="A222" s="100">
        <v>218</v>
      </c>
      <c r="B222" s="100">
        <v>1</v>
      </c>
      <c r="C222" s="100" t="s">
        <v>75</v>
      </c>
      <c r="D222" s="3" t="s">
        <v>636</v>
      </c>
      <c r="E222" s="3" t="s">
        <v>691</v>
      </c>
      <c r="F222" s="101" t="s">
        <v>709</v>
      </c>
      <c r="G222" s="101" t="s">
        <v>716</v>
      </c>
      <c r="H222" s="101" t="s">
        <v>3211</v>
      </c>
      <c r="I222" s="102">
        <v>176486052</v>
      </c>
      <c r="J222" s="102">
        <v>176486116</v>
      </c>
      <c r="K222" s="3" t="s">
        <v>104</v>
      </c>
      <c r="L222" s="3" t="s">
        <v>367</v>
      </c>
      <c r="M222" s="3" t="s">
        <v>267</v>
      </c>
      <c r="N222" s="4" t="s">
        <v>2972</v>
      </c>
      <c r="O222" s="4" t="s">
        <v>3207</v>
      </c>
      <c r="P222" s="106">
        <v>43891</v>
      </c>
      <c r="Q222" s="1" t="s">
        <v>3211</v>
      </c>
      <c r="R222" s="2" t="b">
        <f t="shared" si="0"/>
        <v>1</v>
      </c>
    </row>
    <row r="223" spans="1:18" x14ac:dyDescent="0.3">
      <c r="A223" s="100">
        <v>219</v>
      </c>
      <c r="B223" s="100">
        <v>1</v>
      </c>
      <c r="C223" s="100" t="s">
        <v>75</v>
      </c>
      <c r="D223" s="3" t="s">
        <v>636</v>
      </c>
      <c r="E223" s="3" t="s">
        <v>691</v>
      </c>
      <c r="F223" s="101" t="s">
        <v>709</v>
      </c>
      <c r="G223" s="101" t="s">
        <v>718</v>
      </c>
      <c r="H223" s="101" t="s">
        <v>3212</v>
      </c>
      <c r="I223" s="102">
        <v>195437</v>
      </c>
      <c r="J223" s="102">
        <v>124542411</v>
      </c>
      <c r="K223" s="3" t="s">
        <v>104</v>
      </c>
      <c r="L223" s="3" t="s">
        <v>486</v>
      </c>
      <c r="M223" s="3">
        <v>2012</v>
      </c>
      <c r="N223" s="4" t="s">
        <v>1217</v>
      </c>
      <c r="O223" s="4" t="s">
        <v>3207</v>
      </c>
      <c r="P223" s="106">
        <v>43891</v>
      </c>
      <c r="Q223" s="1" t="s">
        <v>3212</v>
      </c>
      <c r="R223" s="2" t="b">
        <f t="shared" si="0"/>
        <v>1</v>
      </c>
    </row>
    <row r="224" spans="1:18" x14ac:dyDescent="0.3">
      <c r="A224" s="100">
        <v>220</v>
      </c>
      <c r="B224" s="100">
        <v>1</v>
      </c>
      <c r="C224" s="100" t="s">
        <v>75</v>
      </c>
      <c r="D224" s="3" t="s">
        <v>636</v>
      </c>
      <c r="E224" s="3" t="s">
        <v>691</v>
      </c>
      <c r="F224" s="101" t="s">
        <v>709</v>
      </c>
      <c r="G224" s="101" t="s">
        <v>720</v>
      </c>
      <c r="H224" s="101" t="s">
        <v>3213</v>
      </c>
      <c r="I224" s="102">
        <v>195438</v>
      </c>
      <c r="J224" s="102">
        <v>124542541</v>
      </c>
      <c r="K224" s="3" t="s">
        <v>104</v>
      </c>
      <c r="L224" s="3" t="s">
        <v>2972</v>
      </c>
      <c r="M224" s="3">
        <v>2012</v>
      </c>
      <c r="N224" s="4" t="s">
        <v>1217</v>
      </c>
      <c r="O224" s="4" t="s">
        <v>3207</v>
      </c>
      <c r="P224" s="106">
        <v>43891</v>
      </c>
      <c r="Q224" s="1" t="s">
        <v>3213</v>
      </c>
      <c r="R224" s="2" t="b">
        <f t="shared" si="0"/>
        <v>1</v>
      </c>
    </row>
    <row r="225" spans="1:18" x14ac:dyDescent="0.3">
      <c r="A225" s="100">
        <v>221</v>
      </c>
      <c r="B225" s="100">
        <v>1</v>
      </c>
      <c r="C225" s="100" t="s">
        <v>75</v>
      </c>
      <c r="D225" s="3" t="s">
        <v>636</v>
      </c>
      <c r="E225" s="3" t="s">
        <v>691</v>
      </c>
      <c r="F225" s="101" t="s">
        <v>709</v>
      </c>
      <c r="G225" s="101" t="s">
        <v>722</v>
      </c>
      <c r="H225" s="101" t="s">
        <v>3214</v>
      </c>
      <c r="I225" s="102">
        <v>41818</v>
      </c>
      <c r="J225" s="102">
        <v>68625284</v>
      </c>
      <c r="K225" s="3" t="s">
        <v>104</v>
      </c>
      <c r="L225" s="3" t="s">
        <v>368</v>
      </c>
      <c r="M225" s="3">
        <v>2003</v>
      </c>
      <c r="N225" s="4" t="s">
        <v>368</v>
      </c>
      <c r="O225" s="4" t="s">
        <v>267</v>
      </c>
      <c r="P225" s="3">
        <v>2015</v>
      </c>
      <c r="Q225" s="1" t="s">
        <v>3214</v>
      </c>
      <c r="R225" s="2" t="b">
        <f t="shared" si="0"/>
        <v>1</v>
      </c>
    </row>
    <row r="226" spans="1:18" x14ac:dyDescent="0.3">
      <c r="A226" s="100">
        <v>222</v>
      </c>
      <c r="B226" s="100">
        <v>1</v>
      </c>
      <c r="C226" s="100" t="s">
        <v>75</v>
      </c>
      <c r="D226" s="3" t="s">
        <v>636</v>
      </c>
      <c r="E226" s="3" t="s">
        <v>691</v>
      </c>
      <c r="F226" s="101" t="s">
        <v>709</v>
      </c>
      <c r="G226" s="101" t="s">
        <v>724</v>
      </c>
      <c r="H226" s="101" t="s">
        <v>3215</v>
      </c>
      <c r="I226" s="102">
        <v>41819</v>
      </c>
      <c r="J226" s="102">
        <v>124419235</v>
      </c>
      <c r="K226" s="3" t="s">
        <v>104</v>
      </c>
      <c r="L226" s="3" t="s">
        <v>1217</v>
      </c>
      <c r="M226" s="3">
        <v>2003</v>
      </c>
      <c r="N226" s="4" t="s">
        <v>1217</v>
      </c>
      <c r="O226" s="4" t="s">
        <v>3207</v>
      </c>
      <c r="P226" s="106">
        <v>43891</v>
      </c>
      <c r="Q226" s="1" t="s">
        <v>3215</v>
      </c>
      <c r="R226" s="2" t="b">
        <f t="shared" si="0"/>
        <v>1</v>
      </c>
    </row>
    <row r="227" spans="1:18" x14ac:dyDescent="0.3">
      <c r="A227" s="100">
        <v>223</v>
      </c>
      <c r="B227" s="100">
        <v>1</v>
      </c>
      <c r="C227" s="100" t="s">
        <v>75</v>
      </c>
      <c r="D227" s="3" t="s">
        <v>636</v>
      </c>
      <c r="E227" s="3" t="s">
        <v>691</v>
      </c>
      <c r="F227" s="101" t="s">
        <v>709</v>
      </c>
      <c r="G227" s="101" t="s">
        <v>726</v>
      </c>
      <c r="H227" s="101" t="s">
        <v>3216</v>
      </c>
      <c r="I227" s="102">
        <v>41820</v>
      </c>
      <c r="J227" s="102">
        <v>68625409</v>
      </c>
      <c r="K227" s="3" t="s">
        <v>104</v>
      </c>
      <c r="L227" s="3" t="s">
        <v>368</v>
      </c>
      <c r="M227" s="3">
        <v>2003</v>
      </c>
      <c r="N227" s="4" t="s">
        <v>368</v>
      </c>
      <c r="O227" s="4" t="s">
        <v>267</v>
      </c>
      <c r="P227" s="3">
        <v>2015</v>
      </c>
      <c r="Q227" s="1" t="s">
        <v>3216</v>
      </c>
      <c r="R227" s="2" t="b">
        <f t="shared" si="0"/>
        <v>1</v>
      </c>
    </row>
    <row r="228" spans="1:18" x14ac:dyDescent="0.3">
      <c r="A228" s="100">
        <v>224</v>
      </c>
      <c r="B228" s="100">
        <v>1</v>
      </c>
      <c r="C228" s="100" t="s">
        <v>75</v>
      </c>
      <c r="D228" s="3" t="s">
        <v>636</v>
      </c>
      <c r="E228" s="3" t="s">
        <v>728</v>
      </c>
      <c r="F228" s="101" t="s">
        <v>729</v>
      </c>
      <c r="G228" s="101" t="s">
        <v>730</v>
      </c>
      <c r="H228" s="101" t="s">
        <v>3217</v>
      </c>
      <c r="I228" s="102">
        <v>144141186</v>
      </c>
      <c r="J228" s="102">
        <v>3095153</v>
      </c>
      <c r="K228" s="3" t="s">
        <v>104</v>
      </c>
      <c r="L228" s="3" t="s">
        <v>486</v>
      </c>
      <c r="M228" s="3">
        <v>2006</v>
      </c>
      <c r="N228" s="4" t="s">
        <v>1217</v>
      </c>
      <c r="O228" s="4" t="s">
        <v>3157</v>
      </c>
      <c r="P228" s="110">
        <v>44197</v>
      </c>
      <c r="Q228" s="1" t="s">
        <v>3217</v>
      </c>
      <c r="R228" s="2" t="b">
        <f t="shared" si="0"/>
        <v>1</v>
      </c>
    </row>
    <row r="229" spans="1:18" x14ac:dyDescent="0.3">
      <c r="A229" s="100">
        <v>225</v>
      </c>
      <c r="B229" s="100">
        <v>1</v>
      </c>
      <c r="C229" s="100" t="s">
        <v>75</v>
      </c>
      <c r="D229" s="3" t="s">
        <v>636</v>
      </c>
      <c r="E229" s="3" t="s">
        <v>728</v>
      </c>
      <c r="F229" s="101" t="s">
        <v>729</v>
      </c>
      <c r="G229" s="101" t="s">
        <v>732</v>
      </c>
      <c r="H229" s="101" t="s">
        <v>3218</v>
      </c>
      <c r="I229" s="102">
        <v>144151831</v>
      </c>
      <c r="J229" s="102">
        <v>144151864</v>
      </c>
      <c r="K229" s="3" t="s">
        <v>104</v>
      </c>
      <c r="L229" s="3" t="s">
        <v>367</v>
      </c>
      <c r="M229" s="3" t="s">
        <v>267</v>
      </c>
      <c r="N229" s="4" t="s">
        <v>1540</v>
      </c>
      <c r="O229" s="4" t="s">
        <v>3202</v>
      </c>
      <c r="P229" s="110">
        <v>44197</v>
      </c>
      <c r="Q229" s="1" t="s">
        <v>3218</v>
      </c>
      <c r="R229" s="2" t="b">
        <f t="shared" si="0"/>
        <v>1</v>
      </c>
    </row>
    <row r="230" spans="1:18" x14ac:dyDescent="0.3">
      <c r="A230" s="100">
        <v>513</v>
      </c>
      <c r="B230" s="100">
        <v>1</v>
      </c>
      <c r="C230" s="100" t="s">
        <v>75</v>
      </c>
      <c r="D230" s="3" t="s">
        <v>76</v>
      </c>
      <c r="E230" s="3" t="s">
        <v>77</v>
      </c>
      <c r="F230" s="101" t="s">
        <v>1325</v>
      </c>
      <c r="G230" s="101" t="s">
        <v>1329</v>
      </c>
      <c r="H230" s="101" t="s">
        <v>3519</v>
      </c>
      <c r="I230" s="102">
        <v>169755340</v>
      </c>
      <c r="J230" s="102">
        <v>169766323</v>
      </c>
      <c r="K230" s="3" t="s">
        <v>1219</v>
      </c>
      <c r="L230" s="3" t="s">
        <v>367</v>
      </c>
      <c r="M230" s="3" t="s">
        <v>267</v>
      </c>
      <c r="N230" s="4" t="s">
        <v>1540</v>
      </c>
      <c r="O230" s="4" t="s">
        <v>1218</v>
      </c>
      <c r="P230" s="116" t="s">
        <v>3220</v>
      </c>
      <c r="Q230" s="1" t="s">
        <v>3519</v>
      </c>
      <c r="R230" s="2" t="b">
        <f t="shared" si="0"/>
        <v>1</v>
      </c>
    </row>
    <row r="231" spans="1:18" x14ac:dyDescent="0.3">
      <c r="A231" s="100">
        <v>227</v>
      </c>
      <c r="B231" s="100">
        <v>1</v>
      </c>
      <c r="C231" s="100" t="s">
        <v>75</v>
      </c>
      <c r="D231" s="3" t="s">
        <v>636</v>
      </c>
      <c r="E231" s="3" t="s">
        <v>728</v>
      </c>
      <c r="F231" s="101" t="s">
        <v>737</v>
      </c>
      <c r="G231" s="101" t="s">
        <v>738</v>
      </c>
      <c r="H231" s="101" t="s">
        <v>3221</v>
      </c>
      <c r="I231" s="102">
        <v>44617</v>
      </c>
      <c r="J231" s="102">
        <v>124435749</v>
      </c>
      <c r="K231" s="3" t="s">
        <v>104</v>
      </c>
      <c r="L231" s="3" t="s">
        <v>1217</v>
      </c>
      <c r="M231" s="3">
        <v>2004</v>
      </c>
      <c r="N231" s="4" t="s">
        <v>1561</v>
      </c>
      <c r="O231" s="4" t="s">
        <v>3202</v>
      </c>
      <c r="P231" s="3">
        <v>2018</v>
      </c>
      <c r="Q231" s="1" t="s">
        <v>3221</v>
      </c>
      <c r="R231" s="2" t="b">
        <f t="shared" si="0"/>
        <v>1</v>
      </c>
    </row>
    <row r="232" spans="1:18" x14ac:dyDescent="0.3">
      <c r="A232" s="100">
        <v>228</v>
      </c>
      <c r="B232" s="100">
        <v>1</v>
      </c>
      <c r="C232" s="100" t="s">
        <v>75</v>
      </c>
      <c r="D232" s="3" t="s">
        <v>636</v>
      </c>
      <c r="E232" s="3" t="s">
        <v>741</v>
      </c>
      <c r="F232" s="101" t="s">
        <v>742</v>
      </c>
      <c r="G232" s="101" t="s">
        <v>743</v>
      </c>
      <c r="H232" s="101" t="s">
        <v>3222</v>
      </c>
      <c r="I232" s="102">
        <v>41878</v>
      </c>
      <c r="J232" s="102">
        <v>161303882</v>
      </c>
      <c r="K232" s="3" t="s">
        <v>104</v>
      </c>
      <c r="L232" s="3" t="s">
        <v>1217</v>
      </c>
      <c r="M232" s="3">
        <v>2003</v>
      </c>
      <c r="N232" s="4" t="s">
        <v>1540</v>
      </c>
      <c r="O232" s="4" t="s">
        <v>3223</v>
      </c>
      <c r="P232" s="3">
        <v>2015</v>
      </c>
      <c r="Q232" s="1" t="s">
        <v>3222</v>
      </c>
      <c r="R232" s="2" t="b">
        <f t="shared" si="0"/>
        <v>1</v>
      </c>
    </row>
    <row r="233" spans="1:18" x14ac:dyDescent="0.3">
      <c r="A233" s="100">
        <v>229</v>
      </c>
      <c r="B233" s="100">
        <v>1</v>
      </c>
      <c r="C233" s="100" t="s">
        <v>75</v>
      </c>
      <c r="D233" s="3" t="s">
        <v>636</v>
      </c>
      <c r="E233" s="3" t="s">
        <v>745</v>
      </c>
      <c r="F233" s="101" t="s">
        <v>746</v>
      </c>
      <c r="G233" s="101" t="s">
        <v>747</v>
      </c>
      <c r="H233" s="101" t="s">
        <v>3224</v>
      </c>
      <c r="I233" s="102">
        <v>19488</v>
      </c>
      <c r="J233" s="102">
        <v>2365291</v>
      </c>
      <c r="K233" s="3" t="s">
        <v>104</v>
      </c>
      <c r="L233" s="3" t="s">
        <v>1217</v>
      </c>
      <c r="M233" s="3">
        <v>2005</v>
      </c>
      <c r="N233" s="4" t="s">
        <v>1540</v>
      </c>
      <c r="O233" s="4" t="s">
        <v>3225</v>
      </c>
      <c r="P233" s="3">
        <v>2016</v>
      </c>
      <c r="Q233" s="1" t="s">
        <v>3224</v>
      </c>
      <c r="R233" s="2" t="b">
        <f t="shared" si="0"/>
        <v>1</v>
      </c>
    </row>
    <row r="234" spans="1:18" x14ac:dyDescent="0.3">
      <c r="A234" s="100">
        <v>230</v>
      </c>
      <c r="B234" s="100">
        <v>1</v>
      </c>
      <c r="C234" s="100" t="s">
        <v>75</v>
      </c>
      <c r="D234" s="3" t="s">
        <v>750</v>
      </c>
      <c r="E234" s="3" t="s">
        <v>751</v>
      </c>
      <c r="F234" s="101" t="s">
        <v>752</v>
      </c>
      <c r="G234" s="101" t="s">
        <v>753</v>
      </c>
      <c r="H234" s="101" t="s">
        <v>3227</v>
      </c>
      <c r="I234" s="102">
        <v>3854</v>
      </c>
      <c r="J234" s="102">
        <v>2876505</v>
      </c>
      <c r="K234" s="3" t="s">
        <v>2995</v>
      </c>
      <c r="L234" s="105" t="s">
        <v>1217</v>
      </c>
      <c r="M234" s="105">
        <v>2005</v>
      </c>
      <c r="N234" s="4" t="s">
        <v>1561</v>
      </c>
      <c r="O234" s="4" t="s">
        <v>2980</v>
      </c>
      <c r="P234" s="104">
        <v>44228</v>
      </c>
      <c r="Q234" s="1" t="s">
        <v>3227</v>
      </c>
      <c r="R234" s="2" t="b">
        <f t="shared" si="0"/>
        <v>1</v>
      </c>
    </row>
    <row r="235" spans="1:18" x14ac:dyDescent="0.3">
      <c r="A235" s="100">
        <v>231</v>
      </c>
      <c r="B235" s="100">
        <v>1</v>
      </c>
      <c r="C235" s="100" t="s">
        <v>75</v>
      </c>
      <c r="D235" s="3" t="s">
        <v>750</v>
      </c>
      <c r="E235" s="3" t="s">
        <v>751</v>
      </c>
      <c r="F235" s="101" t="s">
        <v>755</v>
      </c>
      <c r="G235" s="101" t="s">
        <v>756</v>
      </c>
      <c r="H235" s="101" t="s">
        <v>3228</v>
      </c>
      <c r="I235" s="102">
        <v>41876</v>
      </c>
      <c r="J235" s="102">
        <v>103433002</v>
      </c>
      <c r="K235" s="3" t="s">
        <v>104</v>
      </c>
      <c r="L235" s="3" t="s">
        <v>1217</v>
      </c>
      <c r="M235" s="3">
        <v>2007</v>
      </c>
      <c r="N235" s="4" t="s">
        <v>1217</v>
      </c>
      <c r="O235" s="4" t="s">
        <v>2980</v>
      </c>
      <c r="P235" s="3">
        <v>2015</v>
      </c>
      <c r="Q235" s="1" t="s">
        <v>3228</v>
      </c>
      <c r="R235" s="2" t="b">
        <f t="shared" si="0"/>
        <v>1</v>
      </c>
    </row>
    <row r="236" spans="1:18" x14ac:dyDescent="0.3">
      <c r="A236" s="100">
        <v>232</v>
      </c>
      <c r="B236" s="100">
        <v>1</v>
      </c>
      <c r="C236" s="100" t="s">
        <v>75</v>
      </c>
      <c r="D236" s="3" t="s">
        <v>750</v>
      </c>
      <c r="E236" s="3" t="s">
        <v>751</v>
      </c>
      <c r="F236" s="101" t="s">
        <v>755</v>
      </c>
      <c r="G236" s="101" t="s">
        <v>758</v>
      </c>
      <c r="H236" s="101" t="s">
        <v>3229</v>
      </c>
      <c r="I236" s="102">
        <v>39336</v>
      </c>
      <c r="J236" s="102">
        <v>2899894</v>
      </c>
      <c r="K236" s="3" t="s">
        <v>104</v>
      </c>
      <c r="L236" s="3" t="s">
        <v>486</v>
      </c>
      <c r="M236" s="3">
        <v>2005</v>
      </c>
      <c r="N236" s="4" t="s">
        <v>368</v>
      </c>
      <c r="O236" s="4" t="s">
        <v>267</v>
      </c>
      <c r="P236" s="3">
        <v>2018</v>
      </c>
      <c r="Q236" s="1" t="s">
        <v>3229</v>
      </c>
      <c r="R236" s="2" t="b">
        <f t="shared" si="0"/>
        <v>1</v>
      </c>
    </row>
    <row r="237" spans="1:18" x14ac:dyDescent="0.3">
      <c r="A237" s="100">
        <v>233</v>
      </c>
      <c r="B237" s="100">
        <v>1</v>
      </c>
      <c r="C237" s="100" t="s">
        <v>75</v>
      </c>
      <c r="D237" s="3" t="s">
        <v>750</v>
      </c>
      <c r="E237" s="3" t="s">
        <v>760</v>
      </c>
      <c r="F237" s="101" t="s">
        <v>761</v>
      </c>
      <c r="G237" s="101" t="s">
        <v>762</v>
      </c>
      <c r="H237" s="101" t="s">
        <v>3230</v>
      </c>
      <c r="I237" s="102">
        <v>44565</v>
      </c>
      <c r="J237" s="102">
        <v>2994832</v>
      </c>
      <c r="K237" s="3" t="s">
        <v>104</v>
      </c>
      <c r="L237" s="3" t="s">
        <v>368</v>
      </c>
      <c r="M237" s="3">
        <v>2004</v>
      </c>
      <c r="N237" s="4" t="s">
        <v>368</v>
      </c>
      <c r="O237" s="4" t="s">
        <v>267</v>
      </c>
      <c r="P237" s="3">
        <v>2017</v>
      </c>
      <c r="Q237" s="1" t="s">
        <v>3230</v>
      </c>
      <c r="R237" s="2" t="b">
        <f t="shared" si="0"/>
        <v>1</v>
      </c>
    </row>
    <row r="238" spans="1:18" x14ac:dyDescent="0.3">
      <c r="A238" s="100">
        <v>234</v>
      </c>
      <c r="B238" s="100">
        <v>1</v>
      </c>
      <c r="C238" s="100" t="s">
        <v>75</v>
      </c>
      <c r="D238" s="3" t="s">
        <v>750</v>
      </c>
      <c r="E238" s="3" t="s">
        <v>764</v>
      </c>
      <c r="F238" s="101" t="s">
        <v>765</v>
      </c>
      <c r="G238" s="101" t="s">
        <v>346</v>
      </c>
      <c r="H238" s="101" t="s">
        <v>3231</v>
      </c>
      <c r="I238" s="102">
        <v>39337</v>
      </c>
      <c r="J238" s="102">
        <v>171964644</v>
      </c>
      <c r="K238" s="3" t="s">
        <v>104</v>
      </c>
      <c r="L238" s="3" t="s">
        <v>2972</v>
      </c>
      <c r="M238" s="3">
        <v>2005</v>
      </c>
      <c r="N238" s="4" t="s">
        <v>368</v>
      </c>
      <c r="O238" s="4" t="s">
        <v>267</v>
      </c>
      <c r="P238" s="3">
        <v>2018</v>
      </c>
      <c r="Q238" s="1" t="s">
        <v>3231</v>
      </c>
      <c r="R238" s="2" t="b">
        <f t="shared" si="0"/>
        <v>1</v>
      </c>
    </row>
    <row r="239" spans="1:18" x14ac:dyDescent="0.3">
      <c r="A239" s="100">
        <v>235</v>
      </c>
      <c r="B239" s="100">
        <v>1</v>
      </c>
      <c r="C239" s="100" t="s">
        <v>75</v>
      </c>
      <c r="D239" s="3" t="s">
        <v>750</v>
      </c>
      <c r="E239" s="3" t="s">
        <v>767</v>
      </c>
      <c r="F239" s="101" t="s">
        <v>768</v>
      </c>
      <c r="G239" s="101" t="s">
        <v>769</v>
      </c>
      <c r="H239" s="101" t="s">
        <v>3232</v>
      </c>
      <c r="I239" s="102">
        <v>39338</v>
      </c>
      <c r="J239" s="102">
        <v>124402302</v>
      </c>
      <c r="K239" s="3" t="s">
        <v>104</v>
      </c>
      <c r="L239" s="3" t="s">
        <v>368</v>
      </c>
      <c r="M239" s="3">
        <v>2005</v>
      </c>
      <c r="N239" s="4" t="s">
        <v>368</v>
      </c>
      <c r="O239" s="4" t="s">
        <v>267</v>
      </c>
      <c r="P239" s="3">
        <v>2018</v>
      </c>
      <c r="Q239" s="1" t="s">
        <v>3232</v>
      </c>
      <c r="R239" s="2" t="b">
        <f t="shared" si="0"/>
        <v>1</v>
      </c>
    </row>
    <row r="240" spans="1:18" x14ac:dyDescent="0.3">
      <c r="A240" s="100">
        <v>236</v>
      </c>
      <c r="B240" s="100">
        <v>1</v>
      </c>
      <c r="C240" s="100" t="s">
        <v>75</v>
      </c>
      <c r="D240" s="3" t="s">
        <v>750</v>
      </c>
      <c r="E240" s="3" t="s">
        <v>771</v>
      </c>
      <c r="F240" s="101" t="s">
        <v>772</v>
      </c>
      <c r="G240" s="101" t="s">
        <v>773</v>
      </c>
      <c r="H240" s="101" t="s">
        <v>3233</v>
      </c>
      <c r="I240" s="102">
        <v>161597</v>
      </c>
      <c r="J240" s="102">
        <v>68607857</v>
      </c>
      <c r="K240" s="3" t="s">
        <v>104</v>
      </c>
      <c r="L240" s="3" t="s">
        <v>1217</v>
      </c>
      <c r="M240" s="3">
        <v>2004</v>
      </c>
      <c r="N240" s="4" t="s">
        <v>1540</v>
      </c>
      <c r="O240" s="4" t="s">
        <v>2980</v>
      </c>
      <c r="P240" s="3">
        <v>2018</v>
      </c>
      <c r="Q240" s="1" t="s">
        <v>3233</v>
      </c>
      <c r="R240" s="2" t="b">
        <f t="shared" si="0"/>
        <v>1</v>
      </c>
    </row>
    <row r="241" spans="1:18" x14ac:dyDescent="0.3">
      <c r="A241" s="100">
        <v>237</v>
      </c>
      <c r="B241" s="100">
        <v>1</v>
      </c>
      <c r="C241" s="100" t="s">
        <v>75</v>
      </c>
      <c r="D241" s="3" t="s">
        <v>750</v>
      </c>
      <c r="E241" s="3" t="s">
        <v>771</v>
      </c>
      <c r="F241" s="101" t="s">
        <v>772</v>
      </c>
      <c r="G241" s="101" t="s">
        <v>775</v>
      </c>
      <c r="H241" s="101" t="s">
        <v>3234</v>
      </c>
      <c r="I241" s="102">
        <v>161696</v>
      </c>
      <c r="J241" s="102">
        <v>894216</v>
      </c>
      <c r="K241" s="3" t="s">
        <v>104</v>
      </c>
      <c r="L241" s="3" t="s">
        <v>1217</v>
      </c>
      <c r="M241" s="3">
        <v>2007</v>
      </c>
      <c r="N241" s="4" t="s">
        <v>1217</v>
      </c>
      <c r="O241" s="4" t="s">
        <v>2980</v>
      </c>
      <c r="P241" s="3">
        <v>2018</v>
      </c>
      <c r="Q241" s="1" t="s">
        <v>3234</v>
      </c>
      <c r="R241" s="2" t="b">
        <f t="shared" si="0"/>
        <v>1</v>
      </c>
    </row>
    <row r="242" spans="1:18" x14ac:dyDescent="0.3">
      <c r="A242" s="100">
        <v>238</v>
      </c>
      <c r="B242" s="100">
        <v>1</v>
      </c>
      <c r="C242" s="100" t="s">
        <v>75</v>
      </c>
      <c r="D242" s="3" t="s">
        <v>750</v>
      </c>
      <c r="E242" s="3" t="s">
        <v>771</v>
      </c>
      <c r="F242" s="101" t="s">
        <v>772</v>
      </c>
      <c r="G242" s="101" t="s">
        <v>777</v>
      </c>
      <c r="H242" s="101" t="s">
        <v>3235</v>
      </c>
      <c r="I242" s="102">
        <v>39339</v>
      </c>
      <c r="J242" s="102">
        <v>2900765</v>
      </c>
      <c r="K242" s="3" t="s">
        <v>104</v>
      </c>
      <c r="L242" s="3" t="s">
        <v>1217</v>
      </c>
      <c r="M242" s="3">
        <v>2007</v>
      </c>
      <c r="N242" s="4" t="s">
        <v>1217</v>
      </c>
      <c r="O242" s="4" t="s">
        <v>2980</v>
      </c>
      <c r="P242" s="3">
        <v>2018</v>
      </c>
      <c r="Q242" s="1" t="s">
        <v>3235</v>
      </c>
      <c r="R242" s="2" t="b">
        <f t="shared" si="0"/>
        <v>1</v>
      </c>
    </row>
    <row r="243" spans="1:18" x14ac:dyDescent="0.3">
      <c r="A243" s="100">
        <v>239</v>
      </c>
      <c r="B243" s="100">
        <v>1</v>
      </c>
      <c r="C243" s="100" t="s">
        <v>75</v>
      </c>
      <c r="D243" s="3" t="s">
        <v>750</v>
      </c>
      <c r="E243" s="3" t="s">
        <v>779</v>
      </c>
      <c r="F243" s="101" t="s">
        <v>780</v>
      </c>
      <c r="G243" s="101" t="s">
        <v>781</v>
      </c>
      <c r="H243" s="101" t="s">
        <v>3236</v>
      </c>
      <c r="I243" s="102">
        <v>4292</v>
      </c>
      <c r="J243" s="102">
        <v>194720078</v>
      </c>
      <c r="K243" s="3" t="s">
        <v>104</v>
      </c>
      <c r="L243" s="3" t="s">
        <v>1217</v>
      </c>
      <c r="M243" s="3">
        <v>2005</v>
      </c>
      <c r="N243" s="4" t="s">
        <v>1540</v>
      </c>
      <c r="O243" s="4" t="s">
        <v>2980</v>
      </c>
      <c r="P243" s="110">
        <v>44197</v>
      </c>
      <c r="Q243" s="1" t="s">
        <v>3236</v>
      </c>
      <c r="R243" s="2" t="b">
        <f t="shared" si="0"/>
        <v>1</v>
      </c>
    </row>
    <row r="244" spans="1:18" x14ac:dyDescent="0.3">
      <c r="A244" s="100">
        <v>240</v>
      </c>
      <c r="B244" s="100">
        <v>1</v>
      </c>
      <c r="C244" s="100" t="s">
        <v>75</v>
      </c>
      <c r="D244" s="3" t="s">
        <v>750</v>
      </c>
      <c r="E244" s="3" t="s">
        <v>783</v>
      </c>
      <c r="F244" s="101" t="s">
        <v>784</v>
      </c>
      <c r="G244" s="101" t="s">
        <v>785</v>
      </c>
      <c r="H244" s="101" t="s">
        <v>3237</v>
      </c>
      <c r="I244" s="102">
        <v>3855</v>
      </c>
      <c r="J244" s="102">
        <v>2878674</v>
      </c>
      <c r="K244" s="3" t="s">
        <v>104</v>
      </c>
      <c r="L244" s="3" t="s">
        <v>1217</v>
      </c>
      <c r="M244" s="3">
        <v>2005</v>
      </c>
      <c r="N244" s="4" t="s">
        <v>1217</v>
      </c>
      <c r="O244" s="4" t="s">
        <v>2980</v>
      </c>
      <c r="P244" s="3">
        <v>2018</v>
      </c>
      <c r="Q244" s="1" t="s">
        <v>3237</v>
      </c>
      <c r="R244" s="2" t="b">
        <f t="shared" si="0"/>
        <v>1</v>
      </c>
    </row>
    <row r="245" spans="1:18" x14ac:dyDescent="0.3">
      <c r="A245" s="100">
        <v>241</v>
      </c>
      <c r="B245" s="100">
        <v>1</v>
      </c>
      <c r="C245" s="100" t="s">
        <v>75</v>
      </c>
      <c r="D245" s="3" t="s">
        <v>750</v>
      </c>
      <c r="E245" s="3" t="s">
        <v>783</v>
      </c>
      <c r="F245" s="101" t="s">
        <v>787</v>
      </c>
      <c r="G245" s="101" t="s">
        <v>788</v>
      </c>
      <c r="H245" s="101" t="s">
        <v>3238</v>
      </c>
      <c r="I245" s="102">
        <v>39341</v>
      </c>
      <c r="J245" s="102">
        <v>2903170</v>
      </c>
      <c r="K245" s="3" t="s">
        <v>104</v>
      </c>
      <c r="L245" s="3" t="s">
        <v>1217</v>
      </c>
      <c r="M245" s="3">
        <v>2004</v>
      </c>
      <c r="N245" s="4" t="s">
        <v>1540</v>
      </c>
      <c r="O245" s="4" t="s">
        <v>2980</v>
      </c>
      <c r="P245" s="3">
        <v>2018</v>
      </c>
      <c r="Q245" s="1" t="s">
        <v>3238</v>
      </c>
      <c r="R245" s="2" t="b">
        <f t="shared" si="0"/>
        <v>1</v>
      </c>
    </row>
    <row r="246" spans="1:18" x14ac:dyDescent="0.3">
      <c r="A246" s="100">
        <v>242</v>
      </c>
      <c r="B246" s="100">
        <v>1</v>
      </c>
      <c r="C246" s="100" t="s">
        <v>75</v>
      </c>
      <c r="D246" s="3" t="s">
        <v>750</v>
      </c>
      <c r="E246" s="3" t="s">
        <v>783</v>
      </c>
      <c r="F246" s="101" t="s">
        <v>787</v>
      </c>
      <c r="G246" s="101" t="s">
        <v>791</v>
      </c>
      <c r="H246" s="101" t="s">
        <v>3239</v>
      </c>
      <c r="I246" s="102">
        <v>60225</v>
      </c>
      <c r="J246" s="102">
        <v>3095898</v>
      </c>
      <c r="K246" s="3" t="s">
        <v>104</v>
      </c>
      <c r="L246" s="3" t="s">
        <v>1217</v>
      </c>
      <c r="M246" s="3">
        <v>2006</v>
      </c>
      <c r="N246" s="4" t="s">
        <v>1540</v>
      </c>
      <c r="O246" s="4" t="s">
        <v>2980</v>
      </c>
      <c r="P246" s="3">
        <v>2018</v>
      </c>
      <c r="Q246" s="1" t="s">
        <v>3239</v>
      </c>
      <c r="R246" s="2" t="b">
        <f t="shared" si="0"/>
        <v>1</v>
      </c>
    </row>
    <row r="247" spans="1:18" x14ac:dyDescent="0.3">
      <c r="A247" s="100">
        <v>243</v>
      </c>
      <c r="B247" s="100">
        <v>1</v>
      </c>
      <c r="C247" s="100" t="s">
        <v>75</v>
      </c>
      <c r="D247" s="3" t="s">
        <v>750</v>
      </c>
      <c r="E247" s="3" t="s">
        <v>783</v>
      </c>
      <c r="F247" s="101" t="s">
        <v>793</v>
      </c>
      <c r="G247" s="101" t="s">
        <v>794</v>
      </c>
      <c r="H247" s="101" t="s">
        <v>3240</v>
      </c>
      <c r="I247" s="102">
        <v>39342</v>
      </c>
      <c r="J247" s="102">
        <v>124402990</v>
      </c>
      <c r="K247" s="3" t="s">
        <v>104</v>
      </c>
      <c r="L247" s="3" t="s">
        <v>368</v>
      </c>
      <c r="M247" s="3">
        <v>2008</v>
      </c>
      <c r="N247" s="4" t="s">
        <v>368</v>
      </c>
      <c r="O247" s="4" t="s">
        <v>267</v>
      </c>
      <c r="P247" s="3">
        <v>2018</v>
      </c>
      <c r="Q247" s="1" t="s">
        <v>3240</v>
      </c>
      <c r="R247" s="2" t="b">
        <f t="shared" si="0"/>
        <v>1</v>
      </c>
    </row>
    <row r="248" spans="1:18" x14ac:dyDescent="0.3">
      <c r="A248" s="100">
        <v>244</v>
      </c>
      <c r="B248" s="100">
        <v>1</v>
      </c>
      <c r="C248" s="100" t="s">
        <v>75</v>
      </c>
      <c r="D248" s="3" t="s">
        <v>750</v>
      </c>
      <c r="E248" s="3" t="s">
        <v>783</v>
      </c>
      <c r="F248" s="101" t="s">
        <v>793</v>
      </c>
      <c r="G248" s="101" t="s">
        <v>797</v>
      </c>
      <c r="H248" s="101" t="s">
        <v>3241</v>
      </c>
      <c r="I248" s="102">
        <v>11200</v>
      </c>
      <c r="J248" s="102">
        <v>500969</v>
      </c>
      <c r="K248" s="3" t="s">
        <v>104</v>
      </c>
      <c r="L248" s="3" t="s">
        <v>1217</v>
      </c>
      <c r="M248" s="3">
        <v>2006</v>
      </c>
      <c r="N248" s="4" t="s">
        <v>1217</v>
      </c>
      <c r="O248" s="4" t="s">
        <v>2980</v>
      </c>
      <c r="P248" s="3">
        <v>2018</v>
      </c>
      <c r="Q248" s="1" t="s">
        <v>3241</v>
      </c>
      <c r="R248" s="2" t="b">
        <f t="shared" si="0"/>
        <v>1</v>
      </c>
    </row>
    <row r="249" spans="1:18" x14ac:dyDescent="0.3">
      <c r="A249" s="100">
        <v>245</v>
      </c>
      <c r="B249" s="100">
        <v>1</v>
      </c>
      <c r="C249" s="100" t="s">
        <v>75</v>
      </c>
      <c r="D249" s="3" t="s">
        <v>76</v>
      </c>
      <c r="E249" s="3" t="s">
        <v>800</v>
      </c>
      <c r="F249" s="101" t="s">
        <v>801</v>
      </c>
      <c r="G249" s="101" t="s">
        <v>802</v>
      </c>
      <c r="H249" s="101" t="s">
        <v>3243</v>
      </c>
      <c r="I249" s="102">
        <v>41718</v>
      </c>
      <c r="J249" s="102">
        <v>68608640</v>
      </c>
      <c r="K249" s="3" t="s">
        <v>104</v>
      </c>
      <c r="L249" s="3" t="s">
        <v>2972</v>
      </c>
      <c r="M249" s="3">
        <v>2003</v>
      </c>
      <c r="N249" s="4" t="s">
        <v>368</v>
      </c>
      <c r="O249" s="4" t="s">
        <v>267</v>
      </c>
      <c r="P249" s="3">
        <v>2015</v>
      </c>
      <c r="Q249" s="1" t="s">
        <v>3243</v>
      </c>
      <c r="R249" s="2" t="b">
        <f t="shared" si="0"/>
        <v>1</v>
      </c>
    </row>
    <row r="250" spans="1:18" x14ac:dyDescent="0.3">
      <c r="A250" s="100">
        <v>246</v>
      </c>
      <c r="B250" s="100">
        <v>1</v>
      </c>
      <c r="C250" s="100" t="s">
        <v>75</v>
      </c>
      <c r="D250" s="3" t="s">
        <v>76</v>
      </c>
      <c r="E250" s="3" t="s">
        <v>800</v>
      </c>
      <c r="F250" s="101" t="s">
        <v>801</v>
      </c>
      <c r="G250" s="101" t="s">
        <v>804</v>
      </c>
      <c r="H250" s="101" t="s">
        <v>3244</v>
      </c>
      <c r="I250" s="102">
        <v>42701</v>
      </c>
      <c r="J250" s="102">
        <v>68608709</v>
      </c>
      <c r="K250" s="3" t="s">
        <v>104</v>
      </c>
      <c r="L250" s="3" t="s">
        <v>486</v>
      </c>
      <c r="M250" s="3">
        <v>2003</v>
      </c>
      <c r="N250" s="4" t="s">
        <v>368</v>
      </c>
      <c r="O250" s="4" t="s">
        <v>267</v>
      </c>
      <c r="P250" s="3">
        <v>2015</v>
      </c>
      <c r="Q250" s="1" t="s">
        <v>3244</v>
      </c>
      <c r="R250" s="2" t="b">
        <f t="shared" si="0"/>
        <v>1</v>
      </c>
    </row>
    <row r="251" spans="1:18" x14ac:dyDescent="0.3">
      <c r="A251" s="100">
        <v>247</v>
      </c>
      <c r="B251" s="100">
        <v>1</v>
      </c>
      <c r="C251" s="100" t="s">
        <v>75</v>
      </c>
      <c r="D251" s="3" t="s">
        <v>76</v>
      </c>
      <c r="E251" s="3" t="s">
        <v>800</v>
      </c>
      <c r="F251" s="101" t="s">
        <v>801</v>
      </c>
      <c r="G251" s="101" t="s">
        <v>806</v>
      </c>
      <c r="H251" s="101" t="s">
        <v>3245</v>
      </c>
      <c r="I251" s="102">
        <v>44207</v>
      </c>
      <c r="J251" s="102">
        <v>48925828</v>
      </c>
      <c r="K251" s="3" t="s">
        <v>104</v>
      </c>
      <c r="L251" s="3" t="s">
        <v>486</v>
      </c>
      <c r="M251" s="3">
        <v>2004</v>
      </c>
      <c r="N251" s="4" t="s">
        <v>368</v>
      </c>
      <c r="O251" s="4" t="s">
        <v>267</v>
      </c>
      <c r="P251" s="3">
        <v>2014</v>
      </c>
      <c r="Q251" s="1" t="s">
        <v>3245</v>
      </c>
      <c r="R251" s="2" t="b">
        <f t="shared" si="0"/>
        <v>1</v>
      </c>
    </row>
    <row r="252" spans="1:18" x14ac:dyDescent="0.3">
      <c r="A252" s="100">
        <v>248</v>
      </c>
      <c r="B252" s="100">
        <v>1</v>
      </c>
      <c r="C252" s="100" t="s">
        <v>75</v>
      </c>
      <c r="D252" s="3" t="s">
        <v>76</v>
      </c>
      <c r="E252" s="3" t="s">
        <v>800</v>
      </c>
      <c r="F252" s="101" t="s">
        <v>801</v>
      </c>
      <c r="G252" s="101" t="s">
        <v>208</v>
      </c>
      <c r="H252" s="101" t="s">
        <v>3246</v>
      </c>
      <c r="I252" s="102">
        <v>42704</v>
      </c>
      <c r="J252" s="102">
        <v>116878793</v>
      </c>
      <c r="K252" s="3" t="s">
        <v>104</v>
      </c>
      <c r="L252" s="3" t="s">
        <v>486</v>
      </c>
      <c r="M252" s="3">
        <v>2003</v>
      </c>
      <c r="N252" s="4" t="s">
        <v>368</v>
      </c>
      <c r="O252" s="4" t="s">
        <v>267</v>
      </c>
      <c r="P252" s="3">
        <v>2015</v>
      </c>
      <c r="Q252" s="1" t="s">
        <v>3246</v>
      </c>
      <c r="R252" s="2" t="b">
        <f t="shared" si="0"/>
        <v>1</v>
      </c>
    </row>
    <row r="253" spans="1:18" x14ac:dyDescent="0.3">
      <c r="A253" s="100">
        <v>249</v>
      </c>
      <c r="B253" s="100">
        <v>1</v>
      </c>
      <c r="C253" s="100" t="s">
        <v>75</v>
      </c>
      <c r="D253" s="3" t="s">
        <v>76</v>
      </c>
      <c r="E253" s="3" t="s">
        <v>800</v>
      </c>
      <c r="F253" s="101" t="s">
        <v>801</v>
      </c>
      <c r="G253" s="101" t="s">
        <v>809</v>
      </c>
      <c r="H253" s="101" t="s">
        <v>3247</v>
      </c>
      <c r="I253" s="102">
        <v>103055459</v>
      </c>
      <c r="J253" s="102">
        <v>109922488</v>
      </c>
      <c r="K253" s="3" t="s">
        <v>104</v>
      </c>
      <c r="L253" s="3" t="s">
        <v>367</v>
      </c>
      <c r="M253" s="3" t="s">
        <v>267</v>
      </c>
      <c r="N253" s="4" t="s">
        <v>368</v>
      </c>
      <c r="O253" s="4" t="s">
        <v>267</v>
      </c>
      <c r="P253" s="3">
        <v>2017</v>
      </c>
      <c r="Q253" s="1" t="s">
        <v>3247</v>
      </c>
      <c r="R253" s="2" t="b">
        <f t="shared" si="0"/>
        <v>1</v>
      </c>
    </row>
    <row r="254" spans="1:18" x14ac:dyDescent="0.3">
      <c r="A254" s="100">
        <v>250</v>
      </c>
      <c r="B254" s="100">
        <v>1</v>
      </c>
      <c r="C254" s="100" t="s">
        <v>75</v>
      </c>
      <c r="D254" s="3" t="s">
        <v>76</v>
      </c>
      <c r="E254" s="3" t="s">
        <v>800</v>
      </c>
      <c r="F254" s="101" t="s">
        <v>801</v>
      </c>
      <c r="G254" s="101" t="s">
        <v>811</v>
      </c>
      <c r="H254" s="101" t="s">
        <v>3248</v>
      </c>
      <c r="I254" s="102">
        <v>44209</v>
      </c>
      <c r="J254" s="102">
        <v>80671448</v>
      </c>
      <c r="K254" s="3" t="s">
        <v>104</v>
      </c>
      <c r="L254" s="3" t="s">
        <v>486</v>
      </c>
      <c r="M254" s="3">
        <v>2004</v>
      </c>
      <c r="N254" s="4" t="s">
        <v>486</v>
      </c>
      <c r="O254" s="4" t="s">
        <v>267</v>
      </c>
      <c r="P254" s="3">
        <v>2014</v>
      </c>
      <c r="Q254" s="1" t="s">
        <v>3248</v>
      </c>
      <c r="R254" s="2" t="b">
        <f t="shared" si="0"/>
        <v>1</v>
      </c>
    </row>
    <row r="255" spans="1:18" x14ac:dyDescent="0.3">
      <c r="A255" s="100">
        <v>251</v>
      </c>
      <c r="B255" s="100">
        <v>1</v>
      </c>
      <c r="C255" s="100" t="s">
        <v>75</v>
      </c>
      <c r="D255" s="3" t="s">
        <v>76</v>
      </c>
      <c r="E255" s="3" t="s">
        <v>800</v>
      </c>
      <c r="F255" s="101" t="s">
        <v>801</v>
      </c>
      <c r="G255" s="101" t="s">
        <v>237</v>
      </c>
      <c r="H255" s="101" t="s">
        <v>3249</v>
      </c>
      <c r="I255" s="102">
        <v>42703</v>
      </c>
      <c r="J255" s="102">
        <v>68608866</v>
      </c>
      <c r="K255" s="3" t="s">
        <v>104</v>
      </c>
      <c r="L255" s="3" t="s">
        <v>486</v>
      </c>
      <c r="M255" s="3">
        <v>2003</v>
      </c>
      <c r="N255" s="4" t="s">
        <v>486</v>
      </c>
      <c r="O255" s="4" t="s">
        <v>267</v>
      </c>
      <c r="P255" s="3">
        <v>2015</v>
      </c>
      <c r="Q255" s="1" t="s">
        <v>3249</v>
      </c>
      <c r="R255" s="2" t="b">
        <f t="shared" si="0"/>
        <v>1</v>
      </c>
    </row>
    <row r="256" spans="1:18" x14ac:dyDescent="0.3">
      <c r="A256" s="100">
        <v>252</v>
      </c>
      <c r="B256" s="100">
        <v>1</v>
      </c>
      <c r="C256" s="100" t="s">
        <v>75</v>
      </c>
      <c r="D256" s="3" t="s">
        <v>76</v>
      </c>
      <c r="E256" s="3" t="s">
        <v>800</v>
      </c>
      <c r="F256" s="101" t="s">
        <v>801</v>
      </c>
      <c r="G256" s="101" t="s">
        <v>814</v>
      </c>
      <c r="H256" s="101" t="s">
        <v>3250</v>
      </c>
      <c r="I256" s="102">
        <v>44572</v>
      </c>
      <c r="J256" s="102">
        <v>124433268</v>
      </c>
      <c r="K256" s="3" t="s">
        <v>104</v>
      </c>
      <c r="L256" s="3" t="s">
        <v>486</v>
      </c>
      <c r="M256" s="3">
        <v>2007</v>
      </c>
      <c r="N256" s="4" t="s">
        <v>368</v>
      </c>
      <c r="O256" s="4" t="s">
        <v>267</v>
      </c>
      <c r="P256" s="104">
        <v>43891</v>
      </c>
      <c r="Q256" s="1" t="s">
        <v>3250</v>
      </c>
      <c r="R256" s="2" t="b">
        <f t="shared" si="0"/>
        <v>1</v>
      </c>
    </row>
    <row r="257" spans="1:18" x14ac:dyDescent="0.3">
      <c r="A257" s="100">
        <v>253</v>
      </c>
      <c r="B257" s="100">
        <v>1</v>
      </c>
      <c r="C257" s="100" t="s">
        <v>75</v>
      </c>
      <c r="D257" s="3" t="s">
        <v>76</v>
      </c>
      <c r="E257" s="3" t="s">
        <v>800</v>
      </c>
      <c r="F257" s="101" t="s">
        <v>801</v>
      </c>
      <c r="G257" s="101" t="s">
        <v>816</v>
      </c>
      <c r="H257" s="101" t="s">
        <v>3251</v>
      </c>
      <c r="I257" s="102">
        <v>41719</v>
      </c>
      <c r="J257" s="102">
        <v>116736644</v>
      </c>
      <c r="K257" s="3" t="s">
        <v>104</v>
      </c>
      <c r="L257" s="3" t="s">
        <v>368</v>
      </c>
      <c r="M257" s="3">
        <v>2003</v>
      </c>
      <c r="N257" s="4" t="s">
        <v>368</v>
      </c>
      <c r="O257" s="4" t="s">
        <v>267</v>
      </c>
      <c r="P257" s="3">
        <v>2017</v>
      </c>
      <c r="Q257" s="1" t="s">
        <v>3251</v>
      </c>
      <c r="R257" s="2" t="b">
        <f t="shared" si="0"/>
        <v>1</v>
      </c>
    </row>
    <row r="258" spans="1:18" x14ac:dyDescent="0.3">
      <c r="A258" s="100">
        <v>254</v>
      </c>
      <c r="B258" s="100">
        <v>1</v>
      </c>
      <c r="C258" s="100" t="s">
        <v>75</v>
      </c>
      <c r="D258" s="3" t="s">
        <v>76</v>
      </c>
      <c r="E258" s="3" t="s">
        <v>800</v>
      </c>
      <c r="F258" s="101" t="s">
        <v>801</v>
      </c>
      <c r="G258" s="101" t="s">
        <v>818</v>
      </c>
      <c r="H258" s="101" t="s">
        <v>3252</v>
      </c>
      <c r="I258" s="102">
        <v>44210</v>
      </c>
      <c r="J258" s="102">
        <v>124430360</v>
      </c>
      <c r="K258" s="3" t="s">
        <v>104</v>
      </c>
      <c r="L258" s="105" t="s">
        <v>486</v>
      </c>
      <c r="M258" s="105">
        <v>2004</v>
      </c>
      <c r="N258" s="4" t="s">
        <v>368</v>
      </c>
      <c r="O258" s="4" t="s">
        <v>267</v>
      </c>
      <c r="P258" s="110">
        <v>44197</v>
      </c>
      <c r="Q258" s="1" t="s">
        <v>3252</v>
      </c>
      <c r="R258" s="2" t="b">
        <f t="shared" ref="R258:R512" si="1">H258=Q258</f>
        <v>1</v>
      </c>
    </row>
    <row r="259" spans="1:18" x14ac:dyDescent="0.3">
      <c r="A259" s="100">
        <v>255</v>
      </c>
      <c r="B259" s="100">
        <v>1</v>
      </c>
      <c r="C259" s="100" t="s">
        <v>75</v>
      </c>
      <c r="D259" s="3" t="s">
        <v>76</v>
      </c>
      <c r="E259" s="3" t="s">
        <v>800</v>
      </c>
      <c r="F259" s="101" t="s">
        <v>801</v>
      </c>
      <c r="G259" s="101" t="s">
        <v>464</v>
      </c>
      <c r="H259" s="101" t="s">
        <v>3253</v>
      </c>
      <c r="I259" s="102">
        <v>116857982</v>
      </c>
      <c r="J259" s="102">
        <v>116858063</v>
      </c>
      <c r="K259" s="3" t="s">
        <v>104</v>
      </c>
      <c r="L259" s="3" t="s">
        <v>367</v>
      </c>
      <c r="M259" s="3" t="s">
        <v>267</v>
      </c>
      <c r="N259" s="4" t="s">
        <v>368</v>
      </c>
      <c r="O259" s="4" t="s">
        <v>267</v>
      </c>
      <c r="P259" s="3">
        <v>2017</v>
      </c>
      <c r="Q259" s="1" t="s">
        <v>3253</v>
      </c>
      <c r="R259" s="2" t="b">
        <f t="shared" si="1"/>
        <v>1</v>
      </c>
    </row>
    <row r="260" spans="1:18" x14ac:dyDescent="0.3">
      <c r="A260" s="100">
        <v>256</v>
      </c>
      <c r="B260" s="100">
        <v>1</v>
      </c>
      <c r="C260" s="100" t="s">
        <v>75</v>
      </c>
      <c r="D260" s="3" t="s">
        <v>76</v>
      </c>
      <c r="E260" s="3" t="s">
        <v>800</v>
      </c>
      <c r="F260" s="101" t="s">
        <v>801</v>
      </c>
      <c r="G260" s="101" t="s">
        <v>821</v>
      </c>
      <c r="H260" s="101" t="s">
        <v>3254</v>
      </c>
      <c r="I260" s="102">
        <v>44211</v>
      </c>
      <c r="J260" s="102">
        <v>124430426</v>
      </c>
      <c r="K260" s="3" t="s">
        <v>104</v>
      </c>
      <c r="L260" s="105" t="s">
        <v>486</v>
      </c>
      <c r="M260" s="105">
        <v>2004</v>
      </c>
      <c r="N260" s="4" t="s">
        <v>368</v>
      </c>
      <c r="O260" s="4" t="s">
        <v>267</v>
      </c>
      <c r="P260" s="106">
        <v>43891</v>
      </c>
      <c r="Q260" s="1" t="s">
        <v>3254</v>
      </c>
      <c r="R260" s="2" t="b">
        <f t="shared" si="1"/>
        <v>1</v>
      </c>
    </row>
    <row r="261" spans="1:18" x14ac:dyDescent="0.3">
      <c r="A261" s="100">
        <v>257</v>
      </c>
      <c r="B261" s="100">
        <v>1</v>
      </c>
      <c r="C261" s="100" t="s">
        <v>75</v>
      </c>
      <c r="D261" s="3" t="s">
        <v>76</v>
      </c>
      <c r="E261" s="3" t="s">
        <v>800</v>
      </c>
      <c r="F261" s="101" t="s">
        <v>801</v>
      </c>
      <c r="G261" s="101" t="s">
        <v>823</v>
      </c>
      <c r="H261" s="101" t="s">
        <v>3255</v>
      </c>
      <c r="I261" s="102">
        <v>44212</v>
      </c>
      <c r="J261" s="102">
        <v>124430498</v>
      </c>
      <c r="K261" s="3" t="s">
        <v>104</v>
      </c>
      <c r="L261" s="105" t="s">
        <v>486</v>
      </c>
      <c r="M261" s="105">
        <v>2004</v>
      </c>
      <c r="N261" s="4" t="s">
        <v>368</v>
      </c>
      <c r="O261" s="4" t="s">
        <v>267</v>
      </c>
      <c r="P261" s="106">
        <v>43891</v>
      </c>
      <c r="Q261" s="1" t="s">
        <v>3255</v>
      </c>
      <c r="R261" s="2" t="b">
        <f t="shared" si="1"/>
        <v>1</v>
      </c>
    </row>
    <row r="262" spans="1:18" x14ac:dyDescent="0.3">
      <c r="A262" s="100">
        <v>258</v>
      </c>
      <c r="B262" s="100">
        <v>1</v>
      </c>
      <c r="C262" s="100" t="s">
        <v>75</v>
      </c>
      <c r="D262" s="3" t="s">
        <v>76</v>
      </c>
      <c r="E262" s="3" t="s">
        <v>800</v>
      </c>
      <c r="F262" s="101" t="s">
        <v>801</v>
      </c>
      <c r="G262" s="101" t="s">
        <v>825</v>
      </c>
      <c r="H262" s="101" t="s">
        <v>3256</v>
      </c>
      <c r="I262" s="102">
        <v>161470</v>
      </c>
      <c r="J262" s="102">
        <v>109904876</v>
      </c>
      <c r="K262" s="3" t="s">
        <v>104</v>
      </c>
      <c r="L262" s="3" t="s">
        <v>486</v>
      </c>
      <c r="M262" s="3">
        <v>2008</v>
      </c>
      <c r="N262" s="4" t="s">
        <v>368</v>
      </c>
      <c r="O262" s="4" t="s">
        <v>267</v>
      </c>
      <c r="P262" s="3">
        <v>2017</v>
      </c>
      <c r="Q262" s="1" t="s">
        <v>3256</v>
      </c>
      <c r="R262" s="2" t="b">
        <f t="shared" si="1"/>
        <v>1</v>
      </c>
    </row>
    <row r="263" spans="1:18" x14ac:dyDescent="0.3">
      <c r="A263" s="100">
        <v>259</v>
      </c>
      <c r="B263" s="100">
        <v>1</v>
      </c>
      <c r="C263" s="100" t="s">
        <v>75</v>
      </c>
      <c r="D263" s="3" t="s">
        <v>76</v>
      </c>
      <c r="E263" s="3" t="s">
        <v>800</v>
      </c>
      <c r="F263" s="101" t="s">
        <v>801</v>
      </c>
      <c r="G263" s="101" t="s">
        <v>827</v>
      </c>
      <c r="H263" s="101" t="s">
        <v>3257</v>
      </c>
      <c r="I263" s="102">
        <v>44213</v>
      </c>
      <c r="J263" s="102">
        <v>124430584</v>
      </c>
      <c r="K263" s="3" t="s">
        <v>104</v>
      </c>
      <c r="L263" s="105" t="s">
        <v>486</v>
      </c>
      <c r="M263" s="105">
        <v>2004</v>
      </c>
      <c r="N263" s="4" t="s">
        <v>368</v>
      </c>
      <c r="O263" s="4" t="s">
        <v>267</v>
      </c>
      <c r="P263" s="106">
        <v>43891</v>
      </c>
      <c r="Q263" s="1" t="s">
        <v>3257</v>
      </c>
      <c r="R263" s="2" t="b">
        <f t="shared" si="1"/>
        <v>1</v>
      </c>
    </row>
    <row r="264" spans="1:18" x14ac:dyDescent="0.3">
      <c r="A264" s="100">
        <v>260</v>
      </c>
      <c r="B264" s="100">
        <v>1</v>
      </c>
      <c r="C264" s="100" t="s">
        <v>75</v>
      </c>
      <c r="D264" s="3" t="s">
        <v>76</v>
      </c>
      <c r="E264" s="3" t="s">
        <v>800</v>
      </c>
      <c r="F264" s="101" t="s">
        <v>801</v>
      </c>
      <c r="G264" s="101" t="s">
        <v>829</v>
      </c>
      <c r="H264" s="101" t="s">
        <v>3258</v>
      </c>
      <c r="I264" s="102">
        <v>44214</v>
      </c>
      <c r="J264" s="102">
        <v>124430645</v>
      </c>
      <c r="K264" s="3" t="s">
        <v>104</v>
      </c>
      <c r="L264" s="3" t="s">
        <v>486</v>
      </c>
      <c r="M264" s="3">
        <v>2004</v>
      </c>
      <c r="N264" s="4" t="s">
        <v>368</v>
      </c>
      <c r="O264" s="4" t="s">
        <v>267</v>
      </c>
      <c r="P264" s="104">
        <v>43891</v>
      </c>
      <c r="Q264" s="1" t="s">
        <v>3258</v>
      </c>
      <c r="R264" s="2" t="b">
        <f t="shared" si="1"/>
        <v>1</v>
      </c>
    </row>
    <row r="265" spans="1:18" x14ac:dyDescent="0.3">
      <c r="A265" s="100">
        <v>261</v>
      </c>
      <c r="B265" s="100">
        <v>1</v>
      </c>
      <c r="C265" s="100" t="s">
        <v>75</v>
      </c>
      <c r="D265" s="3" t="s">
        <v>76</v>
      </c>
      <c r="E265" s="3" t="s">
        <v>800</v>
      </c>
      <c r="F265" s="101" t="s">
        <v>801</v>
      </c>
      <c r="G265" s="101" t="s">
        <v>263</v>
      </c>
      <c r="H265" s="101" t="s">
        <v>3259</v>
      </c>
      <c r="I265" s="102">
        <v>161367</v>
      </c>
      <c r="J265" s="102">
        <v>124472828</v>
      </c>
      <c r="K265" s="3" t="s">
        <v>104</v>
      </c>
      <c r="L265" s="105" t="s">
        <v>486</v>
      </c>
      <c r="M265" s="105">
        <v>2008</v>
      </c>
      <c r="N265" s="4" t="s">
        <v>368</v>
      </c>
      <c r="O265" s="4" t="s">
        <v>267</v>
      </c>
      <c r="P265" s="110">
        <v>44197</v>
      </c>
      <c r="Q265" s="1" t="s">
        <v>3259</v>
      </c>
      <c r="R265" s="2" t="b">
        <f t="shared" si="1"/>
        <v>1</v>
      </c>
    </row>
    <row r="266" spans="1:18" x14ac:dyDescent="0.3">
      <c r="A266" s="100">
        <v>262</v>
      </c>
      <c r="B266" s="100">
        <v>1</v>
      </c>
      <c r="C266" s="100" t="s">
        <v>75</v>
      </c>
      <c r="D266" s="3" t="s">
        <v>76</v>
      </c>
      <c r="E266" s="3" t="s">
        <v>800</v>
      </c>
      <c r="F266" s="101" t="s">
        <v>801</v>
      </c>
      <c r="G266" s="101" t="s">
        <v>832</v>
      </c>
      <c r="H266" s="101" t="s">
        <v>3260</v>
      </c>
      <c r="I266" s="102">
        <v>44215</v>
      </c>
      <c r="J266" s="102">
        <v>80671609</v>
      </c>
      <c r="K266" s="3" t="s">
        <v>104</v>
      </c>
      <c r="L266" s="3" t="s">
        <v>486</v>
      </c>
      <c r="M266" s="3">
        <v>2004</v>
      </c>
      <c r="N266" s="4" t="s">
        <v>486</v>
      </c>
      <c r="O266" s="4" t="s">
        <v>267</v>
      </c>
      <c r="P266" s="3">
        <v>2014</v>
      </c>
      <c r="Q266" s="1" t="s">
        <v>3260</v>
      </c>
      <c r="R266" s="2" t="b">
        <f t="shared" si="1"/>
        <v>1</v>
      </c>
    </row>
    <row r="267" spans="1:18" x14ac:dyDescent="0.3">
      <c r="A267" s="100">
        <v>263</v>
      </c>
      <c r="B267" s="100">
        <v>1</v>
      </c>
      <c r="C267" s="100" t="s">
        <v>75</v>
      </c>
      <c r="D267" s="3" t="s">
        <v>76</v>
      </c>
      <c r="E267" s="3" t="s">
        <v>800</v>
      </c>
      <c r="F267" s="101" t="s">
        <v>801</v>
      </c>
      <c r="G267" s="101" t="s">
        <v>834</v>
      </c>
      <c r="H267" s="101" t="s">
        <v>3261</v>
      </c>
      <c r="I267" s="102">
        <v>44216</v>
      </c>
      <c r="J267" s="102">
        <v>124430838</v>
      </c>
      <c r="K267" s="3" t="s">
        <v>104</v>
      </c>
      <c r="L267" s="3" t="s">
        <v>486</v>
      </c>
      <c r="M267" s="3">
        <v>2007</v>
      </c>
      <c r="N267" s="4" t="s">
        <v>368</v>
      </c>
      <c r="O267" s="4" t="s">
        <v>267</v>
      </c>
      <c r="P267" s="104">
        <v>43891</v>
      </c>
      <c r="Q267" s="1" t="s">
        <v>3261</v>
      </c>
      <c r="R267" s="2" t="b">
        <f t="shared" si="1"/>
        <v>1</v>
      </c>
    </row>
    <row r="268" spans="1:18" x14ac:dyDescent="0.3">
      <c r="A268" s="100">
        <v>264</v>
      </c>
      <c r="B268" s="100">
        <v>1</v>
      </c>
      <c r="C268" s="100" t="s">
        <v>75</v>
      </c>
      <c r="D268" s="3" t="s">
        <v>76</v>
      </c>
      <c r="E268" s="3" t="s">
        <v>800</v>
      </c>
      <c r="F268" s="101" t="s">
        <v>801</v>
      </c>
      <c r="G268" s="101" t="s">
        <v>836</v>
      </c>
      <c r="H268" s="101" t="s">
        <v>3262</v>
      </c>
      <c r="I268" s="102">
        <v>44217</v>
      </c>
      <c r="J268" s="102">
        <v>68608927</v>
      </c>
      <c r="K268" s="3" t="s">
        <v>104</v>
      </c>
      <c r="L268" s="3" t="s">
        <v>486</v>
      </c>
      <c r="M268" s="3">
        <v>2004</v>
      </c>
      <c r="N268" s="4" t="s">
        <v>368</v>
      </c>
      <c r="O268" s="4" t="s">
        <v>267</v>
      </c>
      <c r="P268" s="3">
        <v>2015</v>
      </c>
      <c r="Q268" s="1" t="s">
        <v>3262</v>
      </c>
      <c r="R268" s="2" t="b">
        <f t="shared" si="1"/>
        <v>1</v>
      </c>
    </row>
    <row r="269" spans="1:18" x14ac:dyDescent="0.3">
      <c r="A269" s="100">
        <v>265</v>
      </c>
      <c r="B269" s="100">
        <v>1</v>
      </c>
      <c r="C269" s="100" t="s">
        <v>75</v>
      </c>
      <c r="D269" s="3" t="s">
        <v>76</v>
      </c>
      <c r="E269" s="3" t="s">
        <v>800</v>
      </c>
      <c r="F269" s="101" t="s">
        <v>801</v>
      </c>
      <c r="G269" s="101" t="s">
        <v>838</v>
      </c>
      <c r="H269" s="101" t="s">
        <v>3263</v>
      </c>
      <c r="I269" s="102">
        <v>44218</v>
      </c>
      <c r="J269" s="102">
        <v>124431182</v>
      </c>
      <c r="K269" s="3" t="s">
        <v>104</v>
      </c>
      <c r="L269" s="105" t="s">
        <v>486</v>
      </c>
      <c r="M269" s="105">
        <v>2004</v>
      </c>
      <c r="N269" s="4" t="s">
        <v>368</v>
      </c>
      <c r="O269" s="4" t="s">
        <v>267</v>
      </c>
      <c r="P269" s="110">
        <v>44197</v>
      </c>
      <c r="Q269" s="1" t="s">
        <v>3263</v>
      </c>
      <c r="R269" s="2" t="b">
        <f t="shared" si="1"/>
        <v>1</v>
      </c>
    </row>
    <row r="270" spans="1:18" x14ac:dyDescent="0.3">
      <c r="A270" s="100">
        <v>266</v>
      </c>
      <c r="B270" s="100">
        <v>1</v>
      </c>
      <c r="C270" s="100" t="s">
        <v>75</v>
      </c>
      <c r="D270" s="3" t="s">
        <v>76</v>
      </c>
      <c r="E270" s="3" t="s">
        <v>800</v>
      </c>
      <c r="F270" s="101" t="s">
        <v>801</v>
      </c>
      <c r="G270" s="101" t="s">
        <v>840</v>
      </c>
      <c r="H270" s="101" t="s">
        <v>3264</v>
      </c>
      <c r="I270" s="102">
        <v>44219</v>
      </c>
      <c r="J270" s="102">
        <v>124431261</v>
      </c>
      <c r="K270" s="3" t="s">
        <v>104</v>
      </c>
      <c r="L270" s="105" t="s">
        <v>486</v>
      </c>
      <c r="M270" s="105">
        <v>2004</v>
      </c>
      <c r="N270" s="4" t="s">
        <v>368</v>
      </c>
      <c r="O270" s="4" t="s">
        <v>267</v>
      </c>
      <c r="P270" s="106">
        <v>43891</v>
      </c>
      <c r="Q270" s="1" t="s">
        <v>3264</v>
      </c>
      <c r="R270" s="2" t="b">
        <f t="shared" si="1"/>
        <v>1</v>
      </c>
    </row>
    <row r="271" spans="1:18" x14ac:dyDescent="0.3">
      <c r="A271" s="100">
        <v>267</v>
      </c>
      <c r="B271" s="100">
        <v>1</v>
      </c>
      <c r="C271" s="100" t="s">
        <v>75</v>
      </c>
      <c r="D271" s="3" t="s">
        <v>76</v>
      </c>
      <c r="E271" s="3" t="s">
        <v>800</v>
      </c>
      <c r="F271" s="101" t="s">
        <v>801</v>
      </c>
      <c r="G271" s="101" t="s">
        <v>842</v>
      </c>
      <c r="H271" s="101" t="s">
        <v>3265</v>
      </c>
      <c r="I271" s="102">
        <v>44599</v>
      </c>
      <c r="J271" s="102">
        <v>124434315</v>
      </c>
      <c r="K271" s="3" t="s">
        <v>104</v>
      </c>
      <c r="L271" s="3" t="s">
        <v>368</v>
      </c>
      <c r="M271" s="3">
        <v>2004</v>
      </c>
      <c r="N271" s="4" t="s">
        <v>368</v>
      </c>
      <c r="O271" s="4" t="s">
        <v>267</v>
      </c>
      <c r="P271" s="3">
        <v>2018</v>
      </c>
      <c r="Q271" s="1" t="s">
        <v>3265</v>
      </c>
      <c r="R271" s="2" t="b">
        <f t="shared" si="1"/>
        <v>1</v>
      </c>
    </row>
    <row r="272" spans="1:18" x14ac:dyDescent="0.3">
      <c r="A272" s="100">
        <v>268</v>
      </c>
      <c r="B272" s="100">
        <v>1</v>
      </c>
      <c r="C272" s="100" t="s">
        <v>75</v>
      </c>
      <c r="D272" s="3" t="s">
        <v>76</v>
      </c>
      <c r="E272" s="3" t="s">
        <v>800</v>
      </c>
      <c r="F272" s="101" t="s">
        <v>801</v>
      </c>
      <c r="G272" s="101" t="s">
        <v>844</v>
      </c>
      <c r="H272" s="101" t="s">
        <v>3266</v>
      </c>
      <c r="I272" s="102">
        <v>42700</v>
      </c>
      <c r="J272" s="102">
        <v>70708776</v>
      </c>
      <c r="K272" s="3" t="s">
        <v>104</v>
      </c>
      <c r="L272" s="3" t="s">
        <v>486</v>
      </c>
      <c r="M272" s="3">
        <v>2007</v>
      </c>
      <c r="N272" s="4" t="s">
        <v>368</v>
      </c>
      <c r="O272" s="4" t="s">
        <v>267</v>
      </c>
      <c r="P272" s="3">
        <v>2015</v>
      </c>
      <c r="Q272" s="1" t="s">
        <v>3266</v>
      </c>
      <c r="R272" s="2" t="b">
        <f t="shared" si="1"/>
        <v>1</v>
      </c>
    </row>
    <row r="273" spans="1:18" x14ac:dyDescent="0.3">
      <c r="A273" s="100">
        <v>269</v>
      </c>
      <c r="B273" s="100">
        <v>1</v>
      </c>
      <c r="C273" s="100" t="s">
        <v>75</v>
      </c>
      <c r="D273" s="3" t="s">
        <v>76</v>
      </c>
      <c r="E273" s="3" t="s">
        <v>800</v>
      </c>
      <c r="F273" s="101" t="s">
        <v>801</v>
      </c>
      <c r="G273" s="101" t="s">
        <v>846</v>
      </c>
      <c r="H273" s="101" t="s">
        <v>3267</v>
      </c>
      <c r="I273" s="102">
        <v>44657</v>
      </c>
      <c r="J273" s="102">
        <v>124437644</v>
      </c>
      <c r="K273" s="3" t="s">
        <v>104</v>
      </c>
      <c r="L273" s="3" t="s">
        <v>368</v>
      </c>
      <c r="M273" s="3">
        <v>2004</v>
      </c>
      <c r="N273" s="4" t="s">
        <v>368</v>
      </c>
      <c r="O273" s="4" t="s">
        <v>267</v>
      </c>
      <c r="P273" s="3">
        <v>2018</v>
      </c>
      <c r="Q273" s="1" t="s">
        <v>3267</v>
      </c>
      <c r="R273" s="2" t="b">
        <f t="shared" si="1"/>
        <v>1</v>
      </c>
    </row>
    <row r="274" spans="1:18" x14ac:dyDescent="0.3">
      <c r="A274" s="100">
        <v>270</v>
      </c>
      <c r="B274" s="100">
        <v>1</v>
      </c>
      <c r="C274" s="100" t="s">
        <v>75</v>
      </c>
      <c r="D274" s="3" t="s">
        <v>76</v>
      </c>
      <c r="E274" s="3" t="s">
        <v>800</v>
      </c>
      <c r="F274" s="101" t="s">
        <v>801</v>
      </c>
      <c r="G274" s="101" t="s">
        <v>848</v>
      </c>
      <c r="H274" s="101" t="s">
        <v>3268</v>
      </c>
      <c r="I274" s="102">
        <v>44220</v>
      </c>
      <c r="J274" s="102">
        <v>124431327</v>
      </c>
      <c r="K274" s="3" t="s">
        <v>104</v>
      </c>
      <c r="L274" s="105" t="s">
        <v>486</v>
      </c>
      <c r="M274" s="105">
        <v>2004</v>
      </c>
      <c r="N274" s="4" t="s">
        <v>368</v>
      </c>
      <c r="O274" s="4" t="s">
        <v>267</v>
      </c>
      <c r="P274" s="106">
        <v>43891</v>
      </c>
      <c r="Q274" s="1" t="s">
        <v>3268</v>
      </c>
      <c r="R274" s="2" t="b">
        <f t="shared" si="1"/>
        <v>1</v>
      </c>
    </row>
    <row r="275" spans="1:18" x14ac:dyDescent="0.3">
      <c r="A275" s="100">
        <v>271</v>
      </c>
      <c r="B275" s="100">
        <v>1</v>
      </c>
      <c r="C275" s="100" t="s">
        <v>75</v>
      </c>
      <c r="D275" s="3" t="s">
        <v>76</v>
      </c>
      <c r="E275" s="3" t="s">
        <v>800</v>
      </c>
      <c r="F275" s="101" t="s">
        <v>801</v>
      </c>
      <c r="G275" s="101" t="s">
        <v>850</v>
      </c>
      <c r="H275" s="101" t="s">
        <v>3269</v>
      </c>
      <c r="I275" s="102">
        <v>117839264</v>
      </c>
      <c r="J275" s="102">
        <v>117839266</v>
      </c>
      <c r="K275" s="3" t="s">
        <v>104</v>
      </c>
      <c r="L275" s="3" t="s">
        <v>367</v>
      </c>
      <c r="M275" s="3" t="s">
        <v>267</v>
      </c>
      <c r="N275" s="4" t="s">
        <v>368</v>
      </c>
      <c r="O275" s="4" t="s">
        <v>267</v>
      </c>
      <c r="P275" s="104">
        <v>43891</v>
      </c>
      <c r="Q275" s="1" t="s">
        <v>3269</v>
      </c>
      <c r="R275" s="2" t="b">
        <f t="shared" si="1"/>
        <v>1</v>
      </c>
    </row>
    <row r="276" spans="1:18" x14ac:dyDescent="0.3">
      <c r="A276" s="100">
        <v>272</v>
      </c>
      <c r="B276" s="100">
        <v>1</v>
      </c>
      <c r="C276" s="100" t="s">
        <v>75</v>
      </c>
      <c r="D276" s="3" t="s">
        <v>76</v>
      </c>
      <c r="E276" s="3" t="s">
        <v>800</v>
      </c>
      <c r="F276" s="101" t="s">
        <v>801</v>
      </c>
      <c r="G276" s="101" t="s">
        <v>286</v>
      </c>
      <c r="H276" s="101" t="s">
        <v>3270</v>
      </c>
      <c r="I276" s="102">
        <v>44573</v>
      </c>
      <c r="J276" s="102">
        <v>124433397</v>
      </c>
      <c r="K276" s="3" t="s">
        <v>104</v>
      </c>
      <c r="L276" s="3" t="s">
        <v>486</v>
      </c>
      <c r="M276" s="3">
        <v>2004</v>
      </c>
      <c r="N276" s="4" t="s">
        <v>368</v>
      </c>
      <c r="O276" s="4" t="s">
        <v>267</v>
      </c>
      <c r="P276" s="106">
        <v>43891</v>
      </c>
      <c r="Q276" s="1" t="s">
        <v>3270</v>
      </c>
      <c r="R276" s="2" t="b">
        <f t="shared" si="1"/>
        <v>1</v>
      </c>
    </row>
    <row r="277" spans="1:18" x14ac:dyDescent="0.3">
      <c r="A277" s="100">
        <v>273</v>
      </c>
      <c r="B277" s="100">
        <v>1</v>
      </c>
      <c r="C277" s="100" t="s">
        <v>75</v>
      </c>
      <c r="D277" s="3" t="s">
        <v>76</v>
      </c>
      <c r="E277" s="3" t="s">
        <v>800</v>
      </c>
      <c r="F277" s="101" t="s">
        <v>801</v>
      </c>
      <c r="G277" s="101" t="s">
        <v>853</v>
      </c>
      <c r="H277" s="101" t="s">
        <v>3271</v>
      </c>
      <c r="I277" s="102">
        <v>44221</v>
      </c>
      <c r="J277" s="102">
        <v>2994285</v>
      </c>
      <c r="K277" s="3" t="s">
        <v>104</v>
      </c>
      <c r="L277" s="3" t="s">
        <v>486</v>
      </c>
      <c r="M277" s="3">
        <v>2004</v>
      </c>
      <c r="N277" s="4" t="s">
        <v>368</v>
      </c>
      <c r="O277" s="4" t="s">
        <v>267</v>
      </c>
      <c r="P277" s="104">
        <v>43891</v>
      </c>
      <c r="Q277" s="1" t="s">
        <v>3271</v>
      </c>
      <c r="R277" s="2" t="b">
        <f t="shared" si="1"/>
        <v>1</v>
      </c>
    </row>
    <row r="278" spans="1:18" x14ac:dyDescent="0.3">
      <c r="A278" s="100">
        <v>274</v>
      </c>
      <c r="B278" s="100">
        <v>1</v>
      </c>
      <c r="C278" s="100" t="s">
        <v>75</v>
      </c>
      <c r="D278" s="3" t="s">
        <v>76</v>
      </c>
      <c r="E278" s="3" t="s">
        <v>800</v>
      </c>
      <c r="F278" s="101" t="s">
        <v>801</v>
      </c>
      <c r="G278" s="101" t="s">
        <v>855</v>
      </c>
      <c r="H278" s="101" t="s">
        <v>3272</v>
      </c>
      <c r="I278" s="102">
        <v>44222</v>
      </c>
      <c r="J278" s="102">
        <v>70708974</v>
      </c>
      <c r="K278" s="3" t="s">
        <v>104</v>
      </c>
      <c r="L278" s="3" t="s">
        <v>486</v>
      </c>
      <c r="M278" s="3">
        <v>2004</v>
      </c>
      <c r="N278" s="4" t="s">
        <v>368</v>
      </c>
      <c r="O278" s="4" t="s">
        <v>267</v>
      </c>
      <c r="P278" s="3">
        <v>2015</v>
      </c>
      <c r="Q278" s="1" t="s">
        <v>3272</v>
      </c>
      <c r="R278" s="2" t="b">
        <f t="shared" si="1"/>
        <v>1</v>
      </c>
    </row>
    <row r="279" spans="1:18" x14ac:dyDescent="0.3">
      <c r="A279" s="100">
        <v>275</v>
      </c>
      <c r="B279" s="100">
        <v>1</v>
      </c>
      <c r="C279" s="100" t="s">
        <v>75</v>
      </c>
      <c r="D279" s="3" t="s">
        <v>76</v>
      </c>
      <c r="E279" s="3" t="s">
        <v>800</v>
      </c>
      <c r="F279" s="101" t="s">
        <v>801</v>
      </c>
      <c r="G279" s="101" t="s">
        <v>857</v>
      </c>
      <c r="H279" s="101" t="s">
        <v>3273</v>
      </c>
      <c r="I279" s="102">
        <v>44223</v>
      </c>
      <c r="J279" s="102">
        <v>70709037</v>
      </c>
      <c r="K279" s="3" t="s">
        <v>104</v>
      </c>
      <c r="L279" s="3" t="s">
        <v>486</v>
      </c>
      <c r="M279" s="3">
        <v>2004</v>
      </c>
      <c r="N279" s="4" t="s">
        <v>368</v>
      </c>
      <c r="O279" s="4" t="s">
        <v>267</v>
      </c>
      <c r="P279" s="3">
        <v>2015</v>
      </c>
      <c r="Q279" s="1" t="s">
        <v>3273</v>
      </c>
      <c r="R279" s="2" t="b">
        <f t="shared" si="1"/>
        <v>1</v>
      </c>
    </row>
    <row r="280" spans="1:18" x14ac:dyDescent="0.3">
      <c r="A280" s="100">
        <v>276</v>
      </c>
      <c r="B280" s="100">
        <v>1</v>
      </c>
      <c r="C280" s="100" t="s">
        <v>75</v>
      </c>
      <c r="D280" s="3" t="s">
        <v>76</v>
      </c>
      <c r="E280" s="3" t="s">
        <v>800</v>
      </c>
      <c r="F280" s="101" t="s">
        <v>801</v>
      </c>
      <c r="G280" s="101" t="s">
        <v>330</v>
      </c>
      <c r="H280" s="101" t="s">
        <v>3274</v>
      </c>
      <c r="I280" s="102">
        <v>44224</v>
      </c>
      <c r="J280" s="102">
        <v>124431775</v>
      </c>
      <c r="K280" s="3" t="s">
        <v>104</v>
      </c>
      <c r="L280" s="3" t="s">
        <v>486</v>
      </c>
      <c r="M280" s="3">
        <v>2004</v>
      </c>
      <c r="N280" s="4" t="s">
        <v>368</v>
      </c>
      <c r="O280" s="4" t="s">
        <v>267</v>
      </c>
      <c r="P280" s="104">
        <v>43891</v>
      </c>
      <c r="Q280" s="1" t="s">
        <v>3274</v>
      </c>
      <c r="R280" s="2" t="b">
        <f t="shared" si="1"/>
        <v>1</v>
      </c>
    </row>
    <row r="281" spans="1:18" x14ac:dyDescent="0.3">
      <c r="A281" s="100">
        <v>277</v>
      </c>
      <c r="B281" s="100">
        <v>1</v>
      </c>
      <c r="C281" s="100" t="s">
        <v>75</v>
      </c>
      <c r="D281" s="3" t="s">
        <v>76</v>
      </c>
      <c r="E281" s="3" t="s">
        <v>800</v>
      </c>
      <c r="F281" s="101" t="s">
        <v>801</v>
      </c>
      <c r="G281" s="101" t="s">
        <v>860</v>
      </c>
      <c r="H281" s="101" t="s">
        <v>3275</v>
      </c>
      <c r="I281" s="102">
        <v>44639</v>
      </c>
      <c r="J281" s="102">
        <v>124436246</v>
      </c>
      <c r="K281" s="3" t="s">
        <v>104</v>
      </c>
      <c r="L281" s="3" t="s">
        <v>486</v>
      </c>
      <c r="M281" s="3">
        <v>2007</v>
      </c>
      <c r="N281" s="4" t="s">
        <v>368</v>
      </c>
      <c r="O281" s="4" t="s">
        <v>267</v>
      </c>
      <c r="P281" s="104">
        <v>43891</v>
      </c>
      <c r="Q281" s="1" t="s">
        <v>3275</v>
      </c>
      <c r="R281" s="2" t="b">
        <f t="shared" si="1"/>
        <v>1</v>
      </c>
    </row>
    <row r="282" spans="1:18" x14ac:dyDescent="0.3">
      <c r="A282" s="100">
        <v>278</v>
      </c>
      <c r="B282" s="100">
        <v>1</v>
      </c>
      <c r="C282" s="100" t="s">
        <v>75</v>
      </c>
      <c r="D282" s="3" t="s">
        <v>76</v>
      </c>
      <c r="E282" s="3" t="s">
        <v>800</v>
      </c>
      <c r="F282" s="107" t="s">
        <v>801</v>
      </c>
      <c r="G282" s="107" t="s">
        <v>862</v>
      </c>
      <c r="H282" s="101" t="s">
        <v>3276</v>
      </c>
      <c r="I282" s="102">
        <v>44602</v>
      </c>
      <c r="J282" s="102">
        <v>124434624</v>
      </c>
      <c r="K282" s="3" t="s">
        <v>104</v>
      </c>
      <c r="L282" s="3" t="s">
        <v>368</v>
      </c>
      <c r="M282" s="3">
        <v>2004</v>
      </c>
      <c r="N282" s="4" t="s">
        <v>368</v>
      </c>
      <c r="O282" s="4" t="s">
        <v>267</v>
      </c>
      <c r="P282" s="3">
        <v>2018</v>
      </c>
      <c r="Q282" s="1" t="s">
        <v>3276</v>
      </c>
      <c r="R282" s="2" t="b">
        <f t="shared" si="1"/>
        <v>1</v>
      </c>
    </row>
    <row r="283" spans="1:18" x14ac:dyDescent="0.3">
      <c r="A283" s="100">
        <v>279</v>
      </c>
      <c r="B283" s="100">
        <v>1</v>
      </c>
      <c r="C283" s="100" t="s">
        <v>75</v>
      </c>
      <c r="D283" s="3" t="s">
        <v>76</v>
      </c>
      <c r="E283" s="3" t="s">
        <v>800</v>
      </c>
      <c r="F283" s="101" t="s">
        <v>801</v>
      </c>
      <c r="G283" s="101" t="s">
        <v>864</v>
      </c>
      <c r="H283" s="101" t="s">
        <v>3277</v>
      </c>
      <c r="I283" s="102">
        <v>161672</v>
      </c>
      <c r="J283" s="102">
        <v>124525764</v>
      </c>
      <c r="K283" s="3" t="s">
        <v>104</v>
      </c>
      <c r="L283" s="3" t="s">
        <v>486</v>
      </c>
      <c r="M283" s="3">
        <v>2008</v>
      </c>
      <c r="N283" s="4" t="s">
        <v>368</v>
      </c>
      <c r="O283" s="4" t="s">
        <v>267</v>
      </c>
      <c r="P283" s="104">
        <v>43891</v>
      </c>
      <c r="Q283" s="1" t="s">
        <v>3277</v>
      </c>
      <c r="R283" s="2" t="b">
        <f t="shared" si="1"/>
        <v>1</v>
      </c>
    </row>
    <row r="284" spans="1:18" x14ac:dyDescent="0.3">
      <c r="A284" s="100">
        <v>280</v>
      </c>
      <c r="B284" s="100">
        <v>1</v>
      </c>
      <c r="C284" s="100" t="s">
        <v>75</v>
      </c>
      <c r="D284" s="3" t="s">
        <v>76</v>
      </c>
      <c r="E284" s="3" t="s">
        <v>800</v>
      </c>
      <c r="F284" s="101" t="s">
        <v>801</v>
      </c>
      <c r="G284" s="101" t="s">
        <v>866</v>
      </c>
      <c r="H284" s="101" t="s">
        <v>3278</v>
      </c>
      <c r="I284" s="102">
        <v>44225</v>
      </c>
      <c r="J284" s="102">
        <v>70709147</v>
      </c>
      <c r="K284" s="3" t="s">
        <v>104</v>
      </c>
      <c r="L284" s="3" t="s">
        <v>486</v>
      </c>
      <c r="M284" s="3">
        <v>2004</v>
      </c>
      <c r="N284" s="4" t="s">
        <v>486</v>
      </c>
      <c r="O284" s="4" t="s">
        <v>267</v>
      </c>
      <c r="P284" s="3">
        <v>2015</v>
      </c>
      <c r="Q284" s="1" t="s">
        <v>3278</v>
      </c>
      <c r="R284" s="2" t="b">
        <f t="shared" si="1"/>
        <v>1</v>
      </c>
    </row>
    <row r="285" spans="1:18" x14ac:dyDescent="0.3">
      <c r="A285" s="100">
        <v>281</v>
      </c>
      <c r="B285" s="100">
        <v>1</v>
      </c>
      <c r="C285" s="100" t="s">
        <v>75</v>
      </c>
      <c r="D285" s="3" t="s">
        <v>76</v>
      </c>
      <c r="E285" s="3" t="s">
        <v>800</v>
      </c>
      <c r="F285" s="101" t="s">
        <v>801</v>
      </c>
      <c r="G285" s="101" t="s">
        <v>868</v>
      </c>
      <c r="H285" s="101" t="s">
        <v>3279</v>
      </c>
      <c r="I285" s="102">
        <v>44226</v>
      </c>
      <c r="J285" s="102">
        <v>80671692</v>
      </c>
      <c r="K285" s="3" t="s">
        <v>104</v>
      </c>
      <c r="L285" s="3" t="s">
        <v>486</v>
      </c>
      <c r="M285" s="3">
        <v>2004</v>
      </c>
      <c r="N285" s="4" t="s">
        <v>486</v>
      </c>
      <c r="O285" s="4" t="s">
        <v>267</v>
      </c>
      <c r="P285" s="3">
        <v>2014</v>
      </c>
      <c r="Q285" s="1" t="s">
        <v>3279</v>
      </c>
      <c r="R285" s="2" t="b">
        <f t="shared" si="1"/>
        <v>1</v>
      </c>
    </row>
    <row r="286" spans="1:18" x14ac:dyDescent="0.3">
      <c r="A286" s="100">
        <v>282</v>
      </c>
      <c r="B286" s="100">
        <v>1</v>
      </c>
      <c r="C286" s="100" t="s">
        <v>75</v>
      </c>
      <c r="D286" s="3" t="s">
        <v>76</v>
      </c>
      <c r="E286" s="3" t="s">
        <v>800</v>
      </c>
      <c r="F286" s="101" t="s">
        <v>801</v>
      </c>
      <c r="G286" s="101" t="s">
        <v>870</v>
      </c>
      <c r="H286" s="101" t="s">
        <v>3280</v>
      </c>
      <c r="I286" s="102">
        <v>44574</v>
      </c>
      <c r="J286" s="102">
        <v>124433501</v>
      </c>
      <c r="K286" s="3" t="s">
        <v>104</v>
      </c>
      <c r="L286" s="3" t="s">
        <v>486</v>
      </c>
      <c r="M286" s="3">
        <v>2004</v>
      </c>
      <c r="N286" s="4" t="s">
        <v>368</v>
      </c>
      <c r="O286" s="4" t="s">
        <v>267</v>
      </c>
      <c r="P286" s="106">
        <v>43891</v>
      </c>
      <c r="Q286" s="1" t="s">
        <v>3280</v>
      </c>
      <c r="R286" s="2" t="b">
        <f t="shared" si="1"/>
        <v>1</v>
      </c>
    </row>
    <row r="287" spans="1:18" x14ac:dyDescent="0.3">
      <c r="A287" s="100">
        <v>283</v>
      </c>
      <c r="B287" s="100">
        <v>1</v>
      </c>
      <c r="C287" s="100" t="s">
        <v>75</v>
      </c>
      <c r="D287" s="3" t="s">
        <v>76</v>
      </c>
      <c r="E287" s="3" t="s">
        <v>800</v>
      </c>
      <c r="F287" s="101" t="s">
        <v>801</v>
      </c>
      <c r="G287" s="101" t="s">
        <v>872</v>
      </c>
      <c r="H287" s="101" t="s">
        <v>3281</v>
      </c>
      <c r="I287" s="102">
        <v>162209907</v>
      </c>
      <c r="J287" s="102">
        <v>162209939</v>
      </c>
      <c r="K287" s="3" t="s">
        <v>104</v>
      </c>
      <c r="L287" s="3" t="s">
        <v>367</v>
      </c>
      <c r="M287" s="3" t="s">
        <v>267</v>
      </c>
      <c r="N287" s="4" t="s">
        <v>368</v>
      </c>
      <c r="O287" s="4" t="s">
        <v>267</v>
      </c>
      <c r="P287" s="104">
        <v>43891</v>
      </c>
      <c r="Q287" s="1" t="s">
        <v>3281</v>
      </c>
      <c r="R287" s="2" t="b">
        <f t="shared" si="1"/>
        <v>1</v>
      </c>
    </row>
    <row r="288" spans="1:18" x14ac:dyDescent="0.3">
      <c r="A288" s="100">
        <v>284</v>
      </c>
      <c r="B288" s="100">
        <v>1</v>
      </c>
      <c r="C288" s="100" t="s">
        <v>75</v>
      </c>
      <c r="D288" s="3" t="s">
        <v>76</v>
      </c>
      <c r="E288" s="3" t="s">
        <v>800</v>
      </c>
      <c r="F288" s="101" t="s">
        <v>874</v>
      </c>
      <c r="G288" s="101" t="s">
        <v>875</v>
      </c>
      <c r="H288" s="101" t="s">
        <v>3282</v>
      </c>
      <c r="I288" s="102">
        <v>41720</v>
      </c>
      <c r="J288" s="102">
        <v>68609365</v>
      </c>
      <c r="K288" s="3" t="s">
        <v>104</v>
      </c>
      <c r="L288" s="3" t="s">
        <v>486</v>
      </c>
      <c r="M288" s="3">
        <v>2003</v>
      </c>
      <c r="N288" s="4" t="s">
        <v>368</v>
      </c>
      <c r="O288" s="4" t="s">
        <v>267</v>
      </c>
      <c r="P288" s="3">
        <v>2015</v>
      </c>
      <c r="Q288" s="1" t="s">
        <v>3282</v>
      </c>
      <c r="R288" s="2" t="b">
        <f t="shared" si="1"/>
        <v>1</v>
      </c>
    </row>
    <row r="289" spans="1:18" x14ac:dyDescent="0.3">
      <c r="A289" s="100">
        <v>285</v>
      </c>
      <c r="B289" s="100">
        <v>1</v>
      </c>
      <c r="C289" s="100" t="s">
        <v>75</v>
      </c>
      <c r="D289" s="3" t="s">
        <v>76</v>
      </c>
      <c r="E289" s="3" t="s">
        <v>800</v>
      </c>
      <c r="F289" s="101" t="s">
        <v>874</v>
      </c>
      <c r="G289" s="101" t="s">
        <v>877</v>
      </c>
      <c r="H289" s="101" t="s">
        <v>3283</v>
      </c>
      <c r="I289" s="102">
        <v>41721</v>
      </c>
      <c r="J289" s="102">
        <v>68609457</v>
      </c>
      <c r="K289" s="3" t="s">
        <v>104</v>
      </c>
      <c r="L289" s="3" t="s">
        <v>486</v>
      </c>
      <c r="M289" s="3">
        <v>2003</v>
      </c>
      <c r="N289" s="4" t="s">
        <v>486</v>
      </c>
      <c r="O289" s="4" t="s">
        <v>267</v>
      </c>
      <c r="P289" s="3">
        <v>2015</v>
      </c>
      <c r="Q289" s="1" t="s">
        <v>3283</v>
      </c>
      <c r="R289" s="2" t="b">
        <f t="shared" si="1"/>
        <v>1</v>
      </c>
    </row>
    <row r="290" spans="1:18" x14ac:dyDescent="0.3">
      <c r="A290" s="100">
        <v>286</v>
      </c>
      <c r="B290" s="100">
        <v>1</v>
      </c>
      <c r="C290" s="100" t="s">
        <v>75</v>
      </c>
      <c r="D290" s="3" t="s">
        <v>76</v>
      </c>
      <c r="E290" s="3" t="s">
        <v>800</v>
      </c>
      <c r="F290" s="101" t="s">
        <v>874</v>
      </c>
      <c r="G290" s="101" t="s">
        <v>879</v>
      </c>
      <c r="H290" s="101" t="s">
        <v>3284</v>
      </c>
      <c r="I290" s="102">
        <v>195421</v>
      </c>
      <c r="J290" s="102">
        <v>116740136</v>
      </c>
      <c r="K290" s="3" t="s">
        <v>104</v>
      </c>
      <c r="L290" s="3" t="s">
        <v>368</v>
      </c>
      <c r="M290" s="3">
        <v>2010</v>
      </c>
      <c r="N290" s="4" t="s">
        <v>368</v>
      </c>
      <c r="O290" s="4" t="s">
        <v>267</v>
      </c>
      <c r="P290" s="3">
        <v>2017</v>
      </c>
      <c r="Q290" s="1" t="s">
        <v>3284</v>
      </c>
      <c r="R290" s="2" t="b">
        <f t="shared" si="1"/>
        <v>1</v>
      </c>
    </row>
    <row r="291" spans="1:18" x14ac:dyDescent="0.3">
      <c r="A291" s="100">
        <v>287</v>
      </c>
      <c r="B291" s="100">
        <v>1</v>
      </c>
      <c r="C291" s="100" t="s">
        <v>75</v>
      </c>
      <c r="D291" s="3" t="s">
        <v>76</v>
      </c>
      <c r="E291" s="3" t="s">
        <v>800</v>
      </c>
      <c r="F291" s="101" t="s">
        <v>874</v>
      </c>
      <c r="G291" s="101" t="s">
        <v>881</v>
      </c>
      <c r="H291" s="101" t="s">
        <v>3285</v>
      </c>
      <c r="I291" s="102">
        <v>41722</v>
      </c>
      <c r="J291" s="102">
        <v>68609519</v>
      </c>
      <c r="K291" s="3" t="s">
        <v>104</v>
      </c>
      <c r="L291" s="3" t="s">
        <v>368</v>
      </c>
      <c r="M291" s="3">
        <v>2003</v>
      </c>
      <c r="N291" s="4" t="s">
        <v>368</v>
      </c>
      <c r="O291" s="4" t="s">
        <v>267</v>
      </c>
      <c r="P291" s="3">
        <v>2015</v>
      </c>
      <c r="Q291" s="1" t="s">
        <v>3285</v>
      </c>
      <c r="R291" s="2" t="b">
        <f t="shared" si="1"/>
        <v>1</v>
      </c>
    </row>
    <row r="292" spans="1:18" x14ac:dyDescent="0.3">
      <c r="A292" s="100">
        <v>288</v>
      </c>
      <c r="B292" s="100">
        <v>1</v>
      </c>
      <c r="C292" s="100" t="s">
        <v>75</v>
      </c>
      <c r="D292" s="3" t="s">
        <v>76</v>
      </c>
      <c r="E292" s="3" t="s">
        <v>800</v>
      </c>
      <c r="F292" s="101" t="s">
        <v>874</v>
      </c>
      <c r="G292" s="101" t="s">
        <v>883</v>
      </c>
      <c r="H292" s="101" t="s">
        <v>3286</v>
      </c>
      <c r="I292" s="102">
        <v>41723</v>
      </c>
      <c r="J292" s="102">
        <v>68609592</v>
      </c>
      <c r="K292" s="3" t="s">
        <v>104</v>
      </c>
      <c r="L292" s="3" t="s">
        <v>368</v>
      </c>
      <c r="M292" s="3">
        <v>2003</v>
      </c>
      <c r="N292" s="4" t="s">
        <v>368</v>
      </c>
      <c r="O292" s="4" t="s">
        <v>267</v>
      </c>
      <c r="P292" s="3">
        <v>2015</v>
      </c>
      <c r="Q292" s="1" t="s">
        <v>3286</v>
      </c>
      <c r="R292" s="2" t="b">
        <f t="shared" si="1"/>
        <v>1</v>
      </c>
    </row>
    <row r="293" spans="1:18" x14ac:dyDescent="0.3">
      <c r="A293" s="100">
        <v>289</v>
      </c>
      <c r="B293" s="100">
        <v>1</v>
      </c>
      <c r="C293" s="100" t="s">
        <v>75</v>
      </c>
      <c r="D293" s="3" t="s">
        <v>76</v>
      </c>
      <c r="E293" s="3" t="s">
        <v>800</v>
      </c>
      <c r="F293" s="101" t="s">
        <v>874</v>
      </c>
      <c r="G293" s="101" t="s">
        <v>886</v>
      </c>
      <c r="H293" s="101" t="s">
        <v>3287</v>
      </c>
      <c r="I293" s="102">
        <v>41724</v>
      </c>
      <c r="J293" s="102">
        <v>68609648</v>
      </c>
      <c r="K293" s="3" t="s">
        <v>104</v>
      </c>
      <c r="L293" s="3" t="s">
        <v>368</v>
      </c>
      <c r="M293" s="3">
        <v>2003</v>
      </c>
      <c r="N293" s="4" t="s">
        <v>368</v>
      </c>
      <c r="O293" s="4" t="s">
        <v>267</v>
      </c>
      <c r="P293" s="3">
        <v>2015</v>
      </c>
      <c r="Q293" s="1" t="s">
        <v>3287</v>
      </c>
      <c r="R293" s="2" t="b">
        <f t="shared" si="1"/>
        <v>1</v>
      </c>
    </row>
    <row r="294" spans="1:18" x14ac:dyDescent="0.3">
      <c r="A294" s="100">
        <v>290</v>
      </c>
      <c r="B294" s="100">
        <v>1</v>
      </c>
      <c r="C294" s="100" t="s">
        <v>75</v>
      </c>
      <c r="D294" s="3" t="s">
        <v>76</v>
      </c>
      <c r="E294" s="3" t="s">
        <v>800</v>
      </c>
      <c r="F294" s="101" t="s">
        <v>874</v>
      </c>
      <c r="G294" s="101" t="s">
        <v>888</v>
      </c>
      <c r="H294" s="101" t="s">
        <v>3288</v>
      </c>
      <c r="I294" s="102">
        <v>41725</v>
      </c>
      <c r="J294" s="102">
        <v>68609711</v>
      </c>
      <c r="K294" s="3" t="s">
        <v>104</v>
      </c>
      <c r="L294" s="3" t="s">
        <v>368</v>
      </c>
      <c r="M294" s="3">
        <v>2003</v>
      </c>
      <c r="N294" s="4" t="s">
        <v>368</v>
      </c>
      <c r="O294" s="4" t="s">
        <v>267</v>
      </c>
      <c r="P294" s="3">
        <v>2015</v>
      </c>
      <c r="Q294" s="1" t="s">
        <v>3288</v>
      </c>
      <c r="R294" s="2" t="b">
        <f t="shared" si="1"/>
        <v>1</v>
      </c>
    </row>
    <row r="295" spans="1:18" x14ac:dyDescent="0.3">
      <c r="A295" s="100">
        <v>291</v>
      </c>
      <c r="B295" s="100">
        <v>1</v>
      </c>
      <c r="C295" s="100" t="s">
        <v>75</v>
      </c>
      <c r="D295" s="3" t="s">
        <v>76</v>
      </c>
      <c r="E295" s="3" t="s">
        <v>800</v>
      </c>
      <c r="F295" s="101" t="s">
        <v>874</v>
      </c>
      <c r="G295" s="101" t="s">
        <v>890</v>
      </c>
      <c r="H295" s="101" t="s">
        <v>3289</v>
      </c>
      <c r="I295" s="102">
        <v>41726</v>
      </c>
      <c r="J295" s="102">
        <v>68609812</v>
      </c>
      <c r="K295" s="3" t="s">
        <v>104</v>
      </c>
      <c r="L295" s="3" t="s">
        <v>368</v>
      </c>
      <c r="M295" s="3">
        <v>2003</v>
      </c>
      <c r="N295" s="4" t="s">
        <v>368</v>
      </c>
      <c r="O295" s="4" t="s">
        <v>267</v>
      </c>
      <c r="P295" s="3">
        <v>2015</v>
      </c>
      <c r="Q295" s="1" t="s">
        <v>3289</v>
      </c>
      <c r="R295" s="2" t="b">
        <f t="shared" si="1"/>
        <v>1</v>
      </c>
    </row>
    <row r="296" spans="1:18" x14ac:dyDescent="0.3">
      <c r="A296" s="100">
        <v>292</v>
      </c>
      <c r="B296" s="100">
        <v>1</v>
      </c>
      <c r="C296" s="100" t="s">
        <v>75</v>
      </c>
      <c r="D296" s="3" t="s">
        <v>76</v>
      </c>
      <c r="E296" s="3" t="s">
        <v>800</v>
      </c>
      <c r="F296" s="101" t="s">
        <v>874</v>
      </c>
      <c r="G296" s="101" t="s">
        <v>892</v>
      </c>
      <c r="H296" s="101" t="s">
        <v>3290</v>
      </c>
      <c r="I296" s="102">
        <v>41727</v>
      </c>
      <c r="J296" s="102">
        <v>68609873</v>
      </c>
      <c r="K296" s="3" t="s">
        <v>104</v>
      </c>
      <c r="L296" s="3" t="s">
        <v>368</v>
      </c>
      <c r="M296" s="3">
        <v>2003</v>
      </c>
      <c r="N296" s="4" t="s">
        <v>368</v>
      </c>
      <c r="O296" s="4" t="s">
        <v>267</v>
      </c>
      <c r="P296" s="3">
        <v>2015</v>
      </c>
      <c r="Q296" s="1" t="s">
        <v>3290</v>
      </c>
      <c r="R296" s="2" t="b">
        <f t="shared" si="1"/>
        <v>1</v>
      </c>
    </row>
    <row r="297" spans="1:18" x14ac:dyDescent="0.3">
      <c r="A297" s="100">
        <v>293</v>
      </c>
      <c r="B297" s="100">
        <v>1</v>
      </c>
      <c r="C297" s="100" t="s">
        <v>75</v>
      </c>
      <c r="D297" s="3" t="s">
        <v>76</v>
      </c>
      <c r="E297" s="3" t="s">
        <v>800</v>
      </c>
      <c r="F297" s="101" t="s">
        <v>894</v>
      </c>
      <c r="G297" s="101" t="s">
        <v>895</v>
      </c>
      <c r="H297" s="101" t="s">
        <v>3291</v>
      </c>
      <c r="I297" s="102">
        <v>44227</v>
      </c>
      <c r="J297" s="102">
        <v>109895118</v>
      </c>
      <c r="K297" s="3" t="s">
        <v>104</v>
      </c>
      <c r="L297" s="3" t="s">
        <v>486</v>
      </c>
      <c r="M297" s="3">
        <v>2004</v>
      </c>
      <c r="N297" s="4" t="s">
        <v>486</v>
      </c>
      <c r="O297" s="4" t="s">
        <v>267</v>
      </c>
      <c r="P297" s="3">
        <v>2017</v>
      </c>
      <c r="Q297" s="1" t="s">
        <v>3291</v>
      </c>
      <c r="R297" s="2" t="b">
        <f t="shared" si="1"/>
        <v>1</v>
      </c>
    </row>
    <row r="298" spans="1:18" x14ac:dyDescent="0.3">
      <c r="A298" s="100">
        <v>294</v>
      </c>
      <c r="B298" s="100">
        <v>1</v>
      </c>
      <c r="C298" s="100" t="s">
        <v>75</v>
      </c>
      <c r="D298" s="3" t="s">
        <v>76</v>
      </c>
      <c r="E298" s="3" t="s">
        <v>800</v>
      </c>
      <c r="F298" s="101" t="s">
        <v>894</v>
      </c>
      <c r="G298" s="101" t="s">
        <v>897</v>
      </c>
      <c r="H298" s="101" t="s">
        <v>3292</v>
      </c>
      <c r="I298" s="102">
        <v>124396026</v>
      </c>
      <c r="J298" s="102">
        <v>124552532</v>
      </c>
      <c r="K298" s="3" t="s">
        <v>104</v>
      </c>
      <c r="L298" s="3" t="s">
        <v>367</v>
      </c>
      <c r="M298" s="3" t="s">
        <v>267</v>
      </c>
      <c r="N298" s="4" t="s">
        <v>486</v>
      </c>
      <c r="O298" s="4" t="s">
        <v>267</v>
      </c>
      <c r="P298" s="3">
        <v>2018</v>
      </c>
      <c r="Q298" s="1" t="s">
        <v>3292</v>
      </c>
      <c r="R298" s="2" t="b">
        <f t="shared" si="1"/>
        <v>1</v>
      </c>
    </row>
    <row r="299" spans="1:18" x14ac:dyDescent="0.3">
      <c r="A299" s="100">
        <v>295</v>
      </c>
      <c r="B299" s="100">
        <v>1</v>
      </c>
      <c r="C299" s="100" t="s">
        <v>75</v>
      </c>
      <c r="D299" s="3" t="s">
        <v>76</v>
      </c>
      <c r="E299" s="3" t="s">
        <v>800</v>
      </c>
      <c r="F299" s="101" t="s">
        <v>894</v>
      </c>
      <c r="G299" s="101" t="s">
        <v>899</v>
      </c>
      <c r="H299" s="101" t="s">
        <v>3293</v>
      </c>
      <c r="I299" s="102">
        <v>61400</v>
      </c>
      <c r="J299" s="102">
        <v>124456465</v>
      </c>
      <c r="K299" s="3" t="s">
        <v>104</v>
      </c>
      <c r="L299" s="3" t="s">
        <v>486</v>
      </c>
      <c r="M299" s="3">
        <v>2006</v>
      </c>
      <c r="N299" s="4" t="s">
        <v>1217</v>
      </c>
      <c r="O299" s="4" t="s">
        <v>3202</v>
      </c>
      <c r="P299" s="106">
        <v>43891</v>
      </c>
      <c r="Q299" s="1" t="s">
        <v>3293</v>
      </c>
      <c r="R299" s="2" t="b">
        <f t="shared" si="1"/>
        <v>1</v>
      </c>
    </row>
    <row r="300" spans="1:18" x14ac:dyDescent="0.3">
      <c r="A300" s="100">
        <v>296</v>
      </c>
      <c r="B300" s="100">
        <v>1</v>
      </c>
      <c r="C300" s="100" t="s">
        <v>75</v>
      </c>
      <c r="D300" s="3" t="s">
        <v>76</v>
      </c>
      <c r="E300" s="3" t="s">
        <v>800</v>
      </c>
      <c r="F300" s="107" t="s">
        <v>894</v>
      </c>
      <c r="G300" s="107" t="s">
        <v>901</v>
      </c>
      <c r="H300" s="101" t="s">
        <v>3294</v>
      </c>
      <c r="I300" s="102">
        <v>44604</v>
      </c>
      <c r="J300" s="102">
        <v>124434721</v>
      </c>
      <c r="K300" s="3" t="s">
        <v>104</v>
      </c>
      <c r="L300" s="3" t="s">
        <v>486</v>
      </c>
      <c r="M300" s="3">
        <v>2004</v>
      </c>
      <c r="N300" s="4" t="s">
        <v>486</v>
      </c>
      <c r="O300" s="4" t="s">
        <v>267</v>
      </c>
      <c r="P300" s="3">
        <v>2018</v>
      </c>
      <c r="Q300" s="1" t="s">
        <v>3294</v>
      </c>
      <c r="R300" s="2" t="b">
        <f t="shared" si="1"/>
        <v>1</v>
      </c>
    </row>
    <row r="301" spans="1:18" x14ac:dyDescent="0.3">
      <c r="A301" s="100">
        <v>297</v>
      </c>
      <c r="B301" s="100">
        <v>1</v>
      </c>
      <c r="C301" s="100" t="s">
        <v>75</v>
      </c>
      <c r="D301" s="3" t="s">
        <v>76</v>
      </c>
      <c r="E301" s="3" t="s">
        <v>800</v>
      </c>
      <c r="F301" s="101" t="s">
        <v>894</v>
      </c>
      <c r="G301" s="101" t="s">
        <v>903</v>
      </c>
      <c r="H301" s="101" t="s">
        <v>3295</v>
      </c>
      <c r="I301" s="102">
        <v>44170</v>
      </c>
      <c r="J301" s="102">
        <v>116737662</v>
      </c>
      <c r="K301" s="3" t="s">
        <v>104</v>
      </c>
      <c r="L301" s="3" t="s">
        <v>486</v>
      </c>
      <c r="M301" s="3">
        <v>2003</v>
      </c>
      <c r="N301" s="4" t="s">
        <v>368</v>
      </c>
      <c r="O301" s="4" t="s">
        <v>267</v>
      </c>
      <c r="P301" s="3">
        <v>2017</v>
      </c>
      <c r="Q301" s="1" t="s">
        <v>3295</v>
      </c>
      <c r="R301" s="2" t="b">
        <f t="shared" si="1"/>
        <v>1</v>
      </c>
    </row>
    <row r="302" spans="1:18" x14ac:dyDescent="0.3">
      <c r="A302" s="100">
        <v>298</v>
      </c>
      <c r="B302" s="100">
        <v>1</v>
      </c>
      <c r="C302" s="100" t="s">
        <v>75</v>
      </c>
      <c r="D302" s="3" t="s">
        <v>76</v>
      </c>
      <c r="E302" s="3" t="s">
        <v>800</v>
      </c>
      <c r="F302" s="101" t="s">
        <v>894</v>
      </c>
      <c r="G302" s="101" t="s">
        <v>905</v>
      </c>
      <c r="H302" s="101" t="s">
        <v>3296</v>
      </c>
      <c r="I302" s="102">
        <v>144152304</v>
      </c>
      <c r="J302" s="102">
        <v>144152973</v>
      </c>
      <c r="K302" s="3" t="s">
        <v>104</v>
      </c>
      <c r="L302" s="3" t="s">
        <v>367</v>
      </c>
      <c r="M302" s="3" t="s">
        <v>267</v>
      </c>
      <c r="N302" s="4" t="s">
        <v>368</v>
      </c>
      <c r="O302" s="4" t="s">
        <v>267</v>
      </c>
      <c r="P302" s="106">
        <v>43891</v>
      </c>
      <c r="Q302" s="1" t="s">
        <v>3296</v>
      </c>
      <c r="R302" s="2" t="b">
        <f t="shared" si="1"/>
        <v>1</v>
      </c>
    </row>
    <row r="303" spans="1:18" x14ac:dyDescent="0.3">
      <c r="A303" s="100">
        <v>299</v>
      </c>
      <c r="B303" s="100">
        <v>1</v>
      </c>
      <c r="C303" s="100" t="s">
        <v>75</v>
      </c>
      <c r="D303" s="3" t="s">
        <v>76</v>
      </c>
      <c r="E303" s="3" t="s">
        <v>800</v>
      </c>
      <c r="F303" s="107" t="s">
        <v>894</v>
      </c>
      <c r="G303" s="107" t="s">
        <v>907</v>
      </c>
      <c r="H303" s="101" t="s">
        <v>3297</v>
      </c>
      <c r="I303" s="102">
        <v>44228</v>
      </c>
      <c r="J303" s="102">
        <v>139172409</v>
      </c>
      <c r="K303" s="3" t="s">
        <v>104</v>
      </c>
      <c r="L303" s="3" t="s">
        <v>486</v>
      </c>
      <c r="M303" s="3">
        <v>2004</v>
      </c>
      <c r="N303" s="4" t="s">
        <v>2972</v>
      </c>
      <c r="O303" s="4" t="s">
        <v>1218</v>
      </c>
      <c r="P303" s="3">
        <v>2018</v>
      </c>
      <c r="Q303" s="1" t="s">
        <v>3297</v>
      </c>
      <c r="R303" s="2" t="b">
        <f t="shared" si="1"/>
        <v>1</v>
      </c>
    </row>
    <row r="304" spans="1:18" x14ac:dyDescent="0.3">
      <c r="A304" s="100">
        <v>300</v>
      </c>
      <c r="B304" s="100">
        <v>1</v>
      </c>
      <c r="C304" s="100" t="s">
        <v>75</v>
      </c>
      <c r="D304" s="3" t="s">
        <v>76</v>
      </c>
      <c r="E304" s="3" t="s">
        <v>800</v>
      </c>
      <c r="F304" s="101" t="s">
        <v>894</v>
      </c>
      <c r="G304" s="101" t="s">
        <v>909</v>
      </c>
      <c r="H304" s="101" t="s">
        <v>3298</v>
      </c>
      <c r="I304" s="102">
        <v>44229</v>
      </c>
      <c r="J304" s="102">
        <v>124432220</v>
      </c>
      <c r="K304" s="3" t="s">
        <v>104</v>
      </c>
      <c r="L304" s="105" t="s">
        <v>486</v>
      </c>
      <c r="M304" s="105">
        <v>2004</v>
      </c>
      <c r="N304" s="4" t="s">
        <v>368</v>
      </c>
      <c r="O304" s="4" t="s">
        <v>267</v>
      </c>
      <c r="P304" s="106">
        <v>43891</v>
      </c>
      <c r="Q304" s="1" t="s">
        <v>3298</v>
      </c>
      <c r="R304" s="2" t="b">
        <f t="shared" si="1"/>
        <v>1</v>
      </c>
    </row>
    <row r="305" spans="1:18" x14ac:dyDescent="0.3">
      <c r="A305" s="100">
        <v>301</v>
      </c>
      <c r="B305" s="100">
        <v>1</v>
      </c>
      <c r="C305" s="100" t="s">
        <v>75</v>
      </c>
      <c r="D305" s="3" t="s">
        <v>76</v>
      </c>
      <c r="E305" s="3" t="s">
        <v>800</v>
      </c>
      <c r="F305" s="101" t="s">
        <v>894</v>
      </c>
      <c r="G305" s="101" t="s">
        <v>911</v>
      </c>
      <c r="H305" s="101" t="s">
        <v>3299</v>
      </c>
      <c r="I305" s="102">
        <v>44171</v>
      </c>
      <c r="J305" s="102">
        <v>68610885</v>
      </c>
      <c r="K305" s="3" t="s">
        <v>104</v>
      </c>
      <c r="L305" s="3" t="s">
        <v>486</v>
      </c>
      <c r="M305" s="3">
        <v>2003</v>
      </c>
      <c r="N305" s="4" t="s">
        <v>486</v>
      </c>
      <c r="O305" s="4" t="s">
        <v>267</v>
      </c>
      <c r="P305" s="3">
        <v>2015</v>
      </c>
      <c r="Q305" s="1" t="s">
        <v>3299</v>
      </c>
      <c r="R305" s="2" t="b">
        <f t="shared" si="1"/>
        <v>1</v>
      </c>
    </row>
    <row r="306" spans="1:18" x14ac:dyDescent="0.3">
      <c r="A306" s="100">
        <v>302</v>
      </c>
      <c r="B306" s="100">
        <v>1</v>
      </c>
      <c r="C306" s="100" t="s">
        <v>75</v>
      </c>
      <c r="D306" s="3" t="s">
        <v>76</v>
      </c>
      <c r="E306" s="3" t="s">
        <v>800</v>
      </c>
      <c r="F306" s="107" t="s">
        <v>894</v>
      </c>
      <c r="G306" s="107" t="s">
        <v>913</v>
      </c>
      <c r="H306" s="101" t="s">
        <v>3300</v>
      </c>
      <c r="I306" s="102">
        <v>141744346</v>
      </c>
      <c r="J306" s="102">
        <v>124434793</v>
      </c>
      <c r="K306" s="3" t="s">
        <v>104</v>
      </c>
      <c r="L306" s="3" t="s">
        <v>486</v>
      </c>
      <c r="M306" s="3">
        <v>2004</v>
      </c>
      <c r="N306" s="4" t="s">
        <v>486</v>
      </c>
      <c r="O306" s="4" t="s">
        <v>267</v>
      </c>
      <c r="P306" s="3">
        <v>2018</v>
      </c>
      <c r="Q306" s="1" t="s">
        <v>3300</v>
      </c>
      <c r="R306" s="2" t="b">
        <f t="shared" si="1"/>
        <v>1</v>
      </c>
    </row>
    <row r="307" spans="1:18" x14ac:dyDescent="0.3">
      <c r="A307" s="100">
        <v>303</v>
      </c>
      <c r="B307" s="100">
        <v>1</v>
      </c>
      <c r="C307" s="100" t="s">
        <v>75</v>
      </c>
      <c r="D307" s="3" t="s">
        <v>76</v>
      </c>
      <c r="E307" s="3" t="s">
        <v>800</v>
      </c>
      <c r="F307" s="107" t="s">
        <v>894</v>
      </c>
      <c r="G307" s="107" t="s">
        <v>915</v>
      </c>
      <c r="H307" s="101" t="s">
        <v>3301</v>
      </c>
      <c r="I307" s="102">
        <v>124396124</v>
      </c>
      <c r="J307" s="102">
        <v>124552537</v>
      </c>
      <c r="K307" s="3" t="s">
        <v>104</v>
      </c>
      <c r="L307" s="3" t="s">
        <v>367</v>
      </c>
      <c r="M307" s="3" t="s">
        <v>267</v>
      </c>
      <c r="N307" s="4" t="s">
        <v>486</v>
      </c>
      <c r="O307" s="4" t="s">
        <v>267</v>
      </c>
      <c r="P307" s="3">
        <v>2018</v>
      </c>
      <c r="Q307" s="1" t="s">
        <v>3301</v>
      </c>
      <c r="R307" s="2" t="b">
        <f t="shared" si="1"/>
        <v>1</v>
      </c>
    </row>
    <row r="308" spans="1:18" x14ac:dyDescent="0.3">
      <c r="A308" s="100">
        <v>304</v>
      </c>
      <c r="B308" s="100">
        <v>1</v>
      </c>
      <c r="C308" s="100" t="s">
        <v>75</v>
      </c>
      <c r="D308" s="3" t="s">
        <v>76</v>
      </c>
      <c r="E308" s="3" t="s">
        <v>800</v>
      </c>
      <c r="F308" s="107" t="s">
        <v>894</v>
      </c>
      <c r="G308" s="107" t="s">
        <v>917</v>
      </c>
      <c r="H308" s="101" t="s">
        <v>3302</v>
      </c>
      <c r="I308" s="102">
        <v>141747777</v>
      </c>
      <c r="J308" s="102">
        <v>141748112</v>
      </c>
      <c r="K308" s="3" t="s">
        <v>104</v>
      </c>
      <c r="L308" s="3" t="s">
        <v>367</v>
      </c>
      <c r="M308" s="3" t="s">
        <v>267</v>
      </c>
      <c r="N308" s="4" t="s">
        <v>486</v>
      </c>
      <c r="O308" s="4" t="s">
        <v>267</v>
      </c>
      <c r="P308" s="104">
        <v>43891</v>
      </c>
      <c r="Q308" s="1" t="s">
        <v>3302</v>
      </c>
      <c r="R308" s="2" t="b">
        <f t="shared" si="1"/>
        <v>1</v>
      </c>
    </row>
    <row r="309" spans="1:18" x14ac:dyDescent="0.3">
      <c r="A309" s="100">
        <v>305</v>
      </c>
      <c r="B309" s="100">
        <v>1</v>
      </c>
      <c r="C309" s="100" t="s">
        <v>75</v>
      </c>
      <c r="D309" s="3" t="s">
        <v>76</v>
      </c>
      <c r="E309" s="3" t="s">
        <v>800</v>
      </c>
      <c r="F309" s="107" t="s">
        <v>894</v>
      </c>
      <c r="G309" s="107" t="s">
        <v>920</v>
      </c>
      <c r="H309" s="101" t="s">
        <v>3303</v>
      </c>
      <c r="I309" s="102">
        <v>110903105</v>
      </c>
      <c r="J309" s="102">
        <v>141001987</v>
      </c>
      <c r="K309" s="3" t="s">
        <v>104</v>
      </c>
      <c r="L309" s="3" t="s">
        <v>367</v>
      </c>
      <c r="M309" s="3" t="s">
        <v>267</v>
      </c>
      <c r="N309" s="4" t="s">
        <v>368</v>
      </c>
      <c r="O309" s="4" t="s">
        <v>267</v>
      </c>
      <c r="P309" s="3">
        <v>2018</v>
      </c>
      <c r="Q309" s="1" t="s">
        <v>3303</v>
      </c>
      <c r="R309" s="2" t="b">
        <f t="shared" si="1"/>
        <v>1</v>
      </c>
    </row>
    <row r="310" spans="1:18" x14ac:dyDescent="0.3">
      <c r="A310" s="100">
        <v>306</v>
      </c>
      <c r="B310" s="100">
        <v>1</v>
      </c>
      <c r="C310" s="100" t="s">
        <v>75</v>
      </c>
      <c r="D310" s="3" t="s">
        <v>76</v>
      </c>
      <c r="E310" s="3" t="s">
        <v>800</v>
      </c>
      <c r="F310" s="101" t="s">
        <v>894</v>
      </c>
      <c r="G310" s="101" t="s">
        <v>922</v>
      </c>
      <c r="H310" s="101" t="s">
        <v>3304</v>
      </c>
      <c r="I310" s="102">
        <v>141745938</v>
      </c>
      <c r="J310" s="102">
        <v>141745944</v>
      </c>
      <c r="K310" s="3" t="s">
        <v>104</v>
      </c>
      <c r="L310" s="3" t="s">
        <v>367</v>
      </c>
      <c r="M310" s="3" t="s">
        <v>267</v>
      </c>
      <c r="N310" s="4" t="s">
        <v>486</v>
      </c>
      <c r="O310" s="4" t="s">
        <v>267</v>
      </c>
      <c r="P310" s="104">
        <v>43891</v>
      </c>
      <c r="Q310" s="1" t="s">
        <v>3304</v>
      </c>
      <c r="R310" s="2" t="b">
        <f t="shared" si="1"/>
        <v>1</v>
      </c>
    </row>
    <row r="311" spans="1:18" x14ac:dyDescent="0.3">
      <c r="A311" s="100">
        <v>307</v>
      </c>
      <c r="B311" s="100">
        <v>1</v>
      </c>
      <c r="C311" s="100" t="s">
        <v>75</v>
      </c>
      <c r="D311" s="3" t="s">
        <v>76</v>
      </c>
      <c r="E311" s="3" t="s">
        <v>800</v>
      </c>
      <c r="F311" s="101" t="s">
        <v>925</v>
      </c>
      <c r="G311" s="101" t="s">
        <v>926</v>
      </c>
      <c r="H311" s="101" t="s">
        <v>3305</v>
      </c>
      <c r="I311" s="102">
        <v>161455</v>
      </c>
      <c r="J311" s="102">
        <v>124488766</v>
      </c>
      <c r="K311" s="3" t="s">
        <v>104</v>
      </c>
      <c r="L311" s="3" t="s">
        <v>486</v>
      </c>
      <c r="M311" s="3">
        <v>2008</v>
      </c>
      <c r="N311" s="4" t="s">
        <v>368</v>
      </c>
      <c r="O311" s="4" t="s">
        <v>267</v>
      </c>
      <c r="P311" s="104">
        <v>43891</v>
      </c>
      <c r="Q311" s="1" t="s">
        <v>3305</v>
      </c>
      <c r="R311" s="2" t="b">
        <f t="shared" si="1"/>
        <v>1</v>
      </c>
    </row>
    <row r="312" spans="1:18" x14ac:dyDescent="0.3">
      <c r="A312" s="100">
        <v>308</v>
      </c>
      <c r="B312" s="100">
        <v>1</v>
      </c>
      <c r="C312" s="100" t="s">
        <v>75</v>
      </c>
      <c r="D312" s="3" t="s">
        <v>76</v>
      </c>
      <c r="E312" s="3" t="s">
        <v>800</v>
      </c>
      <c r="F312" s="101" t="s">
        <v>928</v>
      </c>
      <c r="G312" s="101" t="s">
        <v>929</v>
      </c>
      <c r="H312" s="101" t="s">
        <v>3306</v>
      </c>
      <c r="I312" s="102">
        <v>41811</v>
      </c>
      <c r="J312" s="102">
        <v>68623349</v>
      </c>
      <c r="K312" s="3" t="s">
        <v>104</v>
      </c>
      <c r="L312" s="3" t="s">
        <v>368</v>
      </c>
      <c r="M312" s="3">
        <v>2003</v>
      </c>
      <c r="N312" s="4" t="s">
        <v>368</v>
      </c>
      <c r="O312" s="4" t="s">
        <v>267</v>
      </c>
      <c r="P312" s="3">
        <v>2015</v>
      </c>
      <c r="Q312" s="1" t="s">
        <v>3306</v>
      </c>
      <c r="R312" s="2" t="b">
        <f t="shared" si="1"/>
        <v>1</v>
      </c>
    </row>
    <row r="313" spans="1:18" x14ac:dyDescent="0.3">
      <c r="A313" s="100">
        <v>309</v>
      </c>
      <c r="B313" s="100">
        <v>1</v>
      </c>
      <c r="C313" s="100" t="s">
        <v>75</v>
      </c>
      <c r="D313" s="3" t="s">
        <v>76</v>
      </c>
      <c r="E313" s="3" t="s">
        <v>800</v>
      </c>
      <c r="F313" s="101" t="s">
        <v>928</v>
      </c>
      <c r="G313" s="101" t="s">
        <v>931</v>
      </c>
      <c r="H313" s="101" t="s">
        <v>3307</v>
      </c>
      <c r="I313" s="102">
        <v>42711</v>
      </c>
      <c r="J313" s="102">
        <v>68623469</v>
      </c>
      <c r="K313" s="3" t="s">
        <v>104</v>
      </c>
      <c r="L313" s="3" t="s">
        <v>486</v>
      </c>
      <c r="M313" s="3">
        <v>2003</v>
      </c>
      <c r="N313" s="4" t="s">
        <v>486</v>
      </c>
      <c r="O313" s="4" t="s">
        <v>267</v>
      </c>
      <c r="P313" s="3">
        <v>2015</v>
      </c>
      <c r="Q313" s="1" t="s">
        <v>3307</v>
      </c>
      <c r="R313" s="2" t="b">
        <f t="shared" si="1"/>
        <v>1</v>
      </c>
    </row>
    <row r="314" spans="1:18" x14ac:dyDescent="0.3">
      <c r="A314" s="100">
        <v>310</v>
      </c>
      <c r="B314" s="100">
        <v>1</v>
      </c>
      <c r="C314" s="100" t="s">
        <v>75</v>
      </c>
      <c r="D314" s="3" t="s">
        <v>76</v>
      </c>
      <c r="E314" s="3" t="s">
        <v>800</v>
      </c>
      <c r="F314" s="101" t="s">
        <v>933</v>
      </c>
      <c r="G314" s="101" t="s">
        <v>934</v>
      </c>
      <c r="H314" s="101" t="s">
        <v>3308</v>
      </c>
      <c r="I314" s="102">
        <v>161732</v>
      </c>
      <c r="J314" s="102">
        <v>124535030</v>
      </c>
      <c r="K314" s="3" t="s">
        <v>104</v>
      </c>
      <c r="L314" s="3" t="s">
        <v>486</v>
      </c>
      <c r="M314" s="3">
        <v>2004</v>
      </c>
      <c r="N314" s="4" t="s">
        <v>368</v>
      </c>
      <c r="O314" s="4" t="s">
        <v>267</v>
      </c>
      <c r="P314" s="104">
        <v>43891</v>
      </c>
      <c r="Q314" s="1" t="s">
        <v>3308</v>
      </c>
      <c r="R314" s="2" t="b">
        <f t="shared" si="1"/>
        <v>1</v>
      </c>
    </row>
    <row r="315" spans="1:18" x14ac:dyDescent="0.3">
      <c r="A315" s="100">
        <v>311</v>
      </c>
      <c r="B315" s="100">
        <v>1</v>
      </c>
      <c r="C315" s="100" t="s">
        <v>75</v>
      </c>
      <c r="D315" s="3" t="s">
        <v>76</v>
      </c>
      <c r="E315" s="3" t="s">
        <v>800</v>
      </c>
      <c r="F315" s="101" t="s">
        <v>933</v>
      </c>
      <c r="G315" s="101" t="s">
        <v>936</v>
      </c>
      <c r="H315" s="101" t="s">
        <v>3309</v>
      </c>
      <c r="I315" s="102">
        <v>161479</v>
      </c>
      <c r="J315" s="102">
        <v>124492417</v>
      </c>
      <c r="K315" s="3" t="s">
        <v>104</v>
      </c>
      <c r="L315" s="3" t="s">
        <v>368</v>
      </c>
      <c r="M315" s="3">
        <v>2004</v>
      </c>
      <c r="N315" s="4" t="s">
        <v>368</v>
      </c>
      <c r="O315" s="4" t="s">
        <v>267</v>
      </c>
      <c r="P315" s="104">
        <v>43891</v>
      </c>
      <c r="Q315" s="1" t="s">
        <v>3309</v>
      </c>
      <c r="R315" s="2" t="b">
        <f t="shared" si="1"/>
        <v>1</v>
      </c>
    </row>
    <row r="316" spans="1:18" x14ac:dyDescent="0.3">
      <c r="A316" s="100">
        <v>312</v>
      </c>
      <c r="B316" s="100">
        <v>1</v>
      </c>
      <c r="C316" s="100" t="s">
        <v>75</v>
      </c>
      <c r="D316" s="3" t="s">
        <v>76</v>
      </c>
      <c r="E316" s="3" t="s">
        <v>800</v>
      </c>
      <c r="F316" s="101" t="s">
        <v>933</v>
      </c>
      <c r="G316" s="101" t="s">
        <v>938</v>
      </c>
      <c r="H316" s="101" t="s">
        <v>3310</v>
      </c>
      <c r="I316" s="102">
        <v>63149</v>
      </c>
      <c r="J316" s="102">
        <v>124463343</v>
      </c>
      <c r="K316" s="3" t="s">
        <v>1219</v>
      </c>
      <c r="L316" s="3" t="s">
        <v>2972</v>
      </c>
      <c r="M316" s="3">
        <v>2007</v>
      </c>
      <c r="N316" s="4" t="s">
        <v>2972</v>
      </c>
      <c r="O316" s="4" t="s">
        <v>2980</v>
      </c>
      <c r="P316" s="104">
        <v>44228</v>
      </c>
      <c r="Q316" s="1" t="s">
        <v>3310</v>
      </c>
      <c r="R316" s="2" t="b">
        <f t="shared" si="1"/>
        <v>1</v>
      </c>
    </row>
    <row r="317" spans="1:18" x14ac:dyDescent="0.3">
      <c r="A317" s="100">
        <v>313</v>
      </c>
      <c r="B317" s="100">
        <v>1</v>
      </c>
      <c r="C317" s="100" t="s">
        <v>75</v>
      </c>
      <c r="D317" s="3" t="s">
        <v>76</v>
      </c>
      <c r="E317" s="3" t="s">
        <v>800</v>
      </c>
      <c r="F317" s="101" t="s">
        <v>933</v>
      </c>
      <c r="G317" s="101" t="s">
        <v>940</v>
      </c>
      <c r="H317" s="101" t="s">
        <v>3311</v>
      </c>
      <c r="I317" s="102">
        <v>161460</v>
      </c>
      <c r="J317" s="102">
        <v>124489424</v>
      </c>
      <c r="K317" s="3" t="s">
        <v>104</v>
      </c>
      <c r="L317" s="3" t="s">
        <v>486</v>
      </c>
      <c r="M317" s="3">
        <v>2004</v>
      </c>
      <c r="N317" s="4" t="s">
        <v>368</v>
      </c>
      <c r="O317" s="4" t="s">
        <v>267</v>
      </c>
      <c r="P317" s="104">
        <v>43891</v>
      </c>
      <c r="Q317" s="1" t="s">
        <v>3311</v>
      </c>
      <c r="R317" s="2" t="b">
        <f t="shared" si="1"/>
        <v>1</v>
      </c>
    </row>
    <row r="318" spans="1:18" x14ac:dyDescent="0.3">
      <c r="A318" s="100">
        <v>314</v>
      </c>
      <c r="B318" s="100">
        <v>1</v>
      </c>
      <c r="C318" s="100" t="s">
        <v>75</v>
      </c>
      <c r="D318" s="3" t="s">
        <v>76</v>
      </c>
      <c r="E318" s="3" t="s">
        <v>800</v>
      </c>
      <c r="F318" s="101" t="s">
        <v>933</v>
      </c>
      <c r="G318" s="101" t="s">
        <v>942</v>
      </c>
      <c r="H318" s="101" t="s">
        <v>3312</v>
      </c>
      <c r="I318" s="102">
        <v>162209990</v>
      </c>
      <c r="J318" s="102">
        <v>162210017</v>
      </c>
      <c r="K318" s="3" t="s">
        <v>104</v>
      </c>
      <c r="L318" s="3" t="s">
        <v>367</v>
      </c>
      <c r="M318" s="3" t="s">
        <v>267</v>
      </c>
      <c r="N318" s="4" t="s">
        <v>368</v>
      </c>
      <c r="O318" s="4" t="s">
        <v>267</v>
      </c>
      <c r="P318" s="104">
        <v>43891</v>
      </c>
      <c r="Q318" s="1" t="s">
        <v>3312</v>
      </c>
      <c r="R318" s="2" t="b">
        <f t="shared" si="1"/>
        <v>1</v>
      </c>
    </row>
    <row r="319" spans="1:18" x14ac:dyDescent="0.3">
      <c r="A319" s="100">
        <v>315</v>
      </c>
      <c r="B319" s="100">
        <v>1</v>
      </c>
      <c r="C319" s="100" t="s">
        <v>75</v>
      </c>
      <c r="D319" s="3" t="s">
        <v>76</v>
      </c>
      <c r="E319" s="3" t="s">
        <v>800</v>
      </c>
      <c r="F319" s="101" t="s">
        <v>933</v>
      </c>
      <c r="G319" s="101" t="s">
        <v>945</v>
      </c>
      <c r="H319" s="101" t="s">
        <v>3313</v>
      </c>
      <c r="I319" s="102">
        <v>161364</v>
      </c>
      <c r="J319" s="102">
        <v>124472336</v>
      </c>
      <c r="K319" s="3" t="s">
        <v>104</v>
      </c>
      <c r="L319" s="105" t="s">
        <v>368</v>
      </c>
      <c r="M319" s="105">
        <v>2007</v>
      </c>
      <c r="N319" s="4" t="s">
        <v>368</v>
      </c>
      <c r="O319" s="4" t="s">
        <v>267</v>
      </c>
      <c r="P319" s="106">
        <v>43891</v>
      </c>
      <c r="Q319" s="1" t="s">
        <v>3313</v>
      </c>
      <c r="R319" s="2" t="b">
        <f t="shared" si="1"/>
        <v>1</v>
      </c>
    </row>
    <row r="320" spans="1:18" x14ac:dyDescent="0.3">
      <c r="A320" s="100">
        <v>316</v>
      </c>
      <c r="B320" s="100">
        <v>1</v>
      </c>
      <c r="C320" s="100" t="s">
        <v>75</v>
      </c>
      <c r="D320" s="3" t="s">
        <v>76</v>
      </c>
      <c r="E320" s="3" t="s">
        <v>800</v>
      </c>
      <c r="F320" s="101" t="s">
        <v>933</v>
      </c>
      <c r="G320" s="101" t="s">
        <v>947</v>
      </c>
      <c r="H320" s="101" t="s">
        <v>3314</v>
      </c>
      <c r="I320" s="102">
        <v>41812</v>
      </c>
      <c r="J320" s="102">
        <v>68623691</v>
      </c>
      <c r="K320" s="3" t="s">
        <v>104</v>
      </c>
      <c r="L320" s="3" t="s">
        <v>486</v>
      </c>
      <c r="M320" s="3">
        <v>2003</v>
      </c>
      <c r="N320" s="4" t="s">
        <v>486</v>
      </c>
      <c r="O320" s="4" t="s">
        <v>267</v>
      </c>
      <c r="P320" s="3">
        <v>2015</v>
      </c>
      <c r="Q320" s="1" t="s">
        <v>3314</v>
      </c>
      <c r="R320" s="2" t="b">
        <f t="shared" si="1"/>
        <v>1</v>
      </c>
    </row>
    <row r="321" spans="1:18" x14ac:dyDescent="0.3">
      <c r="A321" s="100">
        <v>317</v>
      </c>
      <c r="B321" s="100">
        <v>1</v>
      </c>
      <c r="C321" s="100" t="s">
        <v>75</v>
      </c>
      <c r="D321" s="3" t="s">
        <v>76</v>
      </c>
      <c r="E321" s="3" t="s">
        <v>800</v>
      </c>
      <c r="F321" s="101" t="s">
        <v>933</v>
      </c>
      <c r="G321" s="101" t="s">
        <v>949</v>
      </c>
      <c r="H321" s="101" t="s">
        <v>3315</v>
      </c>
      <c r="I321" s="102">
        <v>161473</v>
      </c>
      <c r="J321" s="102">
        <v>124491550</v>
      </c>
      <c r="K321" s="3" t="s">
        <v>104</v>
      </c>
      <c r="L321" s="105" t="s">
        <v>486</v>
      </c>
      <c r="M321" s="105">
        <v>2007</v>
      </c>
      <c r="N321" s="4" t="s">
        <v>368</v>
      </c>
      <c r="O321" s="4" t="s">
        <v>267</v>
      </c>
      <c r="P321" s="110">
        <v>44197</v>
      </c>
      <c r="Q321" s="1" t="s">
        <v>3315</v>
      </c>
      <c r="R321" s="2" t="b">
        <f t="shared" si="1"/>
        <v>1</v>
      </c>
    </row>
    <row r="322" spans="1:18" x14ac:dyDescent="0.3">
      <c r="A322" s="100">
        <v>318</v>
      </c>
      <c r="B322" s="100">
        <v>1</v>
      </c>
      <c r="C322" s="100" t="s">
        <v>75</v>
      </c>
      <c r="D322" s="3" t="s">
        <v>76</v>
      </c>
      <c r="E322" s="3" t="s">
        <v>800</v>
      </c>
      <c r="F322" s="101" t="s">
        <v>933</v>
      </c>
      <c r="G322" s="101" t="s">
        <v>951</v>
      </c>
      <c r="H322" s="101" t="s">
        <v>3316</v>
      </c>
      <c r="I322" s="102">
        <v>161398</v>
      </c>
      <c r="J322" s="102">
        <v>124477972</v>
      </c>
      <c r="K322" s="3" t="s">
        <v>1219</v>
      </c>
      <c r="L322" s="3" t="s">
        <v>368</v>
      </c>
      <c r="M322" s="3">
        <v>2003</v>
      </c>
      <c r="N322" s="4" t="s">
        <v>368</v>
      </c>
      <c r="O322" s="4" t="s">
        <v>267</v>
      </c>
      <c r="P322" s="104">
        <v>44228</v>
      </c>
      <c r="Q322" s="1" t="s">
        <v>3316</v>
      </c>
      <c r="R322" s="2" t="b">
        <f t="shared" si="1"/>
        <v>1</v>
      </c>
    </row>
    <row r="323" spans="1:18" x14ac:dyDescent="0.3">
      <c r="A323" s="100">
        <v>319</v>
      </c>
      <c r="B323" s="100">
        <v>1</v>
      </c>
      <c r="C323" s="100" t="s">
        <v>75</v>
      </c>
      <c r="D323" s="3" t="s">
        <v>76</v>
      </c>
      <c r="E323" s="3" t="s">
        <v>800</v>
      </c>
      <c r="F323" s="101" t="s">
        <v>933</v>
      </c>
      <c r="G323" s="101" t="s">
        <v>953</v>
      </c>
      <c r="H323" s="101" t="s">
        <v>3317</v>
      </c>
      <c r="I323" s="102">
        <v>44578</v>
      </c>
      <c r="J323" s="102">
        <v>2995648</v>
      </c>
      <c r="K323" s="3" t="s">
        <v>104</v>
      </c>
      <c r="L323" s="3" t="s">
        <v>1217</v>
      </c>
      <c r="M323" s="3">
        <v>2004</v>
      </c>
      <c r="N323" s="4" t="s">
        <v>1217</v>
      </c>
      <c r="O323" s="4" t="s">
        <v>1218</v>
      </c>
      <c r="P323" s="106">
        <v>43891</v>
      </c>
      <c r="Q323" s="1" t="s">
        <v>3317</v>
      </c>
      <c r="R323" s="2" t="b">
        <f t="shared" si="1"/>
        <v>1</v>
      </c>
    </row>
    <row r="324" spans="1:18" x14ac:dyDescent="0.3">
      <c r="A324" s="100">
        <v>320</v>
      </c>
      <c r="B324" s="100">
        <v>1</v>
      </c>
      <c r="C324" s="100" t="s">
        <v>75</v>
      </c>
      <c r="D324" s="3" t="s">
        <v>76</v>
      </c>
      <c r="E324" s="3" t="s">
        <v>800</v>
      </c>
      <c r="F324" s="101" t="s">
        <v>933</v>
      </c>
      <c r="G324" s="101" t="s">
        <v>955</v>
      </c>
      <c r="H324" s="101" t="s">
        <v>3318</v>
      </c>
      <c r="I324" s="102">
        <v>161705</v>
      </c>
      <c r="J324" s="102">
        <v>48941031</v>
      </c>
      <c r="K324" s="3" t="s">
        <v>104</v>
      </c>
      <c r="L324" s="3" t="s">
        <v>368</v>
      </c>
      <c r="M324" s="3">
        <v>2008</v>
      </c>
      <c r="N324" s="4" t="s">
        <v>368</v>
      </c>
      <c r="O324" s="4" t="s">
        <v>267</v>
      </c>
      <c r="P324" s="3">
        <v>2014</v>
      </c>
      <c r="Q324" s="1" t="s">
        <v>3318</v>
      </c>
      <c r="R324" s="2" t="b">
        <f t="shared" si="1"/>
        <v>1</v>
      </c>
    </row>
    <row r="325" spans="1:18" x14ac:dyDescent="0.3">
      <c r="A325" s="100">
        <v>321</v>
      </c>
      <c r="B325" s="100">
        <v>1</v>
      </c>
      <c r="C325" s="100" t="s">
        <v>75</v>
      </c>
      <c r="D325" s="3" t="s">
        <v>76</v>
      </c>
      <c r="E325" s="3" t="s">
        <v>800</v>
      </c>
      <c r="F325" s="101" t="s">
        <v>933</v>
      </c>
      <c r="G325" s="101" t="s">
        <v>957</v>
      </c>
      <c r="H325" s="101" t="s">
        <v>3319</v>
      </c>
      <c r="I325" s="102">
        <v>161567</v>
      </c>
      <c r="J325" s="102">
        <v>124508145</v>
      </c>
      <c r="K325" s="3" t="s">
        <v>104</v>
      </c>
      <c r="L325" s="105" t="s">
        <v>486</v>
      </c>
      <c r="M325" s="105">
        <v>2008</v>
      </c>
      <c r="N325" s="4" t="s">
        <v>368</v>
      </c>
      <c r="O325" s="4" t="s">
        <v>267</v>
      </c>
      <c r="P325" s="110">
        <v>44197</v>
      </c>
      <c r="Q325" s="1" t="s">
        <v>3319</v>
      </c>
      <c r="R325" s="2" t="b">
        <f t="shared" si="1"/>
        <v>1</v>
      </c>
    </row>
    <row r="326" spans="1:18" x14ac:dyDescent="0.3">
      <c r="A326" s="100">
        <v>322</v>
      </c>
      <c r="B326" s="100">
        <v>1</v>
      </c>
      <c r="C326" s="100" t="s">
        <v>75</v>
      </c>
      <c r="D326" s="3" t="s">
        <v>76</v>
      </c>
      <c r="E326" s="3" t="s">
        <v>800</v>
      </c>
      <c r="F326" s="101" t="s">
        <v>933</v>
      </c>
      <c r="G326" s="101" t="s">
        <v>959</v>
      </c>
      <c r="H326" s="101" t="s">
        <v>3320</v>
      </c>
      <c r="I326" s="102">
        <v>60228</v>
      </c>
      <c r="J326" s="114">
        <v>200321910</v>
      </c>
      <c r="K326" s="3" t="s">
        <v>104</v>
      </c>
      <c r="L326" s="3" t="s">
        <v>368</v>
      </c>
      <c r="M326" s="3">
        <v>2006</v>
      </c>
      <c r="N326" s="4" t="s">
        <v>368</v>
      </c>
      <c r="O326" s="4" t="s">
        <v>267</v>
      </c>
      <c r="P326" s="104">
        <v>43891</v>
      </c>
      <c r="Q326" s="1" t="s">
        <v>3320</v>
      </c>
      <c r="R326" s="2" t="b">
        <f t="shared" si="1"/>
        <v>1</v>
      </c>
    </row>
    <row r="327" spans="1:18" x14ac:dyDescent="0.3">
      <c r="A327" s="100">
        <v>323</v>
      </c>
      <c r="B327" s="100">
        <v>1</v>
      </c>
      <c r="C327" s="100" t="s">
        <v>75</v>
      </c>
      <c r="D327" s="3" t="s">
        <v>76</v>
      </c>
      <c r="E327" s="3" t="s">
        <v>800</v>
      </c>
      <c r="F327" s="101" t="s">
        <v>933</v>
      </c>
      <c r="G327" s="101" t="s">
        <v>415</v>
      </c>
      <c r="H327" s="101" t="s">
        <v>3321</v>
      </c>
      <c r="I327" s="102">
        <v>44649</v>
      </c>
      <c r="J327" s="102">
        <v>124436806</v>
      </c>
      <c r="K327" s="3" t="s">
        <v>1219</v>
      </c>
      <c r="L327" s="3" t="s">
        <v>368</v>
      </c>
      <c r="M327" s="3">
        <v>2004</v>
      </c>
      <c r="N327" s="4" t="s">
        <v>1217</v>
      </c>
      <c r="O327" s="4" t="s">
        <v>1218</v>
      </c>
      <c r="P327" s="104">
        <v>44228</v>
      </c>
      <c r="Q327" s="1" t="s">
        <v>3321</v>
      </c>
      <c r="R327" s="2" t="b">
        <f t="shared" si="1"/>
        <v>1</v>
      </c>
    </row>
    <row r="328" spans="1:18" x14ac:dyDescent="0.3">
      <c r="A328" s="100">
        <v>324</v>
      </c>
      <c r="B328" s="100">
        <v>1</v>
      </c>
      <c r="C328" s="100" t="s">
        <v>75</v>
      </c>
      <c r="D328" s="3" t="s">
        <v>76</v>
      </c>
      <c r="E328" s="3" t="s">
        <v>800</v>
      </c>
      <c r="F328" s="101" t="s">
        <v>933</v>
      </c>
      <c r="G328" s="101" t="s">
        <v>962</v>
      </c>
      <c r="H328" s="101" t="s">
        <v>3322</v>
      </c>
      <c r="I328" s="102">
        <v>195425</v>
      </c>
      <c r="J328" s="102">
        <v>116740228</v>
      </c>
      <c r="K328" s="3" t="s">
        <v>104</v>
      </c>
      <c r="L328" s="3" t="s">
        <v>368</v>
      </c>
      <c r="M328" s="3">
        <v>2010</v>
      </c>
      <c r="N328" s="4" t="s">
        <v>368</v>
      </c>
      <c r="O328" s="4" t="s">
        <v>267</v>
      </c>
      <c r="P328" s="3">
        <v>2017</v>
      </c>
      <c r="Q328" s="1" t="s">
        <v>3322</v>
      </c>
      <c r="R328" s="2" t="b">
        <f t="shared" si="1"/>
        <v>1</v>
      </c>
    </row>
    <row r="329" spans="1:18" x14ac:dyDescent="0.3">
      <c r="A329" s="100">
        <v>325</v>
      </c>
      <c r="B329" s="100">
        <v>1</v>
      </c>
      <c r="C329" s="100" t="s">
        <v>75</v>
      </c>
      <c r="D329" s="3" t="s">
        <v>76</v>
      </c>
      <c r="E329" s="3" t="s">
        <v>800</v>
      </c>
      <c r="F329" s="101" t="s">
        <v>933</v>
      </c>
      <c r="G329" s="101" t="s">
        <v>964</v>
      </c>
      <c r="H329" s="101" t="s">
        <v>3323</v>
      </c>
      <c r="I329" s="102">
        <v>161406</v>
      </c>
      <c r="J329" s="102">
        <v>124479635</v>
      </c>
      <c r="K329" s="3" t="s">
        <v>104</v>
      </c>
      <c r="L329" s="105" t="s">
        <v>486</v>
      </c>
      <c r="M329" s="105">
        <v>2007</v>
      </c>
      <c r="N329" s="4" t="s">
        <v>368</v>
      </c>
      <c r="O329" s="4" t="s">
        <v>267</v>
      </c>
      <c r="P329" s="106">
        <v>43891</v>
      </c>
      <c r="Q329" s="1" t="s">
        <v>3323</v>
      </c>
      <c r="R329" s="2" t="b">
        <f t="shared" si="1"/>
        <v>1</v>
      </c>
    </row>
    <row r="330" spans="1:18" x14ac:dyDescent="0.3">
      <c r="A330" s="100">
        <v>326</v>
      </c>
      <c r="B330" s="100">
        <v>1</v>
      </c>
      <c r="C330" s="100" t="s">
        <v>75</v>
      </c>
      <c r="D330" s="3" t="s">
        <v>76</v>
      </c>
      <c r="E330" s="3" t="s">
        <v>800</v>
      </c>
      <c r="F330" s="101" t="s">
        <v>933</v>
      </c>
      <c r="G330" s="101" t="s">
        <v>429</v>
      </c>
      <c r="H330" s="101" t="s">
        <v>3324</v>
      </c>
      <c r="I330" s="102">
        <v>161333</v>
      </c>
      <c r="J330" s="102">
        <v>124467078</v>
      </c>
      <c r="K330" s="3" t="s">
        <v>104</v>
      </c>
      <c r="L330" s="3" t="s">
        <v>486</v>
      </c>
      <c r="M330" s="3">
        <v>2007</v>
      </c>
      <c r="N330" s="4" t="s">
        <v>368</v>
      </c>
      <c r="O330" s="4" t="s">
        <v>267</v>
      </c>
      <c r="P330" s="104">
        <v>43891</v>
      </c>
      <c r="Q330" s="1" t="s">
        <v>3324</v>
      </c>
      <c r="R330" s="2" t="b">
        <f t="shared" si="1"/>
        <v>1</v>
      </c>
    </row>
    <row r="331" spans="1:18" x14ac:dyDescent="0.3">
      <c r="A331" s="100">
        <v>327</v>
      </c>
      <c r="B331" s="100">
        <v>1</v>
      </c>
      <c r="C331" s="100" t="s">
        <v>75</v>
      </c>
      <c r="D331" s="3" t="s">
        <v>76</v>
      </c>
      <c r="E331" s="3" t="s">
        <v>800</v>
      </c>
      <c r="F331" s="101" t="s">
        <v>933</v>
      </c>
      <c r="G331" s="101" t="s">
        <v>967</v>
      </c>
      <c r="H331" s="101" t="s">
        <v>3325</v>
      </c>
      <c r="I331" s="102">
        <v>161498</v>
      </c>
      <c r="J331" s="102">
        <v>124495755</v>
      </c>
      <c r="K331" s="3" t="s">
        <v>104</v>
      </c>
      <c r="L331" s="3" t="s">
        <v>486</v>
      </c>
      <c r="M331" s="3">
        <v>2004</v>
      </c>
      <c r="N331" s="4" t="s">
        <v>368</v>
      </c>
      <c r="O331" s="4" t="s">
        <v>267</v>
      </c>
      <c r="P331" s="104">
        <v>43891</v>
      </c>
      <c r="Q331" s="1" t="s">
        <v>3325</v>
      </c>
      <c r="R331" s="2" t="b">
        <f t="shared" si="1"/>
        <v>1</v>
      </c>
    </row>
    <row r="332" spans="1:18" x14ac:dyDescent="0.3">
      <c r="A332" s="100">
        <v>328</v>
      </c>
      <c r="B332" s="100">
        <v>1</v>
      </c>
      <c r="C332" s="100" t="s">
        <v>75</v>
      </c>
      <c r="D332" s="3" t="s">
        <v>76</v>
      </c>
      <c r="E332" s="3" t="s">
        <v>800</v>
      </c>
      <c r="F332" s="101" t="s">
        <v>969</v>
      </c>
      <c r="G332" s="101" t="s">
        <v>970</v>
      </c>
      <c r="H332" s="101" t="s">
        <v>3326</v>
      </c>
      <c r="I332" s="102">
        <v>161488</v>
      </c>
      <c r="J332" s="102">
        <v>109905403</v>
      </c>
      <c r="K332" s="3" t="s">
        <v>104</v>
      </c>
      <c r="L332" s="3" t="s">
        <v>486</v>
      </c>
      <c r="M332" s="3">
        <v>2007</v>
      </c>
      <c r="N332" s="4" t="s">
        <v>1217</v>
      </c>
      <c r="O332" s="4" t="s">
        <v>1218</v>
      </c>
      <c r="P332" s="3">
        <v>2017</v>
      </c>
      <c r="Q332" s="1" t="s">
        <v>3326</v>
      </c>
      <c r="R332" s="2" t="b">
        <f t="shared" si="1"/>
        <v>1</v>
      </c>
    </row>
    <row r="333" spans="1:18" x14ac:dyDescent="0.3">
      <c r="A333" s="100">
        <v>329</v>
      </c>
      <c r="B333" s="100">
        <v>1</v>
      </c>
      <c r="C333" s="100" t="s">
        <v>75</v>
      </c>
      <c r="D333" s="3" t="s">
        <v>76</v>
      </c>
      <c r="E333" s="3" t="s">
        <v>800</v>
      </c>
      <c r="F333" s="101" t="s">
        <v>969</v>
      </c>
      <c r="G333" s="101" t="s">
        <v>972</v>
      </c>
      <c r="H333" s="101" t="s">
        <v>3327</v>
      </c>
      <c r="I333" s="102">
        <v>161680</v>
      </c>
      <c r="J333" s="102">
        <v>124527450</v>
      </c>
      <c r="K333" s="3" t="s">
        <v>104</v>
      </c>
      <c r="L333" s="105" t="s">
        <v>486</v>
      </c>
      <c r="M333" s="105">
        <v>2008</v>
      </c>
      <c r="N333" s="4" t="s">
        <v>1540</v>
      </c>
      <c r="O333" s="4" t="s">
        <v>1218</v>
      </c>
      <c r="P333" s="106">
        <v>43891</v>
      </c>
      <c r="Q333" s="1" t="s">
        <v>3327</v>
      </c>
      <c r="R333" s="2" t="b">
        <f t="shared" si="1"/>
        <v>1</v>
      </c>
    </row>
    <row r="334" spans="1:18" x14ac:dyDescent="0.3">
      <c r="A334" s="100">
        <v>330</v>
      </c>
      <c r="B334" s="100">
        <v>1</v>
      </c>
      <c r="C334" s="100" t="s">
        <v>75</v>
      </c>
      <c r="D334" s="3" t="s">
        <v>76</v>
      </c>
      <c r="E334" s="3" t="s">
        <v>800</v>
      </c>
      <c r="F334" s="107" t="s">
        <v>969</v>
      </c>
      <c r="G334" s="107" t="s">
        <v>974</v>
      </c>
      <c r="H334" s="101" t="s">
        <v>3328</v>
      </c>
      <c r="I334" s="102">
        <v>44612</v>
      </c>
      <c r="J334" s="102">
        <v>124435377</v>
      </c>
      <c r="K334" s="3" t="s">
        <v>104</v>
      </c>
      <c r="L334" s="3" t="s">
        <v>486</v>
      </c>
      <c r="M334" s="3">
        <v>2004</v>
      </c>
      <c r="N334" s="4" t="s">
        <v>368</v>
      </c>
      <c r="O334" s="4" t="s">
        <v>267</v>
      </c>
      <c r="P334" s="3">
        <v>2018</v>
      </c>
      <c r="Q334" s="1" t="s">
        <v>3328</v>
      </c>
      <c r="R334" s="2" t="b">
        <f t="shared" si="1"/>
        <v>1</v>
      </c>
    </row>
    <row r="335" spans="1:18" x14ac:dyDescent="0.3">
      <c r="A335" s="100">
        <v>331</v>
      </c>
      <c r="B335" s="100">
        <v>1</v>
      </c>
      <c r="C335" s="100" t="s">
        <v>75</v>
      </c>
      <c r="D335" s="3" t="s">
        <v>76</v>
      </c>
      <c r="E335" s="3" t="s">
        <v>800</v>
      </c>
      <c r="F335" s="101" t="s">
        <v>969</v>
      </c>
      <c r="G335" s="101" t="s">
        <v>976</v>
      </c>
      <c r="H335" s="101" t="s">
        <v>3329</v>
      </c>
      <c r="I335" s="102">
        <v>161644</v>
      </c>
      <c r="J335" s="102">
        <v>124520542</v>
      </c>
      <c r="K335" s="3" t="s">
        <v>104</v>
      </c>
      <c r="L335" s="3" t="s">
        <v>368</v>
      </c>
      <c r="M335" s="3">
        <v>2008</v>
      </c>
      <c r="N335" s="4" t="s">
        <v>2972</v>
      </c>
      <c r="O335" s="4" t="s">
        <v>1218</v>
      </c>
      <c r="P335" s="106">
        <v>43891</v>
      </c>
      <c r="Q335" s="1" t="s">
        <v>3329</v>
      </c>
      <c r="R335" s="2" t="b">
        <f t="shared" si="1"/>
        <v>1</v>
      </c>
    </row>
    <row r="336" spans="1:18" x14ac:dyDescent="0.3">
      <c r="A336" s="100">
        <v>332</v>
      </c>
      <c r="B336" s="100">
        <v>1</v>
      </c>
      <c r="C336" s="100" t="s">
        <v>75</v>
      </c>
      <c r="D336" s="3" t="s">
        <v>76</v>
      </c>
      <c r="E336" s="3" t="s">
        <v>800</v>
      </c>
      <c r="F336" s="107" t="s">
        <v>969</v>
      </c>
      <c r="G336" s="107" t="s">
        <v>978</v>
      </c>
      <c r="H336" s="101" t="s">
        <v>3330</v>
      </c>
      <c r="I336" s="102">
        <v>44613</v>
      </c>
      <c r="J336" s="102">
        <v>124435463</v>
      </c>
      <c r="K336" s="3" t="s">
        <v>104</v>
      </c>
      <c r="L336" s="3" t="s">
        <v>486</v>
      </c>
      <c r="M336" s="3">
        <v>2004</v>
      </c>
      <c r="N336" s="4" t="s">
        <v>1217</v>
      </c>
      <c r="O336" s="4" t="s">
        <v>3157</v>
      </c>
      <c r="P336" s="108">
        <v>43862</v>
      </c>
      <c r="Q336" s="1" t="s">
        <v>3330</v>
      </c>
      <c r="R336" s="2" t="b">
        <f t="shared" si="1"/>
        <v>1</v>
      </c>
    </row>
    <row r="337" spans="1:18" x14ac:dyDescent="0.3">
      <c r="A337" s="100">
        <v>333</v>
      </c>
      <c r="B337" s="100">
        <v>1</v>
      </c>
      <c r="C337" s="100" t="s">
        <v>75</v>
      </c>
      <c r="D337" s="3" t="s">
        <v>76</v>
      </c>
      <c r="E337" s="3" t="s">
        <v>800</v>
      </c>
      <c r="F337" s="101" t="s">
        <v>969</v>
      </c>
      <c r="G337" s="101" t="s">
        <v>980</v>
      </c>
      <c r="H337" s="101" t="s">
        <v>3331</v>
      </c>
      <c r="I337" s="102">
        <v>161625</v>
      </c>
      <c r="J337" s="102">
        <v>109913019</v>
      </c>
      <c r="K337" s="3" t="s">
        <v>104</v>
      </c>
      <c r="L337" s="3" t="s">
        <v>486</v>
      </c>
      <c r="M337" s="3">
        <v>2007</v>
      </c>
      <c r="N337" s="4" t="s">
        <v>486</v>
      </c>
      <c r="O337" s="4" t="s">
        <v>267</v>
      </c>
      <c r="P337" s="3">
        <v>2017</v>
      </c>
      <c r="Q337" s="1" t="s">
        <v>3331</v>
      </c>
      <c r="R337" s="2" t="b">
        <f t="shared" si="1"/>
        <v>1</v>
      </c>
    </row>
    <row r="338" spans="1:18" x14ac:dyDescent="0.3">
      <c r="A338" s="100">
        <v>334</v>
      </c>
      <c r="B338" s="100">
        <v>1</v>
      </c>
      <c r="C338" s="100" t="s">
        <v>75</v>
      </c>
      <c r="D338" s="3" t="s">
        <v>76</v>
      </c>
      <c r="E338" s="3" t="s">
        <v>800</v>
      </c>
      <c r="F338" s="101" t="s">
        <v>969</v>
      </c>
      <c r="G338" s="101" t="s">
        <v>982</v>
      </c>
      <c r="H338" s="101" t="s">
        <v>3332</v>
      </c>
      <c r="I338" s="102">
        <v>42713</v>
      </c>
      <c r="J338" s="102">
        <v>68624720</v>
      </c>
      <c r="K338" s="3" t="s">
        <v>104</v>
      </c>
      <c r="L338" s="3" t="s">
        <v>368</v>
      </c>
      <c r="M338" s="3">
        <v>2007</v>
      </c>
      <c r="N338" s="4" t="s">
        <v>368</v>
      </c>
      <c r="O338" s="4" t="s">
        <v>267</v>
      </c>
      <c r="P338" s="3">
        <v>2015</v>
      </c>
      <c r="Q338" s="1" t="s">
        <v>3332</v>
      </c>
      <c r="R338" s="2" t="b">
        <f t="shared" si="1"/>
        <v>1</v>
      </c>
    </row>
    <row r="339" spans="1:18" x14ac:dyDescent="0.3">
      <c r="A339" s="100">
        <v>335</v>
      </c>
      <c r="B339" s="100">
        <v>1</v>
      </c>
      <c r="C339" s="100" t="s">
        <v>75</v>
      </c>
      <c r="D339" s="3" t="s">
        <v>76</v>
      </c>
      <c r="E339" s="3" t="s">
        <v>800</v>
      </c>
      <c r="F339" s="107" t="s">
        <v>984</v>
      </c>
      <c r="G339" s="107" t="s">
        <v>985</v>
      </c>
      <c r="H339" s="101" t="s">
        <v>3333</v>
      </c>
      <c r="I339" s="102">
        <v>39345</v>
      </c>
      <c r="J339" s="102">
        <v>124403633</v>
      </c>
      <c r="K339" s="3" t="s">
        <v>104</v>
      </c>
      <c r="L339" s="3" t="s">
        <v>2972</v>
      </c>
      <c r="M339" s="3">
        <v>2008</v>
      </c>
      <c r="N339" s="4" t="s">
        <v>1540</v>
      </c>
      <c r="O339" s="4" t="s">
        <v>3157</v>
      </c>
      <c r="P339" s="108">
        <v>43862</v>
      </c>
      <c r="Q339" s="1" t="s">
        <v>3333</v>
      </c>
      <c r="R339" s="2" t="b">
        <f t="shared" si="1"/>
        <v>1</v>
      </c>
    </row>
    <row r="340" spans="1:18" x14ac:dyDescent="0.3">
      <c r="A340" s="100">
        <v>336</v>
      </c>
      <c r="B340" s="100">
        <v>1</v>
      </c>
      <c r="C340" s="100" t="s">
        <v>75</v>
      </c>
      <c r="D340" s="3" t="s">
        <v>76</v>
      </c>
      <c r="E340" s="3" t="s">
        <v>800</v>
      </c>
      <c r="F340" s="107" t="s">
        <v>984</v>
      </c>
      <c r="G340" s="107" t="s">
        <v>987</v>
      </c>
      <c r="H340" s="101" t="s">
        <v>3334</v>
      </c>
      <c r="I340" s="102">
        <v>39346</v>
      </c>
      <c r="J340" s="102">
        <v>124403821</v>
      </c>
      <c r="K340" s="3" t="s">
        <v>104</v>
      </c>
      <c r="L340" s="3" t="s">
        <v>1217</v>
      </c>
      <c r="M340" s="3">
        <v>2008</v>
      </c>
      <c r="N340" s="4" t="s">
        <v>1217</v>
      </c>
      <c r="O340" s="4" t="s">
        <v>3157</v>
      </c>
      <c r="P340" s="108">
        <v>43862</v>
      </c>
      <c r="Q340" s="1" t="s">
        <v>3334</v>
      </c>
      <c r="R340" s="2" t="b">
        <f t="shared" si="1"/>
        <v>1</v>
      </c>
    </row>
    <row r="341" spans="1:18" x14ac:dyDescent="0.3">
      <c r="A341" s="100">
        <v>337</v>
      </c>
      <c r="B341" s="100">
        <v>1</v>
      </c>
      <c r="C341" s="100" t="s">
        <v>75</v>
      </c>
      <c r="D341" s="3" t="s">
        <v>76</v>
      </c>
      <c r="E341" s="3" t="s">
        <v>800</v>
      </c>
      <c r="F341" s="107" t="s">
        <v>984</v>
      </c>
      <c r="G341" s="107" t="s">
        <v>989</v>
      </c>
      <c r="H341" s="101" t="s">
        <v>3335</v>
      </c>
      <c r="I341" s="102">
        <v>161667</v>
      </c>
      <c r="J341" s="102">
        <v>124524866</v>
      </c>
      <c r="K341" s="3" t="s">
        <v>104</v>
      </c>
      <c r="L341" s="3" t="s">
        <v>1561</v>
      </c>
      <c r="M341" s="3">
        <v>2008</v>
      </c>
      <c r="N341" s="4" t="s">
        <v>1217</v>
      </c>
      <c r="O341" s="4" t="s">
        <v>3336</v>
      </c>
      <c r="P341" s="3">
        <v>2018</v>
      </c>
      <c r="Q341" s="1" t="s">
        <v>3335</v>
      </c>
      <c r="R341" s="2" t="b">
        <f t="shared" si="1"/>
        <v>1</v>
      </c>
    </row>
    <row r="342" spans="1:18" x14ac:dyDescent="0.3">
      <c r="A342" s="100">
        <v>338</v>
      </c>
      <c r="B342" s="100">
        <v>1</v>
      </c>
      <c r="C342" s="100" t="s">
        <v>75</v>
      </c>
      <c r="D342" s="3" t="s">
        <v>76</v>
      </c>
      <c r="E342" s="3" t="s">
        <v>800</v>
      </c>
      <c r="F342" s="107" t="s">
        <v>984</v>
      </c>
      <c r="G342" s="107" t="s">
        <v>991</v>
      </c>
      <c r="H342" s="101" t="s">
        <v>3337</v>
      </c>
      <c r="I342" s="102">
        <v>161650</v>
      </c>
      <c r="J342" s="102">
        <v>124521775</v>
      </c>
      <c r="K342" s="3" t="s">
        <v>104</v>
      </c>
      <c r="L342" s="3" t="s">
        <v>368</v>
      </c>
      <c r="M342" s="3">
        <v>2008</v>
      </c>
      <c r="N342" s="4" t="s">
        <v>368</v>
      </c>
      <c r="O342" s="4" t="s">
        <v>267</v>
      </c>
      <c r="P342" s="3">
        <v>2018</v>
      </c>
      <c r="Q342" s="1" t="s">
        <v>3337</v>
      </c>
      <c r="R342" s="2" t="b">
        <f t="shared" si="1"/>
        <v>1</v>
      </c>
    </row>
    <row r="343" spans="1:18" x14ac:dyDescent="0.3">
      <c r="A343" s="100">
        <v>339</v>
      </c>
      <c r="B343" s="100">
        <v>1</v>
      </c>
      <c r="C343" s="100" t="s">
        <v>75</v>
      </c>
      <c r="D343" s="3" t="s">
        <v>76</v>
      </c>
      <c r="E343" s="3" t="s">
        <v>800</v>
      </c>
      <c r="F343" s="107" t="s">
        <v>993</v>
      </c>
      <c r="G343" s="107" t="s">
        <v>994</v>
      </c>
      <c r="H343" s="101" t="s">
        <v>3338</v>
      </c>
      <c r="I343" s="102">
        <v>161652</v>
      </c>
      <c r="J343" s="102">
        <v>124522141</v>
      </c>
      <c r="K343" s="3" t="s">
        <v>104</v>
      </c>
      <c r="L343" s="3" t="s">
        <v>1540</v>
      </c>
      <c r="M343" s="3">
        <v>2008</v>
      </c>
      <c r="N343" s="4" t="s">
        <v>1540</v>
      </c>
      <c r="O343" s="4" t="s">
        <v>1218</v>
      </c>
      <c r="P343" s="108">
        <v>43862</v>
      </c>
      <c r="Q343" s="1" t="s">
        <v>3338</v>
      </c>
      <c r="R343" s="2" t="b">
        <f t="shared" si="1"/>
        <v>1</v>
      </c>
    </row>
    <row r="344" spans="1:18" x14ac:dyDescent="0.3">
      <c r="A344" s="100">
        <v>340</v>
      </c>
      <c r="B344" s="100">
        <v>1</v>
      </c>
      <c r="C344" s="100" t="s">
        <v>75</v>
      </c>
      <c r="D344" s="3" t="s">
        <v>76</v>
      </c>
      <c r="E344" s="3" t="s">
        <v>800</v>
      </c>
      <c r="F344" s="107" t="s">
        <v>993</v>
      </c>
      <c r="G344" s="107" t="s">
        <v>996</v>
      </c>
      <c r="H344" s="101" t="s">
        <v>3339</v>
      </c>
      <c r="I344" s="102">
        <v>161531</v>
      </c>
      <c r="J344" s="102">
        <v>124501309</v>
      </c>
      <c r="K344" s="3" t="s">
        <v>104</v>
      </c>
      <c r="L344" s="3" t="s">
        <v>486</v>
      </c>
      <c r="M344" s="3">
        <v>2008</v>
      </c>
      <c r="N344" s="4" t="s">
        <v>486</v>
      </c>
      <c r="O344" s="4" t="s">
        <v>267</v>
      </c>
      <c r="P344" s="3">
        <v>2018</v>
      </c>
      <c r="Q344" s="1" t="s">
        <v>3339</v>
      </c>
      <c r="R344" s="2" t="b">
        <f t="shared" si="1"/>
        <v>1</v>
      </c>
    </row>
    <row r="345" spans="1:18" x14ac:dyDescent="0.3">
      <c r="A345" s="100">
        <v>341</v>
      </c>
      <c r="B345" s="100">
        <v>1</v>
      </c>
      <c r="C345" s="100" t="s">
        <v>75</v>
      </c>
      <c r="D345" s="3" t="s">
        <v>76</v>
      </c>
      <c r="E345" s="3" t="s">
        <v>800</v>
      </c>
      <c r="F345" s="107" t="s">
        <v>993</v>
      </c>
      <c r="G345" s="107" t="s">
        <v>998</v>
      </c>
      <c r="H345" s="101" t="s">
        <v>3340</v>
      </c>
      <c r="I345" s="102">
        <v>60229</v>
      </c>
      <c r="J345" s="102">
        <v>124453873</v>
      </c>
      <c r="K345" s="3" t="s">
        <v>104</v>
      </c>
      <c r="L345" s="3" t="s">
        <v>486</v>
      </c>
      <c r="M345" s="3">
        <v>2006</v>
      </c>
      <c r="N345" s="4" t="s">
        <v>368</v>
      </c>
      <c r="O345" s="4" t="s">
        <v>267</v>
      </c>
      <c r="P345" s="3">
        <v>2018</v>
      </c>
      <c r="Q345" s="1" t="s">
        <v>3340</v>
      </c>
      <c r="R345" s="2" t="b">
        <f t="shared" si="1"/>
        <v>1</v>
      </c>
    </row>
    <row r="346" spans="1:18" x14ac:dyDescent="0.3">
      <c r="A346" s="100">
        <v>342</v>
      </c>
      <c r="B346" s="100">
        <v>1</v>
      </c>
      <c r="C346" s="100" t="s">
        <v>75</v>
      </c>
      <c r="D346" s="3" t="s">
        <v>76</v>
      </c>
      <c r="E346" s="3" t="s">
        <v>800</v>
      </c>
      <c r="F346" s="107" t="s">
        <v>993</v>
      </c>
      <c r="G346" s="107" t="s">
        <v>1000</v>
      </c>
      <c r="H346" s="101" t="s">
        <v>3341</v>
      </c>
      <c r="I346" s="102">
        <v>161675</v>
      </c>
      <c r="J346" s="102">
        <v>124526498</v>
      </c>
      <c r="K346" s="3" t="s">
        <v>104</v>
      </c>
      <c r="L346" s="3" t="s">
        <v>1540</v>
      </c>
      <c r="M346" s="3">
        <v>2008</v>
      </c>
      <c r="N346" s="4" t="s">
        <v>1540</v>
      </c>
      <c r="O346" s="4" t="s">
        <v>1218</v>
      </c>
      <c r="P346" s="108">
        <v>43862</v>
      </c>
      <c r="Q346" s="1" t="s">
        <v>3341</v>
      </c>
      <c r="R346" s="2" t="b">
        <f t="shared" si="1"/>
        <v>1</v>
      </c>
    </row>
    <row r="347" spans="1:18" x14ac:dyDescent="0.3">
      <c r="A347" s="100">
        <v>343</v>
      </c>
      <c r="B347" s="100">
        <v>1</v>
      </c>
      <c r="C347" s="100" t="s">
        <v>75</v>
      </c>
      <c r="D347" s="3" t="s">
        <v>76</v>
      </c>
      <c r="E347" s="3" t="s">
        <v>800</v>
      </c>
      <c r="F347" s="107" t="s">
        <v>993</v>
      </c>
      <c r="G347" s="107" t="s">
        <v>1002</v>
      </c>
      <c r="H347" s="101" t="s">
        <v>3342</v>
      </c>
      <c r="I347" s="102">
        <v>161574</v>
      </c>
      <c r="J347" s="102">
        <v>124509426</v>
      </c>
      <c r="K347" s="3" t="s">
        <v>104</v>
      </c>
      <c r="L347" s="3" t="s">
        <v>368</v>
      </c>
      <c r="M347" s="3">
        <v>2007</v>
      </c>
      <c r="N347" s="4" t="s">
        <v>368</v>
      </c>
      <c r="O347" s="4" t="s">
        <v>267</v>
      </c>
      <c r="P347" s="108">
        <v>43862</v>
      </c>
      <c r="Q347" s="1" t="s">
        <v>3342</v>
      </c>
      <c r="R347" s="2" t="b">
        <f t="shared" si="1"/>
        <v>1</v>
      </c>
    </row>
    <row r="348" spans="1:18" x14ac:dyDescent="0.3">
      <c r="A348" s="100">
        <v>344</v>
      </c>
      <c r="B348" s="100">
        <v>1</v>
      </c>
      <c r="C348" s="100" t="s">
        <v>75</v>
      </c>
      <c r="D348" s="3" t="s">
        <v>76</v>
      </c>
      <c r="E348" s="3" t="s">
        <v>800</v>
      </c>
      <c r="F348" s="101" t="s">
        <v>1004</v>
      </c>
      <c r="G348" s="101" t="s">
        <v>87</v>
      </c>
      <c r="H348" s="101" t="s">
        <v>3343</v>
      </c>
      <c r="I348" s="102">
        <v>161509</v>
      </c>
      <c r="J348" s="102">
        <v>116738609</v>
      </c>
      <c r="K348" s="3" t="s">
        <v>104</v>
      </c>
      <c r="L348" s="3" t="s">
        <v>486</v>
      </c>
      <c r="M348" s="3">
        <v>2008</v>
      </c>
      <c r="N348" s="4" t="s">
        <v>368</v>
      </c>
      <c r="O348" s="4" t="s">
        <v>267</v>
      </c>
      <c r="P348" s="3">
        <v>2017</v>
      </c>
      <c r="Q348" s="1" t="s">
        <v>3343</v>
      </c>
      <c r="R348" s="2" t="b">
        <f t="shared" si="1"/>
        <v>1</v>
      </c>
    </row>
    <row r="349" spans="1:18" x14ac:dyDescent="0.3">
      <c r="A349" s="100">
        <v>345</v>
      </c>
      <c r="B349" s="100">
        <v>1</v>
      </c>
      <c r="C349" s="100" t="s">
        <v>75</v>
      </c>
      <c r="D349" s="3" t="s">
        <v>76</v>
      </c>
      <c r="E349" s="3" t="s">
        <v>800</v>
      </c>
      <c r="F349" s="101" t="s">
        <v>1004</v>
      </c>
      <c r="G349" s="101" t="s">
        <v>1006</v>
      </c>
      <c r="H349" s="101" t="s">
        <v>3344</v>
      </c>
      <c r="I349" s="102">
        <v>161726</v>
      </c>
      <c r="J349" s="102">
        <v>116740015</v>
      </c>
      <c r="K349" s="3" t="s">
        <v>104</v>
      </c>
      <c r="L349" s="3" t="s">
        <v>486</v>
      </c>
      <c r="M349" s="3">
        <v>2008</v>
      </c>
      <c r="N349" s="4" t="s">
        <v>368</v>
      </c>
      <c r="O349" s="4" t="s">
        <v>267</v>
      </c>
      <c r="P349" s="3">
        <v>2017</v>
      </c>
      <c r="Q349" s="1" t="s">
        <v>3344</v>
      </c>
      <c r="R349" s="2" t="b">
        <f t="shared" si="1"/>
        <v>1</v>
      </c>
    </row>
    <row r="350" spans="1:18" x14ac:dyDescent="0.3">
      <c r="A350" s="100">
        <v>346</v>
      </c>
      <c r="B350" s="100">
        <v>1</v>
      </c>
      <c r="C350" s="100" t="s">
        <v>75</v>
      </c>
      <c r="D350" s="3" t="s">
        <v>76</v>
      </c>
      <c r="E350" s="3" t="s">
        <v>800</v>
      </c>
      <c r="F350" s="101" t="s">
        <v>1004</v>
      </c>
      <c r="G350" s="101" t="s">
        <v>1008</v>
      </c>
      <c r="H350" s="101" t="s">
        <v>3345</v>
      </c>
      <c r="I350" s="102">
        <v>152501278</v>
      </c>
      <c r="J350" s="102">
        <v>152501317</v>
      </c>
      <c r="K350" s="3" t="s">
        <v>104</v>
      </c>
      <c r="L350" s="3" t="s">
        <v>367</v>
      </c>
      <c r="M350" s="3" t="s">
        <v>267</v>
      </c>
      <c r="N350" s="4" t="s">
        <v>1217</v>
      </c>
      <c r="O350" s="4" t="s">
        <v>1218</v>
      </c>
      <c r="P350" s="106">
        <v>43891</v>
      </c>
      <c r="Q350" s="1" t="s">
        <v>3345</v>
      </c>
      <c r="R350" s="2" t="b">
        <f t="shared" si="1"/>
        <v>1</v>
      </c>
    </row>
    <row r="351" spans="1:18" x14ac:dyDescent="0.3">
      <c r="A351" s="100">
        <v>347</v>
      </c>
      <c r="B351" s="100">
        <v>1</v>
      </c>
      <c r="C351" s="100" t="s">
        <v>75</v>
      </c>
      <c r="D351" s="3" t="s">
        <v>76</v>
      </c>
      <c r="E351" s="3" t="s">
        <v>800</v>
      </c>
      <c r="F351" s="101" t="s">
        <v>1004</v>
      </c>
      <c r="G351" s="101" t="s">
        <v>1011</v>
      </c>
      <c r="H351" s="101" t="s">
        <v>3346</v>
      </c>
      <c r="I351" s="102">
        <v>42718</v>
      </c>
      <c r="J351" s="102">
        <v>70709684</v>
      </c>
      <c r="K351" s="3" t="s">
        <v>104</v>
      </c>
      <c r="L351" s="3" t="s">
        <v>486</v>
      </c>
      <c r="M351" s="3">
        <v>2008</v>
      </c>
      <c r="N351" s="4" t="s">
        <v>486</v>
      </c>
      <c r="O351" s="4" t="s">
        <v>267</v>
      </c>
      <c r="P351" s="3">
        <v>2015</v>
      </c>
      <c r="Q351" s="1" t="s">
        <v>3346</v>
      </c>
      <c r="R351" s="2" t="b">
        <f t="shared" si="1"/>
        <v>1</v>
      </c>
    </row>
    <row r="352" spans="1:18" x14ac:dyDescent="0.3">
      <c r="A352" s="100">
        <v>348</v>
      </c>
      <c r="B352" s="100">
        <v>1</v>
      </c>
      <c r="C352" s="100" t="s">
        <v>75</v>
      </c>
      <c r="D352" s="3" t="s">
        <v>76</v>
      </c>
      <c r="E352" s="3" t="s">
        <v>800</v>
      </c>
      <c r="F352" s="101" t="s">
        <v>1004</v>
      </c>
      <c r="G352" s="101" t="s">
        <v>1013</v>
      </c>
      <c r="H352" s="101" t="s">
        <v>3347</v>
      </c>
      <c r="I352" s="102">
        <v>60230</v>
      </c>
      <c r="J352" s="102">
        <v>3096513</v>
      </c>
      <c r="K352" s="3" t="s">
        <v>104</v>
      </c>
      <c r="L352" s="3" t="s">
        <v>486</v>
      </c>
      <c r="M352" s="3">
        <v>2006</v>
      </c>
      <c r="N352" s="4" t="s">
        <v>368</v>
      </c>
      <c r="O352" s="4" t="s">
        <v>267</v>
      </c>
      <c r="P352" s="104">
        <v>43891</v>
      </c>
      <c r="Q352" s="1" t="s">
        <v>3347</v>
      </c>
      <c r="R352" s="2" t="b">
        <f t="shared" si="1"/>
        <v>1</v>
      </c>
    </row>
    <row r="353" spans="1:18" x14ac:dyDescent="0.3">
      <c r="A353" s="100">
        <v>349</v>
      </c>
      <c r="B353" s="100">
        <v>1</v>
      </c>
      <c r="C353" s="100" t="s">
        <v>75</v>
      </c>
      <c r="D353" s="3" t="s">
        <v>76</v>
      </c>
      <c r="E353" s="3" t="s">
        <v>800</v>
      </c>
      <c r="F353" s="101" t="s">
        <v>1004</v>
      </c>
      <c r="G353" s="101" t="s">
        <v>1015</v>
      </c>
      <c r="H353" s="101" t="s">
        <v>3348</v>
      </c>
      <c r="I353" s="102">
        <v>161450</v>
      </c>
      <c r="J353" s="102">
        <v>124487481</v>
      </c>
      <c r="K353" s="3" t="s">
        <v>104</v>
      </c>
      <c r="L353" s="3" t="s">
        <v>486</v>
      </c>
      <c r="M353" s="3">
        <v>2008</v>
      </c>
      <c r="N353" s="4" t="s">
        <v>368</v>
      </c>
      <c r="O353" s="4" t="s">
        <v>267</v>
      </c>
      <c r="P353" s="104">
        <v>43891</v>
      </c>
      <c r="Q353" s="1" t="s">
        <v>3348</v>
      </c>
      <c r="R353" s="2" t="b">
        <f t="shared" si="1"/>
        <v>1</v>
      </c>
    </row>
    <row r="354" spans="1:18" x14ac:dyDescent="0.3">
      <c r="A354" s="100">
        <v>350</v>
      </c>
      <c r="B354" s="100">
        <v>1</v>
      </c>
      <c r="C354" s="100" t="s">
        <v>75</v>
      </c>
      <c r="D354" s="3" t="s">
        <v>76</v>
      </c>
      <c r="E354" s="3" t="s">
        <v>800</v>
      </c>
      <c r="F354" s="101" t="s">
        <v>1004</v>
      </c>
      <c r="G354" s="101" t="s">
        <v>1017</v>
      </c>
      <c r="H354" s="101" t="s">
        <v>3349</v>
      </c>
      <c r="I354" s="102">
        <v>41845</v>
      </c>
      <c r="J354" s="102">
        <v>116737374</v>
      </c>
      <c r="K354" s="3" t="s">
        <v>104</v>
      </c>
      <c r="L354" s="3" t="s">
        <v>486</v>
      </c>
      <c r="M354" s="3">
        <v>2003</v>
      </c>
      <c r="N354" s="4" t="s">
        <v>486</v>
      </c>
      <c r="O354" s="4" t="s">
        <v>267</v>
      </c>
      <c r="P354" s="3">
        <v>2017</v>
      </c>
      <c r="Q354" s="1" t="s">
        <v>3349</v>
      </c>
      <c r="R354" s="2" t="b">
        <f t="shared" si="1"/>
        <v>1</v>
      </c>
    </row>
    <row r="355" spans="1:18" x14ac:dyDescent="0.3">
      <c r="A355" s="100">
        <v>351</v>
      </c>
      <c r="B355" s="100">
        <v>1</v>
      </c>
      <c r="C355" s="100" t="s">
        <v>75</v>
      </c>
      <c r="D355" s="3" t="s">
        <v>76</v>
      </c>
      <c r="E355" s="3" t="s">
        <v>800</v>
      </c>
      <c r="F355" s="101" t="s">
        <v>1004</v>
      </c>
      <c r="G355" s="101" t="s">
        <v>1019</v>
      </c>
      <c r="H355" s="101" t="s">
        <v>3350</v>
      </c>
      <c r="I355" s="102">
        <v>161497</v>
      </c>
      <c r="J355" s="102">
        <v>124495582</v>
      </c>
      <c r="K355" s="3" t="s">
        <v>104</v>
      </c>
      <c r="L355" s="105" t="s">
        <v>486</v>
      </c>
      <c r="M355" s="105">
        <v>2008</v>
      </c>
      <c r="N355" s="4" t="s">
        <v>368</v>
      </c>
      <c r="O355" s="4" t="s">
        <v>267</v>
      </c>
      <c r="P355" s="106">
        <v>43891</v>
      </c>
      <c r="Q355" s="1" t="s">
        <v>3350</v>
      </c>
      <c r="R355" s="2" t="b">
        <f t="shared" si="1"/>
        <v>1</v>
      </c>
    </row>
    <row r="356" spans="1:18" x14ac:dyDescent="0.3">
      <c r="A356" s="100">
        <v>352</v>
      </c>
      <c r="B356" s="100">
        <v>1</v>
      </c>
      <c r="C356" s="100" t="s">
        <v>75</v>
      </c>
      <c r="D356" s="3" t="s">
        <v>76</v>
      </c>
      <c r="E356" s="3" t="s">
        <v>800</v>
      </c>
      <c r="F356" s="101" t="s">
        <v>1004</v>
      </c>
      <c r="G356" s="101" t="s">
        <v>1021</v>
      </c>
      <c r="H356" s="101" t="s">
        <v>3351</v>
      </c>
      <c r="I356" s="102">
        <v>162215361</v>
      </c>
      <c r="J356" s="102">
        <v>162215417</v>
      </c>
      <c r="K356" s="3" t="s">
        <v>104</v>
      </c>
      <c r="L356" s="3" t="s">
        <v>367</v>
      </c>
      <c r="M356" s="3" t="s">
        <v>267</v>
      </c>
      <c r="N356" s="4" t="s">
        <v>486</v>
      </c>
      <c r="O356" s="4" t="s">
        <v>267</v>
      </c>
      <c r="P356" s="104">
        <v>43891</v>
      </c>
      <c r="Q356" s="1" t="s">
        <v>3351</v>
      </c>
      <c r="R356" s="2" t="b">
        <f t="shared" si="1"/>
        <v>1</v>
      </c>
    </row>
    <row r="357" spans="1:18" x14ac:dyDescent="0.3">
      <c r="A357" s="100">
        <v>353</v>
      </c>
      <c r="B357" s="100">
        <v>1</v>
      </c>
      <c r="C357" s="100" t="s">
        <v>75</v>
      </c>
      <c r="D357" s="3" t="s">
        <v>76</v>
      </c>
      <c r="E357" s="3" t="s">
        <v>800</v>
      </c>
      <c r="F357" s="101" t="s">
        <v>1004</v>
      </c>
      <c r="G357" s="101" t="s">
        <v>1024</v>
      </c>
      <c r="H357" s="101" t="s">
        <v>3352</v>
      </c>
      <c r="I357" s="102">
        <v>161581</v>
      </c>
      <c r="J357" s="102">
        <v>124510063</v>
      </c>
      <c r="K357" s="3" t="s">
        <v>104</v>
      </c>
      <c r="L357" s="105" t="s">
        <v>486</v>
      </c>
      <c r="M357" s="105">
        <v>2008</v>
      </c>
      <c r="N357" s="4" t="s">
        <v>368</v>
      </c>
      <c r="O357" s="4" t="s">
        <v>267</v>
      </c>
      <c r="P357" s="110">
        <v>44197</v>
      </c>
      <c r="Q357" s="1" t="s">
        <v>3352</v>
      </c>
      <c r="R357" s="2" t="b">
        <f t="shared" si="1"/>
        <v>1</v>
      </c>
    </row>
    <row r="358" spans="1:18" x14ac:dyDescent="0.3">
      <c r="A358" s="100">
        <v>354</v>
      </c>
      <c r="B358" s="100">
        <v>1</v>
      </c>
      <c r="C358" s="100" t="s">
        <v>75</v>
      </c>
      <c r="D358" s="3" t="s">
        <v>76</v>
      </c>
      <c r="E358" s="3" t="s">
        <v>800</v>
      </c>
      <c r="F358" s="101" t="s">
        <v>1004</v>
      </c>
      <c r="G358" s="101" t="s">
        <v>1026</v>
      </c>
      <c r="H358" s="101" t="s">
        <v>3353</v>
      </c>
      <c r="I358" s="102">
        <v>60231</v>
      </c>
      <c r="J358" s="102">
        <v>80671960</v>
      </c>
      <c r="K358" s="3" t="s">
        <v>104</v>
      </c>
      <c r="L358" s="3" t="s">
        <v>486</v>
      </c>
      <c r="M358" s="3">
        <v>2006</v>
      </c>
      <c r="N358" s="4" t="s">
        <v>368</v>
      </c>
      <c r="O358" s="4" t="s">
        <v>267</v>
      </c>
      <c r="P358" s="3">
        <v>2014</v>
      </c>
      <c r="Q358" s="1" t="s">
        <v>3353</v>
      </c>
      <c r="R358" s="2" t="b">
        <f t="shared" si="1"/>
        <v>1</v>
      </c>
    </row>
    <row r="359" spans="1:18" x14ac:dyDescent="0.3">
      <c r="A359" s="100">
        <v>355</v>
      </c>
      <c r="B359" s="100">
        <v>1</v>
      </c>
      <c r="C359" s="100" t="s">
        <v>75</v>
      </c>
      <c r="D359" s="3" t="s">
        <v>76</v>
      </c>
      <c r="E359" s="3" t="s">
        <v>800</v>
      </c>
      <c r="F359" s="101" t="s">
        <v>1028</v>
      </c>
      <c r="G359" s="101" t="s">
        <v>1029</v>
      </c>
      <c r="H359" s="101" t="s">
        <v>3354</v>
      </c>
      <c r="I359" s="102">
        <v>161437</v>
      </c>
      <c r="J359" s="102">
        <v>124485297</v>
      </c>
      <c r="K359" s="3" t="s">
        <v>104</v>
      </c>
      <c r="L359" s="3" t="s">
        <v>486</v>
      </c>
      <c r="M359" s="3">
        <v>2008</v>
      </c>
      <c r="N359" s="4" t="s">
        <v>368</v>
      </c>
      <c r="O359" s="4" t="s">
        <v>267</v>
      </c>
      <c r="P359" s="104">
        <v>43891</v>
      </c>
      <c r="Q359" s="1" t="s">
        <v>3354</v>
      </c>
      <c r="R359" s="2" t="b">
        <f t="shared" si="1"/>
        <v>1</v>
      </c>
    </row>
    <row r="360" spans="1:18" x14ac:dyDescent="0.3">
      <c r="A360" s="100">
        <v>356</v>
      </c>
      <c r="B360" s="100">
        <v>1</v>
      </c>
      <c r="C360" s="100" t="s">
        <v>75</v>
      </c>
      <c r="D360" s="3" t="s">
        <v>76</v>
      </c>
      <c r="E360" s="3" t="s">
        <v>1031</v>
      </c>
      <c r="F360" s="101" t="s">
        <v>1032</v>
      </c>
      <c r="G360" s="101" t="s">
        <v>1033</v>
      </c>
      <c r="H360" s="101" t="s">
        <v>3355</v>
      </c>
      <c r="I360" s="102">
        <v>169836996</v>
      </c>
      <c r="J360" s="102">
        <v>169837118</v>
      </c>
      <c r="K360" s="3" t="s">
        <v>104</v>
      </c>
      <c r="L360" s="3" t="s">
        <v>367</v>
      </c>
      <c r="M360" s="3" t="s">
        <v>267</v>
      </c>
      <c r="N360" s="4" t="s">
        <v>486</v>
      </c>
      <c r="O360" s="4" t="s">
        <v>267</v>
      </c>
      <c r="P360" s="104">
        <v>43891</v>
      </c>
      <c r="Q360" s="1" t="s">
        <v>3355</v>
      </c>
      <c r="R360" s="2" t="b">
        <f t="shared" si="1"/>
        <v>1</v>
      </c>
    </row>
    <row r="361" spans="1:18" x14ac:dyDescent="0.3">
      <c r="A361" s="100">
        <v>357</v>
      </c>
      <c r="B361" s="100">
        <v>1</v>
      </c>
      <c r="C361" s="100" t="s">
        <v>75</v>
      </c>
      <c r="D361" s="3" t="s">
        <v>76</v>
      </c>
      <c r="E361" s="3" t="s">
        <v>1031</v>
      </c>
      <c r="F361" s="101" t="s">
        <v>1036</v>
      </c>
      <c r="G361" s="101" t="s">
        <v>1037</v>
      </c>
      <c r="H361" s="101" t="s">
        <v>3356</v>
      </c>
      <c r="I361" s="102">
        <v>161736</v>
      </c>
      <c r="J361" s="102">
        <v>124535973</v>
      </c>
      <c r="K361" s="3" t="s">
        <v>1219</v>
      </c>
      <c r="L361" s="3" t="s">
        <v>1217</v>
      </c>
      <c r="M361" s="3">
        <v>2008</v>
      </c>
      <c r="N361" s="4" t="s">
        <v>368</v>
      </c>
      <c r="O361" s="4" t="s">
        <v>267</v>
      </c>
      <c r="P361" s="119">
        <v>44228</v>
      </c>
      <c r="Q361" s="1" t="s">
        <v>3356</v>
      </c>
      <c r="R361" s="2" t="b">
        <f t="shared" si="1"/>
        <v>1</v>
      </c>
    </row>
    <row r="362" spans="1:18" x14ac:dyDescent="0.3">
      <c r="A362" s="100">
        <v>358</v>
      </c>
      <c r="B362" s="100">
        <v>1</v>
      </c>
      <c r="C362" s="100" t="s">
        <v>75</v>
      </c>
      <c r="D362" s="3" t="s">
        <v>76</v>
      </c>
      <c r="E362" s="3" t="s">
        <v>1031</v>
      </c>
      <c r="F362" s="101" t="s">
        <v>1036</v>
      </c>
      <c r="G362" s="101" t="s">
        <v>1039</v>
      </c>
      <c r="H362" s="101" t="s">
        <v>3357</v>
      </c>
      <c r="I362" s="102">
        <v>176485916</v>
      </c>
      <c r="J362" s="102">
        <v>176485947</v>
      </c>
      <c r="K362" s="3" t="s">
        <v>1219</v>
      </c>
      <c r="L362" s="3" t="s">
        <v>367</v>
      </c>
      <c r="M362" s="3" t="s">
        <v>267</v>
      </c>
      <c r="N362" s="4" t="s">
        <v>368</v>
      </c>
      <c r="O362" s="4" t="s">
        <v>267</v>
      </c>
      <c r="P362" s="119">
        <v>44228</v>
      </c>
      <c r="Q362" s="1" t="s">
        <v>3357</v>
      </c>
      <c r="R362" s="2" t="b">
        <f t="shared" si="1"/>
        <v>1</v>
      </c>
    </row>
    <row r="363" spans="1:18" x14ac:dyDescent="0.3">
      <c r="A363" s="100">
        <v>359</v>
      </c>
      <c r="B363" s="100">
        <v>1</v>
      </c>
      <c r="C363" s="100" t="s">
        <v>75</v>
      </c>
      <c r="D363" s="3" t="s">
        <v>76</v>
      </c>
      <c r="E363" s="3" t="s">
        <v>1031</v>
      </c>
      <c r="F363" s="101" t="s">
        <v>1036</v>
      </c>
      <c r="G363" s="101" t="s">
        <v>1041</v>
      </c>
      <c r="H363" s="101" t="s">
        <v>3358</v>
      </c>
      <c r="I363" s="102">
        <v>41728</v>
      </c>
      <c r="J363" s="102">
        <v>68609954</v>
      </c>
      <c r="K363" s="3" t="s">
        <v>104</v>
      </c>
      <c r="L363" s="3" t="s">
        <v>368</v>
      </c>
      <c r="M363" s="3">
        <v>2003</v>
      </c>
      <c r="N363" s="4" t="s">
        <v>368</v>
      </c>
      <c r="O363" s="4" t="s">
        <v>267</v>
      </c>
      <c r="P363" s="3">
        <v>2015</v>
      </c>
      <c r="Q363" s="1" t="s">
        <v>3358</v>
      </c>
      <c r="R363" s="2" t="b">
        <f t="shared" si="1"/>
        <v>1</v>
      </c>
    </row>
    <row r="364" spans="1:18" x14ac:dyDescent="0.3">
      <c r="A364" s="100">
        <v>360</v>
      </c>
      <c r="B364" s="100">
        <v>1</v>
      </c>
      <c r="C364" s="100" t="s">
        <v>75</v>
      </c>
      <c r="D364" s="3" t="s">
        <v>76</v>
      </c>
      <c r="E364" s="3" t="s">
        <v>1031</v>
      </c>
      <c r="F364" s="101" t="s">
        <v>1036</v>
      </c>
      <c r="G364" s="101" t="s">
        <v>1043</v>
      </c>
      <c r="H364" s="101" t="s">
        <v>3359</v>
      </c>
      <c r="I364" s="102">
        <v>41729</v>
      </c>
      <c r="J364" s="102">
        <v>68610061</v>
      </c>
      <c r="K364" s="3" t="s">
        <v>104</v>
      </c>
      <c r="L364" s="3" t="s">
        <v>368</v>
      </c>
      <c r="M364" s="3">
        <v>2003</v>
      </c>
      <c r="N364" s="4" t="s">
        <v>368</v>
      </c>
      <c r="O364" s="4" t="s">
        <v>267</v>
      </c>
      <c r="P364" s="3">
        <v>2015</v>
      </c>
      <c r="Q364" s="1" t="s">
        <v>3359</v>
      </c>
      <c r="R364" s="2" t="b">
        <f t="shared" si="1"/>
        <v>1</v>
      </c>
    </row>
    <row r="365" spans="1:18" x14ac:dyDescent="0.3">
      <c r="A365" s="100">
        <v>361</v>
      </c>
      <c r="B365" s="100">
        <v>1</v>
      </c>
      <c r="C365" s="100" t="s">
        <v>75</v>
      </c>
      <c r="D365" s="3" t="s">
        <v>76</v>
      </c>
      <c r="E365" s="3" t="s">
        <v>1031</v>
      </c>
      <c r="F365" s="101" t="s">
        <v>1036</v>
      </c>
      <c r="G365" s="101" t="s">
        <v>1045</v>
      </c>
      <c r="H365" s="101" t="s">
        <v>3360</v>
      </c>
      <c r="I365" s="102">
        <v>41730</v>
      </c>
      <c r="J365" s="102">
        <v>124414963</v>
      </c>
      <c r="K365" s="3" t="s">
        <v>1219</v>
      </c>
      <c r="L365" s="3" t="s">
        <v>2972</v>
      </c>
      <c r="M365" s="3">
        <v>2003</v>
      </c>
      <c r="N365" s="4" t="s">
        <v>2972</v>
      </c>
      <c r="O365" s="4" t="s">
        <v>3202</v>
      </c>
      <c r="P365" s="119">
        <v>44228</v>
      </c>
      <c r="Q365" s="1" t="s">
        <v>3360</v>
      </c>
      <c r="R365" s="2" t="b">
        <f t="shared" si="1"/>
        <v>1</v>
      </c>
    </row>
    <row r="366" spans="1:18" x14ac:dyDescent="0.3">
      <c r="A366" s="100">
        <v>362</v>
      </c>
      <c r="B366" s="100">
        <v>1</v>
      </c>
      <c r="C366" s="100" t="s">
        <v>75</v>
      </c>
      <c r="D366" s="3" t="s">
        <v>76</v>
      </c>
      <c r="E366" s="3" t="s">
        <v>1031</v>
      </c>
      <c r="F366" s="101" t="s">
        <v>1036</v>
      </c>
      <c r="G366" s="101" t="s">
        <v>1047</v>
      </c>
      <c r="H366" s="101" t="s">
        <v>3361</v>
      </c>
      <c r="I366" s="102">
        <v>161434</v>
      </c>
      <c r="J366" s="102">
        <v>68610162</v>
      </c>
      <c r="K366" s="3" t="s">
        <v>104</v>
      </c>
      <c r="L366" s="3" t="s">
        <v>486</v>
      </c>
      <c r="M366" s="3">
        <v>2008</v>
      </c>
      <c r="N366" s="4" t="s">
        <v>486</v>
      </c>
      <c r="O366" s="4" t="s">
        <v>267</v>
      </c>
      <c r="P366" s="3">
        <v>2015</v>
      </c>
      <c r="Q366" s="1" t="s">
        <v>3361</v>
      </c>
      <c r="R366" s="2" t="b">
        <f t="shared" si="1"/>
        <v>1</v>
      </c>
    </row>
    <row r="367" spans="1:18" x14ac:dyDescent="0.3">
      <c r="A367" s="100">
        <v>363</v>
      </c>
      <c r="B367" s="100">
        <v>1</v>
      </c>
      <c r="C367" s="100" t="s">
        <v>75</v>
      </c>
      <c r="D367" s="3" t="s">
        <v>76</v>
      </c>
      <c r="E367" s="3" t="s">
        <v>1031</v>
      </c>
      <c r="F367" s="101" t="s">
        <v>1049</v>
      </c>
      <c r="G367" s="101" t="s">
        <v>1050</v>
      </c>
      <c r="H367" s="101" t="s">
        <v>3362</v>
      </c>
      <c r="I367" s="102">
        <v>41870</v>
      </c>
      <c r="J367" s="102">
        <v>116737571</v>
      </c>
      <c r="K367" s="3" t="s">
        <v>104</v>
      </c>
      <c r="L367" s="3" t="s">
        <v>1217</v>
      </c>
      <c r="M367" s="3">
        <v>2003</v>
      </c>
      <c r="N367" s="4" t="s">
        <v>486</v>
      </c>
      <c r="O367" s="4" t="s">
        <v>267</v>
      </c>
      <c r="P367" s="3">
        <v>2017</v>
      </c>
      <c r="Q367" s="1" t="s">
        <v>3362</v>
      </c>
      <c r="R367" s="2" t="b">
        <f t="shared" si="1"/>
        <v>1</v>
      </c>
    </row>
    <row r="368" spans="1:18" x14ac:dyDescent="0.3">
      <c r="A368" s="100">
        <v>364</v>
      </c>
      <c r="B368" s="100">
        <v>1</v>
      </c>
      <c r="C368" s="100" t="s">
        <v>75</v>
      </c>
      <c r="D368" s="3" t="s">
        <v>76</v>
      </c>
      <c r="E368" s="3" t="s">
        <v>1031</v>
      </c>
      <c r="F368" s="101" t="s">
        <v>1049</v>
      </c>
      <c r="G368" s="101" t="s">
        <v>1052</v>
      </c>
      <c r="H368" s="101" t="s">
        <v>3363</v>
      </c>
      <c r="I368" s="102">
        <v>41731</v>
      </c>
      <c r="J368" s="102">
        <v>68610330</v>
      </c>
      <c r="K368" s="3" t="s">
        <v>104</v>
      </c>
      <c r="L368" s="3" t="s">
        <v>368</v>
      </c>
      <c r="M368" s="3">
        <v>2003</v>
      </c>
      <c r="N368" s="4" t="s">
        <v>368</v>
      </c>
      <c r="O368" s="4" t="s">
        <v>267</v>
      </c>
      <c r="P368" s="3">
        <v>2015</v>
      </c>
      <c r="Q368" s="1" t="s">
        <v>3363</v>
      </c>
      <c r="R368" s="2" t="b">
        <f t="shared" si="1"/>
        <v>1</v>
      </c>
    </row>
    <row r="369" spans="1:18" x14ac:dyDescent="0.3">
      <c r="A369" s="100">
        <v>365</v>
      </c>
      <c r="B369" s="100">
        <v>1</v>
      </c>
      <c r="C369" s="100" t="s">
        <v>75</v>
      </c>
      <c r="D369" s="3" t="s">
        <v>76</v>
      </c>
      <c r="E369" s="3" t="s">
        <v>1031</v>
      </c>
      <c r="F369" s="101" t="s">
        <v>1054</v>
      </c>
      <c r="G369" s="101" t="s">
        <v>1055</v>
      </c>
      <c r="H369" s="101" t="s">
        <v>3364</v>
      </c>
      <c r="I369" s="102">
        <v>42706</v>
      </c>
      <c r="J369" s="102">
        <v>68615830</v>
      </c>
      <c r="K369" s="3" t="s">
        <v>104</v>
      </c>
      <c r="L369" s="3" t="s">
        <v>2972</v>
      </c>
      <c r="M369" s="3">
        <v>2010</v>
      </c>
      <c r="N369" s="4" t="s">
        <v>1561</v>
      </c>
      <c r="O369" s="4" t="s">
        <v>2980</v>
      </c>
      <c r="P369" s="3">
        <v>2018</v>
      </c>
      <c r="Q369" s="1" t="s">
        <v>3364</v>
      </c>
      <c r="R369" s="2" t="b">
        <f t="shared" si="1"/>
        <v>1</v>
      </c>
    </row>
    <row r="370" spans="1:18" x14ac:dyDescent="0.3">
      <c r="A370" s="100">
        <v>366</v>
      </c>
      <c r="B370" s="100">
        <v>1</v>
      </c>
      <c r="C370" s="100" t="s">
        <v>75</v>
      </c>
      <c r="D370" s="3" t="s">
        <v>76</v>
      </c>
      <c r="E370" s="3" t="s">
        <v>1031</v>
      </c>
      <c r="F370" s="101" t="s">
        <v>1054</v>
      </c>
      <c r="G370" s="101" t="s">
        <v>1057</v>
      </c>
      <c r="H370" s="101" t="s">
        <v>3365</v>
      </c>
      <c r="I370" s="102">
        <v>174145</v>
      </c>
      <c r="J370" s="102">
        <v>68615996</v>
      </c>
      <c r="K370" s="3" t="s">
        <v>104</v>
      </c>
      <c r="L370" s="3" t="s">
        <v>486</v>
      </c>
      <c r="M370" s="3">
        <v>2010</v>
      </c>
      <c r="N370" s="4" t="s">
        <v>486</v>
      </c>
      <c r="O370" s="4" t="s">
        <v>267</v>
      </c>
      <c r="P370" s="3">
        <v>2015</v>
      </c>
      <c r="Q370" s="1" t="s">
        <v>3365</v>
      </c>
      <c r="R370" s="2" t="b">
        <f t="shared" si="1"/>
        <v>1</v>
      </c>
    </row>
    <row r="371" spans="1:18" x14ac:dyDescent="0.3">
      <c r="A371" s="100">
        <v>367</v>
      </c>
      <c r="B371" s="100">
        <v>1</v>
      </c>
      <c r="C371" s="100" t="s">
        <v>75</v>
      </c>
      <c r="D371" s="3" t="s">
        <v>76</v>
      </c>
      <c r="E371" s="3" t="s">
        <v>1031</v>
      </c>
      <c r="F371" s="101" t="s">
        <v>1054</v>
      </c>
      <c r="G371" s="101" t="s">
        <v>1059</v>
      </c>
      <c r="H371" s="101" t="s">
        <v>3366</v>
      </c>
      <c r="I371" s="102">
        <v>162207827</v>
      </c>
      <c r="J371" s="102">
        <v>162870102</v>
      </c>
      <c r="K371" s="3" t="s">
        <v>104</v>
      </c>
      <c r="L371" s="3" t="s">
        <v>486</v>
      </c>
      <c r="M371" s="3">
        <v>2010</v>
      </c>
      <c r="N371" s="4" t="s">
        <v>1561</v>
      </c>
      <c r="O371" s="4" t="s">
        <v>2980</v>
      </c>
      <c r="P371" s="104">
        <v>43891</v>
      </c>
      <c r="Q371" s="1" t="s">
        <v>3366</v>
      </c>
      <c r="R371" s="2" t="b">
        <f t="shared" si="1"/>
        <v>1</v>
      </c>
    </row>
    <row r="372" spans="1:18" x14ac:dyDescent="0.3">
      <c r="A372" s="100">
        <v>368</v>
      </c>
      <c r="B372" s="100">
        <v>1</v>
      </c>
      <c r="C372" s="100" t="s">
        <v>75</v>
      </c>
      <c r="D372" s="3" t="s">
        <v>76</v>
      </c>
      <c r="E372" s="3" t="s">
        <v>1031</v>
      </c>
      <c r="F372" s="101" t="s">
        <v>1054</v>
      </c>
      <c r="G372" s="101" t="s">
        <v>641</v>
      </c>
      <c r="H372" s="101" t="s">
        <v>3367</v>
      </c>
      <c r="I372" s="102">
        <v>169232559</v>
      </c>
      <c r="J372" s="102">
        <v>169232602</v>
      </c>
      <c r="K372" s="3" t="s">
        <v>104</v>
      </c>
      <c r="L372" s="3" t="s">
        <v>367</v>
      </c>
      <c r="M372" s="3" t="s">
        <v>267</v>
      </c>
      <c r="N372" s="4" t="s">
        <v>368</v>
      </c>
      <c r="O372" s="4" t="s">
        <v>267</v>
      </c>
      <c r="P372" s="109">
        <v>44197</v>
      </c>
      <c r="Q372" s="1" t="s">
        <v>3367</v>
      </c>
      <c r="R372" s="2" t="b">
        <f t="shared" si="1"/>
        <v>1</v>
      </c>
    </row>
    <row r="373" spans="1:18" x14ac:dyDescent="0.3">
      <c r="A373" s="100">
        <v>369</v>
      </c>
      <c r="B373" s="100">
        <v>1</v>
      </c>
      <c r="C373" s="100" t="s">
        <v>75</v>
      </c>
      <c r="D373" s="3" t="s">
        <v>76</v>
      </c>
      <c r="E373" s="3" t="s">
        <v>1031</v>
      </c>
      <c r="F373" s="101" t="s">
        <v>1054</v>
      </c>
      <c r="G373" s="101" t="s">
        <v>1062</v>
      </c>
      <c r="H373" s="101" t="s">
        <v>3368</v>
      </c>
      <c r="I373" s="102">
        <v>195422</v>
      </c>
      <c r="J373" s="102">
        <v>68616108</v>
      </c>
      <c r="K373" s="3" t="s">
        <v>104</v>
      </c>
      <c r="L373" s="3" t="s">
        <v>368</v>
      </c>
      <c r="M373" s="3">
        <v>2010</v>
      </c>
      <c r="N373" s="4" t="s">
        <v>368</v>
      </c>
      <c r="O373" s="4" t="s">
        <v>267</v>
      </c>
      <c r="P373" s="3">
        <v>2015</v>
      </c>
      <c r="Q373" s="1" t="s">
        <v>3368</v>
      </c>
      <c r="R373" s="2" t="b">
        <f t="shared" si="1"/>
        <v>1</v>
      </c>
    </row>
    <row r="374" spans="1:18" x14ac:dyDescent="0.3">
      <c r="A374" s="100">
        <v>370</v>
      </c>
      <c r="B374" s="100">
        <v>1</v>
      </c>
      <c r="C374" s="100" t="s">
        <v>75</v>
      </c>
      <c r="D374" s="3" t="s">
        <v>76</v>
      </c>
      <c r="E374" s="3" t="s">
        <v>1031</v>
      </c>
      <c r="F374" s="101" t="s">
        <v>1054</v>
      </c>
      <c r="G374" s="101" t="s">
        <v>1064</v>
      </c>
      <c r="H374" s="101" t="s">
        <v>3369</v>
      </c>
      <c r="I374" s="102">
        <v>41752</v>
      </c>
      <c r="J374" s="102">
        <v>116736703</v>
      </c>
      <c r="K374" s="3" t="s">
        <v>104</v>
      </c>
      <c r="L374" s="3" t="s">
        <v>368</v>
      </c>
      <c r="M374" s="3">
        <v>2003</v>
      </c>
      <c r="N374" s="4" t="s">
        <v>368</v>
      </c>
      <c r="O374" s="4" t="s">
        <v>267</v>
      </c>
      <c r="P374" s="3">
        <v>2017</v>
      </c>
      <c r="Q374" s="1" t="s">
        <v>3369</v>
      </c>
      <c r="R374" s="2" t="b">
        <f t="shared" si="1"/>
        <v>1</v>
      </c>
    </row>
    <row r="375" spans="1:18" x14ac:dyDescent="0.3">
      <c r="A375" s="100">
        <v>371</v>
      </c>
      <c r="B375" s="100">
        <v>1</v>
      </c>
      <c r="C375" s="100" t="s">
        <v>75</v>
      </c>
      <c r="D375" s="3" t="s">
        <v>76</v>
      </c>
      <c r="E375" s="3" t="s">
        <v>1031</v>
      </c>
      <c r="F375" s="101" t="s">
        <v>1054</v>
      </c>
      <c r="G375" s="101" t="s">
        <v>1066</v>
      </c>
      <c r="H375" s="101" t="s">
        <v>3370</v>
      </c>
      <c r="I375" s="102">
        <v>41753</v>
      </c>
      <c r="J375" s="102">
        <v>68616196</v>
      </c>
      <c r="K375" s="3" t="s">
        <v>104</v>
      </c>
      <c r="L375" s="3" t="s">
        <v>368</v>
      </c>
      <c r="M375" s="3">
        <v>2003</v>
      </c>
      <c r="N375" s="4" t="s">
        <v>368</v>
      </c>
      <c r="O375" s="4" t="s">
        <v>267</v>
      </c>
      <c r="P375" s="3">
        <v>2015</v>
      </c>
      <c r="Q375" s="1" t="s">
        <v>3370</v>
      </c>
      <c r="R375" s="2" t="b">
        <f t="shared" si="1"/>
        <v>1</v>
      </c>
    </row>
    <row r="376" spans="1:18" x14ac:dyDescent="0.3">
      <c r="A376" s="100">
        <v>372</v>
      </c>
      <c r="B376" s="100">
        <v>1</v>
      </c>
      <c r="C376" s="100" t="s">
        <v>75</v>
      </c>
      <c r="D376" s="3" t="s">
        <v>76</v>
      </c>
      <c r="E376" s="3" t="s">
        <v>1031</v>
      </c>
      <c r="F376" s="101" t="s">
        <v>1054</v>
      </c>
      <c r="G376" s="101" t="s">
        <v>1069</v>
      </c>
      <c r="H376" s="101" t="s">
        <v>3371</v>
      </c>
      <c r="I376" s="102">
        <v>162215534</v>
      </c>
      <c r="J376" s="102">
        <v>162215566</v>
      </c>
      <c r="K376" s="3" t="s">
        <v>104</v>
      </c>
      <c r="L376" s="3" t="s">
        <v>367</v>
      </c>
      <c r="M376" s="3" t="s">
        <v>267</v>
      </c>
      <c r="N376" s="4" t="s">
        <v>486</v>
      </c>
      <c r="O376" s="4" t="s">
        <v>267</v>
      </c>
      <c r="P376" s="104">
        <v>43891</v>
      </c>
      <c r="Q376" s="1" t="s">
        <v>3371</v>
      </c>
      <c r="R376" s="2" t="b">
        <f t="shared" si="1"/>
        <v>1</v>
      </c>
    </row>
    <row r="377" spans="1:18" x14ac:dyDescent="0.3">
      <c r="A377" s="100">
        <v>373</v>
      </c>
      <c r="B377" s="100">
        <v>1</v>
      </c>
      <c r="C377" s="100" t="s">
        <v>75</v>
      </c>
      <c r="D377" s="3" t="s">
        <v>76</v>
      </c>
      <c r="E377" s="3" t="s">
        <v>1031</v>
      </c>
      <c r="F377" s="101" t="s">
        <v>1054</v>
      </c>
      <c r="G377" s="101" t="s">
        <v>1072</v>
      </c>
      <c r="H377" s="101" t="s">
        <v>3372</v>
      </c>
      <c r="I377" s="102">
        <v>161380</v>
      </c>
      <c r="J377" s="102">
        <v>22516400</v>
      </c>
      <c r="K377" s="3" t="s">
        <v>1219</v>
      </c>
      <c r="L377" s="3" t="s">
        <v>486</v>
      </c>
      <c r="M377" s="3">
        <v>2008</v>
      </c>
      <c r="N377" s="4" t="s">
        <v>1561</v>
      </c>
      <c r="O377" s="4" t="s">
        <v>1218</v>
      </c>
      <c r="P377" s="104">
        <v>44228</v>
      </c>
      <c r="Q377" s="1" t="s">
        <v>3372</v>
      </c>
      <c r="R377" s="2" t="b">
        <f t="shared" si="1"/>
        <v>1</v>
      </c>
    </row>
    <row r="378" spans="1:18" x14ac:dyDescent="0.3">
      <c r="A378" s="100">
        <v>374</v>
      </c>
      <c r="B378" s="100">
        <v>1</v>
      </c>
      <c r="C378" s="100" t="s">
        <v>75</v>
      </c>
      <c r="D378" s="3" t="s">
        <v>76</v>
      </c>
      <c r="E378" s="3" t="s">
        <v>1031</v>
      </c>
      <c r="F378" s="101" t="s">
        <v>1054</v>
      </c>
      <c r="G378" s="101" t="s">
        <v>1074</v>
      </c>
      <c r="H378" s="101" t="s">
        <v>3373</v>
      </c>
      <c r="I378" s="102">
        <v>181361</v>
      </c>
      <c r="J378" s="102">
        <v>68616304</v>
      </c>
      <c r="K378" s="3" t="s">
        <v>104</v>
      </c>
      <c r="L378" s="3" t="s">
        <v>486</v>
      </c>
      <c r="M378" s="3">
        <v>2010</v>
      </c>
      <c r="N378" s="4" t="s">
        <v>486</v>
      </c>
      <c r="O378" s="4" t="s">
        <v>267</v>
      </c>
      <c r="P378" s="3">
        <v>2015</v>
      </c>
      <c r="Q378" s="1" t="s">
        <v>3373</v>
      </c>
      <c r="R378" s="2" t="b">
        <f t="shared" si="1"/>
        <v>1</v>
      </c>
    </row>
    <row r="379" spans="1:18" x14ac:dyDescent="0.3">
      <c r="A379" s="100">
        <v>375</v>
      </c>
      <c r="B379" s="100">
        <v>1</v>
      </c>
      <c r="C379" s="100" t="s">
        <v>75</v>
      </c>
      <c r="D379" s="3" t="s">
        <v>76</v>
      </c>
      <c r="E379" s="3" t="s">
        <v>1031</v>
      </c>
      <c r="F379" s="101" t="s">
        <v>1054</v>
      </c>
      <c r="G379" s="101" t="s">
        <v>1076</v>
      </c>
      <c r="H379" s="101" t="s">
        <v>3374</v>
      </c>
      <c r="I379" s="102">
        <v>161591</v>
      </c>
      <c r="J379" s="102">
        <v>124511862</v>
      </c>
      <c r="K379" s="3" t="s">
        <v>104</v>
      </c>
      <c r="L379" s="3" t="s">
        <v>486</v>
      </c>
      <c r="M379" s="3">
        <v>2008</v>
      </c>
      <c r="N379" s="4" t="s">
        <v>1561</v>
      </c>
      <c r="O379" s="4" t="s">
        <v>2980</v>
      </c>
      <c r="P379" s="104">
        <v>43891</v>
      </c>
      <c r="Q379" s="1" t="s">
        <v>3374</v>
      </c>
      <c r="R379" s="2" t="b">
        <f t="shared" si="1"/>
        <v>1</v>
      </c>
    </row>
    <row r="380" spans="1:18" x14ac:dyDescent="0.3">
      <c r="A380" s="100">
        <v>376</v>
      </c>
      <c r="B380" s="100">
        <v>1</v>
      </c>
      <c r="C380" s="100" t="s">
        <v>75</v>
      </c>
      <c r="D380" s="3" t="s">
        <v>76</v>
      </c>
      <c r="E380" s="3" t="s">
        <v>1031</v>
      </c>
      <c r="F380" s="101" t="s">
        <v>1054</v>
      </c>
      <c r="G380" s="101" t="s">
        <v>1078</v>
      </c>
      <c r="H380" s="101" t="s">
        <v>3375</v>
      </c>
      <c r="I380" s="102">
        <v>42710</v>
      </c>
      <c r="J380" s="102">
        <v>68616428</v>
      </c>
      <c r="K380" s="3" t="s">
        <v>104</v>
      </c>
      <c r="L380" s="3" t="s">
        <v>486</v>
      </c>
      <c r="M380" s="3">
        <v>2010</v>
      </c>
      <c r="N380" s="4" t="s">
        <v>486</v>
      </c>
      <c r="O380" s="118" t="s">
        <v>267</v>
      </c>
      <c r="P380" s="3">
        <v>2015</v>
      </c>
      <c r="Q380" s="1" t="s">
        <v>3375</v>
      </c>
      <c r="R380" s="2" t="b">
        <f t="shared" si="1"/>
        <v>1</v>
      </c>
    </row>
    <row r="381" spans="1:18" x14ac:dyDescent="0.3">
      <c r="A381" s="100">
        <v>377</v>
      </c>
      <c r="B381" s="100">
        <v>1</v>
      </c>
      <c r="C381" s="100" t="s">
        <v>75</v>
      </c>
      <c r="D381" s="3" t="s">
        <v>76</v>
      </c>
      <c r="E381" s="3" t="s">
        <v>1031</v>
      </c>
      <c r="F381" s="101" t="s">
        <v>1054</v>
      </c>
      <c r="G381" s="101" t="s">
        <v>1080</v>
      </c>
      <c r="H381" s="101" t="s">
        <v>3376</v>
      </c>
      <c r="I381" s="102">
        <v>162215596</v>
      </c>
      <c r="J381" s="102">
        <v>162215618</v>
      </c>
      <c r="K381" s="3" t="s">
        <v>104</v>
      </c>
      <c r="L381" s="3" t="s">
        <v>367</v>
      </c>
      <c r="M381" s="3" t="s">
        <v>267</v>
      </c>
      <c r="N381" s="4" t="s">
        <v>368</v>
      </c>
      <c r="O381" s="4" t="s">
        <v>267</v>
      </c>
      <c r="P381" s="104">
        <v>43891</v>
      </c>
      <c r="Q381" s="1" t="s">
        <v>3376</v>
      </c>
      <c r="R381" s="2" t="b">
        <f t="shared" si="1"/>
        <v>1</v>
      </c>
    </row>
    <row r="382" spans="1:18" x14ac:dyDescent="0.3">
      <c r="A382" s="100">
        <v>378</v>
      </c>
      <c r="B382" s="100">
        <v>1</v>
      </c>
      <c r="C382" s="100" t="s">
        <v>75</v>
      </c>
      <c r="D382" s="3" t="s">
        <v>76</v>
      </c>
      <c r="E382" s="3" t="s">
        <v>1031</v>
      </c>
      <c r="F382" s="107" t="s">
        <v>1054</v>
      </c>
      <c r="G382" s="107" t="s">
        <v>1082</v>
      </c>
      <c r="H382" s="101" t="s">
        <v>3377</v>
      </c>
      <c r="I382" s="102">
        <v>44606</v>
      </c>
      <c r="J382" s="102">
        <v>124434871</v>
      </c>
      <c r="K382" s="3" t="s">
        <v>104</v>
      </c>
      <c r="L382" s="3" t="s">
        <v>368</v>
      </c>
      <c r="M382" s="3">
        <v>2004</v>
      </c>
      <c r="N382" s="4" t="s">
        <v>2972</v>
      </c>
      <c r="O382" s="4" t="s">
        <v>1218</v>
      </c>
      <c r="P382" s="108">
        <v>43862</v>
      </c>
      <c r="Q382" s="1" t="s">
        <v>3377</v>
      </c>
      <c r="R382" s="2" t="b">
        <f t="shared" si="1"/>
        <v>1</v>
      </c>
    </row>
    <row r="383" spans="1:18" x14ac:dyDescent="0.3">
      <c r="A383" s="100">
        <v>379</v>
      </c>
      <c r="B383" s="100">
        <v>1</v>
      </c>
      <c r="C383" s="100" t="s">
        <v>75</v>
      </c>
      <c r="D383" s="3" t="s">
        <v>76</v>
      </c>
      <c r="E383" s="3" t="s">
        <v>1031</v>
      </c>
      <c r="F383" s="101" t="s">
        <v>1054</v>
      </c>
      <c r="G383" s="101" t="s">
        <v>1084</v>
      </c>
      <c r="H383" s="101" t="s">
        <v>3378</v>
      </c>
      <c r="I383" s="102">
        <v>169232956</v>
      </c>
      <c r="J383" s="102">
        <v>124533854</v>
      </c>
      <c r="K383" s="3" t="s">
        <v>104</v>
      </c>
      <c r="L383" s="105" t="s">
        <v>486</v>
      </c>
      <c r="M383" s="105">
        <v>2007</v>
      </c>
      <c r="N383" s="4" t="s">
        <v>2972</v>
      </c>
      <c r="O383" s="4" t="s">
        <v>1218</v>
      </c>
      <c r="P383" s="109">
        <v>44197</v>
      </c>
      <c r="Q383" s="1" t="s">
        <v>3378</v>
      </c>
      <c r="R383" s="2" t="b">
        <f t="shared" si="1"/>
        <v>1</v>
      </c>
    </row>
    <row r="384" spans="1:18" x14ac:dyDescent="0.3">
      <c r="A384" s="100">
        <v>380</v>
      </c>
      <c r="B384" s="100">
        <v>1</v>
      </c>
      <c r="C384" s="100" t="s">
        <v>75</v>
      </c>
      <c r="D384" s="3" t="s">
        <v>76</v>
      </c>
      <c r="E384" s="3" t="s">
        <v>1031</v>
      </c>
      <c r="F384" s="101" t="s">
        <v>1054</v>
      </c>
      <c r="G384" s="101" t="s">
        <v>1086</v>
      </c>
      <c r="H384" s="101" t="s">
        <v>3379</v>
      </c>
      <c r="I384" s="102">
        <v>42707</v>
      </c>
      <c r="J384" s="102">
        <v>68616530</v>
      </c>
      <c r="K384" s="3" t="s">
        <v>104</v>
      </c>
      <c r="L384" s="3" t="s">
        <v>2972</v>
      </c>
      <c r="M384" s="3">
        <v>2010</v>
      </c>
      <c r="N384" s="4" t="s">
        <v>2972</v>
      </c>
      <c r="O384" s="4" t="s">
        <v>2980</v>
      </c>
      <c r="P384" s="3">
        <v>2018</v>
      </c>
      <c r="Q384" s="1" t="s">
        <v>3379</v>
      </c>
      <c r="R384" s="2" t="b">
        <f t="shared" si="1"/>
        <v>1</v>
      </c>
    </row>
    <row r="385" spans="1:18" x14ac:dyDescent="0.3">
      <c r="A385" s="100">
        <v>381</v>
      </c>
      <c r="B385" s="100">
        <v>1</v>
      </c>
      <c r="C385" s="100" t="s">
        <v>75</v>
      </c>
      <c r="D385" s="3" t="s">
        <v>76</v>
      </c>
      <c r="E385" s="3" t="s">
        <v>1031</v>
      </c>
      <c r="F385" s="101" t="s">
        <v>1054</v>
      </c>
      <c r="G385" s="101" t="s">
        <v>1088</v>
      </c>
      <c r="H385" s="101" t="s">
        <v>3380</v>
      </c>
      <c r="I385" s="102">
        <v>60227</v>
      </c>
      <c r="J385" s="102">
        <v>80671800</v>
      </c>
      <c r="K385" s="3" t="s">
        <v>104</v>
      </c>
      <c r="L385" s="3" t="s">
        <v>368</v>
      </c>
      <c r="M385" s="3">
        <v>2006</v>
      </c>
      <c r="N385" s="4" t="s">
        <v>368</v>
      </c>
      <c r="O385" s="4" t="s">
        <v>267</v>
      </c>
      <c r="P385" s="3">
        <v>2015</v>
      </c>
      <c r="Q385" s="1" t="s">
        <v>3380</v>
      </c>
      <c r="R385" s="2" t="b">
        <f t="shared" si="1"/>
        <v>1</v>
      </c>
    </row>
    <row r="386" spans="1:18" x14ac:dyDescent="0.3">
      <c r="A386" s="100">
        <v>382</v>
      </c>
      <c r="B386" s="100">
        <v>1</v>
      </c>
      <c r="C386" s="100" t="s">
        <v>75</v>
      </c>
      <c r="D386" s="3" t="s">
        <v>76</v>
      </c>
      <c r="E386" s="3" t="s">
        <v>1031</v>
      </c>
      <c r="F386" s="101" t="s">
        <v>1054</v>
      </c>
      <c r="G386" s="101" t="s">
        <v>1090</v>
      </c>
      <c r="H386" s="101" t="s">
        <v>3381</v>
      </c>
      <c r="I386" s="102">
        <v>42709</v>
      </c>
      <c r="J386" s="102">
        <v>68616652</v>
      </c>
      <c r="K386" s="3" t="s">
        <v>104</v>
      </c>
      <c r="L386" s="3" t="s">
        <v>486</v>
      </c>
      <c r="M386" s="3">
        <v>2003</v>
      </c>
      <c r="N386" s="4" t="s">
        <v>486</v>
      </c>
      <c r="O386" s="4" t="s">
        <v>267</v>
      </c>
      <c r="P386" s="3">
        <v>2015</v>
      </c>
      <c r="Q386" s="1" t="s">
        <v>3381</v>
      </c>
      <c r="R386" s="2" t="b">
        <f t="shared" si="1"/>
        <v>1</v>
      </c>
    </row>
    <row r="387" spans="1:18" x14ac:dyDescent="0.3">
      <c r="A387" s="100">
        <v>383</v>
      </c>
      <c r="B387" s="100">
        <v>1</v>
      </c>
      <c r="C387" s="100" t="s">
        <v>75</v>
      </c>
      <c r="D387" s="3" t="s">
        <v>76</v>
      </c>
      <c r="E387" s="3" t="s">
        <v>1031</v>
      </c>
      <c r="F387" s="107" t="s">
        <v>1092</v>
      </c>
      <c r="G387" s="107" t="s">
        <v>1093</v>
      </c>
      <c r="H387" s="101" t="s">
        <v>3382</v>
      </c>
      <c r="I387" s="102">
        <v>39348</v>
      </c>
      <c r="J387" s="102">
        <v>124404008</v>
      </c>
      <c r="K387" s="3" t="s">
        <v>104</v>
      </c>
      <c r="L387" s="3" t="s">
        <v>2972</v>
      </c>
      <c r="M387" s="3">
        <v>2005</v>
      </c>
      <c r="N387" s="4" t="s">
        <v>368</v>
      </c>
      <c r="O387" s="4" t="s">
        <v>267</v>
      </c>
      <c r="P387" s="108">
        <v>43862</v>
      </c>
      <c r="Q387" s="1" t="s">
        <v>3382</v>
      </c>
      <c r="R387" s="2" t="b">
        <f t="shared" si="1"/>
        <v>1</v>
      </c>
    </row>
    <row r="388" spans="1:18" x14ac:dyDescent="0.3">
      <c r="A388" s="100">
        <v>384</v>
      </c>
      <c r="B388" s="100">
        <v>1</v>
      </c>
      <c r="C388" s="100" t="s">
        <v>75</v>
      </c>
      <c r="D388" s="3" t="s">
        <v>76</v>
      </c>
      <c r="E388" s="3" t="s">
        <v>1031</v>
      </c>
      <c r="F388" s="107" t="s">
        <v>1092</v>
      </c>
      <c r="G388" s="107" t="s">
        <v>1095</v>
      </c>
      <c r="H388" s="101" t="s">
        <v>3383</v>
      </c>
      <c r="I388" s="102">
        <v>161515</v>
      </c>
      <c r="J388" s="102">
        <v>124498131</v>
      </c>
      <c r="K388" s="3" t="s">
        <v>104</v>
      </c>
      <c r="L388" s="3" t="s">
        <v>486</v>
      </c>
      <c r="M388" s="3">
        <v>2004</v>
      </c>
      <c r="N388" s="4" t="s">
        <v>368</v>
      </c>
      <c r="O388" s="4" t="s">
        <v>267</v>
      </c>
      <c r="P388" s="108">
        <v>43862</v>
      </c>
      <c r="Q388" s="1" t="s">
        <v>3383</v>
      </c>
      <c r="R388" s="2" t="b">
        <f t="shared" si="1"/>
        <v>1</v>
      </c>
    </row>
    <row r="389" spans="1:18" x14ac:dyDescent="0.3">
      <c r="A389" s="100">
        <v>385</v>
      </c>
      <c r="B389" s="100">
        <v>1</v>
      </c>
      <c r="C389" s="100" t="s">
        <v>75</v>
      </c>
      <c r="D389" s="3" t="s">
        <v>76</v>
      </c>
      <c r="E389" s="3" t="s">
        <v>1031</v>
      </c>
      <c r="F389" s="101" t="s">
        <v>1097</v>
      </c>
      <c r="G389" s="101" t="s">
        <v>1098</v>
      </c>
      <c r="H389" s="101" t="s">
        <v>3384</v>
      </c>
      <c r="I389" s="102">
        <v>39347</v>
      </c>
      <c r="J389" s="102">
        <v>2906921</v>
      </c>
      <c r="K389" s="3" t="s">
        <v>104</v>
      </c>
      <c r="L389" s="3" t="s">
        <v>486</v>
      </c>
      <c r="M389" s="3">
        <v>2005</v>
      </c>
      <c r="N389" s="4" t="s">
        <v>368</v>
      </c>
      <c r="O389" s="4" t="s">
        <v>267</v>
      </c>
      <c r="P389" s="106">
        <v>43891</v>
      </c>
      <c r="Q389" s="1" t="s">
        <v>3384</v>
      </c>
      <c r="R389" s="2" t="b">
        <f t="shared" si="1"/>
        <v>1</v>
      </c>
    </row>
    <row r="390" spans="1:18" x14ac:dyDescent="0.3">
      <c r="A390" s="100">
        <v>386</v>
      </c>
      <c r="B390" s="100">
        <v>1</v>
      </c>
      <c r="C390" s="100" t="s">
        <v>75</v>
      </c>
      <c r="D390" s="3" t="s">
        <v>76</v>
      </c>
      <c r="E390" s="3" t="s">
        <v>1031</v>
      </c>
      <c r="F390" s="101" t="s">
        <v>1097</v>
      </c>
      <c r="G390" s="101" t="s">
        <v>1100</v>
      </c>
      <c r="H390" s="101" t="s">
        <v>3385</v>
      </c>
      <c r="I390" s="102">
        <v>44585</v>
      </c>
      <c r="J390" s="102">
        <v>124433964</v>
      </c>
      <c r="K390" s="3" t="s">
        <v>104</v>
      </c>
      <c r="L390" s="3" t="s">
        <v>486</v>
      </c>
      <c r="M390" s="3">
        <v>2004</v>
      </c>
      <c r="N390" s="4" t="s">
        <v>368</v>
      </c>
      <c r="O390" s="4" t="s">
        <v>267</v>
      </c>
      <c r="P390" s="106">
        <v>43891</v>
      </c>
      <c r="Q390" s="1" t="s">
        <v>3385</v>
      </c>
      <c r="R390" s="2" t="b">
        <f t="shared" si="1"/>
        <v>1</v>
      </c>
    </row>
    <row r="391" spans="1:18" x14ac:dyDescent="0.3">
      <c r="A391" s="100">
        <v>387</v>
      </c>
      <c r="B391" s="100">
        <v>1</v>
      </c>
      <c r="C391" s="100" t="s">
        <v>75</v>
      </c>
      <c r="D391" s="3" t="s">
        <v>76</v>
      </c>
      <c r="E391" s="3" t="s">
        <v>1031</v>
      </c>
      <c r="F391" s="101" t="s">
        <v>1097</v>
      </c>
      <c r="G391" s="101" t="s">
        <v>678</v>
      </c>
      <c r="H391" s="101" t="s">
        <v>3386</v>
      </c>
      <c r="I391" s="102">
        <v>161544</v>
      </c>
      <c r="J391" s="102">
        <v>124504476</v>
      </c>
      <c r="K391" s="3" t="s">
        <v>104</v>
      </c>
      <c r="L391" s="3" t="s">
        <v>368</v>
      </c>
      <c r="M391" s="3">
        <v>2004</v>
      </c>
      <c r="N391" s="4" t="s">
        <v>368</v>
      </c>
      <c r="O391" s="4" t="s">
        <v>267</v>
      </c>
      <c r="P391" s="104">
        <v>43891</v>
      </c>
      <c r="Q391" s="1" t="s">
        <v>3386</v>
      </c>
      <c r="R391" s="2" t="b">
        <f t="shared" si="1"/>
        <v>1</v>
      </c>
    </row>
    <row r="392" spans="1:18" x14ac:dyDescent="0.3">
      <c r="A392" s="100">
        <v>388</v>
      </c>
      <c r="B392" s="100">
        <v>1</v>
      </c>
      <c r="C392" s="100" t="s">
        <v>75</v>
      </c>
      <c r="D392" s="3" t="s">
        <v>76</v>
      </c>
      <c r="E392" s="3" t="s">
        <v>1031</v>
      </c>
      <c r="F392" s="101" t="s">
        <v>1097</v>
      </c>
      <c r="G392" s="101" t="s">
        <v>1103</v>
      </c>
      <c r="H392" s="101" t="s">
        <v>3387</v>
      </c>
      <c r="I392" s="102">
        <v>44586</v>
      </c>
      <c r="J392" s="102">
        <v>2996520</v>
      </c>
      <c r="K392" s="3" t="s">
        <v>104</v>
      </c>
      <c r="L392" s="3" t="s">
        <v>1217</v>
      </c>
      <c r="M392" s="3">
        <v>2004</v>
      </c>
      <c r="N392" s="4" t="s">
        <v>1217</v>
      </c>
      <c r="O392" s="4" t="s">
        <v>3202</v>
      </c>
      <c r="P392" s="106">
        <v>43891</v>
      </c>
      <c r="Q392" s="1" t="s">
        <v>3387</v>
      </c>
      <c r="R392" s="2" t="b">
        <f t="shared" si="1"/>
        <v>1</v>
      </c>
    </row>
    <row r="393" spans="1:18" x14ac:dyDescent="0.3">
      <c r="A393" s="100">
        <v>389</v>
      </c>
      <c r="B393" s="100">
        <v>1</v>
      </c>
      <c r="C393" s="100" t="s">
        <v>75</v>
      </c>
      <c r="D393" s="3" t="s">
        <v>76</v>
      </c>
      <c r="E393" s="3" t="s">
        <v>1031</v>
      </c>
      <c r="F393" s="101" t="s">
        <v>1097</v>
      </c>
      <c r="G393" s="101" t="s">
        <v>1105</v>
      </c>
      <c r="H393" s="101" t="s">
        <v>3388</v>
      </c>
      <c r="I393" s="102">
        <v>44587</v>
      </c>
      <c r="J393" s="102">
        <v>2996626</v>
      </c>
      <c r="K393" s="3" t="s">
        <v>104</v>
      </c>
      <c r="L393" s="3" t="s">
        <v>486</v>
      </c>
      <c r="M393" s="3">
        <v>2004</v>
      </c>
      <c r="N393" s="4" t="s">
        <v>368</v>
      </c>
      <c r="O393" s="4" t="s">
        <v>267</v>
      </c>
      <c r="P393" s="106">
        <v>43891</v>
      </c>
      <c r="Q393" s="1" t="s">
        <v>3388</v>
      </c>
      <c r="R393" s="2" t="b">
        <f t="shared" si="1"/>
        <v>1</v>
      </c>
    </row>
    <row r="394" spans="1:18" x14ac:dyDescent="0.3">
      <c r="A394" s="100">
        <v>390</v>
      </c>
      <c r="B394" s="100">
        <v>1</v>
      </c>
      <c r="C394" s="100" t="s">
        <v>75</v>
      </c>
      <c r="D394" s="3" t="s">
        <v>76</v>
      </c>
      <c r="E394" s="3" t="s">
        <v>1031</v>
      </c>
      <c r="F394" s="101" t="s">
        <v>1107</v>
      </c>
      <c r="G394" s="101" t="s">
        <v>1108</v>
      </c>
      <c r="H394" s="101" t="s">
        <v>3389</v>
      </c>
      <c r="I394" s="102">
        <v>161336</v>
      </c>
      <c r="J394" s="102">
        <v>124467774</v>
      </c>
      <c r="K394" s="3" t="s">
        <v>104</v>
      </c>
      <c r="L394" s="3" t="s">
        <v>368</v>
      </c>
      <c r="M394" s="3">
        <v>2004</v>
      </c>
      <c r="N394" s="4" t="s">
        <v>368</v>
      </c>
      <c r="O394" s="4" t="s">
        <v>267</v>
      </c>
      <c r="P394" s="104">
        <v>43891</v>
      </c>
      <c r="Q394" s="1" t="s">
        <v>3389</v>
      </c>
      <c r="R394" s="2" t="b">
        <f t="shared" si="1"/>
        <v>1</v>
      </c>
    </row>
    <row r="395" spans="1:18" x14ac:dyDescent="0.3">
      <c r="A395" s="100">
        <v>391</v>
      </c>
      <c r="B395" s="100">
        <v>1</v>
      </c>
      <c r="C395" s="100" t="s">
        <v>75</v>
      </c>
      <c r="D395" s="3" t="s">
        <v>76</v>
      </c>
      <c r="E395" s="3" t="s">
        <v>1031</v>
      </c>
      <c r="F395" s="101" t="s">
        <v>1107</v>
      </c>
      <c r="G395" s="101" t="s">
        <v>1110</v>
      </c>
      <c r="H395" s="101" t="s">
        <v>3390</v>
      </c>
      <c r="I395" s="102">
        <v>129495825</v>
      </c>
      <c r="J395" s="102">
        <v>129495847</v>
      </c>
      <c r="K395" s="3" t="s">
        <v>104</v>
      </c>
      <c r="L395" s="3" t="s">
        <v>367</v>
      </c>
      <c r="M395" s="3" t="s">
        <v>267</v>
      </c>
      <c r="N395" s="4" t="s">
        <v>368</v>
      </c>
      <c r="O395" s="4" t="s">
        <v>267</v>
      </c>
      <c r="P395" s="106">
        <v>43891</v>
      </c>
      <c r="Q395" s="1" t="s">
        <v>3390</v>
      </c>
      <c r="R395" s="2" t="b">
        <f t="shared" si="1"/>
        <v>1</v>
      </c>
    </row>
    <row r="396" spans="1:18" x14ac:dyDescent="0.3">
      <c r="A396" s="100">
        <v>392</v>
      </c>
      <c r="B396" s="100">
        <v>1</v>
      </c>
      <c r="C396" s="100" t="s">
        <v>75</v>
      </c>
      <c r="D396" s="3" t="s">
        <v>76</v>
      </c>
      <c r="E396" s="3" t="s">
        <v>1031</v>
      </c>
      <c r="F396" s="101" t="s">
        <v>1107</v>
      </c>
      <c r="G396" s="101" t="s">
        <v>1114</v>
      </c>
      <c r="H396" s="101" t="s">
        <v>3391</v>
      </c>
      <c r="I396" s="102">
        <v>161307554</v>
      </c>
      <c r="J396" s="102">
        <v>124478351</v>
      </c>
      <c r="K396" s="3" t="s">
        <v>1219</v>
      </c>
      <c r="L396" s="3" t="s">
        <v>368</v>
      </c>
      <c r="M396" s="3">
        <v>2008</v>
      </c>
      <c r="N396" s="4" t="s">
        <v>368</v>
      </c>
      <c r="O396" s="4" t="s">
        <v>267</v>
      </c>
      <c r="P396" s="104">
        <v>44228</v>
      </c>
      <c r="Q396" s="1" t="s">
        <v>3391</v>
      </c>
      <c r="R396" s="2" t="b">
        <f t="shared" si="1"/>
        <v>1</v>
      </c>
    </row>
    <row r="397" spans="1:18" x14ac:dyDescent="0.3">
      <c r="A397" s="100">
        <v>393</v>
      </c>
      <c r="B397" s="100">
        <v>1</v>
      </c>
      <c r="C397" s="100" t="s">
        <v>75</v>
      </c>
      <c r="D397" s="3" t="s">
        <v>76</v>
      </c>
      <c r="E397" s="3" t="s">
        <v>1031</v>
      </c>
      <c r="F397" s="107" t="s">
        <v>1107</v>
      </c>
      <c r="G397" s="107" t="s">
        <v>1116</v>
      </c>
      <c r="H397" s="101" t="s">
        <v>3392</v>
      </c>
      <c r="I397" s="102">
        <v>39349</v>
      </c>
      <c r="J397" s="102">
        <v>124404210</v>
      </c>
      <c r="K397" s="3" t="s">
        <v>104</v>
      </c>
      <c r="L397" s="3" t="s">
        <v>2972</v>
      </c>
      <c r="M397" s="3">
        <v>2004</v>
      </c>
      <c r="N397" s="4" t="s">
        <v>2972</v>
      </c>
      <c r="O397" s="4" t="s">
        <v>2980</v>
      </c>
      <c r="P397" s="108">
        <v>43862</v>
      </c>
      <c r="Q397" s="1" t="s">
        <v>3392</v>
      </c>
      <c r="R397" s="2" t="b">
        <f t="shared" si="1"/>
        <v>1</v>
      </c>
    </row>
    <row r="398" spans="1:18" x14ac:dyDescent="0.3">
      <c r="A398" s="100">
        <v>394</v>
      </c>
      <c r="B398" s="100">
        <v>1</v>
      </c>
      <c r="C398" s="100" t="s">
        <v>75</v>
      </c>
      <c r="D398" s="3" t="s">
        <v>76</v>
      </c>
      <c r="E398" s="3" t="s">
        <v>1031</v>
      </c>
      <c r="F398" s="101" t="s">
        <v>1107</v>
      </c>
      <c r="G398" s="101" t="s">
        <v>1118</v>
      </c>
      <c r="H398" s="101" t="s">
        <v>3393</v>
      </c>
      <c r="I398" s="102">
        <v>60234</v>
      </c>
      <c r="J398" s="102">
        <v>124454484</v>
      </c>
      <c r="K398" s="3" t="s">
        <v>1219</v>
      </c>
      <c r="L398" s="3" t="s">
        <v>486</v>
      </c>
      <c r="M398" s="3">
        <v>2006</v>
      </c>
      <c r="N398" s="4" t="s">
        <v>486</v>
      </c>
      <c r="O398" s="4" t="s">
        <v>267</v>
      </c>
      <c r="P398" s="104">
        <v>44228</v>
      </c>
      <c r="Q398" s="1" t="s">
        <v>3393</v>
      </c>
      <c r="R398" s="2" t="b">
        <f t="shared" si="1"/>
        <v>1</v>
      </c>
    </row>
    <row r="399" spans="1:18" x14ac:dyDescent="0.3">
      <c r="A399" s="100">
        <v>395</v>
      </c>
      <c r="B399" s="100">
        <v>1</v>
      </c>
      <c r="C399" s="100" t="s">
        <v>75</v>
      </c>
      <c r="D399" s="3" t="s">
        <v>76</v>
      </c>
      <c r="E399" s="3" t="s">
        <v>1031</v>
      </c>
      <c r="F399" s="107" t="s">
        <v>1107</v>
      </c>
      <c r="G399" s="107" t="s">
        <v>1121</v>
      </c>
      <c r="H399" s="101" t="s">
        <v>3394</v>
      </c>
      <c r="I399" s="102">
        <v>161429</v>
      </c>
      <c r="J399" s="102">
        <v>124483641</v>
      </c>
      <c r="K399" s="3" t="s">
        <v>104</v>
      </c>
      <c r="L399" s="3" t="s">
        <v>486</v>
      </c>
      <c r="M399" s="3">
        <v>2007</v>
      </c>
      <c r="N399" s="4" t="s">
        <v>486</v>
      </c>
      <c r="O399" s="4" t="s">
        <v>267</v>
      </c>
      <c r="P399" s="3">
        <v>2018</v>
      </c>
      <c r="Q399" s="1" t="s">
        <v>3394</v>
      </c>
      <c r="R399" s="2" t="b">
        <f t="shared" si="1"/>
        <v>1</v>
      </c>
    </row>
    <row r="400" spans="1:18" x14ac:dyDescent="0.3">
      <c r="A400" s="100">
        <v>396</v>
      </c>
      <c r="B400" s="100">
        <v>0</v>
      </c>
      <c r="C400" s="100" t="s">
        <v>75</v>
      </c>
      <c r="D400" s="3" t="s">
        <v>76</v>
      </c>
      <c r="E400" s="3" t="s">
        <v>1031</v>
      </c>
      <c r="F400" s="107" t="s">
        <v>1107</v>
      </c>
      <c r="G400" s="107" t="s">
        <v>1123</v>
      </c>
      <c r="H400" s="101" t="s">
        <v>5575</v>
      </c>
      <c r="I400" s="100" t="e">
        <v>#N/A</v>
      </c>
      <c r="J400" s="100" t="e">
        <v>#N/A</v>
      </c>
      <c r="K400" s="3"/>
      <c r="L400" s="3" t="s">
        <v>367</v>
      </c>
      <c r="M400" s="3" t="s">
        <v>267</v>
      </c>
      <c r="N400" s="4" t="s">
        <v>5576</v>
      </c>
      <c r="O400" s="3"/>
      <c r="P400" s="3">
        <v>2021</v>
      </c>
      <c r="Q400" s="1" t="s">
        <v>5575</v>
      </c>
      <c r="R400" s="2" t="b">
        <f t="shared" si="1"/>
        <v>1</v>
      </c>
    </row>
    <row r="401" spans="1:18" x14ac:dyDescent="0.3">
      <c r="A401" s="100">
        <v>397</v>
      </c>
      <c r="B401" s="100">
        <v>1</v>
      </c>
      <c r="C401" s="100" t="s">
        <v>75</v>
      </c>
      <c r="D401" s="3" t="s">
        <v>76</v>
      </c>
      <c r="E401" s="3" t="s">
        <v>1031</v>
      </c>
      <c r="F401" s="101" t="s">
        <v>1107</v>
      </c>
      <c r="G401" s="101" t="s">
        <v>1127</v>
      </c>
      <c r="H401" s="101" t="s">
        <v>3395</v>
      </c>
      <c r="I401" s="102">
        <v>161458</v>
      </c>
      <c r="J401" s="102">
        <v>124489099</v>
      </c>
      <c r="K401" s="3" t="s">
        <v>104</v>
      </c>
      <c r="L401" s="3" t="s">
        <v>486</v>
      </c>
      <c r="M401" s="3">
        <v>2007</v>
      </c>
      <c r="N401" s="4" t="s">
        <v>486</v>
      </c>
      <c r="O401" s="4" t="s">
        <v>267</v>
      </c>
      <c r="P401" s="104">
        <v>43891</v>
      </c>
      <c r="Q401" s="1" t="s">
        <v>3395</v>
      </c>
      <c r="R401" s="2" t="b">
        <f t="shared" si="1"/>
        <v>1</v>
      </c>
    </row>
    <row r="402" spans="1:18" x14ac:dyDescent="0.3">
      <c r="A402" s="100">
        <v>398</v>
      </c>
      <c r="B402" s="100">
        <v>1</v>
      </c>
      <c r="C402" s="100" t="s">
        <v>75</v>
      </c>
      <c r="D402" s="3" t="s">
        <v>76</v>
      </c>
      <c r="E402" s="3" t="s">
        <v>1031</v>
      </c>
      <c r="F402" s="101" t="s">
        <v>1107</v>
      </c>
      <c r="G402" s="101" t="s">
        <v>1130</v>
      </c>
      <c r="H402" s="101" t="s">
        <v>3396</v>
      </c>
      <c r="I402" s="102">
        <v>130394197</v>
      </c>
      <c r="J402" s="102">
        <v>2996872</v>
      </c>
      <c r="K402" s="3" t="s">
        <v>104</v>
      </c>
      <c r="L402" s="3" t="s">
        <v>486</v>
      </c>
      <c r="M402" s="3">
        <v>2004</v>
      </c>
      <c r="N402" s="4" t="s">
        <v>486</v>
      </c>
      <c r="O402" s="4" t="s">
        <v>267</v>
      </c>
      <c r="P402" s="106">
        <v>43891</v>
      </c>
      <c r="Q402" s="1" t="s">
        <v>3396</v>
      </c>
      <c r="R402" s="2" t="b">
        <f t="shared" si="1"/>
        <v>1</v>
      </c>
    </row>
    <row r="403" spans="1:18" x14ac:dyDescent="0.3">
      <c r="A403" s="100">
        <v>399</v>
      </c>
      <c r="B403" s="100">
        <v>1</v>
      </c>
      <c r="C403" s="100" t="s">
        <v>75</v>
      </c>
      <c r="D403" s="3" t="s">
        <v>76</v>
      </c>
      <c r="E403" s="3" t="s">
        <v>1031</v>
      </c>
      <c r="F403" s="101" t="s">
        <v>1107</v>
      </c>
      <c r="G403" s="101" t="s">
        <v>1133</v>
      </c>
      <c r="H403" s="101" t="s">
        <v>3397</v>
      </c>
      <c r="I403" s="102">
        <v>44590</v>
      </c>
      <c r="J403" s="102">
        <v>2996991</v>
      </c>
      <c r="K403" s="3" t="s">
        <v>104</v>
      </c>
      <c r="L403" s="3" t="s">
        <v>486</v>
      </c>
      <c r="M403" s="3">
        <v>2004</v>
      </c>
      <c r="N403" s="4" t="s">
        <v>368</v>
      </c>
      <c r="O403" s="4" t="s">
        <v>267</v>
      </c>
      <c r="P403" s="104">
        <v>43891</v>
      </c>
      <c r="Q403" s="1" t="s">
        <v>3397</v>
      </c>
      <c r="R403" s="2" t="b">
        <f t="shared" si="1"/>
        <v>1</v>
      </c>
    </row>
    <row r="404" spans="1:18" x14ac:dyDescent="0.3">
      <c r="A404" s="100">
        <v>400</v>
      </c>
      <c r="B404" s="100">
        <v>1</v>
      </c>
      <c r="C404" s="100" t="s">
        <v>75</v>
      </c>
      <c r="D404" s="3" t="s">
        <v>76</v>
      </c>
      <c r="E404" s="3" t="s">
        <v>1031</v>
      </c>
      <c r="F404" s="101" t="s">
        <v>1107</v>
      </c>
      <c r="G404" s="101" t="s">
        <v>1135</v>
      </c>
      <c r="H404" s="101" t="s">
        <v>3398</v>
      </c>
      <c r="I404" s="102">
        <v>60232</v>
      </c>
      <c r="J404" s="102">
        <v>124454108</v>
      </c>
      <c r="K404" s="3" t="s">
        <v>104</v>
      </c>
      <c r="L404" s="3" t="s">
        <v>486</v>
      </c>
      <c r="M404" s="3">
        <v>2006</v>
      </c>
      <c r="N404" s="4" t="s">
        <v>368</v>
      </c>
      <c r="O404" s="4" t="s">
        <v>267</v>
      </c>
      <c r="P404" s="104">
        <v>43891</v>
      </c>
      <c r="Q404" s="1" t="s">
        <v>3398</v>
      </c>
      <c r="R404" s="2" t="b">
        <f t="shared" si="1"/>
        <v>1</v>
      </c>
    </row>
    <row r="405" spans="1:18" x14ac:dyDescent="0.3">
      <c r="A405" s="100">
        <v>401</v>
      </c>
      <c r="B405" s="100">
        <v>1</v>
      </c>
      <c r="C405" s="100" t="s">
        <v>75</v>
      </c>
      <c r="D405" s="3" t="s">
        <v>76</v>
      </c>
      <c r="E405" s="3" t="s">
        <v>1031</v>
      </c>
      <c r="F405" s="101" t="s">
        <v>1107</v>
      </c>
      <c r="G405" s="101" t="s">
        <v>1137</v>
      </c>
      <c r="H405" s="101" t="s">
        <v>3399</v>
      </c>
      <c r="I405" s="102">
        <v>60233</v>
      </c>
      <c r="J405" s="102">
        <v>124454241</v>
      </c>
      <c r="K405" s="3" t="s">
        <v>104</v>
      </c>
      <c r="L405" s="3" t="s">
        <v>368</v>
      </c>
      <c r="M405" s="3">
        <v>2006</v>
      </c>
      <c r="N405" s="4" t="s">
        <v>368</v>
      </c>
      <c r="O405" s="4" t="s">
        <v>267</v>
      </c>
      <c r="P405" s="104">
        <v>43891</v>
      </c>
      <c r="Q405" s="1" t="s">
        <v>3399</v>
      </c>
      <c r="R405" s="2" t="b">
        <f t="shared" si="1"/>
        <v>1</v>
      </c>
    </row>
    <row r="406" spans="1:18" x14ac:dyDescent="0.3">
      <c r="A406" s="100">
        <v>402</v>
      </c>
      <c r="B406" s="100">
        <v>1</v>
      </c>
      <c r="C406" s="100" t="s">
        <v>75</v>
      </c>
      <c r="D406" s="3" t="s">
        <v>76</v>
      </c>
      <c r="E406" s="3" t="s">
        <v>1031</v>
      </c>
      <c r="F406" s="101" t="s">
        <v>1107</v>
      </c>
      <c r="G406" s="101" t="s">
        <v>1139</v>
      </c>
      <c r="H406" s="101" t="s">
        <v>3400</v>
      </c>
      <c r="I406" s="102">
        <v>161484</v>
      </c>
      <c r="J406" s="102">
        <v>124493465</v>
      </c>
      <c r="K406" s="3" t="s">
        <v>1219</v>
      </c>
      <c r="L406" s="3" t="s">
        <v>2972</v>
      </c>
      <c r="M406" s="3">
        <v>2006</v>
      </c>
      <c r="N406" s="4" t="s">
        <v>1217</v>
      </c>
      <c r="O406" s="4" t="s">
        <v>2980</v>
      </c>
      <c r="P406" s="104">
        <v>44228</v>
      </c>
      <c r="Q406" s="1" t="s">
        <v>3400</v>
      </c>
      <c r="R406" s="2" t="b">
        <f t="shared" si="1"/>
        <v>1</v>
      </c>
    </row>
    <row r="407" spans="1:18" x14ac:dyDescent="0.3">
      <c r="A407" s="100">
        <v>403</v>
      </c>
      <c r="B407" s="100">
        <v>1</v>
      </c>
      <c r="C407" s="100" t="s">
        <v>75</v>
      </c>
      <c r="D407" s="3" t="s">
        <v>76</v>
      </c>
      <c r="E407" s="3" t="s">
        <v>1031</v>
      </c>
      <c r="F407" s="101" t="s">
        <v>1107</v>
      </c>
      <c r="G407" s="101" t="s">
        <v>1141</v>
      </c>
      <c r="H407" s="101" t="s">
        <v>3401</v>
      </c>
      <c r="I407" s="102">
        <v>161308360</v>
      </c>
      <c r="J407" s="102">
        <v>124485124</v>
      </c>
      <c r="K407" s="3" t="s">
        <v>104</v>
      </c>
      <c r="L407" s="105" t="s">
        <v>368</v>
      </c>
      <c r="M407" s="105">
        <v>2008</v>
      </c>
      <c r="N407" s="4" t="s">
        <v>368</v>
      </c>
      <c r="O407" s="4" t="s">
        <v>267</v>
      </c>
      <c r="P407" s="106">
        <v>43891</v>
      </c>
      <c r="Q407" s="1" t="s">
        <v>3401</v>
      </c>
      <c r="R407" s="2" t="b">
        <f t="shared" si="1"/>
        <v>1</v>
      </c>
    </row>
    <row r="408" spans="1:18" x14ac:dyDescent="0.3">
      <c r="A408" s="100">
        <v>404</v>
      </c>
      <c r="B408" s="100">
        <v>1</v>
      </c>
      <c r="C408" s="100" t="s">
        <v>75</v>
      </c>
      <c r="D408" s="3" t="s">
        <v>76</v>
      </c>
      <c r="E408" s="3" t="s">
        <v>1031</v>
      </c>
      <c r="F408" s="101" t="s">
        <v>1107</v>
      </c>
      <c r="G408" s="101" t="s">
        <v>1143</v>
      </c>
      <c r="H408" s="101" t="s">
        <v>3402</v>
      </c>
      <c r="I408" s="102">
        <v>161449</v>
      </c>
      <c r="J408" s="102">
        <v>124487299</v>
      </c>
      <c r="K408" s="3" t="s">
        <v>104</v>
      </c>
      <c r="L408" s="3" t="s">
        <v>368</v>
      </c>
      <c r="M408" s="3">
        <v>2004</v>
      </c>
      <c r="N408" s="4" t="s">
        <v>368</v>
      </c>
      <c r="O408" s="4" t="s">
        <v>267</v>
      </c>
      <c r="P408" s="104">
        <v>43891</v>
      </c>
      <c r="Q408" s="1" t="s">
        <v>3402</v>
      </c>
      <c r="R408" s="2" t="b">
        <f t="shared" si="1"/>
        <v>1</v>
      </c>
    </row>
    <row r="409" spans="1:18" x14ac:dyDescent="0.3">
      <c r="A409" s="100">
        <v>405</v>
      </c>
      <c r="B409" s="100">
        <v>1</v>
      </c>
      <c r="C409" s="100" t="s">
        <v>75</v>
      </c>
      <c r="D409" s="3" t="s">
        <v>76</v>
      </c>
      <c r="E409" s="3" t="s">
        <v>1031</v>
      </c>
      <c r="F409" s="101" t="s">
        <v>1107</v>
      </c>
      <c r="G409" s="101" t="s">
        <v>1145</v>
      </c>
      <c r="H409" s="101" t="s">
        <v>3403</v>
      </c>
      <c r="I409" s="102">
        <v>129495856</v>
      </c>
      <c r="J409" s="102">
        <v>129495885</v>
      </c>
      <c r="K409" s="3" t="s">
        <v>104</v>
      </c>
      <c r="L409" s="3" t="s">
        <v>367</v>
      </c>
      <c r="M409" s="3" t="s">
        <v>267</v>
      </c>
      <c r="N409" s="4" t="s">
        <v>368</v>
      </c>
      <c r="O409" s="4" t="s">
        <v>267</v>
      </c>
      <c r="P409" s="106">
        <v>43891</v>
      </c>
      <c r="Q409" s="1" t="s">
        <v>3403</v>
      </c>
      <c r="R409" s="2" t="b">
        <f t="shared" si="1"/>
        <v>1</v>
      </c>
    </row>
    <row r="410" spans="1:18" x14ac:dyDescent="0.3">
      <c r="A410" s="100">
        <v>406</v>
      </c>
      <c r="B410" s="100">
        <v>1</v>
      </c>
      <c r="C410" s="100" t="s">
        <v>75</v>
      </c>
      <c r="D410" s="3" t="s">
        <v>76</v>
      </c>
      <c r="E410" s="3" t="s">
        <v>1147</v>
      </c>
      <c r="F410" s="101" t="s">
        <v>1148</v>
      </c>
      <c r="G410" s="101" t="s">
        <v>1149</v>
      </c>
      <c r="H410" s="111" t="s">
        <v>3404</v>
      </c>
      <c r="I410" s="102">
        <v>161499</v>
      </c>
      <c r="J410" s="102">
        <v>109905559</v>
      </c>
      <c r="K410" s="3" t="s">
        <v>104</v>
      </c>
      <c r="L410" s="3" t="s">
        <v>486</v>
      </c>
      <c r="M410" s="3">
        <v>2008</v>
      </c>
      <c r="N410" s="4" t="s">
        <v>368</v>
      </c>
      <c r="O410" s="4" t="s">
        <v>267</v>
      </c>
      <c r="P410" s="3">
        <v>2017</v>
      </c>
      <c r="Q410" s="1" t="s">
        <v>3404</v>
      </c>
      <c r="R410" s="2" t="b">
        <f t="shared" si="1"/>
        <v>1</v>
      </c>
    </row>
    <row r="411" spans="1:18" x14ac:dyDescent="0.3">
      <c r="A411" s="100">
        <v>407</v>
      </c>
      <c r="B411" s="100">
        <v>1</v>
      </c>
      <c r="C411" s="100" t="s">
        <v>75</v>
      </c>
      <c r="D411" s="3" t="s">
        <v>76</v>
      </c>
      <c r="E411" s="3" t="s">
        <v>1147</v>
      </c>
      <c r="F411" s="101" t="s">
        <v>1151</v>
      </c>
      <c r="G411" s="101" t="s">
        <v>1152</v>
      </c>
      <c r="H411" s="101" t="s">
        <v>3405</v>
      </c>
      <c r="I411" s="102">
        <v>161330</v>
      </c>
      <c r="J411" s="102">
        <v>124466912</v>
      </c>
      <c r="K411" s="3" t="s">
        <v>104</v>
      </c>
      <c r="L411" s="3" t="s">
        <v>486</v>
      </c>
      <c r="M411" s="3">
        <v>2004</v>
      </c>
      <c r="N411" s="4" t="s">
        <v>368</v>
      </c>
      <c r="O411" s="4" t="s">
        <v>267</v>
      </c>
      <c r="P411" s="104">
        <v>43891</v>
      </c>
      <c r="Q411" s="1" t="s">
        <v>3405</v>
      </c>
      <c r="R411" s="2" t="b">
        <f t="shared" si="1"/>
        <v>1</v>
      </c>
    </row>
    <row r="412" spans="1:18" x14ac:dyDescent="0.3">
      <c r="A412" s="100">
        <v>408</v>
      </c>
      <c r="B412" s="100">
        <v>1</v>
      </c>
      <c r="C412" s="100" t="s">
        <v>75</v>
      </c>
      <c r="D412" s="3" t="s">
        <v>76</v>
      </c>
      <c r="E412" s="3" t="s">
        <v>1147</v>
      </c>
      <c r="F412" s="101" t="s">
        <v>1151</v>
      </c>
      <c r="G412" s="101" t="s">
        <v>1154</v>
      </c>
      <c r="H412" s="101" t="s">
        <v>3406</v>
      </c>
      <c r="I412" s="102">
        <v>161468</v>
      </c>
      <c r="J412" s="102">
        <v>140358808</v>
      </c>
      <c r="K412" s="3" t="s">
        <v>104</v>
      </c>
      <c r="L412" s="3" t="s">
        <v>368</v>
      </c>
      <c r="M412" s="3">
        <v>2008</v>
      </c>
      <c r="N412" s="4" t="s">
        <v>368</v>
      </c>
      <c r="O412" s="4" t="s">
        <v>267</v>
      </c>
      <c r="P412" s="3">
        <v>2018</v>
      </c>
      <c r="Q412" s="1" t="s">
        <v>3406</v>
      </c>
      <c r="R412" s="2" t="b">
        <f t="shared" si="1"/>
        <v>1</v>
      </c>
    </row>
    <row r="413" spans="1:18" x14ac:dyDescent="0.3">
      <c r="A413" s="100">
        <v>409</v>
      </c>
      <c r="B413" s="100">
        <v>1</v>
      </c>
      <c r="C413" s="100" t="s">
        <v>75</v>
      </c>
      <c r="D413" s="3" t="s">
        <v>76</v>
      </c>
      <c r="E413" s="3" t="s">
        <v>1147</v>
      </c>
      <c r="F413" s="101" t="s">
        <v>1151</v>
      </c>
      <c r="G413" s="101" t="s">
        <v>1156</v>
      </c>
      <c r="H413" s="101" t="s">
        <v>3407</v>
      </c>
      <c r="I413" s="102">
        <v>44611</v>
      </c>
      <c r="J413" s="102">
        <v>124435295</v>
      </c>
      <c r="K413" s="3" t="s">
        <v>104</v>
      </c>
      <c r="L413" s="3" t="s">
        <v>368</v>
      </c>
      <c r="M413" s="3">
        <v>2004</v>
      </c>
      <c r="N413" s="4" t="s">
        <v>368</v>
      </c>
      <c r="O413" s="4" t="s">
        <v>267</v>
      </c>
      <c r="P413" s="3">
        <v>2018</v>
      </c>
      <c r="Q413" s="1" t="s">
        <v>3407</v>
      </c>
      <c r="R413" s="2" t="b">
        <f t="shared" si="1"/>
        <v>1</v>
      </c>
    </row>
    <row r="414" spans="1:18" x14ac:dyDescent="0.3">
      <c r="A414" s="100">
        <v>410</v>
      </c>
      <c r="B414" s="100">
        <v>1</v>
      </c>
      <c r="C414" s="100" t="s">
        <v>75</v>
      </c>
      <c r="D414" s="3" t="s">
        <v>76</v>
      </c>
      <c r="E414" s="3" t="s">
        <v>1147</v>
      </c>
      <c r="F414" s="101" t="s">
        <v>1158</v>
      </c>
      <c r="G414" s="101" t="s">
        <v>1159</v>
      </c>
      <c r="H414" s="101" t="s">
        <v>3408</v>
      </c>
      <c r="I414" s="102">
        <v>161733</v>
      </c>
      <c r="J414" s="102">
        <v>124535240</v>
      </c>
      <c r="K414" s="3" t="s">
        <v>104</v>
      </c>
      <c r="L414" s="105" t="s">
        <v>486</v>
      </c>
      <c r="M414" s="105">
        <v>2008</v>
      </c>
      <c r="N414" s="4" t="s">
        <v>1217</v>
      </c>
      <c r="O414" s="4" t="s">
        <v>1218</v>
      </c>
      <c r="P414" s="106">
        <v>43891</v>
      </c>
      <c r="Q414" s="1" t="s">
        <v>3408</v>
      </c>
      <c r="R414" s="2" t="b">
        <f t="shared" si="1"/>
        <v>1</v>
      </c>
    </row>
    <row r="415" spans="1:18" x14ac:dyDescent="0.3">
      <c r="A415" s="100">
        <v>417</v>
      </c>
      <c r="B415" s="100">
        <v>1</v>
      </c>
      <c r="C415" s="100" t="s">
        <v>75</v>
      </c>
      <c r="D415" s="3" t="s">
        <v>76</v>
      </c>
      <c r="E415" s="3" t="s">
        <v>1176</v>
      </c>
      <c r="F415" s="101" t="s">
        <v>1177</v>
      </c>
      <c r="G415" s="101" t="s">
        <v>1178</v>
      </c>
      <c r="H415" s="101" t="s">
        <v>3415</v>
      </c>
      <c r="I415" s="102">
        <v>39350</v>
      </c>
      <c r="J415" s="102">
        <v>124404329</v>
      </c>
      <c r="K415" s="3" t="s">
        <v>1219</v>
      </c>
      <c r="L415" s="3" t="s">
        <v>2972</v>
      </c>
      <c r="M415" s="3">
        <v>2005</v>
      </c>
      <c r="N415" s="4" t="s">
        <v>1217</v>
      </c>
      <c r="O415" s="4" t="s">
        <v>1218</v>
      </c>
      <c r="P415" s="115" t="s">
        <v>3416</v>
      </c>
      <c r="Q415" s="1" t="s">
        <v>3415</v>
      </c>
      <c r="R415" s="2" t="b">
        <f t="shared" si="1"/>
        <v>1</v>
      </c>
    </row>
    <row r="416" spans="1:18" x14ac:dyDescent="0.3">
      <c r="A416" s="100">
        <v>412</v>
      </c>
      <c r="B416" s="100">
        <v>1</v>
      </c>
      <c r="C416" s="100" t="s">
        <v>75</v>
      </c>
      <c r="D416" s="3" t="s">
        <v>76</v>
      </c>
      <c r="E416" s="3" t="s">
        <v>1163</v>
      </c>
      <c r="F416" s="101" t="s">
        <v>1164</v>
      </c>
      <c r="G416" s="101" t="s">
        <v>1165</v>
      </c>
      <c r="H416" s="101" t="s">
        <v>3410</v>
      </c>
      <c r="I416" s="102">
        <v>41814</v>
      </c>
      <c r="J416" s="102">
        <v>116737164</v>
      </c>
      <c r="K416" s="3" t="s">
        <v>104</v>
      </c>
      <c r="L416" s="3" t="s">
        <v>368</v>
      </c>
      <c r="M416" s="3">
        <v>2003</v>
      </c>
      <c r="N416" s="4" t="s">
        <v>368</v>
      </c>
      <c r="O416" s="4" t="s">
        <v>267</v>
      </c>
      <c r="P416" s="3">
        <v>2017</v>
      </c>
      <c r="Q416" s="1" t="s">
        <v>3410</v>
      </c>
      <c r="R416" s="2" t="b">
        <f t="shared" si="1"/>
        <v>1</v>
      </c>
    </row>
    <row r="417" spans="1:18" x14ac:dyDescent="0.3">
      <c r="A417" s="100">
        <v>413</v>
      </c>
      <c r="B417" s="100">
        <v>1</v>
      </c>
      <c r="C417" s="100" t="s">
        <v>75</v>
      </c>
      <c r="D417" s="3" t="s">
        <v>76</v>
      </c>
      <c r="E417" s="3" t="s">
        <v>1163</v>
      </c>
      <c r="F417" s="101" t="s">
        <v>1164</v>
      </c>
      <c r="G417" s="101" t="s">
        <v>1167</v>
      </c>
      <c r="H417" s="101" t="s">
        <v>3411</v>
      </c>
      <c r="I417" s="102">
        <v>162215695</v>
      </c>
      <c r="J417" s="102">
        <v>162215709</v>
      </c>
      <c r="K417" s="3" t="s">
        <v>104</v>
      </c>
      <c r="L417" s="3" t="s">
        <v>367</v>
      </c>
      <c r="M417" s="3" t="s">
        <v>267</v>
      </c>
      <c r="N417" s="4" t="s">
        <v>368</v>
      </c>
      <c r="O417" s="4" t="s">
        <v>267</v>
      </c>
      <c r="P417" s="104">
        <v>43891</v>
      </c>
      <c r="Q417" s="1" t="s">
        <v>3411</v>
      </c>
      <c r="R417" s="2" t="b">
        <f t="shared" si="1"/>
        <v>1</v>
      </c>
    </row>
    <row r="418" spans="1:18" x14ac:dyDescent="0.3">
      <c r="A418" s="100">
        <v>414</v>
      </c>
      <c r="B418" s="100">
        <v>1</v>
      </c>
      <c r="C418" s="100" t="s">
        <v>75</v>
      </c>
      <c r="D418" s="3" t="s">
        <v>76</v>
      </c>
      <c r="E418" s="3" t="s">
        <v>1163</v>
      </c>
      <c r="F418" s="101" t="s">
        <v>1169</v>
      </c>
      <c r="G418" s="101" t="s">
        <v>534</v>
      </c>
      <c r="H418" s="101" t="s">
        <v>3412</v>
      </c>
      <c r="I418" s="102">
        <v>103055306</v>
      </c>
      <c r="J418" s="102">
        <v>109922484</v>
      </c>
      <c r="K418" s="3" t="s">
        <v>104</v>
      </c>
      <c r="L418" s="3" t="s">
        <v>367</v>
      </c>
      <c r="M418" s="3" t="s">
        <v>267</v>
      </c>
      <c r="N418" s="4" t="s">
        <v>368</v>
      </c>
      <c r="O418" s="4" t="s">
        <v>267</v>
      </c>
      <c r="P418" s="3">
        <v>2017</v>
      </c>
      <c r="Q418" s="1" t="s">
        <v>3412</v>
      </c>
      <c r="R418" s="2" t="b">
        <f t="shared" si="1"/>
        <v>1</v>
      </c>
    </row>
    <row r="419" spans="1:18" x14ac:dyDescent="0.3">
      <c r="A419" s="100">
        <v>415</v>
      </c>
      <c r="B419" s="100">
        <v>1</v>
      </c>
      <c r="C419" s="100" t="s">
        <v>75</v>
      </c>
      <c r="D419" s="3" t="s">
        <v>76</v>
      </c>
      <c r="E419" s="3" t="s">
        <v>1163</v>
      </c>
      <c r="F419" s="101" t="s">
        <v>1169</v>
      </c>
      <c r="G419" s="101" t="s">
        <v>825</v>
      </c>
      <c r="H419" s="101" t="s">
        <v>3413</v>
      </c>
      <c r="I419" s="102">
        <v>162215720</v>
      </c>
      <c r="J419" s="102">
        <v>162215757</v>
      </c>
      <c r="K419" s="3" t="s">
        <v>104</v>
      </c>
      <c r="L419" s="3" t="s">
        <v>367</v>
      </c>
      <c r="M419" s="3" t="s">
        <v>267</v>
      </c>
      <c r="N419" s="4" t="s">
        <v>486</v>
      </c>
      <c r="O419" s="4" t="s">
        <v>267</v>
      </c>
      <c r="P419" s="104">
        <v>43891</v>
      </c>
      <c r="Q419" s="1" t="s">
        <v>3413</v>
      </c>
      <c r="R419" s="2" t="b">
        <f t="shared" si="1"/>
        <v>1</v>
      </c>
    </row>
    <row r="420" spans="1:18" x14ac:dyDescent="0.3">
      <c r="A420" s="100">
        <v>416</v>
      </c>
      <c r="B420" s="100">
        <v>1</v>
      </c>
      <c r="C420" s="100" t="s">
        <v>75</v>
      </c>
      <c r="D420" s="3" t="s">
        <v>76</v>
      </c>
      <c r="E420" s="3" t="s">
        <v>1163</v>
      </c>
      <c r="F420" s="101" t="s">
        <v>1173</v>
      </c>
      <c r="G420" s="101" t="s">
        <v>1174</v>
      </c>
      <c r="H420" s="101" t="s">
        <v>3414</v>
      </c>
      <c r="I420" s="102">
        <v>44566</v>
      </c>
      <c r="J420" s="102">
        <v>2995045</v>
      </c>
      <c r="K420" s="3" t="s">
        <v>104</v>
      </c>
      <c r="L420" s="3" t="s">
        <v>486</v>
      </c>
      <c r="M420" s="3">
        <v>2004</v>
      </c>
      <c r="N420" s="4" t="s">
        <v>368</v>
      </c>
      <c r="O420" s="4" t="s">
        <v>267</v>
      </c>
      <c r="P420" s="3">
        <v>2015</v>
      </c>
      <c r="Q420" s="1" t="s">
        <v>3414</v>
      </c>
      <c r="R420" s="2" t="b">
        <f t="shared" si="1"/>
        <v>1</v>
      </c>
    </row>
    <row r="421" spans="1:18" x14ac:dyDescent="0.3">
      <c r="A421" s="100">
        <v>742</v>
      </c>
      <c r="B421" s="100">
        <v>1</v>
      </c>
      <c r="C421" s="100" t="s">
        <v>1392</v>
      </c>
      <c r="D421" s="3" t="s">
        <v>1705</v>
      </c>
      <c r="E421" s="3" t="s">
        <v>1706</v>
      </c>
      <c r="F421" s="107" t="s">
        <v>1872</v>
      </c>
      <c r="G421" s="107" t="s">
        <v>1876</v>
      </c>
      <c r="H421" s="101" t="s">
        <v>3757</v>
      </c>
      <c r="I421" s="102">
        <v>197258416</v>
      </c>
      <c r="J421" s="102">
        <v>197258455</v>
      </c>
      <c r="K421" s="3" t="s">
        <v>2995</v>
      </c>
      <c r="L421" s="3" t="s">
        <v>367</v>
      </c>
      <c r="M421" s="3" t="s">
        <v>267</v>
      </c>
      <c r="N421" s="4" t="s">
        <v>486</v>
      </c>
      <c r="O421" s="4" t="s">
        <v>267</v>
      </c>
      <c r="P421" s="116" t="s">
        <v>3758</v>
      </c>
      <c r="Q421" s="1" t="s">
        <v>3757</v>
      </c>
      <c r="R421" s="2" t="b">
        <f t="shared" si="1"/>
        <v>1</v>
      </c>
    </row>
    <row r="422" spans="1:18" x14ac:dyDescent="0.3">
      <c r="A422" s="100">
        <v>418</v>
      </c>
      <c r="B422" s="100">
        <v>1</v>
      </c>
      <c r="C422" s="100" t="s">
        <v>75</v>
      </c>
      <c r="D422" s="3" t="s">
        <v>76</v>
      </c>
      <c r="E422" s="3" t="s">
        <v>1181</v>
      </c>
      <c r="F422" s="101" t="s">
        <v>1182</v>
      </c>
      <c r="G422" s="101" t="s">
        <v>1183</v>
      </c>
      <c r="H422" s="101" t="s">
        <v>3417</v>
      </c>
      <c r="I422" s="102">
        <v>39351</v>
      </c>
      <c r="J422" s="102">
        <v>68623545</v>
      </c>
      <c r="K422" s="3" t="s">
        <v>104</v>
      </c>
      <c r="L422" s="3" t="s">
        <v>368</v>
      </c>
      <c r="M422" s="3">
        <v>2003</v>
      </c>
      <c r="N422" s="4" t="s">
        <v>368</v>
      </c>
      <c r="O422" s="4" t="s">
        <v>267</v>
      </c>
      <c r="P422" s="3">
        <v>2015</v>
      </c>
      <c r="Q422" s="1" t="s">
        <v>3417</v>
      </c>
      <c r="R422" s="2" t="b">
        <f t="shared" si="1"/>
        <v>1</v>
      </c>
    </row>
    <row r="423" spans="1:18" x14ac:dyDescent="0.3">
      <c r="A423" s="100">
        <v>419</v>
      </c>
      <c r="B423" s="100">
        <v>1</v>
      </c>
      <c r="C423" s="100" t="s">
        <v>75</v>
      </c>
      <c r="D423" s="3" t="s">
        <v>76</v>
      </c>
      <c r="E423" s="3" t="s">
        <v>1181</v>
      </c>
      <c r="F423" s="101" t="s">
        <v>1185</v>
      </c>
      <c r="G423" s="101" t="s">
        <v>1186</v>
      </c>
      <c r="H423" s="101" t="s">
        <v>3418</v>
      </c>
      <c r="I423" s="102">
        <v>39352</v>
      </c>
      <c r="J423" s="102">
        <v>2907336</v>
      </c>
      <c r="K423" s="3" t="s">
        <v>104</v>
      </c>
      <c r="L423" s="105" t="s">
        <v>1217</v>
      </c>
      <c r="M423" s="105">
        <v>2006</v>
      </c>
      <c r="N423" s="4" t="s">
        <v>1561</v>
      </c>
      <c r="O423" s="4" t="s">
        <v>2980</v>
      </c>
      <c r="P423" s="120">
        <v>2020</v>
      </c>
      <c r="Q423" s="1" t="s">
        <v>3418</v>
      </c>
      <c r="R423" s="2" t="b">
        <f t="shared" si="1"/>
        <v>1</v>
      </c>
    </row>
    <row r="424" spans="1:18" x14ac:dyDescent="0.3">
      <c r="A424" s="100">
        <v>420</v>
      </c>
      <c r="B424" s="100">
        <v>1</v>
      </c>
      <c r="C424" s="100" t="s">
        <v>75</v>
      </c>
      <c r="D424" s="3" t="s">
        <v>76</v>
      </c>
      <c r="E424" s="3" t="s">
        <v>1181</v>
      </c>
      <c r="F424" s="101" t="s">
        <v>1188</v>
      </c>
      <c r="G424" s="101" t="s">
        <v>1189</v>
      </c>
      <c r="H424" s="101" t="s">
        <v>3419</v>
      </c>
      <c r="I424" s="102">
        <v>41813</v>
      </c>
      <c r="J424" s="102">
        <v>124418606</v>
      </c>
      <c r="K424" s="3" t="s">
        <v>104</v>
      </c>
      <c r="L424" s="3" t="s">
        <v>486</v>
      </c>
      <c r="M424" s="3">
        <v>2003</v>
      </c>
      <c r="N424" s="4" t="s">
        <v>486</v>
      </c>
      <c r="O424" s="4" t="s">
        <v>267</v>
      </c>
      <c r="P424" s="104">
        <v>43891</v>
      </c>
      <c r="Q424" s="1" t="s">
        <v>3419</v>
      </c>
      <c r="R424" s="2" t="b">
        <f t="shared" si="1"/>
        <v>1</v>
      </c>
    </row>
    <row r="425" spans="1:18" x14ac:dyDescent="0.3">
      <c r="A425" s="100">
        <v>421</v>
      </c>
      <c r="B425" s="100">
        <v>1</v>
      </c>
      <c r="C425" s="100" t="s">
        <v>75</v>
      </c>
      <c r="D425" s="3" t="s">
        <v>76</v>
      </c>
      <c r="E425" s="3" t="s">
        <v>1181</v>
      </c>
      <c r="F425" s="101" t="s">
        <v>1191</v>
      </c>
      <c r="G425" s="101" t="s">
        <v>1192</v>
      </c>
      <c r="H425" s="101" t="s">
        <v>3420</v>
      </c>
      <c r="I425" s="102">
        <v>41821</v>
      </c>
      <c r="J425" s="102">
        <v>68625507</v>
      </c>
      <c r="K425" s="3" t="s">
        <v>104</v>
      </c>
      <c r="L425" s="3" t="s">
        <v>486</v>
      </c>
      <c r="M425" s="3">
        <v>2003</v>
      </c>
      <c r="N425" s="4" t="s">
        <v>486</v>
      </c>
      <c r="O425" s="4" t="s">
        <v>267</v>
      </c>
      <c r="P425" s="3">
        <v>2015</v>
      </c>
      <c r="Q425" s="1" t="s">
        <v>3420</v>
      </c>
      <c r="R425" s="2" t="b">
        <f t="shared" si="1"/>
        <v>1</v>
      </c>
    </row>
    <row r="426" spans="1:18" x14ac:dyDescent="0.3">
      <c r="A426" s="100">
        <v>422</v>
      </c>
      <c r="B426" s="100">
        <v>1</v>
      </c>
      <c r="C426" s="100" t="s">
        <v>75</v>
      </c>
      <c r="D426" s="3" t="s">
        <v>76</v>
      </c>
      <c r="E426" s="3" t="s">
        <v>1181</v>
      </c>
      <c r="F426" s="101" t="s">
        <v>1191</v>
      </c>
      <c r="G426" s="101" t="s">
        <v>1194</v>
      </c>
      <c r="H426" s="101" t="s">
        <v>3421</v>
      </c>
      <c r="I426" s="102">
        <v>161368</v>
      </c>
      <c r="J426" s="102">
        <v>124472961</v>
      </c>
      <c r="K426" s="3" t="s">
        <v>104</v>
      </c>
      <c r="L426" s="105" t="s">
        <v>486</v>
      </c>
      <c r="M426" s="105">
        <v>2008</v>
      </c>
      <c r="N426" s="4" t="s">
        <v>1217</v>
      </c>
      <c r="O426" s="4" t="s">
        <v>1218</v>
      </c>
      <c r="P426" s="106">
        <v>43891</v>
      </c>
      <c r="Q426" s="1" t="s">
        <v>3421</v>
      </c>
      <c r="R426" s="2" t="b">
        <f t="shared" si="1"/>
        <v>1</v>
      </c>
    </row>
    <row r="427" spans="1:18" x14ac:dyDescent="0.3">
      <c r="A427" s="100">
        <v>423</v>
      </c>
      <c r="B427" s="100">
        <v>1</v>
      </c>
      <c r="C427" s="100" t="s">
        <v>75</v>
      </c>
      <c r="D427" s="3" t="s">
        <v>76</v>
      </c>
      <c r="E427" s="3" t="s">
        <v>1181</v>
      </c>
      <c r="F427" s="101" t="s">
        <v>1191</v>
      </c>
      <c r="G427" s="101" t="s">
        <v>1196</v>
      </c>
      <c r="H427" s="101" t="s">
        <v>3422</v>
      </c>
      <c r="I427" s="102">
        <v>41822</v>
      </c>
      <c r="J427" s="102">
        <v>68625571</v>
      </c>
      <c r="K427" s="3" t="s">
        <v>104</v>
      </c>
      <c r="L427" s="3" t="s">
        <v>368</v>
      </c>
      <c r="M427" s="3">
        <v>2003</v>
      </c>
      <c r="N427" s="4" t="s">
        <v>368</v>
      </c>
      <c r="O427" s="4" t="s">
        <v>267</v>
      </c>
      <c r="P427" s="3">
        <v>2015</v>
      </c>
      <c r="Q427" s="1" t="s">
        <v>3422</v>
      </c>
      <c r="R427" s="2" t="b">
        <f t="shared" si="1"/>
        <v>1</v>
      </c>
    </row>
    <row r="428" spans="1:18" x14ac:dyDescent="0.3">
      <c r="A428" s="100">
        <v>424</v>
      </c>
      <c r="B428" s="100">
        <v>1</v>
      </c>
      <c r="C428" s="100" t="s">
        <v>75</v>
      </c>
      <c r="D428" s="3" t="s">
        <v>76</v>
      </c>
      <c r="E428" s="3" t="s">
        <v>1181</v>
      </c>
      <c r="F428" s="101" t="s">
        <v>1191</v>
      </c>
      <c r="G428" s="101" t="s">
        <v>1198</v>
      </c>
      <c r="H428" s="101" t="s">
        <v>3423</v>
      </c>
      <c r="I428" s="102">
        <v>176486023</v>
      </c>
      <c r="J428" s="102">
        <v>176486027</v>
      </c>
      <c r="K428" s="3" t="s">
        <v>1219</v>
      </c>
      <c r="L428" s="3" t="s">
        <v>367</v>
      </c>
      <c r="M428" s="3" t="s">
        <v>267</v>
      </c>
      <c r="N428" s="4" t="s">
        <v>1540</v>
      </c>
      <c r="O428" s="4" t="s">
        <v>3424</v>
      </c>
      <c r="P428" s="104">
        <v>44228</v>
      </c>
      <c r="Q428" s="1" t="s">
        <v>3423</v>
      </c>
      <c r="R428" s="2" t="b">
        <f t="shared" si="1"/>
        <v>1</v>
      </c>
    </row>
    <row r="429" spans="1:18" x14ac:dyDescent="0.3">
      <c r="A429" s="100">
        <v>425</v>
      </c>
      <c r="B429" s="100">
        <v>1</v>
      </c>
      <c r="C429" s="100" t="s">
        <v>75</v>
      </c>
      <c r="D429" s="3" t="s">
        <v>76</v>
      </c>
      <c r="E429" s="3" t="s">
        <v>1181</v>
      </c>
      <c r="F429" s="101" t="s">
        <v>1191</v>
      </c>
      <c r="G429" s="101" t="s">
        <v>1201</v>
      </c>
      <c r="H429" s="101" t="s">
        <v>3425</v>
      </c>
      <c r="I429" s="102">
        <v>161507</v>
      </c>
      <c r="J429" s="102">
        <v>124497048</v>
      </c>
      <c r="K429" s="3" t="s">
        <v>104</v>
      </c>
      <c r="L429" s="105" t="s">
        <v>368</v>
      </c>
      <c r="M429" s="105">
        <v>2007</v>
      </c>
      <c r="N429" s="4" t="s">
        <v>1540</v>
      </c>
      <c r="O429" s="4" t="s">
        <v>1218</v>
      </c>
      <c r="P429" s="110">
        <v>44197</v>
      </c>
      <c r="Q429" s="1" t="s">
        <v>3425</v>
      </c>
      <c r="R429" s="2" t="b">
        <f t="shared" si="1"/>
        <v>1</v>
      </c>
    </row>
    <row r="430" spans="1:18" x14ac:dyDescent="0.3">
      <c r="A430" s="100">
        <v>426</v>
      </c>
      <c r="B430" s="100">
        <v>1</v>
      </c>
      <c r="C430" s="100" t="s">
        <v>75</v>
      </c>
      <c r="D430" s="3" t="s">
        <v>76</v>
      </c>
      <c r="E430" s="3" t="s">
        <v>1181</v>
      </c>
      <c r="F430" s="101" t="s">
        <v>1191</v>
      </c>
      <c r="G430" s="101" t="s">
        <v>1203</v>
      </c>
      <c r="H430" s="111" t="s">
        <v>3426</v>
      </c>
      <c r="I430" s="102">
        <v>39353</v>
      </c>
      <c r="J430" s="102">
        <v>124404742</v>
      </c>
      <c r="K430" s="3" t="s">
        <v>1219</v>
      </c>
      <c r="L430" s="3" t="s">
        <v>1540</v>
      </c>
      <c r="M430" s="3">
        <v>2005</v>
      </c>
      <c r="N430" s="4" t="s">
        <v>1561</v>
      </c>
      <c r="O430" s="4" t="s">
        <v>1218</v>
      </c>
      <c r="P430" s="104">
        <v>44228</v>
      </c>
      <c r="Q430" s="1" t="s">
        <v>3426</v>
      </c>
      <c r="R430" s="2" t="b">
        <f t="shared" si="1"/>
        <v>1</v>
      </c>
    </row>
    <row r="431" spans="1:18" x14ac:dyDescent="0.3">
      <c r="A431" s="100">
        <v>427</v>
      </c>
      <c r="B431" s="100">
        <v>1</v>
      </c>
      <c r="C431" s="100" t="s">
        <v>75</v>
      </c>
      <c r="D431" s="3" t="s">
        <v>76</v>
      </c>
      <c r="E431" s="3" t="s">
        <v>1181</v>
      </c>
      <c r="F431" s="101" t="s">
        <v>1205</v>
      </c>
      <c r="G431" s="101" t="s">
        <v>1206</v>
      </c>
      <c r="H431" s="101" t="s">
        <v>3427</v>
      </c>
      <c r="I431" s="102">
        <v>39354</v>
      </c>
      <c r="J431" s="102">
        <v>68630213</v>
      </c>
      <c r="K431" s="3" t="s">
        <v>104</v>
      </c>
      <c r="L431" s="3" t="s">
        <v>2972</v>
      </c>
      <c r="M431" s="3">
        <v>2005</v>
      </c>
      <c r="N431" s="4" t="s">
        <v>368</v>
      </c>
      <c r="O431" s="4" t="s">
        <v>267</v>
      </c>
      <c r="P431" s="3">
        <v>2015</v>
      </c>
      <c r="Q431" s="1" t="s">
        <v>3427</v>
      </c>
      <c r="R431" s="2" t="b">
        <f t="shared" si="1"/>
        <v>1</v>
      </c>
    </row>
    <row r="432" spans="1:18" x14ac:dyDescent="0.3">
      <c r="A432" s="100">
        <v>428</v>
      </c>
      <c r="B432" s="100">
        <v>1</v>
      </c>
      <c r="C432" s="100" t="s">
        <v>75</v>
      </c>
      <c r="D432" s="3" t="s">
        <v>76</v>
      </c>
      <c r="E432" s="3" t="s">
        <v>1181</v>
      </c>
      <c r="F432" s="101" t="s">
        <v>1208</v>
      </c>
      <c r="G432" s="101" t="s">
        <v>464</v>
      </c>
      <c r="H432" s="101" t="s">
        <v>3428</v>
      </c>
      <c r="I432" s="102">
        <v>41829</v>
      </c>
      <c r="J432" s="102">
        <v>68630492</v>
      </c>
      <c r="K432" s="3" t="s">
        <v>104</v>
      </c>
      <c r="L432" s="3" t="s">
        <v>368</v>
      </c>
      <c r="M432" s="3">
        <v>2003</v>
      </c>
      <c r="N432" s="4" t="s">
        <v>368</v>
      </c>
      <c r="O432" s="4" t="s">
        <v>267</v>
      </c>
      <c r="P432" s="3">
        <v>2015</v>
      </c>
      <c r="Q432" s="1" t="s">
        <v>3428</v>
      </c>
      <c r="R432" s="2" t="b">
        <f t="shared" si="1"/>
        <v>1</v>
      </c>
    </row>
    <row r="433" spans="1:18" x14ac:dyDescent="0.3">
      <c r="A433" s="100">
        <v>747</v>
      </c>
      <c r="B433" s="100">
        <v>1</v>
      </c>
      <c r="C433" s="100" t="s">
        <v>1392</v>
      </c>
      <c r="D433" s="3" t="s">
        <v>1705</v>
      </c>
      <c r="E433" s="3" t="s">
        <v>1706</v>
      </c>
      <c r="F433" s="101" t="s">
        <v>1872</v>
      </c>
      <c r="G433" s="101" t="s">
        <v>1886</v>
      </c>
      <c r="H433" s="101" t="s">
        <v>3763</v>
      </c>
      <c r="I433" s="102">
        <v>161685</v>
      </c>
      <c r="J433" s="102">
        <v>124528025</v>
      </c>
      <c r="K433" s="3" t="s">
        <v>1219</v>
      </c>
      <c r="L433" s="3" t="s">
        <v>486</v>
      </c>
      <c r="M433" s="3">
        <v>2008</v>
      </c>
      <c r="N433" s="4" t="s">
        <v>2972</v>
      </c>
      <c r="O433" s="4" t="s">
        <v>1218</v>
      </c>
      <c r="P433" s="121" t="s">
        <v>3471</v>
      </c>
      <c r="Q433" s="1" t="s">
        <v>3763</v>
      </c>
      <c r="R433" s="2" t="b">
        <f t="shared" si="1"/>
        <v>1</v>
      </c>
    </row>
    <row r="434" spans="1:18" x14ac:dyDescent="0.3">
      <c r="A434" s="100">
        <v>430</v>
      </c>
      <c r="B434" s="100">
        <v>1</v>
      </c>
      <c r="C434" s="100" t="s">
        <v>75</v>
      </c>
      <c r="D434" s="3" t="s">
        <v>76</v>
      </c>
      <c r="E434" s="3" t="s">
        <v>1181</v>
      </c>
      <c r="F434" s="101" t="s">
        <v>1211</v>
      </c>
      <c r="G434" s="101" t="s">
        <v>1212</v>
      </c>
      <c r="H434" s="101" t="s">
        <v>3430</v>
      </c>
      <c r="I434" s="102">
        <v>161451</v>
      </c>
      <c r="J434" s="102">
        <v>124487621</v>
      </c>
      <c r="K434" s="3" t="s">
        <v>104</v>
      </c>
      <c r="L434" s="3" t="s">
        <v>486</v>
      </c>
      <c r="M434" s="3">
        <v>2007</v>
      </c>
      <c r="N434" s="4" t="s">
        <v>368</v>
      </c>
      <c r="O434" s="4" t="s">
        <v>267</v>
      </c>
      <c r="P434" s="104">
        <v>43891</v>
      </c>
      <c r="Q434" s="1" t="s">
        <v>3430</v>
      </c>
      <c r="R434" s="2" t="b">
        <f t="shared" si="1"/>
        <v>1</v>
      </c>
    </row>
    <row r="435" spans="1:18" x14ac:dyDescent="0.3">
      <c r="A435" s="100">
        <v>431</v>
      </c>
      <c r="B435" s="100">
        <v>1</v>
      </c>
      <c r="C435" s="100" t="s">
        <v>75</v>
      </c>
      <c r="D435" s="3" t="s">
        <v>76</v>
      </c>
      <c r="E435" s="3" t="s">
        <v>1181</v>
      </c>
      <c r="F435" s="101" t="s">
        <v>1211</v>
      </c>
      <c r="G435" s="101" t="s">
        <v>482</v>
      </c>
      <c r="H435" s="101" t="s">
        <v>3431</v>
      </c>
      <c r="I435" s="102">
        <v>39355</v>
      </c>
      <c r="J435" s="102">
        <v>68634159</v>
      </c>
      <c r="K435" s="3" t="s">
        <v>104</v>
      </c>
      <c r="L435" s="3" t="s">
        <v>368</v>
      </c>
      <c r="M435" s="3">
        <v>2003</v>
      </c>
      <c r="N435" s="4" t="s">
        <v>368</v>
      </c>
      <c r="O435" s="4" t="s">
        <v>267</v>
      </c>
      <c r="P435" s="3">
        <v>2015</v>
      </c>
      <c r="Q435" s="1" t="s">
        <v>3431</v>
      </c>
      <c r="R435" s="2" t="b">
        <f t="shared" si="1"/>
        <v>1</v>
      </c>
    </row>
    <row r="436" spans="1:18" x14ac:dyDescent="0.3">
      <c r="A436" s="100">
        <v>432</v>
      </c>
      <c r="B436" s="100">
        <v>1</v>
      </c>
      <c r="C436" s="100" t="s">
        <v>75</v>
      </c>
      <c r="D436" s="3" t="s">
        <v>76</v>
      </c>
      <c r="E436" s="3" t="s">
        <v>1181</v>
      </c>
      <c r="F436" s="101" t="s">
        <v>1211</v>
      </c>
      <c r="G436" s="101" t="s">
        <v>1222</v>
      </c>
      <c r="H436" s="101" t="s">
        <v>3432</v>
      </c>
      <c r="I436" s="102">
        <v>39357</v>
      </c>
      <c r="J436" s="102">
        <v>124405496</v>
      </c>
      <c r="K436" s="3" t="s">
        <v>104</v>
      </c>
      <c r="L436" s="3" t="s">
        <v>368</v>
      </c>
      <c r="M436" s="3">
        <v>2006</v>
      </c>
      <c r="N436" s="4" t="s">
        <v>2972</v>
      </c>
      <c r="O436" s="4" t="s">
        <v>1218</v>
      </c>
      <c r="P436" s="110">
        <v>44197</v>
      </c>
      <c r="Q436" s="1" t="s">
        <v>3432</v>
      </c>
      <c r="R436" s="2" t="b">
        <f t="shared" si="1"/>
        <v>1</v>
      </c>
    </row>
    <row r="437" spans="1:18" x14ac:dyDescent="0.3">
      <c r="A437" s="100">
        <v>433</v>
      </c>
      <c r="B437" s="100">
        <v>1</v>
      </c>
      <c r="C437" s="100" t="s">
        <v>75</v>
      </c>
      <c r="D437" s="3" t="s">
        <v>76</v>
      </c>
      <c r="E437" s="3" t="s">
        <v>1181</v>
      </c>
      <c r="F437" s="117" t="s">
        <v>1211</v>
      </c>
      <c r="G437" s="117" t="s">
        <v>1224</v>
      </c>
      <c r="H437" s="101" t="s">
        <v>3433</v>
      </c>
      <c r="I437" s="102">
        <v>161334</v>
      </c>
      <c r="J437" s="102">
        <v>80672080</v>
      </c>
      <c r="K437" s="3" t="s">
        <v>104</v>
      </c>
      <c r="L437" s="3" t="s">
        <v>368</v>
      </c>
      <c r="M437" s="3">
        <v>2004</v>
      </c>
      <c r="N437" s="4" t="s">
        <v>368</v>
      </c>
      <c r="O437" s="4" t="s">
        <v>267</v>
      </c>
      <c r="P437" s="3">
        <v>2014</v>
      </c>
      <c r="Q437" s="1" t="s">
        <v>3433</v>
      </c>
      <c r="R437" s="2" t="b">
        <f t="shared" si="1"/>
        <v>1</v>
      </c>
    </row>
    <row r="438" spans="1:18" x14ac:dyDescent="0.3">
      <c r="A438" s="100">
        <v>434</v>
      </c>
      <c r="B438" s="100">
        <v>1</v>
      </c>
      <c r="C438" s="100" t="s">
        <v>75</v>
      </c>
      <c r="D438" s="3" t="s">
        <v>76</v>
      </c>
      <c r="E438" s="3" t="s">
        <v>1181</v>
      </c>
      <c r="F438" s="101" t="s">
        <v>1211</v>
      </c>
      <c r="G438" s="101" t="s">
        <v>1226</v>
      </c>
      <c r="H438" s="101" t="s">
        <v>3434</v>
      </c>
      <c r="I438" s="102">
        <v>39359</v>
      </c>
      <c r="J438" s="102">
        <v>2908200</v>
      </c>
      <c r="K438" s="3" t="s">
        <v>104</v>
      </c>
      <c r="L438" s="3" t="s">
        <v>2972</v>
      </c>
      <c r="M438" s="3">
        <v>2005</v>
      </c>
      <c r="N438" s="4" t="s">
        <v>2972</v>
      </c>
      <c r="O438" s="4" t="s">
        <v>2980</v>
      </c>
      <c r="P438" s="110">
        <v>44197</v>
      </c>
      <c r="Q438" s="1" t="s">
        <v>3434</v>
      </c>
      <c r="R438" s="2" t="b">
        <f t="shared" si="1"/>
        <v>1</v>
      </c>
    </row>
    <row r="439" spans="1:18" x14ac:dyDescent="0.3">
      <c r="A439" s="100">
        <v>435</v>
      </c>
      <c r="B439" s="100">
        <v>1</v>
      </c>
      <c r="C439" s="100" t="s">
        <v>75</v>
      </c>
      <c r="D439" s="3" t="s">
        <v>76</v>
      </c>
      <c r="E439" s="3" t="s">
        <v>1181</v>
      </c>
      <c r="F439" s="117" t="s">
        <v>1211</v>
      </c>
      <c r="G439" s="117" t="s">
        <v>1228</v>
      </c>
      <c r="H439" s="101" t="s">
        <v>3435</v>
      </c>
      <c r="I439" s="102">
        <v>44580</v>
      </c>
      <c r="J439" s="102">
        <v>124433729</v>
      </c>
      <c r="K439" s="3" t="s">
        <v>104</v>
      </c>
      <c r="L439" s="3" t="s">
        <v>486</v>
      </c>
      <c r="M439" s="3">
        <v>2004</v>
      </c>
      <c r="N439" s="4" t="s">
        <v>1217</v>
      </c>
      <c r="O439" s="4" t="s">
        <v>1218</v>
      </c>
      <c r="P439" s="106">
        <v>43891</v>
      </c>
      <c r="Q439" s="1" t="s">
        <v>3435</v>
      </c>
      <c r="R439" s="2" t="b">
        <f t="shared" si="1"/>
        <v>1</v>
      </c>
    </row>
    <row r="440" spans="1:18" x14ac:dyDescent="0.3">
      <c r="A440" s="100">
        <v>436</v>
      </c>
      <c r="B440" s="100">
        <v>1</v>
      </c>
      <c r="C440" s="100" t="s">
        <v>75</v>
      </c>
      <c r="D440" s="3" t="s">
        <v>76</v>
      </c>
      <c r="E440" s="3" t="s">
        <v>1181</v>
      </c>
      <c r="F440" s="101" t="s">
        <v>1211</v>
      </c>
      <c r="G440" s="101" t="s">
        <v>1041</v>
      </c>
      <c r="H440" s="101" t="s">
        <v>3436</v>
      </c>
      <c r="I440" s="102">
        <v>44581</v>
      </c>
      <c r="J440" s="102">
        <v>2995765</v>
      </c>
      <c r="K440" s="3" t="s">
        <v>104</v>
      </c>
      <c r="L440" s="3" t="s">
        <v>1561</v>
      </c>
      <c r="M440" s="3">
        <v>2004</v>
      </c>
      <c r="N440" s="4" t="s">
        <v>1561</v>
      </c>
      <c r="O440" s="4" t="s">
        <v>2980</v>
      </c>
      <c r="P440" s="106">
        <v>43891</v>
      </c>
      <c r="Q440" s="1" t="s">
        <v>3436</v>
      </c>
      <c r="R440" s="2" t="b">
        <f t="shared" si="1"/>
        <v>1</v>
      </c>
    </row>
    <row r="441" spans="1:18" x14ac:dyDescent="0.3">
      <c r="A441" s="100">
        <v>437</v>
      </c>
      <c r="B441" s="100">
        <v>1</v>
      </c>
      <c r="C441" s="100" t="s">
        <v>75</v>
      </c>
      <c r="D441" s="3" t="s">
        <v>76</v>
      </c>
      <c r="E441" s="3" t="s">
        <v>1181</v>
      </c>
      <c r="F441" s="101" t="s">
        <v>1211</v>
      </c>
      <c r="G441" s="101" t="s">
        <v>186</v>
      </c>
      <c r="H441" s="101" t="s">
        <v>3437</v>
      </c>
      <c r="I441" s="102">
        <v>161715</v>
      </c>
      <c r="J441" s="102">
        <v>124532728</v>
      </c>
      <c r="K441" s="3" t="s">
        <v>104</v>
      </c>
      <c r="L441" s="105" t="s">
        <v>486</v>
      </c>
      <c r="M441" s="105">
        <v>2007</v>
      </c>
      <c r="N441" s="4" t="s">
        <v>1540</v>
      </c>
      <c r="O441" s="4" t="s">
        <v>1218</v>
      </c>
      <c r="P441" s="106">
        <v>43891</v>
      </c>
      <c r="Q441" s="1" t="s">
        <v>3437</v>
      </c>
      <c r="R441" s="2" t="b">
        <f t="shared" si="1"/>
        <v>1</v>
      </c>
    </row>
    <row r="442" spans="1:18" x14ac:dyDescent="0.3">
      <c r="A442" s="100">
        <v>438</v>
      </c>
      <c r="B442" s="100">
        <v>1</v>
      </c>
      <c r="C442" s="100" t="s">
        <v>75</v>
      </c>
      <c r="D442" s="3" t="s">
        <v>76</v>
      </c>
      <c r="E442" s="3" t="s">
        <v>1181</v>
      </c>
      <c r="F442" s="117" t="s">
        <v>1211</v>
      </c>
      <c r="G442" s="117" t="s">
        <v>1232</v>
      </c>
      <c r="H442" s="101" t="s">
        <v>3438</v>
      </c>
      <c r="I442" s="102">
        <v>161648</v>
      </c>
      <c r="J442" s="102">
        <v>80672263</v>
      </c>
      <c r="K442" s="3" t="s">
        <v>104</v>
      </c>
      <c r="L442" s="3" t="s">
        <v>368</v>
      </c>
      <c r="M442" s="3">
        <v>2004</v>
      </c>
      <c r="N442" s="4" t="s">
        <v>368</v>
      </c>
      <c r="O442" s="4" t="s">
        <v>267</v>
      </c>
      <c r="P442" s="3">
        <v>2014</v>
      </c>
      <c r="Q442" s="1" t="s">
        <v>3438</v>
      </c>
      <c r="R442" s="2" t="b">
        <f t="shared" si="1"/>
        <v>1</v>
      </c>
    </row>
    <row r="443" spans="1:18" x14ac:dyDescent="0.3">
      <c r="A443" s="100">
        <v>439</v>
      </c>
      <c r="B443" s="100">
        <v>1</v>
      </c>
      <c r="C443" s="100" t="s">
        <v>75</v>
      </c>
      <c r="D443" s="3" t="s">
        <v>76</v>
      </c>
      <c r="E443" s="3" t="s">
        <v>1181</v>
      </c>
      <c r="F443" s="101" t="s">
        <v>1211</v>
      </c>
      <c r="G443" s="101" t="s">
        <v>1235</v>
      </c>
      <c r="H443" s="101" t="s">
        <v>3439</v>
      </c>
      <c r="I443" s="102">
        <v>60204</v>
      </c>
      <c r="J443" s="102">
        <v>3092518</v>
      </c>
      <c r="K443" s="3" t="s">
        <v>104</v>
      </c>
      <c r="L443" s="3" t="s">
        <v>368</v>
      </c>
      <c r="M443" s="3">
        <v>2006</v>
      </c>
      <c r="N443" s="4" t="s">
        <v>1540</v>
      </c>
      <c r="O443" s="4" t="s">
        <v>1218</v>
      </c>
      <c r="P443" s="104">
        <v>43891</v>
      </c>
      <c r="Q443" s="1" t="s">
        <v>3439</v>
      </c>
      <c r="R443" s="2" t="b">
        <f t="shared" si="1"/>
        <v>1</v>
      </c>
    </row>
    <row r="444" spans="1:18" x14ac:dyDescent="0.3">
      <c r="A444" s="100">
        <v>440</v>
      </c>
      <c r="B444" s="100">
        <v>1</v>
      </c>
      <c r="C444" s="100" t="s">
        <v>75</v>
      </c>
      <c r="D444" s="3" t="s">
        <v>76</v>
      </c>
      <c r="E444" s="3" t="s">
        <v>1181</v>
      </c>
      <c r="F444" s="101" t="s">
        <v>1211</v>
      </c>
      <c r="G444" s="101" t="s">
        <v>1237</v>
      </c>
      <c r="H444" s="101" t="s">
        <v>3440</v>
      </c>
      <c r="I444" s="102">
        <v>39356</v>
      </c>
      <c r="J444" s="102">
        <v>116736541</v>
      </c>
      <c r="K444" s="3" t="s">
        <v>104</v>
      </c>
      <c r="L444" s="3" t="s">
        <v>368</v>
      </c>
      <c r="M444" s="3">
        <v>2003</v>
      </c>
      <c r="N444" s="4" t="s">
        <v>368</v>
      </c>
      <c r="O444" s="4" t="s">
        <v>267</v>
      </c>
      <c r="P444" s="3">
        <v>2017</v>
      </c>
      <c r="Q444" s="1" t="s">
        <v>3440</v>
      </c>
      <c r="R444" s="2" t="b">
        <f t="shared" si="1"/>
        <v>1</v>
      </c>
    </row>
    <row r="445" spans="1:18" x14ac:dyDescent="0.3">
      <c r="A445" s="100">
        <v>441</v>
      </c>
      <c r="B445" s="100">
        <v>1</v>
      </c>
      <c r="C445" s="100" t="s">
        <v>75</v>
      </c>
      <c r="D445" s="3" t="s">
        <v>76</v>
      </c>
      <c r="E445" s="3" t="s">
        <v>1181</v>
      </c>
      <c r="F445" s="117" t="s">
        <v>1211</v>
      </c>
      <c r="G445" s="117" t="s">
        <v>1240</v>
      </c>
      <c r="H445" s="101" t="s">
        <v>3441</v>
      </c>
      <c r="I445" s="102">
        <v>161640</v>
      </c>
      <c r="J445" s="102">
        <v>80672480</v>
      </c>
      <c r="K445" s="3" t="s">
        <v>104</v>
      </c>
      <c r="L445" s="3" t="s">
        <v>368</v>
      </c>
      <c r="M445" s="3">
        <v>2004</v>
      </c>
      <c r="N445" s="4" t="s">
        <v>368</v>
      </c>
      <c r="O445" s="4" t="s">
        <v>267</v>
      </c>
      <c r="P445" s="3">
        <v>2015</v>
      </c>
      <c r="Q445" s="1" t="s">
        <v>3441</v>
      </c>
      <c r="R445" s="2" t="b">
        <f t="shared" si="1"/>
        <v>1</v>
      </c>
    </row>
    <row r="446" spans="1:18" x14ac:dyDescent="0.3">
      <c r="A446" s="100">
        <v>442</v>
      </c>
      <c r="B446" s="100">
        <v>1</v>
      </c>
      <c r="C446" s="100" t="s">
        <v>75</v>
      </c>
      <c r="D446" s="3" t="s">
        <v>76</v>
      </c>
      <c r="E446" s="3" t="s">
        <v>1181</v>
      </c>
      <c r="F446" s="101" t="s">
        <v>1211</v>
      </c>
      <c r="G446" s="101" t="s">
        <v>1242</v>
      </c>
      <c r="H446" s="101" t="s">
        <v>3442</v>
      </c>
      <c r="I446" s="102">
        <v>161633</v>
      </c>
      <c r="J446" s="102">
        <v>124518703</v>
      </c>
      <c r="K446" s="3" t="s">
        <v>104</v>
      </c>
      <c r="L446" s="105" t="s">
        <v>486</v>
      </c>
      <c r="M446" s="105">
        <v>2007</v>
      </c>
      <c r="N446" s="4" t="s">
        <v>1540</v>
      </c>
      <c r="O446" s="4" t="s">
        <v>1218</v>
      </c>
      <c r="P446" s="106">
        <v>43891</v>
      </c>
      <c r="Q446" s="1" t="s">
        <v>3442</v>
      </c>
      <c r="R446" s="2" t="b">
        <f t="shared" si="1"/>
        <v>1</v>
      </c>
    </row>
    <row r="447" spans="1:18" x14ac:dyDescent="0.3">
      <c r="A447" s="100">
        <v>443</v>
      </c>
      <c r="B447" s="100">
        <v>0</v>
      </c>
      <c r="C447" s="100" t="s">
        <v>75</v>
      </c>
      <c r="D447" s="3" t="s">
        <v>76</v>
      </c>
      <c r="E447" s="3" t="s">
        <v>1181</v>
      </c>
      <c r="F447" s="101" t="s">
        <v>1211</v>
      </c>
      <c r="G447" s="101" t="s">
        <v>1244</v>
      </c>
      <c r="H447" s="101" t="s">
        <v>5577</v>
      </c>
      <c r="I447" s="100" t="e">
        <v>#N/A</v>
      </c>
      <c r="J447" s="100" t="e">
        <v>#N/A</v>
      </c>
      <c r="K447" s="3"/>
      <c r="L447" s="3" t="s">
        <v>367</v>
      </c>
      <c r="M447" s="3" t="s">
        <v>267</v>
      </c>
      <c r="N447" s="4" t="s">
        <v>5576</v>
      </c>
      <c r="O447" s="3"/>
      <c r="P447" s="3">
        <v>2020</v>
      </c>
      <c r="Q447" s="1" t="s">
        <v>5577</v>
      </c>
      <c r="R447" s="2" t="b">
        <f t="shared" si="1"/>
        <v>1</v>
      </c>
    </row>
    <row r="448" spans="1:18" x14ac:dyDescent="0.3">
      <c r="A448" s="100">
        <v>444</v>
      </c>
      <c r="B448" s="100">
        <v>1</v>
      </c>
      <c r="C448" s="100" t="s">
        <v>75</v>
      </c>
      <c r="D448" s="3" t="s">
        <v>76</v>
      </c>
      <c r="E448" s="3" t="s">
        <v>1181</v>
      </c>
      <c r="F448" s="117" t="s">
        <v>1211</v>
      </c>
      <c r="G448" s="117" t="s">
        <v>1248</v>
      </c>
      <c r="H448" s="101" t="s">
        <v>3443</v>
      </c>
      <c r="I448" s="102">
        <v>63128</v>
      </c>
      <c r="J448" s="114">
        <v>203720849</v>
      </c>
      <c r="K448" s="3" t="s">
        <v>104</v>
      </c>
      <c r="L448" s="3" t="s">
        <v>2972</v>
      </c>
      <c r="M448" s="3">
        <v>2007</v>
      </c>
      <c r="N448" s="4" t="s">
        <v>1561</v>
      </c>
      <c r="O448" s="4" t="s">
        <v>2980</v>
      </c>
      <c r="P448" s="106">
        <v>43891</v>
      </c>
      <c r="Q448" s="1" t="s">
        <v>3443</v>
      </c>
      <c r="R448" s="2" t="b">
        <f t="shared" si="1"/>
        <v>1</v>
      </c>
    </row>
    <row r="449" spans="1:18" x14ac:dyDescent="0.3">
      <c r="A449" s="100">
        <v>445</v>
      </c>
      <c r="B449" s="100">
        <v>1</v>
      </c>
      <c r="C449" s="100" t="s">
        <v>75</v>
      </c>
      <c r="D449" s="3" t="s">
        <v>76</v>
      </c>
      <c r="E449" s="3" t="s">
        <v>1181</v>
      </c>
      <c r="F449" s="117" t="s">
        <v>1211</v>
      </c>
      <c r="G449" s="101" t="s">
        <v>1250</v>
      </c>
      <c r="H449" s="101" t="s">
        <v>3444</v>
      </c>
      <c r="I449" s="102">
        <v>60205</v>
      </c>
      <c r="J449" s="102">
        <v>124452001</v>
      </c>
      <c r="K449" s="3" t="s">
        <v>104</v>
      </c>
      <c r="L449" s="3" t="s">
        <v>486</v>
      </c>
      <c r="M449" s="3">
        <v>2006</v>
      </c>
      <c r="N449" s="4" t="s">
        <v>1540</v>
      </c>
      <c r="O449" s="4" t="s">
        <v>2980</v>
      </c>
      <c r="P449" s="108">
        <v>43862</v>
      </c>
      <c r="Q449" s="1" t="s">
        <v>3444</v>
      </c>
      <c r="R449" s="2" t="b">
        <f t="shared" si="1"/>
        <v>1</v>
      </c>
    </row>
    <row r="450" spans="1:18" x14ac:dyDescent="0.3">
      <c r="A450" s="100">
        <v>446</v>
      </c>
      <c r="B450" s="100">
        <v>1</v>
      </c>
      <c r="C450" s="100" t="s">
        <v>75</v>
      </c>
      <c r="D450" s="3" t="s">
        <v>76</v>
      </c>
      <c r="E450" s="3" t="s">
        <v>1181</v>
      </c>
      <c r="F450" s="101" t="s">
        <v>1211</v>
      </c>
      <c r="G450" s="101" t="s">
        <v>1252</v>
      </c>
      <c r="H450" s="101" t="s">
        <v>3445</v>
      </c>
      <c r="I450" s="102">
        <v>161480</v>
      </c>
      <c r="J450" s="102">
        <v>139617441</v>
      </c>
      <c r="K450" s="3" t="s">
        <v>104</v>
      </c>
      <c r="L450" s="3" t="s">
        <v>486</v>
      </c>
      <c r="M450" s="3">
        <v>2008</v>
      </c>
      <c r="N450" s="4" t="s">
        <v>2972</v>
      </c>
      <c r="O450" s="4" t="s">
        <v>1218</v>
      </c>
      <c r="P450" s="3">
        <v>2018</v>
      </c>
      <c r="Q450" s="1" t="s">
        <v>3445</v>
      </c>
      <c r="R450" s="2" t="b">
        <f t="shared" si="1"/>
        <v>1</v>
      </c>
    </row>
    <row r="451" spans="1:18" x14ac:dyDescent="0.3">
      <c r="A451" s="100">
        <v>447</v>
      </c>
      <c r="B451" s="100">
        <v>1</v>
      </c>
      <c r="C451" s="100" t="s">
        <v>75</v>
      </c>
      <c r="D451" s="3" t="s">
        <v>76</v>
      </c>
      <c r="E451" s="3" t="s">
        <v>1181</v>
      </c>
      <c r="F451" s="101" t="s">
        <v>1211</v>
      </c>
      <c r="G451" s="101" t="s">
        <v>1254</v>
      </c>
      <c r="H451" s="101" t="s">
        <v>3446</v>
      </c>
      <c r="I451" s="102">
        <v>39358</v>
      </c>
      <c r="J451" s="102">
        <v>124405881</v>
      </c>
      <c r="K451" s="3" t="s">
        <v>1219</v>
      </c>
      <c r="L451" s="3" t="s">
        <v>1217</v>
      </c>
      <c r="M451" s="3">
        <v>2004</v>
      </c>
      <c r="N451" s="4" t="s">
        <v>1540</v>
      </c>
      <c r="O451" s="4" t="s">
        <v>2980</v>
      </c>
      <c r="P451" s="121" t="s">
        <v>3447</v>
      </c>
      <c r="Q451" s="1" t="s">
        <v>3446</v>
      </c>
      <c r="R451" s="2" t="b">
        <f t="shared" si="1"/>
        <v>1</v>
      </c>
    </row>
    <row r="452" spans="1:18" x14ac:dyDescent="0.3">
      <c r="A452" s="100">
        <v>448</v>
      </c>
      <c r="B452" s="100">
        <v>1</v>
      </c>
      <c r="C452" s="100" t="s">
        <v>75</v>
      </c>
      <c r="D452" s="3" t="s">
        <v>76</v>
      </c>
      <c r="E452" s="3" t="s">
        <v>1181</v>
      </c>
      <c r="F452" s="101" t="s">
        <v>1211</v>
      </c>
      <c r="G452" s="101" t="s">
        <v>1256</v>
      </c>
      <c r="H452" s="101" t="s">
        <v>3448</v>
      </c>
      <c r="I452" s="102">
        <v>161518</v>
      </c>
      <c r="J452" s="102">
        <v>890179</v>
      </c>
      <c r="K452" s="3" t="s">
        <v>104</v>
      </c>
      <c r="L452" s="3" t="s">
        <v>486</v>
      </c>
      <c r="M452" s="3">
        <v>2008</v>
      </c>
      <c r="N452" s="4" t="s">
        <v>2972</v>
      </c>
      <c r="O452" s="4" t="s">
        <v>1218</v>
      </c>
      <c r="P452" s="110">
        <v>44197</v>
      </c>
      <c r="Q452" s="1" t="s">
        <v>3448</v>
      </c>
      <c r="R452" s="2" t="b">
        <f t="shared" si="1"/>
        <v>1</v>
      </c>
    </row>
    <row r="453" spans="1:18" x14ac:dyDescent="0.3">
      <c r="A453" s="100">
        <v>449</v>
      </c>
      <c r="B453" s="100">
        <v>1</v>
      </c>
      <c r="C453" s="100" t="s">
        <v>75</v>
      </c>
      <c r="D453" s="3" t="s">
        <v>76</v>
      </c>
      <c r="E453" s="3" t="s">
        <v>1181</v>
      </c>
      <c r="F453" s="101" t="s">
        <v>1211</v>
      </c>
      <c r="G453" s="101" t="s">
        <v>1258</v>
      </c>
      <c r="H453" s="101" t="s">
        <v>3449</v>
      </c>
      <c r="I453" s="102">
        <v>60247</v>
      </c>
      <c r="J453" s="102">
        <v>124455981</v>
      </c>
      <c r="K453" s="3" t="s">
        <v>104</v>
      </c>
      <c r="L453" s="3" t="s">
        <v>486</v>
      </c>
      <c r="M453" s="3">
        <v>2006</v>
      </c>
      <c r="N453" s="4" t="s">
        <v>368</v>
      </c>
      <c r="O453" s="4" t="s">
        <v>267</v>
      </c>
      <c r="P453" s="108">
        <v>43862</v>
      </c>
      <c r="Q453" s="1" t="s">
        <v>3449</v>
      </c>
      <c r="R453" s="2" t="b">
        <f t="shared" si="1"/>
        <v>1</v>
      </c>
    </row>
    <row r="454" spans="1:18" x14ac:dyDescent="0.3">
      <c r="A454" s="100">
        <v>450</v>
      </c>
      <c r="B454" s="100">
        <v>1</v>
      </c>
      <c r="C454" s="100" t="s">
        <v>75</v>
      </c>
      <c r="D454" s="3" t="s">
        <v>76</v>
      </c>
      <c r="E454" s="3" t="s">
        <v>1181</v>
      </c>
      <c r="F454" s="101" t="s">
        <v>1211</v>
      </c>
      <c r="G454" s="101" t="s">
        <v>1260</v>
      </c>
      <c r="H454" s="101" t="s">
        <v>3450</v>
      </c>
      <c r="I454" s="102">
        <v>161485</v>
      </c>
      <c r="J454" s="102">
        <v>124493853</v>
      </c>
      <c r="K454" s="3" t="s">
        <v>104</v>
      </c>
      <c r="L454" s="3" t="s">
        <v>486</v>
      </c>
      <c r="M454" s="3">
        <v>2003</v>
      </c>
      <c r="N454" s="4" t="s">
        <v>1217</v>
      </c>
      <c r="O454" s="4" t="s">
        <v>1218</v>
      </c>
      <c r="P454" s="109">
        <v>44197</v>
      </c>
      <c r="Q454" s="1" t="s">
        <v>3450</v>
      </c>
      <c r="R454" s="2" t="b">
        <f t="shared" si="1"/>
        <v>1</v>
      </c>
    </row>
    <row r="455" spans="1:18" x14ac:dyDescent="0.3">
      <c r="A455" s="100">
        <v>451</v>
      </c>
      <c r="B455" s="100">
        <v>1</v>
      </c>
      <c r="C455" s="100" t="s">
        <v>75</v>
      </c>
      <c r="D455" s="3" t="s">
        <v>76</v>
      </c>
      <c r="E455" s="3" t="s">
        <v>1181</v>
      </c>
      <c r="F455" s="101" t="s">
        <v>1211</v>
      </c>
      <c r="G455" s="101" t="s">
        <v>1263</v>
      </c>
      <c r="H455" s="101" t="s">
        <v>3451</v>
      </c>
      <c r="I455" s="102">
        <v>63165</v>
      </c>
      <c r="J455" s="102">
        <v>68634279</v>
      </c>
      <c r="K455" s="3" t="s">
        <v>104</v>
      </c>
      <c r="L455" s="3" t="s">
        <v>368</v>
      </c>
      <c r="M455" s="3">
        <v>2003</v>
      </c>
      <c r="N455" s="4" t="s">
        <v>368</v>
      </c>
      <c r="O455" s="4" t="s">
        <v>267</v>
      </c>
      <c r="P455" s="3">
        <v>2018</v>
      </c>
      <c r="Q455" s="1" t="s">
        <v>3451</v>
      </c>
      <c r="R455" s="2" t="b">
        <f t="shared" si="1"/>
        <v>1</v>
      </c>
    </row>
    <row r="456" spans="1:18" x14ac:dyDescent="0.3">
      <c r="A456" s="100">
        <v>452</v>
      </c>
      <c r="B456" s="100">
        <v>1</v>
      </c>
      <c r="C456" s="100" t="s">
        <v>75</v>
      </c>
      <c r="D456" s="3" t="s">
        <v>76</v>
      </c>
      <c r="E456" s="3" t="s">
        <v>1181</v>
      </c>
      <c r="F456" s="101" t="s">
        <v>1211</v>
      </c>
      <c r="G456" s="101" t="s">
        <v>1265</v>
      </c>
      <c r="H456" s="101" t="s">
        <v>3452</v>
      </c>
      <c r="I456" s="102">
        <v>60203</v>
      </c>
      <c r="J456" s="102">
        <v>3092243</v>
      </c>
      <c r="K456" s="3" t="s">
        <v>104</v>
      </c>
      <c r="L456" s="3" t="s">
        <v>1540</v>
      </c>
      <c r="M456" s="3">
        <v>2006</v>
      </c>
      <c r="N456" s="4" t="s">
        <v>1561</v>
      </c>
      <c r="O456" s="4" t="s">
        <v>2980</v>
      </c>
      <c r="P456" s="106">
        <v>43891</v>
      </c>
      <c r="Q456" s="1" t="s">
        <v>3452</v>
      </c>
      <c r="R456" s="2" t="b">
        <f t="shared" si="1"/>
        <v>1</v>
      </c>
    </row>
    <row r="457" spans="1:18" x14ac:dyDescent="0.3">
      <c r="A457" s="100">
        <v>453</v>
      </c>
      <c r="B457" s="100">
        <v>1</v>
      </c>
      <c r="C457" s="100" t="s">
        <v>75</v>
      </c>
      <c r="D457" s="3" t="s">
        <v>76</v>
      </c>
      <c r="E457" s="3" t="s">
        <v>1181</v>
      </c>
      <c r="F457" s="101" t="s">
        <v>1211</v>
      </c>
      <c r="G457" s="101" t="s">
        <v>1267</v>
      </c>
      <c r="H457" s="101" t="s">
        <v>3453</v>
      </c>
      <c r="I457" s="102">
        <v>60206</v>
      </c>
      <c r="J457" s="102">
        <v>3092676</v>
      </c>
      <c r="K457" s="3" t="s">
        <v>104</v>
      </c>
      <c r="L457" s="3" t="s">
        <v>486</v>
      </c>
      <c r="M457" s="3">
        <v>2006</v>
      </c>
      <c r="N457" s="4" t="s">
        <v>368</v>
      </c>
      <c r="O457" s="4" t="s">
        <v>267</v>
      </c>
      <c r="P457" s="110">
        <v>44197</v>
      </c>
      <c r="Q457" s="1" t="s">
        <v>3453</v>
      </c>
      <c r="R457" s="2" t="b">
        <f t="shared" si="1"/>
        <v>1</v>
      </c>
    </row>
    <row r="458" spans="1:18" x14ac:dyDescent="0.3">
      <c r="A458" s="100">
        <v>454</v>
      </c>
      <c r="B458" s="100">
        <v>1</v>
      </c>
      <c r="C458" s="100" t="s">
        <v>75</v>
      </c>
      <c r="D458" s="3" t="s">
        <v>76</v>
      </c>
      <c r="E458" s="3" t="s">
        <v>1181</v>
      </c>
      <c r="F458" s="101" t="s">
        <v>1211</v>
      </c>
      <c r="G458" s="101" t="s">
        <v>1080</v>
      </c>
      <c r="H458" s="101" t="s">
        <v>3454</v>
      </c>
      <c r="I458" s="102">
        <v>42716</v>
      </c>
      <c r="J458" s="102">
        <v>68634394</v>
      </c>
      <c r="K458" s="3" t="s">
        <v>104</v>
      </c>
      <c r="L458" s="3" t="s">
        <v>368</v>
      </c>
      <c r="M458" s="3">
        <v>2011</v>
      </c>
      <c r="N458" s="4" t="s">
        <v>368</v>
      </c>
      <c r="O458" s="4" t="s">
        <v>267</v>
      </c>
      <c r="P458" s="3">
        <v>2018</v>
      </c>
      <c r="Q458" s="1" t="s">
        <v>3454</v>
      </c>
      <c r="R458" s="2" t="b">
        <f t="shared" si="1"/>
        <v>1</v>
      </c>
    </row>
    <row r="459" spans="1:18" x14ac:dyDescent="0.3">
      <c r="A459" s="100">
        <v>455</v>
      </c>
      <c r="B459" s="100">
        <v>0</v>
      </c>
      <c r="C459" s="100" t="s">
        <v>75</v>
      </c>
      <c r="D459" s="3" t="s">
        <v>76</v>
      </c>
      <c r="E459" s="3" t="s">
        <v>1181</v>
      </c>
      <c r="F459" s="101" t="s">
        <v>1211</v>
      </c>
      <c r="G459" s="101" t="s">
        <v>1270</v>
      </c>
      <c r="H459" s="101" t="s">
        <v>4249</v>
      </c>
      <c r="I459" s="102">
        <v>195426</v>
      </c>
      <c r="J459" s="102">
        <v>68634512</v>
      </c>
      <c r="K459" s="3" t="s">
        <v>104</v>
      </c>
      <c r="L459" s="3" t="s">
        <v>486</v>
      </c>
      <c r="M459" s="3">
        <v>2011</v>
      </c>
      <c r="N459" s="4" t="s">
        <v>5576</v>
      </c>
      <c r="O459" s="4" t="s">
        <v>267</v>
      </c>
      <c r="P459" s="3">
        <v>2015</v>
      </c>
      <c r="Q459" s="1" t="s">
        <v>4249</v>
      </c>
      <c r="R459" s="2" t="b">
        <f t="shared" si="1"/>
        <v>1</v>
      </c>
    </row>
    <row r="460" spans="1:18" x14ac:dyDescent="0.3">
      <c r="A460" s="100">
        <v>456</v>
      </c>
      <c r="B460" s="100">
        <v>1</v>
      </c>
      <c r="C460" s="100" t="s">
        <v>75</v>
      </c>
      <c r="D460" s="3" t="s">
        <v>76</v>
      </c>
      <c r="E460" s="3" t="s">
        <v>1181</v>
      </c>
      <c r="F460" s="117" t="s">
        <v>1211</v>
      </c>
      <c r="G460" s="117" t="s">
        <v>1272</v>
      </c>
      <c r="H460" s="101" t="s">
        <v>3455</v>
      </c>
      <c r="I460" s="102">
        <v>63129</v>
      </c>
      <c r="J460" s="102">
        <v>124461599</v>
      </c>
      <c r="K460" s="3" t="s">
        <v>104</v>
      </c>
      <c r="L460" s="3" t="s">
        <v>1217</v>
      </c>
      <c r="M460" s="3">
        <v>2007</v>
      </c>
      <c r="N460" s="4" t="s">
        <v>1561</v>
      </c>
      <c r="O460" s="4" t="s">
        <v>2980</v>
      </c>
      <c r="P460" s="106">
        <v>43891</v>
      </c>
      <c r="Q460" s="1" t="s">
        <v>3455</v>
      </c>
      <c r="R460" s="2" t="b">
        <f t="shared" si="1"/>
        <v>1</v>
      </c>
    </row>
    <row r="461" spans="1:18" x14ac:dyDescent="0.3">
      <c r="A461" s="100">
        <v>514</v>
      </c>
      <c r="B461" s="100">
        <v>1</v>
      </c>
      <c r="C461" s="100" t="s">
        <v>75</v>
      </c>
      <c r="D461" s="3" t="s">
        <v>76</v>
      </c>
      <c r="E461" s="3" t="s">
        <v>77</v>
      </c>
      <c r="F461" s="101" t="s">
        <v>1332</v>
      </c>
      <c r="G461" s="101" t="s">
        <v>1333</v>
      </c>
      <c r="H461" s="101" t="s">
        <v>3520</v>
      </c>
      <c r="I461" s="102">
        <v>41831</v>
      </c>
      <c r="J461" s="102">
        <v>173435173</v>
      </c>
      <c r="K461" s="3" t="s">
        <v>2995</v>
      </c>
      <c r="L461" s="3" t="s">
        <v>368</v>
      </c>
      <c r="M461" s="3">
        <v>2003</v>
      </c>
      <c r="N461" s="4" t="s">
        <v>2972</v>
      </c>
      <c r="O461" s="4" t="s">
        <v>1218</v>
      </c>
      <c r="P461" s="122">
        <v>44228</v>
      </c>
      <c r="Q461" s="1" t="s">
        <v>3520</v>
      </c>
      <c r="R461" s="2" t="b">
        <f t="shared" si="1"/>
        <v>1</v>
      </c>
    </row>
    <row r="462" spans="1:18" x14ac:dyDescent="0.3">
      <c r="A462" s="100">
        <v>458</v>
      </c>
      <c r="B462" s="100">
        <v>1</v>
      </c>
      <c r="C462" s="100" t="s">
        <v>75</v>
      </c>
      <c r="D462" s="3" t="s">
        <v>76</v>
      </c>
      <c r="E462" s="3" t="s">
        <v>1181</v>
      </c>
      <c r="F462" s="101" t="s">
        <v>1276</v>
      </c>
      <c r="G462" s="101" t="s">
        <v>1277</v>
      </c>
      <c r="H462" s="101" t="s">
        <v>3457</v>
      </c>
      <c r="I462" s="102">
        <v>39360</v>
      </c>
      <c r="J462" s="102">
        <v>124406361</v>
      </c>
      <c r="K462" s="3" t="s">
        <v>104</v>
      </c>
      <c r="L462" s="3" t="s">
        <v>1217</v>
      </c>
      <c r="M462" s="3">
        <v>2005</v>
      </c>
      <c r="N462" s="4" t="s">
        <v>1217</v>
      </c>
      <c r="O462" s="4" t="s">
        <v>3458</v>
      </c>
      <c r="P462" s="3">
        <v>2018</v>
      </c>
      <c r="Q462" s="1" t="s">
        <v>3457</v>
      </c>
      <c r="R462" s="2" t="b">
        <f t="shared" si="1"/>
        <v>1</v>
      </c>
    </row>
    <row r="463" spans="1:18" x14ac:dyDescent="0.3">
      <c r="A463" s="100">
        <v>459</v>
      </c>
      <c r="B463" s="100">
        <v>1</v>
      </c>
      <c r="C463" s="100" t="s">
        <v>75</v>
      </c>
      <c r="D463" s="3" t="s">
        <v>76</v>
      </c>
      <c r="E463" s="3" t="s">
        <v>1181</v>
      </c>
      <c r="F463" s="117" t="s">
        <v>1279</v>
      </c>
      <c r="G463" s="117" t="s">
        <v>1280</v>
      </c>
      <c r="H463" s="101" t="s">
        <v>3459</v>
      </c>
      <c r="I463" s="102">
        <v>39361</v>
      </c>
      <c r="J463" s="102">
        <v>124406514</v>
      </c>
      <c r="K463" s="3" t="s">
        <v>104</v>
      </c>
      <c r="L463" s="3" t="s">
        <v>1540</v>
      </c>
      <c r="M463" s="3">
        <v>2008</v>
      </c>
      <c r="N463" s="4" t="s">
        <v>1540</v>
      </c>
      <c r="O463" s="4" t="s">
        <v>3460</v>
      </c>
      <c r="P463" s="110">
        <v>44197</v>
      </c>
      <c r="Q463" s="1" t="s">
        <v>3459</v>
      </c>
      <c r="R463" s="2" t="b">
        <f t="shared" si="1"/>
        <v>1</v>
      </c>
    </row>
    <row r="464" spans="1:18" x14ac:dyDescent="0.3">
      <c r="A464" s="100">
        <v>460</v>
      </c>
      <c r="B464" s="100">
        <v>1</v>
      </c>
      <c r="C464" s="100" t="s">
        <v>75</v>
      </c>
      <c r="D464" s="3" t="s">
        <v>76</v>
      </c>
      <c r="E464" s="3" t="s">
        <v>1181</v>
      </c>
      <c r="F464" s="117" t="s">
        <v>1279</v>
      </c>
      <c r="G464" s="117" t="s">
        <v>1282</v>
      </c>
      <c r="H464" s="101" t="s">
        <v>3461</v>
      </c>
      <c r="I464" s="102">
        <v>63130</v>
      </c>
      <c r="J464" s="102">
        <v>124461743</v>
      </c>
      <c r="K464" s="3" t="s">
        <v>104</v>
      </c>
      <c r="L464" s="3" t="s">
        <v>1217</v>
      </c>
      <c r="M464" s="3">
        <v>2007</v>
      </c>
      <c r="N464" s="4" t="s">
        <v>1561</v>
      </c>
      <c r="O464" s="4" t="s">
        <v>2980</v>
      </c>
      <c r="P464" s="106">
        <v>43891</v>
      </c>
      <c r="Q464" s="1" t="s">
        <v>3461</v>
      </c>
      <c r="R464" s="2" t="b">
        <f t="shared" si="1"/>
        <v>1</v>
      </c>
    </row>
    <row r="465" spans="1:18" x14ac:dyDescent="0.3">
      <c r="A465" s="100">
        <v>461</v>
      </c>
      <c r="B465" s="100">
        <v>1</v>
      </c>
      <c r="C465" s="100" t="s">
        <v>75</v>
      </c>
      <c r="D465" s="3" t="s">
        <v>76</v>
      </c>
      <c r="E465" s="3" t="s">
        <v>1181</v>
      </c>
      <c r="F465" s="101" t="s">
        <v>1279</v>
      </c>
      <c r="G465" s="101" t="s">
        <v>1284</v>
      </c>
      <c r="H465" s="101" t="s">
        <v>3462</v>
      </c>
      <c r="I465" s="102">
        <v>39362</v>
      </c>
      <c r="J465" s="102">
        <v>124406649</v>
      </c>
      <c r="K465" s="3" t="s">
        <v>104</v>
      </c>
      <c r="L465" s="3" t="s">
        <v>2972</v>
      </c>
      <c r="M465" s="3">
        <v>2005</v>
      </c>
      <c r="N465" s="4" t="s">
        <v>368</v>
      </c>
      <c r="O465" s="4" t="s">
        <v>267</v>
      </c>
      <c r="P465" s="108">
        <v>43862</v>
      </c>
      <c r="Q465" s="1" t="s">
        <v>3462</v>
      </c>
      <c r="R465" s="2" t="b">
        <f t="shared" si="1"/>
        <v>1</v>
      </c>
    </row>
    <row r="466" spans="1:18" x14ac:dyDescent="0.3">
      <c r="A466" s="100">
        <v>462</v>
      </c>
      <c r="B466" s="100">
        <v>1</v>
      </c>
      <c r="C466" s="100" t="s">
        <v>75</v>
      </c>
      <c r="D466" s="3" t="s">
        <v>76</v>
      </c>
      <c r="E466" s="3" t="s">
        <v>1181</v>
      </c>
      <c r="F466" s="101" t="s">
        <v>1279</v>
      </c>
      <c r="G466" s="101" t="s">
        <v>1286</v>
      </c>
      <c r="H466" s="101" t="s">
        <v>3463</v>
      </c>
      <c r="I466" s="102">
        <v>161395</v>
      </c>
      <c r="J466" s="102">
        <v>124476903</v>
      </c>
      <c r="K466" s="3" t="s">
        <v>104</v>
      </c>
      <c r="L466" s="105" t="s">
        <v>368</v>
      </c>
      <c r="M466" s="105">
        <v>2008</v>
      </c>
      <c r="N466" s="4" t="s">
        <v>1540</v>
      </c>
      <c r="O466" s="4" t="s">
        <v>1218</v>
      </c>
      <c r="P466" s="110">
        <v>44197</v>
      </c>
      <c r="Q466" s="1" t="s">
        <v>3463</v>
      </c>
      <c r="R466" s="2" t="b">
        <f t="shared" si="1"/>
        <v>1</v>
      </c>
    </row>
    <row r="467" spans="1:18" x14ac:dyDescent="0.3">
      <c r="A467" s="100">
        <v>463</v>
      </c>
      <c r="B467" s="100">
        <v>1</v>
      </c>
      <c r="C467" s="100" t="s">
        <v>75</v>
      </c>
      <c r="D467" s="3" t="s">
        <v>76</v>
      </c>
      <c r="E467" s="3" t="s">
        <v>1181</v>
      </c>
      <c r="F467" s="117" t="s">
        <v>1279</v>
      </c>
      <c r="G467" s="117" t="s">
        <v>1288</v>
      </c>
      <c r="H467" s="101" t="s">
        <v>3464</v>
      </c>
      <c r="I467" s="102">
        <v>39363</v>
      </c>
      <c r="J467" s="102">
        <v>80672743</v>
      </c>
      <c r="K467" s="3" t="s">
        <v>104</v>
      </c>
      <c r="L467" s="3" t="s">
        <v>368</v>
      </c>
      <c r="M467" s="3">
        <v>2004</v>
      </c>
      <c r="N467" s="4" t="s">
        <v>368</v>
      </c>
      <c r="O467" s="4" t="s">
        <v>267</v>
      </c>
      <c r="P467" s="103">
        <v>2014</v>
      </c>
      <c r="Q467" s="1" t="s">
        <v>3464</v>
      </c>
      <c r="R467" s="2" t="b">
        <f t="shared" si="1"/>
        <v>1</v>
      </c>
    </row>
    <row r="468" spans="1:18" x14ac:dyDescent="0.3">
      <c r="A468" s="100">
        <v>464</v>
      </c>
      <c r="B468" s="100">
        <v>1</v>
      </c>
      <c r="C468" s="100" t="s">
        <v>75</v>
      </c>
      <c r="D468" s="3" t="s">
        <v>76</v>
      </c>
      <c r="E468" s="3" t="s">
        <v>1290</v>
      </c>
      <c r="F468" s="101" t="s">
        <v>1291</v>
      </c>
      <c r="G468" s="101" t="s">
        <v>1292</v>
      </c>
      <c r="H468" s="101" t="s">
        <v>3465</v>
      </c>
      <c r="I468" s="102">
        <v>161695</v>
      </c>
      <c r="J468" s="102">
        <v>173437577</v>
      </c>
      <c r="K468" s="3" t="s">
        <v>104</v>
      </c>
      <c r="L468" s="3" t="s">
        <v>1217</v>
      </c>
      <c r="M468" s="3">
        <v>2008</v>
      </c>
      <c r="N468" s="4" t="s">
        <v>1217</v>
      </c>
      <c r="O468" s="4" t="s">
        <v>1218</v>
      </c>
      <c r="P468" s="110">
        <v>44197</v>
      </c>
      <c r="Q468" s="1" t="s">
        <v>3465</v>
      </c>
      <c r="R468" s="2" t="b">
        <f t="shared" si="1"/>
        <v>1</v>
      </c>
    </row>
    <row r="469" spans="1:18" x14ac:dyDescent="0.3">
      <c r="A469" s="100">
        <v>465</v>
      </c>
      <c r="B469" s="100">
        <v>1</v>
      </c>
      <c r="C469" s="100" t="s">
        <v>75</v>
      </c>
      <c r="D469" s="3" t="s">
        <v>76</v>
      </c>
      <c r="E469" s="3" t="s">
        <v>1290</v>
      </c>
      <c r="F469" s="101" t="s">
        <v>1294</v>
      </c>
      <c r="G469" s="101" t="s">
        <v>1295</v>
      </c>
      <c r="H469" s="101" t="s">
        <v>3466</v>
      </c>
      <c r="I469" s="102">
        <v>161539</v>
      </c>
      <c r="J469" s="102">
        <v>68624897</v>
      </c>
      <c r="K469" s="3" t="s">
        <v>104</v>
      </c>
      <c r="L469" s="3" t="s">
        <v>368</v>
      </c>
      <c r="M469" s="3">
        <v>2008</v>
      </c>
      <c r="N469" s="4" t="s">
        <v>368</v>
      </c>
      <c r="O469" s="4" t="s">
        <v>267</v>
      </c>
      <c r="P469" s="3">
        <v>2015</v>
      </c>
      <c r="Q469" s="1" t="s">
        <v>3466</v>
      </c>
      <c r="R469" s="2" t="b">
        <f t="shared" si="1"/>
        <v>1</v>
      </c>
    </row>
    <row r="470" spans="1:18" x14ac:dyDescent="0.3">
      <c r="A470" s="100">
        <v>466</v>
      </c>
      <c r="B470" s="100">
        <v>1</v>
      </c>
      <c r="C470" s="100" t="s">
        <v>75</v>
      </c>
      <c r="D470" s="3" t="s">
        <v>76</v>
      </c>
      <c r="E470" s="3" t="s">
        <v>1290</v>
      </c>
      <c r="F470" s="101" t="s">
        <v>1294</v>
      </c>
      <c r="G470" s="101" t="s">
        <v>1297</v>
      </c>
      <c r="H470" s="101" t="s">
        <v>3467</v>
      </c>
      <c r="I470" s="102">
        <v>41816</v>
      </c>
      <c r="J470" s="102">
        <v>124418711</v>
      </c>
      <c r="K470" s="3" t="s">
        <v>1219</v>
      </c>
      <c r="L470" s="3" t="s">
        <v>1217</v>
      </c>
      <c r="M470" s="3">
        <v>2007</v>
      </c>
      <c r="N470" s="4" t="s">
        <v>1217</v>
      </c>
      <c r="O470" s="4" t="s">
        <v>1218</v>
      </c>
      <c r="P470" s="104">
        <v>44228</v>
      </c>
      <c r="Q470" s="1" t="s">
        <v>3467</v>
      </c>
      <c r="R470" s="2" t="b">
        <f t="shared" si="1"/>
        <v>1</v>
      </c>
    </row>
    <row r="471" spans="1:18" x14ac:dyDescent="0.3">
      <c r="A471" s="100">
        <v>467</v>
      </c>
      <c r="B471" s="100">
        <v>1</v>
      </c>
      <c r="C471" s="100" t="s">
        <v>75</v>
      </c>
      <c r="D471" s="3" t="s">
        <v>76</v>
      </c>
      <c r="E471" s="3" t="s">
        <v>1290</v>
      </c>
      <c r="F471" s="101" t="s">
        <v>1299</v>
      </c>
      <c r="G471" s="101" t="s">
        <v>1300</v>
      </c>
      <c r="H471" s="101" t="s">
        <v>3468</v>
      </c>
      <c r="I471" s="102">
        <v>41874</v>
      </c>
      <c r="J471" s="102">
        <v>68625034</v>
      </c>
      <c r="K471" s="3" t="s">
        <v>104</v>
      </c>
      <c r="L471" s="3" t="s">
        <v>1217</v>
      </c>
      <c r="M471" s="3">
        <v>2003</v>
      </c>
      <c r="N471" s="4" t="s">
        <v>1217</v>
      </c>
      <c r="O471" s="4" t="s">
        <v>3223</v>
      </c>
      <c r="P471" s="3">
        <v>2015</v>
      </c>
      <c r="Q471" s="1" t="s">
        <v>3468</v>
      </c>
      <c r="R471" s="2" t="b">
        <f t="shared" si="1"/>
        <v>1</v>
      </c>
    </row>
    <row r="472" spans="1:18" x14ac:dyDescent="0.3">
      <c r="A472" s="100">
        <v>468</v>
      </c>
      <c r="B472" s="100">
        <v>1</v>
      </c>
      <c r="C472" s="100" t="s">
        <v>75</v>
      </c>
      <c r="D472" s="3" t="s">
        <v>76</v>
      </c>
      <c r="E472" s="3" t="s">
        <v>1290</v>
      </c>
      <c r="F472" s="101" t="s">
        <v>1302</v>
      </c>
      <c r="G472" s="101" t="s">
        <v>1303</v>
      </c>
      <c r="H472" s="101" t="s">
        <v>3469</v>
      </c>
      <c r="I472" s="102">
        <v>161639</v>
      </c>
      <c r="J472" s="102">
        <v>124519483</v>
      </c>
      <c r="K472" s="3" t="s">
        <v>104</v>
      </c>
      <c r="L472" s="3" t="s">
        <v>486</v>
      </c>
      <c r="M472" s="3">
        <v>2008</v>
      </c>
      <c r="N472" s="4" t="s">
        <v>1217</v>
      </c>
      <c r="O472" s="4" t="s">
        <v>1218</v>
      </c>
      <c r="P472" s="108">
        <v>43862</v>
      </c>
      <c r="Q472" s="1" t="s">
        <v>3469</v>
      </c>
      <c r="R472" s="2" t="b">
        <f t="shared" si="1"/>
        <v>1</v>
      </c>
    </row>
    <row r="473" spans="1:18" x14ac:dyDescent="0.3">
      <c r="A473" s="100">
        <v>1007</v>
      </c>
      <c r="B473" s="100">
        <v>1</v>
      </c>
      <c r="C473" s="100" t="s">
        <v>1392</v>
      </c>
      <c r="D473" s="3" t="s">
        <v>2338</v>
      </c>
      <c r="E473" s="3" t="s">
        <v>2351</v>
      </c>
      <c r="F473" s="101" t="s">
        <v>2456</v>
      </c>
      <c r="G473" s="101" t="s">
        <v>2464</v>
      </c>
      <c r="H473" s="101" t="s">
        <v>4032</v>
      </c>
      <c r="I473" s="102">
        <v>107605000</v>
      </c>
      <c r="J473" s="102">
        <v>175219173</v>
      </c>
      <c r="K473" s="3" t="s">
        <v>1219</v>
      </c>
      <c r="L473" s="3" t="s">
        <v>367</v>
      </c>
      <c r="M473" s="3" t="s">
        <v>267</v>
      </c>
      <c r="N473" s="4" t="s">
        <v>1561</v>
      </c>
      <c r="O473" s="4" t="s">
        <v>3202</v>
      </c>
      <c r="P473" s="116" t="s">
        <v>4033</v>
      </c>
      <c r="Q473" s="1" t="s">
        <v>4032</v>
      </c>
      <c r="R473" s="2" t="b">
        <f t="shared" si="1"/>
        <v>1</v>
      </c>
    </row>
    <row r="474" spans="1:18" x14ac:dyDescent="0.3">
      <c r="A474" s="100">
        <v>1013</v>
      </c>
      <c r="B474" s="100">
        <v>1</v>
      </c>
      <c r="C474" s="100" t="s">
        <v>1392</v>
      </c>
      <c r="D474" s="3" t="s">
        <v>2338</v>
      </c>
      <c r="E474" s="3" t="s">
        <v>2351</v>
      </c>
      <c r="F474" s="101" t="s">
        <v>2479</v>
      </c>
      <c r="G474" s="101" t="s">
        <v>2480</v>
      </c>
      <c r="H474" s="101" t="s">
        <v>4039</v>
      </c>
      <c r="I474" s="102">
        <v>161698</v>
      </c>
      <c r="J474" s="102">
        <v>124530183</v>
      </c>
      <c r="K474" s="3" t="s">
        <v>2995</v>
      </c>
      <c r="L474" s="3" t="s">
        <v>486</v>
      </c>
      <c r="M474" s="3">
        <v>2009</v>
      </c>
      <c r="N474" s="4" t="s">
        <v>486</v>
      </c>
      <c r="O474" s="4" t="s">
        <v>267</v>
      </c>
      <c r="P474" s="116" t="s">
        <v>4040</v>
      </c>
      <c r="Q474" s="1" t="s">
        <v>4039</v>
      </c>
      <c r="R474" s="2" t="b">
        <f t="shared" si="1"/>
        <v>1</v>
      </c>
    </row>
    <row r="475" spans="1:18" x14ac:dyDescent="0.3">
      <c r="A475" s="100">
        <v>471</v>
      </c>
      <c r="B475" s="100">
        <v>1</v>
      </c>
      <c r="C475" s="100" t="s">
        <v>75</v>
      </c>
      <c r="D475" s="3" t="s">
        <v>76</v>
      </c>
      <c r="E475" s="3" t="s">
        <v>1290</v>
      </c>
      <c r="F475" s="101" t="s">
        <v>1302</v>
      </c>
      <c r="G475" s="101" t="s">
        <v>1309</v>
      </c>
      <c r="H475" s="101" t="s">
        <v>3473</v>
      </c>
      <c r="I475" s="102">
        <v>161543</v>
      </c>
      <c r="J475" s="102">
        <v>124503842</v>
      </c>
      <c r="K475" s="3" t="s">
        <v>104</v>
      </c>
      <c r="L475" s="105" t="s">
        <v>486</v>
      </c>
      <c r="M475" s="105">
        <v>2008</v>
      </c>
      <c r="N475" s="4" t="s">
        <v>1540</v>
      </c>
      <c r="O475" s="4" t="s">
        <v>1218</v>
      </c>
      <c r="P475" s="106">
        <v>43891</v>
      </c>
      <c r="Q475" s="1" t="s">
        <v>3473</v>
      </c>
      <c r="R475" s="2" t="b">
        <f t="shared" si="1"/>
        <v>1</v>
      </c>
    </row>
    <row r="476" spans="1:18" x14ac:dyDescent="0.3">
      <c r="A476" s="100">
        <v>472</v>
      </c>
      <c r="B476" s="100">
        <v>1</v>
      </c>
      <c r="C476" s="100" t="s">
        <v>75</v>
      </c>
      <c r="D476" s="3" t="s">
        <v>76</v>
      </c>
      <c r="E476" s="3" t="s">
        <v>77</v>
      </c>
      <c r="F476" s="101" t="s">
        <v>78</v>
      </c>
      <c r="G476" s="101" t="s">
        <v>79</v>
      </c>
      <c r="H476" s="101" t="s">
        <v>3474</v>
      </c>
      <c r="I476" s="102">
        <v>161378</v>
      </c>
      <c r="J476" s="102">
        <v>887542</v>
      </c>
      <c r="K476" s="3" t="s">
        <v>104</v>
      </c>
      <c r="L476" s="3" t="s">
        <v>2972</v>
      </c>
      <c r="M476" s="3">
        <v>2008</v>
      </c>
      <c r="N476" s="4" t="s">
        <v>1540</v>
      </c>
      <c r="O476" s="4" t="s">
        <v>2980</v>
      </c>
      <c r="P476" s="110">
        <v>44197</v>
      </c>
      <c r="Q476" s="1" t="s">
        <v>3474</v>
      </c>
      <c r="R476" s="2" t="b">
        <f t="shared" si="1"/>
        <v>1</v>
      </c>
    </row>
    <row r="477" spans="1:18" x14ac:dyDescent="0.3">
      <c r="A477" s="100">
        <v>473</v>
      </c>
      <c r="B477" s="100">
        <v>1</v>
      </c>
      <c r="C477" s="100" t="s">
        <v>75</v>
      </c>
      <c r="D477" s="3" t="s">
        <v>76</v>
      </c>
      <c r="E477" s="3" t="s">
        <v>77</v>
      </c>
      <c r="F477" s="101" t="s">
        <v>78</v>
      </c>
      <c r="G477" s="101" t="s">
        <v>87</v>
      </c>
      <c r="H477" s="101" t="s">
        <v>3475</v>
      </c>
      <c r="I477" s="102">
        <v>161526</v>
      </c>
      <c r="J477" s="102">
        <v>68611084</v>
      </c>
      <c r="K477" s="3" t="s">
        <v>104</v>
      </c>
      <c r="L477" s="3" t="s">
        <v>2972</v>
      </c>
      <c r="M477" s="3">
        <v>2007</v>
      </c>
      <c r="N477" s="4" t="s">
        <v>1217</v>
      </c>
      <c r="O477" s="4" t="s">
        <v>2980</v>
      </c>
      <c r="P477" s="3">
        <v>2015</v>
      </c>
      <c r="Q477" s="1" t="s">
        <v>3475</v>
      </c>
      <c r="R477" s="2" t="b">
        <f t="shared" si="1"/>
        <v>1</v>
      </c>
    </row>
    <row r="478" spans="1:18" x14ac:dyDescent="0.3">
      <c r="A478" s="100">
        <v>474</v>
      </c>
      <c r="B478" s="100">
        <v>1</v>
      </c>
      <c r="C478" s="100" t="s">
        <v>75</v>
      </c>
      <c r="D478" s="3" t="s">
        <v>76</v>
      </c>
      <c r="E478" s="3" t="s">
        <v>77</v>
      </c>
      <c r="F478" s="101" t="s">
        <v>78</v>
      </c>
      <c r="G478" s="101" t="s">
        <v>93</v>
      </c>
      <c r="H478" s="101" t="s">
        <v>3476</v>
      </c>
      <c r="I478" s="102">
        <v>161564</v>
      </c>
      <c r="J478" s="102">
        <v>890724</v>
      </c>
      <c r="K478" s="3" t="s">
        <v>104</v>
      </c>
      <c r="L478" s="105" t="s">
        <v>486</v>
      </c>
      <c r="M478" s="105">
        <v>2008</v>
      </c>
      <c r="N478" s="4" t="s">
        <v>2972</v>
      </c>
      <c r="O478" s="4" t="s">
        <v>1218</v>
      </c>
      <c r="P478" s="104">
        <v>43891</v>
      </c>
      <c r="Q478" s="1" t="s">
        <v>3476</v>
      </c>
      <c r="R478" s="2" t="b">
        <f t="shared" si="1"/>
        <v>1</v>
      </c>
    </row>
    <row r="479" spans="1:18" x14ac:dyDescent="0.3">
      <c r="A479" s="100">
        <v>475</v>
      </c>
      <c r="B479" s="100">
        <v>1</v>
      </c>
      <c r="C479" s="100" t="s">
        <v>75</v>
      </c>
      <c r="D479" s="3" t="s">
        <v>76</v>
      </c>
      <c r="E479" s="3" t="s">
        <v>77</v>
      </c>
      <c r="F479" s="101" t="s">
        <v>78</v>
      </c>
      <c r="G479" s="101" t="s">
        <v>96</v>
      </c>
      <c r="H479" s="101" t="s">
        <v>3477</v>
      </c>
      <c r="I479" s="102">
        <v>40797</v>
      </c>
      <c r="J479" s="102">
        <v>68611625</v>
      </c>
      <c r="K479" s="3" t="s">
        <v>2995</v>
      </c>
      <c r="L479" s="3" t="s">
        <v>2972</v>
      </c>
      <c r="M479" s="3">
        <v>2005</v>
      </c>
      <c r="N479" s="4" t="s">
        <v>1217</v>
      </c>
      <c r="O479" s="4" t="s">
        <v>1218</v>
      </c>
      <c r="P479" s="104">
        <v>44228</v>
      </c>
      <c r="Q479" s="1" t="s">
        <v>3477</v>
      </c>
      <c r="R479" s="2" t="b">
        <f t="shared" si="1"/>
        <v>1</v>
      </c>
    </row>
    <row r="480" spans="1:18" x14ac:dyDescent="0.3">
      <c r="A480" s="100">
        <v>476</v>
      </c>
      <c r="B480" s="100">
        <v>1</v>
      </c>
      <c r="C480" s="100" t="s">
        <v>75</v>
      </c>
      <c r="D480" s="3" t="s">
        <v>76</v>
      </c>
      <c r="E480" s="3" t="s">
        <v>77</v>
      </c>
      <c r="F480" s="101" t="s">
        <v>78</v>
      </c>
      <c r="G480" s="101" t="s">
        <v>100</v>
      </c>
      <c r="H480" s="101" t="s">
        <v>3478</v>
      </c>
      <c r="I480" s="102">
        <v>39365</v>
      </c>
      <c r="J480" s="102">
        <v>173433550</v>
      </c>
      <c r="K480" s="3" t="s">
        <v>104</v>
      </c>
      <c r="L480" s="3" t="s">
        <v>2972</v>
      </c>
      <c r="M480" s="3">
        <v>2005</v>
      </c>
      <c r="N480" s="4" t="s">
        <v>1540</v>
      </c>
      <c r="O480" s="4" t="s">
        <v>3157</v>
      </c>
      <c r="P480" s="106">
        <v>43891</v>
      </c>
      <c r="Q480" s="1" t="s">
        <v>3478</v>
      </c>
      <c r="R480" s="2" t="b">
        <f t="shared" si="1"/>
        <v>1</v>
      </c>
    </row>
    <row r="481" spans="1:18" x14ac:dyDescent="0.3">
      <c r="A481" s="100">
        <v>477</v>
      </c>
      <c r="B481" s="100">
        <v>1</v>
      </c>
      <c r="C481" s="100" t="s">
        <v>75</v>
      </c>
      <c r="D481" s="3" t="s">
        <v>76</v>
      </c>
      <c r="E481" s="3" t="s">
        <v>77</v>
      </c>
      <c r="F481" s="107" t="s">
        <v>78</v>
      </c>
      <c r="G481" s="107" t="s">
        <v>102</v>
      </c>
      <c r="H481" s="101" t="s">
        <v>3479</v>
      </c>
      <c r="I481" s="102">
        <v>39366</v>
      </c>
      <c r="J481" s="102">
        <v>173434051</v>
      </c>
      <c r="K481" s="3" t="s">
        <v>2995</v>
      </c>
      <c r="L481" s="3" t="s">
        <v>486</v>
      </c>
      <c r="M481" s="3">
        <v>2005</v>
      </c>
      <c r="N481" s="4" t="s">
        <v>1217</v>
      </c>
      <c r="O481" s="4" t="s">
        <v>1218</v>
      </c>
      <c r="P481" s="104">
        <v>44228</v>
      </c>
      <c r="Q481" s="1" t="s">
        <v>3479</v>
      </c>
      <c r="R481" s="2" t="b">
        <f t="shared" si="1"/>
        <v>1</v>
      </c>
    </row>
    <row r="482" spans="1:18" x14ac:dyDescent="0.3">
      <c r="A482" s="100">
        <v>478</v>
      </c>
      <c r="B482" s="100">
        <v>1</v>
      </c>
      <c r="C482" s="100" t="s">
        <v>75</v>
      </c>
      <c r="D482" s="3" t="s">
        <v>76</v>
      </c>
      <c r="E482" s="3" t="s">
        <v>77</v>
      </c>
      <c r="F482" s="101" t="s">
        <v>78</v>
      </c>
      <c r="G482" s="101" t="s">
        <v>105</v>
      </c>
      <c r="H482" s="101" t="s">
        <v>3480</v>
      </c>
      <c r="I482" s="102">
        <v>39367</v>
      </c>
      <c r="J482" s="102">
        <v>124407121</v>
      </c>
      <c r="K482" s="3" t="s">
        <v>1219</v>
      </c>
      <c r="L482" s="3" t="s">
        <v>1540</v>
      </c>
      <c r="M482" s="3">
        <v>2005</v>
      </c>
      <c r="N482" s="4" t="s">
        <v>1561</v>
      </c>
      <c r="O482" s="4" t="s">
        <v>3202</v>
      </c>
      <c r="P482" s="104">
        <v>44228</v>
      </c>
      <c r="Q482" s="1" t="s">
        <v>3480</v>
      </c>
      <c r="R482" s="2" t="b">
        <f t="shared" si="1"/>
        <v>1</v>
      </c>
    </row>
    <row r="483" spans="1:18" x14ac:dyDescent="0.3">
      <c r="A483" s="100">
        <v>479</v>
      </c>
      <c r="B483" s="100">
        <v>1</v>
      </c>
      <c r="C483" s="100" t="s">
        <v>75</v>
      </c>
      <c r="D483" s="3" t="s">
        <v>76</v>
      </c>
      <c r="E483" s="3" t="s">
        <v>77</v>
      </c>
      <c r="F483" s="101" t="s">
        <v>78</v>
      </c>
      <c r="G483" s="101" t="s">
        <v>108</v>
      </c>
      <c r="H483" s="101" t="s">
        <v>3481</v>
      </c>
      <c r="I483" s="102">
        <v>41741</v>
      </c>
      <c r="J483" s="102">
        <v>2954522</v>
      </c>
      <c r="K483" s="3" t="s">
        <v>104</v>
      </c>
      <c r="L483" s="105" t="s">
        <v>2972</v>
      </c>
      <c r="M483" s="105">
        <v>2003</v>
      </c>
      <c r="N483" s="4" t="s">
        <v>1217</v>
      </c>
      <c r="O483" s="4" t="s">
        <v>2980</v>
      </c>
      <c r="P483" s="104">
        <v>43891</v>
      </c>
      <c r="Q483" s="1" t="s">
        <v>3481</v>
      </c>
      <c r="R483" s="2" t="b">
        <f t="shared" si="1"/>
        <v>1</v>
      </c>
    </row>
    <row r="484" spans="1:18" x14ac:dyDescent="0.3">
      <c r="A484" s="100">
        <v>480</v>
      </c>
      <c r="B484" s="100">
        <v>1</v>
      </c>
      <c r="C484" s="100" t="s">
        <v>75</v>
      </c>
      <c r="D484" s="3" t="s">
        <v>76</v>
      </c>
      <c r="E484" s="3" t="s">
        <v>77</v>
      </c>
      <c r="F484" s="101" t="s">
        <v>78</v>
      </c>
      <c r="G484" s="101" t="s">
        <v>110</v>
      </c>
      <c r="H484" s="101" t="s">
        <v>3482</v>
      </c>
      <c r="I484" s="102">
        <v>39368</v>
      </c>
      <c r="J484" s="102">
        <v>2908817</v>
      </c>
      <c r="K484" s="3" t="s">
        <v>104</v>
      </c>
      <c r="L484" s="105" t="s">
        <v>2972</v>
      </c>
      <c r="M484" s="105">
        <v>2005</v>
      </c>
      <c r="N484" s="4" t="s">
        <v>1217</v>
      </c>
      <c r="O484" s="4" t="s">
        <v>2980</v>
      </c>
      <c r="P484" s="104">
        <v>43891</v>
      </c>
      <c r="Q484" s="1" t="s">
        <v>3482</v>
      </c>
      <c r="R484" s="2" t="b">
        <f t="shared" si="1"/>
        <v>1</v>
      </c>
    </row>
    <row r="485" spans="1:18" x14ac:dyDescent="0.3">
      <c r="A485" s="100">
        <v>481</v>
      </c>
      <c r="B485" s="100">
        <v>1</v>
      </c>
      <c r="C485" s="100" t="s">
        <v>75</v>
      </c>
      <c r="D485" s="3" t="s">
        <v>76</v>
      </c>
      <c r="E485" s="3" t="s">
        <v>77</v>
      </c>
      <c r="F485" s="101" t="s">
        <v>78</v>
      </c>
      <c r="G485" s="101" t="s">
        <v>113</v>
      </c>
      <c r="H485" s="101" t="s">
        <v>3483</v>
      </c>
      <c r="I485" s="102">
        <v>41733</v>
      </c>
      <c r="J485" s="102">
        <v>68612504</v>
      </c>
      <c r="K485" s="3" t="s">
        <v>104</v>
      </c>
      <c r="L485" s="3" t="s">
        <v>486</v>
      </c>
      <c r="M485" s="3">
        <v>2003</v>
      </c>
      <c r="N485" s="4" t="s">
        <v>368</v>
      </c>
      <c r="O485" s="4" t="s">
        <v>267</v>
      </c>
      <c r="P485" s="108">
        <v>43862</v>
      </c>
      <c r="Q485" s="1" t="s">
        <v>3483</v>
      </c>
      <c r="R485" s="2" t="b">
        <f t="shared" si="1"/>
        <v>1</v>
      </c>
    </row>
    <row r="486" spans="1:18" x14ac:dyDescent="0.3">
      <c r="A486" s="100">
        <v>482</v>
      </c>
      <c r="B486" s="100">
        <v>1</v>
      </c>
      <c r="C486" s="100" t="s">
        <v>75</v>
      </c>
      <c r="D486" s="3" t="s">
        <v>76</v>
      </c>
      <c r="E486" s="3" t="s">
        <v>77</v>
      </c>
      <c r="F486" s="117" t="s">
        <v>78</v>
      </c>
      <c r="G486" s="117" t="s">
        <v>115</v>
      </c>
      <c r="H486" s="101" t="s">
        <v>3484</v>
      </c>
      <c r="I486" s="102">
        <v>144137478</v>
      </c>
      <c r="J486" s="102">
        <v>144137594</v>
      </c>
      <c r="K486" s="3" t="s">
        <v>104</v>
      </c>
      <c r="L486" s="3" t="s">
        <v>367</v>
      </c>
      <c r="M486" s="3" t="s">
        <v>267</v>
      </c>
      <c r="N486" s="4" t="s">
        <v>1561</v>
      </c>
      <c r="O486" s="4" t="s">
        <v>3157</v>
      </c>
      <c r="P486" s="104">
        <v>43891</v>
      </c>
      <c r="Q486" s="1" t="s">
        <v>3484</v>
      </c>
      <c r="R486" s="2" t="b">
        <f t="shared" si="1"/>
        <v>1</v>
      </c>
    </row>
    <row r="487" spans="1:18" x14ac:dyDescent="0.3">
      <c r="A487" s="100">
        <v>483</v>
      </c>
      <c r="B487" s="100">
        <v>1</v>
      </c>
      <c r="C487" s="100" t="s">
        <v>75</v>
      </c>
      <c r="D487" s="3" t="s">
        <v>76</v>
      </c>
      <c r="E487" s="3" t="s">
        <v>77</v>
      </c>
      <c r="F487" s="101" t="s">
        <v>78</v>
      </c>
      <c r="G487" s="101" t="s">
        <v>119</v>
      </c>
      <c r="H487" s="101" t="s">
        <v>3485</v>
      </c>
      <c r="I487" s="102">
        <v>70679787</v>
      </c>
      <c r="J487" s="102">
        <v>70680049</v>
      </c>
      <c r="K487" s="3" t="s">
        <v>104</v>
      </c>
      <c r="L487" s="3" t="s">
        <v>367</v>
      </c>
      <c r="M487" s="3" t="s">
        <v>267</v>
      </c>
      <c r="N487" s="4" t="s">
        <v>368</v>
      </c>
      <c r="O487" s="4" t="s">
        <v>267</v>
      </c>
      <c r="P487" s="3">
        <v>2018</v>
      </c>
      <c r="Q487" s="1" t="s">
        <v>3485</v>
      </c>
      <c r="R487" s="2" t="b">
        <f t="shared" si="1"/>
        <v>1</v>
      </c>
    </row>
    <row r="488" spans="1:18" x14ac:dyDescent="0.3">
      <c r="A488" s="100">
        <v>484</v>
      </c>
      <c r="B488" s="100">
        <v>1</v>
      </c>
      <c r="C488" s="100" t="s">
        <v>75</v>
      </c>
      <c r="D488" s="3" t="s">
        <v>76</v>
      </c>
      <c r="E488" s="3" t="s">
        <v>77</v>
      </c>
      <c r="F488" s="101" t="s">
        <v>78</v>
      </c>
      <c r="G488" s="101" t="s">
        <v>121</v>
      </c>
      <c r="H488" s="101" t="s">
        <v>3486</v>
      </c>
      <c r="I488" s="102">
        <v>70680197</v>
      </c>
      <c r="J488" s="102">
        <v>68612632</v>
      </c>
      <c r="K488" s="3" t="s">
        <v>104</v>
      </c>
      <c r="L488" s="3" t="s">
        <v>2972</v>
      </c>
      <c r="M488" s="3">
        <v>2003</v>
      </c>
      <c r="N488" s="4" t="s">
        <v>1540</v>
      </c>
      <c r="O488" s="4" t="s">
        <v>3003</v>
      </c>
      <c r="P488" s="3">
        <v>2018</v>
      </c>
      <c r="Q488" s="1" t="s">
        <v>3486</v>
      </c>
      <c r="R488" s="2" t="b">
        <f t="shared" si="1"/>
        <v>1</v>
      </c>
    </row>
    <row r="489" spans="1:18" x14ac:dyDescent="0.3">
      <c r="A489" s="100">
        <v>485</v>
      </c>
      <c r="B489" s="100">
        <v>1</v>
      </c>
      <c r="C489" s="100" t="s">
        <v>75</v>
      </c>
      <c r="D489" s="3" t="s">
        <v>76</v>
      </c>
      <c r="E489" s="3" t="s">
        <v>77</v>
      </c>
      <c r="F489" s="101" t="s">
        <v>78</v>
      </c>
      <c r="G489" s="101" t="s">
        <v>123</v>
      </c>
      <c r="H489" s="101" t="s">
        <v>3487</v>
      </c>
      <c r="I489" s="102">
        <v>39370</v>
      </c>
      <c r="J489" s="102">
        <v>117721799</v>
      </c>
      <c r="K489" s="3" t="s">
        <v>104</v>
      </c>
      <c r="L489" s="3" t="s">
        <v>2972</v>
      </c>
      <c r="M489" s="3">
        <v>2007</v>
      </c>
      <c r="N489" s="4" t="s">
        <v>1217</v>
      </c>
      <c r="O489" s="4" t="s">
        <v>2980</v>
      </c>
      <c r="P489" s="3">
        <v>2017</v>
      </c>
      <c r="Q489" s="1" t="s">
        <v>3487</v>
      </c>
      <c r="R489" s="2" t="b">
        <f t="shared" si="1"/>
        <v>1</v>
      </c>
    </row>
    <row r="490" spans="1:18" x14ac:dyDescent="0.3">
      <c r="A490" s="100">
        <v>486</v>
      </c>
      <c r="B490" s="100">
        <v>1</v>
      </c>
      <c r="C490" s="100" t="s">
        <v>75</v>
      </c>
      <c r="D490" s="3" t="s">
        <v>76</v>
      </c>
      <c r="E490" s="3" t="s">
        <v>77</v>
      </c>
      <c r="F490" s="101" t="s">
        <v>78</v>
      </c>
      <c r="G490" s="101" t="s">
        <v>126</v>
      </c>
      <c r="H490" s="101" t="s">
        <v>3488</v>
      </c>
      <c r="I490" s="102">
        <v>41735</v>
      </c>
      <c r="J490" s="102">
        <v>68612902</v>
      </c>
      <c r="K490" s="3" t="s">
        <v>104</v>
      </c>
      <c r="L490" s="3" t="s">
        <v>368</v>
      </c>
      <c r="M490" s="3">
        <v>2003</v>
      </c>
      <c r="N490" s="4" t="s">
        <v>368</v>
      </c>
      <c r="O490" s="4" t="s">
        <v>267</v>
      </c>
      <c r="P490" s="3">
        <v>2018</v>
      </c>
      <c r="Q490" s="1" t="s">
        <v>3488</v>
      </c>
      <c r="R490" s="2" t="b">
        <f t="shared" si="1"/>
        <v>1</v>
      </c>
    </row>
    <row r="491" spans="1:18" x14ac:dyDescent="0.3">
      <c r="A491" s="100">
        <v>487</v>
      </c>
      <c r="B491" s="100">
        <v>1</v>
      </c>
      <c r="C491" s="100" t="s">
        <v>75</v>
      </c>
      <c r="D491" s="3" t="s">
        <v>76</v>
      </c>
      <c r="E491" s="3" t="s">
        <v>77</v>
      </c>
      <c r="F491" s="117" t="s">
        <v>78</v>
      </c>
      <c r="G491" s="117" t="s">
        <v>128</v>
      </c>
      <c r="H491" s="101" t="s">
        <v>3489</v>
      </c>
      <c r="I491" s="102">
        <v>41736</v>
      </c>
      <c r="J491" s="102">
        <v>2954286</v>
      </c>
      <c r="K491" s="3" t="s">
        <v>104</v>
      </c>
      <c r="L491" s="3" t="s">
        <v>2972</v>
      </c>
      <c r="M491" s="3">
        <v>2003</v>
      </c>
      <c r="N491" s="4" t="s">
        <v>368</v>
      </c>
      <c r="O491" s="4" t="s">
        <v>267</v>
      </c>
      <c r="P491" s="3">
        <v>2018</v>
      </c>
      <c r="Q491" s="1" t="s">
        <v>3489</v>
      </c>
      <c r="R491" s="2" t="b">
        <f t="shared" si="1"/>
        <v>1</v>
      </c>
    </row>
    <row r="492" spans="1:18" x14ac:dyDescent="0.3">
      <c r="A492" s="100">
        <v>488</v>
      </c>
      <c r="B492" s="100">
        <v>1</v>
      </c>
      <c r="C492" s="100" t="s">
        <v>75</v>
      </c>
      <c r="D492" s="3" t="s">
        <v>76</v>
      </c>
      <c r="E492" s="3" t="s">
        <v>77</v>
      </c>
      <c r="F492" s="101" t="s">
        <v>78</v>
      </c>
      <c r="G492" s="101" t="s">
        <v>130</v>
      </c>
      <c r="H492" s="101" t="s">
        <v>3490</v>
      </c>
      <c r="I492" s="102">
        <v>39369</v>
      </c>
      <c r="J492" s="102">
        <v>115736695</v>
      </c>
      <c r="K492" s="3" t="s">
        <v>104</v>
      </c>
      <c r="L492" s="3" t="s">
        <v>2738</v>
      </c>
      <c r="M492" s="3">
        <v>2003</v>
      </c>
      <c r="N492" s="4" t="s">
        <v>1561</v>
      </c>
      <c r="O492" s="4" t="s">
        <v>3491</v>
      </c>
      <c r="P492" s="110">
        <v>44197</v>
      </c>
      <c r="Q492" s="1" t="s">
        <v>3490</v>
      </c>
      <c r="R492" s="2" t="b">
        <f t="shared" si="1"/>
        <v>1</v>
      </c>
    </row>
    <row r="493" spans="1:18" x14ac:dyDescent="0.3">
      <c r="A493" s="100">
        <v>489</v>
      </c>
      <c r="B493" s="100">
        <v>1</v>
      </c>
      <c r="C493" s="100" t="s">
        <v>75</v>
      </c>
      <c r="D493" s="3" t="s">
        <v>76</v>
      </c>
      <c r="E493" s="3" t="s">
        <v>77</v>
      </c>
      <c r="F493" s="101" t="s">
        <v>78</v>
      </c>
      <c r="G493" s="101" t="s">
        <v>132</v>
      </c>
      <c r="H493" s="101" t="s">
        <v>3492</v>
      </c>
      <c r="I493" s="102">
        <v>110834677</v>
      </c>
      <c r="J493" s="102">
        <v>139929300</v>
      </c>
      <c r="K493" s="3" t="s">
        <v>104</v>
      </c>
      <c r="L493" s="3" t="s">
        <v>367</v>
      </c>
      <c r="M493" s="3" t="s">
        <v>267</v>
      </c>
      <c r="N493" s="4" t="s">
        <v>486</v>
      </c>
      <c r="O493" s="4" t="s">
        <v>267</v>
      </c>
      <c r="P493" s="3">
        <v>2018</v>
      </c>
      <c r="Q493" s="1" t="s">
        <v>3492</v>
      </c>
      <c r="R493" s="2" t="b">
        <f t="shared" si="1"/>
        <v>1</v>
      </c>
    </row>
    <row r="494" spans="1:18" x14ac:dyDescent="0.3">
      <c r="A494" s="100">
        <v>490</v>
      </c>
      <c r="B494" s="100">
        <v>1</v>
      </c>
      <c r="C494" s="100" t="s">
        <v>75</v>
      </c>
      <c r="D494" s="3" t="s">
        <v>76</v>
      </c>
      <c r="E494" s="3" t="s">
        <v>77</v>
      </c>
      <c r="F494" s="101" t="s">
        <v>78</v>
      </c>
      <c r="G494" s="101" t="s">
        <v>134</v>
      </c>
      <c r="H494" s="101" t="s">
        <v>3493</v>
      </c>
      <c r="I494" s="102">
        <v>161524</v>
      </c>
      <c r="J494" s="102">
        <v>890428</v>
      </c>
      <c r="K494" s="3" t="s">
        <v>104</v>
      </c>
      <c r="L494" s="3" t="s">
        <v>368</v>
      </c>
      <c r="M494" s="3">
        <v>2008</v>
      </c>
      <c r="N494" s="4" t="s">
        <v>2972</v>
      </c>
      <c r="O494" s="4" t="s">
        <v>2980</v>
      </c>
      <c r="P494" s="110">
        <v>44197</v>
      </c>
      <c r="Q494" s="1" t="s">
        <v>3493</v>
      </c>
      <c r="R494" s="2" t="b">
        <f t="shared" si="1"/>
        <v>1</v>
      </c>
    </row>
    <row r="495" spans="1:18" x14ac:dyDescent="0.3">
      <c r="A495" s="100">
        <v>491</v>
      </c>
      <c r="B495" s="100">
        <v>1</v>
      </c>
      <c r="C495" s="100" t="s">
        <v>75</v>
      </c>
      <c r="D495" s="3" t="s">
        <v>76</v>
      </c>
      <c r="E495" s="3" t="s">
        <v>77</v>
      </c>
      <c r="F495" s="101" t="s">
        <v>78</v>
      </c>
      <c r="G495" s="101" t="s">
        <v>136</v>
      </c>
      <c r="H495" s="101" t="s">
        <v>3494</v>
      </c>
      <c r="I495" s="102">
        <v>39371</v>
      </c>
      <c r="J495" s="102">
        <v>109876922</v>
      </c>
      <c r="K495" s="3" t="s">
        <v>104</v>
      </c>
      <c r="L495" s="3" t="s">
        <v>1217</v>
      </c>
      <c r="M495" s="3">
        <v>2005</v>
      </c>
      <c r="N495" s="4" t="s">
        <v>1540</v>
      </c>
      <c r="O495" s="4" t="s">
        <v>3197</v>
      </c>
      <c r="P495" s="3">
        <v>2017</v>
      </c>
      <c r="Q495" s="1" t="s">
        <v>3494</v>
      </c>
      <c r="R495" s="2" t="b">
        <f t="shared" si="1"/>
        <v>1</v>
      </c>
    </row>
    <row r="496" spans="1:18" x14ac:dyDescent="0.3">
      <c r="A496" s="100">
        <v>492</v>
      </c>
      <c r="B496" s="100">
        <v>1</v>
      </c>
      <c r="C496" s="100" t="s">
        <v>75</v>
      </c>
      <c r="D496" s="3" t="s">
        <v>76</v>
      </c>
      <c r="E496" s="3" t="s">
        <v>77</v>
      </c>
      <c r="F496" s="101" t="s">
        <v>78</v>
      </c>
      <c r="G496" s="101" t="s">
        <v>138</v>
      </c>
      <c r="H496" s="101" t="s">
        <v>3495</v>
      </c>
      <c r="I496" s="102">
        <v>39372</v>
      </c>
      <c r="J496" s="102">
        <v>2910670</v>
      </c>
      <c r="K496" s="3" t="s">
        <v>2995</v>
      </c>
      <c r="L496" s="105" t="s">
        <v>2972</v>
      </c>
      <c r="M496" s="105">
        <v>2005</v>
      </c>
      <c r="N496" s="4" t="s">
        <v>1217</v>
      </c>
      <c r="O496" s="4" t="s">
        <v>3157</v>
      </c>
      <c r="P496" s="104">
        <v>44228</v>
      </c>
      <c r="Q496" s="1" t="s">
        <v>3495</v>
      </c>
      <c r="R496" s="2" t="b">
        <f t="shared" si="1"/>
        <v>1</v>
      </c>
    </row>
    <row r="497" spans="1:18" x14ac:dyDescent="0.3">
      <c r="A497" s="100">
        <v>493</v>
      </c>
      <c r="B497" s="100">
        <v>1</v>
      </c>
      <c r="C497" s="100" t="s">
        <v>75</v>
      </c>
      <c r="D497" s="3" t="s">
        <v>76</v>
      </c>
      <c r="E497" s="3" t="s">
        <v>77</v>
      </c>
      <c r="F497" s="101" t="s">
        <v>78</v>
      </c>
      <c r="G497" s="101" t="s">
        <v>141</v>
      </c>
      <c r="H497" s="101" t="s">
        <v>3496</v>
      </c>
      <c r="I497" s="102">
        <v>3851</v>
      </c>
      <c r="J497" s="102">
        <v>2870736</v>
      </c>
      <c r="K497" s="3" t="s">
        <v>2995</v>
      </c>
      <c r="L497" s="105" t="s">
        <v>2972</v>
      </c>
      <c r="M497" s="105">
        <v>2005</v>
      </c>
      <c r="N497" s="4" t="s">
        <v>1217</v>
      </c>
      <c r="O497" s="4" t="s">
        <v>2980</v>
      </c>
      <c r="P497" s="104">
        <v>44228</v>
      </c>
      <c r="Q497" s="1" t="s">
        <v>3496</v>
      </c>
      <c r="R497" s="2" t="b">
        <f t="shared" si="1"/>
        <v>1</v>
      </c>
    </row>
    <row r="498" spans="1:18" x14ac:dyDescent="0.3">
      <c r="A498" s="100">
        <v>494</v>
      </c>
      <c r="B498" s="100">
        <v>1</v>
      </c>
      <c r="C498" s="100" t="s">
        <v>75</v>
      </c>
      <c r="D498" s="3" t="s">
        <v>76</v>
      </c>
      <c r="E498" s="3" t="s">
        <v>77</v>
      </c>
      <c r="F498" s="101" t="s">
        <v>78</v>
      </c>
      <c r="G498" s="101" t="s">
        <v>143</v>
      </c>
      <c r="H498" s="101" t="s">
        <v>3497</v>
      </c>
      <c r="I498" s="102">
        <v>39374</v>
      </c>
      <c r="J498" s="102">
        <v>2911619</v>
      </c>
      <c r="K498" s="3" t="s">
        <v>104</v>
      </c>
      <c r="L498" s="3" t="s">
        <v>1217</v>
      </c>
      <c r="M498" s="3">
        <v>2006</v>
      </c>
      <c r="N498" s="4" t="s">
        <v>1561</v>
      </c>
      <c r="O498" s="4" t="s">
        <v>2980</v>
      </c>
      <c r="P498" s="3">
        <v>2018</v>
      </c>
      <c r="Q498" s="1" t="s">
        <v>3497</v>
      </c>
      <c r="R498" s="2" t="b">
        <f t="shared" si="1"/>
        <v>1</v>
      </c>
    </row>
    <row r="499" spans="1:18" x14ac:dyDescent="0.3">
      <c r="A499" s="100">
        <v>495</v>
      </c>
      <c r="B499" s="100">
        <v>1</v>
      </c>
      <c r="C499" s="100" t="s">
        <v>75</v>
      </c>
      <c r="D499" s="3" t="s">
        <v>76</v>
      </c>
      <c r="E499" s="3" t="s">
        <v>77</v>
      </c>
      <c r="F499" s="101" t="s">
        <v>78</v>
      </c>
      <c r="G499" s="101" t="s">
        <v>145</v>
      </c>
      <c r="H499" s="101" t="s">
        <v>3498</v>
      </c>
      <c r="I499" s="102">
        <v>41737</v>
      </c>
      <c r="J499" s="102">
        <v>173434501</v>
      </c>
      <c r="K499" s="3" t="s">
        <v>2995</v>
      </c>
      <c r="L499" s="3" t="s">
        <v>2972</v>
      </c>
      <c r="M499" s="3">
        <v>2003</v>
      </c>
      <c r="N499" s="4" t="s">
        <v>2972</v>
      </c>
      <c r="O499" s="4" t="s">
        <v>1218</v>
      </c>
      <c r="P499" s="104">
        <v>44228</v>
      </c>
      <c r="Q499" s="1" t="s">
        <v>3498</v>
      </c>
      <c r="R499" s="2" t="b">
        <f t="shared" si="1"/>
        <v>1</v>
      </c>
    </row>
    <row r="500" spans="1:18" x14ac:dyDescent="0.3">
      <c r="A500" s="100">
        <v>496</v>
      </c>
      <c r="B500" s="100">
        <v>1</v>
      </c>
      <c r="C500" s="100" t="s">
        <v>75</v>
      </c>
      <c r="D500" s="3" t="s">
        <v>76</v>
      </c>
      <c r="E500" s="3" t="s">
        <v>77</v>
      </c>
      <c r="F500" s="101" t="s">
        <v>78</v>
      </c>
      <c r="G500" s="101" t="s">
        <v>147</v>
      </c>
      <c r="H500" s="101" t="s">
        <v>3499</v>
      </c>
      <c r="I500" s="102">
        <v>39375</v>
      </c>
      <c r="J500" s="102">
        <v>58303674</v>
      </c>
      <c r="K500" s="3" t="s">
        <v>104</v>
      </c>
      <c r="L500" s="3" t="s">
        <v>2972</v>
      </c>
      <c r="M500" s="3">
        <v>2005</v>
      </c>
      <c r="N500" s="4" t="s">
        <v>1217</v>
      </c>
      <c r="O500" s="4" t="s">
        <v>3157</v>
      </c>
      <c r="P500" s="106">
        <v>43891</v>
      </c>
      <c r="Q500" s="1" t="s">
        <v>3499</v>
      </c>
      <c r="R500" s="2" t="b">
        <f t="shared" si="1"/>
        <v>1</v>
      </c>
    </row>
    <row r="501" spans="1:18" x14ac:dyDescent="0.3">
      <c r="A501" s="100">
        <v>497</v>
      </c>
      <c r="B501" s="100">
        <v>1</v>
      </c>
      <c r="C501" s="100" t="s">
        <v>75</v>
      </c>
      <c r="D501" s="3" t="s">
        <v>76</v>
      </c>
      <c r="E501" s="3" t="s">
        <v>77</v>
      </c>
      <c r="F501" s="101" t="s">
        <v>78</v>
      </c>
      <c r="G501" s="117" t="s">
        <v>150</v>
      </c>
      <c r="H501" s="101" t="s">
        <v>3500</v>
      </c>
      <c r="I501" s="102">
        <v>115696622</v>
      </c>
      <c r="J501" s="102">
        <v>115696628</v>
      </c>
      <c r="K501" s="3" t="s">
        <v>104</v>
      </c>
      <c r="L501" s="3" t="s">
        <v>367</v>
      </c>
      <c r="M501" s="3" t="s">
        <v>267</v>
      </c>
      <c r="N501" s="4" t="s">
        <v>2738</v>
      </c>
      <c r="O501" s="4" t="s">
        <v>3501</v>
      </c>
      <c r="P501" s="106">
        <v>43891</v>
      </c>
      <c r="Q501" s="1" t="s">
        <v>3500</v>
      </c>
      <c r="R501" s="2" t="b">
        <f t="shared" si="1"/>
        <v>1</v>
      </c>
    </row>
    <row r="502" spans="1:18" x14ac:dyDescent="0.3">
      <c r="A502" s="100">
        <v>498</v>
      </c>
      <c r="B502" s="100">
        <v>1</v>
      </c>
      <c r="C502" s="100" t="s">
        <v>75</v>
      </c>
      <c r="D502" s="3" t="s">
        <v>76</v>
      </c>
      <c r="E502" s="3" t="s">
        <v>77</v>
      </c>
      <c r="F502" s="101" t="s">
        <v>78</v>
      </c>
      <c r="G502" s="101" t="s">
        <v>153</v>
      </c>
      <c r="H502" s="101" t="s">
        <v>3502</v>
      </c>
      <c r="I502" s="102">
        <v>3852</v>
      </c>
      <c r="J502" s="102">
        <v>2872747</v>
      </c>
      <c r="K502" s="3" t="s">
        <v>104</v>
      </c>
      <c r="L502" s="3" t="s">
        <v>1217</v>
      </c>
      <c r="M502" s="3">
        <v>2007</v>
      </c>
      <c r="N502" s="4" t="s">
        <v>1540</v>
      </c>
      <c r="O502" s="4" t="s">
        <v>2980</v>
      </c>
      <c r="P502" s="3">
        <v>2018</v>
      </c>
      <c r="Q502" s="1" t="s">
        <v>3502</v>
      </c>
      <c r="R502" s="2" t="b">
        <f t="shared" si="1"/>
        <v>1</v>
      </c>
    </row>
    <row r="503" spans="1:18" x14ac:dyDescent="0.3">
      <c r="A503" s="100">
        <v>499</v>
      </c>
      <c r="B503" s="100">
        <v>1</v>
      </c>
      <c r="C503" s="100" t="s">
        <v>75</v>
      </c>
      <c r="D503" s="3" t="s">
        <v>76</v>
      </c>
      <c r="E503" s="3" t="s">
        <v>77</v>
      </c>
      <c r="F503" s="101" t="s">
        <v>78</v>
      </c>
      <c r="G503" s="101" t="s">
        <v>156</v>
      </c>
      <c r="H503" s="101" t="s">
        <v>3503</v>
      </c>
      <c r="I503" s="102">
        <v>60217</v>
      </c>
      <c r="J503" s="102">
        <v>3093780</v>
      </c>
      <c r="K503" s="3" t="s">
        <v>104</v>
      </c>
      <c r="L503" s="3" t="s">
        <v>2972</v>
      </c>
      <c r="M503" s="3">
        <v>2006</v>
      </c>
      <c r="N503" s="4" t="s">
        <v>1540</v>
      </c>
      <c r="O503" s="4" t="s">
        <v>3157</v>
      </c>
      <c r="P503" s="110">
        <v>44197</v>
      </c>
      <c r="Q503" s="1" t="s">
        <v>3503</v>
      </c>
      <c r="R503" s="2" t="b">
        <f t="shared" si="1"/>
        <v>1</v>
      </c>
    </row>
    <row r="504" spans="1:18" x14ac:dyDescent="0.3">
      <c r="A504" s="100">
        <v>500</v>
      </c>
      <c r="B504" s="100">
        <v>1</v>
      </c>
      <c r="C504" s="100" t="s">
        <v>75</v>
      </c>
      <c r="D504" s="3" t="s">
        <v>76</v>
      </c>
      <c r="E504" s="3" t="s">
        <v>77</v>
      </c>
      <c r="F504" s="101" t="s">
        <v>78</v>
      </c>
      <c r="G504" s="101" t="s">
        <v>158</v>
      </c>
      <c r="H504" s="101" t="s">
        <v>3504</v>
      </c>
      <c r="I504" s="102">
        <v>3853</v>
      </c>
      <c r="J504" s="102">
        <v>2874370</v>
      </c>
      <c r="K504" s="3" t="s">
        <v>2995</v>
      </c>
      <c r="L504" s="105" t="s">
        <v>1217</v>
      </c>
      <c r="M504" s="105">
        <v>2007</v>
      </c>
      <c r="N504" s="4" t="s">
        <v>1540</v>
      </c>
      <c r="O504" s="4" t="s">
        <v>2980</v>
      </c>
      <c r="P504" s="104">
        <v>44228</v>
      </c>
      <c r="Q504" s="1" t="s">
        <v>3504</v>
      </c>
      <c r="R504" s="2" t="b">
        <f t="shared" si="1"/>
        <v>1</v>
      </c>
    </row>
    <row r="505" spans="1:18" x14ac:dyDescent="0.3">
      <c r="A505" s="100">
        <v>501</v>
      </c>
      <c r="B505" s="100">
        <v>1</v>
      </c>
      <c r="C505" s="100" t="s">
        <v>75</v>
      </c>
      <c r="D505" s="3" t="s">
        <v>76</v>
      </c>
      <c r="E505" s="3" t="s">
        <v>77</v>
      </c>
      <c r="F505" s="117" t="s">
        <v>78</v>
      </c>
      <c r="G505" s="117" t="s">
        <v>161</v>
      </c>
      <c r="H505" s="101" t="s">
        <v>3505</v>
      </c>
      <c r="I505" s="102">
        <v>144136822</v>
      </c>
      <c r="J505" s="102">
        <v>3094594</v>
      </c>
      <c r="K505" s="3" t="s">
        <v>104</v>
      </c>
      <c r="L505" s="3" t="s">
        <v>486</v>
      </c>
      <c r="M505" s="3">
        <v>2006</v>
      </c>
      <c r="N505" s="4" t="s">
        <v>1561</v>
      </c>
      <c r="O505" s="4" t="s">
        <v>1218</v>
      </c>
      <c r="P505" s="104">
        <v>43891</v>
      </c>
      <c r="Q505" s="1" t="s">
        <v>3505</v>
      </c>
      <c r="R505" s="2" t="b">
        <f t="shared" si="1"/>
        <v>1</v>
      </c>
    </row>
    <row r="506" spans="1:18" x14ac:dyDescent="0.3">
      <c r="A506" s="100">
        <v>502</v>
      </c>
      <c r="B506" s="100">
        <v>1</v>
      </c>
      <c r="C506" s="100" t="s">
        <v>75</v>
      </c>
      <c r="D506" s="3" t="s">
        <v>76</v>
      </c>
      <c r="E506" s="3" t="s">
        <v>77</v>
      </c>
      <c r="F506" s="101" t="s">
        <v>78</v>
      </c>
      <c r="G506" s="101" t="s">
        <v>163</v>
      </c>
      <c r="H506" s="101" t="s">
        <v>3506</v>
      </c>
      <c r="I506" s="102">
        <v>41738</v>
      </c>
      <c r="J506" s="102">
        <v>68613628</v>
      </c>
      <c r="K506" s="3" t="s">
        <v>1219</v>
      </c>
      <c r="L506" s="3" t="s">
        <v>2972</v>
      </c>
      <c r="M506" s="3">
        <v>2003</v>
      </c>
      <c r="N506" s="4" t="s">
        <v>1217</v>
      </c>
      <c r="O506" s="4" t="s">
        <v>1218</v>
      </c>
      <c r="P506" s="104">
        <v>44228</v>
      </c>
      <c r="Q506" s="1" t="s">
        <v>3506</v>
      </c>
      <c r="R506" s="2" t="b">
        <f t="shared" si="1"/>
        <v>1</v>
      </c>
    </row>
    <row r="507" spans="1:18" x14ac:dyDescent="0.3">
      <c r="A507" s="100">
        <v>503</v>
      </c>
      <c r="B507" s="100">
        <v>1</v>
      </c>
      <c r="C507" s="100" t="s">
        <v>75</v>
      </c>
      <c r="D507" s="3" t="s">
        <v>76</v>
      </c>
      <c r="E507" s="3" t="s">
        <v>77</v>
      </c>
      <c r="F507" s="101" t="s">
        <v>78</v>
      </c>
      <c r="G507" s="101" t="s">
        <v>165</v>
      </c>
      <c r="H507" s="101" t="s">
        <v>3507</v>
      </c>
      <c r="I507" s="102">
        <v>60219</v>
      </c>
      <c r="J507" s="102">
        <v>3094326</v>
      </c>
      <c r="K507" s="3" t="s">
        <v>104</v>
      </c>
      <c r="L507" s="3" t="s">
        <v>1217</v>
      </c>
      <c r="M507" s="3">
        <v>2006</v>
      </c>
      <c r="N507" s="4" t="s">
        <v>1540</v>
      </c>
      <c r="O507" s="4" t="s">
        <v>2980</v>
      </c>
      <c r="P507" s="110">
        <v>44197</v>
      </c>
      <c r="Q507" s="1" t="s">
        <v>3507</v>
      </c>
      <c r="R507" s="2" t="b">
        <f t="shared" si="1"/>
        <v>1</v>
      </c>
    </row>
    <row r="508" spans="1:18" x14ac:dyDescent="0.3">
      <c r="A508" s="100">
        <v>504</v>
      </c>
      <c r="B508" s="100">
        <v>1</v>
      </c>
      <c r="C508" s="100" t="s">
        <v>75</v>
      </c>
      <c r="D508" s="3" t="s">
        <v>76</v>
      </c>
      <c r="E508" s="3" t="s">
        <v>77</v>
      </c>
      <c r="F508" s="101" t="s">
        <v>78</v>
      </c>
      <c r="G508" s="101" t="s">
        <v>167</v>
      </c>
      <c r="H508" s="101" t="s">
        <v>3508</v>
      </c>
      <c r="I508" s="102">
        <v>161376</v>
      </c>
      <c r="J508" s="102">
        <v>173434793</v>
      </c>
      <c r="K508" s="3" t="s">
        <v>1219</v>
      </c>
      <c r="L508" s="3" t="s">
        <v>2972</v>
      </c>
      <c r="M508" s="3">
        <v>2007</v>
      </c>
      <c r="N508" s="4" t="s">
        <v>2972</v>
      </c>
      <c r="O508" s="4" t="s">
        <v>3202</v>
      </c>
      <c r="P508" s="104">
        <v>44228</v>
      </c>
      <c r="Q508" s="1" t="s">
        <v>3508</v>
      </c>
      <c r="R508" s="2" t="b">
        <f t="shared" si="1"/>
        <v>1</v>
      </c>
    </row>
    <row r="509" spans="1:18" x14ac:dyDescent="0.3">
      <c r="A509" s="100">
        <v>505</v>
      </c>
      <c r="B509" s="100">
        <v>1</v>
      </c>
      <c r="C509" s="100" t="s">
        <v>75</v>
      </c>
      <c r="D509" s="3" t="s">
        <v>76</v>
      </c>
      <c r="E509" s="3" t="s">
        <v>77</v>
      </c>
      <c r="F509" s="101" t="s">
        <v>78</v>
      </c>
      <c r="G509" s="101" t="s">
        <v>169</v>
      </c>
      <c r="H509" s="101" t="s">
        <v>3509</v>
      </c>
      <c r="I509" s="102">
        <v>41739</v>
      </c>
      <c r="J509" s="102">
        <v>68613771</v>
      </c>
      <c r="K509" s="3" t="s">
        <v>104</v>
      </c>
      <c r="L509" s="3" t="s">
        <v>368</v>
      </c>
      <c r="M509" s="3">
        <v>2003</v>
      </c>
      <c r="N509" s="4" t="s">
        <v>368</v>
      </c>
      <c r="O509" s="4" t="s">
        <v>267</v>
      </c>
      <c r="P509" s="3">
        <v>2018</v>
      </c>
      <c r="Q509" s="1" t="s">
        <v>3509</v>
      </c>
      <c r="R509" s="2" t="b">
        <f t="shared" si="1"/>
        <v>1</v>
      </c>
    </row>
    <row r="510" spans="1:18" x14ac:dyDescent="0.3">
      <c r="A510" s="100">
        <v>506</v>
      </c>
      <c r="B510" s="100">
        <v>1</v>
      </c>
      <c r="C510" s="100" t="s">
        <v>75</v>
      </c>
      <c r="D510" s="3" t="s">
        <v>76</v>
      </c>
      <c r="E510" s="3" t="s">
        <v>77</v>
      </c>
      <c r="F510" s="101" t="s">
        <v>78</v>
      </c>
      <c r="G510" s="101" t="s">
        <v>171</v>
      </c>
      <c r="H510" s="101" t="s">
        <v>3510</v>
      </c>
      <c r="I510" s="102">
        <v>70680908</v>
      </c>
      <c r="J510" s="102">
        <v>70680983</v>
      </c>
      <c r="K510" s="3" t="s">
        <v>104</v>
      </c>
      <c r="L510" s="3" t="s">
        <v>367</v>
      </c>
      <c r="M510" s="3" t="s">
        <v>267</v>
      </c>
      <c r="N510" s="4" t="s">
        <v>1217</v>
      </c>
      <c r="O510" s="4" t="s">
        <v>3197</v>
      </c>
      <c r="P510" s="3">
        <v>2018</v>
      </c>
      <c r="Q510" s="1" t="s">
        <v>3510</v>
      </c>
      <c r="R510" s="2" t="b">
        <f t="shared" si="1"/>
        <v>1</v>
      </c>
    </row>
    <row r="511" spans="1:18" x14ac:dyDescent="0.3">
      <c r="A511" s="100">
        <v>507</v>
      </c>
      <c r="B511" s="100">
        <v>1</v>
      </c>
      <c r="C511" s="100" t="s">
        <v>75</v>
      </c>
      <c r="D511" s="3" t="s">
        <v>76</v>
      </c>
      <c r="E511" s="3" t="s">
        <v>77</v>
      </c>
      <c r="F511" s="101" t="s">
        <v>1311</v>
      </c>
      <c r="G511" s="101" t="s">
        <v>1312</v>
      </c>
      <c r="H511" s="101" t="s">
        <v>3511</v>
      </c>
      <c r="I511" s="102">
        <v>39378</v>
      </c>
      <c r="J511" s="102">
        <v>2913541</v>
      </c>
      <c r="K511" s="3" t="s">
        <v>104</v>
      </c>
      <c r="L511" s="3" t="s">
        <v>2972</v>
      </c>
      <c r="M511" s="3">
        <v>2005</v>
      </c>
      <c r="N511" s="4" t="s">
        <v>2972</v>
      </c>
      <c r="O511" s="4" t="s">
        <v>3018</v>
      </c>
      <c r="P511" s="3">
        <v>2018</v>
      </c>
      <c r="Q511" s="1" t="s">
        <v>3511</v>
      </c>
      <c r="R511" s="2" t="b">
        <f t="shared" si="1"/>
        <v>1</v>
      </c>
    </row>
    <row r="512" spans="1:18" x14ac:dyDescent="0.3">
      <c r="A512" s="100">
        <v>508</v>
      </c>
      <c r="B512" s="100">
        <v>1</v>
      </c>
      <c r="C512" s="100" t="s">
        <v>75</v>
      </c>
      <c r="D512" s="3" t="s">
        <v>76</v>
      </c>
      <c r="E512" s="3" t="s">
        <v>77</v>
      </c>
      <c r="F512" s="101" t="s">
        <v>1314</v>
      </c>
      <c r="G512" s="101" t="s">
        <v>1315</v>
      </c>
      <c r="H512" s="101" t="s">
        <v>3512</v>
      </c>
      <c r="I512" s="102">
        <v>169473392</v>
      </c>
      <c r="J512" s="102">
        <v>124398647</v>
      </c>
      <c r="K512" s="3" t="s">
        <v>2995</v>
      </c>
      <c r="L512" s="3" t="s">
        <v>1561</v>
      </c>
      <c r="M512" s="3">
        <v>2007</v>
      </c>
      <c r="N512" s="4" t="s">
        <v>1561</v>
      </c>
      <c r="O512" s="4" t="s">
        <v>3513</v>
      </c>
      <c r="P512" s="104">
        <v>44228</v>
      </c>
      <c r="Q512" s="1" t="s">
        <v>3512</v>
      </c>
      <c r="R512" s="2" t="b">
        <f t="shared" si="1"/>
        <v>1</v>
      </c>
    </row>
    <row r="513" spans="1:18" x14ac:dyDescent="0.3">
      <c r="A513" s="100">
        <v>509</v>
      </c>
      <c r="B513" s="100">
        <v>1</v>
      </c>
      <c r="C513" s="100" t="s">
        <v>75</v>
      </c>
      <c r="D513" s="3" t="s">
        <v>76</v>
      </c>
      <c r="E513" s="3" t="s">
        <v>77</v>
      </c>
      <c r="F513" s="101" t="s">
        <v>1314</v>
      </c>
      <c r="G513" s="101" t="s">
        <v>464</v>
      </c>
      <c r="H513" s="101" t="s">
        <v>3514</v>
      </c>
      <c r="I513" s="102">
        <v>42712</v>
      </c>
      <c r="J513" s="102">
        <v>68624151</v>
      </c>
      <c r="K513" s="3" t="s">
        <v>2995</v>
      </c>
      <c r="L513" s="3" t="s">
        <v>1561</v>
      </c>
      <c r="M513" s="3">
        <v>2003</v>
      </c>
      <c r="N513" s="4" t="s">
        <v>1217</v>
      </c>
      <c r="O513" s="4" t="s">
        <v>3515</v>
      </c>
      <c r="P513" s="104">
        <v>44228</v>
      </c>
      <c r="Q513" s="1" t="s">
        <v>3514</v>
      </c>
      <c r="R513" s="2" t="b">
        <f t="shared" ref="R513:R767" si="2">H513=Q513</f>
        <v>1</v>
      </c>
    </row>
    <row r="514" spans="1:18" x14ac:dyDescent="0.3">
      <c r="A514" s="100">
        <v>510</v>
      </c>
      <c r="B514" s="100">
        <v>1</v>
      </c>
      <c r="C514" s="100" t="s">
        <v>75</v>
      </c>
      <c r="D514" s="3" t="s">
        <v>76</v>
      </c>
      <c r="E514" s="3" t="s">
        <v>77</v>
      </c>
      <c r="F514" s="101" t="s">
        <v>1314</v>
      </c>
      <c r="G514" s="101" t="s">
        <v>1320</v>
      </c>
      <c r="H514" s="101" t="s">
        <v>3516</v>
      </c>
      <c r="I514" s="102">
        <v>39379</v>
      </c>
      <c r="J514" s="102">
        <v>68624306</v>
      </c>
      <c r="K514" s="3" t="s">
        <v>2995</v>
      </c>
      <c r="L514" s="3" t="s">
        <v>1540</v>
      </c>
      <c r="M514" s="3">
        <v>2005</v>
      </c>
      <c r="N514" s="4" t="s">
        <v>1217</v>
      </c>
      <c r="O514" s="4" t="s">
        <v>3515</v>
      </c>
      <c r="P514" s="104">
        <v>44228</v>
      </c>
      <c r="Q514" s="1" t="s">
        <v>3516</v>
      </c>
      <c r="R514" s="2" t="b">
        <f t="shared" si="2"/>
        <v>1</v>
      </c>
    </row>
    <row r="515" spans="1:18" x14ac:dyDescent="0.3">
      <c r="A515" s="100">
        <v>511</v>
      </c>
      <c r="B515" s="100">
        <v>1</v>
      </c>
      <c r="C515" s="100" t="s">
        <v>75</v>
      </c>
      <c r="D515" s="3" t="s">
        <v>76</v>
      </c>
      <c r="E515" s="3" t="s">
        <v>77</v>
      </c>
      <c r="F515" s="101" t="s">
        <v>1322</v>
      </c>
      <c r="G515" s="101" t="s">
        <v>1323</v>
      </c>
      <c r="H515" s="101" t="s">
        <v>3517</v>
      </c>
      <c r="I515" s="102">
        <v>60218</v>
      </c>
      <c r="J515" s="102">
        <v>3094144</v>
      </c>
      <c r="K515" s="3" t="s">
        <v>104</v>
      </c>
      <c r="L515" s="3" t="s">
        <v>1561</v>
      </c>
      <c r="M515" s="3">
        <v>2006</v>
      </c>
      <c r="N515" s="4" t="s">
        <v>1561</v>
      </c>
      <c r="O515" s="4" t="s">
        <v>3157</v>
      </c>
      <c r="P515" s="106">
        <v>43891</v>
      </c>
      <c r="Q515" s="1" t="s">
        <v>3517</v>
      </c>
      <c r="R515" s="2" t="b">
        <f t="shared" si="2"/>
        <v>1</v>
      </c>
    </row>
    <row r="516" spans="1:18" x14ac:dyDescent="0.3">
      <c r="A516" s="100">
        <v>457</v>
      </c>
      <c r="B516" s="100">
        <v>1</v>
      </c>
      <c r="C516" s="100" t="s">
        <v>75</v>
      </c>
      <c r="D516" s="3" t="s">
        <v>76</v>
      </c>
      <c r="E516" s="3" t="s">
        <v>1181</v>
      </c>
      <c r="F516" s="101" t="s">
        <v>1211</v>
      </c>
      <c r="G516" s="101" t="s">
        <v>1274</v>
      </c>
      <c r="H516" s="101" t="s">
        <v>3456</v>
      </c>
      <c r="I516" s="102">
        <v>161571</v>
      </c>
      <c r="J516" s="102">
        <v>124509147</v>
      </c>
      <c r="K516" s="3" t="s">
        <v>1219</v>
      </c>
      <c r="L516" s="3" t="s">
        <v>486</v>
      </c>
      <c r="M516" s="3">
        <v>2008</v>
      </c>
      <c r="N516" s="4" t="s">
        <v>1217</v>
      </c>
      <c r="O516" s="4" t="s">
        <v>1218</v>
      </c>
      <c r="P516" s="116" t="s">
        <v>3189</v>
      </c>
      <c r="Q516" s="1" t="s">
        <v>3456</v>
      </c>
      <c r="R516" s="2" t="b">
        <f t="shared" si="2"/>
        <v>1</v>
      </c>
    </row>
    <row r="517" spans="1:18" x14ac:dyDescent="0.3">
      <c r="A517" s="100">
        <v>553</v>
      </c>
      <c r="B517" s="100">
        <v>1</v>
      </c>
      <c r="C517" s="100" t="s">
        <v>1392</v>
      </c>
      <c r="D517" s="3" t="s">
        <v>1393</v>
      </c>
      <c r="E517" s="3" t="s">
        <v>1410</v>
      </c>
      <c r="F517" s="101" t="s">
        <v>1433</v>
      </c>
      <c r="G517" s="101" t="s">
        <v>1434</v>
      </c>
      <c r="H517" s="101" t="s">
        <v>3561</v>
      </c>
      <c r="I517" s="102">
        <v>161660</v>
      </c>
      <c r="J517" s="102">
        <v>178201355</v>
      </c>
      <c r="K517" s="3" t="s">
        <v>1219</v>
      </c>
      <c r="L517" s="3" t="s">
        <v>486</v>
      </c>
      <c r="M517" s="3">
        <v>2004</v>
      </c>
      <c r="N517" s="4" t="s">
        <v>1217</v>
      </c>
      <c r="O517" s="4" t="s">
        <v>1218</v>
      </c>
      <c r="P517" s="116" t="s">
        <v>3189</v>
      </c>
      <c r="Q517" s="1" t="s">
        <v>3561</v>
      </c>
      <c r="R517" s="2" t="b">
        <f t="shared" si="2"/>
        <v>1</v>
      </c>
    </row>
    <row r="518" spans="1:18" x14ac:dyDescent="0.3">
      <c r="A518" s="100">
        <v>554</v>
      </c>
      <c r="B518" s="100">
        <v>1</v>
      </c>
      <c r="C518" s="100" t="s">
        <v>1392</v>
      </c>
      <c r="D518" s="3" t="s">
        <v>1393</v>
      </c>
      <c r="E518" s="3" t="s">
        <v>1410</v>
      </c>
      <c r="F518" s="101" t="s">
        <v>1433</v>
      </c>
      <c r="G518" s="101" t="s">
        <v>1037</v>
      </c>
      <c r="H518" s="101" t="s">
        <v>3562</v>
      </c>
      <c r="I518" s="102">
        <v>176486255</v>
      </c>
      <c r="J518" s="102">
        <v>176486260</v>
      </c>
      <c r="K518" s="3" t="s">
        <v>1219</v>
      </c>
      <c r="L518" s="3" t="s">
        <v>367</v>
      </c>
      <c r="M518" s="3" t="s">
        <v>267</v>
      </c>
      <c r="N518" s="4" t="s">
        <v>2972</v>
      </c>
      <c r="O518" s="4" t="s">
        <v>1218</v>
      </c>
      <c r="P518" s="116" t="s">
        <v>3189</v>
      </c>
      <c r="Q518" s="1" t="s">
        <v>3562</v>
      </c>
      <c r="R518" s="2" t="b">
        <f t="shared" si="2"/>
        <v>1</v>
      </c>
    </row>
    <row r="519" spans="1:18" x14ac:dyDescent="0.3">
      <c r="A519" s="100">
        <v>515</v>
      </c>
      <c r="B519" s="100">
        <v>1</v>
      </c>
      <c r="C519" s="100" t="s">
        <v>75</v>
      </c>
      <c r="D519" s="3" t="s">
        <v>76</v>
      </c>
      <c r="E519" s="3" t="s">
        <v>77</v>
      </c>
      <c r="F519" s="117" t="s">
        <v>1335</v>
      </c>
      <c r="G519" s="117" t="s">
        <v>1336</v>
      </c>
      <c r="H519" s="101" t="s">
        <v>3522</v>
      </c>
      <c r="I519" s="102">
        <v>161355</v>
      </c>
      <c r="J519" s="102">
        <v>124470861</v>
      </c>
      <c r="K519" s="3" t="s">
        <v>104</v>
      </c>
      <c r="L519" s="3" t="s">
        <v>486</v>
      </c>
      <c r="M519" s="3">
        <v>2008</v>
      </c>
      <c r="N519" s="4" t="s">
        <v>1540</v>
      </c>
      <c r="O519" s="4" t="s">
        <v>3202</v>
      </c>
      <c r="P519" s="104">
        <v>43891</v>
      </c>
      <c r="Q519" s="1" t="s">
        <v>3522</v>
      </c>
      <c r="R519" s="2" t="b">
        <f t="shared" si="2"/>
        <v>1</v>
      </c>
    </row>
    <row r="520" spans="1:18" x14ac:dyDescent="0.3">
      <c r="A520" s="100">
        <v>564</v>
      </c>
      <c r="B520" s="100">
        <v>1</v>
      </c>
      <c r="C520" s="100" t="s">
        <v>1392</v>
      </c>
      <c r="D520" s="3" t="s">
        <v>1393</v>
      </c>
      <c r="E520" s="3" t="s">
        <v>1410</v>
      </c>
      <c r="F520" s="101" t="s">
        <v>1433</v>
      </c>
      <c r="G520" s="101" t="s">
        <v>1455</v>
      </c>
      <c r="H520" s="101" t="s">
        <v>3572</v>
      </c>
      <c r="I520" s="102">
        <v>161545</v>
      </c>
      <c r="J520" s="102">
        <v>178201678</v>
      </c>
      <c r="K520" s="3" t="s">
        <v>1219</v>
      </c>
      <c r="L520" s="3" t="s">
        <v>486</v>
      </c>
      <c r="M520" s="3">
        <v>2007</v>
      </c>
      <c r="N520" s="4" t="s">
        <v>1540</v>
      </c>
      <c r="O520" s="4" t="s">
        <v>1218</v>
      </c>
      <c r="P520" s="116" t="s">
        <v>3189</v>
      </c>
      <c r="Q520" s="1" t="s">
        <v>3572</v>
      </c>
      <c r="R520" s="2" t="b">
        <f t="shared" si="2"/>
        <v>1</v>
      </c>
    </row>
    <row r="521" spans="1:18" x14ac:dyDescent="0.3">
      <c r="A521" s="100">
        <v>517</v>
      </c>
      <c r="B521" s="100">
        <v>1</v>
      </c>
      <c r="C521" s="100" t="s">
        <v>75</v>
      </c>
      <c r="D521" s="3" t="s">
        <v>76</v>
      </c>
      <c r="E521" s="3" t="s">
        <v>77</v>
      </c>
      <c r="F521" s="117" t="s">
        <v>1338</v>
      </c>
      <c r="G521" s="117" t="s">
        <v>235</v>
      </c>
      <c r="H521" s="101" t="s">
        <v>3524</v>
      </c>
      <c r="I521" s="102">
        <v>39380</v>
      </c>
      <c r="J521" s="102">
        <v>2915472</v>
      </c>
      <c r="K521" s="3" t="s">
        <v>104</v>
      </c>
      <c r="L521" s="3" t="s">
        <v>2972</v>
      </c>
      <c r="M521" s="3">
        <v>2005</v>
      </c>
      <c r="N521" s="4" t="s">
        <v>1217</v>
      </c>
      <c r="O521" s="4" t="s">
        <v>3157</v>
      </c>
      <c r="P521" s="110">
        <v>44197</v>
      </c>
      <c r="Q521" s="1" t="s">
        <v>3524</v>
      </c>
      <c r="R521" s="2" t="b">
        <f t="shared" si="2"/>
        <v>1</v>
      </c>
    </row>
    <row r="522" spans="1:18" x14ac:dyDescent="0.3">
      <c r="A522" s="100">
        <v>518</v>
      </c>
      <c r="B522" s="100">
        <v>1</v>
      </c>
      <c r="C522" s="100" t="s">
        <v>75</v>
      </c>
      <c r="D522" s="3" t="s">
        <v>76</v>
      </c>
      <c r="E522" s="3" t="s">
        <v>77</v>
      </c>
      <c r="F522" s="101" t="s">
        <v>1342</v>
      </c>
      <c r="G522" s="101" t="s">
        <v>1343</v>
      </c>
      <c r="H522" s="101" t="s">
        <v>3525</v>
      </c>
      <c r="I522" s="102">
        <v>39381</v>
      </c>
      <c r="J522" s="102">
        <v>2915850</v>
      </c>
      <c r="K522" s="3" t="s">
        <v>104</v>
      </c>
      <c r="L522" s="3" t="s">
        <v>2972</v>
      </c>
      <c r="M522" s="3">
        <v>2005</v>
      </c>
      <c r="N522" s="4" t="s">
        <v>2972</v>
      </c>
      <c r="O522" s="4" t="s">
        <v>3018</v>
      </c>
      <c r="P522" s="3">
        <v>2018</v>
      </c>
      <c r="Q522" s="1" t="s">
        <v>3525</v>
      </c>
      <c r="R522" s="2" t="b">
        <f t="shared" si="2"/>
        <v>1</v>
      </c>
    </row>
    <row r="523" spans="1:18" x14ac:dyDescent="0.3">
      <c r="A523" s="100">
        <v>519</v>
      </c>
      <c r="B523" s="100">
        <v>1</v>
      </c>
      <c r="C523" s="100" t="s">
        <v>75</v>
      </c>
      <c r="D523" s="3" t="s">
        <v>76</v>
      </c>
      <c r="E523" s="3" t="s">
        <v>77</v>
      </c>
      <c r="F523" s="101" t="s">
        <v>1346</v>
      </c>
      <c r="G523" s="101" t="s">
        <v>1347</v>
      </c>
      <c r="H523" s="101" t="s">
        <v>3526</v>
      </c>
      <c r="I523" s="102">
        <v>41850</v>
      </c>
      <c r="J523" s="102">
        <v>68642326</v>
      </c>
      <c r="K523" s="3" t="s">
        <v>104</v>
      </c>
      <c r="L523" s="105" t="s">
        <v>368</v>
      </c>
      <c r="M523" s="105">
        <v>2009</v>
      </c>
      <c r="N523" s="4" t="s">
        <v>1217</v>
      </c>
      <c r="O523" s="4" t="s">
        <v>2980</v>
      </c>
      <c r="P523" s="104">
        <v>43891</v>
      </c>
      <c r="Q523" s="1" t="s">
        <v>3526</v>
      </c>
      <c r="R523" s="2" t="b">
        <f t="shared" si="2"/>
        <v>1</v>
      </c>
    </row>
    <row r="524" spans="1:18" x14ac:dyDescent="0.3">
      <c r="A524" s="100">
        <v>520</v>
      </c>
      <c r="B524" s="100">
        <v>1</v>
      </c>
      <c r="C524" s="100" t="s">
        <v>75</v>
      </c>
      <c r="D524" s="3" t="s">
        <v>76</v>
      </c>
      <c r="E524" s="3" t="s">
        <v>77</v>
      </c>
      <c r="F524" s="117" t="s">
        <v>1346</v>
      </c>
      <c r="G524" s="117" t="s">
        <v>1350</v>
      </c>
      <c r="H524" s="101" t="s">
        <v>3527</v>
      </c>
      <c r="I524" s="102">
        <v>44666</v>
      </c>
      <c r="J524" s="102">
        <v>2999242</v>
      </c>
      <c r="K524" s="3" t="s">
        <v>104</v>
      </c>
      <c r="L524" s="3" t="s">
        <v>486</v>
      </c>
      <c r="M524" s="3">
        <v>2004</v>
      </c>
      <c r="N524" s="4" t="s">
        <v>1217</v>
      </c>
      <c r="O524" s="4" t="s">
        <v>2980</v>
      </c>
      <c r="P524" s="106">
        <v>43891</v>
      </c>
      <c r="Q524" s="1" t="s">
        <v>3527</v>
      </c>
      <c r="R524" s="2" t="b">
        <f t="shared" si="2"/>
        <v>1</v>
      </c>
    </row>
    <row r="525" spans="1:18" x14ac:dyDescent="0.3">
      <c r="A525" s="100">
        <v>521</v>
      </c>
      <c r="B525" s="100">
        <v>1</v>
      </c>
      <c r="C525" s="100" t="s">
        <v>75</v>
      </c>
      <c r="D525" s="3" t="s">
        <v>76</v>
      </c>
      <c r="E525" s="3" t="s">
        <v>77</v>
      </c>
      <c r="F525" s="117" t="s">
        <v>1346</v>
      </c>
      <c r="G525" s="117" t="s">
        <v>1352</v>
      </c>
      <c r="H525" s="101" t="s">
        <v>3528</v>
      </c>
      <c r="I525" s="102">
        <v>161662</v>
      </c>
      <c r="J525" s="102">
        <v>124524022</v>
      </c>
      <c r="K525" s="3" t="s">
        <v>104</v>
      </c>
      <c r="L525" s="3" t="s">
        <v>486</v>
      </c>
      <c r="M525" s="3">
        <v>2008</v>
      </c>
      <c r="N525" s="4" t="s">
        <v>1217</v>
      </c>
      <c r="O525" s="4" t="s">
        <v>3202</v>
      </c>
      <c r="P525" s="104">
        <v>43891</v>
      </c>
      <c r="Q525" s="1" t="s">
        <v>3528</v>
      </c>
      <c r="R525" s="2" t="b">
        <f t="shared" si="2"/>
        <v>1</v>
      </c>
    </row>
    <row r="526" spans="1:18" x14ac:dyDescent="0.3">
      <c r="A526" s="100">
        <v>522</v>
      </c>
      <c r="B526" s="100">
        <v>1</v>
      </c>
      <c r="C526" s="100" t="s">
        <v>75</v>
      </c>
      <c r="D526" s="3" t="s">
        <v>76</v>
      </c>
      <c r="E526" s="3" t="s">
        <v>77</v>
      </c>
      <c r="F526" s="101" t="s">
        <v>1346</v>
      </c>
      <c r="G526" s="101" t="s">
        <v>1354</v>
      </c>
      <c r="H526" s="101" t="s">
        <v>3529</v>
      </c>
      <c r="I526" s="102">
        <v>41851</v>
      </c>
      <c r="J526" s="102">
        <v>173435874</v>
      </c>
      <c r="K526" s="3" t="s">
        <v>2995</v>
      </c>
      <c r="L526" s="3" t="s">
        <v>368</v>
      </c>
      <c r="M526" s="3">
        <v>2003</v>
      </c>
      <c r="N526" s="4" t="s">
        <v>2972</v>
      </c>
      <c r="O526" s="4" t="s">
        <v>1218</v>
      </c>
      <c r="P526" s="104">
        <v>44228</v>
      </c>
      <c r="Q526" s="1" t="s">
        <v>3529</v>
      </c>
      <c r="R526" s="2" t="b">
        <f t="shared" si="2"/>
        <v>1</v>
      </c>
    </row>
    <row r="527" spans="1:18" x14ac:dyDescent="0.3">
      <c r="A527" s="100">
        <v>523</v>
      </c>
      <c r="B527" s="100">
        <v>1</v>
      </c>
      <c r="C527" s="100" t="s">
        <v>75</v>
      </c>
      <c r="D527" s="3" t="s">
        <v>76</v>
      </c>
      <c r="E527" s="3" t="s">
        <v>77</v>
      </c>
      <c r="F527" s="117" t="s">
        <v>1346</v>
      </c>
      <c r="G527" s="117" t="s">
        <v>161</v>
      </c>
      <c r="H527" s="101" t="s">
        <v>3530</v>
      </c>
      <c r="I527" s="102">
        <v>61407</v>
      </c>
      <c r="J527" s="102">
        <v>3103881</v>
      </c>
      <c r="K527" s="3" t="s">
        <v>104</v>
      </c>
      <c r="L527" s="3" t="s">
        <v>368</v>
      </c>
      <c r="M527" s="3">
        <v>2006</v>
      </c>
      <c r="N527" s="4" t="s">
        <v>1217</v>
      </c>
      <c r="O527" s="4" t="s">
        <v>1218</v>
      </c>
      <c r="P527" s="109">
        <v>44197</v>
      </c>
      <c r="Q527" s="1" t="s">
        <v>3530</v>
      </c>
      <c r="R527" s="2" t="b">
        <f t="shared" si="2"/>
        <v>1</v>
      </c>
    </row>
    <row r="528" spans="1:18" x14ac:dyDescent="0.3">
      <c r="A528" s="100">
        <v>524</v>
      </c>
      <c r="B528" s="100">
        <v>1</v>
      </c>
      <c r="C528" s="100" t="s">
        <v>75</v>
      </c>
      <c r="D528" s="3" t="s">
        <v>76</v>
      </c>
      <c r="E528" s="3" t="s">
        <v>77</v>
      </c>
      <c r="F528" s="117" t="s">
        <v>1346</v>
      </c>
      <c r="G528" s="101" t="s">
        <v>1357</v>
      </c>
      <c r="H528" s="101" t="s">
        <v>3531</v>
      </c>
      <c r="I528" s="102">
        <v>41852</v>
      </c>
      <c r="J528" s="102">
        <v>68642925</v>
      </c>
      <c r="K528" s="3" t="s">
        <v>104</v>
      </c>
      <c r="L528" s="3" t="s">
        <v>368</v>
      </c>
      <c r="M528" s="3">
        <v>2003</v>
      </c>
      <c r="N528" s="4" t="s">
        <v>368</v>
      </c>
      <c r="O528" s="4" t="s">
        <v>267</v>
      </c>
      <c r="P528" s="3">
        <v>2018</v>
      </c>
      <c r="Q528" s="1" t="s">
        <v>3531</v>
      </c>
      <c r="R528" s="2" t="b">
        <f t="shared" si="2"/>
        <v>1</v>
      </c>
    </row>
    <row r="529" spans="1:18" x14ac:dyDescent="0.3">
      <c r="A529" s="100">
        <v>525</v>
      </c>
      <c r="B529" s="100">
        <v>1</v>
      </c>
      <c r="C529" s="100" t="s">
        <v>75</v>
      </c>
      <c r="D529" s="3" t="s">
        <v>76</v>
      </c>
      <c r="E529" s="3" t="s">
        <v>77</v>
      </c>
      <c r="F529" s="117" t="s">
        <v>1346</v>
      </c>
      <c r="G529" s="117" t="s">
        <v>1360</v>
      </c>
      <c r="H529" s="101" t="s">
        <v>3532</v>
      </c>
      <c r="I529" s="102">
        <v>39382</v>
      </c>
      <c r="J529" s="102">
        <v>124408927</v>
      </c>
      <c r="K529" s="3" t="s">
        <v>104</v>
      </c>
      <c r="L529" s="3" t="s">
        <v>368</v>
      </c>
      <c r="M529" s="3">
        <v>2005</v>
      </c>
      <c r="N529" s="4" t="s">
        <v>368</v>
      </c>
      <c r="O529" s="4" t="s">
        <v>267</v>
      </c>
      <c r="P529" s="109">
        <v>44197</v>
      </c>
      <c r="Q529" s="1" t="s">
        <v>3532</v>
      </c>
      <c r="R529" s="2" t="b">
        <f t="shared" si="2"/>
        <v>1</v>
      </c>
    </row>
    <row r="530" spans="1:18" x14ac:dyDescent="0.3">
      <c r="A530" s="100">
        <v>526</v>
      </c>
      <c r="B530" s="100">
        <v>1</v>
      </c>
      <c r="C530" s="100" t="s">
        <v>75</v>
      </c>
      <c r="D530" s="3" t="s">
        <v>76</v>
      </c>
      <c r="E530" s="3" t="s">
        <v>77</v>
      </c>
      <c r="F530" s="117" t="s">
        <v>1362</v>
      </c>
      <c r="G530" s="117" t="s">
        <v>539</v>
      </c>
      <c r="H530" s="101" t="s">
        <v>3533</v>
      </c>
      <c r="I530" s="102">
        <v>169234201</v>
      </c>
      <c r="J530" s="102">
        <v>173436322</v>
      </c>
      <c r="K530" s="3" t="s">
        <v>1219</v>
      </c>
      <c r="L530" s="3" t="s">
        <v>2972</v>
      </c>
      <c r="M530" s="3">
        <v>2005</v>
      </c>
      <c r="N530" s="4" t="s">
        <v>2972</v>
      </c>
      <c r="O530" s="4" t="s">
        <v>1218</v>
      </c>
      <c r="P530" s="104">
        <v>44228</v>
      </c>
      <c r="Q530" s="1" t="s">
        <v>3533</v>
      </c>
      <c r="R530" s="2" t="b">
        <f t="shared" si="2"/>
        <v>1</v>
      </c>
    </row>
    <row r="531" spans="1:18" x14ac:dyDescent="0.3">
      <c r="A531" s="100">
        <v>527</v>
      </c>
      <c r="B531" s="100">
        <v>1</v>
      </c>
      <c r="C531" s="100" t="s">
        <v>75</v>
      </c>
      <c r="D531" s="3" t="s">
        <v>76</v>
      </c>
      <c r="E531" s="3" t="s">
        <v>77</v>
      </c>
      <c r="F531" s="101" t="s">
        <v>1362</v>
      </c>
      <c r="G531" s="101" t="s">
        <v>1364</v>
      </c>
      <c r="H531" s="101" t="s">
        <v>3534</v>
      </c>
      <c r="I531" s="102">
        <v>169233669</v>
      </c>
      <c r="J531" s="102">
        <v>169233911</v>
      </c>
      <c r="K531" s="3" t="s">
        <v>104</v>
      </c>
      <c r="L531" s="105" t="s">
        <v>367</v>
      </c>
      <c r="M531" s="3" t="s">
        <v>267</v>
      </c>
      <c r="N531" s="4" t="s">
        <v>2972</v>
      </c>
      <c r="O531" s="4" t="s">
        <v>1218</v>
      </c>
      <c r="P531" s="106">
        <v>43891</v>
      </c>
      <c r="Q531" s="1" t="s">
        <v>3534</v>
      </c>
      <c r="R531" s="2" t="b">
        <f t="shared" si="2"/>
        <v>1</v>
      </c>
    </row>
    <row r="532" spans="1:18" x14ac:dyDescent="0.3">
      <c r="A532" s="100">
        <v>528</v>
      </c>
      <c r="B532" s="100">
        <v>1</v>
      </c>
      <c r="C532" s="100" t="s">
        <v>75</v>
      </c>
      <c r="D532" s="3" t="s">
        <v>76</v>
      </c>
      <c r="E532" s="3" t="s">
        <v>77</v>
      </c>
      <c r="F532" s="101" t="s">
        <v>1367</v>
      </c>
      <c r="G532" s="101" t="s">
        <v>1368</v>
      </c>
      <c r="H532" s="101" t="s">
        <v>3535</v>
      </c>
      <c r="I532" s="102">
        <v>39384</v>
      </c>
      <c r="J532" s="102">
        <v>173436715</v>
      </c>
      <c r="K532" s="3" t="s">
        <v>104</v>
      </c>
      <c r="L532" s="3" t="s">
        <v>2972</v>
      </c>
      <c r="M532" s="3">
        <v>2005</v>
      </c>
      <c r="N532" s="4" t="s">
        <v>1217</v>
      </c>
      <c r="O532" s="4" t="s">
        <v>3157</v>
      </c>
      <c r="P532" s="106">
        <v>43891</v>
      </c>
      <c r="Q532" s="1" t="s">
        <v>3535</v>
      </c>
      <c r="R532" s="2" t="b">
        <f t="shared" si="2"/>
        <v>1</v>
      </c>
    </row>
    <row r="533" spans="1:18" x14ac:dyDescent="0.3">
      <c r="A533" s="100">
        <v>529</v>
      </c>
      <c r="B533" s="100">
        <v>1</v>
      </c>
      <c r="C533" s="100" t="s">
        <v>75</v>
      </c>
      <c r="D533" s="3" t="s">
        <v>76</v>
      </c>
      <c r="E533" s="3" t="s">
        <v>2966</v>
      </c>
      <c r="F533" s="101" t="s">
        <v>1371</v>
      </c>
      <c r="G533" s="101" t="s">
        <v>1372</v>
      </c>
      <c r="H533" s="101" t="s">
        <v>3536</v>
      </c>
      <c r="I533" s="102">
        <v>41810</v>
      </c>
      <c r="J533" s="102">
        <v>68623209</v>
      </c>
      <c r="K533" s="3" t="s">
        <v>104</v>
      </c>
      <c r="L533" s="3" t="s">
        <v>2972</v>
      </c>
      <c r="M533" s="3">
        <v>2003</v>
      </c>
      <c r="N533" s="4" t="s">
        <v>1540</v>
      </c>
      <c r="O533" s="4" t="s">
        <v>3003</v>
      </c>
      <c r="P533" s="3">
        <v>2015</v>
      </c>
      <c r="Q533" s="1" t="s">
        <v>3536</v>
      </c>
      <c r="R533" s="2" t="b">
        <f t="shared" si="2"/>
        <v>1</v>
      </c>
    </row>
    <row r="534" spans="1:18" x14ac:dyDescent="0.3">
      <c r="A534" s="100">
        <v>530</v>
      </c>
      <c r="B534" s="100">
        <v>1</v>
      </c>
      <c r="C534" s="100" t="s">
        <v>75</v>
      </c>
      <c r="D534" s="3" t="s">
        <v>76</v>
      </c>
      <c r="E534" s="3" t="s">
        <v>2966</v>
      </c>
      <c r="F534" s="117" t="s">
        <v>1374</v>
      </c>
      <c r="G534" s="117" t="s">
        <v>1375</v>
      </c>
      <c r="H534" s="101" t="s">
        <v>3537</v>
      </c>
      <c r="I534" s="102">
        <v>44591</v>
      </c>
      <c r="J534" s="102">
        <v>124434064</v>
      </c>
      <c r="K534" s="3" t="s">
        <v>104</v>
      </c>
      <c r="L534" s="3" t="s">
        <v>2972</v>
      </c>
      <c r="M534" s="3">
        <v>2004</v>
      </c>
      <c r="N534" s="4" t="s">
        <v>1561</v>
      </c>
      <c r="O534" s="4" t="s">
        <v>3157</v>
      </c>
      <c r="P534" s="104">
        <v>43891</v>
      </c>
      <c r="Q534" s="1" t="s">
        <v>3537</v>
      </c>
      <c r="R534" s="2" t="b">
        <f t="shared" si="2"/>
        <v>1</v>
      </c>
    </row>
    <row r="535" spans="1:18" x14ac:dyDescent="0.3">
      <c r="A535" s="100">
        <v>531</v>
      </c>
      <c r="B535" s="100">
        <v>1</v>
      </c>
      <c r="C535" s="100" t="s">
        <v>75</v>
      </c>
      <c r="D535" s="3" t="s">
        <v>76</v>
      </c>
      <c r="E535" s="3" t="s">
        <v>2966</v>
      </c>
      <c r="F535" s="117" t="s">
        <v>1374</v>
      </c>
      <c r="G535" s="117" t="s">
        <v>1377</v>
      </c>
      <c r="H535" s="101" t="s">
        <v>3538</v>
      </c>
      <c r="I535" s="102">
        <v>152783714</v>
      </c>
      <c r="J535" s="102">
        <v>172115852</v>
      </c>
      <c r="K535" s="3" t="s">
        <v>104</v>
      </c>
      <c r="L535" s="3" t="s">
        <v>367</v>
      </c>
      <c r="M535" s="3" t="s">
        <v>267</v>
      </c>
      <c r="N535" s="4" t="s">
        <v>486</v>
      </c>
      <c r="O535" s="4" t="s">
        <v>267</v>
      </c>
      <c r="P535" s="104">
        <v>43891</v>
      </c>
      <c r="Q535" s="1" t="s">
        <v>3538</v>
      </c>
      <c r="R535" s="2" t="b">
        <f t="shared" si="2"/>
        <v>1</v>
      </c>
    </row>
    <row r="536" spans="1:18" x14ac:dyDescent="0.3">
      <c r="A536" s="100">
        <v>532</v>
      </c>
      <c r="B536" s="100">
        <v>1</v>
      </c>
      <c r="C536" s="100" t="s">
        <v>75</v>
      </c>
      <c r="D536" s="3" t="s">
        <v>76</v>
      </c>
      <c r="E536" s="3" t="s">
        <v>2966</v>
      </c>
      <c r="F536" s="117" t="s">
        <v>1374</v>
      </c>
      <c r="G536" s="117" t="s">
        <v>1380</v>
      </c>
      <c r="H536" s="101" t="s">
        <v>3539</v>
      </c>
      <c r="I536" s="102">
        <v>39385</v>
      </c>
      <c r="J536" s="102">
        <v>2918526</v>
      </c>
      <c r="K536" s="3" t="s">
        <v>104</v>
      </c>
      <c r="L536" s="3" t="s">
        <v>1540</v>
      </c>
      <c r="M536" s="3">
        <v>2007</v>
      </c>
      <c r="N536" s="4" t="s">
        <v>1561</v>
      </c>
      <c r="O536" s="4" t="s">
        <v>2980</v>
      </c>
      <c r="P536" s="3">
        <v>2018</v>
      </c>
      <c r="Q536" s="1" t="s">
        <v>3539</v>
      </c>
      <c r="R536" s="2" t="b">
        <f t="shared" si="2"/>
        <v>1</v>
      </c>
    </row>
    <row r="537" spans="1:18" x14ac:dyDescent="0.3">
      <c r="A537" s="100">
        <v>533</v>
      </c>
      <c r="B537" s="100">
        <v>1</v>
      </c>
      <c r="C537" s="100" t="s">
        <v>75</v>
      </c>
      <c r="D537" s="3" t="s">
        <v>76</v>
      </c>
      <c r="E537" s="3" t="s">
        <v>2966</v>
      </c>
      <c r="F537" s="117" t="s">
        <v>1374</v>
      </c>
      <c r="G537" s="117" t="s">
        <v>1382</v>
      </c>
      <c r="H537" s="101" t="s">
        <v>3540</v>
      </c>
      <c r="I537" s="102">
        <v>60201</v>
      </c>
      <c r="J537" s="102">
        <v>3091753</v>
      </c>
      <c r="K537" s="3" t="s">
        <v>104</v>
      </c>
      <c r="L537" s="3" t="s">
        <v>486</v>
      </c>
      <c r="M537" s="3">
        <v>2006</v>
      </c>
      <c r="N537" s="4" t="s">
        <v>1561</v>
      </c>
      <c r="O537" s="4" t="s">
        <v>3157</v>
      </c>
      <c r="P537" s="104">
        <v>43891</v>
      </c>
      <c r="Q537" s="1" t="s">
        <v>3540</v>
      </c>
      <c r="R537" s="2" t="b">
        <f t="shared" si="2"/>
        <v>1</v>
      </c>
    </row>
    <row r="538" spans="1:18" x14ac:dyDescent="0.3">
      <c r="A538" s="100">
        <v>534</v>
      </c>
      <c r="B538" s="100">
        <v>1</v>
      </c>
      <c r="C538" s="100" t="s">
        <v>75</v>
      </c>
      <c r="D538" s="3" t="s">
        <v>76</v>
      </c>
      <c r="E538" s="3" t="s">
        <v>2966</v>
      </c>
      <c r="F538" s="117" t="s">
        <v>1374</v>
      </c>
      <c r="G538" s="117" t="s">
        <v>1384</v>
      </c>
      <c r="H538" s="101" t="s">
        <v>3541</v>
      </c>
      <c r="I538" s="102">
        <v>39386</v>
      </c>
      <c r="J538" s="102">
        <v>2920499</v>
      </c>
      <c r="K538" s="3" t="s">
        <v>104</v>
      </c>
      <c r="L538" s="3" t="s">
        <v>1540</v>
      </c>
      <c r="M538" s="3">
        <v>2007</v>
      </c>
      <c r="N538" s="4" t="s">
        <v>1561</v>
      </c>
      <c r="O538" s="4" t="s">
        <v>2980</v>
      </c>
      <c r="P538" s="3">
        <v>2018</v>
      </c>
      <c r="Q538" s="1" t="s">
        <v>3541</v>
      </c>
      <c r="R538" s="2" t="b">
        <f t="shared" si="2"/>
        <v>1</v>
      </c>
    </row>
    <row r="539" spans="1:18" x14ac:dyDescent="0.3">
      <c r="A539" s="100">
        <v>535</v>
      </c>
      <c r="B539" s="100">
        <v>1</v>
      </c>
      <c r="C539" s="100" t="s">
        <v>75</v>
      </c>
      <c r="D539" s="3" t="s">
        <v>76</v>
      </c>
      <c r="E539" s="3" t="s">
        <v>2966</v>
      </c>
      <c r="F539" s="117" t="s">
        <v>1374</v>
      </c>
      <c r="G539" s="117" t="s">
        <v>1386</v>
      </c>
      <c r="H539" s="101" t="s">
        <v>3542</v>
      </c>
      <c r="I539" s="102">
        <v>39387</v>
      </c>
      <c r="J539" s="102">
        <v>124409680</v>
      </c>
      <c r="K539" s="3" t="s">
        <v>104</v>
      </c>
      <c r="L539" s="3" t="s">
        <v>368</v>
      </c>
      <c r="M539" s="3">
        <v>2014</v>
      </c>
      <c r="N539" s="4" t="s">
        <v>1540</v>
      </c>
      <c r="O539" s="4" t="s">
        <v>3157</v>
      </c>
      <c r="P539" s="104">
        <v>43891</v>
      </c>
      <c r="Q539" s="1" t="s">
        <v>3542</v>
      </c>
      <c r="R539" s="2" t="b">
        <f t="shared" si="2"/>
        <v>1</v>
      </c>
    </row>
    <row r="540" spans="1:18" x14ac:dyDescent="0.3">
      <c r="A540" s="100">
        <v>536</v>
      </c>
      <c r="B540" s="100">
        <v>1</v>
      </c>
      <c r="C540" s="100" t="s">
        <v>75</v>
      </c>
      <c r="D540" s="3" t="s">
        <v>76</v>
      </c>
      <c r="E540" s="3" t="s">
        <v>2966</v>
      </c>
      <c r="F540" s="101" t="s">
        <v>1374</v>
      </c>
      <c r="G540" s="101" t="s">
        <v>1388</v>
      </c>
      <c r="H540" s="101" t="s">
        <v>3543</v>
      </c>
      <c r="I540" s="102">
        <v>60202</v>
      </c>
      <c r="J540" s="102">
        <v>3091946</v>
      </c>
      <c r="K540" s="3" t="s">
        <v>104</v>
      </c>
      <c r="L540" s="3" t="s">
        <v>1217</v>
      </c>
      <c r="M540" s="3">
        <v>2006</v>
      </c>
      <c r="N540" s="4" t="s">
        <v>1561</v>
      </c>
      <c r="O540" s="4" t="s">
        <v>2980</v>
      </c>
      <c r="P540" s="106">
        <v>43891</v>
      </c>
      <c r="Q540" s="1" t="s">
        <v>3543</v>
      </c>
      <c r="R540" s="2" t="b">
        <f t="shared" si="2"/>
        <v>1</v>
      </c>
    </row>
    <row r="541" spans="1:18" x14ac:dyDescent="0.3">
      <c r="A541" s="100">
        <v>537</v>
      </c>
      <c r="B541" s="100">
        <v>1</v>
      </c>
      <c r="C541" s="100" t="s">
        <v>75</v>
      </c>
      <c r="D541" s="3" t="s">
        <v>76</v>
      </c>
      <c r="E541" s="3" t="s">
        <v>2966</v>
      </c>
      <c r="F541" s="101" t="s">
        <v>1374</v>
      </c>
      <c r="G541" s="101" t="s">
        <v>1390</v>
      </c>
      <c r="H541" s="101" t="s">
        <v>3544</v>
      </c>
      <c r="I541" s="102">
        <v>39388</v>
      </c>
      <c r="J541" s="102">
        <v>2921825</v>
      </c>
      <c r="K541" s="3" t="s">
        <v>104</v>
      </c>
      <c r="L541" s="3" t="s">
        <v>1217</v>
      </c>
      <c r="M541" s="3">
        <v>2005</v>
      </c>
      <c r="N541" s="4" t="s">
        <v>1217</v>
      </c>
      <c r="O541" s="4" t="s">
        <v>2980</v>
      </c>
      <c r="P541" s="3">
        <v>2018</v>
      </c>
      <c r="Q541" s="1" t="s">
        <v>3544</v>
      </c>
      <c r="R541" s="2" t="b">
        <f t="shared" si="2"/>
        <v>1</v>
      </c>
    </row>
    <row r="542" spans="1:18" x14ac:dyDescent="0.3">
      <c r="A542" s="100">
        <v>538</v>
      </c>
      <c r="B542" s="100">
        <v>1</v>
      </c>
      <c r="C542" s="100" t="s">
        <v>1392</v>
      </c>
      <c r="D542" s="3" t="s">
        <v>1393</v>
      </c>
      <c r="E542" s="3" t="s">
        <v>1394</v>
      </c>
      <c r="F542" s="101" t="s">
        <v>1395</v>
      </c>
      <c r="G542" s="101" t="s">
        <v>1206</v>
      </c>
      <c r="H542" s="101" t="s">
        <v>3546</v>
      </c>
      <c r="I542" s="102">
        <v>169234837</v>
      </c>
      <c r="J542" s="102">
        <v>169234849</v>
      </c>
      <c r="K542" s="3" t="s">
        <v>104</v>
      </c>
      <c r="L542" s="105" t="s">
        <v>367</v>
      </c>
      <c r="M542" s="3" t="s">
        <v>267</v>
      </c>
      <c r="N542" s="4" t="s">
        <v>1217</v>
      </c>
      <c r="O542" s="4" t="s">
        <v>1218</v>
      </c>
      <c r="P542" s="110">
        <v>44197</v>
      </c>
      <c r="Q542" s="1" t="s">
        <v>3546</v>
      </c>
      <c r="R542" s="2" t="b">
        <f t="shared" si="2"/>
        <v>1</v>
      </c>
    </row>
    <row r="543" spans="1:18" x14ac:dyDescent="0.3">
      <c r="A543" s="100">
        <v>566</v>
      </c>
      <c r="B543" s="100">
        <v>1</v>
      </c>
      <c r="C543" s="100" t="s">
        <v>1392</v>
      </c>
      <c r="D543" s="3" t="s">
        <v>1393</v>
      </c>
      <c r="E543" s="3" t="s">
        <v>1410</v>
      </c>
      <c r="F543" s="101" t="s">
        <v>1433</v>
      </c>
      <c r="G543" s="101" t="s">
        <v>1459</v>
      </c>
      <c r="H543" s="101" t="s">
        <v>3574</v>
      </c>
      <c r="I543" s="102">
        <v>161445</v>
      </c>
      <c r="J543" s="102">
        <v>178201830</v>
      </c>
      <c r="K543" s="3" t="s">
        <v>1219</v>
      </c>
      <c r="L543" s="3" t="s">
        <v>486</v>
      </c>
      <c r="M543" s="3">
        <v>2007</v>
      </c>
      <c r="N543" s="4" t="s">
        <v>1217</v>
      </c>
      <c r="O543" s="4" t="s">
        <v>1218</v>
      </c>
      <c r="P543" s="116" t="s">
        <v>3189</v>
      </c>
      <c r="Q543" s="1" t="s">
        <v>3574</v>
      </c>
      <c r="R543" s="2" t="b">
        <f t="shared" si="2"/>
        <v>1</v>
      </c>
    </row>
    <row r="544" spans="1:18" x14ac:dyDescent="0.3">
      <c r="A544" s="100">
        <v>540</v>
      </c>
      <c r="B544" s="100">
        <v>1</v>
      </c>
      <c r="C544" s="100" t="s">
        <v>1392</v>
      </c>
      <c r="D544" s="3" t="s">
        <v>1393</v>
      </c>
      <c r="E544" s="3" t="s">
        <v>1394</v>
      </c>
      <c r="F544" s="101" t="s">
        <v>1395</v>
      </c>
      <c r="G544" s="101" t="s">
        <v>866</v>
      </c>
      <c r="H544" s="101" t="s">
        <v>3548</v>
      </c>
      <c r="I544" s="102">
        <v>169236406</v>
      </c>
      <c r="J544" s="102">
        <v>124511558</v>
      </c>
      <c r="K544" s="3" t="s">
        <v>104</v>
      </c>
      <c r="L544" s="105" t="s">
        <v>1217</v>
      </c>
      <c r="M544" s="105">
        <v>2008</v>
      </c>
      <c r="N544" s="4" t="s">
        <v>1540</v>
      </c>
      <c r="O544" s="4" t="s">
        <v>3202</v>
      </c>
      <c r="P544" s="110">
        <v>44197</v>
      </c>
      <c r="Q544" s="1" t="s">
        <v>3548</v>
      </c>
      <c r="R544" s="2" t="b">
        <f t="shared" si="2"/>
        <v>1</v>
      </c>
    </row>
    <row r="545" spans="1:18" x14ac:dyDescent="0.3">
      <c r="A545" s="100">
        <v>541</v>
      </c>
      <c r="B545" s="100">
        <v>1</v>
      </c>
      <c r="C545" s="100" t="s">
        <v>1392</v>
      </c>
      <c r="D545" s="3" t="s">
        <v>1393</v>
      </c>
      <c r="E545" s="3" t="s">
        <v>1394</v>
      </c>
      <c r="F545" s="101" t="s">
        <v>1395</v>
      </c>
      <c r="G545" s="101" t="s">
        <v>1403</v>
      </c>
      <c r="H545" s="101" t="s">
        <v>3549</v>
      </c>
      <c r="I545" s="102">
        <v>169234885</v>
      </c>
      <c r="J545" s="102">
        <v>169234948</v>
      </c>
      <c r="K545" s="3" t="s">
        <v>104</v>
      </c>
      <c r="L545" s="105" t="s">
        <v>367</v>
      </c>
      <c r="M545" s="3" t="s">
        <v>267</v>
      </c>
      <c r="N545" s="4" t="s">
        <v>1217</v>
      </c>
      <c r="O545" s="4" t="s">
        <v>3202</v>
      </c>
      <c r="P545" s="110">
        <v>44197</v>
      </c>
      <c r="Q545" s="1" t="s">
        <v>3549</v>
      </c>
      <c r="R545" s="2" t="b">
        <f t="shared" si="2"/>
        <v>1</v>
      </c>
    </row>
    <row r="546" spans="1:18" x14ac:dyDescent="0.3">
      <c r="A546" s="100">
        <v>542</v>
      </c>
      <c r="B546" s="100">
        <v>1</v>
      </c>
      <c r="C546" s="100" t="s">
        <v>1392</v>
      </c>
      <c r="D546" s="3" t="s">
        <v>1393</v>
      </c>
      <c r="E546" s="3" t="s">
        <v>1394</v>
      </c>
      <c r="F546" s="101" t="s">
        <v>1406</v>
      </c>
      <c r="G546" s="101" t="s">
        <v>1407</v>
      </c>
      <c r="H546" s="101" t="s">
        <v>3550</v>
      </c>
      <c r="I546" s="102">
        <v>60112</v>
      </c>
      <c r="J546" s="102">
        <v>80673588</v>
      </c>
      <c r="K546" s="3" t="s">
        <v>104</v>
      </c>
      <c r="L546" s="3" t="s">
        <v>368</v>
      </c>
      <c r="M546" s="3">
        <v>2006</v>
      </c>
      <c r="N546" s="4" t="s">
        <v>368</v>
      </c>
      <c r="O546" s="4" t="s">
        <v>267</v>
      </c>
      <c r="P546" s="3">
        <v>2015</v>
      </c>
      <c r="Q546" s="1" t="s">
        <v>3550</v>
      </c>
      <c r="R546" s="2" t="b">
        <f t="shared" si="2"/>
        <v>1</v>
      </c>
    </row>
    <row r="547" spans="1:18" x14ac:dyDescent="0.3">
      <c r="A547" s="100">
        <v>543</v>
      </c>
      <c r="B547" s="100">
        <v>1</v>
      </c>
      <c r="C547" s="100" t="s">
        <v>1392</v>
      </c>
      <c r="D547" s="3" t="s">
        <v>1393</v>
      </c>
      <c r="E547" s="3" t="s">
        <v>1410</v>
      </c>
      <c r="F547" s="101" t="s">
        <v>1411</v>
      </c>
      <c r="G547" s="101" t="s">
        <v>1412</v>
      </c>
      <c r="H547" s="101" t="s">
        <v>3551</v>
      </c>
      <c r="I547" s="102">
        <v>44577</v>
      </c>
      <c r="J547" s="102">
        <v>2995521</v>
      </c>
      <c r="K547" s="3" t="s">
        <v>104</v>
      </c>
      <c r="L547" s="3" t="s">
        <v>1217</v>
      </c>
      <c r="M547" s="3">
        <v>2004</v>
      </c>
      <c r="N547" s="4" t="s">
        <v>1217</v>
      </c>
      <c r="O547" s="4" t="s">
        <v>1218</v>
      </c>
      <c r="P547" s="106">
        <v>43891</v>
      </c>
      <c r="Q547" s="1" t="s">
        <v>3551</v>
      </c>
      <c r="R547" s="2" t="b">
        <f t="shared" si="2"/>
        <v>1</v>
      </c>
    </row>
    <row r="548" spans="1:18" x14ac:dyDescent="0.3">
      <c r="A548" s="100">
        <v>544</v>
      </c>
      <c r="B548" s="100">
        <v>1</v>
      </c>
      <c r="C548" s="100" t="s">
        <v>1392</v>
      </c>
      <c r="D548" s="3" t="s">
        <v>1393</v>
      </c>
      <c r="E548" s="3" t="s">
        <v>1410</v>
      </c>
      <c r="F548" s="101" t="s">
        <v>1411</v>
      </c>
      <c r="G548" s="101" t="s">
        <v>1414</v>
      </c>
      <c r="H548" s="101" t="s">
        <v>3552</v>
      </c>
      <c r="I548" s="102">
        <v>161317</v>
      </c>
      <c r="J548" s="102">
        <v>124464702</v>
      </c>
      <c r="K548" s="3" t="s">
        <v>104</v>
      </c>
      <c r="L548" s="3" t="s">
        <v>368</v>
      </c>
      <c r="M548" s="3">
        <v>2008</v>
      </c>
      <c r="N548" s="4" t="s">
        <v>368</v>
      </c>
      <c r="O548" s="4" t="s">
        <v>267</v>
      </c>
      <c r="P548" s="104">
        <v>43891</v>
      </c>
      <c r="Q548" s="1" t="s">
        <v>3552</v>
      </c>
      <c r="R548" s="2" t="b">
        <f t="shared" si="2"/>
        <v>1</v>
      </c>
    </row>
    <row r="549" spans="1:18" x14ac:dyDescent="0.3">
      <c r="A549" s="100">
        <v>545</v>
      </c>
      <c r="B549" s="100">
        <v>1</v>
      </c>
      <c r="C549" s="100" t="s">
        <v>1392</v>
      </c>
      <c r="D549" s="3" t="s">
        <v>1393</v>
      </c>
      <c r="E549" s="3" t="s">
        <v>1410</v>
      </c>
      <c r="F549" s="101" t="s">
        <v>1411</v>
      </c>
      <c r="G549" s="101" t="s">
        <v>1416</v>
      </c>
      <c r="H549" s="101" t="s">
        <v>3553</v>
      </c>
      <c r="I549" s="102">
        <v>161349</v>
      </c>
      <c r="J549" s="102">
        <v>109901444</v>
      </c>
      <c r="K549" s="3" t="s">
        <v>104</v>
      </c>
      <c r="L549" s="3" t="s">
        <v>486</v>
      </c>
      <c r="M549" s="95">
        <v>2008</v>
      </c>
      <c r="N549" s="4" t="s">
        <v>368</v>
      </c>
      <c r="O549" s="4" t="s">
        <v>267</v>
      </c>
      <c r="P549" s="3">
        <v>2017</v>
      </c>
      <c r="Q549" s="1" t="s">
        <v>3553</v>
      </c>
      <c r="R549" s="2" t="b">
        <f t="shared" si="2"/>
        <v>1</v>
      </c>
    </row>
    <row r="550" spans="1:18" x14ac:dyDescent="0.3">
      <c r="A550" s="100">
        <v>546</v>
      </c>
      <c r="B550" s="100">
        <v>1</v>
      </c>
      <c r="C550" s="100" t="s">
        <v>1392</v>
      </c>
      <c r="D550" s="3" t="s">
        <v>1393</v>
      </c>
      <c r="E550" s="3" t="s">
        <v>1410</v>
      </c>
      <c r="F550" s="101" t="s">
        <v>1411</v>
      </c>
      <c r="G550" s="101" t="s">
        <v>872</v>
      </c>
      <c r="H550" s="101" t="s">
        <v>3554</v>
      </c>
      <c r="I550" s="102">
        <v>161624</v>
      </c>
      <c r="J550" s="102">
        <v>124517235</v>
      </c>
      <c r="K550" s="3" t="s">
        <v>104</v>
      </c>
      <c r="L550" s="105" t="s">
        <v>1217</v>
      </c>
      <c r="M550" s="105">
        <v>2008</v>
      </c>
      <c r="N550" s="4" t="s">
        <v>1217</v>
      </c>
      <c r="O550" s="4" t="s">
        <v>1218</v>
      </c>
      <c r="P550" s="106">
        <v>43891</v>
      </c>
      <c r="Q550" s="1" t="s">
        <v>3554</v>
      </c>
      <c r="R550" s="2" t="b">
        <f t="shared" si="2"/>
        <v>1</v>
      </c>
    </row>
    <row r="551" spans="1:18" x14ac:dyDescent="0.3">
      <c r="A551" s="100">
        <v>547</v>
      </c>
      <c r="B551" s="100">
        <v>1</v>
      </c>
      <c r="C551" s="100" t="s">
        <v>1392</v>
      </c>
      <c r="D551" s="3" t="s">
        <v>1393</v>
      </c>
      <c r="E551" s="3" t="s">
        <v>1410</v>
      </c>
      <c r="F551" s="101" t="s">
        <v>1419</v>
      </c>
      <c r="G551" s="101" t="s">
        <v>1420</v>
      </c>
      <c r="H551" s="101" t="s">
        <v>3555</v>
      </c>
      <c r="I551" s="102">
        <v>61401</v>
      </c>
      <c r="J551" s="102">
        <v>124456571</v>
      </c>
      <c r="K551" s="3" t="s">
        <v>104</v>
      </c>
      <c r="L551" s="3" t="s">
        <v>1217</v>
      </c>
      <c r="M551" s="3">
        <v>2006</v>
      </c>
      <c r="N551" s="4" t="s">
        <v>1217</v>
      </c>
      <c r="O551" s="4" t="s">
        <v>1218</v>
      </c>
      <c r="P551" s="106">
        <v>43891</v>
      </c>
      <c r="Q551" s="1" t="s">
        <v>3555</v>
      </c>
      <c r="R551" s="2" t="b">
        <f t="shared" si="2"/>
        <v>1</v>
      </c>
    </row>
    <row r="552" spans="1:18" x14ac:dyDescent="0.3">
      <c r="A552" s="100">
        <v>548</v>
      </c>
      <c r="B552" s="100">
        <v>1</v>
      </c>
      <c r="C552" s="100" t="s">
        <v>1392</v>
      </c>
      <c r="D552" s="3" t="s">
        <v>1393</v>
      </c>
      <c r="E552" s="3" t="s">
        <v>1410</v>
      </c>
      <c r="F552" s="101" t="s">
        <v>1419</v>
      </c>
      <c r="G552" s="101" t="s">
        <v>1422</v>
      </c>
      <c r="H552" s="101" t="s">
        <v>3556</v>
      </c>
      <c r="I552" s="102">
        <v>61402</v>
      </c>
      <c r="J552" s="102">
        <v>124456675</v>
      </c>
      <c r="K552" s="3" t="s">
        <v>104</v>
      </c>
      <c r="L552" s="3" t="s">
        <v>1217</v>
      </c>
      <c r="M552" s="3">
        <v>2006</v>
      </c>
      <c r="N552" s="4" t="s">
        <v>1217</v>
      </c>
      <c r="O552" s="4" t="s">
        <v>1218</v>
      </c>
      <c r="P552" s="106">
        <v>43891</v>
      </c>
      <c r="Q552" s="1" t="s">
        <v>3556</v>
      </c>
      <c r="R552" s="2" t="b">
        <f t="shared" si="2"/>
        <v>1</v>
      </c>
    </row>
    <row r="553" spans="1:18" x14ac:dyDescent="0.3">
      <c r="A553" s="100">
        <v>549</v>
      </c>
      <c r="B553" s="100">
        <v>1</v>
      </c>
      <c r="C553" s="100" t="s">
        <v>1392</v>
      </c>
      <c r="D553" s="3" t="s">
        <v>1393</v>
      </c>
      <c r="E553" s="3" t="s">
        <v>1410</v>
      </c>
      <c r="F553" s="101" t="s">
        <v>1419</v>
      </c>
      <c r="G553" s="101" t="s">
        <v>1424</v>
      </c>
      <c r="H553" s="101" t="s">
        <v>3557</v>
      </c>
      <c r="I553" s="102">
        <v>61403</v>
      </c>
      <c r="J553" s="102">
        <v>124456804</v>
      </c>
      <c r="K553" s="3" t="s">
        <v>104</v>
      </c>
      <c r="L553" s="3" t="s">
        <v>1217</v>
      </c>
      <c r="M553" s="3">
        <v>2006</v>
      </c>
      <c r="N553" s="4" t="s">
        <v>368</v>
      </c>
      <c r="O553" s="4" t="s">
        <v>267</v>
      </c>
      <c r="P553" s="104">
        <v>43891</v>
      </c>
      <c r="Q553" s="1" t="s">
        <v>3557</v>
      </c>
      <c r="R553" s="2" t="b">
        <f t="shared" si="2"/>
        <v>1</v>
      </c>
    </row>
    <row r="554" spans="1:18" x14ac:dyDescent="0.3">
      <c r="A554" s="100">
        <v>550</v>
      </c>
      <c r="B554" s="100">
        <v>1</v>
      </c>
      <c r="C554" s="100" t="s">
        <v>1392</v>
      </c>
      <c r="D554" s="3" t="s">
        <v>1393</v>
      </c>
      <c r="E554" s="3" t="s">
        <v>1410</v>
      </c>
      <c r="F554" s="101" t="s">
        <v>1419</v>
      </c>
      <c r="G554" s="101" t="s">
        <v>1426</v>
      </c>
      <c r="H554" s="101" t="s">
        <v>3558</v>
      </c>
      <c r="I554" s="102">
        <v>61404</v>
      </c>
      <c r="J554" s="102">
        <v>3103753</v>
      </c>
      <c r="K554" s="3" t="s">
        <v>104</v>
      </c>
      <c r="L554" s="3" t="s">
        <v>1217</v>
      </c>
      <c r="M554" s="3">
        <v>2006</v>
      </c>
      <c r="N554" s="4" t="s">
        <v>1217</v>
      </c>
      <c r="O554" s="4" t="s">
        <v>1218</v>
      </c>
      <c r="P554" s="106">
        <v>43891</v>
      </c>
      <c r="Q554" s="1" t="s">
        <v>3558</v>
      </c>
      <c r="R554" s="2" t="b">
        <f t="shared" si="2"/>
        <v>1</v>
      </c>
    </row>
    <row r="555" spans="1:18" x14ac:dyDescent="0.3">
      <c r="A555" s="100">
        <v>551</v>
      </c>
      <c r="B555" s="100">
        <v>1</v>
      </c>
      <c r="C555" s="100" t="s">
        <v>1392</v>
      </c>
      <c r="D555" s="3" t="s">
        <v>1393</v>
      </c>
      <c r="E555" s="3" t="s">
        <v>1410</v>
      </c>
      <c r="F555" s="101" t="s">
        <v>1428</v>
      </c>
      <c r="G555" s="101" t="s">
        <v>1429</v>
      </c>
      <c r="H555" s="101" t="s">
        <v>3559</v>
      </c>
      <c r="I555" s="102">
        <v>129495899</v>
      </c>
      <c r="J555" s="102">
        <v>129495910</v>
      </c>
      <c r="K555" s="3" t="s">
        <v>104</v>
      </c>
      <c r="L555" s="3" t="s">
        <v>367</v>
      </c>
      <c r="M555" s="3" t="s">
        <v>267</v>
      </c>
      <c r="N555" s="4" t="s">
        <v>486</v>
      </c>
      <c r="O555" s="4" t="s">
        <v>267</v>
      </c>
      <c r="P555" s="106">
        <v>43891</v>
      </c>
      <c r="Q555" s="1" t="s">
        <v>3559</v>
      </c>
      <c r="R555" s="2" t="b">
        <f t="shared" si="2"/>
        <v>1</v>
      </c>
    </row>
    <row r="556" spans="1:18" x14ac:dyDescent="0.3">
      <c r="A556" s="100">
        <v>552</v>
      </c>
      <c r="B556" s="100">
        <v>1</v>
      </c>
      <c r="C556" s="100" t="s">
        <v>1392</v>
      </c>
      <c r="D556" s="3" t="s">
        <v>1393</v>
      </c>
      <c r="E556" s="3" t="s">
        <v>1410</v>
      </c>
      <c r="F556" s="101" t="s">
        <v>1428</v>
      </c>
      <c r="G556" s="101" t="s">
        <v>1431</v>
      </c>
      <c r="H556" s="101" t="s">
        <v>3560</v>
      </c>
      <c r="I556" s="102">
        <v>44993</v>
      </c>
      <c r="J556" s="102">
        <v>2999889</v>
      </c>
      <c r="K556" s="3" t="s">
        <v>104</v>
      </c>
      <c r="L556" s="3" t="s">
        <v>2972</v>
      </c>
      <c r="M556" s="3">
        <v>2004</v>
      </c>
      <c r="N556" s="4" t="s">
        <v>368</v>
      </c>
      <c r="O556" s="4" t="s">
        <v>267</v>
      </c>
      <c r="P556" s="106">
        <v>43891</v>
      </c>
      <c r="Q556" s="1" t="s">
        <v>3560</v>
      </c>
      <c r="R556" s="2" t="b">
        <f t="shared" si="2"/>
        <v>1</v>
      </c>
    </row>
    <row r="557" spans="1:18" x14ac:dyDescent="0.3">
      <c r="A557" s="100">
        <v>226</v>
      </c>
      <c r="B557" s="100">
        <v>1</v>
      </c>
      <c r="C557" s="100" t="s">
        <v>75</v>
      </c>
      <c r="D557" s="3" t="s">
        <v>636</v>
      </c>
      <c r="E557" s="3" t="s">
        <v>728</v>
      </c>
      <c r="F557" s="101" t="s">
        <v>734</v>
      </c>
      <c r="G557" s="101" t="s">
        <v>735</v>
      </c>
      <c r="H557" s="101" t="s">
        <v>3219</v>
      </c>
      <c r="I557" s="102">
        <v>41835</v>
      </c>
      <c r="J557" s="102">
        <v>173437098</v>
      </c>
      <c r="K557" s="3" t="s">
        <v>1219</v>
      </c>
      <c r="L557" s="3" t="s">
        <v>1217</v>
      </c>
      <c r="M557" s="3">
        <v>2003</v>
      </c>
      <c r="N557" s="4" t="s">
        <v>1217</v>
      </c>
      <c r="O557" s="4" t="s">
        <v>3157</v>
      </c>
      <c r="P557" s="116" t="s">
        <v>3220</v>
      </c>
      <c r="Q557" s="1" t="s">
        <v>3219</v>
      </c>
      <c r="R557" s="2" t="b">
        <f t="shared" si="2"/>
        <v>1</v>
      </c>
    </row>
    <row r="558" spans="1:18" x14ac:dyDescent="0.3">
      <c r="A558" s="100">
        <v>516</v>
      </c>
      <c r="B558" s="100">
        <v>1</v>
      </c>
      <c r="C558" s="100" t="s">
        <v>75</v>
      </c>
      <c r="D558" s="3" t="s">
        <v>76</v>
      </c>
      <c r="E558" s="3" t="s">
        <v>77</v>
      </c>
      <c r="F558" s="101" t="s">
        <v>1338</v>
      </c>
      <c r="G558" s="101" t="s">
        <v>1339</v>
      </c>
      <c r="H558" s="101" t="s">
        <v>3523</v>
      </c>
      <c r="I558" s="102">
        <v>41836</v>
      </c>
      <c r="J558" s="102">
        <v>173435545</v>
      </c>
      <c r="K558" s="3" t="s">
        <v>1219</v>
      </c>
      <c r="L558" s="3" t="s">
        <v>1217</v>
      </c>
      <c r="M558" s="3">
        <v>2003</v>
      </c>
      <c r="N558" s="4" t="s">
        <v>1540</v>
      </c>
      <c r="O558" s="4" t="s">
        <v>3202</v>
      </c>
      <c r="P558" s="116" t="s">
        <v>3220</v>
      </c>
      <c r="Q558" s="1" t="s">
        <v>3523</v>
      </c>
      <c r="R558" s="2" t="b">
        <f t="shared" si="2"/>
        <v>1</v>
      </c>
    </row>
    <row r="559" spans="1:18" x14ac:dyDescent="0.3">
      <c r="A559" s="100">
        <v>555</v>
      </c>
      <c r="B559" s="100">
        <v>1</v>
      </c>
      <c r="C559" s="100" t="s">
        <v>1392</v>
      </c>
      <c r="D559" s="3" t="s">
        <v>1393</v>
      </c>
      <c r="E559" s="3" t="s">
        <v>1410</v>
      </c>
      <c r="F559" s="101" t="s">
        <v>1433</v>
      </c>
      <c r="G559" s="101" t="s">
        <v>1438</v>
      </c>
      <c r="H559" s="101" t="s">
        <v>3563</v>
      </c>
      <c r="I559" s="102">
        <v>63142</v>
      </c>
      <c r="J559" s="102">
        <v>3121523</v>
      </c>
      <c r="K559" s="3" t="s">
        <v>104</v>
      </c>
      <c r="L559" s="3" t="s">
        <v>1561</v>
      </c>
      <c r="M559" s="3">
        <v>2007</v>
      </c>
      <c r="N559" s="4" t="s">
        <v>368</v>
      </c>
      <c r="O559" s="4" t="s">
        <v>267</v>
      </c>
      <c r="P559" s="3">
        <v>2018</v>
      </c>
      <c r="Q559" s="1" t="s">
        <v>3563</v>
      </c>
      <c r="R559" s="2" t="b">
        <f t="shared" si="2"/>
        <v>1</v>
      </c>
    </row>
    <row r="560" spans="1:18" x14ac:dyDescent="0.3">
      <c r="A560" s="100">
        <v>556</v>
      </c>
      <c r="B560" s="100">
        <v>1</v>
      </c>
      <c r="C560" s="100" t="s">
        <v>1392</v>
      </c>
      <c r="D560" s="3" t="s">
        <v>1393</v>
      </c>
      <c r="E560" s="3" t="s">
        <v>1410</v>
      </c>
      <c r="F560" s="101" t="s">
        <v>1433</v>
      </c>
      <c r="G560" s="101" t="s">
        <v>526</v>
      </c>
      <c r="H560" s="101" t="s">
        <v>3564</v>
      </c>
      <c r="I560" s="102">
        <v>63157</v>
      </c>
      <c r="J560" s="102">
        <v>3124169</v>
      </c>
      <c r="K560" s="3" t="s">
        <v>104</v>
      </c>
      <c r="L560" s="3" t="s">
        <v>486</v>
      </c>
      <c r="M560" s="3">
        <v>2007</v>
      </c>
      <c r="N560" s="4" t="s">
        <v>2972</v>
      </c>
      <c r="O560" s="4" t="s">
        <v>1218</v>
      </c>
      <c r="P560" s="106">
        <v>43891</v>
      </c>
      <c r="Q560" s="1" t="s">
        <v>3564</v>
      </c>
      <c r="R560" s="2" t="b">
        <f t="shared" si="2"/>
        <v>1</v>
      </c>
    </row>
    <row r="561" spans="1:18" x14ac:dyDescent="0.3">
      <c r="A561" s="100">
        <v>557</v>
      </c>
      <c r="B561" s="100">
        <v>1</v>
      </c>
      <c r="C561" s="100" t="s">
        <v>1392</v>
      </c>
      <c r="D561" s="3" t="s">
        <v>1393</v>
      </c>
      <c r="E561" s="3" t="s">
        <v>1410</v>
      </c>
      <c r="F561" s="101" t="s">
        <v>1433</v>
      </c>
      <c r="G561" s="101" t="s">
        <v>1441</v>
      </c>
      <c r="H561" s="101" t="s">
        <v>3565</v>
      </c>
      <c r="I561" s="102">
        <v>61406</v>
      </c>
      <c r="J561" s="102">
        <v>124456946</v>
      </c>
      <c r="K561" s="3" t="s">
        <v>104</v>
      </c>
      <c r="L561" s="3" t="s">
        <v>1217</v>
      </c>
      <c r="M561" s="3">
        <v>2006</v>
      </c>
      <c r="N561" s="4" t="s">
        <v>1217</v>
      </c>
      <c r="O561" s="4" t="s">
        <v>1218</v>
      </c>
      <c r="P561" s="106">
        <v>43891</v>
      </c>
      <c r="Q561" s="1" t="s">
        <v>3565</v>
      </c>
      <c r="R561" s="2" t="b">
        <f t="shared" si="2"/>
        <v>1</v>
      </c>
    </row>
    <row r="562" spans="1:18" x14ac:dyDescent="0.3">
      <c r="A562" s="100">
        <v>558</v>
      </c>
      <c r="B562" s="100">
        <v>1</v>
      </c>
      <c r="C562" s="100" t="s">
        <v>1392</v>
      </c>
      <c r="D562" s="3" t="s">
        <v>1393</v>
      </c>
      <c r="E562" s="3" t="s">
        <v>1410</v>
      </c>
      <c r="F562" s="101" t="s">
        <v>1433</v>
      </c>
      <c r="G562" s="101" t="s">
        <v>1443</v>
      </c>
      <c r="H562" s="101" t="s">
        <v>3566</v>
      </c>
      <c r="I562" s="102">
        <v>161716</v>
      </c>
      <c r="J562" s="102">
        <v>124532986</v>
      </c>
      <c r="K562" s="3" t="s">
        <v>104</v>
      </c>
      <c r="L562" s="3" t="s">
        <v>486</v>
      </c>
      <c r="M562" s="3">
        <v>2004</v>
      </c>
      <c r="N562" s="4" t="s">
        <v>1217</v>
      </c>
      <c r="O562" s="4" t="s">
        <v>2980</v>
      </c>
      <c r="P562" s="104">
        <v>43891</v>
      </c>
      <c r="Q562" s="1" t="s">
        <v>3566</v>
      </c>
      <c r="R562" s="2" t="b">
        <f t="shared" si="2"/>
        <v>1</v>
      </c>
    </row>
    <row r="563" spans="1:18" x14ac:dyDescent="0.3">
      <c r="A563" s="100">
        <v>559</v>
      </c>
      <c r="B563" s="100">
        <v>1</v>
      </c>
      <c r="C563" s="100" t="s">
        <v>1392</v>
      </c>
      <c r="D563" s="3" t="s">
        <v>1393</v>
      </c>
      <c r="E563" s="3" t="s">
        <v>1410</v>
      </c>
      <c r="F563" s="101" t="s">
        <v>1433</v>
      </c>
      <c r="G563" s="101" t="s">
        <v>1445</v>
      </c>
      <c r="H563" s="101" t="s">
        <v>3567</v>
      </c>
      <c r="I563" s="102">
        <v>161554</v>
      </c>
      <c r="J563" s="102">
        <v>124505725</v>
      </c>
      <c r="K563" s="3" t="s">
        <v>104</v>
      </c>
      <c r="L563" s="3" t="s">
        <v>486</v>
      </c>
      <c r="M563" s="3">
        <v>2004</v>
      </c>
      <c r="N563" s="4" t="s">
        <v>486</v>
      </c>
      <c r="O563" s="4" t="s">
        <v>267</v>
      </c>
      <c r="P563" s="3">
        <v>2018</v>
      </c>
      <c r="Q563" s="1" t="s">
        <v>3567</v>
      </c>
      <c r="R563" s="2" t="b">
        <f t="shared" si="2"/>
        <v>1</v>
      </c>
    </row>
    <row r="564" spans="1:18" x14ac:dyDescent="0.3">
      <c r="A564" s="100">
        <v>560</v>
      </c>
      <c r="B564" s="100">
        <v>1</v>
      </c>
      <c r="C564" s="100" t="s">
        <v>1392</v>
      </c>
      <c r="D564" s="3" t="s">
        <v>1393</v>
      </c>
      <c r="E564" s="3" t="s">
        <v>1410</v>
      </c>
      <c r="F564" s="101" t="s">
        <v>1433</v>
      </c>
      <c r="G564" s="101" t="s">
        <v>1447</v>
      </c>
      <c r="H564" s="101" t="s">
        <v>3568</v>
      </c>
      <c r="I564" s="102">
        <v>63154</v>
      </c>
      <c r="J564" s="102">
        <v>124463476</v>
      </c>
      <c r="K564" s="3" t="s">
        <v>104</v>
      </c>
      <c r="L564" s="3" t="s">
        <v>2972</v>
      </c>
      <c r="M564" s="3">
        <v>2007</v>
      </c>
      <c r="N564" s="4" t="s">
        <v>1217</v>
      </c>
      <c r="O564" s="4" t="s">
        <v>1218</v>
      </c>
      <c r="P564" s="106">
        <v>43891</v>
      </c>
      <c r="Q564" s="1" t="s">
        <v>3568</v>
      </c>
      <c r="R564" s="2" t="b">
        <f t="shared" si="2"/>
        <v>1</v>
      </c>
    </row>
    <row r="565" spans="1:18" x14ac:dyDescent="0.3">
      <c r="A565" s="100">
        <v>561</v>
      </c>
      <c r="B565" s="100">
        <v>1</v>
      </c>
      <c r="C565" s="100" t="s">
        <v>1392</v>
      </c>
      <c r="D565" s="3" t="s">
        <v>1393</v>
      </c>
      <c r="E565" s="3" t="s">
        <v>1410</v>
      </c>
      <c r="F565" s="101" t="s">
        <v>1433</v>
      </c>
      <c r="G565" s="101" t="s">
        <v>1449</v>
      </c>
      <c r="H565" s="101" t="s">
        <v>3569</v>
      </c>
      <c r="I565" s="102">
        <v>161523</v>
      </c>
      <c r="J565" s="102">
        <v>124499677</v>
      </c>
      <c r="K565" s="3" t="s">
        <v>104</v>
      </c>
      <c r="L565" s="105" t="s">
        <v>486</v>
      </c>
      <c r="M565" s="105">
        <v>2007</v>
      </c>
      <c r="N565" s="4" t="s">
        <v>1217</v>
      </c>
      <c r="O565" s="4" t="s">
        <v>1218</v>
      </c>
      <c r="P565" s="106">
        <v>43891</v>
      </c>
      <c r="Q565" s="1" t="s">
        <v>3569</v>
      </c>
      <c r="R565" s="2" t="b">
        <f t="shared" si="2"/>
        <v>1</v>
      </c>
    </row>
    <row r="566" spans="1:18" x14ac:dyDescent="0.3">
      <c r="A566" s="100">
        <v>562</v>
      </c>
      <c r="B566" s="100">
        <v>1</v>
      </c>
      <c r="C566" s="100" t="s">
        <v>1392</v>
      </c>
      <c r="D566" s="3" t="s">
        <v>1393</v>
      </c>
      <c r="E566" s="3" t="s">
        <v>1410</v>
      </c>
      <c r="F566" s="101" t="s">
        <v>1433</v>
      </c>
      <c r="G566" s="101" t="s">
        <v>1282</v>
      </c>
      <c r="H566" s="101" t="s">
        <v>3570</v>
      </c>
      <c r="I566" s="102">
        <v>161560</v>
      </c>
      <c r="J566" s="102">
        <v>124506650</v>
      </c>
      <c r="K566" s="3" t="s">
        <v>104</v>
      </c>
      <c r="L566" s="3" t="s">
        <v>486</v>
      </c>
      <c r="M566" s="3">
        <v>2007</v>
      </c>
      <c r="N566" s="4" t="s">
        <v>1217</v>
      </c>
      <c r="O566" s="4" t="s">
        <v>1218</v>
      </c>
      <c r="P566" s="106">
        <v>43891</v>
      </c>
      <c r="Q566" s="1" t="s">
        <v>3570</v>
      </c>
      <c r="R566" s="2" t="b">
        <f t="shared" si="2"/>
        <v>1</v>
      </c>
    </row>
    <row r="567" spans="1:18" x14ac:dyDescent="0.3">
      <c r="A567" s="100">
        <v>563</v>
      </c>
      <c r="B567" s="100">
        <v>1</v>
      </c>
      <c r="C567" s="100" t="s">
        <v>1392</v>
      </c>
      <c r="D567" s="3" t="s">
        <v>1393</v>
      </c>
      <c r="E567" s="3" t="s">
        <v>1410</v>
      </c>
      <c r="F567" s="101" t="s">
        <v>1433</v>
      </c>
      <c r="G567" s="101" t="s">
        <v>1453</v>
      </c>
      <c r="H567" s="101" t="s">
        <v>3571</v>
      </c>
      <c r="I567" s="102">
        <v>161690</v>
      </c>
      <c r="J567" s="102">
        <v>109914729</v>
      </c>
      <c r="K567" s="3" t="s">
        <v>104</v>
      </c>
      <c r="L567" s="3" t="s">
        <v>486</v>
      </c>
      <c r="M567" s="3">
        <v>2012</v>
      </c>
      <c r="N567" s="4" t="s">
        <v>486</v>
      </c>
      <c r="O567" s="4" t="s">
        <v>267</v>
      </c>
      <c r="P567" s="3">
        <v>2017</v>
      </c>
      <c r="Q567" s="1" t="s">
        <v>3571</v>
      </c>
      <c r="R567" s="2" t="b">
        <f t="shared" si="2"/>
        <v>1</v>
      </c>
    </row>
    <row r="568" spans="1:18" x14ac:dyDescent="0.3">
      <c r="A568" s="100">
        <v>758</v>
      </c>
      <c r="B568" s="100">
        <v>1</v>
      </c>
      <c r="C568" s="100" t="s">
        <v>1392</v>
      </c>
      <c r="D568" s="3" t="s">
        <v>1705</v>
      </c>
      <c r="E568" s="3" t="s">
        <v>1706</v>
      </c>
      <c r="F568" s="101" t="s">
        <v>1908</v>
      </c>
      <c r="G568" s="101" t="s">
        <v>176</v>
      </c>
      <c r="H568" s="101" t="s">
        <v>3775</v>
      </c>
      <c r="I568" s="102">
        <v>161347</v>
      </c>
      <c r="J568" s="102">
        <v>124469850</v>
      </c>
      <c r="K568" s="3" t="s">
        <v>1219</v>
      </c>
      <c r="L568" s="3" t="s">
        <v>486</v>
      </c>
      <c r="M568" s="3">
        <v>2006</v>
      </c>
      <c r="N568" s="4" t="s">
        <v>368</v>
      </c>
      <c r="O568" s="4" t="s">
        <v>267</v>
      </c>
      <c r="P568" s="116" t="s">
        <v>3111</v>
      </c>
      <c r="Q568" s="1" t="s">
        <v>3775</v>
      </c>
      <c r="R568" s="2" t="b">
        <f t="shared" si="2"/>
        <v>1</v>
      </c>
    </row>
    <row r="569" spans="1:18" x14ac:dyDescent="0.3">
      <c r="A569" s="100">
        <v>565</v>
      </c>
      <c r="B569" s="100">
        <v>1</v>
      </c>
      <c r="C569" s="100" t="s">
        <v>1392</v>
      </c>
      <c r="D569" s="3" t="s">
        <v>1393</v>
      </c>
      <c r="E569" s="3" t="s">
        <v>1410</v>
      </c>
      <c r="F569" s="101" t="s">
        <v>1433</v>
      </c>
      <c r="G569" s="101" t="s">
        <v>1457</v>
      </c>
      <c r="H569" s="101" t="s">
        <v>3573</v>
      </c>
      <c r="I569" s="102">
        <v>161646</v>
      </c>
      <c r="J569" s="102">
        <v>124520916</v>
      </c>
      <c r="K569" s="3" t="s">
        <v>104</v>
      </c>
      <c r="L569" s="3" t="s">
        <v>486</v>
      </c>
      <c r="M569" s="3">
        <v>2007</v>
      </c>
      <c r="N569" s="4" t="s">
        <v>486</v>
      </c>
      <c r="O569" s="4" t="s">
        <v>267</v>
      </c>
      <c r="P569" s="3">
        <v>2018</v>
      </c>
      <c r="Q569" s="1" t="s">
        <v>3573</v>
      </c>
      <c r="R569" s="2" t="b">
        <f t="shared" si="2"/>
        <v>1</v>
      </c>
    </row>
    <row r="570" spans="1:18" x14ac:dyDescent="0.3">
      <c r="A570" s="100">
        <v>1016</v>
      </c>
      <c r="B570" s="100">
        <v>1</v>
      </c>
      <c r="C570" s="100" t="s">
        <v>1392</v>
      </c>
      <c r="D570" s="3" t="s">
        <v>2338</v>
      </c>
      <c r="E570" s="3" t="s">
        <v>2351</v>
      </c>
      <c r="F570" s="101" t="s">
        <v>2485</v>
      </c>
      <c r="G570" s="101" t="s">
        <v>1604</v>
      </c>
      <c r="H570" s="101" t="s">
        <v>4043</v>
      </c>
      <c r="I570" s="102">
        <v>104166970</v>
      </c>
      <c r="J570" s="102">
        <v>104166982</v>
      </c>
      <c r="K570" s="3" t="s">
        <v>1219</v>
      </c>
      <c r="L570" s="3" t="s">
        <v>367</v>
      </c>
      <c r="M570" s="3" t="s">
        <v>267</v>
      </c>
      <c r="N570" s="4" t="s">
        <v>2972</v>
      </c>
      <c r="O570" s="4" t="s">
        <v>1218</v>
      </c>
      <c r="P570" s="116" t="s">
        <v>3220</v>
      </c>
      <c r="Q570" s="1" t="s">
        <v>4043</v>
      </c>
      <c r="R570" s="2" t="b">
        <f t="shared" si="2"/>
        <v>1</v>
      </c>
    </row>
    <row r="571" spans="1:18" x14ac:dyDescent="0.3">
      <c r="A571" s="100">
        <v>567</v>
      </c>
      <c r="B571" s="100">
        <v>1</v>
      </c>
      <c r="C571" s="100" t="s">
        <v>1392</v>
      </c>
      <c r="D571" s="3" t="s">
        <v>1393</v>
      </c>
      <c r="E571" s="3" t="s">
        <v>1410</v>
      </c>
      <c r="F571" s="101" t="s">
        <v>1433</v>
      </c>
      <c r="G571" s="101" t="s">
        <v>1461</v>
      </c>
      <c r="H571" s="111" t="s">
        <v>3575</v>
      </c>
      <c r="I571" s="102">
        <v>161423</v>
      </c>
      <c r="J571" s="102">
        <v>124482181</v>
      </c>
      <c r="K571" s="3" t="s">
        <v>104</v>
      </c>
      <c r="L571" s="3" t="s">
        <v>2972</v>
      </c>
      <c r="M571" s="3">
        <v>2007</v>
      </c>
      <c r="N571" s="4" t="s">
        <v>368</v>
      </c>
      <c r="O571" s="4" t="s">
        <v>267</v>
      </c>
      <c r="P571" s="104">
        <v>43891</v>
      </c>
      <c r="Q571" s="1" t="s">
        <v>3575</v>
      </c>
      <c r="R571" s="2" t="b">
        <f t="shared" si="2"/>
        <v>1</v>
      </c>
    </row>
    <row r="572" spans="1:18" x14ac:dyDescent="0.3">
      <c r="A572" s="100">
        <v>568</v>
      </c>
      <c r="B572" s="100">
        <v>1</v>
      </c>
      <c r="C572" s="100" t="s">
        <v>1392</v>
      </c>
      <c r="D572" s="3" t="s">
        <v>1393</v>
      </c>
      <c r="E572" s="3" t="s">
        <v>1410</v>
      </c>
      <c r="F572" s="123" t="s">
        <v>1463</v>
      </c>
      <c r="G572" s="101" t="s">
        <v>1464</v>
      </c>
      <c r="H572" s="124" t="s">
        <v>3576</v>
      </c>
      <c r="I572" s="102">
        <v>161700</v>
      </c>
      <c r="J572" s="102">
        <v>68634807</v>
      </c>
      <c r="K572" s="3" t="s">
        <v>104</v>
      </c>
      <c r="L572" s="3" t="s">
        <v>368</v>
      </c>
      <c r="M572" s="3">
        <v>2008</v>
      </c>
      <c r="N572" s="4" t="s">
        <v>368</v>
      </c>
      <c r="O572" s="4" t="s">
        <v>267</v>
      </c>
      <c r="P572" s="3">
        <v>2015</v>
      </c>
      <c r="Q572" s="1" t="s">
        <v>3576</v>
      </c>
      <c r="R572" s="2" t="b">
        <f t="shared" si="2"/>
        <v>1</v>
      </c>
    </row>
    <row r="573" spans="1:18" x14ac:dyDescent="0.3">
      <c r="A573" s="100">
        <v>569</v>
      </c>
      <c r="B573" s="100">
        <v>1</v>
      </c>
      <c r="C573" s="100" t="s">
        <v>1392</v>
      </c>
      <c r="D573" s="3" t="s">
        <v>1393</v>
      </c>
      <c r="E573" s="3" t="s">
        <v>1410</v>
      </c>
      <c r="F573" s="123" t="s">
        <v>1463</v>
      </c>
      <c r="G573" s="101" t="s">
        <v>1467</v>
      </c>
      <c r="H573" s="124" t="s">
        <v>3577</v>
      </c>
      <c r="I573" s="102">
        <v>195460</v>
      </c>
      <c r="J573" s="102">
        <v>68635060</v>
      </c>
      <c r="K573" s="3" t="s">
        <v>104</v>
      </c>
      <c r="L573" s="3" t="s">
        <v>368</v>
      </c>
      <c r="M573" s="3">
        <v>2010</v>
      </c>
      <c r="N573" s="4" t="s">
        <v>368</v>
      </c>
      <c r="O573" s="4" t="s">
        <v>267</v>
      </c>
      <c r="P573" s="3">
        <v>2015</v>
      </c>
      <c r="Q573" s="1" t="s">
        <v>3577</v>
      </c>
      <c r="R573" s="2" t="b">
        <f t="shared" si="2"/>
        <v>1</v>
      </c>
    </row>
    <row r="574" spans="1:18" x14ac:dyDescent="0.3">
      <c r="A574" s="100">
        <v>570</v>
      </c>
      <c r="B574" s="100">
        <v>1</v>
      </c>
      <c r="C574" s="100" t="s">
        <v>1392</v>
      </c>
      <c r="D574" s="3" t="s">
        <v>1393</v>
      </c>
      <c r="E574" s="3" t="s">
        <v>1410</v>
      </c>
      <c r="F574" s="123" t="s">
        <v>1463</v>
      </c>
      <c r="G574" s="101" t="s">
        <v>1470</v>
      </c>
      <c r="H574" s="124" t="s">
        <v>3578</v>
      </c>
      <c r="I574" s="102">
        <v>195462</v>
      </c>
      <c r="J574" s="102">
        <v>68635178</v>
      </c>
      <c r="K574" s="3" t="s">
        <v>104</v>
      </c>
      <c r="L574" s="3" t="s">
        <v>368</v>
      </c>
      <c r="M574" s="3">
        <v>2010</v>
      </c>
      <c r="N574" s="4" t="s">
        <v>368</v>
      </c>
      <c r="O574" s="4" t="s">
        <v>267</v>
      </c>
      <c r="P574" s="3">
        <v>2015</v>
      </c>
      <c r="Q574" s="1" t="s">
        <v>3578</v>
      </c>
      <c r="R574" s="2" t="b">
        <f t="shared" si="2"/>
        <v>1</v>
      </c>
    </row>
    <row r="575" spans="1:18" x14ac:dyDescent="0.3">
      <c r="A575" s="100">
        <v>571</v>
      </c>
      <c r="B575" s="100">
        <v>1</v>
      </c>
      <c r="C575" s="100" t="s">
        <v>1392</v>
      </c>
      <c r="D575" s="3" t="s">
        <v>1393</v>
      </c>
      <c r="E575" s="3" t="s">
        <v>1410</v>
      </c>
      <c r="F575" s="123" t="s">
        <v>1463</v>
      </c>
      <c r="G575" s="101" t="s">
        <v>1473</v>
      </c>
      <c r="H575" s="124" t="s">
        <v>3579</v>
      </c>
      <c r="I575" s="102">
        <v>161628</v>
      </c>
      <c r="J575" s="102">
        <v>68635314</v>
      </c>
      <c r="K575" s="3" t="s">
        <v>104</v>
      </c>
      <c r="L575" s="3" t="s">
        <v>368</v>
      </c>
      <c r="M575" s="3">
        <v>2008</v>
      </c>
      <c r="N575" s="4" t="s">
        <v>368</v>
      </c>
      <c r="O575" s="4" t="s">
        <v>267</v>
      </c>
      <c r="P575" s="3">
        <v>2015</v>
      </c>
      <c r="Q575" s="1" t="s">
        <v>3579</v>
      </c>
      <c r="R575" s="2" t="b">
        <f t="shared" si="2"/>
        <v>1</v>
      </c>
    </row>
    <row r="576" spans="1:18" x14ac:dyDescent="0.3">
      <c r="A576" s="100">
        <v>572</v>
      </c>
      <c r="B576" s="100">
        <v>1</v>
      </c>
      <c r="C576" s="100" t="s">
        <v>1392</v>
      </c>
      <c r="D576" s="3" t="s">
        <v>1393</v>
      </c>
      <c r="E576" s="3" t="s">
        <v>1410</v>
      </c>
      <c r="F576" s="123" t="s">
        <v>1463</v>
      </c>
      <c r="G576" s="101" t="s">
        <v>324</v>
      </c>
      <c r="H576" s="124" t="s">
        <v>3580</v>
      </c>
      <c r="I576" s="102">
        <v>161346</v>
      </c>
      <c r="J576" s="102">
        <v>68635469</v>
      </c>
      <c r="K576" s="3" t="s">
        <v>104</v>
      </c>
      <c r="L576" s="3" t="s">
        <v>368</v>
      </c>
      <c r="M576" s="3">
        <v>2008</v>
      </c>
      <c r="N576" s="4" t="s">
        <v>368</v>
      </c>
      <c r="O576" s="4" t="s">
        <v>267</v>
      </c>
      <c r="P576" s="3">
        <v>2015</v>
      </c>
      <c r="Q576" s="1" t="s">
        <v>3580</v>
      </c>
      <c r="R576" s="2" t="b">
        <f t="shared" si="2"/>
        <v>1</v>
      </c>
    </row>
    <row r="577" spans="1:18" x14ac:dyDescent="0.3">
      <c r="A577" s="100">
        <v>573</v>
      </c>
      <c r="B577" s="100">
        <v>1</v>
      </c>
      <c r="C577" s="100" t="s">
        <v>1392</v>
      </c>
      <c r="D577" s="3" t="s">
        <v>1393</v>
      </c>
      <c r="E577" s="3" t="s">
        <v>1478</v>
      </c>
      <c r="F577" s="107" t="s">
        <v>1479</v>
      </c>
      <c r="G577" s="107" t="s">
        <v>1480</v>
      </c>
      <c r="H577" s="101" t="s">
        <v>3581</v>
      </c>
      <c r="I577" s="102">
        <v>161428</v>
      </c>
      <c r="J577" s="102">
        <v>124483384</v>
      </c>
      <c r="K577" s="3" t="s">
        <v>104</v>
      </c>
      <c r="L577" s="3" t="s">
        <v>1561</v>
      </c>
      <c r="M577" s="3">
        <v>2008</v>
      </c>
      <c r="N577" s="4" t="s">
        <v>368</v>
      </c>
      <c r="O577" s="4" t="s">
        <v>267</v>
      </c>
      <c r="P577" s="3">
        <v>2018</v>
      </c>
      <c r="Q577" s="1" t="s">
        <v>3581</v>
      </c>
      <c r="R577" s="2" t="b">
        <f t="shared" si="2"/>
        <v>1</v>
      </c>
    </row>
    <row r="578" spans="1:18" x14ac:dyDescent="0.3">
      <c r="A578" s="100">
        <v>574</v>
      </c>
      <c r="B578" s="100">
        <v>1</v>
      </c>
      <c r="C578" s="100" t="s">
        <v>1392</v>
      </c>
      <c r="D578" s="3" t="s">
        <v>1393</v>
      </c>
      <c r="E578" s="3" t="s">
        <v>1478</v>
      </c>
      <c r="F578" s="101" t="s">
        <v>1482</v>
      </c>
      <c r="G578" s="101" t="s">
        <v>1483</v>
      </c>
      <c r="H578" s="111" t="s">
        <v>3582</v>
      </c>
      <c r="I578" s="102">
        <v>161632</v>
      </c>
      <c r="J578" s="102">
        <v>109913192</v>
      </c>
      <c r="K578" s="3" t="s">
        <v>104</v>
      </c>
      <c r="L578" s="3" t="s">
        <v>486</v>
      </c>
      <c r="M578" s="3">
        <v>2007</v>
      </c>
      <c r="N578" s="4" t="s">
        <v>486</v>
      </c>
      <c r="O578" s="4" t="s">
        <v>267</v>
      </c>
      <c r="P578" s="3">
        <v>2017</v>
      </c>
      <c r="Q578" s="1" t="s">
        <v>3582</v>
      </c>
      <c r="R578" s="2" t="b">
        <f t="shared" si="2"/>
        <v>1</v>
      </c>
    </row>
    <row r="579" spans="1:18" x14ac:dyDescent="0.3">
      <c r="A579" s="100">
        <v>575</v>
      </c>
      <c r="B579" s="100">
        <v>1</v>
      </c>
      <c r="C579" s="100" t="s">
        <v>1392</v>
      </c>
      <c r="D579" s="3" t="s">
        <v>1393</v>
      </c>
      <c r="E579" s="3" t="s">
        <v>1478</v>
      </c>
      <c r="F579" s="107" t="s">
        <v>1482</v>
      </c>
      <c r="G579" s="107" t="s">
        <v>1127</v>
      </c>
      <c r="H579" s="101" t="s">
        <v>3583</v>
      </c>
      <c r="I579" s="102">
        <v>161746</v>
      </c>
      <c r="J579" s="102">
        <v>124537558</v>
      </c>
      <c r="K579" s="3" t="s">
        <v>104</v>
      </c>
      <c r="L579" s="3" t="s">
        <v>1217</v>
      </c>
      <c r="M579" s="3">
        <v>2007</v>
      </c>
      <c r="N579" s="4" t="s">
        <v>2972</v>
      </c>
      <c r="O579" s="4" t="s">
        <v>1218</v>
      </c>
      <c r="P579" s="108">
        <v>43862</v>
      </c>
      <c r="Q579" s="1" t="s">
        <v>3583</v>
      </c>
      <c r="R579" s="2" t="b">
        <f t="shared" si="2"/>
        <v>1</v>
      </c>
    </row>
    <row r="580" spans="1:18" x14ac:dyDescent="0.3">
      <c r="A580" s="100">
        <v>576</v>
      </c>
      <c r="B580" s="100">
        <v>1</v>
      </c>
      <c r="C580" s="100" t="s">
        <v>1392</v>
      </c>
      <c r="D580" s="3" t="s">
        <v>1393</v>
      </c>
      <c r="E580" s="3" t="s">
        <v>1478</v>
      </c>
      <c r="F580" s="101" t="s">
        <v>1482</v>
      </c>
      <c r="G580" s="101" t="s">
        <v>1486</v>
      </c>
      <c r="H580" s="101" t="s">
        <v>3584</v>
      </c>
      <c r="I580" s="102">
        <v>161663</v>
      </c>
      <c r="J580" s="102">
        <v>109914005</v>
      </c>
      <c r="K580" s="3" t="s">
        <v>104</v>
      </c>
      <c r="L580" s="3" t="s">
        <v>486</v>
      </c>
      <c r="M580" s="3">
        <v>2005</v>
      </c>
      <c r="N580" s="4" t="s">
        <v>486</v>
      </c>
      <c r="O580" s="4" t="s">
        <v>267</v>
      </c>
      <c r="P580" s="3">
        <v>2017</v>
      </c>
      <c r="Q580" s="1" t="s">
        <v>3584</v>
      </c>
      <c r="R580" s="2" t="b">
        <f t="shared" si="2"/>
        <v>1</v>
      </c>
    </row>
    <row r="581" spans="1:18" x14ac:dyDescent="0.3">
      <c r="A581" s="100">
        <v>577</v>
      </c>
      <c r="B581" s="100">
        <v>1</v>
      </c>
      <c r="C581" s="100" t="s">
        <v>1392</v>
      </c>
      <c r="D581" s="3" t="s">
        <v>1393</v>
      </c>
      <c r="E581" s="3" t="s">
        <v>1478</v>
      </c>
      <c r="F581" s="107" t="s">
        <v>1488</v>
      </c>
      <c r="G581" s="107" t="s">
        <v>1116</v>
      </c>
      <c r="H581" s="101" t="s">
        <v>3585</v>
      </c>
      <c r="I581" s="102">
        <v>161614</v>
      </c>
      <c r="J581" s="102">
        <v>124515050</v>
      </c>
      <c r="K581" s="3" t="s">
        <v>104</v>
      </c>
      <c r="L581" s="3" t="s">
        <v>486</v>
      </c>
      <c r="M581" s="3">
        <v>2007</v>
      </c>
      <c r="N581" s="4" t="s">
        <v>368</v>
      </c>
      <c r="O581" s="4" t="s">
        <v>267</v>
      </c>
      <c r="P581" s="3">
        <v>2018</v>
      </c>
      <c r="Q581" s="1" t="s">
        <v>3585</v>
      </c>
      <c r="R581" s="2" t="b">
        <f t="shared" si="2"/>
        <v>1</v>
      </c>
    </row>
    <row r="582" spans="1:18" x14ac:dyDescent="0.3">
      <c r="A582" s="100">
        <v>578</v>
      </c>
      <c r="B582" s="100">
        <v>1</v>
      </c>
      <c r="C582" s="100" t="s">
        <v>1392</v>
      </c>
      <c r="D582" s="3" t="s">
        <v>1393</v>
      </c>
      <c r="E582" s="3" t="s">
        <v>1478</v>
      </c>
      <c r="F582" s="101" t="s">
        <v>1488</v>
      </c>
      <c r="G582" s="101" t="s">
        <v>1490</v>
      </c>
      <c r="H582" s="101" t="s">
        <v>3586</v>
      </c>
      <c r="I582" s="102">
        <v>161607</v>
      </c>
      <c r="J582" s="102">
        <v>124514068</v>
      </c>
      <c r="K582" s="3" t="s">
        <v>1219</v>
      </c>
      <c r="L582" s="3" t="s">
        <v>486</v>
      </c>
      <c r="M582" s="3">
        <v>2007</v>
      </c>
      <c r="N582" s="4" t="s">
        <v>1217</v>
      </c>
      <c r="O582" s="4" t="s">
        <v>1218</v>
      </c>
      <c r="P582" s="119">
        <v>44228</v>
      </c>
      <c r="Q582" s="1" t="s">
        <v>3586</v>
      </c>
      <c r="R582" s="2" t="b">
        <f t="shared" si="2"/>
        <v>1</v>
      </c>
    </row>
    <row r="583" spans="1:18" x14ac:dyDescent="0.3">
      <c r="A583" s="100">
        <v>579</v>
      </c>
      <c r="B583" s="100">
        <v>1</v>
      </c>
      <c r="C583" s="100" t="s">
        <v>1392</v>
      </c>
      <c r="D583" s="3" t="s">
        <v>1393</v>
      </c>
      <c r="E583" s="3" t="s">
        <v>1478</v>
      </c>
      <c r="F583" s="101" t="s">
        <v>1488</v>
      </c>
      <c r="G583" s="101" t="s">
        <v>594</v>
      </c>
      <c r="H583" s="101" t="s">
        <v>3587</v>
      </c>
      <c r="I583" s="102">
        <v>161665</v>
      </c>
      <c r="J583" s="114">
        <v>201629674</v>
      </c>
      <c r="K583" s="3" t="s">
        <v>104</v>
      </c>
      <c r="L583" s="105" t="s">
        <v>1217</v>
      </c>
      <c r="M583" s="105">
        <v>2007</v>
      </c>
      <c r="N583" s="4" t="s">
        <v>1217</v>
      </c>
      <c r="O583" s="4" t="s">
        <v>3202</v>
      </c>
      <c r="P583" s="125" t="s">
        <v>3588</v>
      </c>
      <c r="Q583" s="1" t="s">
        <v>3587</v>
      </c>
      <c r="R583" s="2" t="b">
        <f t="shared" si="2"/>
        <v>1</v>
      </c>
    </row>
    <row r="584" spans="1:18" x14ac:dyDescent="0.3">
      <c r="A584" s="100">
        <v>580</v>
      </c>
      <c r="B584" s="100">
        <v>1</v>
      </c>
      <c r="C584" s="100" t="s">
        <v>1392</v>
      </c>
      <c r="D584" s="3" t="s">
        <v>1393</v>
      </c>
      <c r="E584" s="3" t="s">
        <v>1478</v>
      </c>
      <c r="F584" s="101" t="s">
        <v>1493</v>
      </c>
      <c r="G584" s="101" t="s">
        <v>1494</v>
      </c>
      <c r="H584" s="101" t="s">
        <v>3589</v>
      </c>
      <c r="I584" s="102">
        <v>161745</v>
      </c>
      <c r="J584" s="102">
        <v>124537356</v>
      </c>
      <c r="K584" s="3" t="s">
        <v>1219</v>
      </c>
      <c r="L584" s="3" t="s">
        <v>1217</v>
      </c>
      <c r="M584" s="3">
        <v>2004</v>
      </c>
      <c r="N584" s="4" t="s">
        <v>1217</v>
      </c>
      <c r="O584" s="4" t="s">
        <v>1218</v>
      </c>
      <c r="P584" s="104">
        <v>44228</v>
      </c>
      <c r="Q584" s="1" t="s">
        <v>3589</v>
      </c>
      <c r="R584" s="2" t="b">
        <f t="shared" si="2"/>
        <v>1</v>
      </c>
    </row>
    <row r="585" spans="1:18" x14ac:dyDescent="0.3">
      <c r="A585" s="100">
        <v>581</v>
      </c>
      <c r="B585" s="100">
        <v>1</v>
      </c>
      <c r="C585" s="100" t="s">
        <v>1392</v>
      </c>
      <c r="D585" s="3" t="s">
        <v>1393</v>
      </c>
      <c r="E585" s="3" t="s">
        <v>1478</v>
      </c>
      <c r="F585" s="101" t="s">
        <v>1496</v>
      </c>
      <c r="G585" s="101" t="s">
        <v>1497</v>
      </c>
      <c r="H585" s="101" t="s">
        <v>3590</v>
      </c>
      <c r="I585" s="102">
        <v>116863205</v>
      </c>
      <c r="J585" s="102">
        <v>116737518</v>
      </c>
      <c r="K585" s="3" t="s">
        <v>104</v>
      </c>
      <c r="L585" s="3" t="s">
        <v>367</v>
      </c>
      <c r="M585" s="3" t="s">
        <v>267</v>
      </c>
      <c r="N585" s="4" t="s">
        <v>368</v>
      </c>
      <c r="O585" s="4" t="s">
        <v>267</v>
      </c>
      <c r="P585" s="3">
        <v>2017</v>
      </c>
      <c r="Q585" s="1" t="s">
        <v>3590</v>
      </c>
      <c r="R585" s="2" t="b">
        <f t="shared" si="2"/>
        <v>1</v>
      </c>
    </row>
    <row r="586" spans="1:18" x14ac:dyDescent="0.3">
      <c r="A586" s="100">
        <v>582</v>
      </c>
      <c r="B586" s="100">
        <v>1</v>
      </c>
      <c r="C586" s="100" t="s">
        <v>1392</v>
      </c>
      <c r="D586" s="3" t="s">
        <v>1393</v>
      </c>
      <c r="E586" s="3" t="s">
        <v>1499</v>
      </c>
      <c r="F586" s="101" t="s">
        <v>1500</v>
      </c>
      <c r="G586" s="101" t="s">
        <v>1501</v>
      </c>
      <c r="H586" s="111" t="s">
        <v>3591</v>
      </c>
      <c r="I586" s="102">
        <v>41828</v>
      </c>
      <c r="J586" s="102">
        <v>68630121</v>
      </c>
      <c r="K586" s="3" t="s">
        <v>104</v>
      </c>
      <c r="L586" s="3" t="s">
        <v>368</v>
      </c>
      <c r="M586" s="3">
        <v>2003</v>
      </c>
      <c r="N586" s="4" t="s">
        <v>368</v>
      </c>
      <c r="O586" s="4" t="s">
        <v>267</v>
      </c>
      <c r="P586" s="3">
        <v>2015</v>
      </c>
      <c r="Q586" s="1" t="s">
        <v>3591</v>
      </c>
      <c r="R586" s="2" t="b">
        <f t="shared" si="2"/>
        <v>1</v>
      </c>
    </row>
    <row r="587" spans="1:18" x14ac:dyDescent="0.3">
      <c r="A587" s="100">
        <v>583</v>
      </c>
      <c r="B587" s="100">
        <v>1</v>
      </c>
      <c r="C587" s="100" t="s">
        <v>1392</v>
      </c>
      <c r="D587" s="3" t="s">
        <v>1393</v>
      </c>
      <c r="E587" s="3" t="s">
        <v>1503</v>
      </c>
      <c r="F587" s="101" t="s">
        <v>1504</v>
      </c>
      <c r="G587" s="101" t="s">
        <v>583</v>
      </c>
      <c r="H587" s="101" t="s">
        <v>3592</v>
      </c>
      <c r="I587" s="102">
        <v>39396</v>
      </c>
      <c r="J587" s="102">
        <v>80672988</v>
      </c>
      <c r="K587" s="3" t="s">
        <v>104</v>
      </c>
      <c r="L587" s="3" t="s">
        <v>368</v>
      </c>
      <c r="M587" s="3">
        <v>2005</v>
      </c>
      <c r="N587" s="4" t="s">
        <v>368</v>
      </c>
      <c r="O587" s="4" t="s">
        <v>267</v>
      </c>
      <c r="P587" s="3">
        <v>2015</v>
      </c>
      <c r="Q587" s="1" t="s">
        <v>3592</v>
      </c>
      <c r="R587" s="2" t="b">
        <f t="shared" si="2"/>
        <v>1</v>
      </c>
    </row>
    <row r="588" spans="1:18" x14ac:dyDescent="0.3">
      <c r="A588" s="100">
        <v>584</v>
      </c>
      <c r="B588" s="100">
        <v>1</v>
      </c>
      <c r="C588" s="100" t="s">
        <v>1392</v>
      </c>
      <c r="D588" s="3" t="s">
        <v>1393</v>
      </c>
      <c r="E588" s="3" t="s">
        <v>1503</v>
      </c>
      <c r="F588" s="107" t="s">
        <v>1504</v>
      </c>
      <c r="G588" s="107" t="s">
        <v>1509</v>
      </c>
      <c r="H588" s="101" t="s">
        <v>3593</v>
      </c>
      <c r="I588" s="102">
        <v>83284529</v>
      </c>
      <c r="J588" s="102">
        <v>83284586</v>
      </c>
      <c r="K588" s="3" t="s">
        <v>104</v>
      </c>
      <c r="L588" s="3" t="s">
        <v>367</v>
      </c>
      <c r="M588" s="3" t="s">
        <v>267</v>
      </c>
      <c r="N588" s="4" t="s">
        <v>368</v>
      </c>
      <c r="O588" s="4" t="s">
        <v>267</v>
      </c>
      <c r="P588" s="3">
        <v>2018</v>
      </c>
      <c r="Q588" s="1" t="s">
        <v>3593</v>
      </c>
      <c r="R588" s="2" t="b">
        <f t="shared" si="2"/>
        <v>1</v>
      </c>
    </row>
    <row r="589" spans="1:18" x14ac:dyDescent="0.3">
      <c r="A589" s="100">
        <v>585</v>
      </c>
      <c r="B589" s="100">
        <v>1</v>
      </c>
      <c r="C589" s="100" t="s">
        <v>1392</v>
      </c>
      <c r="D589" s="3" t="s">
        <v>1393</v>
      </c>
      <c r="E589" s="3" t="s">
        <v>1503</v>
      </c>
      <c r="F589" s="123" t="s">
        <v>1504</v>
      </c>
      <c r="G589" s="123" t="s">
        <v>590</v>
      </c>
      <c r="H589" s="101" t="s">
        <v>3594</v>
      </c>
      <c r="I589" s="102">
        <v>161608</v>
      </c>
      <c r="J589" s="102">
        <v>124514399</v>
      </c>
      <c r="K589" s="3" t="s">
        <v>104</v>
      </c>
      <c r="L589" s="3" t="s">
        <v>486</v>
      </c>
      <c r="M589" s="3">
        <v>2007</v>
      </c>
      <c r="N589" s="4" t="s">
        <v>2972</v>
      </c>
      <c r="O589" s="4" t="s">
        <v>2980</v>
      </c>
      <c r="P589" s="104">
        <v>43891</v>
      </c>
      <c r="Q589" s="1" t="s">
        <v>3594</v>
      </c>
      <c r="R589" s="2" t="b">
        <f t="shared" si="2"/>
        <v>1</v>
      </c>
    </row>
    <row r="590" spans="1:18" x14ac:dyDescent="0.3">
      <c r="A590" s="100">
        <v>586</v>
      </c>
      <c r="B590" s="100">
        <v>1</v>
      </c>
      <c r="C590" s="100" t="s">
        <v>1392</v>
      </c>
      <c r="D590" s="3" t="s">
        <v>1393</v>
      </c>
      <c r="E590" s="3" t="s">
        <v>1503</v>
      </c>
      <c r="F590" s="101" t="s">
        <v>1504</v>
      </c>
      <c r="G590" s="101" t="s">
        <v>1513</v>
      </c>
      <c r="H590" s="101" t="s">
        <v>3595</v>
      </c>
      <c r="I590" s="102">
        <v>116861529</v>
      </c>
      <c r="J590" s="102">
        <v>116861706</v>
      </c>
      <c r="K590" s="3" t="s">
        <v>1219</v>
      </c>
      <c r="L590" s="3" t="s">
        <v>486</v>
      </c>
      <c r="M590" s="3">
        <v>2004</v>
      </c>
      <c r="N590" s="4" t="s">
        <v>368</v>
      </c>
      <c r="O590" s="4" t="s">
        <v>267</v>
      </c>
      <c r="P590" s="104">
        <v>44228</v>
      </c>
      <c r="Q590" s="1" t="s">
        <v>3595</v>
      </c>
      <c r="R590" s="2" t="b">
        <f t="shared" si="2"/>
        <v>1</v>
      </c>
    </row>
    <row r="591" spans="1:18" x14ac:dyDescent="0.3">
      <c r="A591" s="100">
        <v>587</v>
      </c>
      <c r="B591" s="100">
        <v>1</v>
      </c>
      <c r="C591" s="100" t="s">
        <v>1392</v>
      </c>
      <c r="D591" s="3" t="s">
        <v>1393</v>
      </c>
      <c r="E591" s="3" t="s">
        <v>1503</v>
      </c>
      <c r="F591" s="101" t="s">
        <v>1504</v>
      </c>
      <c r="G591" s="101" t="s">
        <v>1515</v>
      </c>
      <c r="H591" s="101" t="s">
        <v>3596</v>
      </c>
      <c r="I591" s="102">
        <v>116862720</v>
      </c>
      <c r="J591" s="102">
        <v>116862840</v>
      </c>
      <c r="K591" s="3" t="s">
        <v>104</v>
      </c>
      <c r="L591" s="3" t="s">
        <v>367</v>
      </c>
      <c r="M591" s="3" t="s">
        <v>267</v>
      </c>
      <c r="N591" s="4" t="s">
        <v>368</v>
      </c>
      <c r="O591" s="4" t="s">
        <v>267</v>
      </c>
      <c r="P591" s="104">
        <v>43891</v>
      </c>
      <c r="Q591" s="1" t="s">
        <v>3596</v>
      </c>
      <c r="R591" s="2" t="b">
        <f t="shared" si="2"/>
        <v>1</v>
      </c>
    </row>
    <row r="592" spans="1:18" x14ac:dyDescent="0.3">
      <c r="A592" s="100">
        <v>588</v>
      </c>
      <c r="B592" s="100">
        <v>1</v>
      </c>
      <c r="C592" s="100" t="s">
        <v>1392</v>
      </c>
      <c r="D592" s="3" t="s">
        <v>1393</v>
      </c>
      <c r="E592" s="3" t="s">
        <v>1503</v>
      </c>
      <c r="F592" s="101" t="s">
        <v>1504</v>
      </c>
      <c r="G592" s="101" t="s">
        <v>1517</v>
      </c>
      <c r="H592" s="101" t="s">
        <v>3597</v>
      </c>
      <c r="I592" s="102">
        <v>60135</v>
      </c>
      <c r="J592" s="102">
        <v>3088651</v>
      </c>
      <c r="K592" s="3" t="s">
        <v>104</v>
      </c>
      <c r="L592" s="3" t="s">
        <v>486</v>
      </c>
      <c r="M592" s="3">
        <v>2006</v>
      </c>
      <c r="N592" s="4" t="s">
        <v>1561</v>
      </c>
      <c r="O592" s="4" t="s">
        <v>2980</v>
      </c>
      <c r="P592" s="106">
        <v>43891</v>
      </c>
      <c r="Q592" s="1" t="s">
        <v>3597</v>
      </c>
      <c r="R592" s="2" t="b">
        <f t="shared" si="2"/>
        <v>1</v>
      </c>
    </row>
    <row r="593" spans="1:18" x14ac:dyDescent="0.3">
      <c r="A593" s="100">
        <v>589</v>
      </c>
      <c r="B593" s="100">
        <v>1</v>
      </c>
      <c r="C593" s="100" t="s">
        <v>1392</v>
      </c>
      <c r="D593" s="3" t="s">
        <v>1393</v>
      </c>
      <c r="E593" s="3" t="s">
        <v>1503</v>
      </c>
      <c r="F593" s="101" t="s">
        <v>1504</v>
      </c>
      <c r="G593" s="101" t="s">
        <v>1519</v>
      </c>
      <c r="H593" s="101" t="s">
        <v>3598</v>
      </c>
      <c r="I593" s="102">
        <v>161676</v>
      </c>
      <c r="J593" s="102">
        <v>124526644</v>
      </c>
      <c r="K593" s="3" t="s">
        <v>104</v>
      </c>
      <c r="L593" s="105" t="s">
        <v>486</v>
      </c>
      <c r="M593" s="105">
        <v>2009</v>
      </c>
      <c r="N593" s="4" t="s">
        <v>368</v>
      </c>
      <c r="O593" s="4" t="s">
        <v>267</v>
      </c>
      <c r="P593" s="110">
        <v>44197</v>
      </c>
      <c r="Q593" s="1" t="s">
        <v>3598</v>
      </c>
      <c r="R593" s="2" t="b">
        <f t="shared" si="2"/>
        <v>1</v>
      </c>
    </row>
    <row r="594" spans="1:18" x14ac:dyDescent="0.3">
      <c r="A594" s="100">
        <v>590</v>
      </c>
      <c r="B594" s="100">
        <v>1</v>
      </c>
      <c r="C594" s="100" t="s">
        <v>1392</v>
      </c>
      <c r="D594" s="3" t="s">
        <v>1393</v>
      </c>
      <c r="E594" s="3" t="s">
        <v>1503</v>
      </c>
      <c r="F594" s="101" t="s">
        <v>1504</v>
      </c>
      <c r="G594" s="101" t="s">
        <v>1521</v>
      </c>
      <c r="H594" s="101" t="s">
        <v>3599</v>
      </c>
      <c r="I594" s="102">
        <v>60137</v>
      </c>
      <c r="J594" s="114">
        <v>201621664</v>
      </c>
      <c r="K594" s="3" t="s">
        <v>104</v>
      </c>
      <c r="L594" s="3" t="s">
        <v>368</v>
      </c>
      <c r="M594" s="3">
        <v>2006</v>
      </c>
      <c r="N594" s="4" t="s">
        <v>368</v>
      </c>
      <c r="O594" s="4" t="s">
        <v>267</v>
      </c>
      <c r="P594" s="106">
        <v>43891</v>
      </c>
      <c r="Q594" s="1" t="s">
        <v>3599</v>
      </c>
      <c r="R594" s="2" t="b">
        <f t="shared" si="2"/>
        <v>1</v>
      </c>
    </row>
    <row r="595" spans="1:18" x14ac:dyDescent="0.3">
      <c r="A595" s="100">
        <v>591</v>
      </c>
      <c r="B595" s="100">
        <v>1</v>
      </c>
      <c r="C595" s="100" t="s">
        <v>1392</v>
      </c>
      <c r="D595" s="3" t="s">
        <v>1393</v>
      </c>
      <c r="E595" s="3" t="s">
        <v>1503</v>
      </c>
      <c r="F595" s="101" t="s">
        <v>1523</v>
      </c>
      <c r="G595" s="101" t="s">
        <v>1524</v>
      </c>
      <c r="H595" s="101" t="s">
        <v>3600</v>
      </c>
      <c r="I595" s="102">
        <v>60131</v>
      </c>
      <c r="J595" s="102">
        <v>109897319</v>
      </c>
      <c r="K595" s="3" t="s">
        <v>104</v>
      </c>
      <c r="L595" s="3" t="s">
        <v>2972</v>
      </c>
      <c r="M595" s="3">
        <v>2006</v>
      </c>
      <c r="N595" s="4" t="s">
        <v>1540</v>
      </c>
      <c r="O595" s="4" t="s">
        <v>3601</v>
      </c>
      <c r="P595" s="3">
        <v>2017</v>
      </c>
      <c r="Q595" s="1" t="s">
        <v>3600</v>
      </c>
      <c r="R595" s="2" t="b">
        <f t="shared" si="2"/>
        <v>1</v>
      </c>
    </row>
    <row r="596" spans="1:18" x14ac:dyDescent="0.3">
      <c r="A596" s="100">
        <v>592</v>
      </c>
      <c r="B596" s="100">
        <v>1</v>
      </c>
      <c r="C596" s="100" t="s">
        <v>1392</v>
      </c>
      <c r="D596" s="3" t="s">
        <v>1393</v>
      </c>
      <c r="E596" s="3" t="s">
        <v>1503</v>
      </c>
      <c r="F596" s="101" t="s">
        <v>1523</v>
      </c>
      <c r="G596" s="101" t="s">
        <v>1526</v>
      </c>
      <c r="H596" s="101" t="s">
        <v>3602</v>
      </c>
      <c r="I596" s="102">
        <v>60132</v>
      </c>
      <c r="J596" s="102">
        <v>124442653</v>
      </c>
      <c r="K596" s="3" t="s">
        <v>104</v>
      </c>
      <c r="L596" s="3" t="s">
        <v>486</v>
      </c>
      <c r="M596" s="3">
        <v>2006</v>
      </c>
      <c r="N596" s="4" t="s">
        <v>368</v>
      </c>
      <c r="O596" s="4" t="s">
        <v>267</v>
      </c>
      <c r="P596" s="104">
        <v>43891</v>
      </c>
      <c r="Q596" s="1" t="s">
        <v>3602</v>
      </c>
      <c r="R596" s="2" t="b">
        <f t="shared" si="2"/>
        <v>1</v>
      </c>
    </row>
    <row r="597" spans="1:18" x14ac:dyDescent="0.3">
      <c r="A597" s="100">
        <v>593</v>
      </c>
      <c r="B597" s="100">
        <v>1</v>
      </c>
      <c r="C597" s="100" t="s">
        <v>1392</v>
      </c>
      <c r="D597" s="3" t="s">
        <v>1393</v>
      </c>
      <c r="E597" s="3" t="s">
        <v>1503</v>
      </c>
      <c r="F597" s="101" t="s">
        <v>1523</v>
      </c>
      <c r="G597" s="101" t="s">
        <v>1528</v>
      </c>
      <c r="H597" s="101" t="s">
        <v>3603</v>
      </c>
      <c r="I597" s="102">
        <v>161562</v>
      </c>
      <c r="J597" s="102">
        <v>124507087</v>
      </c>
      <c r="K597" s="3" t="s">
        <v>1219</v>
      </c>
      <c r="L597" s="3" t="s">
        <v>486</v>
      </c>
      <c r="M597" s="3">
        <v>2007</v>
      </c>
      <c r="N597" s="4" t="s">
        <v>1540</v>
      </c>
      <c r="O597" s="4" t="s">
        <v>1218</v>
      </c>
      <c r="P597" s="104">
        <v>44228</v>
      </c>
      <c r="Q597" s="1" t="s">
        <v>3603</v>
      </c>
      <c r="R597" s="2" t="b">
        <f t="shared" si="2"/>
        <v>1</v>
      </c>
    </row>
    <row r="598" spans="1:18" x14ac:dyDescent="0.3">
      <c r="A598" s="100">
        <v>594</v>
      </c>
      <c r="B598" s="100">
        <v>1</v>
      </c>
      <c r="C598" s="100" t="s">
        <v>1392</v>
      </c>
      <c r="D598" s="3" t="s">
        <v>1393</v>
      </c>
      <c r="E598" s="3" t="s">
        <v>1503</v>
      </c>
      <c r="F598" s="107" t="s">
        <v>1523</v>
      </c>
      <c r="G598" s="107" t="s">
        <v>1530</v>
      </c>
      <c r="H598" s="101" t="s">
        <v>3604</v>
      </c>
      <c r="I598" s="102">
        <v>44621</v>
      </c>
      <c r="J598" s="102">
        <v>124436131</v>
      </c>
      <c r="K598" s="3" t="s">
        <v>104</v>
      </c>
      <c r="L598" s="3" t="s">
        <v>486</v>
      </c>
      <c r="M598" s="3">
        <v>2004</v>
      </c>
      <c r="N598" s="4" t="s">
        <v>486</v>
      </c>
      <c r="O598" s="4" t="s">
        <v>267</v>
      </c>
      <c r="P598" s="3">
        <v>2018</v>
      </c>
      <c r="Q598" s="1" t="s">
        <v>3604</v>
      </c>
      <c r="R598" s="2" t="b">
        <f t="shared" si="2"/>
        <v>1</v>
      </c>
    </row>
    <row r="599" spans="1:18" x14ac:dyDescent="0.3">
      <c r="A599" s="100">
        <v>595</v>
      </c>
      <c r="B599" s="100">
        <v>1</v>
      </c>
      <c r="C599" s="100" t="s">
        <v>1392</v>
      </c>
      <c r="D599" s="3" t="s">
        <v>1393</v>
      </c>
      <c r="E599" s="3" t="s">
        <v>1503</v>
      </c>
      <c r="F599" s="101" t="s">
        <v>1523</v>
      </c>
      <c r="G599" s="101" t="s">
        <v>1533</v>
      </c>
      <c r="H599" s="101" t="s">
        <v>3605</v>
      </c>
      <c r="I599" s="102">
        <v>161411</v>
      </c>
      <c r="J599" s="102">
        <v>124480497</v>
      </c>
      <c r="K599" s="3" t="s">
        <v>1219</v>
      </c>
      <c r="L599" s="3" t="s">
        <v>486</v>
      </c>
      <c r="M599" s="3">
        <v>2007</v>
      </c>
      <c r="N599" s="4" t="s">
        <v>1540</v>
      </c>
      <c r="O599" s="4" t="s">
        <v>1218</v>
      </c>
      <c r="P599" s="104">
        <v>44228</v>
      </c>
      <c r="Q599" s="1" t="s">
        <v>3605</v>
      </c>
      <c r="R599" s="2" t="b">
        <f t="shared" si="2"/>
        <v>1</v>
      </c>
    </row>
    <row r="600" spans="1:18" x14ac:dyDescent="0.3">
      <c r="A600" s="100">
        <v>596</v>
      </c>
      <c r="B600" s="100">
        <v>1</v>
      </c>
      <c r="C600" s="100" t="s">
        <v>1392</v>
      </c>
      <c r="D600" s="3" t="s">
        <v>1393</v>
      </c>
      <c r="E600" s="3" t="s">
        <v>1503</v>
      </c>
      <c r="F600" s="101" t="s">
        <v>1523</v>
      </c>
      <c r="G600" s="101" t="s">
        <v>1535</v>
      </c>
      <c r="H600" s="101" t="s">
        <v>3606</v>
      </c>
      <c r="I600" s="102">
        <v>161328</v>
      </c>
      <c r="J600" s="102">
        <v>124466265</v>
      </c>
      <c r="K600" s="3" t="s">
        <v>1219</v>
      </c>
      <c r="L600" s="3" t="s">
        <v>486</v>
      </c>
      <c r="M600" s="3">
        <v>2003</v>
      </c>
      <c r="N600" s="4" t="s">
        <v>1217</v>
      </c>
      <c r="O600" s="4" t="s">
        <v>2980</v>
      </c>
      <c r="P600" s="104">
        <v>44228</v>
      </c>
      <c r="Q600" s="1" t="s">
        <v>3606</v>
      </c>
      <c r="R600" s="2" t="b">
        <f t="shared" si="2"/>
        <v>1</v>
      </c>
    </row>
    <row r="601" spans="1:18" x14ac:dyDescent="0.3">
      <c r="A601" s="100">
        <v>597</v>
      </c>
      <c r="B601" s="100">
        <v>0</v>
      </c>
      <c r="C601" s="100" t="s">
        <v>1392</v>
      </c>
      <c r="D601" s="3" t="s">
        <v>1393</v>
      </c>
      <c r="E601" s="3" t="s">
        <v>1503</v>
      </c>
      <c r="F601" s="101" t="s">
        <v>1523</v>
      </c>
      <c r="G601" s="101" t="s">
        <v>1537</v>
      </c>
      <c r="H601" s="101" t="s">
        <v>5578</v>
      </c>
      <c r="I601" s="100" t="e">
        <v>#N/A</v>
      </c>
      <c r="J601" s="100" t="e">
        <v>#N/A</v>
      </c>
      <c r="K601" s="3"/>
      <c r="L601" s="3" t="s">
        <v>486</v>
      </c>
      <c r="M601" s="3">
        <v>2006</v>
      </c>
      <c r="N601" s="4" t="s">
        <v>5576</v>
      </c>
      <c r="O601" s="3"/>
      <c r="P601" s="3">
        <v>2021</v>
      </c>
      <c r="Q601" s="1" t="s">
        <v>5578</v>
      </c>
      <c r="R601" s="2" t="b">
        <f t="shared" si="2"/>
        <v>1</v>
      </c>
    </row>
    <row r="602" spans="1:18" x14ac:dyDescent="0.3">
      <c r="A602" s="100">
        <v>598</v>
      </c>
      <c r="B602" s="100">
        <v>1</v>
      </c>
      <c r="C602" s="100" t="s">
        <v>1392</v>
      </c>
      <c r="D602" s="3" t="s">
        <v>1393</v>
      </c>
      <c r="E602" s="3" t="s">
        <v>1503</v>
      </c>
      <c r="F602" s="107" t="s">
        <v>1523</v>
      </c>
      <c r="G602" s="107" t="s">
        <v>1541</v>
      </c>
      <c r="H602" s="101" t="s">
        <v>3607</v>
      </c>
      <c r="I602" s="102">
        <v>60136</v>
      </c>
      <c r="J602" s="102">
        <v>140820271</v>
      </c>
      <c r="K602" s="3" t="s">
        <v>104</v>
      </c>
      <c r="L602" s="3" t="s">
        <v>486</v>
      </c>
      <c r="M602" s="3">
        <v>2004</v>
      </c>
      <c r="N602" s="4" t="s">
        <v>486</v>
      </c>
      <c r="O602" s="4" t="s">
        <v>267</v>
      </c>
      <c r="P602" s="3">
        <v>2017</v>
      </c>
      <c r="Q602" s="1" t="s">
        <v>3607</v>
      </c>
      <c r="R602" s="2" t="b">
        <f t="shared" si="2"/>
        <v>1</v>
      </c>
    </row>
    <row r="603" spans="1:18" x14ac:dyDescent="0.3">
      <c r="A603" s="100">
        <v>599</v>
      </c>
      <c r="B603" s="100">
        <v>1</v>
      </c>
      <c r="C603" s="100" t="s">
        <v>1392</v>
      </c>
      <c r="D603" s="3" t="s">
        <v>1393</v>
      </c>
      <c r="E603" s="3" t="s">
        <v>1503</v>
      </c>
      <c r="F603" s="101" t="s">
        <v>1523</v>
      </c>
      <c r="G603" s="101" t="s">
        <v>1543</v>
      </c>
      <c r="H603" s="101" t="s">
        <v>3608</v>
      </c>
      <c r="I603" s="102">
        <v>161613</v>
      </c>
      <c r="J603" s="102">
        <v>109911839</v>
      </c>
      <c r="K603" s="3" t="s">
        <v>104</v>
      </c>
      <c r="L603" s="3" t="s">
        <v>486</v>
      </c>
      <c r="M603" s="3">
        <v>2008</v>
      </c>
      <c r="N603" s="4" t="s">
        <v>2738</v>
      </c>
      <c r="O603" s="4" t="s">
        <v>3601</v>
      </c>
      <c r="P603" s="3">
        <v>2017</v>
      </c>
      <c r="Q603" s="1" t="s">
        <v>3608</v>
      </c>
      <c r="R603" s="2" t="b">
        <f t="shared" si="2"/>
        <v>1</v>
      </c>
    </row>
    <row r="604" spans="1:18" x14ac:dyDescent="0.3">
      <c r="A604" s="100">
        <v>600</v>
      </c>
      <c r="B604" s="100">
        <v>1</v>
      </c>
      <c r="C604" s="100" t="s">
        <v>1392</v>
      </c>
      <c r="D604" s="3" t="s">
        <v>1393</v>
      </c>
      <c r="E604" s="3" t="s">
        <v>1503</v>
      </c>
      <c r="F604" s="101" t="s">
        <v>1523</v>
      </c>
      <c r="G604" s="101" t="s">
        <v>1545</v>
      </c>
      <c r="H604" s="101" t="s">
        <v>3609</v>
      </c>
      <c r="I604" s="102">
        <v>161397</v>
      </c>
      <c r="J604" s="102">
        <v>124477382</v>
      </c>
      <c r="K604" s="3" t="s">
        <v>1219</v>
      </c>
      <c r="L604" s="3" t="s">
        <v>486</v>
      </c>
      <c r="M604" s="3">
        <v>2003</v>
      </c>
      <c r="N604" s="4" t="s">
        <v>1217</v>
      </c>
      <c r="O604" s="4" t="s">
        <v>3202</v>
      </c>
      <c r="P604" s="104">
        <v>44228</v>
      </c>
      <c r="Q604" s="1" t="s">
        <v>3609</v>
      </c>
      <c r="R604" s="2" t="b">
        <f t="shared" si="2"/>
        <v>1</v>
      </c>
    </row>
    <row r="605" spans="1:18" x14ac:dyDescent="0.3">
      <c r="A605" s="100">
        <v>601</v>
      </c>
      <c r="B605" s="100">
        <v>1</v>
      </c>
      <c r="C605" s="100" t="s">
        <v>1392</v>
      </c>
      <c r="D605" s="3" t="s">
        <v>1548</v>
      </c>
      <c r="E605" s="3" t="s">
        <v>1549</v>
      </c>
      <c r="F605" s="101" t="s">
        <v>1550</v>
      </c>
      <c r="G605" s="101" t="s">
        <v>1551</v>
      </c>
      <c r="H605" s="101" t="s">
        <v>3611</v>
      </c>
      <c r="I605" s="102">
        <v>39389</v>
      </c>
      <c r="J605" s="114">
        <v>141789456</v>
      </c>
      <c r="K605" s="3" t="s">
        <v>2995</v>
      </c>
      <c r="L605" s="3" t="s">
        <v>1561</v>
      </c>
      <c r="M605" s="3">
        <v>2006</v>
      </c>
      <c r="N605" s="4" t="s">
        <v>1540</v>
      </c>
      <c r="O605" s="4" t="s">
        <v>3202</v>
      </c>
      <c r="P605" s="3">
        <v>2012</v>
      </c>
      <c r="Q605" s="1" t="s">
        <v>3611</v>
      </c>
      <c r="R605" s="2" t="b">
        <f t="shared" si="2"/>
        <v>1</v>
      </c>
    </row>
    <row r="606" spans="1:18" x14ac:dyDescent="0.3">
      <c r="A606" s="100">
        <v>602</v>
      </c>
      <c r="B606" s="100">
        <v>1</v>
      </c>
      <c r="C606" s="100" t="s">
        <v>1392</v>
      </c>
      <c r="D606" s="3" t="s">
        <v>1548</v>
      </c>
      <c r="E606" s="3" t="s">
        <v>1549</v>
      </c>
      <c r="F606" s="101" t="s">
        <v>1554</v>
      </c>
      <c r="G606" s="101" t="s">
        <v>1555</v>
      </c>
      <c r="H606" s="101" t="s">
        <v>3612</v>
      </c>
      <c r="I606" s="102">
        <v>39390</v>
      </c>
      <c r="J606" s="114">
        <v>141790455</v>
      </c>
      <c r="K606" s="3" t="s">
        <v>2995</v>
      </c>
      <c r="L606" s="3" t="s">
        <v>1561</v>
      </c>
      <c r="M606" s="3">
        <v>2006</v>
      </c>
      <c r="N606" s="4" t="s">
        <v>1540</v>
      </c>
      <c r="O606" s="4" t="s">
        <v>3202</v>
      </c>
      <c r="P606" s="3">
        <v>2012</v>
      </c>
      <c r="Q606" s="1" t="s">
        <v>3612</v>
      </c>
      <c r="R606" s="2" t="b">
        <f t="shared" si="2"/>
        <v>1</v>
      </c>
    </row>
    <row r="607" spans="1:18" x14ac:dyDescent="0.3">
      <c r="A607" s="100">
        <v>603</v>
      </c>
      <c r="B607" s="100">
        <v>1</v>
      </c>
      <c r="C607" s="100" t="s">
        <v>1392</v>
      </c>
      <c r="D607" s="3" t="s">
        <v>1548</v>
      </c>
      <c r="E607" s="3" t="s">
        <v>1549</v>
      </c>
      <c r="F607" s="101" t="s">
        <v>1554</v>
      </c>
      <c r="G607" s="101" t="s">
        <v>1557</v>
      </c>
      <c r="H607" s="101" t="s">
        <v>3613</v>
      </c>
      <c r="I607" s="102">
        <v>18175</v>
      </c>
      <c r="J607" s="114">
        <v>141791261</v>
      </c>
      <c r="K607" s="3" t="s">
        <v>2995</v>
      </c>
      <c r="L607" s="3" t="s">
        <v>1561</v>
      </c>
      <c r="M607" s="3">
        <v>2006</v>
      </c>
      <c r="N607" s="4" t="s">
        <v>1561</v>
      </c>
      <c r="O607" s="4" t="s">
        <v>3202</v>
      </c>
      <c r="P607" s="3">
        <v>2012</v>
      </c>
      <c r="Q607" s="1" t="s">
        <v>3613</v>
      </c>
      <c r="R607" s="2" t="b">
        <f t="shared" si="2"/>
        <v>1</v>
      </c>
    </row>
    <row r="608" spans="1:18" x14ac:dyDescent="0.3">
      <c r="A608" s="100">
        <v>604</v>
      </c>
      <c r="B608" s="100">
        <v>1</v>
      </c>
      <c r="C608" s="100" t="s">
        <v>1392</v>
      </c>
      <c r="D608" s="3" t="s">
        <v>1548</v>
      </c>
      <c r="E608" s="3" t="s">
        <v>1549</v>
      </c>
      <c r="F608" s="101" t="s">
        <v>1554</v>
      </c>
      <c r="G608" s="101" t="s">
        <v>1559</v>
      </c>
      <c r="H608" s="101" t="s">
        <v>3614</v>
      </c>
      <c r="I608" s="102">
        <v>18584848</v>
      </c>
      <c r="J608" s="114">
        <v>141788242</v>
      </c>
      <c r="K608" s="3" t="s">
        <v>2995</v>
      </c>
      <c r="L608" s="3" t="s">
        <v>367</v>
      </c>
      <c r="M608" s="3" t="s">
        <v>267</v>
      </c>
      <c r="N608" s="4" t="s">
        <v>1561</v>
      </c>
      <c r="O608" s="4" t="s">
        <v>3202</v>
      </c>
      <c r="P608" s="3">
        <v>2013</v>
      </c>
      <c r="Q608" s="1" t="s">
        <v>3614</v>
      </c>
      <c r="R608" s="2" t="b">
        <f t="shared" si="2"/>
        <v>1</v>
      </c>
    </row>
    <row r="609" spans="1:18" x14ac:dyDescent="0.3">
      <c r="A609" s="100">
        <v>605</v>
      </c>
      <c r="B609" s="100">
        <v>1</v>
      </c>
      <c r="C609" s="100" t="s">
        <v>1392</v>
      </c>
      <c r="D609" s="3" t="s">
        <v>1548</v>
      </c>
      <c r="E609" s="3" t="s">
        <v>1549</v>
      </c>
      <c r="F609" s="107" t="s">
        <v>1554</v>
      </c>
      <c r="G609" s="107" t="s">
        <v>1562</v>
      </c>
      <c r="H609" s="101" t="s">
        <v>3615</v>
      </c>
      <c r="I609" s="102">
        <v>39393</v>
      </c>
      <c r="J609" s="114">
        <v>141792003</v>
      </c>
      <c r="K609" s="3" t="s">
        <v>2995</v>
      </c>
      <c r="L609" s="3" t="s">
        <v>1561</v>
      </c>
      <c r="M609" s="3">
        <v>2006</v>
      </c>
      <c r="N609" s="4" t="s">
        <v>1561</v>
      </c>
      <c r="O609" s="4" t="s">
        <v>3202</v>
      </c>
      <c r="P609" s="3">
        <v>2012</v>
      </c>
      <c r="Q609" s="1" t="s">
        <v>3615</v>
      </c>
      <c r="R609" s="2" t="b">
        <f t="shared" si="2"/>
        <v>1</v>
      </c>
    </row>
    <row r="610" spans="1:18" x14ac:dyDescent="0.3">
      <c r="A610" s="100">
        <v>606</v>
      </c>
      <c r="B610" s="100">
        <v>1</v>
      </c>
      <c r="C610" s="100" t="s">
        <v>1392</v>
      </c>
      <c r="D610" s="3" t="s">
        <v>1548</v>
      </c>
      <c r="E610" s="3" t="s">
        <v>1564</v>
      </c>
      <c r="F610" s="101" t="s">
        <v>1565</v>
      </c>
      <c r="G610" s="101" t="s">
        <v>1566</v>
      </c>
      <c r="H610" s="101" t="s">
        <v>3616</v>
      </c>
      <c r="I610" s="102">
        <v>161596</v>
      </c>
      <c r="J610" s="102">
        <v>68609037</v>
      </c>
      <c r="K610" s="3" t="s">
        <v>104</v>
      </c>
      <c r="L610" s="3" t="s">
        <v>368</v>
      </c>
      <c r="M610" s="3">
        <v>2008</v>
      </c>
      <c r="N610" s="4" t="s">
        <v>368</v>
      </c>
      <c r="O610" s="4" t="s">
        <v>267</v>
      </c>
      <c r="P610" s="3">
        <v>2015</v>
      </c>
      <c r="Q610" s="1" t="s">
        <v>3616</v>
      </c>
      <c r="R610" s="2" t="b">
        <f t="shared" si="2"/>
        <v>1</v>
      </c>
    </row>
    <row r="611" spans="1:18" x14ac:dyDescent="0.3">
      <c r="A611" s="100">
        <v>607</v>
      </c>
      <c r="B611" s="100">
        <v>1</v>
      </c>
      <c r="C611" s="100" t="s">
        <v>1392</v>
      </c>
      <c r="D611" s="3" t="s">
        <v>1548</v>
      </c>
      <c r="E611" s="3" t="s">
        <v>1564</v>
      </c>
      <c r="F611" s="101" t="s">
        <v>1565</v>
      </c>
      <c r="G611" s="101" t="s">
        <v>1569</v>
      </c>
      <c r="H611" s="101" t="s">
        <v>3617</v>
      </c>
      <c r="I611" s="102">
        <v>60179</v>
      </c>
      <c r="J611" s="102">
        <v>68609203</v>
      </c>
      <c r="K611" s="3" t="s">
        <v>104</v>
      </c>
      <c r="L611" s="3" t="s">
        <v>1217</v>
      </c>
      <c r="M611" s="3">
        <v>2006</v>
      </c>
      <c r="N611" s="4" t="s">
        <v>1217</v>
      </c>
      <c r="O611" s="4" t="s">
        <v>3601</v>
      </c>
      <c r="P611" s="3">
        <v>2015</v>
      </c>
      <c r="Q611" s="1" t="s">
        <v>3617</v>
      </c>
      <c r="R611" s="2" t="b">
        <f t="shared" si="2"/>
        <v>1</v>
      </c>
    </row>
    <row r="612" spans="1:18" x14ac:dyDescent="0.3">
      <c r="A612" s="100">
        <v>608</v>
      </c>
      <c r="B612" s="100">
        <v>1</v>
      </c>
      <c r="C612" s="100" t="s">
        <v>1392</v>
      </c>
      <c r="D612" s="3" t="s">
        <v>1548</v>
      </c>
      <c r="E612" s="3" t="s">
        <v>1564</v>
      </c>
      <c r="F612" s="101" t="s">
        <v>1565</v>
      </c>
      <c r="G612" s="101" t="s">
        <v>1572</v>
      </c>
      <c r="H612" s="101" t="s">
        <v>3618</v>
      </c>
      <c r="I612" s="102">
        <v>44186</v>
      </c>
      <c r="J612" s="102">
        <v>68609294</v>
      </c>
      <c r="K612" s="3" t="s">
        <v>104</v>
      </c>
      <c r="L612" s="3" t="s">
        <v>368</v>
      </c>
      <c r="M612" s="3">
        <v>2004</v>
      </c>
      <c r="N612" s="4" t="s">
        <v>368</v>
      </c>
      <c r="O612" s="4" t="s">
        <v>267</v>
      </c>
      <c r="P612" s="3">
        <v>2015</v>
      </c>
      <c r="Q612" s="1" t="s">
        <v>3618</v>
      </c>
      <c r="R612" s="2" t="b">
        <f t="shared" si="2"/>
        <v>1</v>
      </c>
    </row>
    <row r="613" spans="1:18" x14ac:dyDescent="0.3">
      <c r="A613" s="100">
        <v>609</v>
      </c>
      <c r="B613" s="100">
        <v>1</v>
      </c>
      <c r="C613" s="100" t="s">
        <v>1392</v>
      </c>
      <c r="D613" s="3" t="s">
        <v>1548</v>
      </c>
      <c r="E613" s="3" t="s">
        <v>1564</v>
      </c>
      <c r="F613" s="101" t="s">
        <v>1574</v>
      </c>
      <c r="G613" s="101" t="s">
        <v>1575</v>
      </c>
      <c r="H613" s="101" t="s">
        <v>3619</v>
      </c>
      <c r="I613" s="102">
        <v>43270317</v>
      </c>
      <c r="J613" s="102">
        <v>43270336</v>
      </c>
      <c r="K613" s="3" t="s">
        <v>104</v>
      </c>
      <c r="L613" s="3" t="s">
        <v>368</v>
      </c>
      <c r="M613" s="3">
        <v>2003</v>
      </c>
      <c r="N613" s="4" t="s">
        <v>368</v>
      </c>
      <c r="O613" s="4" t="s">
        <v>267</v>
      </c>
      <c r="P613" s="3">
        <v>2015</v>
      </c>
      <c r="Q613" s="1" t="s">
        <v>3619</v>
      </c>
      <c r="R613" s="2" t="b">
        <f t="shared" si="2"/>
        <v>1</v>
      </c>
    </row>
    <row r="614" spans="1:18" x14ac:dyDescent="0.3">
      <c r="A614" s="100">
        <v>610</v>
      </c>
      <c r="B614" s="100">
        <v>1</v>
      </c>
      <c r="C614" s="100" t="s">
        <v>1392</v>
      </c>
      <c r="D614" s="3" t="s">
        <v>1548</v>
      </c>
      <c r="E614" s="3" t="s">
        <v>1564</v>
      </c>
      <c r="F614" s="101" t="s">
        <v>1574</v>
      </c>
      <c r="G614" s="101" t="s">
        <v>1577</v>
      </c>
      <c r="H614" s="101" t="s">
        <v>3620</v>
      </c>
      <c r="I614" s="102">
        <v>41866</v>
      </c>
      <c r="J614" s="102">
        <v>43270478</v>
      </c>
      <c r="K614" s="3" t="s">
        <v>104</v>
      </c>
      <c r="L614" s="3" t="s">
        <v>367</v>
      </c>
      <c r="M614" s="3" t="s">
        <v>267</v>
      </c>
      <c r="N614" s="4" t="s">
        <v>368</v>
      </c>
      <c r="O614" s="4" t="s">
        <v>267</v>
      </c>
      <c r="P614" s="3">
        <v>2015</v>
      </c>
      <c r="Q614" s="1" t="s">
        <v>3620</v>
      </c>
      <c r="R614" s="2" t="b">
        <f t="shared" si="2"/>
        <v>1</v>
      </c>
    </row>
    <row r="615" spans="1:18" x14ac:dyDescent="0.3">
      <c r="A615" s="100">
        <v>611</v>
      </c>
      <c r="B615" s="100">
        <v>1</v>
      </c>
      <c r="C615" s="100" t="s">
        <v>1392</v>
      </c>
      <c r="D615" s="3" t="s">
        <v>1548</v>
      </c>
      <c r="E615" s="3" t="s">
        <v>1564</v>
      </c>
      <c r="F615" s="101" t="s">
        <v>1579</v>
      </c>
      <c r="G615" s="101" t="s">
        <v>235</v>
      </c>
      <c r="H615" s="101" t="s">
        <v>3621</v>
      </c>
      <c r="I615" s="102">
        <v>61419</v>
      </c>
      <c r="J615" s="102">
        <v>3104442</v>
      </c>
      <c r="K615" s="3" t="s">
        <v>104</v>
      </c>
      <c r="L615" s="3" t="s">
        <v>1217</v>
      </c>
      <c r="M615" s="3">
        <v>2006</v>
      </c>
      <c r="N615" s="4" t="s">
        <v>1540</v>
      </c>
      <c r="O615" s="4" t="s">
        <v>2980</v>
      </c>
      <c r="P615" s="126">
        <v>43891</v>
      </c>
      <c r="Q615" s="1" t="s">
        <v>3621</v>
      </c>
      <c r="R615" s="2" t="b">
        <f t="shared" si="2"/>
        <v>1</v>
      </c>
    </row>
    <row r="616" spans="1:18" x14ac:dyDescent="0.3">
      <c r="A616" s="100">
        <v>612</v>
      </c>
      <c r="B616" s="100">
        <v>1</v>
      </c>
      <c r="C616" s="100" t="s">
        <v>1392</v>
      </c>
      <c r="D616" s="3" t="s">
        <v>1548</v>
      </c>
      <c r="E616" s="3" t="s">
        <v>1564</v>
      </c>
      <c r="F616" s="101" t="s">
        <v>1579</v>
      </c>
      <c r="G616" s="101" t="s">
        <v>1581</v>
      </c>
      <c r="H616" s="101" t="s">
        <v>3622</v>
      </c>
      <c r="I616" s="102">
        <v>60177</v>
      </c>
      <c r="J616" s="102">
        <v>80673370</v>
      </c>
      <c r="K616" s="3" t="s">
        <v>104</v>
      </c>
      <c r="L616" s="3" t="s">
        <v>486</v>
      </c>
      <c r="M616" s="3">
        <v>2006</v>
      </c>
      <c r="N616" s="4" t="s">
        <v>486</v>
      </c>
      <c r="O616" s="4" t="s">
        <v>267</v>
      </c>
      <c r="P616" s="3">
        <v>2015</v>
      </c>
      <c r="Q616" s="1" t="s">
        <v>3622</v>
      </c>
      <c r="R616" s="2" t="b">
        <f t="shared" si="2"/>
        <v>1</v>
      </c>
    </row>
    <row r="617" spans="1:18" x14ac:dyDescent="0.3">
      <c r="A617" s="100">
        <v>613</v>
      </c>
      <c r="B617" s="100">
        <v>1</v>
      </c>
      <c r="C617" s="100" t="s">
        <v>1392</v>
      </c>
      <c r="D617" s="3" t="s">
        <v>1548</v>
      </c>
      <c r="E617" s="3" t="s">
        <v>1564</v>
      </c>
      <c r="F617" s="101" t="s">
        <v>1579</v>
      </c>
      <c r="G617" s="101" t="s">
        <v>1583</v>
      </c>
      <c r="H617" s="101" t="s">
        <v>3623</v>
      </c>
      <c r="I617" s="102">
        <v>60178</v>
      </c>
      <c r="J617" s="102">
        <v>124448370</v>
      </c>
      <c r="K617" s="3" t="s">
        <v>104</v>
      </c>
      <c r="L617" s="3" t="s">
        <v>486</v>
      </c>
      <c r="M617" s="3">
        <v>2008</v>
      </c>
      <c r="N617" s="4" t="s">
        <v>1217</v>
      </c>
      <c r="O617" s="4" t="s">
        <v>1218</v>
      </c>
      <c r="P617" s="106">
        <v>43891</v>
      </c>
      <c r="Q617" s="1" t="s">
        <v>3623</v>
      </c>
      <c r="R617" s="2" t="b">
        <f t="shared" si="2"/>
        <v>1</v>
      </c>
    </row>
    <row r="618" spans="1:18" x14ac:dyDescent="0.3">
      <c r="A618" s="100">
        <v>614</v>
      </c>
      <c r="B618" s="100">
        <v>1</v>
      </c>
      <c r="C618" s="100" t="s">
        <v>1392</v>
      </c>
      <c r="D618" s="3" t="s">
        <v>1548</v>
      </c>
      <c r="E618" s="3" t="s">
        <v>1585</v>
      </c>
      <c r="F618" s="101" t="s">
        <v>1586</v>
      </c>
      <c r="G618" s="101" t="s">
        <v>1587</v>
      </c>
      <c r="H618" s="101" t="s">
        <v>3624</v>
      </c>
      <c r="I618" s="102">
        <v>104050689</v>
      </c>
      <c r="J618" s="102">
        <v>104057239</v>
      </c>
      <c r="K618" s="3" t="s">
        <v>104</v>
      </c>
      <c r="L618" s="3" t="s">
        <v>1540</v>
      </c>
      <c r="M618" s="3">
        <v>2007</v>
      </c>
      <c r="N618" s="4" t="s">
        <v>1561</v>
      </c>
      <c r="O618" s="4" t="s">
        <v>1218</v>
      </c>
      <c r="P618" s="3">
        <v>2018</v>
      </c>
      <c r="Q618" s="1" t="s">
        <v>3624</v>
      </c>
      <c r="R618" s="2" t="b">
        <f t="shared" si="2"/>
        <v>1</v>
      </c>
    </row>
    <row r="619" spans="1:18" x14ac:dyDescent="0.3">
      <c r="A619" s="100">
        <v>615</v>
      </c>
      <c r="B619" s="100">
        <v>1</v>
      </c>
      <c r="C619" s="100" t="s">
        <v>1392</v>
      </c>
      <c r="D619" s="3" t="s">
        <v>1548</v>
      </c>
      <c r="E619" s="3" t="s">
        <v>1585</v>
      </c>
      <c r="F619" s="101" t="s">
        <v>1586</v>
      </c>
      <c r="G619" s="101" t="s">
        <v>1589</v>
      </c>
      <c r="H619" s="101" t="s">
        <v>3625</v>
      </c>
      <c r="I619" s="102">
        <v>60166</v>
      </c>
      <c r="J619" s="102">
        <v>68623788</v>
      </c>
      <c r="K619" s="3" t="s">
        <v>104</v>
      </c>
      <c r="L619" s="3" t="s">
        <v>1217</v>
      </c>
      <c r="M619" s="3">
        <v>2006</v>
      </c>
      <c r="N619" s="4" t="s">
        <v>1561</v>
      </c>
      <c r="O619" s="4" t="s">
        <v>2980</v>
      </c>
      <c r="P619" s="3">
        <v>2018</v>
      </c>
      <c r="Q619" s="1" t="s">
        <v>3625</v>
      </c>
      <c r="R619" s="2" t="b">
        <f t="shared" si="2"/>
        <v>1</v>
      </c>
    </row>
    <row r="620" spans="1:18" x14ac:dyDescent="0.3">
      <c r="A620" s="100">
        <v>616</v>
      </c>
      <c r="B620" s="100">
        <v>1</v>
      </c>
      <c r="C620" s="100" t="s">
        <v>1392</v>
      </c>
      <c r="D620" s="3" t="s">
        <v>1548</v>
      </c>
      <c r="E620" s="3" t="s">
        <v>1585</v>
      </c>
      <c r="F620" s="101" t="s">
        <v>1586</v>
      </c>
      <c r="G620" s="101" t="s">
        <v>1592</v>
      </c>
      <c r="H620" s="101" t="s">
        <v>3626</v>
      </c>
      <c r="I620" s="102">
        <v>161408</v>
      </c>
      <c r="J620" s="102">
        <v>124479984</v>
      </c>
      <c r="K620" s="3" t="s">
        <v>104</v>
      </c>
      <c r="L620" s="3" t="s">
        <v>1217</v>
      </c>
      <c r="M620" s="3">
        <v>2008</v>
      </c>
      <c r="N620" s="4" t="s">
        <v>1561</v>
      </c>
      <c r="O620" s="4" t="s">
        <v>2980</v>
      </c>
      <c r="P620" s="3">
        <v>2018</v>
      </c>
      <c r="Q620" s="1" t="s">
        <v>3626</v>
      </c>
      <c r="R620" s="2" t="b">
        <f t="shared" si="2"/>
        <v>1</v>
      </c>
    </row>
    <row r="621" spans="1:18" x14ac:dyDescent="0.3">
      <c r="A621" s="100">
        <v>617</v>
      </c>
      <c r="B621" s="100">
        <v>1</v>
      </c>
      <c r="C621" s="100" t="s">
        <v>1392</v>
      </c>
      <c r="D621" s="3" t="s">
        <v>1548</v>
      </c>
      <c r="E621" s="3" t="s">
        <v>1585</v>
      </c>
      <c r="F621" s="101" t="s">
        <v>1586</v>
      </c>
      <c r="G621" s="101" t="s">
        <v>1594</v>
      </c>
      <c r="H621" s="101" t="s">
        <v>3627</v>
      </c>
      <c r="I621" s="102">
        <v>60170</v>
      </c>
      <c r="J621" s="102">
        <v>124447244</v>
      </c>
      <c r="K621" s="3" t="s">
        <v>104</v>
      </c>
      <c r="L621" s="3" t="s">
        <v>1217</v>
      </c>
      <c r="M621" s="3">
        <v>2006</v>
      </c>
      <c r="N621" s="4" t="s">
        <v>1561</v>
      </c>
      <c r="O621" s="4" t="s">
        <v>2980</v>
      </c>
      <c r="P621" s="3">
        <v>2018</v>
      </c>
      <c r="Q621" s="1" t="s">
        <v>3627</v>
      </c>
      <c r="R621" s="2" t="b">
        <f t="shared" si="2"/>
        <v>1</v>
      </c>
    </row>
    <row r="622" spans="1:18" x14ac:dyDescent="0.3">
      <c r="A622" s="100">
        <v>618</v>
      </c>
      <c r="B622" s="100">
        <v>1</v>
      </c>
      <c r="C622" s="100" t="s">
        <v>1392</v>
      </c>
      <c r="D622" s="3" t="s">
        <v>1548</v>
      </c>
      <c r="E622" s="3" t="s">
        <v>1585</v>
      </c>
      <c r="F622" s="101" t="s">
        <v>1586</v>
      </c>
      <c r="G622" s="101" t="s">
        <v>1596</v>
      </c>
      <c r="H622" s="101" t="s">
        <v>3628</v>
      </c>
      <c r="I622" s="102">
        <v>60175</v>
      </c>
      <c r="J622" s="102">
        <v>124447684</v>
      </c>
      <c r="K622" s="3" t="s">
        <v>104</v>
      </c>
      <c r="L622" s="3" t="s">
        <v>1217</v>
      </c>
      <c r="M622" s="3">
        <v>2006</v>
      </c>
      <c r="N622" s="4" t="s">
        <v>1561</v>
      </c>
      <c r="O622" s="4" t="s">
        <v>2980</v>
      </c>
      <c r="P622" s="103">
        <v>2018</v>
      </c>
      <c r="Q622" s="1" t="s">
        <v>3628</v>
      </c>
      <c r="R622" s="2" t="b">
        <f t="shared" si="2"/>
        <v>1</v>
      </c>
    </row>
    <row r="623" spans="1:18" x14ac:dyDescent="0.3">
      <c r="A623" s="100">
        <v>619</v>
      </c>
      <c r="B623" s="100">
        <v>1</v>
      </c>
      <c r="C623" s="100" t="s">
        <v>1392</v>
      </c>
      <c r="D623" s="3" t="s">
        <v>1548</v>
      </c>
      <c r="E623" s="3" t="s">
        <v>1585</v>
      </c>
      <c r="F623" s="101" t="s">
        <v>1586</v>
      </c>
      <c r="G623" s="101" t="s">
        <v>747</v>
      </c>
      <c r="H623" s="101" t="s">
        <v>3629</v>
      </c>
      <c r="I623" s="102">
        <v>104061138</v>
      </c>
      <c r="J623" s="102">
        <v>68623995</v>
      </c>
      <c r="K623" s="3" t="s">
        <v>104</v>
      </c>
      <c r="L623" s="3" t="s">
        <v>1217</v>
      </c>
      <c r="M623" s="3">
        <v>2003</v>
      </c>
      <c r="N623" s="4" t="s">
        <v>1561</v>
      </c>
      <c r="O623" s="4" t="s">
        <v>2980</v>
      </c>
      <c r="P623" s="3">
        <v>2018</v>
      </c>
      <c r="Q623" s="1" t="s">
        <v>3629</v>
      </c>
      <c r="R623" s="2" t="b">
        <f t="shared" si="2"/>
        <v>1</v>
      </c>
    </row>
    <row r="624" spans="1:18" x14ac:dyDescent="0.3">
      <c r="A624" s="100">
        <v>620</v>
      </c>
      <c r="B624" s="100">
        <v>1</v>
      </c>
      <c r="C624" s="100" t="s">
        <v>1392</v>
      </c>
      <c r="D624" s="3" t="s">
        <v>1548</v>
      </c>
      <c r="E624" s="3" t="s">
        <v>1599</v>
      </c>
      <c r="F624" s="101" t="s">
        <v>1600</v>
      </c>
      <c r="G624" s="101" t="s">
        <v>1601</v>
      </c>
      <c r="H624" s="101" t="s">
        <v>3630</v>
      </c>
      <c r="I624" s="102">
        <v>41848</v>
      </c>
      <c r="J624" s="102">
        <v>124421912</v>
      </c>
      <c r="K624" s="3" t="s">
        <v>104</v>
      </c>
      <c r="L624" s="3" t="s">
        <v>1217</v>
      </c>
      <c r="M624" s="3">
        <v>2003</v>
      </c>
      <c r="N624" s="4" t="s">
        <v>1561</v>
      </c>
      <c r="O624" s="4" t="s">
        <v>2980</v>
      </c>
      <c r="P624" s="3">
        <v>2018</v>
      </c>
      <c r="Q624" s="1" t="s">
        <v>3630</v>
      </c>
      <c r="R624" s="2" t="b">
        <f t="shared" si="2"/>
        <v>1</v>
      </c>
    </row>
    <row r="625" spans="1:18" x14ac:dyDescent="0.3">
      <c r="A625" s="100">
        <v>621</v>
      </c>
      <c r="B625" s="100">
        <v>1</v>
      </c>
      <c r="C625" s="100" t="s">
        <v>1392</v>
      </c>
      <c r="D625" s="3" t="s">
        <v>1548</v>
      </c>
      <c r="E625" s="3" t="s">
        <v>1599</v>
      </c>
      <c r="F625" s="101" t="s">
        <v>1603</v>
      </c>
      <c r="G625" s="101" t="s">
        <v>1604</v>
      </c>
      <c r="H625" s="101" t="s">
        <v>3631</v>
      </c>
      <c r="I625" s="102">
        <v>41853</v>
      </c>
      <c r="J625" s="102">
        <v>68643043</v>
      </c>
      <c r="K625" s="3" t="s">
        <v>104</v>
      </c>
      <c r="L625" s="3" t="s">
        <v>1217</v>
      </c>
      <c r="M625" s="3">
        <v>2003</v>
      </c>
      <c r="N625" s="4" t="s">
        <v>1561</v>
      </c>
      <c r="O625" s="4" t="s">
        <v>2980</v>
      </c>
      <c r="P625" s="3">
        <v>2018</v>
      </c>
      <c r="Q625" s="1" t="s">
        <v>3631</v>
      </c>
      <c r="R625" s="2" t="b">
        <f t="shared" si="2"/>
        <v>1</v>
      </c>
    </row>
    <row r="626" spans="1:18" x14ac:dyDescent="0.3">
      <c r="A626" s="100">
        <v>622</v>
      </c>
      <c r="B626" s="100">
        <v>1</v>
      </c>
      <c r="C626" s="100" t="s">
        <v>1392</v>
      </c>
      <c r="D626" s="3" t="s">
        <v>1548</v>
      </c>
      <c r="E626" s="3" t="s">
        <v>1599</v>
      </c>
      <c r="F626" s="101" t="s">
        <v>1603</v>
      </c>
      <c r="G626" s="101" t="s">
        <v>1057</v>
      </c>
      <c r="H626" s="101" t="s">
        <v>3632</v>
      </c>
      <c r="I626" s="102">
        <v>60181</v>
      </c>
      <c r="J626" s="102">
        <v>151858712</v>
      </c>
      <c r="K626" s="3" t="s">
        <v>104</v>
      </c>
      <c r="L626" s="3" t="s">
        <v>1217</v>
      </c>
      <c r="M626" s="3">
        <v>2006</v>
      </c>
      <c r="N626" s="4" t="s">
        <v>1561</v>
      </c>
      <c r="O626" s="4" t="s">
        <v>2980</v>
      </c>
      <c r="P626" s="3">
        <v>2018</v>
      </c>
      <c r="Q626" s="1" t="s">
        <v>3632</v>
      </c>
      <c r="R626" s="2" t="b">
        <f t="shared" si="2"/>
        <v>1</v>
      </c>
    </row>
    <row r="627" spans="1:18" x14ac:dyDescent="0.3">
      <c r="A627" s="100">
        <v>623</v>
      </c>
      <c r="B627" s="100">
        <v>1</v>
      </c>
      <c r="C627" s="100" t="s">
        <v>1392</v>
      </c>
      <c r="D627" s="3" t="s">
        <v>1548</v>
      </c>
      <c r="E627" s="3" t="s">
        <v>1599</v>
      </c>
      <c r="F627" s="107" t="s">
        <v>1603</v>
      </c>
      <c r="G627" s="107" t="s">
        <v>1607</v>
      </c>
      <c r="H627" s="101" t="s">
        <v>3633</v>
      </c>
      <c r="I627" s="102">
        <v>39394</v>
      </c>
      <c r="J627" s="102">
        <v>121035795</v>
      </c>
      <c r="K627" s="3" t="s">
        <v>104</v>
      </c>
      <c r="L627" s="3" t="s">
        <v>1217</v>
      </c>
      <c r="M627" s="3">
        <v>2006</v>
      </c>
      <c r="N627" s="4" t="s">
        <v>1561</v>
      </c>
      <c r="O627" s="4" t="s">
        <v>2980</v>
      </c>
      <c r="P627" s="3">
        <v>2018</v>
      </c>
      <c r="Q627" s="1" t="s">
        <v>3633</v>
      </c>
      <c r="R627" s="2" t="b">
        <f t="shared" si="2"/>
        <v>1</v>
      </c>
    </row>
    <row r="628" spans="1:18" x14ac:dyDescent="0.3">
      <c r="A628" s="100">
        <v>624</v>
      </c>
      <c r="B628" s="100">
        <v>1</v>
      </c>
      <c r="C628" s="100" t="s">
        <v>1392</v>
      </c>
      <c r="D628" s="3" t="s">
        <v>1548</v>
      </c>
      <c r="E628" s="3" t="s">
        <v>1599</v>
      </c>
      <c r="F628" s="101" t="s">
        <v>1603</v>
      </c>
      <c r="G628" s="101" t="s">
        <v>909</v>
      </c>
      <c r="H628" s="101" t="s">
        <v>3634</v>
      </c>
      <c r="I628" s="102">
        <v>104019954</v>
      </c>
      <c r="J628" s="102">
        <v>104020006</v>
      </c>
      <c r="K628" s="3" t="s">
        <v>104</v>
      </c>
      <c r="L628" s="3" t="s">
        <v>367</v>
      </c>
      <c r="M628" s="3" t="s">
        <v>267</v>
      </c>
      <c r="N628" s="4" t="s">
        <v>1561</v>
      </c>
      <c r="O628" s="4" t="s">
        <v>2980</v>
      </c>
      <c r="P628" s="103">
        <v>2018</v>
      </c>
      <c r="Q628" s="1" t="s">
        <v>3634</v>
      </c>
      <c r="R628" s="2" t="b">
        <f t="shared" si="2"/>
        <v>1</v>
      </c>
    </row>
    <row r="629" spans="1:18" x14ac:dyDescent="0.3">
      <c r="A629" s="100">
        <v>625</v>
      </c>
      <c r="B629" s="100">
        <v>1</v>
      </c>
      <c r="C629" s="100" t="s">
        <v>1392</v>
      </c>
      <c r="D629" s="3" t="s">
        <v>1548</v>
      </c>
      <c r="E629" s="3" t="s">
        <v>1599</v>
      </c>
      <c r="F629" s="101" t="s">
        <v>1603</v>
      </c>
      <c r="G629" s="101" t="s">
        <v>1610</v>
      </c>
      <c r="H629" s="101" t="s">
        <v>3635</v>
      </c>
      <c r="I629" s="102">
        <v>41854</v>
      </c>
      <c r="J629" s="102">
        <v>124422344</v>
      </c>
      <c r="K629" s="3" t="s">
        <v>104</v>
      </c>
      <c r="L629" s="3" t="s">
        <v>1217</v>
      </c>
      <c r="M629" s="3">
        <v>2003</v>
      </c>
      <c r="N629" s="4" t="s">
        <v>1561</v>
      </c>
      <c r="O629" s="4" t="s">
        <v>2980</v>
      </c>
      <c r="P629" s="3">
        <v>2018</v>
      </c>
      <c r="Q629" s="1" t="s">
        <v>3635</v>
      </c>
      <c r="R629" s="2" t="b">
        <f t="shared" si="2"/>
        <v>1</v>
      </c>
    </row>
    <row r="630" spans="1:18" x14ac:dyDescent="0.3">
      <c r="A630" s="100">
        <v>626</v>
      </c>
      <c r="B630" s="100">
        <v>1</v>
      </c>
      <c r="C630" s="100" t="s">
        <v>1392</v>
      </c>
      <c r="D630" s="3" t="s">
        <v>1548</v>
      </c>
      <c r="E630" s="3" t="s">
        <v>1599</v>
      </c>
      <c r="F630" s="101" t="s">
        <v>1603</v>
      </c>
      <c r="G630" s="101" t="s">
        <v>1612</v>
      </c>
      <c r="H630" s="101" t="s">
        <v>3636</v>
      </c>
      <c r="I630" s="102">
        <v>60180</v>
      </c>
      <c r="J630" s="102">
        <v>124448712</v>
      </c>
      <c r="K630" s="3" t="s">
        <v>104</v>
      </c>
      <c r="L630" s="3" t="s">
        <v>1540</v>
      </c>
      <c r="M630" s="3">
        <v>2006</v>
      </c>
      <c r="N630" s="4" t="s">
        <v>1561</v>
      </c>
      <c r="O630" s="4" t="s">
        <v>2980</v>
      </c>
      <c r="P630" s="3">
        <v>2018</v>
      </c>
      <c r="Q630" s="1" t="s">
        <v>3636</v>
      </c>
      <c r="R630" s="2" t="b">
        <f t="shared" si="2"/>
        <v>1</v>
      </c>
    </row>
    <row r="631" spans="1:18" x14ac:dyDescent="0.3">
      <c r="A631" s="100">
        <v>627</v>
      </c>
      <c r="B631" s="100">
        <v>1</v>
      </c>
      <c r="C631" s="100" t="s">
        <v>1392</v>
      </c>
      <c r="D631" s="3" t="s">
        <v>1548</v>
      </c>
      <c r="E631" s="3" t="s">
        <v>1599</v>
      </c>
      <c r="F631" s="101" t="s">
        <v>1603</v>
      </c>
      <c r="G631" s="101" t="s">
        <v>1614</v>
      </c>
      <c r="H631" s="101" t="s">
        <v>3637</v>
      </c>
      <c r="I631" s="102">
        <v>195475</v>
      </c>
      <c r="J631" s="102">
        <v>2382420</v>
      </c>
      <c r="K631" s="3" t="s">
        <v>104</v>
      </c>
      <c r="L631" s="3" t="s">
        <v>367</v>
      </c>
      <c r="M631" s="3" t="s">
        <v>267</v>
      </c>
      <c r="N631" s="4" t="s">
        <v>2972</v>
      </c>
      <c r="O631" s="4" t="s">
        <v>2980</v>
      </c>
      <c r="P631" s="3">
        <v>2018</v>
      </c>
      <c r="Q631" s="1" t="s">
        <v>3637</v>
      </c>
      <c r="R631" s="2" t="b">
        <f t="shared" si="2"/>
        <v>1</v>
      </c>
    </row>
    <row r="632" spans="1:18" x14ac:dyDescent="0.3">
      <c r="A632" s="100">
        <v>628</v>
      </c>
      <c r="B632" s="100">
        <v>1</v>
      </c>
      <c r="C632" s="100" t="s">
        <v>1392</v>
      </c>
      <c r="D632" s="3" t="s">
        <v>1548</v>
      </c>
      <c r="E632" s="3" t="s">
        <v>1599</v>
      </c>
      <c r="F632" s="101" t="s">
        <v>1603</v>
      </c>
      <c r="G632" s="101" t="s">
        <v>967</v>
      </c>
      <c r="H632" s="101" t="s">
        <v>3638</v>
      </c>
      <c r="I632" s="102">
        <v>60182</v>
      </c>
      <c r="J632" s="102">
        <v>124448942</v>
      </c>
      <c r="K632" s="3" t="s">
        <v>104</v>
      </c>
      <c r="L632" s="3" t="s">
        <v>1217</v>
      </c>
      <c r="M632" s="3">
        <v>2006</v>
      </c>
      <c r="N632" s="4" t="s">
        <v>1561</v>
      </c>
      <c r="O632" s="4" t="s">
        <v>2980</v>
      </c>
      <c r="P632" s="3">
        <v>2018</v>
      </c>
      <c r="Q632" s="1" t="s">
        <v>3638</v>
      </c>
      <c r="R632" s="2" t="b">
        <f t="shared" si="2"/>
        <v>1</v>
      </c>
    </row>
    <row r="633" spans="1:18" x14ac:dyDescent="0.3">
      <c r="A633" s="100">
        <v>629</v>
      </c>
      <c r="B633" s="100">
        <v>1</v>
      </c>
      <c r="C633" s="100" t="s">
        <v>1392</v>
      </c>
      <c r="D633" s="3" t="s">
        <v>1548</v>
      </c>
      <c r="E633" s="3" t="s">
        <v>1599</v>
      </c>
      <c r="F633" s="101" t="s">
        <v>1617</v>
      </c>
      <c r="G633" s="101" t="s">
        <v>1618</v>
      </c>
      <c r="H633" s="101" t="s">
        <v>3639</v>
      </c>
      <c r="I633" s="102">
        <v>130391495</v>
      </c>
      <c r="J633" s="102">
        <v>130392523</v>
      </c>
      <c r="K633" s="3" t="s">
        <v>104</v>
      </c>
      <c r="L633" s="3" t="s">
        <v>367</v>
      </c>
      <c r="M633" s="3" t="s">
        <v>267</v>
      </c>
      <c r="N633" s="4" t="s">
        <v>1561</v>
      </c>
      <c r="O633" s="4" t="s">
        <v>2980</v>
      </c>
      <c r="P633" s="3">
        <v>2018</v>
      </c>
      <c r="Q633" s="1" t="s">
        <v>3639</v>
      </c>
      <c r="R633" s="2" t="b">
        <f t="shared" si="2"/>
        <v>1</v>
      </c>
    </row>
    <row r="634" spans="1:18" x14ac:dyDescent="0.3">
      <c r="A634" s="100">
        <v>630</v>
      </c>
      <c r="B634" s="100">
        <v>1</v>
      </c>
      <c r="C634" s="100" t="s">
        <v>1392</v>
      </c>
      <c r="D634" s="3" t="s">
        <v>1548</v>
      </c>
      <c r="E634" s="3" t="s">
        <v>1620</v>
      </c>
      <c r="F634" s="107" t="s">
        <v>1621</v>
      </c>
      <c r="G634" s="107" t="s">
        <v>1622</v>
      </c>
      <c r="H634" s="101" t="s">
        <v>3640</v>
      </c>
      <c r="I634" s="102">
        <v>60163</v>
      </c>
      <c r="J634" s="102">
        <v>124446397</v>
      </c>
      <c r="K634" s="3" t="s">
        <v>104</v>
      </c>
      <c r="L634" s="3" t="s">
        <v>368</v>
      </c>
      <c r="M634" s="3">
        <v>2006</v>
      </c>
      <c r="N634" s="4" t="s">
        <v>1217</v>
      </c>
      <c r="O634" s="4" t="s">
        <v>3157</v>
      </c>
      <c r="P634" s="108">
        <v>43862</v>
      </c>
      <c r="Q634" s="1" t="s">
        <v>3640</v>
      </c>
      <c r="R634" s="2" t="b">
        <f t="shared" si="2"/>
        <v>1</v>
      </c>
    </row>
    <row r="635" spans="1:18" x14ac:dyDescent="0.3">
      <c r="A635" s="100">
        <v>631</v>
      </c>
      <c r="B635" s="100">
        <v>1</v>
      </c>
      <c r="C635" s="100" t="s">
        <v>1392</v>
      </c>
      <c r="D635" s="3" t="s">
        <v>1548</v>
      </c>
      <c r="E635" s="3" t="s">
        <v>1620</v>
      </c>
      <c r="F635" s="107" t="s">
        <v>1621</v>
      </c>
      <c r="G635" s="107" t="s">
        <v>1372</v>
      </c>
      <c r="H635" s="101" t="s">
        <v>3641</v>
      </c>
      <c r="I635" s="102">
        <v>60164</v>
      </c>
      <c r="J635" s="102">
        <v>124446536</v>
      </c>
      <c r="K635" s="3" t="s">
        <v>104</v>
      </c>
      <c r="L635" s="3" t="s">
        <v>368</v>
      </c>
      <c r="M635" s="3">
        <v>2006</v>
      </c>
      <c r="N635" s="4" t="s">
        <v>368</v>
      </c>
      <c r="O635" s="4" t="s">
        <v>267</v>
      </c>
      <c r="P635" s="3">
        <v>2018</v>
      </c>
      <c r="Q635" s="1" t="s">
        <v>3641</v>
      </c>
      <c r="R635" s="2" t="b">
        <f t="shared" si="2"/>
        <v>1</v>
      </c>
    </row>
    <row r="636" spans="1:18" x14ac:dyDescent="0.3">
      <c r="A636" s="100">
        <v>632</v>
      </c>
      <c r="B636" s="100">
        <v>1</v>
      </c>
      <c r="C636" s="100" t="s">
        <v>1392</v>
      </c>
      <c r="D636" s="3" t="s">
        <v>1548</v>
      </c>
      <c r="E636" s="3" t="s">
        <v>1620</v>
      </c>
      <c r="F636" s="107" t="s">
        <v>1621</v>
      </c>
      <c r="G636" s="107" t="s">
        <v>1626</v>
      </c>
      <c r="H636" s="101" t="s">
        <v>3642</v>
      </c>
      <c r="I636" s="102">
        <v>161555</v>
      </c>
      <c r="J636" s="102">
        <v>124505883</v>
      </c>
      <c r="K636" s="3" t="s">
        <v>104</v>
      </c>
      <c r="L636" s="3" t="s">
        <v>486</v>
      </c>
      <c r="M636" s="3">
        <v>2008</v>
      </c>
      <c r="N636" s="4" t="s">
        <v>1540</v>
      </c>
      <c r="O636" s="4" t="s">
        <v>1218</v>
      </c>
      <c r="P636" s="3">
        <v>2018</v>
      </c>
      <c r="Q636" s="1" t="s">
        <v>3642</v>
      </c>
      <c r="R636" s="2" t="b">
        <f t="shared" si="2"/>
        <v>1</v>
      </c>
    </row>
    <row r="637" spans="1:18" x14ac:dyDescent="0.3">
      <c r="A637" s="100">
        <v>633</v>
      </c>
      <c r="B637" s="100">
        <v>1</v>
      </c>
      <c r="C637" s="100" t="s">
        <v>1392</v>
      </c>
      <c r="D637" s="3" t="s">
        <v>1548</v>
      </c>
      <c r="E637" s="3" t="s">
        <v>1620</v>
      </c>
      <c r="F637" s="107" t="s">
        <v>1621</v>
      </c>
      <c r="G637" s="107" t="s">
        <v>1628</v>
      </c>
      <c r="H637" s="101" t="s">
        <v>3643</v>
      </c>
      <c r="I637" s="102">
        <v>161697</v>
      </c>
      <c r="J637" s="102">
        <v>124530008</v>
      </c>
      <c r="K637" s="3" t="s">
        <v>104</v>
      </c>
      <c r="L637" s="3" t="s">
        <v>486</v>
      </c>
      <c r="M637" s="3">
        <v>2008</v>
      </c>
      <c r="N637" s="4" t="s">
        <v>486</v>
      </c>
      <c r="O637" s="4" t="s">
        <v>267</v>
      </c>
      <c r="P637" s="3">
        <v>2018</v>
      </c>
      <c r="Q637" s="1" t="s">
        <v>3643</v>
      </c>
      <c r="R637" s="2" t="b">
        <f t="shared" si="2"/>
        <v>1</v>
      </c>
    </row>
    <row r="638" spans="1:18" x14ac:dyDescent="0.3">
      <c r="A638" s="100">
        <v>634</v>
      </c>
      <c r="B638" s="100">
        <v>1</v>
      </c>
      <c r="C638" s="100" t="s">
        <v>1392</v>
      </c>
      <c r="D638" s="3" t="s">
        <v>1548</v>
      </c>
      <c r="E638" s="3" t="s">
        <v>1620</v>
      </c>
      <c r="F638" s="101" t="s">
        <v>1621</v>
      </c>
      <c r="G638" s="101" t="s">
        <v>626</v>
      </c>
      <c r="H638" s="101" t="s">
        <v>3644</v>
      </c>
      <c r="I638" s="102">
        <v>107604242</v>
      </c>
      <c r="J638" s="102">
        <v>109922500</v>
      </c>
      <c r="K638" s="3" t="s">
        <v>104</v>
      </c>
      <c r="L638" s="3" t="s">
        <v>367</v>
      </c>
      <c r="M638" s="3" t="s">
        <v>267</v>
      </c>
      <c r="N638" s="4" t="s">
        <v>486</v>
      </c>
      <c r="O638" s="4" t="s">
        <v>267</v>
      </c>
      <c r="P638" s="3">
        <v>2017</v>
      </c>
      <c r="Q638" s="1" t="s">
        <v>3644</v>
      </c>
      <c r="R638" s="2" t="b">
        <f t="shared" si="2"/>
        <v>1</v>
      </c>
    </row>
    <row r="639" spans="1:18" x14ac:dyDescent="0.3">
      <c r="A639" s="100">
        <v>635</v>
      </c>
      <c r="B639" s="100">
        <v>1</v>
      </c>
      <c r="C639" s="100" t="s">
        <v>1392</v>
      </c>
      <c r="D639" s="3" t="s">
        <v>1548</v>
      </c>
      <c r="E639" s="3" t="s">
        <v>1620</v>
      </c>
      <c r="F639" s="101" t="s">
        <v>1621</v>
      </c>
      <c r="G639" s="101" t="s">
        <v>1631</v>
      </c>
      <c r="H639" s="101" t="s">
        <v>3645</v>
      </c>
      <c r="I639" s="102">
        <v>60172</v>
      </c>
      <c r="J639" s="102">
        <v>109899000</v>
      </c>
      <c r="K639" s="3" t="s">
        <v>104</v>
      </c>
      <c r="L639" s="3" t="s">
        <v>486</v>
      </c>
      <c r="M639" s="3">
        <v>2006</v>
      </c>
      <c r="N639" s="4" t="s">
        <v>2972</v>
      </c>
      <c r="O639" s="4" t="s">
        <v>3003</v>
      </c>
      <c r="P639" s="103">
        <v>2017</v>
      </c>
      <c r="Q639" s="1" t="s">
        <v>3645</v>
      </c>
      <c r="R639" s="2" t="b">
        <f t="shared" si="2"/>
        <v>1</v>
      </c>
    </row>
    <row r="640" spans="1:18" x14ac:dyDescent="0.3">
      <c r="A640" s="100">
        <v>636</v>
      </c>
      <c r="B640" s="100">
        <v>1</v>
      </c>
      <c r="C640" s="100" t="s">
        <v>1392</v>
      </c>
      <c r="D640" s="3" t="s">
        <v>1548</v>
      </c>
      <c r="E640" s="3" t="s">
        <v>1620</v>
      </c>
      <c r="F640" s="101" t="s">
        <v>1621</v>
      </c>
      <c r="G640" s="101" t="s">
        <v>1633</v>
      </c>
      <c r="H640" s="101" t="s">
        <v>3646</v>
      </c>
      <c r="I640" s="102">
        <v>161476</v>
      </c>
      <c r="J640" s="102">
        <v>109905030</v>
      </c>
      <c r="K640" s="3" t="s">
        <v>104</v>
      </c>
      <c r="L640" s="3" t="s">
        <v>486</v>
      </c>
      <c r="M640" s="3">
        <v>2008</v>
      </c>
      <c r="N640" s="4" t="s">
        <v>1561</v>
      </c>
      <c r="O640" s="4" t="s">
        <v>3003</v>
      </c>
      <c r="P640" s="103">
        <v>2017</v>
      </c>
      <c r="Q640" s="1" t="s">
        <v>3646</v>
      </c>
      <c r="R640" s="2" t="b">
        <f t="shared" si="2"/>
        <v>1</v>
      </c>
    </row>
    <row r="641" spans="1:18" x14ac:dyDescent="0.3">
      <c r="A641" s="100">
        <v>637</v>
      </c>
      <c r="B641" s="100">
        <v>1</v>
      </c>
      <c r="C641" s="100" t="s">
        <v>1392</v>
      </c>
      <c r="D641" s="3" t="s">
        <v>1548</v>
      </c>
      <c r="E641" s="3" t="s">
        <v>1620</v>
      </c>
      <c r="F641" s="101" t="s">
        <v>1636</v>
      </c>
      <c r="G641" s="101" t="s">
        <v>1637</v>
      </c>
      <c r="H641" s="101" t="s">
        <v>3647</v>
      </c>
      <c r="I641" s="102">
        <v>157877009</v>
      </c>
      <c r="J641" s="102">
        <v>196522247</v>
      </c>
      <c r="K641" s="3" t="s">
        <v>2995</v>
      </c>
      <c r="L641" s="3" t="s">
        <v>367</v>
      </c>
      <c r="M641" s="3" t="s">
        <v>267</v>
      </c>
      <c r="N641" s="4" t="s">
        <v>1217</v>
      </c>
      <c r="O641" s="4" t="s">
        <v>1218</v>
      </c>
      <c r="P641" s="104">
        <v>44228</v>
      </c>
      <c r="Q641" s="1" t="s">
        <v>3647</v>
      </c>
      <c r="R641" s="2" t="b">
        <f t="shared" si="2"/>
        <v>1</v>
      </c>
    </row>
    <row r="642" spans="1:18" x14ac:dyDescent="0.3">
      <c r="A642" s="100">
        <v>638</v>
      </c>
      <c r="B642" s="100">
        <v>1</v>
      </c>
      <c r="C642" s="100" t="s">
        <v>1392</v>
      </c>
      <c r="D642" s="3" t="s">
        <v>1548</v>
      </c>
      <c r="E642" s="3" t="s">
        <v>1620</v>
      </c>
      <c r="F642" s="101" t="s">
        <v>1636</v>
      </c>
      <c r="G642" s="101" t="s">
        <v>1640</v>
      </c>
      <c r="H642" s="101" t="s">
        <v>3648</v>
      </c>
      <c r="I642" s="102">
        <v>161457</v>
      </c>
      <c r="J642" s="102">
        <v>124488932</v>
      </c>
      <c r="K642" s="3" t="s">
        <v>104</v>
      </c>
      <c r="L642" s="3" t="s">
        <v>486</v>
      </c>
      <c r="M642" s="3">
        <v>2008</v>
      </c>
      <c r="N642" s="4" t="s">
        <v>1217</v>
      </c>
      <c r="O642" s="4" t="s">
        <v>1218</v>
      </c>
      <c r="P642" s="104">
        <v>43891</v>
      </c>
      <c r="Q642" s="1" t="s">
        <v>3648</v>
      </c>
      <c r="R642" s="2" t="b">
        <f t="shared" si="2"/>
        <v>1</v>
      </c>
    </row>
    <row r="643" spans="1:18" x14ac:dyDescent="0.3">
      <c r="A643" s="100">
        <v>639</v>
      </c>
      <c r="B643" s="100">
        <v>1</v>
      </c>
      <c r="C643" s="100" t="s">
        <v>1392</v>
      </c>
      <c r="D643" s="3" t="s">
        <v>1548</v>
      </c>
      <c r="E643" s="3" t="s">
        <v>1620</v>
      </c>
      <c r="F643" s="101" t="s">
        <v>1636</v>
      </c>
      <c r="G643" s="101" t="s">
        <v>1643</v>
      </c>
      <c r="H643" s="101" t="s">
        <v>3649</v>
      </c>
      <c r="I643" s="102">
        <v>41064</v>
      </c>
      <c r="J643" s="102">
        <v>2951089</v>
      </c>
      <c r="K643" s="3" t="s">
        <v>104</v>
      </c>
      <c r="L643" s="3" t="s">
        <v>1561</v>
      </c>
      <c r="M643" s="3">
        <v>2007</v>
      </c>
      <c r="N643" s="4" t="s">
        <v>1561</v>
      </c>
      <c r="O643" s="4" t="s">
        <v>2980</v>
      </c>
      <c r="P643" s="127">
        <v>2019</v>
      </c>
      <c r="Q643" s="1" t="s">
        <v>3649</v>
      </c>
      <c r="R643" s="2" t="b">
        <f t="shared" si="2"/>
        <v>1</v>
      </c>
    </row>
    <row r="644" spans="1:18" x14ac:dyDescent="0.3">
      <c r="A644" s="100">
        <v>640</v>
      </c>
      <c r="B644" s="100">
        <v>1</v>
      </c>
      <c r="C644" s="100" t="s">
        <v>1392</v>
      </c>
      <c r="D644" s="3" t="s">
        <v>1548</v>
      </c>
      <c r="E644" s="3" t="s">
        <v>1620</v>
      </c>
      <c r="F644" s="101" t="s">
        <v>1636</v>
      </c>
      <c r="G644" s="101" t="s">
        <v>1646</v>
      </c>
      <c r="H644" s="101" t="s">
        <v>3650</v>
      </c>
      <c r="I644" s="102">
        <v>161743</v>
      </c>
      <c r="J644" s="102">
        <v>896981</v>
      </c>
      <c r="K644" s="3" t="s">
        <v>104</v>
      </c>
      <c r="L644" s="3" t="s">
        <v>2972</v>
      </c>
      <c r="M644" s="3">
        <v>2004</v>
      </c>
      <c r="N644" s="4" t="s">
        <v>1217</v>
      </c>
      <c r="O644" s="4" t="s">
        <v>3202</v>
      </c>
      <c r="P644" s="104">
        <v>43891</v>
      </c>
      <c r="Q644" s="1" t="s">
        <v>3650</v>
      </c>
      <c r="R644" s="2" t="b">
        <f t="shared" si="2"/>
        <v>1</v>
      </c>
    </row>
    <row r="645" spans="1:18" x14ac:dyDescent="0.3">
      <c r="A645" s="100">
        <v>641</v>
      </c>
      <c r="B645" s="100">
        <v>1</v>
      </c>
      <c r="C645" s="100" t="s">
        <v>1392</v>
      </c>
      <c r="D645" s="3" t="s">
        <v>1548</v>
      </c>
      <c r="E645" s="3" t="s">
        <v>1620</v>
      </c>
      <c r="F645" s="101" t="s">
        <v>1636</v>
      </c>
      <c r="G645" s="101" t="s">
        <v>1648</v>
      </c>
      <c r="H645" s="101" t="s">
        <v>3651</v>
      </c>
      <c r="I645" s="102">
        <v>60168</v>
      </c>
      <c r="J645" s="102">
        <v>124446908</v>
      </c>
      <c r="K645" s="3" t="s">
        <v>104</v>
      </c>
      <c r="L645" s="3" t="s">
        <v>2972</v>
      </c>
      <c r="M645" s="3">
        <v>2006</v>
      </c>
      <c r="N645" s="4" t="s">
        <v>1217</v>
      </c>
      <c r="O645" s="4" t="s">
        <v>1218</v>
      </c>
      <c r="P645" s="104">
        <v>43891</v>
      </c>
      <c r="Q645" s="1" t="s">
        <v>3651</v>
      </c>
      <c r="R645" s="2" t="b">
        <f t="shared" si="2"/>
        <v>1</v>
      </c>
    </row>
    <row r="646" spans="1:18" x14ac:dyDescent="0.3">
      <c r="A646" s="100">
        <v>642</v>
      </c>
      <c r="B646" s="100">
        <v>1</v>
      </c>
      <c r="C646" s="100" t="s">
        <v>1392</v>
      </c>
      <c r="D646" s="3" t="s">
        <v>1548</v>
      </c>
      <c r="E646" s="3" t="s">
        <v>1620</v>
      </c>
      <c r="F646" s="101" t="s">
        <v>1636</v>
      </c>
      <c r="G646" s="101" t="s">
        <v>1651</v>
      </c>
      <c r="H646" s="101" t="s">
        <v>3652</v>
      </c>
      <c r="I646" s="102">
        <v>161373</v>
      </c>
      <c r="J646" s="102">
        <v>887217</v>
      </c>
      <c r="K646" s="3" t="s">
        <v>104</v>
      </c>
      <c r="L646" s="3" t="s">
        <v>2972</v>
      </c>
      <c r="M646" s="3">
        <v>2004</v>
      </c>
      <c r="N646" s="4" t="s">
        <v>1540</v>
      </c>
      <c r="O646" s="4" t="s">
        <v>3202</v>
      </c>
      <c r="P646" s="113">
        <v>43891</v>
      </c>
      <c r="Q646" s="1" t="s">
        <v>3652</v>
      </c>
      <c r="R646" s="2" t="b">
        <f t="shared" si="2"/>
        <v>1</v>
      </c>
    </row>
    <row r="647" spans="1:18" x14ac:dyDescent="0.3">
      <c r="A647" s="100">
        <v>643</v>
      </c>
      <c r="B647" s="100">
        <v>1</v>
      </c>
      <c r="C647" s="100" t="s">
        <v>1392</v>
      </c>
      <c r="D647" s="3" t="s">
        <v>1548</v>
      </c>
      <c r="E647" s="3" t="s">
        <v>1620</v>
      </c>
      <c r="F647" s="101" t="s">
        <v>1636</v>
      </c>
      <c r="G647" s="101" t="s">
        <v>1654</v>
      </c>
      <c r="H647" s="101" t="s">
        <v>3653</v>
      </c>
      <c r="I647" s="102">
        <v>44584</v>
      </c>
      <c r="J647" s="102">
        <v>124433864</v>
      </c>
      <c r="K647" s="3" t="s">
        <v>104</v>
      </c>
      <c r="L647" s="3" t="s">
        <v>486</v>
      </c>
      <c r="M647" s="3">
        <v>2004</v>
      </c>
      <c r="N647" s="4" t="s">
        <v>1217</v>
      </c>
      <c r="O647" s="4" t="s">
        <v>1218</v>
      </c>
      <c r="P647" s="106">
        <v>43891</v>
      </c>
      <c r="Q647" s="1" t="s">
        <v>3653</v>
      </c>
      <c r="R647" s="2" t="b">
        <f t="shared" si="2"/>
        <v>1</v>
      </c>
    </row>
    <row r="648" spans="1:18" x14ac:dyDescent="0.3">
      <c r="A648" s="100">
        <v>644</v>
      </c>
      <c r="B648" s="100">
        <v>1</v>
      </c>
      <c r="C648" s="100" t="s">
        <v>1392</v>
      </c>
      <c r="D648" s="3" t="s">
        <v>1548</v>
      </c>
      <c r="E648" s="3" t="s">
        <v>1620</v>
      </c>
      <c r="F648" s="101" t="s">
        <v>1636</v>
      </c>
      <c r="G648" s="101" t="s">
        <v>1657</v>
      </c>
      <c r="H648" s="101" t="s">
        <v>3654</v>
      </c>
      <c r="I648" s="102">
        <v>63158</v>
      </c>
      <c r="J648" s="102">
        <v>124463727</v>
      </c>
      <c r="K648" s="3" t="s">
        <v>104</v>
      </c>
      <c r="L648" s="3" t="s">
        <v>486</v>
      </c>
      <c r="M648" s="3">
        <v>2007</v>
      </c>
      <c r="N648" s="4" t="s">
        <v>1217</v>
      </c>
      <c r="O648" s="4" t="s">
        <v>1218</v>
      </c>
      <c r="P648" s="106">
        <v>43891</v>
      </c>
      <c r="Q648" s="1" t="s">
        <v>3654</v>
      </c>
      <c r="R648" s="2" t="b">
        <f t="shared" si="2"/>
        <v>1</v>
      </c>
    </row>
    <row r="649" spans="1:18" x14ac:dyDescent="0.3">
      <c r="A649" s="100">
        <v>645</v>
      </c>
      <c r="B649" s="100">
        <v>1</v>
      </c>
      <c r="C649" s="100" t="s">
        <v>1392</v>
      </c>
      <c r="D649" s="3" t="s">
        <v>1548</v>
      </c>
      <c r="E649" s="3" t="s">
        <v>1620</v>
      </c>
      <c r="F649" s="101" t="s">
        <v>1636</v>
      </c>
      <c r="G649" s="101" t="s">
        <v>1660</v>
      </c>
      <c r="H649" s="101" t="s">
        <v>3655</v>
      </c>
      <c r="I649" s="102">
        <v>60171</v>
      </c>
      <c r="J649" s="102">
        <v>104004394</v>
      </c>
      <c r="K649" s="3" t="s">
        <v>104</v>
      </c>
      <c r="L649" s="3" t="s">
        <v>2972</v>
      </c>
      <c r="M649" s="3">
        <v>2006</v>
      </c>
      <c r="N649" s="4" t="s">
        <v>2972</v>
      </c>
      <c r="O649" s="3"/>
      <c r="P649" s="3">
        <v>2014</v>
      </c>
      <c r="Q649" s="1" t="s">
        <v>3655</v>
      </c>
      <c r="R649" s="2" t="b">
        <f t="shared" si="2"/>
        <v>1</v>
      </c>
    </row>
    <row r="650" spans="1:18" x14ac:dyDescent="0.3">
      <c r="A650" s="100">
        <v>646</v>
      </c>
      <c r="B650" s="100">
        <v>1</v>
      </c>
      <c r="C650" s="100" t="s">
        <v>1392</v>
      </c>
      <c r="D650" s="3" t="s">
        <v>1548</v>
      </c>
      <c r="E650" s="3" t="s">
        <v>1620</v>
      </c>
      <c r="F650" s="101" t="s">
        <v>1663</v>
      </c>
      <c r="G650" s="101" t="s">
        <v>1664</v>
      </c>
      <c r="H650" s="101" t="s">
        <v>3656</v>
      </c>
      <c r="I650" s="102">
        <v>161320</v>
      </c>
      <c r="J650" s="102">
        <v>124465045</v>
      </c>
      <c r="K650" s="3" t="s">
        <v>104</v>
      </c>
      <c r="L650" s="3" t="s">
        <v>1217</v>
      </c>
      <c r="M650" s="3">
        <v>2008</v>
      </c>
      <c r="N650" s="4" t="s">
        <v>1561</v>
      </c>
      <c r="O650" s="4" t="s">
        <v>1218</v>
      </c>
      <c r="P650" s="109">
        <v>44197</v>
      </c>
      <c r="Q650" s="1" t="s">
        <v>3656</v>
      </c>
      <c r="R650" s="2" t="b">
        <f t="shared" si="2"/>
        <v>1</v>
      </c>
    </row>
    <row r="651" spans="1:18" x14ac:dyDescent="0.3">
      <c r="A651" s="100">
        <v>647</v>
      </c>
      <c r="B651" s="100">
        <v>1</v>
      </c>
      <c r="C651" s="100" t="s">
        <v>1392</v>
      </c>
      <c r="D651" s="3" t="s">
        <v>1548</v>
      </c>
      <c r="E651" s="3" t="s">
        <v>1620</v>
      </c>
      <c r="F651" s="101" t="s">
        <v>1663</v>
      </c>
      <c r="G651" s="101" t="s">
        <v>1667</v>
      </c>
      <c r="H651" s="101" t="s">
        <v>3657</v>
      </c>
      <c r="I651" s="102">
        <v>161478</v>
      </c>
      <c r="J651" s="102">
        <v>124492224</v>
      </c>
      <c r="K651" s="3" t="s">
        <v>1219</v>
      </c>
      <c r="L651" s="3" t="s">
        <v>486</v>
      </c>
      <c r="M651" s="3">
        <v>2008</v>
      </c>
      <c r="N651" s="4" t="s">
        <v>1561</v>
      </c>
      <c r="O651" s="4" t="s">
        <v>1218</v>
      </c>
      <c r="P651" s="113">
        <v>44228</v>
      </c>
      <c r="Q651" s="1" t="s">
        <v>3657</v>
      </c>
      <c r="R651" s="2" t="b">
        <f t="shared" si="2"/>
        <v>1</v>
      </c>
    </row>
    <row r="652" spans="1:18" x14ac:dyDescent="0.3">
      <c r="A652" s="100">
        <v>648</v>
      </c>
      <c r="B652" s="100">
        <v>1</v>
      </c>
      <c r="C652" s="100" t="s">
        <v>1392</v>
      </c>
      <c r="D652" s="3" t="s">
        <v>1548</v>
      </c>
      <c r="E652" s="3" t="s">
        <v>1620</v>
      </c>
      <c r="F652" s="107" t="s">
        <v>1663</v>
      </c>
      <c r="G652" s="107" t="s">
        <v>1669</v>
      </c>
      <c r="H652" s="101" t="s">
        <v>3658</v>
      </c>
      <c r="I652" s="102">
        <v>124396530</v>
      </c>
      <c r="J652" s="102">
        <v>124552542</v>
      </c>
      <c r="K652" s="3" t="s">
        <v>104</v>
      </c>
      <c r="L652" s="3" t="s">
        <v>367</v>
      </c>
      <c r="M652" s="3" t="s">
        <v>267</v>
      </c>
      <c r="N652" s="4" t="s">
        <v>486</v>
      </c>
      <c r="O652" s="4" t="s">
        <v>267</v>
      </c>
      <c r="P652" s="3">
        <v>2018</v>
      </c>
      <c r="Q652" s="1" t="s">
        <v>3658</v>
      </c>
      <c r="R652" s="2" t="b">
        <f t="shared" si="2"/>
        <v>1</v>
      </c>
    </row>
    <row r="653" spans="1:18" x14ac:dyDescent="0.3">
      <c r="A653" s="100">
        <v>649</v>
      </c>
      <c r="B653" s="100">
        <v>1</v>
      </c>
      <c r="C653" s="100" t="s">
        <v>1392</v>
      </c>
      <c r="D653" s="3" t="s">
        <v>1548</v>
      </c>
      <c r="E653" s="3" t="s">
        <v>1620</v>
      </c>
      <c r="F653" s="101" t="s">
        <v>1663</v>
      </c>
      <c r="G653" s="101" t="s">
        <v>105</v>
      </c>
      <c r="H653" s="101" t="s">
        <v>3659</v>
      </c>
      <c r="I653" s="102">
        <v>103933123</v>
      </c>
      <c r="J653" s="102">
        <v>103933139</v>
      </c>
      <c r="K653" s="3" t="s">
        <v>1219</v>
      </c>
      <c r="L653" s="3" t="s">
        <v>367</v>
      </c>
      <c r="M653" s="3" t="s">
        <v>267</v>
      </c>
      <c r="N653" s="4" t="s">
        <v>1540</v>
      </c>
      <c r="O653" s="4" t="s">
        <v>1218</v>
      </c>
      <c r="P653" s="104">
        <v>44228</v>
      </c>
      <c r="Q653" s="1" t="s">
        <v>3659</v>
      </c>
      <c r="R653" s="2" t="b">
        <f t="shared" si="2"/>
        <v>1</v>
      </c>
    </row>
    <row r="654" spans="1:18" x14ac:dyDescent="0.3">
      <c r="A654" s="100">
        <v>650</v>
      </c>
      <c r="B654" s="100">
        <v>1</v>
      </c>
      <c r="C654" s="100" t="s">
        <v>1392</v>
      </c>
      <c r="D654" s="3" t="s">
        <v>1548</v>
      </c>
      <c r="E654" s="3" t="s">
        <v>1620</v>
      </c>
      <c r="F654" s="107" t="s">
        <v>1663</v>
      </c>
      <c r="G654" s="107" t="s">
        <v>1673</v>
      </c>
      <c r="H654" s="101" t="s">
        <v>3660</v>
      </c>
      <c r="I654" s="102">
        <v>161405</v>
      </c>
      <c r="J654" s="102">
        <v>124479447</v>
      </c>
      <c r="K654" s="3" t="s">
        <v>104</v>
      </c>
      <c r="L654" s="3" t="s">
        <v>486</v>
      </c>
      <c r="M654" s="3">
        <v>2008</v>
      </c>
      <c r="N654" s="4" t="s">
        <v>486</v>
      </c>
      <c r="O654" s="4" t="s">
        <v>267</v>
      </c>
      <c r="P654" s="3">
        <v>2018</v>
      </c>
      <c r="Q654" s="1" t="s">
        <v>3660</v>
      </c>
      <c r="R654" s="2" t="b">
        <f t="shared" si="2"/>
        <v>1</v>
      </c>
    </row>
    <row r="655" spans="1:18" x14ac:dyDescent="0.3">
      <c r="A655" s="100">
        <v>651</v>
      </c>
      <c r="B655" s="100">
        <v>1</v>
      </c>
      <c r="C655" s="100" t="s">
        <v>1392</v>
      </c>
      <c r="D655" s="3" t="s">
        <v>1548</v>
      </c>
      <c r="E655" s="3" t="s">
        <v>1620</v>
      </c>
      <c r="F655" s="101" t="s">
        <v>1663</v>
      </c>
      <c r="G655" s="101" t="s">
        <v>1675</v>
      </c>
      <c r="H655" s="101" t="s">
        <v>3661</v>
      </c>
      <c r="I655" s="102">
        <v>60167</v>
      </c>
      <c r="J655" s="102">
        <v>124446775</v>
      </c>
      <c r="K655" s="3" t="s">
        <v>104</v>
      </c>
      <c r="L655" s="105" t="s">
        <v>2972</v>
      </c>
      <c r="M655" s="105">
        <v>2006</v>
      </c>
      <c r="N655" s="4" t="s">
        <v>1540</v>
      </c>
      <c r="O655" s="4" t="s">
        <v>3202</v>
      </c>
      <c r="P655" s="106">
        <v>43891</v>
      </c>
      <c r="Q655" s="1" t="s">
        <v>3661</v>
      </c>
      <c r="R655" s="2" t="b">
        <f t="shared" si="2"/>
        <v>1</v>
      </c>
    </row>
    <row r="656" spans="1:18" x14ac:dyDescent="0.3">
      <c r="A656" s="100">
        <v>652</v>
      </c>
      <c r="B656" s="100">
        <v>1</v>
      </c>
      <c r="C656" s="100" t="s">
        <v>1392</v>
      </c>
      <c r="D656" s="3" t="s">
        <v>1548</v>
      </c>
      <c r="E656" s="3" t="s">
        <v>1620</v>
      </c>
      <c r="F656" s="101" t="s">
        <v>1663</v>
      </c>
      <c r="G656" s="101" t="s">
        <v>1677</v>
      </c>
      <c r="H656" s="101" t="s">
        <v>3662</v>
      </c>
      <c r="I656" s="102">
        <v>161409</v>
      </c>
      <c r="J656" s="102">
        <v>124479989</v>
      </c>
      <c r="K656" s="3" t="s">
        <v>104</v>
      </c>
      <c r="L656" s="3" t="s">
        <v>1217</v>
      </c>
      <c r="M656" s="3">
        <v>2008</v>
      </c>
      <c r="N656" s="4" t="s">
        <v>1561</v>
      </c>
      <c r="O656" s="4" t="s">
        <v>1218</v>
      </c>
      <c r="P656" s="109">
        <v>44197</v>
      </c>
      <c r="Q656" s="1" t="s">
        <v>3662</v>
      </c>
      <c r="R656" s="2" t="b">
        <f t="shared" si="2"/>
        <v>1</v>
      </c>
    </row>
    <row r="657" spans="1:18" x14ac:dyDescent="0.3">
      <c r="A657" s="100">
        <v>653</v>
      </c>
      <c r="B657" s="100">
        <v>1</v>
      </c>
      <c r="C657" s="100" t="s">
        <v>1392</v>
      </c>
      <c r="D657" s="3" t="s">
        <v>1548</v>
      </c>
      <c r="E657" s="3" t="s">
        <v>1620</v>
      </c>
      <c r="F657" s="101" t="s">
        <v>1663</v>
      </c>
      <c r="G657" s="101" t="s">
        <v>1680</v>
      </c>
      <c r="H657" s="101" t="s">
        <v>3663</v>
      </c>
      <c r="I657" s="102">
        <v>63167</v>
      </c>
      <c r="J657" s="102">
        <v>124464321</v>
      </c>
      <c r="K657" s="3" t="s">
        <v>1219</v>
      </c>
      <c r="L657" s="3" t="s">
        <v>1217</v>
      </c>
      <c r="M657" s="3">
        <v>2006</v>
      </c>
      <c r="N657" s="4" t="s">
        <v>1561</v>
      </c>
      <c r="O657" s="4" t="s">
        <v>1218</v>
      </c>
      <c r="P657" s="104">
        <v>44228</v>
      </c>
      <c r="Q657" s="1" t="s">
        <v>3663</v>
      </c>
      <c r="R657" s="2" t="b">
        <f t="shared" si="2"/>
        <v>1</v>
      </c>
    </row>
    <row r="658" spans="1:18" x14ac:dyDescent="0.3">
      <c r="A658" s="100">
        <v>654</v>
      </c>
      <c r="B658" s="100">
        <v>1</v>
      </c>
      <c r="C658" s="100" t="s">
        <v>1392</v>
      </c>
      <c r="D658" s="3" t="s">
        <v>1548</v>
      </c>
      <c r="E658" s="3" t="s">
        <v>1620</v>
      </c>
      <c r="F658" s="101" t="s">
        <v>1663</v>
      </c>
      <c r="G658" s="101" t="s">
        <v>1682</v>
      </c>
      <c r="H658" s="101" t="s">
        <v>3664</v>
      </c>
      <c r="I658" s="102">
        <v>161677</v>
      </c>
      <c r="J658" s="102">
        <v>124526883</v>
      </c>
      <c r="K658" s="3" t="s">
        <v>1219</v>
      </c>
      <c r="L658" s="3" t="s">
        <v>486</v>
      </c>
      <c r="M658" s="3">
        <v>2008</v>
      </c>
      <c r="N658" s="4" t="s">
        <v>1561</v>
      </c>
      <c r="O658" s="4" t="s">
        <v>1218</v>
      </c>
      <c r="P658" s="113">
        <v>44228</v>
      </c>
      <c r="Q658" s="1" t="s">
        <v>3664</v>
      </c>
      <c r="R658" s="2" t="b">
        <f t="shared" si="2"/>
        <v>1</v>
      </c>
    </row>
    <row r="659" spans="1:18" x14ac:dyDescent="0.3">
      <c r="A659" s="100">
        <v>655</v>
      </c>
      <c r="B659" s="100">
        <v>1</v>
      </c>
      <c r="C659" s="100" t="s">
        <v>1392</v>
      </c>
      <c r="D659" s="3" t="s">
        <v>1548</v>
      </c>
      <c r="E659" s="3" t="s">
        <v>1620</v>
      </c>
      <c r="F659" s="101" t="s">
        <v>1663</v>
      </c>
      <c r="G659" s="101" t="s">
        <v>1684</v>
      </c>
      <c r="H659" s="101" t="s">
        <v>3665</v>
      </c>
      <c r="I659" s="102">
        <v>176486224</v>
      </c>
      <c r="J659" s="102">
        <v>176486231</v>
      </c>
      <c r="K659" s="3" t="s">
        <v>1219</v>
      </c>
      <c r="L659" s="3" t="s">
        <v>367</v>
      </c>
      <c r="M659" s="3" t="s">
        <v>267</v>
      </c>
      <c r="N659" s="4" t="s">
        <v>368</v>
      </c>
      <c r="O659" s="4" t="s">
        <v>267</v>
      </c>
      <c r="P659" s="104">
        <v>44228</v>
      </c>
      <c r="Q659" s="1" t="s">
        <v>3665</v>
      </c>
      <c r="R659" s="2" t="b">
        <f t="shared" si="2"/>
        <v>1</v>
      </c>
    </row>
    <row r="660" spans="1:18" x14ac:dyDescent="0.3">
      <c r="A660" s="100">
        <v>656</v>
      </c>
      <c r="B660" s="100">
        <v>1</v>
      </c>
      <c r="C660" s="100" t="s">
        <v>1392</v>
      </c>
      <c r="D660" s="3" t="s">
        <v>1548</v>
      </c>
      <c r="E660" s="3" t="s">
        <v>1620</v>
      </c>
      <c r="F660" s="101" t="s">
        <v>1663</v>
      </c>
      <c r="G660" s="101" t="s">
        <v>1687</v>
      </c>
      <c r="H660" s="101" t="s">
        <v>3666</v>
      </c>
      <c r="I660" s="102">
        <v>60169</v>
      </c>
      <c r="J660" s="102">
        <v>124447127</v>
      </c>
      <c r="K660" s="3" t="s">
        <v>104</v>
      </c>
      <c r="L660" s="3" t="s">
        <v>2972</v>
      </c>
      <c r="M660" s="3">
        <v>2006</v>
      </c>
      <c r="N660" s="4" t="s">
        <v>486</v>
      </c>
      <c r="O660" s="4" t="s">
        <v>267</v>
      </c>
      <c r="P660" s="3">
        <v>2018</v>
      </c>
      <c r="Q660" s="1" t="s">
        <v>3666</v>
      </c>
      <c r="R660" s="2" t="b">
        <f t="shared" si="2"/>
        <v>1</v>
      </c>
    </row>
    <row r="661" spans="1:18" x14ac:dyDescent="0.3">
      <c r="A661" s="100">
        <v>657</v>
      </c>
      <c r="B661" s="100">
        <v>1</v>
      </c>
      <c r="C661" s="100" t="s">
        <v>1392</v>
      </c>
      <c r="D661" s="3" t="s">
        <v>1548</v>
      </c>
      <c r="E661" s="3" t="s">
        <v>1620</v>
      </c>
      <c r="F661" s="101" t="s">
        <v>1663</v>
      </c>
      <c r="G661" s="101" t="s">
        <v>1689</v>
      </c>
      <c r="H661" s="101" t="s">
        <v>3667</v>
      </c>
      <c r="I661" s="102">
        <v>63166</v>
      </c>
      <c r="J661" s="102">
        <v>124464201</v>
      </c>
      <c r="K661" s="3" t="s">
        <v>1219</v>
      </c>
      <c r="L661" s="3" t="s">
        <v>1217</v>
      </c>
      <c r="M661" s="3">
        <v>2006</v>
      </c>
      <c r="N661" s="4" t="s">
        <v>1540</v>
      </c>
      <c r="O661" s="4" t="s">
        <v>1218</v>
      </c>
      <c r="P661" s="104">
        <v>44228</v>
      </c>
      <c r="Q661" s="1" t="s">
        <v>3667</v>
      </c>
      <c r="R661" s="2" t="b">
        <f t="shared" si="2"/>
        <v>1</v>
      </c>
    </row>
    <row r="662" spans="1:18" x14ac:dyDescent="0.3">
      <c r="A662" s="100">
        <v>658</v>
      </c>
      <c r="B662" s="100">
        <v>1</v>
      </c>
      <c r="C662" s="100" t="s">
        <v>1392</v>
      </c>
      <c r="D662" s="3" t="s">
        <v>1548</v>
      </c>
      <c r="E662" s="3" t="s">
        <v>1620</v>
      </c>
      <c r="F662" s="101" t="s">
        <v>1663</v>
      </c>
      <c r="G662" s="101" t="s">
        <v>1691</v>
      </c>
      <c r="H662" s="101" t="s">
        <v>3668</v>
      </c>
      <c r="I662" s="102">
        <v>161447</v>
      </c>
      <c r="J662" s="102">
        <v>109904426</v>
      </c>
      <c r="K662" s="3" t="s">
        <v>104</v>
      </c>
      <c r="L662" s="3" t="s">
        <v>486</v>
      </c>
      <c r="M662" s="3">
        <v>2004</v>
      </c>
      <c r="N662" s="4" t="s">
        <v>2972</v>
      </c>
      <c r="O662" s="4" t="s">
        <v>3003</v>
      </c>
      <c r="P662" s="103">
        <v>2017</v>
      </c>
      <c r="Q662" s="1" t="s">
        <v>3668</v>
      </c>
      <c r="R662" s="2" t="b">
        <f t="shared" si="2"/>
        <v>1</v>
      </c>
    </row>
    <row r="663" spans="1:18" x14ac:dyDescent="0.3">
      <c r="A663" s="100">
        <v>659</v>
      </c>
      <c r="B663" s="100">
        <v>1</v>
      </c>
      <c r="C663" s="100" t="s">
        <v>1392</v>
      </c>
      <c r="D663" s="3" t="s">
        <v>1548</v>
      </c>
      <c r="E663" s="3" t="s">
        <v>1620</v>
      </c>
      <c r="F663" s="101" t="s">
        <v>1663</v>
      </c>
      <c r="G663" s="101" t="s">
        <v>1693</v>
      </c>
      <c r="H663" s="101" t="s">
        <v>3669</v>
      </c>
      <c r="I663" s="102">
        <v>176486239</v>
      </c>
      <c r="J663" s="102">
        <v>176486247</v>
      </c>
      <c r="K663" s="3" t="s">
        <v>1219</v>
      </c>
      <c r="L663" s="3" t="s">
        <v>367</v>
      </c>
      <c r="M663" s="3" t="s">
        <v>267</v>
      </c>
      <c r="N663" s="4" t="s">
        <v>1217</v>
      </c>
      <c r="O663" s="4" t="s">
        <v>1218</v>
      </c>
      <c r="P663" s="104">
        <v>44228</v>
      </c>
      <c r="Q663" s="1" t="s">
        <v>3669</v>
      </c>
      <c r="R663" s="2" t="b">
        <f t="shared" si="2"/>
        <v>1</v>
      </c>
    </row>
    <row r="664" spans="1:18" x14ac:dyDescent="0.3">
      <c r="A664" s="100">
        <v>660</v>
      </c>
      <c r="B664" s="100">
        <v>1</v>
      </c>
      <c r="C664" s="100" t="s">
        <v>1392</v>
      </c>
      <c r="D664" s="3" t="s">
        <v>1548</v>
      </c>
      <c r="E664" s="3" t="s">
        <v>1620</v>
      </c>
      <c r="F664" s="101" t="s">
        <v>1663</v>
      </c>
      <c r="G664" s="101" t="s">
        <v>1696</v>
      </c>
      <c r="H664" s="101" t="s">
        <v>3670</v>
      </c>
      <c r="I664" s="102">
        <v>63131</v>
      </c>
      <c r="J664" s="102">
        <v>124461877</v>
      </c>
      <c r="K664" s="3" t="s">
        <v>104</v>
      </c>
      <c r="L664" s="3" t="s">
        <v>1540</v>
      </c>
      <c r="M664" s="3">
        <v>2007</v>
      </c>
      <c r="N664" s="4" t="s">
        <v>1561</v>
      </c>
      <c r="O664" s="4" t="s">
        <v>2980</v>
      </c>
      <c r="P664" s="109">
        <v>44197</v>
      </c>
      <c r="Q664" s="1" t="s">
        <v>3670</v>
      </c>
      <c r="R664" s="2" t="b">
        <f t="shared" si="2"/>
        <v>1</v>
      </c>
    </row>
    <row r="665" spans="1:18" x14ac:dyDescent="0.3">
      <c r="A665" s="100">
        <v>661</v>
      </c>
      <c r="B665" s="100">
        <v>1</v>
      </c>
      <c r="C665" s="100" t="s">
        <v>1392</v>
      </c>
      <c r="D665" s="3" t="s">
        <v>1548</v>
      </c>
      <c r="E665" s="3" t="s">
        <v>1620</v>
      </c>
      <c r="F665" s="101" t="s">
        <v>1663</v>
      </c>
      <c r="G665" s="101" t="s">
        <v>1699</v>
      </c>
      <c r="H665" s="101" t="s">
        <v>3671</v>
      </c>
      <c r="I665" s="102">
        <v>42721</v>
      </c>
      <c r="J665" s="102">
        <v>68641936</v>
      </c>
      <c r="K665" s="3" t="s">
        <v>104</v>
      </c>
      <c r="L665" s="3" t="s">
        <v>368</v>
      </c>
      <c r="M665" s="3">
        <v>2003</v>
      </c>
      <c r="N665" s="4" t="s">
        <v>368</v>
      </c>
      <c r="O665" s="4" t="s">
        <v>267</v>
      </c>
      <c r="P665" s="3">
        <v>2015</v>
      </c>
      <c r="Q665" s="1" t="s">
        <v>3671</v>
      </c>
      <c r="R665" s="2" t="b">
        <f t="shared" si="2"/>
        <v>1</v>
      </c>
    </row>
    <row r="666" spans="1:18" x14ac:dyDescent="0.3">
      <c r="A666" s="100">
        <v>662</v>
      </c>
      <c r="B666" s="100">
        <v>1</v>
      </c>
      <c r="C666" s="100" t="s">
        <v>1392</v>
      </c>
      <c r="D666" s="3" t="s">
        <v>1548</v>
      </c>
      <c r="E666" s="3" t="s">
        <v>1620</v>
      </c>
      <c r="F666" s="101" t="s">
        <v>1663</v>
      </c>
      <c r="G666" s="101" t="s">
        <v>1701</v>
      </c>
      <c r="H666" s="101" t="s">
        <v>3672</v>
      </c>
      <c r="I666" s="102">
        <v>104005557</v>
      </c>
      <c r="J666" s="102">
        <v>104006031</v>
      </c>
      <c r="K666" s="3" t="s">
        <v>104</v>
      </c>
      <c r="L666" s="105" t="s">
        <v>486</v>
      </c>
      <c r="M666" s="105">
        <v>2004</v>
      </c>
      <c r="N666" s="4" t="s">
        <v>1561</v>
      </c>
      <c r="O666" s="4" t="s">
        <v>2980</v>
      </c>
      <c r="P666" s="109">
        <v>44197</v>
      </c>
      <c r="Q666" s="1" t="s">
        <v>3672</v>
      </c>
      <c r="R666" s="2" t="b">
        <f t="shared" si="2"/>
        <v>1</v>
      </c>
    </row>
    <row r="667" spans="1:18" x14ac:dyDescent="0.3">
      <c r="A667" s="100">
        <v>663</v>
      </c>
      <c r="B667" s="100">
        <v>1</v>
      </c>
      <c r="C667" s="100" t="s">
        <v>1392</v>
      </c>
      <c r="D667" s="3" t="s">
        <v>1548</v>
      </c>
      <c r="E667" s="3" t="s">
        <v>1620</v>
      </c>
      <c r="F667" s="101" t="s">
        <v>1663</v>
      </c>
      <c r="G667" s="101" t="s">
        <v>1703</v>
      </c>
      <c r="H667" s="101" t="s">
        <v>3673</v>
      </c>
      <c r="I667" s="102">
        <v>104007203</v>
      </c>
      <c r="J667" s="102">
        <v>104007215</v>
      </c>
      <c r="K667" s="3" t="s">
        <v>1219</v>
      </c>
      <c r="L667" s="3" t="s">
        <v>367</v>
      </c>
      <c r="M667" s="3" t="s">
        <v>267</v>
      </c>
      <c r="N667" s="4" t="s">
        <v>1561</v>
      </c>
      <c r="O667" s="4" t="s">
        <v>1218</v>
      </c>
      <c r="P667" s="104">
        <v>44228</v>
      </c>
      <c r="Q667" s="1" t="s">
        <v>3673</v>
      </c>
      <c r="R667" s="2" t="b">
        <f t="shared" si="2"/>
        <v>1</v>
      </c>
    </row>
    <row r="668" spans="1:18" x14ac:dyDescent="0.3">
      <c r="A668" s="100">
        <v>664</v>
      </c>
      <c r="B668" s="100">
        <v>1</v>
      </c>
      <c r="C668" s="100" t="s">
        <v>1392</v>
      </c>
      <c r="D668" s="3" t="s">
        <v>1705</v>
      </c>
      <c r="E668" s="3" t="s">
        <v>1706</v>
      </c>
      <c r="F668" s="101" t="s">
        <v>1707</v>
      </c>
      <c r="G668" s="101" t="s">
        <v>1708</v>
      </c>
      <c r="H668" s="101" t="s">
        <v>3675</v>
      </c>
      <c r="I668" s="102">
        <v>63122</v>
      </c>
      <c r="J668" s="102">
        <v>124460700</v>
      </c>
      <c r="K668" s="3" t="s">
        <v>104</v>
      </c>
      <c r="L668" s="3" t="s">
        <v>368</v>
      </c>
      <c r="M668" s="3">
        <v>2007</v>
      </c>
      <c r="N668" s="4" t="s">
        <v>368</v>
      </c>
      <c r="O668" s="4" t="s">
        <v>267</v>
      </c>
      <c r="P668" s="112">
        <v>43891</v>
      </c>
      <c r="Q668" s="1" t="s">
        <v>3675</v>
      </c>
      <c r="R668" s="2" t="b">
        <f t="shared" si="2"/>
        <v>1</v>
      </c>
    </row>
    <row r="669" spans="1:18" x14ac:dyDescent="0.3">
      <c r="A669" s="100">
        <v>665</v>
      </c>
      <c r="B669" s="100">
        <v>1</v>
      </c>
      <c r="C669" s="100" t="s">
        <v>1392</v>
      </c>
      <c r="D669" s="3" t="s">
        <v>1705</v>
      </c>
      <c r="E669" s="3" t="s">
        <v>1706</v>
      </c>
      <c r="F669" s="101" t="s">
        <v>1707</v>
      </c>
      <c r="G669" s="101" t="s">
        <v>1711</v>
      </c>
      <c r="H669" s="101" t="s">
        <v>3676</v>
      </c>
      <c r="I669" s="102">
        <v>44652</v>
      </c>
      <c r="J669" s="102">
        <v>124437250</v>
      </c>
      <c r="K669" s="3" t="s">
        <v>1219</v>
      </c>
      <c r="L669" s="3" t="s">
        <v>486</v>
      </c>
      <c r="M669" s="3">
        <v>2004</v>
      </c>
      <c r="N669" s="4" t="s">
        <v>1217</v>
      </c>
      <c r="O669" s="4" t="s">
        <v>3202</v>
      </c>
      <c r="P669" s="106">
        <v>44228</v>
      </c>
      <c r="Q669" s="1" t="s">
        <v>3676</v>
      </c>
      <c r="R669" s="2" t="b">
        <f t="shared" si="2"/>
        <v>1</v>
      </c>
    </row>
    <row r="670" spans="1:18" x14ac:dyDescent="0.3">
      <c r="A670" s="100">
        <v>666</v>
      </c>
      <c r="B670" s="100">
        <v>1</v>
      </c>
      <c r="C670" s="100" t="s">
        <v>1392</v>
      </c>
      <c r="D670" s="3" t="s">
        <v>1705</v>
      </c>
      <c r="E670" s="3" t="s">
        <v>1706</v>
      </c>
      <c r="F670" s="101" t="s">
        <v>1707</v>
      </c>
      <c r="G670" s="101" t="s">
        <v>1714</v>
      </c>
      <c r="H670" s="101" t="s">
        <v>3677</v>
      </c>
      <c r="I670" s="102">
        <v>161490</v>
      </c>
      <c r="J670" s="102">
        <v>124494780</v>
      </c>
      <c r="K670" s="3" t="s">
        <v>104</v>
      </c>
      <c r="L670" s="3" t="s">
        <v>486</v>
      </c>
      <c r="M670" s="3">
        <v>2004</v>
      </c>
      <c r="N670" s="4" t="s">
        <v>486</v>
      </c>
      <c r="O670" s="4" t="s">
        <v>267</v>
      </c>
      <c r="P670" s="106">
        <v>43891</v>
      </c>
      <c r="Q670" s="1" t="s">
        <v>3677</v>
      </c>
      <c r="R670" s="2" t="b">
        <f t="shared" si="2"/>
        <v>1</v>
      </c>
    </row>
    <row r="671" spans="1:18" x14ac:dyDescent="0.3">
      <c r="A671" s="100">
        <v>667</v>
      </c>
      <c r="B671" s="100">
        <v>1</v>
      </c>
      <c r="C671" s="100" t="s">
        <v>1392</v>
      </c>
      <c r="D671" s="3" t="s">
        <v>1705</v>
      </c>
      <c r="E671" s="3" t="s">
        <v>1706</v>
      </c>
      <c r="F671" s="101" t="s">
        <v>1707</v>
      </c>
      <c r="G671" s="101" t="s">
        <v>1716</v>
      </c>
      <c r="H671" s="101" t="s">
        <v>3678</v>
      </c>
      <c r="I671" s="102">
        <v>63119</v>
      </c>
      <c r="J671" s="102">
        <v>68608464</v>
      </c>
      <c r="K671" s="3" t="s">
        <v>104</v>
      </c>
      <c r="L671" s="3" t="s">
        <v>368</v>
      </c>
      <c r="M671" s="3">
        <v>2007</v>
      </c>
      <c r="N671" s="4" t="s">
        <v>368</v>
      </c>
      <c r="O671" s="4" t="s">
        <v>267</v>
      </c>
      <c r="P671" s="3">
        <v>2015</v>
      </c>
      <c r="Q671" s="1" t="s">
        <v>3678</v>
      </c>
      <c r="R671" s="2" t="b">
        <f t="shared" si="2"/>
        <v>1</v>
      </c>
    </row>
    <row r="672" spans="1:18" x14ac:dyDescent="0.3">
      <c r="A672" s="100">
        <v>668</v>
      </c>
      <c r="B672" s="100">
        <v>1</v>
      </c>
      <c r="C672" s="100" t="s">
        <v>1392</v>
      </c>
      <c r="D672" s="3" t="s">
        <v>1705</v>
      </c>
      <c r="E672" s="3" t="s">
        <v>1706</v>
      </c>
      <c r="F672" s="101" t="s">
        <v>1707</v>
      </c>
      <c r="G672" s="101" t="s">
        <v>1718</v>
      </c>
      <c r="H672" s="101" t="s">
        <v>3679</v>
      </c>
      <c r="I672" s="102">
        <v>161491</v>
      </c>
      <c r="J672" s="102">
        <v>124494959</v>
      </c>
      <c r="K672" s="3" t="s">
        <v>104</v>
      </c>
      <c r="L672" s="3" t="s">
        <v>368</v>
      </c>
      <c r="M672" s="3">
        <v>2008</v>
      </c>
      <c r="N672" s="4" t="s">
        <v>368</v>
      </c>
      <c r="O672" s="4" t="s">
        <v>267</v>
      </c>
      <c r="P672" s="104">
        <v>43891</v>
      </c>
      <c r="Q672" s="1" t="s">
        <v>3679</v>
      </c>
      <c r="R672" s="2" t="b">
        <f t="shared" si="2"/>
        <v>1</v>
      </c>
    </row>
    <row r="673" spans="1:18" x14ac:dyDescent="0.3">
      <c r="A673" s="100">
        <v>669</v>
      </c>
      <c r="B673" s="100">
        <v>1</v>
      </c>
      <c r="C673" s="100" t="s">
        <v>1392</v>
      </c>
      <c r="D673" s="3" t="s">
        <v>1705</v>
      </c>
      <c r="E673" s="3" t="s">
        <v>1706</v>
      </c>
      <c r="F673" s="101" t="s">
        <v>1707</v>
      </c>
      <c r="G673" s="101" t="s">
        <v>1720</v>
      </c>
      <c r="H673" s="101" t="s">
        <v>3680</v>
      </c>
      <c r="I673" s="102">
        <v>161542</v>
      </c>
      <c r="J673" s="102">
        <v>124503504</v>
      </c>
      <c r="K673" s="3" t="s">
        <v>104</v>
      </c>
      <c r="L673" s="3" t="s">
        <v>1217</v>
      </c>
      <c r="M673" s="3">
        <v>2004</v>
      </c>
      <c r="N673" s="4" t="s">
        <v>1217</v>
      </c>
      <c r="O673" s="4" t="s">
        <v>2980</v>
      </c>
      <c r="P673" s="104">
        <v>43891</v>
      </c>
      <c r="Q673" s="1" t="s">
        <v>3680</v>
      </c>
      <c r="R673" s="2" t="b">
        <f t="shared" si="2"/>
        <v>1</v>
      </c>
    </row>
    <row r="674" spans="1:18" x14ac:dyDescent="0.3">
      <c r="A674" s="100">
        <v>670</v>
      </c>
      <c r="B674" s="100">
        <v>1</v>
      </c>
      <c r="C674" s="100" t="s">
        <v>1392</v>
      </c>
      <c r="D674" s="3" t="s">
        <v>1705</v>
      </c>
      <c r="E674" s="3" t="s">
        <v>1706</v>
      </c>
      <c r="F674" s="101" t="s">
        <v>1707</v>
      </c>
      <c r="G674" s="101" t="s">
        <v>1722</v>
      </c>
      <c r="H674" s="101" t="s">
        <v>3681</v>
      </c>
      <c r="I674" s="102">
        <v>161340</v>
      </c>
      <c r="J674" s="102">
        <v>109901335</v>
      </c>
      <c r="K674" s="3" t="s">
        <v>104</v>
      </c>
      <c r="L674" s="3" t="s">
        <v>486</v>
      </c>
      <c r="M674" s="3">
        <v>2008</v>
      </c>
      <c r="N674" s="4" t="s">
        <v>486</v>
      </c>
      <c r="O674" s="4" t="s">
        <v>267</v>
      </c>
      <c r="P674" s="3">
        <v>2017</v>
      </c>
      <c r="Q674" s="1" t="s">
        <v>3681</v>
      </c>
      <c r="R674" s="2" t="b">
        <f t="shared" si="2"/>
        <v>1</v>
      </c>
    </row>
    <row r="675" spans="1:18" x14ac:dyDescent="0.3">
      <c r="A675" s="100">
        <v>671</v>
      </c>
      <c r="B675" s="100">
        <v>1</v>
      </c>
      <c r="C675" s="100" t="s">
        <v>1392</v>
      </c>
      <c r="D675" s="3" t="s">
        <v>1705</v>
      </c>
      <c r="E675" s="3" t="s">
        <v>1706</v>
      </c>
      <c r="F675" s="107" t="s">
        <v>1707</v>
      </c>
      <c r="G675" s="107" t="s">
        <v>1724</v>
      </c>
      <c r="H675" s="101" t="s">
        <v>3682</v>
      </c>
      <c r="I675" s="102">
        <v>161392</v>
      </c>
      <c r="J675" s="102">
        <v>124476426</v>
      </c>
      <c r="K675" s="3" t="s">
        <v>104</v>
      </c>
      <c r="L675" s="3" t="s">
        <v>486</v>
      </c>
      <c r="M675" s="3">
        <v>2008</v>
      </c>
      <c r="N675" s="4" t="s">
        <v>486</v>
      </c>
      <c r="O675" s="4" t="s">
        <v>267</v>
      </c>
      <c r="P675" s="108">
        <v>43862</v>
      </c>
      <c r="Q675" s="1" t="s">
        <v>3682</v>
      </c>
      <c r="R675" s="2" t="b">
        <f t="shared" si="2"/>
        <v>1</v>
      </c>
    </row>
    <row r="676" spans="1:18" x14ac:dyDescent="0.3">
      <c r="A676" s="100">
        <v>672</v>
      </c>
      <c r="B676" s="100">
        <v>1</v>
      </c>
      <c r="C676" s="100" t="s">
        <v>1392</v>
      </c>
      <c r="D676" s="3" t="s">
        <v>1705</v>
      </c>
      <c r="E676" s="3" t="s">
        <v>1706</v>
      </c>
      <c r="F676" s="101" t="s">
        <v>1726</v>
      </c>
      <c r="G676" s="101" t="s">
        <v>1727</v>
      </c>
      <c r="H676" s="101" t="s">
        <v>3683</v>
      </c>
      <c r="I676" s="102">
        <v>44183</v>
      </c>
      <c r="J676" s="102">
        <v>80679344</v>
      </c>
      <c r="K676" s="3" t="s">
        <v>104</v>
      </c>
      <c r="L676" s="3" t="s">
        <v>2972</v>
      </c>
      <c r="M676" s="3">
        <v>2005</v>
      </c>
      <c r="N676" s="4" t="s">
        <v>368</v>
      </c>
      <c r="O676" s="4" t="s">
        <v>267</v>
      </c>
      <c r="P676" s="3">
        <v>2014</v>
      </c>
      <c r="Q676" s="1" t="s">
        <v>3683</v>
      </c>
      <c r="R676" s="2" t="b">
        <f t="shared" si="2"/>
        <v>1</v>
      </c>
    </row>
    <row r="677" spans="1:18" x14ac:dyDescent="0.3">
      <c r="A677" s="100">
        <v>673</v>
      </c>
      <c r="B677" s="100">
        <v>1</v>
      </c>
      <c r="C677" s="100" t="s">
        <v>1392</v>
      </c>
      <c r="D677" s="3" t="s">
        <v>1705</v>
      </c>
      <c r="E677" s="3" t="s">
        <v>1706</v>
      </c>
      <c r="F677" s="101" t="s">
        <v>1726</v>
      </c>
      <c r="G677" s="101" t="s">
        <v>1731</v>
      </c>
      <c r="H677" s="111" t="s">
        <v>3684</v>
      </c>
      <c r="I677" s="102">
        <v>161338</v>
      </c>
      <c r="J677" s="102">
        <v>124468270</v>
      </c>
      <c r="K677" s="3" t="s">
        <v>104</v>
      </c>
      <c r="L677" s="3" t="s">
        <v>486</v>
      </c>
      <c r="M677" s="3">
        <v>2008</v>
      </c>
      <c r="N677" s="4" t="s">
        <v>368</v>
      </c>
      <c r="O677" s="4" t="s">
        <v>267</v>
      </c>
      <c r="P677" s="104">
        <v>43891</v>
      </c>
      <c r="Q677" s="1" t="s">
        <v>3684</v>
      </c>
      <c r="R677" s="2" t="b">
        <f t="shared" si="2"/>
        <v>1</v>
      </c>
    </row>
    <row r="678" spans="1:18" x14ac:dyDescent="0.3">
      <c r="A678" s="100">
        <v>674</v>
      </c>
      <c r="B678" s="100">
        <v>1</v>
      </c>
      <c r="C678" s="100" t="s">
        <v>1392</v>
      </c>
      <c r="D678" s="3" t="s">
        <v>1705</v>
      </c>
      <c r="E678" s="3" t="s">
        <v>1706</v>
      </c>
      <c r="F678" s="101" t="s">
        <v>1726</v>
      </c>
      <c r="G678" s="101" t="s">
        <v>1735</v>
      </c>
      <c r="H678" s="101" t="s">
        <v>3685</v>
      </c>
      <c r="I678" s="102">
        <v>161466</v>
      </c>
      <c r="J678" s="102">
        <v>80676778</v>
      </c>
      <c r="K678" s="3" t="s">
        <v>104</v>
      </c>
      <c r="L678" s="3" t="s">
        <v>486</v>
      </c>
      <c r="M678" s="3">
        <v>2008</v>
      </c>
      <c r="N678" s="4" t="s">
        <v>368</v>
      </c>
      <c r="O678" s="4" t="s">
        <v>267</v>
      </c>
      <c r="P678" s="3">
        <v>2014</v>
      </c>
      <c r="Q678" s="1" t="s">
        <v>3685</v>
      </c>
      <c r="R678" s="2" t="b">
        <f t="shared" si="2"/>
        <v>1</v>
      </c>
    </row>
    <row r="679" spans="1:18" x14ac:dyDescent="0.3">
      <c r="A679" s="100">
        <v>675</v>
      </c>
      <c r="B679" s="100">
        <v>1</v>
      </c>
      <c r="C679" s="100" t="s">
        <v>1392</v>
      </c>
      <c r="D679" s="3" t="s">
        <v>1705</v>
      </c>
      <c r="E679" s="3" t="s">
        <v>1706</v>
      </c>
      <c r="F679" s="101" t="s">
        <v>1726</v>
      </c>
      <c r="G679" s="101" t="s">
        <v>1737</v>
      </c>
      <c r="H679" s="101" t="s">
        <v>3686</v>
      </c>
      <c r="I679" s="102">
        <v>161669</v>
      </c>
      <c r="J679" s="102">
        <v>124525206</v>
      </c>
      <c r="K679" s="3" t="s">
        <v>104</v>
      </c>
      <c r="L679" s="105" t="s">
        <v>1217</v>
      </c>
      <c r="M679" s="105">
        <v>2004</v>
      </c>
      <c r="N679" s="4" t="s">
        <v>1540</v>
      </c>
      <c r="O679" s="4" t="s">
        <v>1218</v>
      </c>
      <c r="P679" s="105">
        <v>2021</v>
      </c>
      <c r="Q679" s="1" t="s">
        <v>3686</v>
      </c>
      <c r="R679" s="2" t="b">
        <f t="shared" si="2"/>
        <v>1</v>
      </c>
    </row>
    <row r="680" spans="1:18" x14ac:dyDescent="0.3">
      <c r="A680" s="100">
        <v>676</v>
      </c>
      <c r="B680" s="100">
        <v>1</v>
      </c>
      <c r="C680" s="100" t="s">
        <v>1392</v>
      </c>
      <c r="D680" s="3" t="s">
        <v>1705</v>
      </c>
      <c r="E680" s="3" t="s">
        <v>1706</v>
      </c>
      <c r="F680" s="101" t="s">
        <v>1726</v>
      </c>
      <c r="G680" s="101" t="s">
        <v>1739</v>
      </c>
      <c r="H680" s="101" t="s">
        <v>3687</v>
      </c>
      <c r="I680" s="102">
        <v>161595</v>
      </c>
      <c r="J680" s="102">
        <v>80677015</v>
      </c>
      <c r="K680" s="3" t="s">
        <v>104</v>
      </c>
      <c r="L680" s="3" t="s">
        <v>368</v>
      </c>
      <c r="M680" s="3">
        <v>2008</v>
      </c>
      <c r="N680" s="4" t="s">
        <v>368</v>
      </c>
      <c r="O680" s="4" t="s">
        <v>267</v>
      </c>
      <c r="P680" s="104">
        <v>43891</v>
      </c>
      <c r="Q680" s="1" t="s">
        <v>3687</v>
      </c>
      <c r="R680" s="2" t="b">
        <f t="shared" si="2"/>
        <v>1</v>
      </c>
    </row>
    <row r="681" spans="1:18" x14ac:dyDescent="0.3">
      <c r="A681" s="100">
        <v>677</v>
      </c>
      <c r="B681" s="100">
        <v>1</v>
      </c>
      <c r="C681" s="100" t="s">
        <v>1392</v>
      </c>
      <c r="D681" s="3" t="s">
        <v>1705</v>
      </c>
      <c r="E681" s="3" t="s">
        <v>1706</v>
      </c>
      <c r="F681" s="101" t="s">
        <v>1726</v>
      </c>
      <c r="G681" s="101" t="s">
        <v>1741</v>
      </c>
      <c r="H681" s="101" t="s">
        <v>3688</v>
      </c>
      <c r="I681" s="102">
        <v>161629</v>
      </c>
      <c r="J681" s="102">
        <v>80677268</v>
      </c>
      <c r="K681" s="3" t="s">
        <v>104</v>
      </c>
      <c r="L681" s="3" t="s">
        <v>368</v>
      </c>
      <c r="M681" s="3">
        <v>2008</v>
      </c>
      <c r="N681" s="4" t="s">
        <v>368</v>
      </c>
      <c r="O681" s="4" t="s">
        <v>267</v>
      </c>
      <c r="P681" s="3">
        <v>2014</v>
      </c>
      <c r="Q681" s="1" t="s">
        <v>3688</v>
      </c>
      <c r="R681" s="2" t="b">
        <f t="shared" si="2"/>
        <v>1</v>
      </c>
    </row>
    <row r="682" spans="1:18" x14ac:dyDescent="0.3">
      <c r="A682" s="100">
        <v>678</v>
      </c>
      <c r="B682" s="100">
        <v>1</v>
      </c>
      <c r="C682" s="100" t="s">
        <v>1392</v>
      </c>
      <c r="D682" s="3" t="s">
        <v>1705</v>
      </c>
      <c r="E682" s="3" t="s">
        <v>1706</v>
      </c>
      <c r="F682" s="101" t="s">
        <v>1743</v>
      </c>
      <c r="G682" s="101" t="s">
        <v>1744</v>
      </c>
      <c r="H682" s="101" t="s">
        <v>3689</v>
      </c>
      <c r="I682" s="102">
        <v>161416</v>
      </c>
      <c r="J682" s="102">
        <v>124481168</v>
      </c>
      <c r="K682" s="3" t="s">
        <v>104</v>
      </c>
      <c r="L682" s="3" t="s">
        <v>486</v>
      </c>
      <c r="M682" s="3">
        <v>2008</v>
      </c>
      <c r="N682" s="4" t="s">
        <v>368</v>
      </c>
      <c r="O682" s="4" t="s">
        <v>267</v>
      </c>
      <c r="P682" s="104">
        <v>43891</v>
      </c>
      <c r="Q682" s="1" t="s">
        <v>3689</v>
      </c>
      <c r="R682" s="2" t="b">
        <f t="shared" si="2"/>
        <v>1</v>
      </c>
    </row>
    <row r="683" spans="1:18" x14ac:dyDescent="0.3">
      <c r="A683" s="100">
        <v>679</v>
      </c>
      <c r="B683" s="100">
        <v>1</v>
      </c>
      <c r="C683" s="100" t="s">
        <v>1392</v>
      </c>
      <c r="D683" s="3" t="s">
        <v>1705</v>
      </c>
      <c r="E683" s="3" t="s">
        <v>1706</v>
      </c>
      <c r="F683" s="101" t="s">
        <v>1743</v>
      </c>
      <c r="G683" s="101" t="s">
        <v>1746</v>
      </c>
      <c r="H683" s="101" t="s">
        <v>3690</v>
      </c>
      <c r="I683" s="102">
        <v>161527</v>
      </c>
      <c r="J683" s="102">
        <v>124500595</v>
      </c>
      <c r="K683" s="3" t="s">
        <v>104</v>
      </c>
      <c r="L683" s="3" t="s">
        <v>486</v>
      </c>
      <c r="M683" s="3">
        <v>2008</v>
      </c>
      <c r="N683" s="4" t="s">
        <v>368</v>
      </c>
      <c r="O683" s="4" t="s">
        <v>267</v>
      </c>
      <c r="P683" s="104">
        <v>43891</v>
      </c>
      <c r="Q683" s="1" t="s">
        <v>3690</v>
      </c>
      <c r="R683" s="2" t="b">
        <f t="shared" si="2"/>
        <v>1</v>
      </c>
    </row>
    <row r="684" spans="1:18" x14ac:dyDescent="0.3">
      <c r="A684" s="100">
        <v>680</v>
      </c>
      <c r="B684" s="100">
        <v>1</v>
      </c>
      <c r="C684" s="100" t="s">
        <v>1392</v>
      </c>
      <c r="D684" s="3" t="s">
        <v>1705</v>
      </c>
      <c r="E684" s="3" t="s">
        <v>1706</v>
      </c>
      <c r="F684" s="101" t="s">
        <v>1743</v>
      </c>
      <c r="G684" s="101" t="s">
        <v>1748</v>
      </c>
      <c r="H684" s="101" t="s">
        <v>3691</v>
      </c>
      <c r="I684" s="102">
        <v>161415</v>
      </c>
      <c r="J684" s="102">
        <v>124481027</v>
      </c>
      <c r="K684" s="3" t="s">
        <v>104</v>
      </c>
      <c r="L684" s="3" t="s">
        <v>486</v>
      </c>
      <c r="M684" s="128" t="s">
        <v>267</v>
      </c>
      <c r="N684" s="4" t="s">
        <v>368</v>
      </c>
      <c r="O684" s="4" t="s">
        <v>267</v>
      </c>
      <c r="P684" s="104">
        <v>43891</v>
      </c>
      <c r="Q684" s="1" t="s">
        <v>3691</v>
      </c>
      <c r="R684" s="2" t="b">
        <f t="shared" si="2"/>
        <v>1</v>
      </c>
    </row>
    <row r="685" spans="1:18" x14ac:dyDescent="0.3">
      <c r="A685" s="100">
        <v>681</v>
      </c>
      <c r="B685" s="100">
        <v>1</v>
      </c>
      <c r="C685" s="100" t="s">
        <v>1392</v>
      </c>
      <c r="D685" s="3" t="s">
        <v>1705</v>
      </c>
      <c r="E685" s="3" t="s">
        <v>1706</v>
      </c>
      <c r="F685" s="101" t="s">
        <v>1743</v>
      </c>
      <c r="G685" s="101" t="s">
        <v>1750</v>
      </c>
      <c r="H685" s="101" t="s">
        <v>3692</v>
      </c>
      <c r="I685" s="102">
        <v>161422</v>
      </c>
      <c r="J685" s="102">
        <v>124482032</v>
      </c>
      <c r="K685" s="3" t="s">
        <v>104</v>
      </c>
      <c r="L685" s="3" t="s">
        <v>486</v>
      </c>
      <c r="M685" s="3">
        <v>2008</v>
      </c>
      <c r="N685" s="4" t="s">
        <v>368</v>
      </c>
      <c r="O685" s="4" t="s">
        <v>267</v>
      </c>
      <c r="P685" s="104">
        <v>43891</v>
      </c>
      <c r="Q685" s="1" t="s">
        <v>3692</v>
      </c>
      <c r="R685" s="2" t="b">
        <f t="shared" si="2"/>
        <v>1</v>
      </c>
    </row>
    <row r="686" spans="1:18" x14ac:dyDescent="0.3">
      <c r="A686" s="100">
        <v>682</v>
      </c>
      <c r="B686" s="100">
        <v>1</v>
      </c>
      <c r="C686" s="100" t="s">
        <v>1392</v>
      </c>
      <c r="D686" s="3" t="s">
        <v>1705</v>
      </c>
      <c r="E686" s="3" t="s">
        <v>1706</v>
      </c>
      <c r="F686" s="101" t="s">
        <v>1743</v>
      </c>
      <c r="G686" s="101" t="s">
        <v>1752</v>
      </c>
      <c r="H686" s="101" t="s">
        <v>3693</v>
      </c>
      <c r="I686" s="102">
        <v>161708</v>
      </c>
      <c r="J686" s="102">
        <v>124531496</v>
      </c>
      <c r="K686" s="3" t="s">
        <v>104</v>
      </c>
      <c r="L686" s="3" t="s">
        <v>486</v>
      </c>
      <c r="M686" s="3">
        <v>2008</v>
      </c>
      <c r="N686" s="4" t="s">
        <v>368</v>
      </c>
      <c r="O686" s="4" t="s">
        <v>267</v>
      </c>
      <c r="P686" s="104">
        <v>43891</v>
      </c>
      <c r="Q686" s="1" t="s">
        <v>3693</v>
      </c>
      <c r="R686" s="2" t="b">
        <f t="shared" si="2"/>
        <v>1</v>
      </c>
    </row>
    <row r="687" spans="1:18" x14ac:dyDescent="0.3">
      <c r="A687" s="100">
        <v>683</v>
      </c>
      <c r="B687" s="100">
        <v>1</v>
      </c>
      <c r="C687" s="100" t="s">
        <v>1392</v>
      </c>
      <c r="D687" s="3" t="s">
        <v>1705</v>
      </c>
      <c r="E687" s="3" t="s">
        <v>1706</v>
      </c>
      <c r="F687" s="101" t="s">
        <v>1754</v>
      </c>
      <c r="G687" s="101" t="s">
        <v>1755</v>
      </c>
      <c r="H687" s="101" t="s">
        <v>3694</v>
      </c>
      <c r="I687" s="102">
        <v>161556</v>
      </c>
      <c r="J687" s="102">
        <v>124506056</v>
      </c>
      <c r="K687" s="3" t="s">
        <v>104</v>
      </c>
      <c r="L687" s="3" t="s">
        <v>486</v>
      </c>
      <c r="M687" s="3">
        <v>2008</v>
      </c>
      <c r="N687" s="4" t="s">
        <v>368</v>
      </c>
      <c r="O687" s="4" t="s">
        <v>267</v>
      </c>
      <c r="P687" s="104">
        <v>43891</v>
      </c>
      <c r="Q687" s="1" t="s">
        <v>3694</v>
      </c>
      <c r="R687" s="2" t="b">
        <f t="shared" si="2"/>
        <v>1</v>
      </c>
    </row>
    <row r="688" spans="1:18" x14ac:dyDescent="0.3">
      <c r="A688" s="100">
        <v>684</v>
      </c>
      <c r="B688" s="100">
        <v>1</v>
      </c>
      <c r="C688" s="100" t="s">
        <v>1392</v>
      </c>
      <c r="D688" s="3" t="s">
        <v>1705</v>
      </c>
      <c r="E688" s="3" t="s">
        <v>1706</v>
      </c>
      <c r="F688" s="101" t="s">
        <v>1754</v>
      </c>
      <c r="G688" s="101" t="s">
        <v>1757</v>
      </c>
      <c r="H688" s="101" t="s">
        <v>3695</v>
      </c>
      <c r="I688" s="102">
        <v>161331</v>
      </c>
      <c r="J688" s="102">
        <v>886000</v>
      </c>
      <c r="K688" s="3" t="s">
        <v>104</v>
      </c>
      <c r="L688" s="3" t="s">
        <v>486</v>
      </c>
      <c r="M688" s="3">
        <v>2008</v>
      </c>
      <c r="N688" s="4" t="s">
        <v>368</v>
      </c>
      <c r="O688" s="4" t="s">
        <v>267</v>
      </c>
      <c r="P688" s="104">
        <v>43891</v>
      </c>
      <c r="Q688" s="1" t="s">
        <v>3695</v>
      </c>
      <c r="R688" s="2" t="b">
        <f t="shared" si="2"/>
        <v>1</v>
      </c>
    </row>
    <row r="689" spans="1:18" x14ac:dyDescent="0.3">
      <c r="A689" s="100">
        <v>685</v>
      </c>
      <c r="B689" s="100">
        <v>1</v>
      </c>
      <c r="C689" s="100" t="s">
        <v>1392</v>
      </c>
      <c r="D689" s="3" t="s">
        <v>1705</v>
      </c>
      <c r="E689" s="3" t="s">
        <v>1706</v>
      </c>
      <c r="F689" s="101" t="s">
        <v>1759</v>
      </c>
      <c r="G689" s="101" t="s">
        <v>208</v>
      </c>
      <c r="H689" s="101" t="s">
        <v>3696</v>
      </c>
      <c r="I689" s="102">
        <v>161637</v>
      </c>
      <c r="J689" s="102">
        <v>68620350</v>
      </c>
      <c r="K689" s="3" t="s">
        <v>2995</v>
      </c>
      <c r="L689" s="3" t="s">
        <v>1217</v>
      </c>
      <c r="M689" s="3">
        <v>2007</v>
      </c>
      <c r="N689" s="4" t="s">
        <v>2972</v>
      </c>
      <c r="O689" s="4" t="s">
        <v>2980</v>
      </c>
      <c r="P689" s="104">
        <v>44228</v>
      </c>
      <c r="Q689" s="1" t="s">
        <v>3696</v>
      </c>
      <c r="R689" s="2" t="b">
        <f t="shared" si="2"/>
        <v>1</v>
      </c>
    </row>
    <row r="690" spans="1:18" x14ac:dyDescent="0.3">
      <c r="A690" s="100">
        <v>686</v>
      </c>
      <c r="B690" s="100">
        <v>1</v>
      </c>
      <c r="C690" s="100" t="s">
        <v>1392</v>
      </c>
      <c r="D690" s="3" t="s">
        <v>1705</v>
      </c>
      <c r="E690" s="3" t="s">
        <v>1706</v>
      </c>
      <c r="F690" s="101" t="s">
        <v>1759</v>
      </c>
      <c r="G690" s="101" t="s">
        <v>1762</v>
      </c>
      <c r="H690" s="101" t="s">
        <v>3697</v>
      </c>
      <c r="I690" s="102">
        <v>161329</v>
      </c>
      <c r="J690" s="102">
        <v>68620560</v>
      </c>
      <c r="K690" s="3" t="s">
        <v>2995</v>
      </c>
      <c r="L690" s="3" t="s">
        <v>2972</v>
      </c>
      <c r="M690" s="3">
        <v>2008</v>
      </c>
      <c r="N690" s="4" t="s">
        <v>2972</v>
      </c>
      <c r="O690" s="4" t="s">
        <v>1218</v>
      </c>
      <c r="P690" s="104">
        <v>44228</v>
      </c>
      <c r="Q690" s="1" t="s">
        <v>3697</v>
      </c>
      <c r="R690" s="2" t="b">
        <f t="shared" si="2"/>
        <v>1</v>
      </c>
    </row>
    <row r="691" spans="1:18" x14ac:dyDescent="0.3">
      <c r="A691" s="100">
        <v>687</v>
      </c>
      <c r="B691" s="100">
        <v>1</v>
      </c>
      <c r="C691" s="100" t="s">
        <v>1392</v>
      </c>
      <c r="D691" s="3" t="s">
        <v>1705</v>
      </c>
      <c r="E691" s="3" t="s">
        <v>1706</v>
      </c>
      <c r="F691" s="101" t="s">
        <v>1759</v>
      </c>
      <c r="G691" s="101" t="s">
        <v>1764</v>
      </c>
      <c r="H691" s="111" t="s">
        <v>3698</v>
      </c>
      <c r="I691" s="102">
        <v>70688138</v>
      </c>
      <c r="J691" s="102">
        <v>70688281</v>
      </c>
      <c r="K691" s="3" t="s">
        <v>104</v>
      </c>
      <c r="L691" s="3" t="s">
        <v>367</v>
      </c>
      <c r="M691" s="3" t="s">
        <v>267</v>
      </c>
      <c r="N691" s="4" t="s">
        <v>1561</v>
      </c>
      <c r="O691" s="4" t="s">
        <v>2980</v>
      </c>
      <c r="P691" s="3">
        <v>2015</v>
      </c>
      <c r="Q691" s="1" t="s">
        <v>3698</v>
      </c>
      <c r="R691" s="2" t="b">
        <f t="shared" si="2"/>
        <v>1</v>
      </c>
    </row>
    <row r="692" spans="1:18" x14ac:dyDescent="0.3">
      <c r="A692" s="100">
        <v>688</v>
      </c>
      <c r="B692" s="100">
        <v>1</v>
      </c>
      <c r="C692" s="100" t="s">
        <v>1392</v>
      </c>
      <c r="D692" s="3" t="s">
        <v>1705</v>
      </c>
      <c r="E692" s="3" t="s">
        <v>1706</v>
      </c>
      <c r="F692" s="101" t="s">
        <v>1759</v>
      </c>
      <c r="G692" s="101" t="s">
        <v>1766</v>
      </c>
      <c r="H692" s="101" t="s">
        <v>3699</v>
      </c>
      <c r="I692" s="102">
        <v>195446</v>
      </c>
      <c r="J692" s="102">
        <v>68620738</v>
      </c>
      <c r="K692" s="3" t="s">
        <v>2995</v>
      </c>
      <c r="L692" s="3" t="s">
        <v>2972</v>
      </c>
      <c r="M692" s="3">
        <v>2011</v>
      </c>
      <c r="N692" s="4" t="s">
        <v>2972</v>
      </c>
      <c r="O692" s="4" t="s">
        <v>1218</v>
      </c>
      <c r="P692" s="104">
        <v>44228</v>
      </c>
      <c r="Q692" s="1" t="s">
        <v>3699</v>
      </c>
      <c r="R692" s="2" t="b">
        <f t="shared" si="2"/>
        <v>1</v>
      </c>
    </row>
    <row r="693" spans="1:18" x14ac:dyDescent="0.3">
      <c r="A693" s="100">
        <v>689</v>
      </c>
      <c r="B693" s="100">
        <v>1</v>
      </c>
      <c r="C693" s="100" t="s">
        <v>1392</v>
      </c>
      <c r="D693" s="3" t="s">
        <v>1705</v>
      </c>
      <c r="E693" s="3" t="s">
        <v>1706</v>
      </c>
      <c r="F693" s="101" t="s">
        <v>1759</v>
      </c>
      <c r="G693" s="101" t="s">
        <v>1768</v>
      </c>
      <c r="H693" s="101" t="s">
        <v>3700</v>
      </c>
      <c r="I693" s="102">
        <v>195447</v>
      </c>
      <c r="J693" s="102">
        <v>68620876</v>
      </c>
      <c r="K693" s="3" t="s">
        <v>104</v>
      </c>
      <c r="L693" s="3" t="s">
        <v>486</v>
      </c>
      <c r="M693" s="3">
        <v>2010</v>
      </c>
      <c r="N693" s="4" t="s">
        <v>486</v>
      </c>
      <c r="O693" s="4" t="s">
        <v>267</v>
      </c>
      <c r="P693" s="3">
        <v>2015</v>
      </c>
      <c r="Q693" s="1" t="s">
        <v>3700</v>
      </c>
      <c r="R693" s="2" t="b">
        <f t="shared" si="2"/>
        <v>1</v>
      </c>
    </row>
    <row r="694" spans="1:18" x14ac:dyDescent="0.3">
      <c r="A694" s="100">
        <v>690</v>
      </c>
      <c r="B694" s="100">
        <v>1</v>
      </c>
      <c r="C694" s="100" t="s">
        <v>1392</v>
      </c>
      <c r="D694" s="3" t="s">
        <v>1705</v>
      </c>
      <c r="E694" s="3" t="s">
        <v>1706</v>
      </c>
      <c r="F694" s="101" t="s">
        <v>1759</v>
      </c>
      <c r="G694" s="101" t="s">
        <v>1770</v>
      </c>
      <c r="H694" s="101" t="s">
        <v>3701</v>
      </c>
      <c r="I694" s="102">
        <v>195443</v>
      </c>
      <c r="J694" s="102">
        <v>68619789</v>
      </c>
      <c r="K694" s="3" t="s">
        <v>104</v>
      </c>
      <c r="L694" s="3" t="s">
        <v>486</v>
      </c>
      <c r="M694" s="3">
        <v>2010</v>
      </c>
      <c r="N694" s="4" t="s">
        <v>486</v>
      </c>
      <c r="O694" s="4" t="s">
        <v>267</v>
      </c>
      <c r="P694" s="3">
        <v>2015</v>
      </c>
      <c r="Q694" s="1" t="s">
        <v>3701</v>
      </c>
      <c r="R694" s="2" t="b">
        <f t="shared" si="2"/>
        <v>1</v>
      </c>
    </row>
    <row r="695" spans="1:18" x14ac:dyDescent="0.3">
      <c r="A695" s="100">
        <v>691</v>
      </c>
      <c r="B695" s="100">
        <v>1</v>
      </c>
      <c r="C695" s="100" t="s">
        <v>1392</v>
      </c>
      <c r="D695" s="3" t="s">
        <v>1705</v>
      </c>
      <c r="E695" s="3" t="s">
        <v>1706</v>
      </c>
      <c r="F695" s="101" t="s">
        <v>1759</v>
      </c>
      <c r="G695" s="101" t="s">
        <v>1772</v>
      </c>
      <c r="H695" s="101" t="s">
        <v>3702</v>
      </c>
      <c r="I695" s="102">
        <v>195449</v>
      </c>
      <c r="J695" s="102">
        <v>68621283</v>
      </c>
      <c r="K695" s="3" t="s">
        <v>104</v>
      </c>
      <c r="L695" s="3" t="s">
        <v>486</v>
      </c>
      <c r="M695" s="3">
        <v>2010</v>
      </c>
      <c r="N695" s="4" t="s">
        <v>368</v>
      </c>
      <c r="O695" s="4" t="s">
        <v>267</v>
      </c>
      <c r="P695" s="3">
        <v>2015</v>
      </c>
      <c r="Q695" s="1" t="s">
        <v>3702</v>
      </c>
      <c r="R695" s="2" t="b">
        <f t="shared" si="2"/>
        <v>1</v>
      </c>
    </row>
    <row r="696" spans="1:18" x14ac:dyDescent="0.3">
      <c r="A696" s="100">
        <v>692</v>
      </c>
      <c r="B696" s="100">
        <v>1</v>
      </c>
      <c r="C696" s="100" t="s">
        <v>1392</v>
      </c>
      <c r="D696" s="3" t="s">
        <v>1705</v>
      </c>
      <c r="E696" s="3" t="s">
        <v>1706</v>
      </c>
      <c r="F696" s="101" t="s">
        <v>1759</v>
      </c>
      <c r="G696" s="101" t="s">
        <v>1774</v>
      </c>
      <c r="H696" s="101" t="s">
        <v>3703</v>
      </c>
      <c r="I696" s="102">
        <v>161489</v>
      </c>
      <c r="J696" s="102">
        <v>68619906</v>
      </c>
      <c r="K696" s="3" t="s">
        <v>104</v>
      </c>
      <c r="L696" s="3" t="s">
        <v>368</v>
      </c>
      <c r="M696" s="3">
        <v>2008</v>
      </c>
      <c r="N696" s="4" t="s">
        <v>368</v>
      </c>
      <c r="O696" s="4" t="s">
        <v>267</v>
      </c>
      <c r="P696" s="3">
        <v>2015</v>
      </c>
      <c r="Q696" s="1" t="s">
        <v>3703</v>
      </c>
      <c r="R696" s="2" t="b">
        <f t="shared" si="2"/>
        <v>1</v>
      </c>
    </row>
    <row r="697" spans="1:18" x14ac:dyDescent="0.3">
      <c r="A697" s="100">
        <v>693</v>
      </c>
      <c r="B697" s="100">
        <v>1</v>
      </c>
      <c r="C697" s="100" t="s">
        <v>1392</v>
      </c>
      <c r="D697" s="3" t="s">
        <v>1705</v>
      </c>
      <c r="E697" s="3" t="s">
        <v>1706</v>
      </c>
      <c r="F697" s="101" t="s">
        <v>1759</v>
      </c>
      <c r="G697" s="101" t="s">
        <v>1776</v>
      </c>
      <c r="H697" s="101" t="s">
        <v>3704</v>
      </c>
      <c r="I697" s="102">
        <v>195451</v>
      </c>
      <c r="J697" s="102">
        <v>68621509</v>
      </c>
      <c r="K697" s="3" t="s">
        <v>104</v>
      </c>
      <c r="L697" s="3" t="s">
        <v>368</v>
      </c>
      <c r="M697" s="3">
        <v>2010</v>
      </c>
      <c r="N697" s="4" t="s">
        <v>368</v>
      </c>
      <c r="O697" s="4" t="s">
        <v>267</v>
      </c>
      <c r="P697" s="3">
        <v>2015</v>
      </c>
      <c r="Q697" s="1" t="s">
        <v>3704</v>
      </c>
      <c r="R697" s="2" t="b">
        <f t="shared" si="2"/>
        <v>1</v>
      </c>
    </row>
    <row r="698" spans="1:18" x14ac:dyDescent="0.3">
      <c r="A698" s="100">
        <v>694</v>
      </c>
      <c r="B698" s="100">
        <v>1</v>
      </c>
      <c r="C698" s="100" t="s">
        <v>1392</v>
      </c>
      <c r="D698" s="3" t="s">
        <v>1705</v>
      </c>
      <c r="E698" s="3" t="s">
        <v>1706</v>
      </c>
      <c r="F698" s="101" t="s">
        <v>1759</v>
      </c>
      <c r="G698" s="101" t="s">
        <v>1779</v>
      </c>
      <c r="H698" s="101" t="s">
        <v>3705</v>
      </c>
      <c r="I698" s="102">
        <v>202053</v>
      </c>
      <c r="J698" s="102">
        <v>68621618</v>
      </c>
      <c r="K698" s="3" t="s">
        <v>104</v>
      </c>
      <c r="L698" s="3" t="s">
        <v>368</v>
      </c>
      <c r="M698" s="3">
        <v>2011</v>
      </c>
      <c r="N698" s="4" t="s">
        <v>368</v>
      </c>
      <c r="O698" s="4" t="s">
        <v>267</v>
      </c>
      <c r="P698" s="3">
        <v>2015</v>
      </c>
      <c r="Q698" s="1" t="s">
        <v>3705</v>
      </c>
      <c r="R698" s="2" t="b">
        <f t="shared" si="2"/>
        <v>1</v>
      </c>
    </row>
    <row r="699" spans="1:18" x14ac:dyDescent="0.3">
      <c r="A699" s="100">
        <v>695</v>
      </c>
      <c r="B699" s="100">
        <v>1</v>
      </c>
      <c r="C699" s="100" t="s">
        <v>1392</v>
      </c>
      <c r="D699" s="3" t="s">
        <v>1705</v>
      </c>
      <c r="E699" s="3" t="s">
        <v>1706</v>
      </c>
      <c r="F699" s="101" t="s">
        <v>1781</v>
      </c>
      <c r="G699" s="101" t="s">
        <v>1782</v>
      </c>
      <c r="H699" s="101" t="s">
        <v>3706</v>
      </c>
      <c r="I699" s="102">
        <v>195444</v>
      </c>
      <c r="J699" s="102">
        <v>68620069</v>
      </c>
      <c r="K699" s="3" t="s">
        <v>104</v>
      </c>
      <c r="L699" s="3" t="s">
        <v>368</v>
      </c>
      <c r="M699" s="3">
        <v>2010</v>
      </c>
      <c r="N699" s="4" t="s">
        <v>368</v>
      </c>
      <c r="O699" s="4" t="s">
        <v>267</v>
      </c>
      <c r="P699" s="3">
        <v>2015</v>
      </c>
      <c r="Q699" s="1" t="s">
        <v>3706</v>
      </c>
      <c r="R699" s="2" t="b">
        <f t="shared" si="2"/>
        <v>1</v>
      </c>
    </row>
    <row r="700" spans="1:18" x14ac:dyDescent="0.3">
      <c r="A700" s="100">
        <v>696</v>
      </c>
      <c r="B700" s="100">
        <v>1</v>
      </c>
      <c r="C700" s="100" t="s">
        <v>1392</v>
      </c>
      <c r="D700" s="3" t="s">
        <v>1705</v>
      </c>
      <c r="E700" s="3" t="s">
        <v>1706</v>
      </c>
      <c r="F700" s="101" t="s">
        <v>1781</v>
      </c>
      <c r="G700" s="101" t="s">
        <v>1784</v>
      </c>
      <c r="H700" s="101" t="s">
        <v>3707</v>
      </c>
      <c r="I700" s="102">
        <v>162215803</v>
      </c>
      <c r="J700" s="102">
        <v>162215808</v>
      </c>
      <c r="K700" s="3" t="s">
        <v>104</v>
      </c>
      <c r="L700" s="3" t="s">
        <v>367</v>
      </c>
      <c r="M700" s="3" t="s">
        <v>267</v>
      </c>
      <c r="N700" s="4" t="s">
        <v>486</v>
      </c>
      <c r="O700" s="4" t="s">
        <v>267</v>
      </c>
      <c r="P700" s="104">
        <v>43891</v>
      </c>
      <c r="Q700" s="1" t="s">
        <v>3707</v>
      </c>
      <c r="R700" s="2" t="b">
        <f t="shared" si="2"/>
        <v>1</v>
      </c>
    </row>
    <row r="701" spans="1:18" x14ac:dyDescent="0.3">
      <c r="A701" s="100">
        <v>697</v>
      </c>
      <c r="B701" s="100">
        <v>1</v>
      </c>
      <c r="C701" s="100" t="s">
        <v>1392</v>
      </c>
      <c r="D701" s="3" t="s">
        <v>1705</v>
      </c>
      <c r="E701" s="3" t="s">
        <v>1706</v>
      </c>
      <c r="F701" s="101" t="s">
        <v>1781</v>
      </c>
      <c r="G701" s="101" t="s">
        <v>1787</v>
      </c>
      <c r="H701" s="101" t="s">
        <v>3708</v>
      </c>
      <c r="I701" s="102">
        <v>195445</v>
      </c>
      <c r="J701" s="102">
        <v>68620232</v>
      </c>
      <c r="K701" s="3" t="s">
        <v>104</v>
      </c>
      <c r="L701" s="3" t="s">
        <v>368</v>
      </c>
      <c r="M701" s="3">
        <v>2010</v>
      </c>
      <c r="N701" s="4" t="s">
        <v>368</v>
      </c>
      <c r="O701" s="4" t="s">
        <v>267</v>
      </c>
      <c r="P701" s="3">
        <v>2015</v>
      </c>
      <c r="Q701" s="1" t="s">
        <v>3708</v>
      </c>
      <c r="R701" s="2" t="b">
        <f t="shared" si="2"/>
        <v>1</v>
      </c>
    </row>
    <row r="702" spans="1:18" x14ac:dyDescent="0.3">
      <c r="A702" s="100">
        <v>698</v>
      </c>
      <c r="B702" s="100">
        <v>1</v>
      </c>
      <c r="C702" s="100" t="s">
        <v>1392</v>
      </c>
      <c r="D702" s="3" t="s">
        <v>1705</v>
      </c>
      <c r="E702" s="3" t="s">
        <v>1706</v>
      </c>
      <c r="F702" s="101" t="s">
        <v>1781</v>
      </c>
      <c r="G702" s="101" t="s">
        <v>1789</v>
      </c>
      <c r="H702" s="101" t="s">
        <v>3709</v>
      </c>
      <c r="I702" s="102">
        <v>129495924</v>
      </c>
      <c r="J702" s="102">
        <v>129495933</v>
      </c>
      <c r="K702" s="3" t="s">
        <v>104</v>
      </c>
      <c r="L702" s="3" t="s">
        <v>367</v>
      </c>
      <c r="M702" s="3" t="s">
        <v>267</v>
      </c>
      <c r="N702" s="4" t="s">
        <v>486</v>
      </c>
      <c r="O702" s="4" t="s">
        <v>267</v>
      </c>
      <c r="P702" s="106">
        <v>43891</v>
      </c>
      <c r="Q702" s="1" t="s">
        <v>3709</v>
      </c>
      <c r="R702" s="2" t="b">
        <f t="shared" si="2"/>
        <v>1</v>
      </c>
    </row>
    <row r="703" spans="1:18" x14ac:dyDescent="0.3">
      <c r="A703" s="100">
        <v>699</v>
      </c>
      <c r="B703" s="100">
        <v>1</v>
      </c>
      <c r="C703" s="100" t="s">
        <v>1392</v>
      </c>
      <c r="D703" s="3" t="s">
        <v>1705</v>
      </c>
      <c r="E703" s="3" t="s">
        <v>1706</v>
      </c>
      <c r="F703" s="101" t="s">
        <v>1781</v>
      </c>
      <c r="G703" s="101" t="s">
        <v>1791</v>
      </c>
      <c r="H703" s="101" t="s">
        <v>3710</v>
      </c>
      <c r="I703" s="129">
        <v>203364219</v>
      </c>
      <c r="J703" s="129">
        <v>203375487</v>
      </c>
      <c r="K703" s="3" t="s">
        <v>2995</v>
      </c>
      <c r="L703" s="3" t="s">
        <v>1561</v>
      </c>
      <c r="M703" s="3">
        <v>2006</v>
      </c>
      <c r="N703" s="4" t="s">
        <v>1561</v>
      </c>
      <c r="O703" s="4" t="s">
        <v>3157</v>
      </c>
      <c r="P703" s="113">
        <v>44228</v>
      </c>
      <c r="Q703" s="1" t="s">
        <v>3710</v>
      </c>
      <c r="R703" s="2" t="b">
        <f t="shared" si="2"/>
        <v>1</v>
      </c>
    </row>
    <row r="704" spans="1:18" x14ac:dyDescent="0.3">
      <c r="A704" s="100">
        <v>700</v>
      </c>
      <c r="B704" s="100">
        <v>1</v>
      </c>
      <c r="C704" s="100" t="s">
        <v>1392</v>
      </c>
      <c r="D704" s="3" t="s">
        <v>1705</v>
      </c>
      <c r="E704" s="3" t="s">
        <v>1706</v>
      </c>
      <c r="F704" s="101" t="s">
        <v>1781</v>
      </c>
      <c r="G704" s="101" t="s">
        <v>370</v>
      </c>
      <c r="H704" s="101" t="s">
        <v>3711</v>
      </c>
      <c r="I704" s="102">
        <v>161427</v>
      </c>
      <c r="J704" s="102">
        <v>124483163</v>
      </c>
      <c r="K704" s="3" t="s">
        <v>104</v>
      </c>
      <c r="L704" s="3" t="s">
        <v>486</v>
      </c>
      <c r="M704" s="3">
        <v>2008</v>
      </c>
      <c r="N704" s="4" t="s">
        <v>368</v>
      </c>
      <c r="O704" s="4" t="s">
        <v>267</v>
      </c>
      <c r="P704" s="104">
        <v>43891</v>
      </c>
      <c r="Q704" s="1" t="s">
        <v>3711</v>
      </c>
      <c r="R704" s="2" t="b">
        <f t="shared" si="2"/>
        <v>1</v>
      </c>
    </row>
    <row r="705" spans="1:18" x14ac:dyDescent="0.3">
      <c r="A705" s="100">
        <v>701</v>
      </c>
      <c r="B705" s="100">
        <v>1</v>
      </c>
      <c r="C705" s="100" t="s">
        <v>1392</v>
      </c>
      <c r="D705" s="3" t="s">
        <v>1705</v>
      </c>
      <c r="E705" s="3" t="s">
        <v>1706</v>
      </c>
      <c r="F705" s="101" t="s">
        <v>1781</v>
      </c>
      <c r="G705" s="117" t="s">
        <v>1794</v>
      </c>
      <c r="H705" s="101" t="s">
        <v>3712</v>
      </c>
      <c r="I705" s="102">
        <v>144161826</v>
      </c>
      <c r="J705" s="102">
        <v>144161921</v>
      </c>
      <c r="K705" s="3" t="s">
        <v>104</v>
      </c>
      <c r="L705" s="3" t="s">
        <v>367</v>
      </c>
      <c r="M705" s="3" t="s">
        <v>267</v>
      </c>
      <c r="N705" s="4" t="s">
        <v>1217</v>
      </c>
      <c r="O705" s="4" t="s">
        <v>1218</v>
      </c>
      <c r="P705" s="110">
        <v>44197</v>
      </c>
      <c r="Q705" s="1" t="s">
        <v>3712</v>
      </c>
      <c r="R705" s="2" t="b">
        <f t="shared" si="2"/>
        <v>1</v>
      </c>
    </row>
    <row r="706" spans="1:18" x14ac:dyDescent="0.3">
      <c r="A706" s="100">
        <v>702</v>
      </c>
      <c r="B706" s="100">
        <v>1</v>
      </c>
      <c r="C706" s="100" t="s">
        <v>1392</v>
      </c>
      <c r="D706" s="3" t="s">
        <v>1705</v>
      </c>
      <c r="E706" s="3" t="s">
        <v>1706</v>
      </c>
      <c r="F706" s="107" t="s">
        <v>1781</v>
      </c>
      <c r="G706" s="107" t="s">
        <v>1796</v>
      </c>
      <c r="H706" s="101" t="s">
        <v>3713</v>
      </c>
      <c r="I706" s="102">
        <v>44607</v>
      </c>
      <c r="J706" s="102">
        <v>124434963</v>
      </c>
      <c r="K706" s="3" t="s">
        <v>104</v>
      </c>
      <c r="L706" s="3" t="s">
        <v>2972</v>
      </c>
      <c r="M706" s="3">
        <v>2004</v>
      </c>
      <c r="N706" s="4" t="s">
        <v>2972</v>
      </c>
      <c r="O706" s="4" t="s">
        <v>1218</v>
      </c>
      <c r="P706" s="108">
        <v>43862</v>
      </c>
      <c r="Q706" s="1" t="s">
        <v>3713</v>
      </c>
      <c r="R706" s="2" t="b">
        <f t="shared" si="2"/>
        <v>1</v>
      </c>
    </row>
    <row r="707" spans="1:18" x14ac:dyDescent="0.3">
      <c r="A707" s="100">
        <v>703</v>
      </c>
      <c r="B707" s="100">
        <v>1</v>
      </c>
      <c r="C707" s="100" t="s">
        <v>1392</v>
      </c>
      <c r="D707" s="3" t="s">
        <v>1705</v>
      </c>
      <c r="E707" s="3" t="s">
        <v>1706</v>
      </c>
      <c r="F707" s="101" t="s">
        <v>1781</v>
      </c>
      <c r="G707" s="101" t="s">
        <v>814</v>
      </c>
      <c r="H707" s="101" t="s">
        <v>3714</v>
      </c>
      <c r="I707" s="102">
        <v>14134315</v>
      </c>
      <c r="J707" s="102">
        <v>14134317</v>
      </c>
      <c r="K707" s="3" t="s">
        <v>104</v>
      </c>
      <c r="L707" s="3" t="s">
        <v>367</v>
      </c>
      <c r="M707" s="3" t="s">
        <v>267</v>
      </c>
      <c r="N707" s="4" t="s">
        <v>1540</v>
      </c>
      <c r="O707" s="4" t="s">
        <v>2980</v>
      </c>
      <c r="P707" s="3">
        <v>2015</v>
      </c>
      <c r="Q707" s="1" t="s">
        <v>3714</v>
      </c>
      <c r="R707" s="2" t="b">
        <f t="shared" si="2"/>
        <v>1</v>
      </c>
    </row>
    <row r="708" spans="1:18" x14ac:dyDescent="0.3">
      <c r="A708" s="100">
        <v>704</v>
      </c>
      <c r="B708" s="100">
        <v>1</v>
      </c>
      <c r="C708" s="100" t="s">
        <v>1392</v>
      </c>
      <c r="D708" s="3" t="s">
        <v>1705</v>
      </c>
      <c r="E708" s="3" t="s">
        <v>1706</v>
      </c>
      <c r="F708" s="101" t="s">
        <v>1781</v>
      </c>
      <c r="G708" s="101" t="s">
        <v>1100</v>
      </c>
      <c r="H708" s="101" t="s">
        <v>3715</v>
      </c>
      <c r="I708" s="102">
        <v>144159779</v>
      </c>
      <c r="J708" s="102">
        <v>124463114</v>
      </c>
      <c r="K708" s="3" t="s">
        <v>104</v>
      </c>
      <c r="L708" s="3" t="s">
        <v>1217</v>
      </c>
      <c r="M708" s="3">
        <v>2007</v>
      </c>
      <c r="N708" s="4" t="s">
        <v>1540</v>
      </c>
      <c r="O708" s="4" t="s">
        <v>2980</v>
      </c>
      <c r="P708" s="106">
        <v>43891</v>
      </c>
      <c r="Q708" s="1" t="s">
        <v>3715</v>
      </c>
      <c r="R708" s="2" t="b">
        <f t="shared" si="2"/>
        <v>1</v>
      </c>
    </row>
    <row r="709" spans="1:18" x14ac:dyDescent="0.3">
      <c r="A709" s="100">
        <v>705</v>
      </c>
      <c r="B709" s="100">
        <v>1</v>
      </c>
      <c r="C709" s="100" t="s">
        <v>1392</v>
      </c>
      <c r="D709" s="3" t="s">
        <v>1705</v>
      </c>
      <c r="E709" s="3" t="s">
        <v>1706</v>
      </c>
      <c r="F709" s="101" t="s">
        <v>1781</v>
      </c>
      <c r="G709" s="101" t="s">
        <v>1800</v>
      </c>
      <c r="H709" s="101" t="s">
        <v>3716</v>
      </c>
      <c r="I709" s="102">
        <v>169236848</v>
      </c>
      <c r="J709" s="102">
        <v>169237207</v>
      </c>
      <c r="K709" s="3" t="s">
        <v>104</v>
      </c>
      <c r="L709" s="105" t="s">
        <v>367</v>
      </c>
      <c r="M709" s="3" t="s">
        <v>267</v>
      </c>
      <c r="N709" s="4" t="s">
        <v>1217</v>
      </c>
      <c r="O709" s="4" t="s">
        <v>3202</v>
      </c>
      <c r="P709" s="106">
        <v>43891</v>
      </c>
      <c r="Q709" s="1" t="s">
        <v>3716</v>
      </c>
      <c r="R709" s="2" t="b">
        <f t="shared" si="2"/>
        <v>1</v>
      </c>
    </row>
    <row r="710" spans="1:18" x14ac:dyDescent="0.3">
      <c r="A710" s="100">
        <v>706</v>
      </c>
      <c r="B710" s="100">
        <v>1</v>
      </c>
      <c r="C710" s="100" t="s">
        <v>1392</v>
      </c>
      <c r="D710" s="3" t="s">
        <v>1705</v>
      </c>
      <c r="E710" s="3" t="s">
        <v>1706</v>
      </c>
      <c r="F710" s="101" t="s">
        <v>1781</v>
      </c>
      <c r="G710" s="101" t="s">
        <v>1802</v>
      </c>
      <c r="H710" s="101" t="s">
        <v>3717</v>
      </c>
      <c r="I710" s="102">
        <v>60118</v>
      </c>
      <c r="J710" s="102">
        <v>124440461</v>
      </c>
      <c r="K710" s="3" t="s">
        <v>104</v>
      </c>
      <c r="L710" s="3" t="s">
        <v>1217</v>
      </c>
      <c r="M710" s="3">
        <v>2006</v>
      </c>
      <c r="N710" s="4" t="s">
        <v>1217</v>
      </c>
      <c r="O710" s="4" t="s">
        <v>3718</v>
      </c>
      <c r="P710" s="3">
        <v>2018</v>
      </c>
      <c r="Q710" s="1" t="s">
        <v>3717</v>
      </c>
      <c r="R710" s="2" t="b">
        <f t="shared" si="2"/>
        <v>1</v>
      </c>
    </row>
    <row r="711" spans="1:18" x14ac:dyDescent="0.3">
      <c r="A711" s="100">
        <v>707</v>
      </c>
      <c r="B711" s="100">
        <v>1</v>
      </c>
      <c r="C711" s="100" t="s">
        <v>1392</v>
      </c>
      <c r="D711" s="3" t="s">
        <v>1705</v>
      </c>
      <c r="E711" s="3" t="s">
        <v>1706</v>
      </c>
      <c r="F711" s="107" t="s">
        <v>1781</v>
      </c>
      <c r="G711" s="107" t="s">
        <v>1804</v>
      </c>
      <c r="H711" s="101" t="s">
        <v>3719</v>
      </c>
      <c r="I711" s="102">
        <v>161601</v>
      </c>
      <c r="J711" s="102">
        <v>124513187</v>
      </c>
      <c r="K711" s="3" t="s">
        <v>1219</v>
      </c>
      <c r="L711" s="3" t="s">
        <v>486</v>
      </c>
      <c r="M711" s="3">
        <v>2008</v>
      </c>
      <c r="N711" s="4" t="s">
        <v>368</v>
      </c>
      <c r="O711" s="4" t="s">
        <v>267</v>
      </c>
      <c r="P711" s="104">
        <v>44228</v>
      </c>
      <c r="Q711" s="1" t="s">
        <v>3719</v>
      </c>
      <c r="R711" s="2" t="b">
        <f t="shared" si="2"/>
        <v>1</v>
      </c>
    </row>
    <row r="712" spans="1:18" x14ac:dyDescent="0.3">
      <c r="A712" s="100">
        <v>708</v>
      </c>
      <c r="B712" s="100">
        <v>1</v>
      </c>
      <c r="C712" s="100" t="s">
        <v>1392</v>
      </c>
      <c r="D712" s="3" t="s">
        <v>1705</v>
      </c>
      <c r="E712" s="3" t="s">
        <v>1706</v>
      </c>
      <c r="F712" s="101" t="s">
        <v>1781</v>
      </c>
      <c r="G712" s="101" t="s">
        <v>1806</v>
      </c>
      <c r="H712" s="101" t="s">
        <v>3720</v>
      </c>
      <c r="I712" s="102">
        <v>63136</v>
      </c>
      <c r="J712" s="102">
        <v>124462368</v>
      </c>
      <c r="K712" s="3" t="s">
        <v>104</v>
      </c>
      <c r="L712" s="3" t="s">
        <v>486</v>
      </c>
      <c r="M712" s="3">
        <v>2007</v>
      </c>
      <c r="N712" s="4" t="s">
        <v>486</v>
      </c>
      <c r="O712" s="4" t="s">
        <v>267</v>
      </c>
      <c r="P712" s="112">
        <v>43891</v>
      </c>
      <c r="Q712" s="1" t="s">
        <v>3720</v>
      </c>
      <c r="R712" s="2" t="b">
        <f t="shared" si="2"/>
        <v>1</v>
      </c>
    </row>
    <row r="713" spans="1:18" x14ac:dyDescent="0.3">
      <c r="A713" s="100">
        <v>709</v>
      </c>
      <c r="B713" s="100">
        <v>1</v>
      </c>
      <c r="C713" s="100" t="s">
        <v>1392</v>
      </c>
      <c r="D713" s="3" t="s">
        <v>1705</v>
      </c>
      <c r="E713" s="3" t="s">
        <v>1706</v>
      </c>
      <c r="F713" s="101" t="s">
        <v>1781</v>
      </c>
      <c r="G713" s="101" t="s">
        <v>464</v>
      </c>
      <c r="H713" s="101" t="s">
        <v>3722</v>
      </c>
      <c r="I713" s="102">
        <v>161565</v>
      </c>
      <c r="J713" s="102">
        <v>124507607</v>
      </c>
      <c r="K713" s="3" t="s">
        <v>104</v>
      </c>
      <c r="L713" s="3" t="s">
        <v>486</v>
      </c>
      <c r="M713" s="3">
        <v>2008</v>
      </c>
      <c r="N713" s="4" t="s">
        <v>368</v>
      </c>
      <c r="O713" s="4" t="s">
        <v>267</v>
      </c>
      <c r="P713" s="104">
        <v>43891</v>
      </c>
      <c r="Q713" s="1" t="s">
        <v>3722</v>
      </c>
      <c r="R713" s="2" t="b">
        <f t="shared" si="2"/>
        <v>1</v>
      </c>
    </row>
    <row r="714" spans="1:18" x14ac:dyDescent="0.3">
      <c r="A714" s="100">
        <v>710</v>
      </c>
      <c r="B714" s="100">
        <v>1</v>
      </c>
      <c r="C714" s="100" t="s">
        <v>1392</v>
      </c>
      <c r="D714" s="3" t="s">
        <v>1705</v>
      </c>
      <c r="E714" s="3" t="s">
        <v>1706</v>
      </c>
      <c r="F714" s="101" t="s">
        <v>1781</v>
      </c>
      <c r="G714" s="101" t="s">
        <v>1811</v>
      </c>
      <c r="H714" s="101" t="s">
        <v>3723</v>
      </c>
      <c r="I714" s="102">
        <v>161393</v>
      </c>
      <c r="J714" s="102">
        <v>124476574</v>
      </c>
      <c r="K714" s="3" t="s">
        <v>104</v>
      </c>
      <c r="L714" s="105" t="s">
        <v>486</v>
      </c>
      <c r="M714" s="105">
        <v>2004</v>
      </c>
      <c r="N714" s="4" t="s">
        <v>2972</v>
      </c>
      <c r="O714" s="4" t="s">
        <v>1218</v>
      </c>
      <c r="P714" s="110">
        <v>44197</v>
      </c>
      <c r="Q714" s="1" t="s">
        <v>3723</v>
      </c>
      <c r="R714" s="2" t="b">
        <f t="shared" si="2"/>
        <v>1</v>
      </c>
    </row>
    <row r="715" spans="1:18" x14ac:dyDescent="0.3">
      <c r="A715" s="100">
        <v>711</v>
      </c>
      <c r="B715" s="100">
        <v>1</v>
      </c>
      <c r="C715" s="100" t="s">
        <v>1392</v>
      </c>
      <c r="D715" s="3" t="s">
        <v>1705</v>
      </c>
      <c r="E715" s="3" t="s">
        <v>1706</v>
      </c>
      <c r="F715" s="130" t="s">
        <v>1781</v>
      </c>
      <c r="G715" s="101" t="s">
        <v>1813</v>
      </c>
      <c r="H715" s="130" t="s">
        <v>3724</v>
      </c>
      <c r="I715" s="102">
        <v>195448</v>
      </c>
      <c r="J715" s="102">
        <v>68620997</v>
      </c>
      <c r="K715" s="3" t="s">
        <v>104</v>
      </c>
      <c r="L715" s="3" t="s">
        <v>368</v>
      </c>
      <c r="M715" s="3">
        <v>2011</v>
      </c>
      <c r="N715" s="4" t="s">
        <v>368</v>
      </c>
      <c r="O715" s="4" t="s">
        <v>267</v>
      </c>
      <c r="P715" s="3">
        <v>2015</v>
      </c>
      <c r="Q715" s="1" t="s">
        <v>3724</v>
      </c>
      <c r="R715" s="2" t="b">
        <f t="shared" si="2"/>
        <v>1</v>
      </c>
    </row>
    <row r="716" spans="1:18" x14ac:dyDescent="0.3">
      <c r="A716" s="100">
        <v>712</v>
      </c>
      <c r="B716" s="100">
        <v>1</v>
      </c>
      <c r="C716" s="100" t="s">
        <v>1392</v>
      </c>
      <c r="D716" s="3" t="s">
        <v>1705</v>
      </c>
      <c r="E716" s="3" t="s">
        <v>1706</v>
      </c>
      <c r="F716" s="101" t="s">
        <v>1781</v>
      </c>
      <c r="G716" s="101" t="s">
        <v>1816</v>
      </c>
      <c r="H716" s="101" t="s">
        <v>3725</v>
      </c>
      <c r="I716" s="102">
        <v>161535</v>
      </c>
      <c r="J716" s="102">
        <v>68621107</v>
      </c>
      <c r="K716" s="3" t="s">
        <v>104</v>
      </c>
      <c r="L716" s="3" t="s">
        <v>2972</v>
      </c>
      <c r="M716" s="3">
        <v>2008</v>
      </c>
      <c r="N716" s="4" t="s">
        <v>2972</v>
      </c>
      <c r="O716" s="4" t="s">
        <v>3726</v>
      </c>
      <c r="P716" s="3">
        <v>2015</v>
      </c>
      <c r="Q716" s="1" t="s">
        <v>3725</v>
      </c>
      <c r="R716" s="2" t="b">
        <f t="shared" si="2"/>
        <v>1</v>
      </c>
    </row>
    <row r="717" spans="1:18" x14ac:dyDescent="0.3">
      <c r="A717" s="100">
        <v>713</v>
      </c>
      <c r="B717" s="100">
        <v>1</v>
      </c>
      <c r="C717" s="100" t="s">
        <v>1392</v>
      </c>
      <c r="D717" s="3" t="s">
        <v>1705</v>
      </c>
      <c r="E717" s="3" t="s">
        <v>1706</v>
      </c>
      <c r="F717" s="101" t="s">
        <v>1781</v>
      </c>
      <c r="G717" s="101" t="s">
        <v>1818</v>
      </c>
      <c r="H717" s="101" t="s">
        <v>3727</v>
      </c>
      <c r="I717" s="102">
        <v>41799</v>
      </c>
      <c r="J717" s="102">
        <v>116736852</v>
      </c>
      <c r="K717" s="3" t="s">
        <v>104</v>
      </c>
      <c r="L717" s="3" t="s">
        <v>2972</v>
      </c>
      <c r="M717" s="3">
        <v>2003</v>
      </c>
      <c r="N717" s="4" t="s">
        <v>368</v>
      </c>
      <c r="O717" s="4" t="s">
        <v>267</v>
      </c>
      <c r="P717" s="3">
        <v>2017</v>
      </c>
      <c r="Q717" s="1" t="s">
        <v>3727</v>
      </c>
      <c r="R717" s="2" t="b">
        <f t="shared" si="2"/>
        <v>1</v>
      </c>
    </row>
    <row r="718" spans="1:18" x14ac:dyDescent="0.3">
      <c r="A718" s="100">
        <v>714</v>
      </c>
      <c r="B718" s="100">
        <v>1</v>
      </c>
      <c r="C718" s="100" t="s">
        <v>1392</v>
      </c>
      <c r="D718" s="3" t="s">
        <v>1705</v>
      </c>
      <c r="E718" s="3" t="s">
        <v>1706</v>
      </c>
      <c r="F718" s="101" t="s">
        <v>1781</v>
      </c>
      <c r="G718" s="101" t="s">
        <v>1820</v>
      </c>
      <c r="H718" s="101" t="s">
        <v>3728</v>
      </c>
      <c r="I718" s="102">
        <v>18903491</v>
      </c>
      <c r="J718" s="102">
        <v>68783461</v>
      </c>
      <c r="K718" s="3" t="s">
        <v>2995</v>
      </c>
      <c r="L718" s="3" t="s">
        <v>367</v>
      </c>
      <c r="M718" s="3" t="s">
        <v>267</v>
      </c>
      <c r="N718" s="4" t="s">
        <v>1561</v>
      </c>
      <c r="O718" s="4" t="s">
        <v>3157</v>
      </c>
      <c r="P718" s="104">
        <v>44228</v>
      </c>
      <c r="Q718" s="1" t="s">
        <v>3728</v>
      </c>
      <c r="R718" s="2" t="b">
        <f t="shared" si="2"/>
        <v>1</v>
      </c>
    </row>
    <row r="719" spans="1:18" x14ac:dyDescent="0.3">
      <c r="A719" s="100">
        <v>715</v>
      </c>
      <c r="B719" s="100">
        <v>1</v>
      </c>
      <c r="C719" s="100" t="s">
        <v>1392</v>
      </c>
      <c r="D719" s="3" t="s">
        <v>1705</v>
      </c>
      <c r="E719" s="3" t="s">
        <v>1706</v>
      </c>
      <c r="F719" s="107" t="s">
        <v>1781</v>
      </c>
      <c r="G719" s="107" t="s">
        <v>1822</v>
      </c>
      <c r="H719" s="101" t="s">
        <v>3729</v>
      </c>
      <c r="I719" s="102">
        <v>161617</v>
      </c>
      <c r="J719" s="102">
        <v>140575512</v>
      </c>
      <c r="K719" s="3" t="s">
        <v>104</v>
      </c>
      <c r="L719" s="3" t="s">
        <v>486</v>
      </c>
      <c r="M719" s="3">
        <v>2006</v>
      </c>
      <c r="N719" s="4" t="s">
        <v>486</v>
      </c>
      <c r="O719" s="4" t="s">
        <v>267</v>
      </c>
      <c r="P719" s="3">
        <v>2018</v>
      </c>
      <c r="Q719" s="1" t="s">
        <v>3729</v>
      </c>
      <c r="R719" s="2" t="b">
        <f t="shared" si="2"/>
        <v>1</v>
      </c>
    </row>
    <row r="720" spans="1:18" x14ac:dyDescent="0.3">
      <c r="A720" s="100">
        <v>716</v>
      </c>
      <c r="B720" s="100">
        <v>1</v>
      </c>
      <c r="C720" s="100" t="s">
        <v>1392</v>
      </c>
      <c r="D720" s="3" t="s">
        <v>1705</v>
      </c>
      <c r="E720" s="3" t="s">
        <v>1706</v>
      </c>
      <c r="F720" s="101" t="s">
        <v>1781</v>
      </c>
      <c r="G720" s="101" t="s">
        <v>1824</v>
      </c>
      <c r="H720" s="101" t="s">
        <v>3730</v>
      </c>
      <c r="I720" s="102">
        <v>161400</v>
      </c>
      <c r="J720" s="102">
        <v>124478750</v>
      </c>
      <c r="K720" s="3" t="s">
        <v>104</v>
      </c>
      <c r="L720" s="105" t="s">
        <v>486</v>
      </c>
      <c r="M720" s="105">
        <v>2007</v>
      </c>
      <c r="N720" s="4" t="s">
        <v>486</v>
      </c>
      <c r="O720" s="4" t="s">
        <v>267</v>
      </c>
      <c r="P720" s="104">
        <v>43891</v>
      </c>
      <c r="Q720" s="1" t="s">
        <v>3730</v>
      </c>
      <c r="R720" s="2" t="b">
        <f t="shared" si="2"/>
        <v>1</v>
      </c>
    </row>
    <row r="721" spans="1:18" x14ac:dyDescent="0.3">
      <c r="A721" s="100">
        <v>717</v>
      </c>
      <c r="B721" s="100">
        <v>1</v>
      </c>
      <c r="C721" s="100" t="s">
        <v>1392</v>
      </c>
      <c r="D721" s="3" t="s">
        <v>1705</v>
      </c>
      <c r="E721" s="3" t="s">
        <v>1706</v>
      </c>
      <c r="F721" s="101" t="s">
        <v>1781</v>
      </c>
      <c r="G721" s="101" t="s">
        <v>1610</v>
      </c>
      <c r="H721" s="101" t="s">
        <v>3731</v>
      </c>
      <c r="I721" s="102">
        <v>39771</v>
      </c>
      <c r="J721" s="102">
        <v>124413280</v>
      </c>
      <c r="K721" s="3" t="s">
        <v>104</v>
      </c>
      <c r="L721" s="3" t="s">
        <v>1540</v>
      </c>
      <c r="M721" s="3">
        <v>2003</v>
      </c>
      <c r="N721" s="4" t="s">
        <v>368</v>
      </c>
      <c r="O721" s="4" t="s">
        <v>267</v>
      </c>
      <c r="P721" s="104">
        <v>43891</v>
      </c>
      <c r="Q721" s="1" t="s">
        <v>3731</v>
      </c>
      <c r="R721" s="2" t="b">
        <f t="shared" si="2"/>
        <v>1</v>
      </c>
    </row>
    <row r="722" spans="1:18" x14ac:dyDescent="0.3">
      <c r="A722" s="100">
        <v>718</v>
      </c>
      <c r="B722" s="100">
        <v>1</v>
      </c>
      <c r="C722" s="100" t="s">
        <v>1392</v>
      </c>
      <c r="D722" s="3" t="s">
        <v>1705</v>
      </c>
      <c r="E722" s="3" t="s">
        <v>1706</v>
      </c>
      <c r="F722" s="101" t="s">
        <v>1781</v>
      </c>
      <c r="G722" s="101" t="s">
        <v>1827</v>
      </c>
      <c r="H722" s="101" t="s">
        <v>3732</v>
      </c>
      <c r="I722" s="102">
        <v>177301951</v>
      </c>
      <c r="J722" s="102">
        <v>177302177</v>
      </c>
      <c r="K722" s="3" t="s">
        <v>104</v>
      </c>
      <c r="L722" s="3" t="s">
        <v>367</v>
      </c>
      <c r="M722" s="3" t="s">
        <v>267</v>
      </c>
      <c r="N722" s="4" t="s">
        <v>368</v>
      </c>
      <c r="O722" s="4" t="s">
        <v>267</v>
      </c>
      <c r="P722" s="104">
        <v>43891</v>
      </c>
      <c r="Q722" s="1" t="s">
        <v>3732</v>
      </c>
      <c r="R722" s="2" t="b">
        <f t="shared" si="2"/>
        <v>1</v>
      </c>
    </row>
    <row r="723" spans="1:18" x14ac:dyDescent="0.3">
      <c r="A723" s="100">
        <v>719</v>
      </c>
      <c r="B723" s="100">
        <v>1</v>
      </c>
      <c r="C723" s="100" t="s">
        <v>1392</v>
      </c>
      <c r="D723" s="3" t="s">
        <v>1705</v>
      </c>
      <c r="E723" s="3" t="s">
        <v>1706</v>
      </c>
      <c r="F723" s="107" t="s">
        <v>1781</v>
      </c>
      <c r="G723" s="107" t="s">
        <v>1829</v>
      </c>
      <c r="H723" s="101" t="s">
        <v>3733</v>
      </c>
      <c r="I723" s="102">
        <v>44608</v>
      </c>
      <c r="J723" s="102">
        <v>124435054</v>
      </c>
      <c r="K723" s="3" t="s">
        <v>104</v>
      </c>
      <c r="L723" s="3" t="s">
        <v>486</v>
      </c>
      <c r="M723" s="3">
        <v>2004</v>
      </c>
      <c r="N723" s="4" t="s">
        <v>486</v>
      </c>
      <c r="O723" s="4" t="s">
        <v>267</v>
      </c>
      <c r="P723" s="3">
        <v>2018</v>
      </c>
      <c r="Q723" s="1" t="s">
        <v>3733</v>
      </c>
      <c r="R723" s="2" t="b">
        <f t="shared" si="2"/>
        <v>1</v>
      </c>
    </row>
    <row r="724" spans="1:18" x14ac:dyDescent="0.3">
      <c r="A724" s="100">
        <v>720</v>
      </c>
      <c r="B724" s="100">
        <v>1</v>
      </c>
      <c r="C724" s="100" t="s">
        <v>1392</v>
      </c>
      <c r="D724" s="3" t="s">
        <v>1705</v>
      </c>
      <c r="E724" s="3" t="s">
        <v>1706</v>
      </c>
      <c r="F724" s="101" t="s">
        <v>1781</v>
      </c>
      <c r="G724" s="101" t="s">
        <v>1831</v>
      </c>
      <c r="H724" s="101" t="s">
        <v>3734</v>
      </c>
      <c r="I724" s="102">
        <v>44644</v>
      </c>
      <c r="J724" s="102">
        <v>2998902</v>
      </c>
      <c r="K724" s="3" t="s">
        <v>104</v>
      </c>
      <c r="L724" s="3" t="s">
        <v>486</v>
      </c>
      <c r="M724" s="3">
        <v>2004</v>
      </c>
      <c r="N724" s="4" t="s">
        <v>1217</v>
      </c>
      <c r="O724" s="4" t="s">
        <v>1218</v>
      </c>
      <c r="P724" s="112">
        <v>43891</v>
      </c>
      <c r="Q724" s="1" t="s">
        <v>3734</v>
      </c>
      <c r="R724" s="2" t="b">
        <f t="shared" si="2"/>
        <v>1</v>
      </c>
    </row>
    <row r="725" spans="1:18" x14ac:dyDescent="0.3">
      <c r="A725" s="100">
        <v>721</v>
      </c>
      <c r="B725" s="100">
        <v>1</v>
      </c>
      <c r="C725" s="100" t="s">
        <v>1392</v>
      </c>
      <c r="D725" s="3" t="s">
        <v>1705</v>
      </c>
      <c r="E725" s="3" t="s">
        <v>1706</v>
      </c>
      <c r="F725" s="101" t="s">
        <v>1781</v>
      </c>
      <c r="G725" s="101" t="s">
        <v>1833</v>
      </c>
      <c r="H725" s="101" t="s">
        <v>3735</v>
      </c>
      <c r="I725" s="102">
        <v>161738</v>
      </c>
      <c r="J725" s="102">
        <v>124536099</v>
      </c>
      <c r="K725" s="3" t="s">
        <v>104</v>
      </c>
      <c r="L725" s="105" t="s">
        <v>486</v>
      </c>
      <c r="M725" s="105">
        <v>2007</v>
      </c>
      <c r="N725" s="4" t="s">
        <v>2972</v>
      </c>
      <c r="O725" s="4" t="s">
        <v>1218</v>
      </c>
      <c r="P725" s="131">
        <v>44197</v>
      </c>
      <c r="Q725" s="1" t="s">
        <v>3735</v>
      </c>
      <c r="R725" s="2" t="b">
        <f t="shared" si="2"/>
        <v>1</v>
      </c>
    </row>
    <row r="726" spans="1:18" x14ac:dyDescent="0.3">
      <c r="A726" s="100">
        <v>722</v>
      </c>
      <c r="B726" s="100">
        <v>1</v>
      </c>
      <c r="C726" s="100" t="s">
        <v>1392</v>
      </c>
      <c r="D726" s="3" t="s">
        <v>1705</v>
      </c>
      <c r="E726" s="3" t="s">
        <v>1706</v>
      </c>
      <c r="F726" s="101" t="s">
        <v>1781</v>
      </c>
      <c r="G726" s="101" t="s">
        <v>1836</v>
      </c>
      <c r="H726" s="101" t="s">
        <v>3736</v>
      </c>
      <c r="I726" s="102">
        <v>64442</v>
      </c>
      <c r="J726" s="102">
        <v>68650404</v>
      </c>
      <c r="K726" s="3" t="s">
        <v>104</v>
      </c>
      <c r="L726" s="3" t="s">
        <v>1540</v>
      </c>
      <c r="M726" s="3">
        <v>2005</v>
      </c>
      <c r="N726" s="4" t="s">
        <v>1540</v>
      </c>
      <c r="O726" s="132" t="s">
        <v>3737</v>
      </c>
      <c r="P726" s="3">
        <v>2015</v>
      </c>
      <c r="Q726" s="1" t="s">
        <v>3736</v>
      </c>
      <c r="R726" s="2" t="b">
        <f t="shared" si="2"/>
        <v>1</v>
      </c>
    </row>
    <row r="727" spans="1:18" x14ac:dyDescent="0.3">
      <c r="A727" s="100">
        <v>723</v>
      </c>
      <c r="B727" s="100">
        <v>1</v>
      </c>
      <c r="C727" s="100" t="s">
        <v>1392</v>
      </c>
      <c r="D727" s="3" t="s">
        <v>1705</v>
      </c>
      <c r="E727" s="3" t="s">
        <v>1706</v>
      </c>
      <c r="F727" s="101" t="s">
        <v>1781</v>
      </c>
      <c r="G727" s="101" t="s">
        <v>1839</v>
      </c>
      <c r="H727" s="101" t="s">
        <v>3738</v>
      </c>
      <c r="I727" s="102">
        <v>195450</v>
      </c>
      <c r="J727" s="102">
        <v>68621398</v>
      </c>
      <c r="K727" s="3" t="s">
        <v>104</v>
      </c>
      <c r="L727" s="3" t="s">
        <v>486</v>
      </c>
      <c r="M727" s="3">
        <v>2010</v>
      </c>
      <c r="N727" s="4" t="s">
        <v>486</v>
      </c>
      <c r="O727" s="4" t="s">
        <v>267</v>
      </c>
      <c r="P727" s="3">
        <v>2015</v>
      </c>
      <c r="Q727" s="1" t="s">
        <v>3738</v>
      </c>
      <c r="R727" s="2" t="b">
        <f t="shared" si="2"/>
        <v>1</v>
      </c>
    </row>
    <row r="728" spans="1:18" x14ac:dyDescent="0.3">
      <c r="A728" s="100">
        <v>724</v>
      </c>
      <c r="B728" s="100">
        <v>1</v>
      </c>
      <c r="C728" s="100" t="s">
        <v>1392</v>
      </c>
      <c r="D728" s="3" t="s">
        <v>1705</v>
      </c>
      <c r="E728" s="3" t="s">
        <v>1706</v>
      </c>
      <c r="F728" s="101" t="s">
        <v>1781</v>
      </c>
      <c r="G728" s="101" t="s">
        <v>1841</v>
      </c>
      <c r="H728" s="101" t="s">
        <v>3739</v>
      </c>
      <c r="I728" s="102">
        <v>63124</v>
      </c>
      <c r="J728" s="102">
        <v>3120930</v>
      </c>
      <c r="K728" s="3" t="s">
        <v>104</v>
      </c>
      <c r="L728" s="3" t="s">
        <v>1217</v>
      </c>
      <c r="M728" s="3">
        <v>2007</v>
      </c>
      <c r="N728" s="4" t="s">
        <v>1561</v>
      </c>
      <c r="O728" s="4" t="s">
        <v>1218</v>
      </c>
      <c r="P728" s="106">
        <v>43891</v>
      </c>
      <c r="Q728" s="1" t="s">
        <v>3739</v>
      </c>
      <c r="R728" s="2" t="b">
        <f t="shared" si="2"/>
        <v>1</v>
      </c>
    </row>
    <row r="729" spans="1:18" x14ac:dyDescent="0.3">
      <c r="A729" s="100">
        <v>725</v>
      </c>
      <c r="B729" s="100">
        <v>1</v>
      </c>
      <c r="C729" s="100" t="s">
        <v>1392</v>
      </c>
      <c r="D729" s="3" t="s">
        <v>1705</v>
      </c>
      <c r="E729" s="3" t="s">
        <v>1706</v>
      </c>
      <c r="F729" s="101" t="s">
        <v>1781</v>
      </c>
      <c r="G729" s="101" t="s">
        <v>286</v>
      </c>
      <c r="H729" s="101" t="s">
        <v>3740</v>
      </c>
      <c r="I729" s="102">
        <v>41800</v>
      </c>
      <c r="J729" s="102">
        <v>116736924</v>
      </c>
      <c r="K729" s="3" t="s">
        <v>104</v>
      </c>
      <c r="L729" s="3" t="s">
        <v>368</v>
      </c>
      <c r="M729" s="3">
        <v>2003</v>
      </c>
      <c r="N729" s="4" t="s">
        <v>368</v>
      </c>
      <c r="O729" s="4" t="s">
        <v>267</v>
      </c>
      <c r="P729" s="3">
        <v>2017</v>
      </c>
      <c r="Q729" s="1" t="s">
        <v>3740</v>
      </c>
      <c r="R729" s="2" t="b">
        <f t="shared" si="2"/>
        <v>1</v>
      </c>
    </row>
    <row r="730" spans="1:18" x14ac:dyDescent="0.3">
      <c r="A730" s="100">
        <v>726</v>
      </c>
      <c r="B730" s="100">
        <v>1</v>
      </c>
      <c r="C730" s="100" t="s">
        <v>1392</v>
      </c>
      <c r="D730" s="3" t="s">
        <v>1705</v>
      </c>
      <c r="E730" s="3" t="s">
        <v>1706</v>
      </c>
      <c r="F730" s="107" t="s">
        <v>1781</v>
      </c>
      <c r="G730" s="107" t="s">
        <v>1845</v>
      </c>
      <c r="H730" s="101" t="s">
        <v>3741</v>
      </c>
      <c r="I730" s="102">
        <v>161729</v>
      </c>
      <c r="J730" s="102">
        <v>48927468</v>
      </c>
      <c r="K730" s="3" t="s">
        <v>104</v>
      </c>
      <c r="L730" s="3" t="s">
        <v>2972</v>
      </c>
      <c r="M730" s="3">
        <v>2007</v>
      </c>
      <c r="N730" s="4" t="s">
        <v>2972</v>
      </c>
      <c r="O730" s="4" t="s">
        <v>1218</v>
      </c>
      <c r="P730" s="3">
        <v>2014</v>
      </c>
      <c r="Q730" s="1" t="s">
        <v>3741</v>
      </c>
      <c r="R730" s="2" t="b">
        <f t="shared" si="2"/>
        <v>1</v>
      </c>
    </row>
    <row r="731" spans="1:18" x14ac:dyDescent="0.3">
      <c r="A731" s="100">
        <v>727</v>
      </c>
      <c r="B731" s="100">
        <v>1</v>
      </c>
      <c r="C731" s="100" t="s">
        <v>1392</v>
      </c>
      <c r="D731" s="3" t="s">
        <v>1705</v>
      </c>
      <c r="E731" s="3" t="s">
        <v>1706</v>
      </c>
      <c r="F731" s="101" t="s">
        <v>1781</v>
      </c>
      <c r="G731" s="101" t="s">
        <v>1847</v>
      </c>
      <c r="H731" s="101" t="s">
        <v>3742</v>
      </c>
      <c r="I731" s="102">
        <v>161718</v>
      </c>
      <c r="J731" s="102">
        <v>896010</v>
      </c>
      <c r="K731" s="3" t="s">
        <v>104</v>
      </c>
      <c r="L731" s="3" t="s">
        <v>486</v>
      </c>
      <c r="M731" s="3">
        <v>2008</v>
      </c>
      <c r="N731" s="4" t="s">
        <v>368</v>
      </c>
      <c r="O731" s="4" t="s">
        <v>267</v>
      </c>
      <c r="P731" s="104">
        <v>43891</v>
      </c>
      <c r="Q731" s="1" t="s">
        <v>3742</v>
      </c>
      <c r="R731" s="2" t="b">
        <f t="shared" si="2"/>
        <v>1</v>
      </c>
    </row>
    <row r="732" spans="1:18" x14ac:dyDescent="0.3">
      <c r="A732" s="100">
        <v>728</v>
      </c>
      <c r="B732" s="100">
        <v>1</v>
      </c>
      <c r="C732" s="100" t="s">
        <v>1392</v>
      </c>
      <c r="D732" s="3" t="s">
        <v>1705</v>
      </c>
      <c r="E732" s="3" t="s">
        <v>1706</v>
      </c>
      <c r="F732" s="101" t="s">
        <v>1781</v>
      </c>
      <c r="G732" s="101" t="s">
        <v>1849</v>
      </c>
      <c r="H732" s="101" t="s">
        <v>3743</v>
      </c>
      <c r="I732" s="102">
        <v>161514</v>
      </c>
      <c r="J732" s="102">
        <v>889779</v>
      </c>
      <c r="K732" s="3" t="s">
        <v>104</v>
      </c>
      <c r="L732" s="3" t="s">
        <v>486</v>
      </c>
      <c r="M732" s="3">
        <v>2008</v>
      </c>
      <c r="N732" s="4" t="s">
        <v>368</v>
      </c>
      <c r="O732" s="4" t="s">
        <v>267</v>
      </c>
      <c r="P732" s="104">
        <v>43891</v>
      </c>
      <c r="Q732" s="1" t="s">
        <v>3743</v>
      </c>
      <c r="R732" s="2" t="b">
        <f t="shared" si="2"/>
        <v>1</v>
      </c>
    </row>
    <row r="733" spans="1:18" x14ac:dyDescent="0.3">
      <c r="A733" s="100">
        <v>729</v>
      </c>
      <c r="B733" s="100">
        <v>1</v>
      </c>
      <c r="C733" s="100" t="s">
        <v>1392</v>
      </c>
      <c r="D733" s="3" t="s">
        <v>1705</v>
      </c>
      <c r="E733" s="3" t="s">
        <v>1706</v>
      </c>
      <c r="F733" s="101" t="s">
        <v>1781</v>
      </c>
      <c r="G733" s="101" t="s">
        <v>788</v>
      </c>
      <c r="H733" s="101" t="s">
        <v>3744</v>
      </c>
      <c r="I733" s="102">
        <v>63100</v>
      </c>
      <c r="J733" s="102">
        <v>48908629</v>
      </c>
      <c r="K733" s="3" t="s">
        <v>104</v>
      </c>
      <c r="L733" s="3" t="s">
        <v>2972</v>
      </c>
      <c r="M733" s="3">
        <v>2007</v>
      </c>
      <c r="N733" s="4" t="s">
        <v>2972</v>
      </c>
      <c r="O733" s="4" t="s">
        <v>2980</v>
      </c>
      <c r="P733" s="3">
        <v>2014</v>
      </c>
      <c r="Q733" s="1" t="s">
        <v>3744</v>
      </c>
      <c r="R733" s="2" t="b">
        <f t="shared" si="2"/>
        <v>1</v>
      </c>
    </row>
    <row r="734" spans="1:18" x14ac:dyDescent="0.3">
      <c r="A734" s="100">
        <v>730</v>
      </c>
      <c r="B734" s="100">
        <v>1</v>
      </c>
      <c r="C734" s="100" t="s">
        <v>1392</v>
      </c>
      <c r="D734" s="3" t="s">
        <v>1705</v>
      </c>
      <c r="E734" s="3" t="s">
        <v>1706</v>
      </c>
      <c r="F734" s="107" t="s">
        <v>1781</v>
      </c>
      <c r="G734" s="107" t="s">
        <v>1852</v>
      </c>
      <c r="H734" s="101" t="s">
        <v>3745</v>
      </c>
      <c r="I734" s="102">
        <v>44609</v>
      </c>
      <c r="J734" s="102">
        <v>124435129</v>
      </c>
      <c r="K734" s="3" t="s">
        <v>104</v>
      </c>
      <c r="L734" s="3" t="s">
        <v>368</v>
      </c>
      <c r="M734" s="3">
        <v>2004</v>
      </c>
      <c r="N734" s="4" t="s">
        <v>368</v>
      </c>
      <c r="O734" s="4" t="s">
        <v>267</v>
      </c>
      <c r="P734" s="108">
        <v>43862</v>
      </c>
      <c r="Q734" s="1" t="s">
        <v>3745</v>
      </c>
      <c r="R734" s="2" t="b">
        <f t="shared" si="2"/>
        <v>1</v>
      </c>
    </row>
    <row r="735" spans="1:18" x14ac:dyDescent="0.3">
      <c r="A735" s="100">
        <v>731</v>
      </c>
      <c r="B735" s="100">
        <v>1</v>
      </c>
      <c r="C735" s="100" t="s">
        <v>1392</v>
      </c>
      <c r="D735" s="3" t="s">
        <v>1705</v>
      </c>
      <c r="E735" s="3" t="s">
        <v>1706</v>
      </c>
      <c r="F735" s="101" t="s">
        <v>1781</v>
      </c>
      <c r="G735" s="101" t="s">
        <v>1854</v>
      </c>
      <c r="H735" s="101" t="s">
        <v>3746</v>
      </c>
      <c r="I735" s="102">
        <v>195452</v>
      </c>
      <c r="J735" s="102">
        <v>68621739</v>
      </c>
      <c r="K735" s="3" t="s">
        <v>104</v>
      </c>
      <c r="L735" s="3" t="s">
        <v>486</v>
      </c>
      <c r="M735" s="3">
        <v>2010</v>
      </c>
      <c r="N735" s="4" t="s">
        <v>486</v>
      </c>
      <c r="O735" s="4" t="s">
        <v>267</v>
      </c>
      <c r="P735" s="103">
        <v>2015</v>
      </c>
      <c r="Q735" s="1" t="s">
        <v>3746</v>
      </c>
      <c r="R735" s="2" t="b">
        <f t="shared" si="2"/>
        <v>1</v>
      </c>
    </row>
    <row r="736" spans="1:18" x14ac:dyDescent="0.3">
      <c r="A736" s="100">
        <v>732</v>
      </c>
      <c r="B736" s="100">
        <v>1</v>
      </c>
      <c r="C736" s="100" t="s">
        <v>1392</v>
      </c>
      <c r="D736" s="3" t="s">
        <v>1705</v>
      </c>
      <c r="E736" s="3" t="s">
        <v>1706</v>
      </c>
      <c r="F736" s="107" t="s">
        <v>1781</v>
      </c>
      <c r="G736" s="107" t="s">
        <v>967</v>
      </c>
      <c r="H736" s="101" t="s">
        <v>3747</v>
      </c>
      <c r="I736" s="102">
        <v>161653</v>
      </c>
      <c r="J736" s="102">
        <v>140767604</v>
      </c>
      <c r="K736" s="3" t="s">
        <v>104</v>
      </c>
      <c r="L736" s="3" t="s">
        <v>486</v>
      </c>
      <c r="M736" s="3">
        <v>2008</v>
      </c>
      <c r="N736" s="4" t="s">
        <v>368</v>
      </c>
      <c r="O736" s="4" t="s">
        <v>267</v>
      </c>
      <c r="P736" s="3">
        <v>2018</v>
      </c>
      <c r="Q736" s="1" t="s">
        <v>3747</v>
      </c>
      <c r="R736" s="2" t="b">
        <f t="shared" si="2"/>
        <v>1</v>
      </c>
    </row>
    <row r="737" spans="1:18" x14ac:dyDescent="0.3">
      <c r="A737" s="100">
        <v>733</v>
      </c>
      <c r="B737" s="100">
        <v>1</v>
      </c>
      <c r="C737" s="100" t="s">
        <v>1392</v>
      </c>
      <c r="D737" s="3" t="s">
        <v>1705</v>
      </c>
      <c r="E737" s="3" t="s">
        <v>1706</v>
      </c>
      <c r="F737" s="107" t="s">
        <v>1781</v>
      </c>
      <c r="G737" s="107" t="s">
        <v>1857</v>
      </c>
      <c r="H737" s="101" t="s">
        <v>3748</v>
      </c>
      <c r="I737" s="102">
        <v>44610</v>
      </c>
      <c r="J737" s="102">
        <v>124435207</v>
      </c>
      <c r="K737" s="3" t="s">
        <v>104</v>
      </c>
      <c r="L737" s="3" t="s">
        <v>486</v>
      </c>
      <c r="M737" s="3">
        <v>2004</v>
      </c>
      <c r="N737" s="4" t="s">
        <v>486</v>
      </c>
      <c r="O737" s="4" t="s">
        <v>267</v>
      </c>
      <c r="P737" s="103">
        <v>2018</v>
      </c>
      <c r="Q737" s="1" t="s">
        <v>3748</v>
      </c>
      <c r="R737" s="2" t="b">
        <f t="shared" si="2"/>
        <v>1</v>
      </c>
    </row>
    <row r="738" spans="1:18" x14ac:dyDescent="0.3">
      <c r="A738" s="100">
        <v>734</v>
      </c>
      <c r="B738" s="100">
        <v>1</v>
      </c>
      <c r="C738" s="100" t="s">
        <v>1392</v>
      </c>
      <c r="D738" s="3" t="s">
        <v>1705</v>
      </c>
      <c r="E738" s="3" t="s">
        <v>1706</v>
      </c>
      <c r="F738" s="101" t="s">
        <v>1781</v>
      </c>
      <c r="G738" s="101" t="s">
        <v>1859</v>
      </c>
      <c r="H738" s="101" t="s">
        <v>3749</v>
      </c>
      <c r="I738" s="102">
        <v>161610</v>
      </c>
      <c r="J738" s="102">
        <v>892763</v>
      </c>
      <c r="K738" s="3" t="s">
        <v>104</v>
      </c>
      <c r="L738" s="3" t="s">
        <v>486</v>
      </c>
      <c r="M738" s="3">
        <v>2008</v>
      </c>
      <c r="N738" s="4" t="s">
        <v>368</v>
      </c>
      <c r="O738" s="4" t="s">
        <v>267</v>
      </c>
      <c r="P738" s="104">
        <v>43891</v>
      </c>
      <c r="Q738" s="1" t="s">
        <v>3749</v>
      </c>
      <c r="R738" s="2" t="b">
        <f t="shared" si="2"/>
        <v>1</v>
      </c>
    </row>
    <row r="739" spans="1:18" x14ac:dyDescent="0.3">
      <c r="A739" s="100">
        <v>735</v>
      </c>
      <c r="B739" s="100">
        <v>1</v>
      </c>
      <c r="C739" s="100" t="s">
        <v>1392</v>
      </c>
      <c r="D739" s="3" t="s">
        <v>1705</v>
      </c>
      <c r="E739" s="3" t="s">
        <v>1706</v>
      </c>
      <c r="F739" s="101" t="s">
        <v>1781</v>
      </c>
      <c r="G739" s="101" t="s">
        <v>1861</v>
      </c>
      <c r="H739" s="101" t="s">
        <v>3750</v>
      </c>
      <c r="I739" s="102">
        <v>161354</v>
      </c>
      <c r="J739" s="102">
        <v>124470688</v>
      </c>
      <c r="K739" s="3" t="s">
        <v>104</v>
      </c>
      <c r="L739" s="105" t="s">
        <v>486</v>
      </c>
      <c r="M739" s="105">
        <v>2007</v>
      </c>
      <c r="N739" s="4" t="s">
        <v>2972</v>
      </c>
      <c r="O739" s="4" t="s">
        <v>1218</v>
      </c>
      <c r="P739" s="110">
        <v>44197</v>
      </c>
      <c r="Q739" s="1" t="s">
        <v>3750</v>
      </c>
      <c r="R739" s="2" t="b">
        <f t="shared" si="2"/>
        <v>1</v>
      </c>
    </row>
    <row r="740" spans="1:18" x14ac:dyDescent="0.3">
      <c r="A740" s="100">
        <v>736</v>
      </c>
      <c r="B740" s="100">
        <v>1</v>
      </c>
      <c r="C740" s="100" t="s">
        <v>1392</v>
      </c>
      <c r="D740" s="3" t="s">
        <v>1705</v>
      </c>
      <c r="E740" s="3" t="s">
        <v>1706</v>
      </c>
      <c r="F740" s="101" t="s">
        <v>1781</v>
      </c>
      <c r="G740" s="101" t="s">
        <v>1863</v>
      </c>
      <c r="H740" s="101" t="s">
        <v>3751</v>
      </c>
      <c r="I740" s="102">
        <v>63116</v>
      </c>
      <c r="J740" s="102">
        <v>3119790</v>
      </c>
      <c r="K740" s="3" t="s">
        <v>104</v>
      </c>
      <c r="L740" s="3" t="s">
        <v>1217</v>
      </c>
      <c r="M740" s="3">
        <v>2007</v>
      </c>
      <c r="N740" s="4" t="s">
        <v>1540</v>
      </c>
      <c r="O740" s="4" t="s">
        <v>2980</v>
      </c>
      <c r="P740" s="106">
        <v>43891</v>
      </c>
      <c r="Q740" s="1" t="s">
        <v>3751</v>
      </c>
      <c r="R740" s="2" t="b">
        <f t="shared" si="2"/>
        <v>1</v>
      </c>
    </row>
    <row r="741" spans="1:18" x14ac:dyDescent="0.3">
      <c r="A741" s="100">
        <v>737</v>
      </c>
      <c r="B741" s="100">
        <v>1</v>
      </c>
      <c r="C741" s="100" t="s">
        <v>1392</v>
      </c>
      <c r="D741" s="3" t="s">
        <v>1705</v>
      </c>
      <c r="E741" s="3" t="s">
        <v>1706</v>
      </c>
      <c r="F741" s="101" t="s">
        <v>1781</v>
      </c>
      <c r="G741" s="101" t="s">
        <v>1865</v>
      </c>
      <c r="H741" s="101" t="s">
        <v>3752</v>
      </c>
      <c r="I741" s="102">
        <v>195453</v>
      </c>
      <c r="J741" s="102">
        <v>68621850</v>
      </c>
      <c r="K741" s="3" t="s">
        <v>104</v>
      </c>
      <c r="L741" s="3" t="s">
        <v>368</v>
      </c>
      <c r="M741" s="3">
        <v>2010</v>
      </c>
      <c r="N741" s="4" t="s">
        <v>368</v>
      </c>
      <c r="O741" s="4" t="s">
        <v>267</v>
      </c>
      <c r="P741" s="3">
        <v>2015</v>
      </c>
      <c r="Q741" s="1" t="s">
        <v>3752</v>
      </c>
      <c r="R741" s="2" t="b">
        <f t="shared" si="2"/>
        <v>1</v>
      </c>
    </row>
    <row r="742" spans="1:18" x14ac:dyDescent="0.3">
      <c r="A742" s="100">
        <v>738</v>
      </c>
      <c r="B742" s="100">
        <v>1</v>
      </c>
      <c r="C742" s="100" t="s">
        <v>1392</v>
      </c>
      <c r="D742" s="3" t="s">
        <v>1705</v>
      </c>
      <c r="E742" s="3" t="s">
        <v>1706</v>
      </c>
      <c r="F742" s="101" t="s">
        <v>1781</v>
      </c>
      <c r="G742" s="101" t="s">
        <v>1867</v>
      </c>
      <c r="H742" s="101" t="s">
        <v>3753</v>
      </c>
      <c r="I742" s="102">
        <v>195454</v>
      </c>
      <c r="J742" s="102">
        <v>124544662</v>
      </c>
      <c r="K742" s="3" t="s">
        <v>104</v>
      </c>
      <c r="L742" s="105" t="s">
        <v>486</v>
      </c>
      <c r="M742" s="105">
        <v>2010</v>
      </c>
      <c r="N742" s="4" t="s">
        <v>486</v>
      </c>
      <c r="O742" s="4" t="s">
        <v>267</v>
      </c>
      <c r="P742" s="106">
        <v>43891</v>
      </c>
      <c r="Q742" s="1" t="s">
        <v>3753</v>
      </c>
      <c r="R742" s="2" t="b">
        <f t="shared" si="2"/>
        <v>1</v>
      </c>
    </row>
    <row r="743" spans="1:18" x14ac:dyDescent="0.3">
      <c r="A743" s="100">
        <v>739</v>
      </c>
      <c r="B743" s="100">
        <v>1</v>
      </c>
      <c r="C743" s="100" t="s">
        <v>1392</v>
      </c>
      <c r="D743" s="3" t="s">
        <v>1705</v>
      </c>
      <c r="E743" s="3" t="s">
        <v>1706</v>
      </c>
      <c r="F743" s="101" t="s">
        <v>73</v>
      </c>
      <c r="G743" s="101" t="s">
        <v>1870</v>
      </c>
      <c r="H743" s="101" t="s">
        <v>3754</v>
      </c>
      <c r="I743" s="102">
        <v>161483</v>
      </c>
      <c r="J743" s="102">
        <v>124493295</v>
      </c>
      <c r="K743" s="3" t="s">
        <v>104</v>
      </c>
      <c r="L743" s="105" t="s">
        <v>486</v>
      </c>
      <c r="M743" s="105">
        <v>2004</v>
      </c>
      <c r="N743" s="4" t="s">
        <v>1561</v>
      </c>
      <c r="O743" s="4" t="s">
        <v>3202</v>
      </c>
      <c r="P743" s="105">
        <v>2021</v>
      </c>
      <c r="Q743" s="1" t="s">
        <v>3754</v>
      </c>
      <c r="R743" s="2" t="b">
        <f t="shared" si="2"/>
        <v>1</v>
      </c>
    </row>
    <row r="744" spans="1:18" x14ac:dyDescent="0.3">
      <c r="A744" s="100">
        <v>740</v>
      </c>
      <c r="B744" s="100">
        <v>1</v>
      </c>
      <c r="C744" s="100" t="s">
        <v>1392</v>
      </c>
      <c r="D744" s="3" t="s">
        <v>1705</v>
      </c>
      <c r="E744" s="3" t="s">
        <v>1706</v>
      </c>
      <c r="F744" s="101" t="s">
        <v>1872</v>
      </c>
      <c r="G744" s="101" t="s">
        <v>1873</v>
      </c>
      <c r="H744" s="101" t="s">
        <v>3755</v>
      </c>
      <c r="I744" s="102">
        <v>161464</v>
      </c>
      <c r="J744" s="102">
        <v>48938919</v>
      </c>
      <c r="K744" s="3" t="s">
        <v>104</v>
      </c>
      <c r="L744" s="3" t="s">
        <v>1217</v>
      </c>
      <c r="M744" s="3">
        <v>2008</v>
      </c>
      <c r="N744" s="4" t="s">
        <v>1540</v>
      </c>
      <c r="O744" s="4" t="s">
        <v>3157</v>
      </c>
      <c r="P744" s="3">
        <v>2014</v>
      </c>
      <c r="Q744" s="1" t="s">
        <v>3755</v>
      </c>
      <c r="R744" s="2" t="b">
        <f t="shared" si="2"/>
        <v>1</v>
      </c>
    </row>
    <row r="745" spans="1:18" x14ac:dyDescent="0.3">
      <c r="A745" s="100">
        <v>741</v>
      </c>
      <c r="B745" s="100">
        <v>1</v>
      </c>
      <c r="C745" s="100" t="s">
        <v>1392</v>
      </c>
      <c r="D745" s="3" t="s">
        <v>1705</v>
      </c>
      <c r="E745" s="3" t="s">
        <v>1706</v>
      </c>
      <c r="F745" s="107" t="s">
        <v>1872</v>
      </c>
      <c r="G745" s="107" t="s">
        <v>380</v>
      </c>
      <c r="H745" s="101" t="s">
        <v>3756</v>
      </c>
      <c r="I745" s="102">
        <v>161704</v>
      </c>
      <c r="J745" s="102">
        <v>124530743</v>
      </c>
      <c r="K745" s="3" t="s">
        <v>104</v>
      </c>
      <c r="L745" s="3" t="s">
        <v>486</v>
      </c>
      <c r="M745" s="3">
        <v>2004</v>
      </c>
      <c r="N745" s="4" t="s">
        <v>486</v>
      </c>
      <c r="O745" s="4" t="s">
        <v>267</v>
      </c>
      <c r="P745" s="103">
        <v>2018</v>
      </c>
      <c r="Q745" s="1" t="s">
        <v>3756</v>
      </c>
      <c r="R745" s="2" t="b">
        <f t="shared" si="2"/>
        <v>1</v>
      </c>
    </row>
    <row r="746" spans="1:18" x14ac:dyDescent="0.3">
      <c r="A746" s="100">
        <v>1017</v>
      </c>
      <c r="B746" s="100">
        <v>1</v>
      </c>
      <c r="C746" s="100" t="s">
        <v>1392</v>
      </c>
      <c r="D746" s="3" t="s">
        <v>2338</v>
      </c>
      <c r="E746" s="3" t="s">
        <v>2351</v>
      </c>
      <c r="F746" s="101" t="s">
        <v>2485</v>
      </c>
      <c r="G746" s="101" t="s">
        <v>2489</v>
      </c>
      <c r="H746" s="101" t="s">
        <v>4044</v>
      </c>
      <c r="I746" s="102">
        <v>104166988</v>
      </c>
      <c r="J746" s="102">
        <v>175220257</v>
      </c>
      <c r="K746" s="3" t="s">
        <v>1219</v>
      </c>
      <c r="L746" s="3" t="s">
        <v>367</v>
      </c>
      <c r="M746" s="3" t="s">
        <v>267</v>
      </c>
      <c r="N746" s="4" t="s">
        <v>368</v>
      </c>
      <c r="O746" s="4" t="s">
        <v>267</v>
      </c>
      <c r="P746" s="133" t="s">
        <v>4033</v>
      </c>
      <c r="Q746" s="1" t="s">
        <v>4044</v>
      </c>
      <c r="R746" s="2" t="b">
        <f t="shared" si="2"/>
        <v>1</v>
      </c>
    </row>
    <row r="747" spans="1:18" x14ac:dyDescent="0.3">
      <c r="A747" s="100">
        <v>743</v>
      </c>
      <c r="B747" s="100">
        <v>1</v>
      </c>
      <c r="C747" s="100" t="s">
        <v>1392</v>
      </c>
      <c r="D747" s="3" t="s">
        <v>1705</v>
      </c>
      <c r="E747" s="3" t="s">
        <v>1706</v>
      </c>
      <c r="F747" s="101" t="s">
        <v>1872</v>
      </c>
      <c r="G747" s="101" t="s">
        <v>1879</v>
      </c>
      <c r="H747" s="101" t="s">
        <v>3759</v>
      </c>
      <c r="I747" s="102">
        <v>161418</v>
      </c>
      <c r="J747" s="102">
        <v>124481430</v>
      </c>
      <c r="K747" s="3" t="s">
        <v>104</v>
      </c>
      <c r="L747" s="3" t="s">
        <v>2972</v>
      </c>
      <c r="M747" s="3">
        <v>2008</v>
      </c>
      <c r="N747" s="4" t="s">
        <v>368</v>
      </c>
      <c r="O747" s="4" t="s">
        <v>267</v>
      </c>
      <c r="P747" s="104">
        <v>43891</v>
      </c>
      <c r="Q747" s="1" t="s">
        <v>3759</v>
      </c>
      <c r="R747" s="2" t="b">
        <f t="shared" si="2"/>
        <v>1</v>
      </c>
    </row>
    <row r="748" spans="1:18" x14ac:dyDescent="0.3">
      <c r="A748" s="100">
        <v>744</v>
      </c>
      <c r="B748" s="100">
        <v>1</v>
      </c>
      <c r="C748" s="100" t="s">
        <v>1392</v>
      </c>
      <c r="D748" s="3" t="s">
        <v>1705</v>
      </c>
      <c r="E748" s="3" t="s">
        <v>1706</v>
      </c>
      <c r="F748" s="101" t="s">
        <v>1872</v>
      </c>
      <c r="G748" s="101" t="s">
        <v>1881</v>
      </c>
      <c r="H748" s="101" t="s">
        <v>3760</v>
      </c>
      <c r="I748" s="102">
        <v>161461</v>
      </c>
      <c r="J748" s="102">
        <v>48938639</v>
      </c>
      <c r="K748" s="3" t="s">
        <v>104</v>
      </c>
      <c r="L748" s="3" t="s">
        <v>2972</v>
      </c>
      <c r="M748" s="3">
        <v>2006</v>
      </c>
      <c r="N748" s="4" t="s">
        <v>1217</v>
      </c>
      <c r="O748" s="4" t="s">
        <v>2980</v>
      </c>
      <c r="P748" s="103">
        <v>2014</v>
      </c>
      <c r="Q748" s="1" t="s">
        <v>3760</v>
      </c>
      <c r="R748" s="2" t="b">
        <f t="shared" si="2"/>
        <v>1</v>
      </c>
    </row>
    <row r="749" spans="1:18" x14ac:dyDescent="0.3">
      <c r="A749" s="100">
        <v>745</v>
      </c>
      <c r="B749" s="100">
        <v>1</v>
      </c>
      <c r="C749" s="100" t="s">
        <v>1392</v>
      </c>
      <c r="D749" s="3" t="s">
        <v>1705</v>
      </c>
      <c r="E749" s="3" t="s">
        <v>1706</v>
      </c>
      <c r="F749" s="101" t="s">
        <v>1872</v>
      </c>
      <c r="G749" s="101" t="s">
        <v>1127</v>
      </c>
      <c r="H749" s="101" t="s">
        <v>3761</v>
      </c>
      <c r="I749" s="102">
        <v>161419</v>
      </c>
      <c r="J749" s="102">
        <v>124481644</v>
      </c>
      <c r="K749" s="3" t="s">
        <v>104</v>
      </c>
      <c r="L749" s="3" t="s">
        <v>368</v>
      </c>
      <c r="M749" s="3">
        <v>2008</v>
      </c>
      <c r="N749" s="4" t="s">
        <v>368</v>
      </c>
      <c r="O749" s="4" t="s">
        <v>267</v>
      </c>
      <c r="P749" s="113">
        <v>43891</v>
      </c>
      <c r="Q749" s="1" t="s">
        <v>3761</v>
      </c>
      <c r="R749" s="2" t="b">
        <f t="shared" si="2"/>
        <v>1</v>
      </c>
    </row>
    <row r="750" spans="1:18" x14ac:dyDescent="0.3">
      <c r="A750" s="100">
        <v>746</v>
      </c>
      <c r="B750" s="100">
        <v>1</v>
      </c>
      <c r="C750" s="100" t="s">
        <v>1392</v>
      </c>
      <c r="D750" s="3" t="s">
        <v>1705</v>
      </c>
      <c r="E750" s="3" t="s">
        <v>1706</v>
      </c>
      <c r="F750" s="101" t="s">
        <v>1872</v>
      </c>
      <c r="G750" s="101" t="s">
        <v>1884</v>
      </c>
      <c r="H750" s="101" t="s">
        <v>3762</v>
      </c>
      <c r="I750" s="102">
        <v>161318</v>
      </c>
      <c r="J750" s="102">
        <v>885767</v>
      </c>
      <c r="K750" s="3" t="s">
        <v>104</v>
      </c>
      <c r="L750" s="3" t="s">
        <v>486</v>
      </c>
      <c r="M750" s="3">
        <v>2008</v>
      </c>
      <c r="N750" s="4" t="s">
        <v>368</v>
      </c>
      <c r="O750" s="4" t="s">
        <v>267</v>
      </c>
      <c r="P750" s="104">
        <v>43891</v>
      </c>
      <c r="Q750" s="1" t="s">
        <v>3762</v>
      </c>
      <c r="R750" s="2" t="b">
        <f t="shared" si="2"/>
        <v>1</v>
      </c>
    </row>
    <row r="751" spans="1:18" x14ac:dyDescent="0.3">
      <c r="A751" s="100">
        <v>1021</v>
      </c>
      <c r="B751" s="100">
        <v>1</v>
      </c>
      <c r="C751" s="100" t="s">
        <v>1392</v>
      </c>
      <c r="D751" s="3" t="s">
        <v>2338</v>
      </c>
      <c r="E751" s="3" t="s">
        <v>2351</v>
      </c>
      <c r="F751" s="101" t="s">
        <v>2485</v>
      </c>
      <c r="G751" s="101" t="s">
        <v>2497</v>
      </c>
      <c r="H751" s="101" t="s">
        <v>4048</v>
      </c>
      <c r="I751" s="102">
        <v>104167028</v>
      </c>
      <c r="J751" s="102">
        <v>116848459</v>
      </c>
      <c r="K751" s="3" t="s">
        <v>1219</v>
      </c>
      <c r="L751" s="3" t="s">
        <v>367</v>
      </c>
      <c r="M751" s="3" t="s">
        <v>267</v>
      </c>
      <c r="N751" s="4" t="s">
        <v>368</v>
      </c>
      <c r="O751" s="4" t="s">
        <v>267</v>
      </c>
      <c r="P751" s="116" t="s">
        <v>4033</v>
      </c>
      <c r="Q751" s="1" t="s">
        <v>4048</v>
      </c>
      <c r="R751" s="2" t="b">
        <f t="shared" si="2"/>
        <v>1</v>
      </c>
    </row>
    <row r="752" spans="1:18" x14ac:dyDescent="0.3">
      <c r="A752" s="100">
        <v>748</v>
      </c>
      <c r="B752" s="100">
        <v>1</v>
      </c>
      <c r="C752" s="100" t="s">
        <v>1392</v>
      </c>
      <c r="D752" s="3" t="s">
        <v>1705</v>
      </c>
      <c r="E752" s="3" t="s">
        <v>1706</v>
      </c>
      <c r="F752" s="101" t="s">
        <v>1872</v>
      </c>
      <c r="G752" s="101" t="s">
        <v>1888</v>
      </c>
      <c r="H752" s="101" t="s">
        <v>3764</v>
      </c>
      <c r="I752" s="102">
        <v>61405</v>
      </c>
      <c r="J752" s="102">
        <v>48954483</v>
      </c>
      <c r="K752" s="3" t="s">
        <v>104</v>
      </c>
      <c r="L752" s="3" t="s">
        <v>1561</v>
      </c>
      <c r="M752" s="3">
        <v>2006</v>
      </c>
      <c r="N752" s="4" t="s">
        <v>1561</v>
      </c>
      <c r="O752" s="4" t="s">
        <v>3765</v>
      </c>
      <c r="P752" s="3">
        <v>2014</v>
      </c>
      <c r="Q752" s="1" t="s">
        <v>3764</v>
      </c>
      <c r="R752" s="2" t="b">
        <f t="shared" si="2"/>
        <v>1</v>
      </c>
    </row>
    <row r="753" spans="1:18" x14ac:dyDescent="0.3">
      <c r="A753" s="100">
        <v>749</v>
      </c>
      <c r="B753" s="100">
        <v>1</v>
      </c>
      <c r="C753" s="100" t="s">
        <v>1392</v>
      </c>
      <c r="D753" s="3" t="s">
        <v>1705</v>
      </c>
      <c r="E753" s="3" t="s">
        <v>1706</v>
      </c>
      <c r="F753" s="101" t="s">
        <v>1872</v>
      </c>
      <c r="G753" s="101" t="s">
        <v>1890</v>
      </c>
      <c r="H753" s="101" t="s">
        <v>3766</v>
      </c>
      <c r="I753" s="102">
        <v>161626</v>
      </c>
      <c r="J753" s="102">
        <v>48949434</v>
      </c>
      <c r="K753" s="3" t="s">
        <v>104</v>
      </c>
      <c r="L753" s="3" t="s">
        <v>368</v>
      </c>
      <c r="M753" s="3">
        <v>2008</v>
      </c>
      <c r="N753" s="4" t="s">
        <v>368</v>
      </c>
      <c r="O753" s="4" t="s">
        <v>267</v>
      </c>
      <c r="P753" s="3">
        <v>2014</v>
      </c>
      <c r="Q753" s="1" t="s">
        <v>3766</v>
      </c>
      <c r="R753" s="2" t="b">
        <f t="shared" si="2"/>
        <v>1</v>
      </c>
    </row>
    <row r="754" spans="1:18" x14ac:dyDescent="0.3">
      <c r="A754" s="100">
        <v>750</v>
      </c>
      <c r="B754" s="100">
        <v>1</v>
      </c>
      <c r="C754" s="100" t="s">
        <v>1392</v>
      </c>
      <c r="D754" s="3" t="s">
        <v>1705</v>
      </c>
      <c r="E754" s="3" t="s">
        <v>1706</v>
      </c>
      <c r="F754" s="101" t="s">
        <v>1872</v>
      </c>
      <c r="G754" s="101" t="s">
        <v>1892</v>
      </c>
      <c r="H754" s="101" t="s">
        <v>3767</v>
      </c>
      <c r="I754" s="102">
        <v>161631</v>
      </c>
      <c r="J754" s="102">
        <v>124518400</v>
      </c>
      <c r="K754" s="3" t="s">
        <v>104</v>
      </c>
      <c r="L754" s="3" t="s">
        <v>1540</v>
      </c>
      <c r="M754" s="3">
        <v>2007</v>
      </c>
      <c r="N754" s="4" t="s">
        <v>1540</v>
      </c>
      <c r="O754" s="4" t="s">
        <v>2980</v>
      </c>
      <c r="P754" s="113">
        <v>43891</v>
      </c>
      <c r="Q754" s="1" t="s">
        <v>3767</v>
      </c>
      <c r="R754" s="2" t="b">
        <f t="shared" si="2"/>
        <v>1</v>
      </c>
    </row>
    <row r="755" spans="1:18" x14ac:dyDescent="0.3">
      <c r="A755" s="100">
        <v>751</v>
      </c>
      <c r="B755" s="100">
        <v>1</v>
      </c>
      <c r="C755" s="100" t="s">
        <v>1392</v>
      </c>
      <c r="D755" s="3" t="s">
        <v>1705</v>
      </c>
      <c r="E755" s="3" t="s">
        <v>1706</v>
      </c>
      <c r="F755" s="101" t="s">
        <v>1872</v>
      </c>
      <c r="G755" s="101" t="s">
        <v>1894</v>
      </c>
      <c r="H755" s="101" t="s">
        <v>3768</v>
      </c>
      <c r="I755" s="102">
        <v>195458</v>
      </c>
      <c r="J755" s="102">
        <v>68631857</v>
      </c>
      <c r="K755" s="3" t="s">
        <v>104</v>
      </c>
      <c r="L755" s="3" t="s">
        <v>368</v>
      </c>
      <c r="M755" s="3">
        <v>2010</v>
      </c>
      <c r="N755" s="4" t="s">
        <v>368</v>
      </c>
      <c r="O755" s="4" t="s">
        <v>267</v>
      </c>
      <c r="P755" s="3">
        <v>2015</v>
      </c>
      <c r="Q755" s="1" t="s">
        <v>3768</v>
      </c>
      <c r="R755" s="2" t="b">
        <f t="shared" si="2"/>
        <v>1</v>
      </c>
    </row>
    <row r="756" spans="1:18" x14ac:dyDescent="0.3">
      <c r="A756" s="100">
        <v>752</v>
      </c>
      <c r="B756" s="100">
        <v>1</v>
      </c>
      <c r="C756" s="100" t="s">
        <v>1392</v>
      </c>
      <c r="D756" s="3" t="s">
        <v>1705</v>
      </c>
      <c r="E756" s="3" t="s">
        <v>1706</v>
      </c>
      <c r="F756" s="107" t="s">
        <v>1872</v>
      </c>
      <c r="G756" s="107" t="s">
        <v>1896</v>
      </c>
      <c r="H756" s="101" t="s">
        <v>3769</v>
      </c>
      <c r="I756" s="102">
        <v>161492</v>
      </c>
      <c r="J756" s="102">
        <v>124495127</v>
      </c>
      <c r="K756" s="3" t="s">
        <v>104</v>
      </c>
      <c r="L756" s="3" t="s">
        <v>368</v>
      </c>
      <c r="M756" s="3">
        <v>2008</v>
      </c>
      <c r="N756" s="4" t="s">
        <v>1217</v>
      </c>
      <c r="O756" s="4" t="s">
        <v>2980</v>
      </c>
      <c r="P756" s="108">
        <v>43862</v>
      </c>
      <c r="Q756" s="1" t="s">
        <v>3769</v>
      </c>
      <c r="R756" s="2" t="b">
        <f t="shared" si="2"/>
        <v>1</v>
      </c>
    </row>
    <row r="757" spans="1:18" x14ac:dyDescent="0.3">
      <c r="A757" s="100">
        <v>753</v>
      </c>
      <c r="B757" s="100">
        <v>1</v>
      </c>
      <c r="C757" s="100" t="s">
        <v>1392</v>
      </c>
      <c r="D757" s="3" t="s">
        <v>1705</v>
      </c>
      <c r="E757" s="3" t="s">
        <v>1706</v>
      </c>
      <c r="F757" s="101" t="s">
        <v>1872</v>
      </c>
      <c r="G757" s="101" t="s">
        <v>1898</v>
      </c>
      <c r="H757" s="101" t="s">
        <v>3770</v>
      </c>
      <c r="I757" s="102">
        <v>161604</v>
      </c>
      <c r="J757" s="102">
        <v>124513481</v>
      </c>
      <c r="K757" s="3" t="s">
        <v>104</v>
      </c>
      <c r="L757" s="3" t="s">
        <v>486</v>
      </c>
      <c r="M757" s="3">
        <v>2006</v>
      </c>
      <c r="N757" s="4" t="s">
        <v>368</v>
      </c>
      <c r="O757" s="4" t="s">
        <v>267</v>
      </c>
      <c r="P757" s="104">
        <v>43891</v>
      </c>
      <c r="Q757" s="1" t="s">
        <v>3770</v>
      </c>
      <c r="R757" s="2" t="b">
        <f t="shared" si="2"/>
        <v>1</v>
      </c>
    </row>
    <row r="758" spans="1:18" x14ac:dyDescent="0.3">
      <c r="A758" s="100">
        <v>754</v>
      </c>
      <c r="B758" s="100">
        <v>1</v>
      </c>
      <c r="C758" s="100" t="s">
        <v>1392</v>
      </c>
      <c r="D758" s="3" t="s">
        <v>1705</v>
      </c>
      <c r="E758" s="3" t="s">
        <v>1706</v>
      </c>
      <c r="F758" s="101" t="s">
        <v>1900</v>
      </c>
      <c r="G758" s="101" t="s">
        <v>1412</v>
      </c>
      <c r="H758" s="101" t="s">
        <v>3771</v>
      </c>
      <c r="I758" s="102">
        <v>63125</v>
      </c>
      <c r="J758" s="102">
        <v>48917872</v>
      </c>
      <c r="K758" s="3" t="s">
        <v>104</v>
      </c>
      <c r="L758" s="3" t="s">
        <v>368</v>
      </c>
      <c r="M758" s="3">
        <v>2007</v>
      </c>
      <c r="N758" s="4" t="s">
        <v>368</v>
      </c>
      <c r="O758" s="4" t="s">
        <v>267</v>
      </c>
      <c r="P758" s="3">
        <v>2014</v>
      </c>
      <c r="Q758" s="1" t="s">
        <v>3771</v>
      </c>
      <c r="R758" s="2" t="b">
        <f t="shared" si="2"/>
        <v>1</v>
      </c>
    </row>
    <row r="759" spans="1:18" x14ac:dyDescent="0.3">
      <c r="A759" s="100">
        <v>755</v>
      </c>
      <c r="B759" s="100">
        <v>1</v>
      </c>
      <c r="C759" s="100" t="s">
        <v>1392</v>
      </c>
      <c r="D759" s="3" t="s">
        <v>1705</v>
      </c>
      <c r="E759" s="3" t="s">
        <v>1706</v>
      </c>
      <c r="F759" s="101" t="s">
        <v>1900</v>
      </c>
      <c r="G759" s="101" t="s">
        <v>1902</v>
      </c>
      <c r="H759" s="101" t="s">
        <v>3772</v>
      </c>
      <c r="I759" s="102">
        <v>63133</v>
      </c>
      <c r="J759" s="102">
        <v>3121233</v>
      </c>
      <c r="K759" s="3" t="s">
        <v>104</v>
      </c>
      <c r="L759" s="3" t="s">
        <v>486</v>
      </c>
      <c r="M759" s="3">
        <v>2007</v>
      </c>
      <c r="N759" s="4" t="s">
        <v>368</v>
      </c>
      <c r="O759" s="4" t="s">
        <v>267</v>
      </c>
      <c r="P759" s="106">
        <v>43891</v>
      </c>
      <c r="Q759" s="1" t="s">
        <v>3772</v>
      </c>
      <c r="R759" s="2" t="b">
        <f t="shared" si="2"/>
        <v>1</v>
      </c>
    </row>
    <row r="760" spans="1:18" x14ac:dyDescent="0.3">
      <c r="A760" s="100">
        <v>756</v>
      </c>
      <c r="B760" s="100">
        <v>1</v>
      </c>
      <c r="C760" s="100" t="s">
        <v>1392</v>
      </c>
      <c r="D760" s="3" t="s">
        <v>1705</v>
      </c>
      <c r="E760" s="3" t="s">
        <v>1706</v>
      </c>
      <c r="F760" s="101" t="s">
        <v>1900</v>
      </c>
      <c r="G760" s="101" t="s">
        <v>1904</v>
      </c>
      <c r="H760" s="101" t="s">
        <v>3773</v>
      </c>
      <c r="I760" s="102">
        <v>161477</v>
      </c>
      <c r="J760" s="102">
        <v>124492029</v>
      </c>
      <c r="K760" s="3" t="s">
        <v>104</v>
      </c>
      <c r="L760" s="3" t="s">
        <v>1540</v>
      </c>
      <c r="M760" s="3">
        <v>2004</v>
      </c>
      <c r="N760" s="4" t="s">
        <v>1217</v>
      </c>
      <c r="O760" s="4" t="s">
        <v>2980</v>
      </c>
      <c r="P760" s="113">
        <v>43891</v>
      </c>
      <c r="Q760" s="1" t="s">
        <v>3773</v>
      </c>
      <c r="R760" s="2" t="b">
        <f t="shared" si="2"/>
        <v>1</v>
      </c>
    </row>
    <row r="761" spans="1:18" x14ac:dyDescent="0.3">
      <c r="A761" s="100">
        <v>757</v>
      </c>
      <c r="B761" s="100">
        <v>1</v>
      </c>
      <c r="C761" s="100" t="s">
        <v>1392</v>
      </c>
      <c r="D761" s="3" t="s">
        <v>1705</v>
      </c>
      <c r="E761" s="3" t="s">
        <v>1706</v>
      </c>
      <c r="F761" s="107" t="s">
        <v>1900</v>
      </c>
      <c r="G761" s="107" t="s">
        <v>1906</v>
      </c>
      <c r="H761" s="101" t="s">
        <v>3774</v>
      </c>
      <c r="I761" s="102">
        <v>63126</v>
      </c>
      <c r="J761" s="102">
        <v>124461102</v>
      </c>
      <c r="K761" s="3" t="s">
        <v>104</v>
      </c>
      <c r="L761" s="3" t="s">
        <v>368</v>
      </c>
      <c r="M761" s="3">
        <v>2007</v>
      </c>
      <c r="N761" s="4" t="s">
        <v>368</v>
      </c>
      <c r="O761" s="4" t="s">
        <v>267</v>
      </c>
      <c r="P761" s="113">
        <v>43891</v>
      </c>
      <c r="Q761" s="1" t="s">
        <v>3774</v>
      </c>
      <c r="R761" s="2" t="b">
        <f t="shared" si="2"/>
        <v>1</v>
      </c>
    </row>
    <row r="762" spans="1:18" x14ac:dyDescent="0.3">
      <c r="A762" s="100">
        <v>1023</v>
      </c>
      <c r="B762" s="100">
        <v>1</v>
      </c>
      <c r="C762" s="100" t="s">
        <v>1392</v>
      </c>
      <c r="D762" s="3" t="s">
        <v>2338</v>
      </c>
      <c r="E762" s="3" t="s">
        <v>2351</v>
      </c>
      <c r="F762" s="101" t="s">
        <v>2485</v>
      </c>
      <c r="G762" s="101" t="s">
        <v>2500</v>
      </c>
      <c r="H762" s="101" t="s">
        <v>4050</v>
      </c>
      <c r="I762" s="102">
        <v>104167060</v>
      </c>
      <c r="J762" s="102">
        <v>104167071</v>
      </c>
      <c r="K762" s="3" t="s">
        <v>1219</v>
      </c>
      <c r="L762" s="3" t="s">
        <v>367</v>
      </c>
      <c r="M762" s="3" t="s">
        <v>267</v>
      </c>
      <c r="N762" s="4" t="s">
        <v>368</v>
      </c>
      <c r="O762" s="4" t="s">
        <v>267</v>
      </c>
      <c r="P762" s="116" t="s">
        <v>3220</v>
      </c>
      <c r="Q762" s="1" t="s">
        <v>4050</v>
      </c>
      <c r="R762" s="2" t="b">
        <f t="shared" si="2"/>
        <v>1</v>
      </c>
    </row>
    <row r="763" spans="1:18" x14ac:dyDescent="0.3">
      <c r="A763" s="100">
        <v>759</v>
      </c>
      <c r="B763" s="100">
        <v>1</v>
      </c>
      <c r="C763" s="100" t="s">
        <v>1392</v>
      </c>
      <c r="D763" s="3" t="s">
        <v>1705</v>
      </c>
      <c r="E763" s="3" t="s">
        <v>1706</v>
      </c>
      <c r="F763" s="101" t="s">
        <v>1908</v>
      </c>
      <c r="G763" s="101" t="s">
        <v>1910</v>
      </c>
      <c r="H763" s="101" t="s">
        <v>3776</v>
      </c>
      <c r="I763" s="102">
        <v>161666</v>
      </c>
      <c r="J763" s="102">
        <v>48908962</v>
      </c>
      <c r="K763" s="3" t="s">
        <v>104</v>
      </c>
      <c r="L763" s="3" t="s">
        <v>486</v>
      </c>
      <c r="M763" s="3">
        <v>2004</v>
      </c>
      <c r="N763" s="4" t="s">
        <v>368</v>
      </c>
      <c r="O763" s="4" t="s">
        <v>267</v>
      </c>
      <c r="P763" s="3">
        <v>2014</v>
      </c>
      <c r="Q763" s="1" t="s">
        <v>3776</v>
      </c>
      <c r="R763" s="2" t="b">
        <f t="shared" si="2"/>
        <v>1</v>
      </c>
    </row>
    <row r="764" spans="1:18" x14ac:dyDescent="0.3">
      <c r="A764" s="100">
        <v>760</v>
      </c>
      <c r="B764" s="100">
        <v>1</v>
      </c>
      <c r="C764" s="100" t="s">
        <v>1392</v>
      </c>
      <c r="D764" s="3" t="s">
        <v>1705</v>
      </c>
      <c r="E764" s="3" t="s">
        <v>1706</v>
      </c>
      <c r="F764" s="101" t="s">
        <v>1908</v>
      </c>
      <c r="G764" s="101" t="s">
        <v>1912</v>
      </c>
      <c r="H764" s="101" t="s">
        <v>3777</v>
      </c>
      <c r="I764" s="102">
        <v>161522</v>
      </c>
      <c r="J764" s="102">
        <v>124499503</v>
      </c>
      <c r="K764" s="3" t="s">
        <v>104</v>
      </c>
      <c r="L764" s="3" t="s">
        <v>486</v>
      </c>
      <c r="M764" s="3">
        <v>2007</v>
      </c>
      <c r="N764" s="4" t="s">
        <v>368</v>
      </c>
      <c r="O764" s="4" t="s">
        <v>267</v>
      </c>
      <c r="P764" s="104">
        <v>43891</v>
      </c>
      <c r="Q764" s="1" t="s">
        <v>3777</v>
      </c>
      <c r="R764" s="2" t="b">
        <f t="shared" si="2"/>
        <v>1</v>
      </c>
    </row>
    <row r="765" spans="1:18" x14ac:dyDescent="0.3">
      <c r="A765" s="100">
        <v>761</v>
      </c>
      <c r="B765" s="100">
        <v>1</v>
      </c>
      <c r="C765" s="100" t="s">
        <v>1392</v>
      </c>
      <c r="D765" s="3" t="s">
        <v>1705</v>
      </c>
      <c r="E765" s="3" t="s">
        <v>1706</v>
      </c>
      <c r="F765" s="101" t="s">
        <v>1908</v>
      </c>
      <c r="G765" s="101" t="s">
        <v>1914</v>
      </c>
      <c r="H765" s="101" t="s">
        <v>3778</v>
      </c>
      <c r="I765" s="102">
        <v>161383</v>
      </c>
      <c r="J765" s="102">
        <v>48912976</v>
      </c>
      <c r="K765" s="3" t="s">
        <v>104</v>
      </c>
      <c r="L765" s="3" t="s">
        <v>486</v>
      </c>
      <c r="M765" s="3">
        <v>2008</v>
      </c>
      <c r="N765" s="4" t="s">
        <v>368</v>
      </c>
      <c r="O765" s="4" t="s">
        <v>267</v>
      </c>
      <c r="P765" s="103">
        <v>2014</v>
      </c>
      <c r="Q765" s="1" t="s">
        <v>3778</v>
      </c>
      <c r="R765" s="2" t="b">
        <f t="shared" si="2"/>
        <v>1</v>
      </c>
    </row>
    <row r="766" spans="1:18" x14ac:dyDescent="0.3">
      <c r="A766" s="100">
        <v>762</v>
      </c>
      <c r="B766" s="100">
        <v>1</v>
      </c>
      <c r="C766" s="100" t="s">
        <v>1392</v>
      </c>
      <c r="D766" s="3" t="s">
        <v>1705</v>
      </c>
      <c r="E766" s="3" t="s">
        <v>1706</v>
      </c>
      <c r="F766" s="107" t="s">
        <v>1908</v>
      </c>
      <c r="G766" s="107" t="s">
        <v>1916</v>
      </c>
      <c r="H766" s="101" t="s">
        <v>3779</v>
      </c>
      <c r="I766" s="102">
        <v>44615</v>
      </c>
      <c r="J766" s="102">
        <v>124435680</v>
      </c>
      <c r="K766" s="3" t="s">
        <v>104</v>
      </c>
      <c r="L766" s="3" t="s">
        <v>486</v>
      </c>
      <c r="M766" s="3">
        <v>2004</v>
      </c>
      <c r="N766" s="4" t="s">
        <v>368</v>
      </c>
      <c r="O766" s="4" t="s">
        <v>267</v>
      </c>
      <c r="P766" s="3">
        <v>2018</v>
      </c>
      <c r="Q766" s="1" t="s">
        <v>3779</v>
      </c>
      <c r="R766" s="2" t="b">
        <f t="shared" si="2"/>
        <v>1</v>
      </c>
    </row>
    <row r="767" spans="1:18" x14ac:dyDescent="0.3">
      <c r="A767" s="100">
        <v>763</v>
      </c>
      <c r="B767" s="100">
        <v>1</v>
      </c>
      <c r="C767" s="100" t="s">
        <v>1392</v>
      </c>
      <c r="D767" s="3" t="s">
        <v>1705</v>
      </c>
      <c r="E767" s="3" t="s">
        <v>1706</v>
      </c>
      <c r="F767" s="101" t="s">
        <v>1918</v>
      </c>
      <c r="G767" s="101" t="s">
        <v>1919</v>
      </c>
      <c r="H767" s="101" t="s">
        <v>3780</v>
      </c>
      <c r="I767" s="102">
        <v>161636</v>
      </c>
      <c r="J767" s="102">
        <v>124519140</v>
      </c>
      <c r="K767" s="3" t="s">
        <v>104</v>
      </c>
      <c r="L767" s="105" t="s">
        <v>486</v>
      </c>
      <c r="M767" s="105">
        <v>2007</v>
      </c>
      <c r="N767" s="4" t="s">
        <v>1217</v>
      </c>
      <c r="O767" s="4" t="s">
        <v>1218</v>
      </c>
      <c r="P767" s="131">
        <v>44197</v>
      </c>
      <c r="Q767" s="1" t="s">
        <v>3780</v>
      </c>
      <c r="R767" s="2" t="b">
        <f t="shared" si="2"/>
        <v>1</v>
      </c>
    </row>
    <row r="768" spans="1:18" x14ac:dyDescent="0.3">
      <c r="A768" s="100">
        <v>764</v>
      </c>
      <c r="B768" s="100">
        <v>1</v>
      </c>
      <c r="C768" s="100" t="s">
        <v>1392</v>
      </c>
      <c r="D768" s="3" t="s">
        <v>1705</v>
      </c>
      <c r="E768" s="3" t="s">
        <v>1706</v>
      </c>
      <c r="F768" s="101" t="s">
        <v>1918</v>
      </c>
      <c r="G768" s="101" t="s">
        <v>1921</v>
      </c>
      <c r="H768" s="101" t="s">
        <v>3781</v>
      </c>
      <c r="I768" s="102">
        <v>195469</v>
      </c>
      <c r="J768" s="102">
        <v>68637757</v>
      </c>
      <c r="K768" s="3" t="s">
        <v>104</v>
      </c>
      <c r="L768" s="3" t="s">
        <v>368</v>
      </c>
      <c r="M768" s="3">
        <v>2010</v>
      </c>
      <c r="N768" s="4" t="s">
        <v>368</v>
      </c>
      <c r="O768" s="4" t="s">
        <v>267</v>
      </c>
      <c r="P768" s="103">
        <v>2015</v>
      </c>
      <c r="Q768" s="1" t="s">
        <v>3781</v>
      </c>
      <c r="R768" s="2" t="b">
        <f t="shared" ref="R768:R1022" si="3">H768=Q768</f>
        <v>1</v>
      </c>
    </row>
    <row r="769" spans="1:18" x14ac:dyDescent="0.3">
      <c r="A769" s="100">
        <v>765</v>
      </c>
      <c r="B769" s="100">
        <v>1</v>
      </c>
      <c r="C769" s="100" t="s">
        <v>1392</v>
      </c>
      <c r="D769" s="3" t="s">
        <v>1705</v>
      </c>
      <c r="E769" s="3" t="s">
        <v>1706</v>
      </c>
      <c r="F769" s="101" t="s">
        <v>1918</v>
      </c>
      <c r="G769" s="101" t="s">
        <v>970</v>
      </c>
      <c r="H769" s="101" t="s">
        <v>3782</v>
      </c>
      <c r="I769" s="102">
        <v>161735</v>
      </c>
      <c r="J769" s="102">
        <v>124535644</v>
      </c>
      <c r="K769" s="3" t="s">
        <v>104</v>
      </c>
      <c r="L769" s="105" t="s">
        <v>486</v>
      </c>
      <c r="M769" s="105">
        <v>2007</v>
      </c>
      <c r="N769" s="4" t="s">
        <v>1217</v>
      </c>
      <c r="O769" s="4" t="s">
        <v>3202</v>
      </c>
      <c r="P769" s="106">
        <v>43891</v>
      </c>
      <c r="Q769" s="1" t="s">
        <v>3782</v>
      </c>
      <c r="R769" s="2" t="b">
        <f t="shared" si="3"/>
        <v>1</v>
      </c>
    </row>
    <row r="770" spans="1:18" x14ac:dyDescent="0.3">
      <c r="A770" s="100">
        <v>766</v>
      </c>
      <c r="B770" s="100">
        <v>1</v>
      </c>
      <c r="C770" s="100" t="s">
        <v>1392</v>
      </c>
      <c r="D770" s="3" t="s">
        <v>1705</v>
      </c>
      <c r="E770" s="3" t="s">
        <v>1706</v>
      </c>
      <c r="F770" s="101" t="s">
        <v>1918</v>
      </c>
      <c r="G770" s="101" t="s">
        <v>1924</v>
      </c>
      <c r="H770" s="101" t="s">
        <v>3783</v>
      </c>
      <c r="I770" s="102">
        <v>176486201</v>
      </c>
      <c r="J770" s="102">
        <v>176486211</v>
      </c>
      <c r="K770" s="3" t="s">
        <v>104</v>
      </c>
      <c r="L770" s="3" t="s">
        <v>367</v>
      </c>
      <c r="M770" s="3" t="s">
        <v>267</v>
      </c>
      <c r="N770" s="4" t="s">
        <v>1217</v>
      </c>
      <c r="O770" s="4" t="s">
        <v>1218</v>
      </c>
      <c r="P770" s="106">
        <v>43891</v>
      </c>
      <c r="Q770" s="1" t="s">
        <v>3783</v>
      </c>
      <c r="R770" s="2" t="b">
        <f t="shared" si="3"/>
        <v>1</v>
      </c>
    </row>
    <row r="771" spans="1:18" x14ac:dyDescent="0.3">
      <c r="A771" s="100">
        <v>767</v>
      </c>
      <c r="B771" s="100">
        <v>1</v>
      </c>
      <c r="C771" s="100" t="s">
        <v>1392</v>
      </c>
      <c r="D771" s="3" t="s">
        <v>1705</v>
      </c>
      <c r="E771" s="3" t="s">
        <v>1706</v>
      </c>
      <c r="F771" s="107" t="s">
        <v>1918</v>
      </c>
      <c r="G771" s="107" t="s">
        <v>1926</v>
      </c>
      <c r="H771" s="101" t="s">
        <v>3784</v>
      </c>
      <c r="I771" s="102">
        <v>161421</v>
      </c>
      <c r="J771" s="102">
        <v>124481853</v>
      </c>
      <c r="K771" s="3" t="s">
        <v>104</v>
      </c>
      <c r="L771" s="3" t="s">
        <v>486</v>
      </c>
      <c r="M771" s="3">
        <v>2004</v>
      </c>
      <c r="N771" s="4" t="s">
        <v>368</v>
      </c>
      <c r="O771" s="4" t="s">
        <v>267</v>
      </c>
      <c r="P771" s="3">
        <v>2018</v>
      </c>
      <c r="Q771" s="1" t="s">
        <v>3784</v>
      </c>
      <c r="R771" s="2" t="b">
        <f t="shared" si="3"/>
        <v>1</v>
      </c>
    </row>
    <row r="772" spans="1:18" x14ac:dyDescent="0.3">
      <c r="A772" s="100">
        <v>768</v>
      </c>
      <c r="B772" s="100">
        <v>1</v>
      </c>
      <c r="C772" s="100" t="s">
        <v>1392</v>
      </c>
      <c r="D772" s="3" t="s">
        <v>1705</v>
      </c>
      <c r="E772" s="3" t="s">
        <v>1706</v>
      </c>
      <c r="F772" s="101" t="s">
        <v>1918</v>
      </c>
      <c r="G772" s="101" t="s">
        <v>1928</v>
      </c>
      <c r="H772" s="101" t="s">
        <v>3785</v>
      </c>
      <c r="I772" s="102">
        <v>161532</v>
      </c>
      <c r="J772" s="102">
        <v>124501466</v>
      </c>
      <c r="K772" s="3" t="s">
        <v>104</v>
      </c>
      <c r="L772" s="105" t="s">
        <v>486</v>
      </c>
      <c r="M772" s="105">
        <v>2007</v>
      </c>
      <c r="N772" s="4" t="s">
        <v>1217</v>
      </c>
      <c r="O772" s="4" t="s">
        <v>1218</v>
      </c>
      <c r="P772" s="106">
        <v>43891</v>
      </c>
      <c r="Q772" s="1" t="s">
        <v>3785</v>
      </c>
      <c r="R772" s="2" t="b">
        <f t="shared" si="3"/>
        <v>1</v>
      </c>
    </row>
    <row r="773" spans="1:18" x14ac:dyDescent="0.3">
      <c r="A773" s="100">
        <v>769</v>
      </c>
      <c r="B773" s="100">
        <v>1</v>
      </c>
      <c r="C773" s="100" t="s">
        <v>1392</v>
      </c>
      <c r="D773" s="3" t="s">
        <v>1705</v>
      </c>
      <c r="E773" s="3" t="s">
        <v>1706</v>
      </c>
      <c r="F773" s="101" t="s">
        <v>1918</v>
      </c>
      <c r="G773" s="101" t="s">
        <v>1930</v>
      </c>
      <c r="H773" s="101" t="s">
        <v>3786</v>
      </c>
      <c r="I773" s="102">
        <v>161645</v>
      </c>
      <c r="J773" s="102">
        <v>124520681</v>
      </c>
      <c r="K773" s="3" t="s">
        <v>104</v>
      </c>
      <c r="L773" s="105" t="s">
        <v>486</v>
      </c>
      <c r="M773" s="105">
        <v>2007</v>
      </c>
      <c r="N773" s="4" t="s">
        <v>1217</v>
      </c>
      <c r="O773" s="4" t="s">
        <v>1218</v>
      </c>
      <c r="P773" s="110">
        <v>44197</v>
      </c>
      <c r="Q773" s="1" t="s">
        <v>3786</v>
      </c>
      <c r="R773" s="2" t="b">
        <f t="shared" si="3"/>
        <v>1</v>
      </c>
    </row>
    <row r="774" spans="1:18" x14ac:dyDescent="0.3">
      <c r="A774" s="100">
        <v>770</v>
      </c>
      <c r="B774" s="100">
        <v>1</v>
      </c>
      <c r="C774" s="100" t="s">
        <v>1392</v>
      </c>
      <c r="D774" s="3" t="s">
        <v>1705</v>
      </c>
      <c r="E774" s="3" t="s">
        <v>1706</v>
      </c>
      <c r="F774" s="101" t="s">
        <v>1918</v>
      </c>
      <c r="G774" s="101" t="s">
        <v>1932</v>
      </c>
      <c r="H774" s="101" t="s">
        <v>3787</v>
      </c>
      <c r="I774" s="102">
        <v>195470</v>
      </c>
      <c r="J774" s="102">
        <v>68637880</v>
      </c>
      <c r="K774" s="3" t="s">
        <v>104</v>
      </c>
      <c r="L774" s="3" t="s">
        <v>368</v>
      </c>
      <c r="M774" s="3">
        <v>2011</v>
      </c>
      <c r="N774" s="4" t="s">
        <v>368</v>
      </c>
      <c r="O774" s="4" t="s">
        <v>267</v>
      </c>
      <c r="P774" s="3">
        <v>2015</v>
      </c>
      <c r="Q774" s="1" t="s">
        <v>3787</v>
      </c>
      <c r="R774" s="2" t="b">
        <f t="shared" si="3"/>
        <v>1</v>
      </c>
    </row>
    <row r="775" spans="1:18" x14ac:dyDescent="0.3">
      <c r="A775" s="100">
        <v>771</v>
      </c>
      <c r="B775" s="100">
        <v>1</v>
      </c>
      <c r="C775" s="100" t="s">
        <v>1392</v>
      </c>
      <c r="D775" s="3" t="s">
        <v>1705</v>
      </c>
      <c r="E775" s="3" t="s">
        <v>1706</v>
      </c>
      <c r="F775" s="101" t="s">
        <v>1918</v>
      </c>
      <c r="G775" s="101" t="s">
        <v>1934</v>
      </c>
      <c r="H775" s="101" t="s">
        <v>3788</v>
      </c>
      <c r="I775" s="102">
        <v>161487</v>
      </c>
      <c r="J775" s="102">
        <v>124494332</v>
      </c>
      <c r="K775" s="3" t="s">
        <v>104</v>
      </c>
      <c r="L775" s="105" t="s">
        <v>486</v>
      </c>
      <c r="M775" s="105">
        <v>2008</v>
      </c>
      <c r="N775" s="4" t="s">
        <v>1217</v>
      </c>
      <c r="O775" s="4" t="s">
        <v>1218</v>
      </c>
      <c r="P775" s="110">
        <v>44197</v>
      </c>
      <c r="Q775" s="1" t="s">
        <v>3788</v>
      </c>
      <c r="R775" s="2" t="b">
        <f t="shared" si="3"/>
        <v>1</v>
      </c>
    </row>
    <row r="776" spans="1:18" x14ac:dyDescent="0.3">
      <c r="A776" s="100">
        <v>772</v>
      </c>
      <c r="B776" s="100">
        <v>1</v>
      </c>
      <c r="C776" s="100" t="s">
        <v>1392</v>
      </c>
      <c r="D776" s="3" t="s">
        <v>1705</v>
      </c>
      <c r="E776" s="3" t="s">
        <v>1706</v>
      </c>
      <c r="F776" s="101" t="s">
        <v>1918</v>
      </c>
      <c r="G776" s="101" t="s">
        <v>1936</v>
      </c>
      <c r="H776" s="101" t="s">
        <v>3789</v>
      </c>
      <c r="I776" s="102">
        <v>161537</v>
      </c>
      <c r="J776" s="102">
        <v>124502655</v>
      </c>
      <c r="K776" s="3" t="s">
        <v>104</v>
      </c>
      <c r="L776" s="105" t="s">
        <v>486</v>
      </c>
      <c r="M776" s="105">
        <v>2008</v>
      </c>
      <c r="N776" s="4" t="s">
        <v>486</v>
      </c>
      <c r="O776" s="4" t="s">
        <v>267</v>
      </c>
      <c r="P776" s="106">
        <v>43891</v>
      </c>
      <c r="Q776" s="1" t="s">
        <v>3789</v>
      </c>
      <c r="R776" s="2" t="b">
        <f t="shared" si="3"/>
        <v>1</v>
      </c>
    </row>
    <row r="777" spans="1:18" x14ac:dyDescent="0.3">
      <c r="A777" s="100">
        <v>773</v>
      </c>
      <c r="B777" s="100">
        <v>1</v>
      </c>
      <c r="C777" s="100" t="s">
        <v>1392</v>
      </c>
      <c r="D777" s="3" t="s">
        <v>1705</v>
      </c>
      <c r="E777" s="3" t="s">
        <v>1706</v>
      </c>
      <c r="F777" s="107" t="s">
        <v>1918</v>
      </c>
      <c r="G777" s="107" t="s">
        <v>1470</v>
      </c>
      <c r="H777" s="101" t="s">
        <v>3790</v>
      </c>
      <c r="I777" s="102">
        <v>107604828</v>
      </c>
      <c r="J777" s="102">
        <v>109922504</v>
      </c>
      <c r="K777" s="3" t="s">
        <v>104</v>
      </c>
      <c r="L777" s="3" t="s">
        <v>367</v>
      </c>
      <c r="M777" s="3" t="s">
        <v>267</v>
      </c>
      <c r="N777" s="4" t="s">
        <v>368</v>
      </c>
      <c r="O777" s="4" t="s">
        <v>267</v>
      </c>
      <c r="P777" s="3">
        <v>2017</v>
      </c>
      <c r="Q777" s="1" t="s">
        <v>3790</v>
      </c>
      <c r="R777" s="2" t="b">
        <f t="shared" si="3"/>
        <v>1</v>
      </c>
    </row>
    <row r="778" spans="1:18" x14ac:dyDescent="0.3">
      <c r="A778" s="100">
        <v>774</v>
      </c>
      <c r="B778" s="100">
        <v>1</v>
      </c>
      <c r="C778" s="100" t="s">
        <v>1392</v>
      </c>
      <c r="D778" s="3" t="s">
        <v>1705</v>
      </c>
      <c r="E778" s="3" t="s">
        <v>1706</v>
      </c>
      <c r="F778" s="101" t="s">
        <v>1918</v>
      </c>
      <c r="G778" s="101" t="s">
        <v>1940</v>
      </c>
      <c r="H778" s="101" t="s">
        <v>3791</v>
      </c>
      <c r="I778" s="102">
        <v>161725</v>
      </c>
      <c r="J778" s="102">
        <v>124534082</v>
      </c>
      <c r="K778" s="3" t="s">
        <v>104</v>
      </c>
      <c r="L778" s="105" t="s">
        <v>486</v>
      </c>
      <c r="M778" s="105">
        <v>2007</v>
      </c>
      <c r="N778" s="4" t="s">
        <v>1217</v>
      </c>
      <c r="O778" s="4" t="s">
        <v>1218</v>
      </c>
      <c r="P778" s="110">
        <v>44197</v>
      </c>
      <c r="Q778" s="1" t="s">
        <v>3791</v>
      </c>
      <c r="R778" s="2" t="b">
        <f t="shared" si="3"/>
        <v>1</v>
      </c>
    </row>
    <row r="779" spans="1:18" x14ac:dyDescent="0.3">
      <c r="A779" s="100">
        <v>775</v>
      </c>
      <c r="B779" s="100">
        <v>1</v>
      </c>
      <c r="C779" s="100" t="s">
        <v>1392</v>
      </c>
      <c r="D779" s="3" t="s">
        <v>1705</v>
      </c>
      <c r="E779" s="3" t="s">
        <v>1706</v>
      </c>
      <c r="F779" s="101" t="s">
        <v>1942</v>
      </c>
      <c r="G779" s="101" t="s">
        <v>1943</v>
      </c>
      <c r="H779" s="101" t="s">
        <v>3792</v>
      </c>
      <c r="I779" s="102">
        <v>112949827</v>
      </c>
      <c r="J779" s="102">
        <v>112949852</v>
      </c>
      <c r="K779" s="3" t="s">
        <v>104</v>
      </c>
      <c r="L779" s="3" t="s">
        <v>367</v>
      </c>
      <c r="M779" s="3" t="s">
        <v>267</v>
      </c>
      <c r="N779" s="4" t="s">
        <v>2972</v>
      </c>
      <c r="O779" s="4" t="s">
        <v>1218</v>
      </c>
      <c r="P779" s="106">
        <v>43891</v>
      </c>
      <c r="Q779" s="1" t="s">
        <v>3792</v>
      </c>
      <c r="R779" s="2" t="b">
        <f t="shared" si="3"/>
        <v>1</v>
      </c>
    </row>
    <row r="780" spans="1:18" x14ac:dyDescent="0.3">
      <c r="A780" s="100">
        <v>776</v>
      </c>
      <c r="B780" s="100">
        <v>1</v>
      </c>
      <c r="C780" s="100" t="s">
        <v>1392</v>
      </c>
      <c r="D780" s="3" t="s">
        <v>1705</v>
      </c>
      <c r="E780" s="3" t="s">
        <v>1706</v>
      </c>
      <c r="F780" s="101" t="s">
        <v>1942</v>
      </c>
      <c r="G780" s="101" t="s">
        <v>1946</v>
      </c>
      <c r="H780" s="101" t="s">
        <v>3793</v>
      </c>
      <c r="I780" s="102">
        <v>161493</v>
      </c>
      <c r="J780" s="102">
        <v>124495259</v>
      </c>
      <c r="K780" s="3" t="s">
        <v>104</v>
      </c>
      <c r="L780" s="3" t="s">
        <v>486</v>
      </c>
      <c r="M780" s="3">
        <v>2008</v>
      </c>
      <c r="N780" s="4" t="s">
        <v>486</v>
      </c>
      <c r="O780" s="4" t="s">
        <v>267</v>
      </c>
      <c r="P780" s="110">
        <v>44197</v>
      </c>
      <c r="Q780" s="1" t="s">
        <v>3793</v>
      </c>
      <c r="R780" s="2" t="b">
        <f t="shared" si="3"/>
        <v>1</v>
      </c>
    </row>
    <row r="781" spans="1:18" x14ac:dyDescent="0.3">
      <c r="A781" s="100">
        <v>777</v>
      </c>
      <c r="B781" s="100">
        <v>1</v>
      </c>
      <c r="C781" s="100" t="s">
        <v>1392</v>
      </c>
      <c r="D781" s="3" t="s">
        <v>1705</v>
      </c>
      <c r="E781" s="3" t="s">
        <v>1706</v>
      </c>
      <c r="F781" s="101" t="s">
        <v>1942</v>
      </c>
      <c r="G781" s="101" t="s">
        <v>1949</v>
      </c>
      <c r="H781" s="101" t="s">
        <v>3794</v>
      </c>
      <c r="I781" s="102">
        <v>161548</v>
      </c>
      <c r="J781" s="102">
        <v>124505306</v>
      </c>
      <c r="K781" s="3" t="s">
        <v>104</v>
      </c>
      <c r="L781" s="3" t="s">
        <v>486</v>
      </c>
      <c r="M781" s="3">
        <v>2008</v>
      </c>
      <c r="N781" s="4" t="s">
        <v>2972</v>
      </c>
      <c r="O781" s="4" t="s">
        <v>1218</v>
      </c>
      <c r="P781" s="106">
        <v>43891</v>
      </c>
      <c r="Q781" s="1" t="s">
        <v>3794</v>
      </c>
      <c r="R781" s="2" t="b">
        <f t="shared" si="3"/>
        <v>1</v>
      </c>
    </row>
    <row r="782" spans="1:18" x14ac:dyDescent="0.3">
      <c r="A782" s="100">
        <v>778</v>
      </c>
      <c r="B782" s="100">
        <v>0</v>
      </c>
      <c r="C782" s="100" t="s">
        <v>1392</v>
      </c>
      <c r="D782" s="3" t="s">
        <v>1705</v>
      </c>
      <c r="E782" s="3" t="s">
        <v>1706</v>
      </c>
      <c r="F782" s="101" t="s">
        <v>1952</v>
      </c>
      <c r="G782" s="101" t="s">
        <v>176</v>
      </c>
      <c r="H782" s="101" t="s">
        <v>5579</v>
      </c>
      <c r="I782" s="100" t="e">
        <v>#N/A</v>
      </c>
      <c r="J782" s="100" t="e">
        <v>#N/A</v>
      </c>
      <c r="K782" s="3"/>
      <c r="L782" s="3" t="s">
        <v>367</v>
      </c>
      <c r="M782" s="3" t="s">
        <v>267</v>
      </c>
      <c r="N782" s="4" t="s">
        <v>5576</v>
      </c>
      <c r="O782" s="3"/>
      <c r="P782" s="3">
        <v>2021</v>
      </c>
      <c r="Q782" s="1" t="s">
        <v>5579</v>
      </c>
      <c r="R782" s="2" t="b">
        <f t="shared" si="3"/>
        <v>1</v>
      </c>
    </row>
    <row r="783" spans="1:18" x14ac:dyDescent="0.3">
      <c r="A783" s="100">
        <v>779</v>
      </c>
      <c r="B783" s="100">
        <v>1</v>
      </c>
      <c r="C783" s="100" t="s">
        <v>1392</v>
      </c>
      <c r="D783" s="3" t="s">
        <v>1705</v>
      </c>
      <c r="E783" s="3" t="s">
        <v>1706</v>
      </c>
      <c r="F783" s="101" t="s">
        <v>1952</v>
      </c>
      <c r="G783" s="101" t="s">
        <v>1222</v>
      </c>
      <c r="H783" s="101" t="s">
        <v>3795</v>
      </c>
      <c r="I783" s="102">
        <v>63120</v>
      </c>
      <c r="J783" s="102">
        <v>48913317</v>
      </c>
      <c r="K783" s="3" t="s">
        <v>104</v>
      </c>
      <c r="L783" s="3" t="s">
        <v>368</v>
      </c>
      <c r="M783" s="3">
        <v>2007</v>
      </c>
      <c r="N783" s="4" t="s">
        <v>2972</v>
      </c>
      <c r="O783" s="4" t="s">
        <v>2980</v>
      </c>
      <c r="P783" s="3">
        <v>2014</v>
      </c>
      <c r="Q783" s="1" t="s">
        <v>3795</v>
      </c>
      <c r="R783" s="2" t="b">
        <f t="shared" si="3"/>
        <v>1</v>
      </c>
    </row>
    <row r="784" spans="1:18" x14ac:dyDescent="0.3">
      <c r="A784" s="100">
        <v>780</v>
      </c>
      <c r="B784" s="100">
        <v>1</v>
      </c>
      <c r="C784" s="100" t="s">
        <v>1392</v>
      </c>
      <c r="D784" s="3" t="s">
        <v>1705</v>
      </c>
      <c r="E784" s="3" t="s">
        <v>1706</v>
      </c>
      <c r="F784" s="101" t="s">
        <v>1952</v>
      </c>
      <c r="G784" s="101" t="s">
        <v>1955</v>
      </c>
      <c r="H784" s="101" t="s">
        <v>3796</v>
      </c>
      <c r="I784" s="102">
        <v>161691</v>
      </c>
      <c r="J784" s="114">
        <v>48907330</v>
      </c>
      <c r="K784" s="3" t="s">
        <v>2995</v>
      </c>
      <c r="L784" s="3" t="s">
        <v>2972</v>
      </c>
      <c r="M784" s="3">
        <v>2008</v>
      </c>
      <c r="N784" s="4" t="s">
        <v>2972</v>
      </c>
      <c r="O784" s="3"/>
      <c r="P784" s="3">
        <v>2014</v>
      </c>
      <c r="Q784" s="1" t="s">
        <v>3796</v>
      </c>
      <c r="R784" s="2" t="b">
        <f t="shared" si="3"/>
        <v>1</v>
      </c>
    </row>
    <row r="785" spans="1:18" x14ac:dyDescent="0.3">
      <c r="A785" s="100">
        <v>781</v>
      </c>
      <c r="B785" s="100">
        <v>1</v>
      </c>
      <c r="C785" s="100" t="s">
        <v>1392</v>
      </c>
      <c r="D785" s="3" t="s">
        <v>1705</v>
      </c>
      <c r="E785" s="3" t="s">
        <v>1706</v>
      </c>
      <c r="F785" s="101" t="s">
        <v>1952</v>
      </c>
      <c r="G785" s="101" t="s">
        <v>1555</v>
      </c>
      <c r="H785" s="101" t="s">
        <v>3797</v>
      </c>
      <c r="I785" s="102">
        <v>39399</v>
      </c>
      <c r="J785" s="114">
        <v>103111648</v>
      </c>
      <c r="K785" s="3" t="s">
        <v>2995</v>
      </c>
      <c r="L785" s="3" t="s">
        <v>2972</v>
      </c>
      <c r="M785" s="3">
        <v>2005</v>
      </c>
      <c r="N785" s="4" t="s">
        <v>2972</v>
      </c>
      <c r="O785" s="3"/>
      <c r="P785" s="3">
        <v>2014</v>
      </c>
      <c r="Q785" s="1" t="s">
        <v>3797</v>
      </c>
      <c r="R785" s="2" t="b">
        <f t="shared" si="3"/>
        <v>1</v>
      </c>
    </row>
    <row r="786" spans="1:18" x14ac:dyDescent="0.3">
      <c r="A786" s="100">
        <v>782</v>
      </c>
      <c r="B786" s="100">
        <v>1</v>
      </c>
      <c r="C786" s="100" t="s">
        <v>1392</v>
      </c>
      <c r="D786" s="3" t="s">
        <v>1705</v>
      </c>
      <c r="E786" s="3" t="s">
        <v>1706</v>
      </c>
      <c r="F786" s="101" t="s">
        <v>1952</v>
      </c>
      <c r="G786" s="101" t="s">
        <v>1958</v>
      </c>
      <c r="H786" s="101" t="s">
        <v>3798</v>
      </c>
      <c r="I786" s="102">
        <v>161343</v>
      </c>
      <c r="J786" s="102">
        <v>124469051</v>
      </c>
      <c r="K786" s="3" t="s">
        <v>104</v>
      </c>
      <c r="L786" s="3" t="s">
        <v>486</v>
      </c>
      <c r="M786" s="3">
        <v>2007</v>
      </c>
      <c r="N786" s="4" t="s">
        <v>486</v>
      </c>
      <c r="O786" s="4" t="s">
        <v>267</v>
      </c>
      <c r="P786" s="109">
        <v>44197</v>
      </c>
      <c r="Q786" s="1" t="s">
        <v>3798</v>
      </c>
      <c r="R786" s="2" t="b">
        <f t="shared" si="3"/>
        <v>1</v>
      </c>
    </row>
    <row r="787" spans="1:18" x14ac:dyDescent="0.3">
      <c r="A787" s="100">
        <v>783</v>
      </c>
      <c r="B787" s="100">
        <v>1</v>
      </c>
      <c r="C787" s="100" t="s">
        <v>1392</v>
      </c>
      <c r="D787" s="3" t="s">
        <v>1705</v>
      </c>
      <c r="E787" s="3" t="s">
        <v>1706</v>
      </c>
      <c r="F787" s="101" t="s">
        <v>1952</v>
      </c>
      <c r="G787" s="101" t="s">
        <v>1961</v>
      </c>
      <c r="H787" s="101" t="s">
        <v>3799</v>
      </c>
      <c r="I787" s="102">
        <v>161459</v>
      </c>
      <c r="J787" s="102">
        <v>48939762</v>
      </c>
      <c r="K787" s="3" t="s">
        <v>104</v>
      </c>
      <c r="L787" s="3" t="s">
        <v>486</v>
      </c>
      <c r="M787" s="3">
        <v>2008</v>
      </c>
      <c r="N787" s="4" t="s">
        <v>1217</v>
      </c>
      <c r="O787" s="4" t="s">
        <v>3800</v>
      </c>
      <c r="P787" s="3">
        <v>2014</v>
      </c>
      <c r="Q787" s="1" t="s">
        <v>3799</v>
      </c>
      <c r="R787" s="2" t="b">
        <f t="shared" si="3"/>
        <v>1</v>
      </c>
    </row>
    <row r="788" spans="1:18" x14ac:dyDescent="0.3">
      <c r="A788" s="100">
        <v>784</v>
      </c>
      <c r="B788" s="100">
        <v>1</v>
      </c>
      <c r="C788" s="100" t="s">
        <v>1392</v>
      </c>
      <c r="D788" s="3" t="s">
        <v>1705</v>
      </c>
      <c r="E788" s="3" t="s">
        <v>1706</v>
      </c>
      <c r="F788" s="101" t="s">
        <v>1952</v>
      </c>
      <c r="G788" s="101" t="s">
        <v>1963</v>
      </c>
      <c r="H788" s="101" t="s">
        <v>3801</v>
      </c>
      <c r="I788" s="102">
        <v>39400</v>
      </c>
      <c r="J788" s="114">
        <v>48943658</v>
      </c>
      <c r="K788" s="3" t="s">
        <v>2995</v>
      </c>
      <c r="L788" s="3" t="s">
        <v>2972</v>
      </c>
      <c r="M788" s="3">
        <v>2006</v>
      </c>
      <c r="N788" s="4" t="s">
        <v>2972</v>
      </c>
      <c r="O788" s="3"/>
      <c r="P788" s="3">
        <v>2014</v>
      </c>
      <c r="Q788" s="1" t="s">
        <v>3801</v>
      </c>
      <c r="R788" s="2" t="b">
        <f t="shared" si="3"/>
        <v>1</v>
      </c>
    </row>
    <row r="789" spans="1:18" x14ac:dyDescent="0.3">
      <c r="A789" s="100">
        <v>785</v>
      </c>
      <c r="B789" s="100">
        <v>1</v>
      </c>
      <c r="C789" s="100" t="s">
        <v>1392</v>
      </c>
      <c r="D789" s="3" t="s">
        <v>1705</v>
      </c>
      <c r="E789" s="3" t="s">
        <v>1706</v>
      </c>
      <c r="F789" s="101" t="s">
        <v>1952</v>
      </c>
      <c r="G789" s="101" t="s">
        <v>1965</v>
      </c>
      <c r="H789" s="101" t="s">
        <v>3802</v>
      </c>
      <c r="I789" s="102">
        <v>124569516</v>
      </c>
      <c r="J789" s="102">
        <v>124512700</v>
      </c>
      <c r="K789" s="3" t="s">
        <v>104</v>
      </c>
      <c r="L789" s="3" t="s">
        <v>368</v>
      </c>
      <c r="M789" s="3">
        <v>2003</v>
      </c>
      <c r="N789" s="4" t="s">
        <v>368</v>
      </c>
      <c r="O789" s="4" t="s">
        <v>267</v>
      </c>
      <c r="P789" s="3">
        <v>2019</v>
      </c>
      <c r="Q789" s="1" t="s">
        <v>3802</v>
      </c>
      <c r="R789" s="2" t="b">
        <f t="shared" si="3"/>
        <v>1</v>
      </c>
    </row>
    <row r="790" spans="1:18" x14ac:dyDescent="0.3">
      <c r="A790" s="100">
        <v>786</v>
      </c>
      <c r="B790" s="100">
        <v>1</v>
      </c>
      <c r="C790" s="100" t="s">
        <v>1392</v>
      </c>
      <c r="D790" s="3" t="s">
        <v>1705</v>
      </c>
      <c r="E790" s="3" t="s">
        <v>1706</v>
      </c>
      <c r="F790" s="101" t="s">
        <v>1952</v>
      </c>
      <c r="G790" s="101" t="s">
        <v>1967</v>
      </c>
      <c r="H790" s="101" t="s">
        <v>3803</v>
      </c>
      <c r="I790" s="102">
        <v>63146</v>
      </c>
      <c r="J790" s="114">
        <v>48919726</v>
      </c>
      <c r="K790" s="3" t="s">
        <v>2995</v>
      </c>
      <c r="L790" s="3" t="s">
        <v>368</v>
      </c>
      <c r="M790" s="3">
        <v>2007</v>
      </c>
      <c r="N790" s="4" t="s">
        <v>368</v>
      </c>
      <c r="O790" s="3"/>
      <c r="P790" s="3">
        <v>2015</v>
      </c>
      <c r="Q790" s="1" t="s">
        <v>3803</v>
      </c>
      <c r="R790" s="2" t="b">
        <f t="shared" si="3"/>
        <v>1</v>
      </c>
    </row>
    <row r="791" spans="1:18" x14ac:dyDescent="0.3">
      <c r="A791" s="100">
        <v>787</v>
      </c>
      <c r="B791" s="100">
        <v>1</v>
      </c>
      <c r="C791" s="100" t="s">
        <v>1392</v>
      </c>
      <c r="D791" s="3" t="s">
        <v>1705</v>
      </c>
      <c r="E791" s="3" t="s">
        <v>1706</v>
      </c>
      <c r="F791" s="107" t="s">
        <v>1952</v>
      </c>
      <c r="G791" s="107" t="s">
        <v>1969</v>
      </c>
      <c r="H791" s="101" t="s">
        <v>3804</v>
      </c>
      <c r="I791" s="102">
        <v>124396693</v>
      </c>
      <c r="J791" s="102">
        <v>124552547</v>
      </c>
      <c r="K791" s="3" t="s">
        <v>104</v>
      </c>
      <c r="L791" s="3" t="s">
        <v>367</v>
      </c>
      <c r="M791" s="3" t="s">
        <v>267</v>
      </c>
      <c r="N791" s="4" t="s">
        <v>1540</v>
      </c>
      <c r="O791" s="4" t="s">
        <v>2980</v>
      </c>
      <c r="P791" s="108">
        <v>43862</v>
      </c>
      <c r="Q791" s="1" t="s">
        <v>3804</v>
      </c>
      <c r="R791" s="2" t="b">
        <f t="shared" si="3"/>
        <v>1</v>
      </c>
    </row>
    <row r="792" spans="1:18" x14ac:dyDescent="0.3">
      <c r="A792" s="100">
        <v>788</v>
      </c>
      <c r="B792" s="100">
        <v>1</v>
      </c>
      <c r="C792" s="100" t="s">
        <v>1392</v>
      </c>
      <c r="D792" s="3" t="s">
        <v>1705</v>
      </c>
      <c r="E792" s="3" t="s">
        <v>1706</v>
      </c>
      <c r="F792" s="101" t="s">
        <v>1952</v>
      </c>
      <c r="G792" s="101" t="s">
        <v>1971</v>
      </c>
      <c r="H792" s="101" t="s">
        <v>3805</v>
      </c>
      <c r="I792" s="102">
        <v>185495181</v>
      </c>
      <c r="J792" s="102">
        <v>185495230</v>
      </c>
      <c r="K792" s="3" t="s">
        <v>1219</v>
      </c>
      <c r="L792" s="3" t="s">
        <v>367</v>
      </c>
      <c r="M792" s="3" t="s">
        <v>267</v>
      </c>
      <c r="N792" s="4" t="s">
        <v>2972</v>
      </c>
      <c r="O792" s="4" t="s">
        <v>2980</v>
      </c>
      <c r="P792" s="104">
        <v>44228</v>
      </c>
      <c r="Q792" s="1" t="s">
        <v>3805</v>
      </c>
      <c r="R792" s="2" t="b">
        <f t="shared" si="3"/>
        <v>1</v>
      </c>
    </row>
    <row r="793" spans="1:18" x14ac:dyDescent="0.3">
      <c r="A793" s="100">
        <v>789</v>
      </c>
      <c r="B793" s="100">
        <v>1</v>
      </c>
      <c r="C793" s="100" t="s">
        <v>1392</v>
      </c>
      <c r="D793" s="3" t="s">
        <v>1705</v>
      </c>
      <c r="E793" s="3" t="s">
        <v>1706</v>
      </c>
      <c r="F793" s="101" t="s">
        <v>1952</v>
      </c>
      <c r="G793" s="101" t="s">
        <v>1973</v>
      </c>
      <c r="H793" s="101" t="s">
        <v>3806</v>
      </c>
      <c r="I793" s="102">
        <v>161723</v>
      </c>
      <c r="J793" s="102">
        <v>109916678</v>
      </c>
      <c r="K793" s="3" t="s">
        <v>104</v>
      </c>
      <c r="L793" s="3" t="s">
        <v>1561</v>
      </c>
      <c r="M793" s="3">
        <v>2008</v>
      </c>
      <c r="N793" s="4" t="s">
        <v>486</v>
      </c>
      <c r="O793" s="4" t="s">
        <v>267</v>
      </c>
      <c r="P793" s="3">
        <v>2017</v>
      </c>
      <c r="Q793" s="1" t="s">
        <v>3806</v>
      </c>
      <c r="R793" s="2" t="b">
        <f t="shared" si="3"/>
        <v>1</v>
      </c>
    </row>
    <row r="794" spans="1:18" x14ac:dyDescent="0.3">
      <c r="A794" s="100">
        <v>790</v>
      </c>
      <c r="B794" s="100">
        <v>1</v>
      </c>
      <c r="C794" s="100" t="s">
        <v>1392</v>
      </c>
      <c r="D794" s="3" t="s">
        <v>1705</v>
      </c>
      <c r="E794" s="3" t="s">
        <v>1706</v>
      </c>
      <c r="F794" s="101" t="s">
        <v>1952</v>
      </c>
      <c r="G794" s="101" t="s">
        <v>1975</v>
      </c>
      <c r="H794" s="101" t="s">
        <v>3807</v>
      </c>
      <c r="I794" s="102">
        <v>161673</v>
      </c>
      <c r="J794" s="102">
        <v>48910425</v>
      </c>
      <c r="K794" s="3" t="s">
        <v>104</v>
      </c>
      <c r="L794" s="3" t="s">
        <v>2972</v>
      </c>
      <c r="M794" s="3">
        <v>2003</v>
      </c>
      <c r="N794" s="4" t="s">
        <v>368</v>
      </c>
      <c r="O794" s="4" t="s">
        <v>267</v>
      </c>
      <c r="P794" s="3">
        <v>2014</v>
      </c>
      <c r="Q794" s="1" t="s">
        <v>3807</v>
      </c>
      <c r="R794" s="2" t="b">
        <f t="shared" si="3"/>
        <v>1</v>
      </c>
    </row>
    <row r="795" spans="1:18" x14ac:dyDescent="0.3">
      <c r="A795" s="100">
        <v>791</v>
      </c>
      <c r="B795" s="100">
        <v>1</v>
      </c>
      <c r="C795" s="100" t="s">
        <v>1392</v>
      </c>
      <c r="D795" s="3" t="s">
        <v>1705</v>
      </c>
      <c r="E795" s="3" t="s">
        <v>1706</v>
      </c>
      <c r="F795" s="101" t="s">
        <v>1952</v>
      </c>
      <c r="G795" s="101" t="s">
        <v>1977</v>
      </c>
      <c r="H795" s="101" t="s">
        <v>3808</v>
      </c>
      <c r="I795" s="102">
        <v>161339</v>
      </c>
      <c r="J795" s="102">
        <v>16527984</v>
      </c>
      <c r="K795" s="3" t="s">
        <v>104</v>
      </c>
      <c r="L795" s="3" t="s">
        <v>1540</v>
      </c>
      <c r="M795" s="3">
        <v>2006</v>
      </c>
      <c r="N795" s="4" t="s">
        <v>1540</v>
      </c>
      <c r="O795" s="4" t="s">
        <v>3809</v>
      </c>
      <c r="P795" s="3">
        <v>2016</v>
      </c>
      <c r="Q795" s="1" t="s">
        <v>3808</v>
      </c>
      <c r="R795" s="2" t="b">
        <f t="shared" si="3"/>
        <v>1</v>
      </c>
    </row>
    <row r="796" spans="1:18" x14ac:dyDescent="0.3">
      <c r="A796" s="100">
        <v>792</v>
      </c>
      <c r="B796" s="100">
        <v>1</v>
      </c>
      <c r="C796" s="100" t="s">
        <v>1392</v>
      </c>
      <c r="D796" s="3" t="s">
        <v>1705</v>
      </c>
      <c r="E796" s="3" t="s">
        <v>1706</v>
      </c>
      <c r="F796" s="101" t="s">
        <v>1952</v>
      </c>
      <c r="G796" s="101" t="s">
        <v>1979</v>
      </c>
      <c r="H796" s="101" t="s">
        <v>3810</v>
      </c>
      <c r="I796" s="102">
        <v>161586</v>
      </c>
      <c r="J796" s="102">
        <v>124510972</v>
      </c>
      <c r="K796" s="3" t="s">
        <v>1219</v>
      </c>
      <c r="L796" s="3" t="s">
        <v>486</v>
      </c>
      <c r="M796" s="3">
        <v>2003</v>
      </c>
      <c r="N796" s="4" t="s">
        <v>2972</v>
      </c>
      <c r="O796" s="4" t="s">
        <v>2980</v>
      </c>
      <c r="P796" s="104">
        <v>44228</v>
      </c>
      <c r="Q796" s="1" t="s">
        <v>3810</v>
      </c>
      <c r="R796" s="2" t="b">
        <f t="shared" si="3"/>
        <v>1</v>
      </c>
    </row>
    <row r="797" spans="1:18" x14ac:dyDescent="0.3">
      <c r="A797" s="100">
        <v>793</v>
      </c>
      <c r="B797" s="100">
        <v>1</v>
      </c>
      <c r="C797" s="100" t="s">
        <v>1392</v>
      </c>
      <c r="D797" s="3" t="s">
        <v>1705</v>
      </c>
      <c r="E797" s="3" t="s">
        <v>1706</v>
      </c>
      <c r="F797" s="101" t="s">
        <v>1952</v>
      </c>
      <c r="G797" s="101" t="s">
        <v>1982</v>
      </c>
      <c r="H797" s="101" t="s">
        <v>3811</v>
      </c>
      <c r="I797" s="102">
        <v>161425</v>
      </c>
      <c r="J797" s="114">
        <v>48909382</v>
      </c>
      <c r="K797" s="3" t="s">
        <v>2995</v>
      </c>
      <c r="L797" s="3" t="s">
        <v>1540</v>
      </c>
      <c r="M797" s="3">
        <v>2003</v>
      </c>
      <c r="N797" s="4" t="s">
        <v>2972</v>
      </c>
      <c r="O797" s="3"/>
      <c r="P797" s="3">
        <v>2015</v>
      </c>
      <c r="Q797" s="1" t="s">
        <v>3811</v>
      </c>
      <c r="R797" s="2" t="b">
        <f t="shared" si="3"/>
        <v>1</v>
      </c>
    </row>
    <row r="798" spans="1:18" x14ac:dyDescent="0.3">
      <c r="A798" s="100">
        <v>794</v>
      </c>
      <c r="B798" s="100">
        <v>1</v>
      </c>
      <c r="C798" s="100" t="s">
        <v>1392</v>
      </c>
      <c r="D798" s="3" t="s">
        <v>1705</v>
      </c>
      <c r="E798" s="3" t="s">
        <v>1706</v>
      </c>
      <c r="F798" s="101" t="s">
        <v>1984</v>
      </c>
      <c r="G798" s="101" t="s">
        <v>1667</v>
      </c>
      <c r="H798" s="101" t="s">
        <v>3812</v>
      </c>
      <c r="I798" s="102">
        <v>161721</v>
      </c>
      <c r="J798" s="102">
        <v>124533446</v>
      </c>
      <c r="K798" s="3" t="s">
        <v>104</v>
      </c>
      <c r="L798" s="3" t="s">
        <v>486</v>
      </c>
      <c r="M798" s="3">
        <v>2007</v>
      </c>
      <c r="N798" s="4" t="s">
        <v>368</v>
      </c>
      <c r="O798" s="4" t="s">
        <v>267</v>
      </c>
      <c r="P798" s="104">
        <v>43891</v>
      </c>
      <c r="Q798" s="1" t="s">
        <v>3812</v>
      </c>
      <c r="R798" s="2" t="b">
        <f t="shared" si="3"/>
        <v>1</v>
      </c>
    </row>
    <row r="799" spans="1:18" x14ac:dyDescent="0.3">
      <c r="A799" s="100">
        <v>795</v>
      </c>
      <c r="B799" s="100">
        <v>1</v>
      </c>
      <c r="C799" s="100" t="s">
        <v>1392</v>
      </c>
      <c r="D799" s="3" t="s">
        <v>1705</v>
      </c>
      <c r="E799" s="3" t="s">
        <v>1706</v>
      </c>
      <c r="F799" s="101" t="s">
        <v>1984</v>
      </c>
      <c r="G799" s="101" t="s">
        <v>1986</v>
      </c>
      <c r="H799" s="101" t="s">
        <v>3813</v>
      </c>
      <c r="I799" s="102">
        <v>44650</v>
      </c>
      <c r="J799" s="102">
        <v>124436992</v>
      </c>
      <c r="K799" s="3" t="s">
        <v>1219</v>
      </c>
      <c r="L799" s="3" t="s">
        <v>368</v>
      </c>
      <c r="M799" s="3">
        <v>2004</v>
      </c>
      <c r="N799" s="4" t="s">
        <v>368</v>
      </c>
      <c r="O799" s="4" t="s">
        <v>267</v>
      </c>
      <c r="P799" s="104">
        <v>44228</v>
      </c>
      <c r="Q799" s="1" t="s">
        <v>3813</v>
      </c>
      <c r="R799" s="2" t="b">
        <f t="shared" si="3"/>
        <v>1</v>
      </c>
    </row>
    <row r="800" spans="1:18" x14ac:dyDescent="0.3">
      <c r="A800" s="100">
        <v>796</v>
      </c>
      <c r="B800" s="100">
        <v>1</v>
      </c>
      <c r="C800" s="100" t="s">
        <v>1392</v>
      </c>
      <c r="D800" s="3" t="s">
        <v>1705</v>
      </c>
      <c r="E800" s="3" t="s">
        <v>1706</v>
      </c>
      <c r="F800" s="101" t="s">
        <v>1984</v>
      </c>
      <c r="G800" s="101" t="s">
        <v>1988</v>
      </c>
      <c r="H800" s="101" t="s">
        <v>3814</v>
      </c>
      <c r="I800" s="102">
        <v>161345</v>
      </c>
      <c r="J800" s="102">
        <v>124469469</v>
      </c>
      <c r="K800" s="3" t="s">
        <v>104</v>
      </c>
      <c r="L800" s="3" t="s">
        <v>368</v>
      </c>
      <c r="M800" s="3">
        <v>2008</v>
      </c>
      <c r="N800" s="4" t="s">
        <v>368</v>
      </c>
      <c r="O800" s="4" t="s">
        <v>267</v>
      </c>
      <c r="P800" s="104">
        <v>43891</v>
      </c>
      <c r="Q800" s="1" t="s">
        <v>3814</v>
      </c>
      <c r="R800" s="2" t="b">
        <f t="shared" si="3"/>
        <v>1</v>
      </c>
    </row>
    <row r="801" spans="1:18" x14ac:dyDescent="0.3">
      <c r="A801" s="100">
        <v>797</v>
      </c>
      <c r="B801" s="100">
        <v>1</v>
      </c>
      <c r="C801" s="100" t="s">
        <v>1392</v>
      </c>
      <c r="D801" s="3" t="s">
        <v>1705</v>
      </c>
      <c r="E801" s="3" t="s">
        <v>1706</v>
      </c>
      <c r="F801" s="101" t="s">
        <v>1984</v>
      </c>
      <c r="G801" s="101" t="s">
        <v>361</v>
      </c>
      <c r="H801" s="101" t="s">
        <v>3815</v>
      </c>
      <c r="I801" s="102">
        <v>161371</v>
      </c>
      <c r="J801" s="102">
        <v>124473309</v>
      </c>
      <c r="K801" s="3" t="s">
        <v>104</v>
      </c>
      <c r="L801" s="3" t="s">
        <v>368</v>
      </c>
      <c r="M801" s="3">
        <v>2008</v>
      </c>
      <c r="N801" s="4" t="s">
        <v>368</v>
      </c>
      <c r="O801" s="4" t="s">
        <v>267</v>
      </c>
      <c r="P801" s="104">
        <v>43891</v>
      </c>
      <c r="Q801" s="1" t="s">
        <v>3815</v>
      </c>
      <c r="R801" s="2" t="b">
        <f t="shared" si="3"/>
        <v>1</v>
      </c>
    </row>
    <row r="802" spans="1:18" x14ac:dyDescent="0.3">
      <c r="A802" s="100">
        <v>798</v>
      </c>
      <c r="B802" s="100">
        <v>1</v>
      </c>
      <c r="C802" s="100" t="s">
        <v>1392</v>
      </c>
      <c r="D802" s="3" t="s">
        <v>1705</v>
      </c>
      <c r="E802" s="3" t="s">
        <v>1706</v>
      </c>
      <c r="F802" s="107" t="s">
        <v>1984</v>
      </c>
      <c r="G802" s="107" t="s">
        <v>1991</v>
      </c>
      <c r="H802" s="101" t="s">
        <v>3816</v>
      </c>
      <c r="I802" s="102">
        <v>44618</v>
      </c>
      <c r="J802" s="102">
        <v>124435873</v>
      </c>
      <c r="K802" s="3" t="s">
        <v>104</v>
      </c>
      <c r="L802" s="3" t="s">
        <v>2972</v>
      </c>
      <c r="M802" s="3">
        <v>2004</v>
      </c>
      <c r="N802" s="4" t="s">
        <v>368</v>
      </c>
      <c r="O802" s="4" t="s">
        <v>267</v>
      </c>
      <c r="P802" s="3">
        <v>2018</v>
      </c>
      <c r="Q802" s="1" t="s">
        <v>3816</v>
      </c>
      <c r="R802" s="2" t="b">
        <f t="shared" si="3"/>
        <v>1</v>
      </c>
    </row>
    <row r="803" spans="1:18" x14ac:dyDescent="0.3">
      <c r="A803" s="100">
        <v>799</v>
      </c>
      <c r="B803" s="100">
        <v>1</v>
      </c>
      <c r="C803" s="100" t="s">
        <v>1392</v>
      </c>
      <c r="D803" s="3" t="s">
        <v>1705</v>
      </c>
      <c r="E803" s="3" t="s">
        <v>1706</v>
      </c>
      <c r="F803" s="101" t="s">
        <v>1984</v>
      </c>
      <c r="G803" s="101" t="s">
        <v>1993</v>
      </c>
      <c r="H803" s="101" t="s">
        <v>3817</v>
      </c>
      <c r="I803" s="102">
        <v>70688333</v>
      </c>
      <c r="J803" s="102">
        <v>70688363</v>
      </c>
      <c r="K803" s="3" t="s">
        <v>104</v>
      </c>
      <c r="L803" s="3" t="s">
        <v>367</v>
      </c>
      <c r="M803" s="3" t="s">
        <v>267</v>
      </c>
      <c r="N803" s="4" t="s">
        <v>368</v>
      </c>
      <c r="O803" s="4" t="s">
        <v>267</v>
      </c>
      <c r="P803" s="3">
        <v>2015</v>
      </c>
      <c r="Q803" s="1" t="s">
        <v>3817</v>
      </c>
      <c r="R803" s="2" t="b">
        <f t="shared" si="3"/>
        <v>1</v>
      </c>
    </row>
    <row r="804" spans="1:18" x14ac:dyDescent="0.3">
      <c r="A804" s="100">
        <v>800</v>
      </c>
      <c r="B804" s="100">
        <v>1</v>
      </c>
      <c r="C804" s="100" t="s">
        <v>1392</v>
      </c>
      <c r="D804" s="3" t="s">
        <v>1705</v>
      </c>
      <c r="E804" s="3" t="s">
        <v>1706</v>
      </c>
      <c r="F804" s="101" t="s">
        <v>1984</v>
      </c>
      <c r="G804" s="101" t="s">
        <v>1995</v>
      </c>
      <c r="H804" s="101" t="s">
        <v>3818</v>
      </c>
      <c r="I804" s="102">
        <v>44651</v>
      </c>
      <c r="J804" s="102">
        <v>124437170</v>
      </c>
      <c r="K804" s="3" t="s">
        <v>1219</v>
      </c>
      <c r="L804" s="3" t="s">
        <v>368</v>
      </c>
      <c r="M804" s="3">
        <v>2004</v>
      </c>
      <c r="N804" s="4" t="s">
        <v>368</v>
      </c>
      <c r="O804" s="4" t="s">
        <v>267</v>
      </c>
      <c r="P804" s="104">
        <v>44228</v>
      </c>
      <c r="Q804" s="1" t="s">
        <v>3818</v>
      </c>
      <c r="R804" s="2" t="b">
        <f t="shared" si="3"/>
        <v>1</v>
      </c>
    </row>
    <row r="805" spans="1:18" x14ac:dyDescent="0.3">
      <c r="A805" s="100">
        <v>801</v>
      </c>
      <c r="B805" s="100">
        <v>1</v>
      </c>
      <c r="C805" s="100" t="s">
        <v>1392</v>
      </c>
      <c r="D805" s="3" t="s">
        <v>1705</v>
      </c>
      <c r="E805" s="3" t="s">
        <v>1706</v>
      </c>
      <c r="F805" s="101" t="s">
        <v>1984</v>
      </c>
      <c r="G805" s="101" t="s">
        <v>1997</v>
      </c>
      <c r="H805" s="101" t="s">
        <v>3819</v>
      </c>
      <c r="I805" s="102">
        <v>63162</v>
      </c>
      <c r="J805" s="102">
        <v>124464003</v>
      </c>
      <c r="K805" s="3" t="s">
        <v>104</v>
      </c>
      <c r="L805" s="3" t="s">
        <v>486</v>
      </c>
      <c r="M805" s="3">
        <v>2007</v>
      </c>
      <c r="N805" s="4" t="s">
        <v>368</v>
      </c>
      <c r="O805" s="4" t="s">
        <v>267</v>
      </c>
      <c r="P805" s="112">
        <v>43891</v>
      </c>
      <c r="Q805" s="1" t="s">
        <v>3819</v>
      </c>
      <c r="R805" s="2" t="b">
        <f t="shared" si="3"/>
        <v>1</v>
      </c>
    </row>
    <row r="806" spans="1:18" x14ac:dyDescent="0.3">
      <c r="A806" s="100">
        <v>802</v>
      </c>
      <c r="B806" s="100">
        <v>1</v>
      </c>
      <c r="C806" s="100" t="s">
        <v>1392</v>
      </c>
      <c r="D806" s="3" t="s">
        <v>1705</v>
      </c>
      <c r="E806" s="3" t="s">
        <v>1706</v>
      </c>
      <c r="F806" s="101" t="s">
        <v>1984</v>
      </c>
      <c r="G806" s="101" t="s">
        <v>1999</v>
      </c>
      <c r="H806" s="101" t="s">
        <v>3820</v>
      </c>
      <c r="I806" s="102">
        <v>161512</v>
      </c>
      <c r="J806" s="102">
        <v>124497418</v>
      </c>
      <c r="K806" s="3" t="s">
        <v>104</v>
      </c>
      <c r="L806" s="3" t="s">
        <v>368</v>
      </c>
      <c r="M806" s="3">
        <v>2008</v>
      </c>
      <c r="N806" s="4" t="s">
        <v>368</v>
      </c>
      <c r="O806" s="4" t="s">
        <v>267</v>
      </c>
      <c r="P806" s="104">
        <v>43891</v>
      </c>
      <c r="Q806" s="1" t="s">
        <v>3820</v>
      </c>
      <c r="R806" s="2" t="b">
        <f t="shared" si="3"/>
        <v>1</v>
      </c>
    </row>
    <row r="807" spans="1:18" x14ac:dyDescent="0.3">
      <c r="A807" s="100">
        <v>803</v>
      </c>
      <c r="B807" s="100">
        <v>1</v>
      </c>
      <c r="C807" s="100" t="s">
        <v>1392</v>
      </c>
      <c r="D807" s="3" t="s">
        <v>1705</v>
      </c>
      <c r="E807" s="3" t="s">
        <v>1706</v>
      </c>
      <c r="F807" s="101" t="s">
        <v>1984</v>
      </c>
      <c r="G807" s="101" t="s">
        <v>2001</v>
      </c>
      <c r="H807" s="101" t="s">
        <v>3821</v>
      </c>
      <c r="I807" s="102">
        <v>197086</v>
      </c>
      <c r="J807" s="102">
        <v>22515038</v>
      </c>
      <c r="K807" s="3" t="s">
        <v>104</v>
      </c>
      <c r="L807" s="3" t="s">
        <v>368</v>
      </c>
      <c r="M807" s="3">
        <v>2008</v>
      </c>
      <c r="N807" s="4" t="s">
        <v>368</v>
      </c>
      <c r="O807" s="4" t="s">
        <v>267</v>
      </c>
      <c r="P807" s="104">
        <v>43891</v>
      </c>
      <c r="Q807" s="1" t="s">
        <v>3821</v>
      </c>
      <c r="R807" s="2" t="b">
        <f t="shared" si="3"/>
        <v>1</v>
      </c>
    </row>
    <row r="808" spans="1:18" x14ac:dyDescent="0.3">
      <c r="A808" s="100">
        <v>804</v>
      </c>
      <c r="B808" s="100">
        <v>1</v>
      </c>
      <c r="C808" s="100" t="s">
        <v>1392</v>
      </c>
      <c r="D808" s="3" t="s">
        <v>1705</v>
      </c>
      <c r="E808" s="3" t="s">
        <v>1706</v>
      </c>
      <c r="F808" s="101" t="s">
        <v>1984</v>
      </c>
      <c r="G808" s="101" t="s">
        <v>2003</v>
      </c>
      <c r="H808" s="101" t="s">
        <v>3822</v>
      </c>
      <c r="I808" s="102">
        <v>161622</v>
      </c>
      <c r="J808" s="102">
        <v>48953087</v>
      </c>
      <c r="K808" s="3" t="s">
        <v>104</v>
      </c>
      <c r="L808" s="3" t="s">
        <v>486</v>
      </c>
      <c r="M808" s="3">
        <v>2008</v>
      </c>
      <c r="N808" s="4" t="s">
        <v>368</v>
      </c>
      <c r="O808" s="4" t="s">
        <v>267</v>
      </c>
      <c r="P808" s="3">
        <v>2014</v>
      </c>
      <c r="Q808" s="1" t="s">
        <v>3822</v>
      </c>
      <c r="R808" s="2" t="b">
        <f t="shared" si="3"/>
        <v>1</v>
      </c>
    </row>
    <row r="809" spans="1:18" x14ac:dyDescent="0.3">
      <c r="A809" s="100">
        <v>805</v>
      </c>
      <c r="B809" s="100">
        <v>1</v>
      </c>
      <c r="C809" s="100" t="s">
        <v>1392</v>
      </c>
      <c r="D809" s="3" t="s">
        <v>1705</v>
      </c>
      <c r="E809" s="3" t="s">
        <v>1706</v>
      </c>
      <c r="F809" s="107" t="s">
        <v>1984</v>
      </c>
      <c r="G809" s="107" t="s">
        <v>1447</v>
      </c>
      <c r="H809" s="101" t="s">
        <v>3823</v>
      </c>
      <c r="I809" s="102">
        <v>44619</v>
      </c>
      <c r="J809" s="102">
        <v>124435956</v>
      </c>
      <c r="K809" s="3" t="s">
        <v>1219</v>
      </c>
      <c r="L809" s="3" t="s">
        <v>368</v>
      </c>
      <c r="M809" s="3">
        <v>2004</v>
      </c>
      <c r="N809" s="4" t="s">
        <v>368</v>
      </c>
      <c r="O809" s="4" t="s">
        <v>267</v>
      </c>
      <c r="P809" s="104">
        <v>44228</v>
      </c>
      <c r="Q809" s="1" t="s">
        <v>3823</v>
      </c>
      <c r="R809" s="2" t="b">
        <f t="shared" si="3"/>
        <v>1</v>
      </c>
    </row>
    <row r="810" spans="1:18" x14ac:dyDescent="0.3">
      <c r="A810" s="100">
        <v>806</v>
      </c>
      <c r="B810" s="100">
        <v>1</v>
      </c>
      <c r="C810" s="100" t="s">
        <v>1392</v>
      </c>
      <c r="D810" s="3" t="s">
        <v>1705</v>
      </c>
      <c r="E810" s="3" t="s">
        <v>1706</v>
      </c>
      <c r="F810" s="101" t="s">
        <v>1984</v>
      </c>
      <c r="G810" s="101" t="s">
        <v>2007</v>
      </c>
      <c r="H810" s="101" t="s">
        <v>3824</v>
      </c>
      <c r="I810" s="102">
        <v>161377</v>
      </c>
      <c r="J810" s="102">
        <v>124474154</v>
      </c>
      <c r="K810" s="3" t="s">
        <v>104</v>
      </c>
      <c r="L810" s="3" t="s">
        <v>368</v>
      </c>
      <c r="M810" s="3">
        <v>2006</v>
      </c>
      <c r="N810" s="4" t="s">
        <v>368</v>
      </c>
      <c r="O810" s="4" t="s">
        <v>267</v>
      </c>
      <c r="P810" s="104">
        <v>43891</v>
      </c>
      <c r="Q810" s="1" t="s">
        <v>3824</v>
      </c>
      <c r="R810" s="2" t="b">
        <f t="shared" si="3"/>
        <v>1</v>
      </c>
    </row>
    <row r="811" spans="1:18" x14ac:dyDescent="0.3">
      <c r="A811" s="100">
        <v>807</v>
      </c>
      <c r="B811" s="100">
        <v>1</v>
      </c>
      <c r="C811" s="100" t="s">
        <v>1392</v>
      </c>
      <c r="D811" s="3" t="s">
        <v>1705</v>
      </c>
      <c r="E811" s="3" t="s">
        <v>1706</v>
      </c>
      <c r="F811" s="101" t="s">
        <v>1984</v>
      </c>
      <c r="G811" s="101" t="s">
        <v>2009</v>
      </c>
      <c r="H811" s="101" t="s">
        <v>3825</v>
      </c>
      <c r="I811" s="102">
        <v>44655</v>
      </c>
      <c r="J811" s="102">
        <v>124437551</v>
      </c>
      <c r="K811" s="3" t="s">
        <v>104</v>
      </c>
      <c r="L811" s="3" t="s">
        <v>368</v>
      </c>
      <c r="M811" s="3">
        <v>2004</v>
      </c>
      <c r="N811" s="4" t="s">
        <v>368</v>
      </c>
      <c r="O811" s="4" t="s">
        <v>267</v>
      </c>
      <c r="P811" s="106">
        <v>43891</v>
      </c>
      <c r="Q811" s="1" t="s">
        <v>3825</v>
      </c>
      <c r="R811" s="2" t="b">
        <f t="shared" si="3"/>
        <v>1</v>
      </c>
    </row>
    <row r="812" spans="1:18" x14ac:dyDescent="0.3">
      <c r="A812" s="100">
        <v>808</v>
      </c>
      <c r="B812" s="100">
        <v>1</v>
      </c>
      <c r="C812" s="100" t="s">
        <v>1392</v>
      </c>
      <c r="D812" s="3" t="s">
        <v>1705</v>
      </c>
      <c r="E812" s="3" t="s">
        <v>1706</v>
      </c>
      <c r="F812" s="107" t="s">
        <v>1984</v>
      </c>
      <c r="G812" s="107" t="s">
        <v>2011</v>
      </c>
      <c r="H812" s="101" t="s">
        <v>3826</v>
      </c>
      <c r="I812" s="102">
        <v>124397220</v>
      </c>
      <c r="J812" s="102">
        <v>124552552</v>
      </c>
      <c r="K812" s="3" t="s">
        <v>104</v>
      </c>
      <c r="L812" s="3" t="s">
        <v>367</v>
      </c>
      <c r="M812" s="3" t="s">
        <v>267</v>
      </c>
      <c r="N812" s="4" t="s">
        <v>368</v>
      </c>
      <c r="O812" s="4" t="s">
        <v>267</v>
      </c>
      <c r="P812" s="3">
        <v>2018</v>
      </c>
      <c r="Q812" s="1" t="s">
        <v>3826</v>
      </c>
      <c r="R812" s="2" t="b">
        <f t="shared" si="3"/>
        <v>1</v>
      </c>
    </row>
    <row r="813" spans="1:18" x14ac:dyDescent="0.3">
      <c r="A813" s="100">
        <v>809</v>
      </c>
      <c r="B813" s="100">
        <v>1</v>
      </c>
      <c r="C813" s="100" t="s">
        <v>1392</v>
      </c>
      <c r="D813" s="3" t="s">
        <v>1705</v>
      </c>
      <c r="E813" s="3" t="s">
        <v>1706</v>
      </c>
      <c r="F813" s="101" t="s">
        <v>1984</v>
      </c>
      <c r="G813" s="101" t="s">
        <v>2013</v>
      </c>
      <c r="H813" s="101" t="s">
        <v>3827</v>
      </c>
      <c r="I813" s="102">
        <v>161702</v>
      </c>
      <c r="J813" s="102">
        <v>895848</v>
      </c>
      <c r="K813" s="3" t="s">
        <v>104</v>
      </c>
      <c r="L813" s="3" t="s">
        <v>368</v>
      </c>
      <c r="M813" s="3">
        <v>2007</v>
      </c>
      <c r="N813" s="4" t="s">
        <v>368</v>
      </c>
      <c r="O813" s="4" t="s">
        <v>267</v>
      </c>
      <c r="P813" s="113">
        <v>43891</v>
      </c>
      <c r="Q813" s="1" t="s">
        <v>3827</v>
      </c>
      <c r="R813" s="2" t="b">
        <f t="shared" si="3"/>
        <v>1</v>
      </c>
    </row>
    <row r="814" spans="1:18" x14ac:dyDescent="0.3">
      <c r="A814" s="100">
        <v>810</v>
      </c>
      <c r="B814" s="100">
        <v>1</v>
      </c>
      <c r="C814" s="100" t="s">
        <v>1392</v>
      </c>
      <c r="D814" s="3" t="s">
        <v>1705</v>
      </c>
      <c r="E814" s="3" t="s">
        <v>1706</v>
      </c>
      <c r="F814" s="107" t="s">
        <v>1984</v>
      </c>
      <c r="G814" s="107" t="s">
        <v>2015</v>
      </c>
      <c r="H814" s="101" t="s">
        <v>3828</v>
      </c>
      <c r="I814" s="102">
        <v>44620</v>
      </c>
      <c r="J814" s="102">
        <v>124436042</v>
      </c>
      <c r="K814" s="3" t="s">
        <v>104</v>
      </c>
      <c r="L814" s="3" t="s">
        <v>368</v>
      </c>
      <c r="M814" s="3">
        <v>2004</v>
      </c>
      <c r="N814" s="4" t="s">
        <v>368</v>
      </c>
      <c r="O814" s="4" t="s">
        <v>267</v>
      </c>
      <c r="P814" s="3">
        <v>2018</v>
      </c>
      <c r="Q814" s="1" t="s">
        <v>3828</v>
      </c>
      <c r="R814" s="2" t="b">
        <f t="shared" si="3"/>
        <v>1</v>
      </c>
    </row>
    <row r="815" spans="1:18" x14ac:dyDescent="0.3">
      <c r="A815" s="100">
        <v>811</v>
      </c>
      <c r="B815" s="100">
        <v>1</v>
      </c>
      <c r="C815" s="100" t="s">
        <v>1392</v>
      </c>
      <c r="D815" s="3" t="s">
        <v>1705</v>
      </c>
      <c r="E815" s="3" t="s">
        <v>1706</v>
      </c>
      <c r="F815" s="101" t="s">
        <v>1984</v>
      </c>
      <c r="G815" s="101" t="s">
        <v>2017</v>
      </c>
      <c r="H815" s="101" t="s">
        <v>3829</v>
      </c>
      <c r="I815" s="102">
        <v>44645</v>
      </c>
      <c r="J815" s="102">
        <v>2999023</v>
      </c>
      <c r="K815" s="3" t="s">
        <v>1219</v>
      </c>
      <c r="L815" s="3" t="s">
        <v>486</v>
      </c>
      <c r="M815" s="3">
        <v>2004</v>
      </c>
      <c r="N815" s="4" t="s">
        <v>368</v>
      </c>
      <c r="O815" s="4" t="s">
        <v>267</v>
      </c>
      <c r="P815" s="134">
        <v>44228</v>
      </c>
      <c r="Q815" s="1" t="s">
        <v>3829</v>
      </c>
      <c r="R815" s="2" t="b">
        <f t="shared" si="3"/>
        <v>1</v>
      </c>
    </row>
    <row r="816" spans="1:18" x14ac:dyDescent="0.3">
      <c r="A816" s="100">
        <v>812</v>
      </c>
      <c r="B816" s="100">
        <v>1</v>
      </c>
      <c r="C816" s="100" t="s">
        <v>1392</v>
      </c>
      <c r="D816" s="3" t="s">
        <v>1705</v>
      </c>
      <c r="E816" s="3" t="s">
        <v>1706</v>
      </c>
      <c r="F816" s="101" t="s">
        <v>2019</v>
      </c>
      <c r="G816" s="101" t="s">
        <v>2020</v>
      </c>
      <c r="H816" s="101" t="s">
        <v>3830</v>
      </c>
      <c r="I816" s="102">
        <v>161446</v>
      </c>
      <c r="J816" s="102">
        <v>124486943</v>
      </c>
      <c r="K816" s="3" t="s">
        <v>104</v>
      </c>
      <c r="L816" s="3" t="s">
        <v>486</v>
      </c>
      <c r="M816" s="3">
        <v>2007</v>
      </c>
      <c r="N816" s="4" t="s">
        <v>368</v>
      </c>
      <c r="O816" s="4" t="s">
        <v>267</v>
      </c>
      <c r="P816" s="104">
        <v>43891</v>
      </c>
      <c r="Q816" s="1" t="s">
        <v>3830</v>
      </c>
      <c r="R816" s="2" t="b">
        <f t="shared" si="3"/>
        <v>1</v>
      </c>
    </row>
    <row r="817" spans="1:18" x14ac:dyDescent="0.3">
      <c r="A817" s="100">
        <v>813</v>
      </c>
      <c r="B817" s="100">
        <v>1</v>
      </c>
      <c r="C817" s="100" t="s">
        <v>1392</v>
      </c>
      <c r="D817" s="3" t="s">
        <v>1705</v>
      </c>
      <c r="E817" s="3" t="s">
        <v>1706</v>
      </c>
      <c r="F817" s="107" t="s">
        <v>2019</v>
      </c>
      <c r="G817" s="107" t="s">
        <v>2022</v>
      </c>
      <c r="H817" s="101" t="s">
        <v>3831</v>
      </c>
      <c r="I817" s="102">
        <v>61408</v>
      </c>
      <c r="J817" s="114">
        <v>48954174</v>
      </c>
      <c r="K817" s="3" t="s">
        <v>2995</v>
      </c>
      <c r="L817" s="3" t="s">
        <v>1540</v>
      </c>
      <c r="M817" s="3">
        <v>2006</v>
      </c>
      <c r="N817" s="4" t="s">
        <v>1561</v>
      </c>
      <c r="O817" s="4" t="s">
        <v>2980</v>
      </c>
      <c r="P817" s="103">
        <v>2015</v>
      </c>
      <c r="Q817" s="1" t="s">
        <v>3831</v>
      </c>
      <c r="R817" s="2" t="b">
        <f t="shared" si="3"/>
        <v>1</v>
      </c>
    </row>
    <row r="818" spans="1:18" x14ac:dyDescent="0.3">
      <c r="A818" s="100">
        <v>814</v>
      </c>
      <c r="B818" s="100">
        <v>1</v>
      </c>
      <c r="C818" s="100" t="s">
        <v>1392</v>
      </c>
      <c r="D818" s="3" t="s">
        <v>1705</v>
      </c>
      <c r="E818" s="3" t="s">
        <v>1706</v>
      </c>
      <c r="F818" s="101" t="s">
        <v>2019</v>
      </c>
      <c r="G818" s="101" t="s">
        <v>2024</v>
      </c>
      <c r="H818" s="101" t="s">
        <v>3832</v>
      </c>
      <c r="I818" s="102">
        <v>161528</v>
      </c>
      <c r="J818" s="102">
        <v>124500765</v>
      </c>
      <c r="K818" s="3" t="s">
        <v>104</v>
      </c>
      <c r="L818" s="3" t="s">
        <v>486</v>
      </c>
      <c r="M818" s="3">
        <v>2007</v>
      </c>
      <c r="N818" s="4" t="s">
        <v>368</v>
      </c>
      <c r="O818" s="4" t="s">
        <v>267</v>
      </c>
      <c r="P818" s="113">
        <v>43891</v>
      </c>
      <c r="Q818" s="1" t="s">
        <v>3832</v>
      </c>
      <c r="R818" s="2" t="b">
        <f t="shared" si="3"/>
        <v>1</v>
      </c>
    </row>
    <row r="819" spans="1:18" x14ac:dyDescent="0.3">
      <c r="A819" s="100">
        <v>815</v>
      </c>
      <c r="B819" s="100">
        <v>1</v>
      </c>
      <c r="C819" s="100" t="s">
        <v>1392</v>
      </c>
      <c r="D819" s="3" t="s">
        <v>1705</v>
      </c>
      <c r="E819" s="3" t="s">
        <v>1706</v>
      </c>
      <c r="F819" s="101" t="s">
        <v>2019</v>
      </c>
      <c r="G819" s="101" t="s">
        <v>1118</v>
      </c>
      <c r="H819" s="101" t="s">
        <v>3833</v>
      </c>
      <c r="I819" s="102">
        <v>63155</v>
      </c>
      <c r="J819" s="102">
        <v>124463568</v>
      </c>
      <c r="K819" s="3" t="s">
        <v>104</v>
      </c>
      <c r="L819" s="3" t="s">
        <v>2972</v>
      </c>
      <c r="M819" s="3">
        <v>2007</v>
      </c>
      <c r="N819" s="4" t="s">
        <v>2972</v>
      </c>
      <c r="O819" s="4" t="s">
        <v>1218</v>
      </c>
      <c r="P819" s="106">
        <v>43891</v>
      </c>
      <c r="Q819" s="1" t="s">
        <v>3833</v>
      </c>
      <c r="R819" s="2" t="b">
        <f t="shared" si="3"/>
        <v>1</v>
      </c>
    </row>
    <row r="820" spans="1:18" x14ac:dyDescent="0.3">
      <c r="A820" s="100">
        <v>816</v>
      </c>
      <c r="B820" s="100">
        <v>1</v>
      </c>
      <c r="C820" s="100" t="s">
        <v>1392</v>
      </c>
      <c r="D820" s="3" t="s">
        <v>1705</v>
      </c>
      <c r="E820" s="3" t="s">
        <v>1706</v>
      </c>
      <c r="F820" s="101" t="s">
        <v>2019</v>
      </c>
      <c r="G820" s="101" t="s">
        <v>2027</v>
      </c>
      <c r="H820" s="101" t="s">
        <v>3834</v>
      </c>
      <c r="I820" s="102">
        <v>161658</v>
      </c>
      <c r="J820" s="102">
        <v>124523079</v>
      </c>
      <c r="K820" s="3" t="s">
        <v>104</v>
      </c>
      <c r="L820" s="3" t="s">
        <v>368</v>
      </c>
      <c r="M820" s="3">
        <v>2008</v>
      </c>
      <c r="N820" s="4" t="s">
        <v>368</v>
      </c>
      <c r="O820" s="4" t="s">
        <v>267</v>
      </c>
      <c r="P820" s="104">
        <v>43891</v>
      </c>
      <c r="Q820" s="1" t="s">
        <v>3834</v>
      </c>
      <c r="R820" s="2" t="b">
        <f t="shared" si="3"/>
        <v>1</v>
      </c>
    </row>
    <row r="821" spans="1:18" x14ac:dyDescent="0.3">
      <c r="A821" s="100">
        <v>817</v>
      </c>
      <c r="B821" s="100">
        <v>1</v>
      </c>
      <c r="C821" s="100" t="s">
        <v>1392</v>
      </c>
      <c r="D821" s="3" t="s">
        <v>1705</v>
      </c>
      <c r="E821" s="3" t="s">
        <v>1706</v>
      </c>
      <c r="F821" s="101" t="s">
        <v>2019</v>
      </c>
      <c r="G821" s="101" t="s">
        <v>2029</v>
      </c>
      <c r="H821" s="101" t="s">
        <v>3835</v>
      </c>
      <c r="I821" s="102">
        <v>161694</v>
      </c>
      <c r="J821" s="102">
        <v>124529489</v>
      </c>
      <c r="K821" s="3" t="s">
        <v>104</v>
      </c>
      <c r="L821" s="3" t="s">
        <v>486</v>
      </c>
      <c r="M821" s="3">
        <v>2008</v>
      </c>
      <c r="N821" s="4" t="s">
        <v>1217</v>
      </c>
      <c r="O821" s="4" t="s">
        <v>1218</v>
      </c>
      <c r="P821" s="104">
        <v>43891</v>
      </c>
      <c r="Q821" s="1" t="s">
        <v>3835</v>
      </c>
      <c r="R821" s="2" t="b">
        <f t="shared" si="3"/>
        <v>1</v>
      </c>
    </row>
    <row r="822" spans="1:18" x14ac:dyDescent="0.3">
      <c r="A822" s="100">
        <v>818</v>
      </c>
      <c r="B822" s="100">
        <v>1</v>
      </c>
      <c r="C822" s="100" t="s">
        <v>1392</v>
      </c>
      <c r="D822" s="3" t="s">
        <v>1705</v>
      </c>
      <c r="E822" s="3" t="s">
        <v>1706</v>
      </c>
      <c r="F822" s="101" t="s">
        <v>2019</v>
      </c>
      <c r="G822" s="101" t="s">
        <v>2031</v>
      </c>
      <c r="H822" s="101" t="s">
        <v>3836</v>
      </c>
      <c r="I822" s="102">
        <v>161686</v>
      </c>
      <c r="J822" s="114">
        <v>201614906</v>
      </c>
      <c r="K822" s="3" t="s">
        <v>104</v>
      </c>
      <c r="L822" s="3" t="s">
        <v>486</v>
      </c>
      <c r="M822" s="3">
        <v>2008</v>
      </c>
      <c r="N822" s="4" t="s">
        <v>368</v>
      </c>
      <c r="O822" s="4" t="s">
        <v>267</v>
      </c>
      <c r="P822" s="104">
        <v>43891</v>
      </c>
      <c r="Q822" s="1" t="s">
        <v>3836</v>
      </c>
      <c r="R822" s="2" t="b">
        <f t="shared" si="3"/>
        <v>1</v>
      </c>
    </row>
    <row r="823" spans="1:18" x14ac:dyDescent="0.3">
      <c r="A823" s="100">
        <v>819</v>
      </c>
      <c r="B823" s="100">
        <v>1</v>
      </c>
      <c r="C823" s="100" t="s">
        <v>1392</v>
      </c>
      <c r="D823" s="3" t="s">
        <v>1705</v>
      </c>
      <c r="E823" s="3" t="s">
        <v>1706</v>
      </c>
      <c r="F823" s="101" t="s">
        <v>2019</v>
      </c>
      <c r="G823" s="101" t="s">
        <v>2033</v>
      </c>
      <c r="H823" s="101" t="s">
        <v>3837</v>
      </c>
      <c r="I823" s="102">
        <v>161344</v>
      </c>
      <c r="J823" s="102">
        <v>124469210</v>
      </c>
      <c r="K823" s="3" t="s">
        <v>104</v>
      </c>
      <c r="L823" s="3" t="s">
        <v>486</v>
      </c>
      <c r="M823" s="3">
        <v>2008</v>
      </c>
      <c r="N823" s="4" t="s">
        <v>1217</v>
      </c>
      <c r="O823" s="4" t="s">
        <v>1218</v>
      </c>
      <c r="P823" s="104">
        <v>43891</v>
      </c>
      <c r="Q823" s="1" t="s">
        <v>3837</v>
      </c>
      <c r="R823" s="2" t="b">
        <f t="shared" si="3"/>
        <v>1</v>
      </c>
    </row>
    <row r="824" spans="1:18" x14ac:dyDescent="0.3">
      <c r="A824" s="100">
        <v>820</v>
      </c>
      <c r="B824" s="100">
        <v>1</v>
      </c>
      <c r="C824" s="100" t="s">
        <v>1392</v>
      </c>
      <c r="D824" s="3" t="s">
        <v>1705</v>
      </c>
      <c r="E824" s="3" t="s">
        <v>1706</v>
      </c>
      <c r="F824" s="101" t="s">
        <v>2035</v>
      </c>
      <c r="G824" s="101" t="s">
        <v>2036</v>
      </c>
      <c r="H824" s="101" t="s">
        <v>3838</v>
      </c>
      <c r="I824" s="102">
        <v>161496</v>
      </c>
      <c r="J824" s="102">
        <v>68643826</v>
      </c>
      <c r="K824" s="3" t="s">
        <v>104</v>
      </c>
      <c r="L824" s="3" t="s">
        <v>1217</v>
      </c>
      <c r="M824" s="3">
        <v>2008</v>
      </c>
      <c r="N824" s="4" t="s">
        <v>1217</v>
      </c>
      <c r="O824" s="4" t="s">
        <v>2980</v>
      </c>
      <c r="P824" s="109">
        <v>44197</v>
      </c>
      <c r="Q824" s="1" t="s">
        <v>3838</v>
      </c>
      <c r="R824" s="2" t="b">
        <f t="shared" si="3"/>
        <v>1</v>
      </c>
    </row>
    <row r="825" spans="1:18" x14ac:dyDescent="0.3">
      <c r="A825" s="100">
        <v>821</v>
      </c>
      <c r="B825" s="100">
        <v>1</v>
      </c>
      <c r="C825" s="100" t="s">
        <v>1392</v>
      </c>
      <c r="D825" s="3" t="s">
        <v>1705</v>
      </c>
      <c r="E825" s="3" t="s">
        <v>2038</v>
      </c>
      <c r="F825" s="101" t="s">
        <v>2043</v>
      </c>
      <c r="G825" s="101" t="s">
        <v>2044</v>
      </c>
      <c r="H825" s="101" t="s">
        <v>3841</v>
      </c>
      <c r="I825" s="102">
        <v>161577</v>
      </c>
      <c r="J825" s="102">
        <v>116739346</v>
      </c>
      <c r="K825" s="3" t="s">
        <v>104</v>
      </c>
      <c r="L825" s="3" t="s">
        <v>486</v>
      </c>
      <c r="M825" s="3">
        <v>2008</v>
      </c>
      <c r="N825" s="4" t="s">
        <v>486</v>
      </c>
      <c r="O825" s="4" t="s">
        <v>267</v>
      </c>
      <c r="P825" s="3">
        <v>2017</v>
      </c>
      <c r="Q825" s="1" t="s">
        <v>3841</v>
      </c>
      <c r="R825" s="2" t="b">
        <f t="shared" si="3"/>
        <v>1</v>
      </c>
    </row>
    <row r="826" spans="1:18" x14ac:dyDescent="0.3">
      <c r="A826" s="100">
        <v>822</v>
      </c>
      <c r="B826" s="100">
        <v>1</v>
      </c>
      <c r="C826" s="100" t="s">
        <v>1392</v>
      </c>
      <c r="D826" s="3" t="s">
        <v>1705</v>
      </c>
      <c r="E826" s="3" t="s">
        <v>2038</v>
      </c>
      <c r="F826" s="101" t="s">
        <v>2047</v>
      </c>
      <c r="G826" s="101" t="s">
        <v>2048</v>
      </c>
      <c r="H826" s="101" t="s">
        <v>3842</v>
      </c>
      <c r="I826" s="102">
        <v>44575</v>
      </c>
      <c r="J826" s="102">
        <v>152015479</v>
      </c>
      <c r="K826" s="3" t="s">
        <v>104</v>
      </c>
      <c r="L826" s="3" t="s">
        <v>1540</v>
      </c>
      <c r="M826" s="3">
        <v>2004</v>
      </c>
      <c r="N826" s="4" t="s">
        <v>1561</v>
      </c>
      <c r="O826" s="4" t="s">
        <v>2980</v>
      </c>
      <c r="P826" s="106">
        <v>43891</v>
      </c>
      <c r="Q826" s="1" t="s">
        <v>3842</v>
      </c>
      <c r="R826" s="2" t="b">
        <f t="shared" si="3"/>
        <v>1</v>
      </c>
    </row>
    <row r="827" spans="1:18" x14ac:dyDescent="0.3">
      <c r="A827" s="100">
        <v>823</v>
      </c>
      <c r="B827" s="100">
        <v>1</v>
      </c>
      <c r="C827" s="100" t="s">
        <v>1392</v>
      </c>
      <c r="D827" s="3" t="s">
        <v>1705</v>
      </c>
      <c r="E827" s="3" t="s">
        <v>2038</v>
      </c>
      <c r="F827" s="101" t="s">
        <v>2047</v>
      </c>
      <c r="G827" s="101" t="s">
        <v>2050</v>
      </c>
      <c r="H827" s="101" t="s">
        <v>3843</v>
      </c>
      <c r="I827" s="102">
        <v>61398</v>
      </c>
      <c r="J827" s="102">
        <v>3103491</v>
      </c>
      <c r="K827" s="3" t="s">
        <v>104</v>
      </c>
      <c r="L827" s="3" t="s">
        <v>1217</v>
      </c>
      <c r="M827" s="3">
        <v>2006</v>
      </c>
      <c r="N827" s="4" t="s">
        <v>1540</v>
      </c>
      <c r="O827" s="4" t="s">
        <v>2980</v>
      </c>
      <c r="P827" s="106">
        <v>43891</v>
      </c>
      <c r="Q827" s="1" t="s">
        <v>3843</v>
      </c>
      <c r="R827" s="2" t="b">
        <f t="shared" si="3"/>
        <v>1</v>
      </c>
    </row>
    <row r="828" spans="1:18" x14ac:dyDescent="0.3">
      <c r="A828" s="100">
        <v>824</v>
      </c>
      <c r="B828" s="100">
        <v>1</v>
      </c>
      <c r="C828" s="100" t="s">
        <v>1392</v>
      </c>
      <c r="D828" s="3" t="s">
        <v>1705</v>
      </c>
      <c r="E828" s="3" t="s">
        <v>2038</v>
      </c>
      <c r="F828" s="101" t="s">
        <v>2047</v>
      </c>
      <c r="G828" s="101" t="s">
        <v>2052</v>
      </c>
      <c r="H828" s="101" t="s">
        <v>3844</v>
      </c>
      <c r="I828" s="102">
        <v>63110</v>
      </c>
      <c r="J828" s="102">
        <v>3118881</v>
      </c>
      <c r="K828" s="3" t="s">
        <v>104</v>
      </c>
      <c r="L828" s="3" t="s">
        <v>1217</v>
      </c>
      <c r="M828" s="3">
        <v>2007</v>
      </c>
      <c r="N828" s="4" t="s">
        <v>1540</v>
      </c>
      <c r="O828" s="4" t="s">
        <v>2980</v>
      </c>
      <c r="P828" s="106">
        <v>43891</v>
      </c>
      <c r="Q828" s="1" t="s">
        <v>3844</v>
      </c>
      <c r="R828" s="2" t="b">
        <f t="shared" si="3"/>
        <v>1</v>
      </c>
    </row>
    <row r="829" spans="1:18" x14ac:dyDescent="0.3">
      <c r="A829" s="100">
        <v>825</v>
      </c>
      <c r="B829" s="100">
        <v>1</v>
      </c>
      <c r="C829" s="100" t="s">
        <v>1392</v>
      </c>
      <c r="D829" s="3" t="s">
        <v>1705</v>
      </c>
      <c r="E829" s="3" t="s">
        <v>2038</v>
      </c>
      <c r="F829" s="101" t="s">
        <v>2054</v>
      </c>
      <c r="G829" s="101" t="s">
        <v>2055</v>
      </c>
      <c r="H829" s="101" t="s">
        <v>3845</v>
      </c>
      <c r="I829" s="102">
        <v>2636</v>
      </c>
      <c r="J829" s="102">
        <v>80673712</v>
      </c>
      <c r="K829" s="3" t="s">
        <v>104</v>
      </c>
      <c r="L829" s="3" t="s">
        <v>486</v>
      </c>
      <c r="M829" s="3">
        <v>2005</v>
      </c>
      <c r="N829" s="4" t="s">
        <v>486</v>
      </c>
      <c r="O829" s="4" t="s">
        <v>267</v>
      </c>
      <c r="P829" s="3">
        <v>2014</v>
      </c>
      <c r="Q829" s="1" t="s">
        <v>3845</v>
      </c>
      <c r="R829" s="2" t="b">
        <f t="shared" si="3"/>
        <v>1</v>
      </c>
    </row>
    <row r="830" spans="1:18" x14ac:dyDescent="0.3">
      <c r="A830" s="100">
        <v>826</v>
      </c>
      <c r="B830" s="100">
        <v>1</v>
      </c>
      <c r="C830" s="100" t="s">
        <v>1392</v>
      </c>
      <c r="D830" s="3" t="s">
        <v>1705</v>
      </c>
      <c r="E830" s="3" t="s">
        <v>2038</v>
      </c>
      <c r="F830" s="101" t="s">
        <v>2054</v>
      </c>
      <c r="G830" s="101" t="s">
        <v>2057</v>
      </c>
      <c r="H830" s="101" t="s">
        <v>3846</v>
      </c>
      <c r="I830" s="102">
        <v>61399</v>
      </c>
      <c r="J830" s="102">
        <v>124456391</v>
      </c>
      <c r="K830" s="3" t="s">
        <v>104</v>
      </c>
      <c r="L830" s="3" t="s">
        <v>486</v>
      </c>
      <c r="M830" s="3">
        <v>2006</v>
      </c>
      <c r="N830" s="4" t="s">
        <v>368</v>
      </c>
      <c r="O830" s="4" t="s">
        <v>267</v>
      </c>
      <c r="P830" s="106">
        <v>43891</v>
      </c>
      <c r="Q830" s="1" t="s">
        <v>3846</v>
      </c>
      <c r="R830" s="2" t="b">
        <f t="shared" si="3"/>
        <v>1</v>
      </c>
    </row>
    <row r="831" spans="1:18" x14ac:dyDescent="0.3">
      <c r="A831" s="100">
        <v>827</v>
      </c>
      <c r="B831" s="100">
        <v>1</v>
      </c>
      <c r="C831" s="100" t="s">
        <v>1392</v>
      </c>
      <c r="D831" s="3" t="s">
        <v>1705</v>
      </c>
      <c r="E831" s="3" t="s">
        <v>2038</v>
      </c>
      <c r="F831" s="101" t="s">
        <v>2054</v>
      </c>
      <c r="G831" s="101" t="s">
        <v>2059</v>
      </c>
      <c r="H831" s="101" t="s">
        <v>3847</v>
      </c>
      <c r="I831" s="102">
        <v>63102</v>
      </c>
      <c r="J831" s="102">
        <v>124458655</v>
      </c>
      <c r="K831" s="3" t="s">
        <v>104</v>
      </c>
      <c r="L831" s="3" t="s">
        <v>1217</v>
      </c>
      <c r="M831" s="3">
        <v>2007</v>
      </c>
      <c r="N831" s="4" t="s">
        <v>1217</v>
      </c>
      <c r="O831" s="4" t="s">
        <v>2980</v>
      </c>
      <c r="P831" s="106">
        <v>43891</v>
      </c>
      <c r="Q831" s="1" t="s">
        <v>3847</v>
      </c>
      <c r="R831" s="2" t="b">
        <f t="shared" si="3"/>
        <v>1</v>
      </c>
    </row>
    <row r="832" spans="1:18" x14ac:dyDescent="0.3">
      <c r="A832" s="100">
        <v>828</v>
      </c>
      <c r="B832" s="100">
        <v>1</v>
      </c>
      <c r="C832" s="100" t="s">
        <v>1392</v>
      </c>
      <c r="D832" s="3" t="s">
        <v>1705</v>
      </c>
      <c r="E832" s="3" t="s">
        <v>2038</v>
      </c>
      <c r="F832" s="101" t="s">
        <v>2054</v>
      </c>
      <c r="G832" s="101" t="s">
        <v>2061</v>
      </c>
      <c r="H832" s="101" t="s">
        <v>3848</v>
      </c>
      <c r="I832" s="102">
        <v>161661</v>
      </c>
      <c r="J832" s="102">
        <v>80674005</v>
      </c>
      <c r="K832" s="3" t="s">
        <v>104</v>
      </c>
      <c r="L832" s="3" t="s">
        <v>368</v>
      </c>
      <c r="M832" s="3">
        <v>2007</v>
      </c>
      <c r="N832" s="4" t="s">
        <v>368</v>
      </c>
      <c r="O832" s="4" t="s">
        <v>267</v>
      </c>
      <c r="P832" s="3">
        <v>2014</v>
      </c>
      <c r="Q832" s="1" t="s">
        <v>3848</v>
      </c>
      <c r="R832" s="2" t="b">
        <f t="shared" si="3"/>
        <v>1</v>
      </c>
    </row>
    <row r="833" spans="1:18" x14ac:dyDescent="0.3">
      <c r="A833" s="100">
        <v>829</v>
      </c>
      <c r="B833" s="100">
        <v>1</v>
      </c>
      <c r="C833" s="100" t="s">
        <v>1392</v>
      </c>
      <c r="D833" s="3" t="s">
        <v>1705</v>
      </c>
      <c r="E833" s="3" t="s">
        <v>2038</v>
      </c>
      <c r="F833" s="101" t="s">
        <v>2054</v>
      </c>
      <c r="G833" s="101" t="s">
        <v>2063</v>
      </c>
      <c r="H833" s="101" t="s">
        <v>3849</v>
      </c>
      <c r="I833" s="102">
        <v>161372</v>
      </c>
      <c r="J833" s="102">
        <v>124473576</v>
      </c>
      <c r="K833" s="3" t="s">
        <v>104</v>
      </c>
      <c r="L833" s="105" t="s">
        <v>368</v>
      </c>
      <c r="M833" s="105">
        <v>2008</v>
      </c>
      <c r="N833" s="4" t="s">
        <v>368</v>
      </c>
      <c r="O833" s="4" t="s">
        <v>267</v>
      </c>
      <c r="P833" s="104">
        <v>43891</v>
      </c>
      <c r="Q833" s="1" t="s">
        <v>3849</v>
      </c>
      <c r="R833" s="2" t="b">
        <f t="shared" si="3"/>
        <v>1</v>
      </c>
    </row>
    <row r="834" spans="1:18" x14ac:dyDescent="0.3">
      <c r="A834" s="100">
        <v>830</v>
      </c>
      <c r="B834" s="100">
        <v>1</v>
      </c>
      <c r="C834" s="100" t="s">
        <v>1392</v>
      </c>
      <c r="D834" s="3" t="s">
        <v>1705</v>
      </c>
      <c r="E834" s="3" t="s">
        <v>2038</v>
      </c>
      <c r="F834" s="101" t="s">
        <v>2054</v>
      </c>
      <c r="G834" s="101" t="s">
        <v>2069</v>
      </c>
      <c r="H834" s="101" t="s">
        <v>3850</v>
      </c>
      <c r="I834" s="102">
        <v>161722</v>
      </c>
      <c r="J834" s="102">
        <v>124533622</v>
      </c>
      <c r="K834" s="3" t="s">
        <v>104</v>
      </c>
      <c r="L834" s="105" t="s">
        <v>368</v>
      </c>
      <c r="M834" s="105">
        <v>2004</v>
      </c>
      <c r="N834" s="4" t="s">
        <v>368</v>
      </c>
      <c r="O834" s="4" t="s">
        <v>267</v>
      </c>
      <c r="P834" s="104">
        <v>43891</v>
      </c>
      <c r="Q834" s="1" t="s">
        <v>3850</v>
      </c>
      <c r="R834" s="2" t="b">
        <f t="shared" si="3"/>
        <v>1</v>
      </c>
    </row>
    <row r="835" spans="1:18" x14ac:dyDescent="0.3">
      <c r="A835" s="100">
        <v>831</v>
      </c>
      <c r="B835" s="100">
        <v>1</v>
      </c>
      <c r="C835" s="100" t="s">
        <v>1392</v>
      </c>
      <c r="D835" s="3" t="s">
        <v>1705</v>
      </c>
      <c r="E835" s="3" t="s">
        <v>2038</v>
      </c>
      <c r="F835" s="101" t="s">
        <v>2054</v>
      </c>
      <c r="G835" s="101" t="s">
        <v>2071</v>
      </c>
      <c r="H835" s="101" t="s">
        <v>3851</v>
      </c>
      <c r="I835" s="102">
        <v>63111</v>
      </c>
      <c r="J835" s="114">
        <v>200320565</v>
      </c>
      <c r="K835" s="3" t="s">
        <v>104</v>
      </c>
      <c r="L835" s="3" t="s">
        <v>368</v>
      </c>
      <c r="M835" s="3">
        <v>2007</v>
      </c>
      <c r="N835" s="4" t="s">
        <v>2972</v>
      </c>
      <c r="O835" s="4" t="s">
        <v>2980</v>
      </c>
      <c r="P835" s="106">
        <v>43891</v>
      </c>
      <c r="Q835" s="1" t="s">
        <v>3851</v>
      </c>
      <c r="R835" s="2" t="b">
        <f t="shared" si="3"/>
        <v>1</v>
      </c>
    </row>
    <row r="836" spans="1:18" x14ac:dyDescent="0.3">
      <c r="A836" s="100">
        <v>832</v>
      </c>
      <c r="B836" s="100">
        <v>1</v>
      </c>
      <c r="C836" s="100" t="s">
        <v>1392</v>
      </c>
      <c r="D836" s="3" t="s">
        <v>1705</v>
      </c>
      <c r="E836" s="3" t="s">
        <v>2038</v>
      </c>
      <c r="F836" s="101" t="s">
        <v>2054</v>
      </c>
      <c r="G836" s="101" t="s">
        <v>2073</v>
      </c>
      <c r="H836" s="101" t="s">
        <v>3852</v>
      </c>
      <c r="I836" s="102">
        <v>63106</v>
      </c>
      <c r="J836" s="114">
        <v>200321345</v>
      </c>
      <c r="K836" s="3" t="s">
        <v>104</v>
      </c>
      <c r="L836" s="3" t="s">
        <v>2972</v>
      </c>
      <c r="M836" s="3">
        <v>2007</v>
      </c>
      <c r="N836" s="4" t="s">
        <v>368</v>
      </c>
      <c r="O836" s="4" t="s">
        <v>267</v>
      </c>
      <c r="P836" s="106">
        <v>43891</v>
      </c>
      <c r="Q836" s="1" t="s">
        <v>3852</v>
      </c>
      <c r="R836" s="2" t="b">
        <f t="shared" si="3"/>
        <v>1</v>
      </c>
    </row>
    <row r="837" spans="1:18" x14ac:dyDescent="0.3">
      <c r="A837" s="100">
        <v>833</v>
      </c>
      <c r="B837" s="100">
        <v>1</v>
      </c>
      <c r="C837" s="100" t="s">
        <v>1392</v>
      </c>
      <c r="D837" s="3" t="s">
        <v>1705</v>
      </c>
      <c r="E837" s="3" t="s">
        <v>2038</v>
      </c>
      <c r="F837" s="101" t="s">
        <v>2054</v>
      </c>
      <c r="G837" s="101" t="s">
        <v>2075</v>
      </c>
      <c r="H837" s="101" t="s">
        <v>3853</v>
      </c>
      <c r="I837" s="102">
        <v>161462</v>
      </c>
      <c r="J837" s="102">
        <v>124489862</v>
      </c>
      <c r="K837" s="3" t="s">
        <v>104</v>
      </c>
      <c r="L837" s="105" t="s">
        <v>368</v>
      </c>
      <c r="M837" s="105">
        <v>2007</v>
      </c>
      <c r="N837" s="4" t="s">
        <v>368</v>
      </c>
      <c r="O837" s="4" t="s">
        <v>267</v>
      </c>
      <c r="P837" s="104">
        <v>43891</v>
      </c>
      <c r="Q837" s="1" t="s">
        <v>3853</v>
      </c>
      <c r="R837" s="2" t="b">
        <f t="shared" si="3"/>
        <v>1</v>
      </c>
    </row>
    <row r="838" spans="1:18" x14ac:dyDescent="0.3">
      <c r="A838" s="100">
        <v>834</v>
      </c>
      <c r="B838" s="100">
        <v>1</v>
      </c>
      <c r="C838" s="100" t="s">
        <v>1392</v>
      </c>
      <c r="D838" s="3" t="s">
        <v>1705</v>
      </c>
      <c r="E838" s="3" t="s">
        <v>2038</v>
      </c>
      <c r="F838" s="101" t="s">
        <v>2054</v>
      </c>
      <c r="G838" s="101" t="s">
        <v>2077</v>
      </c>
      <c r="H838" s="101" t="s">
        <v>3854</v>
      </c>
      <c r="I838" s="102">
        <v>161739</v>
      </c>
      <c r="J838" s="102">
        <v>124536292</v>
      </c>
      <c r="K838" s="3" t="s">
        <v>104</v>
      </c>
      <c r="L838" s="3" t="s">
        <v>486</v>
      </c>
      <c r="M838" s="3">
        <v>2004</v>
      </c>
      <c r="N838" s="4" t="s">
        <v>368</v>
      </c>
      <c r="O838" s="4" t="s">
        <v>267</v>
      </c>
      <c r="P838" s="106">
        <v>43891</v>
      </c>
      <c r="Q838" s="1" t="s">
        <v>3854</v>
      </c>
      <c r="R838" s="2" t="b">
        <f t="shared" si="3"/>
        <v>1</v>
      </c>
    </row>
    <row r="839" spans="1:18" x14ac:dyDescent="0.3">
      <c r="A839" s="100">
        <v>835</v>
      </c>
      <c r="B839" s="100">
        <v>1</v>
      </c>
      <c r="C839" s="100" t="s">
        <v>1392</v>
      </c>
      <c r="D839" s="3" t="s">
        <v>1705</v>
      </c>
      <c r="E839" s="3" t="s">
        <v>2038</v>
      </c>
      <c r="F839" s="101" t="s">
        <v>2054</v>
      </c>
      <c r="G839" s="101" t="s">
        <v>818</v>
      </c>
      <c r="H839" s="101" t="s">
        <v>3855</v>
      </c>
      <c r="I839" s="102">
        <v>161623</v>
      </c>
      <c r="J839" s="102">
        <v>124517037</v>
      </c>
      <c r="K839" s="3" t="s">
        <v>104</v>
      </c>
      <c r="L839" s="105" t="s">
        <v>368</v>
      </c>
      <c r="M839" s="105">
        <v>2004</v>
      </c>
      <c r="N839" s="4" t="s">
        <v>368</v>
      </c>
      <c r="O839" s="4" t="s">
        <v>267</v>
      </c>
      <c r="P839" s="104">
        <v>43891</v>
      </c>
      <c r="Q839" s="1" t="s">
        <v>3855</v>
      </c>
      <c r="R839" s="2" t="b">
        <f t="shared" si="3"/>
        <v>1</v>
      </c>
    </row>
    <row r="840" spans="1:18" x14ac:dyDescent="0.3">
      <c r="A840" s="100">
        <v>836</v>
      </c>
      <c r="B840" s="100">
        <v>1</v>
      </c>
      <c r="C840" s="100" t="s">
        <v>1392</v>
      </c>
      <c r="D840" s="3" t="s">
        <v>1705</v>
      </c>
      <c r="E840" s="3" t="s">
        <v>2038</v>
      </c>
      <c r="F840" s="101" t="s">
        <v>2054</v>
      </c>
      <c r="G840" s="101" t="s">
        <v>2080</v>
      </c>
      <c r="H840" s="101" t="s">
        <v>3856</v>
      </c>
      <c r="I840" s="102">
        <v>63113</v>
      </c>
      <c r="J840" s="102">
        <v>124459226</v>
      </c>
      <c r="K840" s="3" t="s">
        <v>104</v>
      </c>
      <c r="L840" s="3" t="s">
        <v>1540</v>
      </c>
      <c r="M840" s="3">
        <v>2007</v>
      </c>
      <c r="N840" s="4" t="s">
        <v>1540</v>
      </c>
      <c r="O840" s="4" t="s">
        <v>1218</v>
      </c>
      <c r="P840" s="106">
        <v>43891</v>
      </c>
      <c r="Q840" s="1" t="s">
        <v>3856</v>
      </c>
      <c r="R840" s="2" t="b">
        <f t="shared" si="3"/>
        <v>1</v>
      </c>
    </row>
    <row r="841" spans="1:18" x14ac:dyDescent="0.3">
      <c r="A841" s="100">
        <v>837</v>
      </c>
      <c r="B841" s="100">
        <v>1</v>
      </c>
      <c r="C841" s="100" t="s">
        <v>1392</v>
      </c>
      <c r="D841" s="3" t="s">
        <v>1705</v>
      </c>
      <c r="E841" s="3" t="s">
        <v>2038</v>
      </c>
      <c r="F841" s="101" t="s">
        <v>2054</v>
      </c>
      <c r="G841" s="101" t="s">
        <v>2082</v>
      </c>
      <c r="H841" s="101" t="s">
        <v>3857</v>
      </c>
      <c r="I841" s="102">
        <v>161641</v>
      </c>
      <c r="J841" s="102">
        <v>124519919</v>
      </c>
      <c r="K841" s="3" t="s">
        <v>1219</v>
      </c>
      <c r="L841" s="3" t="s">
        <v>486</v>
      </c>
      <c r="M841" s="3">
        <v>2004</v>
      </c>
      <c r="N841" s="4" t="s">
        <v>368</v>
      </c>
      <c r="O841" s="4" t="s">
        <v>267</v>
      </c>
      <c r="P841" s="134">
        <v>44228</v>
      </c>
      <c r="Q841" s="1" t="s">
        <v>3857</v>
      </c>
      <c r="R841" s="2" t="b">
        <f t="shared" si="3"/>
        <v>1</v>
      </c>
    </row>
    <row r="842" spans="1:18" x14ac:dyDescent="0.3">
      <c r="A842" s="100">
        <v>838</v>
      </c>
      <c r="B842" s="100">
        <v>1</v>
      </c>
      <c r="C842" s="100" t="s">
        <v>1392</v>
      </c>
      <c r="D842" s="3" t="s">
        <v>1705</v>
      </c>
      <c r="E842" s="3" t="s">
        <v>2038</v>
      </c>
      <c r="F842" s="101" t="s">
        <v>2054</v>
      </c>
      <c r="G842" s="101" t="s">
        <v>2084</v>
      </c>
      <c r="H842" s="101" t="s">
        <v>3858</v>
      </c>
      <c r="I842" s="102">
        <v>161402</v>
      </c>
      <c r="J842" s="102">
        <v>80678961</v>
      </c>
      <c r="K842" s="3" t="s">
        <v>104</v>
      </c>
      <c r="L842" s="3" t="s">
        <v>368</v>
      </c>
      <c r="M842" s="3">
        <v>2008</v>
      </c>
      <c r="N842" s="4" t="s">
        <v>368</v>
      </c>
      <c r="O842" s="4" t="s">
        <v>267</v>
      </c>
      <c r="P842" s="3">
        <v>2015</v>
      </c>
      <c r="Q842" s="1" t="s">
        <v>3858</v>
      </c>
      <c r="R842" s="2" t="b">
        <f t="shared" si="3"/>
        <v>1</v>
      </c>
    </row>
    <row r="843" spans="1:18" x14ac:dyDescent="0.3">
      <c r="A843" s="100">
        <v>839</v>
      </c>
      <c r="B843" s="100">
        <v>1</v>
      </c>
      <c r="C843" s="100" t="s">
        <v>1392</v>
      </c>
      <c r="D843" s="3" t="s">
        <v>1705</v>
      </c>
      <c r="E843" s="3" t="s">
        <v>2038</v>
      </c>
      <c r="F843" s="101" t="s">
        <v>2054</v>
      </c>
      <c r="G843" s="101" t="s">
        <v>2086</v>
      </c>
      <c r="H843" s="101" t="s">
        <v>3859</v>
      </c>
      <c r="I843" s="102">
        <v>161659</v>
      </c>
      <c r="J843" s="102">
        <v>124523337</v>
      </c>
      <c r="K843" s="3" t="s">
        <v>104</v>
      </c>
      <c r="L843" s="3" t="s">
        <v>2972</v>
      </c>
      <c r="M843" s="3">
        <v>2004</v>
      </c>
      <c r="N843" s="4" t="s">
        <v>1217</v>
      </c>
      <c r="O843" s="4" t="s">
        <v>2980</v>
      </c>
      <c r="P843" s="106">
        <v>43891</v>
      </c>
      <c r="Q843" s="1" t="s">
        <v>3859</v>
      </c>
      <c r="R843" s="2" t="b">
        <f t="shared" si="3"/>
        <v>1</v>
      </c>
    </row>
    <row r="844" spans="1:18" x14ac:dyDescent="0.3">
      <c r="A844" s="100">
        <v>840</v>
      </c>
      <c r="B844" s="100">
        <v>1</v>
      </c>
      <c r="C844" s="100" t="s">
        <v>1392</v>
      </c>
      <c r="D844" s="3" t="s">
        <v>1705</v>
      </c>
      <c r="E844" s="3" t="s">
        <v>2038</v>
      </c>
      <c r="F844" s="101" t="s">
        <v>2054</v>
      </c>
      <c r="G844" s="101" t="s">
        <v>2088</v>
      </c>
      <c r="H844" s="101" t="s">
        <v>3860</v>
      </c>
      <c r="I844" s="102">
        <v>161387</v>
      </c>
      <c r="J844" s="102">
        <v>68610422</v>
      </c>
      <c r="K844" s="3" t="s">
        <v>104</v>
      </c>
      <c r="L844" s="3" t="s">
        <v>486</v>
      </c>
      <c r="M844" s="3">
        <v>2008</v>
      </c>
      <c r="N844" s="4" t="s">
        <v>486</v>
      </c>
      <c r="O844" s="4" t="s">
        <v>267</v>
      </c>
      <c r="P844" s="103">
        <v>2015</v>
      </c>
      <c r="Q844" s="1" t="s">
        <v>3860</v>
      </c>
      <c r="R844" s="2" t="b">
        <f t="shared" si="3"/>
        <v>1</v>
      </c>
    </row>
    <row r="845" spans="1:18" x14ac:dyDescent="0.3">
      <c r="A845" s="100">
        <v>841</v>
      </c>
      <c r="B845" s="100">
        <v>1</v>
      </c>
      <c r="C845" s="100" t="s">
        <v>1392</v>
      </c>
      <c r="D845" s="3" t="s">
        <v>1705</v>
      </c>
      <c r="E845" s="3" t="s">
        <v>2038</v>
      </c>
      <c r="F845" s="101" t="s">
        <v>2054</v>
      </c>
      <c r="G845" s="101" t="s">
        <v>2090</v>
      </c>
      <c r="H845" s="101" t="s">
        <v>3861</v>
      </c>
      <c r="I845" s="102">
        <v>161454</v>
      </c>
      <c r="J845" s="102">
        <v>194883934</v>
      </c>
      <c r="K845" s="3" t="s">
        <v>104</v>
      </c>
      <c r="L845" s="105" t="s">
        <v>368</v>
      </c>
      <c r="M845" s="105">
        <v>2004</v>
      </c>
      <c r="N845" s="4" t="s">
        <v>368</v>
      </c>
      <c r="O845" s="4" t="s">
        <v>267</v>
      </c>
      <c r="P845" s="110">
        <v>44197</v>
      </c>
      <c r="Q845" s="1" t="s">
        <v>3861</v>
      </c>
      <c r="R845" s="2" t="b">
        <f t="shared" si="3"/>
        <v>1</v>
      </c>
    </row>
    <row r="846" spans="1:18" x14ac:dyDescent="0.3">
      <c r="A846" s="100">
        <v>842</v>
      </c>
      <c r="B846" s="100">
        <v>1</v>
      </c>
      <c r="C846" s="100" t="s">
        <v>1392</v>
      </c>
      <c r="D846" s="3" t="s">
        <v>1705</v>
      </c>
      <c r="E846" s="3" t="s">
        <v>2038</v>
      </c>
      <c r="F846" s="101" t="s">
        <v>2054</v>
      </c>
      <c r="G846" s="101" t="s">
        <v>2092</v>
      </c>
      <c r="H846" s="101" t="s">
        <v>3862</v>
      </c>
      <c r="I846" s="102">
        <v>161706</v>
      </c>
      <c r="J846" s="102">
        <v>80674320</v>
      </c>
      <c r="K846" s="3" t="s">
        <v>104</v>
      </c>
      <c r="L846" s="3" t="s">
        <v>486</v>
      </c>
      <c r="M846" s="3">
        <v>2004</v>
      </c>
      <c r="N846" s="4" t="s">
        <v>368</v>
      </c>
      <c r="O846" s="4" t="s">
        <v>267</v>
      </c>
      <c r="P846" s="106">
        <v>43891</v>
      </c>
      <c r="Q846" s="1" t="s">
        <v>3862</v>
      </c>
      <c r="R846" s="2" t="b">
        <f t="shared" si="3"/>
        <v>1</v>
      </c>
    </row>
    <row r="847" spans="1:18" x14ac:dyDescent="0.3">
      <c r="A847" s="100">
        <v>843</v>
      </c>
      <c r="B847" s="100">
        <v>1</v>
      </c>
      <c r="C847" s="100" t="s">
        <v>1392</v>
      </c>
      <c r="D847" s="3" t="s">
        <v>1705</v>
      </c>
      <c r="E847" s="3" t="s">
        <v>2038</v>
      </c>
      <c r="F847" s="101" t="s">
        <v>2054</v>
      </c>
      <c r="G847" s="101" t="s">
        <v>2094</v>
      </c>
      <c r="H847" s="101" t="s">
        <v>3863</v>
      </c>
      <c r="I847" s="102">
        <v>116863615</v>
      </c>
      <c r="J847" s="102">
        <v>116863679</v>
      </c>
      <c r="K847" s="3" t="s">
        <v>104</v>
      </c>
      <c r="L847" s="3" t="s">
        <v>367</v>
      </c>
      <c r="M847" s="3" t="s">
        <v>267</v>
      </c>
      <c r="N847" s="4" t="s">
        <v>368</v>
      </c>
      <c r="O847" s="4" t="s">
        <v>267</v>
      </c>
      <c r="P847" s="3">
        <v>2017</v>
      </c>
      <c r="Q847" s="1" t="s">
        <v>3863</v>
      </c>
      <c r="R847" s="2" t="b">
        <f t="shared" si="3"/>
        <v>1</v>
      </c>
    </row>
    <row r="848" spans="1:18" x14ac:dyDescent="0.3">
      <c r="A848" s="100">
        <v>844</v>
      </c>
      <c r="B848" s="100">
        <v>1</v>
      </c>
      <c r="C848" s="100" t="s">
        <v>1392</v>
      </c>
      <c r="D848" s="3" t="s">
        <v>1705</v>
      </c>
      <c r="E848" s="3" t="s">
        <v>2038</v>
      </c>
      <c r="F848" s="101" t="s">
        <v>2054</v>
      </c>
      <c r="G848" s="101" t="s">
        <v>2096</v>
      </c>
      <c r="H848" s="101" t="s">
        <v>3864</v>
      </c>
      <c r="I848" s="102">
        <v>161430</v>
      </c>
      <c r="J848" s="102">
        <v>80674536</v>
      </c>
      <c r="K848" s="3" t="s">
        <v>104</v>
      </c>
      <c r="L848" s="3" t="s">
        <v>368</v>
      </c>
      <c r="M848" s="3">
        <v>2007</v>
      </c>
      <c r="N848" s="4" t="s">
        <v>368</v>
      </c>
      <c r="O848" s="4" t="s">
        <v>267</v>
      </c>
      <c r="P848" s="3">
        <v>2015</v>
      </c>
      <c r="Q848" s="1" t="s">
        <v>3864</v>
      </c>
      <c r="R848" s="2" t="b">
        <f t="shared" si="3"/>
        <v>1</v>
      </c>
    </row>
    <row r="849" spans="1:18" x14ac:dyDescent="0.3">
      <c r="A849" s="100">
        <v>845</v>
      </c>
      <c r="B849" s="100">
        <v>1</v>
      </c>
      <c r="C849" s="100" t="s">
        <v>1392</v>
      </c>
      <c r="D849" s="3" t="s">
        <v>1705</v>
      </c>
      <c r="E849" s="3" t="s">
        <v>2038</v>
      </c>
      <c r="F849" s="101" t="s">
        <v>2054</v>
      </c>
      <c r="G849" s="101" t="s">
        <v>2098</v>
      </c>
      <c r="H849" s="101" t="s">
        <v>3865</v>
      </c>
      <c r="I849" s="102">
        <v>44576</v>
      </c>
      <c r="J849" s="102">
        <v>124433548</v>
      </c>
      <c r="K849" s="3" t="s">
        <v>104</v>
      </c>
      <c r="L849" s="3" t="s">
        <v>486</v>
      </c>
      <c r="M849" s="3">
        <v>2004</v>
      </c>
      <c r="N849" s="4" t="s">
        <v>368</v>
      </c>
      <c r="O849" s="4" t="s">
        <v>267</v>
      </c>
      <c r="P849" s="106">
        <v>43891</v>
      </c>
      <c r="Q849" s="1" t="s">
        <v>3865</v>
      </c>
      <c r="R849" s="2" t="b">
        <f t="shared" si="3"/>
        <v>1</v>
      </c>
    </row>
    <row r="850" spans="1:18" x14ac:dyDescent="0.3">
      <c r="A850" s="100">
        <v>846</v>
      </c>
      <c r="B850" s="100">
        <v>1</v>
      </c>
      <c r="C850" s="100" t="s">
        <v>1392</v>
      </c>
      <c r="D850" s="3" t="s">
        <v>1705</v>
      </c>
      <c r="E850" s="3" t="s">
        <v>2038</v>
      </c>
      <c r="F850" s="101" t="s">
        <v>2054</v>
      </c>
      <c r="G850" s="101" t="s">
        <v>2100</v>
      </c>
      <c r="H850" s="101" t="s">
        <v>3866</v>
      </c>
      <c r="I850" s="102">
        <v>161529</v>
      </c>
      <c r="J850" s="102">
        <v>124500946</v>
      </c>
      <c r="K850" s="3" t="s">
        <v>104</v>
      </c>
      <c r="L850" s="3" t="s">
        <v>2972</v>
      </c>
      <c r="M850" s="3">
        <v>2004</v>
      </c>
      <c r="N850" s="4" t="s">
        <v>368</v>
      </c>
      <c r="O850" s="4" t="s">
        <v>267</v>
      </c>
      <c r="P850" s="106">
        <v>43891</v>
      </c>
      <c r="Q850" s="1" t="s">
        <v>3866</v>
      </c>
      <c r="R850" s="2" t="b">
        <f t="shared" si="3"/>
        <v>1</v>
      </c>
    </row>
    <row r="851" spans="1:18" x14ac:dyDescent="0.3">
      <c r="A851" s="100">
        <v>847</v>
      </c>
      <c r="B851" s="100">
        <v>1</v>
      </c>
      <c r="C851" s="100" t="s">
        <v>1392</v>
      </c>
      <c r="D851" s="3" t="s">
        <v>1705</v>
      </c>
      <c r="E851" s="3" t="s">
        <v>2038</v>
      </c>
      <c r="F851" s="101" t="s">
        <v>2054</v>
      </c>
      <c r="G851" s="101" t="s">
        <v>2102</v>
      </c>
      <c r="H851" s="101" t="s">
        <v>3867</v>
      </c>
      <c r="I851" s="102">
        <v>63117</v>
      </c>
      <c r="J851" s="114">
        <v>200321617</v>
      </c>
      <c r="K851" s="3" t="s">
        <v>104</v>
      </c>
      <c r="L851" s="3" t="s">
        <v>2972</v>
      </c>
      <c r="M851" s="3">
        <v>2007</v>
      </c>
      <c r="N851" s="4" t="s">
        <v>2972</v>
      </c>
      <c r="O851" s="4" t="s">
        <v>2980</v>
      </c>
      <c r="P851" s="106">
        <v>43891</v>
      </c>
      <c r="Q851" s="1" t="s">
        <v>3867</v>
      </c>
      <c r="R851" s="2" t="b">
        <f t="shared" si="3"/>
        <v>1</v>
      </c>
    </row>
    <row r="852" spans="1:18" x14ac:dyDescent="0.3">
      <c r="A852" s="100">
        <v>848</v>
      </c>
      <c r="B852" s="100">
        <v>1</v>
      </c>
      <c r="C852" s="100" t="s">
        <v>1392</v>
      </c>
      <c r="D852" s="3" t="s">
        <v>1705</v>
      </c>
      <c r="E852" s="3" t="s">
        <v>2038</v>
      </c>
      <c r="F852" s="101" t="s">
        <v>2054</v>
      </c>
      <c r="G852" s="101" t="s">
        <v>1282</v>
      </c>
      <c r="H852" s="101" t="s">
        <v>3868</v>
      </c>
      <c r="I852" s="102">
        <v>161350</v>
      </c>
      <c r="J852" s="102">
        <v>80674766</v>
      </c>
      <c r="K852" s="3" t="s">
        <v>104</v>
      </c>
      <c r="L852" s="3" t="s">
        <v>368</v>
      </c>
      <c r="M852" s="3">
        <v>2004</v>
      </c>
      <c r="N852" s="4" t="s">
        <v>368</v>
      </c>
      <c r="O852" s="4" t="s">
        <v>267</v>
      </c>
      <c r="P852" s="3">
        <v>2015</v>
      </c>
      <c r="Q852" s="1" t="s">
        <v>3868</v>
      </c>
      <c r="R852" s="2" t="b">
        <f t="shared" si="3"/>
        <v>1</v>
      </c>
    </row>
    <row r="853" spans="1:18" x14ac:dyDescent="0.3">
      <c r="A853" s="100">
        <v>849</v>
      </c>
      <c r="B853" s="100">
        <v>1</v>
      </c>
      <c r="C853" s="100" t="s">
        <v>1392</v>
      </c>
      <c r="D853" s="3" t="s">
        <v>1705</v>
      </c>
      <c r="E853" s="3" t="s">
        <v>2038</v>
      </c>
      <c r="F853" s="101" t="s">
        <v>2054</v>
      </c>
      <c r="G853" s="101" t="s">
        <v>2105</v>
      </c>
      <c r="H853" s="101" t="s">
        <v>3869</v>
      </c>
      <c r="I853" s="102">
        <v>63143</v>
      </c>
      <c r="J853" s="102">
        <v>3121739</v>
      </c>
      <c r="K853" s="3" t="s">
        <v>104</v>
      </c>
      <c r="L853" s="3" t="s">
        <v>486</v>
      </c>
      <c r="M853" s="3">
        <v>2007</v>
      </c>
      <c r="N853" s="4" t="s">
        <v>368</v>
      </c>
      <c r="O853" s="4" t="s">
        <v>267</v>
      </c>
      <c r="P853" s="106">
        <v>43891</v>
      </c>
      <c r="Q853" s="1" t="s">
        <v>3869</v>
      </c>
      <c r="R853" s="2" t="b">
        <f t="shared" si="3"/>
        <v>1</v>
      </c>
    </row>
    <row r="854" spans="1:18" x14ac:dyDescent="0.3">
      <c r="A854" s="100">
        <v>850</v>
      </c>
      <c r="B854" s="100">
        <v>1</v>
      </c>
      <c r="C854" s="100" t="s">
        <v>1392</v>
      </c>
      <c r="D854" s="3" t="s">
        <v>1705</v>
      </c>
      <c r="E854" s="3" t="s">
        <v>2038</v>
      </c>
      <c r="F854" s="101" t="s">
        <v>2054</v>
      </c>
      <c r="G854" s="101" t="s">
        <v>2108</v>
      </c>
      <c r="H854" s="101" t="s">
        <v>3870</v>
      </c>
      <c r="I854" s="102">
        <v>161319</v>
      </c>
      <c r="J854" s="102">
        <v>80675021</v>
      </c>
      <c r="K854" s="3" t="s">
        <v>104</v>
      </c>
      <c r="L854" s="3" t="s">
        <v>486</v>
      </c>
      <c r="M854" s="3">
        <v>2008</v>
      </c>
      <c r="N854" s="4" t="s">
        <v>368</v>
      </c>
      <c r="O854" s="4" t="s">
        <v>267</v>
      </c>
      <c r="P854" s="3">
        <v>2014</v>
      </c>
      <c r="Q854" s="1" t="s">
        <v>3870</v>
      </c>
      <c r="R854" s="2" t="b">
        <f t="shared" si="3"/>
        <v>1</v>
      </c>
    </row>
    <row r="855" spans="1:18" x14ac:dyDescent="0.3">
      <c r="A855" s="100">
        <v>851</v>
      </c>
      <c r="B855" s="100">
        <v>1</v>
      </c>
      <c r="C855" s="100" t="s">
        <v>1392</v>
      </c>
      <c r="D855" s="3" t="s">
        <v>1705</v>
      </c>
      <c r="E855" s="3" t="s">
        <v>2038</v>
      </c>
      <c r="F855" s="101" t="s">
        <v>2054</v>
      </c>
      <c r="G855" s="101" t="s">
        <v>2110</v>
      </c>
      <c r="H855" s="101" t="s">
        <v>3871</v>
      </c>
      <c r="I855" s="102">
        <v>161424</v>
      </c>
      <c r="J855" s="102">
        <v>124482422</v>
      </c>
      <c r="K855" s="3" t="s">
        <v>104</v>
      </c>
      <c r="L855" s="105" t="s">
        <v>486</v>
      </c>
      <c r="M855" s="105">
        <v>2004</v>
      </c>
      <c r="N855" s="4" t="s">
        <v>368</v>
      </c>
      <c r="O855" s="4" t="s">
        <v>267</v>
      </c>
      <c r="P855" s="104">
        <v>43891</v>
      </c>
      <c r="Q855" s="1" t="s">
        <v>3871</v>
      </c>
      <c r="R855" s="2" t="b">
        <f t="shared" si="3"/>
        <v>1</v>
      </c>
    </row>
    <row r="856" spans="1:18" x14ac:dyDescent="0.3">
      <c r="A856" s="100">
        <v>852</v>
      </c>
      <c r="B856" s="100">
        <v>1</v>
      </c>
      <c r="C856" s="100" t="s">
        <v>1392</v>
      </c>
      <c r="D856" s="3" t="s">
        <v>1705</v>
      </c>
      <c r="E856" s="3" t="s">
        <v>2038</v>
      </c>
      <c r="F856" s="101" t="s">
        <v>2054</v>
      </c>
      <c r="G856" s="101" t="s">
        <v>2112</v>
      </c>
      <c r="H856" s="101" t="s">
        <v>3872</v>
      </c>
      <c r="I856" s="102">
        <v>161619</v>
      </c>
      <c r="J856" s="102">
        <v>124516249</v>
      </c>
      <c r="K856" s="3" t="s">
        <v>104</v>
      </c>
      <c r="L856" s="3" t="s">
        <v>486</v>
      </c>
      <c r="M856" s="3">
        <v>2008</v>
      </c>
      <c r="N856" s="4" t="s">
        <v>368</v>
      </c>
      <c r="O856" s="4" t="s">
        <v>267</v>
      </c>
      <c r="P856" s="106">
        <v>43891</v>
      </c>
      <c r="Q856" s="1" t="s">
        <v>3872</v>
      </c>
      <c r="R856" s="2" t="b">
        <f t="shared" si="3"/>
        <v>1</v>
      </c>
    </row>
    <row r="857" spans="1:18" x14ac:dyDescent="0.3">
      <c r="A857" s="100">
        <v>853</v>
      </c>
      <c r="B857" s="100">
        <v>1</v>
      </c>
      <c r="C857" s="100" t="s">
        <v>1392</v>
      </c>
      <c r="D857" s="3" t="s">
        <v>1705</v>
      </c>
      <c r="E857" s="3" t="s">
        <v>2038</v>
      </c>
      <c r="F857" s="101" t="s">
        <v>2054</v>
      </c>
      <c r="G857" s="101" t="s">
        <v>2114</v>
      </c>
      <c r="H857" s="101" t="s">
        <v>3873</v>
      </c>
      <c r="I857" s="102">
        <v>161683</v>
      </c>
      <c r="J857" s="102">
        <v>80675182</v>
      </c>
      <c r="K857" s="3" t="s">
        <v>104</v>
      </c>
      <c r="L857" s="3" t="s">
        <v>368</v>
      </c>
      <c r="M857" s="3">
        <v>2004</v>
      </c>
      <c r="N857" s="4" t="s">
        <v>368</v>
      </c>
      <c r="O857" s="4" t="s">
        <v>267</v>
      </c>
      <c r="P857" s="103">
        <v>2015</v>
      </c>
      <c r="Q857" s="1" t="s">
        <v>3873</v>
      </c>
      <c r="R857" s="2" t="b">
        <f t="shared" si="3"/>
        <v>1</v>
      </c>
    </row>
    <row r="858" spans="1:18" x14ac:dyDescent="0.3">
      <c r="A858" s="100">
        <v>854</v>
      </c>
      <c r="B858" s="100">
        <v>1</v>
      </c>
      <c r="C858" s="100" t="s">
        <v>1392</v>
      </c>
      <c r="D858" s="3" t="s">
        <v>1705</v>
      </c>
      <c r="E858" s="3" t="s">
        <v>2038</v>
      </c>
      <c r="F858" s="101" t="s">
        <v>2054</v>
      </c>
      <c r="G858" s="101" t="s">
        <v>2116</v>
      </c>
      <c r="H858" s="101" t="s">
        <v>3874</v>
      </c>
      <c r="I858" s="102">
        <v>161381</v>
      </c>
      <c r="J858" s="102">
        <v>80675345</v>
      </c>
      <c r="K858" s="3" t="s">
        <v>104</v>
      </c>
      <c r="L858" s="3" t="s">
        <v>368</v>
      </c>
      <c r="M858" s="3">
        <v>2004</v>
      </c>
      <c r="N858" s="4" t="s">
        <v>368</v>
      </c>
      <c r="O858" s="4" t="s">
        <v>267</v>
      </c>
      <c r="P858" s="3">
        <v>2015</v>
      </c>
      <c r="Q858" s="1" t="s">
        <v>3874</v>
      </c>
      <c r="R858" s="2" t="b">
        <f t="shared" si="3"/>
        <v>1</v>
      </c>
    </row>
    <row r="859" spans="1:18" x14ac:dyDescent="0.3">
      <c r="A859" s="100">
        <v>855</v>
      </c>
      <c r="B859" s="100">
        <v>1</v>
      </c>
      <c r="C859" s="100" t="s">
        <v>1392</v>
      </c>
      <c r="D859" s="3" t="s">
        <v>1705</v>
      </c>
      <c r="E859" s="3" t="s">
        <v>2038</v>
      </c>
      <c r="F859" s="101" t="s">
        <v>2054</v>
      </c>
      <c r="G859" s="101" t="s">
        <v>2119</v>
      </c>
      <c r="H859" s="101" t="s">
        <v>3875</v>
      </c>
      <c r="I859" s="102">
        <v>63144</v>
      </c>
      <c r="J859" s="102">
        <v>3121878</v>
      </c>
      <c r="K859" s="3" t="s">
        <v>104</v>
      </c>
      <c r="L859" s="3" t="s">
        <v>2972</v>
      </c>
      <c r="M859" s="3">
        <v>2007</v>
      </c>
      <c r="N859" s="4" t="s">
        <v>2972</v>
      </c>
      <c r="O859" s="4" t="s">
        <v>2980</v>
      </c>
      <c r="P859" s="106">
        <v>43891</v>
      </c>
      <c r="Q859" s="1" t="s">
        <v>3875</v>
      </c>
      <c r="R859" s="2" t="b">
        <f t="shared" si="3"/>
        <v>1</v>
      </c>
    </row>
    <row r="860" spans="1:18" x14ac:dyDescent="0.3">
      <c r="A860" s="100">
        <v>856</v>
      </c>
      <c r="B860" s="100">
        <v>1</v>
      </c>
      <c r="C860" s="100" t="s">
        <v>1392</v>
      </c>
      <c r="D860" s="3" t="s">
        <v>1705</v>
      </c>
      <c r="E860" s="3" t="s">
        <v>2038</v>
      </c>
      <c r="F860" s="101" t="s">
        <v>2054</v>
      </c>
      <c r="G860" s="101" t="s">
        <v>2121</v>
      </c>
      <c r="H860" s="101" t="s">
        <v>3876</v>
      </c>
      <c r="I860" s="102">
        <v>161391</v>
      </c>
      <c r="J860" s="102">
        <v>124476273</v>
      </c>
      <c r="K860" s="3" t="s">
        <v>104</v>
      </c>
      <c r="L860" s="3" t="s">
        <v>2972</v>
      </c>
      <c r="M860" s="3">
        <v>2004</v>
      </c>
      <c r="N860" s="4" t="s">
        <v>368</v>
      </c>
      <c r="O860" s="4" t="s">
        <v>267</v>
      </c>
      <c r="P860" s="106">
        <v>43891</v>
      </c>
      <c r="Q860" s="1" t="s">
        <v>3876</v>
      </c>
      <c r="R860" s="2" t="b">
        <f t="shared" si="3"/>
        <v>1</v>
      </c>
    </row>
    <row r="861" spans="1:18" x14ac:dyDescent="0.3">
      <c r="A861" s="100">
        <v>857</v>
      </c>
      <c r="B861" s="100">
        <v>1</v>
      </c>
      <c r="C861" s="100" t="s">
        <v>1392</v>
      </c>
      <c r="D861" s="3" t="s">
        <v>1705</v>
      </c>
      <c r="E861" s="3" t="s">
        <v>2038</v>
      </c>
      <c r="F861" s="101" t="s">
        <v>2054</v>
      </c>
      <c r="G861" s="101" t="s">
        <v>2123</v>
      </c>
      <c r="H861" s="101" t="s">
        <v>3877</v>
      </c>
      <c r="I861" s="102">
        <v>116863801</v>
      </c>
      <c r="J861" s="102">
        <v>116863826</v>
      </c>
      <c r="K861" s="3" t="s">
        <v>104</v>
      </c>
      <c r="L861" s="3" t="s">
        <v>367</v>
      </c>
      <c r="M861" s="3" t="s">
        <v>267</v>
      </c>
      <c r="N861" s="4" t="s">
        <v>368</v>
      </c>
      <c r="O861" s="4" t="s">
        <v>267</v>
      </c>
      <c r="P861" s="3">
        <v>2017</v>
      </c>
      <c r="Q861" s="1" t="s">
        <v>3877</v>
      </c>
      <c r="R861" s="2" t="b">
        <f t="shared" si="3"/>
        <v>1</v>
      </c>
    </row>
    <row r="862" spans="1:18" x14ac:dyDescent="0.3">
      <c r="A862" s="100">
        <v>858</v>
      </c>
      <c r="B862" s="100">
        <v>1</v>
      </c>
      <c r="C862" s="100" t="s">
        <v>1392</v>
      </c>
      <c r="D862" s="3" t="s">
        <v>1705</v>
      </c>
      <c r="E862" s="3" t="s">
        <v>2038</v>
      </c>
      <c r="F862" s="101" t="s">
        <v>2054</v>
      </c>
      <c r="G862" s="101" t="s">
        <v>2125</v>
      </c>
      <c r="H862" s="101" t="s">
        <v>3878</v>
      </c>
      <c r="I862" s="102">
        <v>63115</v>
      </c>
      <c r="J862" s="102">
        <v>124459671</v>
      </c>
      <c r="K862" s="3" t="s">
        <v>104</v>
      </c>
      <c r="L862" s="3" t="s">
        <v>368</v>
      </c>
      <c r="M862" s="3">
        <v>2007</v>
      </c>
      <c r="N862" s="4" t="s">
        <v>368</v>
      </c>
      <c r="O862" s="4" t="s">
        <v>267</v>
      </c>
      <c r="P862" s="104">
        <v>43891</v>
      </c>
      <c r="Q862" s="1" t="s">
        <v>3878</v>
      </c>
      <c r="R862" s="2" t="b">
        <f t="shared" si="3"/>
        <v>1</v>
      </c>
    </row>
    <row r="863" spans="1:18" x14ac:dyDescent="0.3">
      <c r="A863" s="100">
        <v>859</v>
      </c>
      <c r="B863" s="100">
        <v>1</v>
      </c>
      <c r="C863" s="100" t="s">
        <v>1392</v>
      </c>
      <c r="D863" s="3" t="s">
        <v>1705</v>
      </c>
      <c r="E863" s="3" t="s">
        <v>2038</v>
      </c>
      <c r="F863" s="101" t="s">
        <v>2054</v>
      </c>
      <c r="G863" s="101" t="s">
        <v>1537</v>
      </c>
      <c r="H863" s="101" t="s">
        <v>3879</v>
      </c>
      <c r="I863" s="102">
        <v>80671020</v>
      </c>
      <c r="J863" s="102">
        <v>80671026</v>
      </c>
      <c r="K863" s="3" t="s">
        <v>104</v>
      </c>
      <c r="L863" s="3" t="s">
        <v>367</v>
      </c>
      <c r="M863" s="3" t="s">
        <v>267</v>
      </c>
      <c r="N863" s="4" t="s">
        <v>368</v>
      </c>
      <c r="O863" s="4" t="s">
        <v>267</v>
      </c>
      <c r="P863" s="3">
        <v>2014</v>
      </c>
      <c r="Q863" s="1" t="s">
        <v>3879</v>
      </c>
      <c r="R863" s="2" t="b">
        <f t="shared" si="3"/>
        <v>1</v>
      </c>
    </row>
    <row r="864" spans="1:18" x14ac:dyDescent="0.3">
      <c r="A864" s="100">
        <v>860</v>
      </c>
      <c r="B864" s="100">
        <v>1</v>
      </c>
      <c r="C864" s="100" t="s">
        <v>1392</v>
      </c>
      <c r="D864" s="3" t="s">
        <v>1705</v>
      </c>
      <c r="E864" s="3" t="s">
        <v>2038</v>
      </c>
      <c r="F864" s="101" t="s">
        <v>2054</v>
      </c>
      <c r="G864" s="101" t="s">
        <v>2128</v>
      </c>
      <c r="H864" s="101" t="s">
        <v>3880</v>
      </c>
      <c r="I864" s="102">
        <v>63112</v>
      </c>
      <c r="J864" s="102">
        <v>124459134</v>
      </c>
      <c r="K864" s="3" t="s">
        <v>104</v>
      </c>
      <c r="L864" s="3" t="s">
        <v>486</v>
      </c>
      <c r="M864" s="3">
        <v>2007</v>
      </c>
      <c r="N864" s="4" t="s">
        <v>368</v>
      </c>
      <c r="O864" s="4" t="s">
        <v>267</v>
      </c>
      <c r="P864" s="106">
        <v>43891</v>
      </c>
      <c r="Q864" s="1" t="s">
        <v>3880</v>
      </c>
      <c r="R864" s="2" t="b">
        <f t="shared" si="3"/>
        <v>1</v>
      </c>
    </row>
    <row r="865" spans="1:18" x14ac:dyDescent="0.3">
      <c r="A865" s="100">
        <v>861</v>
      </c>
      <c r="B865" s="100">
        <v>1</v>
      </c>
      <c r="C865" s="100" t="s">
        <v>1392</v>
      </c>
      <c r="D865" s="3" t="s">
        <v>1705</v>
      </c>
      <c r="E865" s="3" t="s">
        <v>2038</v>
      </c>
      <c r="F865" s="101" t="s">
        <v>2054</v>
      </c>
      <c r="G865" s="101" t="s">
        <v>2130</v>
      </c>
      <c r="H865" s="101" t="s">
        <v>3881</v>
      </c>
      <c r="I865" s="102">
        <v>161471</v>
      </c>
      <c r="J865" s="102">
        <v>80675583</v>
      </c>
      <c r="K865" s="3" t="s">
        <v>104</v>
      </c>
      <c r="L865" s="3" t="s">
        <v>368</v>
      </c>
      <c r="M865" s="3">
        <v>2007</v>
      </c>
      <c r="N865" s="4" t="s">
        <v>368</v>
      </c>
      <c r="O865" s="4" t="s">
        <v>267</v>
      </c>
      <c r="P865" s="3">
        <v>2015</v>
      </c>
      <c r="Q865" s="1" t="s">
        <v>3881</v>
      </c>
      <c r="R865" s="2" t="b">
        <f t="shared" si="3"/>
        <v>1</v>
      </c>
    </row>
    <row r="866" spans="1:18" x14ac:dyDescent="0.3">
      <c r="A866" s="100">
        <v>862</v>
      </c>
      <c r="B866" s="100">
        <v>1</v>
      </c>
      <c r="C866" s="100" t="s">
        <v>1392</v>
      </c>
      <c r="D866" s="3" t="s">
        <v>1705</v>
      </c>
      <c r="E866" s="3" t="s">
        <v>2038</v>
      </c>
      <c r="F866" s="101" t="s">
        <v>2054</v>
      </c>
      <c r="G866" s="101" t="s">
        <v>2132</v>
      </c>
      <c r="H866" s="101" t="s">
        <v>3882</v>
      </c>
      <c r="I866" s="102">
        <v>63148</v>
      </c>
      <c r="J866" s="102">
        <v>124463269</v>
      </c>
      <c r="K866" s="3" t="s">
        <v>104</v>
      </c>
      <c r="L866" s="3" t="s">
        <v>486</v>
      </c>
      <c r="M866" s="3">
        <v>2007</v>
      </c>
      <c r="N866" s="4" t="s">
        <v>368</v>
      </c>
      <c r="O866" s="4" t="s">
        <v>267</v>
      </c>
      <c r="P866" s="106">
        <v>43891</v>
      </c>
      <c r="Q866" s="1" t="s">
        <v>3882</v>
      </c>
      <c r="R866" s="2" t="b">
        <f t="shared" si="3"/>
        <v>1</v>
      </c>
    </row>
    <row r="867" spans="1:18" x14ac:dyDescent="0.3">
      <c r="A867" s="100">
        <v>863</v>
      </c>
      <c r="B867" s="100">
        <v>1</v>
      </c>
      <c r="C867" s="100" t="s">
        <v>1392</v>
      </c>
      <c r="D867" s="3" t="s">
        <v>1705</v>
      </c>
      <c r="E867" s="3" t="s">
        <v>2038</v>
      </c>
      <c r="F867" s="101" t="s">
        <v>2054</v>
      </c>
      <c r="G867" s="101" t="s">
        <v>2134</v>
      </c>
      <c r="H867" s="101" t="s">
        <v>3883</v>
      </c>
      <c r="I867" s="102">
        <v>63127</v>
      </c>
      <c r="J867" s="102">
        <v>70709214</v>
      </c>
      <c r="K867" s="3" t="s">
        <v>104</v>
      </c>
      <c r="L867" s="3" t="s">
        <v>368</v>
      </c>
      <c r="M867" s="3">
        <v>2007</v>
      </c>
      <c r="N867" s="4" t="s">
        <v>368</v>
      </c>
      <c r="O867" s="4" t="s">
        <v>267</v>
      </c>
      <c r="P867" s="3">
        <v>2015</v>
      </c>
      <c r="Q867" s="1" t="s">
        <v>3883</v>
      </c>
      <c r="R867" s="2" t="b">
        <f t="shared" si="3"/>
        <v>1</v>
      </c>
    </row>
    <row r="868" spans="1:18" x14ac:dyDescent="0.3">
      <c r="A868" s="100">
        <v>864</v>
      </c>
      <c r="B868" s="100">
        <v>1</v>
      </c>
      <c r="C868" s="100" t="s">
        <v>1392</v>
      </c>
      <c r="D868" s="3" t="s">
        <v>1705</v>
      </c>
      <c r="E868" s="3" t="s">
        <v>2038</v>
      </c>
      <c r="F868" s="101" t="s">
        <v>2054</v>
      </c>
      <c r="G868" s="101" t="s">
        <v>2136</v>
      </c>
      <c r="H868" s="101" t="s">
        <v>3884</v>
      </c>
      <c r="I868" s="102">
        <v>63145</v>
      </c>
      <c r="J868" s="102">
        <v>124462851</v>
      </c>
      <c r="K868" s="3" t="s">
        <v>104</v>
      </c>
      <c r="L868" s="3" t="s">
        <v>2972</v>
      </c>
      <c r="M868" s="3">
        <v>2007</v>
      </c>
      <c r="N868" s="4" t="s">
        <v>368</v>
      </c>
      <c r="O868" s="4" t="s">
        <v>267</v>
      </c>
      <c r="P868" s="106">
        <v>43891</v>
      </c>
      <c r="Q868" s="1" t="s">
        <v>3884</v>
      </c>
      <c r="R868" s="2" t="b">
        <f t="shared" si="3"/>
        <v>1</v>
      </c>
    </row>
    <row r="869" spans="1:18" x14ac:dyDescent="0.3">
      <c r="A869" s="100">
        <v>865</v>
      </c>
      <c r="B869" s="100">
        <v>1</v>
      </c>
      <c r="C869" s="100" t="s">
        <v>1392</v>
      </c>
      <c r="D869" s="3" t="s">
        <v>1705</v>
      </c>
      <c r="E869" s="3" t="s">
        <v>2038</v>
      </c>
      <c r="F869" s="101" t="s">
        <v>2054</v>
      </c>
      <c r="G869" s="101" t="s">
        <v>564</v>
      </c>
      <c r="H869" s="101" t="s">
        <v>3885</v>
      </c>
      <c r="I869" s="102">
        <v>63137</v>
      </c>
      <c r="J869" s="102">
        <v>3121362</v>
      </c>
      <c r="K869" s="3" t="s">
        <v>104</v>
      </c>
      <c r="L869" s="3" t="s">
        <v>486</v>
      </c>
      <c r="M869" s="3">
        <v>2007</v>
      </c>
      <c r="N869" s="4" t="s">
        <v>368</v>
      </c>
      <c r="O869" s="4" t="s">
        <v>267</v>
      </c>
      <c r="P869" s="106">
        <v>43891</v>
      </c>
      <c r="Q869" s="1" t="s">
        <v>3885</v>
      </c>
      <c r="R869" s="2" t="b">
        <f t="shared" si="3"/>
        <v>1</v>
      </c>
    </row>
    <row r="870" spans="1:18" x14ac:dyDescent="0.3">
      <c r="A870" s="100">
        <v>866</v>
      </c>
      <c r="B870" s="100">
        <v>1</v>
      </c>
      <c r="C870" s="100" t="s">
        <v>1392</v>
      </c>
      <c r="D870" s="3" t="s">
        <v>1705</v>
      </c>
      <c r="E870" s="3" t="s">
        <v>2038</v>
      </c>
      <c r="F870" s="101" t="s">
        <v>2054</v>
      </c>
      <c r="G870" s="101" t="s">
        <v>2139</v>
      </c>
      <c r="H870" s="101" t="s">
        <v>3886</v>
      </c>
      <c r="I870" s="102">
        <v>161382</v>
      </c>
      <c r="J870" s="102">
        <v>116737942</v>
      </c>
      <c r="K870" s="3" t="s">
        <v>104</v>
      </c>
      <c r="L870" s="3" t="s">
        <v>486</v>
      </c>
      <c r="M870" s="3">
        <v>2008</v>
      </c>
      <c r="N870" s="4" t="s">
        <v>486</v>
      </c>
      <c r="O870" s="4" t="s">
        <v>267</v>
      </c>
      <c r="P870" s="3">
        <v>2017</v>
      </c>
      <c r="Q870" s="1" t="s">
        <v>3886</v>
      </c>
      <c r="R870" s="2" t="b">
        <f t="shared" si="3"/>
        <v>1</v>
      </c>
    </row>
    <row r="871" spans="1:18" x14ac:dyDescent="0.3">
      <c r="A871" s="100">
        <v>867</v>
      </c>
      <c r="B871" s="100">
        <v>1</v>
      </c>
      <c r="C871" s="100" t="s">
        <v>1392</v>
      </c>
      <c r="D871" s="3" t="s">
        <v>1705</v>
      </c>
      <c r="E871" s="3" t="s">
        <v>2038</v>
      </c>
      <c r="F871" s="101" t="s">
        <v>2054</v>
      </c>
      <c r="G871" s="101" t="s">
        <v>2141</v>
      </c>
      <c r="H871" s="101" t="s">
        <v>3887</v>
      </c>
      <c r="I871" s="102">
        <v>161612</v>
      </c>
      <c r="J871" s="102">
        <v>124514790</v>
      </c>
      <c r="K871" s="3" t="s">
        <v>104</v>
      </c>
      <c r="L871" s="105" t="s">
        <v>368</v>
      </c>
      <c r="M871" s="105">
        <v>2007</v>
      </c>
      <c r="N871" s="4" t="s">
        <v>2972</v>
      </c>
      <c r="O871" s="4" t="s">
        <v>1218</v>
      </c>
      <c r="P871" s="104">
        <v>43891</v>
      </c>
      <c r="Q871" s="1" t="s">
        <v>3887</v>
      </c>
      <c r="R871" s="2" t="b">
        <f t="shared" si="3"/>
        <v>1</v>
      </c>
    </row>
    <row r="872" spans="1:18" x14ac:dyDescent="0.3">
      <c r="A872" s="100">
        <v>868</v>
      </c>
      <c r="B872" s="100">
        <v>1</v>
      </c>
      <c r="C872" s="100" t="s">
        <v>1392</v>
      </c>
      <c r="D872" s="3" t="s">
        <v>1705</v>
      </c>
      <c r="E872" s="3" t="s">
        <v>2038</v>
      </c>
      <c r="F872" s="101" t="s">
        <v>2054</v>
      </c>
      <c r="G872" s="101" t="s">
        <v>1178</v>
      </c>
      <c r="H872" s="101" t="s">
        <v>3888</v>
      </c>
      <c r="I872" s="102">
        <v>161561</v>
      </c>
      <c r="J872" s="102">
        <v>124506957</v>
      </c>
      <c r="K872" s="3" t="s">
        <v>104</v>
      </c>
      <c r="L872" s="3" t="s">
        <v>486</v>
      </c>
      <c r="M872" s="3">
        <v>2008</v>
      </c>
      <c r="N872" s="4" t="s">
        <v>368</v>
      </c>
      <c r="O872" s="4" t="s">
        <v>267</v>
      </c>
      <c r="P872" s="3">
        <v>2018</v>
      </c>
      <c r="Q872" s="1" t="s">
        <v>3888</v>
      </c>
      <c r="R872" s="2" t="b">
        <f t="shared" si="3"/>
        <v>1</v>
      </c>
    </row>
    <row r="873" spans="1:18" x14ac:dyDescent="0.3">
      <c r="A873" s="100">
        <v>869</v>
      </c>
      <c r="B873" s="100">
        <v>1</v>
      </c>
      <c r="C873" s="100" t="s">
        <v>1392</v>
      </c>
      <c r="D873" s="3" t="s">
        <v>1705</v>
      </c>
      <c r="E873" s="3" t="s">
        <v>2038</v>
      </c>
      <c r="F873" s="101" t="s">
        <v>2054</v>
      </c>
      <c r="G873" s="101" t="s">
        <v>2144</v>
      </c>
      <c r="H873" s="101" t="s">
        <v>3889</v>
      </c>
      <c r="I873" s="102">
        <v>161366</v>
      </c>
      <c r="J873" s="102">
        <v>124472535</v>
      </c>
      <c r="K873" s="3" t="s">
        <v>104</v>
      </c>
      <c r="L873" s="3" t="s">
        <v>2972</v>
      </c>
      <c r="M873" s="3">
        <v>2006</v>
      </c>
      <c r="N873" s="4" t="s">
        <v>2972</v>
      </c>
      <c r="O873" s="4" t="s">
        <v>3157</v>
      </c>
      <c r="P873" s="104">
        <v>43891</v>
      </c>
      <c r="Q873" s="1" t="s">
        <v>3889</v>
      </c>
      <c r="R873" s="2" t="b">
        <f t="shared" si="3"/>
        <v>1</v>
      </c>
    </row>
    <row r="874" spans="1:18" x14ac:dyDescent="0.3">
      <c r="A874" s="100">
        <v>870</v>
      </c>
      <c r="B874" s="100">
        <v>1</v>
      </c>
      <c r="C874" s="100" t="s">
        <v>1392</v>
      </c>
      <c r="D874" s="3" t="s">
        <v>1705</v>
      </c>
      <c r="E874" s="3" t="s">
        <v>2038</v>
      </c>
      <c r="F874" s="101" t="s">
        <v>2054</v>
      </c>
      <c r="G874" s="101" t="s">
        <v>2146</v>
      </c>
      <c r="H874" s="101" t="s">
        <v>3890</v>
      </c>
      <c r="I874" s="102">
        <v>161486</v>
      </c>
      <c r="J874" s="102">
        <v>80675821</v>
      </c>
      <c r="K874" s="3" t="s">
        <v>104</v>
      </c>
      <c r="L874" s="3" t="s">
        <v>368</v>
      </c>
      <c r="M874" s="3">
        <v>2004</v>
      </c>
      <c r="N874" s="4" t="s">
        <v>368</v>
      </c>
      <c r="O874" s="4" t="s">
        <v>267</v>
      </c>
      <c r="P874" s="3">
        <v>2014</v>
      </c>
      <c r="Q874" s="1" t="s">
        <v>3890</v>
      </c>
      <c r="R874" s="2" t="b">
        <f t="shared" si="3"/>
        <v>1</v>
      </c>
    </row>
    <row r="875" spans="1:18" x14ac:dyDescent="0.3">
      <c r="A875" s="100">
        <v>871</v>
      </c>
      <c r="B875" s="100">
        <v>1</v>
      </c>
      <c r="C875" s="100" t="s">
        <v>1392</v>
      </c>
      <c r="D875" s="3" t="s">
        <v>1705</v>
      </c>
      <c r="E875" s="3" t="s">
        <v>2038</v>
      </c>
      <c r="F875" s="101" t="s">
        <v>2054</v>
      </c>
      <c r="G875" s="101" t="s">
        <v>2148</v>
      </c>
      <c r="H875" s="101" t="s">
        <v>3891</v>
      </c>
      <c r="I875" s="102">
        <v>161600</v>
      </c>
      <c r="J875" s="102">
        <v>80679159</v>
      </c>
      <c r="K875" s="3" t="s">
        <v>104</v>
      </c>
      <c r="L875" s="3" t="s">
        <v>368</v>
      </c>
      <c r="M875" s="3">
        <v>2007</v>
      </c>
      <c r="N875" s="4" t="s">
        <v>368</v>
      </c>
      <c r="O875" s="4" t="s">
        <v>267</v>
      </c>
      <c r="P875" s="3">
        <v>2014</v>
      </c>
      <c r="Q875" s="1" t="s">
        <v>3891</v>
      </c>
      <c r="R875" s="2" t="b">
        <f t="shared" si="3"/>
        <v>1</v>
      </c>
    </row>
    <row r="876" spans="1:18" x14ac:dyDescent="0.3">
      <c r="A876" s="100">
        <v>872</v>
      </c>
      <c r="B876" s="100">
        <v>1</v>
      </c>
      <c r="C876" s="100" t="s">
        <v>1392</v>
      </c>
      <c r="D876" s="3" t="s">
        <v>1705</v>
      </c>
      <c r="E876" s="3" t="s">
        <v>2038</v>
      </c>
      <c r="F876" s="101" t="s">
        <v>2054</v>
      </c>
      <c r="G876" s="101" t="s">
        <v>2150</v>
      </c>
      <c r="H876" s="101" t="s">
        <v>3892</v>
      </c>
      <c r="I876" s="102">
        <v>161701</v>
      </c>
      <c r="J876" s="102">
        <v>124530553</v>
      </c>
      <c r="K876" s="3" t="s">
        <v>104</v>
      </c>
      <c r="L876" s="105" t="s">
        <v>368</v>
      </c>
      <c r="M876" s="105">
        <v>2004</v>
      </c>
      <c r="N876" s="4" t="s">
        <v>2972</v>
      </c>
      <c r="O876" s="4" t="s">
        <v>1218</v>
      </c>
      <c r="P876" s="104">
        <v>43891</v>
      </c>
      <c r="Q876" s="1" t="s">
        <v>3892</v>
      </c>
      <c r="R876" s="2" t="b">
        <f t="shared" si="3"/>
        <v>1</v>
      </c>
    </row>
    <row r="877" spans="1:18" x14ac:dyDescent="0.3">
      <c r="A877" s="100">
        <v>873</v>
      </c>
      <c r="B877" s="100">
        <v>1</v>
      </c>
      <c r="C877" s="100" t="s">
        <v>1392</v>
      </c>
      <c r="D877" s="3" t="s">
        <v>1705</v>
      </c>
      <c r="E877" s="3" t="s">
        <v>2038</v>
      </c>
      <c r="F877" s="101" t="s">
        <v>2054</v>
      </c>
      <c r="G877" s="101" t="s">
        <v>2152</v>
      </c>
      <c r="H877" s="101" t="s">
        <v>3893</v>
      </c>
      <c r="I877" s="102">
        <v>161375</v>
      </c>
      <c r="J877" s="102">
        <v>80676077</v>
      </c>
      <c r="K877" s="3" t="s">
        <v>104</v>
      </c>
      <c r="L877" s="3" t="s">
        <v>368</v>
      </c>
      <c r="M877" s="3">
        <v>2004</v>
      </c>
      <c r="N877" s="4" t="s">
        <v>368</v>
      </c>
      <c r="O877" s="4" t="s">
        <v>267</v>
      </c>
      <c r="P877" s="3">
        <v>2015</v>
      </c>
      <c r="Q877" s="1" t="s">
        <v>3893</v>
      </c>
      <c r="R877" s="2" t="b">
        <f t="shared" si="3"/>
        <v>1</v>
      </c>
    </row>
    <row r="878" spans="1:18" x14ac:dyDescent="0.3">
      <c r="A878" s="100">
        <v>874</v>
      </c>
      <c r="B878" s="100">
        <v>1</v>
      </c>
      <c r="C878" s="100" t="s">
        <v>1392</v>
      </c>
      <c r="D878" s="3" t="s">
        <v>1705</v>
      </c>
      <c r="E878" s="3" t="s">
        <v>2038</v>
      </c>
      <c r="F878" s="101" t="s">
        <v>2054</v>
      </c>
      <c r="G878" s="101" t="s">
        <v>2154</v>
      </c>
      <c r="H878" s="101" t="s">
        <v>3894</v>
      </c>
      <c r="I878" s="102">
        <v>161504</v>
      </c>
      <c r="J878" s="102">
        <v>124496480</v>
      </c>
      <c r="K878" s="3" t="s">
        <v>104</v>
      </c>
      <c r="L878" s="3" t="s">
        <v>486</v>
      </c>
      <c r="M878" s="3">
        <v>2008</v>
      </c>
      <c r="N878" s="4" t="s">
        <v>368</v>
      </c>
      <c r="O878" s="4" t="s">
        <v>267</v>
      </c>
      <c r="P878" s="3">
        <v>2018</v>
      </c>
      <c r="Q878" s="1" t="s">
        <v>3894</v>
      </c>
      <c r="R878" s="2" t="b">
        <f t="shared" si="3"/>
        <v>1</v>
      </c>
    </row>
    <row r="879" spans="1:18" x14ac:dyDescent="0.3">
      <c r="A879" s="100">
        <v>875</v>
      </c>
      <c r="B879" s="100">
        <v>1</v>
      </c>
      <c r="C879" s="100" t="s">
        <v>1392</v>
      </c>
      <c r="D879" s="3" t="s">
        <v>1705</v>
      </c>
      <c r="E879" s="3" t="s">
        <v>2038</v>
      </c>
      <c r="F879" s="101" t="s">
        <v>2054</v>
      </c>
      <c r="G879" s="101" t="s">
        <v>2156</v>
      </c>
      <c r="H879" s="101" t="s">
        <v>3895</v>
      </c>
      <c r="I879" s="102">
        <v>161444</v>
      </c>
      <c r="J879" s="102">
        <v>124486488</v>
      </c>
      <c r="K879" s="3" t="s">
        <v>104</v>
      </c>
      <c r="L879" s="105" t="s">
        <v>368</v>
      </c>
      <c r="M879" s="105">
        <v>2004</v>
      </c>
      <c r="N879" s="4" t="s">
        <v>368</v>
      </c>
      <c r="O879" s="4" t="s">
        <v>267</v>
      </c>
      <c r="P879" s="104">
        <v>43891</v>
      </c>
      <c r="Q879" s="1" t="s">
        <v>3895</v>
      </c>
      <c r="R879" s="2" t="b">
        <f t="shared" si="3"/>
        <v>1</v>
      </c>
    </row>
    <row r="880" spans="1:18" x14ac:dyDescent="0.3">
      <c r="A880" s="100">
        <v>876</v>
      </c>
      <c r="B880" s="100">
        <v>1</v>
      </c>
      <c r="C880" s="100" t="s">
        <v>1392</v>
      </c>
      <c r="D880" s="3" t="s">
        <v>1705</v>
      </c>
      <c r="E880" s="3" t="s">
        <v>2038</v>
      </c>
      <c r="F880" s="101" t="s">
        <v>2054</v>
      </c>
      <c r="G880" s="101" t="s">
        <v>2158</v>
      </c>
      <c r="H880" s="101" t="s">
        <v>3896</v>
      </c>
      <c r="I880" s="102">
        <v>161594</v>
      </c>
      <c r="J880" s="102">
        <v>80676330</v>
      </c>
      <c r="K880" s="3" t="s">
        <v>104</v>
      </c>
      <c r="L880" s="105" t="s">
        <v>486</v>
      </c>
      <c r="M880" s="105">
        <v>2007</v>
      </c>
      <c r="N880" s="4" t="s">
        <v>368</v>
      </c>
      <c r="O880" s="4" t="s">
        <v>267</v>
      </c>
      <c r="P880" s="104">
        <v>43891</v>
      </c>
      <c r="Q880" s="1" t="s">
        <v>3896</v>
      </c>
      <c r="R880" s="2" t="b">
        <f t="shared" si="3"/>
        <v>1</v>
      </c>
    </row>
    <row r="881" spans="1:18" x14ac:dyDescent="0.3">
      <c r="A881" s="100">
        <v>877</v>
      </c>
      <c r="B881" s="100">
        <v>1</v>
      </c>
      <c r="C881" s="100" t="s">
        <v>1392</v>
      </c>
      <c r="D881" s="3" t="s">
        <v>1705</v>
      </c>
      <c r="E881" s="3" t="s">
        <v>2038</v>
      </c>
      <c r="F881" s="101" t="s">
        <v>2160</v>
      </c>
      <c r="G881" s="101" t="s">
        <v>2161</v>
      </c>
      <c r="H881" s="101" t="s">
        <v>3897</v>
      </c>
      <c r="I881" s="102">
        <v>161688</v>
      </c>
      <c r="J881" s="102">
        <v>116739603</v>
      </c>
      <c r="K881" s="3" t="s">
        <v>104</v>
      </c>
      <c r="L881" s="3" t="s">
        <v>486</v>
      </c>
      <c r="M881" s="3">
        <v>2008</v>
      </c>
      <c r="N881" s="4" t="s">
        <v>486</v>
      </c>
      <c r="O881" s="4" t="s">
        <v>267</v>
      </c>
      <c r="P881" s="3">
        <v>2017</v>
      </c>
      <c r="Q881" s="1" t="s">
        <v>3897</v>
      </c>
      <c r="R881" s="2" t="b">
        <f t="shared" si="3"/>
        <v>1</v>
      </c>
    </row>
    <row r="882" spans="1:18" x14ac:dyDescent="0.3">
      <c r="A882" s="100">
        <v>878</v>
      </c>
      <c r="B882" s="100">
        <v>1</v>
      </c>
      <c r="C882" s="100" t="s">
        <v>1392</v>
      </c>
      <c r="D882" s="3" t="s">
        <v>1705</v>
      </c>
      <c r="E882" s="3" t="s">
        <v>2038</v>
      </c>
      <c r="F882" s="101" t="s">
        <v>2160</v>
      </c>
      <c r="G882" s="101" t="s">
        <v>2163</v>
      </c>
      <c r="H882" s="101" t="s">
        <v>3898</v>
      </c>
      <c r="I882" s="102">
        <v>161550</v>
      </c>
      <c r="J882" s="102">
        <v>116738978</v>
      </c>
      <c r="K882" s="3" t="s">
        <v>104</v>
      </c>
      <c r="L882" s="3" t="s">
        <v>486</v>
      </c>
      <c r="M882" s="3">
        <v>2008</v>
      </c>
      <c r="N882" s="4" t="s">
        <v>486</v>
      </c>
      <c r="O882" s="4" t="s">
        <v>267</v>
      </c>
      <c r="P882" s="3">
        <v>2017</v>
      </c>
      <c r="Q882" s="1" t="s">
        <v>3898</v>
      </c>
      <c r="R882" s="2" t="b">
        <f t="shared" si="3"/>
        <v>1</v>
      </c>
    </row>
    <row r="883" spans="1:18" x14ac:dyDescent="0.3">
      <c r="A883" s="100">
        <v>879</v>
      </c>
      <c r="B883" s="100">
        <v>1</v>
      </c>
      <c r="C883" s="100" t="s">
        <v>1392</v>
      </c>
      <c r="D883" s="3" t="s">
        <v>1705</v>
      </c>
      <c r="E883" s="3" t="s">
        <v>2038</v>
      </c>
      <c r="F883" s="101" t="s">
        <v>2160</v>
      </c>
      <c r="G883" s="101" t="s">
        <v>2165</v>
      </c>
      <c r="H883" s="101" t="s">
        <v>3899</v>
      </c>
      <c r="I883" s="102">
        <v>161602</v>
      </c>
      <c r="J883" s="102">
        <v>116739483</v>
      </c>
      <c r="K883" s="3" t="s">
        <v>104</v>
      </c>
      <c r="L883" s="3" t="s">
        <v>486</v>
      </c>
      <c r="M883" s="3">
        <v>2008</v>
      </c>
      <c r="N883" s="4" t="s">
        <v>486</v>
      </c>
      <c r="O883" s="4" t="s">
        <v>267</v>
      </c>
      <c r="P883" s="3">
        <v>2017</v>
      </c>
      <c r="Q883" s="1" t="s">
        <v>3899</v>
      </c>
      <c r="R883" s="2" t="b">
        <f t="shared" si="3"/>
        <v>1</v>
      </c>
    </row>
    <row r="884" spans="1:18" x14ac:dyDescent="0.3">
      <c r="A884" s="100">
        <v>880</v>
      </c>
      <c r="B884" s="100">
        <v>1</v>
      </c>
      <c r="C884" s="100" t="s">
        <v>1392</v>
      </c>
      <c r="D884" s="3" t="s">
        <v>1705</v>
      </c>
      <c r="E884" s="3" t="s">
        <v>2038</v>
      </c>
      <c r="F884" s="101" t="s">
        <v>2160</v>
      </c>
      <c r="G884" s="101" t="s">
        <v>2167</v>
      </c>
      <c r="H884" s="101" t="s">
        <v>3900</v>
      </c>
      <c r="I884" s="102">
        <v>116864194</v>
      </c>
      <c r="J884" s="102">
        <v>116864308</v>
      </c>
      <c r="K884" s="3" t="s">
        <v>104</v>
      </c>
      <c r="L884" s="3" t="s">
        <v>367</v>
      </c>
      <c r="M884" s="3" t="s">
        <v>267</v>
      </c>
      <c r="N884" s="4" t="s">
        <v>486</v>
      </c>
      <c r="O884" s="4" t="s">
        <v>267</v>
      </c>
      <c r="P884" s="3">
        <v>2017</v>
      </c>
      <c r="Q884" s="1" t="s">
        <v>3900</v>
      </c>
      <c r="R884" s="2" t="b">
        <f t="shared" si="3"/>
        <v>1</v>
      </c>
    </row>
    <row r="885" spans="1:18" x14ac:dyDescent="0.3">
      <c r="A885" s="100">
        <v>881</v>
      </c>
      <c r="B885" s="100">
        <v>1</v>
      </c>
      <c r="C885" s="100" t="s">
        <v>1392</v>
      </c>
      <c r="D885" s="3" t="s">
        <v>1705</v>
      </c>
      <c r="E885" s="3" t="s">
        <v>2038</v>
      </c>
      <c r="F885" s="101" t="s">
        <v>2160</v>
      </c>
      <c r="G885" s="101" t="s">
        <v>2169</v>
      </c>
      <c r="H885" s="101" t="s">
        <v>3901</v>
      </c>
      <c r="I885" s="102">
        <v>161414</v>
      </c>
      <c r="J885" s="102">
        <v>116738066</v>
      </c>
      <c r="K885" s="3" t="s">
        <v>104</v>
      </c>
      <c r="L885" s="3" t="s">
        <v>486</v>
      </c>
      <c r="M885" s="3">
        <v>2008</v>
      </c>
      <c r="N885" s="4" t="s">
        <v>486</v>
      </c>
      <c r="O885" s="4" t="s">
        <v>267</v>
      </c>
      <c r="P885" s="3">
        <v>2017</v>
      </c>
      <c r="Q885" s="1" t="s">
        <v>3901</v>
      </c>
      <c r="R885" s="2" t="b">
        <f t="shared" si="3"/>
        <v>1</v>
      </c>
    </row>
    <row r="886" spans="1:18" x14ac:dyDescent="0.3">
      <c r="A886" s="100">
        <v>882</v>
      </c>
      <c r="B886" s="100">
        <v>1</v>
      </c>
      <c r="C886" s="100" t="s">
        <v>1392</v>
      </c>
      <c r="D886" s="3" t="s">
        <v>1705</v>
      </c>
      <c r="E886" s="3" t="s">
        <v>2038</v>
      </c>
      <c r="F886" s="101" t="s">
        <v>2160</v>
      </c>
      <c r="G886" s="101" t="s">
        <v>2171</v>
      </c>
      <c r="H886" s="101" t="s">
        <v>3902</v>
      </c>
      <c r="I886" s="102">
        <v>161500</v>
      </c>
      <c r="J886" s="102">
        <v>116738460</v>
      </c>
      <c r="K886" s="3" t="s">
        <v>104</v>
      </c>
      <c r="L886" s="3" t="s">
        <v>486</v>
      </c>
      <c r="M886" s="3">
        <v>2008</v>
      </c>
      <c r="N886" s="4" t="s">
        <v>486</v>
      </c>
      <c r="O886" s="4" t="s">
        <v>267</v>
      </c>
      <c r="P886" s="3">
        <v>2017</v>
      </c>
      <c r="Q886" s="1" t="s">
        <v>3902</v>
      </c>
      <c r="R886" s="2" t="b">
        <f t="shared" si="3"/>
        <v>1</v>
      </c>
    </row>
    <row r="887" spans="1:18" x14ac:dyDescent="0.3">
      <c r="A887" s="100">
        <v>883</v>
      </c>
      <c r="B887" s="100">
        <v>1</v>
      </c>
      <c r="C887" s="100" t="s">
        <v>1392</v>
      </c>
      <c r="D887" s="3" t="s">
        <v>1705</v>
      </c>
      <c r="E887" s="3" t="s">
        <v>2038</v>
      </c>
      <c r="F887" s="101" t="s">
        <v>2160</v>
      </c>
      <c r="G887" s="101" t="s">
        <v>2173</v>
      </c>
      <c r="H887" s="101" t="s">
        <v>3903</v>
      </c>
      <c r="I887" s="102">
        <v>161420</v>
      </c>
      <c r="J887" s="102">
        <v>116738202</v>
      </c>
      <c r="K887" s="3" t="s">
        <v>104</v>
      </c>
      <c r="L887" s="3" t="s">
        <v>486</v>
      </c>
      <c r="M887" s="3">
        <v>2008</v>
      </c>
      <c r="N887" s="4" t="s">
        <v>486</v>
      </c>
      <c r="O887" s="4" t="s">
        <v>267</v>
      </c>
      <c r="P887" s="3">
        <v>2017</v>
      </c>
      <c r="Q887" s="1" t="s">
        <v>3903</v>
      </c>
      <c r="R887" s="2" t="b">
        <f t="shared" si="3"/>
        <v>1</v>
      </c>
    </row>
    <row r="888" spans="1:18" x14ac:dyDescent="0.3">
      <c r="A888" s="100">
        <v>884</v>
      </c>
      <c r="B888" s="100">
        <v>1</v>
      </c>
      <c r="C888" s="100" t="s">
        <v>1392</v>
      </c>
      <c r="D888" s="3" t="s">
        <v>1705</v>
      </c>
      <c r="E888" s="3" t="s">
        <v>2038</v>
      </c>
      <c r="F888" s="101" t="s">
        <v>2160</v>
      </c>
      <c r="G888" s="101" t="s">
        <v>2175</v>
      </c>
      <c r="H888" s="101" t="s">
        <v>3904</v>
      </c>
      <c r="I888" s="102">
        <v>116864416</v>
      </c>
      <c r="J888" s="102">
        <v>116864433</v>
      </c>
      <c r="K888" s="3" t="s">
        <v>104</v>
      </c>
      <c r="L888" s="3" t="s">
        <v>367</v>
      </c>
      <c r="M888" s="3" t="s">
        <v>267</v>
      </c>
      <c r="N888" s="4" t="s">
        <v>486</v>
      </c>
      <c r="O888" s="4" t="s">
        <v>267</v>
      </c>
      <c r="P888" s="3">
        <v>2017</v>
      </c>
      <c r="Q888" s="1" t="s">
        <v>3904</v>
      </c>
      <c r="R888" s="2" t="b">
        <f t="shared" si="3"/>
        <v>1</v>
      </c>
    </row>
    <row r="889" spans="1:18" x14ac:dyDescent="0.3">
      <c r="A889" s="100">
        <v>885</v>
      </c>
      <c r="B889" s="100">
        <v>1</v>
      </c>
      <c r="C889" s="100" t="s">
        <v>1392</v>
      </c>
      <c r="D889" s="3" t="s">
        <v>1705</v>
      </c>
      <c r="E889" s="3" t="s">
        <v>2038</v>
      </c>
      <c r="F889" s="101" t="s">
        <v>2177</v>
      </c>
      <c r="G889" s="101" t="s">
        <v>2178</v>
      </c>
      <c r="H889" s="101" t="s">
        <v>3905</v>
      </c>
      <c r="I889" s="102">
        <v>161390</v>
      </c>
      <c r="J889" s="102">
        <v>68630579</v>
      </c>
      <c r="K889" s="3" t="s">
        <v>104</v>
      </c>
      <c r="L889" s="3" t="s">
        <v>486</v>
      </c>
      <c r="M889" s="3">
        <v>2008</v>
      </c>
      <c r="N889" s="4" t="s">
        <v>486</v>
      </c>
      <c r="O889" s="4" t="s">
        <v>267</v>
      </c>
      <c r="P889" s="3">
        <v>2015</v>
      </c>
      <c r="Q889" s="1" t="s">
        <v>3905</v>
      </c>
      <c r="R889" s="2" t="b">
        <f t="shared" si="3"/>
        <v>1</v>
      </c>
    </row>
    <row r="890" spans="1:18" x14ac:dyDescent="0.3">
      <c r="A890" s="100">
        <v>886</v>
      </c>
      <c r="B890" s="100">
        <v>1</v>
      </c>
      <c r="C890" s="100" t="s">
        <v>1392</v>
      </c>
      <c r="D890" s="3" t="s">
        <v>1705</v>
      </c>
      <c r="E890" s="3" t="s">
        <v>2038</v>
      </c>
      <c r="F890" s="101" t="s">
        <v>2177</v>
      </c>
      <c r="G890" s="101" t="s">
        <v>2180</v>
      </c>
      <c r="H890" s="101" t="s">
        <v>3906</v>
      </c>
      <c r="I890" s="102">
        <v>161553</v>
      </c>
      <c r="J890" s="102">
        <v>68630712</v>
      </c>
      <c r="K890" s="3" t="s">
        <v>104</v>
      </c>
      <c r="L890" s="3" t="s">
        <v>368</v>
      </c>
      <c r="M890" s="3">
        <v>2008</v>
      </c>
      <c r="N890" s="4" t="s">
        <v>368</v>
      </c>
      <c r="O890" s="4" t="s">
        <v>267</v>
      </c>
      <c r="P890" s="3">
        <v>2015</v>
      </c>
      <c r="Q890" s="1" t="s">
        <v>3906</v>
      </c>
      <c r="R890" s="2" t="b">
        <f t="shared" si="3"/>
        <v>1</v>
      </c>
    </row>
    <row r="891" spans="1:18" x14ac:dyDescent="0.3">
      <c r="A891" s="100">
        <v>887</v>
      </c>
      <c r="B891" s="100">
        <v>1</v>
      </c>
      <c r="C891" s="100" t="s">
        <v>1392</v>
      </c>
      <c r="D891" s="3" t="s">
        <v>1705</v>
      </c>
      <c r="E891" s="3" t="s">
        <v>2038</v>
      </c>
      <c r="F891" s="101" t="s">
        <v>2182</v>
      </c>
      <c r="G891" s="101" t="s">
        <v>2183</v>
      </c>
      <c r="H891" s="101" t="s">
        <v>3907</v>
      </c>
      <c r="I891" s="102">
        <v>161655</v>
      </c>
      <c r="J891" s="102">
        <v>68630896</v>
      </c>
      <c r="K891" s="3" t="s">
        <v>104</v>
      </c>
      <c r="L891" s="3" t="s">
        <v>368</v>
      </c>
      <c r="M891" s="3">
        <v>2008</v>
      </c>
      <c r="N891" s="4" t="s">
        <v>368</v>
      </c>
      <c r="O891" s="4" t="s">
        <v>267</v>
      </c>
      <c r="P891" s="3">
        <v>2015</v>
      </c>
      <c r="Q891" s="1" t="s">
        <v>3907</v>
      </c>
      <c r="R891" s="2" t="b">
        <f t="shared" si="3"/>
        <v>1</v>
      </c>
    </row>
    <row r="892" spans="1:18" x14ac:dyDescent="0.3">
      <c r="A892" s="100">
        <v>888</v>
      </c>
      <c r="B892" s="100">
        <v>1</v>
      </c>
      <c r="C892" s="100" t="s">
        <v>1392</v>
      </c>
      <c r="D892" s="3" t="s">
        <v>1705</v>
      </c>
      <c r="E892" s="3" t="s">
        <v>2038</v>
      </c>
      <c r="F892" s="101" t="s">
        <v>2182</v>
      </c>
      <c r="G892" s="101" t="s">
        <v>324</v>
      </c>
      <c r="H892" s="101" t="s">
        <v>3908</v>
      </c>
      <c r="I892" s="102">
        <v>195457</v>
      </c>
      <c r="J892" s="102">
        <v>68631044</v>
      </c>
      <c r="K892" s="3" t="s">
        <v>104</v>
      </c>
      <c r="L892" s="3" t="s">
        <v>368</v>
      </c>
      <c r="M892" s="3">
        <v>2010</v>
      </c>
      <c r="N892" s="4" t="s">
        <v>486</v>
      </c>
      <c r="O892" s="4" t="s">
        <v>267</v>
      </c>
      <c r="P892" s="3">
        <v>2015</v>
      </c>
      <c r="Q892" s="1" t="s">
        <v>3908</v>
      </c>
      <c r="R892" s="2" t="b">
        <f t="shared" si="3"/>
        <v>1</v>
      </c>
    </row>
    <row r="893" spans="1:18" x14ac:dyDescent="0.3">
      <c r="A893" s="100">
        <v>889</v>
      </c>
      <c r="B893" s="100">
        <v>1</v>
      </c>
      <c r="C893" s="100" t="s">
        <v>1392</v>
      </c>
      <c r="D893" s="3" t="s">
        <v>1705</v>
      </c>
      <c r="E893" s="3" t="s">
        <v>2038</v>
      </c>
      <c r="F893" s="101" t="s">
        <v>2186</v>
      </c>
      <c r="G893" s="101" t="s">
        <v>2187</v>
      </c>
      <c r="H893" s="101" t="s">
        <v>3909</v>
      </c>
      <c r="I893" s="102">
        <v>116878521</v>
      </c>
      <c r="J893" s="102">
        <v>116878528</v>
      </c>
      <c r="K893" s="3" t="s">
        <v>104</v>
      </c>
      <c r="L893" s="3" t="s">
        <v>367</v>
      </c>
      <c r="M893" s="3" t="s">
        <v>267</v>
      </c>
      <c r="N893" s="4" t="s">
        <v>368</v>
      </c>
      <c r="O893" s="4" t="s">
        <v>267</v>
      </c>
      <c r="P893" s="3">
        <v>2017</v>
      </c>
      <c r="Q893" s="1" t="s">
        <v>3909</v>
      </c>
      <c r="R893" s="2" t="b">
        <f t="shared" si="3"/>
        <v>1</v>
      </c>
    </row>
    <row r="894" spans="1:18" x14ac:dyDescent="0.3">
      <c r="A894" s="100">
        <v>890</v>
      </c>
      <c r="B894" s="100">
        <v>1</v>
      </c>
      <c r="C894" s="100" t="s">
        <v>1392</v>
      </c>
      <c r="D894" s="3" t="s">
        <v>1705</v>
      </c>
      <c r="E894" s="3" t="s">
        <v>2038</v>
      </c>
      <c r="F894" s="101" t="s">
        <v>2186</v>
      </c>
      <c r="G894" s="101" t="s">
        <v>2189</v>
      </c>
      <c r="H894" s="101" t="s">
        <v>3910</v>
      </c>
      <c r="I894" s="102">
        <v>195465</v>
      </c>
      <c r="J894" s="102">
        <v>68637112</v>
      </c>
      <c r="K894" s="3" t="s">
        <v>104</v>
      </c>
      <c r="L894" s="3" t="s">
        <v>368</v>
      </c>
      <c r="M894" s="3">
        <v>2010</v>
      </c>
      <c r="N894" s="4" t="s">
        <v>368</v>
      </c>
      <c r="O894" s="4" t="s">
        <v>267</v>
      </c>
      <c r="P894" s="3">
        <v>2015</v>
      </c>
      <c r="Q894" s="1" t="s">
        <v>3910</v>
      </c>
      <c r="R894" s="2" t="b">
        <f t="shared" si="3"/>
        <v>1</v>
      </c>
    </row>
    <row r="895" spans="1:18" x14ac:dyDescent="0.3">
      <c r="A895" s="100">
        <v>891</v>
      </c>
      <c r="B895" s="100">
        <v>1</v>
      </c>
      <c r="C895" s="100" t="s">
        <v>1392</v>
      </c>
      <c r="D895" s="3" t="s">
        <v>1705</v>
      </c>
      <c r="E895" s="3" t="s">
        <v>2038</v>
      </c>
      <c r="F895" s="101" t="s">
        <v>2186</v>
      </c>
      <c r="G895" s="101" t="s">
        <v>2191</v>
      </c>
      <c r="H895" s="101" t="s">
        <v>3911</v>
      </c>
      <c r="I895" s="102">
        <v>116878536</v>
      </c>
      <c r="J895" s="102">
        <v>116878542</v>
      </c>
      <c r="K895" s="3" t="s">
        <v>104</v>
      </c>
      <c r="L895" s="3" t="s">
        <v>367</v>
      </c>
      <c r="M895" s="3" t="s">
        <v>267</v>
      </c>
      <c r="N895" s="4" t="s">
        <v>368</v>
      </c>
      <c r="O895" s="4" t="s">
        <v>267</v>
      </c>
      <c r="P895" s="3">
        <v>2017</v>
      </c>
      <c r="Q895" s="1" t="s">
        <v>3911</v>
      </c>
      <c r="R895" s="2" t="b">
        <f t="shared" si="3"/>
        <v>1</v>
      </c>
    </row>
    <row r="896" spans="1:18" x14ac:dyDescent="0.3">
      <c r="A896" s="100">
        <v>892</v>
      </c>
      <c r="B896" s="100">
        <v>1</v>
      </c>
      <c r="C896" s="100" t="s">
        <v>1392</v>
      </c>
      <c r="D896" s="3" t="s">
        <v>1705</v>
      </c>
      <c r="E896" s="3" t="s">
        <v>2038</v>
      </c>
      <c r="F896" s="101" t="s">
        <v>2186</v>
      </c>
      <c r="G896" s="101" t="s">
        <v>2197</v>
      </c>
      <c r="H896" s="101" t="s">
        <v>3912</v>
      </c>
      <c r="I896" s="102">
        <v>161647</v>
      </c>
      <c r="J896" s="102">
        <v>68637248</v>
      </c>
      <c r="K896" s="3" t="s">
        <v>104</v>
      </c>
      <c r="L896" s="3" t="s">
        <v>486</v>
      </c>
      <c r="M896" s="3">
        <v>2004</v>
      </c>
      <c r="N896" s="4" t="s">
        <v>486</v>
      </c>
      <c r="O896" s="4" t="s">
        <v>267</v>
      </c>
      <c r="P896" s="3">
        <v>2015</v>
      </c>
      <c r="Q896" s="1" t="s">
        <v>3912</v>
      </c>
      <c r="R896" s="2" t="b">
        <f t="shared" si="3"/>
        <v>1</v>
      </c>
    </row>
    <row r="897" spans="1:18" x14ac:dyDescent="0.3">
      <c r="A897" s="100">
        <v>893</v>
      </c>
      <c r="B897" s="100">
        <v>1</v>
      </c>
      <c r="C897" s="100" t="s">
        <v>1392</v>
      </c>
      <c r="D897" s="3" t="s">
        <v>1705</v>
      </c>
      <c r="E897" s="3" t="s">
        <v>2038</v>
      </c>
      <c r="F897" s="101" t="s">
        <v>2186</v>
      </c>
      <c r="G897" s="101" t="s">
        <v>2199</v>
      </c>
      <c r="H897" s="101" t="s">
        <v>3913</v>
      </c>
      <c r="I897" s="102">
        <v>116878550</v>
      </c>
      <c r="J897" s="102">
        <v>116878556</v>
      </c>
      <c r="K897" s="3" t="s">
        <v>104</v>
      </c>
      <c r="L897" s="3" t="s">
        <v>367</v>
      </c>
      <c r="M897" s="3" t="s">
        <v>267</v>
      </c>
      <c r="N897" s="4" t="s">
        <v>368</v>
      </c>
      <c r="O897" s="4" t="s">
        <v>267</v>
      </c>
      <c r="P897" s="3">
        <v>2017</v>
      </c>
      <c r="Q897" s="1" t="s">
        <v>3913</v>
      </c>
      <c r="R897" s="2" t="b">
        <f t="shared" si="3"/>
        <v>1</v>
      </c>
    </row>
    <row r="898" spans="1:18" x14ac:dyDescent="0.3">
      <c r="A898" s="100">
        <v>894</v>
      </c>
      <c r="B898" s="100">
        <v>1</v>
      </c>
      <c r="C898" s="100" t="s">
        <v>1392</v>
      </c>
      <c r="D898" s="3" t="s">
        <v>1705</v>
      </c>
      <c r="E898" s="3" t="s">
        <v>2038</v>
      </c>
      <c r="F898" s="101" t="s">
        <v>2186</v>
      </c>
      <c r="G898" s="101" t="s">
        <v>2201</v>
      </c>
      <c r="H898" s="101" t="s">
        <v>3914</v>
      </c>
      <c r="I898" s="102">
        <v>195466</v>
      </c>
      <c r="J898" s="102">
        <v>116740327</v>
      </c>
      <c r="K898" s="3" t="s">
        <v>104</v>
      </c>
      <c r="L898" s="3" t="s">
        <v>368</v>
      </c>
      <c r="M898" s="3">
        <v>2010</v>
      </c>
      <c r="N898" s="4" t="s">
        <v>486</v>
      </c>
      <c r="O898" s="4" t="s">
        <v>267</v>
      </c>
      <c r="P898" s="3">
        <v>2017</v>
      </c>
      <c r="Q898" s="1" t="s">
        <v>3914</v>
      </c>
      <c r="R898" s="2" t="b">
        <f t="shared" si="3"/>
        <v>1</v>
      </c>
    </row>
    <row r="899" spans="1:18" x14ac:dyDescent="0.3">
      <c r="A899" s="100">
        <v>895</v>
      </c>
      <c r="B899" s="100">
        <v>1</v>
      </c>
      <c r="C899" s="100" t="s">
        <v>1392</v>
      </c>
      <c r="D899" s="3" t="s">
        <v>1705</v>
      </c>
      <c r="E899" s="3" t="s">
        <v>2038</v>
      </c>
      <c r="F899" s="101" t="s">
        <v>2186</v>
      </c>
      <c r="G899" s="101" t="s">
        <v>2203</v>
      </c>
      <c r="H899" s="101" t="s">
        <v>3915</v>
      </c>
      <c r="I899" s="102">
        <v>116878564</v>
      </c>
      <c r="J899" s="102">
        <v>116878588</v>
      </c>
      <c r="K899" s="3" t="s">
        <v>104</v>
      </c>
      <c r="L899" s="3" t="s">
        <v>367</v>
      </c>
      <c r="M899" s="3" t="s">
        <v>267</v>
      </c>
      <c r="N899" s="4" t="s">
        <v>368</v>
      </c>
      <c r="O899" s="4" t="s">
        <v>267</v>
      </c>
      <c r="P899" s="3">
        <v>2017</v>
      </c>
      <c r="Q899" s="1" t="s">
        <v>3915</v>
      </c>
      <c r="R899" s="2" t="b">
        <f t="shared" si="3"/>
        <v>1</v>
      </c>
    </row>
    <row r="900" spans="1:18" x14ac:dyDescent="0.3">
      <c r="A900" s="100">
        <v>896</v>
      </c>
      <c r="B900" s="100">
        <v>1</v>
      </c>
      <c r="C900" s="100" t="s">
        <v>1392</v>
      </c>
      <c r="D900" s="3" t="s">
        <v>1705</v>
      </c>
      <c r="E900" s="3" t="s">
        <v>2038</v>
      </c>
      <c r="F900" s="101" t="s">
        <v>2186</v>
      </c>
      <c r="G900" s="101" t="s">
        <v>2205</v>
      </c>
      <c r="H900" s="101" t="s">
        <v>3916</v>
      </c>
      <c r="I900" s="102">
        <v>144153067</v>
      </c>
      <c r="J900" s="102">
        <v>144153610</v>
      </c>
      <c r="K900" s="3" t="s">
        <v>104</v>
      </c>
      <c r="L900" s="3" t="s">
        <v>367</v>
      </c>
      <c r="M900" s="3" t="s">
        <v>267</v>
      </c>
      <c r="N900" s="4" t="s">
        <v>368</v>
      </c>
      <c r="O900" s="4" t="s">
        <v>267</v>
      </c>
      <c r="P900" s="106">
        <v>43891</v>
      </c>
      <c r="Q900" s="1" t="s">
        <v>3916</v>
      </c>
      <c r="R900" s="2" t="b">
        <f t="shared" si="3"/>
        <v>1</v>
      </c>
    </row>
    <row r="901" spans="1:18" x14ac:dyDescent="0.3">
      <c r="A901" s="100">
        <v>897</v>
      </c>
      <c r="B901" s="100">
        <v>1</v>
      </c>
      <c r="C901" s="100" t="s">
        <v>1392</v>
      </c>
      <c r="D901" s="3" t="s">
        <v>1705</v>
      </c>
      <c r="E901" s="3" t="s">
        <v>2038</v>
      </c>
      <c r="F901" s="101" t="s">
        <v>2186</v>
      </c>
      <c r="G901" s="101" t="s">
        <v>2208</v>
      </c>
      <c r="H901" s="101" t="s">
        <v>3917</v>
      </c>
      <c r="I901" s="102">
        <v>161559</v>
      </c>
      <c r="J901" s="102">
        <v>68637419</v>
      </c>
      <c r="K901" s="3" t="s">
        <v>104</v>
      </c>
      <c r="L901" s="3" t="s">
        <v>486</v>
      </c>
      <c r="M901" s="3">
        <v>2008</v>
      </c>
      <c r="N901" s="4" t="s">
        <v>486</v>
      </c>
      <c r="O901" s="4" t="s">
        <v>267</v>
      </c>
      <c r="P901" s="3">
        <v>2015</v>
      </c>
      <c r="Q901" s="1" t="s">
        <v>3917</v>
      </c>
      <c r="R901" s="2" t="b">
        <f t="shared" si="3"/>
        <v>1</v>
      </c>
    </row>
    <row r="902" spans="1:18" x14ac:dyDescent="0.3">
      <c r="A902" s="100">
        <v>898</v>
      </c>
      <c r="B902" s="100">
        <v>1</v>
      </c>
      <c r="C902" s="100" t="s">
        <v>1392</v>
      </c>
      <c r="D902" s="3" t="s">
        <v>1705</v>
      </c>
      <c r="E902" s="3" t="s">
        <v>2038</v>
      </c>
      <c r="F902" s="101" t="s">
        <v>2186</v>
      </c>
      <c r="G902" s="101" t="s">
        <v>2210</v>
      </c>
      <c r="H902" s="101" t="s">
        <v>3918</v>
      </c>
      <c r="I902" s="102">
        <v>195467</v>
      </c>
      <c r="J902" s="102">
        <v>116740427</v>
      </c>
      <c r="K902" s="3" t="s">
        <v>104</v>
      </c>
      <c r="L902" s="3" t="s">
        <v>486</v>
      </c>
      <c r="M902" s="3">
        <v>2010</v>
      </c>
      <c r="N902" s="4" t="s">
        <v>486</v>
      </c>
      <c r="O902" s="4" t="s">
        <v>267</v>
      </c>
      <c r="P902" s="3">
        <v>2017</v>
      </c>
      <c r="Q902" s="1" t="s">
        <v>3918</v>
      </c>
      <c r="R902" s="2" t="b">
        <f t="shared" si="3"/>
        <v>1</v>
      </c>
    </row>
    <row r="903" spans="1:18" x14ac:dyDescent="0.3">
      <c r="A903" s="100">
        <v>899</v>
      </c>
      <c r="B903" s="100">
        <v>1</v>
      </c>
      <c r="C903" s="100" t="s">
        <v>1392</v>
      </c>
      <c r="D903" s="3" t="s">
        <v>1705</v>
      </c>
      <c r="E903" s="3" t="s">
        <v>2038</v>
      </c>
      <c r="F903" s="101" t="s">
        <v>2186</v>
      </c>
      <c r="G903" s="101" t="s">
        <v>2212</v>
      </c>
      <c r="H903" s="101" t="s">
        <v>3919</v>
      </c>
      <c r="I903" s="102">
        <v>162215826</v>
      </c>
      <c r="J903" s="102">
        <v>162215848</v>
      </c>
      <c r="K903" s="3" t="s">
        <v>104</v>
      </c>
      <c r="L903" s="3" t="s">
        <v>367</v>
      </c>
      <c r="M903" s="3" t="s">
        <v>267</v>
      </c>
      <c r="N903" s="4" t="s">
        <v>368</v>
      </c>
      <c r="O903" s="4" t="s">
        <v>267</v>
      </c>
      <c r="P903" s="104">
        <v>43891</v>
      </c>
      <c r="Q903" s="1" t="s">
        <v>3919</v>
      </c>
      <c r="R903" s="2" t="b">
        <f t="shared" si="3"/>
        <v>1</v>
      </c>
    </row>
    <row r="904" spans="1:18" x14ac:dyDescent="0.3">
      <c r="A904" s="100">
        <v>900</v>
      </c>
      <c r="B904" s="100">
        <v>1</v>
      </c>
      <c r="C904" s="100" t="s">
        <v>1392</v>
      </c>
      <c r="D904" s="3" t="s">
        <v>1705</v>
      </c>
      <c r="E904" s="3" t="s">
        <v>2038</v>
      </c>
      <c r="F904" s="101" t="s">
        <v>2186</v>
      </c>
      <c r="G904" s="101" t="s">
        <v>2214</v>
      </c>
      <c r="H904" s="101" t="s">
        <v>3920</v>
      </c>
      <c r="I904" s="102">
        <v>195468</v>
      </c>
      <c r="J904" s="102">
        <v>68637552</v>
      </c>
      <c r="K904" s="3" t="s">
        <v>104</v>
      </c>
      <c r="L904" s="3" t="s">
        <v>368</v>
      </c>
      <c r="M904" s="3">
        <v>2010</v>
      </c>
      <c r="N904" s="4" t="s">
        <v>368</v>
      </c>
      <c r="O904" s="4" t="s">
        <v>267</v>
      </c>
      <c r="P904" s="3">
        <v>2015</v>
      </c>
      <c r="Q904" s="1" t="s">
        <v>3920</v>
      </c>
      <c r="R904" s="2" t="b">
        <f t="shared" si="3"/>
        <v>1</v>
      </c>
    </row>
    <row r="905" spans="1:18" x14ac:dyDescent="0.3">
      <c r="A905" s="100">
        <v>901</v>
      </c>
      <c r="B905" s="100">
        <v>1</v>
      </c>
      <c r="C905" s="100" t="s">
        <v>1392</v>
      </c>
      <c r="D905" s="3" t="s">
        <v>1705</v>
      </c>
      <c r="E905" s="3" t="s">
        <v>2038</v>
      </c>
      <c r="F905" s="101" t="s">
        <v>2186</v>
      </c>
      <c r="G905" s="101" t="s">
        <v>2216</v>
      </c>
      <c r="H905" s="101" t="s">
        <v>3921</v>
      </c>
      <c r="I905" s="102">
        <v>161605</v>
      </c>
      <c r="J905" s="102">
        <v>124513660</v>
      </c>
      <c r="K905" s="3" t="s">
        <v>104</v>
      </c>
      <c r="L905" s="105" t="s">
        <v>486</v>
      </c>
      <c r="M905" s="105">
        <v>2004</v>
      </c>
      <c r="N905" s="4" t="s">
        <v>368</v>
      </c>
      <c r="O905" s="4" t="s">
        <v>267</v>
      </c>
      <c r="P905" s="104">
        <v>43891</v>
      </c>
      <c r="Q905" s="1" t="s">
        <v>3921</v>
      </c>
      <c r="R905" s="2" t="b">
        <f t="shared" si="3"/>
        <v>1</v>
      </c>
    </row>
    <row r="906" spans="1:18" x14ac:dyDescent="0.3">
      <c r="A906" s="100">
        <v>902</v>
      </c>
      <c r="B906" s="100">
        <v>1</v>
      </c>
      <c r="C906" s="100" t="s">
        <v>1392</v>
      </c>
      <c r="D906" s="3" t="s">
        <v>1705</v>
      </c>
      <c r="E906" s="3" t="s">
        <v>2038</v>
      </c>
      <c r="F906" s="101" t="s">
        <v>2218</v>
      </c>
      <c r="G906" s="101" t="s">
        <v>2219</v>
      </c>
      <c r="H906" s="101" t="s">
        <v>3922</v>
      </c>
      <c r="I906" s="102">
        <v>161337</v>
      </c>
      <c r="J906" s="102">
        <v>68640180</v>
      </c>
      <c r="K906" s="3" t="s">
        <v>104</v>
      </c>
      <c r="L906" s="3" t="s">
        <v>368</v>
      </c>
      <c r="M906" s="3">
        <v>2010</v>
      </c>
      <c r="N906" s="4" t="s">
        <v>368</v>
      </c>
      <c r="O906" s="4" t="s">
        <v>267</v>
      </c>
      <c r="P906" s="3">
        <v>2015</v>
      </c>
      <c r="Q906" s="1" t="s">
        <v>3922</v>
      </c>
      <c r="R906" s="2" t="b">
        <f t="shared" si="3"/>
        <v>1</v>
      </c>
    </row>
    <row r="907" spans="1:18" x14ac:dyDescent="0.3">
      <c r="A907" s="100">
        <v>903</v>
      </c>
      <c r="B907" s="100">
        <v>1</v>
      </c>
      <c r="C907" s="100" t="s">
        <v>1392</v>
      </c>
      <c r="D907" s="3" t="s">
        <v>1705</v>
      </c>
      <c r="E907" s="3" t="s">
        <v>2038</v>
      </c>
      <c r="F907" s="101" t="s">
        <v>2218</v>
      </c>
      <c r="G907" s="101" t="s">
        <v>2221</v>
      </c>
      <c r="H907" s="101" t="s">
        <v>3923</v>
      </c>
      <c r="I907" s="102">
        <v>195471</v>
      </c>
      <c r="J907" s="102">
        <v>68640323</v>
      </c>
      <c r="K907" s="3" t="s">
        <v>104</v>
      </c>
      <c r="L907" s="3" t="s">
        <v>486</v>
      </c>
      <c r="M907" s="3">
        <v>2010</v>
      </c>
      <c r="N907" s="4" t="s">
        <v>486</v>
      </c>
      <c r="O907" s="4" t="s">
        <v>267</v>
      </c>
      <c r="P907" s="3">
        <v>2015</v>
      </c>
      <c r="Q907" s="1" t="s">
        <v>3923</v>
      </c>
      <c r="R907" s="2" t="b">
        <f t="shared" si="3"/>
        <v>1</v>
      </c>
    </row>
    <row r="908" spans="1:18" x14ac:dyDescent="0.3">
      <c r="A908" s="100">
        <v>904</v>
      </c>
      <c r="B908" s="100">
        <v>1</v>
      </c>
      <c r="C908" s="100" t="s">
        <v>1392</v>
      </c>
      <c r="D908" s="3" t="s">
        <v>1705</v>
      </c>
      <c r="E908" s="3" t="s">
        <v>2038</v>
      </c>
      <c r="F908" s="101" t="s">
        <v>2218</v>
      </c>
      <c r="G908" s="101" t="s">
        <v>2223</v>
      </c>
      <c r="H908" s="101" t="s">
        <v>3924</v>
      </c>
      <c r="I908" s="102">
        <v>195472</v>
      </c>
      <c r="J908" s="102">
        <v>68640455</v>
      </c>
      <c r="K908" s="3" t="s">
        <v>104</v>
      </c>
      <c r="L908" s="3" t="s">
        <v>368</v>
      </c>
      <c r="M908" s="3">
        <v>2010</v>
      </c>
      <c r="N908" s="4" t="s">
        <v>368</v>
      </c>
      <c r="O908" s="4" t="s">
        <v>267</v>
      </c>
      <c r="P908" s="3">
        <v>2015</v>
      </c>
      <c r="Q908" s="1" t="s">
        <v>3924</v>
      </c>
      <c r="R908" s="2" t="b">
        <f t="shared" si="3"/>
        <v>1</v>
      </c>
    </row>
    <row r="909" spans="1:18" x14ac:dyDescent="0.3">
      <c r="A909" s="100">
        <v>905</v>
      </c>
      <c r="B909" s="100">
        <v>1</v>
      </c>
      <c r="C909" s="100" t="s">
        <v>1392</v>
      </c>
      <c r="D909" s="3" t="s">
        <v>1705</v>
      </c>
      <c r="E909" s="3" t="s">
        <v>2038</v>
      </c>
      <c r="F909" s="101" t="s">
        <v>2218</v>
      </c>
      <c r="G909" s="101" t="s">
        <v>2225</v>
      </c>
      <c r="H909" s="101" t="s">
        <v>3925</v>
      </c>
      <c r="I909" s="102">
        <v>161370</v>
      </c>
      <c r="J909" s="102">
        <v>68640573</v>
      </c>
      <c r="K909" s="3" t="s">
        <v>104</v>
      </c>
      <c r="L909" s="3" t="s">
        <v>2972</v>
      </c>
      <c r="M909" s="3">
        <v>2010</v>
      </c>
      <c r="N909" s="4" t="s">
        <v>368</v>
      </c>
      <c r="O909" s="4" t="s">
        <v>267</v>
      </c>
      <c r="P909" s="3">
        <v>2015</v>
      </c>
      <c r="Q909" s="1" t="s">
        <v>3925</v>
      </c>
      <c r="R909" s="2" t="b">
        <f t="shared" si="3"/>
        <v>1</v>
      </c>
    </row>
    <row r="910" spans="1:18" x14ac:dyDescent="0.3">
      <c r="A910" s="100">
        <v>906</v>
      </c>
      <c r="B910" s="100">
        <v>1</v>
      </c>
      <c r="C910" s="100" t="s">
        <v>1392</v>
      </c>
      <c r="D910" s="3" t="s">
        <v>1705</v>
      </c>
      <c r="E910" s="3" t="s">
        <v>2038</v>
      </c>
      <c r="F910" s="101" t="s">
        <v>2218</v>
      </c>
      <c r="G910" s="101" t="s">
        <v>2227</v>
      </c>
      <c r="H910" s="101" t="s">
        <v>3926</v>
      </c>
      <c r="I910" s="102">
        <v>195473</v>
      </c>
      <c r="J910" s="102">
        <v>68640697</v>
      </c>
      <c r="K910" s="3" t="s">
        <v>104</v>
      </c>
      <c r="L910" s="3" t="s">
        <v>368</v>
      </c>
      <c r="M910" s="3">
        <v>2010</v>
      </c>
      <c r="N910" s="4" t="s">
        <v>368</v>
      </c>
      <c r="O910" s="4" t="s">
        <v>267</v>
      </c>
      <c r="P910" s="3">
        <v>2015</v>
      </c>
      <c r="Q910" s="1" t="s">
        <v>3926</v>
      </c>
      <c r="R910" s="2" t="b">
        <f t="shared" si="3"/>
        <v>1</v>
      </c>
    </row>
    <row r="911" spans="1:18" x14ac:dyDescent="0.3">
      <c r="A911" s="100">
        <v>907</v>
      </c>
      <c r="B911" s="100">
        <v>1</v>
      </c>
      <c r="C911" s="100" t="s">
        <v>1392</v>
      </c>
      <c r="D911" s="3" t="s">
        <v>1705</v>
      </c>
      <c r="E911" s="3" t="s">
        <v>2038</v>
      </c>
      <c r="F911" s="101" t="s">
        <v>2218</v>
      </c>
      <c r="G911" s="101" t="s">
        <v>2229</v>
      </c>
      <c r="H911" s="101" t="s">
        <v>3927</v>
      </c>
      <c r="I911" s="102">
        <v>70681387</v>
      </c>
      <c r="J911" s="102">
        <v>70681738</v>
      </c>
      <c r="K911" s="3" t="s">
        <v>104</v>
      </c>
      <c r="L911" s="3" t="s">
        <v>367</v>
      </c>
      <c r="M911" s="3" t="s">
        <v>267</v>
      </c>
      <c r="N911" s="4" t="s">
        <v>368</v>
      </c>
      <c r="O911" s="4" t="s">
        <v>267</v>
      </c>
      <c r="P911" s="3">
        <v>2015</v>
      </c>
      <c r="Q911" s="1" t="s">
        <v>3927</v>
      </c>
      <c r="R911" s="2" t="b">
        <f t="shared" si="3"/>
        <v>1</v>
      </c>
    </row>
    <row r="912" spans="1:18" x14ac:dyDescent="0.3">
      <c r="A912" s="100">
        <v>908</v>
      </c>
      <c r="B912" s="100">
        <v>1</v>
      </c>
      <c r="C912" s="100" t="s">
        <v>1392</v>
      </c>
      <c r="D912" s="3" t="s">
        <v>1705</v>
      </c>
      <c r="E912" s="3" t="s">
        <v>2038</v>
      </c>
      <c r="F912" s="101" t="s">
        <v>2231</v>
      </c>
      <c r="G912" s="101" t="s">
        <v>2069</v>
      </c>
      <c r="H912" s="101" t="s">
        <v>3928</v>
      </c>
      <c r="I912" s="102">
        <v>44582</v>
      </c>
      <c r="J912" s="102">
        <v>2996098</v>
      </c>
      <c r="K912" s="3" t="s">
        <v>104</v>
      </c>
      <c r="L912" s="3" t="s">
        <v>368</v>
      </c>
      <c r="M912" s="3">
        <v>2004</v>
      </c>
      <c r="N912" s="4" t="s">
        <v>368</v>
      </c>
      <c r="O912" s="4" t="s">
        <v>267</v>
      </c>
      <c r="P912" s="106">
        <v>43891</v>
      </c>
      <c r="Q912" s="1" t="s">
        <v>3928</v>
      </c>
      <c r="R912" s="2" t="b">
        <f t="shared" si="3"/>
        <v>1</v>
      </c>
    </row>
    <row r="913" spans="1:18" x14ac:dyDescent="0.3">
      <c r="A913" s="100">
        <v>909</v>
      </c>
      <c r="B913" s="100">
        <v>1</v>
      </c>
      <c r="C913" s="100" t="s">
        <v>1392</v>
      </c>
      <c r="D913" s="3" t="s">
        <v>1705</v>
      </c>
      <c r="E913" s="3" t="s">
        <v>2038</v>
      </c>
      <c r="F913" s="101" t="s">
        <v>2231</v>
      </c>
      <c r="G913" s="101" t="s">
        <v>2233</v>
      </c>
      <c r="H913" s="101" t="s">
        <v>3929</v>
      </c>
      <c r="I913" s="102">
        <v>44583</v>
      </c>
      <c r="J913" s="102">
        <v>2996319</v>
      </c>
      <c r="K913" s="3" t="s">
        <v>104</v>
      </c>
      <c r="L913" s="3" t="s">
        <v>368</v>
      </c>
      <c r="M913" s="3">
        <v>2004</v>
      </c>
      <c r="N913" s="4" t="s">
        <v>368</v>
      </c>
      <c r="O913" s="4" t="s">
        <v>267</v>
      </c>
      <c r="P913" s="112">
        <v>43891</v>
      </c>
      <c r="Q913" s="1" t="s">
        <v>3929</v>
      </c>
      <c r="R913" s="2" t="b">
        <f t="shared" si="3"/>
        <v>1</v>
      </c>
    </row>
    <row r="914" spans="1:18" x14ac:dyDescent="0.3">
      <c r="A914" s="100">
        <v>910</v>
      </c>
      <c r="B914" s="100">
        <v>1</v>
      </c>
      <c r="C914" s="100" t="s">
        <v>1392</v>
      </c>
      <c r="D914" s="3" t="s">
        <v>1705</v>
      </c>
      <c r="E914" s="3" t="s">
        <v>2038</v>
      </c>
      <c r="F914" s="101" t="s">
        <v>2231</v>
      </c>
      <c r="G914" s="101" t="s">
        <v>1884</v>
      </c>
      <c r="H914" s="101" t="s">
        <v>3930</v>
      </c>
      <c r="I914" s="102">
        <v>63121</v>
      </c>
      <c r="J914" s="102">
        <v>3120509</v>
      </c>
      <c r="K914" s="3" t="s">
        <v>104</v>
      </c>
      <c r="L914" s="3" t="s">
        <v>486</v>
      </c>
      <c r="M914" s="3">
        <v>2007</v>
      </c>
      <c r="N914" s="4" t="s">
        <v>368</v>
      </c>
      <c r="O914" s="4" t="s">
        <v>267</v>
      </c>
      <c r="P914" s="106">
        <v>43891</v>
      </c>
      <c r="Q914" s="1" t="s">
        <v>3930</v>
      </c>
      <c r="R914" s="2" t="b">
        <f t="shared" si="3"/>
        <v>1</v>
      </c>
    </row>
    <row r="915" spans="1:18" x14ac:dyDescent="0.3">
      <c r="A915" s="100">
        <v>911</v>
      </c>
      <c r="B915" s="100">
        <v>1</v>
      </c>
      <c r="C915" s="100" t="s">
        <v>1392</v>
      </c>
      <c r="D915" s="3" t="s">
        <v>1705</v>
      </c>
      <c r="E915" s="3" t="s">
        <v>2038</v>
      </c>
      <c r="F915" s="101" t="s">
        <v>2231</v>
      </c>
      <c r="G915" s="101" t="s">
        <v>2236</v>
      </c>
      <c r="H915" s="101" t="s">
        <v>3931</v>
      </c>
      <c r="I915" s="102">
        <v>185198377</v>
      </c>
      <c r="J915" s="102">
        <v>185198553</v>
      </c>
      <c r="K915" s="3" t="s">
        <v>104</v>
      </c>
      <c r="L915" s="3" t="s">
        <v>368</v>
      </c>
      <c r="M915" s="3">
        <v>2004</v>
      </c>
      <c r="N915" s="4" t="s">
        <v>368</v>
      </c>
      <c r="O915" s="4" t="s">
        <v>267</v>
      </c>
      <c r="P915" s="110">
        <v>44197</v>
      </c>
      <c r="Q915" s="1" t="s">
        <v>3931</v>
      </c>
      <c r="R915" s="2" t="b">
        <f t="shared" si="3"/>
        <v>1</v>
      </c>
    </row>
    <row r="916" spans="1:18" x14ac:dyDescent="0.3">
      <c r="A916" s="100">
        <v>912</v>
      </c>
      <c r="B916" s="100">
        <v>0</v>
      </c>
      <c r="C916" s="100" t="s">
        <v>1392</v>
      </c>
      <c r="D916" s="3" t="s">
        <v>1705</v>
      </c>
      <c r="E916" s="3" t="s">
        <v>2038</v>
      </c>
      <c r="F916" s="101" t="s">
        <v>2231</v>
      </c>
      <c r="G916" s="101" t="s">
        <v>2238</v>
      </c>
      <c r="H916" s="101" t="s">
        <v>4285</v>
      </c>
      <c r="I916" s="100" t="e">
        <v>#N/A</v>
      </c>
      <c r="J916" s="100" t="e">
        <v>#N/A</v>
      </c>
      <c r="K916" s="3"/>
      <c r="L916" s="3" t="s">
        <v>486</v>
      </c>
      <c r="M916" s="3">
        <v>2007</v>
      </c>
      <c r="N916" s="4" t="s">
        <v>5576</v>
      </c>
      <c r="O916" s="3"/>
      <c r="P916" s="106"/>
      <c r="Q916" s="1" t="s">
        <v>4285</v>
      </c>
      <c r="R916" s="2" t="b">
        <f t="shared" si="3"/>
        <v>1</v>
      </c>
    </row>
    <row r="917" spans="1:18" x14ac:dyDescent="0.3">
      <c r="A917" s="100">
        <v>913</v>
      </c>
      <c r="B917" s="100">
        <v>1</v>
      </c>
      <c r="C917" s="100" t="s">
        <v>1392</v>
      </c>
      <c r="D917" s="3" t="s">
        <v>1705</v>
      </c>
      <c r="E917" s="3" t="s">
        <v>2038</v>
      </c>
      <c r="F917" s="101" t="s">
        <v>2231</v>
      </c>
      <c r="G917" s="101" t="s">
        <v>2240</v>
      </c>
      <c r="H917" s="101" t="s">
        <v>3932</v>
      </c>
      <c r="I917" s="102">
        <v>44641</v>
      </c>
      <c r="J917" s="114">
        <v>200322152</v>
      </c>
      <c r="K917" s="3" t="s">
        <v>104</v>
      </c>
      <c r="L917" s="3" t="s">
        <v>486</v>
      </c>
      <c r="M917" s="3">
        <v>2004</v>
      </c>
      <c r="N917" s="4" t="s">
        <v>368</v>
      </c>
      <c r="O917" s="4" t="s">
        <v>267</v>
      </c>
      <c r="P917" s="106">
        <v>43891</v>
      </c>
      <c r="Q917" s="1" t="s">
        <v>3932</v>
      </c>
      <c r="R917" s="2" t="b">
        <f t="shared" si="3"/>
        <v>1</v>
      </c>
    </row>
    <row r="918" spans="1:18" x14ac:dyDescent="0.3">
      <c r="A918" s="100">
        <v>914</v>
      </c>
      <c r="B918" s="100">
        <v>1</v>
      </c>
      <c r="C918" s="100" t="s">
        <v>1392</v>
      </c>
      <c r="D918" s="3" t="s">
        <v>1705</v>
      </c>
      <c r="E918" s="3" t="s">
        <v>2038</v>
      </c>
      <c r="F918" s="101" t="s">
        <v>2231</v>
      </c>
      <c r="G918" s="101" t="s">
        <v>2242</v>
      </c>
      <c r="H918" s="101" t="s">
        <v>3933</v>
      </c>
      <c r="I918" s="102">
        <v>63101</v>
      </c>
      <c r="J918" s="102">
        <v>3117368</v>
      </c>
      <c r="K918" s="3" t="s">
        <v>104</v>
      </c>
      <c r="L918" s="3" t="s">
        <v>486</v>
      </c>
      <c r="M918" s="3">
        <v>2007</v>
      </c>
      <c r="N918" s="4" t="s">
        <v>368</v>
      </c>
      <c r="O918" s="4" t="s">
        <v>267</v>
      </c>
      <c r="P918" s="106">
        <v>43891</v>
      </c>
      <c r="Q918" s="1" t="s">
        <v>3933</v>
      </c>
      <c r="R918" s="2" t="b">
        <f t="shared" si="3"/>
        <v>1</v>
      </c>
    </row>
    <row r="919" spans="1:18" x14ac:dyDescent="0.3">
      <c r="A919" s="100">
        <v>915</v>
      </c>
      <c r="B919" s="100">
        <v>1</v>
      </c>
      <c r="C919" s="100" t="s">
        <v>1392</v>
      </c>
      <c r="D919" s="3" t="s">
        <v>1705</v>
      </c>
      <c r="E919" s="3" t="s">
        <v>2038</v>
      </c>
      <c r="F919" s="101" t="s">
        <v>2231</v>
      </c>
      <c r="G919" s="101" t="s">
        <v>2244</v>
      </c>
      <c r="H919" s="101" t="s">
        <v>3934</v>
      </c>
      <c r="I919" s="102">
        <v>63140</v>
      </c>
      <c r="J919" s="102">
        <v>124462480</v>
      </c>
      <c r="K919" s="3" t="s">
        <v>104</v>
      </c>
      <c r="L919" s="3" t="s">
        <v>486</v>
      </c>
      <c r="M919" s="3">
        <v>2007</v>
      </c>
      <c r="N919" s="4" t="s">
        <v>368</v>
      </c>
      <c r="O919" s="4" t="s">
        <v>267</v>
      </c>
      <c r="P919" s="106">
        <v>43891</v>
      </c>
      <c r="Q919" s="1" t="s">
        <v>3934</v>
      </c>
      <c r="R919" s="2" t="b">
        <f t="shared" si="3"/>
        <v>1</v>
      </c>
    </row>
    <row r="920" spans="1:18" x14ac:dyDescent="0.3">
      <c r="A920" s="100">
        <v>916</v>
      </c>
      <c r="B920" s="100">
        <v>1</v>
      </c>
      <c r="C920" s="100" t="s">
        <v>1392</v>
      </c>
      <c r="D920" s="3" t="s">
        <v>1705</v>
      </c>
      <c r="E920" s="3" t="s">
        <v>2038</v>
      </c>
      <c r="F920" s="101" t="s">
        <v>2246</v>
      </c>
      <c r="G920" s="101" t="s">
        <v>2247</v>
      </c>
      <c r="H920" s="101" t="s">
        <v>3935</v>
      </c>
      <c r="I920" s="102">
        <v>161440</v>
      </c>
      <c r="J920" s="102">
        <v>124485912</v>
      </c>
      <c r="K920" s="3" t="s">
        <v>104</v>
      </c>
      <c r="L920" s="3" t="s">
        <v>486</v>
      </c>
      <c r="M920" s="3">
        <v>2008</v>
      </c>
      <c r="N920" s="4" t="s">
        <v>368</v>
      </c>
      <c r="O920" s="4" t="s">
        <v>267</v>
      </c>
      <c r="P920" s="104">
        <v>43891</v>
      </c>
      <c r="Q920" s="1" t="s">
        <v>3935</v>
      </c>
      <c r="R920" s="2" t="b">
        <f t="shared" si="3"/>
        <v>1</v>
      </c>
    </row>
    <row r="921" spans="1:18" x14ac:dyDescent="0.3">
      <c r="A921" s="100">
        <v>917</v>
      </c>
      <c r="B921" s="100">
        <v>1</v>
      </c>
      <c r="C921" s="100" t="s">
        <v>1392</v>
      </c>
      <c r="D921" s="3" t="s">
        <v>1705</v>
      </c>
      <c r="E921" s="3" t="s">
        <v>2038</v>
      </c>
      <c r="F921" s="101" t="s">
        <v>2249</v>
      </c>
      <c r="G921" s="101" t="s">
        <v>2250</v>
      </c>
      <c r="H921" s="101" t="s">
        <v>3936</v>
      </c>
      <c r="I921" s="102">
        <v>161534</v>
      </c>
      <c r="J921" s="102">
        <v>124501763</v>
      </c>
      <c r="K921" s="3" t="s">
        <v>104</v>
      </c>
      <c r="L921" s="105" t="s">
        <v>368</v>
      </c>
      <c r="M921" s="105">
        <v>2007</v>
      </c>
      <c r="N921" s="4" t="s">
        <v>368</v>
      </c>
      <c r="O921" s="4" t="s">
        <v>267</v>
      </c>
      <c r="P921" s="104">
        <v>43891</v>
      </c>
      <c r="Q921" s="1" t="s">
        <v>3936</v>
      </c>
      <c r="R921" s="2" t="b">
        <f t="shared" si="3"/>
        <v>1</v>
      </c>
    </row>
    <row r="922" spans="1:18" x14ac:dyDescent="0.3">
      <c r="A922" s="100">
        <v>918</v>
      </c>
      <c r="B922" s="100">
        <v>1</v>
      </c>
      <c r="C922" s="100" t="s">
        <v>1392</v>
      </c>
      <c r="D922" s="3" t="s">
        <v>1705</v>
      </c>
      <c r="E922" s="3" t="s">
        <v>2038</v>
      </c>
      <c r="F922" s="101" t="s">
        <v>2249</v>
      </c>
      <c r="G922" s="101" t="s">
        <v>2098</v>
      </c>
      <c r="H922" s="101" t="s">
        <v>3937</v>
      </c>
      <c r="I922" s="102">
        <v>161575</v>
      </c>
      <c r="J922" s="102">
        <v>124509549</v>
      </c>
      <c r="K922" s="3" t="s">
        <v>104</v>
      </c>
      <c r="L922" s="105" t="s">
        <v>368</v>
      </c>
      <c r="M922" s="105">
        <v>2004</v>
      </c>
      <c r="N922" s="4" t="s">
        <v>2972</v>
      </c>
      <c r="O922" s="4" t="s">
        <v>1218</v>
      </c>
      <c r="P922" s="104">
        <v>43891</v>
      </c>
      <c r="Q922" s="1" t="s">
        <v>3937</v>
      </c>
      <c r="R922" s="2" t="b">
        <f t="shared" si="3"/>
        <v>1</v>
      </c>
    </row>
    <row r="923" spans="1:18" x14ac:dyDescent="0.3">
      <c r="A923" s="100">
        <v>919</v>
      </c>
      <c r="B923" s="100">
        <v>1</v>
      </c>
      <c r="C923" s="100" t="s">
        <v>1392</v>
      </c>
      <c r="D923" s="3" t="s">
        <v>1705</v>
      </c>
      <c r="E923" s="3" t="s">
        <v>2038</v>
      </c>
      <c r="F923" s="101" t="s">
        <v>2249</v>
      </c>
      <c r="G923" s="101" t="s">
        <v>2253</v>
      </c>
      <c r="H923" s="101" t="s">
        <v>3938</v>
      </c>
      <c r="I923" s="102">
        <v>161742</v>
      </c>
      <c r="J923" s="102">
        <v>124536777</v>
      </c>
      <c r="K923" s="3" t="s">
        <v>104</v>
      </c>
      <c r="L923" s="105" t="s">
        <v>368</v>
      </c>
      <c r="M923" s="105">
        <v>2004</v>
      </c>
      <c r="N923" s="4" t="s">
        <v>368</v>
      </c>
      <c r="O923" s="4" t="s">
        <v>267</v>
      </c>
      <c r="P923" s="104">
        <v>43891</v>
      </c>
      <c r="Q923" s="1" t="s">
        <v>3938</v>
      </c>
      <c r="R923" s="2" t="b">
        <f t="shared" si="3"/>
        <v>1</v>
      </c>
    </row>
    <row r="924" spans="1:18" x14ac:dyDescent="0.3">
      <c r="A924" s="100">
        <v>920</v>
      </c>
      <c r="B924" s="100">
        <v>1</v>
      </c>
      <c r="C924" s="100" t="s">
        <v>1392</v>
      </c>
      <c r="D924" s="3" t="s">
        <v>1705</v>
      </c>
      <c r="E924" s="3" t="s">
        <v>2038</v>
      </c>
      <c r="F924" s="101" t="s">
        <v>2255</v>
      </c>
      <c r="G924" s="101" t="s">
        <v>2256</v>
      </c>
      <c r="H924" s="111" t="s">
        <v>3939</v>
      </c>
      <c r="I924" s="102">
        <v>63109</v>
      </c>
      <c r="J924" s="102">
        <v>3118640</v>
      </c>
      <c r="K924" s="3" t="s">
        <v>104</v>
      </c>
      <c r="L924" s="3" t="s">
        <v>1217</v>
      </c>
      <c r="M924" s="3">
        <v>2007</v>
      </c>
      <c r="N924" s="4" t="s">
        <v>1217</v>
      </c>
      <c r="O924" s="4" t="s">
        <v>2980</v>
      </c>
      <c r="P924" s="106">
        <v>43891</v>
      </c>
      <c r="Q924" s="1" t="s">
        <v>3939</v>
      </c>
      <c r="R924" s="2" t="b">
        <f t="shared" si="3"/>
        <v>1</v>
      </c>
    </row>
    <row r="925" spans="1:18" x14ac:dyDescent="0.3">
      <c r="A925" s="100">
        <v>921</v>
      </c>
      <c r="B925" s="100">
        <v>1</v>
      </c>
      <c r="C925" s="100" t="s">
        <v>1392</v>
      </c>
      <c r="D925" s="3" t="s">
        <v>1705</v>
      </c>
      <c r="E925" s="3" t="s">
        <v>2038</v>
      </c>
      <c r="F925" s="101" t="s">
        <v>2258</v>
      </c>
      <c r="G925" s="101" t="s">
        <v>2259</v>
      </c>
      <c r="H925" s="101" t="s">
        <v>3940</v>
      </c>
      <c r="I925" s="102">
        <v>44642</v>
      </c>
      <c r="J925" s="102">
        <v>2998643</v>
      </c>
      <c r="K925" s="3" t="s">
        <v>104</v>
      </c>
      <c r="L925" s="3" t="s">
        <v>1217</v>
      </c>
      <c r="M925" s="3">
        <v>2007</v>
      </c>
      <c r="N925" s="4" t="s">
        <v>1561</v>
      </c>
      <c r="O925" s="4" t="s">
        <v>2980</v>
      </c>
      <c r="P925" s="106">
        <v>43891</v>
      </c>
      <c r="Q925" s="1" t="s">
        <v>3940</v>
      </c>
      <c r="R925" s="2" t="b">
        <f t="shared" si="3"/>
        <v>1</v>
      </c>
    </row>
    <row r="926" spans="1:18" x14ac:dyDescent="0.3">
      <c r="A926" s="100">
        <v>922</v>
      </c>
      <c r="B926" s="100">
        <v>1</v>
      </c>
      <c r="C926" s="100" t="s">
        <v>1392</v>
      </c>
      <c r="D926" s="3" t="s">
        <v>1705</v>
      </c>
      <c r="E926" s="3" t="s">
        <v>2038</v>
      </c>
      <c r="F926" s="101" t="s">
        <v>2258</v>
      </c>
      <c r="G926" s="101" t="s">
        <v>2261</v>
      </c>
      <c r="H926" s="101" t="s">
        <v>3941</v>
      </c>
      <c r="I926" s="102">
        <v>44597</v>
      </c>
      <c r="J926" s="102">
        <v>2997866</v>
      </c>
      <c r="K926" s="3" t="s">
        <v>104</v>
      </c>
      <c r="L926" s="3" t="s">
        <v>486</v>
      </c>
      <c r="M926" s="3">
        <v>2004</v>
      </c>
      <c r="N926" s="4" t="s">
        <v>2972</v>
      </c>
      <c r="O926" s="4" t="s">
        <v>2980</v>
      </c>
      <c r="P926" s="106">
        <v>43891</v>
      </c>
      <c r="Q926" s="1" t="s">
        <v>3941</v>
      </c>
      <c r="R926" s="2" t="b">
        <f t="shared" si="3"/>
        <v>1</v>
      </c>
    </row>
    <row r="927" spans="1:18" x14ac:dyDescent="0.3">
      <c r="A927" s="100">
        <v>923</v>
      </c>
      <c r="B927" s="100">
        <v>1</v>
      </c>
      <c r="C927" s="100" t="s">
        <v>1392</v>
      </c>
      <c r="D927" s="3" t="s">
        <v>1705</v>
      </c>
      <c r="E927" s="3" t="s">
        <v>2038</v>
      </c>
      <c r="F927" s="101" t="s">
        <v>2258</v>
      </c>
      <c r="G927" s="101" t="s">
        <v>2263</v>
      </c>
      <c r="H927" s="101" t="s">
        <v>3942</v>
      </c>
      <c r="I927" s="102">
        <v>44596</v>
      </c>
      <c r="J927" s="102">
        <v>124434224</v>
      </c>
      <c r="K927" s="3" t="s">
        <v>104</v>
      </c>
      <c r="L927" s="3" t="s">
        <v>486</v>
      </c>
      <c r="M927" s="3">
        <v>2004</v>
      </c>
      <c r="N927" s="4" t="s">
        <v>2972</v>
      </c>
      <c r="O927" s="4" t="s">
        <v>1218</v>
      </c>
      <c r="P927" s="106">
        <v>43891</v>
      </c>
      <c r="Q927" s="1" t="s">
        <v>3942</v>
      </c>
      <c r="R927" s="2" t="b">
        <f t="shared" si="3"/>
        <v>1</v>
      </c>
    </row>
    <row r="928" spans="1:18" x14ac:dyDescent="0.3">
      <c r="A928" s="100">
        <v>924</v>
      </c>
      <c r="B928" s="100">
        <v>1</v>
      </c>
      <c r="C928" s="100" t="s">
        <v>1392</v>
      </c>
      <c r="D928" s="3" t="s">
        <v>1705</v>
      </c>
      <c r="E928" s="3" t="s">
        <v>2038</v>
      </c>
      <c r="F928" s="101" t="s">
        <v>2258</v>
      </c>
      <c r="G928" s="101" t="s">
        <v>2265</v>
      </c>
      <c r="H928" s="101" t="s">
        <v>3943</v>
      </c>
      <c r="I928" s="102">
        <v>44643</v>
      </c>
      <c r="J928" s="102">
        <v>124436532</v>
      </c>
      <c r="K928" s="3" t="s">
        <v>104</v>
      </c>
      <c r="L928" s="3" t="s">
        <v>486</v>
      </c>
      <c r="M928" s="3">
        <v>2004</v>
      </c>
      <c r="N928" s="4" t="s">
        <v>368</v>
      </c>
      <c r="O928" s="4" t="s">
        <v>267</v>
      </c>
      <c r="P928" s="106">
        <v>43891</v>
      </c>
      <c r="Q928" s="1" t="s">
        <v>3943</v>
      </c>
      <c r="R928" s="2" t="b">
        <f t="shared" si="3"/>
        <v>1</v>
      </c>
    </row>
    <row r="929" spans="1:18" x14ac:dyDescent="0.3">
      <c r="A929" s="100">
        <v>925</v>
      </c>
      <c r="B929" s="100">
        <v>1</v>
      </c>
      <c r="C929" s="100" t="s">
        <v>1392</v>
      </c>
      <c r="D929" s="3" t="s">
        <v>1705</v>
      </c>
      <c r="E929" s="3" t="s">
        <v>2267</v>
      </c>
      <c r="F929" s="107" t="s">
        <v>2268</v>
      </c>
      <c r="G929" s="107" t="s">
        <v>2269</v>
      </c>
      <c r="H929" s="101" t="s">
        <v>3944</v>
      </c>
      <c r="I929" s="102">
        <v>161710</v>
      </c>
      <c r="J929" s="102">
        <v>124531918</v>
      </c>
      <c r="K929" s="3" t="s">
        <v>104</v>
      </c>
      <c r="L929" s="3" t="s">
        <v>486</v>
      </c>
      <c r="M929" s="3">
        <v>2006</v>
      </c>
      <c r="N929" s="4" t="s">
        <v>486</v>
      </c>
      <c r="O929" s="4" t="s">
        <v>267</v>
      </c>
      <c r="P929" s="3">
        <v>2018</v>
      </c>
      <c r="Q929" s="1" t="s">
        <v>3944</v>
      </c>
      <c r="R929" s="2" t="b">
        <f t="shared" si="3"/>
        <v>1</v>
      </c>
    </row>
    <row r="930" spans="1:18" x14ac:dyDescent="0.3">
      <c r="A930" s="100">
        <v>926</v>
      </c>
      <c r="B930" s="100">
        <v>1</v>
      </c>
      <c r="C930" s="100" t="s">
        <v>1392</v>
      </c>
      <c r="D930" s="3" t="s">
        <v>1705</v>
      </c>
      <c r="E930" s="3" t="s">
        <v>2267</v>
      </c>
      <c r="F930" s="101" t="s">
        <v>2268</v>
      </c>
      <c r="G930" s="101" t="s">
        <v>2271</v>
      </c>
      <c r="H930" s="101" t="s">
        <v>3945</v>
      </c>
      <c r="I930" s="102">
        <v>161712</v>
      </c>
      <c r="J930" s="102">
        <v>124532309</v>
      </c>
      <c r="K930" s="3" t="s">
        <v>104</v>
      </c>
      <c r="L930" s="3" t="s">
        <v>486</v>
      </c>
      <c r="M930" s="3">
        <v>2006</v>
      </c>
      <c r="N930" s="4" t="s">
        <v>368</v>
      </c>
      <c r="O930" s="4" t="s">
        <v>267</v>
      </c>
      <c r="P930" s="104">
        <v>43891</v>
      </c>
      <c r="Q930" s="1" t="s">
        <v>3945</v>
      </c>
      <c r="R930" s="2" t="b">
        <f t="shared" si="3"/>
        <v>1</v>
      </c>
    </row>
    <row r="931" spans="1:18" x14ac:dyDescent="0.3">
      <c r="A931" s="100">
        <v>927</v>
      </c>
      <c r="B931" s="100">
        <v>1</v>
      </c>
      <c r="C931" s="100" t="s">
        <v>1392</v>
      </c>
      <c r="D931" s="3" t="s">
        <v>1705</v>
      </c>
      <c r="E931" s="3" t="s">
        <v>2267</v>
      </c>
      <c r="F931" s="101" t="s">
        <v>2268</v>
      </c>
      <c r="G931" s="101" t="s">
        <v>940</v>
      </c>
      <c r="H931" s="101" t="s">
        <v>3946</v>
      </c>
      <c r="I931" s="102">
        <v>161374</v>
      </c>
      <c r="J931" s="102">
        <v>124473732</v>
      </c>
      <c r="K931" s="3" t="s">
        <v>104</v>
      </c>
      <c r="L931" s="3" t="s">
        <v>486</v>
      </c>
      <c r="M931" s="3">
        <v>2006</v>
      </c>
      <c r="N931" s="4" t="s">
        <v>368</v>
      </c>
      <c r="O931" s="4" t="s">
        <v>267</v>
      </c>
      <c r="P931" s="104">
        <v>43891</v>
      </c>
      <c r="Q931" s="1" t="s">
        <v>3946</v>
      </c>
      <c r="R931" s="2" t="b">
        <f t="shared" si="3"/>
        <v>1</v>
      </c>
    </row>
    <row r="932" spans="1:18" x14ac:dyDescent="0.3">
      <c r="A932" s="100">
        <v>928</v>
      </c>
      <c r="B932" s="100">
        <v>1</v>
      </c>
      <c r="C932" s="100" t="s">
        <v>1392</v>
      </c>
      <c r="D932" s="3" t="s">
        <v>1705</v>
      </c>
      <c r="E932" s="3" t="s">
        <v>2267</v>
      </c>
      <c r="F932" s="107" t="s">
        <v>2268</v>
      </c>
      <c r="G932" s="107" t="s">
        <v>2274</v>
      </c>
      <c r="H932" s="101" t="s">
        <v>3947</v>
      </c>
      <c r="I932" s="102">
        <v>161341</v>
      </c>
      <c r="J932" s="102">
        <v>124468677</v>
      </c>
      <c r="K932" s="3" t="s">
        <v>104</v>
      </c>
      <c r="L932" s="3" t="s">
        <v>486</v>
      </c>
      <c r="M932" s="3">
        <v>2008</v>
      </c>
      <c r="N932" s="4" t="s">
        <v>486</v>
      </c>
      <c r="O932" s="4" t="s">
        <v>267</v>
      </c>
      <c r="P932" s="3">
        <v>2018</v>
      </c>
      <c r="Q932" s="1" t="s">
        <v>3947</v>
      </c>
      <c r="R932" s="2" t="b">
        <f t="shared" si="3"/>
        <v>1</v>
      </c>
    </row>
    <row r="933" spans="1:18" x14ac:dyDescent="0.3">
      <c r="A933" s="100">
        <v>929</v>
      </c>
      <c r="B933" s="100">
        <v>1</v>
      </c>
      <c r="C933" s="100" t="s">
        <v>1392</v>
      </c>
      <c r="D933" s="3" t="s">
        <v>1705</v>
      </c>
      <c r="E933" s="3" t="s">
        <v>2267</v>
      </c>
      <c r="F933" s="101" t="s">
        <v>2268</v>
      </c>
      <c r="G933" s="101" t="s">
        <v>2276</v>
      </c>
      <c r="H933" s="101" t="s">
        <v>3948</v>
      </c>
      <c r="I933" s="102">
        <v>42568145</v>
      </c>
      <c r="J933" s="102">
        <v>42568534</v>
      </c>
      <c r="K933" s="3" t="s">
        <v>104</v>
      </c>
      <c r="L933" s="3" t="s">
        <v>368</v>
      </c>
      <c r="M933" s="128" t="s">
        <v>267</v>
      </c>
      <c r="N933" s="4" t="s">
        <v>368</v>
      </c>
      <c r="O933" s="4" t="s">
        <v>267</v>
      </c>
      <c r="P933" s="3">
        <v>2018</v>
      </c>
      <c r="Q933" s="1" t="s">
        <v>3948</v>
      </c>
      <c r="R933" s="2" t="b">
        <f t="shared" si="3"/>
        <v>1</v>
      </c>
    </row>
    <row r="934" spans="1:18" x14ac:dyDescent="0.3">
      <c r="A934" s="100">
        <v>930</v>
      </c>
      <c r="B934" s="100">
        <v>1</v>
      </c>
      <c r="C934" s="100" t="s">
        <v>1392</v>
      </c>
      <c r="D934" s="3" t="s">
        <v>1705</v>
      </c>
      <c r="E934" s="3" t="s">
        <v>2267</v>
      </c>
      <c r="F934" s="107" t="s">
        <v>2268</v>
      </c>
      <c r="G934" s="107" t="s">
        <v>2278</v>
      </c>
      <c r="H934" s="101" t="s">
        <v>3949</v>
      </c>
      <c r="I934" s="102">
        <v>161678</v>
      </c>
      <c r="J934" s="102">
        <v>124527061</v>
      </c>
      <c r="K934" s="3" t="s">
        <v>104</v>
      </c>
      <c r="L934" s="3" t="s">
        <v>486</v>
      </c>
      <c r="M934" s="128" t="s">
        <v>267</v>
      </c>
      <c r="N934" s="4" t="s">
        <v>368</v>
      </c>
      <c r="O934" s="4" t="s">
        <v>267</v>
      </c>
      <c r="P934" s="3">
        <v>2018</v>
      </c>
      <c r="Q934" s="1" t="s">
        <v>3949</v>
      </c>
      <c r="R934" s="2" t="b">
        <f t="shared" si="3"/>
        <v>1</v>
      </c>
    </row>
    <row r="935" spans="1:18" x14ac:dyDescent="0.3">
      <c r="A935" s="100">
        <v>931</v>
      </c>
      <c r="B935" s="100">
        <v>1</v>
      </c>
      <c r="C935" s="100" t="s">
        <v>1392</v>
      </c>
      <c r="D935" s="3" t="s">
        <v>1705</v>
      </c>
      <c r="E935" s="3" t="s">
        <v>2267</v>
      </c>
      <c r="F935" s="101" t="s">
        <v>2268</v>
      </c>
      <c r="G935" s="101" t="s">
        <v>2280</v>
      </c>
      <c r="H935" s="101" t="s">
        <v>3950</v>
      </c>
      <c r="I935" s="102">
        <v>161711</v>
      </c>
      <c r="J935" s="102">
        <v>124532098</v>
      </c>
      <c r="K935" s="3" t="s">
        <v>104</v>
      </c>
      <c r="L935" s="3" t="s">
        <v>486</v>
      </c>
      <c r="M935" s="3">
        <v>2006</v>
      </c>
      <c r="N935" s="4" t="s">
        <v>368</v>
      </c>
      <c r="O935" s="4" t="s">
        <v>267</v>
      </c>
      <c r="P935" s="104">
        <v>43891</v>
      </c>
      <c r="Q935" s="1" t="s">
        <v>3950</v>
      </c>
      <c r="R935" s="2" t="b">
        <f t="shared" si="3"/>
        <v>1</v>
      </c>
    </row>
    <row r="936" spans="1:18" x14ac:dyDescent="0.3">
      <c r="A936" s="100">
        <v>932</v>
      </c>
      <c r="B936" s="100">
        <v>1</v>
      </c>
      <c r="C936" s="100" t="s">
        <v>1392</v>
      </c>
      <c r="D936" s="3" t="s">
        <v>1705</v>
      </c>
      <c r="E936" s="3" t="s">
        <v>2267</v>
      </c>
      <c r="F936" s="101" t="s">
        <v>2268</v>
      </c>
      <c r="G936" s="101" t="s">
        <v>2282</v>
      </c>
      <c r="H936" s="101" t="s">
        <v>3951</v>
      </c>
      <c r="I936" s="102">
        <v>161682</v>
      </c>
      <c r="J936" s="102">
        <v>893530</v>
      </c>
      <c r="K936" s="3" t="s">
        <v>104</v>
      </c>
      <c r="L936" s="3" t="s">
        <v>486</v>
      </c>
      <c r="M936" s="3">
        <v>2008</v>
      </c>
      <c r="N936" s="4" t="s">
        <v>368</v>
      </c>
      <c r="O936" s="4" t="s">
        <v>267</v>
      </c>
      <c r="P936" s="104">
        <v>43891</v>
      </c>
      <c r="Q936" s="1" t="s">
        <v>3951</v>
      </c>
      <c r="R936" s="2" t="b">
        <f t="shared" si="3"/>
        <v>1</v>
      </c>
    </row>
    <row r="937" spans="1:18" x14ac:dyDescent="0.3">
      <c r="A937" s="100">
        <v>933</v>
      </c>
      <c r="B937" s="100">
        <v>1</v>
      </c>
      <c r="C937" s="100" t="s">
        <v>1392</v>
      </c>
      <c r="D937" s="3" t="s">
        <v>1705</v>
      </c>
      <c r="E937" s="3" t="s">
        <v>2267</v>
      </c>
      <c r="F937" s="101" t="s">
        <v>2284</v>
      </c>
      <c r="G937" s="101" t="s">
        <v>2285</v>
      </c>
      <c r="H937" s="101" t="s">
        <v>3952</v>
      </c>
      <c r="I937" s="102">
        <v>161584</v>
      </c>
      <c r="J937" s="102">
        <v>124510673</v>
      </c>
      <c r="K937" s="3" t="s">
        <v>104</v>
      </c>
      <c r="L937" s="3" t="s">
        <v>486</v>
      </c>
      <c r="M937" s="3">
        <v>2008</v>
      </c>
      <c r="N937" s="4" t="s">
        <v>368</v>
      </c>
      <c r="O937" s="4" t="s">
        <v>267</v>
      </c>
      <c r="P937" s="104">
        <v>43891</v>
      </c>
      <c r="Q937" s="1" t="s">
        <v>3952</v>
      </c>
      <c r="R937" s="2" t="b">
        <f t="shared" si="3"/>
        <v>1</v>
      </c>
    </row>
    <row r="938" spans="1:18" x14ac:dyDescent="0.3">
      <c r="A938" s="100">
        <v>934</v>
      </c>
      <c r="B938" s="100">
        <v>1</v>
      </c>
      <c r="C938" s="100" t="s">
        <v>1392</v>
      </c>
      <c r="D938" s="3" t="s">
        <v>1705</v>
      </c>
      <c r="E938" s="3" t="s">
        <v>2267</v>
      </c>
      <c r="F938" s="101" t="s">
        <v>2284</v>
      </c>
      <c r="G938" s="101" t="s">
        <v>246</v>
      </c>
      <c r="H938" s="101" t="s">
        <v>3953</v>
      </c>
      <c r="I938" s="102">
        <v>161693</v>
      </c>
      <c r="J938" s="102">
        <v>124529334</v>
      </c>
      <c r="K938" s="3" t="s">
        <v>104</v>
      </c>
      <c r="L938" s="3" t="s">
        <v>486</v>
      </c>
      <c r="M938" s="3">
        <v>2008</v>
      </c>
      <c r="N938" s="4" t="s">
        <v>368</v>
      </c>
      <c r="O938" s="4" t="s">
        <v>267</v>
      </c>
      <c r="P938" s="104">
        <v>43891</v>
      </c>
      <c r="Q938" s="1" t="s">
        <v>3953</v>
      </c>
      <c r="R938" s="2" t="b">
        <f t="shared" si="3"/>
        <v>1</v>
      </c>
    </row>
    <row r="939" spans="1:18" x14ac:dyDescent="0.3">
      <c r="A939" s="100">
        <v>935</v>
      </c>
      <c r="B939" s="100">
        <v>1</v>
      </c>
      <c r="C939" s="100" t="s">
        <v>1392</v>
      </c>
      <c r="D939" s="3" t="s">
        <v>1705</v>
      </c>
      <c r="E939" s="3" t="s">
        <v>2267</v>
      </c>
      <c r="F939" s="101" t="s">
        <v>2284</v>
      </c>
      <c r="G939" s="101" t="s">
        <v>2288</v>
      </c>
      <c r="H939" s="101" t="s">
        <v>3954</v>
      </c>
      <c r="I939" s="102">
        <v>161359</v>
      </c>
      <c r="J939" s="102">
        <v>124471620</v>
      </c>
      <c r="K939" s="3" t="s">
        <v>104</v>
      </c>
      <c r="L939" s="3" t="s">
        <v>486</v>
      </c>
      <c r="M939" s="3">
        <v>2008</v>
      </c>
      <c r="N939" s="4" t="s">
        <v>368</v>
      </c>
      <c r="O939" s="4" t="s">
        <v>267</v>
      </c>
      <c r="P939" s="104">
        <v>43891</v>
      </c>
      <c r="Q939" s="1" t="s">
        <v>3954</v>
      </c>
      <c r="R939" s="2" t="b">
        <f t="shared" si="3"/>
        <v>1</v>
      </c>
    </row>
    <row r="940" spans="1:18" x14ac:dyDescent="0.3">
      <c r="A940" s="100">
        <v>936</v>
      </c>
      <c r="B940" s="100">
        <v>1</v>
      </c>
      <c r="C940" s="100" t="s">
        <v>1392</v>
      </c>
      <c r="D940" s="3" t="s">
        <v>1705</v>
      </c>
      <c r="E940" s="3" t="s">
        <v>2267</v>
      </c>
      <c r="F940" s="107" t="s">
        <v>2284</v>
      </c>
      <c r="G940" s="107" t="s">
        <v>2290</v>
      </c>
      <c r="H940" s="101" t="s">
        <v>3955</v>
      </c>
      <c r="I940" s="102">
        <v>161502</v>
      </c>
      <c r="J940" s="102">
        <v>124496207</v>
      </c>
      <c r="K940" s="3" t="s">
        <v>104</v>
      </c>
      <c r="L940" s="3" t="s">
        <v>486</v>
      </c>
      <c r="M940" s="3">
        <v>2008</v>
      </c>
      <c r="N940" s="4" t="s">
        <v>486</v>
      </c>
      <c r="O940" s="4" t="s">
        <v>267</v>
      </c>
      <c r="P940" s="3">
        <v>2018</v>
      </c>
      <c r="Q940" s="1" t="s">
        <v>3955</v>
      </c>
      <c r="R940" s="2" t="b">
        <f t="shared" si="3"/>
        <v>1</v>
      </c>
    </row>
    <row r="941" spans="1:18" x14ac:dyDescent="0.3">
      <c r="A941" s="100">
        <v>937</v>
      </c>
      <c r="B941" s="100">
        <v>1</v>
      </c>
      <c r="C941" s="100" t="s">
        <v>1392</v>
      </c>
      <c r="D941" s="3" t="s">
        <v>1705</v>
      </c>
      <c r="E941" s="3" t="s">
        <v>2267</v>
      </c>
      <c r="F941" s="101" t="s">
        <v>2284</v>
      </c>
      <c r="G941" s="101" t="s">
        <v>2292</v>
      </c>
      <c r="H941" s="101" t="s">
        <v>3956</v>
      </c>
      <c r="I941" s="102">
        <v>161592</v>
      </c>
      <c r="J941" s="102">
        <v>124511991</v>
      </c>
      <c r="K941" s="3" t="s">
        <v>104</v>
      </c>
      <c r="L941" s="3" t="s">
        <v>486</v>
      </c>
      <c r="M941" s="3">
        <v>2007</v>
      </c>
      <c r="N941" s="4" t="s">
        <v>368</v>
      </c>
      <c r="O941" s="4" t="s">
        <v>267</v>
      </c>
      <c r="P941" s="104">
        <v>43891</v>
      </c>
      <c r="Q941" s="1" t="s">
        <v>3956</v>
      </c>
      <c r="R941" s="2" t="b">
        <f t="shared" si="3"/>
        <v>1</v>
      </c>
    </row>
    <row r="942" spans="1:18" x14ac:dyDescent="0.3">
      <c r="A942" s="100">
        <v>938</v>
      </c>
      <c r="B942" s="100">
        <v>1</v>
      </c>
      <c r="C942" s="100" t="s">
        <v>1392</v>
      </c>
      <c r="D942" s="3" t="s">
        <v>1705</v>
      </c>
      <c r="E942" s="3" t="s">
        <v>2267</v>
      </c>
      <c r="F942" s="101" t="s">
        <v>2284</v>
      </c>
      <c r="G942" s="101" t="s">
        <v>2294</v>
      </c>
      <c r="H942" s="101" t="s">
        <v>3957</v>
      </c>
      <c r="I942" s="102">
        <v>161642</v>
      </c>
      <c r="J942" s="102">
        <v>124520072</v>
      </c>
      <c r="K942" s="3" t="s">
        <v>104</v>
      </c>
      <c r="L942" s="3" t="s">
        <v>486</v>
      </c>
      <c r="M942" s="3">
        <v>2007</v>
      </c>
      <c r="N942" s="4" t="s">
        <v>368</v>
      </c>
      <c r="O942" s="4" t="s">
        <v>267</v>
      </c>
      <c r="P942" s="104">
        <v>43891</v>
      </c>
      <c r="Q942" s="1" t="s">
        <v>3957</v>
      </c>
      <c r="R942" s="2" t="b">
        <f t="shared" si="3"/>
        <v>1</v>
      </c>
    </row>
    <row r="943" spans="1:18" x14ac:dyDescent="0.3">
      <c r="A943" s="100">
        <v>939</v>
      </c>
      <c r="B943" s="100">
        <v>1</v>
      </c>
      <c r="C943" s="100" t="s">
        <v>1392</v>
      </c>
      <c r="D943" s="3" t="s">
        <v>1705</v>
      </c>
      <c r="E943" s="3" t="s">
        <v>2267</v>
      </c>
      <c r="F943" s="101" t="s">
        <v>2284</v>
      </c>
      <c r="G943" s="101" t="s">
        <v>864</v>
      </c>
      <c r="H943" s="101" t="s">
        <v>3958</v>
      </c>
      <c r="I943" s="102">
        <v>161348</v>
      </c>
      <c r="J943" s="102">
        <v>124470016</v>
      </c>
      <c r="K943" s="3" t="s">
        <v>104</v>
      </c>
      <c r="L943" s="3" t="s">
        <v>486</v>
      </c>
      <c r="M943" s="3">
        <v>2007</v>
      </c>
      <c r="N943" s="4" t="s">
        <v>486</v>
      </c>
      <c r="O943" s="4" t="s">
        <v>267</v>
      </c>
      <c r="P943" s="104">
        <v>43891</v>
      </c>
      <c r="Q943" s="1" t="s">
        <v>3958</v>
      </c>
      <c r="R943" s="2" t="b">
        <f t="shared" si="3"/>
        <v>1</v>
      </c>
    </row>
    <row r="944" spans="1:18" x14ac:dyDescent="0.3">
      <c r="A944" s="100">
        <v>940</v>
      </c>
      <c r="B944" s="100">
        <v>1</v>
      </c>
      <c r="C944" s="100" t="s">
        <v>1392</v>
      </c>
      <c r="D944" s="3" t="s">
        <v>1705</v>
      </c>
      <c r="E944" s="3" t="s">
        <v>2267</v>
      </c>
      <c r="F944" s="101" t="s">
        <v>2284</v>
      </c>
      <c r="G944" s="101" t="s">
        <v>1267</v>
      </c>
      <c r="H944" s="101" t="s">
        <v>3959</v>
      </c>
      <c r="I944" s="102">
        <v>161656</v>
      </c>
      <c r="J944" s="102">
        <v>124522841</v>
      </c>
      <c r="K944" s="3" t="s">
        <v>104</v>
      </c>
      <c r="L944" s="3" t="s">
        <v>486</v>
      </c>
      <c r="M944" s="3">
        <v>2008</v>
      </c>
      <c r="N944" s="4" t="s">
        <v>368</v>
      </c>
      <c r="O944" s="4" t="s">
        <v>267</v>
      </c>
      <c r="P944" s="104">
        <v>43891</v>
      </c>
      <c r="Q944" s="1" t="s">
        <v>3959</v>
      </c>
      <c r="R944" s="2" t="b">
        <f t="shared" si="3"/>
        <v>1</v>
      </c>
    </row>
    <row r="945" spans="1:18" x14ac:dyDescent="0.3">
      <c r="A945" s="100">
        <v>941</v>
      </c>
      <c r="B945" s="100">
        <v>1</v>
      </c>
      <c r="C945" s="100" t="s">
        <v>1392</v>
      </c>
      <c r="D945" s="3" t="s">
        <v>1705</v>
      </c>
      <c r="E945" s="3" t="s">
        <v>2267</v>
      </c>
      <c r="F945" s="101" t="s">
        <v>2298</v>
      </c>
      <c r="G945" s="101" t="s">
        <v>2299</v>
      </c>
      <c r="H945" s="101" t="s">
        <v>3960</v>
      </c>
      <c r="I945" s="102">
        <v>63161</v>
      </c>
      <c r="J945" s="102">
        <v>3124285</v>
      </c>
      <c r="K945" s="3" t="s">
        <v>104</v>
      </c>
      <c r="L945" s="3" t="s">
        <v>486</v>
      </c>
      <c r="M945" s="3">
        <v>2007</v>
      </c>
      <c r="N945" s="4" t="s">
        <v>368</v>
      </c>
      <c r="O945" s="4" t="s">
        <v>267</v>
      </c>
      <c r="P945" s="106">
        <v>43891</v>
      </c>
      <c r="Q945" s="1" t="s">
        <v>3960</v>
      </c>
      <c r="R945" s="2" t="b">
        <f t="shared" si="3"/>
        <v>1</v>
      </c>
    </row>
    <row r="946" spans="1:18" x14ac:dyDescent="0.3">
      <c r="A946" s="100">
        <v>942</v>
      </c>
      <c r="B946" s="100">
        <v>1</v>
      </c>
      <c r="C946" s="100" t="s">
        <v>1392</v>
      </c>
      <c r="D946" s="3" t="s">
        <v>1705</v>
      </c>
      <c r="E946" s="3" t="s">
        <v>2267</v>
      </c>
      <c r="F946" s="101" t="s">
        <v>2298</v>
      </c>
      <c r="G946" s="101" t="s">
        <v>2301</v>
      </c>
      <c r="H946" s="101" t="s">
        <v>3961</v>
      </c>
      <c r="I946" s="102">
        <v>44656</v>
      </c>
      <c r="J946" s="102">
        <v>2999132</v>
      </c>
      <c r="K946" s="3" t="s">
        <v>104</v>
      </c>
      <c r="L946" s="3" t="s">
        <v>1217</v>
      </c>
      <c r="M946" s="3">
        <v>2004</v>
      </c>
      <c r="N946" s="4" t="s">
        <v>1217</v>
      </c>
      <c r="O946" s="4" t="s">
        <v>1218</v>
      </c>
      <c r="P946" s="106">
        <v>43891</v>
      </c>
      <c r="Q946" s="1" t="s">
        <v>3961</v>
      </c>
      <c r="R946" s="2" t="b">
        <f t="shared" si="3"/>
        <v>1</v>
      </c>
    </row>
    <row r="947" spans="1:18" x14ac:dyDescent="0.3">
      <c r="A947" s="100">
        <v>943</v>
      </c>
      <c r="B947" s="100">
        <v>1</v>
      </c>
      <c r="C947" s="100" t="s">
        <v>1392</v>
      </c>
      <c r="D947" s="3" t="s">
        <v>1705</v>
      </c>
      <c r="E947" s="3" t="s">
        <v>2267</v>
      </c>
      <c r="F947" s="101" t="s">
        <v>2298</v>
      </c>
      <c r="G947" s="101" t="s">
        <v>2303</v>
      </c>
      <c r="H947" s="101" t="s">
        <v>3962</v>
      </c>
      <c r="I947" s="102">
        <v>44654</v>
      </c>
      <c r="J947" s="102">
        <v>124437462</v>
      </c>
      <c r="K947" s="3" t="s">
        <v>104</v>
      </c>
      <c r="L947" s="3" t="s">
        <v>368</v>
      </c>
      <c r="M947" s="3">
        <v>2004</v>
      </c>
      <c r="N947" s="4" t="s">
        <v>368</v>
      </c>
      <c r="O947" s="4" t="s">
        <v>267</v>
      </c>
      <c r="P947" s="106">
        <v>43891</v>
      </c>
      <c r="Q947" s="1" t="s">
        <v>3962</v>
      </c>
      <c r="R947" s="2" t="b">
        <f t="shared" si="3"/>
        <v>1</v>
      </c>
    </row>
    <row r="948" spans="1:18" x14ac:dyDescent="0.3">
      <c r="A948" s="100">
        <v>944</v>
      </c>
      <c r="B948" s="100">
        <v>1</v>
      </c>
      <c r="C948" s="100" t="s">
        <v>1392</v>
      </c>
      <c r="D948" s="3" t="s">
        <v>1705</v>
      </c>
      <c r="E948" s="3" t="s">
        <v>2305</v>
      </c>
      <c r="F948" s="107" t="s">
        <v>2306</v>
      </c>
      <c r="G948" s="107" t="s">
        <v>1535</v>
      </c>
      <c r="H948" s="101" t="s">
        <v>3963</v>
      </c>
      <c r="I948" s="102">
        <v>44600</v>
      </c>
      <c r="J948" s="102">
        <v>124434445</v>
      </c>
      <c r="K948" s="3" t="s">
        <v>104</v>
      </c>
      <c r="L948" s="3" t="s">
        <v>486</v>
      </c>
      <c r="M948" s="3">
        <v>2004</v>
      </c>
      <c r="N948" s="4" t="s">
        <v>2972</v>
      </c>
      <c r="O948" s="4" t="s">
        <v>1218</v>
      </c>
      <c r="P948" s="108">
        <v>43862</v>
      </c>
      <c r="Q948" s="1" t="s">
        <v>3963</v>
      </c>
      <c r="R948" s="2" t="b">
        <f t="shared" si="3"/>
        <v>1</v>
      </c>
    </row>
    <row r="949" spans="1:18" x14ac:dyDescent="0.3">
      <c r="A949" s="100">
        <v>945</v>
      </c>
      <c r="B949" s="100">
        <v>1</v>
      </c>
      <c r="C949" s="100" t="s">
        <v>1392</v>
      </c>
      <c r="D949" s="3" t="s">
        <v>1705</v>
      </c>
      <c r="E949" s="3" t="s">
        <v>2305</v>
      </c>
      <c r="F949" s="107" t="s">
        <v>2308</v>
      </c>
      <c r="G949" s="107" t="s">
        <v>2309</v>
      </c>
      <c r="H949" s="101" t="s">
        <v>3964</v>
      </c>
      <c r="I949" s="102">
        <v>44601</v>
      </c>
      <c r="J949" s="102">
        <v>124434540</v>
      </c>
      <c r="K949" s="3" t="s">
        <v>104</v>
      </c>
      <c r="L949" s="3" t="s">
        <v>486</v>
      </c>
      <c r="M949" s="3">
        <v>2004</v>
      </c>
      <c r="N949" s="4" t="s">
        <v>368</v>
      </c>
      <c r="O949" s="4" t="s">
        <v>267</v>
      </c>
      <c r="P949" s="3">
        <v>2018</v>
      </c>
      <c r="Q949" s="1" t="s">
        <v>3964</v>
      </c>
      <c r="R949" s="2" t="b">
        <f t="shared" si="3"/>
        <v>1</v>
      </c>
    </row>
    <row r="950" spans="1:18" x14ac:dyDescent="0.3">
      <c r="A950" s="100">
        <v>946</v>
      </c>
      <c r="B950" s="100">
        <v>1</v>
      </c>
      <c r="C950" s="100" t="s">
        <v>1392</v>
      </c>
      <c r="D950" s="3" t="s">
        <v>1705</v>
      </c>
      <c r="E950" s="3" t="s">
        <v>2305</v>
      </c>
      <c r="F950" s="101" t="s">
        <v>2311</v>
      </c>
      <c r="G950" s="101" t="s">
        <v>2312</v>
      </c>
      <c r="H950" s="101" t="s">
        <v>3965</v>
      </c>
      <c r="I950" s="102">
        <v>161481</v>
      </c>
      <c r="J950" s="102">
        <v>124492952</v>
      </c>
      <c r="K950" s="3" t="s">
        <v>104</v>
      </c>
      <c r="L950" s="3" t="s">
        <v>486</v>
      </c>
      <c r="M950" s="3">
        <v>2008</v>
      </c>
      <c r="N950" s="4" t="s">
        <v>368</v>
      </c>
      <c r="O950" s="4" t="s">
        <v>267</v>
      </c>
      <c r="P950" s="104">
        <v>43891</v>
      </c>
      <c r="Q950" s="1" t="s">
        <v>3965</v>
      </c>
      <c r="R950" s="2" t="b">
        <f t="shared" si="3"/>
        <v>1</v>
      </c>
    </row>
    <row r="951" spans="1:18" x14ac:dyDescent="0.3">
      <c r="A951" s="100">
        <v>947</v>
      </c>
      <c r="B951" s="100">
        <v>1</v>
      </c>
      <c r="C951" s="100" t="s">
        <v>1392</v>
      </c>
      <c r="D951" s="3" t="s">
        <v>1705</v>
      </c>
      <c r="E951" s="3" t="s">
        <v>2305</v>
      </c>
      <c r="F951" s="101" t="s">
        <v>2315</v>
      </c>
      <c r="G951" s="101" t="s">
        <v>1214</v>
      </c>
      <c r="H951" s="101" t="s">
        <v>3966</v>
      </c>
      <c r="I951" s="102">
        <v>162215884</v>
      </c>
      <c r="J951" s="102">
        <v>162215965</v>
      </c>
      <c r="K951" s="3" t="s">
        <v>104</v>
      </c>
      <c r="L951" s="3" t="s">
        <v>367</v>
      </c>
      <c r="M951" s="3" t="s">
        <v>267</v>
      </c>
      <c r="N951" s="4" t="s">
        <v>368</v>
      </c>
      <c r="O951" s="4" t="s">
        <v>267</v>
      </c>
      <c r="P951" s="104">
        <v>43891</v>
      </c>
      <c r="Q951" s="1" t="s">
        <v>3966</v>
      </c>
      <c r="R951" s="2" t="b">
        <f t="shared" si="3"/>
        <v>1</v>
      </c>
    </row>
    <row r="952" spans="1:18" x14ac:dyDescent="0.3">
      <c r="A952" s="100">
        <v>948</v>
      </c>
      <c r="B952" s="100">
        <v>1</v>
      </c>
      <c r="C952" s="100" t="s">
        <v>1392</v>
      </c>
      <c r="D952" s="3" t="s">
        <v>1705</v>
      </c>
      <c r="E952" s="3" t="s">
        <v>2305</v>
      </c>
      <c r="F952" s="101" t="s">
        <v>2315</v>
      </c>
      <c r="G952" s="101" t="s">
        <v>105</v>
      </c>
      <c r="H952" s="101" t="s">
        <v>3967</v>
      </c>
      <c r="I952" s="102">
        <v>169237868</v>
      </c>
      <c r="J952" s="102">
        <v>124474386</v>
      </c>
      <c r="K952" s="3" t="s">
        <v>104</v>
      </c>
      <c r="L952" s="105" t="s">
        <v>368</v>
      </c>
      <c r="M952" s="105">
        <v>2008</v>
      </c>
      <c r="N952" s="4" t="s">
        <v>368</v>
      </c>
      <c r="O952" s="4" t="s">
        <v>267</v>
      </c>
      <c r="P952" s="106">
        <v>43891</v>
      </c>
      <c r="Q952" s="1" t="s">
        <v>3967</v>
      </c>
      <c r="R952" s="2" t="b">
        <f t="shared" si="3"/>
        <v>1</v>
      </c>
    </row>
    <row r="953" spans="1:18" x14ac:dyDescent="0.3">
      <c r="A953" s="100">
        <v>949</v>
      </c>
      <c r="B953" s="100">
        <v>1</v>
      </c>
      <c r="C953" s="100" t="s">
        <v>1392</v>
      </c>
      <c r="D953" s="3" t="s">
        <v>1705</v>
      </c>
      <c r="E953" s="3" t="s">
        <v>2305</v>
      </c>
      <c r="F953" s="101" t="s">
        <v>2315</v>
      </c>
      <c r="G953" s="101" t="s">
        <v>2319</v>
      </c>
      <c r="H953" s="101" t="s">
        <v>3968</v>
      </c>
      <c r="I953" s="102">
        <v>162216008</v>
      </c>
      <c r="J953" s="102">
        <v>162216074</v>
      </c>
      <c r="K953" s="3" t="s">
        <v>104</v>
      </c>
      <c r="L953" s="3" t="s">
        <v>367</v>
      </c>
      <c r="M953" s="3" t="s">
        <v>267</v>
      </c>
      <c r="N953" s="4" t="s">
        <v>368</v>
      </c>
      <c r="O953" s="4" t="s">
        <v>267</v>
      </c>
      <c r="P953" s="104">
        <v>43891</v>
      </c>
      <c r="Q953" s="1" t="s">
        <v>3968</v>
      </c>
      <c r="R953" s="2" t="b">
        <f t="shared" si="3"/>
        <v>1</v>
      </c>
    </row>
    <row r="954" spans="1:18" x14ac:dyDescent="0.3">
      <c r="A954" s="100">
        <v>950</v>
      </c>
      <c r="B954" s="100">
        <v>1</v>
      </c>
      <c r="C954" s="100" t="s">
        <v>1392</v>
      </c>
      <c r="D954" s="3" t="s">
        <v>1705</v>
      </c>
      <c r="E954" s="3" t="s">
        <v>2305</v>
      </c>
      <c r="F954" s="101" t="s">
        <v>2315</v>
      </c>
      <c r="G954" s="101" t="s">
        <v>2321</v>
      </c>
      <c r="H954" s="101" t="s">
        <v>3969</v>
      </c>
      <c r="I954" s="102">
        <v>195477</v>
      </c>
      <c r="J954" s="102">
        <v>68643373</v>
      </c>
      <c r="K954" s="3" t="s">
        <v>104</v>
      </c>
      <c r="L954" s="3" t="s">
        <v>486</v>
      </c>
      <c r="M954" s="3">
        <v>2010</v>
      </c>
      <c r="N954" s="4" t="s">
        <v>368</v>
      </c>
      <c r="O954" s="4" t="s">
        <v>267</v>
      </c>
      <c r="P954" s="3">
        <v>2015</v>
      </c>
      <c r="Q954" s="1" t="s">
        <v>3969</v>
      </c>
      <c r="R954" s="2" t="b">
        <f t="shared" si="3"/>
        <v>1</v>
      </c>
    </row>
    <row r="955" spans="1:18" x14ac:dyDescent="0.3">
      <c r="A955" s="100">
        <v>951</v>
      </c>
      <c r="B955" s="100">
        <v>1</v>
      </c>
      <c r="C955" s="100" t="s">
        <v>1392</v>
      </c>
      <c r="D955" s="3" t="s">
        <v>1705</v>
      </c>
      <c r="E955" s="3" t="s">
        <v>2305</v>
      </c>
      <c r="F955" s="101" t="s">
        <v>2315</v>
      </c>
      <c r="G955" s="101" t="s">
        <v>1910</v>
      </c>
      <c r="H955" s="101" t="s">
        <v>3970</v>
      </c>
      <c r="I955" s="102">
        <v>195478</v>
      </c>
      <c r="J955" s="102">
        <v>68643492</v>
      </c>
      <c r="K955" s="3" t="s">
        <v>104</v>
      </c>
      <c r="L955" s="3" t="s">
        <v>486</v>
      </c>
      <c r="M955" s="3">
        <v>2010</v>
      </c>
      <c r="N955" s="4" t="s">
        <v>486</v>
      </c>
      <c r="O955" s="4" t="s">
        <v>267</v>
      </c>
      <c r="P955" s="3">
        <v>2015</v>
      </c>
      <c r="Q955" s="1" t="s">
        <v>3970</v>
      </c>
      <c r="R955" s="2" t="b">
        <f t="shared" si="3"/>
        <v>1</v>
      </c>
    </row>
    <row r="956" spans="1:18" x14ac:dyDescent="0.3">
      <c r="A956" s="100">
        <v>952</v>
      </c>
      <c r="B956" s="100">
        <v>1</v>
      </c>
      <c r="C956" s="100" t="s">
        <v>1392</v>
      </c>
      <c r="D956" s="3" t="s">
        <v>1705</v>
      </c>
      <c r="E956" s="3" t="s">
        <v>2305</v>
      </c>
      <c r="F956" s="101" t="s">
        <v>2315</v>
      </c>
      <c r="G956" s="101" t="s">
        <v>2324</v>
      </c>
      <c r="H956" s="101" t="s">
        <v>3971</v>
      </c>
      <c r="I956" s="102">
        <v>195479</v>
      </c>
      <c r="J956" s="102">
        <v>68643584</v>
      </c>
      <c r="K956" s="3" t="s">
        <v>104</v>
      </c>
      <c r="L956" s="3" t="s">
        <v>486</v>
      </c>
      <c r="M956" s="3">
        <v>2010</v>
      </c>
      <c r="N956" s="4" t="s">
        <v>486</v>
      </c>
      <c r="O956" s="4" t="s">
        <v>267</v>
      </c>
      <c r="P956" s="3">
        <v>2015</v>
      </c>
      <c r="Q956" s="1" t="s">
        <v>3971</v>
      </c>
      <c r="R956" s="2" t="b">
        <f t="shared" si="3"/>
        <v>1</v>
      </c>
    </row>
    <row r="957" spans="1:18" x14ac:dyDescent="0.3">
      <c r="A957" s="100">
        <v>953</v>
      </c>
      <c r="B957" s="100">
        <v>1</v>
      </c>
      <c r="C957" s="100" t="s">
        <v>1392</v>
      </c>
      <c r="D957" s="3" t="s">
        <v>1705</v>
      </c>
      <c r="E957" s="3" t="s">
        <v>2305</v>
      </c>
      <c r="F957" s="101" t="s">
        <v>2315</v>
      </c>
      <c r="G957" s="101" t="s">
        <v>2326</v>
      </c>
      <c r="H957" s="101" t="s">
        <v>3972</v>
      </c>
      <c r="I957" s="102">
        <v>162216137</v>
      </c>
      <c r="J957" s="102">
        <v>162216188</v>
      </c>
      <c r="K957" s="3" t="s">
        <v>104</v>
      </c>
      <c r="L957" s="3" t="s">
        <v>367</v>
      </c>
      <c r="M957" s="3" t="s">
        <v>267</v>
      </c>
      <c r="N957" s="4" t="s">
        <v>368</v>
      </c>
      <c r="O957" s="4" t="s">
        <v>267</v>
      </c>
      <c r="P957" s="104">
        <v>43891</v>
      </c>
      <c r="Q957" s="1" t="s">
        <v>3972</v>
      </c>
      <c r="R957" s="2" t="b">
        <f t="shared" si="3"/>
        <v>1</v>
      </c>
    </row>
    <row r="958" spans="1:18" x14ac:dyDescent="0.3">
      <c r="A958" s="100">
        <v>954</v>
      </c>
      <c r="B958" s="100">
        <v>1</v>
      </c>
      <c r="C958" s="100" t="s">
        <v>1392</v>
      </c>
      <c r="D958" s="3" t="s">
        <v>1705</v>
      </c>
      <c r="E958" s="3" t="s">
        <v>2305</v>
      </c>
      <c r="F958" s="101" t="s">
        <v>2315</v>
      </c>
      <c r="G958" s="101" t="s">
        <v>2329</v>
      </c>
      <c r="H958" s="101" t="s">
        <v>3973</v>
      </c>
      <c r="I958" s="102">
        <v>161358</v>
      </c>
      <c r="J958" s="102">
        <v>124471457</v>
      </c>
      <c r="K958" s="3" t="s">
        <v>104</v>
      </c>
      <c r="L958" s="105" t="s">
        <v>368</v>
      </c>
      <c r="M958" s="105">
        <v>2008</v>
      </c>
      <c r="N958" s="4" t="s">
        <v>368</v>
      </c>
      <c r="O958" s="4" t="s">
        <v>267</v>
      </c>
      <c r="P958" s="106">
        <v>43891</v>
      </c>
      <c r="Q958" s="1" t="s">
        <v>3973</v>
      </c>
      <c r="R958" s="2" t="b">
        <f t="shared" si="3"/>
        <v>1</v>
      </c>
    </row>
    <row r="959" spans="1:18" x14ac:dyDescent="0.3">
      <c r="A959" s="100">
        <v>955</v>
      </c>
      <c r="B959" s="100">
        <v>1</v>
      </c>
      <c r="C959" s="100" t="s">
        <v>1392</v>
      </c>
      <c r="D959" s="3" t="s">
        <v>1705</v>
      </c>
      <c r="E959" s="3" t="s">
        <v>2305</v>
      </c>
      <c r="F959" s="101" t="s">
        <v>2315</v>
      </c>
      <c r="G959" s="101" t="s">
        <v>2331</v>
      </c>
      <c r="H959" s="101" t="s">
        <v>3974</v>
      </c>
      <c r="I959" s="102">
        <v>161670</v>
      </c>
      <c r="J959" s="102">
        <v>124525464</v>
      </c>
      <c r="K959" s="3" t="s">
        <v>104</v>
      </c>
      <c r="L959" s="105" t="s">
        <v>486</v>
      </c>
      <c r="M959" s="105">
        <v>2008</v>
      </c>
      <c r="N959" s="4" t="s">
        <v>368</v>
      </c>
      <c r="O959" s="4" t="s">
        <v>267</v>
      </c>
      <c r="P959" s="106">
        <v>43891</v>
      </c>
      <c r="Q959" s="1" t="s">
        <v>3974</v>
      </c>
      <c r="R959" s="2" t="b">
        <f t="shared" si="3"/>
        <v>1</v>
      </c>
    </row>
    <row r="960" spans="1:18" x14ac:dyDescent="0.3">
      <c r="A960" s="100">
        <v>956</v>
      </c>
      <c r="B960" s="100">
        <v>1</v>
      </c>
      <c r="C960" s="100" t="s">
        <v>1392</v>
      </c>
      <c r="D960" s="3" t="s">
        <v>1705</v>
      </c>
      <c r="E960" s="3" t="s">
        <v>2305</v>
      </c>
      <c r="F960" s="101" t="s">
        <v>2334</v>
      </c>
      <c r="G960" s="101" t="s">
        <v>2335</v>
      </c>
      <c r="H960" s="101" t="s">
        <v>3975</v>
      </c>
      <c r="I960" s="102">
        <v>161681</v>
      </c>
      <c r="J960" s="102">
        <v>893386</v>
      </c>
      <c r="K960" s="3" t="s">
        <v>104</v>
      </c>
      <c r="L960" s="3" t="s">
        <v>486</v>
      </c>
      <c r="M960" s="3">
        <v>2008</v>
      </c>
      <c r="N960" s="4" t="s">
        <v>368</v>
      </c>
      <c r="O960" s="4" t="s">
        <v>267</v>
      </c>
      <c r="P960" s="104">
        <v>43891</v>
      </c>
      <c r="Q960" s="1" t="s">
        <v>3975</v>
      </c>
      <c r="R960" s="2" t="b">
        <f t="shared" si="3"/>
        <v>1</v>
      </c>
    </row>
    <row r="961" spans="1:18" x14ac:dyDescent="0.3">
      <c r="A961" s="100">
        <v>957</v>
      </c>
      <c r="B961" s="100">
        <v>1</v>
      </c>
      <c r="C961" s="100" t="s">
        <v>1392</v>
      </c>
      <c r="D961" s="3" t="s">
        <v>1705</v>
      </c>
      <c r="E961" s="3" t="s">
        <v>2305</v>
      </c>
      <c r="F961" s="101" t="s">
        <v>2334</v>
      </c>
      <c r="G961" s="101" t="s">
        <v>949</v>
      </c>
      <c r="H961" s="101" t="s">
        <v>3976</v>
      </c>
      <c r="I961" s="102">
        <v>161494</v>
      </c>
      <c r="J961" s="102">
        <v>124495399</v>
      </c>
      <c r="K961" s="3" t="s">
        <v>104</v>
      </c>
      <c r="L961" s="3" t="s">
        <v>486</v>
      </c>
      <c r="M961" s="3">
        <v>2008</v>
      </c>
      <c r="N961" s="4" t="s">
        <v>368</v>
      </c>
      <c r="O961" s="4" t="s">
        <v>267</v>
      </c>
      <c r="P961" s="104">
        <v>43891</v>
      </c>
      <c r="Q961" s="1" t="s">
        <v>3976</v>
      </c>
      <c r="R961" s="2" t="b">
        <f t="shared" si="3"/>
        <v>1</v>
      </c>
    </row>
    <row r="962" spans="1:18" x14ac:dyDescent="0.3">
      <c r="A962" s="100">
        <v>958</v>
      </c>
      <c r="B962" s="100">
        <v>1</v>
      </c>
      <c r="C962" s="100" t="s">
        <v>1392</v>
      </c>
      <c r="D962" s="3" t="s">
        <v>2338</v>
      </c>
      <c r="E962" s="3" t="s">
        <v>2339</v>
      </c>
      <c r="F962" s="101" t="s">
        <v>2340</v>
      </c>
      <c r="G962" s="101" t="s">
        <v>678</v>
      </c>
      <c r="H962" s="101" t="s">
        <v>3978</v>
      </c>
      <c r="I962" s="102">
        <v>183784866</v>
      </c>
      <c r="J962" s="102">
        <v>183784887</v>
      </c>
      <c r="K962" s="3" t="s">
        <v>1219</v>
      </c>
      <c r="L962" s="3" t="s">
        <v>367</v>
      </c>
      <c r="M962" s="3" t="s">
        <v>267</v>
      </c>
      <c r="N962" s="4" t="s">
        <v>2972</v>
      </c>
      <c r="O962" s="4" t="s">
        <v>2980</v>
      </c>
      <c r="P962" s="104">
        <v>44228</v>
      </c>
      <c r="Q962" s="1" t="s">
        <v>3978</v>
      </c>
      <c r="R962" s="2" t="b">
        <f t="shared" si="3"/>
        <v>1</v>
      </c>
    </row>
    <row r="963" spans="1:18" x14ac:dyDescent="0.3">
      <c r="A963" s="100">
        <v>959</v>
      </c>
      <c r="B963" s="100">
        <v>1</v>
      </c>
      <c r="C963" s="100" t="s">
        <v>1392</v>
      </c>
      <c r="D963" s="3" t="s">
        <v>2338</v>
      </c>
      <c r="E963" s="3" t="s">
        <v>2339</v>
      </c>
      <c r="F963" s="101" t="s">
        <v>2340</v>
      </c>
      <c r="G963" s="101" t="s">
        <v>2343</v>
      </c>
      <c r="H963" s="101" t="s">
        <v>3979</v>
      </c>
      <c r="I963" s="102">
        <v>161519</v>
      </c>
      <c r="J963" s="102">
        <v>124498548</v>
      </c>
      <c r="K963" s="3" t="s">
        <v>1219</v>
      </c>
      <c r="L963" s="3" t="s">
        <v>486</v>
      </c>
      <c r="M963" s="3">
        <v>2008</v>
      </c>
      <c r="N963" s="4" t="s">
        <v>1217</v>
      </c>
      <c r="O963" s="4" t="s">
        <v>2980</v>
      </c>
      <c r="P963" s="104">
        <v>44228</v>
      </c>
      <c r="Q963" s="1" t="s">
        <v>3979</v>
      </c>
      <c r="R963" s="2" t="b">
        <f t="shared" si="3"/>
        <v>1</v>
      </c>
    </row>
    <row r="964" spans="1:18" x14ac:dyDescent="0.3">
      <c r="A964" s="100">
        <v>960</v>
      </c>
      <c r="B964" s="100">
        <v>1</v>
      </c>
      <c r="C964" s="100" t="s">
        <v>1392</v>
      </c>
      <c r="D964" s="3" t="s">
        <v>2338</v>
      </c>
      <c r="E964" s="3" t="s">
        <v>2346</v>
      </c>
      <c r="F964" s="101" t="s">
        <v>2347</v>
      </c>
      <c r="G964" s="101" t="s">
        <v>2348</v>
      </c>
      <c r="H964" s="101" t="s">
        <v>3980</v>
      </c>
      <c r="I964" s="102">
        <v>161674</v>
      </c>
      <c r="J964" s="102">
        <v>68626659</v>
      </c>
      <c r="K964" s="3" t="s">
        <v>104</v>
      </c>
      <c r="L964" s="3" t="s">
        <v>368</v>
      </c>
      <c r="M964" s="3">
        <v>2007</v>
      </c>
      <c r="N964" s="4" t="s">
        <v>368</v>
      </c>
      <c r="O964" s="4" t="s">
        <v>267</v>
      </c>
      <c r="P964" s="3">
        <v>2015</v>
      </c>
      <c r="Q964" s="1" t="s">
        <v>3980</v>
      </c>
      <c r="R964" s="2" t="b">
        <f t="shared" si="3"/>
        <v>1</v>
      </c>
    </row>
    <row r="965" spans="1:18" x14ac:dyDescent="0.3">
      <c r="A965" s="100">
        <v>961</v>
      </c>
      <c r="B965" s="100">
        <v>1</v>
      </c>
      <c r="C965" s="100" t="s">
        <v>1392</v>
      </c>
      <c r="D965" s="3" t="s">
        <v>2338</v>
      </c>
      <c r="E965" s="3" t="s">
        <v>2351</v>
      </c>
      <c r="F965" s="101" t="s">
        <v>2352</v>
      </c>
      <c r="G965" s="101" t="s">
        <v>2263</v>
      </c>
      <c r="H965" s="101" t="s">
        <v>3981</v>
      </c>
      <c r="I965" s="102">
        <v>104039923</v>
      </c>
      <c r="J965" s="102">
        <v>104039985</v>
      </c>
      <c r="K965" s="3" t="s">
        <v>2995</v>
      </c>
      <c r="L965" s="3" t="s">
        <v>367</v>
      </c>
      <c r="M965" s="3" t="s">
        <v>267</v>
      </c>
      <c r="N965" s="4" t="s">
        <v>368</v>
      </c>
      <c r="O965" s="4" t="s">
        <v>267</v>
      </c>
      <c r="P965" s="104">
        <v>44228</v>
      </c>
      <c r="Q965" s="1" t="s">
        <v>3981</v>
      </c>
      <c r="R965" s="2" t="b">
        <f t="shared" si="3"/>
        <v>1</v>
      </c>
    </row>
    <row r="966" spans="1:18" x14ac:dyDescent="0.3">
      <c r="A966" s="100">
        <v>962</v>
      </c>
      <c r="B966" s="100">
        <v>1</v>
      </c>
      <c r="C966" s="100" t="s">
        <v>1392</v>
      </c>
      <c r="D966" s="3" t="s">
        <v>2338</v>
      </c>
      <c r="E966" s="3" t="s">
        <v>2351</v>
      </c>
      <c r="F966" s="101" t="s">
        <v>2352</v>
      </c>
      <c r="G966" s="101" t="s">
        <v>2356</v>
      </c>
      <c r="H966" s="101" t="s">
        <v>3982</v>
      </c>
      <c r="I966" s="102">
        <v>104065040</v>
      </c>
      <c r="J966" s="102">
        <v>3122808</v>
      </c>
      <c r="K966" s="3" t="s">
        <v>104</v>
      </c>
      <c r="L966" s="3" t="s">
        <v>368</v>
      </c>
      <c r="M966" s="3">
        <v>2007</v>
      </c>
      <c r="N966" s="4" t="s">
        <v>1217</v>
      </c>
      <c r="O966" s="4" t="s">
        <v>1218</v>
      </c>
      <c r="P966" s="104">
        <v>43891</v>
      </c>
      <c r="Q966" s="1" t="s">
        <v>3982</v>
      </c>
      <c r="R966" s="2" t="b">
        <f t="shared" si="3"/>
        <v>1</v>
      </c>
    </row>
    <row r="967" spans="1:18" x14ac:dyDescent="0.3">
      <c r="A967" s="100">
        <v>963</v>
      </c>
      <c r="B967" s="100">
        <v>1</v>
      </c>
      <c r="C967" s="100" t="s">
        <v>1392</v>
      </c>
      <c r="D967" s="3" t="s">
        <v>2338</v>
      </c>
      <c r="E967" s="3" t="s">
        <v>2351</v>
      </c>
      <c r="F967" s="101" t="s">
        <v>2352</v>
      </c>
      <c r="G967" s="101" t="s">
        <v>2359</v>
      </c>
      <c r="H967" s="101" t="s">
        <v>3983</v>
      </c>
      <c r="I967" s="102">
        <v>104071039</v>
      </c>
      <c r="J967" s="102">
        <v>104072486</v>
      </c>
      <c r="K967" s="3" t="s">
        <v>1219</v>
      </c>
      <c r="L967" s="3" t="s">
        <v>368</v>
      </c>
      <c r="M967" s="3">
        <v>2007</v>
      </c>
      <c r="N967" s="4" t="s">
        <v>1217</v>
      </c>
      <c r="O967" s="4" t="s">
        <v>1218</v>
      </c>
      <c r="P967" s="104">
        <v>44228</v>
      </c>
      <c r="Q967" s="1" t="s">
        <v>3983</v>
      </c>
      <c r="R967" s="2" t="b">
        <f t="shared" si="3"/>
        <v>1</v>
      </c>
    </row>
    <row r="968" spans="1:18" x14ac:dyDescent="0.3">
      <c r="A968" s="100">
        <v>964</v>
      </c>
      <c r="B968" s="100">
        <v>1</v>
      </c>
      <c r="C968" s="100" t="s">
        <v>1392</v>
      </c>
      <c r="D968" s="3" t="s">
        <v>2338</v>
      </c>
      <c r="E968" s="3" t="s">
        <v>2351</v>
      </c>
      <c r="F968" s="101" t="s">
        <v>2362</v>
      </c>
      <c r="G968" s="101" t="s">
        <v>2363</v>
      </c>
      <c r="H968" s="101" t="s">
        <v>3984</v>
      </c>
      <c r="I968" s="102">
        <v>104179262</v>
      </c>
      <c r="J968" s="102">
        <v>104179599</v>
      </c>
      <c r="K968" s="3" t="s">
        <v>104</v>
      </c>
      <c r="L968" s="3" t="s">
        <v>367</v>
      </c>
      <c r="M968" s="3" t="s">
        <v>267</v>
      </c>
      <c r="N968" s="4" t="s">
        <v>1217</v>
      </c>
      <c r="O968" s="4" t="s">
        <v>1218</v>
      </c>
      <c r="P968" s="131">
        <v>44197</v>
      </c>
      <c r="Q968" s="1" t="s">
        <v>3984</v>
      </c>
      <c r="R968" s="2" t="b">
        <f t="shared" si="3"/>
        <v>1</v>
      </c>
    </row>
    <row r="969" spans="1:18" x14ac:dyDescent="0.3">
      <c r="A969" s="100">
        <v>965</v>
      </c>
      <c r="B969" s="100">
        <v>1</v>
      </c>
      <c r="C969" s="100" t="s">
        <v>1392</v>
      </c>
      <c r="D969" s="3" t="s">
        <v>2338</v>
      </c>
      <c r="E969" s="3" t="s">
        <v>2351</v>
      </c>
      <c r="F969" s="101" t="s">
        <v>2362</v>
      </c>
      <c r="G969" s="101" t="s">
        <v>2365</v>
      </c>
      <c r="H969" s="101" t="s">
        <v>3985</v>
      </c>
      <c r="I969" s="102">
        <v>161728</v>
      </c>
      <c r="J969" s="102">
        <v>109916824</v>
      </c>
      <c r="K969" s="3" t="s">
        <v>104</v>
      </c>
      <c r="L969" s="3" t="s">
        <v>486</v>
      </c>
      <c r="M969" s="3">
        <v>2004</v>
      </c>
      <c r="N969" s="4" t="s">
        <v>1217</v>
      </c>
      <c r="O969" s="4" t="s">
        <v>1218</v>
      </c>
      <c r="P969" s="110">
        <v>44197</v>
      </c>
      <c r="Q969" s="1" t="s">
        <v>3985</v>
      </c>
      <c r="R969" s="2" t="b">
        <f t="shared" si="3"/>
        <v>1</v>
      </c>
    </row>
    <row r="970" spans="1:18" x14ac:dyDescent="0.3">
      <c r="A970" s="100">
        <v>966</v>
      </c>
      <c r="B970" s="100">
        <v>1</v>
      </c>
      <c r="C970" s="100" t="s">
        <v>1392</v>
      </c>
      <c r="D970" s="3" t="s">
        <v>2338</v>
      </c>
      <c r="E970" s="3" t="s">
        <v>2351</v>
      </c>
      <c r="F970" s="101" t="s">
        <v>2362</v>
      </c>
      <c r="G970" s="101" t="s">
        <v>2368</v>
      </c>
      <c r="H970" s="101" t="s">
        <v>3986</v>
      </c>
      <c r="I970" s="102">
        <v>104180270</v>
      </c>
      <c r="J970" s="102">
        <v>104180287</v>
      </c>
      <c r="K970" s="3" t="s">
        <v>1219</v>
      </c>
      <c r="L970" s="3" t="s">
        <v>367</v>
      </c>
      <c r="M970" s="3" t="s">
        <v>267</v>
      </c>
      <c r="N970" s="4" t="s">
        <v>1540</v>
      </c>
      <c r="O970" s="132" t="s">
        <v>3987</v>
      </c>
      <c r="P970" s="104">
        <v>44228</v>
      </c>
      <c r="Q970" s="1" t="s">
        <v>3986</v>
      </c>
      <c r="R970" s="2" t="b">
        <f t="shared" si="3"/>
        <v>1</v>
      </c>
    </row>
    <row r="971" spans="1:18" x14ac:dyDescent="0.3">
      <c r="A971" s="100">
        <v>967</v>
      </c>
      <c r="B971" s="100">
        <v>1</v>
      </c>
      <c r="C971" s="100" t="s">
        <v>1392</v>
      </c>
      <c r="D971" s="3" t="s">
        <v>2338</v>
      </c>
      <c r="E971" s="3" t="s">
        <v>2351</v>
      </c>
      <c r="F971" s="101" t="s">
        <v>2362</v>
      </c>
      <c r="G971" s="101" t="s">
        <v>2370</v>
      </c>
      <c r="H971" s="101" t="s">
        <v>3988</v>
      </c>
      <c r="I971" s="102">
        <v>104176764</v>
      </c>
      <c r="J971" s="102">
        <v>111015783</v>
      </c>
      <c r="K971" s="3" t="s">
        <v>104</v>
      </c>
      <c r="L971" s="3" t="s">
        <v>367</v>
      </c>
      <c r="M971" s="3" t="s">
        <v>267</v>
      </c>
      <c r="N971" s="4" t="s">
        <v>2972</v>
      </c>
      <c r="O971" s="4" t="s">
        <v>3003</v>
      </c>
      <c r="P971" s="3">
        <v>2017</v>
      </c>
      <c r="Q971" s="1" t="s">
        <v>3988</v>
      </c>
      <c r="R971" s="2" t="b">
        <f t="shared" si="3"/>
        <v>1</v>
      </c>
    </row>
    <row r="972" spans="1:18" x14ac:dyDescent="0.3">
      <c r="A972" s="100">
        <v>968</v>
      </c>
      <c r="B972" s="100">
        <v>1</v>
      </c>
      <c r="C972" s="100" t="s">
        <v>1392</v>
      </c>
      <c r="D972" s="3" t="s">
        <v>2338</v>
      </c>
      <c r="E972" s="3" t="s">
        <v>2351</v>
      </c>
      <c r="F972" s="101" t="s">
        <v>2373</v>
      </c>
      <c r="G972" s="101" t="s">
        <v>2374</v>
      </c>
      <c r="H972" s="101" t="s">
        <v>3989</v>
      </c>
      <c r="I972" s="102">
        <v>161643</v>
      </c>
      <c r="J972" s="102">
        <v>124520303</v>
      </c>
      <c r="K972" s="3" t="s">
        <v>104</v>
      </c>
      <c r="L972" s="3" t="s">
        <v>368</v>
      </c>
      <c r="M972" s="3">
        <v>2008</v>
      </c>
      <c r="N972" s="4" t="s">
        <v>2972</v>
      </c>
      <c r="O972" s="4" t="s">
        <v>2980</v>
      </c>
      <c r="P972" s="108">
        <v>43862</v>
      </c>
      <c r="Q972" s="1" t="s">
        <v>3989</v>
      </c>
      <c r="R972" s="2" t="b">
        <f t="shared" si="3"/>
        <v>1</v>
      </c>
    </row>
    <row r="973" spans="1:18" x14ac:dyDescent="0.3">
      <c r="A973" s="100">
        <v>969</v>
      </c>
      <c r="B973" s="100">
        <v>1</v>
      </c>
      <c r="C973" s="100" t="s">
        <v>1392</v>
      </c>
      <c r="D973" s="3" t="s">
        <v>2338</v>
      </c>
      <c r="E973" s="3" t="s">
        <v>2351</v>
      </c>
      <c r="F973" s="101" t="s">
        <v>2373</v>
      </c>
      <c r="G973" s="101" t="s">
        <v>2376</v>
      </c>
      <c r="H973" s="101" t="s">
        <v>3990</v>
      </c>
      <c r="I973" s="102">
        <v>60154</v>
      </c>
      <c r="J973" s="102">
        <v>3090027</v>
      </c>
      <c r="K973" s="3" t="s">
        <v>104</v>
      </c>
      <c r="L973" s="3" t="s">
        <v>486</v>
      </c>
      <c r="M973" s="3">
        <v>2006</v>
      </c>
      <c r="N973" s="4" t="s">
        <v>1540</v>
      </c>
      <c r="O973" s="4" t="s">
        <v>3991</v>
      </c>
      <c r="P973" s="106">
        <v>43891</v>
      </c>
      <c r="Q973" s="1" t="s">
        <v>3990</v>
      </c>
      <c r="R973" s="2" t="b">
        <f t="shared" si="3"/>
        <v>1</v>
      </c>
    </row>
    <row r="974" spans="1:18" x14ac:dyDescent="0.3">
      <c r="A974" s="100">
        <v>970</v>
      </c>
      <c r="B974" s="100">
        <v>1</v>
      </c>
      <c r="C974" s="100" t="s">
        <v>1392</v>
      </c>
      <c r="D974" s="3" t="s">
        <v>2338</v>
      </c>
      <c r="E974" s="3" t="s">
        <v>2351</v>
      </c>
      <c r="F974" s="101" t="s">
        <v>2373</v>
      </c>
      <c r="G974" s="101" t="s">
        <v>1535</v>
      </c>
      <c r="H974" s="101" t="s">
        <v>3992</v>
      </c>
      <c r="I974" s="102">
        <v>161748</v>
      </c>
      <c r="J974" s="102">
        <v>124537991</v>
      </c>
      <c r="K974" s="3" t="s">
        <v>1219</v>
      </c>
      <c r="L974" s="3" t="s">
        <v>486</v>
      </c>
      <c r="M974" s="3">
        <v>2003</v>
      </c>
      <c r="N974" s="4" t="s">
        <v>2972</v>
      </c>
      <c r="O974" s="4" t="s">
        <v>1218</v>
      </c>
      <c r="P974" s="104">
        <v>44228</v>
      </c>
      <c r="Q974" s="1" t="s">
        <v>3992</v>
      </c>
      <c r="R974" s="2" t="b">
        <f t="shared" si="3"/>
        <v>1</v>
      </c>
    </row>
    <row r="975" spans="1:18" x14ac:dyDescent="0.3">
      <c r="A975" s="100">
        <v>971</v>
      </c>
      <c r="B975" s="100">
        <v>1</v>
      </c>
      <c r="C975" s="100" t="s">
        <v>1392</v>
      </c>
      <c r="D975" s="3" t="s">
        <v>2338</v>
      </c>
      <c r="E975" s="3" t="s">
        <v>2351</v>
      </c>
      <c r="F975" s="101" t="s">
        <v>2373</v>
      </c>
      <c r="G975" s="101" t="s">
        <v>2380</v>
      </c>
      <c r="H975" s="101" t="s">
        <v>3993</v>
      </c>
      <c r="I975" s="102">
        <v>161453</v>
      </c>
      <c r="J975" s="102">
        <v>124488102</v>
      </c>
      <c r="K975" s="3" t="s">
        <v>1219</v>
      </c>
      <c r="L975" s="3" t="s">
        <v>486</v>
      </c>
      <c r="M975" s="3">
        <v>2003</v>
      </c>
      <c r="N975" s="4" t="s">
        <v>1217</v>
      </c>
      <c r="O975" s="4" t="s">
        <v>2980</v>
      </c>
      <c r="P975" s="104">
        <v>44228</v>
      </c>
      <c r="Q975" s="1" t="s">
        <v>3993</v>
      </c>
      <c r="R975" s="2" t="b">
        <f t="shared" si="3"/>
        <v>1</v>
      </c>
    </row>
    <row r="976" spans="1:18" x14ac:dyDescent="0.3">
      <c r="A976" s="100">
        <v>972</v>
      </c>
      <c r="B976" s="100">
        <v>1</v>
      </c>
      <c r="C976" s="100" t="s">
        <v>1392</v>
      </c>
      <c r="D976" s="3" t="s">
        <v>2338</v>
      </c>
      <c r="E976" s="3" t="s">
        <v>2351</v>
      </c>
      <c r="F976" s="101" t="s">
        <v>2373</v>
      </c>
      <c r="G976" s="101" t="s">
        <v>2382</v>
      </c>
      <c r="H976" s="101" t="s">
        <v>3994</v>
      </c>
      <c r="I976" s="102">
        <v>18907453</v>
      </c>
      <c r="J976" s="102">
        <v>68783115</v>
      </c>
      <c r="K976" s="3" t="s">
        <v>1219</v>
      </c>
      <c r="L976" s="3" t="s">
        <v>367</v>
      </c>
      <c r="M976" s="3" t="s">
        <v>267</v>
      </c>
      <c r="N976" s="4" t="s">
        <v>486</v>
      </c>
      <c r="O976" s="4" t="s">
        <v>267</v>
      </c>
      <c r="P976" s="104">
        <v>44228</v>
      </c>
      <c r="Q976" s="1" t="s">
        <v>3994</v>
      </c>
      <c r="R976" s="2" t="b">
        <f t="shared" si="3"/>
        <v>1</v>
      </c>
    </row>
    <row r="977" spans="1:18" x14ac:dyDescent="0.3">
      <c r="A977" s="100">
        <v>973</v>
      </c>
      <c r="B977" s="100">
        <v>1</v>
      </c>
      <c r="C977" s="100" t="s">
        <v>1392</v>
      </c>
      <c r="D977" s="3" t="s">
        <v>2338</v>
      </c>
      <c r="E977" s="3" t="s">
        <v>2351</v>
      </c>
      <c r="F977" s="101" t="s">
        <v>2384</v>
      </c>
      <c r="G977" s="101" t="s">
        <v>2385</v>
      </c>
      <c r="H977" s="101" t="s">
        <v>3995</v>
      </c>
      <c r="I977" s="102">
        <v>161719</v>
      </c>
      <c r="J977" s="102">
        <v>124533257</v>
      </c>
      <c r="K977" s="3" t="s">
        <v>2995</v>
      </c>
      <c r="L977" s="3" t="s">
        <v>1540</v>
      </c>
      <c r="M977" s="3">
        <v>2007</v>
      </c>
      <c r="N977" s="4" t="s">
        <v>1540</v>
      </c>
      <c r="O977" s="4" t="s">
        <v>3202</v>
      </c>
      <c r="P977" s="104">
        <v>44228</v>
      </c>
      <c r="Q977" s="1" t="s">
        <v>3995</v>
      </c>
      <c r="R977" s="2" t="b">
        <f t="shared" si="3"/>
        <v>1</v>
      </c>
    </row>
    <row r="978" spans="1:18" x14ac:dyDescent="0.3">
      <c r="A978" s="100">
        <v>974</v>
      </c>
      <c r="B978" s="100">
        <v>1</v>
      </c>
      <c r="C978" s="100" t="s">
        <v>1392</v>
      </c>
      <c r="D978" s="3" t="s">
        <v>2338</v>
      </c>
      <c r="E978" s="3" t="s">
        <v>2351</v>
      </c>
      <c r="F978" s="101" t="s">
        <v>2384</v>
      </c>
      <c r="G978" s="101" t="s">
        <v>1323</v>
      </c>
      <c r="H978" s="101" t="s">
        <v>3996</v>
      </c>
      <c r="I978" s="102">
        <v>44185</v>
      </c>
      <c r="J978" s="102">
        <v>2993563</v>
      </c>
      <c r="K978" s="3" t="s">
        <v>2995</v>
      </c>
      <c r="L978" s="3" t="s">
        <v>1540</v>
      </c>
      <c r="M978" s="3">
        <v>2005</v>
      </c>
      <c r="N978" s="4" t="s">
        <v>1540</v>
      </c>
      <c r="O978" s="4" t="s">
        <v>3202</v>
      </c>
      <c r="P978" s="104">
        <v>44228</v>
      </c>
      <c r="Q978" s="1" t="s">
        <v>3996</v>
      </c>
      <c r="R978" s="2" t="b">
        <f t="shared" si="3"/>
        <v>1</v>
      </c>
    </row>
    <row r="979" spans="1:18" x14ac:dyDescent="0.3">
      <c r="A979" s="100">
        <v>975</v>
      </c>
      <c r="B979" s="100">
        <v>1</v>
      </c>
      <c r="C979" s="100" t="s">
        <v>1392</v>
      </c>
      <c r="D979" s="3" t="s">
        <v>2338</v>
      </c>
      <c r="E979" s="3" t="s">
        <v>2351</v>
      </c>
      <c r="F979" s="101" t="s">
        <v>2384</v>
      </c>
      <c r="G979" s="101" t="s">
        <v>2389</v>
      </c>
      <c r="H979" s="101" t="s">
        <v>3997</v>
      </c>
      <c r="I979" s="102">
        <v>39411</v>
      </c>
      <c r="J979" s="102">
        <v>2924238</v>
      </c>
      <c r="K979" s="3" t="s">
        <v>2995</v>
      </c>
      <c r="L979" s="3" t="s">
        <v>1540</v>
      </c>
      <c r="M979" s="3">
        <v>2005</v>
      </c>
      <c r="N979" s="4" t="s">
        <v>1540</v>
      </c>
      <c r="O979" s="4" t="s">
        <v>3202</v>
      </c>
      <c r="P979" s="104">
        <v>44228</v>
      </c>
      <c r="Q979" s="1" t="s">
        <v>3997</v>
      </c>
      <c r="R979" s="2" t="b">
        <f t="shared" si="3"/>
        <v>1</v>
      </c>
    </row>
    <row r="980" spans="1:18" x14ac:dyDescent="0.3">
      <c r="A980" s="100">
        <v>976</v>
      </c>
      <c r="B980" s="100">
        <v>1</v>
      </c>
      <c r="C980" s="100" t="s">
        <v>1392</v>
      </c>
      <c r="D980" s="3" t="s">
        <v>2338</v>
      </c>
      <c r="E980" s="3" t="s">
        <v>2351</v>
      </c>
      <c r="F980" s="101" t="s">
        <v>2391</v>
      </c>
      <c r="G980" s="101" t="s">
        <v>2392</v>
      </c>
      <c r="H980" s="101" t="s">
        <v>3998</v>
      </c>
      <c r="I980" s="102">
        <v>60151</v>
      </c>
      <c r="J980" s="102">
        <v>104170822</v>
      </c>
      <c r="K980" s="3" t="s">
        <v>104</v>
      </c>
      <c r="L980" s="3" t="s">
        <v>1217</v>
      </c>
      <c r="M980" s="3">
        <v>2006</v>
      </c>
      <c r="N980" s="4" t="s">
        <v>1561</v>
      </c>
      <c r="O980" s="4" t="s">
        <v>2980</v>
      </c>
      <c r="P980" s="106">
        <v>43891</v>
      </c>
      <c r="Q980" s="1" t="s">
        <v>3998</v>
      </c>
      <c r="R980" s="2" t="b">
        <f t="shared" si="3"/>
        <v>1</v>
      </c>
    </row>
    <row r="981" spans="1:18" x14ac:dyDescent="0.3">
      <c r="A981" s="100">
        <v>977</v>
      </c>
      <c r="B981" s="100">
        <v>1</v>
      </c>
      <c r="C981" s="100" t="s">
        <v>1392</v>
      </c>
      <c r="D981" s="3" t="s">
        <v>2338</v>
      </c>
      <c r="E981" s="3" t="s">
        <v>2351</v>
      </c>
      <c r="F981" s="101" t="s">
        <v>2391</v>
      </c>
      <c r="G981" s="101" t="s">
        <v>2395</v>
      </c>
      <c r="H981" s="101" t="s">
        <v>3999</v>
      </c>
      <c r="I981" s="102">
        <v>39406</v>
      </c>
      <c r="J981" s="102">
        <v>104171509</v>
      </c>
      <c r="K981" s="3" t="s">
        <v>1219</v>
      </c>
      <c r="L981" s="3" t="s">
        <v>1217</v>
      </c>
      <c r="M981" s="3">
        <v>2005</v>
      </c>
      <c r="N981" s="4" t="s">
        <v>1561</v>
      </c>
      <c r="O981" s="4" t="s">
        <v>1218</v>
      </c>
      <c r="P981" s="119">
        <v>44228</v>
      </c>
      <c r="Q981" s="1" t="s">
        <v>3999</v>
      </c>
      <c r="R981" s="2" t="b">
        <f t="shared" si="3"/>
        <v>1</v>
      </c>
    </row>
    <row r="982" spans="1:18" x14ac:dyDescent="0.3">
      <c r="A982" s="100">
        <v>978</v>
      </c>
      <c r="B982" s="100">
        <v>1</v>
      </c>
      <c r="C982" s="100" t="s">
        <v>1392</v>
      </c>
      <c r="D982" s="3" t="s">
        <v>2338</v>
      </c>
      <c r="E982" s="3" t="s">
        <v>2351</v>
      </c>
      <c r="F982" s="101" t="s">
        <v>2391</v>
      </c>
      <c r="G982" s="101" t="s">
        <v>2397</v>
      </c>
      <c r="H982" s="101" t="s">
        <v>4000</v>
      </c>
      <c r="I982" s="102">
        <v>60153</v>
      </c>
      <c r="J982" s="102">
        <v>104172152</v>
      </c>
      <c r="K982" s="3" t="s">
        <v>104</v>
      </c>
      <c r="L982" s="3" t="s">
        <v>2972</v>
      </c>
      <c r="M982" s="3">
        <v>2006</v>
      </c>
      <c r="N982" s="4" t="s">
        <v>1561</v>
      </c>
      <c r="O982" s="4" t="s">
        <v>2980</v>
      </c>
      <c r="P982" s="106">
        <v>43891</v>
      </c>
      <c r="Q982" s="1" t="s">
        <v>4000</v>
      </c>
      <c r="R982" s="2" t="b">
        <f t="shared" si="3"/>
        <v>1</v>
      </c>
    </row>
    <row r="983" spans="1:18" x14ac:dyDescent="0.3">
      <c r="A983" s="100">
        <v>979</v>
      </c>
      <c r="B983" s="100">
        <v>1</v>
      </c>
      <c r="C983" s="100" t="s">
        <v>1392</v>
      </c>
      <c r="D983" s="3" t="s">
        <v>2338</v>
      </c>
      <c r="E983" s="3" t="s">
        <v>2351</v>
      </c>
      <c r="F983" s="101" t="s">
        <v>2391</v>
      </c>
      <c r="G983" s="101" t="s">
        <v>2399</v>
      </c>
      <c r="H983" s="101" t="s">
        <v>4001</v>
      </c>
      <c r="I983" s="102">
        <v>161495</v>
      </c>
      <c r="J983" s="102">
        <v>104172843</v>
      </c>
      <c r="K983" s="3" t="s">
        <v>1219</v>
      </c>
      <c r="L983" s="3" t="s">
        <v>1540</v>
      </c>
      <c r="M983" s="3">
        <v>2004</v>
      </c>
      <c r="N983" s="4" t="s">
        <v>1217</v>
      </c>
      <c r="O983" s="4" t="s">
        <v>1218</v>
      </c>
      <c r="P983" s="104">
        <v>44228</v>
      </c>
      <c r="Q983" s="1" t="s">
        <v>4001</v>
      </c>
      <c r="R983" s="2" t="b">
        <f t="shared" si="3"/>
        <v>1</v>
      </c>
    </row>
    <row r="984" spans="1:18" x14ac:dyDescent="0.3">
      <c r="A984" s="100">
        <v>980</v>
      </c>
      <c r="B984" s="100">
        <v>1</v>
      </c>
      <c r="C984" s="100" t="s">
        <v>1392</v>
      </c>
      <c r="D984" s="3" t="s">
        <v>2338</v>
      </c>
      <c r="E984" s="3" t="s">
        <v>2351</v>
      </c>
      <c r="F984" s="101" t="s">
        <v>2391</v>
      </c>
      <c r="G984" s="101" t="s">
        <v>2401</v>
      </c>
      <c r="H984" s="101" t="s">
        <v>4002</v>
      </c>
      <c r="I984" s="102">
        <v>161520</v>
      </c>
      <c r="J984" s="102">
        <v>124498844</v>
      </c>
      <c r="K984" s="3" t="s">
        <v>1219</v>
      </c>
      <c r="L984" s="3" t="s">
        <v>486</v>
      </c>
      <c r="M984" s="3">
        <v>2007</v>
      </c>
      <c r="N984" s="4" t="s">
        <v>2972</v>
      </c>
      <c r="O984" s="4" t="s">
        <v>1218</v>
      </c>
      <c r="P984" s="104">
        <v>44228</v>
      </c>
      <c r="Q984" s="1" t="s">
        <v>4002</v>
      </c>
      <c r="R984" s="2" t="b">
        <f t="shared" si="3"/>
        <v>1</v>
      </c>
    </row>
    <row r="985" spans="1:18" x14ac:dyDescent="0.3">
      <c r="A985" s="100">
        <v>981</v>
      </c>
      <c r="B985" s="100">
        <v>1</v>
      </c>
      <c r="C985" s="100" t="s">
        <v>1392</v>
      </c>
      <c r="D985" s="3" t="s">
        <v>2338</v>
      </c>
      <c r="E985" s="3" t="s">
        <v>2351</v>
      </c>
      <c r="F985" s="101" t="s">
        <v>2391</v>
      </c>
      <c r="G985" s="101" t="s">
        <v>2403</v>
      </c>
      <c r="H985" s="101" t="s">
        <v>4003</v>
      </c>
      <c r="I985" s="102">
        <v>39414</v>
      </c>
      <c r="J985" s="102">
        <v>104174049</v>
      </c>
      <c r="K985" s="3" t="s">
        <v>1219</v>
      </c>
      <c r="L985" s="3" t="s">
        <v>1540</v>
      </c>
      <c r="M985" s="3">
        <v>2005</v>
      </c>
      <c r="N985" s="4" t="s">
        <v>1561</v>
      </c>
      <c r="O985" s="4" t="s">
        <v>1218</v>
      </c>
      <c r="P985" s="104">
        <v>44228</v>
      </c>
      <c r="Q985" s="1" t="s">
        <v>4003</v>
      </c>
      <c r="R985" s="2" t="b">
        <f t="shared" si="3"/>
        <v>1</v>
      </c>
    </row>
    <row r="986" spans="1:18" x14ac:dyDescent="0.3">
      <c r="A986" s="100">
        <v>982</v>
      </c>
      <c r="B986" s="100">
        <v>1</v>
      </c>
      <c r="C986" s="100" t="s">
        <v>1392</v>
      </c>
      <c r="D986" s="3" t="s">
        <v>2338</v>
      </c>
      <c r="E986" s="3" t="s">
        <v>2351</v>
      </c>
      <c r="F986" s="101" t="s">
        <v>2405</v>
      </c>
      <c r="G986" s="101" t="s">
        <v>2406</v>
      </c>
      <c r="H986" s="101" t="s">
        <v>4004</v>
      </c>
      <c r="I986" s="102">
        <v>60148</v>
      </c>
      <c r="J986" s="102">
        <v>104113935</v>
      </c>
      <c r="K986" s="3" t="s">
        <v>104</v>
      </c>
      <c r="L986" s="105" t="s">
        <v>2972</v>
      </c>
      <c r="M986" s="105">
        <v>2006</v>
      </c>
      <c r="N986" s="4" t="s">
        <v>2972</v>
      </c>
      <c r="O986" s="4" t="s">
        <v>2980</v>
      </c>
      <c r="P986" s="110">
        <v>44197</v>
      </c>
      <c r="Q986" s="1" t="s">
        <v>4004</v>
      </c>
      <c r="R986" s="2" t="b">
        <f t="shared" si="3"/>
        <v>1</v>
      </c>
    </row>
    <row r="987" spans="1:18" x14ac:dyDescent="0.3">
      <c r="A987" s="100">
        <v>983</v>
      </c>
      <c r="B987" s="100">
        <v>1</v>
      </c>
      <c r="C987" s="100" t="s">
        <v>1392</v>
      </c>
      <c r="D987" s="3" t="s">
        <v>2338</v>
      </c>
      <c r="E987" s="3" t="s">
        <v>2351</v>
      </c>
      <c r="F987" s="101" t="s">
        <v>2405</v>
      </c>
      <c r="G987" s="101" t="s">
        <v>2409</v>
      </c>
      <c r="H987" s="123" t="s">
        <v>4005</v>
      </c>
      <c r="I987" s="102">
        <v>161533</v>
      </c>
      <c r="J987" s="102">
        <v>104115348</v>
      </c>
      <c r="K987" s="3" t="s">
        <v>104</v>
      </c>
      <c r="L987" s="105" t="s">
        <v>486</v>
      </c>
      <c r="M987" s="105">
        <v>2007</v>
      </c>
      <c r="N987" s="4" t="s">
        <v>1217</v>
      </c>
      <c r="O987" s="4" t="s">
        <v>1218</v>
      </c>
      <c r="P987" s="106">
        <v>43891</v>
      </c>
      <c r="Q987" s="1" t="s">
        <v>4005</v>
      </c>
      <c r="R987" s="2" t="b">
        <f t="shared" si="3"/>
        <v>1</v>
      </c>
    </row>
    <row r="988" spans="1:18" x14ac:dyDescent="0.3">
      <c r="A988" s="100">
        <v>984</v>
      </c>
      <c r="B988" s="100">
        <v>1</v>
      </c>
      <c r="C988" s="100" t="s">
        <v>1392</v>
      </c>
      <c r="D988" s="3" t="s">
        <v>2338</v>
      </c>
      <c r="E988" s="3" t="s">
        <v>2351</v>
      </c>
      <c r="F988" s="101" t="s">
        <v>2405</v>
      </c>
      <c r="G988" s="101" t="s">
        <v>2412</v>
      </c>
      <c r="H988" s="101" t="s">
        <v>4006</v>
      </c>
      <c r="I988" s="102">
        <v>41797</v>
      </c>
      <c r="J988" s="102">
        <v>68618306</v>
      </c>
      <c r="K988" s="3" t="s">
        <v>2995</v>
      </c>
      <c r="L988" s="3" t="s">
        <v>1217</v>
      </c>
      <c r="M988" s="3">
        <v>2003</v>
      </c>
      <c r="N988" s="4" t="s">
        <v>2972</v>
      </c>
      <c r="O988" s="4" t="s">
        <v>3202</v>
      </c>
      <c r="P988" s="104">
        <v>44228</v>
      </c>
      <c r="Q988" s="1" t="s">
        <v>4006</v>
      </c>
      <c r="R988" s="2" t="b">
        <f t="shared" si="3"/>
        <v>1</v>
      </c>
    </row>
    <row r="989" spans="1:18" x14ac:dyDescent="0.3">
      <c r="A989" s="100">
        <v>985</v>
      </c>
      <c r="B989" s="100">
        <v>1</v>
      </c>
      <c r="C989" s="100" t="s">
        <v>1392</v>
      </c>
      <c r="D989" s="3" t="s">
        <v>2338</v>
      </c>
      <c r="E989" s="3" t="s">
        <v>2351</v>
      </c>
      <c r="F989" s="101" t="s">
        <v>2405</v>
      </c>
      <c r="G989" s="101" t="s">
        <v>2415</v>
      </c>
      <c r="H989" s="101" t="s">
        <v>4007</v>
      </c>
      <c r="I989" s="102">
        <v>60155</v>
      </c>
      <c r="J989" s="102">
        <v>124445088</v>
      </c>
      <c r="K989" s="3" t="s">
        <v>104</v>
      </c>
      <c r="L989" s="105" t="s">
        <v>2972</v>
      </c>
      <c r="M989" s="105">
        <v>2006</v>
      </c>
      <c r="N989" s="4" t="s">
        <v>1217</v>
      </c>
      <c r="O989" s="4" t="s">
        <v>1218</v>
      </c>
      <c r="P989" s="110">
        <v>44197</v>
      </c>
      <c r="Q989" s="1" t="s">
        <v>4007</v>
      </c>
      <c r="R989" s="2" t="b">
        <f t="shared" si="3"/>
        <v>1</v>
      </c>
    </row>
    <row r="990" spans="1:18" x14ac:dyDescent="0.3">
      <c r="A990" s="100">
        <v>986</v>
      </c>
      <c r="B990" s="100">
        <v>1</v>
      </c>
      <c r="C990" s="100" t="s">
        <v>1392</v>
      </c>
      <c r="D990" s="3" t="s">
        <v>2338</v>
      </c>
      <c r="E990" s="3" t="s">
        <v>2351</v>
      </c>
      <c r="F990" s="101" t="s">
        <v>2405</v>
      </c>
      <c r="G990" s="101" t="s">
        <v>2418</v>
      </c>
      <c r="H990" s="101" t="s">
        <v>4008</v>
      </c>
      <c r="I990" s="102">
        <v>161618</v>
      </c>
      <c r="J990" s="102">
        <v>124516086</v>
      </c>
      <c r="K990" s="3" t="s">
        <v>104</v>
      </c>
      <c r="L990" s="105" t="s">
        <v>2972</v>
      </c>
      <c r="M990" s="105">
        <v>2008</v>
      </c>
      <c r="N990" s="4" t="s">
        <v>1217</v>
      </c>
      <c r="O990" s="4" t="s">
        <v>3202</v>
      </c>
      <c r="P990" s="106">
        <v>43891</v>
      </c>
      <c r="Q990" s="1" t="s">
        <v>4008</v>
      </c>
      <c r="R990" s="2" t="b">
        <f t="shared" si="3"/>
        <v>1</v>
      </c>
    </row>
    <row r="991" spans="1:18" x14ac:dyDescent="0.3">
      <c r="A991" s="100">
        <v>987</v>
      </c>
      <c r="B991" s="100">
        <v>1</v>
      </c>
      <c r="C991" s="100" t="s">
        <v>1392</v>
      </c>
      <c r="D991" s="3" t="s">
        <v>2338</v>
      </c>
      <c r="E991" s="3" t="s">
        <v>2351</v>
      </c>
      <c r="F991" s="101" t="s">
        <v>2405</v>
      </c>
      <c r="G991" s="101" t="s">
        <v>2421</v>
      </c>
      <c r="H991" s="101" t="s">
        <v>4009</v>
      </c>
      <c r="I991" s="102">
        <v>39407</v>
      </c>
      <c r="J991" s="102">
        <v>124411226</v>
      </c>
      <c r="K991" s="3" t="s">
        <v>2995</v>
      </c>
      <c r="L991" s="3" t="s">
        <v>1540</v>
      </c>
      <c r="M991" s="3">
        <v>2011</v>
      </c>
      <c r="N991" s="4" t="s">
        <v>1540</v>
      </c>
      <c r="O991" s="4" t="s">
        <v>3157</v>
      </c>
      <c r="P991" s="104">
        <v>44228</v>
      </c>
      <c r="Q991" s="1" t="s">
        <v>4009</v>
      </c>
      <c r="R991" s="2" t="b">
        <f t="shared" si="3"/>
        <v>1</v>
      </c>
    </row>
    <row r="992" spans="1:18" x14ac:dyDescent="0.3">
      <c r="A992" s="100">
        <v>988</v>
      </c>
      <c r="B992" s="100">
        <v>1</v>
      </c>
      <c r="C992" s="100" t="s">
        <v>1392</v>
      </c>
      <c r="D992" s="3" t="s">
        <v>2338</v>
      </c>
      <c r="E992" s="3" t="s">
        <v>2351</v>
      </c>
      <c r="F992" s="101" t="s">
        <v>2405</v>
      </c>
      <c r="G992" s="101" t="s">
        <v>2098</v>
      </c>
      <c r="H992" s="101" t="s">
        <v>4010</v>
      </c>
      <c r="I992" s="102">
        <v>104110247</v>
      </c>
      <c r="J992" s="102">
        <v>104112674</v>
      </c>
      <c r="K992" s="3" t="s">
        <v>104</v>
      </c>
      <c r="L992" s="3" t="s">
        <v>367</v>
      </c>
      <c r="M992" s="3" t="s">
        <v>267</v>
      </c>
      <c r="N992" s="4" t="s">
        <v>2972</v>
      </c>
      <c r="O992" s="4" t="s">
        <v>1218</v>
      </c>
      <c r="P992" s="110">
        <v>44197</v>
      </c>
      <c r="Q992" s="1" t="s">
        <v>4010</v>
      </c>
      <c r="R992" s="2" t="b">
        <f t="shared" si="3"/>
        <v>1</v>
      </c>
    </row>
    <row r="993" spans="1:18" x14ac:dyDescent="0.3">
      <c r="A993" s="100">
        <v>989</v>
      </c>
      <c r="B993" s="100">
        <v>1</v>
      </c>
      <c r="C993" s="100" t="s">
        <v>1392</v>
      </c>
      <c r="D993" s="3" t="s">
        <v>2338</v>
      </c>
      <c r="E993" s="3" t="s">
        <v>2351</v>
      </c>
      <c r="F993" s="101" t="s">
        <v>2405</v>
      </c>
      <c r="G993" s="101" t="s">
        <v>2424</v>
      </c>
      <c r="H993" s="101" t="s">
        <v>4011</v>
      </c>
      <c r="I993" s="102">
        <v>161741</v>
      </c>
      <c r="J993" s="102">
        <v>124536575</v>
      </c>
      <c r="K993" s="3" t="s">
        <v>104</v>
      </c>
      <c r="L993" s="105" t="s">
        <v>486</v>
      </c>
      <c r="M993" s="105">
        <v>2007</v>
      </c>
      <c r="N993" s="4" t="s">
        <v>1217</v>
      </c>
      <c r="O993" s="4" t="s">
        <v>1218</v>
      </c>
      <c r="P993" s="106">
        <v>43891</v>
      </c>
      <c r="Q993" s="1" t="s">
        <v>4011</v>
      </c>
      <c r="R993" s="2" t="b">
        <f t="shared" si="3"/>
        <v>1</v>
      </c>
    </row>
    <row r="994" spans="1:18" x14ac:dyDescent="0.3">
      <c r="A994" s="100">
        <v>990</v>
      </c>
      <c r="B994" s="100">
        <v>1</v>
      </c>
      <c r="C994" s="100" t="s">
        <v>1392</v>
      </c>
      <c r="D994" s="3" t="s">
        <v>2338</v>
      </c>
      <c r="E994" s="3" t="s">
        <v>2351</v>
      </c>
      <c r="F994" s="101" t="s">
        <v>2405</v>
      </c>
      <c r="G994" s="101" t="s">
        <v>2426</v>
      </c>
      <c r="H994" s="101" t="s">
        <v>4012</v>
      </c>
      <c r="I994" s="102">
        <v>195442</v>
      </c>
      <c r="J994" s="102">
        <v>104121791</v>
      </c>
      <c r="K994" s="3" t="s">
        <v>104</v>
      </c>
      <c r="L994" s="3" t="s">
        <v>486</v>
      </c>
      <c r="M994" s="3">
        <v>2011</v>
      </c>
      <c r="N994" s="4" t="s">
        <v>486</v>
      </c>
      <c r="O994" s="4" t="s">
        <v>267</v>
      </c>
      <c r="P994" s="3">
        <v>2015</v>
      </c>
      <c r="Q994" s="1" t="s">
        <v>4012</v>
      </c>
      <c r="R994" s="2" t="b">
        <f t="shared" si="3"/>
        <v>1</v>
      </c>
    </row>
    <row r="995" spans="1:18" x14ac:dyDescent="0.3">
      <c r="A995" s="100">
        <v>991</v>
      </c>
      <c r="B995" s="100">
        <v>1</v>
      </c>
      <c r="C995" s="100" t="s">
        <v>1392</v>
      </c>
      <c r="D995" s="3" t="s">
        <v>2338</v>
      </c>
      <c r="E995" s="3" t="s">
        <v>2351</v>
      </c>
      <c r="F995" s="101" t="s">
        <v>2405</v>
      </c>
      <c r="G995" s="101" t="s">
        <v>866</v>
      </c>
      <c r="H995" s="101" t="s">
        <v>4013</v>
      </c>
      <c r="I995" s="102">
        <v>161576</v>
      </c>
      <c r="J995" s="102">
        <v>124509727</v>
      </c>
      <c r="K995" s="3" t="s">
        <v>104</v>
      </c>
      <c r="L995" s="105" t="s">
        <v>486</v>
      </c>
      <c r="M995" s="105">
        <v>2007</v>
      </c>
      <c r="N995" s="4" t="s">
        <v>1540</v>
      </c>
      <c r="O995" s="4" t="s">
        <v>3202</v>
      </c>
      <c r="P995" s="106">
        <v>43891</v>
      </c>
      <c r="Q995" s="1" t="s">
        <v>4013</v>
      </c>
      <c r="R995" s="2" t="b">
        <f t="shared" si="3"/>
        <v>1</v>
      </c>
    </row>
    <row r="996" spans="1:18" x14ac:dyDescent="0.3">
      <c r="A996" s="100">
        <v>992</v>
      </c>
      <c r="B996" s="100">
        <v>1</v>
      </c>
      <c r="C996" s="100" t="s">
        <v>1392</v>
      </c>
      <c r="D996" s="3" t="s">
        <v>2338</v>
      </c>
      <c r="E996" s="3" t="s">
        <v>2351</v>
      </c>
      <c r="F996" s="101" t="s">
        <v>2432</v>
      </c>
      <c r="G996" s="101" t="s">
        <v>208</v>
      </c>
      <c r="H996" s="101" t="s">
        <v>4016</v>
      </c>
      <c r="I996" s="102">
        <v>116855925</v>
      </c>
      <c r="J996" s="102">
        <v>116855930</v>
      </c>
      <c r="K996" s="3" t="s">
        <v>2995</v>
      </c>
      <c r="L996" s="3" t="s">
        <v>367</v>
      </c>
      <c r="M996" s="3" t="s">
        <v>267</v>
      </c>
      <c r="N996" s="4" t="s">
        <v>368</v>
      </c>
      <c r="O996" s="4" t="s">
        <v>267</v>
      </c>
      <c r="P996" s="104">
        <v>44228</v>
      </c>
      <c r="Q996" s="1" t="s">
        <v>4016</v>
      </c>
      <c r="R996" s="2" t="b">
        <f t="shared" si="3"/>
        <v>1</v>
      </c>
    </row>
    <row r="997" spans="1:18" x14ac:dyDescent="0.3">
      <c r="A997" s="100">
        <v>993</v>
      </c>
      <c r="B997" s="100">
        <v>1</v>
      </c>
      <c r="C997" s="100" t="s">
        <v>1392</v>
      </c>
      <c r="D997" s="3" t="s">
        <v>2338</v>
      </c>
      <c r="E997" s="3" t="s">
        <v>2351</v>
      </c>
      <c r="F997" s="101" t="s">
        <v>2432</v>
      </c>
      <c r="G997" s="101" t="s">
        <v>1447</v>
      </c>
      <c r="H997" s="101" t="s">
        <v>4017</v>
      </c>
      <c r="I997" s="102">
        <v>195456</v>
      </c>
      <c r="J997" s="102">
        <v>68628645</v>
      </c>
      <c r="K997" s="3" t="s">
        <v>104</v>
      </c>
      <c r="L997" s="3" t="s">
        <v>1217</v>
      </c>
      <c r="M997" s="3">
        <v>2011</v>
      </c>
      <c r="N997" s="4" t="s">
        <v>1217</v>
      </c>
      <c r="O997" s="4" t="s">
        <v>3003</v>
      </c>
      <c r="P997" s="3">
        <v>2015</v>
      </c>
      <c r="Q997" s="1" t="s">
        <v>4017</v>
      </c>
      <c r="R997" s="2" t="b">
        <f t="shared" si="3"/>
        <v>1</v>
      </c>
    </row>
    <row r="998" spans="1:18" x14ac:dyDescent="0.3">
      <c r="A998" s="100">
        <v>994</v>
      </c>
      <c r="B998" s="100">
        <v>1</v>
      </c>
      <c r="C998" s="100" t="s">
        <v>1392</v>
      </c>
      <c r="D998" s="3" t="s">
        <v>2338</v>
      </c>
      <c r="E998" s="3" t="s">
        <v>2351</v>
      </c>
      <c r="F998" s="101" t="s">
        <v>2432</v>
      </c>
      <c r="G998" s="101" t="s">
        <v>2435</v>
      </c>
      <c r="H998" s="101" t="s">
        <v>4018</v>
      </c>
      <c r="I998" s="102">
        <v>161692</v>
      </c>
      <c r="J998" s="102">
        <v>124528737</v>
      </c>
      <c r="K998" s="3" t="s">
        <v>1219</v>
      </c>
      <c r="L998" s="3" t="s">
        <v>367</v>
      </c>
      <c r="M998" s="3" t="s">
        <v>267</v>
      </c>
      <c r="N998" s="4" t="s">
        <v>1540</v>
      </c>
      <c r="O998" s="4" t="s">
        <v>1218</v>
      </c>
      <c r="P998" s="104">
        <v>44228</v>
      </c>
      <c r="Q998" s="1" t="s">
        <v>4018</v>
      </c>
      <c r="R998" s="2" t="b">
        <f t="shared" si="3"/>
        <v>1</v>
      </c>
    </row>
    <row r="999" spans="1:18" x14ac:dyDescent="0.3">
      <c r="A999" s="100">
        <v>995</v>
      </c>
      <c r="B999" s="100">
        <v>1</v>
      </c>
      <c r="C999" s="100" t="s">
        <v>1392</v>
      </c>
      <c r="D999" s="3" t="s">
        <v>2338</v>
      </c>
      <c r="E999" s="3" t="s">
        <v>2351</v>
      </c>
      <c r="F999" s="101" t="s">
        <v>2432</v>
      </c>
      <c r="G999" s="101" t="s">
        <v>1982</v>
      </c>
      <c r="H999" s="101" t="s">
        <v>4019</v>
      </c>
      <c r="I999" s="102">
        <v>161621</v>
      </c>
      <c r="J999" s="102">
        <v>124516589</v>
      </c>
      <c r="K999" s="3" t="s">
        <v>104</v>
      </c>
      <c r="L999" s="3" t="s">
        <v>1217</v>
      </c>
      <c r="M999" s="3">
        <v>2011</v>
      </c>
      <c r="N999" s="4" t="s">
        <v>1540</v>
      </c>
      <c r="O999" s="4" t="s">
        <v>3202</v>
      </c>
      <c r="P999" s="106">
        <v>43891</v>
      </c>
      <c r="Q999" s="1" t="s">
        <v>4019</v>
      </c>
      <c r="R999" s="2" t="b">
        <f t="shared" si="3"/>
        <v>1</v>
      </c>
    </row>
    <row r="1000" spans="1:18" x14ac:dyDescent="0.3">
      <c r="A1000" s="100">
        <v>996</v>
      </c>
      <c r="B1000" s="100">
        <v>1</v>
      </c>
      <c r="C1000" s="100" t="s">
        <v>1392</v>
      </c>
      <c r="D1000" s="3" t="s">
        <v>2338</v>
      </c>
      <c r="E1000" s="3" t="s">
        <v>2351</v>
      </c>
      <c r="F1000" s="101" t="s">
        <v>2438</v>
      </c>
      <c r="G1000" s="101" t="s">
        <v>2439</v>
      </c>
      <c r="H1000" s="101" t="s">
        <v>4020</v>
      </c>
      <c r="I1000" s="102">
        <v>181244884</v>
      </c>
      <c r="J1000" s="102">
        <v>104123787</v>
      </c>
      <c r="K1000" s="3" t="s">
        <v>104</v>
      </c>
      <c r="L1000" s="3" t="s">
        <v>486</v>
      </c>
      <c r="M1000" s="3">
        <v>2006</v>
      </c>
      <c r="N1000" s="4" t="s">
        <v>2972</v>
      </c>
      <c r="O1000" s="4" t="s">
        <v>1218</v>
      </c>
      <c r="P1000" s="104">
        <v>43891</v>
      </c>
      <c r="Q1000" s="1" t="s">
        <v>4020</v>
      </c>
      <c r="R1000" s="2" t="b">
        <f t="shared" si="3"/>
        <v>1</v>
      </c>
    </row>
    <row r="1001" spans="1:18" x14ac:dyDescent="0.3">
      <c r="A1001" s="100">
        <v>997</v>
      </c>
      <c r="B1001" s="100">
        <v>1</v>
      </c>
      <c r="C1001" s="100" t="s">
        <v>1392</v>
      </c>
      <c r="D1001" s="3" t="s">
        <v>2338</v>
      </c>
      <c r="E1001" s="3" t="s">
        <v>2351</v>
      </c>
      <c r="F1001" s="101" t="s">
        <v>2438</v>
      </c>
      <c r="G1001" s="101" t="s">
        <v>2443</v>
      </c>
      <c r="H1001" s="101" t="s">
        <v>4022</v>
      </c>
      <c r="I1001" s="102">
        <v>60152</v>
      </c>
      <c r="J1001" s="102">
        <v>80677563</v>
      </c>
      <c r="K1001" s="3" t="s">
        <v>104</v>
      </c>
      <c r="L1001" s="3" t="s">
        <v>486</v>
      </c>
      <c r="M1001" s="3">
        <v>2006</v>
      </c>
      <c r="N1001" s="4" t="s">
        <v>1217</v>
      </c>
      <c r="O1001" s="4" t="s">
        <v>1218</v>
      </c>
      <c r="P1001" s="104">
        <v>43891</v>
      </c>
      <c r="Q1001" s="1" t="s">
        <v>4022</v>
      </c>
      <c r="R1001" s="2" t="b">
        <f t="shared" si="3"/>
        <v>1</v>
      </c>
    </row>
    <row r="1002" spans="1:18" x14ac:dyDescent="0.3">
      <c r="A1002" s="100">
        <v>998</v>
      </c>
      <c r="B1002" s="100">
        <v>1</v>
      </c>
      <c r="C1002" s="100" t="s">
        <v>1392</v>
      </c>
      <c r="D1002" s="3" t="s">
        <v>2338</v>
      </c>
      <c r="E1002" s="3" t="s">
        <v>2351</v>
      </c>
      <c r="F1002" s="101" t="s">
        <v>2438</v>
      </c>
      <c r="G1002" s="101" t="s">
        <v>2445</v>
      </c>
      <c r="H1002" s="101" t="s">
        <v>4023</v>
      </c>
      <c r="I1002" s="102">
        <v>44592</v>
      </c>
      <c r="J1002" s="102">
        <v>104125629</v>
      </c>
      <c r="K1002" s="3" t="s">
        <v>104</v>
      </c>
      <c r="L1002" s="3" t="s">
        <v>486</v>
      </c>
      <c r="M1002" s="3">
        <v>2004</v>
      </c>
      <c r="N1002" s="4" t="s">
        <v>2972</v>
      </c>
      <c r="O1002" s="4" t="s">
        <v>1218</v>
      </c>
      <c r="P1002" s="104">
        <v>43891</v>
      </c>
      <c r="Q1002" s="1" t="s">
        <v>4023</v>
      </c>
      <c r="R1002" s="2" t="b">
        <f t="shared" si="3"/>
        <v>1</v>
      </c>
    </row>
    <row r="1003" spans="1:18" x14ac:dyDescent="0.3">
      <c r="A1003" s="100">
        <v>999</v>
      </c>
      <c r="B1003" s="100">
        <v>1</v>
      </c>
      <c r="C1003" s="100" t="s">
        <v>1392</v>
      </c>
      <c r="D1003" s="3" t="s">
        <v>2338</v>
      </c>
      <c r="E1003" s="3" t="s">
        <v>2351</v>
      </c>
      <c r="F1003" s="101" t="s">
        <v>2438</v>
      </c>
      <c r="G1003" s="101" t="s">
        <v>488</v>
      </c>
      <c r="H1003" s="101" t="s">
        <v>4024</v>
      </c>
      <c r="I1003" s="102">
        <v>60157</v>
      </c>
      <c r="J1003" s="102">
        <v>124445324</v>
      </c>
      <c r="K1003" s="3" t="s">
        <v>104</v>
      </c>
      <c r="L1003" s="3" t="s">
        <v>486</v>
      </c>
      <c r="M1003" s="3">
        <v>2006</v>
      </c>
      <c r="N1003" s="4" t="s">
        <v>1217</v>
      </c>
      <c r="O1003" s="4" t="s">
        <v>1218</v>
      </c>
      <c r="P1003" s="104">
        <v>43891</v>
      </c>
      <c r="Q1003" s="1" t="s">
        <v>4024</v>
      </c>
      <c r="R1003" s="2" t="b">
        <f t="shared" si="3"/>
        <v>1</v>
      </c>
    </row>
    <row r="1004" spans="1:18" x14ac:dyDescent="0.3">
      <c r="A1004" s="100">
        <v>1000</v>
      </c>
      <c r="B1004" s="100">
        <v>1</v>
      </c>
      <c r="C1004" s="100" t="s">
        <v>1392</v>
      </c>
      <c r="D1004" s="3" t="s">
        <v>2338</v>
      </c>
      <c r="E1004" s="3" t="s">
        <v>2351</v>
      </c>
      <c r="F1004" s="101" t="s">
        <v>2438</v>
      </c>
      <c r="G1004" s="101" t="s">
        <v>2448</v>
      </c>
      <c r="H1004" s="101" t="s">
        <v>4025</v>
      </c>
      <c r="I1004" s="102">
        <v>45925</v>
      </c>
      <c r="J1004" s="102">
        <v>104130004</v>
      </c>
      <c r="K1004" s="3" t="s">
        <v>104</v>
      </c>
      <c r="L1004" s="3" t="s">
        <v>486</v>
      </c>
      <c r="M1004" s="3">
        <v>2004</v>
      </c>
      <c r="N1004" s="4" t="s">
        <v>1540</v>
      </c>
      <c r="O1004" s="4" t="s">
        <v>2980</v>
      </c>
      <c r="P1004" s="106">
        <v>43891</v>
      </c>
      <c r="Q1004" s="1" t="s">
        <v>4025</v>
      </c>
      <c r="R1004" s="2" t="b">
        <f t="shared" si="3"/>
        <v>1</v>
      </c>
    </row>
    <row r="1005" spans="1:18" x14ac:dyDescent="0.3">
      <c r="A1005" s="100">
        <v>1024</v>
      </c>
      <c r="B1005" s="100">
        <v>1</v>
      </c>
      <c r="C1005" s="100" t="s">
        <v>1392</v>
      </c>
      <c r="D1005" s="3" t="s">
        <v>2338</v>
      </c>
      <c r="E1005" s="3" t="s">
        <v>2351</v>
      </c>
      <c r="F1005" s="101" t="s">
        <v>2485</v>
      </c>
      <c r="G1005" s="101" t="s">
        <v>2502</v>
      </c>
      <c r="H1005" s="101" t="s">
        <v>4051</v>
      </c>
      <c r="I1005" s="102">
        <v>104167083</v>
      </c>
      <c r="J1005" s="102">
        <v>104176267</v>
      </c>
      <c r="K1005" s="3" t="s">
        <v>1219</v>
      </c>
      <c r="L1005" s="3" t="s">
        <v>367</v>
      </c>
      <c r="M1005" s="3" t="s">
        <v>267</v>
      </c>
      <c r="N1005" s="4" t="s">
        <v>368</v>
      </c>
      <c r="O1005" s="4" t="s">
        <v>267</v>
      </c>
      <c r="P1005" s="116" t="s">
        <v>4033</v>
      </c>
      <c r="Q1005" s="1" t="s">
        <v>4051</v>
      </c>
      <c r="R1005" s="2" t="b">
        <f t="shared" si="3"/>
        <v>1</v>
      </c>
    </row>
    <row r="1006" spans="1:18" x14ac:dyDescent="0.3">
      <c r="A1006" s="100">
        <v>1002</v>
      </c>
      <c r="B1006" s="100">
        <v>1</v>
      </c>
      <c r="C1006" s="100" t="s">
        <v>1392</v>
      </c>
      <c r="D1006" s="3" t="s">
        <v>2338</v>
      </c>
      <c r="E1006" s="3" t="s">
        <v>2351</v>
      </c>
      <c r="F1006" s="101" t="s">
        <v>2438</v>
      </c>
      <c r="G1006" s="101" t="s">
        <v>2452</v>
      </c>
      <c r="H1006" s="101" t="s">
        <v>4027</v>
      </c>
      <c r="I1006" s="102">
        <v>60158</v>
      </c>
      <c r="J1006" s="102">
        <v>124445557</v>
      </c>
      <c r="K1006" s="3" t="s">
        <v>104</v>
      </c>
      <c r="L1006" s="3" t="s">
        <v>368</v>
      </c>
      <c r="M1006" s="3">
        <v>2006</v>
      </c>
      <c r="N1006" s="4" t="s">
        <v>368</v>
      </c>
      <c r="O1006" s="4" t="s">
        <v>267</v>
      </c>
      <c r="P1006" s="104">
        <v>43891</v>
      </c>
      <c r="Q1006" s="1" t="s">
        <v>4027</v>
      </c>
      <c r="R1006" s="2" t="b">
        <f t="shared" si="3"/>
        <v>1</v>
      </c>
    </row>
    <row r="1007" spans="1:18" x14ac:dyDescent="0.3">
      <c r="A1007" s="100">
        <v>1003</v>
      </c>
      <c r="B1007" s="100">
        <v>1</v>
      </c>
      <c r="C1007" s="100" t="s">
        <v>1392</v>
      </c>
      <c r="D1007" s="3" t="s">
        <v>2338</v>
      </c>
      <c r="E1007" s="3" t="s">
        <v>2351</v>
      </c>
      <c r="F1007" s="101" t="s">
        <v>2438</v>
      </c>
      <c r="G1007" s="101" t="s">
        <v>2454</v>
      </c>
      <c r="H1007" s="101" t="s">
        <v>4028</v>
      </c>
      <c r="I1007" s="102">
        <v>60159</v>
      </c>
      <c r="J1007" s="102">
        <v>3090316</v>
      </c>
      <c r="K1007" s="3" t="s">
        <v>104</v>
      </c>
      <c r="L1007" s="3" t="s">
        <v>368</v>
      </c>
      <c r="M1007" s="3">
        <v>2006</v>
      </c>
      <c r="N1007" s="4" t="s">
        <v>2972</v>
      </c>
      <c r="O1007" s="4" t="s">
        <v>1218</v>
      </c>
      <c r="P1007" s="104">
        <v>43891</v>
      </c>
      <c r="Q1007" s="1" t="s">
        <v>4028</v>
      </c>
      <c r="R1007" s="2" t="b">
        <f t="shared" si="3"/>
        <v>1</v>
      </c>
    </row>
    <row r="1008" spans="1:18" x14ac:dyDescent="0.3">
      <c r="A1008" s="100">
        <v>1004</v>
      </c>
      <c r="B1008" s="100">
        <v>1</v>
      </c>
      <c r="C1008" s="100" t="s">
        <v>1392</v>
      </c>
      <c r="D1008" s="3" t="s">
        <v>2338</v>
      </c>
      <c r="E1008" s="3" t="s">
        <v>2351</v>
      </c>
      <c r="F1008" s="101" t="s">
        <v>2456</v>
      </c>
      <c r="G1008" s="101" t="s">
        <v>2457</v>
      </c>
      <c r="H1008" s="101" t="s">
        <v>4029</v>
      </c>
      <c r="I1008" s="102">
        <v>107605014</v>
      </c>
      <c r="J1008" s="102">
        <v>139653368</v>
      </c>
      <c r="K1008" s="3" t="s">
        <v>104</v>
      </c>
      <c r="L1008" s="3" t="s">
        <v>367</v>
      </c>
      <c r="M1008" s="3" t="s">
        <v>267</v>
      </c>
      <c r="N1008" s="4" t="s">
        <v>2972</v>
      </c>
      <c r="O1008" s="4" t="s">
        <v>1218</v>
      </c>
      <c r="P1008" s="3">
        <v>2018</v>
      </c>
      <c r="Q1008" s="1" t="s">
        <v>4029</v>
      </c>
      <c r="R1008" s="2" t="b">
        <f t="shared" si="3"/>
        <v>1</v>
      </c>
    </row>
    <row r="1009" spans="1:18" x14ac:dyDescent="0.3">
      <c r="A1009" s="100">
        <v>1005</v>
      </c>
      <c r="B1009" s="100">
        <v>1</v>
      </c>
      <c r="C1009" s="100" t="s">
        <v>1392</v>
      </c>
      <c r="D1009" s="3" t="s">
        <v>2338</v>
      </c>
      <c r="E1009" s="3" t="s">
        <v>2351</v>
      </c>
      <c r="F1009" s="101" t="s">
        <v>2456</v>
      </c>
      <c r="G1009" s="101" t="s">
        <v>2459</v>
      </c>
      <c r="H1009" s="101" t="s">
        <v>4030</v>
      </c>
      <c r="I1009" s="102">
        <v>107604987</v>
      </c>
      <c r="J1009" s="102">
        <v>109922508</v>
      </c>
      <c r="K1009" s="3" t="s">
        <v>104</v>
      </c>
      <c r="L1009" s="3" t="s">
        <v>367</v>
      </c>
      <c r="M1009" s="3" t="s">
        <v>267</v>
      </c>
      <c r="N1009" s="4" t="s">
        <v>1561</v>
      </c>
      <c r="O1009" s="4" t="s">
        <v>3003</v>
      </c>
      <c r="P1009" s="3">
        <v>2017</v>
      </c>
      <c r="Q1009" s="1" t="s">
        <v>4030</v>
      </c>
      <c r="R1009" s="2" t="b">
        <f t="shared" si="3"/>
        <v>1</v>
      </c>
    </row>
    <row r="1010" spans="1:18" x14ac:dyDescent="0.3">
      <c r="A1010" s="100">
        <v>1006</v>
      </c>
      <c r="B1010" s="100">
        <v>1</v>
      </c>
      <c r="C1010" s="100" t="s">
        <v>1392</v>
      </c>
      <c r="D1010" s="3" t="s">
        <v>2338</v>
      </c>
      <c r="E1010" s="3" t="s">
        <v>2351</v>
      </c>
      <c r="F1010" s="101" t="s">
        <v>2456</v>
      </c>
      <c r="G1010" s="101" t="s">
        <v>2461</v>
      </c>
      <c r="H1010" s="101" t="s">
        <v>4031</v>
      </c>
      <c r="I1010" s="102">
        <v>195455</v>
      </c>
      <c r="J1010" s="102">
        <v>104184896</v>
      </c>
      <c r="K1010" s="3" t="s">
        <v>104</v>
      </c>
      <c r="L1010" s="3" t="s">
        <v>368</v>
      </c>
      <c r="M1010" s="3">
        <v>2010</v>
      </c>
      <c r="N1010" s="4" t="s">
        <v>368</v>
      </c>
      <c r="O1010" s="4" t="s">
        <v>267</v>
      </c>
      <c r="P1010" s="3">
        <v>2015</v>
      </c>
      <c r="Q1010" s="1" t="s">
        <v>4031</v>
      </c>
      <c r="R1010" s="2" t="b">
        <f t="shared" si="3"/>
        <v>1</v>
      </c>
    </row>
    <row r="1011" spans="1:18" x14ac:dyDescent="0.3">
      <c r="A1011" s="100">
        <v>200</v>
      </c>
      <c r="B1011" s="100">
        <v>1</v>
      </c>
      <c r="C1011" s="100" t="s">
        <v>75</v>
      </c>
      <c r="D1011" s="3" t="s">
        <v>636</v>
      </c>
      <c r="E1011" s="3" t="s">
        <v>663</v>
      </c>
      <c r="F1011" s="101" t="s">
        <v>667</v>
      </c>
      <c r="G1011" s="101" t="s">
        <v>675</v>
      </c>
      <c r="H1011" s="101" t="s">
        <v>3188</v>
      </c>
      <c r="I1011" s="102">
        <v>176486152</v>
      </c>
      <c r="J1011" s="102">
        <v>176486163</v>
      </c>
      <c r="K1011" s="3" t="s">
        <v>1219</v>
      </c>
      <c r="L1011" s="3" t="s">
        <v>367</v>
      </c>
      <c r="M1011" s="3" t="s">
        <v>267</v>
      </c>
      <c r="N1011" s="4" t="s">
        <v>2972</v>
      </c>
      <c r="O1011" s="4" t="s">
        <v>1218</v>
      </c>
      <c r="P1011" s="116" t="s">
        <v>3189</v>
      </c>
      <c r="Q1011" s="1" t="s">
        <v>3188</v>
      </c>
      <c r="R1011" s="2" t="b">
        <f t="shared" si="3"/>
        <v>1</v>
      </c>
    </row>
    <row r="1012" spans="1:18" x14ac:dyDescent="0.3">
      <c r="A1012" s="100">
        <v>1008</v>
      </c>
      <c r="B1012" s="100">
        <v>1</v>
      </c>
      <c r="C1012" s="100" t="s">
        <v>1392</v>
      </c>
      <c r="D1012" s="3" t="s">
        <v>2338</v>
      </c>
      <c r="E1012" s="3" t="s">
        <v>2351</v>
      </c>
      <c r="F1012" s="101" t="s">
        <v>2456</v>
      </c>
      <c r="G1012" s="101" t="s">
        <v>2466</v>
      </c>
      <c r="H1012" s="101" t="s">
        <v>4034</v>
      </c>
      <c r="I1012" s="102">
        <v>161566</v>
      </c>
      <c r="J1012" s="102">
        <v>175219648</v>
      </c>
      <c r="K1012" s="3" t="s">
        <v>104</v>
      </c>
      <c r="L1012" s="3" t="s">
        <v>1217</v>
      </c>
      <c r="M1012" s="3">
        <v>2004</v>
      </c>
      <c r="N1012" s="4" t="s">
        <v>1540</v>
      </c>
      <c r="O1012" s="4" t="s">
        <v>3202</v>
      </c>
      <c r="P1012" s="106">
        <v>43891</v>
      </c>
      <c r="Q1012" s="1" t="s">
        <v>4034</v>
      </c>
      <c r="R1012" s="2" t="b">
        <f t="shared" si="3"/>
        <v>1</v>
      </c>
    </row>
    <row r="1013" spans="1:18" x14ac:dyDescent="0.3">
      <c r="A1013" s="100">
        <v>1009</v>
      </c>
      <c r="B1013" s="100">
        <v>1</v>
      </c>
      <c r="C1013" s="100" t="s">
        <v>1392</v>
      </c>
      <c r="D1013" s="3" t="s">
        <v>2338</v>
      </c>
      <c r="E1013" s="3" t="s">
        <v>2351</v>
      </c>
      <c r="F1013" s="101" t="s">
        <v>2456</v>
      </c>
      <c r="G1013" s="101" t="s">
        <v>2469</v>
      </c>
      <c r="H1013" s="101" t="s">
        <v>4035</v>
      </c>
      <c r="I1013" s="102">
        <v>104188627</v>
      </c>
      <c r="J1013" s="102">
        <v>104189052</v>
      </c>
      <c r="K1013" s="3" t="s">
        <v>104</v>
      </c>
      <c r="L1013" s="3" t="s">
        <v>367</v>
      </c>
      <c r="M1013" s="3" t="s">
        <v>267</v>
      </c>
      <c r="N1013" s="4" t="s">
        <v>1540</v>
      </c>
      <c r="O1013" s="4" t="s">
        <v>1218</v>
      </c>
      <c r="P1013" s="106">
        <v>43891</v>
      </c>
      <c r="Q1013" s="1" t="s">
        <v>4035</v>
      </c>
      <c r="R1013" s="2" t="b">
        <f t="shared" si="3"/>
        <v>1</v>
      </c>
    </row>
    <row r="1014" spans="1:18" x14ac:dyDescent="0.3">
      <c r="A1014" s="100">
        <v>1010</v>
      </c>
      <c r="B1014" s="100">
        <v>1</v>
      </c>
      <c r="C1014" s="100" t="s">
        <v>1392</v>
      </c>
      <c r="D1014" s="3" t="s">
        <v>2338</v>
      </c>
      <c r="E1014" s="3" t="s">
        <v>2351</v>
      </c>
      <c r="F1014" s="101" t="s">
        <v>2456</v>
      </c>
      <c r="G1014" s="101" t="s">
        <v>2471</v>
      </c>
      <c r="H1014" s="101" t="s">
        <v>4036</v>
      </c>
      <c r="I1014" s="102">
        <v>161540</v>
      </c>
      <c r="J1014" s="102">
        <v>124503092</v>
      </c>
      <c r="K1014" s="3" t="s">
        <v>104</v>
      </c>
      <c r="L1014" s="3" t="s">
        <v>1217</v>
      </c>
      <c r="M1014" s="3">
        <v>2004</v>
      </c>
      <c r="N1014" s="4" t="s">
        <v>1540</v>
      </c>
      <c r="O1014" s="4" t="s">
        <v>1218</v>
      </c>
      <c r="P1014" s="106">
        <v>43891</v>
      </c>
      <c r="Q1014" s="1" t="s">
        <v>4036</v>
      </c>
      <c r="R1014" s="2" t="b">
        <f t="shared" si="3"/>
        <v>1</v>
      </c>
    </row>
    <row r="1015" spans="1:18" x14ac:dyDescent="0.3">
      <c r="A1015" s="100">
        <v>1011</v>
      </c>
      <c r="B1015" s="100">
        <v>1</v>
      </c>
      <c r="C1015" s="100" t="s">
        <v>1392</v>
      </c>
      <c r="D1015" s="3" t="s">
        <v>2338</v>
      </c>
      <c r="E1015" s="3" t="s">
        <v>2351</v>
      </c>
      <c r="F1015" s="101" t="s">
        <v>2456</v>
      </c>
      <c r="G1015" s="101" t="s">
        <v>1307</v>
      </c>
      <c r="H1015" s="101" t="s">
        <v>4037</v>
      </c>
      <c r="I1015" s="102">
        <v>47407786</v>
      </c>
      <c r="J1015" s="102">
        <v>109921879</v>
      </c>
      <c r="K1015" s="3" t="s">
        <v>104</v>
      </c>
      <c r="L1015" s="3" t="s">
        <v>367</v>
      </c>
      <c r="M1015" s="3" t="s">
        <v>267</v>
      </c>
      <c r="N1015" s="4" t="s">
        <v>368</v>
      </c>
      <c r="O1015" s="4" t="s">
        <v>267</v>
      </c>
      <c r="P1015" s="3">
        <v>2017</v>
      </c>
      <c r="Q1015" s="1" t="s">
        <v>4037</v>
      </c>
      <c r="R1015" s="2" t="b">
        <f t="shared" si="3"/>
        <v>1</v>
      </c>
    </row>
    <row r="1016" spans="1:18" x14ac:dyDescent="0.3">
      <c r="A1016" s="100">
        <v>1012</v>
      </c>
      <c r="B1016" s="100">
        <v>1</v>
      </c>
      <c r="C1016" s="100" t="s">
        <v>1392</v>
      </c>
      <c r="D1016" s="3" t="s">
        <v>2338</v>
      </c>
      <c r="E1016" s="3" t="s">
        <v>2351</v>
      </c>
      <c r="F1016" s="101" t="s">
        <v>2456</v>
      </c>
      <c r="G1016" s="101" t="s">
        <v>2476</v>
      </c>
      <c r="H1016" s="101" t="s">
        <v>4038</v>
      </c>
      <c r="I1016" s="102">
        <v>161505</v>
      </c>
      <c r="J1016" s="102">
        <v>104194858</v>
      </c>
      <c r="K1016" s="3" t="s">
        <v>104</v>
      </c>
      <c r="L1016" s="3" t="s">
        <v>368</v>
      </c>
      <c r="M1016" s="3">
        <v>2004</v>
      </c>
      <c r="N1016" s="4" t="s">
        <v>368</v>
      </c>
      <c r="O1016" s="4" t="s">
        <v>267</v>
      </c>
      <c r="P1016" s="3">
        <v>2015</v>
      </c>
      <c r="Q1016" s="1" t="s">
        <v>4038</v>
      </c>
      <c r="R1016" s="2" t="b">
        <f t="shared" si="3"/>
        <v>1</v>
      </c>
    </row>
    <row r="1017" spans="1:18" x14ac:dyDescent="0.3">
      <c r="A1017" s="100">
        <v>133</v>
      </c>
      <c r="B1017" s="100">
        <v>1</v>
      </c>
      <c r="C1017" s="100" t="s">
        <v>75</v>
      </c>
      <c r="D1017" s="3" t="s">
        <v>203</v>
      </c>
      <c r="E1017" s="3" t="s">
        <v>500</v>
      </c>
      <c r="F1017" s="101" t="s">
        <v>501</v>
      </c>
      <c r="G1017" s="101" t="s">
        <v>506</v>
      </c>
      <c r="H1017" s="101" t="s">
        <v>3110</v>
      </c>
      <c r="I1017" s="102">
        <v>63141</v>
      </c>
      <c r="J1017" s="102">
        <v>124462573</v>
      </c>
      <c r="K1017" s="3" t="s">
        <v>1219</v>
      </c>
      <c r="L1017" s="3" t="s">
        <v>1217</v>
      </c>
      <c r="M1017" s="3">
        <v>2007</v>
      </c>
      <c r="N1017" s="4" t="s">
        <v>1540</v>
      </c>
      <c r="O1017" s="4" t="s">
        <v>1218</v>
      </c>
      <c r="P1017" s="116" t="s">
        <v>3111</v>
      </c>
      <c r="Q1017" s="1" t="s">
        <v>3110</v>
      </c>
      <c r="R1017" s="2" t="b">
        <f t="shared" si="3"/>
        <v>1</v>
      </c>
    </row>
    <row r="1018" spans="1:18" x14ac:dyDescent="0.3">
      <c r="A1018" s="100">
        <v>1014</v>
      </c>
      <c r="B1018" s="100">
        <v>1</v>
      </c>
      <c r="C1018" s="100" t="s">
        <v>1392</v>
      </c>
      <c r="D1018" s="3" t="s">
        <v>2338</v>
      </c>
      <c r="E1018" s="3" t="s">
        <v>2351</v>
      </c>
      <c r="F1018" s="101" t="s">
        <v>2482</v>
      </c>
      <c r="G1018" s="101" t="s">
        <v>846</v>
      </c>
      <c r="H1018" s="101" t="s">
        <v>4041</v>
      </c>
      <c r="I1018" s="102">
        <v>161582</v>
      </c>
      <c r="J1018" s="102">
        <v>104166533</v>
      </c>
      <c r="K1018" s="3" t="s">
        <v>104</v>
      </c>
      <c r="L1018" s="3" t="s">
        <v>486</v>
      </c>
      <c r="M1018" s="3">
        <v>2007</v>
      </c>
      <c r="N1018" s="4" t="s">
        <v>486</v>
      </c>
      <c r="O1018" s="4" t="s">
        <v>267</v>
      </c>
      <c r="P1018" s="3">
        <v>2015</v>
      </c>
      <c r="Q1018" s="1" t="s">
        <v>4041</v>
      </c>
      <c r="R1018" s="2" t="b">
        <f t="shared" si="3"/>
        <v>1</v>
      </c>
    </row>
    <row r="1019" spans="1:18" x14ac:dyDescent="0.3">
      <c r="A1019" s="100">
        <v>1015</v>
      </c>
      <c r="B1019" s="100">
        <v>1</v>
      </c>
      <c r="C1019" s="100" t="s">
        <v>1392</v>
      </c>
      <c r="D1019" s="3" t="s">
        <v>2338</v>
      </c>
      <c r="E1019" s="3" t="s">
        <v>2351</v>
      </c>
      <c r="F1019" s="101" t="s">
        <v>2485</v>
      </c>
      <c r="G1019" s="101" t="s">
        <v>2486</v>
      </c>
      <c r="H1019" s="101" t="s">
        <v>4042</v>
      </c>
      <c r="I1019" s="102">
        <v>60150</v>
      </c>
      <c r="J1019" s="102">
        <v>68636040</v>
      </c>
      <c r="K1019" s="3" t="s">
        <v>104</v>
      </c>
      <c r="L1019" s="3" t="s">
        <v>2972</v>
      </c>
      <c r="M1019" s="3">
        <v>2006</v>
      </c>
      <c r="N1019" s="4" t="s">
        <v>2972</v>
      </c>
      <c r="O1019" s="4" t="s">
        <v>1218</v>
      </c>
      <c r="P1019" s="3">
        <v>2015</v>
      </c>
      <c r="Q1019" s="1" t="s">
        <v>4042</v>
      </c>
      <c r="R1019" s="2" t="b">
        <f t="shared" si="3"/>
        <v>1</v>
      </c>
    </row>
    <row r="1020" spans="1:18" x14ac:dyDescent="0.3">
      <c r="A1020" s="100">
        <v>135</v>
      </c>
      <c r="B1020" s="100">
        <v>1</v>
      </c>
      <c r="C1020" s="100" t="s">
        <v>75</v>
      </c>
      <c r="D1020" s="3" t="s">
        <v>203</v>
      </c>
      <c r="E1020" s="3" t="s">
        <v>500</v>
      </c>
      <c r="F1020" s="101" t="s">
        <v>501</v>
      </c>
      <c r="G1020" s="101" t="s">
        <v>509</v>
      </c>
      <c r="H1020" s="101" t="s">
        <v>3113</v>
      </c>
      <c r="I1020" s="102">
        <v>161361</v>
      </c>
      <c r="J1020" s="102">
        <v>124471790</v>
      </c>
      <c r="K1020" s="3" t="s">
        <v>1219</v>
      </c>
      <c r="L1020" s="3" t="s">
        <v>486</v>
      </c>
      <c r="M1020" s="3">
        <v>2008</v>
      </c>
      <c r="N1020" s="4" t="s">
        <v>1217</v>
      </c>
      <c r="O1020" s="4" t="s">
        <v>1218</v>
      </c>
      <c r="P1020" s="116" t="s">
        <v>3111</v>
      </c>
      <c r="Q1020" s="1" t="s">
        <v>3113</v>
      </c>
      <c r="R1020" s="2" t="b">
        <f t="shared" si="3"/>
        <v>1</v>
      </c>
    </row>
    <row r="1021" spans="1:18" x14ac:dyDescent="0.3">
      <c r="A1021" s="100">
        <v>1016.1</v>
      </c>
      <c r="B1021" s="100">
        <v>0</v>
      </c>
      <c r="C1021" s="100" t="s">
        <v>1392</v>
      </c>
      <c r="D1021" s="3" t="s">
        <v>2338</v>
      </c>
      <c r="E1021" s="3" t="s">
        <v>2351</v>
      </c>
      <c r="F1021" s="101" t="s">
        <v>2485</v>
      </c>
      <c r="G1021" s="135" t="s">
        <v>5580</v>
      </c>
      <c r="H1021" s="101" t="s">
        <v>5581</v>
      </c>
      <c r="I1021" s="102">
        <v>187486675</v>
      </c>
      <c r="J1021" s="102">
        <v>187487328</v>
      </c>
      <c r="K1021" s="3" t="s">
        <v>267</v>
      </c>
      <c r="L1021" s="3" t="s">
        <v>267</v>
      </c>
      <c r="M1021" s="3" t="s">
        <v>267</v>
      </c>
      <c r="N1021" s="4" t="s">
        <v>5576</v>
      </c>
      <c r="O1021" s="3"/>
      <c r="P1021" s="3"/>
      <c r="Q1021" s="1" t="s">
        <v>5581</v>
      </c>
      <c r="R1021" s="2" t="b">
        <f t="shared" si="3"/>
        <v>1</v>
      </c>
    </row>
    <row r="1022" spans="1:18" x14ac:dyDescent="0.3">
      <c r="A1022" s="100">
        <v>469</v>
      </c>
      <c r="B1022" s="100">
        <v>1</v>
      </c>
      <c r="C1022" s="100" t="s">
        <v>75</v>
      </c>
      <c r="D1022" s="3" t="s">
        <v>76</v>
      </c>
      <c r="E1022" s="3" t="s">
        <v>1290</v>
      </c>
      <c r="F1022" s="101" t="s">
        <v>1302</v>
      </c>
      <c r="G1022" s="101" t="s">
        <v>1305</v>
      </c>
      <c r="H1022" s="101" t="s">
        <v>3470</v>
      </c>
      <c r="I1022" s="102">
        <v>161707</v>
      </c>
      <c r="J1022" s="102">
        <v>124531152</v>
      </c>
      <c r="K1022" s="3" t="s">
        <v>1219</v>
      </c>
      <c r="L1022" s="3" t="s">
        <v>486</v>
      </c>
      <c r="M1022" s="3">
        <v>2008</v>
      </c>
      <c r="N1022" s="4" t="s">
        <v>1540</v>
      </c>
      <c r="O1022" s="4" t="s">
        <v>2980</v>
      </c>
      <c r="P1022" s="121" t="s">
        <v>3471</v>
      </c>
      <c r="Q1022" s="1" t="s">
        <v>3470</v>
      </c>
      <c r="R1022" s="2" t="b">
        <f t="shared" si="3"/>
        <v>1</v>
      </c>
    </row>
    <row r="1023" spans="1:18" x14ac:dyDescent="0.3">
      <c r="A1023" s="100">
        <v>1018</v>
      </c>
      <c r="B1023" s="100">
        <v>1</v>
      </c>
      <c r="C1023" s="100" t="s">
        <v>1392</v>
      </c>
      <c r="D1023" s="3" t="s">
        <v>2338</v>
      </c>
      <c r="E1023" s="3" t="s">
        <v>2351</v>
      </c>
      <c r="F1023" s="101" t="s">
        <v>2485</v>
      </c>
      <c r="G1023" s="101" t="s">
        <v>2491</v>
      </c>
      <c r="H1023" s="101" t="s">
        <v>4045</v>
      </c>
      <c r="I1023" s="102">
        <v>116847578</v>
      </c>
      <c r="J1023" s="102">
        <v>116849874</v>
      </c>
      <c r="K1023" s="3" t="s">
        <v>104</v>
      </c>
      <c r="L1023" s="3" t="s">
        <v>367</v>
      </c>
      <c r="M1023" s="3" t="s">
        <v>267</v>
      </c>
      <c r="N1023" s="4" t="s">
        <v>486</v>
      </c>
      <c r="O1023" s="4" t="s">
        <v>267</v>
      </c>
      <c r="P1023" s="3">
        <v>2017</v>
      </c>
      <c r="Q1023" s="1" t="s">
        <v>4045</v>
      </c>
      <c r="R1023" s="2" t="b">
        <f t="shared" ref="R1023:R1269" si="4">H1023=Q1023</f>
        <v>1</v>
      </c>
    </row>
    <row r="1024" spans="1:18" x14ac:dyDescent="0.3">
      <c r="A1024" s="100">
        <v>1019</v>
      </c>
      <c r="B1024" s="100">
        <v>1</v>
      </c>
      <c r="C1024" s="100" t="s">
        <v>1392</v>
      </c>
      <c r="D1024" s="3" t="s">
        <v>2338</v>
      </c>
      <c r="E1024" s="3" t="s">
        <v>2351</v>
      </c>
      <c r="F1024" s="101" t="s">
        <v>2485</v>
      </c>
      <c r="G1024" s="101" t="s">
        <v>2493</v>
      </c>
      <c r="H1024" s="101" t="s">
        <v>4046</v>
      </c>
      <c r="I1024" s="102">
        <v>60156</v>
      </c>
      <c r="J1024" s="102">
        <v>68636690</v>
      </c>
      <c r="K1024" s="3" t="s">
        <v>104</v>
      </c>
      <c r="L1024" s="3" t="s">
        <v>368</v>
      </c>
      <c r="M1024" s="3">
        <v>2010</v>
      </c>
      <c r="N1024" s="4" t="s">
        <v>368</v>
      </c>
      <c r="O1024" s="4" t="s">
        <v>267</v>
      </c>
      <c r="P1024" s="3">
        <v>2015</v>
      </c>
      <c r="Q1024" s="1" t="s">
        <v>4046</v>
      </c>
      <c r="R1024" s="2" t="b">
        <f t="shared" si="4"/>
        <v>1</v>
      </c>
    </row>
    <row r="1025" spans="1:18" x14ac:dyDescent="0.3">
      <c r="A1025" s="100">
        <v>1019.1</v>
      </c>
      <c r="B1025" s="100">
        <v>0</v>
      </c>
      <c r="C1025" s="100" t="s">
        <v>1392</v>
      </c>
      <c r="D1025" s="3" t="s">
        <v>2338</v>
      </c>
      <c r="E1025" s="3" t="s">
        <v>2351</v>
      </c>
      <c r="F1025" s="101" t="s">
        <v>2485</v>
      </c>
      <c r="G1025" s="136" t="s">
        <v>5582</v>
      </c>
      <c r="H1025" s="101" t="s">
        <v>5583</v>
      </c>
      <c r="I1025" s="100" t="e">
        <v>#N/A</v>
      </c>
      <c r="J1025" s="100" t="e">
        <v>#N/A</v>
      </c>
      <c r="K1025" s="3" t="s">
        <v>267</v>
      </c>
      <c r="L1025" s="3" t="s">
        <v>267</v>
      </c>
      <c r="M1025" s="3" t="s">
        <v>267</v>
      </c>
      <c r="N1025" s="4" t="s">
        <v>5576</v>
      </c>
      <c r="O1025" s="3"/>
      <c r="P1025" s="3"/>
      <c r="Q1025" s="1" t="s">
        <v>5583</v>
      </c>
      <c r="R1025" s="2" t="b">
        <f t="shared" si="4"/>
        <v>1</v>
      </c>
    </row>
    <row r="1026" spans="1:18" x14ac:dyDescent="0.3">
      <c r="A1026" s="100">
        <v>1019.2</v>
      </c>
      <c r="B1026" s="100">
        <v>0</v>
      </c>
      <c r="C1026" s="100" t="s">
        <v>1392</v>
      </c>
      <c r="D1026" s="3" t="s">
        <v>2338</v>
      </c>
      <c r="E1026" s="3" t="s">
        <v>2351</v>
      </c>
      <c r="F1026" s="101" t="s">
        <v>2485</v>
      </c>
      <c r="G1026" s="136" t="s">
        <v>313</v>
      </c>
      <c r="H1026" s="101" t="s">
        <v>5584</v>
      </c>
      <c r="I1026" s="100" t="e">
        <v>#N/A</v>
      </c>
      <c r="J1026" s="100" t="e">
        <v>#N/A</v>
      </c>
      <c r="K1026" s="3" t="s">
        <v>267</v>
      </c>
      <c r="L1026" s="3" t="s">
        <v>267</v>
      </c>
      <c r="M1026" s="3" t="s">
        <v>267</v>
      </c>
      <c r="N1026" s="4" t="s">
        <v>5576</v>
      </c>
      <c r="O1026" s="3"/>
      <c r="P1026" s="3"/>
      <c r="Q1026" s="1" t="s">
        <v>5584</v>
      </c>
      <c r="R1026" s="2" t="b">
        <f t="shared" si="4"/>
        <v>1</v>
      </c>
    </row>
    <row r="1027" spans="1:18" x14ac:dyDescent="0.3">
      <c r="A1027" s="100">
        <v>1020</v>
      </c>
      <c r="B1027" s="100">
        <v>1</v>
      </c>
      <c r="C1027" s="100" t="s">
        <v>1392</v>
      </c>
      <c r="D1027" s="3" t="s">
        <v>2338</v>
      </c>
      <c r="E1027" s="3" t="s">
        <v>2351</v>
      </c>
      <c r="F1027" s="101" t="s">
        <v>2485</v>
      </c>
      <c r="G1027" s="101" t="s">
        <v>2495</v>
      </c>
      <c r="H1027" s="101" t="s">
        <v>4047</v>
      </c>
      <c r="I1027" s="102">
        <v>195463</v>
      </c>
      <c r="J1027" s="102">
        <v>68636829</v>
      </c>
      <c r="K1027" s="3" t="s">
        <v>104</v>
      </c>
      <c r="L1027" s="3" t="s">
        <v>486</v>
      </c>
      <c r="M1027" s="3">
        <v>2011</v>
      </c>
      <c r="N1027" s="4" t="s">
        <v>486</v>
      </c>
      <c r="O1027" s="4" t="s">
        <v>267</v>
      </c>
      <c r="P1027" s="3">
        <v>2015</v>
      </c>
      <c r="Q1027" s="1" t="s">
        <v>4047</v>
      </c>
      <c r="R1027" s="2" t="b">
        <f t="shared" si="4"/>
        <v>1</v>
      </c>
    </row>
    <row r="1028" spans="1:18" x14ac:dyDescent="0.3">
      <c r="A1028" s="100">
        <v>470</v>
      </c>
      <c r="B1028" s="100">
        <v>1</v>
      </c>
      <c r="C1028" s="100" t="s">
        <v>75</v>
      </c>
      <c r="D1028" s="3" t="s">
        <v>76</v>
      </c>
      <c r="E1028" s="3" t="s">
        <v>1290</v>
      </c>
      <c r="F1028" s="101" t="s">
        <v>1302</v>
      </c>
      <c r="G1028" s="101" t="s">
        <v>1307</v>
      </c>
      <c r="H1028" s="101" t="s">
        <v>3472</v>
      </c>
      <c r="I1028" s="102">
        <v>161506</v>
      </c>
      <c r="J1028" s="102">
        <v>173437966</v>
      </c>
      <c r="K1028" s="3" t="s">
        <v>1219</v>
      </c>
      <c r="L1028" s="3" t="s">
        <v>2972</v>
      </c>
      <c r="M1028" s="3">
        <v>2008</v>
      </c>
      <c r="N1028" s="4" t="s">
        <v>1217</v>
      </c>
      <c r="O1028" s="4" t="s">
        <v>1218</v>
      </c>
      <c r="P1028" s="116" t="s">
        <v>3220</v>
      </c>
      <c r="Q1028" s="1" t="s">
        <v>3472</v>
      </c>
      <c r="R1028" s="2" t="b">
        <f t="shared" si="4"/>
        <v>1</v>
      </c>
    </row>
    <row r="1029" spans="1:18" x14ac:dyDescent="0.3">
      <c r="A1029" s="100">
        <v>1022</v>
      </c>
      <c r="B1029" s="100">
        <v>1</v>
      </c>
      <c r="C1029" s="100" t="s">
        <v>1392</v>
      </c>
      <c r="D1029" s="3" t="s">
        <v>2338</v>
      </c>
      <c r="E1029" s="3" t="s">
        <v>2351</v>
      </c>
      <c r="F1029" s="101" t="s">
        <v>2485</v>
      </c>
      <c r="G1029" s="101" t="s">
        <v>1426</v>
      </c>
      <c r="H1029" s="101" t="s">
        <v>4049</v>
      </c>
      <c r="I1029" s="102">
        <v>195464</v>
      </c>
      <c r="J1029" s="102">
        <v>68636975</v>
      </c>
      <c r="K1029" s="3" t="s">
        <v>104</v>
      </c>
      <c r="L1029" s="3" t="s">
        <v>368</v>
      </c>
      <c r="M1029" s="3">
        <v>2010</v>
      </c>
      <c r="N1029" s="4" t="s">
        <v>368</v>
      </c>
      <c r="O1029" s="4" t="s">
        <v>267</v>
      </c>
      <c r="P1029" s="3">
        <v>2015</v>
      </c>
      <c r="Q1029" s="1" t="s">
        <v>4049</v>
      </c>
      <c r="R1029" s="2" t="b">
        <f t="shared" si="4"/>
        <v>1</v>
      </c>
    </row>
    <row r="1030" spans="1:18" x14ac:dyDescent="0.3">
      <c r="A1030" s="100">
        <v>1030</v>
      </c>
      <c r="B1030" s="100">
        <v>1</v>
      </c>
      <c r="C1030" s="100" t="s">
        <v>1392</v>
      </c>
      <c r="D1030" s="3" t="s">
        <v>2338</v>
      </c>
      <c r="E1030" s="3" t="s">
        <v>2351</v>
      </c>
      <c r="F1030" s="101" t="s">
        <v>2504</v>
      </c>
      <c r="G1030" s="101" t="s">
        <v>2514</v>
      </c>
      <c r="H1030" s="101" t="s">
        <v>4056</v>
      </c>
      <c r="I1030" s="102">
        <v>104306247</v>
      </c>
      <c r="J1030" s="102">
        <v>104306271</v>
      </c>
      <c r="K1030" s="3" t="s">
        <v>1219</v>
      </c>
      <c r="L1030" s="3" t="s">
        <v>367</v>
      </c>
      <c r="M1030" s="3" t="s">
        <v>267</v>
      </c>
      <c r="N1030" s="4" t="s">
        <v>1561</v>
      </c>
      <c r="O1030" s="4" t="s">
        <v>3202</v>
      </c>
      <c r="P1030" s="116" t="s">
        <v>4033</v>
      </c>
      <c r="Q1030" s="1" t="s">
        <v>4056</v>
      </c>
      <c r="R1030" s="2" t="b">
        <f t="shared" si="4"/>
        <v>1</v>
      </c>
    </row>
    <row r="1031" spans="1:18" x14ac:dyDescent="0.3">
      <c r="A1031" s="100">
        <v>1033</v>
      </c>
      <c r="B1031" s="100">
        <v>1</v>
      </c>
      <c r="C1031" s="100" t="s">
        <v>1392</v>
      </c>
      <c r="D1031" s="3" t="s">
        <v>2338</v>
      </c>
      <c r="E1031" s="3" t="s">
        <v>2351</v>
      </c>
      <c r="F1031" s="101" t="s">
        <v>2516</v>
      </c>
      <c r="G1031" s="101" t="s">
        <v>2522</v>
      </c>
      <c r="H1031" s="101" t="s">
        <v>4059</v>
      </c>
      <c r="I1031" s="102">
        <v>161598</v>
      </c>
      <c r="J1031" s="102">
        <v>124512513</v>
      </c>
      <c r="K1031" s="3" t="s">
        <v>2995</v>
      </c>
      <c r="L1031" s="3" t="s">
        <v>1217</v>
      </c>
      <c r="M1031" s="3">
        <v>2007</v>
      </c>
      <c r="N1031" s="4" t="s">
        <v>2972</v>
      </c>
      <c r="O1031" s="4" t="s">
        <v>3202</v>
      </c>
      <c r="P1031" s="116" t="s">
        <v>3758</v>
      </c>
      <c r="Q1031" s="1" t="s">
        <v>4059</v>
      </c>
      <c r="R1031" s="2" t="b">
        <f t="shared" si="4"/>
        <v>1</v>
      </c>
    </row>
    <row r="1032" spans="1:18" x14ac:dyDescent="0.3">
      <c r="A1032" s="100">
        <v>1024.0999999999999</v>
      </c>
      <c r="B1032" s="100">
        <v>0</v>
      </c>
      <c r="C1032" s="100" t="s">
        <v>1392</v>
      </c>
      <c r="D1032" s="3" t="s">
        <v>2338</v>
      </c>
      <c r="E1032" s="3" t="s">
        <v>2351</v>
      </c>
      <c r="F1032" s="101" t="s">
        <v>2485</v>
      </c>
      <c r="G1032" s="136" t="s">
        <v>5585</v>
      </c>
      <c r="H1032" s="101" t="s">
        <v>5586</v>
      </c>
      <c r="I1032" s="102">
        <v>187487091</v>
      </c>
      <c r="J1032" s="102">
        <v>187487273</v>
      </c>
      <c r="K1032" s="3" t="s">
        <v>267</v>
      </c>
      <c r="L1032" s="3" t="s">
        <v>267</v>
      </c>
      <c r="M1032" s="3" t="s">
        <v>267</v>
      </c>
      <c r="N1032" s="4" t="s">
        <v>5576</v>
      </c>
      <c r="O1032" s="3"/>
      <c r="P1032" s="3"/>
      <c r="Q1032" s="1" t="s">
        <v>5586</v>
      </c>
      <c r="R1032" s="2" t="b">
        <f t="shared" si="4"/>
        <v>1</v>
      </c>
    </row>
    <row r="1033" spans="1:18" x14ac:dyDescent="0.3">
      <c r="A1033" s="100">
        <v>1025</v>
      </c>
      <c r="B1033" s="100">
        <v>0</v>
      </c>
      <c r="C1033" s="100" t="s">
        <v>1392</v>
      </c>
      <c r="D1033" s="3" t="s">
        <v>2338</v>
      </c>
      <c r="E1033" s="3" t="s">
        <v>2351</v>
      </c>
      <c r="F1033" s="101" t="s">
        <v>2485</v>
      </c>
      <c r="G1033" s="136" t="s">
        <v>5587</v>
      </c>
      <c r="H1033" s="101" t="s">
        <v>5588</v>
      </c>
      <c r="I1033" s="102">
        <v>176714371</v>
      </c>
      <c r="J1033" s="102">
        <v>176714376</v>
      </c>
      <c r="K1033" s="3"/>
      <c r="L1033" s="3" t="s">
        <v>367</v>
      </c>
      <c r="M1033" s="3" t="s">
        <v>267</v>
      </c>
      <c r="N1033" s="4" t="s">
        <v>5576</v>
      </c>
      <c r="O1033" s="3"/>
      <c r="P1033" s="106"/>
      <c r="Q1033" s="1" t="s">
        <v>5588</v>
      </c>
      <c r="R1033" s="2" t="b">
        <f t="shared" si="4"/>
        <v>1</v>
      </c>
    </row>
    <row r="1034" spans="1:18" x14ac:dyDescent="0.3">
      <c r="A1034" s="100">
        <v>1026</v>
      </c>
      <c r="B1034" s="100">
        <v>1</v>
      </c>
      <c r="C1034" s="100" t="s">
        <v>1392</v>
      </c>
      <c r="D1034" s="3" t="s">
        <v>2338</v>
      </c>
      <c r="E1034" s="3" t="s">
        <v>2351</v>
      </c>
      <c r="F1034" s="101" t="s">
        <v>2504</v>
      </c>
      <c r="G1034" s="101" t="s">
        <v>2505</v>
      </c>
      <c r="H1034" s="101" t="s">
        <v>4052</v>
      </c>
      <c r="I1034" s="102">
        <v>70682232</v>
      </c>
      <c r="J1034" s="102">
        <v>124550583</v>
      </c>
      <c r="K1034" s="3" t="s">
        <v>104</v>
      </c>
      <c r="L1034" s="3" t="s">
        <v>367</v>
      </c>
      <c r="M1034" s="3" t="s">
        <v>267</v>
      </c>
      <c r="N1034" s="4" t="s">
        <v>1217</v>
      </c>
      <c r="O1034" s="4" t="s">
        <v>1218</v>
      </c>
      <c r="P1034" s="110">
        <v>44197</v>
      </c>
      <c r="Q1034" s="1" t="s">
        <v>4052</v>
      </c>
      <c r="R1034" s="2" t="b">
        <f t="shared" si="4"/>
        <v>1</v>
      </c>
    </row>
    <row r="1035" spans="1:18" x14ac:dyDescent="0.3">
      <c r="A1035" s="100">
        <v>1027</v>
      </c>
      <c r="B1035" s="100">
        <v>1</v>
      </c>
      <c r="C1035" s="100" t="s">
        <v>1392</v>
      </c>
      <c r="D1035" s="3" t="s">
        <v>2338</v>
      </c>
      <c r="E1035" s="3" t="s">
        <v>2351</v>
      </c>
      <c r="F1035" s="101" t="s">
        <v>2504</v>
      </c>
      <c r="G1035" s="101" t="s">
        <v>2508</v>
      </c>
      <c r="H1035" s="101" t="s">
        <v>4053</v>
      </c>
      <c r="I1035" s="102">
        <v>104306073</v>
      </c>
      <c r="J1035" s="102">
        <v>104306117</v>
      </c>
      <c r="K1035" s="3" t="s">
        <v>104</v>
      </c>
      <c r="L1035" s="3" t="s">
        <v>367</v>
      </c>
      <c r="M1035" s="3" t="s">
        <v>267</v>
      </c>
      <c r="N1035" s="4" t="s">
        <v>1540</v>
      </c>
      <c r="O1035" s="4" t="s">
        <v>1218</v>
      </c>
      <c r="P1035" s="110">
        <v>44197</v>
      </c>
      <c r="Q1035" s="1" t="s">
        <v>4053</v>
      </c>
      <c r="R1035" s="2" t="b">
        <f t="shared" si="4"/>
        <v>1</v>
      </c>
    </row>
    <row r="1036" spans="1:18" x14ac:dyDescent="0.3">
      <c r="A1036" s="100">
        <v>1028</v>
      </c>
      <c r="B1036" s="100">
        <v>1</v>
      </c>
      <c r="C1036" s="100" t="s">
        <v>1392</v>
      </c>
      <c r="D1036" s="3" t="s">
        <v>2338</v>
      </c>
      <c r="E1036" s="3" t="s">
        <v>2351</v>
      </c>
      <c r="F1036" s="101" t="s">
        <v>2504</v>
      </c>
      <c r="G1036" s="101" t="s">
        <v>2510</v>
      </c>
      <c r="H1036" s="101" t="s">
        <v>4054</v>
      </c>
      <c r="I1036" s="102">
        <v>70682503</v>
      </c>
      <c r="J1036" s="102">
        <v>109922153</v>
      </c>
      <c r="K1036" s="3" t="s">
        <v>104</v>
      </c>
      <c r="L1036" s="3" t="s">
        <v>367</v>
      </c>
      <c r="M1036" s="3" t="s">
        <v>267</v>
      </c>
      <c r="N1036" s="4" t="s">
        <v>2972</v>
      </c>
      <c r="O1036" s="4" t="s">
        <v>3003</v>
      </c>
      <c r="P1036" s="3">
        <v>2017</v>
      </c>
      <c r="Q1036" s="1" t="s">
        <v>4054</v>
      </c>
      <c r="R1036" s="2" t="b">
        <f t="shared" si="4"/>
        <v>1</v>
      </c>
    </row>
    <row r="1037" spans="1:18" x14ac:dyDescent="0.3">
      <c r="A1037" s="100">
        <v>1029</v>
      </c>
      <c r="B1037" s="100">
        <v>1</v>
      </c>
      <c r="C1037" s="100" t="s">
        <v>1392</v>
      </c>
      <c r="D1037" s="3" t="s">
        <v>2338</v>
      </c>
      <c r="E1037" s="3" t="s">
        <v>2351</v>
      </c>
      <c r="F1037" s="101" t="s">
        <v>2504</v>
      </c>
      <c r="G1037" s="101" t="s">
        <v>2512</v>
      </c>
      <c r="H1037" s="101" t="s">
        <v>4055</v>
      </c>
      <c r="I1037" s="102">
        <v>161465</v>
      </c>
      <c r="J1037" s="102">
        <v>124490382</v>
      </c>
      <c r="K1037" s="3" t="s">
        <v>104</v>
      </c>
      <c r="L1037" s="3" t="s">
        <v>1540</v>
      </c>
      <c r="M1037" s="3">
        <v>2007</v>
      </c>
      <c r="N1037" s="4" t="s">
        <v>1540</v>
      </c>
      <c r="O1037" s="4" t="s">
        <v>1218</v>
      </c>
      <c r="P1037" s="110">
        <v>44197</v>
      </c>
      <c r="Q1037" s="1" t="s">
        <v>4055</v>
      </c>
      <c r="R1037" s="2" t="b">
        <f t="shared" si="4"/>
        <v>1</v>
      </c>
    </row>
    <row r="1038" spans="1:18" x14ac:dyDescent="0.3">
      <c r="A1038" s="100">
        <v>539</v>
      </c>
      <c r="B1038" s="100">
        <v>1</v>
      </c>
      <c r="C1038" s="100" t="s">
        <v>1392</v>
      </c>
      <c r="D1038" s="3" t="s">
        <v>1393</v>
      </c>
      <c r="E1038" s="3" t="s">
        <v>1394</v>
      </c>
      <c r="F1038" s="101" t="s">
        <v>1395</v>
      </c>
      <c r="G1038" s="101" t="s">
        <v>1398</v>
      </c>
      <c r="H1038" s="101" t="s">
        <v>3547</v>
      </c>
      <c r="I1038" s="102">
        <v>176486271</v>
      </c>
      <c r="J1038" s="102">
        <v>176486288</v>
      </c>
      <c r="K1038" s="3" t="s">
        <v>1219</v>
      </c>
      <c r="L1038" s="3" t="s">
        <v>367</v>
      </c>
      <c r="M1038" s="3" t="s">
        <v>267</v>
      </c>
      <c r="N1038" s="4" t="s">
        <v>2972</v>
      </c>
      <c r="O1038" s="4" t="s">
        <v>1218</v>
      </c>
      <c r="P1038" s="116" t="s">
        <v>3189</v>
      </c>
      <c r="Q1038" s="1" t="s">
        <v>3547</v>
      </c>
      <c r="R1038" s="2" t="b">
        <f t="shared" si="4"/>
        <v>1</v>
      </c>
    </row>
    <row r="1039" spans="1:18" x14ac:dyDescent="0.3">
      <c r="A1039" s="100">
        <v>1031</v>
      </c>
      <c r="B1039" s="100">
        <v>1</v>
      </c>
      <c r="C1039" s="100" t="s">
        <v>1392</v>
      </c>
      <c r="D1039" s="3" t="s">
        <v>2338</v>
      </c>
      <c r="E1039" s="3" t="s">
        <v>2351</v>
      </c>
      <c r="F1039" s="101" t="s">
        <v>2516</v>
      </c>
      <c r="G1039" s="101" t="s">
        <v>2517</v>
      </c>
      <c r="H1039" s="101" t="s">
        <v>4057</v>
      </c>
      <c r="I1039" s="102">
        <v>104208524</v>
      </c>
      <c r="J1039" s="102">
        <v>175220678</v>
      </c>
      <c r="K1039" s="3" t="s">
        <v>104</v>
      </c>
      <c r="L1039" s="3" t="s">
        <v>367</v>
      </c>
      <c r="M1039" s="3" t="s">
        <v>267</v>
      </c>
      <c r="N1039" s="4" t="s">
        <v>1540</v>
      </c>
      <c r="O1039" s="4" t="s">
        <v>1218</v>
      </c>
      <c r="P1039" s="106">
        <v>43891</v>
      </c>
      <c r="Q1039" s="1" t="s">
        <v>4057</v>
      </c>
      <c r="R1039" s="2" t="b">
        <f t="shared" si="4"/>
        <v>1</v>
      </c>
    </row>
    <row r="1040" spans="1:18" x14ac:dyDescent="0.3">
      <c r="A1040" s="100">
        <v>1032</v>
      </c>
      <c r="B1040" s="100">
        <v>1</v>
      </c>
      <c r="C1040" s="100" t="s">
        <v>1392</v>
      </c>
      <c r="D1040" s="3" t="s">
        <v>2338</v>
      </c>
      <c r="E1040" s="3" t="s">
        <v>2351</v>
      </c>
      <c r="F1040" s="101" t="s">
        <v>2516</v>
      </c>
      <c r="G1040" s="101" t="s">
        <v>2519</v>
      </c>
      <c r="H1040" s="101" t="s">
        <v>4058</v>
      </c>
      <c r="I1040" s="102">
        <v>161615</v>
      </c>
      <c r="J1040" s="102">
        <v>104219816</v>
      </c>
      <c r="K1040" s="3" t="s">
        <v>104</v>
      </c>
      <c r="L1040" s="3" t="s">
        <v>368</v>
      </c>
      <c r="M1040" s="3">
        <v>2004</v>
      </c>
      <c r="N1040" s="4" t="s">
        <v>1217</v>
      </c>
      <c r="O1040" s="4" t="s">
        <v>2980</v>
      </c>
      <c r="P1040" s="3">
        <v>2015</v>
      </c>
      <c r="Q1040" s="1" t="s">
        <v>4058</v>
      </c>
      <c r="R1040" s="2" t="b">
        <f t="shared" si="4"/>
        <v>1</v>
      </c>
    </row>
    <row r="1041" spans="1:18" x14ac:dyDescent="0.3">
      <c r="A1041" s="100">
        <v>411</v>
      </c>
      <c r="B1041" s="100">
        <v>1</v>
      </c>
      <c r="C1041" s="100" t="s">
        <v>75</v>
      </c>
      <c r="D1041" s="3" t="s">
        <v>76</v>
      </c>
      <c r="E1041" s="3" t="s">
        <v>1147</v>
      </c>
      <c r="F1041" s="101" t="s">
        <v>1158</v>
      </c>
      <c r="G1041" s="101" t="s">
        <v>1161</v>
      </c>
      <c r="H1041" s="101" t="s">
        <v>3409</v>
      </c>
      <c r="I1041" s="102">
        <v>176485629</v>
      </c>
      <c r="J1041" s="102">
        <v>176485653</v>
      </c>
      <c r="K1041" s="3" t="s">
        <v>1219</v>
      </c>
      <c r="L1041" s="3" t="s">
        <v>367</v>
      </c>
      <c r="M1041" s="3" t="s">
        <v>267</v>
      </c>
      <c r="N1041" s="4" t="s">
        <v>2972</v>
      </c>
      <c r="O1041" s="4" t="s">
        <v>1218</v>
      </c>
      <c r="P1041" s="116" t="s">
        <v>3189</v>
      </c>
      <c r="Q1041" s="1" t="s">
        <v>3409</v>
      </c>
      <c r="R1041" s="2" t="b">
        <f t="shared" si="4"/>
        <v>1</v>
      </c>
    </row>
    <row r="1042" spans="1:18" x14ac:dyDescent="0.3">
      <c r="A1042" s="100">
        <v>1034</v>
      </c>
      <c r="B1042" s="100">
        <v>1</v>
      </c>
      <c r="C1042" s="100" t="s">
        <v>1392</v>
      </c>
      <c r="D1042" s="3" t="s">
        <v>2338</v>
      </c>
      <c r="E1042" s="3" t="s">
        <v>2351</v>
      </c>
      <c r="F1042" s="101" t="s">
        <v>2516</v>
      </c>
      <c r="G1042" s="101" t="s">
        <v>2525</v>
      </c>
      <c r="H1042" s="101" t="s">
        <v>4060</v>
      </c>
      <c r="I1042" s="102">
        <v>161744</v>
      </c>
      <c r="J1042" s="102">
        <v>176850023</v>
      </c>
      <c r="K1042" s="3" t="s">
        <v>104</v>
      </c>
      <c r="L1042" s="3" t="s">
        <v>368</v>
      </c>
      <c r="M1042" s="3">
        <v>2008</v>
      </c>
      <c r="N1042" s="4" t="s">
        <v>1217</v>
      </c>
      <c r="O1042" s="4" t="s">
        <v>2980</v>
      </c>
      <c r="P1042" s="3">
        <v>2015</v>
      </c>
      <c r="Q1042" s="1" t="s">
        <v>4060</v>
      </c>
      <c r="R1042" s="2" t="b">
        <f t="shared" si="4"/>
        <v>1</v>
      </c>
    </row>
    <row r="1043" spans="1:18" x14ac:dyDescent="0.3">
      <c r="A1043" s="100">
        <v>1035</v>
      </c>
      <c r="B1043" s="100">
        <v>1</v>
      </c>
      <c r="C1043" s="100" t="s">
        <v>1392</v>
      </c>
      <c r="D1043" s="3" t="s">
        <v>2338</v>
      </c>
      <c r="E1043" s="3" t="s">
        <v>2351</v>
      </c>
      <c r="F1043" s="101" t="s">
        <v>2516</v>
      </c>
      <c r="G1043" s="101" t="s">
        <v>2528</v>
      </c>
      <c r="H1043" s="101" t="s">
        <v>4061</v>
      </c>
      <c r="I1043" s="102">
        <v>161547</v>
      </c>
      <c r="J1043" s="102">
        <v>175221157</v>
      </c>
      <c r="K1043" s="3" t="s">
        <v>104</v>
      </c>
      <c r="L1043" s="3" t="s">
        <v>1217</v>
      </c>
      <c r="M1043" s="3">
        <v>2004</v>
      </c>
      <c r="N1043" s="4" t="s">
        <v>1540</v>
      </c>
      <c r="O1043" s="4" t="s">
        <v>1218</v>
      </c>
      <c r="P1043" s="106">
        <v>43891</v>
      </c>
      <c r="Q1043" s="1" t="s">
        <v>4061</v>
      </c>
      <c r="R1043" s="2" t="b">
        <f t="shared" si="4"/>
        <v>1</v>
      </c>
    </row>
    <row r="1044" spans="1:18" x14ac:dyDescent="0.3">
      <c r="A1044" s="100">
        <v>1036</v>
      </c>
      <c r="B1044" s="100">
        <v>1</v>
      </c>
      <c r="C1044" s="100" t="s">
        <v>1392</v>
      </c>
      <c r="D1044" s="3" t="s">
        <v>2338</v>
      </c>
      <c r="E1044" s="3" t="s">
        <v>2351</v>
      </c>
      <c r="F1044" s="101" t="s">
        <v>2531</v>
      </c>
      <c r="G1044" s="101" t="s">
        <v>2158</v>
      </c>
      <c r="H1044" s="101" t="s">
        <v>4062</v>
      </c>
      <c r="I1044" s="102">
        <v>161731</v>
      </c>
      <c r="J1044" s="102">
        <v>896169</v>
      </c>
      <c r="K1044" s="3" t="s">
        <v>104</v>
      </c>
      <c r="L1044" s="3" t="s">
        <v>368</v>
      </c>
      <c r="M1044" s="3">
        <v>2007</v>
      </c>
      <c r="N1044" s="4" t="s">
        <v>368</v>
      </c>
      <c r="O1044" s="4" t="s">
        <v>267</v>
      </c>
      <c r="P1044" s="3">
        <v>2018</v>
      </c>
      <c r="Q1044" s="1" t="s">
        <v>4062</v>
      </c>
      <c r="R1044" s="2" t="b">
        <f t="shared" si="4"/>
        <v>1</v>
      </c>
    </row>
    <row r="1045" spans="1:18" x14ac:dyDescent="0.3">
      <c r="A1045" s="100">
        <v>1037</v>
      </c>
      <c r="B1045" s="100">
        <v>1</v>
      </c>
      <c r="C1045" s="100" t="s">
        <v>1392</v>
      </c>
      <c r="D1045" s="3" t="s">
        <v>2338</v>
      </c>
      <c r="E1045" s="3" t="s">
        <v>2351</v>
      </c>
      <c r="F1045" s="101" t="s">
        <v>2533</v>
      </c>
      <c r="G1045" s="101" t="s">
        <v>2534</v>
      </c>
      <c r="H1045" s="101" t="s">
        <v>4063</v>
      </c>
      <c r="I1045" s="102">
        <v>116855477</v>
      </c>
      <c r="J1045" s="102">
        <v>116855482</v>
      </c>
      <c r="K1045" s="3" t="s">
        <v>104</v>
      </c>
      <c r="L1045" s="3" t="s">
        <v>367</v>
      </c>
      <c r="M1045" s="3" t="s">
        <v>267</v>
      </c>
      <c r="N1045" s="4" t="s">
        <v>486</v>
      </c>
      <c r="O1045" s="4" t="s">
        <v>267</v>
      </c>
      <c r="P1045" s="3">
        <v>2017</v>
      </c>
      <c r="Q1045" s="1" t="s">
        <v>4063</v>
      </c>
      <c r="R1045" s="2" t="b">
        <f t="shared" si="4"/>
        <v>1</v>
      </c>
    </row>
    <row r="1046" spans="1:18" x14ac:dyDescent="0.3">
      <c r="A1046" s="100">
        <v>1038</v>
      </c>
      <c r="B1046" s="100">
        <v>1</v>
      </c>
      <c r="C1046" s="100" t="s">
        <v>1392</v>
      </c>
      <c r="D1046" s="3" t="s">
        <v>2338</v>
      </c>
      <c r="E1046" s="3" t="s">
        <v>2351</v>
      </c>
      <c r="F1046" s="101" t="s">
        <v>2533</v>
      </c>
      <c r="G1046" s="101" t="s">
        <v>2536</v>
      </c>
      <c r="H1046" s="101" t="s">
        <v>4064</v>
      </c>
      <c r="I1046" s="102">
        <v>116850766</v>
      </c>
      <c r="J1046" s="102">
        <v>116851089</v>
      </c>
      <c r="K1046" s="3" t="s">
        <v>104</v>
      </c>
      <c r="L1046" s="3" t="s">
        <v>2972</v>
      </c>
      <c r="M1046" s="3">
        <v>2005</v>
      </c>
      <c r="N1046" s="4" t="s">
        <v>368</v>
      </c>
      <c r="O1046" s="4" t="s">
        <v>267</v>
      </c>
      <c r="P1046" s="110">
        <v>44197</v>
      </c>
      <c r="Q1046" s="1" t="s">
        <v>4064</v>
      </c>
      <c r="R1046" s="2" t="b">
        <f t="shared" si="4"/>
        <v>1</v>
      </c>
    </row>
    <row r="1047" spans="1:18" x14ac:dyDescent="0.3">
      <c r="A1047" s="100">
        <v>1039</v>
      </c>
      <c r="B1047" s="100">
        <v>1</v>
      </c>
      <c r="C1047" s="100" t="s">
        <v>1392</v>
      </c>
      <c r="D1047" s="3" t="s">
        <v>2338</v>
      </c>
      <c r="E1047" s="3" t="s">
        <v>2351</v>
      </c>
      <c r="F1047" s="101" t="s">
        <v>2538</v>
      </c>
      <c r="G1047" s="101" t="s">
        <v>2539</v>
      </c>
      <c r="H1047" s="101" t="s">
        <v>4065</v>
      </c>
      <c r="I1047" s="102">
        <v>161513</v>
      </c>
      <c r="J1047" s="102">
        <v>124497651</v>
      </c>
      <c r="K1047" s="3" t="s">
        <v>1219</v>
      </c>
      <c r="L1047" s="3" t="s">
        <v>486</v>
      </c>
      <c r="M1047" s="3">
        <v>2003</v>
      </c>
      <c r="N1047" s="4" t="s">
        <v>2972</v>
      </c>
      <c r="O1047" s="4" t="s">
        <v>1218</v>
      </c>
      <c r="P1047" s="104">
        <v>44228</v>
      </c>
      <c r="Q1047" s="1" t="s">
        <v>4065</v>
      </c>
      <c r="R1047" s="2" t="b">
        <f t="shared" si="4"/>
        <v>1</v>
      </c>
    </row>
    <row r="1048" spans="1:18" x14ac:dyDescent="0.3">
      <c r="A1048" s="100">
        <v>1040</v>
      </c>
      <c r="B1048" s="100">
        <v>1</v>
      </c>
      <c r="C1048" s="100" t="s">
        <v>1392</v>
      </c>
      <c r="D1048" s="3" t="s">
        <v>2338</v>
      </c>
      <c r="E1048" s="3" t="s">
        <v>2351</v>
      </c>
      <c r="F1048" s="101" t="s">
        <v>2538</v>
      </c>
      <c r="G1048" s="101" t="s">
        <v>2542</v>
      </c>
      <c r="H1048" s="101" t="s">
        <v>4066</v>
      </c>
      <c r="I1048" s="102">
        <v>60162</v>
      </c>
      <c r="J1048" s="102">
        <v>68646736</v>
      </c>
      <c r="K1048" s="3" t="s">
        <v>104</v>
      </c>
      <c r="L1048" s="3" t="s">
        <v>1217</v>
      </c>
      <c r="M1048" s="3">
        <v>2015</v>
      </c>
      <c r="N1048" s="4" t="s">
        <v>1217</v>
      </c>
      <c r="O1048" s="4" t="s">
        <v>1218</v>
      </c>
      <c r="P1048" s="3">
        <v>2015</v>
      </c>
      <c r="Q1048" s="1" t="s">
        <v>4066</v>
      </c>
      <c r="R1048" s="2" t="b">
        <f t="shared" si="4"/>
        <v>1</v>
      </c>
    </row>
    <row r="1049" spans="1:18" x14ac:dyDescent="0.3">
      <c r="A1049" s="100">
        <v>1041</v>
      </c>
      <c r="B1049" s="100">
        <v>1</v>
      </c>
      <c r="C1049" s="100" t="s">
        <v>1392</v>
      </c>
      <c r="D1049" s="3" t="s">
        <v>2338</v>
      </c>
      <c r="E1049" s="3" t="s">
        <v>2351</v>
      </c>
      <c r="F1049" s="101" t="s">
        <v>2544</v>
      </c>
      <c r="G1049" s="101" t="s">
        <v>2545</v>
      </c>
      <c r="H1049" s="101" t="s">
        <v>4067</v>
      </c>
      <c r="I1049" s="102">
        <v>60147</v>
      </c>
      <c r="J1049" s="102">
        <v>124444795</v>
      </c>
      <c r="K1049" s="3" t="s">
        <v>104</v>
      </c>
      <c r="L1049" s="105" t="s">
        <v>2972</v>
      </c>
      <c r="M1049" s="105">
        <v>2006</v>
      </c>
      <c r="N1049" s="4" t="s">
        <v>1217</v>
      </c>
      <c r="O1049" s="4" t="s">
        <v>1218</v>
      </c>
      <c r="P1049" s="110">
        <v>44197</v>
      </c>
      <c r="Q1049" s="1" t="s">
        <v>4067</v>
      </c>
      <c r="R1049" s="2" t="b">
        <f t="shared" si="4"/>
        <v>1</v>
      </c>
    </row>
    <row r="1050" spans="1:18" x14ac:dyDescent="0.3">
      <c r="A1050" s="100">
        <v>1042</v>
      </c>
      <c r="B1050" s="100">
        <v>1</v>
      </c>
      <c r="C1050" s="100" t="s">
        <v>1392</v>
      </c>
      <c r="D1050" s="3" t="s">
        <v>2338</v>
      </c>
      <c r="E1050" s="3" t="s">
        <v>2351</v>
      </c>
      <c r="F1050" s="101" t="s">
        <v>2544</v>
      </c>
      <c r="G1050" s="101" t="s">
        <v>2548</v>
      </c>
      <c r="H1050" s="101" t="s">
        <v>4068</v>
      </c>
      <c r="I1050" s="102">
        <v>116855963</v>
      </c>
      <c r="J1050" s="102">
        <v>116856055</v>
      </c>
      <c r="K1050" s="3" t="s">
        <v>104</v>
      </c>
      <c r="L1050" s="3" t="s">
        <v>367</v>
      </c>
      <c r="M1050" s="3" t="s">
        <v>267</v>
      </c>
      <c r="N1050" s="4" t="s">
        <v>1217</v>
      </c>
      <c r="O1050" s="4" t="s">
        <v>1218</v>
      </c>
      <c r="P1050" s="110">
        <v>44197</v>
      </c>
      <c r="Q1050" s="1" t="s">
        <v>4068</v>
      </c>
      <c r="R1050" s="2" t="b">
        <f t="shared" si="4"/>
        <v>1</v>
      </c>
    </row>
    <row r="1051" spans="1:18" x14ac:dyDescent="0.3">
      <c r="A1051" s="100">
        <v>1043</v>
      </c>
      <c r="B1051" s="100">
        <v>1</v>
      </c>
      <c r="C1051" s="100" t="s">
        <v>1392</v>
      </c>
      <c r="D1051" s="3" t="s">
        <v>2338</v>
      </c>
      <c r="E1051" s="3" t="s">
        <v>2351</v>
      </c>
      <c r="F1051" s="101" t="s">
        <v>2544</v>
      </c>
      <c r="G1051" s="101" t="s">
        <v>2550</v>
      </c>
      <c r="H1051" s="101" t="s">
        <v>4069</v>
      </c>
      <c r="I1051" s="102">
        <v>104087812</v>
      </c>
      <c r="J1051" s="102">
        <v>104087837</v>
      </c>
      <c r="K1051" s="3" t="s">
        <v>1219</v>
      </c>
      <c r="L1051" s="3" t="s">
        <v>367</v>
      </c>
      <c r="M1051" s="3" t="s">
        <v>267</v>
      </c>
      <c r="N1051" s="4" t="s">
        <v>1540</v>
      </c>
      <c r="O1051" s="4" t="s">
        <v>3202</v>
      </c>
      <c r="P1051" s="104">
        <v>44228</v>
      </c>
      <c r="Q1051" s="1" t="s">
        <v>4069</v>
      </c>
      <c r="R1051" s="2" t="b">
        <f t="shared" si="4"/>
        <v>1</v>
      </c>
    </row>
    <row r="1052" spans="1:18" x14ac:dyDescent="0.3">
      <c r="A1052" s="100">
        <v>1044</v>
      </c>
      <c r="B1052" s="100">
        <v>1</v>
      </c>
      <c r="C1052" s="100" t="s">
        <v>1392</v>
      </c>
      <c r="D1052" s="3" t="s">
        <v>2338</v>
      </c>
      <c r="E1052" s="3" t="s">
        <v>2351</v>
      </c>
      <c r="F1052" s="101" t="s">
        <v>2544</v>
      </c>
      <c r="G1052" s="101" t="s">
        <v>2552</v>
      </c>
      <c r="H1052" s="101" t="s">
        <v>4070</v>
      </c>
      <c r="I1052" s="102">
        <v>104085094</v>
      </c>
      <c r="J1052" s="102">
        <v>104086760</v>
      </c>
      <c r="K1052" s="3" t="s">
        <v>1219</v>
      </c>
      <c r="L1052" s="105" t="s">
        <v>2972</v>
      </c>
      <c r="M1052" s="105">
        <v>2006</v>
      </c>
      <c r="N1052" s="4" t="s">
        <v>1217</v>
      </c>
      <c r="O1052" s="4" t="s">
        <v>3202</v>
      </c>
      <c r="P1052" s="119">
        <v>44228</v>
      </c>
      <c r="Q1052" s="1" t="s">
        <v>4070</v>
      </c>
      <c r="R1052" s="2" t="b">
        <f t="shared" si="4"/>
        <v>1</v>
      </c>
    </row>
    <row r="1053" spans="1:18" x14ac:dyDescent="0.3">
      <c r="A1053" s="100">
        <v>1045</v>
      </c>
      <c r="B1053" s="100">
        <v>1</v>
      </c>
      <c r="C1053" s="100" t="s">
        <v>1392</v>
      </c>
      <c r="D1053" s="3" t="s">
        <v>2338</v>
      </c>
      <c r="E1053" s="3" t="s">
        <v>2351</v>
      </c>
      <c r="F1053" s="101" t="s">
        <v>2555</v>
      </c>
      <c r="G1053" s="101" t="s">
        <v>2556</v>
      </c>
      <c r="H1053" s="101" t="s">
        <v>4071</v>
      </c>
      <c r="I1053" s="102">
        <v>200322937</v>
      </c>
      <c r="J1053" s="102">
        <v>200322952</v>
      </c>
      <c r="K1053" s="3" t="s">
        <v>2995</v>
      </c>
      <c r="L1053" s="3" t="s">
        <v>367</v>
      </c>
      <c r="M1053" s="3" t="s">
        <v>267</v>
      </c>
      <c r="N1053" s="4" t="s">
        <v>486</v>
      </c>
      <c r="O1053" s="4" t="s">
        <v>267</v>
      </c>
      <c r="P1053" s="104">
        <v>44228</v>
      </c>
      <c r="Q1053" s="1" t="s">
        <v>4071</v>
      </c>
      <c r="R1053" s="2" t="b">
        <f t="shared" si="4"/>
        <v>1</v>
      </c>
    </row>
    <row r="1054" spans="1:18" x14ac:dyDescent="0.3">
      <c r="A1054" s="100">
        <v>1046</v>
      </c>
      <c r="B1054" s="100">
        <v>1</v>
      </c>
      <c r="C1054" s="100" t="s">
        <v>1392</v>
      </c>
      <c r="D1054" s="3" t="s">
        <v>2338</v>
      </c>
      <c r="E1054" s="3" t="s">
        <v>2351</v>
      </c>
      <c r="F1054" s="101" t="s">
        <v>2555</v>
      </c>
      <c r="G1054" s="101" t="s">
        <v>2044</v>
      </c>
      <c r="H1054" s="101" t="s">
        <v>4072</v>
      </c>
      <c r="I1054" s="102">
        <v>39413</v>
      </c>
      <c r="J1054" s="102">
        <v>68648645</v>
      </c>
      <c r="K1054" s="3" t="s">
        <v>104</v>
      </c>
      <c r="L1054" s="3" t="s">
        <v>1217</v>
      </c>
      <c r="M1054" s="3">
        <v>2005</v>
      </c>
      <c r="N1054" s="4" t="s">
        <v>1217</v>
      </c>
      <c r="O1054" s="4" t="s">
        <v>2980</v>
      </c>
      <c r="P1054" s="3">
        <v>2015</v>
      </c>
      <c r="Q1054" s="1" t="s">
        <v>4072</v>
      </c>
      <c r="R1054" s="2" t="b">
        <f t="shared" si="4"/>
        <v>1</v>
      </c>
    </row>
    <row r="1055" spans="1:18" x14ac:dyDescent="0.3">
      <c r="A1055" s="100">
        <v>1047</v>
      </c>
      <c r="B1055" s="100">
        <v>1</v>
      </c>
      <c r="C1055" s="100" t="s">
        <v>1392</v>
      </c>
      <c r="D1055" s="3" t="s">
        <v>2338</v>
      </c>
      <c r="E1055" s="3" t="s">
        <v>2351</v>
      </c>
      <c r="F1055" s="101" t="s">
        <v>2555</v>
      </c>
      <c r="G1055" s="101" t="s">
        <v>2559</v>
      </c>
      <c r="H1055" s="101" t="s">
        <v>4073</v>
      </c>
      <c r="I1055" s="102">
        <v>195319</v>
      </c>
      <c r="J1055" s="102">
        <v>104250402</v>
      </c>
      <c r="K1055" s="3" t="s">
        <v>104</v>
      </c>
      <c r="L1055" s="3" t="s">
        <v>486</v>
      </c>
      <c r="M1055" s="3">
        <v>2011</v>
      </c>
      <c r="N1055" s="4" t="s">
        <v>368</v>
      </c>
      <c r="O1055" s="4" t="s">
        <v>267</v>
      </c>
      <c r="P1055" s="3">
        <v>2015</v>
      </c>
      <c r="Q1055" s="1" t="s">
        <v>4073</v>
      </c>
      <c r="R1055" s="2" t="b">
        <f t="shared" si="4"/>
        <v>1</v>
      </c>
    </row>
    <row r="1056" spans="1:18" x14ac:dyDescent="0.3">
      <c r="A1056" s="100">
        <v>1048</v>
      </c>
      <c r="B1056" s="100">
        <v>1</v>
      </c>
      <c r="C1056" s="100" t="s">
        <v>1392</v>
      </c>
      <c r="D1056" s="3" t="s">
        <v>2338</v>
      </c>
      <c r="E1056" s="3" t="s">
        <v>2351</v>
      </c>
      <c r="F1056" s="101" t="s">
        <v>2555</v>
      </c>
      <c r="G1056" s="101" t="s">
        <v>1589</v>
      </c>
      <c r="H1056" s="101" t="s">
        <v>4074</v>
      </c>
      <c r="I1056" s="102">
        <v>161431</v>
      </c>
      <c r="J1056" s="102">
        <v>177282313</v>
      </c>
      <c r="K1056" s="3" t="s">
        <v>104</v>
      </c>
      <c r="L1056" s="3" t="s">
        <v>2972</v>
      </c>
      <c r="M1056" s="3">
        <v>2004</v>
      </c>
      <c r="N1056" s="4" t="s">
        <v>1217</v>
      </c>
      <c r="O1056" s="4" t="s">
        <v>2980</v>
      </c>
      <c r="P1056" s="3">
        <v>2015</v>
      </c>
      <c r="Q1056" s="1" t="s">
        <v>4074</v>
      </c>
      <c r="R1056" s="2" t="b">
        <f t="shared" si="4"/>
        <v>1</v>
      </c>
    </row>
    <row r="1057" spans="1:18" x14ac:dyDescent="0.3">
      <c r="A1057" s="100">
        <v>1049</v>
      </c>
      <c r="B1057" s="100">
        <v>1</v>
      </c>
      <c r="C1057" s="100" t="s">
        <v>1392</v>
      </c>
      <c r="D1057" s="3" t="s">
        <v>2338</v>
      </c>
      <c r="E1057" s="3" t="s">
        <v>2351</v>
      </c>
      <c r="F1057" s="101" t="s">
        <v>2555</v>
      </c>
      <c r="G1057" s="101" t="s">
        <v>2564</v>
      </c>
      <c r="H1057" s="101" t="s">
        <v>4075</v>
      </c>
      <c r="I1057" s="102">
        <v>161546</v>
      </c>
      <c r="J1057" s="102">
        <v>124504854</v>
      </c>
      <c r="K1057" s="3" t="s">
        <v>104</v>
      </c>
      <c r="L1057" s="3" t="s">
        <v>1217</v>
      </c>
      <c r="M1057" s="3">
        <v>2007</v>
      </c>
      <c r="N1057" s="4" t="s">
        <v>1540</v>
      </c>
      <c r="O1057" s="4" t="s">
        <v>1218</v>
      </c>
      <c r="P1057" s="106">
        <v>43891</v>
      </c>
      <c r="Q1057" s="1" t="s">
        <v>4075</v>
      </c>
      <c r="R1057" s="2" t="b">
        <f t="shared" si="4"/>
        <v>1</v>
      </c>
    </row>
    <row r="1058" spans="1:18" x14ac:dyDescent="0.3">
      <c r="A1058" s="100">
        <v>1050</v>
      </c>
      <c r="B1058" s="100">
        <v>1</v>
      </c>
      <c r="C1058" s="100" t="s">
        <v>1392</v>
      </c>
      <c r="D1058" s="3" t="s">
        <v>2338</v>
      </c>
      <c r="E1058" s="3" t="s">
        <v>2351</v>
      </c>
      <c r="F1058" s="101" t="s">
        <v>2555</v>
      </c>
      <c r="G1058" s="101" t="s">
        <v>2567</v>
      </c>
      <c r="H1058" s="101" t="s">
        <v>4076</v>
      </c>
      <c r="I1058" s="102">
        <v>195320</v>
      </c>
      <c r="J1058" s="102">
        <v>104294071</v>
      </c>
      <c r="K1058" s="3" t="s">
        <v>2995</v>
      </c>
      <c r="L1058" s="3" t="s">
        <v>1540</v>
      </c>
      <c r="M1058" s="3">
        <v>2011</v>
      </c>
      <c r="N1058" s="4" t="s">
        <v>1540</v>
      </c>
      <c r="O1058" s="4" t="s">
        <v>3157</v>
      </c>
      <c r="P1058" s="104">
        <v>44228</v>
      </c>
      <c r="Q1058" s="1" t="s">
        <v>4076</v>
      </c>
      <c r="R1058" s="2" t="b">
        <f t="shared" si="4"/>
        <v>1</v>
      </c>
    </row>
    <row r="1059" spans="1:18" x14ac:dyDescent="0.3">
      <c r="A1059" s="100">
        <v>1051</v>
      </c>
      <c r="B1059" s="100">
        <v>1</v>
      </c>
      <c r="C1059" s="100" t="s">
        <v>1392</v>
      </c>
      <c r="D1059" s="3" t="s">
        <v>2338</v>
      </c>
      <c r="E1059" s="3" t="s">
        <v>2569</v>
      </c>
      <c r="F1059" s="136" t="s">
        <v>2570</v>
      </c>
      <c r="G1059" s="136" t="s">
        <v>2571</v>
      </c>
      <c r="H1059" s="101" t="s">
        <v>4241</v>
      </c>
      <c r="I1059" s="102">
        <v>58428937</v>
      </c>
      <c r="J1059" s="102">
        <v>58431598</v>
      </c>
      <c r="K1059" s="3" t="s">
        <v>2995</v>
      </c>
      <c r="L1059" s="3" t="s">
        <v>367</v>
      </c>
      <c r="M1059" s="3" t="s">
        <v>267</v>
      </c>
      <c r="N1059" s="4" t="s">
        <v>5589</v>
      </c>
      <c r="O1059" s="3"/>
      <c r="P1059" s="3">
        <v>2021</v>
      </c>
      <c r="Q1059" s="1" t="s">
        <v>4241</v>
      </c>
      <c r="R1059" s="2" t="b">
        <f t="shared" si="4"/>
        <v>1</v>
      </c>
    </row>
    <row r="1060" spans="1:18" x14ac:dyDescent="0.3">
      <c r="A1060" s="100">
        <v>1052</v>
      </c>
      <c r="B1060" s="100">
        <v>1</v>
      </c>
      <c r="C1060" s="100" t="s">
        <v>1392</v>
      </c>
      <c r="D1060" s="3" t="s">
        <v>2338</v>
      </c>
      <c r="E1060" s="3" t="s">
        <v>2569</v>
      </c>
      <c r="F1060" s="136" t="s">
        <v>2570</v>
      </c>
      <c r="G1060" s="136" t="s">
        <v>2573</v>
      </c>
      <c r="H1060" s="101" t="s">
        <v>4242</v>
      </c>
      <c r="I1060" s="102">
        <v>58428949</v>
      </c>
      <c r="J1060" s="102">
        <v>58431494</v>
      </c>
      <c r="K1060" s="3" t="s">
        <v>2995</v>
      </c>
      <c r="L1060" s="3" t="s">
        <v>367</v>
      </c>
      <c r="M1060" s="3" t="s">
        <v>267</v>
      </c>
      <c r="N1060" s="4" t="s">
        <v>5589</v>
      </c>
      <c r="O1060" s="3"/>
      <c r="P1060" s="3">
        <v>2021</v>
      </c>
      <c r="Q1060" s="1" t="s">
        <v>4242</v>
      </c>
      <c r="R1060" s="2" t="b">
        <f t="shared" si="4"/>
        <v>1</v>
      </c>
    </row>
    <row r="1061" spans="1:18" x14ac:dyDescent="0.3">
      <c r="A1061" s="100">
        <v>1053</v>
      </c>
      <c r="B1061" s="100">
        <v>1</v>
      </c>
      <c r="C1061" s="100" t="s">
        <v>1392</v>
      </c>
      <c r="D1061" s="3" t="s">
        <v>2338</v>
      </c>
      <c r="E1061" s="3" t="s">
        <v>2569</v>
      </c>
      <c r="F1061" s="101" t="s">
        <v>2575</v>
      </c>
      <c r="G1061" s="101" t="s">
        <v>2576</v>
      </c>
      <c r="H1061" s="101" t="s">
        <v>4251</v>
      </c>
      <c r="I1061" s="102">
        <v>161588</v>
      </c>
      <c r="J1061" s="102">
        <v>892453</v>
      </c>
      <c r="K1061" s="3" t="s">
        <v>2995</v>
      </c>
      <c r="L1061" s="3" t="s">
        <v>486</v>
      </c>
      <c r="M1061" s="3">
        <v>2004</v>
      </c>
      <c r="N1061" s="4" t="s">
        <v>5589</v>
      </c>
      <c r="O1061" s="3"/>
      <c r="P1061" s="3">
        <v>2021</v>
      </c>
      <c r="Q1061" s="1" t="s">
        <v>4251</v>
      </c>
      <c r="R1061" s="2" t="b">
        <f t="shared" si="4"/>
        <v>1</v>
      </c>
    </row>
    <row r="1062" spans="1:18" x14ac:dyDescent="0.3">
      <c r="A1062" s="100">
        <v>1054</v>
      </c>
      <c r="B1062" s="100">
        <v>1</v>
      </c>
      <c r="C1062" s="100" t="s">
        <v>1392</v>
      </c>
      <c r="D1062" s="3" t="s">
        <v>2338</v>
      </c>
      <c r="E1062" s="3" t="s">
        <v>2569</v>
      </c>
      <c r="F1062" s="101" t="s">
        <v>2578</v>
      </c>
      <c r="G1062" s="101" t="s">
        <v>2579</v>
      </c>
      <c r="H1062" s="101" t="s">
        <v>4252</v>
      </c>
      <c r="I1062" s="102">
        <v>161699</v>
      </c>
      <c r="J1062" s="102">
        <v>895645</v>
      </c>
      <c r="K1062" s="3" t="s">
        <v>2995</v>
      </c>
      <c r="L1062" s="3" t="s">
        <v>486</v>
      </c>
      <c r="M1062" s="3">
        <v>2003</v>
      </c>
      <c r="N1062" s="4" t="s">
        <v>5589</v>
      </c>
      <c r="O1062" s="3"/>
      <c r="P1062" s="3">
        <v>2021</v>
      </c>
      <c r="Q1062" s="1" t="s">
        <v>4252</v>
      </c>
      <c r="R1062" s="2" t="b">
        <f t="shared" si="4"/>
        <v>1</v>
      </c>
    </row>
    <row r="1063" spans="1:18" x14ac:dyDescent="0.3">
      <c r="A1063" s="100">
        <v>1055</v>
      </c>
      <c r="B1063" s="100">
        <v>1</v>
      </c>
      <c r="C1063" s="100" t="s">
        <v>1392</v>
      </c>
      <c r="D1063" s="3" t="s">
        <v>2338</v>
      </c>
      <c r="E1063" s="3" t="s">
        <v>2569</v>
      </c>
      <c r="F1063" s="136" t="s">
        <v>2578</v>
      </c>
      <c r="G1063" s="136" t="s">
        <v>2581</v>
      </c>
      <c r="H1063" s="101" t="s">
        <v>4253</v>
      </c>
      <c r="I1063" s="102">
        <v>58430144</v>
      </c>
      <c r="J1063" s="102">
        <v>58431292</v>
      </c>
      <c r="K1063" s="3" t="s">
        <v>2995</v>
      </c>
      <c r="L1063" s="3" t="s">
        <v>367</v>
      </c>
      <c r="M1063" s="3" t="s">
        <v>267</v>
      </c>
      <c r="N1063" s="4" t="s">
        <v>5589</v>
      </c>
      <c r="O1063" s="3"/>
      <c r="P1063" s="3">
        <v>2021</v>
      </c>
      <c r="Q1063" s="1" t="s">
        <v>4253</v>
      </c>
      <c r="R1063" s="2" t="b">
        <f t="shared" si="4"/>
        <v>1</v>
      </c>
    </row>
    <row r="1064" spans="1:18" x14ac:dyDescent="0.3">
      <c r="A1064" s="100">
        <v>1056</v>
      </c>
      <c r="B1064" s="100">
        <v>1</v>
      </c>
      <c r="C1064" s="100" t="s">
        <v>1392</v>
      </c>
      <c r="D1064" s="3" t="s">
        <v>2338</v>
      </c>
      <c r="E1064" s="3" t="s">
        <v>2569</v>
      </c>
      <c r="F1064" s="136" t="s">
        <v>2583</v>
      </c>
      <c r="G1064" s="136" t="s">
        <v>2584</v>
      </c>
      <c r="H1064" s="101" t="s">
        <v>4254</v>
      </c>
      <c r="I1064" s="102">
        <v>188060303</v>
      </c>
      <c r="J1064" s="102">
        <v>188067164</v>
      </c>
      <c r="K1064" s="3" t="s">
        <v>2995</v>
      </c>
      <c r="L1064" s="3" t="s">
        <v>367</v>
      </c>
      <c r="M1064" s="3" t="s">
        <v>267</v>
      </c>
      <c r="N1064" s="4" t="s">
        <v>368</v>
      </c>
      <c r="O1064" s="3"/>
      <c r="P1064" s="104">
        <v>44228</v>
      </c>
      <c r="Q1064" s="1" t="s">
        <v>4254</v>
      </c>
      <c r="R1064" s="2" t="b">
        <f t="shared" si="4"/>
        <v>1</v>
      </c>
    </row>
    <row r="1065" spans="1:18" x14ac:dyDescent="0.3">
      <c r="A1065" s="100">
        <v>1057</v>
      </c>
      <c r="B1065" s="100">
        <v>1</v>
      </c>
      <c r="C1065" s="100" t="s">
        <v>1392</v>
      </c>
      <c r="D1065" s="3" t="s">
        <v>2338</v>
      </c>
      <c r="E1065" s="3" t="s">
        <v>2569</v>
      </c>
      <c r="F1065" s="136" t="s">
        <v>2583</v>
      </c>
      <c r="G1065" s="136" t="s">
        <v>2586</v>
      </c>
      <c r="H1065" s="137" t="s">
        <v>4255</v>
      </c>
      <c r="I1065" s="102">
        <v>188062971</v>
      </c>
      <c r="J1065" s="3" t="s">
        <v>5590</v>
      </c>
      <c r="K1065" s="3"/>
      <c r="L1065" s="3" t="s">
        <v>367</v>
      </c>
      <c r="M1065" s="3" t="s">
        <v>267</v>
      </c>
      <c r="N1065" s="4" t="s">
        <v>5589</v>
      </c>
      <c r="O1065" s="3"/>
      <c r="P1065" s="3">
        <v>2021</v>
      </c>
      <c r="Q1065" s="1" t="s">
        <v>4255</v>
      </c>
      <c r="R1065" s="2" t="b">
        <f t="shared" si="4"/>
        <v>1</v>
      </c>
    </row>
    <row r="1066" spans="1:18" x14ac:dyDescent="0.3">
      <c r="A1066" s="100">
        <v>1058</v>
      </c>
      <c r="B1066" s="100">
        <v>1</v>
      </c>
      <c r="C1066" s="100" t="s">
        <v>1392</v>
      </c>
      <c r="D1066" s="3" t="s">
        <v>2338</v>
      </c>
      <c r="E1066" s="3" t="s">
        <v>2569</v>
      </c>
      <c r="F1066" s="136" t="s">
        <v>2583</v>
      </c>
      <c r="G1066" s="136" t="s">
        <v>2588</v>
      </c>
      <c r="H1066" s="101" t="s">
        <v>4256</v>
      </c>
      <c r="I1066" s="102">
        <v>188064868</v>
      </c>
      <c r="J1066" s="3" t="s">
        <v>5590</v>
      </c>
      <c r="K1066" s="3"/>
      <c r="L1066" s="3" t="s">
        <v>367</v>
      </c>
      <c r="M1066" s="3" t="s">
        <v>267</v>
      </c>
      <c r="N1066" s="4" t="s">
        <v>5589</v>
      </c>
      <c r="O1066" s="3"/>
      <c r="P1066" s="3">
        <v>2021</v>
      </c>
      <c r="Q1066" s="1" t="s">
        <v>4256</v>
      </c>
      <c r="R1066" s="2" t="b">
        <f t="shared" si="4"/>
        <v>1</v>
      </c>
    </row>
    <row r="1067" spans="1:18" x14ac:dyDescent="0.3">
      <c r="A1067" s="100">
        <v>1059</v>
      </c>
      <c r="B1067" s="100">
        <v>1</v>
      </c>
      <c r="C1067" s="100" t="s">
        <v>1392</v>
      </c>
      <c r="D1067" s="3" t="s">
        <v>2338</v>
      </c>
      <c r="E1067" s="3" t="s">
        <v>2569</v>
      </c>
      <c r="F1067" s="136" t="s">
        <v>2583</v>
      </c>
      <c r="G1067" s="136" t="s">
        <v>2590</v>
      </c>
      <c r="H1067" s="101" t="s">
        <v>4257</v>
      </c>
      <c r="I1067" s="102">
        <v>188064989</v>
      </c>
      <c r="J1067" s="102">
        <v>188067179</v>
      </c>
      <c r="K1067" s="3" t="s">
        <v>2995</v>
      </c>
      <c r="L1067" s="3" t="s">
        <v>367</v>
      </c>
      <c r="M1067" s="3" t="s">
        <v>267</v>
      </c>
      <c r="N1067" s="4" t="s">
        <v>5589</v>
      </c>
      <c r="O1067" s="3"/>
      <c r="P1067" s="3">
        <v>2021</v>
      </c>
      <c r="Q1067" s="1" t="s">
        <v>4257</v>
      </c>
      <c r="R1067" s="2" t="b">
        <f t="shared" si="4"/>
        <v>1</v>
      </c>
    </row>
    <row r="1068" spans="1:18" x14ac:dyDescent="0.3">
      <c r="A1068" s="100">
        <v>1060</v>
      </c>
      <c r="B1068" s="100">
        <v>1</v>
      </c>
      <c r="C1068" s="100" t="s">
        <v>1392</v>
      </c>
      <c r="D1068" s="3" t="s">
        <v>2338</v>
      </c>
      <c r="E1068" s="3" t="s">
        <v>2569</v>
      </c>
      <c r="F1068" s="136" t="s">
        <v>2583</v>
      </c>
      <c r="G1068" s="136" t="s">
        <v>970</v>
      </c>
      <c r="H1068" s="101" t="s">
        <v>4258</v>
      </c>
      <c r="I1068" s="102">
        <v>188065333</v>
      </c>
      <c r="J1068" s="3" t="s">
        <v>5590</v>
      </c>
      <c r="K1068" s="3"/>
      <c r="L1068" s="3" t="s">
        <v>367</v>
      </c>
      <c r="M1068" s="3" t="s">
        <v>267</v>
      </c>
      <c r="N1068" s="4" t="s">
        <v>5589</v>
      </c>
      <c r="O1068" s="3"/>
      <c r="P1068" s="3">
        <v>2021</v>
      </c>
      <c r="Q1068" s="1" t="s">
        <v>4258</v>
      </c>
      <c r="R1068" s="2" t="b">
        <f t="shared" si="4"/>
        <v>1</v>
      </c>
    </row>
    <row r="1069" spans="1:18" x14ac:dyDescent="0.3">
      <c r="A1069" s="100">
        <v>1061</v>
      </c>
      <c r="B1069" s="100">
        <v>1</v>
      </c>
      <c r="C1069" s="100" t="s">
        <v>1392</v>
      </c>
      <c r="D1069" s="3" t="s">
        <v>2338</v>
      </c>
      <c r="E1069" s="3" t="s">
        <v>2569</v>
      </c>
      <c r="F1069" s="101" t="s">
        <v>2583</v>
      </c>
      <c r="G1069" s="101" t="s">
        <v>1955</v>
      </c>
      <c r="H1069" s="101" t="s">
        <v>4259</v>
      </c>
      <c r="I1069" s="102">
        <v>161687</v>
      </c>
      <c r="J1069" s="102">
        <v>893999</v>
      </c>
      <c r="K1069" s="3" t="s">
        <v>2995</v>
      </c>
      <c r="L1069" s="3" t="s">
        <v>486</v>
      </c>
      <c r="M1069" s="3">
        <v>2003</v>
      </c>
      <c r="N1069" s="4" t="s">
        <v>5589</v>
      </c>
      <c r="O1069" s="3"/>
      <c r="P1069" s="3">
        <v>2021</v>
      </c>
      <c r="Q1069" s="1" t="s">
        <v>4259</v>
      </c>
      <c r="R1069" s="2" t="b">
        <f t="shared" si="4"/>
        <v>1</v>
      </c>
    </row>
    <row r="1070" spans="1:18" x14ac:dyDescent="0.3">
      <c r="A1070" s="100">
        <v>1062</v>
      </c>
      <c r="B1070" s="100">
        <v>1</v>
      </c>
      <c r="C1070" s="100" t="s">
        <v>1392</v>
      </c>
      <c r="D1070" s="3" t="s">
        <v>2338</v>
      </c>
      <c r="E1070" s="3" t="s">
        <v>2569</v>
      </c>
      <c r="F1070" s="101" t="s">
        <v>2583</v>
      </c>
      <c r="G1070" s="101" t="s">
        <v>2594</v>
      </c>
      <c r="H1070" s="101" t="s">
        <v>4260</v>
      </c>
      <c r="I1070" s="102">
        <v>165302</v>
      </c>
      <c r="J1070" s="102">
        <v>1080229</v>
      </c>
      <c r="K1070" s="3" t="s">
        <v>2995</v>
      </c>
      <c r="L1070" s="3" t="s">
        <v>486</v>
      </c>
      <c r="M1070" s="3">
        <v>2003</v>
      </c>
      <c r="N1070" s="4" t="s">
        <v>5589</v>
      </c>
      <c r="O1070" s="3"/>
      <c r="P1070" s="3">
        <v>2021</v>
      </c>
      <c r="Q1070" s="1" t="s">
        <v>4260</v>
      </c>
      <c r="R1070" s="2" t="b">
        <f t="shared" si="4"/>
        <v>1</v>
      </c>
    </row>
    <row r="1071" spans="1:18" x14ac:dyDescent="0.3">
      <c r="A1071" s="100">
        <v>1063</v>
      </c>
      <c r="B1071" s="100">
        <v>1</v>
      </c>
      <c r="C1071" s="100" t="s">
        <v>1392</v>
      </c>
      <c r="D1071" s="3" t="s">
        <v>2338</v>
      </c>
      <c r="E1071" s="3" t="s">
        <v>2569</v>
      </c>
      <c r="F1071" s="101" t="s">
        <v>2583</v>
      </c>
      <c r="G1071" s="101" t="s">
        <v>2596</v>
      </c>
      <c r="H1071" s="101" t="s">
        <v>4261</v>
      </c>
      <c r="I1071" s="102">
        <v>161353</v>
      </c>
      <c r="J1071" s="102">
        <v>886734</v>
      </c>
      <c r="K1071" s="3" t="s">
        <v>2995</v>
      </c>
      <c r="L1071" s="3" t="s">
        <v>486</v>
      </c>
      <c r="M1071" s="3">
        <v>2004</v>
      </c>
      <c r="N1071" s="4" t="s">
        <v>5589</v>
      </c>
      <c r="O1071" s="3"/>
      <c r="P1071" s="3">
        <v>2021</v>
      </c>
      <c r="Q1071" s="1" t="s">
        <v>4261</v>
      </c>
      <c r="R1071" s="2" t="b">
        <f t="shared" si="4"/>
        <v>1</v>
      </c>
    </row>
    <row r="1072" spans="1:18" x14ac:dyDescent="0.3">
      <c r="A1072" s="100">
        <v>1064</v>
      </c>
      <c r="B1072" s="100">
        <v>1</v>
      </c>
      <c r="C1072" s="100" t="s">
        <v>1392</v>
      </c>
      <c r="D1072" s="3" t="s">
        <v>2338</v>
      </c>
      <c r="E1072" s="3" t="s">
        <v>2569</v>
      </c>
      <c r="F1072" s="136" t="s">
        <v>2583</v>
      </c>
      <c r="G1072" s="136" t="s">
        <v>1127</v>
      </c>
      <c r="H1072" s="101" t="s">
        <v>4262</v>
      </c>
      <c r="I1072" s="102">
        <v>188065472</v>
      </c>
      <c r="J1072" s="3" t="s">
        <v>5590</v>
      </c>
      <c r="K1072" s="3"/>
      <c r="L1072" s="3" t="s">
        <v>367</v>
      </c>
      <c r="M1072" s="3" t="s">
        <v>267</v>
      </c>
      <c r="N1072" s="4" t="s">
        <v>5589</v>
      </c>
      <c r="O1072" s="3"/>
      <c r="P1072" s="3">
        <v>2021</v>
      </c>
      <c r="Q1072" s="1" t="s">
        <v>4262</v>
      </c>
      <c r="R1072" s="2" t="b">
        <f t="shared" si="4"/>
        <v>1</v>
      </c>
    </row>
    <row r="1073" spans="1:18" x14ac:dyDescent="0.3">
      <c r="A1073" s="100">
        <v>1065</v>
      </c>
      <c r="B1073" s="100">
        <v>1</v>
      </c>
      <c r="C1073" s="100" t="s">
        <v>1392</v>
      </c>
      <c r="D1073" s="3" t="s">
        <v>2338</v>
      </c>
      <c r="E1073" s="3" t="s">
        <v>2569</v>
      </c>
      <c r="F1073" s="101" t="s">
        <v>2583</v>
      </c>
      <c r="G1073" s="101" t="s">
        <v>1232</v>
      </c>
      <c r="H1073" s="101" t="s">
        <v>4263</v>
      </c>
      <c r="I1073" s="102">
        <v>39402</v>
      </c>
      <c r="J1073" s="102">
        <v>2923569</v>
      </c>
      <c r="K1073" s="3" t="s">
        <v>2995</v>
      </c>
      <c r="L1073" s="3" t="s">
        <v>368</v>
      </c>
      <c r="M1073" s="3">
        <v>2004</v>
      </c>
      <c r="N1073" s="4" t="s">
        <v>5589</v>
      </c>
      <c r="O1073" s="3"/>
      <c r="P1073" s="3">
        <v>2021</v>
      </c>
      <c r="Q1073" s="1" t="s">
        <v>4263</v>
      </c>
      <c r="R1073" s="2" t="b">
        <f t="shared" si="4"/>
        <v>1</v>
      </c>
    </row>
    <row r="1074" spans="1:18" x14ac:dyDescent="0.3">
      <c r="A1074" s="100">
        <v>1066</v>
      </c>
      <c r="B1074" s="100">
        <v>1</v>
      </c>
      <c r="C1074" s="100" t="s">
        <v>1392</v>
      </c>
      <c r="D1074" s="3" t="s">
        <v>2338</v>
      </c>
      <c r="E1074" s="3" t="s">
        <v>2569</v>
      </c>
      <c r="F1074" s="101" t="s">
        <v>2583</v>
      </c>
      <c r="G1074" s="101" t="s">
        <v>2600</v>
      </c>
      <c r="H1074" s="101" t="s">
        <v>4264</v>
      </c>
      <c r="I1074" s="102">
        <v>161657</v>
      </c>
      <c r="J1074" s="102">
        <v>893185</v>
      </c>
      <c r="K1074" s="3" t="s">
        <v>2995</v>
      </c>
      <c r="L1074" s="3" t="s">
        <v>486</v>
      </c>
      <c r="M1074" s="3">
        <v>2003</v>
      </c>
      <c r="N1074" s="4" t="s">
        <v>5589</v>
      </c>
      <c r="O1074" s="3"/>
      <c r="P1074" s="3">
        <v>2021</v>
      </c>
      <c r="Q1074" s="1" t="s">
        <v>4264</v>
      </c>
      <c r="R1074" s="2" t="b">
        <f t="shared" si="4"/>
        <v>1</v>
      </c>
    </row>
    <row r="1075" spans="1:18" x14ac:dyDescent="0.3">
      <c r="A1075" s="100">
        <v>1067</v>
      </c>
      <c r="B1075" s="100">
        <v>1</v>
      </c>
      <c r="C1075" s="100" t="s">
        <v>1392</v>
      </c>
      <c r="D1075" s="3" t="s">
        <v>2338</v>
      </c>
      <c r="E1075" s="3" t="s">
        <v>2569</v>
      </c>
      <c r="F1075" s="136" t="s">
        <v>2583</v>
      </c>
      <c r="G1075" s="136" t="s">
        <v>2602</v>
      </c>
      <c r="H1075" s="111" t="s">
        <v>4265</v>
      </c>
      <c r="I1075" s="102">
        <v>161323</v>
      </c>
      <c r="J1075" s="3" t="s">
        <v>5590</v>
      </c>
      <c r="K1075" s="3"/>
      <c r="L1075" s="3" t="s">
        <v>367</v>
      </c>
      <c r="M1075" s="3" t="s">
        <v>267</v>
      </c>
      <c r="N1075" s="4" t="s">
        <v>5589</v>
      </c>
      <c r="O1075" s="3"/>
      <c r="P1075" s="3">
        <v>2021</v>
      </c>
      <c r="Q1075" s="1" t="s">
        <v>4265</v>
      </c>
      <c r="R1075" s="2" t="b">
        <f t="shared" si="4"/>
        <v>1</v>
      </c>
    </row>
    <row r="1076" spans="1:18" x14ac:dyDescent="0.3">
      <c r="A1076" s="100">
        <v>1068</v>
      </c>
      <c r="B1076" s="100">
        <v>1</v>
      </c>
      <c r="C1076" s="100" t="s">
        <v>1392</v>
      </c>
      <c r="D1076" s="3" t="s">
        <v>2338</v>
      </c>
      <c r="E1076" s="3" t="s">
        <v>2569</v>
      </c>
      <c r="F1076" s="136" t="s">
        <v>2583</v>
      </c>
      <c r="G1076" s="136" t="s">
        <v>2604</v>
      </c>
      <c r="H1076" s="101" t="s">
        <v>4266</v>
      </c>
      <c r="I1076" s="102">
        <v>188065667</v>
      </c>
      <c r="J1076" s="3" t="s">
        <v>5590</v>
      </c>
      <c r="K1076" s="3"/>
      <c r="L1076" s="3" t="s">
        <v>367</v>
      </c>
      <c r="M1076" s="3" t="s">
        <v>267</v>
      </c>
      <c r="N1076" s="4" t="s">
        <v>5589</v>
      </c>
      <c r="O1076" s="3"/>
      <c r="P1076" s="3">
        <v>2021</v>
      </c>
      <c r="Q1076" s="1" t="s">
        <v>4266</v>
      </c>
      <c r="R1076" s="2" t="b">
        <f t="shared" si="4"/>
        <v>1</v>
      </c>
    </row>
    <row r="1077" spans="1:18" x14ac:dyDescent="0.3">
      <c r="A1077" s="100">
        <v>1069</v>
      </c>
      <c r="B1077" s="100">
        <v>1</v>
      </c>
      <c r="C1077" s="100" t="s">
        <v>1392</v>
      </c>
      <c r="D1077" s="3" t="s">
        <v>2338</v>
      </c>
      <c r="E1077" s="3" t="s">
        <v>2569</v>
      </c>
      <c r="F1077" s="101" t="s">
        <v>2583</v>
      </c>
      <c r="G1077" s="101" t="s">
        <v>2606</v>
      </c>
      <c r="H1077" s="101" t="s">
        <v>4267</v>
      </c>
      <c r="I1077" s="102">
        <v>39403</v>
      </c>
      <c r="J1077" s="102">
        <v>2923696</v>
      </c>
      <c r="K1077" s="3" t="s">
        <v>2995</v>
      </c>
      <c r="L1077" s="3" t="s">
        <v>486</v>
      </c>
      <c r="M1077" s="3">
        <v>2003</v>
      </c>
      <c r="N1077" s="4" t="s">
        <v>5589</v>
      </c>
      <c r="O1077" s="3"/>
      <c r="P1077" s="3">
        <v>2021</v>
      </c>
      <c r="Q1077" s="1" t="s">
        <v>4267</v>
      </c>
      <c r="R1077" s="2" t="b">
        <f t="shared" si="4"/>
        <v>1</v>
      </c>
    </row>
    <row r="1078" spans="1:18" x14ac:dyDescent="0.3">
      <c r="A1078" s="100">
        <v>1070</v>
      </c>
      <c r="B1078" s="100">
        <v>1</v>
      </c>
      <c r="C1078" s="100" t="s">
        <v>1392</v>
      </c>
      <c r="D1078" s="3" t="s">
        <v>2338</v>
      </c>
      <c r="E1078" s="3" t="s">
        <v>2569</v>
      </c>
      <c r="F1078" s="136" t="s">
        <v>2583</v>
      </c>
      <c r="G1078" s="136" t="s">
        <v>2608</v>
      </c>
      <c r="H1078" s="101" t="s">
        <v>4268</v>
      </c>
      <c r="I1078" s="102">
        <v>188066059</v>
      </c>
      <c r="J1078" s="102">
        <v>188067199</v>
      </c>
      <c r="K1078" s="3" t="s">
        <v>2995</v>
      </c>
      <c r="L1078" s="3" t="s">
        <v>367</v>
      </c>
      <c r="M1078" s="3" t="s">
        <v>267</v>
      </c>
      <c r="N1078" s="4" t="s">
        <v>5589</v>
      </c>
      <c r="O1078" s="3"/>
      <c r="P1078" s="3">
        <v>2021</v>
      </c>
      <c r="Q1078" s="1" t="s">
        <v>4268</v>
      </c>
      <c r="R1078" s="2" t="b">
        <f t="shared" si="4"/>
        <v>1</v>
      </c>
    </row>
    <row r="1079" spans="1:18" x14ac:dyDescent="0.3">
      <c r="A1079" s="100">
        <v>1071</v>
      </c>
      <c r="B1079" s="100">
        <v>1</v>
      </c>
      <c r="C1079" s="100" t="s">
        <v>1392</v>
      </c>
      <c r="D1079" s="3" t="s">
        <v>2338</v>
      </c>
      <c r="E1079" s="3" t="s">
        <v>2569</v>
      </c>
      <c r="F1079" s="101" t="s">
        <v>2583</v>
      </c>
      <c r="G1079" s="101" t="s">
        <v>2610</v>
      </c>
      <c r="H1079" s="101" t="s">
        <v>4269</v>
      </c>
      <c r="I1079" s="102">
        <v>161385</v>
      </c>
      <c r="J1079" s="102">
        <v>61472512</v>
      </c>
      <c r="K1079" s="3" t="s">
        <v>104</v>
      </c>
      <c r="L1079" s="3" t="s">
        <v>368</v>
      </c>
      <c r="M1079" s="3">
        <v>2014</v>
      </c>
      <c r="N1079" s="4" t="s">
        <v>5589</v>
      </c>
      <c r="O1079" s="3"/>
      <c r="P1079" s="3">
        <v>2021</v>
      </c>
      <c r="Q1079" s="1" t="s">
        <v>4269</v>
      </c>
      <c r="R1079" s="2" t="b">
        <f t="shared" si="4"/>
        <v>1</v>
      </c>
    </row>
    <row r="1080" spans="1:18" x14ac:dyDescent="0.3">
      <c r="A1080" s="100">
        <v>1072</v>
      </c>
      <c r="B1080" s="100">
        <v>1</v>
      </c>
      <c r="C1080" s="100" t="s">
        <v>1392</v>
      </c>
      <c r="D1080" s="3" t="s">
        <v>2338</v>
      </c>
      <c r="E1080" s="3" t="s">
        <v>2569</v>
      </c>
      <c r="F1080" s="101" t="s">
        <v>2583</v>
      </c>
      <c r="G1080" s="101" t="s">
        <v>2612</v>
      </c>
      <c r="H1080" s="101" t="s">
        <v>4270</v>
      </c>
      <c r="I1080" s="102">
        <v>161362</v>
      </c>
      <c r="J1080" s="102">
        <v>124472084</v>
      </c>
      <c r="K1080" s="3" t="s">
        <v>2995</v>
      </c>
      <c r="L1080" s="3" t="s">
        <v>486</v>
      </c>
      <c r="M1080" s="3">
        <v>2008</v>
      </c>
      <c r="N1080" s="4" t="s">
        <v>5589</v>
      </c>
      <c r="O1080" s="3"/>
      <c r="P1080" s="3">
        <v>2021</v>
      </c>
      <c r="Q1080" s="1" t="s">
        <v>4270</v>
      </c>
      <c r="R1080" s="2" t="b">
        <f t="shared" si="4"/>
        <v>1</v>
      </c>
    </row>
    <row r="1081" spans="1:18" x14ac:dyDescent="0.3">
      <c r="A1081" s="100">
        <v>1073</v>
      </c>
      <c r="B1081" s="100">
        <v>1</v>
      </c>
      <c r="C1081" s="100" t="s">
        <v>1392</v>
      </c>
      <c r="D1081" s="3" t="s">
        <v>2338</v>
      </c>
      <c r="E1081" s="3" t="s">
        <v>2569</v>
      </c>
      <c r="F1081" s="136" t="s">
        <v>2583</v>
      </c>
      <c r="G1081" s="136" t="s">
        <v>2614</v>
      </c>
      <c r="H1081" s="101" t="s">
        <v>4271</v>
      </c>
      <c r="I1081" s="102">
        <v>199350704</v>
      </c>
      <c r="J1081" s="3" t="s">
        <v>5590</v>
      </c>
      <c r="K1081" s="3"/>
      <c r="L1081" s="3" t="s">
        <v>367</v>
      </c>
      <c r="M1081" s="3" t="s">
        <v>267</v>
      </c>
      <c r="N1081" s="4" t="s">
        <v>5589</v>
      </c>
      <c r="O1081" s="3"/>
      <c r="P1081" s="3">
        <v>2021</v>
      </c>
      <c r="Q1081" s="1" t="s">
        <v>4271</v>
      </c>
      <c r="R1081" s="2" t="b">
        <f t="shared" si="4"/>
        <v>1</v>
      </c>
    </row>
    <row r="1082" spans="1:18" x14ac:dyDescent="0.3">
      <c r="A1082" s="100">
        <v>1074</v>
      </c>
      <c r="B1082" s="100">
        <v>1</v>
      </c>
      <c r="C1082" s="100" t="s">
        <v>1392</v>
      </c>
      <c r="D1082" s="3" t="s">
        <v>2338</v>
      </c>
      <c r="E1082" s="3" t="s">
        <v>2569</v>
      </c>
      <c r="F1082" s="101" t="s">
        <v>2583</v>
      </c>
      <c r="G1082" s="101" t="s">
        <v>2616</v>
      </c>
      <c r="H1082" s="101" t="s">
        <v>4272</v>
      </c>
      <c r="I1082" s="102">
        <v>39404</v>
      </c>
      <c r="J1082" s="102">
        <v>2923869</v>
      </c>
      <c r="K1082" s="3" t="s">
        <v>2995</v>
      </c>
      <c r="L1082" s="3" t="s">
        <v>486</v>
      </c>
      <c r="M1082" s="3">
        <v>2005</v>
      </c>
      <c r="N1082" s="4" t="s">
        <v>5589</v>
      </c>
      <c r="O1082" s="3"/>
      <c r="P1082" s="3">
        <v>2021</v>
      </c>
      <c r="Q1082" s="1" t="s">
        <v>4272</v>
      </c>
      <c r="R1082" s="2" t="b">
        <f t="shared" si="4"/>
        <v>1</v>
      </c>
    </row>
    <row r="1083" spans="1:18" x14ac:dyDescent="0.3">
      <c r="A1083" s="100">
        <v>1075</v>
      </c>
      <c r="B1083" s="100">
        <v>1</v>
      </c>
      <c r="C1083" s="100" t="s">
        <v>1392</v>
      </c>
      <c r="D1083" s="3" t="s">
        <v>2338</v>
      </c>
      <c r="E1083" s="3" t="s">
        <v>2569</v>
      </c>
      <c r="F1083" s="101" t="s">
        <v>2583</v>
      </c>
      <c r="G1083" s="101" t="s">
        <v>1892</v>
      </c>
      <c r="H1083" s="101" t="s">
        <v>4273</v>
      </c>
      <c r="I1083" s="102">
        <v>165303</v>
      </c>
      <c r="J1083" s="102">
        <v>1080355</v>
      </c>
      <c r="K1083" s="3" t="s">
        <v>2995</v>
      </c>
      <c r="L1083" s="3" t="s">
        <v>486</v>
      </c>
      <c r="M1083" s="3">
        <v>2003</v>
      </c>
      <c r="N1083" s="4" t="s">
        <v>5589</v>
      </c>
      <c r="O1083" s="3"/>
      <c r="P1083" s="3">
        <v>2021</v>
      </c>
      <c r="Q1083" s="1" t="s">
        <v>4273</v>
      </c>
      <c r="R1083" s="2" t="b">
        <f t="shared" si="4"/>
        <v>1</v>
      </c>
    </row>
    <row r="1084" spans="1:18" x14ac:dyDescent="0.3">
      <c r="A1084" s="100">
        <v>1076</v>
      </c>
      <c r="B1084" s="100">
        <v>1</v>
      </c>
      <c r="C1084" s="100" t="s">
        <v>1392</v>
      </c>
      <c r="D1084" s="3" t="s">
        <v>2338</v>
      </c>
      <c r="E1084" s="3" t="s">
        <v>2569</v>
      </c>
      <c r="F1084" s="101" t="s">
        <v>2583</v>
      </c>
      <c r="G1084" s="101" t="s">
        <v>2619</v>
      </c>
      <c r="H1084" s="101" t="s">
        <v>4274</v>
      </c>
      <c r="I1084" s="102">
        <v>161609</v>
      </c>
      <c r="J1084" s="102">
        <v>892617</v>
      </c>
      <c r="K1084" s="3" t="s">
        <v>2995</v>
      </c>
      <c r="L1084" s="3" t="s">
        <v>368</v>
      </c>
      <c r="M1084" s="3">
        <v>2003</v>
      </c>
      <c r="N1084" s="4" t="s">
        <v>5589</v>
      </c>
      <c r="O1084" s="3"/>
      <c r="P1084" s="3">
        <v>2021</v>
      </c>
      <c r="Q1084" s="1" t="s">
        <v>4274</v>
      </c>
      <c r="R1084" s="2" t="b">
        <f t="shared" si="4"/>
        <v>1</v>
      </c>
    </row>
    <row r="1085" spans="1:18" x14ac:dyDescent="0.3">
      <c r="A1085" s="100">
        <v>1077</v>
      </c>
      <c r="B1085" s="100">
        <v>1</v>
      </c>
      <c r="C1085" s="100" t="s">
        <v>1392</v>
      </c>
      <c r="D1085" s="3" t="s">
        <v>2338</v>
      </c>
      <c r="E1085" s="3" t="s">
        <v>2569</v>
      </c>
      <c r="F1085" s="136" t="s">
        <v>2583</v>
      </c>
      <c r="G1085" s="136" t="s">
        <v>2621</v>
      </c>
      <c r="H1085" s="101" t="s">
        <v>4275</v>
      </c>
      <c r="I1085" s="102">
        <v>188066124</v>
      </c>
      <c r="J1085" s="3" t="s">
        <v>5590</v>
      </c>
      <c r="K1085" s="3"/>
      <c r="L1085" s="3" t="s">
        <v>367</v>
      </c>
      <c r="M1085" s="3" t="s">
        <v>267</v>
      </c>
      <c r="N1085" s="4" t="s">
        <v>5589</v>
      </c>
      <c r="O1085" s="3"/>
      <c r="P1085" s="3">
        <v>2021</v>
      </c>
      <c r="Q1085" s="1" t="s">
        <v>4275</v>
      </c>
      <c r="R1085" s="2" t="b">
        <f t="shared" si="4"/>
        <v>1</v>
      </c>
    </row>
    <row r="1086" spans="1:18" x14ac:dyDescent="0.3">
      <c r="A1086" s="100">
        <v>1078</v>
      </c>
      <c r="B1086" s="100">
        <v>1</v>
      </c>
      <c r="C1086" s="100" t="s">
        <v>1392</v>
      </c>
      <c r="D1086" s="3" t="s">
        <v>2338</v>
      </c>
      <c r="E1086" s="3" t="s">
        <v>2569</v>
      </c>
      <c r="F1086" s="136" t="s">
        <v>2583</v>
      </c>
      <c r="G1086" s="136" t="s">
        <v>2623</v>
      </c>
      <c r="H1086" s="101" t="s">
        <v>4276</v>
      </c>
      <c r="I1086" s="102">
        <v>188066439</v>
      </c>
      <c r="J1086" s="3" t="s">
        <v>5590</v>
      </c>
      <c r="K1086" s="3"/>
      <c r="L1086" s="3" t="s">
        <v>367</v>
      </c>
      <c r="M1086" s="3" t="s">
        <v>267</v>
      </c>
      <c r="N1086" s="4" t="s">
        <v>5589</v>
      </c>
      <c r="O1086" s="3"/>
      <c r="P1086" s="3">
        <v>2021</v>
      </c>
      <c r="Q1086" s="1" t="s">
        <v>4276</v>
      </c>
      <c r="R1086" s="2" t="b">
        <f t="shared" si="4"/>
        <v>1</v>
      </c>
    </row>
    <row r="1087" spans="1:18" x14ac:dyDescent="0.3">
      <c r="A1087" s="100">
        <v>1079</v>
      </c>
      <c r="B1087" s="100">
        <v>1</v>
      </c>
      <c r="C1087" s="100" t="s">
        <v>1392</v>
      </c>
      <c r="D1087" s="3" t="s">
        <v>2338</v>
      </c>
      <c r="E1087" s="3" t="s">
        <v>2569</v>
      </c>
      <c r="F1087" s="101" t="s">
        <v>2583</v>
      </c>
      <c r="G1087" s="101" t="s">
        <v>564</v>
      </c>
      <c r="H1087" s="101" t="s">
        <v>4277</v>
      </c>
      <c r="I1087" s="102">
        <v>161365</v>
      </c>
      <c r="J1087" s="102">
        <v>886900</v>
      </c>
      <c r="K1087" s="3" t="s">
        <v>2995</v>
      </c>
      <c r="L1087" s="3" t="s">
        <v>486</v>
      </c>
      <c r="M1087" s="3">
        <v>2004</v>
      </c>
      <c r="N1087" s="4" t="s">
        <v>5589</v>
      </c>
      <c r="O1087" s="3"/>
      <c r="P1087" s="3">
        <v>2021</v>
      </c>
      <c r="Q1087" s="1" t="s">
        <v>4277</v>
      </c>
      <c r="R1087" s="2" t="b">
        <f t="shared" si="4"/>
        <v>1</v>
      </c>
    </row>
    <row r="1088" spans="1:18" x14ac:dyDescent="0.3">
      <c r="A1088" s="100">
        <v>1080</v>
      </c>
      <c r="B1088" s="100">
        <v>1</v>
      </c>
      <c r="C1088" s="100" t="s">
        <v>1392</v>
      </c>
      <c r="D1088" s="3" t="s">
        <v>2338</v>
      </c>
      <c r="E1088" s="3" t="s">
        <v>2569</v>
      </c>
      <c r="F1088" s="101" t="s">
        <v>2583</v>
      </c>
      <c r="G1088" s="101" t="s">
        <v>2626</v>
      </c>
      <c r="H1088" s="101" t="s">
        <v>4278</v>
      </c>
      <c r="I1088" s="102">
        <v>44593</v>
      </c>
      <c r="J1088" s="102">
        <v>2997295</v>
      </c>
      <c r="K1088" s="3" t="s">
        <v>2995</v>
      </c>
      <c r="L1088" s="3" t="s">
        <v>486</v>
      </c>
      <c r="M1088" s="3">
        <v>2004</v>
      </c>
      <c r="N1088" s="4" t="s">
        <v>5589</v>
      </c>
      <c r="O1088" s="3"/>
      <c r="P1088" s="3">
        <v>2021</v>
      </c>
      <c r="Q1088" s="1" t="s">
        <v>4278</v>
      </c>
      <c r="R1088" s="2" t="b">
        <f t="shared" si="4"/>
        <v>1</v>
      </c>
    </row>
    <row r="1089" spans="1:18" x14ac:dyDescent="0.3">
      <c r="A1089" s="100">
        <v>1081</v>
      </c>
      <c r="B1089" s="100">
        <v>1</v>
      </c>
      <c r="C1089" s="100" t="s">
        <v>1392</v>
      </c>
      <c r="D1089" s="3" t="s">
        <v>2338</v>
      </c>
      <c r="E1089" s="3" t="s">
        <v>2569</v>
      </c>
      <c r="F1089" s="101" t="s">
        <v>2583</v>
      </c>
      <c r="G1089" s="101" t="s">
        <v>2244</v>
      </c>
      <c r="H1089" s="101" t="s">
        <v>4279</v>
      </c>
      <c r="I1089" s="102">
        <v>44594</v>
      </c>
      <c r="J1089" s="102">
        <v>2997445</v>
      </c>
      <c r="K1089" s="3" t="s">
        <v>2995</v>
      </c>
      <c r="L1089" s="3" t="s">
        <v>486</v>
      </c>
      <c r="M1089" s="3">
        <v>2004</v>
      </c>
      <c r="N1089" s="4" t="s">
        <v>5589</v>
      </c>
      <c r="O1089" s="3"/>
      <c r="P1089" s="3">
        <v>2021</v>
      </c>
      <c r="Q1089" s="1" t="s">
        <v>4279</v>
      </c>
      <c r="R1089" s="2" t="b">
        <f t="shared" si="4"/>
        <v>1</v>
      </c>
    </row>
    <row r="1090" spans="1:18" x14ac:dyDescent="0.3">
      <c r="A1090" s="100">
        <v>1082</v>
      </c>
      <c r="B1090" s="100">
        <v>1</v>
      </c>
      <c r="C1090" s="100" t="s">
        <v>1392</v>
      </c>
      <c r="D1090" s="3" t="s">
        <v>2338</v>
      </c>
      <c r="E1090" s="3" t="s">
        <v>2569</v>
      </c>
      <c r="F1090" s="101" t="s">
        <v>2583</v>
      </c>
      <c r="G1090" s="101" t="s">
        <v>2629</v>
      </c>
      <c r="H1090" s="101" t="s">
        <v>4280</v>
      </c>
      <c r="I1090" s="102">
        <v>161467</v>
      </c>
      <c r="J1090" s="102">
        <v>889416</v>
      </c>
      <c r="K1090" s="3" t="s">
        <v>2995</v>
      </c>
      <c r="L1090" s="3" t="s">
        <v>486</v>
      </c>
      <c r="M1090" s="3">
        <v>2003</v>
      </c>
      <c r="N1090" s="4" t="s">
        <v>5589</v>
      </c>
      <c r="O1090" s="3"/>
      <c r="P1090" s="3">
        <v>2021</v>
      </c>
      <c r="Q1090" s="1" t="s">
        <v>4280</v>
      </c>
      <c r="R1090" s="2" t="b">
        <f t="shared" si="4"/>
        <v>1</v>
      </c>
    </row>
    <row r="1091" spans="1:18" x14ac:dyDescent="0.3">
      <c r="A1091" s="100">
        <v>1083</v>
      </c>
      <c r="B1091" s="100">
        <v>1</v>
      </c>
      <c r="C1091" s="100" t="s">
        <v>1392</v>
      </c>
      <c r="D1091" s="3" t="s">
        <v>2338</v>
      </c>
      <c r="E1091" s="3" t="s">
        <v>2569</v>
      </c>
      <c r="F1091" s="136" t="s">
        <v>2583</v>
      </c>
      <c r="G1091" s="136" t="s">
        <v>2631</v>
      </c>
      <c r="H1091" s="101" t="s">
        <v>4281</v>
      </c>
      <c r="I1091" s="102">
        <v>188066515</v>
      </c>
      <c r="J1091" s="3" t="s">
        <v>5590</v>
      </c>
      <c r="K1091" s="3"/>
      <c r="L1091" s="3" t="s">
        <v>367</v>
      </c>
      <c r="M1091" s="3" t="s">
        <v>267</v>
      </c>
      <c r="N1091" s="4" t="s">
        <v>5589</v>
      </c>
      <c r="O1091" s="3"/>
      <c r="P1091" s="3">
        <v>2021</v>
      </c>
      <c r="Q1091" s="1" t="s">
        <v>4281</v>
      </c>
      <c r="R1091" s="2" t="b">
        <f t="shared" si="4"/>
        <v>1</v>
      </c>
    </row>
    <row r="1092" spans="1:18" x14ac:dyDescent="0.3">
      <c r="A1092" s="100">
        <v>1084</v>
      </c>
      <c r="B1092" s="100">
        <v>1</v>
      </c>
      <c r="C1092" s="100" t="s">
        <v>1392</v>
      </c>
      <c r="D1092" s="3" t="s">
        <v>2338</v>
      </c>
      <c r="E1092" s="3" t="s">
        <v>2569</v>
      </c>
      <c r="F1092" s="101" t="s">
        <v>2583</v>
      </c>
      <c r="G1092" s="101" t="s">
        <v>2633</v>
      </c>
      <c r="H1092" s="101" t="s">
        <v>4282</v>
      </c>
      <c r="I1092" s="102">
        <v>58431796</v>
      </c>
      <c r="J1092" s="102">
        <v>58433303</v>
      </c>
      <c r="K1092" s="3" t="s">
        <v>104</v>
      </c>
      <c r="L1092" s="3" t="s">
        <v>1540</v>
      </c>
      <c r="M1092" s="3">
        <v>2014</v>
      </c>
      <c r="N1092" s="4" t="s">
        <v>5589</v>
      </c>
      <c r="O1092" s="3"/>
      <c r="P1092" s="3">
        <v>2021</v>
      </c>
      <c r="Q1092" s="1" t="s">
        <v>4282</v>
      </c>
      <c r="R1092" s="2" t="b">
        <f t="shared" si="4"/>
        <v>1</v>
      </c>
    </row>
    <row r="1093" spans="1:18" x14ac:dyDescent="0.3">
      <c r="A1093" s="100">
        <v>1085</v>
      </c>
      <c r="B1093" s="100">
        <v>1</v>
      </c>
      <c r="C1093" s="100" t="s">
        <v>1392</v>
      </c>
      <c r="D1093" s="3" t="s">
        <v>2338</v>
      </c>
      <c r="E1093" s="3" t="s">
        <v>2569</v>
      </c>
      <c r="F1093" s="136" t="s">
        <v>2583</v>
      </c>
      <c r="G1093" s="136" t="s">
        <v>1896</v>
      </c>
      <c r="H1093" s="101" t="s">
        <v>4283</v>
      </c>
      <c r="I1093" s="102">
        <v>188066610</v>
      </c>
      <c r="J1093" s="3" t="s">
        <v>5590</v>
      </c>
      <c r="K1093" s="3"/>
      <c r="L1093" s="3" t="s">
        <v>367</v>
      </c>
      <c r="M1093" s="3" t="s">
        <v>267</v>
      </c>
      <c r="N1093" s="4" t="s">
        <v>5589</v>
      </c>
      <c r="O1093" s="3"/>
      <c r="P1093" s="3">
        <v>2021</v>
      </c>
      <c r="Q1093" s="1" t="s">
        <v>4283</v>
      </c>
      <c r="R1093" s="2" t="b">
        <f t="shared" si="4"/>
        <v>1</v>
      </c>
    </row>
    <row r="1094" spans="1:18" x14ac:dyDescent="0.3">
      <c r="A1094" s="100">
        <v>1086</v>
      </c>
      <c r="B1094" s="100">
        <v>1</v>
      </c>
      <c r="C1094" s="100" t="s">
        <v>1392</v>
      </c>
      <c r="D1094" s="3" t="s">
        <v>2338</v>
      </c>
      <c r="E1094" s="3" t="s">
        <v>2569</v>
      </c>
      <c r="F1094" s="101" t="s">
        <v>2583</v>
      </c>
      <c r="G1094" s="101" t="s">
        <v>2636</v>
      </c>
      <c r="H1094" s="101" t="s">
        <v>4284</v>
      </c>
      <c r="I1094" s="102">
        <v>161573</v>
      </c>
      <c r="J1094" s="102">
        <v>124509270</v>
      </c>
      <c r="K1094" s="3" t="s">
        <v>2995</v>
      </c>
      <c r="L1094" s="3" t="s">
        <v>486</v>
      </c>
      <c r="M1094" s="3">
        <v>2004</v>
      </c>
      <c r="N1094" s="4" t="s">
        <v>5589</v>
      </c>
      <c r="O1094" s="3"/>
      <c r="P1094" s="3">
        <v>2021</v>
      </c>
      <c r="Q1094" s="1" t="s">
        <v>4284</v>
      </c>
      <c r="R1094" s="2" t="b">
        <f t="shared" si="4"/>
        <v>1</v>
      </c>
    </row>
    <row r="1095" spans="1:18" x14ac:dyDescent="0.3">
      <c r="A1095" s="100">
        <v>1087</v>
      </c>
      <c r="B1095" s="100">
        <v>1</v>
      </c>
      <c r="C1095" s="100" t="s">
        <v>1392</v>
      </c>
      <c r="D1095" s="3" t="s">
        <v>2338</v>
      </c>
      <c r="E1095" s="3" t="s">
        <v>2569</v>
      </c>
      <c r="F1095" s="101" t="s">
        <v>2638</v>
      </c>
      <c r="G1095" s="101" t="s">
        <v>2123</v>
      </c>
      <c r="H1095" s="101" t="s">
        <v>4077</v>
      </c>
      <c r="I1095" s="102">
        <v>144163683</v>
      </c>
      <c r="J1095" s="102">
        <v>144164959</v>
      </c>
      <c r="K1095" s="3" t="s">
        <v>104</v>
      </c>
      <c r="L1095" s="3" t="s">
        <v>367</v>
      </c>
      <c r="M1095" s="3" t="s">
        <v>267</v>
      </c>
      <c r="N1095" s="4" t="s">
        <v>1217</v>
      </c>
      <c r="O1095" s="4" t="s">
        <v>3202</v>
      </c>
      <c r="P1095" s="106">
        <v>43891</v>
      </c>
      <c r="Q1095" s="1" t="s">
        <v>4077</v>
      </c>
      <c r="R1095" s="2" t="b">
        <f t="shared" si="4"/>
        <v>1</v>
      </c>
    </row>
    <row r="1096" spans="1:18" x14ac:dyDescent="0.3">
      <c r="A1096" s="100">
        <v>1088</v>
      </c>
      <c r="B1096" s="100">
        <v>1</v>
      </c>
      <c r="C1096" s="100" t="s">
        <v>1392</v>
      </c>
      <c r="D1096" s="3" t="s">
        <v>2338</v>
      </c>
      <c r="E1096" s="3" t="s">
        <v>2569</v>
      </c>
      <c r="F1096" s="101" t="s">
        <v>2638</v>
      </c>
      <c r="G1096" s="101" t="s">
        <v>2641</v>
      </c>
      <c r="H1096" s="101" t="s">
        <v>4078</v>
      </c>
      <c r="I1096" s="102">
        <v>60161</v>
      </c>
      <c r="J1096" s="102">
        <v>3090840</v>
      </c>
      <c r="K1096" s="3" t="s">
        <v>104</v>
      </c>
      <c r="L1096" s="3" t="s">
        <v>486</v>
      </c>
      <c r="M1096" s="3">
        <v>2006</v>
      </c>
      <c r="N1096" s="4" t="s">
        <v>1540</v>
      </c>
      <c r="O1096" s="4" t="s">
        <v>1218</v>
      </c>
      <c r="P1096" s="110">
        <v>44197</v>
      </c>
      <c r="Q1096" s="1" t="s">
        <v>4078</v>
      </c>
      <c r="R1096" s="2" t="b">
        <f t="shared" si="4"/>
        <v>1</v>
      </c>
    </row>
    <row r="1097" spans="1:18" x14ac:dyDescent="0.3">
      <c r="A1097" s="100">
        <v>1089</v>
      </c>
      <c r="B1097" s="100">
        <v>1</v>
      </c>
      <c r="C1097" s="100" t="s">
        <v>1392</v>
      </c>
      <c r="D1097" s="3" t="s">
        <v>2338</v>
      </c>
      <c r="E1097" s="3" t="s">
        <v>2644</v>
      </c>
      <c r="F1097" s="101" t="s">
        <v>2645</v>
      </c>
      <c r="G1097" s="101" t="s">
        <v>2646</v>
      </c>
      <c r="H1097" s="101" t="s">
        <v>4079</v>
      </c>
      <c r="I1097" s="102">
        <v>60107</v>
      </c>
      <c r="J1097" s="102">
        <v>124438613</v>
      </c>
      <c r="K1097" s="3" t="s">
        <v>104</v>
      </c>
      <c r="L1097" s="3" t="s">
        <v>486</v>
      </c>
      <c r="M1097" s="3">
        <v>2006</v>
      </c>
      <c r="N1097" s="4" t="s">
        <v>368</v>
      </c>
      <c r="O1097" s="4" t="s">
        <v>267</v>
      </c>
      <c r="P1097" s="104">
        <v>43891</v>
      </c>
      <c r="Q1097" s="1" t="s">
        <v>4079</v>
      </c>
      <c r="R1097" s="2" t="b">
        <f t="shared" si="4"/>
        <v>1</v>
      </c>
    </row>
    <row r="1098" spans="1:18" x14ac:dyDescent="0.3">
      <c r="A1098" s="100">
        <v>1090</v>
      </c>
      <c r="B1098" s="100">
        <v>1</v>
      </c>
      <c r="C1098" s="100" t="s">
        <v>1392</v>
      </c>
      <c r="D1098" s="3" t="s">
        <v>2338</v>
      </c>
      <c r="E1098" s="3" t="s">
        <v>2644</v>
      </c>
      <c r="F1098" s="101" t="s">
        <v>2645</v>
      </c>
      <c r="G1098" s="101" t="s">
        <v>2648</v>
      </c>
      <c r="H1098" s="101" t="s">
        <v>4080</v>
      </c>
      <c r="I1098" s="102">
        <v>60108</v>
      </c>
      <c r="J1098" s="102">
        <v>80677446</v>
      </c>
      <c r="K1098" s="3" t="s">
        <v>104</v>
      </c>
      <c r="L1098" s="3" t="s">
        <v>368</v>
      </c>
      <c r="M1098" s="3">
        <v>2006</v>
      </c>
      <c r="N1098" s="4" t="s">
        <v>368</v>
      </c>
      <c r="O1098" s="4" t="s">
        <v>267</v>
      </c>
      <c r="P1098" s="3">
        <v>2014</v>
      </c>
      <c r="Q1098" s="1" t="s">
        <v>4080</v>
      </c>
      <c r="R1098" s="2" t="b">
        <f t="shared" si="4"/>
        <v>1</v>
      </c>
    </row>
    <row r="1099" spans="1:18" x14ac:dyDescent="0.3">
      <c r="A1099" s="100">
        <v>1091</v>
      </c>
      <c r="B1099" s="100">
        <v>1</v>
      </c>
      <c r="C1099" s="100" t="s">
        <v>1392</v>
      </c>
      <c r="D1099" s="3" t="s">
        <v>2338</v>
      </c>
      <c r="E1099" s="3" t="s">
        <v>2644</v>
      </c>
      <c r="F1099" s="101" t="s">
        <v>2645</v>
      </c>
      <c r="G1099" s="101" t="s">
        <v>2650</v>
      </c>
      <c r="H1099" s="101" t="s">
        <v>4081</v>
      </c>
      <c r="I1099" s="102">
        <v>60109</v>
      </c>
      <c r="J1099" s="102">
        <v>124438908</v>
      </c>
      <c r="K1099" s="3" t="s">
        <v>104</v>
      </c>
      <c r="L1099" s="3" t="s">
        <v>368</v>
      </c>
      <c r="M1099" s="3">
        <v>2006</v>
      </c>
      <c r="N1099" s="4" t="s">
        <v>368</v>
      </c>
      <c r="O1099" s="4" t="s">
        <v>267</v>
      </c>
      <c r="P1099" s="104">
        <v>43891</v>
      </c>
      <c r="Q1099" s="1" t="s">
        <v>4081</v>
      </c>
      <c r="R1099" s="2" t="b">
        <f t="shared" si="4"/>
        <v>1</v>
      </c>
    </row>
    <row r="1100" spans="1:18" x14ac:dyDescent="0.3">
      <c r="A1100" s="100">
        <v>1092</v>
      </c>
      <c r="B1100" s="100">
        <v>1</v>
      </c>
      <c r="C1100" s="100" t="s">
        <v>1392</v>
      </c>
      <c r="D1100" s="3" t="s">
        <v>2338</v>
      </c>
      <c r="E1100" s="3" t="s">
        <v>2644</v>
      </c>
      <c r="F1100" s="101" t="s">
        <v>2645</v>
      </c>
      <c r="G1100" s="101" t="s">
        <v>678</v>
      </c>
      <c r="H1100" s="101" t="s">
        <v>4082</v>
      </c>
      <c r="I1100" s="102">
        <v>60110</v>
      </c>
      <c r="J1100" s="102">
        <v>124439208</v>
      </c>
      <c r="K1100" s="3" t="s">
        <v>104</v>
      </c>
      <c r="L1100" s="3" t="s">
        <v>486</v>
      </c>
      <c r="M1100" s="3">
        <v>2006</v>
      </c>
      <c r="N1100" s="4" t="s">
        <v>368</v>
      </c>
      <c r="O1100" s="4" t="s">
        <v>267</v>
      </c>
      <c r="P1100" s="104">
        <v>43891</v>
      </c>
      <c r="Q1100" s="1" t="s">
        <v>4082</v>
      </c>
      <c r="R1100" s="2" t="b">
        <f t="shared" si="4"/>
        <v>1</v>
      </c>
    </row>
    <row r="1101" spans="1:18" x14ac:dyDescent="0.3">
      <c r="A1101" s="100">
        <v>1092.0999999999999</v>
      </c>
      <c r="B1101" s="100">
        <v>1</v>
      </c>
      <c r="C1101" s="100" t="s">
        <v>1392</v>
      </c>
      <c r="D1101" s="3" t="s">
        <v>2338</v>
      </c>
      <c r="E1101" s="3" t="s">
        <v>2644</v>
      </c>
      <c r="F1101" s="101" t="s">
        <v>2645</v>
      </c>
      <c r="G1101" s="101" t="s">
        <v>1045</v>
      </c>
      <c r="H1101" s="101" t="s">
        <v>4083</v>
      </c>
      <c r="I1101" s="102">
        <v>44646</v>
      </c>
      <c r="J1101" s="102">
        <v>124436599</v>
      </c>
      <c r="K1101" s="3" t="s">
        <v>104</v>
      </c>
      <c r="L1101" s="3" t="s">
        <v>486</v>
      </c>
      <c r="M1101" s="3">
        <v>2004</v>
      </c>
      <c r="N1101" s="4" t="s">
        <v>486</v>
      </c>
      <c r="O1101" s="4" t="s">
        <v>267</v>
      </c>
      <c r="P1101" s="106">
        <v>43891</v>
      </c>
      <c r="Q1101" s="1" t="s">
        <v>4083</v>
      </c>
      <c r="R1101" s="2" t="b">
        <f t="shared" si="4"/>
        <v>1</v>
      </c>
    </row>
    <row r="1102" spans="1:18" x14ac:dyDescent="0.3">
      <c r="A1102" s="100">
        <v>1093</v>
      </c>
      <c r="B1102" s="100">
        <v>1</v>
      </c>
      <c r="C1102" s="100" t="s">
        <v>1392</v>
      </c>
      <c r="D1102" s="3" t="s">
        <v>2338</v>
      </c>
      <c r="E1102" s="3" t="s">
        <v>2644</v>
      </c>
      <c r="F1102" s="101" t="s">
        <v>2645</v>
      </c>
      <c r="G1102" s="101" t="s">
        <v>2654</v>
      </c>
      <c r="H1102" s="101" t="s">
        <v>4084</v>
      </c>
      <c r="I1102" s="102">
        <v>144162359</v>
      </c>
      <c r="J1102" s="102">
        <v>144162621</v>
      </c>
      <c r="K1102" s="3" t="s">
        <v>104</v>
      </c>
      <c r="L1102" s="3" t="s">
        <v>367</v>
      </c>
      <c r="M1102" s="3" t="s">
        <v>267</v>
      </c>
      <c r="N1102" s="4" t="s">
        <v>368</v>
      </c>
      <c r="O1102" s="4" t="s">
        <v>267</v>
      </c>
      <c r="P1102" s="106">
        <v>43891</v>
      </c>
      <c r="Q1102" s="1" t="s">
        <v>4084</v>
      </c>
      <c r="R1102" s="2" t="b">
        <f t="shared" si="4"/>
        <v>1</v>
      </c>
    </row>
    <row r="1103" spans="1:18" x14ac:dyDescent="0.3">
      <c r="A1103" s="100">
        <v>1094</v>
      </c>
      <c r="B1103" s="100">
        <v>1</v>
      </c>
      <c r="C1103" s="100" t="s">
        <v>1392</v>
      </c>
      <c r="D1103" s="3" t="s">
        <v>2338</v>
      </c>
      <c r="E1103" s="3" t="s">
        <v>2644</v>
      </c>
      <c r="F1103" s="101" t="s">
        <v>2645</v>
      </c>
      <c r="G1103" s="101" t="s">
        <v>2656</v>
      </c>
      <c r="H1103" s="101" t="s">
        <v>4085</v>
      </c>
      <c r="I1103" s="102">
        <v>63135</v>
      </c>
      <c r="J1103" s="102">
        <v>124462289</v>
      </c>
      <c r="K1103" s="3" t="s">
        <v>104</v>
      </c>
      <c r="L1103" s="3" t="s">
        <v>486</v>
      </c>
      <c r="M1103" s="3">
        <v>2007</v>
      </c>
      <c r="N1103" s="4" t="s">
        <v>1217</v>
      </c>
      <c r="O1103" s="4" t="s">
        <v>3202</v>
      </c>
      <c r="P1103" s="106">
        <v>43891</v>
      </c>
      <c r="Q1103" s="1" t="s">
        <v>4085</v>
      </c>
      <c r="R1103" s="2" t="b">
        <f t="shared" si="4"/>
        <v>1</v>
      </c>
    </row>
    <row r="1104" spans="1:18" x14ac:dyDescent="0.3">
      <c r="A1104" s="100">
        <v>1095</v>
      </c>
      <c r="B1104" s="100">
        <v>1</v>
      </c>
      <c r="C1104" s="100" t="s">
        <v>1392</v>
      </c>
      <c r="D1104" s="3" t="s">
        <v>2338</v>
      </c>
      <c r="E1104" s="3" t="s">
        <v>2644</v>
      </c>
      <c r="F1104" s="101" t="s">
        <v>2658</v>
      </c>
      <c r="G1104" s="101" t="s">
        <v>2659</v>
      </c>
      <c r="H1104" s="101" t="s">
        <v>4086</v>
      </c>
      <c r="I1104" s="102">
        <v>161689</v>
      </c>
      <c r="J1104" s="102">
        <v>124528276</v>
      </c>
      <c r="K1104" s="3" t="s">
        <v>104</v>
      </c>
      <c r="L1104" s="3" t="s">
        <v>486</v>
      </c>
      <c r="M1104" s="3">
        <v>2008</v>
      </c>
      <c r="N1104" s="4" t="s">
        <v>2972</v>
      </c>
      <c r="O1104" s="4" t="s">
        <v>1218</v>
      </c>
      <c r="P1104" s="106">
        <v>43891</v>
      </c>
      <c r="Q1104" s="1" t="s">
        <v>4086</v>
      </c>
      <c r="R1104" s="2" t="b">
        <f t="shared" si="4"/>
        <v>1</v>
      </c>
    </row>
    <row r="1105" spans="1:18" x14ac:dyDescent="0.3">
      <c r="A1105" s="100">
        <v>1096</v>
      </c>
      <c r="B1105" s="100">
        <v>1</v>
      </c>
      <c r="C1105" s="100" t="s">
        <v>1392</v>
      </c>
      <c r="D1105" s="3" t="s">
        <v>2338</v>
      </c>
      <c r="E1105" s="3" t="s">
        <v>2644</v>
      </c>
      <c r="F1105" s="101" t="s">
        <v>2658</v>
      </c>
      <c r="G1105" s="101" t="s">
        <v>1100</v>
      </c>
      <c r="H1105" s="101" t="s">
        <v>4087</v>
      </c>
      <c r="I1105" s="102">
        <v>44647</v>
      </c>
      <c r="J1105" s="102">
        <v>124436667</v>
      </c>
      <c r="K1105" s="3" t="s">
        <v>104</v>
      </c>
      <c r="L1105" s="3" t="s">
        <v>486</v>
      </c>
      <c r="M1105" s="3">
        <v>2004</v>
      </c>
      <c r="N1105" s="4" t="s">
        <v>2972</v>
      </c>
      <c r="O1105" s="4" t="s">
        <v>1218</v>
      </c>
      <c r="P1105" s="106">
        <v>43891</v>
      </c>
      <c r="Q1105" s="1" t="s">
        <v>4087</v>
      </c>
      <c r="R1105" s="2" t="b">
        <f t="shared" si="4"/>
        <v>1</v>
      </c>
    </row>
    <row r="1106" spans="1:18" x14ac:dyDescent="0.3">
      <c r="A1106" s="100">
        <v>1097</v>
      </c>
      <c r="B1106" s="100">
        <v>1</v>
      </c>
      <c r="C1106" s="100" t="s">
        <v>1392</v>
      </c>
      <c r="D1106" s="3" t="s">
        <v>2338</v>
      </c>
      <c r="E1106" s="3" t="s">
        <v>2644</v>
      </c>
      <c r="F1106" s="101" t="s">
        <v>2658</v>
      </c>
      <c r="G1106" s="101" t="s">
        <v>2662</v>
      </c>
      <c r="H1106" s="101" t="s">
        <v>4088</v>
      </c>
      <c r="I1106" s="102">
        <v>144162654</v>
      </c>
      <c r="J1106" s="102">
        <v>169992506</v>
      </c>
      <c r="K1106" s="3" t="s">
        <v>104</v>
      </c>
      <c r="L1106" s="3" t="s">
        <v>367</v>
      </c>
      <c r="M1106" s="3" t="s">
        <v>267</v>
      </c>
      <c r="N1106" s="4" t="s">
        <v>2972</v>
      </c>
      <c r="O1106" s="4" t="s">
        <v>1218</v>
      </c>
      <c r="P1106" s="106">
        <v>43891</v>
      </c>
      <c r="Q1106" s="1" t="s">
        <v>4088</v>
      </c>
      <c r="R1106" s="2" t="b">
        <f t="shared" si="4"/>
        <v>1</v>
      </c>
    </row>
    <row r="1107" spans="1:18" x14ac:dyDescent="0.3">
      <c r="A1107" s="100">
        <v>1098</v>
      </c>
      <c r="B1107" s="100">
        <v>1</v>
      </c>
      <c r="C1107" s="100" t="s">
        <v>1392</v>
      </c>
      <c r="D1107" s="3" t="s">
        <v>2338</v>
      </c>
      <c r="E1107" s="3" t="s">
        <v>2644</v>
      </c>
      <c r="F1107" s="101" t="s">
        <v>2658</v>
      </c>
      <c r="G1107" s="101" t="s">
        <v>2664</v>
      </c>
      <c r="H1107" s="101" t="s">
        <v>4089</v>
      </c>
      <c r="I1107" s="102">
        <v>44598</v>
      </c>
      <c r="J1107" s="102">
        <v>2998129</v>
      </c>
      <c r="K1107" s="3" t="s">
        <v>104</v>
      </c>
      <c r="L1107" s="3" t="s">
        <v>368</v>
      </c>
      <c r="M1107" s="3">
        <v>2004</v>
      </c>
      <c r="N1107" s="4" t="s">
        <v>1561</v>
      </c>
      <c r="O1107" s="4" t="s">
        <v>1218</v>
      </c>
      <c r="P1107" s="106">
        <v>43891</v>
      </c>
      <c r="Q1107" s="1" t="s">
        <v>4089</v>
      </c>
      <c r="R1107" s="2" t="b">
        <f t="shared" si="4"/>
        <v>1</v>
      </c>
    </row>
    <row r="1108" spans="1:18" x14ac:dyDescent="0.3">
      <c r="A1108" s="100">
        <v>1099</v>
      </c>
      <c r="B1108" s="100">
        <v>1</v>
      </c>
      <c r="C1108" s="100" t="s">
        <v>1392</v>
      </c>
      <c r="D1108" s="3" t="s">
        <v>2338</v>
      </c>
      <c r="E1108" s="3" t="s">
        <v>2644</v>
      </c>
      <c r="F1108" s="101" t="s">
        <v>2658</v>
      </c>
      <c r="G1108" s="101" t="s">
        <v>2666</v>
      </c>
      <c r="H1108" s="101" t="s">
        <v>4090</v>
      </c>
      <c r="I1108" s="102">
        <v>161730</v>
      </c>
      <c r="J1108" s="102">
        <v>124534743</v>
      </c>
      <c r="K1108" s="3" t="s">
        <v>104</v>
      </c>
      <c r="L1108" s="3" t="s">
        <v>486</v>
      </c>
      <c r="M1108" s="3">
        <v>2007</v>
      </c>
      <c r="N1108" s="4" t="s">
        <v>2972</v>
      </c>
      <c r="O1108" s="4" t="s">
        <v>1218</v>
      </c>
      <c r="P1108" s="106">
        <v>43891</v>
      </c>
      <c r="Q1108" s="1" t="s">
        <v>4090</v>
      </c>
      <c r="R1108" s="2" t="b">
        <f t="shared" si="4"/>
        <v>1</v>
      </c>
    </row>
    <row r="1109" spans="1:18" x14ac:dyDescent="0.3">
      <c r="A1109" s="100">
        <v>1100</v>
      </c>
      <c r="B1109" s="100">
        <v>1</v>
      </c>
      <c r="C1109" s="100" t="s">
        <v>1392</v>
      </c>
      <c r="D1109" s="3" t="s">
        <v>2338</v>
      </c>
      <c r="E1109" s="3" t="s">
        <v>2644</v>
      </c>
      <c r="F1109" s="101" t="s">
        <v>2658</v>
      </c>
      <c r="G1109" s="101" t="s">
        <v>2581</v>
      </c>
      <c r="H1109" s="101" t="s">
        <v>4091</v>
      </c>
      <c r="I1109" s="102">
        <v>161747</v>
      </c>
      <c r="J1109" s="102">
        <v>124537770</v>
      </c>
      <c r="K1109" s="3" t="s">
        <v>104</v>
      </c>
      <c r="L1109" s="3" t="s">
        <v>486</v>
      </c>
      <c r="M1109" s="3">
        <v>2008</v>
      </c>
      <c r="N1109" s="4" t="s">
        <v>2972</v>
      </c>
      <c r="O1109" s="4" t="s">
        <v>3202</v>
      </c>
      <c r="P1109" s="106">
        <v>43891</v>
      </c>
      <c r="Q1109" s="1" t="s">
        <v>4091</v>
      </c>
      <c r="R1109" s="2" t="b">
        <f t="shared" si="4"/>
        <v>1</v>
      </c>
    </row>
    <row r="1110" spans="1:18" x14ac:dyDescent="0.3">
      <c r="A1110" s="100">
        <v>1101</v>
      </c>
      <c r="B1110" s="100">
        <v>1</v>
      </c>
      <c r="C1110" s="100" t="s">
        <v>1392</v>
      </c>
      <c r="D1110" s="3" t="s">
        <v>2338</v>
      </c>
      <c r="E1110" s="3" t="s">
        <v>2644</v>
      </c>
      <c r="F1110" s="101" t="s">
        <v>2658</v>
      </c>
      <c r="G1110" s="101" t="s">
        <v>2669</v>
      </c>
      <c r="H1110" s="101" t="s">
        <v>4092</v>
      </c>
      <c r="I1110" s="102">
        <v>161541</v>
      </c>
      <c r="J1110" s="102">
        <v>124503331</v>
      </c>
      <c r="K1110" s="3" t="s">
        <v>104</v>
      </c>
      <c r="L1110" s="3" t="s">
        <v>1217</v>
      </c>
      <c r="M1110" s="3">
        <v>2008</v>
      </c>
      <c r="N1110" s="4" t="s">
        <v>1561</v>
      </c>
      <c r="O1110" s="4" t="s">
        <v>1218</v>
      </c>
      <c r="P1110" s="106">
        <v>43891</v>
      </c>
      <c r="Q1110" s="1" t="s">
        <v>4092</v>
      </c>
      <c r="R1110" s="2" t="b">
        <f t="shared" si="4"/>
        <v>1</v>
      </c>
    </row>
    <row r="1111" spans="1:18" x14ac:dyDescent="0.3">
      <c r="A1111" s="100">
        <v>1102</v>
      </c>
      <c r="B1111" s="100">
        <v>1</v>
      </c>
      <c r="C1111" s="100" t="s">
        <v>1392</v>
      </c>
      <c r="D1111" s="3" t="s">
        <v>2338</v>
      </c>
      <c r="E1111" s="3" t="s">
        <v>2644</v>
      </c>
      <c r="F1111" s="101" t="s">
        <v>2658</v>
      </c>
      <c r="G1111" s="101" t="s">
        <v>2671</v>
      </c>
      <c r="H1111" s="101" t="s">
        <v>4093</v>
      </c>
      <c r="I1111" s="102">
        <v>161335</v>
      </c>
      <c r="J1111" s="102">
        <v>124467453</v>
      </c>
      <c r="K1111" s="3" t="s">
        <v>104</v>
      </c>
      <c r="L1111" s="3" t="s">
        <v>486</v>
      </c>
      <c r="M1111" s="3">
        <v>2008</v>
      </c>
      <c r="N1111" s="4" t="s">
        <v>2972</v>
      </c>
      <c r="O1111" s="4" t="s">
        <v>1218</v>
      </c>
      <c r="P1111" s="106">
        <v>43891</v>
      </c>
      <c r="Q1111" s="1" t="s">
        <v>4093</v>
      </c>
      <c r="R1111" s="2" t="b">
        <f t="shared" si="4"/>
        <v>1</v>
      </c>
    </row>
    <row r="1112" spans="1:18" x14ac:dyDescent="0.3">
      <c r="A1112" s="100">
        <v>1103</v>
      </c>
      <c r="B1112" s="100">
        <v>1</v>
      </c>
      <c r="C1112" s="100" t="s">
        <v>1392</v>
      </c>
      <c r="D1112" s="3" t="s">
        <v>2338</v>
      </c>
      <c r="E1112" s="3" t="s">
        <v>2644</v>
      </c>
      <c r="F1112" s="101" t="s">
        <v>2658</v>
      </c>
      <c r="G1112" s="101" t="s">
        <v>2673</v>
      </c>
      <c r="H1112" s="101" t="s">
        <v>4094</v>
      </c>
      <c r="I1112" s="102">
        <v>161394</v>
      </c>
      <c r="J1112" s="102">
        <v>124476746</v>
      </c>
      <c r="K1112" s="3" t="s">
        <v>104</v>
      </c>
      <c r="L1112" s="3" t="s">
        <v>1217</v>
      </c>
      <c r="M1112" s="3">
        <v>2008</v>
      </c>
      <c r="N1112" s="4" t="s">
        <v>1217</v>
      </c>
      <c r="O1112" s="4" t="s">
        <v>1218</v>
      </c>
      <c r="P1112" s="106">
        <v>43891</v>
      </c>
      <c r="Q1112" s="1" t="s">
        <v>4094</v>
      </c>
      <c r="R1112" s="2" t="b">
        <f t="shared" si="4"/>
        <v>1</v>
      </c>
    </row>
    <row r="1113" spans="1:18" x14ac:dyDescent="0.3">
      <c r="A1113" s="100">
        <v>1104</v>
      </c>
      <c r="B1113" s="100">
        <v>1</v>
      </c>
      <c r="C1113" s="100" t="s">
        <v>1392</v>
      </c>
      <c r="D1113" s="3" t="s">
        <v>2338</v>
      </c>
      <c r="E1113" s="3" t="s">
        <v>2644</v>
      </c>
      <c r="F1113" s="101" t="s">
        <v>2658</v>
      </c>
      <c r="G1113" s="101" t="s">
        <v>2675</v>
      </c>
      <c r="H1113" s="101" t="s">
        <v>4095</v>
      </c>
      <c r="I1113" s="102">
        <v>63156</v>
      </c>
      <c r="J1113" s="102">
        <v>124463656</v>
      </c>
      <c r="K1113" s="3" t="s">
        <v>104</v>
      </c>
      <c r="L1113" s="3" t="s">
        <v>2972</v>
      </c>
      <c r="M1113" s="3">
        <v>2007</v>
      </c>
      <c r="N1113" s="4" t="s">
        <v>1540</v>
      </c>
      <c r="O1113" s="4" t="s">
        <v>1218</v>
      </c>
      <c r="P1113" s="106">
        <v>43891</v>
      </c>
      <c r="Q1113" s="1" t="s">
        <v>4095</v>
      </c>
      <c r="R1113" s="2" t="b">
        <f t="shared" si="4"/>
        <v>1</v>
      </c>
    </row>
    <row r="1114" spans="1:18" x14ac:dyDescent="0.3">
      <c r="A1114" s="100">
        <v>1105</v>
      </c>
      <c r="B1114" s="100">
        <v>1</v>
      </c>
      <c r="C1114" s="100" t="s">
        <v>1392</v>
      </c>
      <c r="D1114" s="3" t="s">
        <v>2338</v>
      </c>
      <c r="E1114" s="3" t="s">
        <v>2677</v>
      </c>
      <c r="F1114" s="101" t="s">
        <v>2678</v>
      </c>
      <c r="G1114" s="101" t="s">
        <v>2679</v>
      </c>
      <c r="H1114" s="101" t="s">
        <v>4096</v>
      </c>
      <c r="I1114" s="102">
        <v>63153</v>
      </c>
      <c r="J1114" s="102">
        <v>3123409</v>
      </c>
      <c r="K1114" s="3" t="s">
        <v>104</v>
      </c>
      <c r="L1114" s="3" t="s">
        <v>1217</v>
      </c>
      <c r="M1114" s="3">
        <v>2007</v>
      </c>
      <c r="N1114" s="4" t="s">
        <v>1540</v>
      </c>
      <c r="O1114" s="4" t="s">
        <v>1218</v>
      </c>
      <c r="P1114" s="110">
        <v>44197</v>
      </c>
      <c r="Q1114" s="1" t="s">
        <v>4096</v>
      </c>
      <c r="R1114" s="2" t="b">
        <f t="shared" si="4"/>
        <v>1</v>
      </c>
    </row>
    <row r="1115" spans="1:18" x14ac:dyDescent="0.3">
      <c r="A1115" s="100">
        <v>1106</v>
      </c>
      <c r="B1115" s="100">
        <v>1</v>
      </c>
      <c r="C1115" s="100" t="s">
        <v>1392</v>
      </c>
      <c r="D1115" s="3" t="s">
        <v>2338</v>
      </c>
      <c r="E1115" s="3" t="s">
        <v>2677</v>
      </c>
      <c r="F1115" s="101" t="s">
        <v>2678</v>
      </c>
      <c r="G1115" s="101" t="s">
        <v>208</v>
      </c>
      <c r="H1115" s="101" t="s">
        <v>4097</v>
      </c>
      <c r="I1115" s="102">
        <v>161342</v>
      </c>
      <c r="J1115" s="102">
        <v>68624525</v>
      </c>
      <c r="K1115" s="3" t="s">
        <v>104</v>
      </c>
      <c r="L1115" s="3" t="s">
        <v>368</v>
      </c>
      <c r="M1115" s="3">
        <v>2008</v>
      </c>
      <c r="N1115" s="4" t="s">
        <v>368</v>
      </c>
      <c r="O1115" s="4" t="s">
        <v>267</v>
      </c>
      <c r="P1115" s="3">
        <v>2015</v>
      </c>
      <c r="Q1115" s="1" t="s">
        <v>4097</v>
      </c>
      <c r="R1115" s="2" t="b">
        <f t="shared" si="4"/>
        <v>1</v>
      </c>
    </row>
    <row r="1116" spans="1:18" x14ac:dyDescent="0.3">
      <c r="A1116" s="100">
        <v>1107</v>
      </c>
      <c r="B1116" s="100">
        <v>1</v>
      </c>
      <c r="C1116" s="100" t="s">
        <v>1392</v>
      </c>
      <c r="D1116" s="3" t="s">
        <v>2338</v>
      </c>
      <c r="E1116" s="3" t="s">
        <v>2677</v>
      </c>
      <c r="F1116" s="101" t="s">
        <v>2678</v>
      </c>
      <c r="G1116" s="101" t="s">
        <v>2682</v>
      </c>
      <c r="H1116" s="101" t="s">
        <v>4098</v>
      </c>
      <c r="I1116" s="102">
        <v>14134431</v>
      </c>
      <c r="J1116" s="102">
        <v>124549206</v>
      </c>
      <c r="K1116" s="3" t="s">
        <v>104</v>
      </c>
      <c r="L1116" s="3" t="s">
        <v>486</v>
      </c>
      <c r="M1116" s="3">
        <v>2011</v>
      </c>
      <c r="N1116" s="4" t="s">
        <v>2972</v>
      </c>
      <c r="O1116" s="4" t="s">
        <v>1218</v>
      </c>
      <c r="P1116" s="104">
        <v>43891</v>
      </c>
      <c r="Q1116" s="1" t="s">
        <v>4098</v>
      </c>
      <c r="R1116" s="2" t="b">
        <f t="shared" si="4"/>
        <v>1</v>
      </c>
    </row>
    <row r="1117" spans="1:18" x14ac:dyDescent="0.3">
      <c r="A1117" s="100">
        <v>1108</v>
      </c>
      <c r="B1117" s="100">
        <v>1</v>
      </c>
      <c r="C1117" s="100" t="s">
        <v>1392</v>
      </c>
      <c r="D1117" s="3" t="s">
        <v>2338</v>
      </c>
      <c r="E1117" s="3" t="s">
        <v>2677</v>
      </c>
      <c r="F1117" s="101" t="s">
        <v>2678</v>
      </c>
      <c r="G1117" s="101" t="s">
        <v>594</v>
      </c>
      <c r="H1117" s="101" t="s">
        <v>4099</v>
      </c>
      <c r="I1117" s="102">
        <v>161630</v>
      </c>
      <c r="J1117" s="102">
        <v>124518082</v>
      </c>
      <c r="K1117" s="3" t="s">
        <v>104</v>
      </c>
      <c r="L1117" s="105" t="s">
        <v>486</v>
      </c>
      <c r="M1117" s="105">
        <v>2007</v>
      </c>
      <c r="N1117" s="4" t="s">
        <v>1217</v>
      </c>
      <c r="O1117" s="4" t="s">
        <v>1218</v>
      </c>
      <c r="P1117" s="110">
        <v>44197</v>
      </c>
      <c r="Q1117" s="1" t="s">
        <v>4099</v>
      </c>
      <c r="R1117" s="2" t="b">
        <f t="shared" si="4"/>
        <v>1</v>
      </c>
    </row>
    <row r="1118" spans="1:18" x14ac:dyDescent="0.3">
      <c r="A1118" s="100">
        <v>1109</v>
      </c>
      <c r="B1118" s="100">
        <v>1</v>
      </c>
      <c r="C1118" s="100" t="s">
        <v>1392</v>
      </c>
      <c r="D1118" s="3" t="s">
        <v>2338</v>
      </c>
      <c r="E1118" s="3" t="s">
        <v>2677</v>
      </c>
      <c r="F1118" s="101" t="s">
        <v>2678</v>
      </c>
      <c r="G1118" s="101" t="s">
        <v>2685</v>
      </c>
      <c r="H1118" s="101" t="s">
        <v>4100</v>
      </c>
      <c r="I1118" s="102">
        <v>152784569</v>
      </c>
      <c r="J1118" s="102">
        <v>152784737</v>
      </c>
      <c r="K1118" s="3" t="s">
        <v>104</v>
      </c>
      <c r="L1118" s="3" t="s">
        <v>367</v>
      </c>
      <c r="M1118" s="3" t="s">
        <v>267</v>
      </c>
      <c r="N1118" s="4" t="s">
        <v>368</v>
      </c>
      <c r="O1118" s="4" t="s">
        <v>267</v>
      </c>
      <c r="P1118" s="110">
        <v>44197</v>
      </c>
      <c r="Q1118" s="1" t="s">
        <v>4100</v>
      </c>
      <c r="R1118" s="2" t="b">
        <f t="shared" si="4"/>
        <v>1</v>
      </c>
    </row>
    <row r="1119" spans="1:18" x14ac:dyDescent="0.3">
      <c r="A1119" s="100">
        <v>1110</v>
      </c>
      <c r="B1119" s="100">
        <v>1</v>
      </c>
      <c r="C1119" s="100" t="s">
        <v>1392</v>
      </c>
      <c r="D1119" s="3" t="s">
        <v>2338</v>
      </c>
      <c r="E1119" s="3" t="s">
        <v>2677</v>
      </c>
      <c r="F1119" s="101" t="s">
        <v>2678</v>
      </c>
      <c r="G1119" s="101" t="s">
        <v>1535</v>
      </c>
      <c r="H1119" s="101" t="s">
        <v>4101</v>
      </c>
      <c r="I1119" s="102">
        <v>14134429</v>
      </c>
      <c r="J1119" s="102">
        <v>124548901</v>
      </c>
      <c r="K1119" s="3" t="s">
        <v>104</v>
      </c>
      <c r="L1119" s="3" t="s">
        <v>368</v>
      </c>
      <c r="M1119" s="3">
        <v>2011</v>
      </c>
      <c r="N1119" s="4" t="s">
        <v>2972</v>
      </c>
      <c r="O1119" s="4" t="s">
        <v>1218</v>
      </c>
      <c r="P1119" s="104">
        <v>43891</v>
      </c>
      <c r="Q1119" s="1" t="s">
        <v>4101</v>
      </c>
      <c r="R1119" s="2" t="b">
        <f t="shared" si="4"/>
        <v>1</v>
      </c>
    </row>
    <row r="1120" spans="1:18" x14ac:dyDescent="0.3">
      <c r="A1120" s="100">
        <v>1111</v>
      </c>
      <c r="B1120" s="100">
        <v>1</v>
      </c>
      <c r="C1120" s="100" t="s">
        <v>1392</v>
      </c>
      <c r="D1120" s="3" t="s">
        <v>2338</v>
      </c>
      <c r="E1120" s="3" t="s">
        <v>2677</v>
      </c>
      <c r="F1120" s="101" t="s">
        <v>2678</v>
      </c>
      <c r="G1120" s="101" t="s">
        <v>2689</v>
      </c>
      <c r="H1120" s="101" t="s">
        <v>4102</v>
      </c>
      <c r="I1120" s="102">
        <v>152784762</v>
      </c>
      <c r="J1120" s="102">
        <v>3088090</v>
      </c>
      <c r="K1120" s="3" t="s">
        <v>104</v>
      </c>
      <c r="L1120" s="3" t="s">
        <v>486</v>
      </c>
      <c r="M1120" s="3">
        <v>2006</v>
      </c>
      <c r="N1120" s="4" t="s">
        <v>2972</v>
      </c>
      <c r="O1120" s="4" t="s">
        <v>1218</v>
      </c>
      <c r="P1120" s="110">
        <v>44197</v>
      </c>
      <c r="Q1120" s="1" t="s">
        <v>4102</v>
      </c>
      <c r="R1120" s="2" t="b">
        <f t="shared" si="4"/>
        <v>1</v>
      </c>
    </row>
    <row r="1121" spans="1:18" x14ac:dyDescent="0.3">
      <c r="A1121" s="100">
        <v>1112</v>
      </c>
      <c r="B1121" s="100">
        <v>1</v>
      </c>
      <c r="C1121" s="100" t="s">
        <v>1392</v>
      </c>
      <c r="D1121" s="3" t="s">
        <v>2338</v>
      </c>
      <c r="E1121" s="3" t="s">
        <v>2677</v>
      </c>
      <c r="F1121" s="101" t="s">
        <v>2678</v>
      </c>
      <c r="G1121" s="101" t="s">
        <v>978</v>
      </c>
      <c r="H1121" s="101" t="s">
        <v>4103</v>
      </c>
      <c r="I1121" s="102">
        <v>60116</v>
      </c>
      <c r="J1121" s="102">
        <v>124440092</v>
      </c>
      <c r="K1121" s="3" t="s">
        <v>104</v>
      </c>
      <c r="L1121" s="3" t="s">
        <v>486</v>
      </c>
      <c r="M1121" s="3">
        <v>2006</v>
      </c>
      <c r="N1121" s="4" t="s">
        <v>368</v>
      </c>
      <c r="O1121" s="4" t="s">
        <v>267</v>
      </c>
      <c r="P1121" s="3">
        <v>2018</v>
      </c>
      <c r="Q1121" s="1" t="s">
        <v>4103</v>
      </c>
      <c r="R1121" s="2" t="b">
        <f t="shared" si="4"/>
        <v>1</v>
      </c>
    </row>
    <row r="1122" spans="1:18" x14ac:dyDescent="0.3">
      <c r="A1122" s="100">
        <v>1113</v>
      </c>
      <c r="B1122" s="100">
        <v>1</v>
      </c>
      <c r="C1122" s="100" t="s">
        <v>1392</v>
      </c>
      <c r="D1122" s="3" t="s">
        <v>2338</v>
      </c>
      <c r="E1122" s="3" t="s">
        <v>2677</v>
      </c>
      <c r="F1122" s="101" t="s">
        <v>2678</v>
      </c>
      <c r="G1122" s="101" t="s">
        <v>2692</v>
      </c>
      <c r="H1122" s="101" t="s">
        <v>4104</v>
      </c>
      <c r="I1122" s="102">
        <v>60117</v>
      </c>
      <c r="J1122" s="102">
        <v>124440205</v>
      </c>
      <c r="K1122" s="3" t="s">
        <v>104</v>
      </c>
      <c r="L1122" s="3" t="s">
        <v>2972</v>
      </c>
      <c r="M1122" s="3">
        <v>2006</v>
      </c>
      <c r="N1122" s="4" t="s">
        <v>1217</v>
      </c>
      <c r="O1122" s="4" t="s">
        <v>1218</v>
      </c>
      <c r="P1122" s="110">
        <v>44197</v>
      </c>
      <c r="Q1122" s="1" t="s">
        <v>4104</v>
      </c>
      <c r="R1122" s="2" t="b">
        <f t="shared" si="4"/>
        <v>1</v>
      </c>
    </row>
    <row r="1123" spans="1:18" x14ac:dyDescent="0.3">
      <c r="A1123" s="100">
        <v>1114</v>
      </c>
      <c r="B1123" s="100">
        <v>1</v>
      </c>
      <c r="C1123" s="100" t="s">
        <v>1392</v>
      </c>
      <c r="D1123" s="3" t="s">
        <v>2338</v>
      </c>
      <c r="E1123" s="3" t="s">
        <v>2677</v>
      </c>
      <c r="F1123" s="101" t="s">
        <v>2678</v>
      </c>
      <c r="G1123" s="101" t="s">
        <v>2212</v>
      </c>
      <c r="H1123" s="101" t="s">
        <v>4105</v>
      </c>
      <c r="I1123" s="102">
        <v>180502386</v>
      </c>
      <c r="J1123" s="102">
        <v>180503121</v>
      </c>
      <c r="K1123" s="3" t="s">
        <v>104</v>
      </c>
      <c r="L1123" s="3" t="s">
        <v>367</v>
      </c>
      <c r="M1123" s="3" t="s">
        <v>267</v>
      </c>
      <c r="N1123" s="4" t="s">
        <v>1540</v>
      </c>
      <c r="O1123" s="4" t="s">
        <v>1218</v>
      </c>
      <c r="P1123" s="110">
        <v>44197</v>
      </c>
      <c r="Q1123" s="1" t="s">
        <v>4105</v>
      </c>
      <c r="R1123" s="2" t="b">
        <f t="shared" si="4"/>
        <v>1</v>
      </c>
    </row>
    <row r="1124" spans="1:18" x14ac:dyDescent="0.3">
      <c r="A1124" s="100">
        <v>1115</v>
      </c>
      <c r="B1124" s="100">
        <v>1</v>
      </c>
      <c r="C1124" s="100" t="s">
        <v>1392</v>
      </c>
      <c r="D1124" s="3" t="s">
        <v>2338</v>
      </c>
      <c r="E1124" s="3" t="s">
        <v>2677</v>
      </c>
      <c r="F1124" s="101" t="s">
        <v>2678</v>
      </c>
      <c r="G1124" s="101" t="s">
        <v>2695</v>
      </c>
      <c r="H1124" s="101" t="s">
        <v>4106</v>
      </c>
      <c r="I1124" s="102">
        <v>161516</v>
      </c>
      <c r="J1124" s="102">
        <v>124498408</v>
      </c>
      <c r="K1124" s="3" t="s">
        <v>104</v>
      </c>
      <c r="L1124" s="3" t="s">
        <v>486</v>
      </c>
      <c r="M1124" s="3">
        <v>2008</v>
      </c>
      <c r="N1124" s="4" t="s">
        <v>1561</v>
      </c>
      <c r="O1124" s="4" t="s">
        <v>3202</v>
      </c>
      <c r="P1124" s="110">
        <v>44197</v>
      </c>
      <c r="Q1124" s="1" t="s">
        <v>4106</v>
      </c>
      <c r="R1124" s="2" t="b">
        <f t="shared" si="4"/>
        <v>1</v>
      </c>
    </row>
    <row r="1125" spans="1:18" x14ac:dyDescent="0.3">
      <c r="A1125" s="100">
        <v>1116</v>
      </c>
      <c r="B1125" s="100">
        <v>1</v>
      </c>
      <c r="C1125" s="100" t="s">
        <v>1392</v>
      </c>
      <c r="D1125" s="3" t="s">
        <v>2338</v>
      </c>
      <c r="E1125" s="3" t="s">
        <v>2677</v>
      </c>
      <c r="F1125" s="101" t="s">
        <v>2678</v>
      </c>
      <c r="G1125" s="101" t="s">
        <v>2697</v>
      </c>
      <c r="H1125" s="101" t="s">
        <v>4107</v>
      </c>
      <c r="I1125" s="102">
        <v>60113</v>
      </c>
      <c r="J1125" s="102">
        <v>124439689</v>
      </c>
      <c r="K1125" s="3" t="s">
        <v>104</v>
      </c>
      <c r="L1125" s="3" t="s">
        <v>1217</v>
      </c>
      <c r="M1125" s="3">
        <v>2006</v>
      </c>
      <c r="N1125" s="4" t="s">
        <v>1540</v>
      </c>
      <c r="O1125" s="4" t="s">
        <v>1218</v>
      </c>
      <c r="P1125" s="110">
        <v>44197</v>
      </c>
      <c r="Q1125" s="1" t="s">
        <v>4107</v>
      </c>
      <c r="R1125" s="2" t="b">
        <f t="shared" si="4"/>
        <v>1</v>
      </c>
    </row>
    <row r="1126" spans="1:18" x14ac:dyDescent="0.3">
      <c r="A1126" s="100">
        <v>1117</v>
      </c>
      <c r="B1126" s="100">
        <v>1</v>
      </c>
      <c r="C1126" s="100" t="s">
        <v>1392</v>
      </c>
      <c r="D1126" s="3" t="s">
        <v>2338</v>
      </c>
      <c r="E1126" s="3" t="s">
        <v>2699</v>
      </c>
      <c r="F1126" s="101" t="s">
        <v>2700</v>
      </c>
      <c r="G1126" s="101" t="s">
        <v>2701</v>
      </c>
      <c r="H1126" s="101" t="s">
        <v>4108</v>
      </c>
      <c r="I1126" s="102">
        <v>60111</v>
      </c>
      <c r="J1126" s="102">
        <v>68640813</v>
      </c>
      <c r="K1126" s="3" t="s">
        <v>104</v>
      </c>
      <c r="L1126" s="3" t="s">
        <v>368</v>
      </c>
      <c r="M1126" s="3">
        <v>2006</v>
      </c>
      <c r="N1126" s="4" t="s">
        <v>368</v>
      </c>
      <c r="O1126" s="4" t="s">
        <v>267</v>
      </c>
      <c r="P1126" s="3">
        <v>2015</v>
      </c>
      <c r="Q1126" s="1" t="s">
        <v>4108</v>
      </c>
      <c r="R1126" s="2" t="b">
        <f t="shared" si="4"/>
        <v>1</v>
      </c>
    </row>
    <row r="1127" spans="1:18" x14ac:dyDescent="0.3">
      <c r="A1127" s="100">
        <v>1118</v>
      </c>
      <c r="B1127" s="100">
        <v>1</v>
      </c>
      <c r="C1127" s="100" t="s">
        <v>1392</v>
      </c>
      <c r="D1127" s="3" t="s">
        <v>2338</v>
      </c>
      <c r="E1127" s="3" t="s">
        <v>2703</v>
      </c>
      <c r="F1127" s="101" t="s">
        <v>2704</v>
      </c>
      <c r="G1127" s="101" t="s">
        <v>1755</v>
      </c>
      <c r="H1127" s="101" t="s">
        <v>4109</v>
      </c>
      <c r="I1127" s="102">
        <v>60086</v>
      </c>
      <c r="J1127" s="102">
        <v>124438012</v>
      </c>
      <c r="K1127" s="3" t="s">
        <v>2995</v>
      </c>
      <c r="L1127" s="3" t="s">
        <v>486</v>
      </c>
      <c r="M1127" s="3">
        <v>2006</v>
      </c>
      <c r="N1127" s="4" t="s">
        <v>486</v>
      </c>
      <c r="O1127" s="4" t="s">
        <v>267</v>
      </c>
      <c r="P1127" s="104">
        <v>44228</v>
      </c>
      <c r="Q1127" s="1" t="s">
        <v>4109</v>
      </c>
      <c r="R1127" s="2" t="b">
        <f t="shared" si="4"/>
        <v>1</v>
      </c>
    </row>
    <row r="1128" spans="1:18" x14ac:dyDescent="0.3">
      <c r="A1128" s="100">
        <v>1119</v>
      </c>
      <c r="B1128" s="100">
        <v>1</v>
      </c>
      <c r="C1128" s="100" t="s">
        <v>1392</v>
      </c>
      <c r="D1128" s="3" t="s">
        <v>2338</v>
      </c>
      <c r="E1128" s="3" t="s">
        <v>2703</v>
      </c>
      <c r="F1128" s="101" t="s">
        <v>2708</v>
      </c>
      <c r="G1128" s="101" t="s">
        <v>2709</v>
      </c>
      <c r="H1128" s="101" t="s">
        <v>4110</v>
      </c>
      <c r="I1128" s="102">
        <v>60080</v>
      </c>
      <c r="J1128" s="102">
        <v>68647900</v>
      </c>
      <c r="K1128" s="3" t="s">
        <v>104</v>
      </c>
      <c r="L1128" s="3" t="s">
        <v>486</v>
      </c>
      <c r="M1128" s="3">
        <v>2004</v>
      </c>
      <c r="N1128" s="4" t="s">
        <v>368</v>
      </c>
      <c r="O1128" s="4" t="s">
        <v>267</v>
      </c>
      <c r="P1128" s="3">
        <v>2018</v>
      </c>
      <c r="Q1128" s="1" t="s">
        <v>4110</v>
      </c>
      <c r="R1128" s="2" t="b">
        <f t="shared" si="4"/>
        <v>1</v>
      </c>
    </row>
    <row r="1129" spans="1:18" x14ac:dyDescent="0.3">
      <c r="A1129" s="100">
        <v>1120</v>
      </c>
      <c r="B1129" s="100">
        <v>1</v>
      </c>
      <c r="C1129" s="100" t="s">
        <v>1392</v>
      </c>
      <c r="D1129" s="3" t="s">
        <v>2338</v>
      </c>
      <c r="E1129" s="3" t="s">
        <v>2703</v>
      </c>
      <c r="F1129" s="101" t="s">
        <v>2708</v>
      </c>
      <c r="G1129" s="101" t="s">
        <v>2711</v>
      </c>
      <c r="H1129" s="101" t="s">
        <v>4111</v>
      </c>
      <c r="I1129" s="102">
        <v>60081</v>
      </c>
      <c r="J1129" s="102">
        <v>68648058</v>
      </c>
      <c r="K1129" s="3" t="s">
        <v>104</v>
      </c>
      <c r="L1129" s="3" t="s">
        <v>2972</v>
      </c>
      <c r="M1129" s="3">
        <v>2006</v>
      </c>
      <c r="N1129" s="4" t="s">
        <v>368</v>
      </c>
      <c r="O1129" s="4" t="s">
        <v>267</v>
      </c>
      <c r="P1129" s="3">
        <v>2018</v>
      </c>
      <c r="Q1129" s="1" t="s">
        <v>4111</v>
      </c>
      <c r="R1129" s="2" t="b">
        <f t="shared" si="4"/>
        <v>1</v>
      </c>
    </row>
    <row r="1130" spans="1:18" x14ac:dyDescent="0.3">
      <c r="A1130" s="100">
        <v>1121</v>
      </c>
      <c r="B1130" s="100">
        <v>1</v>
      </c>
      <c r="C1130" s="100" t="s">
        <v>1392</v>
      </c>
      <c r="D1130" s="3" t="s">
        <v>2338</v>
      </c>
      <c r="E1130" s="3" t="s">
        <v>2703</v>
      </c>
      <c r="F1130" s="101" t="s">
        <v>2708</v>
      </c>
      <c r="G1130" s="101" t="s">
        <v>2713</v>
      </c>
      <c r="H1130" s="101" t="s">
        <v>4112</v>
      </c>
      <c r="I1130" s="102">
        <v>60082</v>
      </c>
      <c r="J1130" s="102">
        <v>68648164</v>
      </c>
      <c r="K1130" s="3" t="s">
        <v>104</v>
      </c>
      <c r="L1130" s="3" t="s">
        <v>368</v>
      </c>
      <c r="M1130" s="3">
        <v>2006</v>
      </c>
      <c r="N1130" s="4" t="s">
        <v>368</v>
      </c>
      <c r="O1130" s="4" t="s">
        <v>267</v>
      </c>
      <c r="P1130" s="3">
        <v>2018</v>
      </c>
      <c r="Q1130" s="1" t="s">
        <v>4112</v>
      </c>
      <c r="R1130" s="2" t="b">
        <f t="shared" si="4"/>
        <v>1</v>
      </c>
    </row>
    <row r="1131" spans="1:18" x14ac:dyDescent="0.3">
      <c r="A1131" s="100">
        <v>1122</v>
      </c>
      <c r="B1131" s="100">
        <v>1</v>
      </c>
      <c r="C1131" s="100" t="s">
        <v>1392</v>
      </c>
      <c r="D1131" s="3" t="s">
        <v>2338</v>
      </c>
      <c r="E1131" s="3" t="s">
        <v>2703</v>
      </c>
      <c r="F1131" s="101" t="s">
        <v>2708</v>
      </c>
      <c r="G1131" s="101" t="s">
        <v>2715</v>
      </c>
      <c r="H1131" s="101" t="s">
        <v>4113</v>
      </c>
      <c r="I1131" s="102">
        <v>60083</v>
      </c>
      <c r="J1131" s="102">
        <v>68648254</v>
      </c>
      <c r="K1131" s="3" t="s">
        <v>104</v>
      </c>
      <c r="L1131" s="3" t="s">
        <v>368</v>
      </c>
      <c r="M1131" s="3">
        <v>2006</v>
      </c>
      <c r="N1131" s="4" t="s">
        <v>368</v>
      </c>
      <c r="O1131" s="4" t="s">
        <v>267</v>
      </c>
      <c r="P1131" s="3">
        <v>2018</v>
      </c>
      <c r="Q1131" s="1" t="s">
        <v>4113</v>
      </c>
      <c r="R1131" s="2" t="b">
        <f t="shared" si="4"/>
        <v>1</v>
      </c>
    </row>
    <row r="1132" spans="1:18" x14ac:dyDescent="0.3">
      <c r="A1132" s="100">
        <v>1123</v>
      </c>
      <c r="B1132" s="100">
        <v>1</v>
      </c>
      <c r="C1132" s="100" t="s">
        <v>1392</v>
      </c>
      <c r="D1132" s="3" t="s">
        <v>2338</v>
      </c>
      <c r="E1132" s="3" t="s">
        <v>2703</v>
      </c>
      <c r="F1132" s="101" t="s">
        <v>2708</v>
      </c>
      <c r="G1132" s="101" t="s">
        <v>2717</v>
      </c>
      <c r="H1132" s="101" t="s">
        <v>4114</v>
      </c>
      <c r="I1132" s="102">
        <v>60084</v>
      </c>
      <c r="J1132" s="102">
        <v>68648341</v>
      </c>
      <c r="K1132" s="3" t="s">
        <v>104</v>
      </c>
      <c r="L1132" s="3" t="s">
        <v>368</v>
      </c>
      <c r="M1132" s="3">
        <v>2006</v>
      </c>
      <c r="N1132" s="4" t="s">
        <v>368</v>
      </c>
      <c r="O1132" s="4" t="s">
        <v>267</v>
      </c>
      <c r="P1132" s="3">
        <v>2018</v>
      </c>
      <c r="Q1132" s="1" t="s">
        <v>4114</v>
      </c>
      <c r="R1132" s="2" t="b">
        <f t="shared" si="4"/>
        <v>1</v>
      </c>
    </row>
    <row r="1133" spans="1:18" x14ac:dyDescent="0.3">
      <c r="A1133" s="100">
        <v>1124</v>
      </c>
      <c r="B1133" s="100">
        <v>1</v>
      </c>
      <c r="C1133" s="100" t="s">
        <v>1392</v>
      </c>
      <c r="D1133" s="3" t="s">
        <v>2338</v>
      </c>
      <c r="E1133" s="3" t="s">
        <v>2703</v>
      </c>
      <c r="F1133" s="101" t="s">
        <v>2708</v>
      </c>
      <c r="G1133" s="101" t="s">
        <v>2719</v>
      </c>
      <c r="H1133" s="101" t="s">
        <v>4115</v>
      </c>
      <c r="I1133" s="102">
        <v>60085</v>
      </c>
      <c r="J1133" s="102">
        <v>68648424</v>
      </c>
      <c r="K1133" s="3" t="s">
        <v>104</v>
      </c>
      <c r="L1133" s="3" t="s">
        <v>368</v>
      </c>
      <c r="M1133" s="3">
        <v>2006</v>
      </c>
      <c r="N1133" s="4" t="s">
        <v>2972</v>
      </c>
      <c r="O1133" s="4" t="s">
        <v>1218</v>
      </c>
      <c r="P1133" s="3">
        <v>2018</v>
      </c>
      <c r="Q1133" s="1" t="s">
        <v>4115</v>
      </c>
      <c r="R1133" s="2" t="b">
        <f t="shared" si="4"/>
        <v>1</v>
      </c>
    </row>
    <row r="1134" spans="1:18" x14ac:dyDescent="0.3">
      <c r="A1134" s="100">
        <v>1125</v>
      </c>
      <c r="B1134" s="100">
        <v>1</v>
      </c>
      <c r="C1134" s="100" t="s">
        <v>1392</v>
      </c>
      <c r="D1134" s="3" t="s">
        <v>2338</v>
      </c>
      <c r="E1134" s="3" t="s">
        <v>2703</v>
      </c>
      <c r="F1134" s="101" t="s">
        <v>2721</v>
      </c>
      <c r="G1134" s="101" t="s">
        <v>2722</v>
      </c>
      <c r="H1134" s="101" t="s">
        <v>4116</v>
      </c>
      <c r="I1134" s="102">
        <v>60087</v>
      </c>
      <c r="J1134" s="102">
        <v>124438082</v>
      </c>
      <c r="K1134" s="3" t="s">
        <v>104</v>
      </c>
      <c r="L1134" s="105" t="s">
        <v>2972</v>
      </c>
      <c r="M1134" s="105">
        <v>2006</v>
      </c>
      <c r="N1134" s="4" t="s">
        <v>1217</v>
      </c>
      <c r="O1134" s="4" t="s">
        <v>1218</v>
      </c>
      <c r="P1134" s="106">
        <v>43891</v>
      </c>
      <c r="Q1134" s="1" t="s">
        <v>4116</v>
      </c>
      <c r="R1134" s="2" t="b">
        <f t="shared" si="4"/>
        <v>1</v>
      </c>
    </row>
    <row r="1135" spans="1:18" x14ac:dyDescent="0.3">
      <c r="A1135" s="100">
        <v>1126</v>
      </c>
      <c r="B1135" s="100">
        <v>1</v>
      </c>
      <c r="C1135" s="100" t="s">
        <v>1392</v>
      </c>
      <c r="D1135" s="3" t="s">
        <v>2338</v>
      </c>
      <c r="E1135" s="3" t="s">
        <v>2703</v>
      </c>
      <c r="F1135" s="101" t="s">
        <v>2721</v>
      </c>
      <c r="G1135" s="101" t="s">
        <v>2724</v>
      </c>
      <c r="H1135" s="101" t="s">
        <v>4117</v>
      </c>
      <c r="I1135" s="102">
        <v>60088</v>
      </c>
      <c r="J1135" s="102">
        <v>68649040</v>
      </c>
      <c r="K1135" s="3" t="s">
        <v>104</v>
      </c>
      <c r="L1135" s="3" t="s">
        <v>1217</v>
      </c>
      <c r="M1135" s="3">
        <v>2006</v>
      </c>
      <c r="N1135" s="4" t="s">
        <v>1217</v>
      </c>
      <c r="O1135" s="4" t="s">
        <v>2980</v>
      </c>
      <c r="P1135" s="3">
        <v>2018</v>
      </c>
      <c r="Q1135" s="1" t="s">
        <v>4117</v>
      </c>
      <c r="R1135" s="2" t="b">
        <f t="shared" si="4"/>
        <v>1</v>
      </c>
    </row>
    <row r="1136" spans="1:18" x14ac:dyDescent="0.3">
      <c r="A1136" s="100">
        <v>1127</v>
      </c>
      <c r="B1136" s="100">
        <v>1</v>
      </c>
      <c r="C1136" s="100" t="s">
        <v>1392</v>
      </c>
      <c r="D1136" s="3" t="s">
        <v>2338</v>
      </c>
      <c r="E1136" s="3" t="s">
        <v>2703</v>
      </c>
      <c r="F1136" s="101" t="s">
        <v>2721</v>
      </c>
      <c r="G1136" s="101" t="s">
        <v>1873</v>
      </c>
      <c r="H1136" s="101" t="s">
        <v>4118</v>
      </c>
      <c r="I1136" s="102">
        <v>60089</v>
      </c>
      <c r="J1136" s="102">
        <v>68649151</v>
      </c>
      <c r="K1136" s="3" t="s">
        <v>104</v>
      </c>
      <c r="L1136" s="3" t="s">
        <v>368</v>
      </c>
      <c r="M1136" s="3">
        <v>2006</v>
      </c>
      <c r="N1136" s="4" t="s">
        <v>368</v>
      </c>
      <c r="O1136" s="4" t="s">
        <v>267</v>
      </c>
      <c r="P1136" s="3">
        <v>2018</v>
      </c>
      <c r="Q1136" s="1" t="s">
        <v>4118</v>
      </c>
      <c r="R1136" s="2" t="b">
        <f t="shared" si="4"/>
        <v>1</v>
      </c>
    </row>
    <row r="1137" spans="1:18" x14ac:dyDescent="0.3">
      <c r="A1137" s="100">
        <v>1128</v>
      </c>
      <c r="B1137" s="100">
        <v>1</v>
      </c>
      <c r="C1137" s="100" t="s">
        <v>1392</v>
      </c>
      <c r="D1137" s="3" t="s">
        <v>2338</v>
      </c>
      <c r="E1137" s="3" t="s">
        <v>2703</v>
      </c>
      <c r="F1137" s="101" t="s">
        <v>2721</v>
      </c>
      <c r="G1137" s="101" t="s">
        <v>2727</v>
      </c>
      <c r="H1137" s="101" t="s">
        <v>4119</v>
      </c>
      <c r="I1137" s="102">
        <v>60090</v>
      </c>
      <c r="J1137" s="102">
        <v>68649223</v>
      </c>
      <c r="K1137" s="3" t="s">
        <v>104</v>
      </c>
      <c r="L1137" s="3" t="s">
        <v>368</v>
      </c>
      <c r="M1137" s="3">
        <v>2006</v>
      </c>
      <c r="N1137" s="4" t="s">
        <v>368</v>
      </c>
      <c r="O1137" s="4" t="s">
        <v>267</v>
      </c>
      <c r="P1137" s="3">
        <v>2018</v>
      </c>
      <c r="Q1137" s="1" t="s">
        <v>4119</v>
      </c>
      <c r="R1137" s="2" t="b">
        <f t="shared" si="4"/>
        <v>1</v>
      </c>
    </row>
    <row r="1138" spans="1:18" x14ac:dyDescent="0.3">
      <c r="A1138" s="100">
        <v>1129</v>
      </c>
      <c r="B1138" s="100">
        <v>1</v>
      </c>
      <c r="C1138" s="100" t="s">
        <v>1392</v>
      </c>
      <c r="D1138" s="3" t="s">
        <v>2338</v>
      </c>
      <c r="E1138" s="3" t="s">
        <v>2703</v>
      </c>
      <c r="F1138" s="101" t="s">
        <v>2721</v>
      </c>
      <c r="G1138" s="101" t="s">
        <v>2729</v>
      </c>
      <c r="H1138" s="101" t="s">
        <v>4120</v>
      </c>
      <c r="I1138" s="102">
        <v>60091</v>
      </c>
      <c r="J1138" s="102">
        <v>116737734</v>
      </c>
      <c r="K1138" s="3" t="s">
        <v>104</v>
      </c>
      <c r="L1138" s="3" t="s">
        <v>368</v>
      </c>
      <c r="M1138" s="3">
        <v>2006</v>
      </c>
      <c r="N1138" s="4" t="s">
        <v>368</v>
      </c>
      <c r="O1138" s="4" t="s">
        <v>267</v>
      </c>
      <c r="P1138" s="3">
        <v>2017</v>
      </c>
      <c r="Q1138" s="1" t="s">
        <v>4120</v>
      </c>
      <c r="R1138" s="2" t="b">
        <f t="shared" si="4"/>
        <v>1</v>
      </c>
    </row>
    <row r="1139" spans="1:18" x14ac:dyDescent="0.3">
      <c r="A1139" s="100">
        <v>1130</v>
      </c>
      <c r="B1139" s="100">
        <v>1</v>
      </c>
      <c r="C1139" s="100" t="s">
        <v>1392</v>
      </c>
      <c r="D1139" s="3" t="s">
        <v>2338</v>
      </c>
      <c r="E1139" s="3" t="s">
        <v>2703</v>
      </c>
      <c r="F1139" s="101" t="s">
        <v>2721</v>
      </c>
      <c r="G1139" s="101" t="s">
        <v>2731</v>
      </c>
      <c r="H1139" s="101" t="s">
        <v>4121</v>
      </c>
      <c r="I1139" s="102">
        <v>60092</v>
      </c>
      <c r="J1139" s="102">
        <v>68649334</v>
      </c>
      <c r="K1139" s="3" t="s">
        <v>104</v>
      </c>
      <c r="L1139" s="3" t="s">
        <v>368</v>
      </c>
      <c r="M1139" s="3">
        <v>2006</v>
      </c>
      <c r="N1139" s="4" t="s">
        <v>368</v>
      </c>
      <c r="O1139" s="4" t="s">
        <v>267</v>
      </c>
      <c r="P1139" s="3">
        <v>2018</v>
      </c>
      <c r="Q1139" s="1" t="s">
        <v>4121</v>
      </c>
      <c r="R1139" s="2" t="b">
        <f t="shared" si="4"/>
        <v>1</v>
      </c>
    </row>
    <row r="1140" spans="1:18" x14ac:dyDescent="0.3">
      <c r="A1140" s="100">
        <v>1131</v>
      </c>
      <c r="B1140" s="100">
        <v>1</v>
      </c>
      <c r="C1140" s="100" t="s">
        <v>1392</v>
      </c>
      <c r="D1140" s="3" t="s">
        <v>2338</v>
      </c>
      <c r="E1140" s="3" t="s">
        <v>2703</v>
      </c>
      <c r="F1140" s="101" t="s">
        <v>2721</v>
      </c>
      <c r="G1140" s="101" t="s">
        <v>2733</v>
      </c>
      <c r="H1140" s="101" t="s">
        <v>4122</v>
      </c>
      <c r="I1140" s="102">
        <v>60093</v>
      </c>
      <c r="J1140" s="102">
        <v>68649427</v>
      </c>
      <c r="K1140" s="3" t="s">
        <v>104</v>
      </c>
      <c r="L1140" s="3" t="s">
        <v>368</v>
      </c>
      <c r="M1140" s="3">
        <v>2006</v>
      </c>
      <c r="N1140" s="4" t="s">
        <v>368</v>
      </c>
      <c r="O1140" s="4" t="s">
        <v>267</v>
      </c>
      <c r="P1140" s="3">
        <v>2018</v>
      </c>
      <c r="Q1140" s="1" t="s">
        <v>4122</v>
      </c>
      <c r="R1140" s="2" t="b">
        <f t="shared" si="4"/>
        <v>1</v>
      </c>
    </row>
    <row r="1141" spans="1:18" x14ac:dyDescent="0.3">
      <c r="A1141" s="100">
        <v>1132</v>
      </c>
      <c r="B1141" s="100">
        <v>1</v>
      </c>
      <c r="C1141" s="100" t="s">
        <v>1392</v>
      </c>
      <c r="D1141" s="3" t="s">
        <v>2338</v>
      </c>
      <c r="E1141" s="3" t="s">
        <v>2703</v>
      </c>
      <c r="F1141" s="101" t="s">
        <v>2721</v>
      </c>
      <c r="G1141" s="101" t="s">
        <v>1811</v>
      </c>
      <c r="H1141" s="101" t="s">
        <v>4123</v>
      </c>
      <c r="I1141" s="102">
        <v>60094</v>
      </c>
      <c r="J1141" s="102">
        <v>68649513</v>
      </c>
      <c r="K1141" s="3" t="s">
        <v>104</v>
      </c>
      <c r="L1141" s="3" t="s">
        <v>368</v>
      </c>
      <c r="M1141" s="3">
        <v>2006</v>
      </c>
      <c r="N1141" s="4" t="s">
        <v>368</v>
      </c>
      <c r="O1141" s="4" t="s">
        <v>267</v>
      </c>
      <c r="P1141" s="3">
        <v>2018</v>
      </c>
      <c r="Q1141" s="1" t="s">
        <v>4123</v>
      </c>
      <c r="R1141" s="2" t="b">
        <f t="shared" si="4"/>
        <v>1</v>
      </c>
    </row>
    <row r="1142" spans="1:18" x14ac:dyDescent="0.3">
      <c r="A1142" s="100">
        <v>1133</v>
      </c>
      <c r="B1142" s="100">
        <v>1</v>
      </c>
      <c r="C1142" s="100" t="s">
        <v>1392</v>
      </c>
      <c r="D1142" s="3" t="s">
        <v>2338</v>
      </c>
      <c r="E1142" s="3" t="s">
        <v>2703</v>
      </c>
      <c r="F1142" s="101" t="s">
        <v>2721</v>
      </c>
      <c r="G1142" s="101" t="s">
        <v>2736</v>
      </c>
      <c r="H1142" s="101" t="s">
        <v>4124</v>
      </c>
      <c r="I1142" s="102">
        <v>60095</v>
      </c>
      <c r="J1142" s="102">
        <v>115736886</v>
      </c>
      <c r="K1142" s="3" t="s">
        <v>104</v>
      </c>
      <c r="L1142" s="3" t="s">
        <v>2738</v>
      </c>
      <c r="M1142" s="3">
        <v>2006</v>
      </c>
      <c r="N1142" s="4" t="s">
        <v>1561</v>
      </c>
      <c r="O1142" s="4" t="s">
        <v>4125</v>
      </c>
      <c r="P1142" s="110">
        <v>44197</v>
      </c>
      <c r="Q1142" s="1" t="s">
        <v>4124</v>
      </c>
      <c r="R1142" s="2" t="b">
        <f t="shared" si="4"/>
        <v>1</v>
      </c>
    </row>
    <row r="1143" spans="1:18" x14ac:dyDescent="0.3">
      <c r="A1143" s="100">
        <v>1134</v>
      </c>
      <c r="B1143" s="100">
        <v>1</v>
      </c>
      <c r="C1143" s="100" t="s">
        <v>1392</v>
      </c>
      <c r="D1143" s="3" t="s">
        <v>2338</v>
      </c>
      <c r="E1143" s="3" t="s">
        <v>2703</v>
      </c>
      <c r="F1143" s="101" t="s">
        <v>2721</v>
      </c>
      <c r="G1143" s="101" t="s">
        <v>2739</v>
      </c>
      <c r="H1143" s="101" t="s">
        <v>4126</v>
      </c>
      <c r="I1143" s="102">
        <v>60096</v>
      </c>
      <c r="J1143" s="102">
        <v>124438543</v>
      </c>
      <c r="K1143" s="3" t="s">
        <v>104</v>
      </c>
      <c r="L1143" s="3" t="s">
        <v>486</v>
      </c>
      <c r="M1143" s="3">
        <v>2006</v>
      </c>
      <c r="N1143" s="4" t="s">
        <v>486</v>
      </c>
      <c r="O1143" s="4" t="s">
        <v>267</v>
      </c>
      <c r="P1143" s="104">
        <v>43891</v>
      </c>
      <c r="Q1143" s="1" t="s">
        <v>4126</v>
      </c>
      <c r="R1143" s="2" t="b">
        <f t="shared" si="4"/>
        <v>1</v>
      </c>
    </row>
    <row r="1144" spans="1:18" x14ac:dyDescent="0.3">
      <c r="A1144" s="100">
        <v>1135</v>
      </c>
      <c r="B1144" s="100">
        <v>1</v>
      </c>
      <c r="C1144" s="100" t="s">
        <v>1392</v>
      </c>
      <c r="D1144" s="3" t="s">
        <v>2338</v>
      </c>
      <c r="E1144" s="3" t="s">
        <v>2703</v>
      </c>
      <c r="F1144" s="101" t="s">
        <v>2721</v>
      </c>
      <c r="G1144" s="101" t="s">
        <v>2741</v>
      </c>
      <c r="H1144" s="101" t="s">
        <v>4127</v>
      </c>
      <c r="I1144" s="102">
        <v>42730</v>
      </c>
      <c r="J1144" s="102">
        <v>68649607</v>
      </c>
      <c r="K1144" s="3" t="s">
        <v>104</v>
      </c>
      <c r="L1144" s="3" t="s">
        <v>2972</v>
      </c>
      <c r="M1144" s="3">
        <v>2003</v>
      </c>
      <c r="N1144" s="4" t="s">
        <v>2972</v>
      </c>
      <c r="O1144" s="4" t="s">
        <v>1218</v>
      </c>
      <c r="P1144" s="3">
        <v>2018</v>
      </c>
      <c r="Q1144" s="1" t="s">
        <v>4127</v>
      </c>
      <c r="R1144" s="2" t="b">
        <f t="shared" si="4"/>
        <v>1</v>
      </c>
    </row>
    <row r="1145" spans="1:18" x14ac:dyDescent="0.3">
      <c r="A1145" s="100">
        <v>1136</v>
      </c>
      <c r="B1145" s="100">
        <v>1</v>
      </c>
      <c r="C1145" s="100" t="s">
        <v>1392</v>
      </c>
      <c r="D1145" s="3" t="s">
        <v>2338</v>
      </c>
      <c r="E1145" s="3" t="s">
        <v>2703</v>
      </c>
      <c r="F1145" s="101" t="s">
        <v>2721</v>
      </c>
      <c r="G1145" s="101" t="s">
        <v>2743</v>
      </c>
      <c r="H1145" s="101" t="s">
        <v>4128</v>
      </c>
      <c r="I1145" s="102">
        <v>60097</v>
      </c>
      <c r="J1145" s="102">
        <v>68649676</v>
      </c>
      <c r="K1145" s="3" t="s">
        <v>104</v>
      </c>
      <c r="L1145" s="3" t="s">
        <v>368</v>
      </c>
      <c r="M1145" s="3">
        <v>2006</v>
      </c>
      <c r="N1145" s="4" t="s">
        <v>368</v>
      </c>
      <c r="O1145" s="4" t="s">
        <v>267</v>
      </c>
      <c r="P1145" s="3">
        <v>2018</v>
      </c>
      <c r="Q1145" s="1" t="s">
        <v>4128</v>
      </c>
      <c r="R1145" s="2" t="b">
        <f t="shared" si="4"/>
        <v>1</v>
      </c>
    </row>
    <row r="1146" spans="1:18" x14ac:dyDescent="0.3">
      <c r="A1146" s="100">
        <v>1137</v>
      </c>
      <c r="B1146" s="100">
        <v>1</v>
      </c>
      <c r="C1146" s="100" t="s">
        <v>1392</v>
      </c>
      <c r="D1146" s="3" t="s">
        <v>2338</v>
      </c>
      <c r="E1146" s="3" t="s">
        <v>2703</v>
      </c>
      <c r="F1146" s="101" t="s">
        <v>2721</v>
      </c>
      <c r="G1146" s="101" t="s">
        <v>2745</v>
      </c>
      <c r="H1146" s="101" t="s">
        <v>4129</v>
      </c>
      <c r="I1146" s="102">
        <v>60098</v>
      </c>
      <c r="J1146" s="102">
        <v>68649760</v>
      </c>
      <c r="K1146" s="3" t="s">
        <v>104</v>
      </c>
      <c r="L1146" s="3" t="s">
        <v>368</v>
      </c>
      <c r="M1146" s="3">
        <v>2006</v>
      </c>
      <c r="N1146" s="4" t="s">
        <v>368</v>
      </c>
      <c r="O1146" s="4" t="s">
        <v>267</v>
      </c>
      <c r="P1146" s="3">
        <v>2018</v>
      </c>
      <c r="Q1146" s="1" t="s">
        <v>4129</v>
      </c>
      <c r="R1146" s="2" t="b">
        <f t="shared" si="4"/>
        <v>1</v>
      </c>
    </row>
    <row r="1147" spans="1:18" x14ac:dyDescent="0.3">
      <c r="A1147" s="100">
        <v>1138</v>
      </c>
      <c r="B1147" s="100">
        <v>1</v>
      </c>
      <c r="C1147" s="100" t="s">
        <v>1392</v>
      </c>
      <c r="D1147" s="3" t="s">
        <v>2338</v>
      </c>
      <c r="E1147" s="3" t="s">
        <v>2703</v>
      </c>
      <c r="F1147" s="101" t="s">
        <v>2721</v>
      </c>
      <c r="G1147" s="101" t="s">
        <v>2747</v>
      </c>
      <c r="H1147" s="101" t="s">
        <v>4130</v>
      </c>
      <c r="I1147" s="102">
        <v>60099</v>
      </c>
      <c r="J1147" s="102">
        <v>116737804</v>
      </c>
      <c r="K1147" s="3" t="s">
        <v>104</v>
      </c>
      <c r="L1147" s="3" t="s">
        <v>368</v>
      </c>
      <c r="M1147" s="3">
        <v>2006</v>
      </c>
      <c r="N1147" s="4" t="s">
        <v>368</v>
      </c>
      <c r="O1147" s="4" t="s">
        <v>267</v>
      </c>
      <c r="P1147" s="3">
        <v>2017</v>
      </c>
      <c r="Q1147" s="1" t="s">
        <v>4130</v>
      </c>
      <c r="R1147" s="2" t="b">
        <f t="shared" si="4"/>
        <v>1</v>
      </c>
    </row>
    <row r="1148" spans="1:18" x14ac:dyDescent="0.3">
      <c r="A1148" s="100">
        <v>1139</v>
      </c>
      <c r="B1148" s="100">
        <v>1</v>
      </c>
      <c r="C1148" s="100" t="s">
        <v>1392</v>
      </c>
      <c r="D1148" s="3" t="s">
        <v>2338</v>
      </c>
      <c r="E1148" s="3" t="s">
        <v>2703</v>
      </c>
      <c r="F1148" s="101" t="s">
        <v>2721</v>
      </c>
      <c r="G1148" s="101" t="s">
        <v>2749</v>
      </c>
      <c r="H1148" s="101" t="s">
        <v>4131</v>
      </c>
      <c r="I1148" s="102">
        <v>60100</v>
      </c>
      <c r="J1148" s="102">
        <v>68649829</v>
      </c>
      <c r="K1148" s="3" t="s">
        <v>104</v>
      </c>
      <c r="L1148" s="3" t="s">
        <v>1540</v>
      </c>
      <c r="M1148" s="3">
        <v>2006</v>
      </c>
      <c r="N1148" s="4" t="s">
        <v>1540</v>
      </c>
      <c r="O1148" s="4" t="s">
        <v>1218</v>
      </c>
      <c r="P1148" s="3">
        <v>2018</v>
      </c>
      <c r="Q1148" s="1" t="s">
        <v>4131</v>
      </c>
      <c r="R1148" s="2" t="b">
        <f t="shared" si="4"/>
        <v>1</v>
      </c>
    </row>
    <row r="1149" spans="1:18" x14ac:dyDescent="0.3">
      <c r="A1149" s="100">
        <v>1140</v>
      </c>
      <c r="B1149" s="100">
        <v>1</v>
      </c>
      <c r="C1149" s="100" t="s">
        <v>1392</v>
      </c>
      <c r="D1149" s="3" t="s">
        <v>2338</v>
      </c>
      <c r="E1149" s="3" t="s">
        <v>2703</v>
      </c>
      <c r="F1149" s="101" t="s">
        <v>2721</v>
      </c>
      <c r="G1149" s="101" t="s">
        <v>2751</v>
      </c>
      <c r="H1149" s="101" t="s">
        <v>4132</v>
      </c>
      <c r="I1149" s="102">
        <v>60101</v>
      </c>
      <c r="J1149" s="102">
        <v>116737872</v>
      </c>
      <c r="K1149" s="3" t="s">
        <v>104</v>
      </c>
      <c r="L1149" s="3" t="s">
        <v>368</v>
      </c>
      <c r="M1149" s="3">
        <v>2006</v>
      </c>
      <c r="N1149" s="4" t="s">
        <v>368</v>
      </c>
      <c r="O1149" s="4" t="s">
        <v>267</v>
      </c>
      <c r="P1149" s="3">
        <v>2017</v>
      </c>
      <c r="Q1149" s="1" t="s">
        <v>4132</v>
      </c>
      <c r="R1149" s="2" t="b">
        <f t="shared" si="4"/>
        <v>1</v>
      </c>
    </row>
    <row r="1150" spans="1:18" x14ac:dyDescent="0.3">
      <c r="A1150" s="100">
        <v>1141</v>
      </c>
      <c r="B1150" s="100">
        <v>1</v>
      </c>
      <c r="C1150" s="100" t="s">
        <v>1392</v>
      </c>
      <c r="D1150" s="3" t="s">
        <v>2338</v>
      </c>
      <c r="E1150" s="3" t="s">
        <v>2703</v>
      </c>
      <c r="F1150" s="101" t="s">
        <v>2721</v>
      </c>
      <c r="G1150" s="101" t="s">
        <v>2753</v>
      </c>
      <c r="H1150" s="101" t="s">
        <v>4133</v>
      </c>
      <c r="I1150" s="102">
        <v>60102</v>
      </c>
      <c r="J1150" s="102">
        <v>68649928</v>
      </c>
      <c r="K1150" s="3" t="s">
        <v>104</v>
      </c>
      <c r="L1150" s="3" t="s">
        <v>368</v>
      </c>
      <c r="M1150" s="3">
        <v>2006</v>
      </c>
      <c r="N1150" s="4" t="s">
        <v>368</v>
      </c>
      <c r="O1150" s="4" t="s">
        <v>267</v>
      </c>
      <c r="P1150" s="3">
        <v>2018</v>
      </c>
      <c r="Q1150" s="1" t="s">
        <v>4133</v>
      </c>
      <c r="R1150" s="2" t="b">
        <f t="shared" si="4"/>
        <v>1</v>
      </c>
    </row>
    <row r="1151" spans="1:18" x14ac:dyDescent="0.3">
      <c r="A1151" s="100">
        <v>1142</v>
      </c>
      <c r="B1151" s="100">
        <v>1</v>
      </c>
      <c r="C1151" s="100" t="s">
        <v>1392</v>
      </c>
      <c r="D1151" s="3" t="s">
        <v>2338</v>
      </c>
      <c r="E1151" s="3" t="s">
        <v>2703</v>
      </c>
      <c r="F1151" s="101" t="s">
        <v>2721</v>
      </c>
      <c r="G1151" s="101" t="s">
        <v>959</v>
      </c>
      <c r="H1151" s="101" t="s">
        <v>4134</v>
      </c>
      <c r="I1151" s="102">
        <v>60103</v>
      </c>
      <c r="J1151" s="102">
        <v>68650051</v>
      </c>
      <c r="K1151" s="3" t="s">
        <v>104</v>
      </c>
      <c r="L1151" s="3" t="s">
        <v>368</v>
      </c>
      <c r="M1151" s="3">
        <v>2006</v>
      </c>
      <c r="N1151" s="4" t="s">
        <v>368</v>
      </c>
      <c r="O1151" s="4" t="s">
        <v>267</v>
      </c>
      <c r="P1151" s="3">
        <v>2018</v>
      </c>
      <c r="Q1151" s="1" t="s">
        <v>4134</v>
      </c>
      <c r="R1151" s="2" t="b">
        <f t="shared" si="4"/>
        <v>1</v>
      </c>
    </row>
    <row r="1152" spans="1:18" x14ac:dyDescent="0.3">
      <c r="A1152" s="100">
        <v>1143</v>
      </c>
      <c r="B1152" s="100">
        <v>1</v>
      </c>
      <c r="C1152" s="100" t="s">
        <v>1392</v>
      </c>
      <c r="D1152" s="3" t="s">
        <v>2338</v>
      </c>
      <c r="E1152" s="3" t="s">
        <v>2703</v>
      </c>
      <c r="F1152" s="101" t="s">
        <v>2721</v>
      </c>
      <c r="G1152" s="101" t="s">
        <v>2756</v>
      </c>
      <c r="H1152" s="101" t="s">
        <v>4135</v>
      </c>
      <c r="I1152" s="102">
        <v>60104</v>
      </c>
      <c r="J1152" s="102">
        <v>68650134</v>
      </c>
      <c r="K1152" s="3" t="s">
        <v>104</v>
      </c>
      <c r="L1152" s="3" t="s">
        <v>1217</v>
      </c>
      <c r="M1152" s="3">
        <v>2006</v>
      </c>
      <c r="N1152" s="4" t="s">
        <v>1217</v>
      </c>
      <c r="O1152" s="4" t="s">
        <v>2980</v>
      </c>
      <c r="P1152" s="3">
        <v>2018</v>
      </c>
      <c r="Q1152" s="1" t="s">
        <v>4135</v>
      </c>
      <c r="R1152" s="2" t="b">
        <f t="shared" si="4"/>
        <v>1</v>
      </c>
    </row>
    <row r="1153" spans="1:18" x14ac:dyDescent="0.3">
      <c r="A1153" s="100">
        <v>1144</v>
      </c>
      <c r="B1153" s="100">
        <v>1</v>
      </c>
      <c r="C1153" s="100" t="s">
        <v>1392</v>
      </c>
      <c r="D1153" s="3" t="s">
        <v>2338</v>
      </c>
      <c r="E1153" s="3" t="s">
        <v>2703</v>
      </c>
      <c r="F1153" s="101" t="s">
        <v>2721</v>
      </c>
      <c r="G1153" s="101" t="s">
        <v>2758</v>
      </c>
      <c r="H1153" s="101" t="s">
        <v>4136</v>
      </c>
      <c r="I1153" s="102">
        <v>60105</v>
      </c>
      <c r="J1153" s="102">
        <v>68650230</v>
      </c>
      <c r="K1153" s="3" t="s">
        <v>104</v>
      </c>
      <c r="L1153" s="3" t="s">
        <v>1217</v>
      </c>
      <c r="M1153" s="3">
        <v>2006</v>
      </c>
      <c r="N1153" s="4" t="s">
        <v>1217</v>
      </c>
      <c r="O1153" s="4" t="s">
        <v>2980</v>
      </c>
      <c r="P1153" s="3">
        <v>2018</v>
      </c>
      <c r="Q1153" s="1" t="s">
        <v>4136</v>
      </c>
      <c r="R1153" s="2" t="b">
        <f t="shared" si="4"/>
        <v>1</v>
      </c>
    </row>
    <row r="1154" spans="1:18" x14ac:dyDescent="0.3">
      <c r="A1154" s="100">
        <v>1145</v>
      </c>
      <c r="B1154" s="100">
        <v>1</v>
      </c>
      <c r="C1154" s="100" t="s">
        <v>1392</v>
      </c>
      <c r="D1154" s="3" t="s">
        <v>2338</v>
      </c>
      <c r="E1154" s="3" t="s">
        <v>2703</v>
      </c>
      <c r="F1154" s="101" t="s">
        <v>2721</v>
      </c>
      <c r="G1154" s="101" t="s">
        <v>324</v>
      </c>
      <c r="H1154" s="101" t="s">
        <v>4137</v>
      </c>
      <c r="I1154" s="102">
        <v>60106</v>
      </c>
      <c r="J1154" s="102">
        <v>68650340</v>
      </c>
      <c r="K1154" s="3" t="s">
        <v>104</v>
      </c>
      <c r="L1154" s="3" t="s">
        <v>368</v>
      </c>
      <c r="M1154" s="3">
        <v>2006</v>
      </c>
      <c r="N1154" s="4" t="s">
        <v>368</v>
      </c>
      <c r="O1154" s="4" t="s">
        <v>267</v>
      </c>
      <c r="P1154" s="3">
        <v>2018</v>
      </c>
      <c r="Q1154" s="1" t="s">
        <v>4137</v>
      </c>
      <c r="R1154" s="2" t="b">
        <f t="shared" si="4"/>
        <v>1</v>
      </c>
    </row>
    <row r="1155" spans="1:18" x14ac:dyDescent="0.3">
      <c r="A1155" s="100">
        <v>1146</v>
      </c>
      <c r="B1155" s="100">
        <v>1</v>
      </c>
      <c r="C1155" s="100" t="s">
        <v>1392</v>
      </c>
      <c r="D1155" s="3" t="s">
        <v>2338</v>
      </c>
      <c r="E1155" s="3" t="s">
        <v>2761</v>
      </c>
      <c r="F1155" s="101" t="s">
        <v>2762</v>
      </c>
      <c r="G1155" s="101" t="s">
        <v>2763</v>
      </c>
      <c r="H1155" s="101" t="s">
        <v>4138</v>
      </c>
      <c r="I1155" s="102">
        <v>169243577</v>
      </c>
      <c r="J1155" s="102">
        <v>124440562</v>
      </c>
      <c r="K1155" s="3" t="s">
        <v>104</v>
      </c>
      <c r="L1155" s="3" t="s">
        <v>1540</v>
      </c>
      <c r="M1155" s="3">
        <v>2006</v>
      </c>
      <c r="N1155" s="4" t="s">
        <v>1540</v>
      </c>
      <c r="O1155" s="4" t="s">
        <v>1218</v>
      </c>
      <c r="P1155" s="110">
        <v>44197</v>
      </c>
      <c r="Q1155" s="1" t="s">
        <v>4138</v>
      </c>
      <c r="R1155" s="2" t="b">
        <f t="shared" si="4"/>
        <v>1</v>
      </c>
    </row>
    <row r="1156" spans="1:18" x14ac:dyDescent="0.3">
      <c r="A1156" s="100">
        <v>1147</v>
      </c>
      <c r="B1156" s="100">
        <v>1</v>
      </c>
      <c r="C1156" s="100" t="s">
        <v>1392</v>
      </c>
      <c r="D1156" s="3" t="s">
        <v>2338</v>
      </c>
      <c r="E1156" s="3" t="s">
        <v>2761</v>
      </c>
      <c r="F1156" s="101" t="s">
        <v>2762</v>
      </c>
      <c r="G1156" s="101" t="s">
        <v>1066</v>
      </c>
      <c r="H1156" s="101" t="s">
        <v>4139</v>
      </c>
      <c r="I1156" s="102">
        <v>104021731</v>
      </c>
      <c r="J1156" s="102">
        <v>104021771</v>
      </c>
      <c r="K1156" s="3" t="s">
        <v>104</v>
      </c>
      <c r="L1156" s="3" t="s">
        <v>367</v>
      </c>
      <c r="M1156" s="3" t="s">
        <v>267</v>
      </c>
      <c r="N1156" s="4" t="s">
        <v>1217</v>
      </c>
      <c r="O1156" s="4" t="s">
        <v>1218</v>
      </c>
      <c r="P1156" s="110">
        <v>44197</v>
      </c>
      <c r="Q1156" s="1" t="s">
        <v>4139</v>
      </c>
      <c r="R1156" s="2" t="b">
        <f t="shared" si="4"/>
        <v>1</v>
      </c>
    </row>
    <row r="1157" spans="1:18" x14ac:dyDescent="0.3">
      <c r="A1157" s="100">
        <v>1148</v>
      </c>
      <c r="B1157" s="100">
        <v>1</v>
      </c>
      <c r="C1157" s="100" t="s">
        <v>1392</v>
      </c>
      <c r="D1157" s="3" t="s">
        <v>2338</v>
      </c>
      <c r="E1157" s="3" t="s">
        <v>2761</v>
      </c>
      <c r="F1157" s="101" t="s">
        <v>2762</v>
      </c>
      <c r="G1157" s="101" t="s">
        <v>2766</v>
      </c>
      <c r="H1157" s="101" t="s">
        <v>4140</v>
      </c>
      <c r="I1157" s="102">
        <v>42564343</v>
      </c>
      <c r="J1157" s="102">
        <v>2924463</v>
      </c>
      <c r="K1157" s="3" t="s">
        <v>104</v>
      </c>
      <c r="L1157" s="3" t="s">
        <v>2972</v>
      </c>
      <c r="M1157" s="3">
        <v>2006</v>
      </c>
      <c r="N1157" s="4" t="s">
        <v>1540</v>
      </c>
      <c r="O1157" s="4" t="s">
        <v>1218</v>
      </c>
      <c r="P1157" s="110">
        <v>44197</v>
      </c>
      <c r="Q1157" s="1" t="s">
        <v>4140</v>
      </c>
      <c r="R1157" s="2" t="b">
        <f t="shared" si="4"/>
        <v>1</v>
      </c>
    </row>
    <row r="1158" spans="1:18" x14ac:dyDescent="0.3">
      <c r="A1158" s="100">
        <v>1149</v>
      </c>
      <c r="B1158" s="100">
        <v>1</v>
      </c>
      <c r="C1158" s="100" t="s">
        <v>1392</v>
      </c>
      <c r="D1158" s="3" t="s">
        <v>2338</v>
      </c>
      <c r="E1158" s="3" t="s">
        <v>2761</v>
      </c>
      <c r="F1158" s="101" t="s">
        <v>2762</v>
      </c>
      <c r="G1158" s="101" t="s">
        <v>2768</v>
      </c>
      <c r="H1158" s="101" t="s">
        <v>4141</v>
      </c>
      <c r="I1158" s="102">
        <v>104021947</v>
      </c>
      <c r="J1158" s="102">
        <v>104021988</v>
      </c>
      <c r="K1158" s="3" t="s">
        <v>104</v>
      </c>
      <c r="L1158" s="105" t="s">
        <v>367</v>
      </c>
      <c r="M1158" s="3" t="s">
        <v>267</v>
      </c>
      <c r="N1158" s="4" t="s">
        <v>1217</v>
      </c>
      <c r="O1158" s="4" t="s">
        <v>1218</v>
      </c>
      <c r="P1158" s="110">
        <v>44197</v>
      </c>
      <c r="Q1158" s="1" t="s">
        <v>4141</v>
      </c>
      <c r="R1158" s="2" t="b">
        <f t="shared" si="4"/>
        <v>1</v>
      </c>
    </row>
    <row r="1159" spans="1:18" x14ac:dyDescent="0.3">
      <c r="A1159" s="100">
        <v>1150</v>
      </c>
      <c r="B1159" s="100">
        <v>1</v>
      </c>
      <c r="C1159" s="100" t="s">
        <v>1392</v>
      </c>
      <c r="D1159" s="3" t="s">
        <v>2338</v>
      </c>
      <c r="E1159" s="3" t="s">
        <v>2761</v>
      </c>
      <c r="F1159" s="101" t="s">
        <v>2762</v>
      </c>
      <c r="G1159" s="101" t="s">
        <v>1628</v>
      </c>
      <c r="H1159" s="101" t="s">
        <v>4142</v>
      </c>
      <c r="I1159" s="102">
        <v>42566169</v>
      </c>
      <c r="J1159" s="102">
        <v>42566212</v>
      </c>
      <c r="K1159" s="3" t="s">
        <v>104</v>
      </c>
      <c r="L1159" s="3" t="s">
        <v>367</v>
      </c>
      <c r="M1159" s="3" t="s">
        <v>267</v>
      </c>
      <c r="N1159" s="4" t="s">
        <v>1217</v>
      </c>
      <c r="O1159" s="4" t="s">
        <v>2980</v>
      </c>
      <c r="P1159" s="3">
        <v>2016</v>
      </c>
      <c r="Q1159" s="1" t="s">
        <v>4142</v>
      </c>
      <c r="R1159" s="2" t="b">
        <f t="shared" si="4"/>
        <v>1</v>
      </c>
    </row>
    <row r="1160" spans="1:18" x14ac:dyDescent="0.3">
      <c r="A1160" s="100">
        <v>1151</v>
      </c>
      <c r="B1160" s="100">
        <v>1</v>
      </c>
      <c r="C1160" s="100" t="s">
        <v>1392</v>
      </c>
      <c r="D1160" s="3" t="s">
        <v>2338</v>
      </c>
      <c r="E1160" s="3" t="s">
        <v>2771</v>
      </c>
      <c r="F1160" s="101" t="s">
        <v>2772</v>
      </c>
      <c r="G1160" s="101" t="s">
        <v>2044</v>
      </c>
      <c r="H1160" s="101" t="s">
        <v>4143</v>
      </c>
      <c r="I1160" s="102">
        <v>161396</v>
      </c>
      <c r="J1160" s="102">
        <v>124477188</v>
      </c>
      <c r="K1160" s="3" t="s">
        <v>104</v>
      </c>
      <c r="L1160" s="3" t="s">
        <v>486</v>
      </c>
      <c r="M1160" s="3">
        <v>2008</v>
      </c>
      <c r="N1160" s="4" t="s">
        <v>486</v>
      </c>
      <c r="O1160" s="4" t="s">
        <v>267</v>
      </c>
      <c r="P1160" s="106">
        <v>43891</v>
      </c>
      <c r="Q1160" s="1" t="s">
        <v>4143</v>
      </c>
      <c r="R1160" s="2" t="b">
        <f t="shared" si="4"/>
        <v>1</v>
      </c>
    </row>
    <row r="1161" spans="1:18" x14ac:dyDescent="0.3">
      <c r="A1161" s="100">
        <v>1152</v>
      </c>
      <c r="B1161" s="100">
        <v>1</v>
      </c>
      <c r="C1161" s="100" t="s">
        <v>1392</v>
      </c>
      <c r="D1161" s="3" t="s">
        <v>2338</v>
      </c>
      <c r="E1161" s="3" t="s">
        <v>2771</v>
      </c>
      <c r="F1161" s="101" t="s">
        <v>2772</v>
      </c>
      <c r="G1161" s="101" t="s">
        <v>2774</v>
      </c>
      <c r="H1161" s="101" t="s">
        <v>4144</v>
      </c>
      <c r="I1161" s="102">
        <v>60127</v>
      </c>
      <c r="J1161" s="102">
        <v>124441812</v>
      </c>
      <c r="K1161" s="3" t="s">
        <v>104</v>
      </c>
      <c r="L1161" s="3" t="s">
        <v>486</v>
      </c>
      <c r="M1161" s="3">
        <v>2006</v>
      </c>
      <c r="N1161" s="4" t="s">
        <v>1561</v>
      </c>
      <c r="O1161" s="4" t="s">
        <v>1218</v>
      </c>
      <c r="P1161" s="110">
        <v>44197</v>
      </c>
      <c r="Q1161" s="1" t="s">
        <v>4144</v>
      </c>
      <c r="R1161" s="2" t="b">
        <f t="shared" si="4"/>
        <v>1</v>
      </c>
    </row>
    <row r="1162" spans="1:18" x14ac:dyDescent="0.3">
      <c r="A1162" s="100">
        <v>1153</v>
      </c>
      <c r="B1162" s="100">
        <v>1</v>
      </c>
      <c r="C1162" s="100" t="s">
        <v>1392</v>
      </c>
      <c r="D1162" s="3" t="s">
        <v>2338</v>
      </c>
      <c r="E1162" s="3" t="s">
        <v>2771</v>
      </c>
      <c r="F1162" s="101" t="s">
        <v>2772</v>
      </c>
      <c r="G1162" s="101" t="s">
        <v>2776</v>
      </c>
      <c r="H1162" s="101" t="s">
        <v>4145</v>
      </c>
      <c r="I1162" s="102">
        <v>84785231</v>
      </c>
      <c r="J1162" s="102">
        <v>84785238</v>
      </c>
      <c r="K1162" s="3" t="s">
        <v>104</v>
      </c>
      <c r="L1162" s="3" t="s">
        <v>367</v>
      </c>
      <c r="M1162" s="3" t="s">
        <v>267</v>
      </c>
      <c r="N1162" s="4" t="s">
        <v>368</v>
      </c>
      <c r="O1162" s="4" t="s">
        <v>267</v>
      </c>
      <c r="P1162" s="3">
        <v>2015</v>
      </c>
      <c r="Q1162" s="1" t="s">
        <v>4145</v>
      </c>
      <c r="R1162" s="2" t="b">
        <f t="shared" si="4"/>
        <v>1</v>
      </c>
    </row>
    <row r="1163" spans="1:18" x14ac:dyDescent="0.3">
      <c r="A1163" s="100">
        <v>1154</v>
      </c>
      <c r="B1163" s="100">
        <v>1</v>
      </c>
      <c r="C1163" s="100" t="s">
        <v>1392</v>
      </c>
      <c r="D1163" s="3" t="s">
        <v>2338</v>
      </c>
      <c r="E1163" s="3" t="s">
        <v>2771</v>
      </c>
      <c r="F1163" s="101" t="s">
        <v>2772</v>
      </c>
      <c r="G1163" s="101" t="s">
        <v>678</v>
      </c>
      <c r="H1163" s="101" t="s">
        <v>4146</v>
      </c>
      <c r="I1163" s="102">
        <v>60120</v>
      </c>
      <c r="J1163" s="102">
        <v>124440727</v>
      </c>
      <c r="K1163" s="3" t="s">
        <v>104</v>
      </c>
      <c r="L1163" s="105" t="s">
        <v>1540</v>
      </c>
      <c r="M1163" s="105">
        <v>2006</v>
      </c>
      <c r="N1163" s="4" t="s">
        <v>1540</v>
      </c>
      <c r="O1163" s="4" t="s">
        <v>1218</v>
      </c>
      <c r="P1163" s="106">
        <v>43891</v>
      </c>
      <c r="Q1163" s="1" t="s">
        <v>4146</v>
      </c>
      <c r="R1163" s="2" t="b">
        <f t="shared" si="4"/>
        <v>1</v>
      </c>
    </row>
    <row r="1164" spans="1:18" x14ac:dyDescent="0.3">
      <c r="A1164" s="100">
        <v>1155</v>
      </c>
      <c r="B1164" s="100">
        <v>1</v>
      </c>
      <c r="C1164" s="100" t="s">
        <v>1392</v>
      </c>
      <c r="D1164" s="3" t="s">
        <v>2338</v>
      </c>
      <c r="E1164" s="3" t="s">
        <v>2771</v>
      </c>
      <c r="F1164" s="101" t="s">
        <v>2772</v>
      </c>
      <c r="G1164" s="101" t="s">
        <v>2779</v>
      </c>
      <c r="H1164" s="101" t="s">
        <v>4147</v>
      </c>
      <c r="I1164" s="102">
        <v>104023514</v>
      </c>
      <c r="J1164" s="102">
        <v>109922492</v>
      </c>
      <c r="K1164" s="3" t="s">
        <v>104</v>
      </c>
      <c r="L1164" s="3" t="s">
        <v>367</v>
      </c>
      <c r="M1164" s="3" t="s">
        <v>267</v>
      </c>
      <c r="N1164" s="4" t="s">
        <v>1540</v>
      </c>
      <c r="O1164" s="4" t="s">
        <v>3003</v>
      </c>
      <c r="P1164" s="103">
        <v>2017</v>
      </c>
      <c r="Q1164" s="1" t="s">
        <v>4147</v>
      </c>
      <c r="R1164" s="2" t="b">
        <f t="shared" si="4"/>
        <v>1</v>
      </c>
    </row>
    <row r="1165" spans="1:18" x14ac:dyDescent="0.3">
      <c r="A1165" s="100">
        <v>1156</v>
      </c>
      <c r="B1165" s="100">
        <v>1</v>
      </c>
      <c r="C1165" s="100" t="s">
        <v>1392</v>
      </c>
      <c r="D1165" s="3" t="s">
        <v>2338</v>
      </c>
      <c r="E1165" s="3" t="s">
        <v>2771</v>
      </c>
      <c r="F1165" s="101" t="s">
        <v>2772</v>
      </c>
      <c r="G1165" s="101" t="s">
        <v>2781</v>
      </c>
      <c r="H1165" s="101" t="s">
        <v>4148</v>
      </c>
      <c r="I1165" s="102">
        <v>84784918</v>
      </c>
      <c r="J1165" s="102">
        <v>68607458</v>
      </c>
      <c r="K1165" s="3" t="s">
        <v>104</v>
      </c>
      <c r="L1165" s="3" t="s">
        <v>367</v>
      </c>
      <c r="M1165" s="3" t="s">
        <v>267</v>
      </c>
      <c r="N1165" s="4" t="s">
        <v>1217</v>
      </c>
      <c r="O1165" s="4" t="s">
        <v>2980</v>
      </c>
      <c r="P1165" s="3">
        <v>2015</v>
      </c>
      <c r="Q1165" s="1" t="s">
        <v>4148</v>
      </c>
      <c r="R1165" s="2" t="b">
        <f t="shared" si="4"/>
        <v>1</v>
      </c>
    </row>
    <row r="1166" spans="1:18" x14ac:dyDescent="0.3">
      <c r="A1166" s="100">
        <v>1157</v>
      </c>
      <c r="B1166" s="100">
        <v>1</v>
      </c>
      <c r="C1166" s="100" t="s">
        <v>1392</v>
      </c>
      <c r="D1166" s="3" t="s">
        <v>2338</v>
      </c>
      <c r="E1166" s="3" t="s">
        <v>2771</v>
      </c>
      <c r="F1166" s="101" t="s">
        <v>2772</v>
      </c>
      <c r="G1166" s="101" t="s">
        <v>2783</v>
      </c>
      <c r="H1166" s="101" t="s">
        <v>4149</v>
      </c>
      <c r="I1166" s="102">
        <v>60121</v>
      </c>
      <c r="J1166" s="102">
        <v>68607665</v>
      </c>
      <c r="K1166" s="3" t="s">
        <v>104</v>
      </c>
      <c r="L1166" s="3" t="s">
        <v>1540</v>
      </c>
      <c r="M1166" s="3">
        <v>2006</v>
      </c>
      <c r="N1166" s="4" t="s">
        <v>1540</v>
      </c>
      <c r="O1166" s="4" t="s">
        <v>1218</v>
      </c>
      <c r="P1166" s="3">
        <v>2015</v>
      </c>
      <c r="Q1166" s="1" t="s">
        <v>4149</v>
      </c>
      <c r="R1166" s="2" t="b">
        <f t="shared" si="4"/>
        <v>1</v>
      </c>
    </row>
    <row r="1167" spans="1:18" x14ac:dyDescent="0.3">
      <c r="A1167" s="100">
        <v>1158</v>
      </c>
      <c r="B1167" s="100">
        <v>1</v>
      </c>
      <c r="C1167" s="100" t="s">
        <v>1392</v>
      </c>
      <c r="D1167" s="3" t="s">
        <v>2338</v>
      </c>
      <c r="E1167" s="3" t="s">
        <v>2771</v>
      </c>
      <c r="F1167" s="101" t="s">
        <v>2785</v>
      </c>
      <c r="G1167" s="101" t="s">
        <v>2786</v>
      </c>
      <c r="H1167" s="101" t="s">
        <v>4150</v>
      </c>
      <c r="I1167" s="102">
        <v>161569</v>
      </c>
      <c r="J1167" s="102">
        <v>124508353</v>
      </c>
      <c r="K1167" s="3" t="s">
        <v>104</v>
      </c>
      <c r="L1167" s="3" t="s">
        <v>486</v>
      </c>
      <c r="M1167" s="3">
        <v>2005</v>
      </c>
      <c r="N1167" s="4" t="s">
        <v>1561</v>
      </c>
      <c r="O1167" s="4" t="s">
        <v>1218</v>
      </c>
      <c r="P1167" s="110">
        <v>44197</v>
      </c>
      <c r="Q1167" s="1" t="s">
        <v>4150</v>
      </c>
      <c r="R1167" s="2" t="b">
        <f t="shared" si="4"/>
        <v>1</v>
      </c>
    </row>
    <row r="1168" spans="1:18" x14ac:dyDescent="0.3">
      <c r="A1168" s="100">
        <v>1159</v>
      </c>
      <c r="B1168" s="100">
        <v>1</v>
      </c>
      <c r="C1168" s="100" t="s">
        <v>1392</v>
      </c>
      <c r="D1168" s="3" t="s">
        <v>2338</v>
      </c>
      <c r="E1168" s="3" t="s">
        <v>2771</v>
      </c>
      <c r="F1168" s="101" t="s">
        <v>2785</v>
      </c>
      <c r="G1168" s="101" t="s">
        <v>1224</v>
      </c>
      <c r="H1168" s="111" t="s">
        <v>4151</v>
      </c>
      <c r="I1168" s="102">
        <v>39416</v>
      </c>
      <c r="J1168" s="102">
        <v>80677869</v>
      </c>
      <c r="K1168" s="3" t="s">
        <v>104</v>
      </c>
      <c r="L1168" s="3" t="s">
        <v>368</v>
      </c>
      <c r="M1168" s="3">
        <v>2006</v>
      </c>
      <c r="N1168" s="4" t="s">
        <v>368</v>
      </c>
      <c r="O1168" s="4" t="s">
        <v>267</v>
      </c>
      <c r="P1168" s="3">
        <v>2015</v>
      </c>
      <c r="Q1168" s="1" t="s">
        <v>4151</v>
      </c>
      <c r="R1168" s="2" t="b">
        <f t="shared" si="4"/>
        <v>1</v>
      </c>
    </row>
    <row r="1169" spans="1:18" x14ac:dyDescent="0.3">
      <c r="A1169" s="100">
        <v>1160</v>
      </c>
      <c r="B1169" s="100">
        <v>1</v>
      </c>
      <c r="C1169" s="100" t="s">
        <v>1392</v>
      </c>
      <c r="D1169" s="3" t="s">
        <v>2338</v>
      </c>
      <c r="E1169" s="3" t="s">
        <v>2771</v>
      </c>
      <c r="F1169" s="101" t="s">
        <v>2785</v>
      </c>
      <c r="G1169" s="101" t="s">
        <v>1100</v>
      </c>
      <c r="H1169" s="101" t="s">
        <v>4152</v>
      </c>
      <c r="I1169" s="102">
        <v>60123</v>
      </c>
      <c r="J1169" s="102">
        <v>124441181</v>
      </c>
      <c r="K1169" s="3" t="s">
        <v>104</v>
      </c>
      <c r="L1169" s="3" t="s">
        <v>486</v>
      </c>
      <c r="M1169" s="3">
        <v>2006</v>
      </c>
      <c r="N1169" s="4" t="s">
        <v>1217</v>
      </c>
      <c r="O1169" s="4" t="s">
        <v>1218</v>
      </c>
      <c r="P1169" s="106">
        <v>43891</v>
      </c>
      <c r="Q1169" s="1" t="s">
        <v>4152</v>
      </c>
      <c r="R1169" s="2" t="b">
        <f t="shared" si="4"/>
        <v>1</v>
      </c>
    </row>
    <row r="1170" spans="1:18" x14ac:dyDescent="0.3">
      <c r="A1170" s="100">
        <v>1161</v>
      </c>
      <c r="B1170" s="100">
        <v>1</v>
      </c>
      <c r="C1170" s="100" t="s">
        <v>1392</v>
      </c>
      <c r="D1170" s="3" t="s">
        <v>2338</v>
      </c>
      <c r="E1170" s="3" t="s">
        <v>2771</v>
      </c>
      <c r="F1170" s="101" t="s">
        <v>2785</v>
      </c>
      <c r="G1170" s="101" t="s">
        <v>2791</v>
      </c>
      <c r="H1170" s="101" t="s">
        <v>4153</v>
      </c>
      <c r="I1170" s="102">
        <v>161568</v>
      </c>
      <c r="J1170" s="102">
        <v>891226</v>
      </c>
      <c r="K1170" s="3" t="s">
        <v>104</v>
      </c>
      <c r="L1170" s="3" t="s">
        <v>486</v>
      </c>
      <c r="M1170" s="3">
        <v>2007</v>
      </c>
      <c r="N1170" s="4" t="s">
        <v>1217</v>
      </c>
      <c r="O1170" s="4" t="s">
        <v>2980</v>
      </c>
      <c r="P1170" s="104">
        <v>43891</v>
      </c>
      <c r="Q1170" s="1" t="s">
        <v>4153</v>
      </c>
      <c r="R1170" s="2" t="b">
        <f t="shared" si="4"/>
        <v>1</v>
      </c>
    </row>
    <row r="1171" spans="1:18" x14ac:dyDescent="0.3">
      <c r="A1171" s="100">
        <v>1162</v>
      </c>
      <c r="B1171" s="100">
        <v>1</v>
      </c>
      <c r="C1171" s="100" t="s">
        <v>1392</v>
      </c>
      <c r="D1171" s="3" t="s">
        <v>2338</v>
      </c>
      <c r="E1171" s="3" t="s">
        <v>2771</v>
      </c>
      <c r="F1171" s="101" t="s">
        <v>2785</v>
      </c>
      <c r="G1171" s="101" t="s">
        <v>2793</v>
      </c>
      <c r="H1171" s="101" t="s">
        <v>4154</v>
      </c>
      <c r="I1171" s="102">
        <v>161436</v>
      </c>
      <c r="J1171" s="102">
        <v>888243</v>
      </c>
      <c r="K1171" s="3" t="s">
        <v>104</v>
      </c>
      <c r="L1171" s="3" t="s">
        <v>486</v>
      </c>
      <c r="M1171" s="3">
        <v>2007</v>
      </c>
      <c r="N1171" s="4" t="s">
        <v>1217</v>
      </c>
      <c r="O1171" s="4" t="s">
        <v>1218</v>
      </c>
      <c r="P1171" s="104">
        <v>43891</v>
      </c>
      <c r="Q1171" s="1" t="s">
        <v>4154</v>
      </c>
      <c r="R1171" s="2" t="b">
        <f t="shared" si="4"/>
        <v>1</v>
      </c>
    </row>
    <row r="1172" spans="1:18" x14ac:dyDescent="0.3">
      <c r="A1172" s="100">
        <v>1163</v>
      </c>
      <c r="B1172" s="100">
        <v>1</v>
      </c>
      <c r="C1172" s="100" t="s">
        <v>1392</v>
      </c>
      <c r="D1172" s="3" t="s">
        <v>2338</v>
      </c>
      <c r="E1172" s="3" t="s">
        <v>2771</v>
      </c>
      <c r="F1172" s="101" t="s">
        <v>2785</v>
      </c>
      <c r="G1172" s="101" t="s">
        <v>2795</v>
      </c>
      <c r="H1172" s="101" t="s">
        <v>4155</v>
      </c>
      <c r="I1172" s="102">
        <v>60124</v>
      </c>
      <c r="J1172" s="102">
        <v>68634957</v>
      </c>
      <c r="K1172" s="3" t="s">
        <v>104</v>
      </c>
      <c r="L1172" s="3" t="s">
        <v>1540</v>
      </c>
      <c r="M1172" s="3">
        <v>2006</v>
      </c>
      <c r="N1172" s="4" t="s">
        <v>2972</v>
      </c>
      <c r="O1172" s="3"/>
      <c r="P1172" s="3">
        <v>2015</v>
      </c>
      <c r="Q1172" s="1" t="s">
        <v>4155</v>
      </c>
      <c r="R1172" s="2" t="b">
        <f t="shared" si="4"/>
        <v>1</v>
      </c>
    </row>
    <row r="1173" spans="1:18" x14ac:dyDescent="0.3">
      <c r="A1173" s="100">
        <v>1164</v>
      </c>
      <c r="B1173" s="100">
        <v>1</v>
      </c>
      <c r="C1173" s="100" t="s">
        <v>1392</v>
      </c>
      <c r="D1173" s="3" t="s">
        <v>2338</v>
      </c>
      <c r="E1173" s="3" t="s">
        <v>2771</v>
      </c>
      <c r="F1173" s="101" t="s">
        <v>2785</v>
      </c>
      <c r="G1173" s="101" t="s">
        <v>949</v>
      </c>
      <c r="H1173" s="101" t="s">
        <v>4156</v>
      </c>
      <c r="I1173" s="102">
        <v>60125</v>
      </c>
      <c r="J1173" s="102">
        <v>124441508</v>
      </c>
      <c r="K1173" s="3" t="s">
        <v>104</v>
      </c>
      <c r="L1173" s="3" t="s">
        <v>2972</v>
      </c>
      <c r="M1173" s="3">
        <v>2006</v>
      </c>
      <c r="N1173" s="4" t="s">
        <v>1217</v>
      </c>
      <c r="O1173" s="4" t="s">
        <v>1218</v>
      </c>
      <c r="P1173" s="104">
        <v>43891</v>
      </c>
      <c r="Q1173" s="1" t="s">
        <v>4156</v>
      </c>
      <c r="R1173" s="2" t="b">
        <f t="shared" si="4"/>
        <v>1</v>
      </c>
    </row>
    <row r="1174" spans="1:18" x14ac:dyDescent="0.3">
      <c r="A1174" s="100">
        <v>1165</v>
      </c>
      <c r="B1174" s="100">
        <v>1</v>
      </c>
      <c r="C1174" s="100" t="s">
        <v>1392</v>
      </c>
      <c r="D1174" s="3" t="s">
        <v>2338</v>
      </c>
      <c r="E1174" s="3" t="s">
        <v>2771</v>
      </c>
      <c r="F1174" s="101" t="s">
        <v>2785</v>
      </c>
      <c r="G1174" s="101" t="s">
        <v>2798</v>
      </c>
      <c r="H1174" s="101" t="s">
        <v>4157</v>
      </c>
      <c r="I1174" s="102">
        <v>60126</v>
      </c>
      <c r="J1174" s="102">
        <v>124441708</v>
      </c>
      <c r="K1174" s="3" t="s">
        <v>104</v>
      </c>
      <c r="L1174" s="3" t="s">
        <v>486</v>
      </c>
      <c r="M1174" s="3">
        <v>2006</v>
      </c>
      <c r="N1174" s="4" t="s">
        <v>1217</v>
      </c>
      <c r="O1174" s="4" t="s">
        <v>1218</v>
      </c>
      <c r="P1174" s="106">
        <v>43891</v>
      </c>
      <c r="Q1174" s="1" t="s">
        <v>4157</v>
      </c>
      <c r="R1174" s="2" t="b">
        <f t="shared" si="4"/>
        <v>1</v>
      </c>
    </row>
    <row r="1175" spans="1:18" x14ac:dyDescent="0.3">
      <c r="A1175" s="100">
        <v>1166</v>
      </c>
      <c r="B1175" s="100">
        <v>1</v>
      </c>
      <c r="C1175" s="100" t="s">
        <v>1392</v>
      </c>
      <c r="D1175" s="3" t="s">
        <v>2338</v>
      </c>
      <c r="E1175" s="3" t="s">
        <v>2771</v>
      </c>
      <c r="F1175" s="101" t="s">
        <v>2785</v>
      </c>
      <c r="G1175" s="101" t="s">
        <v>2800</v>
      </c>
      <c r="H1175" s="101" t="s">
        <v>4158</v>
      </c>
      <c r="I1175" s="102">
        <v>104025473</v>
      </c>
      <c r="J1175" s="102">
        <v>104025749</v>
      </c>
      <c r="K1175" s="3" t="s">
        <v>104</v>
      </c>
      <c r="L1175" s="3" t="s">
        <v>367</v>
      </c>
      <c r="M1175" s="3" t="s">
        <v>267</v>
      </c>
      <c r="N1175" s="4" t="s">
        <v>1561</v>
      </c>
      <c r="O1175" s="4" t="s">
        <v>2980</v>
      </c>
      <c r="P1175" s="106">
        <v>43891</v>
      </c>
      <c r="Q1175" s="1" t="s">
        <v>4158</v>
      </c>
      <c r="R1175" s="2" t="b">
        <f t="shared" si="4"/>
        <v>1</v>
      </c>
    </row>
    <row r="1176" spans="1:18" x14ac:dyDescent="0.3">
      <c r="A1176" s="100">
        <v>1167</v>
      </c>
      <c r="B1176" s="100">
        <v>1</v>
      </c>
      <c r="C1176" s="100" t="s">
        <v>1392</v>
      </c>
      <c r="D1176" s="3" t="s">
        <v>2338</v>
      </c>
      <c r="E1176" s="3" t="s">
        <v>2771</v>
      </c>
      <c r="F1176" s="101" t="s">
        <v>2785</v>
      </c>
      <c r="G1176" s="101" t="s">
        <v>2802</v>
      </c>
      <c r="H1176" s="101" t="s">
        <v>4159</v>
      </c>
      <c r="I1176" s="102">
        <v>70686656</v>
      </c>
      <c r="J1176" s="102">
        <v>70687032</v>
      </c>
      <c r="K1176" s="3" t="s">
        <v>104</v>
      </c>
      <c r="L1176" s="3" t="s">
        <v>367</v>
      </c>
      <c r="M1176" s="3" t="s">
        <v>267</v>
      </c>
      <c r="N1176" s="4" t="s">
        <v>368</v>
      </c>
      <c r="O1176" s="4" t="s">
        <v>267</v>
      </c>
      <c r="P1176" s="3">
        <v>2015</v>
      </c>
      <c r="Q1176" s="1" t="s">
        <v>4159</v>
      </c>
      <c r="R1176" s="2" t="b">
        <f t="shared" si="4"/>
        <v>1</v>
      </c>
    </row>
    <row r="1177" spans="1:18" x14ac:dyDescent="0.3">
      <c r="A1177" s="100">
        <v>1168</v>
      </c>
      <c r="B1177" s="100">
        <v>1</v>
      </c>
      <c r="C1177" s="100" t="s">
        <v>1392</v>
      </c>
      <c r="D1177" s="3" t="s">
        <v>2338</v>
      </c>
      <c r="E1177" s="3" t="s">
        <v>2771</v>
      </c>
      <c r="F1177" s="101" t="s">
        <v>2785</v>
      </c>
      <c r="G1177" s="101" t="s">
        <v>2804</v>
      </c>
      <c r="H1177" s="101" t="s">
        <v>4160</v>
      </c>
      <c r="I1177" s="102">
        <v>161357</v>
      </c>
      <c r="J1177" s="102">
        <v>124471213</v>
      </c>
      <c r="K1177" s="3" t="s">
        <v>104</v>
      </c>
      <c r="L1177" s="105" t="s">
        <v>486</v>
      </c>
      <c r="M1177" s="105">
        <v>2007</v>
      </c>
      <c r="N1177" s="4" t="s">
        <v>1217</v>
      </c>
      <c r="O1177" s="4" t="s">
        <v>1218</v>
      </c>
      <c r="P1177" s="110">
        <v>44197</v>
      </c>
      <c r="Q1177" s="1" t="s">
        <v>4160</v>
      </c>
      <c r="R1177" s="2" t="b">
        <f t="shared" si="4"/>
        <v>1</v>
      </c>
    </row>
    <row r="1178" spans="1:18" x14ac:dyDescent="0.3">
      <c r="A1178" s="100">
        <v>1169</v>
      </c>
      <c r="B1178" s="100">
        <v>1</v>
      </c>
      <c r="C1178" s="100" t="s">
        <v>1392</v>
      </c>
      <c r="D1178" s="3" t="s">
        <v>2338</v>
      </c>
      <c r="E1178" s="3" t="s">
        <v>2806</v>
      </c>
      <c r="F1178" s="101" t="s">
        <v>2807</v>
      </c>
      <c r="G1178" s="101" t="s">
        <v>2808</v>
      </c>
      <c r="H1178" s="101" t="s">
        <v>4161</v>
      </c>
      <c r="I1178" s="102">
        <v>60128</v>
      </c>
      <c r="J1178" s="102">
        <v>3088381</v>
      </c>
      <c r="K1178" s="3" t="s">
        <v>104</v>
      </c>
      <c r="L1178" s="3" t="s">
        <v>2972</v>
      </c>
      <c r="M1178" s="3">
        <v>2006</v>
      </c>
      <c r="N1178" s="4" t="s">
        <v>1217</v>
      </c>
      <c r="O1178" s="4" t="s">
        <v>2980</v>
      </c>
      <c r="P1178" s="104">
        <v>43891</v>
      </c>
      <c r="Q1178" s="1" t="s">
        <v>4161</v>
      </c>
      <c r="R1178" s="2" t="b">
        <f t="shared" si="4"/>
        <v>1</v>
      </c>
    </row>
    <row r="1179" spans="1:18" x14ac:dyDescent="0.3">
      <c r="A1179" s="100">
        <v>1170</v>
      </c>
      <c r="B1179" s="100">
        <v>1</v>
      </c>
      <c r="C1179" s="100" t="s">
        <v>1392</v>
      </c>
      <c r="D1179" s="3" t="s">
        <v>2338</v>
      </c>
      <c r="E1179" s="3" t="s">
        <v>2806</v>
      </c>
      <c r="F1179" s="101" t="s">
        <v>2807</v>
      </c>
      <c r="G1179" s="101" t="s">
        <v>526</v>
      </c>
      <c r="H1179" s="101" t="s">
        <v>4162</v>
      </c>
      <c r="I1179" s="102">
        <v>44595</v>
      </c>
      <c r="J1179" s="102">
        <v>2997621</v>
      </c>
      <c r="K1179" s="3" t="s">
        <v>104</v>
      </c>
      <c r="L1179" s="3" t="s">
        <v>1540</v>
      </c>
      <c r="M1179" s="3">
        <v>2004</v>
      </c>
      <c r="N1179" s="4" t="s">
        <v>1217</v>
      </c>
      <c r="O1179" s="4" t="s">
        <v>2980</v>
      </c>
      <c r="P1179" s="104">
        <v>43891</v>
      </c>
      <c r="Q1179" s="1" t="s">
        <v>4162</v>
      </c>
      <c r="R1179" s="2" t="b">
        <f t="shared" si="4"/>
        <v>1</v>
      </c>
    </row>
    <row r="1180" spans="1:18" x14ac:dyDescent="0.3">
      <c r="A1180" s="100">
        <v>1171</v>
      </c>
      <c r="B1180" s="100">
        <v>1</v>
      </c>
      <c r="C1180" s="100" t="s">
        <v>1392</v>
      </c>
      <c r="D1180" s="3" t="s">
        <v>2338</v>
      </c>
      <c r="E1180" s="3" t="s">
        <v>2806</v>
      </c>
      <c r="F1180" s="101" t="s">
        <v>2807</v>
      </c>
      <c r="G1180" s="101" t="s">
        <v>2811</v>
      </c>
      <c r="H1180" s="101" t="s">
        <v>4163</v>
      </c>
      <c r="I1180" s="102">
        <v>60129</v>
      </c>
      <c r="J1180" s="102">
        <v>124442197</v>
      </c>
      <c r="K1180" s="3" t="s">
        <v>1219</v>
      </c>
      <c r="L1180" s="3" t="s">
        <v>1217</v>
      </c>
      <c r="M1180" s="3">
        <v>2006</v>
      </c>
      <c r="N1180" s="4" t="s">
        <v>1540</v>
      </c>
      <c r="O1180" s="4" t="s">
        <v>1218</v>
      </c>
      <c r="P1180" s="104">
        <v>44228</v>
      </c>
      <c r="Q1180" s="1" t="s">
        <v>4163</v>
      </c>
      <c r="R1180" s="2" t="b">
        <f t="shared" si="4"/>
        <v>1</v>
      </c>
    </row>
    <row r="1181" spans="1:18" x14ac:dyDescent="0.3">
      <c r="A1181" s="100">
        <v>1172</v>
      </c>
      <c r="B1181" s="100">
        <v>1</v>
      </c>
      <c r="C1181" s="100" t="s">
        <v>1392</v>
      </c>
      <c r="D1181" s="3" t="s">
        <v>2338</v>
      </c>
      <c r="E1181" s="3" t="s">
        <v>2806</v>
      </c>
      <c r="F1181" s="101" t="s">
        <v>2807</v>
      </c>
      <c r="G1181" s="101" t="s">
        <v>2813</v>
      </c>
      <c r="H1181" s="101" t="s">
        <v>4164</v>
      </c>
      <c r="I1181" s="102">
        <v>195474</v>
      </c>
      <c r="J1181" s="102">
        <v>175221403</v>
      </c>
      <c r="K1181" s="3" t="s">
        <v>1219</v>
      </c>
      <c r="L1181" s="3" t="s">
        <v>367</v>
      </c>
      <c r="M1181" s="3" t="s">
        <v>267</v>
      </c>
      <c r="N1181" s="4" t="s">
        <v>1540</v>
      </c>
      <c r="O1181" s="3"/>
      <c r="P1181" s="104">
        <v>44228</v>
      </c>
      <c r="Q1181" s="1" t="s">
        <v>4164</v>
      </c>
      <c r="R1181" s="2" t="b">
        <f t="shared" si="4"/>
        <v>1</v>
      </c>
    </row>
    <row r="1182" spans="1:18" x14ac:dyDescent="0.3">
      <c r="A1182" s="100">
        <v>1173</v>
      </c>
      <c r="B1182" s="100">
        <v>1</v>
      </c>
      <c r="C1182" s="100" t="s">
        <v>1392</v>
      </c>
      <c r="D1182" s="3" t="s">
        <v>2338</v>
      </c>
      <c r="E1182" s="3" t="s">
        <v>2806</v>
      </c>
      <c r="F1182" s="101" t="s">
        <v>2807</v>
      </c>
      <c r="G1182" s="101" t="s">
        <v>2815</v>
      </c>
      <c r="H1182" s="101" t="s">
        <v>4165</v>
      </c>
      <c r="I1182" s="102">
        <v>161463</v>
      </c>
      <c r="J1182" s="102">
        <v>49318282</v>
      </c>
      <c r="K1182" s="3" t="s">
        <v>1219</v>
      </c>
      <c r="L1182" s="3" t="s">
        <v>2972</v>
      </c>
      <c r="M1182" s="3">
        <v>2006</v>
      </c>
      <c r="N1182" s="4" t="s">
        <v>1561</v>
      </c>
      <c r="O1182" s="4" t="s">
        <v>1218</v>
      </c>
      <c r="P1182" s="104">
        <v>44228</v>
      </c>
      <c r="Q1182" s="1" t="s">
        <v>4165</v>
      </c>
      <c r="R1182" s="2" t="b">
        <f t="shared" si="4"/>
        <v>1</v>
      </c>
    </row>
    <row r="1183" spans="1:18" x14ac:dyDescent="0.3">
      <c r="A1183" s="100">
        <v>1174</v>
      </c>
      <c r="B1183" s="100">
        <v>1</v>
      </c>
      <c r="C1183" s="100" t="s">
        <v>1392</v>
      </c>
      <c r="D1183" s="3" t="s">
        <v>2338</v>
      </c>
      <c r="E1183" s="3" t="s">
        <v>2806</v>
      </c>
      <c r="F1183" s="101" t="s">
        <v>2807</v>
      </c>
      <c r="G1183" s="101" t="s">
        <v>2817</v>
      </c>
      <c r="H1183" s="101" t="s">
        <v>4166</v>
      </c>
      <c r="I1183" s="102">
        <v>161530</v>
      </c>
      <c r="J1183" s="102">
        <v>68642171</v>
      </c>
      <c r="K1183" s="3" t="s">
        <v>104</v>
      </c>
      <c r="L1183" s="3" t="s">
        <v>486</v>
      </c>
      <c r="M1183" s="3">
        <v>2008</v>
      </c>
      <c r="N1183" s="4" t="s">
        <v>486</v>
      </c>
      <c r="O1183" s="4" t="s">
        <v>267</v>
      </c>
      <c r="P1183" s="3">
        <v>2015</v>
      </c>
      <c r="Q1183" s="1" t="s">
        <v>4166</v>
      </c>
      <c r="R1183" s="2" t="b">
        <f t="shared" si="4"/>
        <v>1</v>
      </c>
    </row>
    <row r="1184" spans="1:18" x14ac:dyDescent="0.3">
      <c r="A1184" s="100">
        <v>1175</v>
      </c>
      <c r="B1184" s="100">
        <v>1</v>
      </c>
      <c r="C1184" s="100" t="s">
        <v>1392</v>
      </c>
      <c r="D1184" s="3" t="s">
        <v>2338</v>
      </c>
      <c r="E1184" s="3" t="s">
        <v>2806</v>
      </c>
      <c r="F1184" s="101" t="s">
        <v>2807</v>
      </c>
      <c r="G1184" s="101" t="s">
        <v>2819</v>
      </c>
      <c r="H1184" s="101" t="s">
        <v>4167</v>
      </c>
      <c r="I1184" s="102">
        <v>60130</v>
      </c>
      <c r="J1184" s="102">
        <v>124442442</v>
      </c>
      <c r="K1184" s="3" t="s">
        <v>104</v>
      </c>
      <c r="L1184" s="3" t="s">
        <v>2972</v>
      </c>
      <c r="M1184" s="3">
        <v>2006</v>
      </c>
      <c r="N1184" s="4" t="s">
        <v>2972</v>
      </c>
      <c r="O1184" s="4" t="s">
        <v>1218</v>
      </c>
      <c r="P1184" s="104">
        <v>43891</v>
      </c>
      <c r="Q1184" s="1" t="s">
        <v>4167</v>
      </c>
      <c r="R1184" s="2" t="b">
        <f t="shared" si="4"/>
        <v>1</v>
      </c>
    </row>
    <row r="1185" spans="1:18" x14ac:dyDescent="0.3">
      <c r="A1185" s="100">
        <v>1176</v>
      </c>
      <c r="B1185" s="100">
        <v>1</v>
      </c>
      <c r="C1185" s="100" t="s">
        <v>1392</v>
      </c>
      <c r="D1185" s="3" t="s">
        <v>2338</v>
      </c>
      <c r="E1185" s="3" t="s">
        <v>2821</v>
      </c>
      <c r="F1185" s="101" t="s">
        <v>2822</v>
      </c>
      <c r="G1185" s="101" t="s">
        <v>2823</v>
      </c>
      <c r="H1185" s="101" t="s">
        <v>4168</v>
      </c>
      <c r="I1185" s="102">
        <v>195459</v>
      </c>
      <c r="J1185" s="102">
        <v>68632178</v>
      </c>
      <c r="K1185" s="3" t="s">
        <v>104</v>
      </c>
      <c r="L1185" s="3" t="s">
        <v>1217</v>
      </c>
      <c r="M1185" s="3">
        <v>2010</v>
      </c>
      <c r="N1185" s="4" t="s">
        <v>1217</v>
      </c>
      <c r="O1185" s="4" t="s">
        <v>4169</v>
      </c>
      <c r="P1185" s="3">
        <v>2018</v>
      </c>
      <c r="Q1185" s="1" t="s">
        <v>4168</v>
      </c>
      <c r="R1185" s="2" t="b">
        <f t="shared" si="4"/>
        <v>1</v>
      </c>
    </row>
    <row r="1186" spans="1:18" x14ac:dyDescent="0.3">
      <c r="A1186" s="100">
        <v>1177</v>
      </c>
      <c r="B1186" s="100">
        <v>1</v>
      </c>
      <c r="C1186" s="100" t="s">
        <v>1392</v>
      </c>
      <c r="D1186" s="3" t="s">
        <v>2338</v>
      </c>
      <c r="E1186" s="3" t="s">
        <v>2821</v>
      </c>
      <c r="F1186" s="101" t="s">
        <v>2822</v>
      </c>
      <c r="G1186" s="101" t="s">
        <v>2826</v>
      </c>
      <c r="H1186" s="101" t="s">
        <v>4170</v>
      </c>
      <c r="I1186" s="102">
        <v>198921</v>
      </c>
      <c r="J1186" s="102">
        <v>68632946</v>
      </c>
      <c r="K1186" s="3" t="s">
        <v>104</v>
      </c>
      <c r="L1186" s="3" t="s">
        <v>1217</v>
      </c>
      <c r="M1186" s="128" t="s">
        <v>267</v>
      </c>
      <c r="N1186" s="4" t="s">
        <v>1540</v>
      </c>
      <c r="O1186" s="4" t="s">
        <v>4169</v>
      </c>
      <c r="P1186" s="104">
        <v>43891</v>
      </c>
      <c r="Q1186" s="1" t="s">
        <v>4170</v>
      </c>
      <c r="R1186" s="2" t="b">
        <f t="shared" si="4"/>
        <v>1</v>
      </c>
    </row>
    <row r="1187" spans="1:18" x14ac:dyDescent="0.3">
      <c r="A1187" s="100">
        <v>1178</v>
      </c>
      <c r="B1187" s="100">
        <v>0</v>
      </c>
      <c r="C1187" s="100" t="s">
        <v>1392</v>
      </c>
      <c r="D1187" s="3" t="s">
        <v>2338</v>
      </c>
      <c r="E1187" s="3" t="s">
        <v>2821</v>
      </c>
      <c r="F1187" s="101" t="s">
        <v>2822</v>
      </c>
      <c r="G1187" s="101" t="s">
        <v>5591</v>
      </c>
      <c r="H1187" s="101" t="s">
        <v>5592</v>
      </c>
      <c r="I1187" s="100" t="e">
        <v>#N/A</v>
      </c>
      <c r="J1187" s="100" t="e">
        <v>#N/A</v>
      </c>
      <c r="K1187" s="3"/>
      <c r="L1187" s="3" t="s">
        <v>367</v>
      </c>
      <c r="M1187" s="3" t="s">
        <v>267</v>
      </c>
      <c r="N1187" s="4" t="s">
        <v>5576</v>
      </c>
      <c r="O1187" s="4" t="s">
        <v>267</v>
      </c>
      <c r="P1187" s="3">
        <v>2021</v>
      </c>
      <c r="Q1187" s="1" t="s">
        <v>5592</v>
      </c>
      <c r="R1187" s="2" t="b">
        <f t="shared" si="4"/>
        <v>1</v>
      </c>
    </row>
    <row r="1188" spans="1:18" x14ac:dyDescent="0.3">
      <c r="A1188" s="100">
        <v>1179</v>
      </c>
      <c r="B1188" s="100">
        <v>1</v>
      </c>
      <c r="C1188" s="100" t="s">
        <v>1392</v>
      </c>
      <c r="D1188" s="3" t="s">
        <v>2338</v>
      </c>
      <c r="E1188" s="3" t="s">
        <v>2821</v>
      </c>
      <c r="F1188" s="101" t="s">
        <v>2822</v>
      </c>
      <c r="G1188" s="101" t="s">
        <v>2829</v>
      </c>
      <c r="H1188" s="101" t="s">
        <v>4171</v>
      </c>
      <c r="I1188" s="102">
        <v>41832</v>
      </c>
      <c r="J1188" s="102">
        <v>166793082</v>
      </c>
      <c r="K1188" s="3" t="s">
        <v>104</v>
      </c>
      <c r="L1188" s="3" t="s">
        <v>2972</v>
      </c>
      <c r="M1188" s="3">
        <v>2003</v>
      </c>
      <c r="N1188" s="4" t="s">
        <v>1540</v>
      </c>
      <c r="O1188" s="4" t="s">
        <v>4172</v>
      </c>
      <c r="P1188" s="138">
        <v>43862</v>
      </c>
      <c r="Q1188" s="1" t="s">
        <v>4171</v>
      </c>
      <c r="R1188" s="2" t="b">
        <f t="shared" si="4"/>
        <v>1</v>
      </c>
    </row>
    <row r="1189" spans="1:18" x14ac:dyDescent="0.3">
      <c r="A1189" s="100">
        <v>1180</v>
      </c>
      <c r="B1189" s="100">
        <v>1</v>
      </c>
      <c r="C1189" s="100" t="s">
        <v>1392</v>
      </c>
      <c r="D1189" s="3" t="s">
        <v>2338</v>
      </c>
      <c r="E1189" s="3" t="s">
        <v>2821</v>
      </c>
      <c r="F1189" s="101" t="s">
        <v>2822</v>
      </c>
      <c r="G1189" s="101" t="s">
        <v>2832</v>
      </c>
      <c r="H1189" s="101" t="s">
        <v>4173</v>
      </c>
      <c r="I1189" s="102">
        <v>126710128</v>
      </c>
      <c r="J1189" s="102">
        <v>896599</v>
      </c>
      <c r="K1189" s="3" t="s">
        <v>104</v>
      </c>
      <c r="L1189" s="3" t="s">
        <v>486</v>
      </c>
      <c r="M1189" s="3">
        <v>2008</v>
      </c>
      <c r="N1189" s="4" t="s">
        <v>1540</v>
      </c>
      <c r="O1189" s="4" t="s">
        <v>4174</v>
      </c>
      <c r="P1189" s="3">
        <v>2018</v>
      </c>
      <c r="Q1189" s="1" t="s">
        <v>4173</v>
      </c>
      <c r="R1189" s="2" t="b">
        <f t="shared" si="4"/>
        <v>1</v>
      </c>
    </row>
    <row r="1190" spans="1:18" x14ac:dyDescent="0.3">
      <c r="A1190" s="100">
        <v>1181</v>
      </c>
      <c r="B1190" s="100">
        <v>1</v>
      </c>
      <c r="C1190" s="100" t="s">
        <v>1392</v>
      </c>
      <c r="D1190" s="3" t="s">
        <v>2338</v>
      </c>
      <c r="E1190" s="3" t="s">
        <v>2821</v>
      </c>
      <c r="F1190" s="101" t="s">
        <v>2822</v>
      </c>
      <c r="G1190" s="101" t="s">
        <v>2491</v>
      </c>
      <c r="H1190" s="101" t="s">
        <v>4175</v>
      </c>
      <c r="I1190" s="102">
        <v>161439</v>
      </c>
      <c r="J1190" s="102">
        <v>124485584</v>
      </c>
      <c r="K1190" s="3" t="s">
        <v>104</v>
      </c>
      <c r="L1190" s="3" t="s">
        <v>486</v>
      </c>
      <c r="M1190" s="3">
        <v>2007</v>
      </c>
      <c r="N1190" s="4" t="s">
        <v>1540</v>
      </c>
      <c r="O1190" s="4" t="s">
        <v>4172</v>
      </c>
      <c r="P1190" s="138">
        <v>43862</v>
      </c>
      <c r="Q1190" s="1" t="s">
        <v>4175</v>
      </c>
      <c r="R1190" s="2" t="b">
        <f t="shared" si="4"/>
        <v>1</v>
      </c>
    </row>
    <row r="1191" spans="1:18" x14ac:dyDescent="0.3">
      <c r="A1191" s="100">
        <v>1182</v>
      </c>
      <c r="B1191" s="100">
        <v>1</v>
      </c>
      <c r="C1191" s="100" t="s">
        <v>1392</v>
      </c>
      <c r="D1191" s="3" t="s">
        <v>2338</v>
      </c>
      <c r="E1191" s="3" t="s">
        <v>2821</v>
      </c>
      <c r="F1191" s="101" t="s">
        <v>2822</v>
      </c>
      <c r="G1191" s="101" t="s">
        <v>2835</v>
      </c>
      <c r="H1191" s="101" t="s">
        <v>4176</v>
      </c>
      <c r="I1191" s="102">
        <v>110847130</v>
      </c>
      <c r="J1191" s="102">
        <v>176550858</v>
      </c>
      <c r="K1191" s="3" t="s">
        <v>104</v>
      </c>
      <c r="L1191" s="3" t="s">
        <v>1540</v>
      </c>
      <c r="M1191" s="3">
        <v>2014</v>
      </c>
      <c r="N1191" s="4" t="s">
        <v>1540</v>
      </c>
      <c r="O1191" s="4" t="s">
        <v>3018</v>
      </c>
      <c r="P1191" s="3">
        <v>2018</v>
      </c>
      <c r="Q1191" s="1" t="s">
        <v>4176</v>
      </c>
      <c r="R1191" s="2" t="b">
        <f t="shared" si="4"/>
        <v>1</v>
      </c>
    </row>
    <row r="1192" spans="1:18" x14ac:dyDescent="0.3">
      <c r="A1192" s="100">
        <v>1183</v>
      </c>
      <c r="B1192" s="100">
        <v>1</v>
      </c>
      <c r="C1192" s="100" t="s">
        <v>1392</v>
      </c>
      <c r="D1192" s="3" t="s">
        <v>2338</v>
      </c>
      <c r="E1192" s="3" t="s">
        <v>2821</v>
      </c>
      <c r="F1192" s="101" t="s">
        <v>2822</v>
      </c>
      <c r="G1192" s="101" t="s">
        <v>2837</v>
      </c>
      <c r="H1192" s="101" t="s">
        <v>4177</v>
      </c>
      <c r="I1192" s="102">
        <v>60198</v>
      </c>
      <c r="J1192" s="102">
        <v>124450956</v>
      </c>
      <c r="K1192" s="3" t="s">
        <v>104</v>
      </c>
      <c r="L1192" s="3" t="s">
        <v>2972</v>
      </c>
      <c r="M1192" s="3">
        <v>2006</v>
      </c>
      <c r="N1192" s="4" t="s">
        <v>1217</v>
      </c>
      <c r="O1192" s="4" t="s">
        <v>3003</v>
      </c>
      <c r="P1192" s="3">
        <v>2018</v>
      </c>
      <c r="Q1192" s="1" t="s">
        <v>4177</v>
      </c>
      <c r="R1192" s="2" t="b">
        <f t="shared" si="4"/>
        <v>1</v>
      </c>
    </row>
    <row r="1193" spans="1:18" x14ac:dyDescent="0.3">
      <c r="A1193" s="100">
        <v>1184</v>
      </c>
      <c r="B1193" s="100">
        <v>1</v>
      </c>
      <c r="C1193" s="100" t="s">
        <v>1392</v>
      </c>
      <c r="D1193" s="3" t="s">
        <v>2338</v>
      </c>
      <c r="E1193" s="3" t="s">
        <v>2821</v>
      </c>
      <c r="F1193" s="101" t="s">
        <v>2822</v>
      </c>
      <c r="G1193" s="101" t="s">
        <v>2839</v>
      </c>
      <c r="H1193" s="101" t="s">
        <v>4178</v>
      </c>
      <c r="I1193" s="102">
        <v>60199</v>
      </c>
      <c r="J1193" s="102">
        <v>124451161</v>
      </c>
      <c r="K1193" s="3" t="s">
        <v>104</v>
      </c>
      <c r="L1193" s="3" t="s">
        <v>1217</v>
      </c>
      <c r="M1193" s="3">
        <v>2016</v>
      </c>
      <c r="N1193" s="4" t="s">
        <v>1540</v>
      </c>
      <c r="O1193" s="4" t="s">
        <v>3018</v>
      </c>
      <c r="P1193" s="3">
        <v>2018</v>
      </c>
      <c r="Q1193" s="1" t="s">
        <v>4178</v>
      </c>
      <c r="R1193" s="2" t="b">
        <f t="shared" si="4"/>
        <v>1</v>
      </c>
    </row>
    <row r="1194" spans="1:18" x14ac:dyDescent="0.3">
      <c r="A1194" s="100">
        <v>1185</v>
      </c>
      <c r="B1194" s="100">
        <v>1</v>
      </c>
      <c r="C1194" s="100" t="s">
        <v>1392</v>
      </c>
      <c r="D1194" s="3" t="s">
        <v>2338</v>
      </c>
      <c r="E1194" s="3" t="s">
        <v>2821</v>
      </c>
      <c r="F1194" s="101" t="s">
        <v>2822</v>
      </c>
      <c r="G1194" s="101" t="s">
        <v>2841</v>
      </c>
      <c r="H1194" s="101" t="s">
        <v>4179</v>
      </c>
      <c r="I1194" s="102">
        <v>60200</v>
      </c>
      <c r="J1194" s="102">
        <v>124451622</v>
      </c>
      <c r="K1194" s="3" t="s">
        <v>104</v>
      </c>
      <c r="L1194" s="3" t="s">
        <v>2972</v>
      </c>
      <c r="M1194" s="3">
        <v>2006</v>
      </c>
      <c r="N1194" s="4" t="s">
        <v>1540</v>
      </c>
      <c r="O1194" s="4" t="s">
        <v>3018</v>
      </c>
      <c r="P1194" s="3">
        <v>2018</v>
      </c>
      <c r="Q1194" s="1" t="s">
        <v>4179</v>
      </c>
      <c r="R1194" s="2" t="b">
        <f t="shared" si="4"/>
        <v>1</v>
      </c>
    </row>
    <row r="1195" spans="1:18" x14ac:dyDescent="0.3">
      <c r="A1195" s="100">
        <v>1186</v>
      </c>
      <c r="B1195" s="100">
        <v>1</v>
      </c>
      <c r="C1195" s="100" t="s">
        <v>2843</v>
      </c>
      <c r="D1195" s="3" t="s">
        <v>2844</v>
      </c>
      <c r="E1195" s="3" t="s">
        <v>2845</v>
      </c>
      <c r="F1195" s="101" t="s">
        <v>2846</v>
      </c>
      <c r="G1195" s="101" t="s">
        <v>2847</v>
      </c>
      <c r="H1195" s="101" t="s">
        <v>4181</v>
      </c>
      <c r="I1195" s="102">
        <v>63107</v>
      </c>
      <c r="J1195" s="102">
        <v>3117894</v>
      </c>
      <c r="K1195" s="3" t="s">
        <v>104</v>
      </c>
      <c r="L1195" s="3" t="s">
        <v>368</v>
      </c>
      <c r="M1195" s="3">
        <v>2006</v>
      </c>
      <c r="N1195" s="4" t="s">
        <v>1217</v>
      </c>
      <c r="O1195" s="4" t="s">
        <v>1218</v>
      </c>
      <c r="P1195" s="108">
        <v>43862</v>
      </c>
      <c r="Q1195" s="1" t="s">
        <v>4181</v>
      </c>
      <c r="R1195" s="2" t="b">
        <f t="shared" si="4"/>
        <v>1</v>
      </c>
    </row>
    <row r="1196" spans="1:18" x14ac:dyDescent="0.3">
      <c r="A1196" s="100">
        <v>1187</v>
      </c>
      <c r="B1196" s="100">
        <v>1</v>
      </c>
      <c r="C1196" s="100" t="s">
        <v>2843</v>
      </c>
      <c r="D1196" s="3" t="s">
        <v>2844</v>
      </c>
      <c r="E1196" s="3" t="s">
        <v>2845</v>
      </c>
      <c r="F1196" s="107" t="s">
        <v>2846</v>
      </c>
      <c r="G1196" s="107" t="s">
        <v>1116</v>
      </c>
      <c r="H1196" s="101" t="s">
        <v>4182</v>
      </c>
      <c r="I1196" s="102">
        <v>60138</v>
      </c>
      <c r="J1196" s="102">
        <v>184670902</v>
      </c>
      <c r="K1196" s="3" t="s">
        <v>104</v>
      </c>
      <c r="L1196" s="3" t="s">
        <v>368</v>
      </c>
      <c r="M1196" s="3">
        <v>2006</v>
      </c>
      <c r="N1196" s="4" t="s">
        <v>368</v>
      </c>
      <c r="O1196" s="4" t="s">
        <v>267</v>
      </c>
      <c r="P1196" s="104">
        <v>43891</v>
      </c>
      <c r="Q1196" s="1" t="s">
        <v>4182</v>
      </c>
      <c r="R1196" s="2" t="b">
        <f t="shared" si="4"/>
        <v>1</v>
      </c>
    </row>
    <row r="1197" spans="1:18" x14ac:dyDescent="0.3">
      <c r="A1197" s="100">
        <v>1188</v>
      </c>
      <c r="B1197" s="100">
        <v>1</v>
      </c>
      <c r="C1197" s="100" t="s">
        <v>2843</v>
      </c>
      <c r="D1197" s="3" t="s">
        <v>2844</v>
      </c>
      <c r="E1197" s="3" t="s">
        <v>2845</v>
      </c>
      <c r="F1197" s="101" t="s">
        <v>2846</v>
      </c>
      <c r="G1197" s="101" t="s">
        <v>2851</v>
      </c>
      <c r="H1197" s="101" t="s">
        <v>4183</v>
      </c>
      <c r="I1197" s="102">
        <v>41743</v>
      </c>
      <c r="J1197" s="102">
        <v>68610951</v>
      </c>
      <c r="K1197" s="3" t="s">
        <v>104</v>
      </c>
      <c r="L1197" s="3" t="s">
        <v>368</v>
      </c>
      <c r="M1197" s="3">
        <v>2003</v>
      </c>
      <c r="N1197" s="4" t="s">
        <v>368</v>
      </c>
      <c r="O1197" s="4" t="s">
        <v>267</v>
      </c>
      <c r="P1197" s="3">
        <v>2015</v>
      </c>
      <c r="Q1197" s="1" t="s">
        <v>4183</v>
      </c>
      <c r="R1197" s="2" t="b">
        <f t="shared" si="4"/>
        <v>1</v>
      </c>
    </row>
    <row r="1198" spans="1:18" x14ac:dyDescent="0.3">
      <c r="A1198" s="100">
        <v>1189</v>
      </c>
      <c r="B1198" s="100">
        <v>1</v>
      </c>
      <c r="C1198" s="100" t="s">
        <v>2843</v>
      </c>
      <c r="D1198" s="3" t="s">
        <v>2844</v>
      </c>
      <c r="E1198" s="3" t="s">
        <v>2854</v>
      </c>
      <c r="F1198" s="101" t="s">
        <v>2855</v>
      </c>
      <c r="G1198" s="101" t="s">
        <v>2856</v>
      </c>
      <c r="H1198" s="101" t="s">
        <v>4184</v>
      </c>
      <c r="I1198" s="102">
        <v>195427</v>
      </c>
      <c r="J1198" s="102">
        <v>68616928</v>
      </c>
      <c r="K1198" s="3" t="s">
        <v>104</v>
      </c>
      <c r="L1198" s="3" t="s">
        <v>368</v>
      </c>
      <c r="M1198" s="3">
        <v>2010</v>
      </c>
      <c r="N1198" s="4" t="s">
        <v>368</v>
      </c>
      <c r="O1198" s="4" t="s">
        <v>267</v>
      </c>
      <c r="P1198" s="3">
        <v>2015</v>
      </c>
      <c r="Q1198" s="1" t="s">
        <v>4184</v>
      </c>
      <c r="R1198" s="2" t="b">
        <f t="shared" si="4"/>
        <v>1</v>
      </c>
    </row>
    <row r="1199" spans="1:18" x14ac:dyDescent="0.3">
      <c r="A1199" s="100">
        <v>1190</v>
      </c>
      <c r="B1199" s="100">
        <v>1</v>
      </c>
      <c r="C1199" s="100" t="s">
        <v>2843</v>
      </c>
      <c r="D1199" s="3" t="s">
        <v>2844</v>
      </c>
      <c r="E1199" s="3" t="s">
        <v>2854</v>
      </c>
      <c r="F1199" s="101" t="s">
        <v>2855</v>
      </c>
      <c r="G1199" s="101" t="s">
        <v>2859</v>
      </c>
      <c r="H1199" s="101" t="s">
        <v>4185</v>
      </c>
      <c r="I1199" s="102">
        <v>195428</v>
      </c>
      <c r="J1199" s="102">
        <v>124541015</v>
      </c>
      <c r="K1199" s="3" t="s">
        <v>104</v>
      </c>
      <c r="L1199" s="3" t="s">
        <v>486</v>
      </c>
      <c r="M1199" s="3">
        <v>2010</v>
      </c>
      <c r="N1199" s="4" t="s">
        <v>368</v>
      </c>
      <c r="O1199" s="4" t="s">
        <v>267</v>
      </c>
      <c r="P1199" s="108">
        <v>43862</v>
      </c>
      <c r="Q1199" s="1" t="s">
        <v>4185</v>
      </c>
      <c r="R1199" s="2" t="b">
        <f t="shared" si="4"/>
        <v>1</v>
      </c>
    </row>
    <row r="1200" spans="1:18" x14ac:dyDescent="0.3">
      <c r="A1200" s="100">
        <v>1191</v>
      </c>
      <c r="B1200" s="100">
        <v>1</v>
      </c>
      <c r="C1200" s="100" t="s">
        <v>2843</v>
      </c>
      <c r="D1200" s="3" t="s">
        <v>2844</v>
      </c>
      <c r="E1200" s="3" t="s">
        <v>2854</v>
      </c>
      <c r="F1200" s="107" t="s">
        <v>2855</v>
      </c>
      <c r="G1200" s="107" t="s">
        <v>2861</v>
      </c>
      <c r="H1200" s="101" t="s">
        <v>4186</v>
      </c>
      <c r="I1200" s="102">
        <v>124398187</v>
      </c>
      <c r="J1200" s="102">
        <v>124552557</v>
      </c>
      <c r="K1200" s="3" t="s">
        <v>104</v>
      </c>
      <c r="L1200" s="3" t="s">
        <v>367</v>
      </c>
      <c r="M1200" s="3" t="s">
        <v>267</v>
      </c>
      <c r="N1200" s="4" t="s">
        <v>486</v>
      </c>
      <c r="O1200" s="4" t="s">
        <v>267</v>
      </c>
      <c r="P1200" s="108">
        <v>43862</v>
      </c>
      <c r="Q1200" s="1" t="s">
        <v>4186</v>
      </c>
      <c r="R1200" s="2" t="b">
        <f t="shared" si="4"/>
        <v>1</v>
      </c>
    </row>
    <row r="1201" spans="1:18" x14ac:dyDescent="0.3">
      <c r="A1201" s="100">
        <v>1192</v>
      </c>
      <c r="B1201" s="100">
        <v>1</v>
      </c>
      <c r="C1201" s="100" t="s">
        <v>2843</v>
      </c>
      <c r="D1201" s="3" t="s">
        <v>2844</v>
      </c>
      <c r="E1201" s="3" t="s">
        <v>2854</v>
      </c>
      <c r="F1201" s="101" t="s">
        <v>2855</v>
      </c>
      <c r="G1201" s="101" t="s">
        <v>2864</v>
      </c>
      <c r="H1201" s="101" t="s">
        <v>4187</v>
      </c>
      <c r="I1201" s="102">
        <v>116878608</v>
      </c>
      <c r="J1201" s="102">
        <v>116878622</v>
      </c>
      <c r="K1201" s="3" t="s">
        <v>104</v>
      </c>
      <c r="L1201" s="3" t="s">
        <v>367</v>
      </c>
      <c r="M1201" s="3" t="s">
        <v>267</v>
      </c>
      <c r="N1201" s="4" t="s">
        <v>368</v>
      </c>
      <c r="O1201" s="4" t="s">
        <v>267</v>
      </c>
      <c r="P1201" s="3">
        <v>2017</v>
      </c>
      <c r="Q1201" s="1" t="s">
        <v>4187</v>
      </c>
      <c r="R1201" s="2" t="b">
        <f t="shared" si="4"/>
        <v>1</v>
      </c>
    </row>
    <row r="1202" spans="1:18" x14ac:dyDescent="0.3">
      <c r="A1202" s="100">
        <v>1193</v>
      </c>
      <c r="B1202" s="100">
        <v>1</v>
      </c>
      <c r="C1202" s="100" t="s">
        <v>2843</v>
      </c>
      <c r="D1202" s="3" t="s">
        <v>2844</v>
      </c>
      <c r="E1202" s="3" t="s">
        <v>2854</v>
      </c>
      <c r="F1202" s="101" t="s">
        <v>2855</v>
      </c>
      <c r="G1202" s="101" t="s">
        <v>2871</v>
      </c>
      <c r="H1202" s="101" t="s">
        <v>4188</v>
      </c>
      <c r="I1202" s="102">
        <v>60183</v>
      </c>
      <c r="J1202" s="102">
        <v>124449118</v>
      </c>
      <c r="K1202" s="3" t="s">
        <v>104</v>
      </c>
      <c r="L1202" s="3" t="s">
        <v>486</v>
      </c>
      <c r="M1202" s="3">
        <v>2006</v>
      </c>
      <c r="N1202" s="4" t="s">
        <v>368</v>
      </c>
      <c r="O1202" s="4" t="s">
        <v>267</v>
      </c>
      <c r="P1202" s="108">
        <v>43862</v>
      </c>
      <c r="Q1202" s="1" t="s">
        <v>4188</v>
      </c>
      <c r="R1202" s="2" t="b">
        <f t="shared" si="4"/>
        <v>1</v>
      </c>
    </row>
    <row r="1203" spans="1:18" x14ac:dyDescent="0.3">
      <c r="A1203" s="100">
        <v>1194</v>
      </c>
      <c r="B1203" s="100">
        <v>1</v>
      </c>
      <c r="C1203" s="100" t="s">
        <v>2843</v>
      </c>
      <c r="D1203" s="3" t="s">
        <v>2844</v>
      </c>
      <c r="E1203" s="3" t="s">
        <v>2854</v>
      </c>
      <c r="F1203" s="107" t="s">
        <v>2855</v>
      </c>
      <c r="G1203" s="107" t="s">
        <v>2873</v>
      </c>
      <c r="H1203" s="101" t="s">
        <v>4189</v>
      </c>
      <c r="I1203" s="102">
        <v>124398222</v>
      </c>
      <c r="J1203" s="102">
        <v>124552562</v>
      </c>
      <c r="K1203" s="3" t="s">
        <v>104</v>
      </c>
      <c r="L1203" s="3" t="s">
        <v>367</v>
      </c>
      <c r="M1203" s="3" t="s">
        <v>267</v>
      </c>
      <c r="N1203" s="4" t="s">
        <v>486</v>
      </c>
      <c r="O1203" s="4" t="s">
        <v>267</v>
      </c>
      <c r="P1203" s="108">
        <v>43862</v>
      </c>
      <c r="Q1203" s="1" t="s">
        <v>4189</v>
      </c>
      <c r="R1203" s="2" t="b">
        <f t="shared" si="4"/>
        <v>1</v>
      </c>
    </row>
    <row r="1204" spans="1:18" x14ac:dyDescent="0.3">
      <c r="A1204" s="100">
        <v>1195</v>
      </c>
      <c r="B1204" s="100">
        <v>1</v>
      </c>
      <c r="C1204" s="100" t="s">
        <v>2843</v>
      </c>
      <c r="D1204" s="3" t="s">
        <v>2844</v>
      </c>
      <c r="E1204" s="3" t="s">
        <v>2854</v>
      </c>
      <c r="F1204" s="101" t="s">
        <v>2855</v>
      </c>
      <c r="G1204" s="101" t="s">
        <v>2875</v>
      </c>
      <c r="H1204" s="101" t="s">
        <v>4190</v>
      </c>
      <c r="I1204" s="102">
        <v>195429</v>
      </c>
      <c r="J1204" s="102">
        <v>68617075</v>
      </c>
      <c r="K1204" s="3" t="s">
        <v>104</v>
      </c>
      <c r="L1204" s="3" t="s">
        <v>368</v>
      </c>
      <c r="M1204" s="3">
        <v>2010</v>
      </c>
      <c r="N1204" s="4" t="s">
        <v>368</v>
      </c>
      <c r="O1204" s="4" t="s">
        <v>267</v>
      </c>
      <c r="P1204" s="3">
        <v>2015</v>
      </c>
      <c r="Q1204" s="1" t="s">
        <v>4190</v>
      </c>
      <c r="R1204" s="2" t="b">
        <f t="shared" si="4"/>
        <v>1</v>
      </c>
    </row>
    <row r="1205" spans="1:18" x14ac:dyDescent="0.3">
      <c r="A1205" s="100">
        <v>1196</v>
      </c>
      <c r="B1205" s="100">
        <v>1</v>
      </c>
      <c r="C1205" s="100" t="s">
        <v>2843</v>
      </c>
      <c r="D1205" s="3" t="s">
        <v>2844</v>
      </c>
      <c r="E1205" s="3" t="s">
        <v>2854</v>
      </c>
      <c r="F1205" s="101" t="s">
        <v>2855</v>
      </c>
      <c r="G1205" s="101" t="s">
        <v>2877</v>
      </c>
      <c r="H1205" s="101" t="s">
        <v>4191</v>
      </c>
      <c r="I1205" s="102">
        <v>60184</v>
      </c>
      <c r="J1205" s="102">
        <v>124449238</v>
      </c>
      <c r="K1205" s="3" t="s">
        <v>104</v>
      </c>
      <c r="L1205" s="3" t="s">
        <v>486</v>
      </c>
      <c r="M1205" s="3">
        <v>2006</v>
      </c>
      <c r="N1205" s="4" t="s">
        <v>486</v>
      </c>
      <c r="O1205" s="4" t="s">
        <v>267</v>
      </c>
      <c r="P1205" s="108">
        <v>43862</v>
      </c>
      <c r="Q1205" s="1" t="s">
        <v>4191</v>
      </c>
      <c r="R1205" s="2" t="b">
        <f t="shared" si="4"/>
        <v>1</v>
      </c>
    </row>
    <row r="1206" spans="1:18" x14ac:dyDescent="0.3">
      <c r="A1206" s="100">
        <v>1197</v>
      </c>
      <c r="B1206" s="100">
        <v>1</v>
      </c>
      <c r="C1206" s="100" t="s">
        <v>2843</v>
      </c>
      <c r="D1206" s="3" t="s">
        <v>2844</v>
      </c>
      <c r="E1206" s="3" t="s">
        <v>2854</v>
      </c>
      <c r="F1206" s="101" t="s">
        <v>2855</v>
      </c>
      <c r="G1206" s="101" t="s">
        <v>2879</v>
      </c>
      <c r="H1206" s="101" t="s">
        <v>4192</v>
      </c>
      <c r="I1206" s="102">
        <v>60185</v>
      </c>
      <c r="J1206" s="102">
        <v>68617238</v>
      </c>
      <c r="K1206" s="3" t="s">
        <v>104</v>
      </c>
      <c r="L1206" s="3" t="s">
        <v>486</v>
      </c>
      <c r="M1206" s="3">
        <v>2006</v>
      </c>
      <c r="N1206" s="4" t="s">
        <v>368</v>
      </c>
      <c r="O1206" s="4" t="s">
        <v>267</v>
      </c>
      <c r="P1206" s="3">
        <v>2015</v>
      </c>
      <c r="Q1206" s="1" t="s">
        <v>4192</v>
      </c>
      <c r="R1206" s="2" t="b">
        <f t="shared" si="4"/>
        <v>1</v>
      </c>
    </row>
    <row r="1207" spans="1:18" x14ac:dyDescent="0.3">
      <c r="A1207" s="100">
        <v>1198</v>
      </c>
      <c r="B1207" s="100">
        <v>1</v>
      </c>
      <c r="C1207" s="100" t="s">
        <v>2843</v>
      </c>
      <c r="D1207" s="3" t="s">
        <v>2844</v>
      </c>
      <c r="E1207" s="3" t="s">
        <v>2854</v>
      </c>
      <c r="F1207" s="101" t="s">
        <v>2855</v>
      </c>
      <c r="G1207" s="101" t="s">
        <v>2881</v>
      </c>
      <c r="H1207" s="101" t="s">
        <v>4193</v>
      </c>
      <c r="I1207" s="102">
        <v>195430</v>
      </c>
      <c r="J1207" s="102">
        <v>68617345</v>
      </c>
      <c r="K1207" s="3" t="s">
        <v>104</v>
      </c>
      <c r="L1207" s="3" t="s">
        <v>368</v>
      </c>
      <c r="M1207" s="3">
        <v>2010</v>
      </c>
      <c r="N1207" s="4" t="s">
        <v>368</v>
      </c>
      <c r="O1207" s="4" t="s">
        <v>267</v>
      </c>
      <c r="P1207" s="3">
        <v>2015</v>
      </c>
      <c r="Q1207" s="1" t="s">
        <v>4193</v>
      </c>
      <c r="R1207" s="2" t="b">
        <f t="shared" si="4"/>
        <v>1</v>
      </c>
    </row>
    <row r="1208" spans="1:18" x14ac:dyDescent="0.3">
      <c r="A1208" s="100">
        <v>1199</v>
      </c>
      <c r="B1208" s="100">
        <v>1</v>
      </c>
      <c r="C1208" s="100" t="s">
        <v>2843</v>
      </c>
      <c r="D1208" s="3" t="s">
        <v>2844</v>
      </c>
      <c r="E1208" s="3" t="s">
        <v>2854</v>
      </c>
      <c r="F1208" s="101" t="s">
        <v>2855</v>
      </c>
      <c r="G1208" s="101" t="s">
        <v>2883</v>
      </c>
      <c r="H1208" s="101" t="s">
        <v>4194</v>
      </c>
      <c r="I1208" s="102">
        <v>63114</v>
      </c>
      <c r="J1208" s="102">
        <v>124459382</v>
      </c>
      <c r="K1208" s="3" t="s">
        <v>104</v>
      </c>
      <c r="L1208" s="3" t="s">
        <v>2972</v>
      </c>
      <c r="M1208" s="3">
        <v>2007</v>
      </c>
      <c r="N1208" s="4" t="s">
        <v>1217</v>
      </c>
      <c r="O1208" s="4" t="s">
        <v>2980</v>
      </c>
      <c r="P1208" s="108">
        <v>43862</v>
      </c>
      <c r="Q1208" s="1" t="s">
        <v>4194</v>
      </c>
      <c r="R1208" s="2" t="b">
        <f t="shared" si="4"/>
        <v>1</v>
      </c>
    </row>
    <row r="1209" spans="1:18" x14ac:dyDescent="0.3">
      <c r="A1209" s="100">
        <v>1200</v>
      </c>
      <c r="B1209" s="100">
        <v>1</v>
      </c>
      <c r="C1209" s="100" t="s">
        <v>2843</v>
      </c>
      <c r="D1209" s="3" t="s">
        <v>2844</v>
      </c>
      <c r="E1209" s="3" t="s">
        <v>2854</v>
      </c>
      <c r="F1209" s="107" t="s">
        <v>2855</v>
      </c>
      <c r="G1209" s="107" t="s">
        <v>2885</v>
      </c>
      <c r="H1209" s="101" t="s">
        <v>4195</v>
      </c>
      <c r="I1209" s="102">
        <v>195431</v>
      </c>
      <c r="J1209" s="102">
        <v>124541496</v>
      </c>
      <c r="K1209" s="3" t="s">
        <v>104</v>
      </c>
      <c r="L1209" s="3" t="s">
        <v>368</v>
      </c>
      <c r="M1209" s="3">
        <v>2010</v>
      </c>
      <c r="N1209" s="4" t="s">
        <v>368</v>
      </c>
      <c r="O1209" s="4" t="s">
        <v>267</v>
      </c>
      <c r="P1209" s="108">
        <v>43862</v>
      </c>
      <c r="Q1209" s="1" t="s">
        <v>4195</v>
      </c>
      <c r="R1209" s="2" t="b">
        <f t="shared" si="4"/>
        <v>1</v>
      </c>
    </row>
    <row r="1210" spans="1:18" x14ac:dyDescent="0.3">
      <c r="A1210" s="100">
        <v>1201</v>
      </c>
      <c r="B1210" s="100">
        <v>1</v>
      </c>
      <c r="C1210" s="100" t="s">
        <v>2843</v>
      </c>
      <c r="D1210" s="3" t="s">
        <v>2844</v>
      </c>
      <c r="E1210" s="3" t="s">
        <v>2854</v>
      </c>
      <c r="F1210" s="101" t="s">
        <v>2855</v>
      </c>
      <c r="G1210" s="101" t="s">
        <v>1902</v>
      </c>
      <c r="H1210" s="101" t="s">
        <v>4196</v>
      </c>
      <c r="I1210" s="102">
        <v>195432</v>
      </c>
      <c r="J1210" s="102">
        <v>124541630</v>
      </c>
      <c r="K1210" s="3" t="s">
        <v>104</v>
      </c>
      <c r="L1210" s="3" t="s">
        <v>486</v>
      </c>
      <c r="M1210" s="3">
        <v>2015</v>
      </c>
      <c r="N1210" s="4" t="s">
        <v>368</v>
      </c>
      <c r="O1210" s="4" t="s">
        <v>267</v>
      </c>
      <c r="P1210" s="108">
        <v>43862</v>
      </c>
      <c r="Q1210" s="1" t="s">
        <v>4196</v>
      </c>
      <c r="R1210" s="2" t="b">
        <f t="shared" si="4"/>
        <v>1</v>
      </c>
    </row>
    <row r="1211" spans="1:18" x14ac:dyDescent="0.3">
      <c r="A1211" s="100">
        <v>1202</v>
      </c>
      <c r="B1211" s="100">
        <v>1</v>
      </c>
      <c r="C1211" s="100" t="s">
        <v>2843</v>
      </c>
      <c r="D1211" s="3" t="s">
        <v>2844</v>
      </c>
      <c r="E1211" s="3" t="s">
        <v>2854</v>
      </c>
      <c r="F1211" s="101" t="s">
        <v>2855</v>
      </c>
      <c r="G1211" s="101" t="s">
        <v>2888</v>
      </c>
      <c r="H1211" s="101" t="s">
        <v>4197</v>
      </c>
      <c r="I1211" s="102">
        <v>130420951</v>
      </c>
      <c r="J1211" s="102">
        <v>124450455</v>
      </c>
      <c r="K1211" s="3" t="s">
        <v>104</v>
      </c>
      <c r="L1211" s="3" t="s">
        <v>1217</v>
      </c>
      <c r="M1211" s="128">
        <v>2008</v>
      </c>
      <c r="N1211" s="4" t="s">
        <v>2972</v>
      </c>
      <c r="O1211" s="4" t="s">
        <v>2980</v>
      </c>
      <c r="P1211" s="108">
        <v>43862</v>
      </c>
      <c r="Q1211" s="1" t="s">
        <v>4197</v>
      </c>
      <c r="R1211" s="2" t="b">
        <f t="shared" si="4"/>
        <v>1</v>
      </c>
    </row>
    <row r="1212" spans="1:18" x14ac:dyDescent="0.3">
      <c r="A1212" s="100">
        <v>1203</v>
      </c>
      <c r="B1212" s="100">
        <v>1</v>
      </c>
      <c r="C1212" s="100" t="s">
        <v>2843</v>
      </c>
      <c r="D1212" s="3" t="s">
        <v>2844</v>
      </c>
      <c r="E1212" s="3" t="s">
        <v>2854</v>
      </c>
      <c r="F1212" s="101" t="s">
        <v>2855</v>
      </c>
      <c r="G1212" s="101" t="s">
        <v>2891</v>
      </c>
      <c r="H1212" s="101" t="s">
        <v>4198</v>
      </c>
      <c r="I1212" s="102">
        <v>18901743</v>
      </c>
      <c r="J1212" s="102">
        <v>124549504</v>
      </c>
      <c r="K1212" s="3" t="s">
        <v>104</v>
      </c>
      <c r="L1212" s="3" t="s">
        <v>367</v>
      </c>
      <c r="M1212" s="3" t="s">
        <v>267</v>
      </c>
      <c r="N1212" s="4" t="s">
        <v>368</v>
      </c>
      <c r="O1212" s="4" t="s">
        <v>267</v>
      </c>
      <c r="P1212" s="108">
        <v>43862</v>
      </c>
      <c r="Q1212" s="1" t="s">
        <v>4198</v>
      </c>
      <c r="R1212" s="2" t="b">
        <f t="shared" si="4"/>
        <v>1</v>
      </c>
    </row>
    <row r="1213" spans="1:18" x14ac:dyDescent="0.3">
      <c r="A1213" s="100">
        <v>1204</v>
      </c>
      <c r="B1213" s="100">
        <v>1</v>
      </c>
      <c r="C1213" s="100" t="s">
        <v>2843</v>
      </c>
      <c r="D1213" s="3" t="s">
        <v>2844</v>
      </c>
      <c r="E1213" s="3" t="s">
        <v>2854</v>
      </c>
      <c r="F1213" s="101" t="s">
        <v>2855</v>
      </c>
      <c r="G1213" s="101" t="s">
        <v>2497</v>
      </c>
      <c r="H1213" s="101" t="s">
        <v>4199</v>
      </c>
      <c r="I1213" s="102">
        <v>129494544</v>
      </c>
      <c r="J1213" s="102">
        <v>129494549</v>
      </c>
      <c r="K1213" s="3" t="s">
        <v>104</v>
      </c>
      <c r="L1213" s="3" t="s">
        <v>367</v>
      </c>
      <c r="M1213" s="3" t="s">
        <v>267</v>
      </c>
      <c r="N1213" s="4" t="s">
        <v>486</v>
      </c>
      <c r="O1213" s="4" t="s">
        <v>267</v>
      </c>
      <c r="P1213" s="108">
        <v>43862</v>
      </c>
      <c r="Q1213" s="1" t="s">
        <v>4199</v>
      </c>
      <c r="R1213" s="2" t="b">
        <f t="shared" si="4"/>
        <v>1</v>
      </c>
    </row>
    <row r="1214" spans="1:18" x14ac:dyDescent="0.3">
      <c r="A1214" s="100">
        <v>1205</v>
      </c>
      <c r="B1214" s="100">
        <v>1</v>
      </c>
      <c r="C1214" s="100" t="s">
        <v>2843</v>
      </c>
      <c r="D1214" s="3" t="s">
        <v>2844</v>
      </c>
      <c r="E1214" s="3" t="s">
        <v>2854</v>
      </c>
      <c r="F1214" s="101" t="s">
        <v>2855</v>
      </c>
      <c r="G1214" s="101" t="s">
        <v>762</v>
      </c>
      <c r="H1214" s="101" t="s">
        <v>4200</v>
      </c>
      <c r="I1214" s="102">
        <v>60186</v>
      </c>
      <c r="J1214" s="102">
        <v>124449513</v>
      </c>
      <c r="K1214" s="3" t="s">
        <v>104</v>
      </c>
      <c r="L1214" s="3" t="s">
        <v>486</v>
      </c>
      <c r="M1214" s="3">
        <v>2006</v>
      </c>
      <c r="N1214" s="4" t="s">
        <v>486</v>
      </c>
      <c r="O1214" s="4" t="s">
        <v>267</v>
      </c>
      <c r="P1214" s="108">
        <v>43862</v>
      </c>
      <c r="Q1214" s="1" t="s">
        <v>4200</v>
      </c>
      <c r="R1214" s="2" t="b">
        <f t="shared" si="4"/>
        <v>1</v>
      </c>
    </row>
    <row r="1215" spans="1:18" x14ac:dyDescent="0.3">
      <c r="A1215" s="100">
        <v>1206</v>
      </c>
      <c r="B1215" s="100">
        <v>1</v>
      </c>
      <c r="C1215" s="100" t="s">
        <v>2843</v>
      </c>
      <c r="D1215" s="3" t="s">
        <v>2844</v>
      </c>
      <c r="E1215" s="3" t="s">
        <v>2854</v>
      </c>
      <c r="F1215" s="101" t="s">
        <v>2855</v>
      </c>
      <c r="G1215" s="101" t="s">
        <v>1537</v>
      </c>
      <c r="H1215" s="101" t="s">
        <v>4201</v>
      </c>
      <c r="I1215" s="102">
        <v>41793</v>
      </c>
      <c r="J1215" s="102">
        <v>163155089</v>
      </c>
      <c r="K1215" s="3" t="s">
        <v>104</v>
      </c>
      <c r="L1215" s="3" t="s">
        <v>486</v>
      </c>
      <c r="M1215" s="3">
        <v>2003</v>
      </c>
      <c r="N1215" s="4" t="s">
        <v>368</v>
      </c>
      <c r="O1215" s="4" t="s">
        <v>267</v>
      </c>
      <c r="P1215" s="108">
        <v>43862</v>
      </c>
      <c r="Q1215" s="1" t="s">
        <v>4201</v>
      </c>
      <c r="R1215" s="2" t="b">
        <f t="shared" si="4"/>
        <v>1</v>
      </c>
    </row>
    <row r="1216" spans="1:18" x14ac:dyDescent="0.3">
      <c r="A1216" s="100">
        <v>1207</v>
      </c>
      <c r="B1216" s="100">
        <v>1</v>
      </c>
      <c r="C1216" s="100" t="s">
        <v>2843</v>
      </c>
      <c r="D1216" s="3" t="s">
        <v>2844</v>
      </c>
      <c r="E1216" s="3" t="s">
        <v>2854</v>
      </c>
      <c r="F1216" s="101" t="s">
        <v>2855</v>
      </c>
      <c r="G1216" s="101" t="s">
        <v>2896</v>
      </c>
      <c r="H1216" s="101" t="s">
        <v>4202</v>
      </c>
      <c r="I1216" s="102">
        <v>60187</v>
      </c>
      <c r="J1216" s="102">
        <v>68617625</v>
      </c>
      <c r="K1216" s="3" t="s">
        <v>104</v>
      </c>
      <c r="L1216" s="3" t="s">
        <v>486</v>
      </c>
      <c r="M1216" s="3">
        <v>2006</v>
      </c>
      <c r="N1216" s="4" t="s">
        <v>1217</v>
      </c>
      <c r="O1216" s="4" t="s">
        <v>1218</v>
      </c>
      <c r="P1216" s="108">
        <v>43862</v>
      </c>
      <c r="Q1216" s="1" t="s">
        <v>4202</v>
      </c>
      <c r="R1216" s="2" t="b">
        <f t="shared" si="4"/>
        <v>1</v>
      </c>
    </row>
    <row r="1217" spans="1:18" x14ac:dyDescent="0.3">
      <c r="A1217" s="100">
        <v>1208</v>
      </c>
      <c r="B1217" s="100">
        <v>1</v>
      </c>
      <c r="C1217" s="100" t="s">
        <v>2843</v>
      </c>
      <c r="D1217" s="3" t="s">
        <v>2844</v>
      </c>
      <c r="E1217" s="3" t="s">
        <v>2854</v>
      </c>
      <c r="F1217" s="107" t="s">
        <v>2855</v>
      </c>
      <c r="G1217" s="107" t="s">
        <v>2898</v>
      </c>
      <c r="H1217" s="101" t="s">
        <v>4203</v>
      </c>
      <c r="I1217" s="102">
        <v>124398312</v>
      </c>
      <c r="J1217" s="102">
        <v>124552567</v>
      </c>
      <c r="K1217" s="3" t="s">
        <v>104</v>
      </c>
      <c r="L1217" s="3" t="s">
        <v>367</v>
      </c>
      <c r="M1217" s="3" t="s">
        <v>267</v>
      </c>
      <c r="N1217" s="4" t="s">
        <v>486</v>
      </c>
      <c r="O1217" s="4" t="s">
        <v>267</v>
      </c>
      <c r="P1217" s="108">
        <v>43862</v>
      </c>
      <c r="Q1217" s="1" t="s">
        <v>4203</v>
      </c>
      <c r="R1217" s="2" t="b">
        <f t="shared" si="4"/>
        <v>1</v>
      </c>
    </row>
    <row r="1218" spans="1:18" x14ac:dyDescent="0.3">
      <c r="A1218" s="100">
        <v>1209</v>
      </c>
      <c r="B1218" s="100">
        <v>1</v>
      </c>
      <c r="C1218" s="100" t="s">
        <v>2843</v>
      </c>
      <c r="D1218" s="3" t="s">
        <v>2844</v>
      </c>
      <c r="E1218" s="3" t="s">
        <v>2854</v>
      </c>
      <c r="F1218" s="101" t="s">
        <v>2900</v>
      </c>
      <c r="G1218" s="101" t="s">
        <v>2901</v>
      </c>
      <c r="H1218" s="101" t="s">
        <v>4204</v>
      </c>
      <c r="I1218" s="102">
        <v>63123</v>
      </c>
      <c r="J1218" s="102">
        <v>124460832</v>
      </c>
      <c r="K1218" s="3" t="s">
        <v>104</v>
      </c>
      <c r="L1218" s="3" t="s">
        <v>368</v>
      </c>
      <c r="M1218" s="3">
        <v>2007</v>
      </c>
      <c r="N1218" s="4" t="s">
        <v>368</v>
      </c>
      <c r="O1218" s="4" t="s">
        <v>267</v>
      </c>
      <c r="P1218" s="108">
        <v>43862</v>
      </c>
      <c r="Q1218" s="1" t="s">
        <v>4204</v>
      </c>
      <c r="R1218" s="2" t="b">
        <f t="shared" si="4"/>
        <v>1</v>
      </c>
    </row>
    <row r="1219" spans="1:18" x14ac:dyDescent="0.3">
      <c r="A1219" s="100">
        <v>1210</v>
      </c>
      <c r="B1219" s="100">
        <v>1</v>
      </c>
      <c r="C1219" s="100" t="s">
        <v>2843</v>
      </c>
      <c r="D1219" s="3" t="s">
        <v>2844</v>
      </c>
      <c r="E1219" s="3" t="s">
        <v>2854</v>
      </c>
      <c r="F1219" s="107" t="s">
        <v>2900</v>
      </c>
      <c r="G1219" s="107" t="s">
        <v>2903</v>
      </c>
      <c r="H1219" s="101" t="s">
        <v>4205</v>
      </c>
      <c r="I1219" s="102">
        <v>60188</v>
      </c>
      <c r="J1219" s="102">
        <v>124449617</v>
      </c>
      <c r="K1219" s="3" t="s">
        <v>104</v>
      </c>
      <c r="L1219" s="3" t="s">
        <v>486</v>
      </c>
      <c r="M1219" s="3">
        <v>2006</v>
      </c>
      <c r="N1219" s="4" t="s">
        <v>368</v>
      </c>
      <c r="O1219" s="4" t="s">
        <v>267</v>
      </c>
      <c r="P1219" s="108">
        <v>43862</v>
      </c>
      <c r="Q1219" s="1" t="s">
        <v>4205</v>
      </c>
      <c r="R1219" s="2" t="b">
        <f t="shared" si="4"/>
        <v>1</v>
      </c>
    </row>
    <row r="1220" spans="1:18" x14ac:dyDescent="0.3">
      <c r="A1220" s="100">
        <v>1211</v>
      </c>
      <c r="B1220" s="100">
        <v>1</v>
      </c>
      <c r="C1220" s="100" t="s">
        <v>2843</v>
      </c>
      <c r="D1220" s="3" t="s">
        <v>2844</v>
      </c>
      <c r="E1220" s="3" t="s">
        <v>2854</v>
      </c>
      <c r="F1220" s="101" t="s">
        <v>2900</v>
      </c>
      <c r="G1220" s="101" t="s">
        <v>2905</v>
      </c>
      <c r="H1220" s="101" t="s">
        <v>4206</v>
      </c>
      <c r="I1220" s="102">
        <v>60189</v>
      </c>
      <c r="J1220" s="102">
        <v>3091090</v>
      </c>
      <c r="K1220" s="3" t="s">
        <v>104</v>
      </c>
      <c r="L1220" s="3" t="s">
        <v>486</v>
      </c>
      <c r="M1220" s="3">
        <v>2006</v>
      </c>
      <c r="N1220" s="4" t="s">
        <v>368</v>
      </c>
      <c r="O1220" s="4" t="s">
        <v>267</v>
      </c>
      <c r="P1220" s="108">
        <v>43862</v>
      </c>
      <c r="Q1220" s="1" t="s">
        <v>4206</v>
      </c>
      <c r="R1220" s="2" t="b">
        <f t="shared" si="4"/>
        <v>1</v>
      </c>
    </row>
    <row r="1221" spans="1:18" x14ac:dyDescent="0.3">
      <c r="A1221" s="100">
        <v>1212</v>
      </c>
      <c r="B1221" s="100">
        <v>1</v>
      </c>
      <c r="C1221" s="100" t="s">
        <v>2843</v>
      </c>
      <c r="D1221" s="3" t="s">
        <v>2844</v>
      </c>
      <c r="E1221" s="3" t="s">
        <v>2854</v>
      </c>
      <c r="F1221" s="101" t="s">
        <v>2900</v>
      </c>
      <c r="G1221" s="101" t="s">
        <v>355</v>
      </c>
      <c r="H1221" s="101" t="s">
        <v>4207</v>
      </c>
      <c r="I1221" s="102">
        <v>161324</v>
      </c>
      <c r="J1221" s="102">
        <v>124465820</v>
      </c>
      <c r="K1221" s="3" t="s">
        <v>104</v>
      </c>
      <c r="L1221" s="3" t="s">
        <v>486</v>
      </c>
      <c r="M1221" s="3">
        <v>2008</v>
      </c>
      <c r="N1221" s="4" t="s">
        <v>368</v>
      </c>
      <c r="O1221" s="4" t="s">
        <v>267</v>
      </c>
      <c r="P1221" s="108">
        <v>43862</v>
      </c>
      <c r="Q1221" s="1" t="s">
        <v>4207</v>
      </c>
      <c r="R1221" s="2" t="b">
        <f t="shared" si="4"/>
        <v>1</v>
      </c>
    </row>
    <row r="1222" spans="1:18" x14ac:dyDescent="0.3">
      <c r="A1222" s="100">
        <v>1213</v>
      </c>
      <c r="B1222" s="100">
        <v>1</v>
      </c>
      <c r="C1222" s="100" t="s">
        <v>2843</v>
      </c>
      <c r="D1222" s="3" t="s">
        <v>2844</v>
      </c>
      <c r="E1222" s="3" t="s">
        <v>2854</v>
      </c>
      <c r="F1222" s="101" t="s">
        <v>2900</v>
      </c>
      <c r="G1222" s="101" t="s">
        <v>1152</v>
      </c>
      <c r="H1222" s="101" t="s">
        <v>4208</v>
      </c>
      <c r="I1222" s="102">
        <v>60190</v>
      </c>
      <c r="J1222" s="102">
        <v>124449755</v>
      </c>
      <c r="K1222" s="3" t="s">
        <v>104</v>
      </c>
      <c r="L1222" s="3" t="s">
        <v>486</v>
      </c>
      <c r="M1222" s="3">
        <v>2006</v>
      </c>
      <c r="N1222" s="4" t="s">
        <v>486</v>
      </c>
      <c r="O1222" s="4" t="s">
        <v>267</v>
      </c>
      <c r="P1222" s="108">
        <v>43862</v>
      </c>
      <c r="Q1222" s="1" t="s">
        <v>4208</v>
      </c>
      <c r="R1222" s="2" t="b">
        <f t="shared" si="4"/>
        <v>1</v>
      </c>
    </row>
    <row r="1223" spans="1:18" x14ac:dyDescent="0.3">
      <c r="A1223" s="100">
        <v>1214</v>
      </c>
      <c r="B1223" s="100">
        <v>1</v>
      </c>
      <c r="C1223" s="100" t="s">
        <v>2843</v>
      </c>
      <c r="D1223" s="3" t="s">
        <v>2844</v>
      </c>
      <c r="E1223" s="3" t="s">
        <v>2854</v>
      </c>
      <c r="F1223" s="101" t="s">
        <v>2900</v>
      </c>
      <c r="G1223" s="101" t="s">
        <v>2910</v>
      </c>
      <c r="H1223" s="101" t="s">
        <v>4209</v>
      </c>
      <c r="I1223" s="102">
        <v>41826</v>
      </c>
      <c r="J1223" s="102">
        <v>116737232</v>
      </c>
      <c r="K1223" s="3" t="s">
        <v>104</v>
      </c>
      <c r="L1223" s="3" t="s">
        <v>368</v>
      </c>
      <c r="M1223" s="3">
        <v>2003</v>
      </c>
      <c r="N1223" s="4" t="s">
        <v>368</v>
      </c>
      <c r="O1223" s="4" t="s">
        <v>267</v>
      </c>
      <c r="P1223" s="3">
        <v>2017</v>
      </c>
      <c r="Q1223" s="1" t="s">
        <v>4209</v>
      </c>
      <c r="R1223" s="2" t="b">
        <f t="shared" si="4"/>
        <v>1</v>
      </c>
    </row>
    <row r="1224" spans="1:18" x14ac:dyDescent="0.3">
      <c r="A1224" s="100">
        <v>1215</v>
      </c>
      <c r="B1224" s="100">
        <v>1</v>
      </c>
      <c r="C1224" s="100" t="s">
        <v>2843</v>
      </c>
      <c r="D1224" s="3" t="s">
        <v>2844</v>
      </c>
      <c r="E1224" s="3" t="s">
        <v>2854</v>
      </c>
      <c r="F1224" s="101" t="s">
        <v>2900</v>
      </c>
      <c r="G1224" s="101" t="s">
        <v>2912</v>
      </c>
      <c r="H1224" s="101" t="s">
        <v>4210</v>
      </c>
      <c r="I1224" s="102">
        <v>60191</v>
      </c>
      <c r="J1224" s="102">
        <v>80678052</v>
      </c>
      <c r="K1224" s="3" t="s">
        <v>104</v>
      </c>
      <c r="L1224" s="3" t="s">
        <v>368</v>
      </c>
      <c r="M1224" s="3">
        <v>2006</v>
      </c>
      <c r="N1224" s="4" t="s">
        <v>368</v>
      </c>
      <c r="O1224" s="4" t="s">
        <v>267</v>
      </c>
      <c r="P1224" s="3">
        <v>2014</v>
      </c>
      <c r="Q1224" s="1" t="s">
        <v>4210</v>
      </c>
      <c r="R1224" s="2" t="b">
        <f t="shared" si="4"/>
        <v>1</v>
      </c>
    </row>
    <row r="1225" spans="1:18" x14ac:dyDescent="0.3">
      <c r="A1225" s="100">
        <v>1216</v>
      </c>
      <c r="B1225" s="100">
        <v>1</v>
      </c>
      <c r="C1225" s="100" t="s">
        <v>2843</v>
      </c>
      <c r="D1225" s="3" t="s">
        <v>2844</v>
      </c>
      <c r="E1225" s="3" t="s">
        <v>2854</v>
      </c>
      <c r="F1225" s="107" t="s">
        <v>2900</v>
      </c>
      <c r="G1225" s="107" t="s">
        <v>2914</v>
      </c>
      <c r="H1225" s="101" t="s">
        <v>4211</v>
      </c>
      <c r="I1225" s="102">
        <v>124398342</v>
      </c>
      <c r="J1225" s="102">
        <v>124552572</v>
      </c>
      <c r="K1225" s="3" t="s">
        <v>104</v>
      </c>
      <c r="L1225" s="3" t="s">
        <v>367</v>
      </c>
      <c r="M1225" s="3" t="s">
        <v>267</v>
      </c>
      <c r="N1225" s="4" t="s">
        <v>486</v>
      </c>
      <c r="O1225" s="4" t="s">
        <v>267</v>
      </c>
      <c r="P1225" s="108">
        <v>43862</v>
      </c>
      <c r="Q1225" s="1" t="s">
        <v>4211</v>
      </c>
      <c r="R1225" s="2" t="b">
        <f t="shared" si="4"/>
        <v>1</v>
      </c>
    </row>
    <row r="1226" spans="1:18" x14ac:dyDescent="0.3">
      <c r="A1226" s="100">
        <v>1217</v>
      </c>
      <c r="B1226" s="100">
        <v>1</v>
      </c>
      <c r="C1226" s="100" t="s">
        <v>2843</v>
      </c>
      <c r="D1226" s="3" t="s">
        <v>2844</v>
      </c>
      <c r="E1226" s="3" t="s">
        <v>2854</v>
      </c>
      <c r="F1226" s="101" t="s">
        <v>2900</v>
      </c>
      <c r="G1226" s="101" t="s">
        <v>2917</v>
      </c>
      <c r="H1226" s="101" t="s">
        <v>4212</v>
      </c>
      <c r="I1226" s="102">
        <v>195433</v>
      </c>
      <c r="J1226" s="102">
        <v>68629582</v>
      </c>
      <c r="K1226" s="3" t="s">
        <v>104</v>
      </c>
      <c r="L1226" s="3" t="s">
        <v>486</v>
      </c>
      <c r="M1226" s="3">
        <v>2010</v>
      </c>
      <c r="N1226" s="4" t="s">
        <v>368</v>
      </c>
      <c r="O1226" s="4" t="s">
        <v>267</v>
      </c>
      <c r="P1226" s="3">
        <v>2015</v>
      </c>
      <c r="Q1226" s="1" t="s">
        <v>4212</v>
      </c>
      <c r="R1226" s="2" t="b">
        <f t="shared" si="4"/>
        <v>1</v>
      </c>
    </row>
    <row r="1227" spans="1:18" x14ac:dyDescent="0.3">
      <c r="A1227" s="100">
        <v>1218</v>
      </c>
      <c r="B1227" s="100">
        <v>1</v>
      </c>
      <c r="C1227" s="100" t="s">
        <v>2843</v>
      </c>
      <c r="D1227" s="3" t="s">
        <v>2844</v>
      </c>
      <c r="E1227" s="3" t="s">
        <v>2854</v>
      </c>
      <c r="F1227" s="101" t="s">
        <v>2900</v>
      </c>
      <c r="G1227" s="101" t="s">
        <v>2919</v>
      </c>
      <c r="H1227" s="101" t="s">
        <v>4213</v>
      </c>
      <c r="I1227" s="102">
        <v>161475</v>
      </c>
      <c r="J1227" s="102">
        <v>48919432</v>
      </c>
      <c r="K1227" s="3" t="s">
        <v>104</v>
      </c>
      <c r="L1227" s="3" t="s">
        <v>486</v>
      </c>
      <c r="M1227" s="3">
        <v>2008</v>
      </c>
      <c r="N1227" s="4" t="s">
        <v>368</v>
      </c>
      <c r="O1227" s="4" t="s">
        <v>267</v>
      </c>
      <c r="P1227" s="3">
        <v>2015</v>
      </c>
      <c r="Q1227" s="1" t="s">
        <v>4213</v>
      </c>
      <c r="R1227" s="2" t="b">
        <f t="shared" si="4"/>
        <v>1</v>
      </c>
    </row>
    <row r="1228" spans="1:18" x14ac:dyDescent="0.3">
      <c r="A1228" s="100">
        <v>1219</v>
      </c>
      <c r="B1228" s="100">
        <v>1</v>
      </c>
      <c r="C1228" s="100" t="s">
        <v>2843</v>
      </c>
      <c r="D1228" s="3" t="s">
        <v>2844</v>
      </c>
      <c r="E1228" s="3" t="s">
        <v>2854</v>
      </c>
      <c r="F1228" s="101" t="s">
        <v>2900</v>
      </c>
      <c r="G1228" s="101" t="s">
        <v>2921</v>
      </c>
      <c r="H1228" s="101" t="s">
        <v>4214</v>
      </c>
      <c r="I1228" s="102">
        <v>60193</v>
      </c>
      <c r="J1228" s="102">
        <v>124450221</v>
      </c>
      <c r="K1228" s="3" t="s">
        <v>104</v>
      </c>
      <c r="L1228" s="3" t="s">
        <v>486</v>
      </c>
      <c r="M1228" s="3">
        <v>2006</v>
      </c>
      <c r="N1228" s="4" t="s">
        <v>368</v>
      </c>
      <c r="O1228" s="4" t="s">
        <v>267</v>
      </c>
      <c r="P1228" s="108">
        <v>43862</v>
      </c>
      <c r="Q1228" s="1" t="s">
        <v>4214</v>
      </c>
      <c r="R1228" s="2" t="b">
        <f t="shared" si="4"/>
        <v>1</v>
      </c>
    </row>
    <row r="1229" spans="1:18" x14ac:dyDescent="0.3">
      <c r="A1229" s="100">
        <v>1220</v>
      </c>
      <c r="B1229" s="100">
        <v>1</v>
      </c>
      <c r="C1229" s="100" t="s">
        <v>2843</v>
      </c>
      <c r="D1229" s="3" t="s">
        <v>2844</v>
      </c>
      <c r="E1229" s="3" t="s">
        <v>2854</v>
      </c>
      <c r="F1229" s="101" t="s">
        <v>2900</v>
      </c>
      <c r="G1229" s="101" t="s">
        <v>1045</v>
      </c>
      <c r="H1229" s="101" t="s">
        <v>4215</v>
      </c>
      <c r="I1229" s="102">
        <v>195434</v>
      </c>
      <c r="J1229" s="102">
        <v>68629874</v>
      </c>
      <c r="K1229" s="3" t="s">
        <v>104</v>
      </c>
      <c r="L1229" s="3" t="s">
        <v>486</v>
      </c>
      <c r="M1229" s="3">
        <v>2010</v>
      </c>
      <c r="N1229" s="4" t="s">
        <v>368</v>
      </c>
      <c r="O1229" s="4" t="s">
        <v>267</v>
      </c>
      <c r="P1229" s="3">
        <v>2015</v>
      </c>
      <c r="Q1229" s="1" t="s">
        <v>4215</v>
      </c>
      <c r="R1229" s="2" t="b">
        <f t="shared" si="4"/>
        <v>1</v>
      </c>
    </row>
    <row r="1230" spans="1:18" x14ac:dyDescent="0.3">
      <c r="A1230" s="100">
        <v>1221</v>
      </c>
      <c r="B1230" s="100">
        <v>1</v>
      </c>
      <c r="C1230" s="100" t="s">
        <v>2843</v>
      </c>
      <c r="D1230" s="3" t="s">
        <v>2844</v>
      </c>
      <c r="E1230" s="3" t="s">
        <v>2854</v>
      </c>
      <c r="F1230" s="101" t="s">
        <v>2900</v>
      </c>
      <c r="G1230" s="101" t="s">
        <v>2924</v>
      </c>
      <c r="H1230" s="101" t="s">
        <v>4216</v>
      </c>
      <c r="I1230" s="102">
        <v>63151</v>
      </c>
      <c r="J1230" s="102">
        <v>3122699</v>
      </c>
      <c r="K1230" s="3" t="s">
        <v>104</v>
      </c>
      <c r="L1230" s="3" t="s">
        <v>486</v>
      </c>
      <c r="M1230" s="3">
        <v>2007</v>
      </c>
      <c r="N1230" s="4" t="s">
        <v>1217</v>
      </c>
      <c r="O1230" s="4" t="s">
        <v>1218</v>
      </c>
      <c r="P1230" s="108">
        <v>43862</v>
      </c>
      <c r="Q1230" s="1" t="s">
        <v>4216</v>
      </c>
      <c r="R1230" s="2" t="b">
        <f t="shared" si="4"/>
        <v>1</v>
      </c>
    </row>
    <row r="1231" spans="1:18" x14ac:dyDescent="0.3">
      <c r="A1231" s="100">
        <v>1222</v>
      </c>
      <c r="B1231" s="100">
        <v>1</v>
      </c>
      <c r="C1231" s="100" t="s">
        <v>2843</v>
      </c>
      <c r="D1231" s="3" t="s">
        <v>2844</v>
      </c>
      <c r="E1231" s="3" t="s">
        <v>2854</v>
      </c>
      <c r="F1231" s="101" t="s">
        <v>2900</v>
      </c>
      <c r="G1231" s="101" t="s">
        <v>2926</v>
      </c>
      <c r="H1231" s="101" t="s">
        <v>4217</v>
      </c>
      <c r="I1231" s="102">
        <v>63164</v>
      </c>
      <c r="J1231" s="102">
        <v>124464090</v>
      </c>
      <c r="K1231" s="3" t="s">
        <v>104</v>
      </c>
      <c r="L1231" s="3" t="s">
        <v>486</v>
      </c>
      <c r="M1231" s="3">
        <v>2007</v>
      </c>
      <c r="N1231" s="4" t="s">
        <v>368</v>
      </c>
      <c r="O1231" s="4" t="s">
        <v>267</v>
      </c>
      <c r="P1231" s="108">
        <v>43862</v>
      </c>
      <c r="Q1231" s="1" t="s">
        <v>4217</v>
      </c>
      <c r="R1231" s="2" t="b">
        <f t="shared" si="4"/>
        <v>1</v>
      </c>
    </row>
    <row r="1232" spans="1:18" x14ac:dyDescent="0.3">
      <c r="A1232" s="100">
        <v>1223</v>
      </c>
      <c r="B1232" s="100">
        <v>1</v>
      </c>
      <c r="C1232" s="100" t="s">
        <v>2843</v>
      </c>
      <c r="D1232" s="3" t="s">
        <v>2844</v>
      </c>
      <c r="E1232" s="3" t="s">
        <v>2854</v>
      </c>
      <c r="F1232" s="101" t="s">
        <v>2900</v>
      </c>
      <c r="G1232" s="101" t="s">
        <v>2928</v>
      </c>
      <c r="H1232" s="101" t="s">
        <v>4218</v>
      </c>
      <c r="I1232" s="102">
        <v>195435</v>
      </c>
      <c r="J1232" s="102">
        <v>124542132</v>
      </c>
      <c r="K1232" s="3" t="s">
        <v>104</v>
      </c>
      <c r="L1232" s="3" t="s">
        <v>368</v>
      </c>
      <c r="M1232" s="3">
        <v>2010</v>
      </c>
      <c r="N1232" s="4" t="s">
        <v>368</v>
      </c>
      <c r="O1232" s="4" t="s">
        <v>267</v>
      </c>
      <c r="P1232" s="108">
        <v>43862</v>
      </c>
      <c r="Q1232" s="1" t="s">
        <v>4218</v>
      </c>
      <c r="R1232" s="2" t="b">
        <f t="shared" si="4"/>
        <v>1</v>
      </c>
    </row>
    <row r="1233" spans="1:18" x14ac:dyDescent="0.3">
      <c r="A1233" s="100">
        <v>1224</v>
      </c>
      <c r="B1233" s="100">
        <v>1</v>
      </c>
      <c r="C1233" s="100" t="s">
        <v>2843</v>
      </c>
      <c r="D1233" s="3" t="s">
        <v>2844</v>
      </c>
      <c r="E1233" s="3" t="s">
        <v>2854</v>
      </c>
      <c r="F1233" s="101" t="s">
        <v>2900</v>
      </c>
      <c r="G1233" s="101" t="s">
        <v>2930</v>
      </c>
      <c r="H1233" s="101" t="s">
        <v>4219</v>
      </c>
      <c r="I1233" s="102">
        <v>63104</v>
      </c>
      <c r="J1233" s="102">
        <v>124458962</v>
      </c>
      <c r="K1233" s="3" t="s">
        <v>104</v>
      </c>
      <c r="L1233" s="3" t="s">
        <v>2972</v>
      </c>
      <c r="M1233" s="3">
        <v>2007</v>
      </c>
      <c r="N1233" s="4" t="s">
        <v>368</v>
      </c>
      <c r="O1233" s="4" t="s">
        <v>267</v>
      </c>
      <c r="P1233" s="108">
        <v>43862</v>
      </c>
      <c r="Q1233" s="1" t="s">
        <v>4219</v>
      </c>
      <c r="R1233" s="2" t="b">
        <f t="shared" si="4"/>
        <v>1</v>
      </c>
    </row>
    <row r="1234" spans="1:18" x14ac:dyDescent="0.3">
      <c r="A1234" s="100">
        <v>1225</v>
      </c>
      <c r="B1234" s="100">
        <v>1</v>
      </c>
      <c r="C1234" s="100" t="s">
        <v>2843</v>
      </c>
      <c r="D1234" s="3" t="s">
        <v>2844</v>
      </c>
      <c r="E1234" s="3" t="s">
        <v>2854</v>
      </c>
      <c r="F1234" s="101" t="s">
        <v>2900</v>
      </c>
      <c r="G1234" s="101" t="s">
        <v>282</v>
      </c>
      <c r="H1234" s="101" t="s">
        <v>4220</v>
      </c>
      <c r="I1234" s="102">
        <v>60194</v>
      </c>
      <c r="J1234" s="102">
        <v>124450319</v>
      </c>
      <c r="K1234" s="3" t="s">
        <v>104</v>
      </c>
      <c r="L1234" s="3" t="s">
        <v>486</v>
      </c>
      <c r="M1234" s="3">
        <v>2006</v>
      </c>
      <c r="N1234" s="4" t="s">
        <v>2972</v>
      </c>
      <c r="O1234" s="4" t="s">
        <v>1218</v>
      </c>
      <c r="P1234" s="108">
        <v>43862</v>
      </c>
      <c r="Q1234" s="1" t="s">
        <v>4220</v>
      </c>
      <c r="R1234" s="2" t="b">
        <f t="shared" si="4"/>
        <v>1</v>
      </c>
    </row>
    <row r="1235" spans="1:18" x14ac:dyDescent="0.3">
      <c r="A1235" s="100">
        <v>1226</v>
      </c>
      <c r="B1235" s="100">
        <v>1</v>
      </c>
      <c r="C1235" s="100" t="s">
        <v>2843</v>
      </c>
      <c r="D1235" s="3" t="s">
        <v>2844</v>
      </c>
      <c r="E1235" s="3" t="s">
        <v>2854</v>
      </c>
      <c r="F1235" s="101" t="s">
        <v>2900</v>
      </c>
      <c r="G1235" s="101" t="s">
        <v>2933</v>
      </c>
      <c r="H1235" s="101" t="s">
        <v>4221</v>
      </c>
      <c r="I1235" s="102">
        <v>41827</v>
      </c>
      <c r="J1235" s="102">
        <v>116737304</v>
      </c>
      <c r="K1235" s="3" t="s">
        <v>104</v>
      </c>
      <c r="L1235" s="3" t="s">
        <v>368</v>
      </c>
      <c r="M1235" s="3">
        <v>2003</v>
      </c>
      <c r="N1235" s="4" t="s">
        <v>368</v>
      </c>
      <c r="O1235" s="4" t="s">
        <v>267</v>
      </c>
      <c r="P1235" s="3">
        <v>2017</v>
      </c>
      <c r="Q1235" s="1" t="s">
        <v>4221</v>
      </c>
      <c r="R1235" s="2" t="b">
        <f t="shared" si="4"/>
        <v>1</v>
      </c>
    </row>
    <row r="1236" spans="1:18" x14ac:dyDescent="0.3">
      <c r="A1236" s="100">
        <v>1227</v>
      </c>
      <c r="B1236" s="100">
        <v>1</v>
      </c>
      <c r="C1236" s="100" t="s">
        <v>2843</v>
      </c>
      <c r="D1236" s="3" t="s">
        <v>2844</v>
      </c>
      <c r="E1236" s="3" t="s">
        <v>2854</v>
      </c>
      <c r="F1236" s="101" t="s">
        <v>2900</v>
      </c>
      <c r="G1236" s="101" t="s">
        <v>883</v>
      </c>
      <c r="H1236" s="101" t="s">
        <v>4222</v>
      </c>
      <c r="I1236" s="102">
        <v>63103</v>
      </c>
      <c r="J1236" s="102">
        <v>124458813</v>
      </c>
      <c r="K1236" s="3" t="s">
        <v>104</v>
      </c>
      <c r="L1236" s="3" t="s">
        <v>368</v>
      </c>
      <c r="M1236" s="3">
        <v>2007</v>
      </c>
      <c r="N1236" s="4" t="s">
        <v>368</v>
      </c>
      <c r="O1236" s="4" t="s">
        <v>267</v>
      </c>
      <c r="P1236" s="108">
        <v>43862</v>
      </c>
      <c r="Q1236" s="1" t="s">
        <v>4222</v>
      </c>
      <c r="R1236" s="2" t="b">
        <f t="shared" si="4"/>
        <v>1</v>
      </c>
    </row>
    <row r="1237" spans="1:18" x14ac:dyDescent="0.3">
      <c r="A1237" s="100">
        <v>1228</v>
      </c>
      <c r="B1237" s="100">
        <v>1</v>
      </c>
      <c r="C1237" s="100" t="s">
        <v>2843</v>
      </c>
      <c r="D1237" s="3" t="s">
        <v>2844</v>
      </c>
      <c r="E1237" s="3" t="s">
        <v>2854</v>
      </c>
      <c r="F1237" s="101" t="s">
        <v>2900</v>
      </c>
      <c r="G1237" s="101" t="s">
        <v>2937</v>
      </c>
      <c r="H1237" s="101" t="s">
        <v>4223</v>
      </c>
      <c r="I1237" s="102">
        <v>60196</v>
      </c>
      <c r="J1237" s="102">
        <v>124450651</v>
      </c>
      <c r="K1237" s="3" t="s">
        <v>104</v>
      </c>
      <c r="L1237" s="3" t="s">
        <v>486</v>
      </c>
      <c r="M1237" s="3">
        <v>2014</v>
      </c>
      <c r="N1237" s="4" t="s">
        <v>368</v>
      </c>
      <c r="O1237" s="4" t="s">
        <v>267</v>
      </c>
      <c r="P1237" s="108">
        <v>43862</v>
      </c>
      <c r="Q1237" s="1" t="s">
        <v>4223</v>
      </c>
      <c r="R1237" s="2" t="b">
        <f t="shared" si="4"/>
        <v>1</v>
      </c>
    </row>
    <row r="1238" spans="1:18" x14ac:dyDescent="0.3">
      <c r="A1238" s="100">
        <v>1229</v>
      </c>
      <c r="B1238" s="100">
        <v>1</v>
      </c>
      <c r="C1238" s="100" t="s">
        <v>2843</v>
      </c>
      <c r="D1238" s="3" t="s">
        <v>2844</v>
      </c>
      <c r="E1238" s="3" t="s">
        <v>2854</v>
      </c>
      <c r="F1238" s="101" t="s">
        <v>2900</v>
      </c>
      <c r="G1238" s="101" t="s">
        <v>2939</v>
      </c>
      <c r="H1238" s="101" t="s">
        <v>4224</v>
      </c>
      <c r="I1238" s="102">
        <v>60197</v>
      </c>
      <c r="J1238" s="102">
        <v>70709551</v>
      </c>
      <c r="K1238" s="3" t="s">
        <v>104</v>
      </c>
      <c r="L1238" s="3" t="s">
        <v>486</v>
      </c>
      <c r="M1238" s="3">
        <v>2006</v>
      </c>
      <c r="N1238" s="4" t="s">
        <v>368</v>
      </c>
      <c r="O1238" s="4" t="s">
        <v>267</v>
      </c>
      <c r="P1238" s="3">
        <v>2015</v>
      </c>
      <c r="Q1238" s="1" t="s">
        <v>4224</v>
      </c>
      <c r="R1238" s="2" t="b">
        <f t="shared" si="4"/>
        <v>1</v>
      </c>
    </row>
    <row r="1239" spans="1:18" x14ac:dyDescent="0.3">
      <c r="A1239" s="100">
        <v>1230</v>
      </c>
      <c r="B1239" s="100">
        <v>1</v>
      </c>
      <c r="C1239" s="100" t="s">
        <v>2843</v>
      </c>
      <c r="D1239" s="3" t="s">
        <v>2844</v>
      </c>
      <c r="E1239" s="3" t="s">
        <v>2941</v>
      </c>
      <c r="F1239" s="101" t="s">
        <v>2942</v>
      </c>
      <c r="G1239" s="101" t="s">
        <v>2943</v>
      </c>
      <c r="H1239" s="101" t="s">
        <v>4225</v>
      </c>
      <c r="I1239" s="102">
        <v>60139</v>
      </c>
      <c r="J1239" s="102">
        <v>70709321</v>
      </c>
      <c r="K1239" s="3" t="s">
        <v>104</v>
      </c>
      <c r="L1239" s="3" t="s">
        <v>486</v>
      </c>
      <c r="M1239" s="3">
        <v>2006</v>
      </c>
      <c r="N1239" s="4" t="s">
        <v>368</v>
      </c>
      <c r="O1239" s="4" t="s">
        <v>267</v>
      </c>
      <c r="P1239" s="3">
        <v>2015</v>
      </c>
      <c r="Q1239" s="1" t="s">
        <v>4225</v>
      </c>
      <c r="R1239" s="2" t="b">
        <f t="shared" si="4"/>
        <v>1</v>
      </c>
    </row>
    <row r="1240" spans="1:18" x14ac:dyDescent="0.3">
      <c r="A1240" s="100">
        <v>1231</v>
      </c>
      <c r="B1240" s="100">
        <v>1</v>
      </c>
      <c r="C1240" s="100" t="s">
        <v>2843</v>
      </c>
      <c r="D1240" s="3" t="s">
        <v>2844</v>
      </c>
      <c r="E1240" s="3" t="s">
        <v>2941</v>
      </c>
      <c r="F1240" s="101" t="s">
        <v>2942</v>
      </c>
      <c r="G1240" s="101" t="s">
        <v>2945</v>
      </c>
      <c r="H1240" s="101" t="s">
        <v>4226</v>
      </c>
      <c r="I1240" s="102">
        <v>60140</v>
      </c>
      <c r="J1240" s="102">
        <v>3088899</v>
      </c>
      <c r="K1240" s="3" t="s">
        <v>104</v>
      </c>
      <c r="L1240" s="3" t="s">
        <v>368</v>
      </c>
      <c r="M1240" s="3">
        <v>2006</v>
      </c>
      <c r="N1240" s="4" t="s">
        <v>368</v>
      </c>
      <c r="O1240" s="4" t="s">
        <v>267</v>
      </c>
      <c r="P1240" s="3">
        <v>2015</v>
      </c>
      <c r="Q1240" s="1" t="s">
        <v>4226</v>
      </c>
      <c r="R1240" s="2" t="b">
        <f t="shared" si="4"/>
        <v>1</v>
      </c>
    </row>
    <row r="1241" spans="1:18" x14ac:dyDescent="0.3">
      <c r="A1241" s="100">
        <v>1232</v>
      </c>
      <c r="B1241" s="100">
        <v>1</v>
      </c>
      <c r="C1241" s="100" t="s">
        <v>2843</v>
      </c>
      <c r="D1241" s="3" t="s">
        <v>2844</v>
      </c>
      <c r="E1241" s="3" t="s">
        <v>2941</v>
      </c>
      <c r="F1241" s="101" t="s">
        <v>2947</v>
      </c>
      <c r="G1241" s="101" t="s">
        <v>2948</v>
      </c>
      <c r="H1241" s="101" t="s">
        <v>4227</v>
      </c>
      <c r="I1241" s="102">
        <v>60141</v>
      </c>
      <c r="J1241" s="102">
        <v>124443945</v>
      </c>
      <c r="K1241" s="3" t="s">
        <v>104</v>
      </c>
      <c r="L1241" s="3" t="s">
        <v>486</v>
      </c>
      <c r="M1241" s="3">
        <v>2006</v>
      </c>
      <c r="N1241" s="4" t="s">
        <v>2972</v>
      </c>
      <c r="O1241" s="4" t="s">
        <v>1218</v>
      </c>
      <c r="P1241" s="108">
        <v>43862</v>
      </c>
      <c r="Q1241" s="1" t="s">
        <v>4227</v>
      </c>
      <c r="R1241" s="2" t="b">
        <f t="shared" si="4"/>
        <v>1</v>
      </c>
    </row>
    <row r="1242" spans="1:18" x14ac:dyDescent="0.3">
      <c r="A1242" s="100">
        <v>1233</v>
      </c>
      <c r="B1242" s="100">
        <v>1</v>
      </c>
      <c r="C1242" s="100" t="s">
        <v>2843</v>
      </c>
      <c r="D1242" s="3" t="s">
        <v>2844</v>
      </c>
      <c r="E1242" s="3" t="s">
        <v>2941</v>
      </c>
      <c r="F1242" s="107" t="s">
        <v>2947</v>
      </c>
      <c r="G1242" s="107" t="s">
        <v>2950</v>
      </c>
      <c r="H1242" s="101" t="s">
        <v>4228</v>
      </c>
      <c r="I1242" s="102">
        <v>60142</v>
      </c>
      <c r="J1242" s="102">
        <v>124444054</v>
      </c>
      <c r="K1242" s="3" t="s">
        <v>104</v>
      </c>
      <c r="L1242" s="3" t="s">
        <v>486</v>
      </c>
      <c r="M1242" s="3">
        <v>2006</v>
      </c>
      <c r="N1242" s="4" t="s">
        <v>2972</v>
      </c>
      <c r="O1242" s="4" t="s">
        <v>1218</v>
      </c>
      <c r="P1242" s="108">
        <v>43862</v>
      </c>
      <c r="Q1242" s="1" t="s">
        <v>4228</v>
      </c>
      <c r="R1242" s="2" t="b">
        <f t="shared" si="4"/>
        <v>1</v>
      </c>
    </row>
    <row r="1243" spans="1:18" x14ac:dyDescent="0.3">
      <c r="A1243" s="100">
        <v>1234</v>
      </c>
      <c r="B1243" s="100">
        <v>1</v>
      </c>
      <c r="C1243" s="100" t="s">
        <v>2843</v>
      </c>
      <c r="D1243" s="3" t="s">
        <v>2844</v>
      </c>
      <c r="E1243" s="3" t="s">
        <v>2941</v>
      </c>
      <c r="F1243" s="101" t="s">
        <v>2947</v>
      </c>
      <c r="G1243" s="101" t="s">
        <v>2952</v>
      </c>
      <c r="H1243" s="101" t="s">
        <v>4229</v>
      </c>
      <c r="I1243" s="102">
        <v>60143</v>
      </c>
      <c r="J1243" s="102">
        <v>109897864</v>
      </c>
      <c r="K1243" s="3" t="s">
        <v>104</v>
      </c>
      <c r="L1243" s="3" t="s">
        <v>486</v>
      </c>
      <c r="M1243" s="3">
        <v>2006</v>
      </c>
      <c r="N1243" s="4" t="s">
        <v>368</v>
      </c>
      <c r="O1243" s="4" t="s">
        <v>267</v>
      </c>
      <c r="P1243" s="3">
        <v>2017</v>
      </c>
      <c r="Q1243" s="1" t="s">
        <v>4229</v>
      </c>
      <c r="R1243" s="2" t="b">
        <f t="shared" si="4"/>
        <v>1</v>
      </c>
    </row>
    <row r="1244" spans="1:18" x14ac:dyDescent="0.3">
      <c r="A1244" s="100">
        <v>1235</v>
      </c>
      <c r="B1244" s="100">
        <v>1</v>
      </c>
      <c r="C1244" s="100" t="s">
        <v>2843</v>
      </c>
      <c r="D1244" s="3" t="s">
        <v>2844</v>
      </c>
      <c r="E1244" s="3" t="s">
        <v>2941</v>
      </c>
      <c r="F1244" s="101" t="s">
        <v>2954</v>
      </c>
      <c r="G1244" s="101" t="s">
        <v>176</v>
      </c>
      <c r="H1244" s="101" t="s">
        <v>4230</v>
      </c>
      <c r="I1244" s="102">
        <v>60144</v>
      </c>
      <c r="J1244" s="102">
        <v>70709829</v>
      </c>
      <c r="K1244" s="3" t="s">
        <v>104</v>
      </c>
      <c r="L1244" s="3" t="s">
        <v>486</v>
      </c>
      <c r="M1244" s="3">
        <v>2006</v>
      </c>
      <c r="N1244" s="4" t="s">
        <v>486</v>
      </c>
      <c r="O1244" s="4" t="s">
        <v>267</v>
      </c>
      <c r="P1244" s="3">
        <v>2016</v>
      </c>
      <c r="Q1244" s="1" t="s">
        <v>4230</v>
      </c>
      <c r="R1244" s="2" t="b">
        <f t="shared" si="4"/>
        <v>1</v>
      </c>
    </row>
    <row r="1245" spans="1:18" x14ac:dyDescent="0.3">
      <c r="A1245" s="100">
        <v>1236</v>
      </c>
      <c r="B1245" s="100">
        <v>1</v>
      </c>
      <c r="C1245" s="100" t="s">
        <v>2843</v>
      </c>
      <c r="D1245" s="3" t="s">
        <v>2844</v>
      </c>
      <c r="E1245" s="3" t="s">
        <v>2941</v>
      </c>
      <c r="F1245" s="101" t="s">
        <v>2954</v>
      </c>
      <c r="G1245" s="101" t="s">
        <v>2299</v>
      </c>
      <c r="H1245" s="101" t="s">
        <v>4231</v>
      </c>
      <c r="I1245" s="102">
        <v>60145</v>
      </c>
      <c r="J1245" s="102">
        <v>124444407</v>
      </c>
      <c r="K1245" s="3" t="s">
        <v>104</v>
      </c>
      <c r="L1245" s="3" t="s">
        <v>368</v>
      </c>
      <c r="M1245" s="3">
        <v>2006</v>
      </c>
      <c r="N1245" s="4" t="s">
        <v>368</v>
      </c>
      <c r="O1245" s="4" t="s">
        <v>267</v>
      </c>
      <c r="P1245" s="108">
        <v>43862</v>
      </c>
      <c r="Q1245" s="1" t="s">
        <v>4231</v>
      </c>
      <c r="R1245" s="2" t="b">
        <f t="shared" si="4"/>
        <v>1</v>
      </c>
    </row>
    <row r="1246" spans="1:18" x14ac:dyDescent="0.3">
      <c r="A1246" s="100">
        <v>1237</v>
      </c>
      <c r="B1246" s="100">
        <v>1</v>
      </c>
      <c r="C1246" s="100" t="s">
        <v>2843</v>
      </c>
      <c r="D1246" s="3" t="s">
        <v>2844</v>
      </c>
      <c r="E1246" s="3" t="s">
        <v>2941</v>
      </c>
      <c r="F1246" s="101" t="s">
        <v>2954</v>
      </c>
      <c r="G1246" s="101" t="s">
        <v>2123</v>
      </c>
      <c r="H1246" s="101" t="s">
        <v>4232</v>
      </c>
      <c r="I1246" s="102">
        <v>60146</v>
      </c>
      <c r="J1246" s="102">
        <v>68642001</v>
      </c>
      <c r="K1246" s="3" t="s">
        <v>104</v>
      </c>
      <c r="L1246" s="3" t="s">
        <v>368</v>
      </c>
      <c r="M1246" s="3">
        <v>2006</v>
      </c>
      <c r="N1246" s="4" t="s">
        <v>368</v>
      </c>
      <c r="O1246" s="4" t="s">
        <v>267</v>
      </c>
      <c r="P1246" s="3">
        <v>2015</v>
      </c>
      <c r="Q1246" s="1" t="s">
        <v>4232</v>
      </c>
      <c r="R1246" s="2" t="b">
        <f t="shared" si="4"/>
        <v>1</v>
      </c>
    </row>
    <row r="1247" spans="1:18" x14ac:dyDescent="0.3">
      <c r="A1247" s="100">
        <v>1238</v>
      </c>
      <c r="B1247" s="100">
        <v>1</v>
      </c>
      <c r="C1247" s="100" t="s">
        <v>1392</v>
      </c>
      <c r="D1247" s="3" t="s">
        <v>2338</v>
      </c>
      <c r="E1247" s="3" t="s">
        <v>2351</v>
      </c>
      <c r="F1247" s="101" t="s">
        <v>2438</v>
      </c>
      <c r="G1247" s="101" t="s">
        <v>2441</v>
      </c>
      <c r="H1247" s="101" t="s">
        <v>4021</v>
      </c>
      <c r="I1247" s="102">
        <v>181244306</v>
      </c>
      <c r="J1247" s="102">
        <v>181246271</v>
      </c>
      <c r="K1247" s="3" t="s">
        <v>104</v>
      </c>
      <c r="L1247" s="3" t="s">
        <v>367</v>
      </c>
      <c r="M1247" s="3" t="s">
        <v>267</v>
      </c>
      <c r="N1247" s="4" t="s">
        <v>1217</v>
      </c>
      <c r="O1247" s="4" t="s">
        <v>3202</v>
      </c>
      <c r="P1247" s="104">
        <v>43891</v>
      </c>
      <c r="Q1247" s="1" t="s">
        <v>4021</v>
      </c>
      <c r="R1247" s="2" t="b">
        <f t="shared" si="4"/>
        <v>1</v>
      </c>
    </row>
    <row r="1248" spans="1:18" x14ac:dyDescent="0.3">
      <c r="A1248" s="100">
        <v>1239</v>
      </c>
      <c r="B1248" s="100">
        <v>1</v>
      </c>
      <c r="C1248" s="100" t="s">
        <v>1392</v>
      </c>
      <c r="D1248" s="3" t="s">
        <v>2338</v>
      </c>
      <c r="E1248" s="3" t="s">
        <v>2351</v>
      </c>
      <c r="F1248" s="101" t="s">
        <v>2405</v>
      </c>
      <c r="G1248" s="101" t="s">
        <v>2430</v>
      </c>
      <c r="H1248" s="101" t="s">
        <v>4015</v>
      </c>
      <c r="I1248" s="102">
        <v>183782506</v>
      </c>
      <c r="J1248" s="102">
        <v>183782544</v>
      </c>
      <c r="K1248" s="3" t="s">
        <v>104</v>
      </c>
      <c r="L1248" s="3" t="s">
        <v>367</v>
      </c>
      <c r="M1248" s="3" t="s">
        <v>267</v>
      </c>
      <c r="N1248" s="4" t="s">
        <v>486</v>
      </c>
      <c r="O1248" s="4" t="s">
        <v>267</v>
      </c>
      <c r="P1248" s="110">
        <v>44197</v>
      </c>
      <c r="Q1248" s="1" t="s">
        <v>4015</v>
      </c>
      <c r="R1248" s="2" t="b">
        <f t="shared" si="4"/>
        <v>1</v>
      </c>
    </row>
    <row r="1249" spans="1:18" x14ac:dyDescent="0.3">
      <c r="A1249" s="100">
        <v>1242</v>
      </c>
      <c r="B1249" s="100">
        <v>1</v>
      </c>
      <c r="C1249" s="100" t="s">
        <v>1392</v>
      </c>
      <c r="D1249" s="3" t="s">
        <v>1705</v>
      </c>
      <c r="E1249" s="139" t="s">
        <v>2038</v>
      </c>
      <c r="F1249" s="101" t="s">
        <v>2039</v>
      </c>
      <c r="G1249" s="101" t="s">
        <v>2040</v>
      </c>
      <c r="H1249" s="101" t="s">
        <v>3839</v>
      </c>
      <c r="I1249" s="102">
        <v>197258874</v>
      </c>
      <c r="J1249" s="102">
        <v>197258972</v>
      </c>
      <c r="K1249" s="3" t="s">
        <v>3840</v>
      </c>
      <c r="L1249" s="3" t="s">
        <v>367</v>
      </c>
      <c r="M1249" s="3" t="s">
        <v>267</v>
      </c>
      <c r="N1249" s="4" t="s">
        <v>486</v>
      </c>
      <c r="O1249" s="4" t="s">
        <v>267</v>
      </c>
      <c r="P1249" s="119">
        <v>44228</v>
      </c>
      <c r="Q1249" s="1" t="s">
        <v>3839</v>
      </c>
      <c r="R1249" s="2" t="b">
        <f t="shared" si="4"/>
        <v>1</v>
      </c>
    </row>
    <row r="1250" spans="1:18" x14ac:dyDescent="0.3">
      <c r="A1250" s="140" t="s">
        <v>267</v>
      </c>
      <c r="B1250" s="100">
        <v>0</v>
      </c>
      <c r="C1250" s="100" t="s">
        <v>1392</v>
      </c>
      <c r="D1250" s="3" t="s">
        <v>1548</v>
      </c>
      <c r="E1250" s="3" t="s">
        <v>1620</v>
      </c>
      <c r="F1250" s="107" t="s">
        <v>1621</v>
      </c>
      <c r="G1250" s="107" t="s">
        <v>5593</v>
      </c>
      <c r="H1250" s="101" t="s">
        <v>5594</v>
      </c>
      <c r="I1250" s="102">
        <v>60176</v>
      </c>
      <c r="J1250" s="102">
        <v>124447965</v>
      </c>
      <c r="K1250" s="3"/>
      <c r="L1250" s="3" t="s">
        <v>2972</v>
      </c>
      <c r="M1250" s="3">
        <v>2006</v>
      </c>
      <c r="N1250" s="4" t="s">
        <v>5576</v>
      </c>
      <c r="O1250" s="3"/>
      <c r="P1250" s="3"/>
      <c r="Q1250" s="1" t="s">
        <v>5594</v>
      </c>
      <c r="R1250" s="2" t="b">
        <f t="shared" si="4"/>
        <v>1</v>
      </c>
    </row>
    <row r="1251" spans="1:18" x14ac:dyDescent="0.3">
      <c r="A1251" s="140" t="s">
        <v>267</v>
      </c>
      <c r="B1251" s="100">
        <v>0</v>
      </c>
      <c r="C1251" s="100" t="s">
        <v>1392</v>
      </c>
      <c r="D1251" s="3" t="s">
        <v>1705</v>
      </c>
      <c r="E1251" s="3" t="s">
        <v>2038</v>
      </c>
      <c r="F1251" s="101" t="s">
        <v>2054</v>
      </c>
      <c r="G1251" s="101" t="s">
        <v>5595</v>
      </c>
      <c r="H1251" s="101" t="s">
        <v>5596</v>
      </c>
      <c r="I1251" s="100" t="e">
        <v>#N/A</v>
      </c>
      <c r="J1251" s="100" t="e">
        <v>#N/A</v>
      </c>
      <c r="K1251" s="3" t="s">
        <v>267</v>
      </c>
      <c r="L1251" s="3" t="s">
        <v>267</v>
      </c>
      <c r="M1251" s="3" t="s">
        <v>267</v>
      </c>
      <c r="N1251" s="4" t="s">
        <v>5576</v>
      </c>
      <c r="O1251" s="3"/>
      <c r="P1251" s="3"/>
      <c r="Q1251" s="1" t="s">
        <v>5596</v>
      </c>
      <c r="R1251" s="2" t="b">
        <f t="shared" si="4"/>
        <v>1</v>
      </c>
    </row>
    <row r="1252" spans="1:18" x14ac:dyDescent="0.3">
      <c r="A1252" s="140" t="s">
        <v>267</v>
      </c>
      <c r="B1252" s="100">
        <v>0</v>
      </c>
      <c r="C1252" s="100" t="s">
        <v>1392</v>
      </c>
      <c r="D1252" s="3" t="s">
        <v>1705</v>
      </c>
      <c r="E1252" s="3" t="s">
        <v>2038</v>
      </c>
      <c r="F1252" s="101" t="s">
        <v>2054</v>
      </c>
      <c r="G1252" s="101" t="s">
        <v>5597</v>
      </c>
      <c r="H1252" s="101" t="s">
        <v>5598</v>
      </c>
      <c r="I1252" s="100" t="e">
        <v>#N/A</v>
      </c>
      <c r="J1252" s="100" t="e">
        <v>#N/A</v>
      </c>
      <c r="K1252" s="3" t="s">
        <v>267</v>
      </c>
      <c r="L1252" s="3" t="s">
        <v>267</v>
      </c>
      <c r="M1252" s="3" t="s">
        <v>267</v>
      </c>
      <c r="N1252" s="4" t="s">
        <v>5576</v>
      </c>
      <c r="O1252" s="3"/>
      <c r="P1252" s="3"/>
      <c r="Q1252" s="1" t="s">
        <v>5598</v>
      </c>
      <c r="R1252" s="2" t="b">
        <f t="shared" si="4"/>
        <v>1</v>
      </c>
    </row>
    <row r="1253" spans="1:18" x14ac:dyDescent="0.3">
      <c r="A1253" s="140" t="s">
        <v>267</v>
      </c>
      <c r="B1253" s="100">
        <v>0</v>
      </c>
      <c r="C1253" s="100" t="s">
        <v>75</v>
      </c>
      <c r="D1253" s="3" t="s">
        <v>203</v>
      </c>
      <c r="E1253" s="3" t="s">
        <v>298</v>
      </c>
      <c r="F1253" s="101" t="s">
        <v>299</v>
      </c>
      <c r="G1253" s="101" t="s">
        <v>5599</v>
      </c>
      <c r="H1253" s="101" t="s">
        <v>5600</v>
      </c>
      <c r="I1253" s="100" t="e">
        <v>#N/A</v>
      </c>
      <c r="J1253" s="100" t="e">
        <v>#N/A</v>
      </c>
      <c r="K1253" s="3" t="s">
        <v>267</v>
      </c>
      <c r="L1253" s="3" t="s">
        <v>267</v>
      </c>
      <c r="M1253" s="3" t="s">
        <v>267</v>
      </c>
      <c r="N1253" s="4" t="s">
        <v>5576</v>
      </c>
      <c r="O1253" s="3"/>
      <c r="P1253" s="3"/>
      <c r="Q1253" s="1" t="s">
        <v>5600</v>
      </c>
      <c r="R1253" s="2" t="b">
        <f t="shared" si="4"/>
        <v>1</v>
      </c>
    </row>
    <row r="1254" spans="1:18" x14ac:dyDescent="0.3">
      <c r="A1254" s="140" t="s">
        <v>267</v>
      </c>
      <c r="B1254" s="100">
        <v>0</v>
      </c>
      <c r="C1254" s="100" t="s">
        <v>1392</v>
      </c>
      <c r="D1254" s="3" t="s">
        <v>2338</v>
      </c>
      <c r="E1254" s="3" t="s">
        <v>2351</v>
      </c>
      <c r="F1254" s="101" t="s">
        <v>2373</v>
      </c>
      <c r="G1254" s="101" t="s">
        <v>5601</v>
      </c>
      <c r="H1254" s="101" t="s">
        <v>5602</v>
      </c>
      <c r="I1254" s="100" t="e">
        <v>#N/A</v>
      </c>
      <c r="J1254" s="100" t="e">
        <v>#N/A</v>
      </c>
      <c r="K1254" s="3" t="s">
        <v>267</v>
      </c>
      <c r="L1254" s="3" t="s">
        <v>267</v>
      </c>
      <c r="M1254" s="3" t="s">
        <v>267</v>
      </c>
      <c r="N1254" s="4" t="s">
        <v>5576</v>
      </c>
      <c r="O1254" s="3"/>
      <c r="P1254" s="3"/>
      <c r="Q1254" s="1" t="s">
        <v>5602</v>
      </c>
      <c r="R1254" s="2" t="b">
        <f t="shared" si="4"/>
        <v>1</v>
      </c>
    </row>
    <row r="1255" spans="1:18" x14ac:dyDescent="0.3">
      <c r="A1255" s="140" t="s">
        <v>267</v>
      </c>
      <c r="B1255" s="100">
        <v>0</v>
      </c>
      <c r="C1255" s="100" t="s">
        <v>75</v>
      </c>
      <c r="D1255" s="3" t="s">
        <v>203</v>
      </c>
      <c r="E1255" s="3" t="s">
        <v>298</v>
      </c>
      <c r="F1255" s="101" t="s">
        <v>326</v>
      </c>
      <c r="G1255" s="101" t="s">
        <v>5603</v>
      </c>
      <c r="H1255" s="101" t="s">
        <v>5604</v>
      </c>
      <c r="I1255" s="100" t="e">
        <v>#N/A</v>
      </c>
      <c r="J1255" s="100" t="e">
        <v>#N/A</v>
      </c>
      <c r="K1255" s="3" t="s">
        <v>267</v>
      </c>
      <c r="L1255" s="3" t="s">
        <v>267</v>
      </c>
      <c r="M1255" s="3" t="s">
        <v>267</v>
      </c>
      <c r="N1255" s="4" t="s">
        <v>5576</v>
      </c>
      <c r="O1255" s="3"/>
      <c r="P1255" s="3"/>
      <c r="Q1255" s="1" t="s">
        <v>5604</v>
      </c>
      <c r="R1255" s="2" t="b">
        <f t="shared" si="4"/>
        <v>1</v>
      </c>
    </row>
    <row r="1256" spans="1:18" x14ac:dyDescent="0.3">
      <c r="A1256" s="140" t="s">
        <v>267</v>
      </c>
      <c r="B1256" s="100">
        <v>0</v>
      </c>
      <c r="C1256" s="100" t="s">
        <v>75</v>
      </c>
      <c r="D1256" s="3" t="s">
        <v>203</v>
      </c>
      <c r="E1256" s="3" t="s">
        <v>334</v>
      </c>
      <c r="F1256" s="101" t="s">
        <v>354</v>
      </c>
      <c r="G1256" s="101" t="s">
        <v>1940</v>
      </c>
      <c r="H1256" s="101" t="s">
        <v>5605</v>
      </c>
      <c r="I1256" s="100" t="e">
        <v>#N/A</v>
      </c>
      <c r="J1256" s="100" t="e">
        <v>#N/A</v>
      </c>
      <c r="K1256" s="3" t="s">
        <v>267</v>
      </c>
      <c r="L1256" s="3" t="s">
        <v>267</v>
      </c>
      <c r="M1256" s="3" t="s">
        <v>267</v>
      </c>
      <c r="N1256" s="4" t="s">
        <v>5576</v>
      </c>
      <c r="O1256" s="3"/>
      <c r="P1256" s="3"/>
      <c r="Q1256" s="1" t="s">
        <v>5605</v>
      </c>
      <c r="R1256" s="2" t="b">
        <f t="shared" si="4"/>
        <v>1</v>
      </c>
    </row>
    <row r="1257" spans="1:18" x14ac:dyDescent="0.3">
      <c r="A1257" s="140" t="s">
        <v>267</v>
      </c>
      <c r="B1257" s="100">
        <v>0</v>
      </c>
      <c r="C1257" s="100" t="s">
        <v>1392</v>
      </c>
      <c r="D1257" s="3" t="s">
        <v>2338</v>
      </c>
      <c r="E1257" s="3" t="s">
        <v>2677</v>
      </c>
      <c r="F1257" s="101" t="s">
        <v>2678</v>
      </c>
      <c r="G1257" s="101" t="s">
        <v>5606</v>
      </c>
      <c r="H1257" s="101" t="s">
        <v>5607</v>
      </c>
      <c r="I1257" s="100" t="e">
        <v>#N/A</v>
      </c>
      <c r="J1257" s="100" t="e">
        <v>#N/A</v>
      </c>
      <c r="K1257" s="3" t="s">
        <v>267</v>
      </c>
      <c r="L1257" s="3" t="s">
        <v>267</v>
      </c>
      <c r="M1257" s="3" t="s">
        <v>267</v>
      </c>
      <c r="N1257" s="4" t="s">
        <v>5576</v>
      </c>
      <c r="O1257" s="3"/>
      <c r="P1257" s="3"/>
      <c r="Q1257" s="1" t="s">
        <v>5607</v>
      </c>
      <c r="R1257" s="2" t="b">
        <f t="shared" si="4"/>
        <v>1</v>
      </c>
    </row>
    <row r="1258" spans="1:18" x14ac:dyDescent="0.3">
      <c r="A1258" s="140" t="s">
        <v>267</v>
      </c>
      <c r="B1258" s="100">
        <v>0</v>
      </c>
      <c r="C1258" s="100" t="s">
        <v>1392</v>
      </c>
      <c r="D1258" s="3" t="s">
        <v>2338</v>
      </c>
      <c r="E1258" s="3" t="s">
        <v>2351</v>
      </c>
      <c r="F1258" s="101" t="s">
        <v>2432</v>
      </c>
      <c r="G1258" s="101" t="s">
        <v>2815</v>
      </c>
      <c r="H1258" s="101" t="s">
        <v>5608</v>
      </c>
      <c r="I1258" s="100" t="e">
        <v>#N/A</v>
      </c>
      <c r="J1258" s="100" t="e">
        <v>#N/A</v>
      </c>
      <c r="K1258" s="3" t="s">
        <v>267</v>
      </c>
      <c r="L1258" s="3" t="s">
        <v>267</v>
      </c>
      <c r="M1258" s="3" t="s">
        <v>267</v>
      </c>
      <c r="N1258" s="4" t="s">
        <v>5576</v>
      </c>
      <c r="O1258" s="3"/>
      <c r="P1258" s="3"/>
      <c r="Q1258" s="1" t="s">
        <v>5608</v>
      </c>
      <c r="R1258" s="2" t="b">
        <f t="shared" si="4"/>
        <v>1</v>
      </c>
    </row>
    <row r="1259" spans="1:18" x14ac:dyDescent="0.3">
      <c r="A1259" s="140" t="s">
        <v>267</v>
      </c>
      <c r="B1259" s="100">
        <v>0</v>
      </c>
      <c r="C1259" s="100" t="s">
        <v>1392</v>
      </c>
      <c r="D1259" s="3" t="s">
        <v>1393</v>
      </c>
      <c r="E1259" s="3" t="s">
        <v>1410</v>
      </c>
      <c r="F1259" s="101" t="s">
        <v>1433</v>
      </c>
      <c r="G1259" s="101" t="s">
        <v>5609</v>
      </c>
      <c r="H1259" s="101" t="s">
        <v>5610</v>
      </c>
      <c r="I1259" s="100" t="e">
        <v>#N/A</v>
      </c>
      <c r="J1259" s="100" t="e">
        <v>#N/A</v>
      </c>
      <c r="K1259" s="3" t="s">
        <v>267</v>
      </c>
      <c r="L1259" s="3" t="s">
        <v>267</v>
      </c>
      <c r="M1259" s="3" t="s">
        <v>267</v>
      </c>
      <c r="N1259" s="4" t="s">
        <v>5576</v>
      </c>
      <c r="O1259" s="3"/>
      <c r="P1259" s="3"/>
      <c r="Q1259" s="1" t="s">
        <v>5610</v>
      </c>
      <c r="R1259" s="2" t="b">
        <f t="shared" si="4"/>
        <v>1</v>
      </c>
    </row>
    <row r="1260" spans="1:18" x14ac:dyDescent="0.3">
      <c r="A1260" s="140" t="s">
        <v>267</v>
      </c>
      <c r="B1260" s="100">
        <v>0</v>
      </c>
      <c r="C1260" s="100" t="s">
        <v>1392</v>
      </c>
      <c r="D1260" s="3" t="s">
        <v>1393</v>
      </c>
      <c r="E1260" s="3" t="s">
        <v>1410</v>
      </c>
      <c r="F1260" s="101" t="s">
        <v>1433</v>
      </c>
      <c r="G1260" s="101" t="s">
        <v>5611</v>
      </c>
      <c r="H1260" s="101" t="s">
        <v>5612</v>
      </c>
      <c r="I1260" s="100" t="e">
        <v>#N/A</v>
      </c>
      <c r="J1260" s="100" t="e">
        <v>#N/A</v>
      </c>
      <c r="K1260" s="3" t="s">
        <v>267</v>
      </c>
      <c r="L1260" s="3" t="s">
        <v>267</v>
      </c>
      <c r="M1260" s="3" t="s">
        <v>267</v>
      </c>
      <c r="N1260" s="4" t="s">
        <v>5576</v>
      </c>
      <c r="O1260" s="3"/>
      <c r="P1260" s="3"/>
      <c r="Q1260" s="1" t="s">
        <v>5612</v>
      </c>
      <c r="R1260" s="2" t="b">
        <f t="shared" si="4"/>
        <v>1</v>
      </c>
    </row>
    <row r="1261" spans="1:18" x14ac:dyDescent="0.3">
      <c r="A1261" s="140" t="s">
        <v>267</v>
      </c>
      <c r="B1261" s="100">
        <v>0</v>
      </c>
      <c r="C1261" s="100" t="s">
        <v>1392</v>
      </c>
      <c r="D1261" s="3" t="s">
        <v>1393</v>
      </c>
      <c r="E1261" s="3" t="s">
        <v>1410</v>
      </c>
      <c r="F1261" s="101" t="s">
        <v>1433</v>
      </c>
      <c r="G1261" s="101" t="s">
        <v>336</v>
      </c>
      <c r="H1261" s="101" t="s">
        <v>5613</v>
      </c>
      <c r="I1261" s="100" t="e">
        <v>#N/A</v>
      </c>
      <c r="J1261" s="100" t="e">
        <v>#N/A</v>
      </c>
      <c r="K1261" s="3" t="s">
        <v>267</v>
      </c>
      <c r="L1261" s="3" t="s">
        <v>267</v>
      </c>
      <c r="M1261" s="3" t="s">
        <v>267</v>
      </c>
      <c r="N1261" s="4" t="s">
        <v>5576</v>
      </c>
      <c r="O1261" s="3"/>
      <c r="P1261" s="3"/>
      <c r="Q1261" s="1" t="s">
        <v>5613</v>
      </c>
      <c r="R1261" s="2" t="b">
        <f t="shared" si="4"/>
        <v>1</v>
      </c>
    </row>
    <row r="1262" spans="1:18" x14ac:dyDescent="0.3">
      <c r="A1262" s="140" t="s">
        <v>267</v>
      </c>
      <c r="B1262" s="100">
        <v>0</v>
      </c>
      <c r="C1262" s="100" t="s">
        <v>1392</v>
      </c>
      <c r="D1262" s="3" t="s">
        <v>2338</v>
      </c>
      <c r="E1262" s="3" t="s">
        <v>2351</v>
      </c>
      <c r="F1262" s="101" t="s">
        <v>2485</v>
      </c>
      <c r="G1262" s="101" t="s">
        <v>5614</v>
      </c>
      <c r="H1262" s="101" t="s">
        <v>5615</v>
      </c>
      <c r="I1262" s="100" t="e">
        <v>#N/A</v>
      </c>
      <c r="J1262" s="100" t="e">
        <v>#N/A</v>
      </c>
      <c r="K1262" s="3" t="s">
        <v>267</v>
      </c>
      <c r="L1262" s="3" t="s">
        <v>267</v>
      </c>
      <c r="M1262" s="3" t="s">
        <v>267</v>
      </c>
      <c r="N1262" s="4" t="s">
        <v>5576</v>
      </c>
      <c r="O1262" s="3"/>
      <c r="P1262" s="3"/>
      <c r="Q1262" s="1" t="s">
        <v>5615</v>
      </c>
      <c r="R1262" s="2" t="b">
        <f t="shared" si="4"/>
        <v>1</v>
      </c>
    </row>
    <row r="1263" spans="1:18" x14ac:dyDescent="0.3">
      <c r="A1263" s="140" t="s">
        <v>267</v>
      </c>
      <c r="B1263" s="100">
        <v>0</v>
      </c>
      <c r="C1263" s="100" t="s">
        <v>1392</v>
      </c>
      <c r="D1263" s="3" t="s">
        <v>2338</v>
      </c>
      <c r="E1263" s="3" t="s">
        <v>2806</v>
      </c>
      <c r="F1263" s="101" t="s">
        <v>2807</v>
      </c>
      <c r="G1263" s="101" t="s">
        <v>5616</v>
      </c>
      <c r="H1263" s="101" t="s">
        <v>5617</v>
      </c>
      <c r="I1263" s="100" t="e">
        <v>#N/A</v>
      </c>
      <c r="J1263" s="100" t="e">
        <v>#N/A</v>
      </c>
      <c r="K1263" s="3" t="s">
        <v>267</v>
      </c>
      <c r="L1263" s="3" t="s">
        <v>267</v>
      </c>
      <c r="M1263" s="3" t="s">
        <v>267</v>
      </c>
      <c r="N1263" s="4" t="s">
        <v>5576</v>
      </c>
      <c r="O1263" s="3"/>
      <c r="P1263" s="3"/>
      <c r="Q1263" s="1" t="s">
        <v>5617</v>
      </c>
      <c r="R1263" s="2" t="b">
        <f t="shared" si="4"/>
        <v>1</v>
      </c>
    </row>
    <row r="1264" spans="1:18" x14ac:dyDescent="0.3">
      <c r="A1264" s="140" t="s">
        <v>267</v>
      </c>
      <c r="B1264" s="100">
        <v>0</v>
      </c>
      <c r="C1264" s="100" t="s">
        <v>1392</v>
      </c>
      <c r="D1264" s="3" t="s">
        <v>2338</v>
      </c>
      <c r="E1264" s="3" t="s">
        <v>2806</v>
      </c>
      <c r="F1264" s="101" t="s">
        <v>2807</v>
      </c>
      <c r="G1264" s="101" t="s">
        <v>5618</v>
      </c>
      <c r="H1264" s="101" t="s">
        <v>5619</v>
      </c>
      <c r="I1264" s="100" t="e">
        <v>#N/A</v>
      </c>
      <c r="J1264" s="100" t="e">
        <v>#N/A</v>
      </c>
      <c r="K1264" s="3" t="s">
        <v>267</v>
      </c>
      <c r="L1264" s="3" t="s">
        <v>267</v>
      </c>
      <c r="M1264" s="3" t="s">
        <v>267</v>
      </c>
      <c r="N1264" s="4" t="s">
        <v>5576</v>
      </c>
      <c r="O1264" s="3"/>
      <c r="P1264" s="3"/>
      <c r="Q1264" s="1" t="s">
        <v>5619</v>
      </c>
      <c r="R1264" s="2" t="b">
        <f t="shared" si="4"/>
        <v>1</v>
      </c>
    </row>
    <row r="1265" spans="1:18" x14ac:dyDescent="0.3">
      <c r="A1265" s="140" t="s">
        <v>267</v>
      </c>
      <c r="B1265" s="100">
        <v>0</v>
      </c>
      <c r="C1265" s="100" t="s">
        <v>1392</v>
      </c>
      <c r="D1265" s="3" t="s">
        <v>2338</v>
      </c>
      <c r="E1265" s="3" t="s">
        <v>2806</v>
      </c>
      <c r="F1265" s="101" t="s">
        <v>2807</v>
      </c>
      <c r="G1265" s="101" t="s">
        <v>5620</v>
      </c>
      <c r="H1265" s="101" t="s">
        <v>5621</v>
      </c>
      <c r="I1265" s="100" t="e">
        <v>#N/A</v>
      </c>
      <c r="J1265" s="100" t="e">
        <v>#N/A</v>
      </c>
      <c r="K1265" s="3" t="s">
        <v>267</v>
      </c>
      <c r="L1265" s="3" t="s">
        <v>267</v>
      </c>
      <c r="M1265" s="3" t="s">
        <v>267</v>
      </c>
      <c r="N1265" s="4" t="s">
        <v>5576</v>
      </c>
      <c r="O1265" s="3"/>
      <c r="P1265" s="3"/>
      <c r="Q1265" s="1" t="s">
        <v>5621</v>
      </c>
      <c r="R1265" s="2" t="b">
        <f t="shared" si="4"/>
        <v>1</v>
      </c>
    </row>
    <row r="1266" spans="1:18" x14ac:dyDescent="0.3">
      <c r="A1266" s="140" t="s">
        <v>267</v>
      </c>
      <c r="B1266" s="100">
        <v>0</v>
      </c>
      <c r="C1266" s="100" t="s">
        <v>1392</v>
      </c>
      <c r="D1266" s="3" t="s">
        <v>1548</v>
      </c>
      <c r="E1266" s="3" t="s">
        <v>1620</v>
      </c>
      <c r="F1266" s="101" t="s">
        <v>5622</v>
      </c>
      <c r="G1266" s="101" t="s">
        <v>5623</v>
      </c>
      <c r="H1266" s="101" t="s">
        <v>5624</v>
      </c>
      <c r="I1266" s="100" t="e">
        <v>#N/A</v>
      </c>
      <c r="J1266" s="100" t="e">
        <v>#N/A</v>
      </c>
      <c r="K1266" s="3" t="s">
        <v>267</v>
      </c>
      <c r="L1266" s="3" t="s">
        <v>267</v>
      </c>
      <c r="M1266" s="3" t="s">
        <v>267</v>
      </c>
      <c r="N1266" s="4" t="s">
        <v>5576</v>
      </c>
      <c r="O1266" s="3"/>
      <c r="P1266" s="3"/>
      <c r="Q1266" s="1" t="s">
        <v>5624</v>
      </c>
      <c r="R1266" s="2" t="b">
        <f t="shared" si="4"/>
        <v>1</v>
      </c>
    </row>
    <row r="1267" spans="1:18" x14ac:dyDescent="0.3">
      <c r="A1267" s="140" t="s">
        <v>267</v>
      </c>
      <c r="B1267" s="100">
        <v>0</v>
      </c>
      <c r="C1267" s="100" t="s">
        <v>1392</v>
      </c>
      <c r="D1267" s="3" t="s">
        <v>1393</v>
      </c>
      <c r="E1267" s="3" t="s">
        <v>1503</v>
      </c>
      <c r="F1267" s="101" t="s">
        <v>1523</v>
      </c>
      <c r="G1267" s="101" t="s">
        <v>5625</v>
      </c>
      <c r="H1267" s="101" t="s">
        <v>5626</v>
      </c>
      <c r="I1267" s="100" t="e">
        <v>#N/A</v>
      </c>
      <c r="J1267" s="100" t="e">
        <v>#N/A</v>
      </c>
      <c r="K1267" s="3" t="s">
        <v>267</v>
      </c>
      <c r="L1267" s="3" t="s">
        <v>267</v>
      </c>
      <c r="M1267" s="3" t="s">
        <v>267</v>
      </c>
      <c r="N1267" s="4" t="s">
        <v>5576</v>
      </c>
      <c r="O1267" s="3"/>
      <c r="P1267" s="3"/>
      <c r="Q1267" s="1" t="s">
        <v>5626</v>
      </c>
      <c r="R1267" s="2" t="b">
        <f t="shared" si="4"/>
        <v>1</v>
      </c>
    </row>
    <row r="1268" spans="1:18" x14ac:dyDescent="0.3">
      <c r="A1268" s="140" t="s">
        <v>267</v>
      </c>
      <c r="B1268" s="100">
        <v>0</v>
      </c>
      <c r="C1268" s="100" t="s">
        <v>1392</v>
      </c>
      <c r="D1268" s="3" t="s">
        <v>1393</v>
      </c>
      <c r="E1268" s="3" t="s">
        <v>1503</v>
      </c>
      <c r="F1268" s="101" t="s">
        <v>1523</v>
      </c>
      <c r="G1268" s="101" t="s">
        <v>5627</v>
      </c>
      <c r="H1268" s="101" t="s">
        <v>5628</v>
      </c>
      <c r="I1268" s="100" t="e">
        <v>#N/A</v>
      </c>
      <c r="J1268" s="100" t="e">
        <v>#N/A</v>
      </c>
      <c r="K1268" s="3" t="s">
        <v>267</v>
      </c>
      <c r="L1268" s="3" t="s">
        <v>267</v>
      </c>
      <c r="M1268" s="3" t="s">
        <v>267</v>
      </c>
      <c r="N1268" s="4" t="s">
        <v>5576</v>
      </c>
      <c r="O1268" s="3"/>
      <c r="P1268" s="3"/>
      <c r="Q1268" s="1" t="s">
        <v>5628</v>
      </c>
      <c r="R1268" s="2" t="b">
        <f t="shared" si="4"/>
        <v>1</v>
      </c>
    </row>
    <row r="1269" spans="1:18" x14ac:dyDescent="0.3">
      <c r="A1269" s="140" t="s">
        <v>267</v>
      </c>
      <c r="B1269" s="100">
        <v>0</v>
      </c>
      <c r="C1269" s="100" t="s">
        <v>1392</v>
      </c>
      <c r="D1269" s="3" t="s">
        <v>2338</v>
      </c>
      <c r="E1269" s="3" t="s">
        <v>2644</v>
      </c>
      <c r="F1269" s="101" t="s">
        <v>2658</v>
      </c>
      <c r="G1269" s="101" t="s">
        <v>5629</v>
      </c>
      <c r="H1269" s="101" t="s">
        <v>5630</v>
      </c>
      <c r="I1269" s="100" t="e">
        <v>#N/A</v>
      </c>
      <c r="J1269" s="100" t="e">
        <v>#N/A</v>
      </c>
      <c r="K1269" s="3" t="s">
        <v>267</v>
      </c>
      <c r="L1269" s="3" t="s">
        <v>267</v>
      </c>
      <c r="M1269" s="3" t="s">
        <v>267</v>
      </c>
      <c r="N1269" s="4" t="s">
        <v>5576</v>
      </c>
      <c r="O1269" s="3"/>
      <c r="P1269" s="3"/>
      <c r="Q1269" s="1" t="s">
        <v>5630</v>
      </c>
      <c r="R1269" s="2" t="b">
        <f t="shared" si="4"/>
        <v>1</v>
      </c>
    </row>
    <row r="1270" spans="1:18" x14ac:dyDescent="0.3">
      <c r="A1270" s="100"/>
      <c r="B1270" s="100"/>
      <c r="C1270" s="100"/>
      <c r="D1270" s="3"/>
      <c r="E1270" s="3"/>
      <c r="F1270" s="101"/>
      <c r="G1270" s="101"/>
      <c r="H1270" s="3"/>
      <c r="I1270" s="3"/>
      <c r="J1270" s="3"/>
      <c r="K1270" s="3"/>
      <c r="L1270" s="3"/>
      <c r="M1270" s="3"/>
      <c r="N1270" s="3"/>
      <c r="O1270" s="3"/>
      <c r="P1270" s="3"/>
    </row>
    <row r="1271" spans="1:18" x14ac:dyDescent="0.3">
      <c r="A1271" s="100"/>
      <c r="B1271" s="100"/>
      <c r="C1271" s="100"/>
      <c r="D1271" s="3"/>
      <c r="E1271" s="3"/>
      <c r="F1271" s="101"/>
      <c r="G1271" s="101"/>
      <c r="H1271" s="3"/>
      <c r="I1271" s="3"/>
      <c r="J1271" s="3"/>
      <c r="K1271" s="3"/>
      <c r="L1271" s="3"/>
      <c r="M1271" s="3"/>
      <c r="N1271" s="3"/>
      <c r="O1271" s="3"/>
      <c r="P1271" s="3"/>
    </row>
    <row r="1272" spans="1:18" x14ac:dyDescent="0.3">
      <c r="A1272" s="100"/>
      <c r="B1272" s="100"/>
      <c r="C1272" s="100"/>
      <c r="D1272" s="3"/>
      <c r="E1272" s="3"/>
      <c r="F1272" s="101"/>
      <c r="G1272" s="101"/>
      <c r="H1272" s="3"/>
      <c r="I1272" s="3"/>
      <c r="J1272" s="3"/>
      <c r="K1272" s="3"/>
      <c r="L1272" s="3"/>
      <c r="M1272" s="3"/>
      <c r="N1272" s="3"/>
      <c r="O1272" s="3"/>
      <c r="P1272" s="3"/>
    </row>
    <row r="1273" spans="1:18" x14ac:dyDescent="0.3">
      <c r="A1273" s="100"/>
      <c r="B1273" s="100"/>
      <c r="C1273" s="100"/>
      <c r="D1273" s="3"/>
      <c r="E1273" s="3"/>
      <c r="F1273" s="101"/>
      <c r="G1273" s="101"/>
      <c r="H1273" s="3"/>
      <c r="I1273" s="3"/>
      <c r="J1273" s="3"/>
      <c r="K1273" s="3"/>
      <c r="L1273" s="3"/>
      <c r="M1273" s="3"/>
      <c r="N1273" s="3"/>
      <c r="O1273" s="3"/>
      <c r="P1273" s="3"/>
    </row>
    <row r="1274" spans="1:18" x14ac:dyDescent="0.3">
      <c r="A1274" s="100"/>
      <c r="B1274" s="100"/>
      <c r="C1274" s="100"/>
      <c r="D1274" s="3"/>
      <c r="E1274" s="3"/>
      <c r="F1274" s="101"/>
      <c r="G1274" s="101"/>
      <c r="H1274" s="3"/>
      <c r="I1274" s="3"/>
      <c r="J1274" s="3"/>
      <c r="K1274" s="3"/>
      <c r="L1274" s="3"/>
      <c r="M1274" s="3"/>
      <c r="N1274" s="3"/>
      <c r="O1274" s="3"/>
      <c r="P1274" s="3"/>
    </row>
    <row r="1275" spans="1:18" x14ac:dyDescent="0.3">
      <c r="A1275" s="100"/>
      <c r="B1275" s="100"/>
      <c r="C1275" s="100"/>
      <c r="D1275" s="3"/>
      <c r="E1275" s="3"/>
      <c r="F1275" s="101"/>
      <c r="G1275" s="101"/>
      <c r="H1275" s="3"/>
      <c r="I1275" s="3"/>
      <c r="J1275" s="3"/>
      <c r="K1275" s="3"/>
      <c r="L1275" s="3"/>
      <c r="M1275" s="3"/>
      <c r="N1275" s="3"/>
      <c r="O1275" s="3"/>
      <c r="P1275" s="3"/>
    </row>
    <row r="1276" spans="1:18" x14ac:dyDescent="0.3">
      <c r="A1276" s="100"/>
      <c r="B1276" s="100"/>
      <c r="C1276" s="100"/>
      <c r="D1276" s="3"/>
      <c r="E1276" s="3"/>
      <c r="F1276" s="101"/>
      <c r="G1276" s="101"/>
      <c r="H1276" s="3"/>
      <c r="I1276" s="3"/>
      <c r="J1276" s="3"/>
      <c r="K1276" s="3"/>
      <c r="L1276" s="3"/>
      <c r="M1276" s="3"/>
      <c r="N1276" s="3"/>
      <c r="O1276" s="3"/>
      <c r="P1276" s="3"/>
    </row>
    <row r="1277" spans="1:18" x14ac:dyDescent="0.3">
      <c r="A1277" s="100"/>
      <c r="B1277" s="100"/>
      <c r="C1277" s="100"/>
      <c r="D1277" s="3"/>
      <c r="E1277" s="3"/>
      <c r="F1277" s="101"/>
      <c r="G1277" s="101"/>
      <c r="H1277" s="3"/>
      <c r="I1277" s="3"/>
      <c r="J1277" s="3"/>
      <c r="K1277" s="3"/>
      <c r="L1277" s="3"/>
      <c r="M1277" s="3"/>
      <c r="N1277" s="3"/>
      <c r="O1277" s="3"/>
      <c r="P1277" s="3"/>
    </row>
    <row r="1278" spans="1:18" x14ac:dyDescent="0.3">
      <c r="A1278" s="100"/>
      <c r="B1278" s="100"/>
      <c r="C1278" s="100"/>
      <c r="D1278" s="3"/>
      <c r="E1278" s="3"/>
      <c r="F1278" s="101"/>
      <c r="G1278" s="101"/>
      <c r="H1278" s="3"/>
      <c r="I1278" s="3"/>
      <c r="J1278" s="3"/>
      <c r="K1278" s="3"/>
      <c r="L1278" s="3"/>
      <c r="M1278" s="3"/>
      <c r="N1278" s="3"/>
      <c r="O1278" s="3"/>
      <c r="P1278" s="3"/>
    </row>
    <row r="1279" spans="1:18" x14ac:dyDescent="0.3">
      <c r="A1279" s="100"/>
      <c r="B1279" s="100"/>
      <c r="C1279" s="100"/>
      <c r="D1279" s="3"/>
      <c r="E1279" s="3"/>
      <c r="F1279" s="101"/>
      <c r="G1279" s="101"/>
      <c r="H1279" s="3"/>
      <c r="I1279" s="3"/>
      <c r="J1279" s="3"/>
      <c r="K1279" s="3"/>
      <c r="L1279" s="3"/>
      <c r="M1279" s="3"/>
      <c r="N1279" s="3"/>
      <c r="O1279" s="3"/>
      <c r="P1279" s="3"/>
    </row>
    <row r="1280" spans="1:18" x14ac:dyDescent="0.3">
      <c r="A1280" s="100"/>
      <c r="B1280" s="100"/>
      <c r="C1280" s="100"/>
      <c r="D1280" s="3"/>
      <c r="E1280" s="3"/>
      <c r="F1280" s="101"/>
      <c r="G1280" s="101"/>
      <c r="H1280" s="3"/>
      <c r="I1280" s="3"/>
      <c r="J1280" s="3"/>
      <c r="K1280" s="3"/>
      <c r="L1280" s="3"/>
      <c r="M1280" s="3"/>
      <c r="N1280" s="3"/>
      <c r="O1280" s="3"/>
      <c r="P1280" s="3"/>
    </row>
    <row r="1281" spans="1:16" x14ac:dyDescent="0.3">
      <c r="A1281" s="100"/>
      <c r="B1281" s="100"/>
      <c r="C1281" s="100"/>
      <c r="D1281" s="3"/>
      <c r="E1281" s="3"/>
      <c r="F1281" s="101"/>
      <c r="G1281" s="101"/>
      <c r="H1281" s="3"/>
      <c r="I1281" s="3"/>
      <c r="J1281" s="3"/>
      <c r="K1281" s="3"/>
      <c r="L1281" s="3"/>
      <c r="M1281" s="3"/>
      <c r="N1281" s="3"/>
      <c r="O1281" s="3"/>
      <c r="P1281" s="3"/>
    </row>
    <row r="1282" spans="1:16" x14ac:dyDescent="0.3">
      <c r="A1282" s="100"/>
      <c r="B1282" s="100"/>
      <c r="C1282" s="100"/>
      <c r="D1282" s="3"/>
      <c r="E1282" s="3"/>
      <c r="F1282" s="101"/>
      <c r="G1282" s="101"/>
      <c r="H1282" s="3"/>
      <c r="I1282" s="3"/>
      <c r="J1282" s="3"/>
      <c r="K1282" s="3"/>
      <c r="L1282" s="3"/>
      <c r="M1282" s="3"/>
      <c r="N1282" s="3"/>
      <c r="O1282" s="3"/>
      <c r="P1282" s="3"/>
    </row>
    <row r="1283" spans="1:16" x14ac:dyDescent="0.3">
      <c r="A1283" s="100"/>
      <c r="B1283" s="100"/>
      <c r="C1283" s="100"/>
      <c r="D1283" s="3"/>
      <c r="E1283" s="3"/>
      <c r="F1283" s="101"/>
      <c r="G1283" s="101"/>
      <c r="H1283" s="3"/>
      <c r="I1283" s="3"/>
      <c r="J1283" s="3"/>
      <c r="K1283" s="3"/>
      <c r="L1283" s="3"/>
      <c r="M1283" s="3"/>
      <c r="N1283" s="3"/>
      <c r="O1283" s="3"/>
      <c r="P1283" s="3"/>
    </row>
    <row r="1284" spans="1:16" x14ac:dyDescent="0.3">
      <c r="A1284" s="100"/>
      <c r="B1284" s="100"/>
      <c r="C1284" s="100"/>
      <c r="D1284" s="3"/>
      <c r="E1284" s="3"/>
      <c r="F1284" s="101"/>
      <c r="G1284" s="101"/>
      <c r="H1284" s="3"/>
      <c r="I1284" s="3"/>
      <c r="J1284" s="3"/>
      <c r="K1284" s="3"/>
      <c r="L1284" s="3"/>
      <c r="M1284" s="3"/>
      <c r="N1284" s="3"/>
      <c r="O1284" s="3"/>
      <c r="P1284" s="3"/>
    </row>
    <row r="1285" spans="1:16" x14ac:dyDescent="0.3">
      <c r="A1285" s="100"/>
      <c r="B1285" s="100"/>
      <c r="C1285" s="100"/>
      <c r="D1285" s="3"/>
      <c r="E1285" s="3"/>
      <c r="F1285" s="101"/>
      <c r="G1285" s="101"/>
      <c r="H1285" s="3"/>
      <c r="I1285" s="3"/>
      <c r="J1285" s="3"/>
      <c r="K1285" s="3"/>
      <c r="L1285" s="3"/>
      <c r="M1285" s="3"/>
      <c r="N1285" s="3"/>
      <c r="O1285" s="3"/>
      <c r="P1285" s="3"/>
    </row>
    <row r="1286" spans="1:16" x14ac:dyDescent="0.3">
      <c r="A1286" s="100"/>
      <c r="B1286" s="100"/>
      <c r="C1286" s="100"/>
      <c r="D1286" s="3"/>
      <c r="E1286" s="3"/>
      <c r="F1286" s="101"/>
      <c r="G1286" s="101"/>
      <c r="H1286" s="3"/>
      <c r="I1286" s="3"/>
      <c r="J1286" s="3"/>
      <c r="K1286" s="3"/>
      <c r="L1286" s="3"/>
      <c r="M1286" s="3"/>
      <c r="N1286" s="3"/>
      <c r="O1286" s="3"/>
      <c r="P1286" s="3"/>
    </row>
    <row r="1287" spans="1:16" x14ac:dyDescent="0.3">
      <c r="A1287" s="100"/>
      <c r="B1287" s="100"/>
      <c r="C1287" s="100"/>
      <c r="D1287" s="3"/>
      <c r="E1287" s="3"/>
      <c r="F1287" s="101"/>
      <c r="G1287" s="101"/>
      <c r="H1287" s="3"/>
      <c r="I1287" s="3"/>
      <c r="J1287" s="3"/>
      <c r="K1287" s="3"/>
      <c r="L1287" s="3"/>
      <c r="M1287" s="3"/>
      <c r="N1287" s="3"/>
      <c r="O1287" s="3"/>
      <c r="P1287" s="3"/>
    </row>
    <row r="1288" spans="1:16" x14ac:dyDescent="0.3">
      <c r="A1288" s="100"/>
      <c r="B1288" s="100"/>
      <c r="C1288" s="100"/>
      <c r="D1288" s="3"/>
      <c r="E1288" s="3"/>
      <c r="F1288" s="101"/>
      <c r="G1288" s="101"/>
      <c r="H1288" s="3"/>
      <c r="I1288" s="3"/>
      <c r="J1288" s="3"/>
      <c r="K1288" s="3"/>
      <c r="L1288" s="3"/>
      <c r="M1288" s="3"/>
      <c r="N1288" s="3"/>
      <c r="O1288" s="3"/>
      <c r="P1288" s="3"/>
    </row>
    <row r="1289" spans="1:16" x14ac:dyDescent="0.3">
      <c r="A1289" s="100"/>
      <c r="B1289" s="100"/>
      <c r="C1289" s="100"/>
      <c r="D1289" s="3"/>
      <c r="E1289" s="3"/>
      <c r="F1289" s="101"/>
      <c r="G1289" s="101"/>
      <c r="H1289" s="3"/>
      <c r="I1289" s="3"/>
      <c r="J1289" s="3"/>
      <c r="K1289" s="3"/>
      <c r="L1289" s="3"/>
      <c r="M1289" s="3"/>
      <c r="N1289" s="3"/>
      <c r="O1289" s="3"/>
      <c r="P1289" s="3"/>
    </row>
    <row r="1290" spans="1:16" x14ac:dyDescent="0.3">
      <c r="A1290" s="100"/>
      <c r="B1290" s="100"/>
      <c r="C1290" s="100"/>
      <c r="D1290" s="3"/>
      <c r="E1290" s="3"/>
      <c r="F1290" s="101"/>
      <c r="G1290" s="101"/>
      <c r="H1290" s="3"/>
      <c r="I1290" s="3"/>
      <c r="J1290" s="3"/>
      <c r="K1290" s="3"/>
      <c r="L1290" s="3"/>
      <c r="M1290" s="3"/>
      <c r="N1290" s="3"/>
      <c r="O1290" s="3"/>
      <c r="P1290" s="3"/>
    </row>
    <row r="1291" spans="1:16" x14ac:dyDescent="0.3">
      <c r="A1291" s="100"/>
      <c r="B1291" s="100"/>
      <c r="C1291" s="100"/>
      <c r="D1291" s="3"/>
      <c r="E1291" s="3"/>
      <c r="F1291" s="101"/>
      <c r="G1291" s="101"/>
      <c r="H1291" s="3"/>
      <c r="I1291" s="3"/>
      <c r="J1291" s="3"/>
      <c r="K1291" s="3"/>
      <c r="L1291" s="3"/>
      <c r="M1291" s="3"/>
      <c r="N1291" s="3"/>
      <c r="O1291" s="3"/>
      <c r="P1291" s="3"/>
    </row>
    <row r="1292" spans="1:16" x14ac:dyDescent="0.3">
      <c r="A1292" s="100"/>
      <c r="B1292" s="100"/>
      <c r="C1292" s="100"/>
      <c r="D1292" s="3"/>
      <c r="E1292" s="3"/>
      <c r="F1292" s="101"/>
      <c r="G1292" s="101"/>
      <c r="H1292" s="3"/>
      <c r="I1292" s="3"/>
      <c r="J1292" s="3"/>
      <c r="K1292" s="3"/>
      <c r="L1292" s="3"/>
      <c r="M1292" s="3"/>
      <c r="N1292" s="3"/>
      <c r="O1292" s="3"/>
      <c r="P1292" s="3"/>
    </row>
    <row r="1293" spans="1:16" x14ac:dyDescent="0.3">
      <c r="A1293" s="100"/>
      <c r="B1293" s="100"/>
      <c r="C1293" s="100"/>
      <c r="D1293" s="3"/>
      <c r="E1293" s="3"/>
      <c r="F1293" s="101"/>
      <c r="G1293" s="101"/>
      <c r="H1293" s="3"/>
      <c r="I1293" s="3"/>
      <c r="J1293" s="3"/>
      <c r="K1293" s="3"/>
      <c r="L1293" s="3"/>
      <c r="M1293" s="3"/>
      <c r="N1293" s="3"/>
      <c r="O1293" s="3"/>
      <c r="P1293" s="3"/>
    </row>
    <row r="1294" spans="1:16" x14ac:dyDescent="0.3">
      <c r="A1294" s="100"/>
      <c r="B1294" s="100"/>
      <c r="C1294" s="100"/>
      <c r="D1294" s="3"/>
      <c r="E1294" s="3"/>
      <c r="F1294" s="101"/>
      <c r="G1294" s="101"/>
      <c r="H1294" s="3"/>
      <c r="I1294" s="3"/>
      <c r="J1294" s="3"/>
      <c r="K1294" s="3"/>
      <c r="L1294" s="3"/>
      <c r="M1294" s="3"/>
      <c r="N1294" s="3"/>
      <c r="O1294" s="3"/>
      <c r="P1294" s="3"/>
    </row>
    <row r="1295" spans="1:16" x14ac:dyDescent="0.3">
      <c r="A1295" s="100"/>
      <c r="B1295" s="100"/>
      <c r="C1295" s="100"/>
      <c r="D1295" s="3"/>
      <c r="E1295" s="3"/>
      <c r="F1295" s="101"/>
      <c r="G1295" s="101"/>
      <c r="H1295" s="3"/>
      <c r="I1295" s="3"/>
      <c r="J1295" s="3"/>
      <c r="K1295" s="3"/>
      <c r="L1295" s="3"/>
      <c r="M1295" s="3"/>
      <c r="N1295" s="3"/>
      <c r="O1295" s="3"/>
      <c r="P1295" s="3"/>
    </row>
    <row r="1296" spans="1:16" x14ac:dyDescent="0.3">
      <c r="A1296" s="100"/>
      <c r="B1296" s="100"/>
      <c r="C1296" s="100"/>
      <c r="D1296" s="3"/>
      <c r="E1296" s="3"/>
      <c r="F1296" s="101"/>
      <c r="G1296" s="101"/>
      <c r="H1296" s="3"/>
      <c r="I1296" s="3"/>
      <c r="J1296" s="3"/>
      <c r="K1296" s="3"/>
      <c r="L1296" s="3"/>
      <c r="M1296" s="3"/>
      <c r="N1296" s="3"/>
      <c r="O1296" s="3"/>
      <c r="P1296" s="3"/>
    </row>
    <row r="1297" spans="1:16" x14ac:dyDescent="0.3">
      <c r="A1297" s="100"/>
      <c r="B1297" s="100"/>
      <c r="C1297" s="100"/>
      <c r="D1297" s="3"/>
      <c r="E1297" s="3"/>
      <c r="F1297" s="101"/>
      <c r="G1297" s="101"/>
      <c r="H1297" s="3"/>
      <c r="I1297" s="3"/>
      <c r="J1297" s="3"/>
      <c r="K1297" s="3"/>
      <c r="L1297" s="3"/>
      <c r="M1297" s="3"/>
      <c r="N1297" s="3"/>
      <c r="O1297" s="3"/>
      <c r="P1297" s="3"/>
    </row>
    <row r="1298" spans="1:16" x14ac:dyDescent="0.3">
      <c r="A1298" s="100"/>
      <c r="B1298" s="100"/>
      <c r="C1298" s="100"/>
      <c r="D1298" s="3"/>
      <c r="E1298" s="3"/>
      <c r="F1298" s="101"/>
      <c r="G1298" s="101"/>
      <c r="H1298" s="3"/>
      <c r="I1298" s="3"/>
      <c r="J1298" s="3"/>
      <c r="K1298" s="3"/>
      <c r="L1298" s="3"/>
      <c r="M1298" s="3"/>
      <c r="N1298" s="3"/>
      <c r="O1298" s="3"/>
      <c r="P1298" s="3"/>
    </row>
    <row r="1299" spans="1:16" x14ac:dyDescent="0.3">
      <c r="A1299" s="100"/>
      <c r="B1299" s="100"/>
      <c r="C1299" s="100"/>
      <c r="D1299" s="3"/>
      <c r="E1299" s="3"/>
      <c r="F1299" s="101"/>
      <c r="G1299" s="101"/>
      <c r="H1299" s="3"/>
      <c r="I1299" s="3"/>
      <c r="J1299" s="3"/>
      <c r="K1299" s="3"/>
      <c r="L1299" s="3"/>
      <c r="M1299" s="3"/>
      <c r="N1299" s="3"/>
      <c r="O1299" s="3"/>
      <c r="P1299" s="3"/>
    </row>
    <row r="1300" spans="1:16" x14ac:dyDescent="0.3">
      <c r="A1300" s="100"/>
      <c r="B1300" s="100"/>
      <c r="C1300" s="100"/>
      <c r="D1300" s="3"/>
      <c r="E1300" s="3"/>
      <c r="F1300" s="101"/>
      <c r="G1300" s="101"/>
      <c r="H1300" s="3"/>
      <c r="I1300" s="3"/>
      <c r="J1300" s="3"/>
      <c r="K1300" s="3"/>
      <c r="L1300" s="3"/>
      <c r="M1300" s="3"/>
      <c r="N1300" s="3"/>
      <c r="O1300" s="3"/>
      <c r="P1300" s="3"/>
    </row>
    <row r="1301" spans="1:16" x14ac:dyDescent="0.3">
      <c r="A1301" s="100"/>
      <c r="B1301" s="100"/>
      <c r="C1301" s="100"/>
      <c r="D1301" s="3"/>
      <c r="E1301" s="3"/>
      <c r="F1301" s="101"/>
      <c r="G1301" s="101"/>
      <c r="H1301" s="3"/>
      <c r="I1301" s="3"/>
      <c r="J1301" s="3"/>
      <c r="K1301" s="3"/>
      <c r="L1301" s="3"/>
      <c r="M1301" s="3"/>
      <c r="N1301" s="3"/>
      <c r="O1301" s="3"/>
      <c r="P1301" s="3"/>
    </row>
    <row r="1302" spans="1:16" x14ac:dyDescent="0.3">
      <c r="A1302" s="100"/>
      <c r="B1302" s="100"/>
      <c r="C1302" s="100"/>
      <c r="D1302" s="3"/>
      <c r="E1302" s="3"/>
      <c r="F1302" s="101"/>
      <c r="G1302" s="101"/>
      <c r="H1302" s="3"/>
      <c r="I1302" s="3"/>
      <c r="J1302" s="3"/>
      <c r="K1302" s="3"/>
      <c r="L1302" s="3"/>
      <c r="M1302" s="3"/>
      <c r="N1302" s="3"/>
      <c r="O1302" s="3"/>
      <c r="P1302" s="3"/>
    </row>
    <row r="1303" spans="1:16" x14ac:dyDescent="0.3">
      <c r="A1303" s="100"/>
      <c r="B1303" s="100"/>
      <c r="C1303" s="100"/>
      <c r="D1303" s="3"/>
      <c r="E1303" s="3"/>
      <c r="F1303" s="101"/>
      <c r="G1303" s="101"/>
      <c r="H1303" s="3"/>
      <c r="I1303" s="3"/>
      <c r="J1303" s="3"/>
      <c r="K1303" s="3"/>
      <c r="L1303" s="3"/>
      <c r="M1303" s="3"/>
      <c r="N1303" s="3"/>
      <c r="O1303" s="3"/>
      <c r="P1303" s="3"/>
    </row>
    <row r="1304" spans="1:16" x14ac:dyDescent="0.3">
      <c r="A1304" s="100"/>
      <c r="B1304" s="100"/>
      <c r="C1304" s="100"/>
      <c r="D1304" s="3"/>
      <c r="E1304" s="3"/>
      <c r="F1304" s="101"/>
      <c r="G1304" s="101"/>
      <c r="H1304" s="3"/>
      <c r="I1304" s="3"/>
      <c r="J1304" s="3"/>
      <c r="K1304" s="3"/>
      <c r="L1304" s="3"/>
      <c r="M1304" s="3"/>
      <c r="N1304" s="3"/>
      <c r="O1304" s="3"/>
      <c r="P1304" s="3"/>
    </row>
    <row r="1305" spans="1:16" x14ac:dyDescent="0.3">
      <c r="A1305" s="100"/>
      <c r="B1305" s="100"/>
      <c r="C1305" s="100"/>
      <c r="D1305" s="3"/>
      <c r="E1305" s="3"/>
      <c r="F1305" s="101"/>
      <c r="G1305" s="101"/>
      <c r="H1305" s="3"/>
      <c r="I1305" s="3"/>
      <c r="J1305" s="3"/>
      <c r="K1305" s="3"/>
      <c r="L1305" s="3"/>
      <c r="M1305" s="3"/>
      <c r="N1305" s="3"/>
      <c r="O1305" s="3"/>
      <c r="P1305" s="3"/>
    </row>
    <row r="1306" spans="1:16" x14ac:dyDescent="0.3">
      <c r="A1306" s="100"/>
      <c r="B1306" s="100"/>
      <c r="C1306" s="100"/>
      <c r="D1306" s="3"/>
      <c r="E1306" s="3"/>
      <c r="F1306" s="101"/>
      <c r="G1306" s="101"/>
      <c r="H1306" s="3"/>
      <c r="I1306" s="3"/>
      <c r="J1306" s="3"/>
      <c r="K1306" s="3"/>
      <c r="L1306" s="3"/>
      <c r="M1306" s="3"/>
      <c r="N1306" s="3"/>
      <c r="O1306" s="3"/>
      <c r="P1306" s="3"/>
    </row>
    <row r="1307" spans="1:16" x14ac:dyDescent="0.3">
      <c r="A1307" s="100"/>
      <c r="B1307" s="100"/>
      <c r="C1307" s="100"/>
      <c r="D1307" s="3"/>
      <c r="E1307" s="3"/>
      <c r="F1307" s="101"/>
      <c r="G1307" s="101"/>
      <c r="H1307" s="3"/>
      <c r="I1307" s="3"/>
      <c r="J1307" s="3"/>
      <c r="K1307" s="3"/>
      <c r="L1307" s="3"/>
      <c r="M1307" s="3"/>
      <c r="N1307" s="3"/>
      <c r="O1307" s="3"/>
      <c r="P1307" s="3"/>
    </row>
    <row r="1308" spans="1:16" x14ac:dyDescent="0.3">
      <c r="A1308" s="100"/>
      <c r="B1308" s="100"/>
      <c r="C1308" s="100"/>
      <c r="D1308" s="3"/>
      <c r="E1308" s="3"/>
      <c r="F1308" s="101"/>
      <c r="G1308" s="101"/>
      <c r="H1308" s="3"/>
      <c r="I1308" s="3"/>
      <c r="J1308" s="3"/>
      <c r="K1308" s="3"/>
      <c r="L1308" s="3"/>
      <c r="M1308" s="3"/>
      <c r="N1308" s="3"/>
      <c r="O1308" s="3"/>
      <c r="P1308" s="3"/>
    </row>
    <row r="1309" spans="1:16" x14ac:dyDescent="0.3">
      <c r="A1309" s="100"/>
      <c r="B1309" s="100"/>
      <c r="C1309" s="100"/>
      <c r="D1309" s="3"/>
      <c r="E1309" s="3"/>
      <c r="F1309" s="101"/>
      <c r="G1309" s="101"/>
      <c r="H1309" s="3"/>
      <c r="I1309" s="3"/>
      <c r="J1309" s="3"/>
      <c r="K1309" s="3"/>
      <c r="L1309" s="3"/>
      <c r="M1309" s="3"/>
      <c r="N1309" s="3"/>
      <c r="O1309" s="3"/>
      <c r="P1309" s="3"/>
    </row>
    <row r="1310" spans="1:16" x14ac:dyDescent="0.3">
      <c r="A1310" s="100"/>
      <c r="B1310" s="100"/>
      <c r="C1310" s="100"/>
      <c r="D1310" s="3"/>
      <c r="E1310" s="3"/>
      <c r="F1310" s="101"/>
      <c r="G1310" s="101"/>
      <c r="H1310" s="3"/>
      <c r="I1310" s="3"/>
      <c r="J1310" s="3"/>
      <c r="K1310" s="3"/>
      <c r="L1310" s="3"/>
      <c r="M1310" s="3"/>
      <c r="N1310" s="3"/>
      <c r="O1310" s="3"/>
      <c r="P1310" s="3"/>
    </row>
    <row r="1311" spans="1:16" x14ac:dyDescent="0.3">
      <c r="A1311" s="100"/>
      <c r="B1311" s="100"/>
      <c r="C1311" s="100"/>
      <c r="D1311" s="3"/>
      <c r="E1311" s="3"/>
      <c r="F1311" s="101"/>
      <c r="G1311" s="101"/>
      <c r="H1311" s="3"/>
      <c r="I1311" s="3"/>
      <c r="J1311" s="3"/>
      <c r="K1311" s="3"/>
      <c r="L1311" s="3"/>
      <c r="M1311" s="3"/>
      <c r="N1311" s="3"/>
      <c r="O1311" s="3"/>
      <c r="P1311" s="3"/>
    </row>
    <row r="1312" spans="1:16" x14ac:dyDescent="0.3">
      <c r="A1312" s="100"/>
      <c r="B1312" s="100"/>
      <c r="C1312" s="100"/>
      <c r="D1312" s="3"/>
      <c r="E1312" s="3"/>
      <c r="F1312" s="101"/>
      <c r="G1312" s="101"/>
      <c r="H1312" s="3"/>
      <c r="I1312" s="3"/>
      <c r="J1312" s="3"/>
      <c r="K1312" s="3"/>
      <c r="L1312" s="3"/>
      <c r="M1312" s="3"/>
      <c r="N1312" s="3"/>
      <c r="O1312" s="3"/>
      <c r="P1312" s="3"/>
    </row>
    <row r="1313" spans="1:16" x14ac:dyDescent="0.3">
      <c r="A1313" s="100"/>
      <c r="B1313" s="100"/>
      <c r="C1313" s="100"/>
      <c r="D1313" s="3"/>
      <c r="E1313" s="3"/>
      <c r="F1313" s="101"/>
      <c r="G1313" s="101"/>
      <c r="H1313" s="3"/>
      <c r="I1313" s="3"/>
      <c r="J1313" s="3"/>
      <c r="K1313" s="3"/>
      <c r="L1313" s="3"/>
      <c r="M1313" s="3"/>
      <c r="N1313" s="3"/>
      <c r="O1313" s="3"/>
      <c r="P1313" s="3"/>
    </row>
    <row r="1314" spans="1:16" x14ac:dyDescent="0.3">
      <c r="A1314" s="100"/>
      <c r="B1314" s="100"/>
      <c r="C1314" s="100"/>
      <c r="D1314" s="3"/>
      <c r="E1314" s="3"/>
      <c r="F1314" s="101"/>
      <c r="G1314" s="101"/>
      <c r="H1314" s="3"/>
      <c r="I1314" s="3"/>
      <c r="J1314" s="3"/>
      <c r="K1314" s="3"/>
      <c r="L1314" s="3"/>
      <c r="M1314" s="3"/>
      <c r="N1314" s="3"/>
      <c r="O1314" s="3"/>
      <c r="P1314" s="3"/>
    </row>
    <row r="1315" spans="1:16" x14ac:dyDescent="0.3">
      <c r="A1315" s="100"/>
      <c r="B1315" s="100"/>
      <c r="C1315" s="100"/>
      <c r="D1315" s="3"/>
      <c r="E1315" s="3"/>
      <c r="F1315" s="101"/>
      <c r="G1315" s="101"/>
      <c r="H1315" s="3"/>
      <c r="I1315" s="3"/>
      <c r="J1315" s="3"/>
      <c r="K1315" s="3"/>
      <c r="L1315" s="3"/>
      <c r="M1315" s="3"/>
      <c r="N1315" s="3"/>
      <c r="O1315" s="3"/>
      <c r="P1315" s="3"/>
    </row>
    <row r="1316" spans="1:16" x14ac:dyDescent="0.3">
      <c r="A1316" s="100"/>
      <c r="B1316" s="100"/>
      <c r="C1316" s="100"/>
      <c r="D1316" s="3"/>
      <c r="E1316" s="3"/>
      <c r="F1316" s="101"/>
      <c r="G1316" s="101"/>
      <c r="H1316" s="3"/>
      <c r="I1316" s="3"/>
      <c r="J1316" s="3"/>
      <c r="K1316" s="3"/>
      <c r="L1316" s="3"/>
      <c r="M1316" s="3"/>
      <c r="N1316" s="3"/>
      <c r="O1316" s="3"/>
      <c r="P1316" s="3"/>
    </row>
    <row r="1317" spans="1:16" x14ac:dyDescent="0.3">
      <c r="A1317" s="100"/>
      <c r="B1317" s="100"/>
      <c r="C1317" s="100"/>
      <c r="D1317" s="3"/>
      <c r="E1317" s="3"/>
      <c r="F1317" s="101"/>
      <c r="G1317" s="101"/>
      <c r="H1317" s="3"/>
      <c r="I1317" s="3"/>
      <c r="J1317" s="3"/>
      <c r="K1317" s="3"/>
      <c r="L1317" s="3"/>
      <c r="M1317" s="3"/>
      <c r="N1317" s="3"/>
      <c r="O1317" s="3"/>
      <c r="P1317" s="3"/>
    </row>
    <row r="1318" spans="1:16" x14ac:dyDescent="0.3">
      <c r="A1318" s="100"/>
      <c r="B1318" s="100"/>
      <c r="C1318" s="100"/>
      <c r="D1318" s="3"/>
      <c r="E1318" s="3"/>
      <c r="F1318" s="101"/>
      <c r="G1318" s="101"/>
      <c r="H1318" s="3"/>
      <c r="I1318" s="3"/>
      <c r="J1318" s="3"/>
      <c r="K1318" s="3"/>
      <c r="L1318" s="3"/>
      <c r="M1318" s="3"/>
      <c r="N1318" s="3"/>
      <c r="O1318" s="3"/>
      <c r="P1318" s="3"/>
    </row>
    <row r="1319" spans="1:16" x14ac:dyDescent="0.3">
      <c r="A1319" s="100"/>
      <c r="B1319" s="100"/>
      <c r="C1319" s="100"/>
      <c r="D1319" s="3"/>
      <c r="E1319" s="3"/>
      <c r="F1319" s="101"/>
      <c r="G1319" s="101"/>
      <c r="H1319" s="3"/>
      <c r="I1319" s="3"/>
      <c r="J1319" s="3"/>
      <c r="K1319" s="3"/>
      <c r="L1319" s="3"/>
      <c r="M1319" s="3"/>
      <c r="N1319" s="3"/>
      <c r="O1319" s="3"/>
      <c r="P1319" s="3"/>
    </row>
    <row r="1320" spans="1:16" x14ac:dyDescent="0.3">
      <c r="A1320" s="100"/>
      <c r="B1320" s="100"/>
      <c r="C1320" s="100"/>
      <c r="D1320" s="3"/>
      <c r="E1320" s="3"/>
      <c r="F1320" s="101"/>
      <c r="G1320" s="101"/>
      <c r="H1320" s="3"/>
      <c r="I1320" s="3"/>
      <c r="J1320" s="3"/>
      <c r="K1320" s="3"/>
      <c r="L1320" s="3"/>
      <c r="M1320" s="3"/>
      <c r="N1320" s="3"/>
      <c r="O1320" s="3"/>
      <c r="P1320" s="3"/>
    </row>
    <row r="1321" spans="1:16" x14ac:dyDescent="0.3">
      <c r="A1321" s="100"/>
      <c r="B1321" s="100"/>
      <c r="C1321" s="100"/>
      <c r="D1321" s="3"/>
      <c r="E1321" s="3"/>
      <c r="F1321" s="101"/>
      <c r="G1321" s="101"/>
      <c r="H1321" s="3"/>
      <c r="I1321" s="3"/>
      <c r="J1321" s="3"/>
      <c r="K1321" s="3"/>
      <c r="L1321" s="3"/>
      <c r="M1321" s="3"/>
      <c r="N1321" s="3"/>
      <c r="O1321" s="3"/>
      <c r="P1321" s="3"/>
    </row>
    <row r="1322" spans="1:16" x14ac:dyDescent="0.3">
      <c r="A1322" s="100"/>
      <c r="B1322" s="100"/>
      <c r="C1322" s="100"/>
      <c r="D1322" s="3"/>
      <c r="E1322" s="3"/>
      <c r="F1322" s="101"/>
      <c r="G1322" s="101"/>
      <c r="H1322" s="3"/>
      <c r="I1322" s="3"/>
      <c r="J1322" s="3"/>
      <c r="K1322" s="3"/>
      <c r="L1322" s="3"/>
      <c r="M1322" s="3"/>
      <c r="N1322" s="3"/>
      <c r="O1322" s="3"/>
      <c r="P1322" s="3"/>
    </row>
    <row r="1323" spans="1:16" x14ac:dyDescent="0.3">
      <c r="A1323" s="100"/>
      <c r="B1323" s="100"/>
      <c r="C1323" s="100"/>
      <c r="D1323" s="3"/>
      <c r="E1323" s="3"/>
      <c r="F1323" s="101"/>
      <c r="G1323" s="101"/>
      <c r="H1323" s="3"/>
      <c r="I1323" s="3"/>
      <c r="J1323" s="3"/>
      <c r="K1323" s="3"/>
      <c r="L1323" s="3"/>
      <c r="M1323" s="3"/>
      <c r="N1323" s="3"/>
      <c r="O1323" s="3"/>
      <c r="P1323" s="3"/>
    </row>
    <row r="1324" spans="1:16" x14ac:dyDescent="0.3">
      <c r="A1324" s="100"/>
      <c r="B1324" s="100"/>
      <c r="C1324" s="100"/>
      <c r="D1324" s="3"/>
      <c r="E1324" s="3"/>
      <c r="F1324" s="101"/>
      <c r="G1324" s="101"/>
      <c r="H1324" s="3"/>
      <c r="I1324" s="3"/>
      <c r="J1324" s="3"/>
      <c r="K1324" s="3"/>
      <c r="L1324" s="3"/>
      <c r="M1324" s="3"/>
      <c r="N1324" s="3"/>
      <c r="O1324" s="3"/>
      <c r="P1324" s="3"/>
    </row>
    <row r="1325" spans="1:16" x14ac:dyDescent="0.3">
      <c r="A1325" s="100"/>
      <c r="B1325" s="100"/>
      <c r="C1325" s="100"/>
      <c r="D1325" s="3"/>
      <c r="E1325" s="3"/>
      <c r="F1325" s="101"/>
      <c r="G1325" s="101"/>
      <c r="H1325" s="3"/>
      <c r="I1325" s="3"/>
      <c r="J1325" s="3"/>
      <c r="K1325" s="3"/>
      <c r="L1325" s="3"/>
      <c r="M1325" s="3"/>
      <c r="N1325" s="3"/>
      <c r="O1325" s="3"/>
      <c r="P1325" s="3"/>
    </row>
    <row r="1326" spans="1:16" x14ac:dyDescent="0.3">
      <c r="A1326" s="100"/>
      <c r="B1326" s="100"/>
      <c r="C1326" s="100"/>
      <c r="D1326" s="3"/>
      <c r="E1326" s="3"/>
      <c r="F1326" s="101"/>
      <c r="G1326" s="101"/>
      <c r="H1326" s="3"/>
      <c r="I1326" s="3"/>
      <c r="J1326" s="3"/>
      <c r="K1326" s="3"/>
      <c r="L1326" s="3"/>
      <c r="M1326" s="3"/>
      <c r="N1326" s="3"/>
      <c r="O1326" s="3"/>
      <c r="P1326" s="3"/>
    </row>
    <row r="1327" spans="1:16" x14ac:dyDescent="0.3">
      <c r="A1327" s="100"/>
      <c r="B1327" s="100"/>
      <c r="C1327" s="100"/>
      <c r="D1327" s="3"/>
      <c r="E1327" s="3"/>
      <c r="F1327" s="101"/>
      <c r="G1327" s="101"/>
      <c r="H1327" s="3"/>
      <c r="I1327" s="3"/>
      <c r="J1327" s="3"/>
      <c r="K1327" s="3"/>
      <c r="L1327" s="3"/>
      <c r="M1327" s="3"/>
      <c r="N1327" s="3"/>
      <c r="O1327" s="3"/>
      <c r="P1327" s="3"/>
    </row>
    <row r="1328" spans="1:16" x14ac:dyDescent="0.3">
      <c r="A1328" s="100"/>
      <c r="B1328" s="100"/>
      <c r="C1328" s="100"/>
      <c r="D1328" s="3"/>
      <c r="E1328" s="3"/>
      <c r="F1328" s="101"/>
      <c r="G1328" s="101"/>
      <c r="H1328" s="3"/>
      <c r="I1328" s="3"/>
      <c r="J1328" s="3"/>
      <c r="K1328" s="3"/>
      <c r="L1328" s="3"/>
      <c r="M1328" s="3"/>
      <c r="N1328" s="3"/>
      <c r="O1328" s="3"/>
      <c r="P1328" s="3"/>
    </row>
    <row r="1329" spans="1:16" x14ac:dyDescent="0.3">
      <c r="A1329" s="100"/>
      <c r="B1329" s="100"/>
      <c r="C1329" s="100"/>
      <c r="D1329" s="3"/>
      <c r="E1329" s="3"/>
      <c r="F1329" s="101"/>
      <c r="G1329" s="101"/>
      <c r="H1329" s="3"/>
      <c r="I1329" s="3"/>
      <c r="J1329" s="3"/>
      <c r="K1329" s="3"/>
      <c r="L1329" s="3"/>
      <c r="M1329" s="3"/>
      <c r="N1329" s="3"/>
      <c r="O1329" s="3"/>
      <c r="P1329" s="3"/>
    </row>
    <row r="1330" spans="1:16" x14ac:dyDescent="0.3">
      <c r="A1330" s="100"/>
      <c r="B1330" s="100"/>
      <c r="C1330" s="100"/>
      <c r="D1330" s="3"/>
      <c r="E1330" s="3"/>
      <c r="F1330" s="101"/>
      <c r="G1330" s="101"/>
      <c r="H1330" s="3"/>
      <c r="I1330" s="3"/>
      <c r="J1330" s="3"/>
      <c r="K1330" s="3"/>
      <c r="L1330" s="3"/>
      <c r="M1330" s="3"/>
      <c r="N1330" s="3"/>
      <c r="O1330" s="3"/>
      <c r="P1330" s="3"/>
    </row>
    <row r="1331" spans="1:16" x14ac:dyDescent="0.3">
      <c r="A1331" s="100"/>
      <c r="B1331" s="100"/>
      <c r="C1331" s="100"/>
      <c r="D1331" s="3"/>
      <c r="E1331" s="3"/>
      <c r="F1331" s="101"/>
      <c r="G1331" s="101"/>
      <c r="H1331" s="3"/>
      <c r="I1331" s="3"/>
      <c r="J1331" s="3"/>
      <c r="K1331" s="3"/>
      <c r="L1331" s="3"/>
      <c r="M1331" s="3"/>
      <c r="N1331" s="3"/>
      <c r="O1331" s="3"/>
      <c r="P1331" s="3"/>
    </row>
    <row r="1332" spans="1:16" x14ac:dyDescent="0.3">
      <c r="A1332" s="100"/>
      <c r="B1332" s="100"/>
      <c r="C1332" s="100"/>
      <c r="D1332" s="3"/>
      <c r="E1332" s="3"/>
      <c r="F1332" s="101"/>
      <c r="G1332" s="101"/>
      <c r="H1332" s="3"/>
      <c r="I1332" s="3"/>
      <c r="J1332" s="3"/>
      <c r="K1332" s="3"/>
      <c r="L1332" s="3"/>
      <c r="M1332" s="3"/>
      <c r="N1332" s="3"/>
      <c r="O1332" s="3"/>
      <c r="P1332" s="3"/>
    </row>
    <row r="1333" spans="1:16" x14ac:dyDescent="0.3">
      <c r="A1333" s="100"/>
      <c r="B1333" s="100"/>
      <c r="C1333" s="100"/>
      <c r="D1333" s="3"/>
      <c r="E1333" s="3"/>
      <c r="F1333" s="101"/>
      <c r="G1333" s="101"/>
      <c r="H1333" s="3"/>
      <c r="I1333" s="3"/>
      <c r="J1333" s="3"/>
      <c r="K1333" s="3"/>
      <c r="L1333" s="3"/>
      <c r="M1333" s="3"/>
      <c r="N1333" s="3"/>
      <c r="O1333" s="3"/>
      <c r="P1333" s="3"/>
    </row>
    <row r="1334" spans="1:16" x14ac:dyDescent="0.3">
      <c r="A1334" s="100"/>
      <c r="B1334" s="100"/>
      <c r="C1334" s="100"/>
      <c r="D1334" s="3"/>
      <c r="E1334" s="3"/>
      <c r="F1334" s="101"/>
      <c r="G1334" s="101"/>
      <c r="H1334" s="3"/>
      <c r="I1334" s="3"/>
      <c r="J1334" s="3"/>
      <c r="K1334" s="3"/>
      <c r="L1334" s="3"/>
      <c r="M1334" s="3"/>
      <c r="N1334" s="3"/>
      <c r="O1334" s="3"/>
      <c r="P1334" s="3"/>
    </row>
    <row r="1335" spans="1:16" x14ac:dyDescent="0.3">
      <c r="A1335" s="100"/>
      <c r="B1335" s="100"/>
      <c r="C1335" s="100"/>
      <c r="D1335" s="3"/>
      <c r="E1335" s="3"/>
      <c r="F1335" s="101"/>
      <c r="G1335" s="101"/>
      <c r="H1335" s="3"/>
      <c r="I1335" s="3"/>
      <c r="J1335" s="3"/>
      <c r="K1335" s="3"/>
      <c r="L1335" s="3"/>
      <c r="M1335" s="3"/>
      <c r="N1335" s="3"/>
      <c r="O1335" s="3"/>
      <c r="P1335" s="3"/>
    </row>
    <row r="1336" spans="1:16" x14ac:dyDescent="0.3">
      <c r="A1336" s="100"/>
      <c r="B1336" s="100"/>
      <c r="C1336" s="100"/>
      <c r="D1336" s="3"/>
      <c r="E1336" s="3"/>
      <c r="F1336" s="101"/>
      <c r="G1336" s="101"/>
      <c r="H1336" s="3"/>
      <c r="I1336" s="3"/>
      <c r="J1336" s="3"/>
      <c r="K1336" s="3"/>
      <c r="L1336" s="3"/>
      <c r="M1336" s="3"/>
      <c r="N1336" s="3"/>
      <c r="O1336" s="3"/>
      <c r="P1336" s="3"/>
    </row>
    <row r="1337" spans="1:16" x14ac:dyDescent="0.3">
      <c r="A1337" s="100"/>
      <c r="B1337" s="100"/>
      <c r="C1337" s="100"/>
      <c r="D1337" s="3"/>
      <c r="E1337" s="3"/>
      <c r="F1337" s="101"/>
      <c r="G1337" s="101"/>
      <c r="H1337" s="3"/>
      <c r="I1337" s="3"/>
      <c r="J1337" s="3"/>
      <c r="K1337" s="3"/>
      <c r="L1337" s="3"/>
      <c r="M1337" s="3"/>
      <c r="N1337" s="3"/>
      <c r="O1337" s="3"/>
      <c r="P1337" s="3"/>
    </row>
    <row r="1338" spans="1:16" x14ac:dyDescent="0.3">
      <c r="A1338" s="100"/>
      <c r="B1338" s="100"/>
      <c r="C1338" s="100"/>
      <c r="D1338" s="3"/>
      <c r="E1338" s="3"/>
      <c r="F1338" s="101"/>
      <c r="G1338" s="101"/>
      <c r="H1338" s="3"/>
      <c r="I1338" s="3"/>
      <c r="J1338" s="3"/>
      <c r="K1338" s="3"/>
      <c r="L1338" s="3"/>
      <c r="M1338" s="3"/>
      <c r="N1338" s="3"/>
      <c r="O1338" s="3"/>
      <c r="P1338" s="3"/>
    </row>
    <row r="1339" spans="1:16" x14ac:dyDescent="0.3">
      <c r="A1339" s="100"/>
      <c r="B1339" s="100"/>
      <c r="C1339" s="100"/>
      <c r="D1339" s="3"/>
      <c r="E1339" s="3"/>
      <c r="F1339" s="101"/>
      <c r="G1339" s="101"/>
      <c r="H1339" s="3"/>
      <c r="I1339" s="3"/>
      <c r="J1339" s="3"/>
      <c r="K1339" s="3"/>
      <c r="L1339" s="3"/>
      <c r="M1339" s="3"/>
      <c r="N1339" s="3"/>
      <c r="O1339" s="3"/>
      <c r="P1339" s="3"/>
    </row>
    <row r="1340" spans="1:16" x14ac:dyDescent="0.3">
      <c r="A1340" s="100"/>
      <c r="B1340" s="100"/>
      <c r="C1340" s="100"/>
      <c r="D1340" s="3"/>
      <c r="E1340" s="3"/>
      <c r="F1340" s="101"/>
      <c r="G1340" s="101"/>
      <c r="H1340" s="3"/>
      <c r="I1340" s="3"/>
      <c r="J1340" s="3"/>
      <c r="K1340" s="3"/>
      <c r="L1340" s="3"/>
      <c r="M1340" s="3"/>
      <c r="N1340" s="3"/>
      <c r="O1340" s="3"/>
      <c r="P1340" s="3"/>
    </row>
    <row r="1341" spans="1:16" x14ac:dyDescent="0.3">
      <c r="A1341" s="100"/>
      <c r="B1341" s="100"/>
      <c r="C1341" s="100"/>
      <c r="D1341" s="3"/>
      <c r="E1341" s="3"/>
      <c r="F1341" s="101"/>
      <c r="G1341" s="101"/>
      <c r="H1341" s="3"/>
      <c r="I1341" s="3"/>
      <c r="J1341" s="3"/>
      <c r="K1341" s="3"/>
      <c r="L1341" s="3"/>
      <c r="M1341" s="3"/>
      <c r="N1341" s="3"/>
      <c r="O1341" s="3"/>
      <c r="P1341" s="3"/>
    </row>
    <row r="1342" spans="1:16" x14ac:dyDescent="0.3">
      <c r="A1342" s="100"/>
      <c r="B1342" s="100"/>
      <c r="C1342" s="100"/>
      <c r="D1342" s="3"/>
      <c r="E1342" s="3"/>
      <c r="F1342" s="101"/>
      <c r="G1342" s="101"/>
      <c r="H1342" s="3"/>
      <c r="I1342" s="3"/>
      <c r="J1342" s="3"/>
      <c r="K1342" s="3"/>
      <c r="L1342" s="3"/>
      <c r="M1342" s="3"/>
      <c r="N1342" s="3"/>
      <c r="O1342" s="3"/>
      <c r="P1342" s="3"/>
    </row>
    <row r="1343" spans="1:16" x14ac:dyDescent="0.3">
      <c r="A1343" s="100"/>
      <c r="B1343" s="100"/>
      <c r="C1343" s="100"/>
      <c r="D1343" s="3"/>
      <c r="E1343" s="3"/>
      <c r="F1343" s="101"/>
      <c r="G1343" s="101"/>
      <c r="H1343" s="3"/>
      <c r="I1343" s="3"/>
      <c r="J1343" s="3"/>
      <c r="K1343" s="3"/>
      <c r="L1343" s="3"/>
      <c r="M1343" s="3"/>
      <c r="N1343" s="3"/>
      <c r="O1343" s="3"/>
      <c r="P1343" s="3"/>
    </row>
    <row r="1344" spans="1:16" x14ac:dyDescent="0.3">
      <c r="A1344" s="100"/>
      <c r="B1344" s="100"/>
      <c r="C1344" s="100"/>
      <c r="D1344" s="3"/>
      <c r="E1344" s="3"/>
      <c r="F1344" s="101"/>
      <c r="G1344" s="101"/>
      <c r="H1344" s="3"/>
      <c r="I1344" s="3"/>
      <c r="J1344" s="3"/>
      <c r="K1344" s="3"/>
      <c r="L1344" s="3"/>
      <c r="M1344" s="3"/>
      <c r="N1344" s="3"/>
      <c r="O1344" s="3"/>
      <c r="P1344" s="3"/>
    </row>
    <row r="1345" spans="1:16" x14ac:dyDescent="0.3">
      <c r="A1345" s="100"/>
      <c r="B1345" s="100"/>
      <c r="C1345" s="100"/>
      <c r="D1345" s="3"/>
      <c r="E1345" s="3"/>
      <c r="F1345" s="101"/>
      <c r="G1345" s="101"/>
      <c r="H1345" s="3"/>
      <c r="I1345" s="3"/>
      <c r="J1345" s="3"/>
      <c r="K1345" s="3"/>
      <c r="L1345" s="3"/>
      <c r="M1345" s="3"/>
      <c r="N1345" s="3"/>
      <c r="O1345" s="3"/>
      <c r="P1345" s="3"/>
    </row>
    <row r="1346" spans="1:16" x14ac:dyDescent="0.3">
      <c r="A1346" s="100"/>
      <c r="B1346" s="100"/>
      <c r="C1346" s="100"/>
      <c r="D1346" s="3"/>
      <c r="E1346" s="3"/>
      <c r="F1346" s="101"/>
      <c r="G1346" s="101"/>
      <c r="H1346" s="3"/>
      <c r="I1346" s="3"/>
      <c r="J1346" s="3"/>
      <c r="K1346" s="3"/>
      <c r="L1346" s="3"/>
      <c r="M1346" s="3"/>
      <c r="N1346" s="3"/>
      <c r="O1346" s="3"/>
      <c r="P1346" s="3"/>
    </row>
    <row r="1347" spans="1:16" x14ac:dyDescent="0.3">
      <c r="A1347" s="100"/>
      <c r="B1347" s="100"/>
      <c r="C1347" s="100"/>
      <c r="D1347" s="3"/>
      <c r="E1347" s="3"/>
      <c r="F1347" s="101"/>
      <c r="G1347" s="101"/>
      <c r="H1347" s="3"/>
      <c r="I1347" s="3"/>
      <c r="J1347" s="3"/>
      <c r="K1347" s="3"/>
      <c r="L1347" s="3"/>
      <c r="M1347" s="3"/>
      <c r="N1347" s="3"/>
      <c r="O1347" s="3"/>
      <c r="P1347" s="3"/>
    </row>
    <row r="1348" spans="1:16" x14ac:dyDescent="0.3">
      <c r="A1348" s="100"/>
      <c r="B1348" s="100"/>
      <c r="C1348" s="100"/>
      <c r="D1348" s="3"/>
      <c r="E1348" s="3"/>
      <c r="F1348" s="101"/>
      <c r="G1348" s="101"/>
      <c r="H1348" s="3"/>
      <c r="I1348" s="3"/>
      <c r="J1348" s="3"/>
      <c r="K1348" s="3"/>
      <c r="L1348" s="3"/>
      <c r="M1348" s="3"/>
      <c r="N1348" s="3"/>
      <c r="O1348" s="3"/>
      <c r="P1348" s="3"/>
    </row>
    <row r="1349" spans="1:16" x14ac:dyDescent="0.3">
      <c r="A1349" s="100"/>
      <c r="B1349" s="100"/>
      <c r="C1349" s="100"/>
      <c r="D1349" s="3"/>
      <c r="E1349" s="3"/>
      <c r="F1349" s="101"/>
      <c r="G1349" s="101"/>
      <c r="H1349" s="3"/>
      <c r="I1349" s="3"/>
      <c r="J1349" s="3"/>
      <c r="K1349" s="3"/>
      <c r="L1349" s="3"/>
      <c r="M1349" s="3"/>
      <c r="N1349" s="3"/>
      <c r="O1349" s="3"/>
      <c r="P1349" s="3"/>
    </row>
    <row r="1350" spans="1:16" x14ac:dyDescent="0.3">
      <c r="A1350" s="100"/>
      <c r="B1350" s="100"/>
      <c r="C1350" s="100"/>
      <c r="D1350" s="3"/>
      <c r="E1350" s="3"/>
      <c r="F1350" s="101"/>
      <c r="G1350" s="101"/>
      <c r="H1350" s="3"/>
      <c r="I1350" s="3"/>
      <c r="J1350" s="3"/>
      <c r="K1350" s="3"/>
      <c r="L1350" s="3"/>
      <c r="M1350" s="3"/>
      <c r="N1350" s="3"/>
      <c r="O1350" s="3"/>
      <c r="P1350" s="3"/>
    </row>
    <row r="1351" spans="1:16" x14ac:dyDescent="0.3">
      <c r="A1351" s="100"/>
      <c r="B1351" s="100"/>
      <c r="C1351" s="100"/>
      <c r="D1351" s="3"/>
      <c r="E1351" s="3"/>
      <c r="F1351" s="101"/>
      <c r="G1351" s="101"/>
      <c r="H1351" s="3"/>
      <c r="I1351" s="3"/>
      <c r="J1351" s="3"/>
      <c r="K1351" s="3"/>
      <c r="L1351" s="3"/>
      <c r="M1351" s="3"/>
      <c r="N1351" s="3"/>
      <c r="O1351" s="3"/>
      <c r="P1351" s="3"/>
    </row>
    <row r="1352" spans="1:16" x14ac:dyDescent="0.3">
      <c r="A1352" s="100"/>
      <c r="B1352" s="100"/>
      <c r="C1352" s="100"/>
      <c r="D1352" s="3"/>
      <c r="E1352" s="3"/>
      <c r="F1352" s="101"/>
      <c r="G1352" s="101"/>
      <c r="H1352" s="3"/>
      <c r="I1352" s="3"/>
      <c r="J1352" s="3"/>
      <c r="K1352" s="3"/>
      <c r="L1352" s="3"/>
      <c r="M1352" s="3"/>
      <c r="N1352" s="3"/>
      <c r="O1352" s="3"/>
      <c r="P1352" s="3"/>
    </row>
    <row r="1353" spans="1:16" x14ac:dyDescent="0.3">
      <c r="A1353" s="100"/>
      <c r="B1353" s="100"/>
      <c r="C1353" s="100"/>
      <c r="D1353" s="3"/>
      <c r="E1353" s="3"/>
      <c r="F1353" s="101"/>
      <c r="G1353" s="101"/>
      <c r="H1353" s="3"/>
      <c r="I1353" s="3"/>
      <c r="J1353" s="3"/>
      <c r="K1353" s="3"/>
      <c r="L1353" s="3"/>
      <c r="M1353" s="3"/>
      <c r="N1353" s="3"/>
      <c r="O1353" s="3"/>
      <c r="P1353" s="3"/>
    </row>
    <row r="1354" spans="1:16" x14ac:dyDescent="0.3">
      <c r="A1354" s="100"/>
      <c r="B1354" s="100"/>
      <c r="C1354" s="100"/>
      <c r="D1354" s="3"/>
      <c r="E1354" s="3"/>
      <c r="F1354" s="101"/>
      <c r="G1354" s="101"/>
      <c r="H1354" s="3"/>
      <c r="I1354" s="3"/>
      <c r="J1354" s="3"/>
      <c r="K1354" s="3"/>
      <c r="L1354" s="3"/>
      <c r="M1354" s="3"/>
      <c r="N1354" s="3"/>
      <c r="O1354" s="3"/>
      <c r="P1354" s="3"/>
    </row>
    <row r="1355" spans="1:16" x14ac:dyDescent="0.3">
      <c r="A1355" s="100"/>
      <c r="B1355" s="100"/>
      <c r="C1355" s="100"/>
      <c r="D1355" s="3"/>
      <c r="E1355" s="3"/>
      <c r="F1355" s="101"/>
      <c r="G1355" s="101"/>
      <c r="H1355" s="3"/>
      <c r="I1355" s="3"/>
      <c r="J1355" s="3"/>
      <c r="K1355" s="3"/>
      <c r="L1355" s="3"/>
      <c r="M1355" s="3"/>
      <c r="N1355" s="3"/>
      <c r="O1355" s="3"/>
      <c r="P1355" s="3"/>
    </row>
    <row r="1356" spans="1:16" x14ac:dyDescent="0.3">
      <c r="A1356" s="100"/>
      <c r="B1356" s="100"/>
      <c r="C1356" s="100"/>
      <c r="D1356" s="3"/>
      <c r="E1356" s="3"/>
      <c r="F1356" s="101"/>
      <c r="G1356" s="101"/>
      <c r="H1356" s="3"/>
      <c r="I1356" s="3"/>
      <c r="J1356" s="3"/>
      <c r="K1356" s="3"/>
      <c r="L1356" s="3"/>
      <c r="M1356" s="3"/>
      <c r="N1356" s="3"/>
      <c r="O1356" s="3"/>
      <c r="P1356" s="3"/>
    </row>
    <row r="1357" spans="1:16" x14ac:dyDescent="0.3">
      <c r="A1357" s="100"/>
      <c r="B1357" s="100"/>
      <c r="C1357" s="100"/>
      <c r="D1357" s="3"/>
      <c r="E1357" s="3"/>
      <c r="F1357" s="101"/>
      <c r="G1357" s="101"/>
      <c r="H1357" s="3"/>
      <c r="I1357" s="3"/>
      <c r="J1357" s="3"/>
      <c r="K1357" s="3"/>
      <c r="L1357" s="3"/>
      <c r="M1357" s="3"/>
      <c r="N1357" s="3"/>
      <c r="O1357" s="3"/>
      <c r="P1357" s="3"/>
    </row>
    <row r="1358" spans="1:16" x14ac:dyDescent="0.3">
      <c r="A1358" s="100"/>
      <c r="B1358" s="100"/>
      <c r="C1358" s="100"/>
      <c r="D1358" s="3"/>
      <c r="E1358" s="3"/>
      <c r="F1358" s="101"/>
      <c r="G1358" s="101"/>
      <c r="H1358" s="3"/>
      <c r="I1358" s="3"/>
      <c r="J1358" s="3"/>
      <c r="K1358" s="3"/>
      <c r="L1358" s="3"/>
      <c r="M1358" s="3"/>
      <c r="N1358" s="3"/>
      <c r="O1358" s="3"/>
      <c r="P1358" s="3"/>
    </row>
    <row r="1359" spans="1:16" x14ac:dyDescent="0.3">
      <c r="A1359" s="100"/>
      <c r="B1359" s="100"/>
      <c r="C1359" s="100"/>
      <c r="D1359" s="3"/>
      <c r="E1359" s="3"/>
      <c r="F1359" s="101"/>
      <c r="G1359" s="101"/>
      <c r="H1359" s="3"/>
      <c r="I1359" s="3"/>
      <c r="J1359" s="3"/>
      <c r="K1359" s="3"/>
      <c r="L1359" s="3"/>
      <c r="M1359" s="3"/>
      <c r="N1359" s="3"/>
      <c r="O1359" s="3"/>
      <c r="P1359" s="3"/>
    </row>
    <row r="1360" spans="1:16" x14ac:dyDescent="0.3">
      <c r="A1360" s="100"/>
      <c r="B1360" s="100"/>
      <c r="C1360" s="100"/>
      <c r="D1360" s="3"/>
      <c r="E1360" s="3"/>
      <c r="F1360" s="101"/>
      <c r="G1360" s="101"/>
      <c r="H1360" s="3"/>
      <c r="I1360" s="3"/>
      <c r="J1360" s="3"/>
      <c r="K1360" s="3"/>
      <c r="L1360" s="3"/>
      <c r="M1360" s="3"/>
      <c r="N1360" s="3"/>
      <c r="O1360" s="3"/>
      <c r="P1360" s="3"/>
    </row>
    <row r="1361" spans="1:16" x14ac:dyDescent="0.3">
      <c r="A1361" s="100"/>
      <c r="B1361" s="100"/>
      <c r="C1361" s="100"/>
      <c r="D1361" s="3"/>
      <c r="E1361" s="3"/>
      <c r="F1361" s="101"/>
      <c r="G1361" s="101"/>
      <c r="H1361" s="3"/>
      <c r="I1361" s="3"/>
      <c r="J1361" s="3"/>
      <c r="K1361" s="3"/>
      <c r="L1361" s="3"/>
      <c r="M1361" s="3"/>
      <c r="N1361" s="3"/>
      <c r="O1361" s="3"/>
      <c r="P1361" s="3"/>
    </row>
    <row r="1362" spans="1:16" x14ac:dyDescent="0.3">
      <c r="A1362" s="100"/>
      <c r="B1362" s="100"/>
      <c r="C1362" s="100"/>
      <c r="D1362" s="3"/>
      <c r="E1362" s="3"/>
      <c r="F1362" s="101"/>
      <c r="G1362" s="101"/>
      <c r="H1362" s="3"/>
      <c r="I1362" s="3"/>
      <c r="J1362" s="3"/>
      <c r="K1362" s="3"/>
      <c r="L1362" s="3"/>
      <c r="M1362" s="3"/>
      <c r="N1362" s="3"/>
      <c r="O1362" s="3"/>
      <c r="P1362" s="3"/>
    </row>
    <row r="1363" spans="1:16" x14ac:dyDescent="0.3">
      <c r="A1363" s="100"/>
      <c r="B1363" s="100"/>
      <c r="C1363" s="100"/>
      <c r="D1363" s="3"/>
      <c r="E1363" s="3"/>
      <c r="F1363" s="101"/>
      <c r="G1363" s="101"/>
      <c r="H1363" s="3"/>
      <c r="I1363" s="3"/>
      <c r="J1363" s="3"/>
      <c r="K1363" s="3"/>
      <c r="L1363" s="3"/>
      <c r="M1363" s="3"/>
      <c r="N1363" s="3"/>
      <c r="O1363" s="3"/>
      <c r="P1363" s="3"/>
    </row>
    <row r="1364" spans="1:16" x14ac:dyDescent="0.3">
      <c r="A1364" s="100"/>
      <c r="B1364" s="100"/>
      <c r="C1364" s="100"/>
      <c r="D1364" s="3"/>
      <c r="E1364" s="3"/>
      <c r="F1364" s="101"/>
      <c r="G1364" s="101"/>
      <c r="H1364" s="3"/>
      <c r="I1364" s="3"/>
      <c r="J1364" s="3"/>
      <c r="K1364" s="3"/>
      <c r="L1364" s="3"/>
      <c r="M1364" s="3"/>
      <c r="N1364" s="3"/>
      <c r="O1364" s="3"/>
      <c r="P1364" s="3"/>
    </row>
    <row r="1365" spans="1:16" x14ac:dyDescent="0.3">
      <c r="A1365" s="100"/>
      <c r="B1365" s="100"/>
      <c r="C1365" s="100"/>
      <c r="D1365" s="3"/>
      <c r="E1365" s="3"/>
      <c r="F1365" s="101"/>
      <c r="G1365" s="101"/>
      <c r="H1365" s="3"/>
      <c r="I1365" s="3"/>
      <c r="J1365" s="3"/>
      <c r="K1365" s="3"/>
      <c r="L1365" s="3"/>
      <c r="M1365" s="3"/>
      <c r="N1365" s="3"/>
      <c r="O1365" s="3"/>
      <c r="P1365" s="3"/>
    </row>
    <row r="1366" spans="1:16" x14ac:dyDescent="0.3">
      <c r="A1366" s="100"/>
      <c r="B1366" s="100"/>
      <c r="C1366" s="100"/>
      <c r="D1366" s="3"/>
      <c r="E1366" s="3"/>
      <c r="F1366" s="101"/>
      <c r="G1366" s="101"/>
      <c r="H1366" s="3"/>
      <c r="I1366" s="3"/>
      <c r="J1366" s="3"/>
      <c r="K1366" s="3"/>
      <c r="L1366" s="3"/>
      <c r="M1366" s="3"/>
      <c r="N1366" s="3"/>
      <c r="O1366" s="3"/>
      <c r="P1366" s="3"/>
    </row>
    <row r="1367" spans="1:16" x14ac:dyDescent="0.3">
      <c r="A1367" s="100"/>
      <c r="B1367" s="100"/>
      <c r="C1367" s="100"/>
      <c r="D1367" s="3"/>
      <c r="E1367" s="3"/>
      <c r="F1367" s="101"/>
      <c r="G1367" s="101"/>
      <c r="H1367" s="3"/>
      <c r="I1367" s="3"/>
      <c r="J1367" s="3"/>
      <c r="K1367" s="3"/>
      <c r="L1367" s="3"/>
      <c r="M1367" s="3"/>
      <c r="N1367" s="3"/>
      <c r="O1367" s="3"/>
      <c r="P1367" s="3"/>
    </row>
    <row r="1368" spans="1:16" x14ac:dyDescent="0.3">
      <c r="A1368" s="100"/>
      <c r="B1368" s="100"/>
      <c r="C1368" s="100"/>
      <c r="D1368" s="3"/>
      <c r="E1368" s="3"/>
      <c r="F1368" s="101"/>
      <c r="G1368" s="101"/>
      <c r="H1368" s="3"/>
      <c r="I1368" s="3"/>
      <c r="J1368" s="3"/>
      <c r="K1368" s="3"/>
      <c r="L1368" s="3"/>
      <c r="M1368" s="3"/>
      <c r="N1368" s="3"/>
      <c r="O1368" s="3"/>
      <c r="P1368" s="3"/>
    </row>
    <row r="1369" spans="1:16" x14ac:dyDescent="0.3">
      <c r="A1369" s="100"/>
      <c r="B1369" s="100"/>
      <c r="C1369" s="100"/>
      <c r="D1369" s="3"/>
      <c r="E1369" s="3"/>
      <c r="F1369" s="101"/>
      <c r="G1369" s="101"/>
      <c r="H1369" s="3"/>
      <c r="I1369" s="3"/>
      <c r="J1369" s="3"/>
      <c r="K1369" s="3"/>
      <c r="L1369" s="3"/>
      <c r="M1369" s="3"/>
      <c r="N1369" s="3"/>
      <c r="O1369" s="3"/>
      <c r="P1369" s="3"/>
    </row>
    <row r="1370" spans="1:16" x14ac:dyDescent="0.3">
      <c r="A1370" s="100"/>
      <c r="B1370" s="100"/>
      <c r="C1370" s="100"/>
      <c r="D1370" s="3"/>
      <c r="E1370" s="3"/>
      <c r="F1370" s="101"/>
      <c r="G1370" s="101"/>
      <c r="H1370" s="3"/>
      <c r="I1370" s="3"/>
      <c r="J1370" s="3"/>
      <c r="K1370" s="3"/>
      <c r="L1370" s="3"/>
      <c r="M1370" s="3"/>
      <c r="N1370" s="3"/>
      <c r="O1370" s="3"/>
      <c r="P1370" s="3"/>
    </row>
    <row r="1371" spans="1:16" x14ac:dyDescent="0.3">
      <c r="A1371" s="100"/>
      <c r="B1371" s="100"/>
      <c r="C1371" s="100"/>
      <c r="D1371" s="3"/>
      <c r="E1371" s="3"/>
      <c r="F1371" s="101"/>
      <c r="G1371" s="101"/>
      <c r="H1371" s="3"/>
      <c r="I1371" s="3"/>
      <c r="J1371" s="3"/>
      <c r="K1371" s="3"/>
      <c r="L1371" s="3"/>
      <c r="M1371" s="3"/>
      <c r="N1371" s="3"/>
      <c r="O1371" s="3"/>
      <c r="P1371" s="3"/>
    </row>
    <row r="1372" spans="1:16" x14ac:dyDescent="0.3">
      <c r="A1372" s="100"/>
      <c r="B1372" s="100"/>
      <c r="C1372" s="100"/>
      <c r="D1372" s="3"/>
      <c r="E1372" s="3"/>
      <c r="F1372" s="101"/>
      <c r="G1372" s="101"/>
      <c r="H1372" s="3"/>
      <c r="I1372" s="3"/>
      <c r="J1372" s="3"/>
      <c r="K1372" s="3"/>
      <c r="L1372" s="3"/>
      <c r="M1372" s="3"/>
      <c r="N1372" s="3"/>
      <c r="O1372" s="3"/>
      <c r="P1372" s="3"/>
    </row>
    <row r="1373" spans="1:16" x14ac:dyDescent="0.3">
      <c r="A1373" s="100"/>
      <c r="B1373" s="100"/>
      <c r="C1373" s="100"/>
      <c r="D1373" s="3"/>
      <c r="E1373" s="3"/>
      <c r="F1373" s="101"/>
      <c r="G1373" s="101"/>
      <c r="H1373" s="3"/>
      <c r="I1373" s="3"/>
      <c r="J1373" s="3"/>
      <c r="K1373" s="3"/>
      <c r="L1373" s="3"/>
      <c r="M1373" s="3"/>
      <c r="N1373" s="3"/>
      <c r="O1373" s="3"/>
      <c r="P1373" s="3"/>
    </row>
    <row r="1374" spans="1:16" x14ac:dyDescent="0.3">
      <c r="A1374" s="100"/>
      <c r="B1374" s="100"/>
      <c r="C1374" s="100"/>
      <c r="D1374" s="3"/>
      <c r="E1374" s="3"/>
      <c r="F1374" s="101"/>
      <c r="G1374" s="101"/>
      <c r="H1374" s="3"/>
      <c r="I1374" s="3"/>
      <c r="J1374" s="3"/>
      <c r="K1374" s="3"/>
      <c r="L1374" s="3"/>
      <c r="M1374" s="3"/>
      <c r="N1374" s="3"/>
      <c r="O1374" s="3"/>
      <c r="P1374" s="3"/>
    </row>
    <row r="1375" spans="1:16" x14ac:dyDescent="0.3">
      <c r="A1375" s="100"/>
      <c r="B1375" s="100"/>
      <c r="C1375" s="100"/>
      <c r="D1375" s="3"/>
      <c r="E1375" s="3"/>
      <c r="F1375" s="101"/>
      <c r="G1375" s="101"/>
      <c r="H1375" s="3"/>
      <c r="I1375" s="3"/>
      <c r="J1375" s="3"/>
      <c r="K1375" s="3"/>
      <c r="L1375" s="3"/>
      <c r="M1375" s="3"/>
      <c r="N1375" s="3"/>
      <c r="O1375" s="3"/>
      <c r="P1375" s="3"/>
    </row>
    <row r="1376" spans="1:16" x14ac:dyDescent="0.3">
      <c r="A1376" s="100"/>
      <c r="B1376" s="100"/>
      <c r="C1376" s="100"/>
      <c r="D1376" s="3"/>
      <c r="E1376" s="3"/>
      <c r="F1376" s="101"/>
      <c r="G1376" s="101"/>
      <c r="H1376" s="3"/>
      <c r="I1376" s="3"/>
      <c r="J1376" s="3"/>
      <c r="K1376" s="3"/>
      <c r="L1376" s="3"/>
      <c r="M1376" s="3"/>
      <c r="N1376" s="3"/>
      <c r="O1376" s="3"/>
      <c r="P1376" s="3"/>
    </row>
    <row r="1377" spans="1:16" x14ac:dyDescent="0.3">
      <c r="A1377" s="100"/>
      <c r="B1377" s="100"/>
      <c r="C1377" s="100"/>
      <c r="D1377" s="3"/>
      <c r="E1377" s="3"/>
      <c r="F1377" s="101"/>
      <c r="G1377" s="101"/>
      <c r="H1377" s="3"/>
      <c r="I1377" s="3"/>
      <c r="J1377" s="3"/>
      <c r="K1377" s="3"/>
      <c r="L1377" s="3"/>
      <c r="M1377" s="3"/>
      <c r="N1377" s="3"/>
      <c r="O1377" s="3"/>
      <c r="P1377" s="3"/>
    </row>
    <row r="1378" spans="1:16" x14ac:dyDescent="0.3">
      <c r="A1378" s="100"/>
      <c r="B1378" s="100"/>
      <c r="C1378" s="100"/>
      <c r="D1378" s="3"/>
      <c r="E1378" s="3"/>
      <c r="F1378" s="101"/>
      <c r="G1378" s="101"/>
      <c r="H1378" s="3"/>
      <c r="I1378" s="3"/>
      <c r="J1378" s="3"/>
      <c r="K1378" s="3"/>
      <c r="L1378" s="3"/>
      <c r="M1378" s="3"/>
      <c r="N1378" s="3"/>
      <c r="O1378" s="3"/>
      <c r="P1378" s="3"/>
    </row>
    <row r="1379" spans="1:16" x14ac:dyDescent="0.3">
      <c r="A1379" s="100"/>
      <c r="B1379" s="100"/>
      <c r="C1379" s="100"/>
      <c r="D1379" s="3"/>
      <c r="E1379" s="3"/>
      <c r="F1379" s="101"/>
      <c r="G1379" s="101"/>
      <c r="H1379" s="3"/>
      <c r="I1379" s="3"/>
      <c r="J1379" s="3"/>
      <c r="K1379" s="3"/>
      <c r="L1379" s="3"/>
      <c r="M1379" s="3"/>
      <c r="N1379" s="3"/>
      <c r="O1379" s="3"/>
      <c r="P1379" s="3"/>
    </row>
    <row r="1380" spans="1:16" x14ac:dyDescent="0.3">
      <c r="A1380" s="100"/>
      <c r="B1380" s="100"/>
      <c r="C1380" s="100"/>
      <c r="D1380" s="3"/>
      <c r="E1380" s="3"/>
      <c r="F1380" s="101"/>
      <c r="G1380" s="101"/>
      <c r="H1380" s="3"/>
      <c r="I1380" s="3"/>
      <c r="J1380" s="3"/>
      <c r="K1380" s="3"/>
      <c r="L1380" s="3"/>
      <c r="M1380" s="3"/>
      <c r="N1380" s="3"/>
      <c r="O1380" s="3"/>
      <c r="P1380" s="3"/>
    </row>
    <row r="1381" spans="1:16" x14ac:dyDescent="0.3">
      <c r="A1381" s="100"/>
      <c r="B1381" s="100"/>
      <c r="C1381" s="100"/>
      <c r="D1381" s="3"/>
      <c r="E1381" s="3"/>
      <c r="F1381" s="101"/>
      <c r="G1381" s="101"/>
      <c r="H1381" s="3"/>
      <c r="I1381" s="3"/>
      <c r="J1381" s="3"/>
      <c r="K1381" s="3"/>
      <c r="L1381" s="3"/>
      <c r="M1381" s="3"/>
      <c r="N1381" s="3"/>
      <c r="O1381" s="3"/>
      <c r="P1381" s="3"/>
    </row>
    <row r="1382" spans="1:16" x14ac:dyDescent="0.3">
      <c r="A1382" s="100"/>
      <c r="B1382" s="100"/>
      <c r="C1382" s="100"/>
      <c r="D1382" s="3"/>
      <c r="E1382" s="3"/>
      <c r="F1382" s="101"/>
      <c r="G1382" s="101"/>
      <c r="H1382" s="3"/>
      <c r="I1382" s="3"/>
      <c r="J1382" s="3"/>
      <c r="K1382" s="3"/>
      <c r="L1382" s="3"/>
      <c r="M1382" s="3"/>
      <c r="N1382" s="3"/>
      <c r="O1382" s="3"/>
      <c r="P1382" s="3"/>
    </row>
    <row r="1383" spans="1:16" x14ac:dyDescent="0.3">
      <c r="A1383" s="100"/>
      <c r="B1383" s="100"/>
      <c r="C1383" s="100"/>
      <c r="D1383" s="3"/>
      <c r="E1383" s="3"/>
      <c r="F1383" s="101"/>
      <c r="G1383" s="101"/>
      <c r="H1383" s="3"/>
      <c r="I1383" s="3"/>
      <c r="J1383" s="3"/>
      <c r="K1383" s="3"/>
      <c r="L1383" s="3"/>
      <c r="M1383" s="3"/>
      <c r="N1383" s="3"/>
      <c r="O1383" s="3"/>
      <c r="P1383" s="3"/>
    </row>
    <row r="1384" spans="1:16" x14ac:dyDescent="0.3">
      <c r="A1384" s="100"/>
      <c r="B1384" s="100"/>
      <c r="C1384" s="100"/>
      <c r="D1384" s="3"/>
      <c r="E1384" s="3"/>
      <c r="F1384" s="101"/>
      <c r="G1384" s="101"/>
      <c r="H1384" s="3"/>
      <c r="I1384" s="3"/>
      <c r="J1384" s="3"/>
      <c r="K1384" s="3"/>
      <c r="L1384" s="3"/>
      <c r="M1384" s="3"/>
      <c r="N1384" s="3"/>
      <c r="O1384" s="3"/>
      <c r="P1384" s="3"/>
    </row>
    <row r="1385" spans="1:16" x14ac:dyDescent="0.3">
      <c r="A1385" s="100"/>
      <c r="B1385" s="100"/>
      <c r="C1385" s="100"/>
      <c r="D1385" s="3"/>
      <c r="E1385" s="3"/>
      <c r="F1385" s="101"/>
      <c r="G1385" s="101"/>
      <c r="H1385" s="3"/>
      <c r="I1385" s="3"/>
      <c r="J1385" s="3"/>
      <c r="K1385" s="3"/>
      <c r="L1385" s="3"/>
      <c r="M1385" s="3"/>
      <c r="N1385" s="3"/>
      <c r="O1385" s="3"/>
      <c r="P1385" s="3"/>
    </row>
    <row r="1386" spans="1:16" x14ac:dyDescent="0.3">
      <c r="A1386" s="100"/>
      <c r="B1386" s="100"/>
      <c r="C1386" s="100"/>
      <c r="D1386" s="3"/>
      <c r="E1386" s="3"/>
      <c r="F1386" s="101"/>
      <c r="G1386" s="101"/>
      <c r="H1386" s="3"/>
      <c r="I1386" s="3"/>
      <c r="J1386" s="3"/>
      <c r="K1386" s="3"/>
      <c r="L1386" s="3"/>
      <c r="M1386" s="3"/>
      <c r="N1386" s="3"/>
      <c r="O1386" s="3"/>
      <c r="P1386" s="3"/>
    </row>
    <row r="1387" spans="1:16" x14ac:dyDescent="0.3">
      <c r="A1387" s="100"/>
      <c r="B1387" s="100"/>
      <c r="C1387" s="100"/>
      <c r="D1387" s="3"/>
      <c r="E1387" s="3"/>
      <c r="F1387" s="101"/>
      <c r="G1387" s="101"/>
      <c r="H1387" s="3"/>
      <c r="I1387" s="3"/>
      <c r="J1387" s="3"/>
      <c r="K1387" s="3"/>
      <c r="L1387" s="3"/>
      <c r="M1387" s="3"/>
      <c r="N1387" s="3"/>
      <c r="O1387" s="3"/>
      <c r="P1387" s="3"/>
    </row>
    <row r="1388" spans="1:16" x14ac:dyDescent="0.3">
      <c r="A1388" s="100"/>
      <c r="B1388" s="100"/>
      <c r="C1388" s="100"/>
      <c r="D1388" s="3"/>
      <c r="E1388" s="3"/>
      <c r="F1388" s="101"/>
      <c r="G1388" s="101"/>
      <c r="H1388" s="3"/>
      <c r="I1388" s="3"/>
      <c r="J1388" s="3"/>
      <c r="K1388" s="3"/>
      <c r="L1388" s="3"/>
      <c r="M1388" s="3"/>
      <c r="N1388" s="3"/>
      <c r="O1388" s="3"/>
      <c r="P1388" s="3"/>
    </row>
    <row r="1389" spans="1:16" x14ac:dyDescent="0.3">
      <c r="A1389" s="100"/>
      <c r="B1389" s="100"/>
      <c r="C1389" s="100"/>
      <c r="D1389" s="3"/>
      <c r="E1389" s="3"/>
      <c r="F1389" s="101"/>
      <c r="G1389" s="101"/>
      <c r="H1389" s="3"/>
      <c r="I1389" s="3"/>
      <c r="J1389" s="3"/>
      <c r="K1389" s="3"/>
      <c r="L1389" s="3"/>
      <c r="M1389" s="3"/>
      <c r="N1389" s="3"/>
      <c r="O1389" s="3"/>
      <c r="P1389" s="3"/>
    </row>
    <row r="1390" spans="1:16" x14ac:dyDescent="0.3">
      <c r="A1390" s="100"/>
      <c r="B1390" s="100"/>
      <c r="C1390" s="100"/>
      <c r="D1390" s="3"/>
      <c r="E1390" s="3"/>
      <c r="F1390" s="101"/>
      <c r="G1390" s="101"/>
      <c r="H1390" s="3"/>
      <c r="I1390" s="3"/>
      <c r="J1390" s="3"/>
      <c r="K1390" s="3"/>
      <c r="L1390" s="3"/>
      <c r="M1390" s="3"/>
      <c r="N1390" s="3"/>
      <c r="O1390" s="3"/>
      <c r="P1390" s="3"/>
    </row>
    <row r="1391" spans="1:16" x14ac:dyDescent="0.3">
      <c r="A1391" s="100"/>
      <c r="B1391" s="100"/>
      <c r="C1391" s="100"/>
      <c r="D1391" s="3"/>
      <c r="E1391" s="3"/>
      <c r="F1391" s="101"/>
      <c r="G1391" s="101"/>
      <c r="H1391" s="3"/>
      <c r="I1391" s="3"/>
      <c r="J1391" s="3"/>
      <c r="K1391" s="3"/>
      <c r="L1391" s="3"/>
      <c r="M1391" s="3"/>
      <c r="N1391" s="3"/>
      <c r="O1391" s="3"/>
      <c r="P1391" s="3"/>
    </row>
    <row r="1392" spans="1:16" x14ac:dyDescent="0.3">
      <c r="A1392" s="100"/>
      <c r="B1392" s="100"/>
      <c r="C1392" s="100"/>
      <c r="D1392" s="3"/>
      <c r="E1392" s="3"/>
      <c r="F1392" s="101"/>
      <c r="G1392" s="101"/>
      <c r="H1392" s="3"/>
      <c r="I1392" s="3"/>
      <c r="J1392" s="3"/>
      <c r="K1392" s="3"/>
      <c r="L1392" s="3"/>
      <c r="M1392" s="3"/>
      <c r="N1392" s="3"/>
      <c r="O1392" s="3"/>
      <c r="P1392" s="3"/>
    </row>
    <row r="1393" spans="1:16" x14ac:dyDescent="0.3">
      <c r="A1393" s="100"/>
      <c r="B1393" s="100"/>
      <c r="C1393" s="100"/>
      <c r="D1393" s="3"/>
      <c r="E1393" s="3"/>
      <c r="F1393" s="101"/>
      <c r="G1393" s="101"/>
      <c r="H1393" s="3"/>
      <c r="I1393" s="3"/>
      <c r="J1393" s="3"/>
      <c r="K1393" s="3"/>
      <c r="L1393" s="3"/>
      <c r="M1393" s="3"/>
      <c r="N1393" s="3"/>
      <c r="O1393" s="3"/>
      <c r="P1393" s="3"/>
    </row>
    <row r="1394" spans="1:16" x14ac:dyDescent="0.3">
      <c r="A1394" s="100"/>
      <c r="B1394" s="100"/>
      <c r="C1394" s="100"/>
      <c r="D1394" s="3"/>
      <c r="E1394" s="3"/>
      <c r="F1394" s="101"/>
      <c r="G1394" s="101"/>
      <c r="H1394" s="3"/>
      <c r="I1394" s="3"/>
      <c r="J1394" s="3"/>
      <c r="K1394" s="3"/>
      <c r="L1394" s="3"/>
      <c r="M1394" s="3"/>
      <c r="N1394" s="3"/>
      <c r="O1394" s="3"/>
      <c r="P1394" s="3"/>
    </row>
    <row r="1395" spans="1:16" x14ac:dyDescent="0.3">
      <c r="A1395" s="100"/>
      <c r="B1395" s="100"/>
      <c r="C1395" s="100"/>
      <c r="D1395" s="3"/>
      <c r="E1395" s="3"/>
      <c r="F1395" s="101"/>
      <c r="G1395" s="101"/>
      <c r="H1395" s="3"/>
      <c r="I1395" s="3"/>
      <c r="J1395" s="3"/>
      <c r="K1395" s="3"/>
      <c r="L1395" s="3"/>
      <c r="M1395" s="3"/>
      <c r="N1395" s="3"/>
      <c r="O1395" s="3"/>
      <c r="P1395" s="3"/>
    </row>
    <row r="1396" spans="1:16" x14ac:dyDescent="0.3">
      <c r="A1396" s="100"/>
      <c r="B1396" s="100"/>
      <c r="C1396" s="100"/>
      <c r="D1396" s="3"/>
      <c r="E1396" s="3"/>
      <c r="F1396" s="101"/>
      <c r="G1396" s="101"/>
      <c r="H1396" s="3"/>
      <c r="I1396" s="3"/>
      <c r="J1396" s="3"/>
      <c r="K1396" s="3"/>
      <c r="L1396" s="3"/>
      <c r="M1396" s="3"/>
      <c r="N1396" s="3"/>
      <c r="O1396" s="3"/>
      <c r="P1396" s="3"/>
    </row>
    <row r="1397" spans="1:16" x14ac:dyDescent="0.3">
      <c r="A1397" s="100"/>
      <c r="B1397" s="100"/>
      <c r="C1397" s="100"/>
      <c r="D1397" s="3"/>
      <c r="E1397" s="3"/>
      <c r="F1397" s="101"/>
      <c r="G1397" s="101"/>
      <c r="H1397" s="3"/>
      <c r="I1397" s="3"/>
      <c r="J1397" s="3"/>
      <c r="K1397" s="3"/>
      <c r="L1397" s="3"/>
      <c r="M1397" s="3"/>
      <c r="N1397" s="3"/>
      <c r="O1397" s="3"/>
      <c r="P1397" s="3"/>
    </row>
    <row r="1398" spans="1:16" x14ac:dyDescent="0.3">
      <c r="A1398" s="100"/>
      <c r="B1398" s="100"/>
      <c r="C1398" s="100"/>
      <c r="D1398" s="3"/>
      <c r="E1398" s="3"/>
      <c r="F1398" s="101"/>
      <c r="G1398" s="101"/>
      <c r="H1398" s="3"/>
      <c r="I1398" s="3"/>
      <c r="J1398" s="3"/>
      <c r="K1398" s="3"/>
      <c r="L1398" s="3"/>
      <c r="M1398" s="3"/>
      <c r="N1398" s="3"/>
      <c r="O1398" s="3"/>
      <c r="P1398" s="3"/>
    </row>
    <row r="1399" spans="1:16" x14ac:dyDescent="0.3">
      <c r="A1399" s="100"/>
      <c r="B1399" s="100"/>
      <c r="C1399" s="100"/>
      <c r="D1399" s="3"/>
      <c r="E1399" s="3"/>
      <c r="F1399" s="101"/>
      <c r="G1399" s="101"/>
      <c r="H1399" s="3"/>
      <c r="I1399" s="3"/>
      <c r="J1399" s="3"/>
      <c r="K1399" s="3"/>
      <c r="L1399" s="3"/>
      <c r="M1399" s="3"/>
      <c r="N1399" s="3"/>
      <c r="O1399" s="3"/>
      <c r="P1399" s="3"/>
    </row>
    <row r="1400" spans="1:16" x14ac:dyDescent="0.3">
      <c r="A1400" s="100"/>
      <c r="B1400" s="100"/>
      <c r="C1400" s="100"/>
      <c r="D1400" s="3"/>
      <c r="E1400" s="3"/>
      <c r="F1400" s="101"/>
      <c r="G1400" s="101"/>
      <c r="H1400" s="3"/>
      <c r="I1400" s="3"/>
      <c r="J1400" s="3"/>
      <c r="K1400" s="3"/>
      <c r="L1400" s="3"/>
      <c r="M1400" s="3"/>
      <c r="N1400" s="3"/>
      <c r="O1400" s="3"/>
      <c r="P1400" s="3"/>
    </row>
    <row r="1401" spans="1:16" x14ac:dyDescent="0.3">
      <c r="A1401" s="100"/>
      <c r="B1401" s="100"/>
      <c r="C1401" s="100"/>
      <c r="D1401" s="3"/>
      <c r="E1401" s="3"/>
      <c r="F1401" s="101"/>
      <c r="G1401" s="101"/>
      <c r="H1401" s="3"/>
      <c r="I1401" s="3"/>
      <c r="J1401" s="3"/>
      <c r="K1401" s="3"/>
      <c r="L1401" s="3"/>
      <c r="M1401" s="3"/>
      <c r="N1401" s="3"/>
      <c r="O1401" s="3"/>
      <c r="P1401" s="3"/>
    </row>
    <row r="1402" spans="1:16" x14ac:dyDescent="0.3">
      <c r="A1402" s="100"/>
      <c r="B1402" s="100"/>
      <c r="C1402" s="100"/>
      <c r="D1402" s="3"/>
      <c r="E1402" s="3"/>
      <c r="F1402" s="101"/>
      <c r="G1402" s="101"/>
      <c r="H1402" s="3"/>
      <c r="I1402" s="3"/>
      <c r="J1402" s="3"/>
      <c r="K1402" s="3"/>
      <c r="L1402" s="3"/>
      <c r="M1402" s="3"/>
      <c r="N1402" s="3"/>
      <c r="O1402" s="3"/>
      <c r="P1402" s="3"/>
    </row>
    <row r="1403" spans="1:16" x14ac:dyDescent="0.3">
      <c r="A1403" s="100"/>
      <c r="B1403" s="100"/>
      <c r="C1403" s="100"/>
      <c r="D1403" s="3"/>
      <c r="E1403" s="3"/>
      <c r="F1403" s="101"/>
      <c r="G1403" s="101"/>
      <c r="H1403" s="3"/>
      <c r="I1403" s="3"/>
      <c r="J1403" s="3"/>
      <c r="K1403" s="3"/>
      <c r="L1403" s="3"/>
      <c r="M1403" s="3"/>
      <c r="N1403" s="3"/>
      <c r="O1403" s="3"/>
      <c r="P1403" s="3"/>
    </row>
    <row r="1404" spans="1:16" x14ac:dyDescent="0.3">
      <c r="A1404" s="100"/>
      <c r="B1404" s="100"/>
      <c r="C1404" s="100"/>
      <c r="D1404" s="3"/>
      <c r="E1404" s="3"/>
      <c r="F1404" s="101"/>
      <c r="G1404" s="101"/>
      <c r="H1404" s="3"/>
      <c r="I1404" s="3"/>
      <c r="J1404" s="3"/>
      <c r="K1404" s="3"/>
      <c r="L1404" s="3"/>
      <c r="M1404" s="3"/>
      <c r="N1404" s="3"/>
      <c r="O1404" s="3"/>
      <c r="P1404" s="3"/>
    </row>
    <row r="1405" spans="1:16" x14ac:dyDescent="0.3">
      <c r="A1405" s="100"/>
      <c r="B1405" s="100"/>
      <c r="C1405" s="100"/>
      <c r="D1405" s="3"/>
      <c r="E1405" s="3"/>
      <c r="F1405" s="101"/>
      <c r="G1405" s="101"/>
      <c r="H1405" s="3"/>
      <c r="I1405" s="3"/>
      <c r="J1405" s="3"/>
      <c r="K1405" s="3"/>
      <c r="L1405" s="3"/>
      <c r="M1405" s="3"/>
      <c r="N1405" s="3"/>
      <c r="O1405" s="3"/>
      <c r="P1405" s="3"/>
    </row>
    <row r="1406" spans="1:16" x14ac:dyDescent="0.3">
      <c r="A1406" s="100"/>
      <c r="B1406" s="100"/>
      <c r="C1406" s="100"/>
      <c r="D1406" s="3"/>
      <c r="E1406" s="3"/>
      <c r="F1406" s="101"/>
      <c r="G1406" s="101"/>
      <c r="H1406" s="3"/>
      <c r="I1406" s="3"/>
      <c r="J1406" s="3"/>
      <c r="K1406" s="3"/>
      <c r="L1406" s="3"/>
      <c r="M1406" s="3"/>
      <c r="N1406" s="3"/>
      <c r="O1406" s="3"/>
      <c r="P1406" s="3"/>
    </row>
    <row r="1407" spans="1:16" x14ac:dyDescent="0.3">
      <c r="A1407" s="100"/>
      <c r="B1407" s="100"/>
      <c r="C1407" s="100"/>
      <c r="D1407" s="3"/>
      <c r="E1407" s="3"/>
      <c r="F1407" s="101"/>
      <c r="G1407" s="101"/>
      <c r="H1407" s="3"/>
      <c r="I1407" s="3"/>
      <c r="J1407" s="3"/>
      <c r="K1407" s="3"/>
      <c r="L1407" s="3"/>
      <c r="M1407" s="3"/>
      <c r="N1407" s="3"/>
      <c r="O1407" s="3"/>
      <c r="P1407" s="3"/>
    </row>
    <row r="1408" spans="1:16" x14ac:dyDescent="0.3">
      <c r="A1408" s="100"/>
      <c r="B1408" s="100"/>
      <c r="C1408" s="100"/>
      <c r="D1408" s="3"/>
      <c r="E1408" s="3"/>
      <c r="F1408" s="101"/>
      <c r="G1408" s="101"/>
      <c r="H1408" s="3"/>
      <c r="I1408" s="3"/>
      <c r="J1408" s="3"/>
      <c r="K1408" s="3"/>
      <c r="L1408" s="3"/>
      <c r="M1408" s="3"/>
      <c r="N1408" s="3"/>
      <c r="O1408" s="3"/>
      <c r="P1408" s="3"/>
    </row>
    <row r="1409" spans="1:16" x14ac:dyDescent="0.3">
      <c r="A1409" s="100"/>
      <c r="B1409" s="100"/>
      <c r="C1409" s="100"/>
      <c r="D1409" s="3"/>
      <c r="E1409" s="3"/>
      <c r="F1409" s="101"/>
      <c r="G1409" s="101"/>
      <c r="H1409" s="3"/>
      <c r="I1409" s="3"/>
      <c r="J1409" s="3"/>
      <c r="K1409" s="3"/>
      <c r="L1409" s="3"/>
      <c r="M1409" s="3"/>
      <c r="N1409" s="3"/>
      <c r="O1409" s="3"/>
      <c r="P1409" s="3"/>
    </row>
    <row r="1410" spans="1:16" x14ac:dyDescent="0.3">
      <c r="A1410" s="100"/>
      <c r="B1410" s="100"/>
      <c r="C1410" s="100"/>
      <c r="D1410" s="3"/>
      <c r="E1410" s="3"/>
      <c r="F1410" s="101"/>
      <c r="G1410" s="101"/>
      <c r="H1410" s="3"/>
      <c r="I1410" s="3"/>
      <c r="J1410" s="3"/>
      <c r="K1410" s="3"/>
      <c r="L1410" s="3"/>
      <c r="M1410" s="3"/>
      <c r="N1410" s="3"/>
      <c r="O1410" s="3"/>
      <c r="P1410" s="3"/>
    </row>
    <row r="1411" spans="1:16" x14ac:dyDescent="0.3">
      <c r="A1411" s="100"/>
      <c r="B1411" s="100"/>
      <c r="C1411" s="100"/>
      <c r="D1411" s="3"/>
      <c r="E1411" s="3"/>
      <c r="F1411" s="101"/>
      <c r="G1411" s="101"/>
      <c r="H1411" s="3"/>
      <c r="I1411" s="3"/>
      <c r="J1411" s="3"/>
      <c r="K1411" s="3"/>
      <c r="L1411" s="3"/>
      <c r="M1411" s="3"/>
      <c r="N1411" s="3"/>
      <c r="O1411" s="3"/>
      <c r="P1411" s="3"/>
    </row>
    <row r="1412" spans="1:16" x14ac:dyDescent="0.3">
      <c r="A1412" s="100"/>
      <c r="B1412" s="100"/>
      <c r="C1412" s="100"/>
      <c r="D1412" s="3"/>
      <c r="E1412" s="3"/>
      <c r="F1412" s="101"/>
      <c r="G1412" s="101"/>
      <c r="H1412" s="3"/>
      <c r="I1412" s="3"/>
      <c r="J1412" s="3"/>
      <c r="K1412" s="3"/>
      <c r="L1412" s="3"/>
      <c r="M1412" s="3"/>
      <c r="N1412" s="3"/>
      <c r="O1412" s="3"/>
      <c r="P1412" s="3"/>
    </row>
    <row r="1413" spans="1:16" x14ac:dyDescent="0.3">
      <c r="A1413" s="100"/>
      <c r="B1413" s="100"/>
      <c r="C1413" s="100"/>
      <c r="D1413" s="3"/>
      <c r="E1413" s="3"/>
      <c r="F1413" s="101"/>
      <c r="G1413" s="101"/>
      <c r="H1413" s="3"/>
      <c r="I1413" s="3"/>
      <c r="J1413" s="3"/>
      <c r="K1413" s="3"/>
      <c r="L1413" s="3"/>
      <c r="M1413" s="3"/>
      <c r="N1413" s="3"/>
      <c r="O1413" s="3"/>
      <c r="P1413" s="3"/>
    </row>
    <row r="1414" spans="1:16" x14ac:dyDescent="0.3">
      <c r="A1414" s="100"/>
      <c r="B1414" s="100"/>
      <c r="C1414" s="100"/>
      <c r="D1414" s="3"/>
      <c r="E1414" s="3"/>
      <c r="F1414" s="101"/>
      <c r="G1414" s="101"/>
      <c r="H1414" s="3"/>
      <c r="I1414" s="3"/>
      <c r="J1414" s="3"/>
      <c r="K1414" s="3"/>
      <c r="L1414" s="3"/>
      <c r="M1414" s="3"/>
      <c r="N1414" s="3"/>
      <c r="O1414" s="3"/>
      <c r="P1414" s="3"/>
    </row>
    <row r="1415" spans="1:16" x14ac:dyDescent="0.3">
      <c r="A1415" s="100"/>
      <c r="B1415" s="100"/>
      <c r="C1415" s="100"/>
      <c r="D1415" s="3"/>
      <c r="E1415" s="3"/>
      <c r="F1415" s="101"/>
      <c r="G1415" s="101"/>
      <c r="H1415" s="3"/>
      <c r="I1415" s="3"/>
      <c r="J1415" s="3"/>
      <c r="K1415" s="3"/>
      <c r="L1415" s="3"/>
      <c r="M1415" s="3"/>
      <c r="N1415" s="3"/>
      <c r="O1415" s="3"/>
      <c r="P1415" s="3"/>
    </row>
    <row r="1416" spans="1:16" x14ac:dyDescent="0.3">
      <c r="A1416" s="100"/>
      <c r="B1416" s="100"/>
      <c r="C1416" s="100"/>
      <c r="D1416" s="3"/>
      <c r="E1416" s="3"/>
      <c r="F1416" s="101"/>
      <c r="G1416" s="101"/>
      <c r="H1416" s="3"/>
      <c r="I1416" s="3"/>
      <c r="J1416" s="3"/>
      <c r="K1416" s="3"/>
      <c r="L1416" s="3"/>
      <c r="M1416" s="3"/>
      <c r="N1416" s="3"/>
      <c r="O1416" s="3"/>
      <c r="P1416" s="3"/>
    </row>
    <row r="1417" spans="1:16" x14ac:dyDescent="0.3">
      <c r="A1417" s="100"/>
      <c r="B1417" s="100"/>
      <c r="C1417" s="100"/>
      <c r="D1417" s="3"/>
      <c r="E1417" s="3"/>
      <c r="F1417" s="101"/>
      <c r="G1417" s="101"/>
      <c r="H1417" s="3"/>
      <c r="I1417" s="3"/>
      <c r="J1417" s="3"/>
      <c r="K1417" s="3"/>
      <c r="L1417" s="3"/>
      <c r="M1417" s="3"/>
      <c r="N1417" s="3"/>
      <c r="O1417" s="3"/>
      <c r="P1417" s="3"/>
    </row>
    <row r="1418" spans="1:16" x14ac:dyDescent="0.3">
      <c r="A1418" s="100"/>
      <c r="B1418" s="100"/>
      <c r="C1418" s="100"/>
      <c r="D1418" s="3"/>
      <c r="E1418" s="3"/>
      <c r="F1418" s="101"/>
      <c r="G1418" s="101"/>
      <c r="H1418" s="3"/>
      <c r="I1418" s="3"/>
      <c r="J1418" s="3"/>
      <c r="K1418" s="3"/>
      <c r="L1418" s="3"/>
      <c r="M1418" s="3"/>
      <c r="N1418" s="3"/>
      <c r="O1418" s="3"/>
      <c r="P1418" s="3"/>
    </row>
    <row r="1419" spans="1:16" x14ac:dyDescent="0.3">
      <c r="A1419" s="100"/>
      <c r="B1419" s="100"/>
      <c r="C1419" s="100"/>
      <c r="D1419" s="3"/>
      <c r="E1419" s="3"/>
      <c r="F1419" s="101"/>
      <c r="G1419" s="101"/>
      <c r="H1419" s="3"/>
      <c r="I1419" s="3"/>
      <c r="J1419" s="3"/>
      <c r="K1419" s="3"/>
      <c r="L1419" s="3"/>
      <c r="M1419" s="3"/>
      <c r="N1419" s="3"/>
      <c r="O1419" s="3"/>
      <c r="P1419" s="3"/>
    </row>
    <row r="1420" spans="1:16" x14ac:dyDescent="0.3">
      <c r="A1420" s="100"/>
      <c r="B1420" s="100"/>
      <c r="C1420" s="100"/>
      <c r="D1420" s="3"/>
      <c r="E1420" s="3"/>
      <c r="F1420" s="101"/>
      <c r="G1420" s="101"/>
      <c r="H1420" s="3"/>
      <c r="I1420" s="3"/>
      <c r="J1420" s="3"/>
      <c r="K1420" s="3"/>
      <c r="L1420" s="3"/>
      <c r="M1420" s="3"/>
      <c r="N1420" s="3"/>
      <c r="O1420" s="3"/>
      <c r="P1420" s="3"/>
    </row>
    <row r="1421" spans="1:16" x14ac:dyDescent="0.3">
      <c r="A1421" s="100"/>
      <c r="B1421" s="100"/>
      <c r="C1421" s="100"/>
      <c r="D1421" s="3"/>
      <c r="E1421" s="3"/>
      <c r="F1421" s="101"/>
      <c r="G1421" s="101"/>
      <c r="H1421" s="3"/>
      <c r="I1421" s="3"/>
      <c r="J1421" s="3"/>
      <c r="K1421" s="3"/>
      <c r="L1421" s="3"/>
      <c r="M1421" s="3"/>
      <c r="N1421" s="3"/>
      <c r="O1421" s="3"/>
      <c r="P1421" s="3"/>
    </row>
    <row r="1422" spans="1:16" x14ac:dyDescent="0.3">
      <c r="A1422" s="100"/>
      <c r="B1422" s="100"/>
      <c r="C1422" s="100"/>
      <c r="D1422" s="3"/>
      <c r="E1422" s="3"/>
      <c r="F1422" s="101"/>
      <c r="G1422" s="101"/>
      <c r="H1422" s="3"/>
      <c r="I1422" s="3"/>
      <c r="J1422" s="3"/>
      <c r="K1422" s="3"/>
      <c r="L1422" s="3"/>
      <c r="M1422" s="3"/>
      <c r="N1422" s="3"/>
      <c r="O1422" s="3"/>
      <c r="P1422" s="3"/>
    </row>
    <row r="1423" spans="1:16" x14ac:dyDescent="0.3">
      <c r="A1423" s="100"/>
      <c r="B1423" s="100"/>
      <c r="C1423" s="100"/>
      <c r="D1423" s="3"/>
      <c r="E1423" s="3"/>
      <c r="F1423" s="101"/>
      <c r="G1423" s="101"/>
      <c r="H1423" s="3"/>
      <c r="I1423" s="3"/>
      <c r="J1423" s="3"/>
      <c r="K1423" s="3"/>
      <c r="L1423" s="3"/>
      <c r="M1423" s="3"/>
      <c r="N1423" s="3"/>
      <c r="O1423" s="3"/>
      <c r="P1423" s="3"/>
    </row>
    <row r="1424" spans="1:16" x14ac:dyDescent="0.3">
      <c r="A1424" s="100"/>
      <c r="B1424" s="100"/>
      <c r="C1424" s="100"/>
      <c r="D1424" s="3"/>
      <c r="E1424" s="3"/>
      <c r="F1424" s="101"/>
      <c r="G1424" s="101"/>
      <c r="H1424" s="3"/>
      <c r="I1424" s="3"/>
      <c r="J1424" s="3"/>
      <c r="K1424" s="3"/>
      <c r="L1424" s="3"/>
      <c r="M1424" s="3"/>
      <c r="N1424" s="3"/>
      <c r="O1424" s="3"/>
      <c r="P1424" s="3"/>
    </row>
    <row r="1425" spans="1:16" x14ac:dyDescent="0.3">
      <c r="A1425" s="100"/>
      <c r="B1425" s="100"/>
      <c r="C1425" s="100"/>
      <c r="D1425" s="3"/>
      <c r="E1425" s="3"/>
      <c r="F1425" s="101"/>
      <c r="G1425" s="101"/>
      <c r="H1425" s="3"/>
      <c r="I1425" s="3"/>
      <c r="J1425" s="3"/>
      <c r="K1425" s="3"/>
      <c r="L1425" s="3"/>
      <c r="M1425" s="3"/>
      <c r="N1425" s="3"/>
      <c r="O1425" s="3"/>
      <c r="P1425" s="3"/>
    </row>
    <row r="1426" spans="1:16" x14ac:dyDescent="0.3">
      <c r="A1426" s="100"/>
      <c r="B1426" s="100"/>
      <c r="C1426" s="100"/>
      <c r="D1426" s="3"/>
      <c r="E1426" s="3"/>
      <c r="F1426" s="101"/>
      <c r="G1426" s="101"/>
      <c r="H1426" s="3"/>
      <c r="I1426" s="3"/>
      <c r="J1426" s="3"/>
      <c r="K1426" s="3"/>
      <c r="L1426" s="3"/>
      <c r="M1426" s="3"/>
      <c r="N1426" s="3"/>
      <c r="O1426" s="3"/>
      <c r="P1426" s="3"/>
    </row>
    <row r="1427" spans="1:16" x14ac:dyDescent="0.3">
      <c r="A1427" s="100"/>
      <c r="B1427" s="100"/>
      <c r="C1427" s="100"/>
      <c r="D1427" s="3"/>
      <c r="E1427" s="3"/>
      <c r="F1427" s="101"/>
      <c r="G1427" s="101"/>
      <c r="H1427" s="3"/>
      <c r="I1427" s="3"/>
      <c r="J1427" s="3"/>
      <c r="K1427" s="3"/>
      <c r="L1427" s="3"/>
      <c r="M1427" s="3"/>
      <c r="N1427" s="3"/>
      <c r="O1427" s="3"/>
      <c r="P1427" s="3"/>
    </row>
    <row r="1428" spans="1:16" x14ac:dyDescent="0.3">
      <c r="A1428" s="100"/>
      <c r="B1428" s="100"/>
      <c r="C1428" s="100"/>
      <c r="D1428" s="3"/>
      <c r="E1428" s="3"/>
      <c r="F1428" s="101"/>
      <c r="G1428" s="101"/>
      <c r="H1428" s="3"/>
      <c r="I1428" s="3"/>
      <c r="J1428" s="3"/>
      <c r="K1428" s="3"/>
      <c r="L1428" s="3"/>
      <c r="M1428" s="3"/>
      <c r="N1428" s="3"/>
      <c r="O1428" s="3"/>
      <c r="P1428" s="3"/>
    </row>
    <row r="1429" spans="1:16" x14ac:dyDescent="0.3">
      <c r="A1429" s="100"/>
      <c r="B1429" s="100"/>
      <c r="C1429" s="100"/>
      <c r="D1429" s="3"/>
      <c r="E1429" s="3"/>
      <c r="F1429" s="101"/>
      <c r="G1429" s="101"/>
      <c r="H1429" s="3"/>
      <c r="I1429" s="3"/>
      <c r="J1429" s="3"/>
      <c r="K1429" s="3"/>
      <c r="L1429" s="3"/>
      <c r="M1429" s="3"/>
      <c r="N1429" s="3"/>
      <c r="O1429" s="3"/>
      <c r="P1429" s="3"/>
    </row>
    <row r="1430" spans="1:16" x14ac:dyDescent="0.3">
      <c r="A1430" s="100"/>
      <c r="B1430" s="100"/>
      <c r="C1430" s="100"/>
      <c r="D1430" s="3"/>
      <c r="E1430" s="3"/>
      <c r="F1430" s="101"/>
      <c r="G1430" s="101"/>
      <c r="H1430" s="3"/>
      <c r="I1430" s="3"/>
      <c r="J1430" s="3"/>
      <c r="K1430" s="3"/>
      <c r="L1430" s="3"/>
      <c r="M1430" s="3"/>
      <c r="N1430" s="3"/>
      <c r="O1430" s="3"/>
      <c r="P1430" s="3"/>
    </row>
    <row r="1431" spans="1:16" x14ac:dyDescent="0.3">
      <c r="A1431" s="100"/>
      <c r="B1431" s="100"/>
      <c r="C1431" s="100"/>
      <c r="D1431" s="3"/>
      <c r="E1431" s="3"/>
      <c r="F1431" s="101"/>
      <c r="G1431" s="101"/>
      <c r="H1431" s="3"/>
      <c r="I1431" s="3"/>
      <c r="J1431" s="3"/>
      <c r="K1431" s="3"/>
      <c r="L1431" s="3"/>
      <c r="M1431" s="3"/>
      <c r="N1431" s="3"/>
      <c r="O1431" s="3"/>
      <c r="P1431" s="3"/>
    </row>
    <row r="1432" spans="1:16" x14ac:dyDescent="0.3">
      <c r="A1432" s="100"/>
      <c r="B1432" s="100"/>
      <c r="C1432" s="100"/>
      <c r="D1432" s="3"/>
      <c r="E1432" s="3"/>
      <c r="F1432" s="101"/>
      <c r="G1432" s="101"/>
      <c r="H1432" s="3"/>
      <c r="I1432" s="3"/>
      <c r="J1432" s="3"/>
      <c r="K1432" s="3"/>
      <c r="L1432" s="3"/>
      <c r="M1432" s="3"/>
      <c r="N1432" s="3"/>
      <c r="O1432" s="3"/>
      <c r="P1432" s="3"/>
    </row>
    <row r="1433" spans="1:16" x14ac:dyDescent="0.3">
      <c r="A1433" s="100"/>
      <c r="B1433" s="100"/>
      <c r="C1433" s="100"/>
      <c r="D1433" s="3"/>
      <c r="E1433" s="3"/>
      <c r="F1433" s="101"/>
      <c r="G1433" s="101"/>
      <c r="H1433" s="3"/>
      <c r="I1433" s="3"/>
      <c r="J1433" s="3"/>
      <c r="K1433" s="3"/>
      <c r="L1433" s="3"/>
      <c r="M1433" s="3"/>
      <c r="N1433" s="3"/>
      <c r="O1433" s="3"/>
      <c r="P1433" s="3"/>
    </row>
    <row r="1434" spans="1:16" x14ac:dyDescent="0.3">
      <c r="A1434" s="100"/>
      <c r="B1434" s="100"/>
      <c r="C1434" s="100"/>
      <c r="D1434" s="3"/>
      <c r="E1434" s="3"/>
      <c r="F1434" s="101"/>
      <c r="G1434" s="101"/>
      <c r="H1434" s="3"/>
      <c r="I1434" s="3"/>
      <c r="J1434" s="3"/>
      <c r="K1434" s="3"/>
      <c r="L1434" s="3"/>
      <c r="M1434" s="3"/>
      <c r="N1434" s="3"/>
      <c r="O1434" s="3"/>
      <c r="P1434" s="3"/>
    </row>
    <row r="1435" spans="1:16" x14ac:dyDescent="0.3">
      <c r="A1435" s="100"/>
      <c r="B1435" s="100"/>
      <c r="C1435" s="100"/>
      <c r="D1435" s="3"/>
      <c r="E1435" s="3"/>
      <c r="F1435" s="101"/>
      <c r="G1435" s="101"/>
      <c r="H1435" s="3"/>
      <c r="I1435" s="3"/>
      <c r="J1435" s="3"/>
      <c r="K1435" s="3"/>
      <c r="L1435" s="3"/>
      <c r="M1435" s="3"/>
      <c r="N1435" s="3"/>
      <c r="O1435" s="3"/>
      <c r="P1435" s="3"/>
    </row>
    <row r="1436" spans="1:16" x14ac:dyDescent="0.3">
      <c r="A1436" s="100"/>
      <c r="B1436" s="100"/>
      <c r="C1436" s="100"/>
      <c r="D1436" s="3"/>
      <c r="E1436" s="3"/>
      <c r="F1436" s="101"/>
      <c r="G1436" s="101"/>
      <c r="H1436" s="3"/>
      <c r="I1436" s="3"/>
      <c r="J1436" s="3"/>
      <c r="K1436" s="3"/>
      <c r="L1436" s="3"/>
      <c r="M1436" s="3"/>
      <c r="N1436" s="3"/>
      <c r="O1436" s="3"/>
      <c r="P1436" s="3"/>
    </row>
    <row r="1437" spans="1:16" x14ac:dyDescent="0.3">
      <c r="A1437" s="100"/>
      <c r="B1437" s="100"/>
      <c r="C1437" s="100"/>
      <c r="D1437" s="3"/>
      <c r="E1437" s="3"/>
      <c r="F1437" s="101"/>
      <c r="G1437" s="101"/>
      <c r="H1437" s="3"/>
      <c r="I1437" s="3"/>
      <c r="J1437" s="3"/>
      <c r="K1437" s="3"/>
      <c r="L1437" s="3"/>
      <c r="M1437" s="3"/>
      <c r="N1437" s="3"/>
      <c r="O1437" s="3"/>
      <c r="P1437" s="3"/>
    </row>
    <row r="1438" spans="1:16" x14ac:dyDescent="0.3">
      <c r="A1438" s="100"/>
      <c r="B1438" s="100"/>
      <c r="C1438" s="100"/>
      <c r="D1438" s="3"/>
      <c r="E1438" s="3"/>
      <c r="F1438" s="101"/>
      <c r="G1438" s="101"/>
      <c r="H1438" s="3"/>
      <c r="I1438" s="3"/>
      <c r="J1438" s="3"/>
      <c r="K1438" s="3"/>
      <c r="L1438" s="3"/>
      <c r="M1438" s="3"/>
      <c r="N1438" s="3"/>
      <c r="O1438" s="3"/>
      <c r="P1438" s="3"/>
    </row>
    <row r="1439" spans="1:16" x14ac:dyDescent="0.3">
      <c r="A1439" s="100"/>
      <c r="B1439" s="100"/>
      <c r="C1439" s="100"/>
      <c r="D1439" s="3"/>
      <c r="E1439" s="3"/>
      <c r="F1439" s="101"/>
      <c r="G1439" s="101"/>
      <c r="H1439" s="3"/>
      <c r="I1439" s="3"/>
      <c r="J1439" s="3"/>
      <c r="K1439" s="3"/>
      <c r="L1439" s="3"/>
      <c r="M1439" s="3"/>
      <c r="N1439" s="3"/>
      <c r="O1439" s="3"/>
      <c r="P1439" s="3"/>
    </row>
    <row r="1440" spans="1:16" x14ac:dyDescent="0.3">
      <c r="A1440" s="100"/>
      <c r="B1440" s="100"/>
      <c r="C1440" s="100"/>
      <c r="D1440" s="3"/>
      <c r="E1440" s="3"/>
      <c r="F1440" s="101"/>
      <c r="G1440" s="101"/>
      <c r="H1440" s="3"/>
      <c r="I1440" s="3"/>
      <c r="J1440" s="3"/>
      <c r="K1440" s="3"/>
      <c r="L1440" s="3"/>
      <c r="M1440" s="3"/>
      <c r="N1440" s="3"/>
      <c r="O1440" s="3"/>
      <c r="P1440" s="3"/>
    </row>
    <row r="1441" spans="1:16" x14ac:dyDescent="0.3">
      <c r="A1441" s="100"/>
      <c r="B1441" s="100"/>
      <c r="C1441" s="100"/>
      <c r="D1441" s="3"/>
      <c r="E1441" s="3"/>
      <c r="F1441" s="101"/>
      <c r="G1441" s="101"/>
      <c r="H1441" s="3"/>
      <c r="I1441" s="3"/>
      <c r="J1441" s="3"/>
      <c r="K1441" s="3"/>
      <c r="L1441" s="3"/>
      <c r="M1441" s="3"/>
      <c r="N1441" s="3"/>
      <c r="O1441" s="3"/>
      <c r="P1441" s="3"/>
    </row>
    <row r="1442" spans="1:16" x14ac:dyDescent="0.3">
      <c r="A1442" s="100"/>
      <c r="B1442" s="100"/>
      <c r="C1442" s="100"/>
      <c r="D1442" s="3"/>
      <c r="E1442" s="3"/>
      <c r="F1442" s="101"/>
      <c r="G1442" s="101"/>
      <c r="H1442" s="3"/>
      <c r="I1442" s="3"/>
      <c r="J1442" s="3"/>
      <c r="K1442" s="3"/>
      <c r="L1442" s="3"/>
      <c r="M1442" s="3"/>
      <c r="N1442" s="3"/>
      <c r="O1442" s="3"/>
      <c r="P1442" s="3"/>
    </row>
    <row r="1443" spans="1:16" x14ac:dyDescent="0.3">
      <c r="A1443" s="100"/>
      <c r="B1443" s="100"/>
      <c r="C1443" s="100"/>
      <c r="D1443" s="3"/>
      <c r="E1443" s="3"/>
      <c r="F1443" s="101"/>
      <c r="G1443" s="101"/>
      <c r="H1443" s="3"/>
      <c r="I1443" s="3"/>
      <c r="J1443" s="3"/>
      <c r="K1443" s="3"/>
      <c r="L1443" s="3"/>
      <c r="M1443" s="3"/>
      <c r="N1443" s="3"/>
      <c r="O1443" s="3"/>
      <c r="P1443" s="3"/>
    </row>
    <row r="1444" spans="1:16" x14ac:dyDescent="0.3">
      <c r="A1444" s="100"/>
      <c r="B1444" s="100"/>
      <c r="C1444" s="100"/>
      <c r="D1444" s="3"/>
      <c r="E1444" s="3"/>
      <c r="F1444" s="101"/>
      <c r="G1444" s="101"/>
      <c r="H1444" s="3"/>
      <c r="I1444" s="3"/>
      <c r="J1444" s="3"/>
      <c r="K1444" s="3"/>
      <c r="L1444" s="3"/>
      <c r="M1444" s="3"/>
      <c r="N1444" s="3"/>
      <c r="O1444" s="3"/>
      <c r="P1444" s="3"/>
    </row>
    <row r="1445" spans="1:16" x14ac:dyDescent="0.3">
      <c r="A1445" s="100"/>
      <c r="B1445" s="100"/>
      <c r="C1445" s="100"/>
      <c r="D1445" s="3"/>
      <c r="E1445" s="3"/>
      <c r="F1445" s="101"/>
      <c r="G1445" s="101"/>
      <c r="H1445" s="3"/>
      <c r="I1445" s="3"/>
      <c r="J1445" s="3"/>
      <c r="K1445" s="3"/>
      <c r="L1445" s="3"/>
      <c r="M1445" s="3"/>
      <c r="N1445" s="3"/>
      <c r="O1445" s="3"/>
      <c r="P1445" s="3"/>
    </row>
    <row r="1446" spans="1:16" x14ac:dyDescent="0.3">
      <c r="A1446" s="100"/>
      <c r="B1446" s="100"/>
      <c r="C1446" s="100"/>
      <c r="D1446" s="3"/>
      <c r="E1446" s="3"/>
      <c r="F1446" s="101"/>
      <c r="G1446" s="101"/>
      <c r="H1446" s="3"/>
      <c r="I1446" s="3"/>
      <c r="J1446" s="3"/>
      <c r="K1446" s="3"/>
      <c r="L1446" s="3"/>
      <c r="M1446" s="3"/>
      <c r="N1446" s="3"/>
      <c r="O1446" s="3"/>
      <c r="P1446" s="3"/>
    </row>
    <row r="1447" spans="1:16" x14ac:dyDescent="0.3">
      <c r="A1447" s="100"/>
      <c r="B1447" s="100"/>
      <c r="C1447" s="100"/>
      <c r="D1447" s="3"/>
      <c r="E1447" s="3"/>
      <c r="F1447" s="101"/>
      <c r="G1447" s="101"/>
      <c r="H1447" s="3"/>
      <c r="I1447" s="3"/>
      <c r="J1447" s="3"/>
      <c r="K1447" s="3"/>
      <c r="L1447" s="3"/>
      <c r="M1447" s="3"/>
      <c r="N1447" s="3"/>
      <c r="O1447" s="3"/>
      <c r="P1447" s="3"/>
    </row>
    <row r="1448" spans="1:16" x14ac:dyDescent="0.3">
      <c r="A1448" s="100"/>
      <c r="B1448" s="100"/>
      <c r="C1448" s="100"/>
      <c r="D1448" s="3"/>
      <c r="E1448" s="3"/>
      <c r="F1448" s="101"/>
      <c r="G1448" s="101"/>
      <c r="H1448" s="3"/>
      <c r="I1448" s="3"/>
      <c r="J1448" s="3"/>
      <c r="K1448" s="3"/>
      <c r="L1448" s="3"/>
      <c r="M1448" s="3"/>
      <c r="N1448" s="3"/>
      <c r="O1448" s="3"/>
      <c r="P1448" s="3"/>
    </row>
    <row r="1449" spans="1:16" x14ac:dyDescent="0.3">
      <c r="A1449" s="100"/>
      <c r="B1449" s="100"/>
      <c r="C1449" s="100"/>
      <c r="D1449" s="3"/>
      <c r="E1449" s="3"/>
      <c r="F1449" s="101"/>
      <c r="G1449" s="101"/>
      <c r="H1449" s="3"/>
      <c r="I1449" s="3"/>
      <c r="J1449" s="3"/>
      <c r="K1449" s="3"/>
      <c r="L1449" s="3"/>
      <c r="M1449" s="3"/>
      <c r="N1449" s="3"/>
      <c r="O1449" s="3"/>
      <c r="P1449" s="3"/>
    </row>
    <row r="1450" spans="1:16" x14ac:dyDescent="0.3">
      <c r="A1450" s="100"/>
      <c r="B1450" s="100"/>
      <c r="C1450" s="100"/>
      <c r="D1450" s="3"/>
      <c r="E1450" s="3"/>
      <c r="F1450" s="101"/>
      <c r="G1450" s="101"/>
      <c r="H1450" s="3"/>
      <c r="I1450" s="3"/>
      <c r="J1450" s="3"/>
      <c r="K1450" s="3"/>
      <c r="L1450" s="3"/>
      <c r="M1450" s="3"/>
      <c r="N1450" s="3"/>
      <c r="O1450" s="3"/>
      <c r="P1450" s="3"/>
    </row>
    <row r="1451" spans="1:16" x14ac:dyDescent="0.3">
      <c r="A1451" s="100"/>
      <c r="B1451" s="100"/>
      <c r="C1451" s="100"/>
      <c r="D1451" s="3"/>
      <c r="E1451" s="3"/>
      <c r="F1451" s="101"/>
      <c r="G1451" s="101"/>
      <c r="H1451" s="3"/>
      <c r="I1451" s="3"/>
      <c r="J1451" s="3"/>
      <c r="K1451" s="3"/>
      <c r="L1451" s="3"/>
      <c r="M1451" s="3"/>
      <c r="N1451" s="3"/>
      <c r="O1451" s="3"/>
      <c r="P1451" s="3"/>
    </row>
    <row r="1452" spans="1:16" x14ac:dyDescent="0.3">
      <c r="A1452" s="100"/>
      <c r="B1452" s="100"/>
      <c r="C1452" s="100"/>
      <c r="D1452" s="3"/>
      <c r="E1452" s="3"/>
      <c r="F1452" s="101"/>
      <c r="G1452" s="101"/>
      <c r="H1452" s="3"/>
      <c r="I1452" s="3"/>
      <c r="J1452" s="3"/>
      <c r="K1452" s="3"/>
      <c r="L1452" s="3"/>
      <c r="M1452" s="3"/>
      <c r="N1452" s="3"/>
      <c r="O1452" s="3"/>
      <c r="P1452" s="3"/>
    </row>
    <row r="1453" spans="1:16" x14ac:dyDescent="0.3">
      <c r="A1453" s="100"/>
      <c r="B1453" s="100"/>
      <c r="C1453" s="100"/>
      <c r="D1453" s="3"/>
      <c r="E1453" s="3"/>
      <c r="F1453" s="101"/>
      <c r="G1453" s="101"/>
      <c r="H1453" s="3"/>
      <c r="I1453" s="3"/>
      <c r="J1453" s="3"/>
      <c r="K1453" s="3"/>
      <c r="L1453" s="3"/>
      <c r="M1453" s="3"/>
      <c r="N1453" s="3"/>
      <c r="O1453" s="3"/>
      <c r="P1453" s="3"/>
    </row>
    <row r="1454" spans="1:16" x14ac:dyDescent="0.3">
      <c r="A1454" s="100"/>
      <c r="B1454" s="100"/>
      <c r="C1454" s="100"/>
      <c r="D1454" s="3"/>
      <c r="E1454" s="3"/>
      <c r="F1454" s="101"/>
      <c r="G1454" s="101"/>
      <c r="H1454" s="3"/>
      <c r="I1454" s="3"/>
      <c r="J1454" s="3"/>
      <c r="K1454" s="3"/>
      <c r="L1454" s="3"/>
      <c r="M1454" s="3"/>
      <c r="N1454" s="3"/>
      <c r="O1454" s="3"/>
      <c r="P1454" s="3"/>
    </row>
    <row r="1455" spans="1:16" x14ac:dyDescent="0.3">
      <c r="A1455" s="100"/>
      <c r="B1455" s="100"/>
      <c r="C1455" s="100"/>
      <c r="D1455" s="3"/>
      <c r="E1455" s="3"/>
      <c r="F1455" s="101"/>
      <c r="G1455" s="101"/>
      <c r="H1455" s="3"/>
      <c r="I1455" s="3"/>
      <c r="J1455" s="3"/>
      <c r="K1455" s="3"/>
      <c r="L1455" s="3"/>
      <c r="M1455" s="3"/>
      <c r="N1455" s="3"/>
      <c r="O1455" s="3"/>
      <c r="P1455" s="3"/>
    </row>
    <row r="1456" spans="1:16" x14ac:dyDescent="0.3">
      <c r="A1456" s="100"/>
      <c r="B1456" s="100"/>
      <c r="C1456" s="100"/>
      <c r="D1456" s="3"/>
      <c r="E1456" s="3"/>
      <c r="F1456" s="101"/>
      <c r="G1456" s="101"/>
      <c r="H1456" s="3"/>
      <c r="I1456" s="3"/>
      <c r="J1456" s="3"/>
      <c r="K1456" s="3"/>
      <c r="L1456" s="3"/>
      <c r="M1456" s="3"/>
      <c r="N1456" s="3"/>
      <c r="O1456" s="3"/>
      <c r="P1456" s="3"/>
    </row>
    <row r="1457" spans="1:16" x14ac:dyDescent="0.3">
      <c r="A1457" s="100"/>
      <c r="B1457" s="100"/>
      <c r="C1457" s="100"/>
      <c r="D1457" s="3"/>
      <c r="E1457" s="3"/>
      <c r="F1457" s="101"/>
      <c r="G1457" s="101"/>
      <c r="H1457" s="3"/>
      <c r="I1457" s="3"/>
      <c r="J1457" s="3"/>
      <c r="K1457" s="3"/>
      <c r="L1457" s="3"/>
      <c r="M1457" s="3"/>
      <c r="N1457" s="3"/>
      <c r="O1457" s="3"/>
      <c r="P1457" s="3"/>
    </row>
    <row r="1458" spans="1:16" x14ac:dyDescent="0.3">
      <c r="A1458" s="100"/>
      <c r="B1458" s="100"/>
      <c r="C1458" s="100"/>
      <c r="D1458" s="3"/>
      <c r="E1458" s="3"/>
      <c r="F1458" s="101"/>
      <c r="G1458" s="101"/>
      <c r="H1458" s="3"/>
      <c r="I1458" s="3"/>
      <c r="J1458" s="3"/>
      <c r="K1458" s="3"/>
      <c r="L1458" s="3"/>
      <c r="M1458" s="3"/>
      <c r="N1458" s="3"/>
      <c r="O1458" s="3"/>
      <c r="P1458" s="3"/>
    </row>
    <row r="1459" spans="1:16" x14ac:dyDescent="0.3">
      <c r="A1459" s="100"/>
      <c r="B1459" s="100"/>
      <c r="C1459" s="100"/>
      <c r="D1459" s="3"/>
      <c r="E1459" s="3"/>
      <c r="F1459" s="101"/>
      <c r="G1459" s="101"/>
      <c r="H1459" s="3"/>
      <c r="I1459" s="3"/>
      <c r="J1459" s="3"/>
      <c r="K1459" s="3"/>
      <c r="L1459" s="3"/>
      <c r="M1459" s="3"/>
      <c r="N1459" s="3"/>
      <c r="O1459" s="3"/>
      <c r="P1459" s="3"/>
    </row>
    <row r="1460" spans="1:16" x14ac:dyDescent="0.3">
      <c r="A1460" s="100"/>
      <c r="B1460" s="100"/>
      <c r="C1460" s="100"/>
      <c r="D1460" s="3"/>
      <c r="E1460" s="3"/>
      <c r="F1460" s="101"/>
      <c r="G1460" s="101"/>
      <c r="H1460" s="3"/>
      <c r="I1460" s="3"/>
      <c r="J1460" s="3"/>
      <c r="K1460" s="3"/>
      <c r="L1460" s="3"/>
      <c r="M1460" s="3"/>
      <c r="N1460" s="3"/>
      <c r="O1460" s="3"/>
      <c r="P1460" s="3"/>
    </row>
    <row r="1461" spans="1:16" x14ac:dyDescent="0.3">
      <c r="A1461" s="100"/>
      <c r="B1461" s="100"/>
      <c r="C1461" s="100"/>
      <c r="D1461" s="3"/>
      <c r="E1461" s="3"/>
      <c r="F1461" s="101"/>
      <c r="G1461" s="101"/>
      <c r="H1461" s="3"/>
      <c r="I1461" s="3"/>
      <c r="J1461" s="3"/>
      <c r="K1461" s="3"/>
      <c r="L1461" s="3"/>
      <c r="M1461" s="3"/>
      <c r="N1461" s="3"/>
      <c r="O1461" s="3"/>
      <c r="P1461" s="3"/>
    </row>
    <row r="1462" spans="1:16" x14ac:dyDescent="0.3">
      <c r="A1462" s="100"/>
      <c r="B1462" s="100"/>
      <c r="C1462" s="100"/>
      <c r="D1462" s="3"/>
      <c r="E1462" s="3"/>
      <c r="F1462" s="101"/>
      <c r="G1462" s="101"/>
      <c r="H1462" s="3"/>
      <c r="I1462" s="3"/>
      <c r="J1462" s="3"/>
      <c r="K1462" s="3"/>
      <c r="L1462" s="3"/>
      <c r="M1462" s="3"/>
      <c r="N1462" s="3"/>
      <c r="O1462" s="3"/>
      <c r="P1462" s="3"/>
    </row>
    <row r="1463" spans="1:16" x14ac:dyDescent="0.3">
      <c r="A1463" s="100"/>
      <c r="B1463" s="100"/>
      <c r="C1463" s="100"/>
      <c r="D1463" s="3"/>
      <c r="E1463" s="3"/>
      <c r="F1463" s="101"/>
      <c r="G1463" s="101"/>
      <c r="H1463" s="3"/>
      <c r="I1463" s="3"/>
      <c r="J1463" s="3"/>
      <c r="K1463" s="3"/>
      <c r="L1463" s="3"/>
      <c r="M1463" s="3"/>
      <c r="N1463" s="3"/>
      <c r="O1463" s="3"/>
      <c r="P1463" s="3"/>
    </row>
    <row r="1464" spans="1:16" x14ac:dyDescent="0.3">
      <c r="A1464" s="100"/>
      <c r="B1464" s="100"/>
      <c r="C1464" s="100"/>
      <c r="D1464" s="3"/>
      <c r="E1464" s="3"/>
      <c r="F1464" s="101"/>
      <c r="G1464" s="101"/>
      <c r="H1464" s="3"/>
      <c r="I1464" s="3"/>
      <c r="J1464" s="3"/>
      <c r="K1464" s="3"/>
      <c r="L1464" s="3"/>
      <c r="M1464" s="3"/>
      <c r="N1464" s="3"/>
      <c r="O1464" s="3"/>
      <c r="P1464" s="3"/>
    </row>
    <row r="1465" spans="1:16" x14ac:dyDescent="0.3">
      <c r="A1465" s="100"/>
      <c r="B1465" s="100"/>
      <c r="C1465" s="100"/>
      <c r="D1465" s="3"/>
      <c r="E1465" s="3"/>
      <c r="F1465" s="101"/>
      <c r="G1465" s="101"/>
      <c r="H1465" s="3"/>
      <c r="I1465" s="3"/>
      <c r="J1465" s="3"/>
      <c r="K1465" s="3"/>
      <c r="L1465" s="3"/>
      <c r="M1465" s="3"/>
      <c r="N1465" s="3"/>
      <c r="O1465" s="3"/>
      <c r="P1465" s="3"/>
    </row>
    <row r="1466" spans="1:16" x14ac:dyDescent="0.3">
      <c r="A1466" s="100"/>
      <c r="B1466" s="100"/>
      <c r="C1466" s="100"/>
      <c r="D1466" s="3"/>
      <c r="E1466" s="3"/>
      <c r="F1466" s="101"/>
      <c r="G1466" s="101"/>
      <c r="H1466" s="3"/>
      <c r="I1466" s="3"/>
      <c r="J1466" s="3"/>
      <c r="K1466" s="3"/>
      <c r="L1466" s="3"/>
      <c r="M1466" s="3"/>
      <c r="N1466" s="3"/>
      <c r="O1466" s="3"/>
      <c r="P1466" s="3"/>
    </row>
    <row r="1467" spans="1:16" x14ac:dyDescent="0.3">
      <c r="A1467" s="100"/>
      <c r="B1467" s="100"/>
      <c r="C1467" s="100"/>
      <c r="D1467" s="3"/>
      <c r="E1467" s="3"/>
      <c r="F1467" s="101"/>
      <c r="G1467" s="101"/>
      <c r="H1467" s="3"/>
      <c r="I1467" s="3"/>
      <c r="J1467" s="3"/>
      <c r="K1467" s="3"/>
      <c r="L1467" s="3"/>
      <c r="M1467" s="3"/>
      <c r="N1467" s="3"/>
      <c r="O1467" s="3"/>
      <c r="P1467" s="3"/>
    </row>
    <row r="1468" spans="1:16" x14ac:dyDescent="0.3">
      <c r="A1468" s="100"/>
      <c r="B1468" s="100"/>
      <c r="C1468" s="100"/>
      <c r="D1468" s="3"/>
      <c r="E1468" s="3"/>
      <c r="F1468" s="101"/>
      <c r="G1468" s="101"/>
      <c r="H1468" s="3"/>
      <c r="I1468" s="3"/>
      <c r="J1468" s="3"/>
      <c r="K1468" s="3"/>
      <c r="L1468" s="3"/>
      <c r="M1468" s="3"/>
      <c r="N1468" s="3"/>
      <c r="O1468" s="3"/>
      <c r="P1468" s="3"/>
    </row>
    <row r="1469" spans="1:16" x14ac:dyDescent="0.3">
      <c r="A1469" s="100"/>
      <c r="B1469" s="100"/>
      <c r="C1469" s="100"/>
      <c r="D1469" s="3"/>
      <c r="E1469" s="3"/>
      <c r="F1469" s="101"/>
      <c r="G1469" s="101"/>
      <c r="H1469" s="3"/>
      <c r="I1469" s="3"/>
      <c r="J1469" s="3"/>
      <c r="K1469" s="3"/>
      <c r="L1469" s="3"/>
      <c r="M1469" s="3"/>
      <c r="N1469" s="3"/>
      <c r="O1469" s="3"/>
      <c r="P1469" s="3"/>
    </row>
    <row r="1470" spans="1:16" x14ac:dyDescent="0.3">
      <c r="A1470" s="100"/>
      <c r="B1470" s="100"/>
      <c r="C1470" s="100"/>
      <c r="D1470" s="3"/>
      <c r="E1470" s="3"/>
      <c r="F1470" s="101"/>
      <c r="G1470" s="101"/>
      <c r="H1470" s="3"/>
      <c r="I1470" s="3"/>
      <c r="J1470" s="3"/>
      <c r="K1470" s="3"/>
      <c r="L1470" s="3"/>
      <c r="M1470" s="3"/>
      <c r="N1470" s="3"/>
      <c r="O1470" s="3"/>
      <c r="P1470" s="3"/>
    </row>
    <row r="1471" spans="1:16" x14ac:dyDescent="0.3">
      <c r="A1471" s="100"/>
      <c r="B1471" s="100"/>
      <c r="C1471" s="100"/>
      <c r="D1471" s="3"/>
      <c r="E1471" s="3"/>
      <c r="F1471" s="101"/>
      <c r="G1471" s="101"/>
      <c r="H1471" s="3"/>
      <c r="I1471" s="3"/>
      <c r="J1471" s="3"/>
      <c r="K1471" s="3"/>
      <c r="L1471" s="3"/>
      <c r="M1471" s="3"/>
      <c r="N1471" s="3"/>
      <c r="O1471" s="3"/>
      <c r="P1471" s="3"/>
    </row>
    <row r="1472" spans="1:16" x14ac:dyDescent="0.3">
      <c r="A1472" s="100"/>
      <c r="B1472" s="100"/>
      <c r="C1472" s="100"/>
      <c r="D1472" s="3"/>
      <c r="E1472" s="3"/>
      <c r="F1472" s="101"/>
      <c r="G1472" s="101"/>
      <c r="H1472" s="3"/>
      <c r="I1472" s="3"/>
      <c r="J1472" s="3"/>
      <c r="K1472" s="3"/>
      <c r="L1472" s="3"/>
      <c r="M1472" s="3"/>
      <c r="N1472" s="3"/>
      <c r="O1472" s="3"/>
      <c r="P1472" s="3"/>
    </row>
    <row r="1473" spans="1:16" x14ac:dyDescent="0.3">
      <c r="A1473" s="100"/>
      <c r="B1473" s="100"/>
      <c r="C1473" s="100"/>
      <c r="D1473" s="3"/>
      <c r="E1473" s="3"/>
      <c r="F1473" s="101"/>
      <c r="G1473" s="101"/>
      <c r="H1473" s="3"/>
      <c r="I1473" s="3"/>
      <c r="J1473" s="3"/>
      <c r="K1473" s="3"/>
      <c r="L1473" s="3"/>
      <c r="M1473" s="3"/>
      <c r="N1473" s="3"/>
      <c r="O1473" s="3"/>
      <c r="P1473" s="3"/>
    </row>
    <row r="1474" spans="1:16" x14ac:dyDescent="0.3">
      <c r="A1474" s="100"/>
      <c r="B1474" s="100"/>
      <c r="C1474" s="100"/>
      <c r="D1474" s="3"/>
      <c r="E1474" s="3"/>
      <c r="F1474" s="101"/>
      <c r="G1474" s="101"/>
      <c r="H1474" s="3"/>
      <c r="I1474" s="3"/>
      <c r="J1474" s="3"/>
      <c r="K1474" s="3"/>
      <c r="L1474" s="3"/>
      <c r="M1474" s="3"/>
      <c r="N1474" s="3"/>
      <c r="O1474" s="3"/>
      <c r="P1474" s="3"/>
    </row>
    <row r="1475" spans="1:16" x14ac:dyDescent="0.3">
      <c r="A1475" s="100"/>
      <c r="B1475" s="100"/>
      <c r="C1475" s="100"/>
      <c r="D1475" s="3"/>
      <c r="E1475" s="3"/>
      <c r="F1475" s="101"/>
      <c r="G1475" s="101"/>
      <c r="H1475" s="3"/>
      <c r="I1475" s="3"/>
      <c r="J1475" s="3"/>
      <c r="K1475" s="3"/>
      <c r="L1475" s="3"/>
      <c r="M1475" s="3"/>
      <c r="N1475" s="3"/>
      <c r="O1475" s="3"/>
      <c r="P1475" s="3"/>
    </row>
    <row r="1476" spans="1:16" x14ac:dyDescent="0.3">
      <c r="A1476" s="100"/>
      <c r="B1476" s="100"/>
      <c r="C1476" s="100"/>
      <c r="D1476" s="3"/>
      <c r="E1476" s="3"/>
      <c r="F1476" s="101"/>
      <c r="G1476" s="101"/>
      <c r="H1476" s="3"/>
      <c r="I1476" s="3"/>
      <c r="J1476" s="3"/>
      <c r="K1476" s="3"/>
      <c r="L1476" s="3"/>
      <c r="M1476" s="3"/>
      <c r="N1476" s="3"/>
      <c r="O1476" s="3"/>
      <c r="P1476" s="3"/>
    </row>
    <row r="1477" spans="1:16" x14ac:dyDescent="0.3">
      <c r="A1477" s="100"/>
      <c r="B1477" s="100"/>
      <c r="C1477" s="100"/>
      <c r="D1477" s="3"/>
      <c r="E1477" s="3"/>
      <c r="F1477" s="101"/>
      <c r="G1477" s="101"/>
      <c r="H1477" s="3"/>
      <c r="I1477" s="3"/>
      <c r="J1477" s="3"/>
      <c r="K1477" s="3"/>
      <c r="L1477" s="3"/>
      <c r="M1477" s="3"/>
      <c r="N1477" s="3"/>
      <c r="O1477" s="3"/>
      <c r="P1477" s="3"/>
    </row>
    <row r="1478" spans="1:16" x14ac:dyDescent="0.3">
      <c r="A1478" s="100"/>
      <c r="B1478" s="100"/>
      <c r="C1478" s="100"/>
      <c r="D1478" s="3"/>
      <c r="E1478" s="3"/>
      <c r="F1478" s="101"/>
      <c r="G1478" s="101"/>
      <c r="H1478" s="3"/>
      <c r="I1478" s="3"/>
      <c r="J1478" s="3"/>
      <c r="K1478" s="3"/>
      <c r="L1478" s="3"/>
      <c r="M1478" s="3"/>
      <c r="N1478" s="3"/>
      <c r="O1478" s="3"/>
      <c r="P1478" s="3"/>
    </row>
    <row r="1479" spans="1:16" x14ac:dyDescent="0.3">
      <c r="A1479" s="100"/>
      <c r="B1479" s="100"/>
      <c r="C1479" s="100"/>
      <c r="D1479" s="3"/>
      <c r="E1479" s="3"/>
      <c r="F1479" s="101"/>
      <c r="G1479" s="101"/>
      <c r="H1479" s="3"/>
      <c r="I1479" s="3"/>
      <c r="J1479" s="3"/>
      <c r="K1479" s="3"/>
      <c r="L1479" s="3"/>
      <c r="M1479" s="3"/>
      <c r="N1479" s="3"/>
      <c r="O1479" s="3"/>
      <c r="P1479" s="3"/>
    </row>
    <row r="1480" spans="1:16" x14ac:dyDescent="0.3">
      <c r="A1480" s="100"/>
      <c r="B1480" s="100"/>
      <c r="C1480" s="100"/>
      <c r="D1480" s="3"/>
      <c r="E1480" s="3"/>
      <c r="F1480" s="101"/>
      <c r="G1480" s="101"/>
      <c r="H1480" s="3"/>
      <c r="I1480" s="3"/>
      <c r="J1480" s="3"/>
      <c r="K1480" s="3"/>
      <c r="L1480" s="3"/>
      <c r="M1480" s="3"/>
      <c r="N1480" s="3"/>
      <c r="O1480" s="3"/>
      <c r="P1480" s="3"/>
    </row>
    <row r="1481" spans="1:16" x14ac:dyDescent="0.3">
      <c r="A1481" s="100"/>
      <c r="B1481" s="100"/>
      <c r="C1481" s="100"/>
      <c r="D1481" s="3"/>
      <c r="E1481" s="3"/>
      <c r="F1481" s="101"/>
      <c r="G1481" s="101"/>
      <c r="H1481" s="3"/>
      <c r="I1481" s="3"/>
      <c r="J1481" s="3"/>
      <c r="K1481" s="3"/>
      <c r="L1481" s="3"/>
      <c r="M1481" s="3"/>
      <c r="N1481" s="3"/>
      <c r="O1481" s="3"/>
      <c r="P1481" s="3"/>
    </row>
    <row r="1482" spans="1:16" x14ac:dyDescent="0.3">
      <c r="A1482" s="100"/>
      <c r="B1482" s="100"/>
      <c r="C1482" s="100"/>
      <c r="D1482" s="3"/>
      <c r="E1482" s="3"/>
      <c r="F1482" s="101"/>
      <c r="G1482" s="101"/>
      <c r="H1482" s="3"/>
      <c r="I1482" s="3"/>
      <c r="J1482" s="3"/>
      <c r="K1482" s="3"/>
      <c r="L1482" s="3"/>
      <c r="M1482" s="3"/>
      <c r="N1482" s="3"/>
      <c r="O1482" s="3"/>
      <c r="P1482" s="3"/>
    </row>
    <row r="1483" spans="1:16" x14ac:dyDescent="0.3">
      <c r="A1483" s="100"/>
      <c r="B1483" s="100"/>
      <c r="C1483" s="100"/>
      <c r="D1483" s="3"/>
      <c r="E1483" s="3"/>
      <c r="F1483" s="101"/>
      <c r="G1483" s="101"/>
      <c r="H1483" s="3"/>
      <c r="I1483" s="3"/>
      <c r="J1483" s="3"/>
      <c r="K1483" s="3"/>
      <c r="L1483" s="3"/>
      <c r="M1483" s="3"/>
      <c r="N1483" s="3"/>
      <c r="O1483" s="3"/>
      <c r="P1483" s="3"/>
    </row>
    <row r="1484" spans="1:16" x14ac:dyDescent="0.3">
      <c r="A1484" s="100"/>
      <c r="B1484" s="100"/>
      <c r="C1484" s="100"/>
      <c r="D1484" s="3"/>
      <c r="E1484" s="3"/>
      <c r="F1484" s="101"/>
      <c r="G1484" s="101"/>
      <c r="H1484" s="3"/>
      <c r="I1484" s="3"/>
      <c r="J1484" s="3"/>
      <c r="K1484" s="3"/>
      <c r="L1484" s="3"/>
      <c r="M1484" s="3"/>
      <c r="N1484" s="3"/>
      <c r="O1484" s="3"/>
      <c r="P1484" s="3"/>
    </row>
    <row r="1485" spans="1:16" x14ac:dyDescent="0.3">
      <c r="A1485" s="100"/>
      <c r="B1485" s="100"/>
      <c r="C1485" s="100"/>
      <c r="D1485" s="3"/>
      <c r="E1485" s="3"/>
      <c r="F1485" s="101"/>
      <c r="G1485" s="101"/>
      <c r="H1485" s="3"/>
      <c r="I1485" s="3"/>
      <c r="J1485" s="3"/>
      <c r="K1485" s="3"/>
      <c r="L1485" s="3"/>
      <c r="M1485" s="3"/>
      <c r="N1485" s="3"/>
      <c r="O1485" s="3"/>
      <c r="P1485" s="3"/>
    </row>
    <row r="1486" spans="1:16" x14ac:dyDescent="0.3">
      <c r="A1486" s="100"/>
      <c r="B1486" s="100"/>
      <c r="C1486" s="100"/>
      <c r="D1486" s="3"/>
      <c r="E1486" s="3"/>
      <c r="F1486" s="101"/>
      <c r="G1486" s="101"/>
      <c r="H1486" s="3"/>
      <c r="I1486" s="3"/>
      <c r="J1486" s="3"/>
      <c r="K1486" s="3"/>
      <c r="L1486" s="3"/>
      <c r="M1486" s="3"/>
      <c r="N1486" s="3"/>
      <c r="O1486" s="3"/>
      <c r="P1486" s="3"/>
    </row>
    <row r="1487" spans="1:16" x14ac:dyDescent="0.3">
      <c r="A1487" s="100"/>
      <c r="B1487" s="100"/>
      <c r="C1487" s="100"/>
      <c r="D1487" s="3"/>
      <c r="E1487" s="3"/>
      <c r="F1487" s="101"/>
      <c r="G1487" s="101"/>
      <c r="H1487" s="3"/>
      <c r="I1487" s="3"/>
      <c r="J1487" s="3"/>
      <c r="K1487" s="3"/>
      <c r="L1487" s="3"/>
      <c r="M1487" s="3"/>
      <c r="N1487" s="3"/>
      <c r="O1487" s="3"/>
      <c r="P1487" s="3"/>
    </row>
    <row r="1488" spans="1:16" x14ac:dyDescent="0.3">
      <c r="A1488" s="100"/>
      <c r="B1488" s="100"/>
      <c r="C1488" s="100"/>
      <c r="D1488" s="3"/>
      <c r="E1488" s="3"/>
      <c r="F1488" s="101"/>
      <c r="G1488" s="101"/>
      <c r="H1488" s="3"/>
      <c r="I1488" s="3"/>
      <c r="J1488" s="3"/>
      <c r="K1488" s="3"/>
      <c r="L1488" s="3"/>
      <c r="M1488" s="3"/>
      <c r="N1488" s="3"/>
      <c r="O1488" s="3"/>
      <c r="P1488" s="3"/>
    </row>
    <row r="1489" spans="1:16" x14ac:dyDescent="0.3">
      <c r="A1489" s="100"/>
      <c r="B1489" s="100"/>
      <c r="C1489" s="100"/>
      <c r="D1489" s="3"/>
      <c r="E1489" s="3"/>
      <c r="F1489" s="101"/>
      <c r="G1489" s="101"/>
      <c r="H1489" s="3"/>
      <c r="I1489" s="3"/>
      <c r="J1489" s="3"/>
      <c r="K1489" s="3"/>
      <c r="L1489" s="3"/>
      <c r="M1489" s="3"/>
      <c r="N1489" s="3"/>
      <c r="O1489" s="3"/>
      <c r="P1489" s="3"/>
    </row>
    <row r="1490" spans="1:16" x14ac:dyDescent="0.3">
      <c r="A1490" s="100"/>
      <c r="B1490" s="100"/>
      <c r="C1490" s="100"/>
      <c r="D1490" s="3"/>
      <c r="E1490" s="3"/>
      <c r="F1490" s="101"/>
      <c r="G1490" s="101"/>
      <c r="H1490" s="3"/>
      <c r="I1490" s="3"/>
      <c r="J1490" s="3"/>
      <c r="K1490" s="3"/>
      <c r="L1490" s="3"/>
      <c r="M1490" s="3"/>
      <c r="N1490" s="3"/>
      <c r="O1490" s="3"/>
      <c r="P1490" s="3"/>
    </row>
    <row r="1491" spans="1:16" x14ac:dyDescent="0.3">
      <c r="A1491" s="100"/>
      <c r="B1491" s="100"/>
      <c r="C1491" s="100"/>
      <c r="D1491" s="3"/>
      <c r="E1491" s="3"/>
      <c r="F1491" s="101"/>
      <c r="G1491" s="101"/>
      <c r="H1491" s="3"/>
      <c r="I1491" s="3"/>
      <c r="J1491" s="3"/>
      <c r="K1491" s="3"/>
      <c r="L1491" s="3"/>
      <c r="M1491" s="3"/>
      <c r="N1491" s="3"/>
      <c r="O1491" s="3"/>
      <c r="P1491" s="3"/>
    </row>
    <row r="1492" spans="1:16" x14ac:dyDescent="0.3">
      <c r="A1492" s="100"/>
      <c r="B1492" s="100"/>
      <c r="C1492" s="100"/>
      <c r="D1492" s="3"/>
      <c r="E1492" s="3"/>
      <c r="F1492" s="101"/>
      <c r="G1492" s="101"/>
      <c r="H1492" s="3"/>
      <c r="I1492" s="3"/>
      <c r="J1492" s="3"/>
      <c r="K1492" s="3"/>
      <c r="L1492" s="3"/>
      <c r="M1492" s="3"/>
      <c r="N1492" s="3"/>
      <c r="O1492" s="3"/>
      <c r="P1492" s="3"/>
    </row>
    <row r="1493" spans="1:16" x14ac:dyDescent="0.3">
      <c r="A1493" s="100"/>
      <c r="B1493" s="100"/>
      <c r="C1493" s="100"/>
      <c r="D1493" s="3"/>
      <c r="E1493" s="3"/>
      <c r="F1493" s="101"/>
      <c r="G1493" s="101"/>
      <c r="H1493" s="3"/>
      <c r="I1493" s="3"/>
      <c r="J1493" s="3"/>
      <c r="K1493" s="3"/>
      <c r="L1493" s="3"/>
      <c r="M1493" s="3"/>
      <c r="N1493" s="3"/>
      <c r="O1493" s="3"/>
      <c r="P1493" s="3"/>
    </row>
    <row r="1494" spans="1:16" x14ac:dyDescent="0.3">
      <c r="A1494" s="100"/>
      <c r="B1494" s="100"/>
      <c r="C1494" s="100"/>
      <c r="D1494" s="3"/>
      <c r="E1494" s="3"/>
      <c r="F1494" s="101"/>
      <c r="G1494" s="101"/>
      <c r="H1494" s="3"/>
      <c r="I1494" s="3"/>
      <c r="J1494" s="3"/>
      <c r="K1494" s="3"/>
      <c r="L1494" s="3"/>
      <c r="M1494" s="3"/>
      <c r="N1494" s="3"/>
      <c r="O1494" s="3"/>
      <c r="P1494" s="3"/>
    </row>
    <row r="1495" spans="1:16" x14ac:dyDescent="0.3">
      <c r="A1495" s="100"/>
      <c r="B1495" s="100"/>
      <c r="C1495" s="100"/>
      <c r="D1495" s="3"/>
      <c r="E1495" s="3"/>
      <c r="F1495" s="101"/>
      <c r="G1495" s="101"/>
      <c r="H1495" s="3"/>
      <c r="I1495" s="3"/>
      <c r="J1495" s="3"/>
      <c r="K1495" s="3"/>
      <c r="L1495" s="3"/>
      <c r="M1495" s="3"/>
      <c r="N1495" s="3"/>
      <c r="O1495" s="3"/>
      <c r="P1495" s="3"/>
    </row>
    <row r="1496" spans="1:16" x14ac:dyDescent="0.3">
      <c r="A1496" s="100"/>
      <c r="B1496" s="100"/>
      <c r="C1496" s="100"/>
      <c r="D1496" s="3"/>
      <c r="E1496" s="3"/>
      <c r="F1496" s="101"/>
      <c r="G1496" s="101"/>
      <c r="H1496" s="3"/>
      <c r="I1496" s="3"/>
      <c r="J1496" s="3"/>
      <c r="K1496" s="3"/>
      <c r="L1496" s="3"/>
      <c r="M1496" s="3"/>
      <c r="N1496" s="3"/>
      <c r="O1496" s="3"/>
      <c r="P1496" s="3"/>
    </row>
    <row r="1497" spans="1:16" x14ac:dyDescent="0.3">
      <c r="A1497" s="100"/>
      <c r="B1497" s="100"/>
      <c r="C1497" s="100"/>
      <c r="D1497" s="3"/>
      <c r="E1497" s="3"/>
      <c r="F1497" s="101"/>
      <c r="G1497" s="101"/>
      <c r="H1497" s="3"/>
      <c r="I1497" s="3"/>
      <c r="J1497" s="3"/>
      <c r="K1497" s="3"/>
      <c r="L1497" s="3"/>
      <c r="M1497" s="3"/>
      <c r="N1497" s="3"/>
      <c r="O1497" s="3"/>
      <c r="P1497" s="3"/>
    </row>
    <row r="1498" spans="1:16" x14ac:dyDescent="0.3">
      <c r="A1498" s="100"/>
      <c r="B1498" s="100"/>
      <c r="C1498" s="100"/>
      <c r="D1498" s="3"/>
      <c r="E1498" s="3"/>
      <c r="F1498" s="101"/>
      <c r="G1498" s="101"/>
      <c r="H1498" s="3"/>
      <c r="I1498" s="3"/>
      <c r="J1498" s="3"/>
      <c r="K1498" s="3"/>
      <c r="L1498" s="3"/>
      <c r="M1498" s="3"/>
      <c r="N1498" s="3"/>
      <c r="O1498" s="3"/>
      <c r="P1498" s="3"/>
    </row>
    <row r="1499" spans="1:16" x14ac:dyDescent="0.3">
      <c r="A1499" s="100"/>
      <c r="B1499" s="100"/>
      <c r="C1499" s="100"/>
      <c r="D1499" s="3"/>
      <c r="E1499" s="3"/>
      <c r="F1499" s="101"/>
      <c r="G1499" s="101"/>
      <c r="H1499" s="3"/>
      <c r="I1499" s="3"/>
      <c r="J1499" s="3"/>
      <c r="K1499" s="3"/>
      <c r="L1499" s="3"/>
      <c r="M1499" s="3"/>
      <c r="N1499" s="3"/>
      <c r="O1499" s="3"/>
      <c r="P1499" s="3"/>
    </row>
    <row r="1500" spans="1:16" x14ac:dyDescent="0.3">
      <c r="A1500" s="100"/>
      <c r="B1500" s="100"/>
      <c r="C1500" s="100"/>
      <c r="D1500" s="3"/>
      <c r="E1500" s="3"/>
      <c r="F1500" s="101"/>
      <c r="G1500" s="101"/>
      <c r="H1500" s="3"/>
      <c r="I1500" s="3"/>
      <c r="J1500" s="3"/>
      <c r="K1500" s="3"/>
      <c r="L1500" s="3"/>
      <c r="M1500" s="3"/>
      <c r="N1500" s="3"/>
      <c r="O1500" s="3"/>
      <c r="P1500" s="3"/>
    </row>
    <row r="1501" spans="1:16" x14ac:dyDescent="0.3">
      <c r="A1501" s="100"/>
      <c r="B1501" s="100"/>
      <c r="C1501" s="100"/>
      <c r="D1501" s="3"/>
      <c r="E1501" s="3"/>
      <c r="F1501" s="101"/>
      <c r="G1501" s="101"/>
      <c r="H1501" s="3"/>
      <c r="I1501" s="3"/>
      <c r="J1501" s="3"/>
      <c r="K1501" s="3"/>
      <c r="L1501" s="3"/>
      <c r="M1501" s="3"/>
      <c r="N1501" s="3"/>
      <c r="O1501" s="3"/>
      <c r="P1501" s="3"/>
    </row>
    <row r="1502" spans="1:16" x14ac:dyDescent="0.3">
      <c r="A1502" s="100"/>
      <c r="B1502" s="100"/>
      <c r="C1502" s="100"/>
      <c r="D1502" s="3"/>
      <c r="E1502" s="3"/>
      <c r="F1502" s="101"/>
      <c r="G1502" s="101"/>
      <c r="H1502" s="3"/>
      <c r="I1502" s="3"/>
      <c r="J1502" s="3"/>
      <c r="K1502" s="3"/>
      <c r="L1502" s="3"/>
      <c r="M1502" s="3"/>
      <c r="N1502" s="3"/>
      <c r="O1502" s="3"/>
      <c r="P1502" s="3"/>
    </row>
    <row r="1503" spans="1:16" x14ac:dyDescent="0.3">
      <c r="A1503" s="100"/>
      <c r="B1503" s="100"/>
      <c r="C1503" s="100"/>
      <c r="D1503" s="3"/>
      <c r="E1503" s="3"/>
      <c r="F1503" s="101"/>
      <c r="G1503" s="101"/>
      <c r="H1503" s="3"/>
      <c r="I1503" s="3"/>
      <c r="J1503" s="3"/>
      <c r="K1503" s="3"/>
      <c r="L1503" s="3"/>
      <c r="M1503" s="3"/>
      <c r="N1503" s="3"/>
      <c r="O1503" s="3"/>
      <c r="P1503" s="3"/>
    </row>
    <row r="1504" spans="1:16" x14ac:dyDescent="0.3">
      <c r="A1504" s="100"/>
      <c r="B1504" s="100"/>
      <c r="C1504" s="100"/>
      <c r="D1504" s="3"/>
      <c r="E1504" s="3"/>
      <c r="F1504" s="101"/>
      <c r="G1504" s="101"/>
      <c r="H1504" s="3"/>
      <c r="I1504" s="3"/>
      <c r="J1504" s="3"/>
      <c r="K1504" s="3"/>
      <c r="L1504" s="3"/>
      <c r="M1504" s="3"/>
      <c r="N1504" s="3"/>
      <c r="O1504" s="3"/>
      <c r="P1504" s="3"/>
    </row>
    <row r="1505" spans="1:16" x14ac:dyDescent="0.3">
      <c r="A1505" s="100"/>
      <c r="B1505" s="100"/>
      <c r="C1505" s="100"/>
      <c r="D1505" s="3"/>
      <c r="E1505" s="3"/>
      <c r="F1505" s="101"/>
      <c r="G1505" s="101"/>
      <c r="H1505" s="3"/>
      <c r="I1505" s="3"/>
      <c r="J1505" s="3"/>
      <c r="K1505" s="3"/>
      <c r="L1505" s="3"/>
      <c r="M1505" s="3"/>
      <c r="N1505" s="3"/>
      <c r="O1505" s="3"/>
      <c r="P1505" s="3"/>
    </row>
    <row r="1506" spans="1:16" x14ac:dyDescent="0.3">
      <c r="A1506" s="100"/>
      <c r="B1506" s="100"/>
      <c r="C1506" s="100"/>
      <c r="D1506" s="3"/>
      <c r="E1506" s="3"/>
      <c r="F1506" s="101"/>
      <c r="G1506" s="101"/>
      <c r="H1506" s="3"/>
      <c r="I1506" s="3"/>
      <c r="J1506" s="3"/>
      <c r="K1506" s="3"/>
      <c r="L1506" s="3"/>
      <c r="M1506" s="3"/>
      <c r="N1506" s="3"/>
      <c r="O1506" s="3"/>
      <c r="P1506" s="3"/>
    </row>
    <row r="1507" spans="1:16" x14ac:dyDescent="0.3">
      <c r="A1507" s="100"/>
      <c r="B1507" s="100"/>
      <c r="C1507" s="100"/>
      <c r="D1507" s="3"/>
      <c r="E1507" s="3"/>
      <c r="F1507" s="101"/>
      <c r="G1507" s="101"/>
      <c r="H1507" s="3"/>
      <c r="I1507" s="3"/>
      <c r="J1507" s="3"/>
      <c r="K1507" s="3"/>
      <c r="L1507" s="3"/>
      <c r="M1507" s="3"/>
      <c r="N1507" s="3"/>
      <c r="O1507" s="3"/>
      <c r="P1507" s="3"/>
    </row>
    <row r="1508" spans="1:16" x14ac:dyDescent="0.3">
      <c r="A1508" s="100"/>
      <c r="B1508" s="100"/>
      <c r="C1508" s="100"/>
      <c r="D1508" s="3"/>
      <c r="E1508" s="3"/>
      <c r="F1508" s="101"/>
      <c r="G1508" s="101"/>
      <c r="H1508" s="3"/>
      <c r="I1508" s="3"/>
      <c r="J1508" s="3"/>
      <c r="K1508" s="3"/>
      <c r="L1508" s="3"/>
      <c r="M1508" s="3"/>
      <c r="N1508" s="3"/>
      <c r="O1508" s="3"/>
      <c r="P1508" s="3"/>
    </row>
    <row r="1509" spans="1:16" x14ac:dyDescent="0.3">
      <c r="A1509" s="100"/>
      <c r="B1509" s="100"/>
      <c r="C1509" s="100"/>
      <c r="D1509" s="3"/>
      <c r="E1509" s="3"/>
      <c r="F1509" s="101"/>
      <c r="G1509" s="101"/>
      <c r="H1509" s="3"/>
      <c r="I1509" s="3"/>
      <c r="J1509" s="3"/>
      <c r="K1509" s="3"/>
      <c r="L1509" s="3"/>
      <c r="M1509" s="3"/>
      <c r="N1509" s="3"/>
      <c r="O1509" s="3"/>
      <c r="P1509" s="3"/>
    </row>
    <row r="1510" spans="1:16" x14ac:dyDescent="0.3">
      <c r="A1510" s="100"/>
      <c r="B1510" s="100"/>
      <c r="C1510" s="100"/>
      <c r="D1510" s="3"/>
      <c r="E1510" s="3"/>
      <c r="F1510" s="101"/>
      <c r="G1510" s="101"/>
      <c r="H1510" s="3"/>
      <c r="I1510" s="3"/>
      <c r="J1510" s="3"/>
      <c r="K1510" s="3"/>
      <c r="L1510" s="3"/>
      <c r="M1510" s="3"/>
      <c r="N1510" s="3"/>
      <c r="O1510" s="3"/>
      <c r="P1510" s="3"/>
    </row>
    <row r="1511" spans="1:16" x14ac:dyDescent="0.3">
      <c r="A1511" s="100"/>
      <c r="B1511" s="100"/>
      <c r="C1511" s="100"/>
      <c r="D1511" s="3"/>
      <c r="E1511" s="3"/>
      <c r="F1511" s="101"/>
      <c r="G1511" s="101"/>
      <c r="H1511" s="3"/>
      <c r="I1511" s="3"/>
      <c r="J1511" s="3"/>
      <c r="K1511" s="3"/>
      <c r="L1511" s="3"/>
      <c r="M1511" s="3"/>
      <c r="N1511" s="3"/>
      <c r="O1511" s="3"/>
      <c r="P1511" s="3"/>
    </row>
    <row r="1512" spans="1:16" x14ac:dyDescent="0.3">
      <c r="A1512" s="100"/>
      <c r="B1512" s="100"/>
      <c r="C1512" s="100"/>
      <c r="D1512" s="3"/>
      <c r="E1512" s="3"/>
      <c r="F1512" s="101"/>
      <c r="G1512" s="101"/>
      <c r="H1512" s="3"/>
      <c r="I1512" s="3"/>
      <c r="J1512" s="3"/>
      <c r="K1512" s="3"/>
      <c r="L1512" s="3"/>
      <c r="M1512" s="3"/>
      <c r="N1512" s="3"/>
      <c r="O1512" s="3"/>
      <c r="P1512" s="3"/>
    </row>
    <row r="1513" spans="1:16" x14ac:dyDescent="0.3">
      <c r="A1513" s="100"/>
      <c r="B1513" s="100"/>
      <c r="C1513" s="100"/>
      <c r="D1513" s="3"/>
      <c r="E1513" s="3"/>
      <c r="F1513" s="101"/>
      <c r="G1513" s="101"/>
      <c r="H1513" s="3"/>
      <c r="I1513" s="3"/>
      <c r="J1513" s="3"/>
      <c r="K1513" s="3"/>
      <c r="L1513" s="3"/>
      <c r="M1513" s="3"/>
      <c r="N1513" s="3"/>
      <c r="O1513" s="3"/>
      <c r="P1513" s="3"/>
    </row>
    <row r="1514" spans="1:16" x14ac:dyDescent="0.3">
      <c r="A1514" s="100"/>
      <c r="B1514" s="100"/>
      <c r="C1514" s="100"/>
      <c r="D1514" s="3"/>
      <c r="E1514" s="3"/>
      <c r="F1514" s="101"/>
      <c r="G1514" s="101"/>
      <c r="H1514" s="3"/>
      <c r="I1514" s="3"/>
      <c r="J1514" s="3"/>
      <c r="K1514" s="3"/>
      <c r="L1514" s="3"/>
      <c r="M1514" s="3"/>
      <c r="N1514" s="3"/>
      <c r="O1514" s="3"/>
      <c r="P1514" s="3"/>
    </row>
    <row r="1515" spans="1:16" x14ac:dyDescent="0.3">
      <c r="A1515" s="100"/>
      <c r="B1515" s="100"/>
      <c r="C1515" s="100"/>
      <c r="D1515" s="3"/>
      <c r="E1515" s="3"/>
      <c r="F1515" s="101"/>
      <c r="G1515" s="101"/>
      <c r="H1515" s="3"/>
      <c r="I1515" s="3"/>
      <c r="J1515" s="3"/>
      <c r="K1515" s="3"/>
      <c r="L1515" s="3"/>
      <c r="M1515" s="3"/>
      <c r="N1515" s="3"/>
      <c r="O1515" s="3"/>
      <c r="P1515" s="3"/>
    </row>
    <row r="1516" spans="1:16" x14ac:dyDescent="0.3">
      <c r="A1516" s="100"/>
      <c r="B1516" s="100"/>
      <c r="C1516" s="100"/>
      <c r="D1516" s="3"/>
      <c r="E1516" s="3"/>
      <c r="F1516" s="101"/>
      <c r="G1516" s="101"/>
      <c r="H1516" s="3"/>
      <c r="I1516" s="3"/>
      <c r="J1516" s="3"/>
      <c r="K1516" s="3"/>
      <c r="L1516" s="3"/>
      <c r="M1516" s="3"/>
      <c r="N1516" s="3"/>
      <c r="O1516" s="3"/>
      <c r="P1516" s="3"/>
    </row>
    <row r="1517" spans="1:16" x14ac:dyDescent="0.3">
      <c r="A1517" s="100"/>
      <c r="B1517" s="100"/>
      <c r="C1517" s="100"/>
      <c r="D1517" s="3"/>
      <c r="E1517" s="3"/>
      <c r="F1517" s="101"/>
      <c r="G1517" s="101"/>
      <c r="H1517" s="3"/>
      <c r="I1517" s="3"/>
      <c r="J1517" s="3"/>
      <c r="K1517" s="3"/>
      <c r="L1517" s="3"/>
      <c r="M1517" s="3"/>
      <c r="N1517" s="3"/>
      <c r="O1517" s="3"/>
      <c r="P1517" s="3"/>
    </row>
    <row r="1518" spans="1:16" x14ac:dyDescent="0.3">
      <c r="A1518" s="100"/>
      <c r="B1518" s="100"/>
      <c r="C1518" s="100"/>
      <c r="D1518" s="3"/>
      <c r="E1518" s="3"/>
      <c r="F1518" s="101"/>
      <c r="G1518" s="101"/>
      <c r="H1518" s="3"/>
      <c r="I1518" s="3"/>
      <c r="J1518" s="3"/>
      <c r="K1518" s="3"/>
      <c r="L1518" s="3"/>
      <c r="M1518" s="3"/>
      <c r="N1518" s="3"/>
      <c r="O1518" s="3"/>
      <c r="P1518" s="3"/>
    </row>
    <row r="1519" spans="1:16" x14ac:dyDescent="0.3">
      <c r="A1519" s="100"/>
      <c r="B1519" s="100"/>
      <c r="C1519" s="100"/>
      <c r="D1519" s="3"/>
      <c r="E1519" s="3"/>
      <c r="F1519" s="101"/>
      <c r="G1519" s="101"/>
      <c r="H1519" s="3"/>
      <c r="I1519" s="3"/>
      <c r="J1519" s="3"/>
      <c r="K1519" s="3"/>
      <c r="L1519" s="3"/>
      <c r="M1519" s="3"/>
      <c r="N1519" s="3"/>
      <c r="O1519" s="3"/>
      <c r="P1519" s="3"/>
    </row>
    <row r="1520" spans="1:16" x14ac:dyDescent="0.3">
      <c r="A1520" s="100"/>
      <c r="B1520" s="100"/>
      <c r="C1520" s="100"/>
      <c r="D1520" s="3"/>
      <c r="E1520" s="3"/>
      <c r="F1520" s="101"/>
      <c r="G1520" s="101"/>
      <c r="H1520" s="3"/>
      <c r="I1520" s="3"/>
      <c r="J1520" s="3"/>
      <c r="K1520" s="3"/>
      <c r="L1520" s="3"/>
      <c r="M1520" s="3"/>
      <c r="N1520" s="3"/>
      <c r="O1520" s="3"/>
      <c r="P1520" s="3"/>
    </row>
    <row r="1521" spans="1:16" x14ac:dyDescent="0.3">
      <c r="A1521" s="100"/>
      <c r="B1521" s="100"/>
      <c r="C1521" s="100"/>
      <c r="D1521" s="3"/>
      <c r="E1521" s="3"/>
      <c r="F1521" s="101"/>
      <c r="G1521" s="101"/>
      <c r="H1521" s="3"/>
      <c r="I1521" s="3"/>
      <c r="J1521" s="3"/>
      <c r="K1521" s="3"/>
      <c r="L1521" s="3"/>
      <c r="M1521" s="3"/>
      <c r="N1521" s="3"/>
      <c r="O1521" s="3"/>
      <c r="P1521" s="3"/>
    </row>
    <row r="1522" spans="1:16" x14ac:dyDescent="0.3">
      <c r="A1522" s="100"/>
      <c r="B1522" s="100"/>
      <c r="C1522" s="100"/>
      <c r="D1522" s="3"/>
      <c r="E1522" s="3"/>
      <c r="F1522" s="101"/>
      <c r="G1522" s="101"/>
      <c r="H1522" s="3"/>
      <c r="I1522" s="3"/>
      <c r="J1522" s="3"/>
      <c r="K1522" s="3"/>
      <c r="L1522" s="3"/>
      <c r="M1522" s="3"/>
      <c r="N1522" s="3"/>
      <c r="O1522" s="3"/>
      <c r="P1522" s="3"/>
    </row>
    <row r="1523" spans="1:16" x14ac:dyDescent="0.3">
      <c r="A1523" s="100"/>
      <c r="B1523" s="100"/>
      <c r="C1523" s="100"/>
      <c r="D1523" s="3"/>
      <c r="E1523" s="3"/>
      <c r="F1523" s="101"/>
      <c r="G1523" s="101"/>
      <c r="H1523" s="3"/>
      <c r="I1523" s="3"/>
      <c r="J1523" s="3"/>
      <c r="K1523" s="3"/>
      <c r="L1523" s="3"/>
      <c r="M1523" s="3"/>
      <c r="N1523" s="3"/>
      <c r="O1523" s="3"/>
      <c r="P1523" s="3"/>
    </row>
    <row r="1524" spans="1:16" x14ac:dyDescent="0.3">
      <c r="A1524" s="100"/>
      <c r="B1524" s="100"/>
      <c r="C1524" s="100"/>
      <c r="D1524" s="3"/>
      <c r="E1524" s="3"/>
      <c r="F1524" s="101"/>
      <c r="G1524" s="101"/>
      <c r="H1524" s="3"/>
      <c r="I1524" s="3"/>
      <c r="J1524" s="3"/>
      <c r="K1524" s="3"/>
      <c r="L1524" s="3"/>
      <c r="M1524" s="3"/>
      <c r="N1524" s="3"/>
      <c r="O1524" s="3"/>
      <c r="P1524" s="3"/>
    </row>
    <row r="1525" spans="1:16" x14ac:dyDescent="0.3">
      <c r="A1525" s="100"/>
      <c r="B1525" s="100"/>
      <c r="C1525" s="100"/>
      <c r="D1525" s="3"/>
      <c r="E1525" s="3"/>
      <c r="F1525" s="101"/>
      <c r="G1525" s="101"/>
      <c r="H1525" s="3"/>
      <c r="I1525" s="3"/>
      <c r="J1525" s="3"/>
      <c r="K1525" s="3"/>
      <c r="L1525" s="3"/>
      <c r="M1525" s="3"/>
      <c r="N1525" s="3"/>
      <c r="O1525" s="3"/>
      <c r="P1525" s="3"/>
    </row>
    <row r="1526" spans="1:16" x14ac:dyDescent="0.3">
      <c r="A1526" s="100"/>
      <c r="B1526" s="100"/>
      <c r="C1526" s="100"/>
      <c r="D1526" s="3"/>
      <c r="E1526" s="3"/>
      <c r="F1526" s="101"/>
      <c r="G1526" s="101"/>
      <c r="H1526" s="3"/>
      <c r="I1526" s="3"/>
      <c r="J1526" s="3"/>
      <c r="K1526" s="3"/>
      <c r="L1526" s="3"/>
      <c r="M1526" s="3"/>
      <c r="N1526" s="3"/>
      <c r="O1526" s="3"/>
      <c r="P1526" s="3"/>
    </row>
    <row r="1527" spans="1:16" x14ac:dyDescent="0.3">
      <c r="A1527" s="100"/>
      <c r="B1527" s="100"/>
      <c r="C1527" s="100"/>
      <c r="D1527" s="3"/>
      <c r="E1527" s="3"/>
      <c r="F1527" s="101"/>
      <c r="G1527" s="101"/>
      <c r="H1527" s="3"/>
      <c r="I1527" s="3"/>
      <c r="J1527" s="3"/>
      <c r="K1527" s="3"/>
      <c r="L1527" s="3"/>
      <c r="M1527" s="3"/>
      <c r="N1527" s="3"/>
      <c r="O1527" s="3"/>
      <c r="P1527" s="3"/>
    </row>
    <row r="1528" spans="1:16" x14ac:dyDescent="0.3">
      <c r="A1528" s="100"/>
      <c r="B1528" s="100"/>
      <c r="C1528" s="100"/>
      <c r="D1528" s="3"/>
      <c r="E1528" s="3"/>
      <c r="F1528" s="101"/>
      <c r="G1528" s="101"/>
      <c r="H1528" s="3"/>
      <c r="I1528" s="3"/>
      <c r="J1528" s="3"/>
      <c r="K1528" s="3"/>
      <c r="L1528" s="3"/>
      <c r="M1528" s="3"/>
      <c r="N1528" s="3"/>
      <c r="O1528" s="3"/>
      <c r="P1528" s="3"/>
    </row>
    <row r="1529" spans="1:16" x14ac:dyDescent="0.3">
      <c r="A1529" s="100"/>
      <c r="B1529" s="100"/>
      <c r="C1529" s="100"/>
      <c r="D1529" s="3"/>
      <c r="E1529" s="3"/>
      <c r="F1529" s="101"/>
      <c r="G1529" s="101"/>
      <c r="H1529" s="3"/>
      <c r="I1529" s="3"/>
      <c r="J1529" s="3"/>
      <c r="K1529" s="3"/>
      <c r="L1529" s="3"/>
      <c r="M1529" s="3"/>
      <c r="N1529" s="3"/>
      <c r="O1529" s="3"/>
      <c r="P1529" s="3"/>
    </row>
    <row r="1530" spans="1:16" x14ac:dyDescent="0.3">
      <c r="A1530" s="100"/>
      <c r="B1530" s="100"/>
      <c r="C1530" s="100"/>
      <c r="D1530" s="3"/>
      <c r="E1530" s="3"/>
      <c r="F1530" s="101"/>
      <c r="G1530" s="101"/>
      <c r="H1530" s="3"/>
      <c r="I1530" s="3"/>
      <c r="J1530" s="3"/>
      <c r="K1530" s="3"/>
      <c r="L1530" s="3"/>
      <c r="M1530" s="3"/>
      <c r="N1530" s="3"/>
      <c r="O1530" s="3"/>
      <c r="P1530" s="3"/>
    </row>
    <row r="1531" spans="1:16" x14ac:dyDescent="0.3">
      <c r="A1531" s="100"/>
      <c r="B1531" s="100"/>
      <c r="C1531" s="100"/>
      <c r="D1531" s="3"/>
      <c r="E1531" s="3"/>
      <c r="F1531" s="101"/>
      <c r="G1531" s="101"/>
      <c r="H1531" s="3"/>
      <c r="I1531" s="3"/>
      <c r="J1531" s="3"/>
      <c r="K1531" s="3"/>
      <c r="L1531" s="3"/>
      <c r="M1531" s="3"/>
      <c r="N1531" s="3"/>
      <c r="O1531" s="3"/>
      <c r="P1531" s="3"/>
    </row>
    <row r="1532" spans="1:16" x14ac:dyDescent="0.3">
      <c r="A1532" s="100"/>
      <c r="B1532" s="100"/>
      <c r="C1532" s="100"/>
      <c r="D1532" s="3"/>
      <c r="E1532" s="3"/>
      <c r="F1532" s="101"/>
      <c r="G1532" s="101"/>
      <c r="H1532" s="3"/>
      <c r="I1532" s="3"/>
      <c r="J1532" s="3"/>
      <c r="K1532" s="3"/>
      <c r="L1532" s="3"/>
      <c r="M1532" s="3"/>
      <c r="N1532" s="3"/>
      <c r="O1532" s="3"/>
      <c r="P1532" s="3"/>
    </row>
    <row r="1533" spans="1:16" x14ac:dyDescent="0.3">
      <c r="A1533" s="100"/>
      <c r="B1533" s="100"/>
      <c r="C1533" s="100"/>
      <c r="D1533" s="3"/>
      <c r="E1533" s="3"/>
      <c r="F1533" s="101"/>
      <c r="G1533" s="101"/>
      <c r="H1533" s="3"/>
      <c r="I1533" s="3"/>
      <c r="J1533" s="3"/>
      <c r="K1533" s="3"/>
      <c r="L1533" s="3"/>
      <c r="M1533" s="3"/>
      <c r="N1533" s="3"/>
      <c r="O1533" s="3"/>
      <c r="P1533" s="3"/>
    </row>
    <row r="1534" spans="1:16" x14ac:dyDescent="0.3">
      <c r="A1534" s="100"/>
      <c r="B1534" s="100"/>
      <c r="C1534" s="100"/>
      <c r="D1534" s="3"/>
      <c r="E1534" s="3"/>
      <c r="F1534" s="101"/>
      <c r="G1534" s="101"/>
      <c r="H1534" s="3"/>
      <c r="I1534" s="3"/>
      <c r="J1534" s="3"/>
      <c r="K1534" s="3"/>
      <c r="L1534" s="3"/>
      <c r="M1534" s="3"/>
      <c r="N1534" s="3"/>
      <c r="O1534" s="3"/>
      <c r="P1534" s="3"/>
    </row>
    <row r="1535" spans="1:16" x14ac:dyDescent="0.3">
      <c r="A1535" s="100"/>
      <c r="B1535" s="100"/>
      <c r="C1535" s="100"/>
      <c r="D1535" s="3"/>
      <c r="E1535" s="3"/>
      <c r="F1535" s="101"/>
      <c r="G1535" s="101"/>
      <c r="H1535" s="3"/>
      <c r="I1535" s="3"/>
      <c r="J1535" s="3"/>
      <c r="K1535" s="3"/>
      <c r="L1535" s="3"/>
      <c r="M1535" s="3"/>
      <c r="N1535" s="3"/>
      <c r="O1535" s="3"/>
      <c r="P1535" s="3"/>
    </row>
    <row r="1536" spans="1:16" x14ac:dyDescent="0.3">
      <c r="A1536" s="100"/>
      <c r="B1536" s="100"/>
      <c r="C1536" s="100"/>
      <c r="D1536" s="3"/>
      <c r="E1536" s="3"/>
      <c r="F1536" s="101"/>
      <c r="G1536" s="101"/>
      <c r="H1536" s="3"/>
      <c r="I1536" s="3"/>
      <c r="J1536" s="3"/>
      <c r="K1536" s="3"/>
      <c r="L1536" s="3"/>
      <c r="M1536" s="3"/>
      <c r="N1536" s="3"/>
      <c r="O1536" s="3"/>
      <c r="P1536" s="3"/>
    </row>
    <row r="1537" spans="1:16" x14ac:dyDescent="0.3">
      <c r="A1537" s="100"/>
      <c r="B1537" s="100"/>
      <c r="C1537" s="100"/>
      <c r="D1537" s="3"/>
      <c r="E1537" s="3"/>
      <c r="F1537" s="101"/>
      <c r="G1537" s="101"/>
      <c r="H1537" s="3"/>
      <c r="I1537" s="3"/>
      <c r="J1537" s="3"/>
      <c r="K1537" s="3"/>
      <c r="L1537" s="3"/>
      <c r="M1537" s="3"/>
      <c r="N1537" s="3"/>
      <c r="O1537" s="3"/>
      <c r="P1537" s="3"/>
    </row>
    <row r="1538" spans="1:16" x14ac:dyDescent="0.3">
      <c r="A1538" s="100"/>
      <c r="B1538" s="100"/>
      <c r="C1538" s="100"/>
      <c r="D1538" s="3"/>
      <c r="E1538" s="3"/>
      <c r="F1538" s="101"/>
      <c r="G1538" s="101"/>
      <c r="H1538" s="3"/>
      <c r="I1538" s="3"/>
      <c r="J1538" s="3"/>
      <c r="K1538" s="3"/>
      <c r="L1538" s="3"/>
      <c r="M1538" s="3"/>
      <c r="N1538" s="3"/>
      <c r="O1538" s="3"/>
      <c r="P1538" s="3"/>
    </row>
    <row r="1539" spans="1:16" x14ac:dyDescent="0.3">
      <c r="A1539" s="100"/>
      <c r="B1539" s="100"/>
      <c r="C1539" s="100"/>
      <c r="D1539" s="3"/>
      <c r="E1539" s="3"/>
      <c r="F1539" s="101"/>
      <c r="G1539" s="101"/>
      <c r="H1539" s="3"/>
      <c r="I1539" s="3"/>
      <c r="J1539" s="3"/>
      <c r="K1539" s="3"/>
      <c r="L1539" s="3"/>
      <c r="M1539" s="3"/>
      <c r="N1539" s="3"/>
      <c r="O1539" s="3"/>
      <c r="P1539" s="3"/>
    </row>
    <row r="1540" spans="1:16" x14ac:dyDescent="0.3">
      <c r="A1540" s="100"/>
      <c r="B1540" s="100"/>
      <c r="C1540" s="100"/>
      <c r="D1540" s="3"/>
      <c r="E1540" s="3"/>
      <c r="F1540" s="101"/>
      <c r="G1540" s="101"/>
      <c r="H1540" s="3"/>
      <c r="I1540" s="3"/>
      <c r="J1540" s="3"/>
      <c r="K1540" s="3"/>
      <c r="L1540" s="3"/>
      <c r="M1540" s="3"/>
      <c r="N1540" s="3"/>
      <c r="O1540" s="3"/>
      <c r="P1540" s="3"/>
    </row>
    <row r="1541" spans="1:16" x14ac:dyDescent="0.3">
      <c r="A1541" s="100"/>
      <c r="B1541" s="100"/>
      <c r="C1541" s="100"/>
      <c r="D1541" s="3"/>
      <c r="E1541" s="3"/>
      <c r="F1541" s="101"/>
      <c r="G1541" s="101"/>
      <c r="H1541" s="3"/>
      <c r="I1541" s="3"/>
      <c r="J1541" s="3"/>
      <c r="K1541" s="3"/>
      <c r="L1541" s="3"/>
      <c r="M1541" s="3"/>
      <c r="N1541" s="3"/>
      <c r="O1541" s="3"/>
      <c r="P1541" s="3"/>
    </row>
    <row r="1542" spans="1:16" x14ac:dyDescent="0.3">
      <c r="A1542" s="100"/>
      <c r="B1542" s="100"/>
      <c r="C1542" s="100"/>
      <c r="D1542" s="3"/>
      <c r="E1542" s="3"/>
      <c r="F1542" s="101"/>
      <c r="G1542" s="101"/>
      <c r="H1542" s="3"/>
      <c r="I1542" s="3"/>
      <c r="J1542" s="3"/>
      <c r="K1542" s="3"/>
      <c r="L1542" s="3"/>
      <c r="M1542" s="3"/>
      <c r="N1542" s="3"/>
      <c r="O1542" s="3"/>
      <c r="P1542" s="3"/>
    </row>
    <row r="1543" spans="1:16" x14ac:dyDescent="0.3">
      <c r="A1543" s="100"/>
      <c r="B1543" s="100"/>
      <c r="C1543" s="100"/>
      <c r="D1543" s="3"/>
      <c r="E1543" s="3"/>
      <c r="F1543" s="101"/>
      <c r="G1543" s="101"/>
      <c r="H1543" s="3"/>
      <c r="I1543" s="3"/>
      <c r="J1543" s="3"/>
      <c r="K1543" s="3"/>
      <c r="L1543" s="3"/>
      <c r="M1543" s="3"/>
      <c r="N1543" s="3"/>
      <c r="O1543" s="3"/>
      <c r="P1543" s="3"/>
    </row>
    <row r="1544" spans="1:16" x14ac:dyDescent="0.3">
      <c r="A1544" s="100"/>
      <c r="B1544" s="100"/>
      <c r="C1544" s="100"/>
      <c r="D1544" s="3"/>
      <c r="E1544" s="3"/>
      <c r="F1544" s="101"/>
      <c r="G1544" s="101"/>
      <c r="H1544" s="3"/>
      <c r="I1544" s="3"/>
      <c r="J1544" s="3"/>
      <c r="K1544" s="3"/>
      <c r="L1544" s="3"/>
      <c r="M1544" s="3"/>
      <c r="N1544" s="3"/>
      <c r="O1544" s="3"/>
      <c r="P1544" s="3"/>
    </row>
    <row r="1545" spans="1:16" x14ac:dyDescent="0.3">
      <c r="A1545" s="100"/>
      <c r="B1545" s="100"/>
      <c r="C1545" s="100"/>
      <c r="D1545" s="3"/>
      <c r="E1545" s="3"/>
      <c r="F1545" s="101"/>
      <c r="G1545" s="101"/>
      <c r="H1545" s="3"/>
      <c r="I1545" s="3"/>
      <c r="J1545" s="3"/>
      <c r="K1545" s="3"/>
      <c r="L1545" s="3"/>
      <c r="M1545" s="3"/>
      <c r="N1545" s="3"/>
      <c r="O1545" s="3"/>
      <c r="P1545" s="3"/>
    </row>
    <row r="1546" spans="1:16" x14ac:dyDescent="0.3">
      <c r="A1546" s="100"/>
      <c r="B1546" s="100"/>
      <c r="C1546" s="100"/>
      <c r="D1546" s="3"/>
      <c r="E1546" s="3"/>
      <c r="F1546" s="101"/>
      <c r="G1546" s="101"/>
      <c r="H1546" s="3"/>
      <c r="I1546" s="3"/>
      <c r="J1546" s="3"/>
      <c r="K1546" s="3"/>
      <c r="L1546" s="3"/>
      <c r="M1546" s="3"/>
      <c r="N1546" s="3"/>
      <c r="O1546" s="3"/>
      <c r="P1546" s="3"/>
    </row>
    <row r="1547" spans="1:16" x14ac:dyDescent="0.3">
      <c r="A1547" s="100"/>
      <c r="B1547" s="100"/>
      <c r="C1547" s="100"/>
      <c r="D1547" s="3"/>
      <c r="E1547" s="3"/>
      <c r="F1547" s="101"/>
      <c r="G1547" s="101"/>
      <c r="H1547" s="3"/>
      <c r="I1547" s="3"/>
      <c r="J1547" s="3"/>
      <c r="K1547" s="3"/>
      <c r="L1547" s="3"/>
      <c r="M1547" s="3"/>
      <c r="N1547" s="3"/>
      <c r="O1547" s="3"/>
      <c r="P1547" s="3"/>
    </row>
    <row r="1548" spans="1:16" x14ac:dyDescent="0.3">
      <c r="A1548" s="100"/>
      <c r="B1548" s="100"/>
      <c r="C1548" s="100"/>
      <c r="D1548" s="3"/>
      <c r="E1548" s="3"/>
      <c r="F1548" s="101"/>
      <c r="G1548" s="101"/>
      <c r="H1548" s="3"/>
      <c r="I1548" s="3"/>
      <c r="J1548" s="3"/>
      <c r="K1548" s="3"/>
      <c r="L1548" s="3"/>
      <c r="M1548" s="3"/>
      <c r="N1548" s="3"/>
      <c r="O1548" s="3"/>
      <c r="P1548" s="3"/>
    </row>
    <row r="1549" spans="1:16" x14ac:dyDescent="0.3">
      <c r="A1549" s="100"/>
      <c r="B1549" s="100"/>
      <c r="C1549" s="100"/>
      <c r="D1549" s="3"/>
      <c r="E1549" s="3"/>
      <c r="F1549" s="101"/>
      <c r="G1549" s="101"/>
      <c r="H1549" s="3"/>
      <c r="I1549" s="3"/>
      <c r="J1549" s="3"/>
      <c r="K1549" s="3"/>
      <c r="L1549" s="3"/>
      <c r="M1549" s="3"/>
      <c r="N1549" s="3"/>
      <c r="O1549" s="3"/>
      <c r="P1549" s="3"/>
    </row>
    <row r="1550" spans="1:16" x14ac:dyDescent="0.3">
      <c r="A1550" s="100"/>
      <c r="B1550" s="100"/>
      <c r="C1550" s="100"/>
      <c r="D1550" s="3"/>
      <c r="E1550" s="3"/>
      <c r="F1550" s="101"/>
      <c r="G1550" s="101"/>
      <c r="H1550" s="3"/>
      <c r="I1550" s="3"/>
      <c r="J1550" s="3"/>
      <c r="K1550" s="3"/>
      <c r="L1550" s="3"/>
      <c r="M1550" s="3"/>
      <c r="N1550" s="3"/>
      <c r="O1550" s="3"/>
      <c r="P1550" s="3"/>
    </row>
    <row r="1551" spans="1:16" x14ac:dyDescent="0.3">
      <c r="A1551" s="100"/>
      <c r="B1551" s="100"/>
      <c r="C1551" s="100"/>
      <c r="D1551" s="3"/>
      <c r="E1551" s="3"/>
      <c r="F1551" s="101"/>
      <c r="G1551" s="101"/>
      <c r="H1551" s="3"/>
      <c r="I1551" s="3"/>
      <c r="J1551" s="3"/>
      <c r="K1551" s="3"/>
      <c r="L1551" s="3"/>
      <c r="M1551" s="3"/>
      <c r="N1551" s="3"/>
      <c r="O1551" s="3"/>
      <c r="P1551" s="3"/>
    </row>
    <row r="1552" spans="1:16" x14ac:dyDescent="0.3">
      <c r="A1552" s="100"/>
      <c r="B1552" s="100"/>
      <c r="C1552" s="100"/>
      <c r="D1552" s="3"/>
      <c r="E1552" s="3"/>
      <c r="F1552" s="101"/>
      <c r="G1552" s="101"/>
      <c r="H1552" s="3"/>
      <c r="I1552" s="3"/>
      <c r="J1552" s="3"/>
      <c r="K1552" s="3"/>
      <c r="L1552" s="3"/>
      <c r="M1552" s="3"/>
      <c r="N1552" s="3"/>
      <c r="O1552" s="3"/>
      <c r="P1552" s="3"/>
    </row>
    <row r="1553" spans="1:16" x14ac:dyDescent="0.3">
      <c r="A1553" s="100"/>
      <c r="B1553" s="100"/>
      <c r="C1553" s="100"/>
      <c r="D1553" s="3"/>
      <c r="E1553" s="3"/>
      <c r="F1553" s="101"/>
      <c r="G1553" s="101"/>
      <c r="H1553" s="3"/>
      <c r="I1553" s="3"/>
      <c r="J1553" s="3"/>
      <c r="K1553" s="3"/>
      <c r="L1553" s="3"/>
      <c r="M1553" s="3"/>
      <c r="N1553" s="3"/>
      <c r="O1553" s="3"/>
      <c r="P1553" s="3"/>
    </row>
    <row r="1554" spans="1:16" x14ac:dyDescent="0.3">
      <c r="A1554" s="100"/>
      <c r="B1554" s="100"/>
      <c r="C1554" s="100"/>
      <c r="D1554" s="3"/>
      <c r="E1554" s="3"/>
      <c r="F1554" s="101"/>
      <c r="G1554" s="101"/>
      <c r="H1554" s="3"/>
      <c r="I1554" s="3"/>
      <c r="J1554" s="3"/>
      <c r="K1554" s="3"/>
      <c r="L1554" s="3"/>
      <c r="M1554" s="3"/>
      <c r="N1554" s="3"/>
      <c r="O1554" s="3"/>
      <c r="P1554" s="3"/>
    </row>
    <row r="1555" spans="1:16" x14ac:dyDescent="0.3">
      <c r="A1555" s="100"/>
      <c r="B1555" s="100"/>
      <c r="C1555" s="100"/>
      <c r="D1555" s="3"/>
      <c r="E1555" s="3"/>
      <c r="F1555" s="101"/>
      <c r="G1555" s="101"/>
      <c r="H1555" s="3"/>
      <c r="I1555" s="3"/>
      <c r="J1555" s="3"/>
      <c r="K1555" s="3"/>
      <c r="L1555" s="3"/>
      <c r="M1555" s="3"/>
      <c r="N1555" s="3"/>
      <c r="O1555" s="3"/>
      <c r="P1555" s="3"/>
    </row>
    <row r="1556" spans="1:16" x14ac:dyDescent="0.3">
      <c r="A1556" s="100"/>
      <c r="B1556" s="100"/>
      <c r="C1556" s="100"/>
      <c r="D1556" s="3"/>
      <c r="E1556" s="3"/>
      <c r="F1556" s="101"/>
      <c r="G1556" s="101"/>
      <c r="H1556" s="3"/>
      <c r="I1556" s="3"/>
      <c r="J1556" s="3"/>
      <c r="K1556" s="3"/>
      <c r="L1556" s="3"/>
      <c r="M1556" s="3"/>
      <c r="N1556" s="3"/>
      <c r="O1556" s="3"/>
      <c r="P1556" s="3"/>
    </row>
    <row r="1557" spans="1:16" x14ac:dyDescent="0.3">
      <c r="A1557" s="100"/>
      <c r="B1557" s="100"/>
      <c r="C1557" s="100"/>
      <c r="D1557" s="3"/>
      <c r="E1557" s="3"/>
      <c r="F1557" s="101"/>
      <c r="G1557" s="101"/>
      <c r="H1557" s="3"/>
      <c r="I1557" s="3"/>
      <c r="J1557" s="3"/>
      <c r="K1557" s="3"/>
      <c r="L1557" s="3"/>
      <c r="M1557" s="3"/>
      <c r="N1557" s="3"/>
      <c r="O1557" s="3"/>
      <c r="P1557" s="3"/>
    </row>
    <row r="1558" spans="1:16" x14ac:dyDescent="0.3">
      <c r="A1558" s="100"/>
      <c r="B1558" s="100"/>
      <c r="C1558" s="100"/>
      <c r="D1558" s="3"/>
      <c r="E1558" s="3"/>
      <c r="F1558" s="101"/>
      <c r="G1558" s="101"/>
      <c r="H1558" s="3"/>
      <c r="I1558" s="3"/>
      <c r="J1558" s="3"/>
      <c r="K1558" s="3"/>
      <c r="L1558" s="3"/>
      <c r="M1558" s="3"/>
      <c r="N1558" s="3"/>
      <c r="O1558" s="3"/>
      <c r="P1558" s="3"/>
    </row>
    <row r="1559" spans="1:16" x14ac:dyDescent="0.3">
      <c r="A1559" s="100"/>
      <c r="B1559" s="100"/>
      <c r="C1559" s="100"/>
      <c r="D1559" s="3"/>
      <c r="E1559" s="3"/>
      <c r="F1559" s="101"/>
      <c r="G1559" s="101"/>
      <c r="H1559" s="3"/>
      <c r="I1559" s="3"/>
      <c r="J1559" s="3"/>
      <c r="K1559" s="3"/>
      <c r="L1559" s="3"/>
      <c r="M1559" s="3"/>
      <c r="N1559" s="3"/>
      <c r="O1559" s="3"/>
      <c r="P1559" s="3"/>
    </row>
    <row r="1560" spans="1:16" x14ac:dyDescent="0.3">
      <c r="A1560" s="100"/>
      <c r="B1560" s="100"/>
      <c r="C1560" s="100"/>
      <c r="D1560" s="3"/>
      <c r="E1560" s="3"/>
      <c r="F1560" s="101"/>
      <c r="G1560" s="101"/>
      <c r="H1560" s="3"/>
      <c r="I1560" s="3"/>
      <c r="J1560" s="3"/>
      <c r="K1560" s="3"/>
      <c r="L1560" s="3"/>
      <c r="M1560" s="3"/>
      <c r="N1560" s="3"/>
      <c r="O1560" s="3"/>
      <c r="P1560" s="3"/>
    </row>
    <row r="1561" spans="1:16" x14ac:dyDescent="0.3">
      <c r="A1561" s="100"/>
      <c r="B1561" s="100"/>
      <c r="C1561" s="100"/>
      <c r="D1561" s="3"/>
      <c r="E1561" s="3"/>
      <c r="F1561" s="101"/>
      <c r="G1561" s="101"/>
      <c r="H1561" s="3"/>
      <c r="I1561" s="3"/>
      <c r="J1561" s="3"/>
      <c r="K1561" s="3"/>
      <c r="L1561" s="3"/>
      <c r="M1561" s="3"/>
      <c r="N1561" s="3"/>
      <c r="O1561" s="3"/>
      <c r="P1561" s="3"/>
    </row>
    <row r="1562" spans="1:16" x14ac:dyDescent="0.3">
      <c r="A1562" s="100"/>
      <c r="B1562" s="100"/>
      <c r="C1562" s="100"/>
      <c r="D1562" s="3"/>
      <c r="E1562" s="3"/>
      <c r="F1562" s="101"/>
      <c r="G1562" s="101"/>
      <c r="H1562" s="3"/>
      <c r="I1562" s="3"/>
      <c r="J1562" s="3"/>
      <c r="K1562" s="3"/>
      <c r="L1562" s="3"/>
      <c r="M1562" s="3"/>
      <c r="N1562" s="3"/>
      <c r="O1562" s="3"/>
      <c r="P1562" s="3"/>
    </row>
    <row r="1563" spans="1:16" x14ac:dyDescent="0.3">
      <c r="A1563" s="100"/>
      <c r="B1563" s="100"/>
      <c r="C1563" s="100"/>
      <c r="D1563" s="3"/>
      <c r="E1563" s="3"/>
      <c r="F1563" s="101"/>
      <c r="G1563" s="101"/>
      <c r="H1563" s="3"/>
      <c r="I1563" s="3"/>
      <c r="J1563" s="3"/>
      <c r="K1563" s="3"/>
      <c r="L1563" s="3"/>
      <c r="M1563" s="3"/>
      <c r="N1563" s="3"/>
      <c r="O1563" s="3"/>
      <c r="P1563" s="3"/>
    </row>
    <row r="1564" spans="1:16" x14ac:dyDescent="0.3">
      <c r="A1564" s="100"/>
      <c r="B1564" s="100"/>
      <c r="C1564" s="100"/>
      <c r="D1564" s="3"/>
      <c r="E1564" s="3"/>
      <c r="F1564" s="101"/>
      <c r="G1564" s="101"/>
      <c r="H1564" s="3"/>
      <c r="I1564" s="3"/>
      <c r="J1564" s="3"/>
      <c r="K1564" s="3"/>
      <c r="L1564" s="3"/>
      <c r="M1564" s="3"/>
      <c r="N1564" s="3"/>
      <c r="O1564" s="3"/>
      <c r="P1564" s="3"/>
    </row>
    <row r="1565" spans="1:16" x14ac:dyDescent="0.3">
      <c r="A1565" s="100"/>
      <c r="B1565" s="100"/>
      <c r="C1565" s="100"/>
      <c r="D1565" s="3"/>
      <c r="E1565" s="3"/>
      <c r="F1565" s="101"/>
      <c r="G1565" s="101"/>
      <c r="H1565" s="3"/>
      <c r="I1565" s="3"/>
      <c r="J1565" s="3"/>
      <c r="K1565" s="3"/>
      <c r="L1565" s="3"/>
      <c r="M1565" s="3"/>
      <c r="N1565" s="3"/>
      <c r="O1565" s="3"/>
      <c r="P1565" s="3"/>
    </row>
    <row r="1566" spans="1:16" x14ac:dyDescent="0.3">
      <c r="A1566" s="100"/>
      <c r="B1566" s="100"/>
      <c r="C1566" s="100"/>
      <c r="D1566" s="3"/>
      <c r="E1566" s="3"/>
      <c r="F1566" s="101"/>
      <c r="G1566" s="101"/>
      <c r="H1566" s="3"/>
      <c r="I1566" s="3"/>
      <c r="J1566" s="3"/>
      <c r="K1566" s="3"/>
      <c r="L1566" s="3"/>
      <c r="M1566" s="3"/>
      <c r="N1566" s="3"/>
      <c r="O1566" s="3"/>
      <c r="P1566" s="3"/>
    </row>
    <row r="1567" spans="1:16" x14ac:dyDescent="0.3">
      <c r="A1567" s="100"/>
      <c r="B1567" s="100"/>
      <c r="C1567" s="100"/>
      <c r="D1567" s="3"/>
      <c r="E1567" s="3"/>
      <c r="F1567" s="101"/>
      <c r="G1567" s="101"/>
      <c r="H1567" s="3"/>
      <c r="I1567" s="3"/>
      <c r="J1567" s="3"/>
      <c r="K1567" s="3"/>
      <c r="L1567" s="3"/>
      <c r="M1567" s="3"/>
      <c r="N1567" s="3"/>
      <c r="O1567" s="3"/>
      <c r="P1567" s="3"/>
    </row>
    <row r="1568" spans="1:16" x14ac:dyDescent="0.3">
      <c r="A1568" s="100"/>
      <c r="B1568" s="100"/>
      <c r="C1568" s="100"/>
      <c r="D1568" s="3"/>
      <c r="E1568" s="3"/>
      <c r="F1568" s="101"/>
      <c r="G1568" s="101"/>
      <c r="H1568" s="3"/>
      <c r="I1568" s="3"/>
      <c r="J1568" s="3"/>
      <c r="K1568" s="3"/>
      <c r="L1568" s="3"/>
      <c r="M1568" s="3"/>
      <c r="N1568" s="3"/>
      <c r="O1568" s="3"/>
      <c r="P1568" s="3"/>
    </row>
    <row r="1569" spans="1:16" x14ac:dyDescent="0.3">
      <c r="A1569" s="100"/>
      <c r="B1569" s="100"/>
      <c r="C1569" s="100"/>
      <c r="D1569" s="3"/>
      <c r="E1569" s="3"/>
      <c r="F1569" s="101"/>
      <c r="G1569" s="101"/>
      <c r="H1569" s="3"/>
      <c r="I1569" s="3"/>
      <c r="J1569" s="3"/>
      <c r="K1569" s="3"/>
      <c r="L1569" s="3"/>
      <c r="M1569" s="3"/>
      <c r="N1569" s="3"/>
      <c r="O1569" s="3"/>
      <c r="P1569" s="3"/>
    </row>
    <row r="1570" spans="1:16" x14ac:dyDescent="0.3">
      <c r="A1570" s="100"/>
      <c r="B1570" s="100"/>
      <c r="C1570" s="100"/>
      <c r="D1570" s="3"/>
      <c r="E1570" s="3"/>
      <c r="F1570" s="101"/>
      <c r="G1570" s="101"/>
      <c r="H1570" s="3"/>
      <c r="I1570" s="3"/>
      <c r="J1570" s="3"/>
      <c r="K1570" s="3"/>
      <c r="L1570" s="3"/>
      <c r="M1570" s="3"/>
      <c r="N1570" s="3"/>
      <c r="O1570" s="3"/>
      <c r="P1570" s="3"/>
    </row>
    <row r="1571" spans="1:16" x14ac:dyDescent="0.3">
      <c r="A1571" s="100"/>
      <c r="B1571" s="100"/>
      <c r="C1571" s="100"/>
      <c r="D1571" s="3"/>
      <c r="E1571" s="3"/>
      <c r="F1571" s="101"/>
      <c r="G1571" s="101"/>
      <c r="H1571" s="3"/>
      <c r="I1571" s="3"/>
      <c r="J1571" s="3"/>
      <c r="K1571" s="3"/>
      <c r="L1571" s="3"/>
      <c r="M1571" s="3"/>
      <c r="N1571" s="3"/>
      <c r="O1571" s="3"/>
      <c r="P1571" s="3"/>
    </row>
    <row r="1572" spans="1:16" x14ac:dyDescent="0.3">
      <c r="A1572" s="100"/>
      <c r="B1572" s="100"/>
      <c r="C1572" s="100"/>
      <c r="D1572" s="3"/>
      <c r="E1572" s="3"/>
      <c r="F1572" s="101"/>
      <c r="G1572" s="101"/>
      <c r="H1572" s="3"/>
      <c r="I1572" s="3"/>
      <c r="J1572" s="3"/>
      <c r="K1572" s="3"/>
      <c r="L1572" s="3"/>
      <c r="M1572" s="3"/>
      <c r="N1572" s="3"/>
      <c r="O1572" s="3"/>
      <c r="P1572" s="3"/>
    </row>
    <row r="1573" spans="1:16" x14ac:dyDescent="0.3">
      <c r="A1573" s="100"/>
      <c r="B1573" s="100"/>
      <c r="C1573" s="100"/>
      <c r="D1573" s="3"/>
      <c r="E1573" s="3"/>
      <c r="F1573" s="101"/>
      <c r="G1573" s="101"/>
      <c r="H1573" s="3"/>
      <c r="I1573" s="3"/>
      <c r="J1573" s="3"/>
      <c r="K1573" s="3"/>
      <c r="L1573" s="3"/>
      <c r="M1573" s="3"/>
      <c r="N1573" s="3"/>
      <c r="O1573" s="3"/>
      <c r="P1573" s="3"/>
    </row>
    <row r="1574" spans="1:16" x14ac:dyDescent="0.3">
      <c r="A1574" s="100"/>
      <c r="B1574" s="100"/>
      <c r="C1574" s="100"/>
      <c r="D1574" s="3"/>
      <c r="E1574" s="3"/>
      <c r="F1574" s="101"/>
      <c r="G1574" s="101"/>
      <c r="H1574" s="3"/>
      <c r="I1574" s="3"/>
      <c r="J1574" s="3"/>
      <c r="K1574" s="3"/>
      <c r="L1574" s="3"/>
      <c r="M1574" s="3"/>
      <c r="N1574" s="3"/>
      <c r="O1574" s="3"/>
      <c r="P1574" s="3"/>
    </row>
    <row r="1575" spans="1:16" x14ac:dyDescent="0.3">
      <c r="A1575" s="100"/>
      <c r="B1575" s="100"/>
      <c r="C1575" s="100"/>
      <c r="D1575" s="3"/>
      <c r="E1575" s="3"/>
      <c r="F1575" s="101"/>
      <c r="G1575" s="101"/>
      <c r="H1575" s="3"/>
      <c r="I1575" s="3"/>
      <c r="J1575" s="3"/>
      <c r="K1575" s="3"/>
      <c r="L1575" s="3"/>
      <c r="M1575" s="3"/>
      <c r="N1575" s="3"/>
      <c r="O1575" s="3"/>
      <c r="P1575" s="3"/>
    </row>
    <row r="1576" spans="1:16" x14ac:dyDescent="0.3">
      <c r="A1576" s="100"/>
      <c r="B1576" s="100"/>
      <c r="C1576" s="100"/>
      <c r="D1576" s="3"/>
      <c r="E1576" s="3"/>
      <c r="F1576" s="101"/>
      <c r="G1576" s="101"/>
      <c r="H1576" s="3"/>
      <c r="I1576" s="3"/>
      <c r="J1576" s="3"/>
      <c r="K1576" s="3"/>
      <c r="L1576" s="3"/>
      <c r="M1576" s="3"/>
      <c r="N1576" s="3"/>
      <c r="O1576" s="3"/>
      <c r="P1576" s="3"/>
    </row>
    <row r="1577" spans="1:16" x14ac:dyDescent="0.3">
      <c r="A1577" s="100"/>
      <c r="B1577" s="100"/>
      <c r="C1577" s="100"/>
      <c r="D1577" s="3"/>
      <c r="E1577" s="3"/>
      <c r="F1577" s="101"/>
      <c r="G1577" s="101"/>
      <c r="H1577" s="3"/>
      <c r="I1577" s="3"/>
      <c r="J1577" s="3"/>
      <c r="K1577" s="3"/>
      <c r="L1577" s="3"/>
      <c r="M1577" s="3"/>
      <c r="N1577" s="3"/>
      <c r="O1577" s="3"/>
      <c r="P1577" s="3"/>
    </row>
    <row r="1578" spans="1:16" x14ac:dyDescent="0.3">
      <c r="A1578" s="100"/>
      <c r="B1578" s="100"/>
      <c r="C1578" s="100"/>
      <c r="D1578" s="3"/>
      <c r="E1578" s="3"/>
      <c r="F1578" s="101"/>
      <c r="G1578" s="101"/>
      <c r="H1578" s="3"/>
      <c r="I1578" s="3"/>
      <c r="J1578" s="3"/>
      <c r="K1578" s="3"/>
      <c r="L1578" s="3"/>
      <c r="M1578" s="3"/>
      <c r="N1578" s="3"/>
      <c r="O1578" s="3"/>
      <c r="P1578" s="3"/>
    </row>
    <row r="1579" spans="1:16" x14ac:dyDescent="0.3">
      <c r="A1579" s="100"/>
      <c r="B1579" s="100"/>
      <c r="C1579" s="100"/>
      <c r="D1579" s="3"/>
      <c r="E1579" s="3"/>
      <c r="F1579" s="101"/>
      <c r="G1579" s="101"/>
      <c r="H1579" s="3"/>
      <c r="I1579" s="3"/>
      <c r="J1579" s="3"/>
      <c r="K1579" s="3"/>
      <c r="L1579" s="3"/>
      <c r="M1579" s="3"/>
      <c r="N1579" s="3"/>
      <c r="O1579" s="3"/>
      <c r="P1579" s="3"/>
    </row>
    <row r="1580" spans="1:16" x14ac:dyDescent="0.3">
      <c r="A1580" s="100"/>
      <c r="B1580" s="100"/>
      <c r="C1580" s="100"/>
      <c r="D1580" s="3"/>
      <c r="E1580" s="3"/>
      <c r="F1580" s="101"/>
      <c r="G1580" s="101"/>
      <c r="H1580" s="3"/>
      <c r="I1580" s="3"/>
      <c r="J1580" s="3"/>
      <c r="K1580" s="3"/>
      <c r="L1580" s="3"/>
      <c r="M1580" s="3"/>
      <c r="N1580" s="3"/>
      <c r="O1580" s="3"/>
      <c r="P1580" s="3"/>
    </row>
    <row r="1581" spans="1:16" x14ac:dyDescent="0.3">
      <c r="A1581" s="100"/>
      <c r="B1581" s="100"/>
      <c r="C1581" s="100"/>
      <c r="D1581" s="3"/>
      <c r="E1581" s="3"/>
      <c r="F1581" s="101"/>
      <c r="G1581" s="101"/>
      <c r="H1581" s="3"/>
      <c r="I1581" s="3"/>
      <c r="J1581" s="3"/>
      <c r="K1581" s="3"/>
      <c r="L1581" s="3"/>
      <c r="M1581" s="3"/>
      <c r="N1581" s="3"/>
      <c r="O1581" s="3"/>
      <c r="P1581" s="3"/>
    </row>
    <row r="1582" spans="1:16" x14ac:dyDescent="0.3">
      <c r="A1582" s="100"/>
      <c r="B1582" s="100"/>
      <c r="C1582" s="100"/>
      <c r="D1582" s="3"/>
      <c r="E1582" s="3"/>
      <c r="F1582" s="101"/>
      <c r="G1582" s="101"/>
      <c r="H1582" s="3"/>
      <c r="I1582" s="3"/>
      <c r="J1582" s="3"/>
      <c r="K1582" s="3"/>
      <c r="L1582" s="3"/>
      <c r="M1582" s="3"/>
      <c r="N1582" s="3"/>
      <c r="O1582" s="3"/>
      <c r="P1582" s="3"/>
    </row>
    <row r="1583" spans="1:16" x14ac:dyDescent="0.3">
      <c r="A1583" s="100"/>
      <c r="B1583" s="100"/>
      <c r="C1583" s="100"/>
      <c r="D1583" s="3"/>
      <c r="E1583" s="3"/>
      <c r="F1583" s="101"/>
      <c r="G1583" s="101"/>
      <c r="H1583" s="3"/>
      <c r="I1583" s="3"/>
      <c r="J1583" s="3"/>
      <c r="K1583" s="3"/>
      <c r="L1583" s="3"/>
      <c r="M1583" s="3"/>
      <c r="N1583" s="3"/>
      <c r="O1583" s="3"/>
      <c r="P1583" s="3"/>
    </row>
    <row r="1584" spans="1:16" x14ac:dyDescent="0.3">
      <c r="A1584" s="100"/>
      <c r="B1584" s="100"/>
      <c r="C1584" s="100"/>
      <c r="D1584" s="3"/>
      <c r="E1584" s="3"/>
      <c r="F1584" s="101"/>
      <c r="G1584" s="101"/>
      <c r="H1584" s="3"/>
      <c r="I1584" s="3"/>
      <c r="J1584" s="3"/>
      <c r="K1584" s="3"/>
      <c r="L1584" s="3"/>
      <c r="M1584" s="3"/>
      <c r="N1584" s="3"/>
      <c r="O1584" s="3"/>
      <c r="P1584" s="3"/>
    </row>
    <row r="1585" spans="1:16" x14ac:dyDescent="0.3">
      <c r="A1585" s="100"/>
      <c r="B1585" s="100"/>
      <c r="C1585" s="100"/>
      <c r="D1585" s="3"/>
      <c r="E1585" s="3"/>
      <c r="F1585" s="101"/>
      <c r="G1585" s="101"/>
      <c r="H1585" s="3"/>
      <c r="I1585" s="3"/>
      <c r="J1585" s="3"/>
      <c r="K1585" s="3"/>
      <c r="L1585" s="3"/>
      <c r="M1585" s="3"/>
      <c r="N1585" s="3"/>
      <c r="O1585" s="3"/>
      <c r="P1585" s="3"/>
    </row>
    <row r="1586" spans="1:16" x14ac:dyDescent="0.3">
      <c r="A1586" s="100"/>
      <c r="B1586" s="100"/>
      <c r="C1586" s="100"/>
      <c r="D1586" s="3"/>
      <c r="E1586" s="3"/>
      <c r="F1586" s="101"/>
      <c r="G1586" s="101"/>
      <c r="H1586" s="3"/>
      <c r="I1586" s="3"/>
      <c r="J1586" s="3"/>
      <c r="K1586" s="3"/>
      <c r="L1586" s="3"/>
      <c r="M1586" s="3"/>
      <c r="N1586" s="3"/>
      <c r="O1586" s="3"/>
      <c r="P1586" s="3"/>
    </row>
    <row r="1587" spans="1:16" x14ac:dyDescent="0.3">
      <c r="A1587" s="100"/>
      <c r="B1587" s="100"/>
      <c r="C1587" s="100"/>
      <c r="D1587" s="3"/>
      <c r="E1587" s="3"/>
      <c r="F1587" s="101"/>
      <c r="G1587" s="101"/>
      <c r="H1587" s="3"/>
      <c r="I1587" s="3"/>
      <c r="J1587" s="3"/>
      <c r="K1587" s="3"/>
      <c r="L1587" s="3"/>
      <c r="M1587" s="3"/>
      <c r="N1587" s="3"/>
      <c r="O1587" s="3"/>
      <c r="P1587" s="3"/>
    </row>
    <row r="1588" spans="1:16" x14ac:dyDescent="0.3">
      <c r="A1588" s="100"/>
      <c r="B1588" s="100"/>
      <c r="C1588" s="100"/>
      <c r="D1588" s="3"/>
      <c r="E1588" s="3"/>
      <c r="F1588" s="101"/>
      <c r="G1588" s="101"/>
      <c r="H1588" s="3"/>
      <c r="I1588" s="3"/>
      <c r="J1588" s="3"/>
      <c r="K1588" s="3"/>
      <c r="L1588" s="3"/>
      <c r="M1588" s="3"/>
      <c r="N1588" s="3"/>
      <c r="O1588" s="3"/>
      <c r="P1588" s="3"/>
    </row>
    <row r="1589" spans="1:16" x14ac:dyDescent="0.3">
      <c r="A1589" s="100"/>
      <c r="B1589" s="100"/>
      <c r="C1589" s="100"/>
      <c r="D1589" s="3"/>
      <c r="E1589" s="3"/>
      <c r="F1589" s="101"/>
      <c r="G1589" s="101"/>
      <c r="H1589" s="3"/>
      <c r="I1589" s="3"/>
      <c r="J1589" s="3"/>
      <c r="K1589" s="3"/>
      <c r="L1589" s="3"/>
      <c r="M1589" s="3"/>
      <c r="N1589" s="3"/>
      <c r="O1589" s="3"/>
      <c r="P1589" s="3"/>
    </row>
    <row r="1590" spans="1:16" x14ac:dyDescent="0.3">
      <c r="A1590" s="100"/>
      <c r="B1590" s="100"/>
      <c r="C1590" s="100"/>
      <c r="D1590" s="3"/>
      <c r="E1590" s="3"/>
      <c r="F1590" s="101"/>
      <c r="G1590" s="101"/>
      <c r="H1590" s="3"/>
      <c r="I1590" s="3"/>
      <c r="J1590" s="3"/>
      <c r="K1590" s="3"/>
      <c r="L1590" s="3"/>
      <c r="M1590" s="3"/>
      <c r="N1590" s="3"/>
      <c r="O1590" s="3"/>
      <c r="P1590" s="3"/>
    </row>
    <row r="1591" spans="1:16" x14ac:dyDescent="0.3">
      <c r="A1591" s="100"/>
      <c r="B1591" s="100"/>
      <c r="C1591" s="100"/>
      <c r="D1591" s="3"/>
      <c r="E1591" s="3"/>
      <c r="F1591" s="101"/>
      <c r="G1591" s="101"/>
      <c r="H1591" s="3"/>
      <c r="I1591" s="3"/>
      <c r="J1591" s="3"/>
      <c r="K1591" s="3"/>
      <c r="L1591" s="3"/>
      <c r="M1591" s="3"/>
      <c r="N1591" s="3"/>
      <c r="O1591" s="3"/>
      <c r="P1591" s="3"/>
    </row>
    <row r="1592" spans="1:16" x14ac:dyDescent="0.3">
      <c r="A1592" s="100"/>
      <c r="B1592" s="100"/>
      <c r="C1592" s="100"/>
      <c r="D1592" s="3"/>
      <c r="E1592" s="3"/>
      <c r="F1592" s="101"/>
      <c r="G1592" s="101"/>
      <c r="H1592" s="3"/>
      <c r="I1592" s="3"/>
      <c r="J1592" s="3"/>
      <c r="K1592" s="3"/>
      <c r="L1592" s="3"/>
      <c r="M1592" s="3"/>
      <c r="N1592" s="3"/>
      <c r="O1592" s="3"/>
      <c r="P1592" s="3"/>
    </row>
    <row r="1593" spans="1:16" x14ac:dyDescent="0.3">
      <c r="A1593" s="100"/>
      <c r="B1593" s="100"/>
      <c r="C1593" s="100"/>
      <c r="D1593" s="3"/>
      <c r="E1593" s="3"/>
      <c r="F1593" s="101"/>
      <c r="G1593" s="101"/>
      <c r="H1593" s="3"/>
      <c r="I1593" s="3"/>
      <c r="J1593" s="3"/>
      <c r="K1593" s="3"/>
      <c r="L1593" s="3"/>
      <c r="M1593" s="3"/>
      <c r="N1593" s="3"/>
      <c r="O1593" s="3"/>
      <c r="P1593" s="3"/>
    </row>
    <row r="1594" spans="1:16" x14ac:dyDescent="0.3">
      <c r="A1594" s="100"/>
      <c r="B1594" s="100"/>
      <c r="C1594" s="100"/>
      <c r="D1594" s="3"/>
      <c r="E1594" s="3"/>
      <c r="F1594" s="101"/>
      <c r="G1594" s="101"/>
      <c r="H1594" s="3"/>
      <c r="I1594" s="3"/>
      <c r="J1594" s="3"/>
      <c r="K1594" s="3"/>
      <c r="L1594" s="3"/>
      <c r="M1594" s="3"/>
      <c r="N1594" s="3"/>
      <c r="O1594" s="3"/>
      <c r="P1594" s="3"/>
    </row>
    <row r="1595" spans="1:16" x14ac:dyDescent="0.3">
      <c r="A1595" s="100"/>
      <c r="B1595" s="100"/>
      <c r="C1595" s="100"/>
      <c r="D1595" s="3"/>
      <c r="E1595" s="3"/>
      <c r="F1595" s="101"/>
      <c r="G1595" s="101"/>
      <c r="H1595" s="3"/>
      <c r="I1595" s="3"/>
      <c r="J1595" s="3"/>
      <c r="K1595" s="3"/>
      <c r="L1595" s="3"/>
      <c r="M1595" s="3"/>
      <c r="N1595" s="3"/>
      <c r="O1595" s="3"/>
      <c r="P1595" s="3"/>
    </row>
    <row r="1596" spans="1:16" x14ac:dyDescent="0.3">
      <c r="A1596" s="100"/>
      <c r="B1596" s="100"/>
      <c r="C1596" s="100"/>
      <c r="D1596" s="3"/>
      <c r="E1596" s="3"/>
      <c r="F1596" s="101"/>
      <c r="G1596" s="101"/>
      <c r="H1596" s="3"/>
      <c r="I1596" s="3"/>
      <c r="J1596" s="3"/>
      <c r="K1596" s="3"/>
      <c r="L1596" s="3"/>
      <c r="M1596" s="3"/>
      <c r="N1596" s="3"/>
      <c r="O1596" s="3"/>
      <c r="P1596" s="3"/>
    </row>
    <row r="1597" spans="1:16" x14ac:dyDescent="0.3">
      <c r="A1597" s="100"/>
      <c r="B1597" s="100"/>
      <c r="C1597" s="100"/>
      <c r="D1597" s="3"/>
      <c r="E1597" s="3"/>
      <c r="F1597" s="101"/>
      <c r="G1597" s="101"/>
      <c r="H1597" s="3"/>
      <c r="I1597" s="3"/>
      <c r="J1597" s="3"/>
      <c r="K1597" s="3"/>
      <c r="L1597" s="3"/>
      <c r="M1597" s="3"/>
      <c r="N1597" s="3"/>
      <c r="O1597" s="3"/>
      <c r="P1597" s="3"/>
    </row>
    <row r="1598" spans="1:16" x14ac:dyDescent="0.3">
      <c r="A1598" s="100"/>
      <c r="B1598" s="100"/>
      <c r="C1598" s="100"/>
      <c r="D1598" s="3"/>
      <c r="E1598" s="3"/>
      <c r="F1598" s="101"/>
      <c r="G1598" s="101"/>
      <c r="H1598" s="3"/>
      <c r="I1598" s="3"/>
      <c r="J1598" s="3"/>
      <c r="K1598" s="3"/>
      <c r="L1598" s="3"/>
      <c r="M1598" s="3"/>
      <c r="N1598" s="3"/>
      <c r="O1598" s="3"/>
      <c r="P1598" s="3"/>
    </row>
    <row r="1599" spans="1:16" x14ac:dyDescent="0.3">
      <c r="A1599" s="100"/>
      <c r="B1599" s="100"/>
      <c r="C1599" s="100"/>
      <c r="D1599" s="3"/>
      <c r="E1599" s="3"/>
      <c r="F1599" s="101"/>
      <c r="G1599" s="101"/>
      <c r="H1599" s="3"/>
      <c r="I1599" s="3"/>
      <c r="J1599" s="3"/>
      <c r="K1599" s="3"/>
      <c r="L1599" s="3"/>
      <c r="M1599" s="3"/>
      <c r="N1599" s="3"/>
      <c r="O1599" s="3"/>
      <c r="P1599" s="3"/>
    </row>
    <row r="1600" spans="1:16" x14ac:dyDescent="0.3">
      <c r="A1600" s="100"/>
      <c r="B1600" s="100"/>
      <c r="C1600" s="100"/>
      <c r="D1600" s="3"/>
      <c r="E1600" s="3"/>
      <c r="F1600" s="101"/>
      <c r="G1600" s="101"/>
      <c r="H1600" s="3"/>
      <c r="I1600" s="3"/>
      <c r="J1600" s="3"/>
      <c r="K1600" s="3"/>
      <c r="L1600" s="3"/>
      <c r="M1600" s="3"/>
      <c r="N1600" s="3"/>
      <c r="O1600" s="3"/>
      <c r="P1600" s="3"/>
    </row>
    <row r="1601" spans="1:16" x14ac:dyDescent="0.3">
      <c r="A1601" s="100"/>
      <c r="B1601" s="100"/>
      <c r="C1601" s="100"/>
      <c r="D1601" s="3"/>
      <c r="E1601" s="3"/>
      <c r="F1601" s="101"/>
      <c r="G1601" s="101"/>
      <c r="H1601" s="3"/>
      <c r="I1601" s="3"/>
      <c r="J1601" s="3"/>
      <c r="K1601" s="3"/>
      <c r="L1601" s="3"/>
      <c r="M1601" s="3"/>
      <c r="N1601" s="3"/>
      <c r="O1601" s="3"/>
      <c r="P1601" s="3"/>
    </row>
    <row r="1602" spans="1:16" x14ac:dyDescent="0.3">
      <c r="A1602" s="100"/>
      <c r="B1602" s="100"/>
      <c r="C1602" s="100"/>
      <c r="D1602" s="3"/>
      <c r="E1602" s="3"/>
      <c r="F1602" s="101"/>
      <c r="G1602" s="101"/>
      <c r="H1602" s="3"/>
      <c r="I1602" s="3"/>
      <c r="J1602" s="3"/>
      <c r="K1602" s="3"/>
      <c r="L1602" s="3"/>
      <c r="M1602" s="3"/>
      <c r="N1602" s="3"/>
      <c r="O1602" s="3"/>
      <c r="P1602" s="3"/>
    </row>
    <row r="1603" spans="1:16" x14ac:dyDescent="0.3">
      <c r="A1603" s="100"/>
      <c r="B1603" s="100"/>
      <c r="C1603" s="100"/>
      <c r="D1603" s="3"/>
      <c r="E1603" s="3"/>
      <c r="F1603" s="101"/>
      <c r="G1603" s="101"/>
      <c r="H1603" s="3"/>
      <c r="I1603" s="3"/>
      <c r="J1603" s="3"/>
      <c r="K1603" s="3"/>
      <c r="L1603" s="3"/>
      <c r="M1603" s="3"/>
      <c r="N1603" s="3"/>
      <c r="O1603" s="3"/>
      <c r="P1603" s="3"/>
    </row>
    <row r="1604" spans="1:16" x14ac:dyDescent="0.3">
      <c r="A1604" s="100"/>
      <c r="B1604" s="100"/>
      <c r="C1604" s="100"/>
      <c r="D1604" s="3"/>
      <c r="E1604" s="3"/>
      <c r="F1604" s="101"/>
      <c r="G1604" s="101"/>
      <c r="H1604" s="3"/>
      <c r="I1604" s="3"/>
      <c r="J1604" s="3"/>
      <c r="K1604" s="3"/>
      <c r="L1604" s="3"/>
      <c r="M1604" s="3"/>
      <c r="N1604" s="3"/>
      <c r="O1604" s="3"/>
      <c r="P1604" s="3"/>
    </row>
    <row r="1605" spans="1:16" x14ac:dyDescent="0.3">
      <c r="A1605" s="100"/>
      <c r="B1605" s="100"/>
      <c r="C1605" s="100"/>
      <c r="D1605" s="3"/>
      <c r="E1605" s="3"/>
      <c r="F1605" s="101"/>
      <c r="G1605" s="101"/>
      <c r="H1605" s="3"/>
      <c r="I1605" s="3"/>
      <c r="J1605" s="3"/>
      <c r="K1605" s="3"/>
      <c r="L1605" s="3"/>
      <c r="M1605" s="3"/>
      <c r="N1605" s="3"/>
      <c r="O1605" s="3"/>
      <c r="P1605" s="3"/>
    </row>
    <row r="1606" spans="1:16" x14ac:dyDescent="0.3">
      <c r="A1606" s="100"/>
      <c r="B1606" s="100"/>
      <c r="C1606" s="100"/>
      <c r="D1606" s="3"/>
      <c r="E1606" s="3"/>
      <c r="F1606" s="101"/>
      <c r="G1606" s="101"/>
      <c r="H1606" s="3"/>
      <c r="I1606" s="3"/>
      <c r="J1606" s="3"/>
      <c r="K1606" s="3"/>
      <c r="L1606" s="3"/>
      <c r="M1606" s="3"/>
      <c r="N1606" s="3"/>
      <c r="O1606" s="3"/>
      <c r="P1606" s="3"/>
    </row>
    <row r="1607" spans="1:16" x14ac:dyDescent="0.3">
      <c r="A1607" s="100"/>
      <c r="B1607" s="100"/>
      <c r="C1607" s="100"/>
      <c r="D1607" s="3"/>
      <c r="E1607" s="3"/>
      <c r="F1607" s="101"/>
      <c r="G1607" s="101"/>
      <c r="H1607" s="3"/>
      <c r="I1607" s="3"/>
      <c r="J1607" s="3"/>
      <c r="K1607" s="3"/>
      <c r="L1607" s="3"/>
      <c r="M1607" s="3"/>
      <c r="N1607" s="3"/>
      <c r="O1607" s="3"/>
      <c r="P1607" s="3"/>
    </row>
    <row r="1608" spans="1:16" x14ac:dyDescent="0.3">
      <c r="A1608" s="100"/>
      <c r="B1608" s="100"/>
      <c r="C1608" s="100"/>
      <c r="D1608" s="3"/>
      <c r="E1608" s="3"/>
      <c r="F1608" s="101"/>
      <c r="G1608" s="101"/>
      <c r="H1608" s="3"/>
      <c r="I1608" s="3"/>
      <c r="J1608" s="3"/>
      <c r="K1608" s="3"/>
      <c r="L1608" s="3"/>
      <c r="M1608" s="3"/>
      <c r="N1608" s="3"/>
      <c r="O1608" s="3"/>
      <c r="P1608" s="3"/>
    </row>
    <row r="1609" spans="1:16" x14ac:dyDescent="0.3">
      <c r="A1609" s="100"/>
      <c r="B1609" s="100"/>
      <c r="C1609" s="100"/>
      <c r="D1609" s="3"/>
      <c r="E1609" s="3"/>
      <c r="F1609" s="101"/>
      <c r="G1609" s="101"/>
      <c r="H1609" s="3"/>
      <c r="I1609" s="3"/>
      <c r="J1609" s="3"/>
      <c r="K1609" s="3"/>
      <c r="L1609" s="3"/>
      <c r="M1609" s="3"/>
      <c r="N1609" s="3"/>
      <c r="O1609" s="3"/>
      <c r="P1609" s="3"/>
    </row>
    <row r="1610" spans="1:16" x14ac:dyDescent="0.3">
      <c r="A1610" s="100"/>
      <c r="B1610" s="100"/>
      <c r="C1610" s="100"/>
      <c r="D1610" s="3"/>
      <c r="E1610" s="3"/>
      <c r="F1610" s="101"/>
      <c r="G1610" s="101"/>
      <c r="H1610" s="3"/>
      <c r="I1610" s="3"/>
      <c r="J1610" s="3"/>
      <c r="K1610" s="3"/>
      <c r="L1610" s="3"/>
      <c r="M1610" s="3"/>
      <c r="N1610" s="3"/>
      <c r="O1610" s="3"/>
      <c r="P1610" s="3"/>
    </row>
    <row r="1611" spans="1:16" x14ac:dyDescent="0.3">
      <c r="A1611" s="100"/>
      <c r="B1611" s="100"/>
      <c r="C1611" s="100"/>
      <c r="D1611" s="3"/>
      <c r="E1611" s="3"/>
      <c r="F1611" s="101"/>
      <c r="G1611" s="101"/>
      <c r="H1611" s="3"/>
      <c r="I1611" s="3"/>
      <c r="J1611" s="3"/>
      <c r="K1611" s="3"/>
      <c r="L1611" s="3"/>
      <c r="M1611" s="3"/>
      <c r="N1611" s="3"/>
      <c r="O1611" s="3"/>
      <c r="P1611" s="3"/>
    </row>
    <row r="1612" spans="1:16" x14ac:dyDescent="0.3">
      <c r="A1612" s="100"/>
      <c r="B1612" s="100"/>
      <c r="C1612" s="100"/>
      <c r="D1612" s="3"/>
      <c r="E1612" s="3"/>
      <c r="F1612" s="101"/>
      <c r="G1612" s="101"/>
      <c r="H1612" s="3"/>
      <c r="I1612" s="3"/>
      <c r="J1612" s="3"/>
      <c r="K1612" s="3"/>
      <c r="L1612" s="3"/>
      <c r="M1612" s="3"/>
      <c r="N1612" s="3"/>
      <c r="O1612" s="3"/>
      <c r="P1612" s="3"/>
    </row>
    <row r="1613" spans="1:16" x14ac:dyDescent="0.3">
      <c r="A1613" s="100"/>
      <c r="B1613" s="100"/>
      <c r="C1613" s="100"/>
      <c r="D1613" s="3"/>
      <c r="E1613" s="3"/>
      <c r="F1613" s="101"/>
      <c r="G1613" s="101"/>
      <c r="H1613" s="3"/>
      <c r="I1613" s="3"/>
      <c r="J1613" s="3"/>
      <c r="K1613" s="3"/>
      <c r="L1613" s="3"/>
      <c r="M1613" s="3"/>
      <c r="N1613" s="3"/>
      <c r="O1613" s="3"/>
      <c r="P1613" s="3"/>
    </row>
    <row r="1614" spans="1:16" x14ac:dyDescent="0.3">
      <c r="A1614" s="100"/>
      <c r="B1614" s="100"/>
      <c r="C1614" s="100"/>
      <c r="D1614" s="3"/>
      <c r="E1614" s="3"/>
      <c r="F1614" s="101"/>
      <c r="G1614" s="101"/>
      <c r="H1614" s="3"/>
      <c r="I1614" s="3"/>
      <c r="J1614" s="3"/>
      <c r="K1614" s="3"/>
      <c r="L1614" s="3"/>
      <c r="M1614" s="3"/>
      <c r="N1614" s="3"/>
      <c r="O1614" s="3"/>
      <c r="P1614" s="3"/>
    </row>
    <row r="1615" spans="1:16" x14ac:dyDescent="0.3">
      <c r="A1615" s="100"/>
      <c r="B1615" s="100"/>
      <c r="C1615" s="100"/>
      <c r="D1615" s="3"/>
      <c r="E1615" s="3"/>
      <c r="F1615" s="101"/>
      <c r="G1615" s="101"/>
      <c r="H1615" s="3"/>
      <c r="I1615" s="3"/>
      <c r="J1615" s="3"/>
      <c r="K1615" s="3"/>
      <c r="L1615" s="3"/>
      <c r="M1615" s="3"/>
      <c r="N1615" s="3"/>
      <c r="O1615" s="3"/>
      <c r="P1615" s="3"/>
    </row>
    <row r="1616" spans="1:16" x14ac:dyDescent="0.3">
      <c r="A1616" s="100"/>
      <c r="B1616" s="100"/>
      <c r="C1616" s="100"/>
      <c r="D1616" s="3"/>
      <c r="E1616" s="3"/>
      <c r="F1616" s="101"/>
      <c r="G1616" s="101"/>
      <c r="H1616" s="3"/>
      <c r="I1616" s="3"/>
      <c r="J1616" s="3"/>
      <c r="K1616" s="3"/>
      <c r="L1616" s="3"/>
      <c r="M1616" s="3"/>
      <c r="N1616" s="3"/>
      <c r="O1616" s="3"/>
      <c r="P1616" s="3"/>
    </row>
    <row r="1617" spans="1:16" x14ac:dyDescent="0.3">
      <c r="A1617" s="100"/>
      <c r="B1617" s="100"/>
      <c r="C1617" s="100"/>
      <c r="D1617" s="3"/>
      <c r="E1617" s="3"/>
      <c r="F1617" s="101"/>
      <c r="G1617" s="101"/>
      <c r="H1617" s="3"/>
      <c r="I1617" s="3"/>
      <c r="J1617" s="3"/>
      <c r="K1617" s="3"/>
      <c r="L1617" s="3"/>
      <c r="M1617" s="3"/>
      <c r="N1617" s="3"/>
      <c r="O1617" s="3"/>
      <c r="P1617" s="3"/>
    </row>
    <row r="1618" spans="1:16" x14ac:dyDescent="0.3">
      <c r="A1618" s="100"/>
      <c r="B1618" s="100"/>
      <c r="C1618" s="100"/>
      <c r="D1618" s="3"/>
      <c r="E1618" s="3"/>
      <c r="F1618" s="101"/>
      <c r="G1618" s="101"/>
      <c r="H1618" s="3"/>
      <c r="I1618" s="3"/>
      <c r="J1618" s="3"/>
      <c r="K1618" s="3"/>
      <c r="L1618" s="3"/>
      <c r="M1618" s="3"/>
      <c r="N1618" s="3"/>
      <c r="O1618" s="3"/>
      <c r="P1618" s="3"/>
    </row>
    <row r="1619" spans="1:16" x14ac:dyDescent="0.3">
      <c r="A1619" s="100"/>
      <c r="B1619" s="100"/>
      <c r="C1619" s="100"/>
      <c r="D1619" s="3"/>
      <c r="E1619" s="3"/>
      <c r="F1619" s="101"/>
      <c r="G1619" s="101"/>
      <c r="H1619" s="3"/>
      <c r="I1619" s="3"/>
      <c r="J1619" s="3"/>
      <c r="K1619" s="3"/>
      <c r="L1619" s="3"/>
      <c r="M1619" s="3"/>
      <c r="N1619" s="3"/>
      <c r="O1619" s="3"/>
      <c r="P1619" s="3"/>
    </row>
    <row r="1620" spans="1:16" x14ac:dyDescent="0.3">
      <c r="A1620" s="100"/>
      <c r="B1620" s="100"/>
      <c r="C1620" s="100"/>
      <c r="D1620" s="3"/>
      <c r="E1620" s="3"/>
      <c r="F1620" s="101"/>
      <c r="G1620" s="101"/>
      <c r="H1620" s="3"/>
      <c r="I1620" s="3"/>
      <c r="J1620" s="3"/>
      <c r="K1620" s="3"/>
      <c r="L1620" s="3"/>
      <c r="M1620" s="3"/>
      <c r="N1620" s="3"/>
      <c r="O1620" s="3"/>
      <c r="P1620" s="3"/>
    </row>
    <row r="1621" spans="1:16" x14ac:dyDescent="0.3">
      <c r="A1621" s="100"/>
      <c r="B1621" s="100"/>
      <c r="C1621" s="100"/>
      <c r="D1621" s="3"/>
      <c r="E1621" s="3"/>
      <c r="F1621" s="101"/>
      <c r="G1621" s="101"/>
      <c r="H1621" s="3"/>
      <c r="I1621" s="3"/>
      <c r="J1621" s="3"/>
      <c r="K1621" s="3"/>
      <c r="L1621" s="3"/>
      <c r="M1621" s="3"/>
      <c r="N1621" s="3"/>
      <c r="O1621" s="3"/>
      <c r="P1621" s="3"/>
    </row>
    <row r="1622" spans="1:16" x14ac:dyDescent="0.3">
      <c r="A1622" s="100"/>
      <c r="B1622" s="100"/>
      <c r="C1622" s="100"/>
      <c r="D1622" s="3"/>
      <c r="E1622" s="3"/>
      <c r="F1622" s="101"/>
      <c r="G1622" s="101"/>
      <c r="H1622" s="3"/>
      <c r="I1622" s="3"/>
      <c r="J1622" s="3"/>
      <c r="K1622" s="3"/>
      <c r="L1622" s="3"/>
      <c r="M1622" s="3"/>
      <c r="N1622" s="3"/>
      <c r="O1622" s="3"/>
      <c r="P1622" s="3"/>
    </row>
    <row r="1623" spans="1:16" x14ac:dyDescent="0.3">
      <c r="A1623" s="100"/>
      <c r="B1623" s="100"/>
      <c r="C1623" s="100"/>
      <c r="D1623" s="3"/>
      <c r="E1623" s="3"/>
      <c r="F1623" s="101"/>
      <c r="G1623" s="101"/>
      <c r="H1623" s="3"/>
      <c r="I1623" s="3"/>
      <c r="J1623" s="3"/>
      <c r="K1623" s="3"/>
      <c r="L1623" s="3"/>
      <c r="M1623" s="3"/>
      <c r="N1623" s="3"/>
      <c r="O1623" s="3"/>
      <c r="P1623" s="3"/>
    </row>
    <row r="1624" spans="1:16" x14ac:dyDescent="0.3">
      <c r="A1624" s="100"/>
      <c r="B1624" s="100"/>
      <c r="C1624" s="100"/>
      <c r="D1624" s="3"/>
      <c r="E1624" s="3"/>
      <c r="F1624" s="101"/>
      <c r="G1624" s="101"/>
      <c r="H1624" s="3"/>
      <c r="I1624" s="3"/>
      <c r="J1624" s="3"/>
      <c r="K1624" s="3"/>
      <c r="L1624" s="3"/>
      <c r="M1624" s="3"/>
      <c r="N1624" s="3"/>
      <c r="O1624" s="3"/>
      <c r="P1624" s="3"/>
    </row>
    <row r="1625" spans="1:16" x14ac:dyDescent="0.3">
      <c r="A1625" s="100"/>
      <c r="B1625" s="100"/>
      <c r="C1625" s="100"/>
      <c r="D1625" s="3"/>
      <c r="E1625" s="3"/>
      <c r="F1625" s="101"/>
      <c r="G1625" s="101"/>
      <c r="H1625" s="3"/>
      <c r="I1625" s="3"/>
      <c r="J1625" s="3"/>
      <c r="K1625" s="3"/>
      <c r="L1625" s="3"/>
      <c r="M1625" s="3"/>
      <c r="N1625" s="3"/>
      <c r="O1625" s="3"/>
      <c r="P1625" s="3"/>
    </row>
    <row r="1626" spans="1:16" x14ac:dyDescent="0.3">
      <c r="A1626" s="100"/>
      <c r="B1626" s="100"/>
      <c r="C1626" s="100"/>
      <c r="D1626" s="3"/>
      <c r="E1626" s="3"/>
      <c r="F1626" s="101"/>
      <c r="G1626" s="101"/>
      <c r="H1626" s="3"/>
      <c r="I1626" s="3"/>
      <c r="J1626" s="3"/>
      <c r="K1626" s="3"/>
      <c r="L1626" s="3"/>
      <c r="M1626" s="3"/>
      <c r="N1626" s="3"/>
      <c r="O1626" s="3"/>
      <c r="P1626" s="3"/>
    </row>
    <row r="1627" spans="1:16" x14ac:dyDescent="0.3">
      <c r="A1627" s="100"/>
      <c r="B1627" s="100"/>
      <c r="C1627" s="100"/>
      <c r="D1627" s="3"/>
      <c r="E1627" s="3"/>
      <c r="F1627" s="101"/>
      <c r="G1627" s="101"/>
      <c r="H1627" s="3"/>
      <c r="I1627" s="3"/>
      <c r="J1627" s="3"/>
      <c r="K1627" s="3"/>
      <c r="L1627" s="3"/>
      <c r="M1627" s="3"/>
      <c r="N1627" s="3"/>
      <c r="O1627" s="3"/>
      <c r="P1627" s="3"/>
    </row>
    <row r="1628" spans="1:16" x14ac:dyDescent="0.3">
      <c r="A1628" s="100"/>
      <c r="B1628" s="100"/>
      <c r="C1628" s="100"/>
      <c r="D1628" s="3"/>
      <c r="E1628" s="3"/>
      <c r="F1628" s="101"/>
      <c r="G1628" s="101"/>
      <c r="H1628" s="3"/>
      <c r="I1628" s="3"/>
      <c r="J1628" s="3"/>
      <c r="K1628" s="3"/>
      <c r="L1628" s="3"/>
      <c r="M1628" s="3"/>
      <c r="N1628" s="3"/>
      <c r="O1628" s="3"/>
      <c r="P1628" s="3"/>
    </row>
    <row r="1629" spans="1:16" x14ac:dyDescent="0.3">
      <c r="A1629" s="100"/>
      <c r="B1629" s="100"/>
      <c r="C1629" s="100"/>
      <c r="D1629" s="3"/>
      <c r="E1629" s="3"/>
      <c r="F1629" s="101"/>
      <c r="G1629" s="101"/>
      <c r="H1629" s="3"/>
      <c r="I1629" s="3"/>
      <c r="J1629" s="3"/>
      <c r="K1629" s="3"/>
      <c r="L1629" s="3"/>
      <c r="M1629" s="3"/>
      <c r="N1629" s="3"/>
      <c r="O1629" s="3"/>
      <c r="P1629" s="3"/>
    </row>
    <row r="1630" spans="1:16" x14ac:dyDescent="0.3">
      <c r="A1630" s="100"/>
      <c r="B1630" s="100"/>
      <c r="C1630" s="100"/>
      <c r="D1630" s="3"/>
      <c r="E1630" s="3"/>
      <c r="F1630" s="101"/>
      <c r="G1630" s="101"/>
      <c r="H1630" s="3"/>
      <c r="I1630" s="3"/>
      <c r="J1630" s="3"/>
      <c r="K1630" s="3"/>
      <c r="L1630" s="3"/>
      <c r="M1630" s="3"/>
      <c r="N1630" s="3"/>
      <c r="O1630" s="3"/>
      <c r="P1630" s="3"/>
    </row>
    <row r="1631" spans="1:16" x14ac:dyDescent="0.3">
      <c r="A1631" s="100"/>
      <c r="B1631" s="100"/>
      <c r="C1631" s="100"/>
      <c r="D1631" s="3"/>
      <c r="E1631" s="3"/>
      <c r="F1631" s="101"/>
      <c r="G1631" s="101"/>
      <c r="H1631" s="3"/>
      <c r="I1631" s="3"/>
      <c r="J1631" s="3"/>
      <c r="K1631" s="3"/>
      <c r="L1631" s="3"/>
      <c r="M1631" s="3"/>
      <c r="N1631" s="3"/>
      <c r="O1631" s="3"/>
      <c r="P1631" s="3"/>
    </row>
    <row r="1632" spans="1:16" x14ac:dyDescent="0.3">
      <c r="A1632" s="100"/>
      <c r="B1632" s="100"/>
      <c r="C1632" s="100"/>
      <c r="D1632" s="3"/>
      <c r="E1632" s="3"/>
      <c r="F1632" s="101"/>
      <c r="G1632" s="101"/>
      <c r="H1632" s="3"/>
      <c r="I1632" s="3"/>
      <c r="J1632" s="3"/>
      <c r="K1632" s="3"/>
      <c r="L1632" s="3"/>
      <c r="M1632" s="3"/>
      <c r="N1632" s="3"/>
      <c r="O1632" s="3"/>
      <c r="P1632" s="3"/>
    </row>
    <row r="1633" spans="1:16" x14ac:dyDescent="0.3">
      <c r="A1633" s="100"/>
      <c r="B1633" s="100"/>
      <c r="C1633" s="100"/>
      <c r="D1633" s="3"/>
      <c r="E1633" s="3"/>
      <c r="F1633" s="101"/>
      <c r="G1633" s="101"/>
      <c r="H1633" s="3"/>
      <c r="I1633" s="3"/>
      <c r="J1633" s="3"/>
      <c r="K1633" s="3"/>
      <c r="L1633" s="3"/>
      <c r="M1633" s="3"/>
      <c r="N1633" s="3"/>
      <c r="O1633" s="3"/>
      <c r="P1633" s="3"/>
    </row>
    <row r="1634" spans="1:16" x14ac:dyDescent="0.3">
      <c r="A1634" s="100"/>
      <c r="B1634" s="100"/>
      <c r="C1634" s="100"/>
      <c r="D1634" s="3"/>
      <c r="E1634" s="3"/>
      <c r="F1634" s="101"/>
      <c r="G1634" s="101"/>
      <c r="H1634" s="3"/>
      <c r="I1634" s="3"/>
      <c r="J1634" s="3"/>
      <c r="K1634" s="3"/>
      <c r="L1634" s="3"/>
      <c r="M1634" s="3"/>
      <c r="N1634" s="3"/>
      <c r="O1634" s="3"/>
      <c r="P1634" s="3"/>
    </row>
    <row r="1635" spans="1:16" x14ac:dyDescent="0.3">
      <c r="A1635" s="100"/>
      <c r="B1635" s="100"/>
      <c r="C1635" s="100"/>
      <c r="D1635" s="3"/>
      <c r="E1635" s="3"/>
      <c r="F1635" s="101"/>
      <c r="G1635" s="101"/>
      <c r="H1635" s="3"/>
      <c r="I1635" s="3"/>
      <c r="J1635" s="3"/>
      <c r="K1635" s="3"/>
      <c r="L1635" s="3"/>
      <c r="M1635" s="3"/>
      <c r="N1635" s="3"/>
      <c r="O1635" s="3"/>
      <c r="P1635" s="3"/>
    </row>
    <row r="1636" spans="1:16" x14ac:dyDescent="0.3">
      <c r="A1636" s="100"/>
      <c r="B1636" s="100"/>
      <c r="C1636" s="100"/>
      <c r="D1636" s="3"/>
      <c r="E1636" s="3"/>
      <c r="F1636" s="101"/>
      <c r="G1636" s="101"/>
      <c r="H1636" s="3"/>
      <c r="I1636" s="3"/>
      <c r="J1636" s="3"/>
      <c r="K1636" s="3"/>
      <c r="L1636" s="3"/>
      <c r="M1636" s="3"/>
      <c r="N1636" s="3"/>
      <c r="O1636" s="3"/>
      <c r="P1636" s="3"/>
    </row>
    <row r="1637" spans="1:16" x14ac:dyDescent="0.3">
      <c r="A1637" s="100"/>
      <c r="B1637" s="100"/>
      <c r="C1637" s="100"/>
      <c r="D1637" s="3"/>
      <c r="E1637" s="3"/>
      <c r="F1637" s="101"/>
      <c r="G1637" s="101"/>
      <c r="H1637" s="3"/>
      <c r="I1637" s="3"/>
      <c r="J1637" s="3"/>
      <c r="K1637" s="3"/>
      <c r="L1637" s="3"/>
      <c r="M1637" s="3"/>
      <c r="N1637" s="3"/>
      <c r="O1637" s="3"/>
      <c r="P1637" s="3"/>
    </row>
    <row r="1638" spans="1:16" x14ac:dyDescent="0.3">
      <c r="A1638" s="100"/>
      <c r="B1638" s="100"/>
      <c r="C1638" s="100"/>
      <c r="D1638" s="3"/>
      <c r="E1638" s="3"/>
      <c r="F1638" s="101"/>
      <c r="G1638" s="101"/>
      <c r="H1638" s="3"/>
      <c r="I1638" s="3"/>
      <c r="J1638" s="3"/>
      <c r="K1638" s="3"/>
      <c r="L1638" s="3"/>
      <c r="M1638" s="3"/>
      <c r="N1638" s="3"/>
      <c r="O1638" s="3"/>
      <c r="P1638" s="3"/>
    </row>
    <row r="1639" spans="1:16" x14ac:dyDescent="0.3">
      <c r="A1639" s="100"/>
      <c r="B1639" s="100"/>
      <c r="C1639" s="100"/>
      <c r="D1639" s="3"/>
      <c r="E1639" s="3"/>
      <c r="F1639" s="101"/>
      <c r="G1639" s="101"/>
      <c r="H1639" s="3"/>
      <c r="I1639" s="3"/>
      <c r="J1639" s="3"/>
      <c r="K1639" s="3"/>
      <c r="L1639" s="3"/>
      <c r="M1639" s="3"/>
      <c r="N1639" s="3"/>
      <c r="O1639" s="3"/>
      <c r="P1639" s="3"/>
    </row>
    <row r="1640" spans="1:16" x14ac:dyDescent="0.3">
      <c r="A1640" s="100"/>
      <c r="B1640" s="100"/>
      <c r="C1640" s="100"/>
      <c r="D1640" s="3"/>
      <c r="E1640" s="3"/>
      <c r="F1640" s="101"/>
      <c r="G1640" s="101"/>
      <c r="H1640" s="3"/>
      <c r="I1640" s="3"/>
      <c r="J1640" s="3"/>
      <c r="K1640" s="3"/>
      <c r="L1640" s="3"/>
      <c r="M1640" s="3"/>
      <c r="N1640" s="3"/>
      <c r="O1640" s="3"/>
      <c r="P1640" s="3"/>
    </row>
    <row r="1641" spans="1:16" x14ac:dyDescent="0.3">
      <c r="A1641" s="100"/>
      <c r="B1641" s="100"/>
      <c r="C1641" s="100"/>
      <c r="D1641" s="3"/>
      <c r="E1641" s="3"/>
      <c r="F1641" s="101"/>
      <c r="G1641" s="101"/>
      <c r="H1641" s="3"/>
      <c r="I1641" s="3"/>
      <c r="J1641" s="3"/>
      <c r="K1641" s="3"/>
      <c r="L1641" s="3"/>
      <c r="M1641" s="3"/>
      <c r="N1641" s="3"/>
      <c r="O1641" s="3"/>
      <c r="P1641" s="3"/>
    </row>
    <row r="1642" spans="1:16" x14ac:dyDescent="0.3">
      <c r="A1642" s="100"/>
      <c r="B1642" s="100"/>
      <c r="C1642" s="100"/>
      <c r="D1642" s="3"/>
      <c r="E1642" s="3"/>
      <c r="F1642" s="101"/>
      <c r="G1642" s="101"/>
      <c r="H1642" s="3"/>
      <c r="I1642" s="3"/>
      <c r="J1642" s="3"/>
      <c r="K1642" s="3"/>
      <c r="L1642" s="3"/>
      <c r="M1642" s="3"/>
      <c r="N1642" s="3"/>
      <c r="O1642" s="3"/>
      <c r="P1642" s="3"/>
    </row>
    <row r="1643" spans="1:16" x14ac:dyDescent="0.3">
      <c r="A1643" s="100"/>
      <c r="B1643" s="100"/>
      <c r="C1643" s="100"/>
      <c r="D1643" s="3"/>
      <c r="E1643" s="3"/>
      <c r="F1643" s="101"/>
      <c r="G1643" s="101"/>
      <c r="H1643" s="3"/>
      <c r="I1643" s="3"/>
      <c r="J1643" s="3"/>
      <c r="K1643" s="3"/>
      <c r="L1643" s="3"/>
      <c r="M1643" s="3"/>
      <c r="N1643" s="3"/>
      <c r="O1643" s="3"/>
      <c r="P1643" s="3"/>
    </row>
    <row r="1644" spans="1:16" x14ac:dyDescent="0.3">
      <c r="A1644" s="100"/>
      <c r="B1644" s="100"/>
      <c r="C1644" s="100"/>
      <c r="D1644" s="3"/>
      <c r="E1644" s="3"/>
      <c r="F1644" s="101"/>
      <c r="G1644" s="101"/>
      <c r="H1644" s="3"/>
      <c r="I1644" s="3"/>
      <c r="J1644" s="3"/>
      <c r="K1644" s="3"/>
      <c r="L1644" s="3"/>
      <c r="M1644" s="3"/>
      <c r="N1644" s="3"/>
      <c r="O1644" s="3"/>
      <c r="P1644" s="3"/>
    </row>
    <row r="1645" spans="1:16" x14ac:dyDescent="0.3">
      <c r="A1645" s="100"/>
      <c r="B1645" s="100"/>
      <c r="C1645" s="100"/>
      <c r="D1645" s="3"/>
      <c r="E1645" s="3"/>
      <c r="F1645" s="101"/>
      <c r="G1645" s="101"/>
      <c r="H1645" s="3"/>
      <c r="I1645" s="3"/>
      <c r="J1645" s="3"/>
      <c r="K1645" s="3"/>
      <c r="L1645" s="3"/>
      <c r="M1645" s="3"/>
      <c r="N1645" s="3"/>
      <c r="O1645" s="3"/>
      <c r="P1645" s="3"/>
    </row>
    <row r="1646" spans="1:16" x14ac:dyDescent="0.3">
      <c r="A1646" s="100"/>
      <c r="B1646" s="100"/>
      <c r="C1646" s="100"/>
      <c r="D1646" s="3"/>
      <c r="E1646" s="3"/>
      <c r="F1646" s="101"/>
      <c r="G1646" s="101"/>
      <c r="H1646" s="3"/>
      <c r="I1646" s="3"/>
      <c r="J1646" s="3"/>
      <c r="K1646" s="3"/>
      <c r="L1646" s="3"/>
      <c r="M1646" s="3"/>
      <c r="N1646" s="3"/>
      <c r="O1646" s="3"/>
      <c r="P1646" s="3"/>
    </row>
    <row r="1647" spans="1:16" x14ac:dyDescent="0.3">
      <c r="A1647" s="100"/>
      <c r="B1647" s="100"/>
      <c r="C1647" s="100"/>
      <c r="D1647" s="3"/>
      <c r="E1647" s="3"/>
      <c r="F1647" s="101"/>
      <c r="G1647" s="101"/>
      <c r="H1647" s="3"/>
      <c r="I1647" s="3"/>
      <c r="J1647" s="3"/>
      <c r="K1647" s="3"/>
      <c r="L1647" s="3"/>
      <c r="M1647" s="3"/>
      <c r="N1647" s="3"/>
      <c r="O1647" s="3"/>
      <c r="P1647" s="3"/>
    </row>
    <row r="1648" spans="1:16" x14ac:dyDescent="0.3">
      <c r="A1648" s="100"/>
      <c r="B1648" s="100"/>
      <c r="C1648" s="100"/>
      <c r="D1648" s="3"/>
      <c r="E1648" s="3"/>
      <c r="F1648" s="101"/>
      <c r="G1648" s="101"/>
      <c r="H1648" s="3"/>
      <c r="I1648" s="3"/>
      <c r="J1648" s="3"/>
      <c r="K1648" s="3"/>
      <c r="L1648" s="3"/>
      <c r="M1648" s="3"/>
      <c r="N1648" s="3"/>
      <c r="O1648" s="3"/>
      <c r="P1648" s="3"/>
    </row>
    <row r="1649" spans="1:16" x14ac:dyDescent="0.3">
      <c r="A1649" s="100"/>
      <c r="B1649" s="100"/>
      <c r="C1649" s="100"/>
      <c r="D1649" s="3"/>
      <c r="E1649" s="3"/>
      <c r="F1649" s="101"/>
      <c r="G1649" s="101"/>
      <c r="H1649" s="3"/>
      <c r="I1649" s="3"/>
      <c r="J1649" s="3"/>
      <c r="K1649" s="3"/>
      <c r="L1649" s="3"/>
      <c r="M1649" s="3"/>
      <c r="N1649" s="3"/>
      <c r="O1649" s="3"/>
      <c r="P1649" s="3"/>
    </row>
    <row r="1650" spans="1:16" x14ac:dyDescent="0.3">
      <c r="A1650" s="100"/>
      <c r="B1650" s="100"/>
      <c r="C1650" s="100"/>
      <c r="D1650" s="3"/>
      <c r="E1650" s="3"/>
      <c r="F1650" s="101"/>
      <c r="G1650" s="101"/>
      <c r="H1650" s="3"/>
      <c r="I1650" s="3"/>
      <c r="J1650" s="3"/>
      <c r="K1650" s="3"/>
      <c r="L1650" s="3"/>
      <c r="M1650" s="3"/>
      <c r="N1650" s="3"/>
      <c r="O1650" s="3"/>
      <c r="P1650" s="3"/>
    </row>
    <row r="1651" spans="1:16" x14ac:dyDescent="0.3">
      <c r="A1651" s="100"/>
      <c r="B1651" s="100"/>
      <c r="C1651" s="100"/>
      <c r="D1651" s="3"/>
      <c r="E1651" s="3"/>
      <c r="F1651" s="101"/>
      <c r="G1651" s="101"/>
      <c r="H1651" s="3"/>
      <c r="I1651" s="3"/>
      <c r="J1651" s="3"/>
      <c r="K1651" s="3"/>
      <c r="L1651" s="3"/>
      <c r="M1651" s="3"/>
      <c r="N1651" s="3"/>
      <c r="O1651" s="3"/>
      <c r="P1651" s="3"/>
    </row>
    <row r="1652" spans="1:16" x14ac:dyDescent="0.3">
      <c r="A1652" s="100"/>
      <c r="B1652" s="100"/>
      <c r="C1652" s="100"/>
      <c r="D1652" s="3"/>
      <c r="E1652" s="3"/>
      <c r="F1652" s="101"/>
      <c r="G1652" s="101"/>
      <c r="H1652" s="3"/>
      <c r="I1652" s="3"/>
      <c r="J1652" s="3"/>
      <c r="K1652" s="3"/>
      <c r="L1652" s="3"/>
      <c r="M1652" s="3"/>
      <c r="N1652" s="3"/>
      <c r="O1652" s="3"/>
      <c r="P1652" s="3"/>
    </row>
    <row r="1653" spans="1:16" x14ac:dyDescent="0.3">
      <c r="A1653" s="100"/>
      <c r="B1653" s="100"/>
      <c r="C1653" s="100"/>
      <c r="D1653" s="3"/>
      <c r="E1653" s="3"/>
      <c r="F1653" s="101"/>
      <c r="G1653" s="101"/>
      <c r="H1653" s="3"/>
      <c r="I1653" s="3"/>
      <c r="J1653" s="3"/>
      <c r="K1653" s="3"/>
      <c r="L1653" s="3"/>
      <c r="M1653" s="3"/>
      <c r="N1653" s="3"/>
      <c r="O1653" s="3"/>
      <c r="P1653" s="3"/>
    </row>
    <row r="1654" spans="1:16" x14ac:dyDescent="0.3">
      <c r="A1654" s="100"/>
      <c r="B1654" s="100"/>
      <c r="C1654" s="100"/>
      <c r="D1654" s="3"/>
      <c r="E1654" s="3"/>
      <c r="F1654" s="101"/>
      <c r="G1654" s="101"/>
      <c r="H1654" s="3"/>
      <c r="I1654" s="3"/>
      <c r="J1654" s="3"/>
      <c r="K1654" s="3"/>
      <c r="L1654" s="3"/>
      <c r="M1654" s="3"/>
      <c r="N1654" s="3"/>
      <c r="O1654" s="3"/>
      <c r="P1654" s="3"/>
    </row>
    <row r="1655" spans="1:16" x14ac:dyDescent="0.3">
      <c r="A1655" s="100"/>
      <c r="B1655" s="100"/>
      <c r="C1655" s="100"/>
      <c r="D1655" s="3"/>
      <c r="E1655" s="3"/>
      <c r="F1655" s="101"/>
      <c r="G1655" s="101"/>
      <c r="H1655" s="3"/>
      <c r="I1655" s="3"/>
      <c r="J1655" s="3"/>
      <c r="K1655" s="3"/>
      <c r="L1655" s="3"/>
      <c r="M1655" s="3"/>
      <c r="N1655" s="3"/>
      <c r="O1655" s="3"/>
      <c r="P1655" s="3"/>
    </row>
    <row r="1656" spans="1:16" x14ac:dyDescent="0.3">
      <c r="A1656" s="100"/>
      <c r="B1656" s="100"/>
      <c r="C1656" s="100"/>
      <c r="D1656" s="3"/>
      <c r="E1656" s="3"/>
      <c r="F1656" s="101"/>
      <c r="G1656" s="101"/>
      <c r="H1656" s="3"/>
      <c r="I1656" s="3"/>
      <c r="J1656" s="3"/>
      <c r="K1656" s="3"/>
      <c r="L1656" s="3"/>
      <c r="M1656" s="3"/>
      <c r="N1656" s="3"/>
      <c r="O1656" s="3"/>
      <c r="P1656" s="3"/>
    </row>
    <row r="1657" spans="1:16" x14ac:dyDescent="0.3">
      <c r="A1657" s="100"/>
      <c r="B1657" s="100"/>
      <c r="C1657" s="100"/>
      <c r="D1657" s="3"/>
      <c r="E1657" s="3"/>
      <c r="F1657" s="101"/>
      <c r="G1657" s="101"/>
      <c r="H1657" s="3"/>
      <c r="I1657" s="3"/>
      <c r="J1657" s="3"/>
      <c r="K1657" s="3"/>
      <c r="L1657" s="3"/>
      <c r="M1657" s="3"/>
      <c r="N1657" s="3"/>
      <c r="O1657" s="3"/>
      <c r="P1657" s="3"/>
    </row>
    <row r="1658" spans="1:16" x14ac:dyDescent="0.3">
      <c r="A1658" s="100"/>
      <c r="B1658" s="100"/>
      <c r="C1658" s="100"/>
      <c r="D1658" s="3"/>
      <c r="E1658" s="3"/>
      <c r="F1658" s="101"/>
      <c r="G1658" s="101"/>
      <c r="H1658" s="3"/>
      <c r="I1658" s="3"/>
      <c r="J1658" s="3"/>
      <c r="K1658" s="3"/>
      <c r="L1658" s="3"/>
      <c r="M1658" s="3"/>
      <c r="N1658" s="3"/>
      <c r="O1658" s="3"/>
      <c r="P1658" s="3"/>
    </row>
    <row r="1659" spans="1:16" x14ac:dyDescent="0.3">
      <c r="A1659" s="100"/>
      <c r="B1659" s="100"/>
      <c r="C1659" s="100"/>
      <c r="D1659" s="3"/>
      <c r="E1659" s="3"/>
      <c r="F1659" s="101"/>
      <c r="G1659" s="101"/>
      <c r="H1659" s="3"/>
      <c r="I1659" s="3"/>
      <c r="J1659" s="3"/>
      <c r="K1659" s="3"/>
      <c r="L1659" s="3"/>
      <c r="M1659" s="3"/>
      <c r="N1659" s="3"/>
      <c r="O1659" s="3"/>
      <c r="P1659" s="3"/>
    </row>
    <row r="1660" spans="1:16" x14ac:dyDescent="0.3">
      <c r="A1660" s="100"/>
      <c r="B1660" s="100"/>
      <c r="C1660" s="100"/>
      <c r="D1660" s="3"/>
      <c r="E1660" s="3"/>
      <c r="F1660" s="101"/>
      <c r="G1660" s="101"/>
      <c r="H1660" s="3"/>
      <c r="I1660" s="3"/>
      <c r="J1660" s="3"/>
      <c r="K1660" s="3"/>
      <c r="L1660" s="3"/>
      <c r="M1660" s="3"/>
      <c r="N1660" s="3"/>
      <c r="O1660" s="3"/>
      <c r="P1660" s="3"/>
    </row>
    <row r="1661" spans="1:16" x14ac:dyDescent="0.3">
      <c r="A1661" s="100"/>
      <c r="B1661" s="100"/>
      <c r="C1661" s="100"/>
      <c r="D1661" s="3"/>
      <c r="E1661" s="3"/>
      <c r="F1661" s="101"/>
      <c r="G1661" s="101"/>
      <c r="H1661" s="3"/>
      <c r="I1661" s="3"/>
      <c r="J1661" s="3"/>
      <c r="K1661" s="3"/>
      <c r="L1661" s="3"/>
      <c r="M1661" s="3"/>
      <c r="N1661" s="3"/>
      <c r="O1661" s="3"/>
      <c r="P1661" s="3"/>
    </row>
    <row r="1662" spans="1:16" x14ac:dyDescent="0.3">
      <c r="A1662" s="100"/>
      <c r="B1662" s="100"/>
      <c r="C1662" s="100"/>
      <c r="D1662" s="3"/>
      <c r="E1662" s="3"/>
      <c r="F1662" s="101"/>
      <c r="G1662" s="101"/>
      <c r="H1662" s="3"/>
      <c r="I1662" s="3"/>
      <c r="J1662" s="3"/>
      <c r="K1662" s="3"/>
      <c r="L1662" s="3"/>
      <c r="M1662" s="3"/>
      <c r="N1662" s="3"/>
      <c r="O1662" s="3"/>
      <c r="P1662" s="3"/>
    </row>
    <row r="1663" spans="1:16" x14ac:dyDescent="0.3">
      <c r="A1663" s="100"/>
      <c r="B1663" s="100"/>
      <c r="C1663" s="100"/>
      <c r="D1663" s="3"/>
      <c r="E1663" s="3"/>
      <c r="F1663" s="101"/>
      <c r="G1663" s="101"/>
      <c r="H1663" s="3"/>
      <c r="I1663" s="3"/>
      <c r="J1663" s="3"/>
      <c r="K1663" s="3"/>
      <c r="L1663" s="3"/>
      <c r="M1663" s="3"/>
      <c r="N1663" s="3"/>
      <c r="O1663" s="3"/>
      <c r="P1663" s="3"/>
    </row>
    <row r="1664" spans="1:16" x14ac:dyDescent="0.3">
      <c r="A1664" s="100"/>
      <c r="B1664" s="100"/>
      <c r="C1664" s="100"/>
      <c r="D1664" s="3"/>
      <c r="E1664" s="3"/>
      <c r="F1664" s="101"/>
      <c r="G1664" s="101"/>
      <c r="H1664" s="3"/>
      <c r="I1664" s="3"/>
      <c r="J1664" s="3"/>
      <c r="K1664" s="3"/>
      <c r="L1664" s="3"/>
      <c r="M1664" s="3"/>
      <c r="N1664" s="3"/>
      <c r="O1664" s="3"/>
      <c r="P1664" s="3"/>
    </row>
    <row r="1665" spans="1:16" x14ac:dyDescent="0.3">
      <c r="A1665" s="100"/>
      <c r="B1665" s="100"/>
      <c r="C1665" s="100"/>
      <c r="D1665" s="3"/>
      <c r="E1665" s="3"/>
      <c r="F1665" s="101"/>
      <c r="G1665" s="101"/>
      <c r="H1665" s="3"/>
      <c r="I1665" s="3"/>
      <c r="J1665" s="3"/>
      <c r="K1665" s="3"/>
      <c r="L1665" s="3"/>
      <c r="M1665" s="3"/>
      <c r="N1665" s="3"/>
      <c r="O1665" s="3"/>
      <c r="P1665" s="3"/>
    </row>
    <row r="1666" spans="1:16" x14ac:dyDescent="0.3">
      <c r="A1666" s="100"/>
      <c r="B1666" s="100"/>
      <c r="C1666" s="100"/>
      <c r="D1666" s="3"/>
      <c r="E1666" s="3"/>
      <c r="F1666" s="101"/>
      <c r="G1666" s="101"/>
      <c r="H1666" s="3"/>
      <c r="I1666" s="3"/>
      <c r="J1666" s="3"/>
      <c r="K1666" s="3"/>
      <c r="L1666" s="3"/>
      <c r="M1666" s="3"/>
      <c r="N1666" s="3"/>
      <c r="O1666" s="3"/>
      <c r="P1666" s="3"/>
    </row>
    <row r="1667" spans="1:16" x14ac:dyDescent="0.3">
      <c r="A1667" s="100"/>
      <c r="B1667" s="100"/>
      <c r="C1667" s="100"/>
      <c r="D1667" s="3"/>
      <c r="E1667" s="3"/>
      <c r="F1667" s="101"/>
      <c r="G1667" s="101"/>
      <c r="H1667" s="3"/>
      <c r="I1667" s="3"/>
      <c r="J1667" s="3"/>
      <c r="K1667" s="3"/>
      <c r="L1667" s="3"/>
      <c r="M1667" s="3"/>
      <c r="N1667" s="3"/>
      <c r="O1667" s="3"/>
      <c r="P1667" s="3"/>
    </row>
    <row r="1668" spans="1:16" x14ac:dyDescent="0.3">
      <c r="A1668" s="100"/>
      <c r="B1668" s="100"/>
      <c r="C1668" s="100"/>
      <c r="D1668" s="3"/>
      <c r="E1668" s="3"/>
      <c r="F1668" s="101"/>
      <c r="G1668" s="101"/>
      <c r="H1668" s="3"/>
      <c r="I1668" s="3"/>
      <c r="J1668" s="3"/>
      <c r="K1668" s="3"/>
      <c r="L1668" s="3"/>
      <c r="M1668" s="3"/>
      <c r="N1668" s="3"/>
      <c r="O1668" s="3"/>
      <c r="P1668" s="3"/>
    </row>
    <row r="1669" spans="1:16" x14ac:dyDescent="0.3">
      <c r="A1669" s="100"/>
      <c r="B1669" s="100"/>
      <c r="C1669" s="100"/>
      <c r="D1669" s="3"/>
      <c r="E1669" s="3"/>
      <c r="F1669" s="101"/>
      <c r="G1669" s="101"/>
      <c r="H1669" s="3"/>
      <c r="I1669" s="3"/>
      <c r="J1669" s="3"/>
      <c r="K1669" s="3"/>
      <c r="L1669" s="3"/>
      <c r="M1669" s="3"/>
      <c r="N1669" s="3"/>
      <c r="O1669" s="3"/>
      <c r="P1669" s="3"/>
    </row>
    <row r="1670" spans="1:16" x14ac:dyDescent="0.3">
      <c r="A1670" s="100"/>
      <c r="B1670" s="100"/>
      <c r="C1670" s="100"/>
      <c r="D1670" s="3"/>
      <c r="E1670" s="3"/>
      <c r="F1670" s="101"/>
      <c r="G1670" s="101"/>
      <c r="H1670" s="3"/>
      <c r="I1670" s="3"/>
      <c r="J1670" s="3"/>
      <c r="K1670" s="3"/>
      <c r="L1670" s="3"/>
      <c r="M1670" s="3"/>
      <c r="N1670" s="3"/>
      <c r="O1670" s="3"/>
      <c r="P1670" s="3"/>
    </row>
    <row r="1671" spans="1:16" x14ac:dyDescent="0.3">
      <c r="A1671" s="100"/>
      <c r="B1671" s="100"/>
      <c r="C1671" s="100"/>
      <c r="D1671" s="3"/>
      <c r="E1671" s="3"/>
      <c r="F1671" s="101"/>
      <c r="G1671" s="101"/>
      <c r="H1671" s="3"/>
      <c r="I1671" s="3"/>
      <c r="J1671" s="3"/>
      <c r="K1671" s="3"/>
      <c r="L1671" s="3"/>
      <c r="M1671" s="3"/>
      <c r="N1671" s="3"/>
      <c r="O1671" s="3"/>
      <c r="P1671" s="3"/>
    </row>
    <row r="1672" spans="1:16" x14ac:dyDescent="0.3">
      <c r="A1672" s="100"/>
      <c r="B1672" s="100"/>
      <c r="C1672" s="100"/>
      <c r="D1672" s="3"/>
      <c r="E1672" s="3"/>
      <c r="F1672" s="101"/>
      <c r="G1672" s="101"/>
      <c r="H1672" s="3"/>
      <c r="I1672" s="3"/>
      <c r="J1672" s="3"/>
      <c r="K1672" s="3"/>
      <c r="L1672" s="3"/>
      <c r="M1672" s="3"/>
      <c r="N1672" s="3"/>
      <c r="O1672" s="3"/>
      <c r="P1672" s="3"/>
    </row>
    <row r="1673" spans="1:16" x14ac:dyDescent="0.3">
      <c r="A1673" s="100"/>
      <c r="B1673" s="100"/>
      <c r="C1673" s="100"/>
      <c r="D1673" s="3"/>
      <c r="E1673" s="3"/>
      <c r="F1673" s="101"/>
      <c r="G1673" s="101"/>
      <c r="H1673" s="3"/>
      <c r="I1673" s="3"/>
      <c r="J1673" s="3"/>
      <c r="K1673" s="3"/>
      <c r="L1673" s="3"/>
      <c r="M1673" s="3"/>
      <c r="N1673" s="3"/>
      <c r="O1673" s="3"/>
      <c r="P1673" s="3"/>
    </row>
    <row r="1674" spans="1:16" x14ac:dyDescent="0.3">
      <c r="A1674" s="100"/>
      <c r="B1674" s="100"/>
      <c r="C1674" s="100"/>
      <c r="D1674" s="3"/>
      <c r="E1674" s="3"/>
      <c r="F1674" s="101"/>
      <c r="G1674" s="101"/>
      <c r="H1674" s="3"/>
      <c r="I1674" s="3"/>
      <c r="J1674" s="3"/>
      <c r="K1674" s="3"/>
      <c r="L1674" s="3"/>
      <c r="M1674" s="3"/>
      <c r="N1674" s="3"/>
      <c r="O1674" s="3"/>
      <c r="P1674" s="3"/>
    </row>
    <row r="1675" spans="1:16" x14ac:dyDescent="0.3">
      <c r="A1675" s="100"/>
      <c r="B1675" s="100"/>
      <c r="C1675" s="100"/>
      <c r="D1675" s="3"/>
      <c r="E1675" s="3"/>
      <c r="F1675" s="101"/>
      <c r="G1675" s="101"/>
      <c r="H1675" s="3"/>
      <c r="I1675" s="3"/>
      <c r="J1675" s="3"/>
      <c r="K1675" s="3"/>
      <c r="L1675" s="3"/>
      <c r="M1675" s="3"/>
      <c r="N1675" s="3"/>
      <c r="O1675" s="3"/>
      <c r="P1675" s="3"/>
    </row>
    <row r="1676" spans="1:16" x14ac:dyDescent="0.3">
      <c r="A1676" s="100"/>
      <c r="B1676" s="100"/>
      <c r="C1676" s="100"/>
      <c r="D1676" s="3"/>
      <c r="E1676" s="3"/>
      <c r="F1676" s="101"/>
      <c r="G1676" s="101"/>
      <c r="H1676" s="3"/>
      <c r="I1676" s="3"/>
      <c r="J1676" s="3"/>
      <c r="K1676" s="3"/>
      <c r="L1676" s="3"/>
      <c r="M1676" s="3"/>
      <c r="N1676" s="3"/>
      <c r="O1676" s="3"/>
      <c r="P1676" s="3"/>
    </row>
    <row r="1677" spans="1:16" x14ac:dyDescent="0.3">
      <c r="A1677" s="100"/>
      <c r="B1677" s="100"/>
      <c r="C1677" s="100"/>
      <c r="D1677" s="3"/>
      <c r="E1677" s="3"/>
      <c r="F1677" s="101"/>
      <c r="G1677" s="101"/>
      <c r="H1677" s="3"/>
      <c r="I1677" s="3"/>
      <c r="J1677" s="3"/>
      <c r="K1677" s="3"/>
      <c r="L1677" s="3"/>
      <c r="M1677" s="3"/>
      <c r="N1677" s="3"/>
      <c r="O1677" s="3"/>
      <c r="P1677" s="3"/>
    </row>
    <row r="1678" spans="1:16" x14ac:dyDescent="0.3">
      <c r="A1678" s="100"/>
      <c r="B1678" s="100"/>
      <c r="C1678" s="100"/>
      <c r="D1678" s="3"/>
      <c r="E1678" s="3"/>
      <c r="F1678" s="101"/>
      <c r="G1678" s="101"/>
      <c r="H1678" s="3"/>
      <c r="I1678" s="3"/>
      <c r="J1678" s="3"/>
      <c r="K1678" s="3"/>
      <c r="L1678" s="3"/>
      <c r="M1678" s="3"/>
      <c r="N1678" s="3"/>
      <c r="O1678" s="3"/>
      <c r="P1678" s="3"/>
    </row>
    <row r="1679" spans="1:16" x14ac:dyDescent="0.3">
      <c r="A1679" s="100"/>
      <c r="B1679" s="100"/>
      <c r="C1679" s="100"/>
      <c r="D1679" s="3"/>
      <c r="E1679" s="3"/>
      <c r="F1679" s="101"/>
      <c r="G1679" s="101"/>
      <c r="H1679" s="3"/>
      <c r="I1679" s="3"/>
      <c r="J1679" s="3"/>
      <c r="K1679" s="3"/>
      <c r="L1679" s="3"/>
      <c r="M1679" s="3"/>
      <c r="N1679" s="3"/>
      <c r="O1679" s="3"/>
      <c r="P1679" s="3"/>
    </row>
    <row r="1680" spans="1:16" x14ac:dyDescent="0.3">
      <c r="A1680" s="100"/>
      <c r="B1680" s="100"/>
      <c r="C1680" s="100"/>
      <c r="D1680" s="3"/>
      <c r="E1680" s="3"/>
      <c r="F1680" s="101"/>
      <c r="G1680" s="101"/>
      <c r="H1680" s="3"/>
      <c r="I1680" s="3"/>
      <c r="J1680" s="3"/>
      <c r="K1680" s="3"/>
      <c r="L1680" s="3"/>
      <c r="M1680" s="3"/>
      <c r="N1680" s="3"/>
      <c r="O1680" s="3"/>
      <c r="P1680" s="3"/>
    </row>
    <row r="1681" spans="1:16" x14ac:dyDescent="0.3">
      <c r="A1681" s="100"/>
      <c r="B1681" s="100"/>
      <c r="C1681" s="100"/>
      <c r="D1681" s="3"/>
      <c r="E1681" s="3"/>
      <c r="F1681" s="101"/>
      <c r="G1681" s="101"/>
      <c r="H1681" s="3"/>
      <c r="I1681" s="3"/>
      <c r="J1681" s="3"/>
      <c r="K1681" s="3"/>
      <c r="L1681" s="3"/>
      <c r="M1681" s="3"/>
      <c r="N1681" s="3"/>
      <c r="O1681" s="3"/>
      <c r="P1681" s="3"/>
    </row>
    <row r="1682" spans="1:16" x14ac:dyDescent="0.3">
      <c r="A1682" s="100"/>
      <c r="B1682" s="100"/>
      <c r="C1682" s="100"/>
      <c r="D1682" s="3"/>
      <c r="E1682" s="3"/>
      <c r="F1682" s="101"/>
      <c r="G1682" s="101"/>
      <c r="H1682" s="3"/>
      <c r="I1682" s="3"/>
      <c r="J1682" s="3"/>
      <c r="K1682" s="3"/>
      <c r="L1682" s="3"/>
      <c r="M1682" s="3"/>
      <c r="N1682" s="3"/>
      <c r="O1682" s="3"/>
      <c r="P1682" s="3"/>
    </row>
    <row r="1683" spans="1:16" x14ac:dyDescent="0.3">
      <c r="A1683" s="100"/>
      <c r="B1683" s="100"/>
      <c r="C1683" s="100"/>
      <c r="D1683" s="3"/>
      <c r="E1683" s="3"/>
      <c r="F1683" s="101"/>
      <c r="G1683" s="101"/>
      <c r="H1683" s="3"/>
      <c r="I1683" s="3"/>
      <c r="J1683" s="3"/>
      <c r="K1683" s="3"/>
      <c r="L1683" s="3"/>
      <c r="M1683" s="3"/>
      <c r="N1683" s="3"/>
      <c r="O1683" s="3"/>
      <c r="P1683" s="3"/>
    </row>
    <row r="1684" spans="1:16" x14ac:dyDescent="0.3">
      <c r="A1684" s="100"/>
      <c r="B1684" s="100"/>
      <c r="C1684" s="100"/>
      <c r="D1684" s="3"/>
      <c r="E1684" s="3"/>
      <c r="F1684" s="101"/>
      <c r="G1684" s="101"/>
      <c r="H1684" s="3"/>
      <c r="I1684" s="3"/>
      <c r="J1684" s="3"/>
      <c r="K1684" s="3"/>
      <c r="L1684" s="3"/>
      <c r="M1684" s="3"/>
      <c r="N1684" s="3"/>
      <c r="O1684" s="3"/>
      <c r="P1684" s="3"/>
    </row>
    <row r="1685" spans="1:16" x14ac:dyDescent="0.3">
      <c r="A1685" s="100"/>
      <c r="B1685" s="100"/>
      <c r="C1685" s="100"/>
      <c r="D1685" s="3"/>
      <c r="E1685" s="3"/>
      <c r="F1685" s="101"/>
      <c r="G1685" s="101"/>
      <c r="H1685" s="3"/>
      <c r="I1685" s="3"/>
      <c r="J1685" s="3"/>
      <c r="K1685" s="3"/>
      <c r="L1685" s="3"/>
      <c r="M1685" s="3"/>
      <c r="N1685" s="3"/>
      <c r="O1685" s="3"/>
      <c r="P1685" s="3"/>
    </row>
    <row r="1686" spans="1:16" x14ac:dyDescent="0.3">
      <c r="A1686" s="100"/>
      <c r="B1686" s="100"/>
      <c r="C1686" s="100"/>
      <c r="D1686" s="3"/>
      <c r="E1686" s="3"/>
      <c r="F1686" s="101"/>
      <c r="G1686" s="101"/>
      <c r="H1686" s="3"/>
      <c r="I1686" s="3"/>
      <c r="J1686" s="3"/>
      <c r="K1686" s="3"/>
      <c r="L1686" s="3"/>
      <c r="M1686" s="3"/>
      <c r="N1686" s="3"/>
      <c r="O1686" s="3"/>
      <c r="P1686" s="3"/>
    </row>
    <row r="1687" spans="1:16" x14ac:dyDescent="0.3">
      <c r="A1687" s="100"/>
      <c r="B1687" s="100"/>
      <c r="C1687" s="100"/>
      <c r="D1687" s="3"/>
      <c r="E1687" s="3"/>
      <c r="F1687" s="101"/>
      <c r="G1687" s="101"/>
      <c r="H1687" s="3"/>
      <c r="I1687" s="3"/>
      <c r="J1687" s="3"/>
      <c r="K1687" s="3"/>
      <c r="L1687" s="3"/>
      <c r="M1687" s="3"/>
      <c r="N1687" s="3"/>
      <c r="O1687" s="3"/>
      <c r="P1687" s="3"/>
    </row>
    <row r="1688" spans="1:16" x14ac:dyDescent="0.3">
      <c r="A1688" s="100"/>
      <c r="B1688" s="100"/>
      <c r="C1688" s="100"/>
      <c r="D1688" s="3"/>
      <c r="E1688" s="3"/>
      <c r="F1688" s="101"/>
      <c r="G1688" s="101"/>
      <c r="H1688" s="3"/>
      <c r="I1688" s="3"/>
      <c r="J1688" s="3"/>
      <c r="K1688" s="3"/>
      <c r="L1688" s="3"/>
      <c r="M1688" s="3"/>
      <c r="N1688" s="3"/>
      <c r="O1688" s="3"/>
      <c r="P1688" s="3"/>
    </row>
    <row r="1689" spans="1:16" x14ac:dyDescent="0.3">
      <c r="A1689" s="100"/>
      <c r="B1689" s="100"/>
      <c r="C1689" s="100"/>
      <c r="D1689" s="3"/>
      <c r="E1689" s="3"/>
      <c r="F1689" s="101"/>
      <c r="G1689" s="101"/>
      <c r="H1689" s="3"/>
      <c r="I1689" s="3"/>
      <c r="J1689" s="3"/>
      <c r="K1689" s="3"/>
      <c r="L1689" s="3"/>
      <c r="M1689" s="3"/>
      <c r="N1689" s="3"/>
      <c r="O1689" s="3"/>
      <c r="P1689" s="3"/>
    </row>
    <row r="1690" spans="1:16" x14ac:dyDescent="0.3">
      <c r="A1690" s="100"/>
      <c r="B1690" s="100"/>
      <c r="C1690" s="100"/>
      <c r="D1690" s="3"/>
      <c r="E1690" s="3"/>
      <c r="F1690" s="101"/>
      <c r="G1690" s="101"/>
      <c r="H1690" s="3"/>
      <c r="I1690" s="3"/>
      <c r="J1690" s="3"/>
      <c r="K1690" s="3"/>
      <c r="L1690" s="3"/>
      <c r="M1690" s="3"/>
      <c r="N1690" s="3"/>
      <c r="O1690" s="3"/>
      <c r="P1690" s="3"/>
    </row>
    <row r="1691" spans="1:16" x14ac:dyDescent="0.3">
      <c r="A1691" s="100"/>
      <c r="B1691" s="100"/>
      <c r="C1691" s="100"/>
      <c r="D1691" s="3"/>
      <c r="E1691" s="3"/>
      <c r="F1691" s="101"/>
      <c r="G1691" s="101"/>
      <c r="H1691" s="3"/>
      <c r="I1691" s="3"/>
      <c r="J1691" s="3"/>
      <c r="K1691" s="3"/>
      <c r="L1691" s="3"/>
      <c r="M1691" s="3"/>
      <c r="N1691" s="3"/>
      <c r="O1691" s="3"/>
      <c r="P1691" s="3"/>
    </row>
    <row r="1692" spans="1:16" x14ac:dyDescent="0.3">
      <c r="A1692" s="100"/>
      <c r="B1692" s="100"/>
      <c r="C1692" s="100"/>
      <c r="D1692" s="3"/>
      <c r="E1692" s="3"/>
      <c r="F1692" s="101"/>
      <c r="G1692" s="101"/>
      <c r="H1692" s="3"/>
      <c r="I1692" s="3"/>
      <c r="J1692" s="3"/>
      <c r="K1692" s="3"/>
      <c r="L1692" s="3"/>
      <c r="M1692" s="3"/>
      <c r="N1692" s="3"/>
      <c r="O1692" s="3"/>
      <c r="P1692" s="3"/>
    </row>
    <row r="1693" spans="1:16" x14ac:dyDescent="0.3">
      <c r="A1693" s="100"/>
      <c r="B1693" s="100"/>
      <c r="C1693" s="100"/>
      <c r="D1693" s="3"/>
      <c r="E1693" s="3"/>
      <c r="F1693" s="101"/>
      <c r="G1693" s="101"/>
      <c r="H1693" s="3"/>
      <c r="I1693" s="3"/>
      <c r="J1693" s="3"/>
      <c r="K1693" s="3"/>
      <c r="L1693" s="3"/>
      <c r="M1693" s="3"/>
      <c r="N1693" s="3"/>
      <c r="O1693" s="3"/>
      <c r="P1693" s="3"/>
    </row>
    <row r="1694" spans="1:16" x14ac:dyDescent="0.3">
      <c r="A1694" s="100"/>
      <c r="B1694" s="100"/>
      <c r="C1694" s="100"/>
      <c r="D1694" s="3"/>
      <c r="E1694" s="3"/>
      <c r="F1694" s="101"/>
      <c r="G1694" s="101"/>
      <c r="H1694" s="3"/>
      <c r="I1694" s="3"/>
      <c r="J1694" s="3"/>
      <c r="K1694" s="3"/>
      <c r="L1694" s="3"/>
      <c r="M1694" s="3"/>
      <c r="N1694" s="3"/>
      <c r="O1694" s="3"/>
      <c r="P1694" s="3"/>
    </row>
    <row r="1695" spans="1:16" x14ac:dyDescent="0.3">
      <c r="A1695" s="100"/>
      <c r="B1695" s="100"/>
      <c r="C1695" s="100"/>
      <c r="D1695" s="3"/>
      <c r="E1695" s="3"/>
      <c r="F1695" s="101"/>
      <c r="G1695" s="101"/>
      <c r="H1695" s="3"/>
      <c r="I1695" s="3"/>
      <c r="J1695" s="3"/>
      <c r="K1695" s="3"/>
      <c r="L1695" s="3"/>
      <c r="M1695" s="3"/>
      <c r="N1695" s="3"/>
      <c r="O1695" s="3"/>
      <c r="P1695" s="3"/>
    </row>
    <row r="1696" spans="1:16" x14ac:dyDescent="0.3">
      <c r="A1696" s="100"/>
      <c r="B1696" s="100"/>
      <c r="C1696" s="100"/>
      <c r="D1696" s="3"/>
      <c r="E1696" s="3"/>
      <c r="F1696" s="101"/>
      <c r="G1696" s="101"/>
      <c r="H1696" s="3"/>
      <c r="I1696" s="3"/>
      <c r="J1696" s="3"/>
      <c r="K1696" s="3"/>
      <c r="L1696" s="3"/>
      <c r="M1696" s="3"/>
      <c r="N1696" s="3"/>
      <c r="O1696" s="3"/>
      <c r="P1696" s="3"/>
    </row>
    <row r="1697" spans="1:16" x14ac:dyDescent="0.3">
      <c r="A1697" s="100"/>
      <c r="B1697" s="100"/>
      <c r="C1697" s="100"/>
      <c r="D1697" s="3"/>
      <c r="E1697" s="3"/>
      <c r="F1697" s="101"/>
      <c r="G1697" s="101"/>
      <c r="H1697" s="3"/>
      <c r="I1697" s="3"/>
      <c r="J1697" s="3"/>
      <c r="K1697" s="3"/>
      <c r="L1697" s="3"/>
      <c r="M1697" s="3"/>
      <c r="N1697" s="3"/>
      <c r="O1697" s="3"/>
      <c r="P1697" s="3"/>
    </row>
    <row r="1698" spans="1:16" x14ac:dyDescent="0.3">
      <c r="A1698" s="100"/>
      <c r="B1698" s="100"/>
      <c r="C1698" s="100"/>
      <c r="D1698" s="3"/>
      <c r="E1698" s="3"/>
      <c r="F1698" s="101"/>
      <c r="G1698" s="101"/>
      <c r="H1698" s="3"/>
      <c r="I1698" s="3"/>
      <c r="J1698" s="3"/>
      <c r="K1698" s="3"/>
      <c r="L1698" s="3"/>
      <c r="M1698" s="3"/>
      <c r="N1698" s="3"/>
      <c r="O1698" s="3"/>
      <c r="P1698" s="3"/>
    </row>
    <row r="1699" spans="1:16" x14ac:dyDescent="0.3">
      <c r="A1699" s="100"/>
      <c r="B1699" s="100"/>
      <c r="C1699" s="100"/>
      <c r="D1699" s="3"/>
      <c r="E1699" s="3"/>
      <c r="F1699" s="101"/>
      <c r="G1699" s="101"/>
      <c r="H1699" s="3"/>
      <c r="I1699" s="3"/>
      <c r="J1699" s="3"/>
      <c r="K1699" s="3"/>
      <c r="L1699" s="3"/>
      <c r="M1699" s="3"/>
      <c r="N1699" s="3"/>
      <c r="O1699" s="3"/>
      <c r="P1699" s="3"/>
    </row>
    <row r="1700" spans="1:16" x14ac:dyDescent="0.3">
      <c r="A1700" s="100"/>
      <c r="B1700" s="100"/>
      <c r="C1700" s="100"/>
      <c r="D1700" s="3"/>
      <c r="E1700" s="3"/>
      <c r="F1700" s="101"/>
      <c r="G1700" s="101"/>
      <c r="H1700" s="3"/>
      <c r="I1700" s="3"/>
      <c r="J1700" s="3"/>
      <c r="K1700" s="3"/>
      <c r="L1700" s="3"/>
      <c r="M1700" s="3"/>
      <c r="N1700" s="3"/>
      <c r="O1700" s="3"/>
      <c r="P1700" s="3"/>
    </row>
    <row r="1701" spans="1:16" x14ac:dyDescent="0.3">
      <c r="A1701" s="100"/>
      <c r="B1701" s="100"/>
      <c r="C1701" s="100"/>
      <c r="D1701" s="3"/>
      <c r="E1701" s="3"/>
      <c r="F1701" s="101"/>
      <c r="G1701" s="101"/>
      <c r="H1701" s="3"/>
      <c r="I1701" s="3"/>
      <c r="J1701" s="3"/>
      <c r="K1701" s="3"/>
      <c r="L1701" s="3"/>
      <c r="M1701" s="3"/>
      <c r="N1701" s="3"/>
      <c r="O1701" s="3"/>
      <c r="P1701" s="3"/>
    </row>
    <row r="1702" spans="1:16" x14ac:dyDescent="0.3">
      <c r="A1702" s="100"/>
      <c r="B1702" s="100"/>
      <c r="C1702" s="100"/>
      <c r="D1702" s="3"/>
      <c r="E1702" s="3"/>
      <c r="F1702" s="101"/>
      <c r="G1702" s="101"/>
      <c r="H1702" s="3"/>
      <c r="I1702" s="3"/>
      <c r="J1702" s="3"/>
      <c r="K1702" s="3"/>
      <c r="L1702" s="3"/>
      <c r="M1702" s="3"/>
      <c r="N1702" s="3"/>
      <c r="O1702" s="3"/>
      <c r="P1702" s="3"/>
    </row>
    <row r="1703" spans="1:16" x14ac:dyDescent="0.3">
      <c r="A1703" s="100"/>
      <c r="B1703" s="100"/>
      <c r="C1703" s="100"/>
      <c r="D1703" s="3"/>
      <c r="E1703" s="3"/>
      <c r="F1703" s="101"/>
      <c r="G1703" s="101"/>
      <c r="H1703" s="3"/>
      <c r="I1703" s="3"/>
      <c r="J1703" s="3"/>
      <c r="K1703" s="3"/>
      <c r="L1703" s="3"/>
      <c r="M1703" s="3"/>
      <c r="N1703" s="3"/>
      <c r="O1703" s="3"/>
      <c r="P1703" s="3"/>
    </row>
    <row r="1704" spans="1:16" x14ac:dyDescent="0.3">
      <c r="A1704" s="100"/>
      <c r="B1704" s="100"/>
      <c r="C1704" s="100"/>
      <c r="D1704" s="3"/>
      <c r="E1704" s="3"/>
      <c r="F1704" s="101"/>
      <c r="G1704" s="101"/>
      <c r="H1704" s="3"/>
      <c r="I1704" s="3"/>
      <c r="J1704" s="3"/>
      <c r="K1704" s="3"/>
      <c r="L1704" s="3"/>
      <c r="M1704" s="3"/>
      <c r="N1704" s="3"/>
      <c r="O1704" s="3"/>
      <c r="P1704" s="3"/>
    </row>
    <row r="1705" spans="1:16" x14ac:dyDescent="0.3">
      <c r="A1705" s="100"/>
      <c r="B1705" s="100"/>
      <c r="C1705" s="100"/>
      <c r="D1705" s="3"/>
      <c r="E1705" s="3"/>
      <c r="F1705" s="101"/>
      <c r="G1705" s="101"/>
      <c r="H1705" s="3"/>
      <c r="I1705" s="3"/>
      <c r="J1705" s="3"/>
      <c r="K1705" s="3"/>
      <c r="L1705" s="3"/>
      <c r="M1705" s="3"/>
      <c r="N1705" s="3"/>
      <c r="O1705" s="3"/>
      <c r="P1705" s="3"/>
    </row>
    <row r="1706" spans="1:16" x14ac:dyDescent="0.3">
      <c r="A1706" s="100"/>
      <c r="B1706" s="100"/>
      <c r="C1706" s="100"/>
      <c r="D1706" s="3"/>
      <c r="E1706" s="3"/>
      <c r="F1706" s="101"/>
      <c r="G1706" s="101"/>
      <c r="H1706" s="3"/>
      <c r="I1706" s="3"/>
      <c r="J1706" s="3"/>
      <c r="K1706" s="3"/>
      <c r="L1706" s="3"/>
      <c r="M1706" s="3"/>
      <c r="N1706" s="3"/>
      <c r="O1706" s="3"/>
      <c r="P1706" s="3"/>
    </row>
    <row r="1707" spans="1:16" x14ac:dyDescent="0.3">
      <c r="A1707" s="100"/>
      <c r="B1707" s="100"/>
      <c r="C1707" s="100"/>
      <c r="D1707" s="3"/>
      <c r="E1707" s="3"/>
      <c r="F1707" s="101"/>
      <c r="G1707" s="101"/>
      <c r="H1707" s="3"/>
      <c r="I1707" s="3"/>
      <c r="J1707" s="3"/>
      <c r="K1707" s="3"/>
      <c r="L1707" s="3"/>
      <c r="M1707" s="3"/>
      <c r="N1707" s="3"/>
      <c r="O1707" s="3"/>
      <c r="P1707" s="3"/>
    </row>
    <row r="1708" spans="1:16" x14ac:dyDescent="0.3">
      <c r="A1708" s="100"/>
      <c r="B1708" s="100"/>
      <c r="C1708" s="100"/>
      <c r="D1708" s="3"/>
      <c r="E1708" s="3"/>
      <c r="F1708" s="101"/>
      <c r="G1708" s="101"/>
      <c r="H1708" s="3"/>
      <c r="I1708" s="3"/>
      <c r="J1708" s="3"/>
      <c r="K1708" s="3"/>
      <c r="L1708" s="3"/>
      <c r="M1708" s="3"/>
      <c r="N1708" s="3"/>
      <c r="O1708" s="3"/>
      <c r="P1708" s="3"/>
    </row>
    <row r="1709" spans="1:16" x14ac:dyDescent="0.3">
      <c r="A1709" s="100"/>
      <c r="B1709" s="100"/>
      <c r="C1709" s="100"/>
      <c r="D1709" s="3"/>
      <c r="E1709" s="3"/>
      <c r="F1709" s="101"/>
      <c r="G1709" s="101"/>
      <c r="H1709" s="3"/>
      <c r="I1709" s="3"/>
      <c r="J1709" s="3"/>
      <c r="K1709" s="3"/>
      <c r="L1709" s="3"/>
      <c r="M1709" s="3"/>
      <c r="N1709" s="3"/>
      <c r="O1709" s="3"/>
      <c r="P1709" s="3"/>
    </row>
    <row r="1710" spans="1:16" x14ac:dyDescent="0.3">
      <c r="A1710" s="100"/>
      <c r="B1710" s="100"/>
      <c r="C1710" s="100"/>
      <c r="D1710" s="3"/>
      <c r="E1710" s="3"/>
      <c r="F1710" s="101"/>
      <c r="G1710" s="101"/>
      <c r="H1710" s="3"/>
      <c r="I1710" s="3"/>
      <c r="J1710" s="3"/>
      <c r="K1710" s="3"/>
      <c r="L1710" s="3"/>
      <c r="M1710" s="3"/>
      <c r="N1710" s="3"/>
      <c r="O1710" s="3"/>
      <c r="P1710" s="3"/>
    </row>
    <row r="1711" spans="1:16" x14ac:dyDescent="0.3">
      <c r="A1711" s="100"/>
      <c r="B1711" s="100"/>
      <c r="C1711" s="100"/>
      <c r="D1711" s="3"/>
      <c r="E1711" s="3"/>
      <c r="F1711" s="101"/>
      <c r="G1711" s="101"/>
      <c r="H1711" s="3"/>
      <c r="I1711" s="3"/>
      <c r="J1711" s="3"/>
      <c r="K1711" s="3"/>
      <c r="L1711" s="3"/>
      <c r="M1711" s="3"/>
      <c r="N1711" s="3"/>
      <c r="O1711" s="3"/>
      <c r="P1711" s="3"/>
    </row>
    <row r="1712" spans="1:16" x14ac:dyDescent="0.3">
      <c r="A1712" s="100"/>
      <c r="B1712" s="100"/>
      <c r="C1712" s="100"/>
      <c r="D1712" s="3"/>
      <c r="E1712" s="3"/>
      <c r="F1712" s="101"/>
      <c r="G1712" s="101"/>
      <c r="H1712" s="3"/>
      <c r="I1712" s="3"/>
      <c r="J1712" s="3"/>
      <c r="K1712" s="3"/>
      <c r="L1712" s="3"/>
      <c r="M1712" s="3"/>
      <c r="N1712" s="3"/>
      <c r="O1712" s="3"/>
      <c r="P1712" s="3"/>
    </row>
    <row r="1713" spans="1:16" x14ac:dyDescent="0.3">
      <c r="A1713" s="100"/>
      <c r="B1713" s="100"/>
      <c r="C1713" s="100"/>
      <c r="D1713" s="3"/>
      <c r="E1713" s="3"/>
      <c r="F1713" s="101"/>
      <c r="G1713" s="101"/>
      <c r="H1713" s="3"/>
      <c r="I1713" s="3"/>
      <c r="J1713" s="3"/>
      <c r="K1713" s="3"/>
      <c r="L1713" s="3"/>
      <c r="M1713" s="3"/>
      <c r="N1713" s="3"/>
      <c r="O1713" s="3"/>
      <c r="P1713" s="3"/>
    </row>
    <row r="1714" spans="1:16" x14ac:dyDescent="0.3">
      <c r="A1714" s="100"/>
      <c r="B1714" s="100"/>
      <c r="C1714" s="100"/>
      <c r="D1714" s="3"/>
      <c r="E1714" s="3"/>
      <c r="F1714" s="101"/>
      <c r="G1714" s="101"/>
      <c r="H1714" s="3"/>
      <c r="I1714" s="3"/>
      <c r="J1714" s="3"/>
      <c r="K1714" s="3"/>
      <c r="L1714" s="3"/>
      <c r="M1714" s="3"/>
      <c r="N1714" s="3"/>
      <c r="O1714" s="3"/>
      <c r="P1714" s="3"/>
    </row>
    <row r="1715" spans="1:16" x14ac:dyDescent="0.3">
      <c r="A1715" s="100"/>
      <c r="B1715" s="100"/>
      <c r="C1715" s="100"/>
      <c r="D1715" s="3"/>
      <c r="E1715" s="3"/>
      <c r="F1715" s="101"/>
      <c r="G1715" s="101"/>
      <c r="H1715" s="3"/>
      <c r="I1715" s="3"/>
      <c r="J1715" s="3"/>
      <c r="K1715" s="3"/>
      <c r="L1715" s="3"/>
      <c r="M1715" s="3"/>
      <c r="N1715" s="3"/>
      <c r="O1715" s="3"/>
      <c r="P1715" s="3"/>
    </row>
    <row r="1716" spans="1:16" x14ac:dyDescent="0.3">
      <c r="A1716" s="100"/>
      <c r="B1716" s="100"/>
      <c r="C1716" s="100"/>
      <c r="D1716" s="3"/>
      <c r="E1716" s="3"/>
      <c r="F1716" s="101"/>
      <c r="G1716" s="101"/>
      <c r="H1716" s="3"/>
      <c r="I1716" s="3"/>
      <c r="J1716" s="3"/>
      <c r="K1716" s="3"/>
      <c r="L1716" s="3"/>
      <c r="M1716" s="3"/>
      <c r="N1716" s="3"/>
      <c r="O1716" s="3"/>
      <c r="P1716" s="3"/>
    </row>
    <row r="1717" spans="1:16" x14ac:dyDescent="0.3">
      <c r="A1717" s="100"/>
      <c r="B1717" s="100"/>
      <c r="C1717" s="100"/>
      <c r="D1717" s="3"/>
      <c r="E1717" s="3"/>
      <c r="F1717" s="101"/>
      <c r="G1717" s="101"/>
      <c r="H1717" s="3"/>
      <c r="I1717" s="3"/>
      <c r="J1717" s="3"/>
      <c r="K1717" s="3"/>
      <c r="L1717" s="3"/>
      <c r="M1717" s="3"/>
      <c r="N1717" s="3"/>
      <c r="O1717" s="3"/>
      <c r="P1717" s="3"/>
    </row>
    <row r="1718" spans="1:16" x14ac:dyDescent="0.3">
      <c r="A1718" s="100"/>
      <c r="B1718" s="100"/>
      <c r="C1718" s="100"/>
      <c r="D1718" s="3"/>
      <c r="E1718" s="3"/>
      <c r="F1718" s="101"/>
      <c r="G1718" s="101"/>
      <c r="H1718" s="3"/>
      <c r="I1718" s="3"/>
      <c r="J1718" s="3"/>
      <c r="K1718" s="3"/>
      <c r="L1718" s="3"/>
      <c r="M1718" s="3"/>
      <c r="N1718" s="3"/>
      <c r="O1718" s="3"/>
      <c r="P1718" s="3"/>
    </row>
    <row r="1719" spans="1:16" x14ac:dyDescent="0.3">
      <c r="A1719" s="100"/>
      <c r="B1719" s="100"/>
      <c r="C1719" s="100"/>
      <c r="D1719" s="3"/>
      <c r="E1719" s="3"/>
      <c r="F1719" s="101"/>
      <c r="G1719" s="101"/>
      <c r="H1719" s="3"/>
      <c r="I1719" s="3"/>
      <c r="J1719" s="3"/>
      <c r="K1719" s="3"/>
      <c r="L1719" s="3"/>
      <c r="M1719" s="3"/>
      <c r="N1719" s="3"/>
      <c r="O1719" s="3"/>
      <c r="P1719" s="3"/>
    </row>
    <row r="1720" spans="1:16" x14ac:dyDescent="0.3">
      <c r="A1720" s="100"/>
      <c r="B1720" s="100"/>
      <c r="C1720" s="100"/>
      <c r="D1720" s="3"/>
      <c r="E1720" s="3"/>
      <c r="F1720" s="101"/>
      <c r="G1720" s="101"/>
      <c r="H1720" s="3"/>
      <c r="I1720" s="3"/>
      <c r="J1720" s="3"/>
      <c r="K1720" s="3"/>
      <c r="L1720" s="3"/>
      <c r="M1720" s="3"/>
      <c r="N1720" s="3"/>
      <c r="O1720" s="3"/>
      <c r="P1720" s="3"/>
    </row>
    <row r="1721" spans="1:16" x14ac:dyDescent="0.3">
      <c r="A1721" s="100"/>
      <c r="B1721" s="100"/>
      <c r="C1721" s="100"/>
      <c r="D1721" s="3"/>
      <c r="E1721" s="3"/>
      <c r="F1721" s="101"/>
      <c r="G1721" s="101"/>
      <c r="H1721" s="3"/>
      <c r="I1721" s="3"/>
      <c r="J1721" s="3"/>
      <c r="K1721" s="3"/>
      <c r="L1721" s="3"/>
      <c r="M1721" s="3"/>
      <c r="N1721" s="3"/>
      <c r="O1721" s="3"/>
      <c r="P1721" s="3"/>
    </row>
    <row r="1722" spans="1:16" x14ac:dyDescent="0.3">
      <c r="A1722" s="100"/>
      <c r="B1722" s="100"/>
      <c r="C1722" s="100"/>
      <c r="D1722" s="3"/>
      <c r="E1722" s="3"/>
      <c r="F1722" s="101"/>
      <c r="G1722" s="101"/>
      <c r="H1722" s="3"/>
      <c r="I1722" s="3"/>
      <c r="J1722" s="3"/>
      <c r="K1722" s="3"/>
      <c r="L1722" s="3"/>
      <c r="M1722" s="3"/>
      <c r="N1722" s="3"/>
      <c r="O1722" s="3"/>
      <c r="P1722" s="3"/>
    </row>
    <row r="1723" spans="1:16" x14ac:dyDescent="0.3">
      <c r="A1723" s="100"/>
      <c r="B1723" s="100"/>
      <c r="C1723" s="100"/>
      <c r="D1723" s="3"/>
      <c r="E1723" s="3"/>
      <c r="F1723" s="101"/>
      <c r="G1723" s="101"/>
      <c r="H1723" s="3"/>
      <c r="I1723" s="3"/>
      <c r="J1723" s="3"/>
      <c r="K1723" s="3"/>
      <c r="L1723" s="3"/>
      <c r="M1723" s="3"/>
      <c r="N1723" s="3"/>
      <c r="O1723" s="3"/>
      <c r="P1723" s="3"/>
    </row>
    <row r="1724" spans="1:16" x14ac:dyDescent="0.3">
      <c r="A1724" s="100"/>
      <c r="B1724" s="100"/>
      <c r="C1724" s="100"/>
      <c r="D1724" s="3"/>
      <c r="E1724" s="3"/>
      <c r="F1724" s="101"/>
      <c r="G1724" s="101"/>
      <c r="H1724" s="3"/>
      <c r="I1724" s="3"/>
      <c r="J1724" s="3"/>
      <c r="K1724" s="3"/>
      <c r="L1724" s="3"/>
      <c r="M1724" s="3"/>
      <c r="N1724" s="3"/>
      <c r="O1724" s="3"/>
      <c r="P1724" s="3"/>
    </row>
    <row r="1725" spans="1:16" x14ac:dyDescent="0.3">
      <c r="A1725" s="100"/>
      <c r="B1725" s="100"/>
      <c r="C1725" s="100"/>
      <c r="D1725" s="3"/>
      <c r="E1725" s="3"/>
      <c r="F1725" s="101"/>
      <c r="G1725" s="101"/>
      <c r="H1725" s="3"/>
      <c r="I1725" s="3"/>
      <c r="J1725" s="3"/>
      <c r="K1725" s="3"/>
      <c r="L1725" s="3"/>
      <c r="M1725" s="3"/>
      <c r="N1725" s="3"/>
      <c r="O1725" s="3"/>
      <c r="P1725" s="3"/>
    </row>
    <row r="1726" spans="1:16" x14ac:dyDescent="0.3">
      <c r="A1726" s="100"/>
      <c r="B1726" s="100"/>
      <c r="C1726" s="100"/>
      <c r="D1726" s="3"/>
      <c r="E1726" s="3"/>
      <c r="F1726" s="101"/>
      <c r="G1726" s="101"/>
      <c r="H1726" s="3"/>
      <c r="I1726" s="3"/>
      <c r="J1726" s="3"/>
      <c r="K1726" s="3"/>
      <c r="L1726" s="3"/>
      <c r="M1726" s="3"/>
      <c r="N1726" s="3"/>
      <c r="O1726" s="3"/>
      <c r="P1726" s="3"/>
    </row>
    <row r="1727" spans="1:16" x14ac:dyDescent="0.3">
      <c r="A1727" s="100"/>
      <c r="B1727" s="100"/>
      <c r="C1727" s="100"/>
      <c r="D1727" s="3"/>
      <c r="E1727" s="3"/>
      <c r="F1727" s="101"/>
      <c r="G1727" s="101"/>
      <c r="H1727" s="3"/>
      <c r="I1727" s="3"/>
      <c r="J1727" s="3"/>
      <c r="K1727" s="3"/>
      <c r="L1727" s="3"/>
      <c r="M1727" s="3"/>
      <c r="N1727" s="3"/>
      <c r="O1727" s="3"/>
      <c r="P1727" s="3"/>
    </row>
    <row r="1728" spans="1:16" x14ac:dyDescent="0.3">
      <c r="A1728" s="100"/>
      <c r="B1728" s="100"/>
      <c r="C1728" s="100"/>
      <c r="D1728" s="3"/>
      <c r="E1728" s="3"/>
      <c r="F1728" s="101"/>
      <c r="G1728" s="101"/>
      <c r="H1728" s="3"/>
      <c r="I1728" s="3"/>
      <c r="J1728" s="3"/>
      <c r="K1728" s="3"/>
      <c r="L1728" s="3"/>
      <c r="M1728" s="3"/>
      <c r="N1728" s="3"/>
      <c r="O1728" s="3"/>
      <c r="P1728" s="3"/>
    </row>
    <row r="1729" spans="1:16" x14ac:dyDescent="0.3">
      <c r="A1729" s="100"/>
      <c r="B1729" s="100"/>
      <c r="C1729" s="100"/>
      <c r="D1729" s="3"/>
      <c r="E1729" s="3"/>
      <c r="F1729" s="101"/>
      <c r="G1729" s="101"/>
      <c r="H1729" s="3"/>
      <c r="I1729" s="3"/>
      <c r="J1729" s="3"/>
      <c r="K1729" s="3"/>
      <c r="L1729" s="3"/>
      <c r="M1729" s="3"/>
      <c r="N1729" s="3"/>
      <c r="O1729" s="3"/>
      <c r="P1729" s="3"/>
    </row>
    <row r="1730" spans="1:16" x14ac:dyDescent="0.3">
      <c r="A1730" s="100"/>
      <c r="B1730" s="100"/>
      <c r="C1730" s="100"/>
      <c r="D1730" s="3"/>
      <c r="E1730" s="3"/>
      <c r="F1730" s="101"/>
      <c r="G1730" s="101"/>
      <c r="H1730" s="3"/>
      <c r="I1730" s="3"/>
      <c r="J1730" s="3"/>
      <c r="K1730" s="3"/>
      <c r="L1730" s="3"/>
      <c r="M1730" s="3"/>
      <c r="N1730" s="3"/>
      <c r="O1730" s="3"/>
      <c r="P1730" s="3"/>
    </row>
    <row r="1731" spans="1:16" x14ac:dyDescent="0.3">
      <c r="A1731" s="100"/>
      <c r="B1731" s="100"/>
      <c r="C1731" s="100"/>
      <c r="D1731" s="3"/>
      <c r="E1731" s="3"/>
      <c r="F1731" s="101"/>
      <c r="G1731" s="101"/>
      <c r="H1731" s="3"/>
      <c r="I1731" s="3"/>
      <c r="J1731" s="3"/>
      <c r="K1731" s="3"/>
      <c r="L1731" s="3"/>
      <c r="M1731" s="3"/>
      <c r="N1731" s="3"/>
      <c r="O1731" s="3"/>
      <c r="P1731" s="3"/>
    </row>
    <row r="1732" spans="1:16" x14ac:dyDescent="0.3">
      <c r="A1732" s="100"/>
      <c r="B1732" s="100"/>
      <c r="C1732" s="100"/>
      <c r="D1732" s="3"/>
      <c r="E1732" s="3"/>
      <c r="F1732" s="101"/>
      <c r="G1732" s="101"/>
      <c r="H1732" s="3"/>
      <c r="I1732" s="3"/>
      <c r="J1732" s="3"/>
      <c r="K1732" s="3"/>
      <c r="L1732" s="3"/>
      <c r="M1732" s="3"/>
      <c r="N1732" s="3"/>
      <c r="O1732" s="3"/>
      <c r="P1732" s="3"/>
    </row>
    <row r="1733" spans="1:16" x14ac:dyDescent="0.3">
      <c r="A1733" s="100"/>
      <c r="B1733" s="100"/>
      <c r="C1733" s="100"/>
      <c r="D1733" s="3"/>
      <c r="E1733" s="3"/>
      <c r="F1733" s="101"/>
      <c r="G1733" s="101"/>
      <c r="H1733" s="3"/>
      <c r="I1733" s="3"/>
      <c r="J1733" s="3"/>
      <c r="K1733" s="3"/>
      <c r="L1733" s="3"/>
      <c r="M1733" s="3"/>
      <c r="N1733" s="3"/>
      <c r="O1733" s="3"/>
      <c r="P1733" s="3"/>
    </row>
    <row r="1734" spans="1:16" x14ac:dyDescent="0.3">
      <c r="A1734" s="100"/>
      <c r="B1734" s="100"/>
      <c r="C1734" s="100"/>
      <c r="D1734" s="3"/>
      <c r="E1734" s="3"/>
      <c r="F1734" s="101"/>
      <c r="G1734" s="101"/>
      <c r="H1734" s="3"/>
      <c r="I1734" s="3"/>
      <c r="J1734" s="3"/>
      <c r="K1734" s="3"/>
      <c r="L1734" s="3"/>
      <c r="M1734" s="3"/>
      <c r="N1734" s="3"/>
      <c r="O1734" s="3"/>
      <c r="P1734" s="3"/>
    </row>
    <row r="1735" spans="1:16" x14ac:dyDescent="0.3">
      <c r="A1735" s="100"/>
      <c r="B1735" s="100"/>
      <c r="C1735" s="100"/>
      <c r="D1735" s="3"/>
      <c r="E1735" s="3"/>
      <c r="F1735" s="101"/>
      <c r="G1735" s="101"/>
      <c r="H1735" s="3"/>
      <c r="I1735" s="3"/>
      <c r="J1735" s="3"/>
      <c r="K1735" s="3"/>
      <c r="L1735" s="3"/>
      <c r="M1735" s="3"/>
      <c r="N1735" s="3"/>
      <c r="O1735" s="3"/>
      <c r="P1735" s="3"/>
    </row>
    <row r="1736" spans="1:16" x14ac:dyDescent="0.3">
      <c r="A1736" s="100"/>
      <c r="B1736" s="100"/>
      <c r="C1736" s="100"/>
      <c r="D1736" s="3"/>
      <c r="E1736" s="3"/>
      <c r="F1736" s="101"/>
      <c r="G1736" s="101"/>
      <c r="H1736" s="3"/>
      <c r="I1736" s="3"/>
      <c r="J1736" s="3"/>
      <c r="K1736" s="3"/>
      <c r="L1736" s="3"/>
      <c r="M1736" s="3"/>
      <c r="N1736" s="3"/>
      <c r="O1736" s="3"/>
      <c r="P1736" s="3"/>
    </row>
    <row r="1737" spans="1:16" x14ac:dyDescent="0.3">
      <c r="A1737" s="100"/>
      <c r="B1737" s="100"/>
      <c r="C1737" s="100"/>
      <c r="D1737" s="3"/>
      <c r="E1737" s="3"/>
      <c r="F1737" s="101"/>
      <c r="G1737" s="101"/>
      <c r="H1737" s="3"/>
      <c r="I1737" s="3"/>
      <c r="J1737" s="3"/>
      <c r="K1737" s="3"/>
      <c r="L1737" s="3"/>
      <c r="M1737" s="3"/>
      <c r="N1737" s="3"/>
      <c r="O1737" s="3"/>
      <c r="P1737" s="3"/>
    </row>
    <row r="1738" spans="1:16" x14ac:dyDescent="0.3">
      <c r="A1738" s="100"/>
      <c r="B1738" s="100"/>
      <c r="C1738" s="100"/>
      <c r="D1738" s="3"/>
      <c r="E1738" s="3"/>
      <c r="F1738" s="101"/>
      <c r="G1738" s="101"/>
      <c r="H1738" s="3"/>
      <c r="I1738" s="3"/>
      <c r="J1738" s="3"/>
      <c r="K1738" s="3"/>
      <c r="L1738" s="3"/>
      <c r="M1738" s="3"/>
      <c r="N1738" s="3"/>
      <c r="O1738" s="3"/>
      <c r="P1738" s="3"/>
    </row>
    <row r="1739" spans="1:16" x14ac:dyDescent="0.3">
      <c r="A1739" s="100"/>
      <c r="B1739" s="100"/>
      <c r="C1739" s="100"/>
      <c r="D1739" s="3"/>
      <c r="E1739" s="3"/>
      <c r="F1739" s="101"/>
      <c r="G1739" s="101"/>
      <c r="H1739" s="3"/>
      <c r="I1739" s="3"/>
      <c r="J1739" s="3"/>
      <c r="K1739" s="3"/>
      <c r="L1739" s="3"/>
      <c r="M1739" s="3"/>
      <c r="N1739" s="3"/>
      <c r="O1739" s="3"/>
      <c r="P1739" s="3"/>
    </row>
  </sheetData>
  <autoFilter ref="A2:R1269" xr:uid="{00000000-0009-0000-0000-00000A000000}">
    <sortState xmlns:xlrd2="http://schemas.microsoft.com/office/spreadsheetml/2017/richdata2" ref="A2:R1269">
      <sortCondition ref="H2:H1269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D1264"/>
  <sheetViews>
    <sheetView workbookViewId="0"/>
  </sheetViews>
  <sheetFormatPr defaultColWidth="14.44140625" defaultRowHeight="15" customHeight="1" x14ac:dyDescent="0.3"/>
  <cols>
    <col min="2" max="2" width="25.6640625" customWidth="1"/>
  </cols>
  <sheetData>
    <row r="1" spans="1:4" x14ac:dyDescent="0.3">
      <c r="A1" s="141" t="s">
        <v>5631</v>
      </c>
      <c r="B1" s="141" t="s">
        <v>5632</v>
      </c>
      <c r="C1" s="141" t="s">
        <v>30</v>
      </c>
      <c r="D1" s="1" t="s">
        <v>118</v>
      </c>
    </row>
    <row r="2" spans="1:4" x14ac:dyDescent="0.3">
      <c r="A2" s="142">
        <v>158</v>
      </c>
      <c r="B2" s="141" t="s">
        <v>1623</v>
      </c>
      <c r="C2" s="143">
        <v>23033.67182</v>
      </c>
    </row>
    <row r="3" spans="1:4" x14ac:dyDescent="0.3">
      <c r="A3" s="142">
        <v>621</v>
      </c>
      <c r="B3" s="141" t="s">
        <v>1625</v>
      </c>
      <c r="C3" s="143">
        <v>196.5211505</v>
      </c>
    </row>
    <row r="4" spans="1:4" x14ac:dyDescent="0.3">
      <c r="A4" s="142">
        <v>498</v>
      </c>
      <c r="B4" s="141" t="s">
        <v>1627</v>
      </c>
      <c r="C4" s="143">
        <v>132934.00229999999</v>
      </c>
    </row>
    <row r="5" spans="1:4" x14ac:dyDescent="0.3">
      <c r="A5" s="142">
        <v>574</v>
      </c>
      <c r="B5" s="141" t="s">
        <v>1629</v>
      </c>
      <c r="C5" s="143">
        <v>49027.271959999998</v>
      </c>
    </row>
    <row r="6" spans="1:4" x14ac:dyDescent="0.3">
      <c r="A6" s="142">
        <v>809</v>
      </c>
      <c r="B6" s="141" t="s">
        <v>1630</v>
      </c>
      <c r="C6" s="143">
        <v>39290.526879999998</v>
      </c>
    </row>
    <row r="7" spans="1:4" x14ac:dyDescent="0.3">
      <c r="A7" s="142">
        <v>810</v>
      </c>
      <c r="B7" s="141" t="s">
        <v>1632</v>
      </c>
      <c r="C7" s="143">
        <v>10827.15135</v>
      </c>
    </row>
    <row r="8" spans="1:4" x14ac:dyDescent="0.3">
      <c r="A8" s="142">
        <v>811</v>
      </c>
      <c r="B8" s="141" t="s">
        <v>1634</v>
      </c>
      <c r="C8" s="143">
        <v>163.6171683</v>
      </c>
    </row>
    <row r="9" spans="1:4" x14ac:dyDescent="0.3">
      <c r="A9" s="142">
        <v>337</v>
      </c>
      <c r="B9" s="141" t="s">
        <v>337</v>
      </c>
      <c r="C9" s="143">
        <v>84261.552240000005</v>
      </c>
    </row>
    <row r="10" spans="1:4" x14ac:dyDescent="0.3">
      <c r="A10" s="142">
        <v>499</v>
      </c>
      <c r="B10" s="141" t="s">
        <v>2764</v>
      </c>
      <c r="C10" s="143">
        <v>1059389.179</v>
      </c>
    </row>
    <row r="11" spans="1:4" x14ac:dyDescent="0.3">
      <c r="A11" s="142">
        <v>612</v>
      </c>
      <c r="B11" s="141" t="s">
        <v>2765</v>
      </c>
      <c r="C11" s="143">
        <v>129590.40489999999</v>
      </c>
    </row>
    <row r="12" spans="1:4" x14ac:dyDescent="0.3">
      <c r="A12" s="142">
        <v>356</v>
      </c>
      <c r="B12" s="141" t="s">
        <v>2767</v>
      </c>
      <c r="C12" s="143">
        <v>1547135.452</v>
      </c>
    </row>
    <row r="13" spans="1:4" x14ac:dyDescent="0.3">
      <c r="A13" s="142">
        <v>173</v>
      </c>
      <c r="B13" s="141" t="s">
        <v>2769</v>
      </c>
      <c r="C13" s="143">
        <v>727294.43130000005</v>
      </c>
    </row>
    <row r="14" spans="1:4" x14ac:dyDescent="0.3">
      <c r="A14" s="142">
        <v>812</v>
      </c>
      <c r="B14" s="141" t="s">
        <v>2770</v>
      </c>
      <c r="C14" s="143">
        <v>6398112.5860000001</v>
      </c>
    </row>
    <row r="15" spans="1:4" x14ac:dyDescent="0.3">
      <c r="A15" s="142">
        <v>544</v>
      </c>
      <c r="B15" s="141" t="s">
        <v>2773</v>
      </c>
      <c r="C15" s="143">
        <v>14437.71673</v>
      </c>
    </row>
    <row r="16" spans="1:4" x14ac:dyDescent="0.3">
      <c r="A16" s="142">
        <v>623</v>
      </c>
      <c r="B16" s="141" t="s">
        <v>2775</v>
      </c>
      <c r="C16" s="143">
        <v>1064156.811</v>
      </c>
    </row>
    <row r="17" spans="1:3" x14ac:dyDescent="0.3">
      <c r="A17" s="142">
        <v>813</v>
      </c>
      <c r="B17" s="141" t="s">
        <v>2777</v>
      </c>
      <c r="C17" s="143">
        <v>2157592.645</v>
      </c>
    </row>
    <row r="18" spans="1:3" x14ac:dyDescent="0.3">
      <c r="A18" s="142">
        <v>602</v>
      </c>
      <c r="B18" s="141" t="s">
        <v>2778</v>
      </c>
      <c r="C18" s="143">
        <v>866543.44539999997</v>
      </c>
    </row>
    <row r="19" spans="1:3" x14ac:dyDescent="0.3">
      <c r="A19" s="142">
        <v>814</v>
      </c>
      <c r="B19" s="141" t="s">
        <v>2780</v>
      </c>
      <c r="C19" s="143">
        <v>403758.45260000002</v>
      </c>
    </row>
    <row r="20" spans="1:3" x14ac:dyDescent="0.3">
      <c r="A20" s="142">
        <v>815</v>
      </c>
      <c r="B20" s="141" t="s">
        <v>2782</v>
      </c>
      <c r="C20" s="143">
        <v>4002565.7820000001</v>
      </c>
    </row>
    <row r="21" spans="1:3" x14ac:dyDescent="0.3">
      <c r="A21" s="142">
        <v>816</v>
      </c>
      <c r="B21" s="141" t="s">
        <v>2784</v>
      </c>
      <c r="C21" s="143">
        <v>3874063.304</v>
      </c>
    </row>
    <row r="22" spans="1:3" x14ac:dyDescent="0.3">
      <c r="A22" s="142">
        <v>376</v>
      </c>
      <c r="B22" s="141" t="s">
        <v>774</v>
      </c>
      <c r="C22" s="143">
        <v>132388136.7</v>
      </c>
    </row>
    <row r="23" spans="1:3" x14ac:dyDescent="0.3">
      <c r="A23" s="142">
        <v>759</v>
      </c>
      <c r="B23" s="141" t="s">
        <v>776</v>
      </c>
      <c r="C23" s="143">
        <v>200238034.30000001</v>
      </c>
    </row>
    <row r="24" spans="1:3" x14ac:dyDescent="0.3">
      <c r="A24" s="142">
        <v>469</v>
      </c>
      <c r="B24" s="141" t="s">
        <v>778</v>
      </c>
      <c r="C24" s="143">
        <v>21266122.27</v>
      </c>
    </row>
    <row r="25" spans="1:3" x14ac:dyDescent="0.3">
      <c r="A25" s="142">
        <v>634</v>
      </c>
      <c r="B25" s="141" t="s">
        <v>1709</v>
      </c>
      <c r="C25" s="143">
        <v>892908.59210000001</v>
      </c>
    </row>
    <row r="26" spans="1:3" x14ac:dyDescent="0.3">
      <c r="A26" s="142">
        <v>713</v>
      </c>
      <c r="B26" s="141" t="s">
        <v>1712</v>
      </c>
      <c r="C26" s="143">
        <v>157367.06280000001</v>
      </c>
    </row>
    <row r="27" spans="1:3" x14ac:dyDescent="0.3">
      <c r="A27" s="142">
        <v>487</v>
      </c>
      <c r="B27" s="141" t="s">
        <v>1715</v>
      </c>
      <c r="C27" s="143">
        <v>1654491.7860000001</v>
      </c>
    </row>
    <row r="28" spans="1:3" x14ac:dyDescent="0.3">
      <c r="A28" s="142">
        <v>817</v>
      </c>
      <c r="B28" s="141" t="s">
        <v>1717</v>
      </c>
      <c r="C28" s="143">
        <v>6165972.034</v>
      </c>
    </row>
    <row r="29" spans="1:3" x14ac:dyDescent="0.3">
      <c r="A29" s="142">
        <v>434</v>
      </c>
      <c r="B29" s="141" t="s">
        <v>1719</v>
      </c>
      <c r="C29" s="143">
        <v>3195081.8330000001</v>
      </c>
    </row>
    <row r="30" spans="1:3" x14ac:dyDescent="0.3">
      <c r="A30" s="142">
        <v>185</v>
      </c>
      <c r="B30" s="141" t="s">
        <v>1721</v>
      </c>
      <c r="C30" s="143">
        <v>4667900.2510000002</v>
      </c>
    </row>
    <row r="31" spans="1:3" x14ac:dyDescent="0.3">
      <c r="A31" s="142">
        <v>818</v>
      </c>
      <c r="B31" s="141" t="s">
        <v>1723</v>
      </c>
      <c r="C31" s="143">
        <v>2161.4513510000002</v>
      </c>
    </row>
    <row r="32" spans="1:3" x14ac:dyDescent="0.3">
      <c r="A32" s="142">
        <v>388</v>
      </c>
      <c r="B32" s="141" t="s">
        <v>1725</v>
      </c>
      <c r="C32" s="143">
        <v>488.08251330000002</v>
      </c>
    </row>
    <row r="33" spans="1:3" x14ac:dyDescent="0.3">
      <c r="A33" s="142">
        <v>178</v>
      </c>
      <c r="B33" s="141" t="s">
        <v>2307</v>
      </c>
      <c r="C33" s="143">
        <v>4944.5530509999999</v>
      </c>
    </row>
    <row r="34" spans="1:3" x14ac:dyDescent="0.3">
      <c r="A34" s="142">
        <v>819</v>
      </c>
      <c r="B34" s="141" t="s">
        <v>1552</v>
      </c>
      <c r="C34" s="143">
        <v>5690170.7010000004</v>
      </c>
    </row>
    <row r="35" spans="1:3" x14ac:dyDescent="0.3">
      <c r="A35" s="142">
        <v>820</v>
      </c>
      <c r="B35" s="141" t="s">
        <v>803</v>
      </c>
      <c r="C35" s="143">
        <v>67879.954830000002</v>
      </c>
    </row>
    <row r="36" spans="1:3" x14ac:dyDescent="0.3">
      <c r="A36" s="142">
        <v>821</v>
      </c>
      <c r="B36" s="141" t="s">
        <v>805</v>
      </c>
      <c r="C36" s="143">
        <v>180270.57639999999</v>
      </c>
    </row>
    <row r="37" spans="1:3" x14ac:dyDescent="0.3">
      <c r="A37" s="142">
        <v>822</v>
      </c>
      <c r="B37" s="141" t="s">
        <v>807</v>
      </c>
      <c r="C37" s="143">
        <v>174464.171</v>
      </c>
    </row>
    <row r="38" spans="1:3" x14ac:dyDescent="0.3">
      <c r="A38" s="142">
        <v>823</v>
      </c>
      <c r="B38" s="141" t="s">
        <v>808</v>
      </c>
      <c r="C38" s="143">
        <v>198287.36369999999</v>
      </c>
    </row>
    <row r="39" spans="1:3" x14ac:dyDescent="0.3">
      <c r="A39" s="142">
        <v>824</v>
      </c>
      <c r="B39" s="141" t="s">
        <v>810</v>
      </c>
      <c r="C39" s="143">
        <v>3524.9344759999999</v>
      </c>
    </row>
    <row r="40" spans="1:3" x14ac:dyDescent="0.3">
      <c r="A40" s="142">
        <v>825</v>
      </c>
      <c r="B40" s="141" t="s">
        <v>812</v>
      </c>
      <c r="C40" s="143">
        <v>359191.5503</v>
      </c>
    </row>
    <row r="41" spans="1:3" x14ac:dyDescent="0.3">
      <c r="A41" s="142">
        <v>826</v>
      </c>
      <c r="B41" s="141" t="s">
        <v>813</v>
      </c>
      <c r="C41" s="143">
        <v>869.47775960000001</v>
      </c>
    </row>
    <row r="42" spans="1:3" x14ac:dyDescent="0.3">
      <c r="A42" s="142">
        <v>30</v>
      </c>
      <c r="B42" s="141" t="s">
        <v>815</v>
      </c>
      <c r="C42" s="143">
        <v>20069.40638</v>
      </c>
    </row>
    <row r="43" spans="1:3" x14ac:dyDescent="0.3">
      <c r="A43" s="142">
        <v>827</v>
      </c>
      <c r="B43" s="141" t="s">
        <v>817</v>
      </c>
      <c r="C43" s="143">
        <v>497043.80780000001</v>
      </c>
    </row>
    <row r="44" spans="1:3" x14ac:dyDescent="0.3">
      <c r="A44" s="142">
        <v>41</v>
      </c>
      <c r="B44" s="141" t="s">
        <v>819</v>
      </c>
      <c r="C44" s="143">
        <v>47703.204100000003</v>
      </c>
    </row>
    <row r="45" spans="1:3" x14ac:dyDescent="0.3">
      <c r="A45" s="142">
        <v>828</v>
      </c>
      <c r="B45" s="141" t="s">
        <v>820</v>
      </c>
      <c r="C45" s="143">
        <v>144466.6838</v>
      </c>
    </row>
    <row r="46" spans="1:3" x14ac:dyDescent="0.3">
      <c r="A46" s="142">
        <v>591</v>
      </c>
      <c r="B46" s="141" t="s">
        <v>822</v>
      </c>
      <c r="C46" s="143">
        <v>10462.2174</v>
      </c>
    </row>
    <row r="47" spans="1:3" x14ac:dyDescent="0.3">
      <c r="A47" s="142">
        <v>576</v>
      </c>
      <c r="B47" s="141" t="s">
        <v>824</v>
      </c>
      <c r="C47" s="143">
        <v>62747.659639999998</v>
      </c>
    </row>
    <row r="48" spans="1:3" x14ac:dyDescent="0.3">
      <c r="A48" s="142">
        <v>829</v>
      </c>
      <c r="B48" s="141" t="s">
        <v>826</v>
      </c>
      <c r="C48" s="143">
        <v>80513.665489999999</v>
      </c>
    </row>
    <row r="49" spans="1:3" x14ac:dyDescent="0.3">
      <c r="A49" s="142">
        <v>233</v>
      </c>
      <c r="B49" s="141" t="s">
        <v>828</v>
      </c>
      <c r="C49" s="143">
        <v>285264.24619999999</v>
      </c>
    </row>
    <row r="50" spans="1:3" x14ac:dyDescent="0.3">
      <c r="A50" s="142">
        <v>187</v>
      </c>
      <c r="B50" s="141" t="s">
        <v>830</v>
      </c>
      <c r="C50" s="143">
        <v>5538.239638</v>
      </c>
    </row>
    <row r="51" spans="1:3" x14ac:dyDescent="0.3">
      <c r="A51" s="142">
        <v>681</v>
      </c>
      <c r="B51" s="141" t="s">
        <v>831</v>
      </c>
      <c r="C51" s="143">
        <v>4358.7561489999998</v>
      </c>
    </row>
    <row r="52" spans="1:3" x14ac:dyDescent="0.3">
      <c r="A52" s="142">
        <v>830</v>
      </c>
      <c r="B52" s="141" t="s">
        <v>833</v>
      </c>
      <c r="C52" s="143">
        <v>251395.92790000001</v>
      </c>
    </row>
    <row r="53" spans="1:3" x14ac:dyDescent="0.3">
      <c r="A53" s="142">
        <v>793</v>
      </c>
      <c r="B53" s="141" t="s">
        <v>835</v>
      </c>
      <c r="C53" s="143">
        <v>1069276.4620000001</v>
      </c>
    </row>
    <row r="54" spans="1:3" x14ac:dyDescent="0.3">
      <c r="A54" s="142">
        <v>831</v>
      </c>
      <c r="B54" s="141" t="s">
        <v>837</v>
      </c>
      <c r="C54" s="143">
        <v>401646.17099999997</v>
      </c>
    </row>
    <row r="55" spans="1:3" x14ac:dyDescent="0.3">
      <c r="A55" s="142">
        <v>397</v>
      </c>
      <c r="B55" s="141" t="s">
        <v>839</v>
      </c>
      <c r="C55" s="143">
        <v>55133.789089999998</v>
      </c>
    </row>
    <row r="56" spans="1:3" x14ac:dyDescent="0.3">
      <c r="A56" s="142">
        <v>57</v>
      </c>
      <c r="B56" s="141" t="s">
        <v>841</v>
      </c>
      <c r="C56" s="143">
        <v>261975.6441</v>
      </c>
    </row>
    <row r="57" spans="1:3" x14ac:dyDescent="0.3">
      <c r="A57" s="142">
        <v>53</v>
      </c>
      <c r="B57" s="141" t="s">
        <v>843</v>
      </c>
      <c r="C57" s="143">
        <v>28618.915099999998</v>
      </c>
    </row>
    <row r="58" spans="1:3" x14ac:dyDescent="0.3">
      <c r="A58" s="142">
        <v>832</v>
      </c>
      <c r="B58" s="141" t="s">
        <v>845</v>
      </c>
      <c r="C58" s="143">
        <v>1138399.5819999999</v>
      </c>
    </row>
    <row r="59" spans="1:3" x14ac:dyDescent="0.3">
      <c r="A59" s="142">
        <v>597</v>
      </c>
      <c r="B59" s="141" t="s">
        <v>847</v>
      </c>
      <c r="C59" s="143">
        <v>109351.46550000001</v>
      </c>
    </row>
    <row r="60" spans="1:3" x14ac:dyDescent="0.3">
      <c r="A60" s="142">
        <v>562</v>
      </c>
      <c r="B60" s="141" t="s">
        <v>849</v>
      </c>
      <c r="C60" s="143">
        <v>20051.9869</v>
      </c>
    </row>
    <row r="61" spans="1:3" x14ac:dyDescent="0.3">
      <c r="A61" s="142">
        <v>395</v>
      </c>
      <c r="B61" s="141" t="s">
        <v>851</v>
      </c>
      <c r="C61" s="143">
        <v>2135.1257999999998</v>
      </c>
    </row>
    <row r="62" spans="1:3" x14ac:dyDescent="0.3">
      <c r="A62" s="142">
        <v>177</v>
      </c>
      <c r="B62" s="141" t="s">
        <v>852</v>
      </c>
      <c r="C62" s="143">
        <v>101765.6672</v>
      </c>
    </row>
    <row r="63" spans="1:3" x14ac:dyDescent="0.3">
      <c r="A63" s="142">
        <v>100</v>
      </c>
      <c r="B63" s="141" t="s">
        <v>854</v>
      </c>
      <c r="C63" s="143">
        <v>124888.58749999999</v>
      </c>
    </row>
    <row r="64" spans="1:3" x14ac:dyDescent="0.3">
      <c r="A64" s="142">
        <v>833</v>
      </c>
      <c r="B64" s="141" t="s">
        <v>856</v>
      </c>
      <c r="C64" s="143">
        <v>245111.61600000001</v>
      </c>
    </row>
    <row r="65" spans="1:3" x14ac:dyDescent="0.3">
      <c r="A65" s="142">
        <v>834</v>
      </c>
      <c r="B65" s="141" t="s">
        <v>858</v>
      </c>
      <c r="C65" s="143">
        <v>115911.29549999999</v>
      </c>
    </row>
    <row r="66" spans="1:3" x14ac:dyDescent="0.3">
      <c r="A66" s="142">
        <v>523</v>
      </c>
      <c r="B66" s="141" t="s">
        <v>859</v>
      </c>
      <c r="C66" s="143">
        <v>191845.8492</v>
      </c>
    </row>
    <row r="67" spans="1:3" x14ac:dyDescent="0.3">
      <c r="A67" s="142">
        <v>270</v>
      </c>
      <c r="B67" s="141" t="s">
        <v>861</v>
      </c>
      <c r="C67" s="143">
        <v>299344.58240000001</v>
      </c>
    </row>
    <row r="68" spans="1:3" x14ac:dyDescent="0.3">
      <c r="A68" s="142">
        <v>474</v>
      </c>
      <c r="B68" s="141" t="s">
        <v>863</v>
      </c>
      <c r="C68" s="143">
        <v>80240.54436</v>
      </c>
    </row>
    <row r="69" spans="1:3" x14ac:dyDescent="0.3">
      <c r="A69" s="142">
        <v>286</v>
      </c>
      <c r="B69" s="141" t="s">
        <v>865</v>
      </c>
      <c r="C69" s="143">
        <v>15.98874548</v>
      </c>
    </row>
    <row r="70" spans="1:3" x14ac:dyDescent="0.3">
      <c r="A70" s="142">
        <v>835</v>
      </c>
      <c r="B70" s="141" t="s">
        <v>867</v>
      </c>
      <c r="C70" s="143">
        <v>119402.57060000001</v>
      </c>
    </row>
    <row r="71" spans="1:3" x14ac:dyDescent="0.3">
      <c r="A71" s="142">
        <v>836</v>
      </c>
      <c r="B71" s="141" t="s">
        <v>869</v>
      </c>
      <c r="C71" s="143">
        <v>51229.538860000001</v>
      </c>
    </row>
    <row r="72" spans="1:3" x14ac:dyDescent="0.3">
      <c r="A72" s="142">
        <v>162</v>
      </c>
      <c r="B72" s="141" t="s">
        <v>871</v>
      </c>
      <c r="C72" s="143">
        <v>247.2494433</v>
      </c>
    </row>
    <row r="73" spans="1:3" x14ac:dyDescent="0.3">
      <c r="A73" s="142">
        <v>83</v>
      </c>
      <c r="B73" s="141" t="s">
        <v>873</v>
      </c>
      <c r="C73" s="143">
        <v>237.5476194</v>
      </c>
    </row>
    <row r="74" spans="1:3" x14ac:dyDescent="0.3">
      <c r="A74" s="142">
        <v>837</v>
      </c>
      <c r="B74" s="141" t="s">
        <v>1567</v>
      </c>
      <c r="C74" s="143">
        <v>235340.38089999999</v>
      </c>
    </row>
    <row r="75" spans="1:3" x14ac:dyDescent="0.3">
      <c r="A75" s="142">
        <v>838</v>
      </c>
      <c r="B75" s="141" t="s">
        <v>1573</v>
      </c>
      <c r="C75" s="143">
        <v>486792.7047</v>
      </c>
    </row>
    <row r="76" spans="1:3" x14ac:dyDescent="0.3">
      <c r="A76" s="142">
        <v>839</v>
      </c>
      <c r="B76" s="141" t="s">
        <v>2045</v>
      </c>
      <c r="C76" s="143">
        <v>57239.987450000001</v>
      </c>
    </row>
    <row r="77" spans="1:3" x14ac:dyDescent="0.3">
      <c r="A77" s="142">
        <v>840</v>
      </c>
      <c r="B77" s="141" t="s">
        <v>876</v>
      </c>
      <c r="C77" s="143">
        <v>42951.26182</v>
      </c>
    </row>
    <row r="78" spans="1:3" x14ac:dyDescent="0.3">
      <c r="A78" s="142">
        <v>841</v>
      </c>
      <c r="B78" s="141" t="s">
        <v>878</v>
      </c>
      <c r="C78" s="143">
        <v>68.429413460000006</v>
      </c>
    </row>
    <row r="79" spans="1:3" x14ac:dyDescent="0.3">
      <c r="A79" s="142">
        <v>842</v>
      </c>
      <c r="B79" s="141" t="s">
        <v>880</v>
      </c>
      <c r="C79" s="143">
        <v>445.89341990000003</v>
      </c>
    </row>
    <row r="80" spans="1:3" x14ac:dyDescent="0.3">
      <c r="A80" s="142">
        <v>843</v>
      </c>
      <c r="B80" s="141" t="s">
        <v>882</v>
      </c>
      <c r="C80" s="143">
        <v>57564.361299999997</v>
      </c>
    </row>
    <row r="81" spans="1:3" x14ac:dyDescent="0.3">
      <c r="A81" s="142">
        <v>844</v>
      </c>
      <c r="B81" s="141" t="s">
        <v>884</v>
      </c>
      <c r="C81" s="143">
        <v>84169.118799999997</v>
      </c>
    </row>
    <row r="82" spans="1:3" x14ac:dyDescent="0.3">
      <c r="A82" s="142">
        <v>845</v>
      </c>
      <c r="B82" s="141" t="s">
        <v>887</v>
      </c>
      <c r="C82" s="143">
        <v>193727.04519999999</v>
      </c>
    </row>
    <row r="83" spans="1:3" x14ac:dyDescent="0.3">
      <c r="A83" s="142">
        <v>846</v>
      </c>
      <c r="B83" s="141" t="s">
        <v>889</v>
      </c>
      <c r="C83" s="143">
        <v>87695.04896</v>
      </c>
    </row>
    <row r="84" spans="1:3" x14ac:dyDescent="0.3">
      <c r="A84" s="142">
        <v>847</v>
      </c>
      <c r="B84" s="141" t="s">
        <v>891</v>
      </c>
      <c r="C84" s="143">
        <v>102444.9795</v>
      </c>
    </row>
    <row r="85" spans="1:3" x14ac:dyDescent="0.3">
      <c r="A85" s="142">
        <v>848</v>
      </c>
      <c r="B85" s="141" t="s">
        <v>893</v>
      </c>
      <c r="C85" s="143">
        <v>382957.60119999998</v>
      </c>
    </row>
    <row r="86" spans="1:3" x14ac:dyDescent="0.3">
      <c r="A86" s="142">
        <v>174</v>
      </c>
      <c r="B86" s="141" t="s">
        <v>1038</v>
      </c>
      <c r="C86" s="143">
        <v>11373.308730000001</v>
      </c>
    </row>
    <row r="87" spans="1:3" x14ac:dyDescent="0.3">
      <c r="A87" s="142">
        <v>502</v>
      </c>
      <c r="B87" s="141" t="s">
        <v>1040</v>
      </c>
      <c r="C87" s="143">
        <v>5979.0814140000002</v>
      </c>
    </row>
    <row r="88" spans="1:3" x14ac:dyDescent="0.3">
      <c r="A88" s="142">
        <v>849</v>
      </c>
      <c r="B88" s="141" t="s">
        <v>1042</v>
      </c>
      <c r="C88" s="143">
        <v>75402.559120000005</v>
      </c>
    </row>
    <row r="89" spans="1:3" x14ac:dyDescent="0.3">
      <c r="A89" s="142">
        <v>850</v>
      </c>
      <c r="B89" s="141" t="s">
        <v>1044</v>
      </c>
      <c r="C89" s="143">
        <v>33777.743640000001</v>
      </c>
    </row>
    <row r="90" spans="1:3" x14ac:dyDescent="0.3">
      <c r="A90" s="142">
        <v>161</v>
      </c>
      <c r="B90" s="141" t="s">
        <v>1046</v>
      </c>
      <c r="C90" s="143">
        <v>2307621.5109999999</v>
      </c>
    </row>
    <row r="91" spans="1:3" x14ac:dyDescent="0.3">
      <c r="A91" s="142">
        <v>851</v>
      </c>
      <c r="B91" s="141" t="s">
        <v>1048</v>
      </c>
      <c r="C91" s="143">
        <v>379166.84850000002</v>
      </c>
    </row>
    <row r="92" spans="1:3" x14ac:dyDescent="0.3">
      <c r="A92" s="142">
        <v>353</v>
      </c>
      <c r="B92" s="141" t="s">
        <v>2049</v>
      </c>
      <c r="C92" s="143">
        <v>661710.50340000005</v>
      </c>
    </row>
    <row r="93" spans="1:3" x14ac:dyDescent="0.3">
      <c r="A93" s="142">
        <v>369</v>
      </c>
      <c r="B93" s="141" t="s">
        <v>2051</v>
      </c>
      <c r="C93" s="143">
        <v>551670.47530000005</v>
      </c>
    </row>
    <row r="94" spans="1:3" x14ac:dyDescent="0.3">
      <c r="A94" s="142">
        <v>393</v>
      </c>
      <c r="B94" s="141" t="s">
        <v>2053</v>
      </c>
      <c r="C94" s="143">
        <v>737749.47149999999</v>
      </c>
    </row>
    <row r="95" spans="1:3" x14ac:dyDescent="0.3">
      <c r="A95" s="142">
        <v>852</v>
      </c>
      <c r="B95" s="141" t="s">
        <v>1051</v>
      </c>
      <c r="C95" s="143">
        <v>0</v>
      </c>
    </row>
    <row r="96" spans="1:3" x14ac:dyDescent="0.3">
      <c r="A96" s="142">
        <v>853</v>
      </c>
      <c r="B96" s="141" t="s">
        <v>1053</v>
      </c>
      <c r="C96" s="143">
        <v>5975.4044809999996</v>
      </c>
    </row>
    <row r="97" spans="1:3" x14ac:dyDescent="0.3">
      <c r="A97" s="142">
        <v>854</v>
      </c>
      <c r="B97" s="141" t="s">
        <v>2056</v>
      </c>
      <c r="C97" s="143">
        <v>926036.6594</v>
      </c>
    </row>
    <row r="98" spans="1:3" x14ac:dyDescent="0.3">
      <c r="A98" s="142">
        <v>803</v>
      </c>
      <c r="B98" s="141" t="s">
        <v>2060</v>
      </c>
      <c r="C98" s="143">
        <v>320254.0197</v>
      </c>
    </row>
    <row r="99" spans="1:3" x14ac:dyDescent="0.3">
      <c r="A99" s="142">
        <v>855</v>
      </c>
      <c r="B99" s="141" t="s">
        <v>2062</v>
      </c>
      <c r="C99" s="143">
        <v>836869.95169999998</v>
      </c>
    </row>
    <row r="100" spans="1:3" x14ac:dyDescent="0.3">
      <c r="A100" s="142">
        <v>78</v>
      </c>
      <c r="B100" s="141" t="s">
        <v>2064</v>
      </c>
      <c r="C100" s="143">
        <v>116647.1323</v>
      </c>
    </row>
    <row r="101" spans="1:3" x14ac:dyDescent="0.3">
      <c r="A101" s="142">
        <v>400</v>
      </c>
      <c r="B101" s="141" t="s">
        <v>2070</v>
      </c>
      <c r="C101" s="143">
        <v>468862.52340000001</v>
      </c>
    </row>
    <row r="102" spans="1:3" x14ac:dyDescent="0.3">
      <c r="A102" s="142">
        <v>298</v>
      </c>
      <c r="B102" s="141" t="s">
        <v>2072</v>
      </c>
      <c r="C102" s="143">
        <v>1058317.273</v>
      </c>
    </row>
    <row r="103" spans="1:3" x14ac:dyDescent="0.3">
      <c r="A103" s="142">
        <v>321</v>
      </c>
      <c r="B103" s="141" t="s">
        <v>2074</v>
      </c>
      <c r="C103" s="143">
        <v>516482.71629999997</v>
      </c>
    </row>
    <row r="104" spans="1:3" x14ac:dyDescent="0.3">
      <c r="A104" s="142">
        <v>156</v>
      </c>
      <c r="B104" s="141" t="s">
        <v>2076</v>
      </c>
      <c r="C104" s="143">
        <v>86200.626180000007</v>
      </c>
    </row>
    <row r="105" spans="1:3" x14ac:dyDescent="0.3">
      <c r="A105" s="142">
        <v>753</v>
      </c>
      <c r="B105" s="141" t="s">
        <v>2078</v>
      </c>
      <c r="C105" s="143">
        <v>276487.11900000001</v>
      </c>
    </row>
    <row r="106" spans="1:3" x14ac:dyDescent="0.3">
      <c r="A106" s="142">
        <v>709</v>
      </c>
      <c r="B106" s="141" t="s">
        <v>2079</v>
      </c>
      <c r="C106" s="143">
        <v>773206.5135</v>
      </c>
    </row>
    <row r="107" spans="1:3" x14ac:dyDescent="0.3">
      <c r="A107" s="142">
        <v>480</v>
      </c>
      <c r="B107" s="141" t="s">
        <v>2081</v>
      </c>
      <c r="C107" s="143">
        <v>1303587.8529999999</v>
      </c>
    </row>
    <row r="108" spans="1:3" x14ac:dyDescent="0.3">
      <c r="A108" s="142">
        <v>373</v>
      </c>
      <c r="B108" s="141" t="s">
        <v>2083</v>
      </c>
      <c r="C108" s="143">
        <v>31408.622950000001</v>
      </c>
    </row>
    <row r="109" spans="1:3" x14ac:dyDescent="0.3">
      <c r="A109" s="142">
        <v>856</v>
      </c>
      <c r="B109" s="141" t="s">
        <v>2085</v>
      </c>
      <c r="C109" s="143">
        <v>194578.7426</v>
      </c>
    </row>
    <row r="110" spans="1:3" x14ac:dyDescent="0.3">
      <c r="A110" s="142">
        <v>565</v>
      </c>
      <c r="B110" s="141" t="s">
        <v>2087</v>
      </c>
      <c r="C110" s="143">
        <v>39908.869189999998</v>
      </c>
    </row>
    <row r="111" spans="1:3" x14ac:dyDescent="0.3">
      <c r="A111" s="142">
        <v>857</v>
      </c>
      <c r="B111" s="141" t="s">
        <v>2089</v>
      </c>
      <c r="C111" s="143">
        <v>2655.112517</v>
      </c>
    </row>
    <row r="112" spans="1:3" x14ac:dyDescent="0.3">
      <c r="A112" s="142">
        <v>292</v>
      </c>
      <c r="B112" s="141" t="s">
        <v>2091</v>
      </c>
      <c r="C112" s="143">
        <v>1425017.621</v>
      </c>
    </row>
    <row r="113" spans="1:3" x14ac:dyDescent="0.3">
      <c r="A113" s="142">
        <v>157</v>
      </c>
      <c r="B113" s="141" t="s">
        <v>2093</v>
      </c>
      <c r="C113" s="143">
        <v>136327.99160000001</v>
      </c>
    </row>
    <row r="114" spans="1:3" x14ac:dyDescent="0.3">
      <c r="A114" s="142">
        <v>858</v>
      </c>
      <c r="B114" s="141" t="s">
        <v>2095</v>
      </c>
      <c r="C114" s="143">
        <v>1406.5803759999999</v>
      </c>
    </row>
    <row r="115" spans="1:3" x14ac:dyDescent="0.3">
      <c r="A115" s="142">
        <v>859</v>
      </c>
      <c r="B115" s="141" t="s">
        <v>2097</v>
      </c>
      <c r="C115" s="143">
        <v>449171.01169999997</v>
      </c>
    </row>
    <row r="116" spans="1:3" x14ac:dyDescent="0.3">
      <c r="A116" s="142">
        <v>613</v>
      </c>
      <c r="B116" s="141" t="s">
        <v>2101</v>
      </c>
      <c r="C116" s="143">
        <v>243892.05650000001</v>
      </c>
    </row>
    <row r="117" spans="1:3" x14ac:dyDescent="0.3">
      <c r="A117" s="142">
        <v>213</v>
      </c>
      <c r="B117" s="141" t="s">
        <v>2103</v>
      </c>
      <c r="C117" s="143">
        <v>846526.22030000004</v>
      </c>
    </row>
    <row r="118" spans="1:3" x14ac:dyDescent="0.3">
      <c r="A118" s="142">
        <v>860</v>
      </c>
      <c r="B118" s="141" t="s">
        <v>2104</v>
      </c>
      <c r="C118" s="143">
        <v>1276658.926</v>
      </c>
    </row>
    <row r="119" spans="1:3" x14ac:dyDescent="0.3">
      <c r="A119" s="142">
        <v>578</v>
      </c>
      <c r="B119" s="141" t="s">
        <v>2106</v>
      </c>
      <c r="C119" s="143">
        <v>768386.15540000005</v>
      </c>
    </row>
    <row r="120" spans="1:3" x14ac:dyDescent="0.3">
      <c r="A120" s="142">
        <v>861</v>
      </c>
      <c r="B120" s="141" t="s">
        <v>2109</v>
      </c>
      <c r="C120" s="143">
        <v>10523.687679999999</v>
      </c>
    </row>
    <row r="121" spans="1:3" x14ac:dyDescent="0.3">
      <c r="A121" s="142">
        <v>715</v>
      </c>
      <c r="B121" s="141" t="s">
        <v>2111</v>
      </c>
      <c r="C121" s="143">
        <v>96338.502429999993</v>
      </c>
    </row>
    <row r="122" spans="1:3" x14ac:dyDescent="0.3">
      <c r="A122" s="142">
        <v>130</v>
      </c>
      <c r="B122" s="141" t="s">
        <v>2113</v>
      </c>
      <c r="C122" s="143">
        <v>775895.91429999995</v>
      </c>
    </row>
    <row r="123" spans="1:3" x14ac:dyDescent="0.3">
      <c r="A123" s="142">
        <v>862</v>
      </c>
      <c r="B123" s="141" t="s">
        <v>2115</v>
      </c>
      <c r="C123" s="143">
        <v>42324.260399999999</v>
      </c>
    </row>
    <row r="124" spans="1:3" x14ac:dyDescent="0.3">
      <c r="A124" s="142">
        <v>863</v>
      </c>
      <c r="B124" s="141" t="s">
        <v>2117</v>
      </c>
      <c r="C124" s="143">
        <v>947114.16910000006</v>
      </c>
    </row>
    <row r="125" spans="1:3" x14ac:dyDescent="0.3">
      <c r="A125" s="142">
        <v>529</v>
      </c>
      <c r="B125" s="141" t="s">
        <v>2120</v>
      </c>
      <c r="C125" s="143">
        <v>1115224.7609999999</v>
      </c>
    </row>
    <row r="126" spans="1:3" x14ac:dyDescent="0.3">
      <c r="A126" s="142">
        <v>299</v>
      </c>
      <c r="B126" s="141" t="s">
        <v>2122</v>
      </c>
      <c r="C126" s="143">
        <v>117879.4143</v>
      </c>
    </row>
    <row r="127" spans="1:3" x14ac:dyDescent="0.3">
      <c r="A127" s="142">
        <v>864</v>
      </c>
      <c r="B127" s="141" t="s">
        <v>2124</v>
      </c>
      <c r="C127" s="143">
        <v>1083.776263</v>
      </c>
    </row>
    <row r="128" spans="1:3" x14ac:dyDescent="0.3">
      <c r="A128" s="142">
        <v>101</v>
      </c>
      <c r="B128" s="141" t="s">
        <v>2126</v>
      </c>
      <c r="C128" s="143">
        <v>4651.779552</v>
      </c>
    </row>
    <row r="129" spans="1:3" x14ac:dyDescent="0.3">
      <c r="A129" s="142">
        <v>865</v>
      </c>
      <c r="B129" s="141" t="s">
        <v>2127</v>
      </c>
      <c r="C129" s="143">
        <v>9310.4028730000009</v>
      </c>
    </row>
    <row r="130" spans="1:3" x14ac:dyDescent="0.3">
      <c r="A130" s="142">
        <v>170</v>
      </c>
      <c r="B130" s="141" t="s">
        <v>2129</v>
      </c>
      <c r="C130" s="143">
        <v>33066.505499999999</v>
      </c>
    </row>
    <row r="131" spans="1:3" x14ac:dyDescent="0.3">
      <c r="A131" s="142">
        <v>866</v>
      </c>
      <c r="B131" s="141" t="s">
        <v>2131</v>
      </c>
      <c r="C131" s="143">
        <v>2114325.0669999998</v>
      </c>
    </row>
    <row r="132" spans="1:3" x14ac:dyDescent="0.3">
      <c r="A132" s="142">
        <v>515</v>
      </c>
      <c r="B132" s="141" t="s">
        <v>2133</v>
      </c>
      <c r="C132" s="143">
        <v>82995.117549999995</v>
      </c>
    </row>
    <row r="133" spans="1:3" x14ac:dyDescent="0.3">
      <c r="A133" s="142">
        <v>867</v>
      </c>
      <c r="B133" s="141" t="s">
        <v>2135</v>
      </c>
      <c r="C133" s="143">
        <v>1542872.59</v>
      </c>
    </row>
    <row r="134" spans="1:3" x14ac:dyDescent="0.3">
      <c r="A134" s="142">
        <v>65</v>
      </c>
      <c r="B134" s="141" t="s">
        <v>2137</v>
      </c>
      <c r="C134" s="143">
        <v>499769.08559999999</v>
      </c>
    </row>
    <row r="135" spans="1:3" x14ac:dyDescent="0.3">
      <c r="A135" s="142">
        <v>201</v>
      </c>
      <c r="B135" s="141" t="s">
        <v>2138</v>
      </c>
      <c r="C135" s="143">
        <v>65700.003719999993</v>
      </c>
    </row>
    <row r="136" spans="1:3" x14ac:dyDescent="0.3">
      <c r="A136" s="142">
        <v>868</v>
      </c>
      <c r="B136" s="141" t="s">
        <v>2140</v>
      </c>
      <c r="C136" s="143">
        <v>450044.35</v>
      </c>
    </row>
    <row r="137" spans="1:3" x14ac:dyDescent="0.3">
      <c r="A137" s="142">
        <v>712</v>
      </c>
      <c r="B137" s="141" t="s">
        <v>2142</v>
      </c>
      <c r="C137" s="143">
        <v>1490130.0719999999</v>
      </c>
    </row>
    <row r="138" spans="1:3" x14ac:dyDescent="0.3">
      <c r="A138" s="142">
        <v>704</v>
      </c>
      <c r="B138" s="141" t="s">
        <v>2143</v>
      </c>
      <c r="C138" s="143">
        <v>104083.2007</v>
      </c>
    </row>
    <row r="139" spans="1:3" x14ac:dyDescent="0.3">
      <c r="A139" s="142">
        <v>412</v>
      </c>
      <c r="B139" s="141" t="s">
        <v>2145</v>
      </c>
      <c r="C139" s="143">
        <v>3677629.2919999999</v>
      </c>
    </row>
    <row r="140" spans="1:3" x14ac:dyDescent="0.3">
      <c r="A140" s="142">
        <v>869</v>
      </c>
      <c r="B140" s="141" t="s">
        <v>2147</v>
      </c>
      <c r="C140" s="143">
        <v>336790.09860000003</v>
      </c>
    </row>
    <row r="141" spans="1:3" x14ac:dyDescent="0.3">
      <c r="A141" s="142">
        <v>870</v>
      </c>
      <c r="B141" s="141" t="s">
        <v>2149</v>
      </c>
      <c r="C141" s="143">
        <v>156897.228</v>
      </c>
    </row>
    <row r="142" spans="1:3" x14ac:dyDescent="0.3">
      <c r="A142" s="142">
        <v>506</v>
      </c>
      <c r="B142" s="141" t="s">
        <v>2151</v>
      </c>
      <c r="C142" s="143">
        <v>69826.249419999993</v>
      </c>
    </row>
    <row r="143" spans="1:3" x14ac:dyDescent="0.3">
      <c r="A143" s="142">
        <v>871</v>
      </c>
      <c r="B143" s="141" t="s">
        <v>2153</v>
      </c>
      <c r="C143" s="143">
        <v>1877111.8319999999</v>
      </c>
    </row>
    <row r="144" spans="1:3" x14ac:dyDescent="0.3">
      <c r="A144" s="142">
        <v>291</v>
      </c>
      <c r="B144" s="141" t="s">
        <v>2155</v>
      </c>
      <c r="C144" s="143">
        <v>5004.1838889999999</v>
      </c>
    </row>
    <row r="145" spans="1:3" x14ac:dyDescent="0.3">
      <c r="A145" s="142">
        <v>273</v>
      </c>
      <c r="B145" s="141" t="s">
        <v>2157</v>
      </c>
      <c r="C145" s="143">
        <v>39510.651810000003</v>
      </c>
    </row>
    <row r="146" spans="1:3" x14ac:dyDescent="0.3">
      <c r="A146" s="142">
        <v>490</v>
      </c>
      <c r="B146" s="141" t="s">
        <v>2159</v>
      </c>
      <c r="C146" s="143">
        <v>1024016.709</v>
      </c>
    </row>
    <row r="147" spans="1:3" x14ac:dyDescent="0.3">
      <c r="A147" s="142">
        <v>135</v>
      </c>
      <c r="B147" s="141" t="s">
        <v>2353</v>
      </c>
      <c r="C147" s="143">
        <v>1778224.8359999999</v>
      </c>
    </row>
    <row r="148" spans="1:3" x14ac:dyDescent="0.3">
      <c r="A148" s="142">
        <v>792</v>
      </c>
      <c r="B148" s="141" t="s">
        <v>2357</v>
      </c>
      <c r="C148" s="143">
        <v>1563800.4310000001</v>
      </c>
    </row>
    <row r="149" spans="1:3" x14ac:dyDescent="0.3">
      <c r="A149" s="142">
        <v>557</v>
      </c>
      <c r="B149" s="141" t="s">
        <v>2360</v>
      </c>
      <c r="C149" s="143">
        <v>3590688.2280000001</v>
      </c>
    </row>
    <row r="150" spans="1:3" x14ac:dyDescent="0.3">
      <c r="A150" s="142">
        <v>657</v>
      </c>
      <c r="B150" s="141" t="s">
        <v>1413</v>
      </c>
      <c r="C150" s="143">
        <v>6055.1698139999999</v>
      </c>
    </row>
    <row r="151" spans="1:3" x14ac:dyDescent="0.3">
      <c r="A151" s="142">
        <v>754</v>
      </c>
      <c r="B151" s="141" t="s">
        <v>1415</v>
      </c>
      <c r="C151" s="143">
        <v>101770.82369999999</v>
      </c>
    </row>
    <row r="152" spans="1:3" x14ac:dyDescent="0.3">
      <c r="A152" s="142">
        <v>872</v>
      </c>
      <c r="B152" s="141" t="s">
        <v>1417</v>
      </c>
      <c r="C152" s="143">
        <v>18035.900730000001</v>
      </c>
    </row>
    <row r="153" spans="1:3" x14ac:dyDescent="0.3">
      <c r="A153" s="142">
        <v>10</v>
      </c>
      <c r="B153" s="141" t="s">
        <v>1418</v>
      </c>
      <c r="C153" s="143">
        <v>124.7557819</v>
      </c>
    </row>
    <row r="154" spans="1:3" x14ac:dyDescent="0.3">
      <c r="A154" s="142">
        <v>873</v>
      </c>
      <c r="B154" s="141" t="s">
        <v>1728</v>
      </c>
      <c r="C154" s="143">
        <v>784741.6237</v>
      </c>
    </row>
    <row r="155" spans="1:3" x14ac:dyDescent="0.3">
      <c r="A155" s="142">
        <v>115</v>
      </c>
      <c r="B155" s="141" t="s">
        <v>5633</v>
      </c>
      <c r="C155" s="143">
        <v>39588.011619999997</v>
      </c>
    </row>
    <row r="156" spans="1:3" x14ac:dyDescent="0.3">
      <c r="A156" s="142">
        <v>874</v>
      </c>
      <c r="B156" s="141" t="s">
        <v>1736</v>
      </c>
      <c r="C156" s="143">
        <v>167689.42139999999</v>
      </c>
    </row>
    <row r="157" spans="1:3" x14ac:dyDescent="0.3">
      <c r="A157" s="142">
        <v>103</v>
      </c>
      <c r="B157" s="141" t="s">
        <v>1738</v>
      </c>
      <c r="C157" s="143">
        <v>1075210.1510000001</v>
      </c>
    </row>
    <row r="158" spans="1:3" x14ac:dyDescent="0.3">
      <c r="A158" s="142">
        <v>799</v>
      </c>
      <c r="B158" s="141" t="s">
        <v>1740</v>
      </c>
      <c r="C158" s="143">
        <v>604407.42520000006</v>
      </c>
    </row>
    <row r="159" spans="1:3" x14ac:dyDescent="0.3">
      <c r="A159" s="142">
        <v>875</v>
      </c>
      <c r="B159" s="141" t="s">
        <v>1742</v>
      </c>
      <c r="C159" s="143">
        <v>96751.123519999994</v>
      </c>
    </row>
    <row r="160" spans="1:3" x14ac:dyDescent="0.3">
      <c r="A160" s="142">
        <v>876</v>
      </c>
      <c r="B160" s="141" t="s">
        <v>660</v>
      </c>
      <c r="C160" s="143">
        <v>108721.91559999999</v>
      </c>
    </row>
    <row r="161" spans="1:3" x14ac:dyDescent="0.3">
      <c r="A161" s="142">
        <v>877</v>
      </c>
      <c r="B161" s="141" t="s">
        <v>662</v>
      </c>
      <c r="C161" s="143">
        <v>27716.101760000001</v>
      </c>
    </row>
    <row r="162" spans="1:3" x14ac:dyDescent="0.3">
      <c r="A162" s="142">
        <v>711</v>
      </c>
      <c r="B162" s="141" t="s">
        <v>1745</v>
      </c>
      <c r="C162" s="143">
        <v>12576.63103</v>
      </c>
    </row>
    <row r="163" spans="1:3" x14ac:dyDescent="0.3">
      <c r="A163" s="142">
        <v>548</v>
      </c>
      <c r="B163" s="141" t="s">
        <v>1747</v>
      </c>
      <c r="C163" s="143">
        <v>46514.711289999999</v>
      </c>
    </row>
    <row r="164" spans="1:3" x14ac:dyDescent="0.3">
      <c r="A164" s="142">
        <v>551</v>
      </c>
      <c r="B164" s="141" t="s">
        <v>1749</v>
      </c>
      <c r="C164" s="143">
        <v>15060.119060000001</v>
      </c>
    </row>
    <row r="165" spans="1:3" x14ac:dyDescent="0.3">
      <c r="A165" s="142">
        <v>15</v>
      </c>
      <c r="B165" s="141" t="s">
        <v>1751</v>
      </c>
      <c r="C165" s="143">
        <v>11719.07769</v>
      </c>
    </row>
    <row r="166" spans="1:3" x14ac:dyDescent="0.3">
      <c r="A166" s="142">
        <v>411</v>
      </c>
      <c r="B166" s="141" t="s">
        <v>1753</v>
      </c>
      <c r="C166" s="143">
        <v>24118.013360000001</v>
      </c>
    </row>
    <row r="167" spans="1:3" x14ac:dyDescent="0.3">
      <c r="A167" s="142">
        <v>66</v>
      </c>
      <c r="B167" s="141" t="s">
        <v>2364</v>
      </c>
      <c r="C167" s="143">
        <v>1309737.051</v>
      </c>
    </row>
    <row r="168" spans="1:3" x14ac:dyDescent="0.3">
      <c r="A168" s="142">
        <v>720</v>
      </c>
      <c r="B168" s="141" t="s">
        <v>2366</v>
      </c>
      <c r="C168" s="143">
        <v>388954.70319999999</v>
      </c>
    </row>
    <row r="169" spans="1:3" x14ac:dyDescent="0.3">
      <c r="A169" s="142">
        <v>361</v>
      </c>
      <c r="B169" s="141" t="s">
        <v>2369</v>
      </c>
      <c r="C169" s="143">
        <v>4868.0173599999998</v>
      </c>
    </row>
    <row r="170" spans="1:3" x14ac:dyDescent="0.3">
      <c r="A170" s="142">
        <v>878</v>
      </c>
      <c r="B170" s="141" t="s">
        <v>2371</v>
      </c>
      <c r="C170" s="143">
        <v>393569.45490000001</v>
      </c>
    </row>
    <row r="171" spans="1:3" x14ac:dyDescent="0.3">
      <c r="A171" s="142">
        <v>879</v>
      </c>
      <c r="B171" s="141" t="s">
        <v>2162</v>
      </c>
      <c r="C171" s="143">
        <v>237.06614830000001</v>
      </c>
    </row>
    <row r="172" spans="1:3" x14ac:dyDescent="0.3">
      <c r="A172" s="142">
        <v>880</v>
      </c>
      <c r="B172" s="141" t="s">
        <v>2164</v>
      </c>
      <c r="C172" s="143">
        <v>457.90255100000002</v>
      </c>
    </row>
    <row r="173" spans="1:3" x14ac:dyDescent="0.3">
      <c r="A173" s="142">
        <v>881</v>
      </c>
      <c r="B173" s="141" t="s">
        <v>2166</v>
      </c>
      <c r="C173" s="143">
        <v>638852.69830000005</v>
      </c>
    </row>
    <row r="174" spans="1:3" x14ac:dyDescent="0.3">
      <c r="A174" s="142">
        <v>882</v>
      </c>
      <c r="B174" s="141" t="s">
        <v>2168</v>
      </c>
      <c r="C174" s="143">
        <v>15105.189479999999</v>
      </c>
    </row>
    <row r="175" spans="1:3" x14ac:dyDescent="0.3">
      <c r="A175" s="142">
        <v>883</v>
      </c>
      <c r="B175" s="141" t="s">
        <v>2170</v>
      </c>
      <c r="C175" s="143">
        <v>722187.62419999996</v>
      </c>
    </row>
    <row r="176" spans="1:3" x14ac:dyDescent="0.3">
      <c r="A176" s="142">
        <v>884</v>
      </c>
      <c r="B176" s="141" t="s">
        <v>2172</v>
      </c>
      <c r="C176" s="143">
        <v>13411.49214</v>
      </c>
    </row>
    <row r="177" spans="1:3" x14ac:dyDescent="0.3">
      <c r="A177" s="142">
        <v>885</v>
      </c>
      <c r="B177" s="141" t="s">
        <v>2174</v>
      </c>
      <c r="C177" s="143">
        <v>200954.31150000001</v>
      </c>
    </row>
    <row r="178" spans="1:3" x14ac:dyDescent="0.3">
      <c r="A178" s="142">
        <v>886</v>
      </c>
      <c r="B178" s="141" t="s">
        <v>2176</v>
      </c>
      <c r="C178" s="143">
        <v>1436.3030940000001</v>
      </c>
    </row>
    <row r="179" spans="1:3" x14ac:dyDescent="0.3">
      <c r="A179" s="142">
        <v>887</v>
      </c>
      <c r="B179" s="141" t="s">
        <v>896</v>
      </c>
      <c r="C179" s="143">
        <v>657.68368090000001</v>
      </c>
    </row>
    <row r="180" spans="1:3" x14ac:dyDescent="0.3">
      <c r="A180" s="142">
        <v>223</v>
      </c>
      <c r="B180" s="141" t="s">
        <v>898</v>
      </c>
      <c r="C180" s="143">
        <v>18025.804940000002</v>
      </c>
    </row>
    <row r="181" spans="1:3" x14ac:dyDescent="0.3">
      <c r="A181" s="142">
        <v>247</v>
      </c>
      <c r="B181" s="141" t="s">
        <v>900</v>
      </c>
      <c r="C181" s="143">
        <v>136848.36379999999</v>
      </c>
    </row>
    <row r="182" spans="1:3" x14ac:dyDescent="0.3">
      <c r="A182" s="142">
        <v>594</v>
      </c>
      <c r="B182" s="141" t="s">
        <v>902</v>
      </c>
      <c r="C182" s="143">
        <v>4.8967569959999997</v>
      </c>
    </row>
    <row r="183" spans="1:3" x14ac:dyDescent="0.3">
      <c r="A183" s="142">
        <v>888</v>
      </c>
      <c r="B183" s="141" t="s">
        <v>904</v>
      </c>
      <c r="C183" s="143">
        <v>433883.1728</v>
      </c>
    </row>
    <row r="184" spans="1:3" x14ac:dyDescent="0.3">
      <c r="A184" s="142">
        <v>592</v>
      </c>
      <c r="B184" s="141" t="s">
        <v>906</v>
      </c>
      <c r="C184" s="143">
        <v>3167.1951370000002</v>
      </c>
    </row>
    <row r="185" spans="1:3" x14ac:dyDescent="0.3">
      <c r="A185" s="142">
        <v>377</v>
      </c>
      <c r="B185" s="141" t="s">
        <v>908</v>
      </c>
      <c r="C185" s="143">
        <v>48457.279179999998</v>
      </c>
    </row>
    <row r="186" spans="1:3" x14ac:dyDescent="0.3">
      <c r="A186" s="142">
        <v>520</v>
      </c>
      <c r="B186" s="141" t="s">
        <v>910</v>
      </c>
      <c r="C186" s="143">
        <v>8127.8065740000002</v>
      </c>
    </row>
    <row r="187" spans="1:3" x14ac:dyDescent="0.3">
      <c r="A187" s="142">
        <v>889</v>
      </c>
      <c r="B187" s="141" t="s">
        <v>912</v>
      </c>
      <c r="C187" s="143">
        <v>0</v>
      </c>
    </row>
    <row r="188" spans="1:3" x14ac:dyDescent="0.3">
      <c r="A188" s="142">
        <v>749</v>
      </c>
      <c r="B188" s="141" t="s">
        <v>914</v>
      </c>
      <c r="C188" s="143">
        <v>14591.241620000001</v>
      </c>
    </row>
    <row r="189" spans="1:3" x14ac:dyDescent="0.3">
      <c r="A189" s="142">
        <v>346</v>
      </c>
      <c r="B189" s="141" t="s">
        <v>916</v>
      </c>
      <c r="C189" s="143">
        <v>1980.9425940000001</v>
      </c>
    </row>
    <row r="190" spans="1:3" x14ac:dyDescent="0.3">
      <c r="A190" s="142">
        <v>570</v>
      </c>
      <c r="B190" s="141" t="s">
        <v>918</v>
      </c>
      <c r="C190" s="143">
        <v>231.9924647</v>
      </c>
    </row>
    <row r="191" spans="1:3" x14ac:dyDescent="0.3">
      <c r="A191" s="142">
        <v>642</v>
      </c>
      <c r="B191" s="141" t="s">
        <v>921</v>
      </c>
      <c r="C191" s="143">
        <v>133.3219489</v>
      </c>
    </row>
    <row r="192" spans="1:3" x14ac:dyDescent="0.3">
      <c r="A192" s="142">
        <v>546</v>
      </c>
      <c r="B192" s="141" t="s">
        <v>2848</v>
      </c>
      <c r="C192" s="143">
        <v>1399645.5930000001</v>
      </c>
    </row>
    <row r="193" spans="1:3" x14ac:dyDescent="0.3">
      <c r="A193" s="142">
        <v>800</v>
      </c>
      <c r="B193" s="141" t="s">
        <v>2850</v>
      </c>
      <c r="C193" s="143">
        <v>260621.769</v>
      </c>
    </row>
    <row r="194" spans="1:3" x14ac:dyDescent="0.3">
      <c r="A194" s="142">
        <v>274</v>
      </c>
      <c r="B194" s="141" t="s">
        <v>2852</v>
      </c>
      <c r="C194" s="143">
        <v>616415.94519999996</v>
      </c>
    </row>
    <row r="195" spans="1:3" x14ac:dyDescent="0.3">
      <c r="A195" s="142">
        <v>646</v>
      </c>
      <c r="B195" s="141" t="s">
        <v>80</v>
      </c>
      <c r="C195" s="143">
        <v>796393.77190000005</v>
      </c>
    </row>
    <row r="196" spans="1:3" x14ac:dyDescent="0.3">
      <c r="A196" s="142">
        <v>890</v>
      </c>
      <c r="B196" s="141" t="s">
        <v>88</v>
      </c>
      <c r="C196" s="143">
        <v>3878960.6680000001</v>
      </c>
    </row>
    <row r="197" spans="1:3" x14ac:dyDescent="0.3">
      <c r="A197" s="142">
        <v>555</v>
      </c>
      <c r="B197" s="141" t="s">
        <v>94</v>
      </c>
      <c r="C197" s="143">
        <v>3632240.5970000001</v>
      </c>
    </row>
    <row r="198" spans="1:3" x14ac:dyDescent="0.3">
      <c r="A198" s="142">
        <v>379</v>
      </c>
      <c r="B198" s="141" t="s">
        <v>97</v>
      </c>
      <c r="C198" s="143">
        <v>3013960.9369999999</v>
      </c>
    </row>
    <row r="199" spans="1:3" x14ac:dyDescent="0.3">
      <c r="A199" s="142">
        <v>154</v>
      </c>
      <c r="B199" s="141" t="s">
        <v>101</v>
      </c>
      <c r="C199" s="143">
        <v>5939688.0590000004</v>
      </c>
    </row>
    <row r="200" spans="1:3" x14ac:dyDescent="0.3">
      <c r="A200" s="142">
        <v>195</v>
      </c>
      <c r="B200" s="141" t="s">
        <v>103</v>
      </c>
      <c r="C200" s="143">
        <v>4128513.7609999999</v>
      </c>
    </row>
    <row r="201" spans="1:3" x14ac:dyDescent="0.3">
      <c r="A201" s="142">
        <v>559</v>
      </c>
      <c r="B201" s="141" t="s">
        <v>106</v>
      </c>
      <c r="C201" s="143">
        <v>656961.08290000004</v>
      </c>
    </row>
    <row r="202" spans="1:3" x14ac:dyDescent="0.3">
      <c r="A202" s="142">
        <v>276</v>
      </c>
      <c r="B202" s="141" t="s">
        <v>109</v>
      </c>
      <c r="C202" s="143">
        <v>3017726.8509999998</v>
      </c>
    </row>
    <row r="203" spans="1:3" x14ac:dyDescent="0.3">
      <c r="A203" s="142">
        <v>102</v>
      </c>
      <c r="B203" s="141" t="s">
        <v>111</v>
      </c>
      <c r="C203" s="143">
        <v>6230595.5470000003</v>
      </c>
    </row>
    <row r="204" spans="1:3" x14ac:dyDescent="0.3">
      <c r="A204" s="142">
        <v>891</v>
      </c>
      <c r="B204" s="141" t="s">
        <v>114</v>
      </c>
      <c r="C204" s="143">
        <v>388090.90110000002</v>
      </c>
    </row>
    <row r="205" spans="1:3" x14ac:dyDescent="0.3">
      <c r="A205" s="142">
        <v>217</v>
      </c>
      <c r="B205" s="141" t="s">
        <v>116</v>
      </c>
      <c r="C205" s="143">
        <v>76643.845159999997</v>
      </c>
    </row>
    <row r="206" spans="1:3" x14ac:dyDescent="0.3">
      <c r="A206" s="142">
        <v>892</v>
      </c>
      <c r="B206" s="141" t="s">
        <v>120</v>
      </c>
      <c r="C206" s="143">
        <v>1467009.0379999999</v>
      </c>
    </row>
    <row r="207" spans="1:3" x14ac:dyDescent="0.3">
      <c r="A207" s="142">
        <v>893</v>
      </c>
      <c r="B207" s="141" t="s">
        <v>122</v>
      </c>
      <c r="C207" s="143">
        <v>532891.63959999999</v>
      </c>
    </row>
    <row r="208" spans="1:3" x14ac:dyDescent="0.3">
      <c r="A208" s="142">
        <v>730</v>
      </c>
      <c r="B208" s="141" t="s">
        <v>124</v>
      </c>
      <c r="C208" s="143">
        <v>173881104</v>
      </c>
    </row>
    <row r="209" spans="1:3" x14ac:dyDescent="0.3">
      <c r="A209" s="142">
        <v>894</v>
      </c>
      <c r="B209" s="141" t="s">
        <v>127</v>
      </c>
      <c r="C209" s="143">
        <v>603397.89009999996</v>
      </c>
    </row>
    <row r="210" spans="1:3" x14ac:dyDescent="0.3">
      <c r="A210" s="142">
        <v>111</v>
      </c>
      <c r="B210" s="141" t="s">
        <v>129</v>
      </c>
      <c r="C210" s="143">
        <v>5785401.852</v>
      </c>
    </row>
    <row r="211" spans="1:3" x14ac:dyDescent="0.3">
      <c r="A211" s="142">
        <v>8</v>
      </c>
      <c r="B211" s="141" t="s">
        <v>131</v>
      </c>
      <c r="C211" s="143">
        <v>1572165.6429999999</v>
      </c>
    </row>
    <row r="212" spans="1:3" x14ac:dyDescent="0.3">
      <c r="A212" s="142">
        <v>23</v>
      </c>
      <c r="B212" s="141" t="s">
        <v>133</v>
      </c>
      <c r="C212" s="143">
        <v>140843.06080000001</v>
      </c>
    </row>
    <row r="213" spans="1:3" x14ac:dyDescent="0.3">
      <c r="A213" s="142">
        <v>685</v>
      </c>
      <c r="B213" s="141" t="s">
        <v>135</v>
      </c>
      <c r="C213" s="143">
        <v>194516.57190000001</v>
      </c>
    </row>
    <row r="214" spans="1:3" x14ac:dyDescent="0.3">
      <c r="A214" s="142">
        <v>895</v>
      </c>
      <c r="B214" s="141" t="s">
        <v>137</v>
      </c>
      <c r="C214" s="143">
        <v>39174.746789999997</v>
      </c>
    </row>
    <row r="215" spans="1:3" x14ac:dyDescent="0.3">
      <c r="A215" s="142">
        <v>122</v>
      </c>
      <c r="B215" s="141" t="s">
        <v>139</v>
      </c>
      <c r="C215" s="143">
        <v>9018499.6679999996</v>
      </c>
    </row>
    <row r="216" spans="1:3" x14ac:dyDescent="0.3">
      <c r="A216" s="142">
        <v>180</v>
      </c>
      <c r="B216" s="141" t="s">
        <v>142</v>
      </c>
      <c r="C216" s="143">
        <v>9993933.8269999996</v>
      </c>
    </row>
    <row r="217" spans="1:3" x14ac:dyDescent="0.3">
      <c r="A217" s="142">
        <v>451</v>
      </c>
      <c r="B217" s="141" t="s">
        <v>144</v>
      </c>
      <c r="C217" s="143">
        <v>200946268</v>
      </c>
    </row>
    <row r="218" spans="1:3" x14ac:dyDescent="0.3">
      <c r="A218" s="142">
        <v>680</v>
      </c>
      <c r="B218" s="141" t="s">
        <v>146</v>
      </c>
      <c r="C218" s="143">
        <v>5893444.1919999998</v>
      </c>
    </row>
    <row r="219" spans="1:3" x14ac:dyDescent="0.3">
      <c r="A219" s="142">
        <v>791</v>
      </c>
      <c r="B219" s="141" t="s">
        <v>148</v>
      </c>
      <c r="C219" s="143">
        <v>5899762.5470000003</v>
      </c>
    </row>
    <row r="220" spans="1:3" x14ac:dyDescent="0.3">
      <c r="A220" s="142">
        <v>611</v>
      </c>
      <c r="B220" s="141" t="s">
        <v>154</v>
      </c>
      <c r="C220" s="143">
        <v>10491644.67</v>
      </c>
    </row>
    <row r="221" spans="1:3" x14ac:dyDescent="0.3">
      <c r="A221" s="142">
        <v>727</v>
      </c>
      <c r="B221" s="141" t="s">
        <v>151</v>
      </c>
      <c r="C221" s="143">
        <v>365369.01059999998</v>
      </c>
    </row>
    <row r="222" spans="1:3" x14ac:dyDescent="0.3">
      <c r="A222" s="142">
        <v>313</v>
      </c>
      <c r="B222" s="141" t="s">
        <v>157</v>
      </c>
      <c r="C222" s="143">
        <v>2311031.0090000001</v>
      </c>
    </row>
    <row r="223" spans="1:3" x14ac:dyDescent="0.3">
      <c r="A223" s="142">
        <v>6</v>
      </c>
      <c r="B223" s="141" t="s">
        <v>159</v>
      </c>
      <c r="C223" s="143">
        <v>8381722.2050000001</v>
      </c>
    </row>
    <row r="224" spans="1:3" x14ac:dyDescent="0.3">
      <c r="A224" s="142">
        <v>183</v>
      </c>
      <c r="B224" s="141" t="s">
        <v>162</v>
      </c>
      <c r="C224" s="143">
        <v>1287430.699</v>
      </c>
    </row>
    <row r="225" spans="1:3" x14ac:dyDescent="0.3">
      <c r="A225" s="142">
        <v>596</v>
      </c>
      <c r="B225" s="141" t="s">
        <v>164</v>
      </c>
      <c r="C225" s="143">
        <v>1074286.0689999999</v>
      </c>
    </row>
    <row r="226" spans="1:3" x14ac:dyDescent="0.3">
      <c r="A226" s="142">
        <v>293</v>
      </c>
      <c r="B226" s="141" t="s">
        <v>166</v>
      </c>
      <c r="C226" s="143">
        <v>3259789.6170000001</v>
      </c>
    </row>
    <row r="227" spans="1:3" x14ac:dyDescent="0.3">
      <c r="A227" s="142">
        <v>564</v>
      </c>
      <c r="B227" s="141" t="s">
        <v>168</v>
      </c>
      <c r="C227" s="143">
        <v>6057285.3439999996</v>
      </c>
    </row>
    <row r="228" spans="1:3" x14ac:dyDescent="0.3">
      <c r="A228" s="142">
        <v>896</v>
      </c>
      <c r="B228" s="141" t="s">
        <v>170</v>
      </c>
      <c r="C228" s="143">
        <v>1284721.497</v>
      </c>
    </row>
    <row r="229" spans="1:3" x14ac:dyDescent="0.3">
      <c r="A229" s="142">
        <v>897</v>
      </c>
      <c r="B229" s="141" t="s">
        <v>172</v>
      </c>
      <c r="C229" s="143">
        <v>1390955.348</v>
      </c>
    </row>
    <row r="230" spans="1:3" x14ac:dyDescent="0.3">
      <c r="A230" s="142">
        <v>295</v>
      </c>
      <c r="B230" s="141" t="s">
        <v>754</v>
      </c>
      <c r="C230" s="143">
        <v>8018523.176</v>
      </c>
    </row>
    <row r="231" spans="1:3" x14ac:dyDescent="0.3">
      <c r="A231" s="142">
        <v>265</v>
      </c>
      <c r="B231" s="141" t="s">
        <v>786</v>
      </c>
      <c r="C231" s="143">
        <v>73528054.120000005</v>
      </c>
    </row>
    <row r="232" spans="1:3" x14ac:dyDescent="0.3">
      <c r="A232" s="142">
        <v>289</v>
      </c>
      <c r="B232" s="141" t="s">
        <v>301</v>
      </c>
      <c r="C232" s="143">
        <v>66632.609169999996</v>
      </c>
    </row>
    <row r="233" spans="1:3" x14ac:dyDescent="0.3">
      <c r="A233" s="142">
        <v>261</v>
      </c>
      <c r="B233" s="141" t="s">
        <v>303</v>
      </c>
      <c r="C233" s="143">
        <v>2898533.4079999998</v>
      </c>
    </row>
    <row r="234" spans="1:3" x14ac:dyDescent="0.3">
      <c r="A234" s="142">
        <v>563</v>
      </c>
      <c r="B234" s="141" t="s">
        <v>305</v>
      </c>
      <c r="C234" s="143">
        <v>25939.656760000002</v>
      </c>
    </row>
    <row r="235" spans="1:3" x14ac:dyDescent="0.3">
      <c r="A235" s="142">
        <v>245</v>
      </c>
      <c r="B235" s="141" t="s">
        <v>306</v>
      </c>
      <c r="C235" s="143">
        <v>35272.314610000001</v>
      </c>
    </row>
    <row r="236" spans="1:3" x14ac:dyDescent="0.3">
      <c r="A236" s="142">
        <v>554</v>
      </c>
      <c r="B236" s="141" t="s">
        <v>308</v>
      </c>
      <c r="C236" s="143">
        <v>3377.0216959999998</v>
      </c>
    </row>
    <row r="237" spans="1:3" x14ac:dyDescent="0.3">
      <c r="A237" s="142">
        <v>218</v>
      </c>
      <c r="B237" s="141" t="s">
        <v>311</v>
      </c>
      <c r="C237" s="143">
        <v>13389.771049999999</v>
      </c>
    </row>
    <row r="238" spans="1:3" x14ac:dyDescent="0.3">
      <c r="A238" s="142">
        <v>139</v>
      </c>
      <c r="B238" s="141" t="s">
        <v>314</v>
      </c>
      <c r="C238" s="143">
        <v>439269.79989999998</v>
      </c>
    </row>
    <row r="239" spans="1:3" x14ac:dyDescent="0.3">
      <c r="A239" s="142">
        <v>703</v>
      </c>
      <c r="B239" s="141" t="s">
        <v>316</v>
      </c>
      <c r="C239" s="143">
        <v>11.32155373</v>
      </c>
    </row>
    <row r="240" spans="1:3" x14ac:dyDescent="0.3">
      <c r="A240" s="142">
        <v>684</v>
      </c>
      <c r="B240" s="141" t="s">
        <v>318</v>
      </c>
      <c r="C240" s="143">
        <v>3980578.61</v>
      </c>
    </row>
    <row r="241" spans="1:3" x14ac:dyDescent="0.3">
      <c r="A241" s="142">
        <v>514</v>
      </c>
      <c r="B241" s="141" t="s">
        <v>321</v>
      </c>
      <c r="C241" s="143">
        <v>75149.673620000001</v>
      </c>
    </row>
    <row r="242" spans="1:3" x14ac:dyDescent="0.3">
      <c r="A242" s="142">
        <v>107</v>
      </c>
      <c r="B242" s="141" t="s">
        <v>323</v>
      </c>
      <c r="C242" s="143">
        <v>1028242.186</v>
      </c>
    </row>
    <row r="243" spans="1:3" x14ac:dyDescent="0.3">
      <c r="A243" s="142">
        <v>898</v>
      </c>
      <c r="B243" s="141" t="s">
        <v>325</v>
      </c>
      <c r="C243" s="143">
        <v>9648.4754389999998</v>
      </c>
    </row>
    <row r="244" spans="1:3" x14ac:dyDescent="0.3">
      <c r="A244" s="142">
        <v>497</v>
      </c>
      <c r="B244" s="141" t="s">
        <v>340</v>
      </c>
      <c r="C244" s="143">
        <v>1459.602539</v>
      </c>
    </row>
    <row r="245" spans="1:3" x14ac:dyDescent="0.3">
      <c r="A245" s="142">
        <v>415</v>
      </c>
      <c r="B245" s="141" t="s">
        <v>342</v>
      </c>
      <c r="C245" s="143">
        <v>4886207.9749999996</v>
      </c>
    </row>
    <row r="246" spans="1:3" x14ac:dyDescent="0.3">
      <c r="A246" s="142">
        <v>593</v>
      </c>
      <c r="B246" s="141" t="s">
        <v>345</v>
      </c>
      <c r="C246" s="143">
        <v>15877.56155</v>
      </c>
    </row>
    <row r="247" spans="1:3" x14ac:dyDescent="0.3">
      <c r="A247" s="142">
        <v>899</v>
      </c>
      <c r="B247" s="141" t="s">
        <v>347</v>
      </c>
      <c r="C247" s="143">
        <v>84567.860709999994</v>
      </c>
    </row>
    <row r="248" spans="1:3" x14ac:dyDescent="0.3">
      <c r="A248" s="142">
        <v>460</v>
      </c>
      <c r="B248" s="141" t="s">
        <v>349</v>
      </c>
      <c r="C248" s="143">
        <v>380831.45490000001</v>
      </c>
    </row>
    <row r="249" spans="1:3" x14ac:dyDescent="0.3">
      <c r="A249" s="142">
        <v>527</v>
      </c>
      <c r="B249" s="141" t="s">
        <v>351</v>
      </c>
      <c r="C249" s="143">
        <v>38813.771820000002</v>
      </c>
    </row>
    <row r="250" spans="1:3" x14ac:dyDescent="0.3">
      <c r="A250" s="142">
        <v>89</v>
      </c>
      <c r="B250" s="141" t="s">
        <v>353</v>
      </c>
      <c r="C250" s="143">
        <v>132943.01800000001</v>
      </c>
    </row>
    <row r="251" spans="1:3" x14ac:dyDescent="0.3">
      <c r="A251" s="142">
        <v>280</v>
      </c>
      <c r="B251" s="141" t="s">
        <v>455</v>
      </c>
      <c r="C251" s="143">
        <v>10918625.300000001</v>
      </c>
    </row>
    <row r="252" spans="1:3" x14ac:dyDescent="0.3">
      <c r="A252" s="142">
        <v>900</v>
      </c>
      <c r="B252" s="141" t="s">
        <v>457</v>
      </c>
      <c r="C252" s="143">
        <v>1148292.477</v>
      </c>
    </row>
    <row r="253" spans="1:3" x14ac:dyDescent="0.3">
      <c r="A253" s="142">
        <v>755</v>
      </c>
      <c r="B253" s="141" t="s">
        <v>460</v>
      </c>
      <c r="C253" s="143">
        <v>2697972.2820000001</v>
      </c>
    </row>
    <row r="254" spans="1:3" x14ac:dyDescent="0.3">
      <c r="A254" s="142">
        <v>901</v>
      </c>
      <c r="B254" s="141" t="s">
        <v>1056</v>
      </c>
      <c r="C254" s="143">
        <v>25351.197380000001</v>
      </c>
    </row>
    <row r="255" spans="1:3" x14ac:dyDescent="0.3">
      <c r="A255" s="142">
        <v>902</v>
      </c>
      <c r="B255" s="141" t="s">
        <v>1058</v>
      </c>
      <c r="C255" s="143">
        <v>2628.6119180000001</v>
      </c>
    </row>
    <row r="256" spans="1:3" x14ac:dyDescent="0.3">
      <c r="A256" s="142">
        <v>780</v>
      </c>
      <c r="B256" s="141" t="s">
        <v>1060</v>
      </c>
      <c r="C256" s="143">
        <v>40006.137309999998</v>
      </c>
    </row>
    <row r="257" spans="1:3" x14ac:dyDescent="0.3">
      <c r="A257" s="142">
        <v>903</v>
      </c>
      <c r="B257" s="141" t="s">
        <v>1063</v>
      </c>
      <c r="C257" s="143">
        <v>14252.07598</v>
      </c>
    </row>
    <row r="258" spans="1:3" x14ac:dyDescent="0.3">
      <c r="A258" s="142">
        <v>904</v>
      </c>
      <c r="B258" s="141" t="s">
        <v>1065</v>
      </c>
      <c r="C258" s="143">
        <v>300186.42930000002</v>
      </c>
    </row>
    <row r="259" spans="1:3" x14ac:dyDescent="0.3">
      <c r="A259" s="142">
        <v>905</v>
      </c>
      <c r="B259" s="141" t="s">
        <v>1067</v>
      </c>
      <c r="C259" s="143">
        <v>219803.19149999999</v>
      </c>
    </row>
    <row r="260" spans="1:3" x14ac:dyDescent="0.3">
      <c r="A260" s="142">
        <v>705</v>
      </c>
      <c r="B260" s="141" t="s">
        <v>1070</v>
      </c>
      <c r="C260" s="143">
        <v>4792.7847110000002</v>
      </c>
    </row>
    <row r="261" spans="1:3" x14ac:dyDescent="0.3">
      <c r="A261" s="142">
        <v>327</v>
      </c>
      <c r="B261" s="141" t="s">
        <v>1073</v>
      </c>
      <c r="C261" s="143">
        <v>122641.3777</v>
      </c>
    </row>
    <row r="262" spans="1:3" x14ac:dyDescent="0.3">
      <c r="A262" s="142">
        <v>906</v>
      </c>
      <c r="B262" s="141" t="s">
        <v>1075</v>
      </c>
      <c r="C262" s="143">
        <v>25732.321599999999</v>
      </c>
    </row>
    <row r="263" spans="1:3" x14ac:dyDescent="0.3">
      <c r="A263" s="142">
        <v>354</v>
      </c>
      <c r="B263" s="141" t="s">
        <v>1077</v>
      </c>
      <c r="C263" s="143">
        <v>22076.31365</v>
      </c>
    </row>
    <row r="264" spans="1:3" x14ac:dyDescent="0.3">
      <c r="A264" s="142">
        <v>907</v>
      </c>
      <c r="B264" s="141" t="s">
        <v>1079</v>
      </c>
      <c r="C264" s="143">
        <v>61650.249660000001</v>
      </c>
    </row>
    <row r="265" spans="1:3" x14ac:dyDescent="0.3">
      <c r="A265" s="142">
        <v>503</v>
      </c>
      <c r="B265" s="141" t="s">
        <v>1081</v>
      </c>
      <c r="C265" s="143">
        <v>98.960330080000006</v>
      </c>
    </row>
    <row r="266" spans="1:3" x14ac:dyDescent="0.3">
      <c r="A266" s="142">
        <v>455</v>
      </c>
      <c r="B266" s="141" t="s">
        <v>1083</v>
      </c>
      <c r="C266" s="143">
        <v>51485.893340000002</v>
      </c>
    </row>
    <row r="267" spans="1:3" x14ac:dyDescent="0.3">
      <c r="A267" s="142">
        <v>345</v>
      </c>
      <c r="B267" s="141" t="s">
        <v>1085</v>
      </c>
      <c r="C267" s="143">
        <v>573050.18149999995</v>
      </c>
    </row>
    <row r="268" spans="1:3" x14ac:dyDescent="0.3">
      <c r="A268" s="142">
        <v>908</v>
      </c>
      <c r="B268" s="141" t="s">
        <v>1087</v>
      </c>
      <c r="C268" s="143">
        <v>97618.022469999996</v>
      </c>
    </row>
    <row r="269" spans="1:3" x14ac:dyDescent="0.3">
      <c r="A269" s="142">
        <v>909</v>
      </c>
      <c r="B269" s="141" t="s">
        <v>1089</v>
      </c>
      <c r="C269" s="143">
        <v>201360.1599</v>
      </c>
    </row>
    <row r="270" spans="1:3" x14ac:dyDescent="0.3">
      <c r="A270" s="142">
        <v>910</v>
      </c>
      <c r="B270" s="141" t="s">
        <v>1091</v>
      </c>
      <c r="C270" s="143">
        <v>0</v>
      </c>
    </row>
    <row r="271" spans="1:3" x14ac:dyDescent="0.3">
      <c r="A271" s="142">
        <v>583</v>
      </c>
      <c r="B271" s="141" t="s">
        <v>927</v>
      </c>
      <c r="C271" s="143">
        <v>78293.493170000002</v>
      </c>
    </row>
    <row r="272" spans="1:3" x14ac:dyDescent="0.3">
      <c r="A272" s="142">
        <v>649</v>
      </c>
      <c r="B272" s="141" t="s">
        <v>782</v>
      </c>
      <c r="C272" s="143">
        <v>221859936.80000001</v>
      </c>
    </row>
    <row r="273" spans="1:3" x14ac:dyDescent="0.3">
      <c r="A273" s="142">
        <v>808</v>
      </c>
      <c r="B273" s="141" t="s">
        <v>1293</v>
      </c>
      <c r="C273" s="143">
        <v>2282531.0550000002</v>
      </c>
    </row>
    <row r="274" spans="1:3" x14ac:dyDescent="0.3">
      <c r="A274" s="142">
        <v>911</v>
      </c>
      <c r="B274" s="141" t="s">
        <v>694</v>
      </c>
      <c r="C274" s="143">
        <v>471820.86940000003</v>
      </c>
    </row>
    <row r="275" spans="1:3" x14ac:dyDescent="0.3">
      <c r="A275" s="142">
        <v>641</v>
      </c>
      <c r="B275" s="141" t="s">
        <v>696</v>
      </c>
      <c r="C275" s="143">
        <v>68951.730009999999</v>
      </c>
    </row>
    <row r="276" spans="1:3" x14ac:dyDescent="0.3">
      <c r="A276" s="142">
        <v>770</v>
      </c>
      <c r="B276" s="141" t="s">
        <v>698</v>
      </c>
      <c r="C276" s="143">
        <v>1736.0942950000001</v>
      </c>
    </row>
    <row r="277" spans="1:3" x14ac:dyDescent="0.3">
      <c r="A277" s="142">
        <v>767</v>
      </c>
      <c r="B277" s="141" t="s">
        <v>700</v>
      </c>
      <c r="C277" s="143">
        <v>709284.75659999996</v>
      </c>
    </row>
    <row r="278" spans="1:3" x14ac:dyDescent="0.3">
      <c r="A278" s="142">
        <v>556</v>
      </c>
      <c r="B278" s="141" t="s">
        <v>702</v>
      </c>
      <c r="C278" s="143">
        <v>274821.0661</v>
      </c>
    </row>
    <row r="279" spans="1:3" x14ac:dyDescent="0.3">
      <c r="A279" s="142">
        <v>335</v>
      </c>
      <c r="B279" s="141" t="s">
        <v>704</v>
      </c>
      <c r="C279" s="143">
        <v>3350801.1880000001</v>
      </c>
    </row>
    <row r="280" spans="1:3" x14ac:dyDescent="0.3">
      <c r="A280" s="142">
        <v>73</v>
      </c>
      <c r="B280" s="141" t="s">
        <v>706</v>
      </c>
      <c r="C280" s="143">
        <v>1761606.3289999999</v>
      </c>
    </row>
    <row r="281" spans="1:3" x14ac:dyDescent="0.3">
      <c r="A281" s="142">
        <v>912</v>
      </c>
      <c r="B281" s="141" t="s">
        <v>708</v>
      </c>
      <c r="C281" s="143">
        <v>3982741.71</v>
      </c>
    </row>
    <row r="282" spans="1:3" x14ac:dyDescent="0.3">
      <c r="A282" s="142">
        <v>349</v>
      </c>
      <c r="B282" s="141" t="s">
        <v>2857</v>
      </c>
      <c r="C282" s="143">
        <v>14748.274820000001</v>
      </c>
    </row>
    <row r="283" spans="1:3" x14ac:dyDescent="0.3">
      <c r="A283" s="142">
        <v>524</v>
      </c>
      <c r="B283" s="141" t="s">
        <v>2860</v>
      </c>
      <c r="C283" s="143">
        <v>224.02968680000001</v>
      </c>
    </row>
    <row r="284" spans="1:3" x14ac:dyDescent="0.3">
      <c r="A284" s="142">
        <v>545</v>
      </c>
      <c r="B284" s="141" t="s">
        <v>2862</v>
      </c>
      <c r="C284" s="143">
        <v>241.0285433</v>
      </c>
    </row>
    <row r="285" spans="1:3" x14ac:dyDescent="0.3">
      <c r="A285" s="142">
        <v>766</v>
      </c>
      <c r="B285" s="141" t="s">
        <v>2865</v>
      </c>
      <c r="C285" s="143">
        <v>284371.57069999998</v>
      </c>
    </row>
    <row r="286" spans="1:3" x14ac:dyDescent="0.3">
      <c r="A286" s="142">
        <v>288</v>
      </c>
      <c r="B286" s="141" t="s">
        <v>2872</v>
      </c>
      <c r="C286" s="143">
        <v>91327.902359999993</v>
      </c>
    </row>
    <row r="287" spans="1:3" x14ac:dyDescent="0.3">
      <c r="A287" s="142">
        <v>186</v>
      </c>
      <c r="B287" s="141" t="s">
        <v>2874</v>
      </c>
      <c r="C287" s="143">
        <v>562.15807740000002</v>
      </c>
    </row>
    <row r="288" spans="1:3" x14ac:dyDescent="0.3">
      <c r="A288" s="142">
        <v>441</v>
      </c>
      <c r="B288" s="141" t="s">
        <v>2876</v>
      </c>
      <c r="C288" s="143">
        <v>113780.7653</v>
      </c>
    </row>
    <row r="289" spans="1:3" x14ac:dyDescent="0.3">
      <c r="A289" s="142">
        <v>561</v>
      </c>
      <c r="B289" s="141" t="s">
        <v>2878</v>
      </c>
      <c r="C289" s="143">
        <v>1620.982366</v>
      </c>
    </row>
    <row r="290" spans="1:3" x14ac:dyDescent="0.3">
      <c r="A290" s="142">
        <v>726</v>
      </c>
      <c r="B290" s="141" t="s">
        <v>2880</v>
      </c>
      <c r="C290" s="143">
        <v>228922.6777</v>
      </c>
    </row>
    <row r="291" spans="1:3" x14ac:dyDescent="0.3">
      <c r="A291" s="142">
        <v>519</v>
      </c>
      <c r="B291" s="141" t="s">
        <v>2882</v>
      </c>
      <c r="C291" s="143">
        <v>284724.72879999998</v>
      </c>
    </row>
    <row r="292" spans="1:3" x14ac:dyDescent="0.3">
      <c r="A292" s="142">
        <v>228</v>
      </c>
      <c r="B292" s="141" t="s">
        <v>2884</v>
      </c>
      <c r="C292" s="143">
        <v>1851462.051</v>
      </c>
    </row>
    <row r="293" spans="1:3" x14ac:dyDescent="0.3">
      <c r="A293" s="142">
        <v>46</v>
      </c>
      <c r="B293" s="141" t="s">
        <v>2886</v>
      </c>
      <c r="C293" s="143">
        <v>16981.423019999998</v>
      </c>
    </row>
    <row r="294" spans="1:3" x14ac:dyDescent="0.3">
      <c r="A294" s="142">
        <v>60</v>
      </c>
      <c r="B294" s="141" t="s">
        <v>2887</v>
      </c>
      <c r="C294" s="143">
        <v>1924.0476630000001</v>
      </c>
    </row>
    <row r="295" spans="1:3" x14ac:dyDescent="0.3">
      <c r="A295" s="142">
        <v>461</v>
      </c>
      <c r="B295" s="141" t="s">
        <v>2889</v>
      </c>
      <c r="C295" s="143">
        <v>163330.4178</v>
      </c>
    </row>
    <row r="296" spans="1:3" x14ac:dyDescent="0.3">
      <c r="A296" s="142">
        <v>626</v>
      </c>
      <c r="B296" s="141" t="s">
        <v>2892</v>
      </c>
      <c r="C296" s="143">
        <v>87892.228950000004</v>
      </c>
    </row>
    <row r="297" spans="1:3" x14ac:dyDescent="0.3">
      <c r="A297" s="142">
        <v>662</v>
      </c>
      <c r="B297" s="141" t="s">
        <v>2893</v>
      </c>
      <c r="C297" s="143">
        <v>34658.968760000003</v>
      </c>
    </row>
    <row r="298" spans="1:3" x14ac:dyDescent="0.3">
      <c r="A298" s="142">
        <v>589</v>
      </c>
      <c r="B298" s="141" t="s">
        <v>2894</v>
      </c>
      <c r="C298" s="143">
        <v>58117.719590000001</v>
      </c>
    </row>
    <row r="299" spans="1:3" x14ac:dyDescent="0.3">
      <c r="A299" s="142">
        <v>478</v>
      </c>
      <c r="B299" s="141" t="s">
        <v>2895</v>
      </c>
      <c r="C299" s="143">
        <v>20995.13608</v>
      </c>
    </row>
    <row r="300" spans="1:3" x14ac:dyDescent="0.3">
      <c r="A300" s="142">
        <v>112</v>
      </c>
      <c r="B300" s="141" t="s">
        <v>2897</v>
      </c>
      <c r="C300" s="143">
        <v>2420848.5589999999</v>
      </c>
    </row>
    <row r="301" spans="1:3" x14ac:dyDescent="0.3">
      <c r="A301" s="142">
        <v>363</v>
      </c>
      <c r="B301" s="141" t="s">
        <v>2899</v>
      </c>
      <c r="C301" s="143">
        <v>27019.374779999998</v>
      </c>
    </row>
    <row r="302" spans="1:3" x14ac:dyDescent="0.3">
      <c r="A302" s="142">
        <v>734</v>
      </c>
      <c r="B302" s="141" t="s">
        <v>177</v>
      </c>
      <c r="C302" s="143">
        <v>199365.98310000001</v>
      </c>
    </row>
    <row r="303" spans="1:3" x14ac:dyDescent="0.3">
      <c r="A303" s="142">
        <v>913</v>
      </c>
      <c r="B303" s="141" t="s">
        <v>180</v>
      </c>
      <c r="C303" s="143">
        <v>2028893.3640000001</v>
      </c>
    </row>
    <row r="304" spans="1:3" x14ac:dyDescent="0.3">
      <c r="A304" s="142">
        <v>12</v>
      </c>
      <c r="B304" s="141" t="s">
        <v>207</v>
      </c>
      <c r="C304" s="143">
        <v>457281.48710000003</v>
      </c>
    </row>
    <row r="305" spans="1:3" x14ac:dyDescent="0.3">
      <c r="A305" s="142">
        <v>914</v>
      </c>
      <c r="B305" s="141" t="s">
        <v>209</v>
      </c>
      <c r="C305" s="143">
        <v>37867.803979999997</v>
      </c>
    </row>
    <row r="306" spans="1:3" x14ac:dyDescent="0.3">
      <c r="A306" s="142">
        <v>768</v>
      </c>
      <c r="B306" s="141" t="s">
        <v>211</v>
      </c>
      <c r="C306" s="143">
        <v>38946.677000000003</v>
      </c>
    </row>
    <row r="307" spans="1:3" x14ac:dyDescent="0.3">
      <c r="A307" s="142">
        <v>462</v>
      </c>
      <c r="B307" s="141" t="s">
        <v>640</v>
      </c>
      <c r="C307" s="143">
        <v>3384.4357169999998</v>
      </c>
    </row>
    <row r="308" spans="1:3" x14ac:dyDescent="0.3">
      <c r="A308" s="142">
        <v>590</v>
      </c>
      <c r="B308" s="141" t="s">
        <v>642</v>
      </c>
      <c r="C308" s="143">
        <v>3432.5082819999998</v>
      </c>
    </row>
    <row r="309" spans="1:3" x14ac:dyDescent="0.3">
      <c r="A309" s="142">
        <v>138</v>
      </c>
      <c r="B309" s="141" t="s">
        <v>644</v>
      </c>
      <c r="C309" s="143">
        <v>3103.9169539999998</v>
      </c>
    </row>
    <row r="310" spans="1:3" x14ac:dyDescent="0.3">
      <c r="A310" s="142">
        <v>13</v>
      </c>
      <c r="B310" s="141" t="s">
        <v>2270</v>
      </c>
      <c r="C310" s="143">
        <v>2481.4925149999999</v>
      </c>
    </row>
    <row r="311" spans="1:3" x14ac:dyDescent="0.3">
      <c r="A311" s="142">
        <v>322</v>
      </c>
      <c r="B311" s="141" t="s">
        <v>2272</v>
      </c>
      <c r="C311" s="143">
        <v>22395.077789999999</v>
      </c>
    </row>
    <row r="312" spans="1:3" x14ac:dyDescent="0.3">
      <c r="A312" s="142">
        <v>673</v>
      </c>
      <c r="B312" s="141" t="s">
        <v>2273</v>
      </c>
      <c r="C312" s="143">
        <v>10865.85252</v>
      </c>
    </row>
    <row r="313" spans="1:3" x14ac:dyDescent="0.3">
      <c r="A313" s="142">
        <v>11</v>
      </c>
      <c r="B313" s="141" t="s">
        <v>2275</v>
      </c>
      <c r="C313" s="143">
        <v>7.6068184690000002</v>
      </c>
    </row>
    <row r="314" spans="1:3" x14ac:dyDescent="0.3">
      <c r="A314" s="142">
        <v>424</v>
      </c>
      <c r="B314" s="141" t="s">
        <v>2277</v>
      </c>
      <c r="C314" s="143">
        <v>222099.2806</v>
      </c>
    </row>
    <row r="315" spans="1:3" x14ac:dyDescent="0.3">
      <c r="A315" s="142">
        <v>126</v>
      </c>
      <c r="B315" s="141" t="s">
        <v>2279</v>
      </c>
      <c r="C315" s="143">
        <v>55970.709069999997</v>
      </c>
    </row>
    <row r="316" spans="1:3" x14ac:dyDescent="0.3">
      <c r="A316" s="142">
        <v>235</v>
      </c>
      <c r="B316" s="141" t="s">
        <v>2281</v>
      </c>
      <c r="C316" s="143">
        <v>94855.254010000004</v>
      </c>
    </row>
    <row r="317" spans="1:3" x14ac:dyDescent="0.3">
      <c r="A317" s="142">
        <v>306</v>
      </c>
      <c r="B317" s="141" t="s">
        <v>2283</v>
      </c>
      <c r="C317" s="143">
        <v>356099.68550000002</v>
      </c>
    </row>
    <row r="318" spans="1:3" x14ac:dyDescent="0.3">
      <c r="A318" s="142">
        <v>915</v>
      </c>
      <c r="B318" s="141" t="s">
        <v>5634</v>
      </c>
      <c r="C318" s="143">
        <v>36445.156799999997</v>
      </c>
    </row>
    <row r="319" spans="1:3" x14ac:dyDescent="0.3">
      <c r="A319" s="142">
        <v>236</v>
      </c>
      <c r="B319" s="141" t="s">
        <v>1756</v>
      </c>
      <c r="C319" s="143">
        <v>32981.338049999998</v>
      </c>
    </row>
    <row r="320" spans="1:3" x14ac:dyDescent="0.3">
      <c r="A320" s="142">
        <v>496</v>
      </c>
      <c r="B320" s="141" t="s">
        <v>1758</v>
      </c>
      <c r="C320" s="143">
        <v>145787.11910000001</v>
      </c>
    </row>
    <row r="321" spans="1:3" x14ac:dyDescent="0.3">
      <c r="A321" s="142">
        <v>916</v>
      </c>
      <c r="B321" s="141" t="s">
        <v>515</v>
      </c>
      <c r="C321" s="143">
        <v>3099847.5660000001</v>
      </c>
    </row>
    <row r="322" spans="1:3" x14ac:dyDescent="0.3">
      <c r="A322" s="142">
        <v>632</v>
      </c>
      <c r="B322" s="141" t="s">
        <v>2375</v>
      </c>
      <c r="C322" s="143">
        <v>70744.029899999994</v>
      </c>
    </row>
    <row r="323" spans="1:3" x14ac:dyDescent="0.3">
      <c r="A323" s="142">
        <v>338</v>
      </c>
      <c r="B323" s="141" t="s">
        <v>2377</v>
      </c>
      <c r="C323" s="143">
        <v>276080.85080000001</v>
      </c>
    </row>
    <row r="324" spans="1:3" x14ac:dyDescent="0.3">
      <c r="A324" s="142">
        <v>39</v>
      </c>
      <c r="B324" s="141" t="s">
        <v>2378</v>
      </c>
      <c r="C324" s="143">
        <v>279688.96269999997</v>
      </c>
    </row>
    <row r="325" spans="1:3" x14ac:dyDescent="0.3">
      <c r="A325" s="142">
        <v>658</v>
      </c>
      <c r="B325" s="141" t="s">
        <v>2381</v>
      </c>
      <c r="C325" s="143">
        <v>2079026.027</v>
      </c>
    </row>
    <row r="326" spans="1:3" x14ac:dyDescent="0.3">
      <c r="A326" s="142">
        <v>758</v>
      </c>
      <c r="B326" s="141" t="s">
        <v>2383</v>
      </c>
      <c r="C326" s="143">
        <v>78049.004509999999</v>
      </c>
    </row>
    <row r="327" spans="1:3" x14ac:dyDescent="0.3">
      <c r="A327" s="142">
        <v>416</v>
      </c>
      <c r="B327" s="141" t="s">
        <v>328</v>
      </c>
      <c r="C327" s="143">
        <v>3583275.2579999999</v>
      </c>
    </row>
    <row r="328" spans="1:3" x14ac:dyDescent="0.3">
      <c r="A328" s="142">
        <v>417</v>
      </c>
      <c r="B328" s="141" t="s">
        <v>331</v>
      </c>
      <c r="C328" s="143">
        <v>774972.25049999997</v>
      </c>
    </row>
    <row r="329" spans="1:3" x14ac:dyDescent="0.3">
      <c r="A329" s="142">
        <v>258</v>
      </c>
      <c r="B329" s="141" t="s">
        <v>333</v>
      </c>
      <c r="C329" s="143">
        <v>347473.1654</v>
      </c>
    </row>
    <row r="330" spans="1:3" x14ac:dyDescent="0.3">
      <c r="A330" s="142">
        <v>133</v>
      </c>
      <c r="B330" s="141" t="s">
        <v>1760</v>
      </c>
      <c r="C330" s="143">
        <v>35825.461929999998</v>
      </c>
    </row>
    <row r="331" spans="1:3" x14ac:dyDescent="0.3">
      <c r="A331" s="142">
        <v>558</v>
      </c>
      <c r="B331" s="141" t="s">
        <v>1763</v>
      </c>
      <c r="C331" s="143">
        <v>255163.35310000001</v>
      </c>
    </row>
    <row r="332" spans="1:3" x14ac:dyDescent="0.3">
      <c r="A332" s="142">
        <v>917</v>
      </c>
      <c r="B332" s="141" t="s">
        <v>1765</v>
      </c>
      <c r="C332" s="143">
        <v>270095.17540000001</v>
      </c>
    </row>
    <row r="333" spans="1:3" x14ac:dyDescent="0.3">
      <c r="A333" s="142">
        <v>508</v>
      </c>
      <c r="B333" s="141" t="s">
        <v>1767</v>
      </c>
      <c r="C333" s="143">
        <v>10593.604869999999</v>
      </c>
    </row>
    <row r="334" spans="1:3" x14ac:dyDescent="0.3">
      <c r="A334" s="142">
        <v>926</v>
      </c>
      <c r="B334" s="141" t="s">
        <v>1769</v>
      </c>
      <c r="C334" s="143">
        <v>80961.147859999997</v>
      </c>
    </row>
    <row r="335" spans="1:3" x14ac:dyDescent="0.3">
      <c r="A335" s="142">
        <v>918</v>
      </c>
      <c r="B335" s="141" t="s">
        <v>1771</v>
      </c>
      <c r="C335" s="143">
        <v>10558.314280000001</v>
      </c>
    </row>
    <row r="336" spans="1:3" x14ac:dyDescent="0.3">
      <c r="A336" s="142">
        <v>927</v>
      </c>
      <c r="B336" s="141" t="s">
        <v>1814</v>
      </c>
      <c r="C336" s="143">
        <v>13977.463470000001</v>
      </c>
    </row>
    <row r="337" spans="1:3" x14ac:dyDescent="0.3">
      <c r="A337" s="142">
        <v>919</v>
      </c>
      <c r="B337" s="141" t="s">
        <v>1773</v>
      </c>
      <c r="C337" s="143">
        <v>13363.51916</v>
      </c>
    </row>
    <row r="338" spans="1:3" x14ac:dyDescent="0.3">
      <c r="A338" s="142">
        <v>920</v>
      </c>
      <c r="B338" s="141" t="s">
        <v>1775</v>
      </c>
      <c r="C338" s="143">
        <v>157176.6305</v>
      </c>
    </row>
    <row r="339" spans="1:3" x14ac:dyDescent="0.3">
      <c r="A339" s="142">
        <v>921</v>
      </c>
      <c r="B339" s="141" t="s">
        <v>1777</v>
      </c>
      <c r="C339" s="143">
        <v>5807.803457</v>
      </c>
    </row>
    <row r="340" spans="1:3" x14ac:dyDescent="0.3">
      <c r="A340" s="142">
        <v>922</v>
      </c>
      <c r="B340" s="141" t="s">
        <v>1780</v>
      </c>
      <c r="C340" s="143">
        <v>39721.342420000001</v>
      </c>
    </row>
    <row r="341" spans="1:3" x14ac:dyDescent="0.3">
      <c r="A341" s="142">
        <v>600</v>
      </c>
      <c r="B341" s="141" t="s">
        <v>1421</v>
      </c>
      <c r="C341" s="143">
        <v>8989.0234230000005</v>
      </c>
    </row>
    <row r="342" spans="1:3" x14ac:dyDescent="0.3">
      <c r="A342" s="142">
        <v>246</v>
      </c>
      <c r="B342" s="141" t="s">
        <v>1423</v>
      </c>
      <c r="C342" s="143">
        <v>52445.425569999999</v>
      </c>
    </row>
    <row r="343" spans="1:3" x14ac:dyDescent="0.3">
      <c r="A343" s="142">
        <v>250</v>
      </c>
      <c r="B343" s="141" t="s">
        <v>1425</v>
      </c>
      <c r="C343" s="143">
        <v>117169.4898</v>
      </c>
    </row>
    <row r="344" spans="1:3" x14ac:dyDescent="0.3">
      <c r="A344" s="142">
        <v>568</v>
      </c>
      <c r="B344" s="141" t="s">
        <v>1427</v>
      </c>
      <c r="C344" s="143">
        <v>469512.74829999998</v>
      </c>
    </row>
    <row r="345" spans="1:3" x14ac:dyDescent="0.3">
      <c r="A345" s="142">
        <v>923</v>
      </c>
      <c r="B345" s="141" t="s">
        <v>1783</v>
      </c>
      <c r="C345" s="143">
        <v>84377.204079999996</v>
      </c>
    </row>
    <row r="346" spans="1:3" x14ac:dyDescent="0.3">
      <c r="A346" s="142">
        <v>924</v>
      </c>
      <c r="B346" s="141" t="s">
        <v>1788</v>
      </c>
      <c r="C346" s="143">
        <v>58863.778630000001</v>
      </c>
    </row>
    <row r="347" spans="1:3" x14ac:dyDescent="0.3">
      <c r="A347" s="142">
        <v>403</v>
      </c>
      <c r="B347" s="141" t="s">
        <v>1790</v>
      </c>
      <c r="C347" s="143">
        <v>184492.81589999999</v>
      </c>
    </row>
    <row r="348" spans="1:3" x14ac:dyDescent="0.3">
      <c r="A348" s="142">
        <v>190</v>
      </c>
      <c r="B348" s="141" t="s">
        <v>1792</v>
      </c>
      <c r="C348" s="143">
        <v>1595286.216</v>
      </c>
    </row>
    <row r="349" spans="1:3" x14ac:dyDescent="0.3">
      <c r="A349" s="142">
        <v>396</v>
      </c>
      <c r="B349" s="141" t="s">
        <v>1795</v>
      </c>
      <c r="C349" s="143">
        <v>901438.44059999997</v>
      </c>
    </row>
    <row r="350" spans="1:3" x14ac:dyDescent="0.3">
      <c r="A350" s="142">
        <v>694</v>
      </c>
      <c r="B350" s="141" t="s">
        <v>1793</v>
      </c>
      <c r="C350" s="143">
        <v>110456.76</v>
      </c>
    </row>
    <row r="351" spans="1:3" x14ac:dyDescent="0.3">
      <c r="A351" s="142">
        <v>150</v>
      </c>
      <c r="B351" s="141" t="s">
        <v>1797</v>
      </c>
      <c r="C351" s="143">
        <v>12600.58605</v>
      </c>
    </row>
    <row r="352" spans="1:3" x14ac:dyDescent="0.3">
      <c r="A352" s="142">
        <v>925</v>
      </c>
      <c r="B352" s="141" t="s">
        <v>1798</v>
      </c>
      <c r="C352" s="143">
        <v>127052.7887</v>
      </c>
    </row>
    <row r="353" spans="1:3" x14ac:dyDescent="0.3">
      <c r="A353" s="142">
        <v>577</v>
      </c>
      <c r="B353" s="141" t="s">
        <v>1799</v>
      </c>
      <c r="C353" s="143">
        <v>102526.66620000001</v>
      </c>
    </row>
    <row r="354" spans="1:3" x14ac:dyDescent="0.3">
      <c r="A354" s="142">
        <v>51</v>
      </c>
      <c r="B354" s="141" t="s">
        <v>1801</v>
      </c>
      <c r="C354" s="143">
        <v>207830.79629999999</v>
      </c>
    </row>
    <row r="355" spans="1:3" x14ac:dyDescent="0.3">
      <c r="A355" s="142">
        <v>27</v>
      </c>
      <c r="B355" s="141" t="s">
        <v>1803</v>
      </c>
      <c r="C355" s="143">
        <v>747.56313780000005</v>
      </c>
    </row>
    <row r="356" spans="1:3" x14ac:dyDescent="0.3">
      <c r="A356" s="142">
        <v>184</v>
      </c>
      <c r="B356" s="141" t="s">
        <v>1805</v>
      </c>
      <c r="C356" s="143">
        <v>500862.2401</v>
      </c>
    </row>
    <row r="357" spans="1:3" x14ac:dyDescent="0.3">
      <c r="A357" s="142">
        <v>738</v>
      </c>
      <c r="B357" s="141" t="s">
        <v>1810</v>
      </c>
      <c r="C357" s="143">
        <v>45527.639739999999</v>
      </c>
    </row>
    <row r="358" spans="1:3" x14ac:dyDescent="0.3">
      <c r="A358" s="142">
        <v>691</v>
      </c>
      <c r="B358" s="141" t="s">
        <v>1812</v>
      </c>
      <c r="C358" s="143">
        <v>101232.0912</v>
      </c>
    </row>
    <row r="359" spans="1:3" x14ac:dyDescent="0.3">
      <c r="A359" s="142">
        <v>928</v>
      </c>
      <c r="B359" s="141" t="s">
        <v>1817</v>
      </c>
      <c r="C359" s="143">
        <v>72193.006280000001</v>
      </c>
    </row>
    <row r="360" spans="1:3" x14ac:dyDescent="0.3">
      <c r="A360" s="142">
        <v>929</v>
      </c>
      <c r="B360" s="141" t="s">
        <v>1819</v>
      </c>
      <c r="C360" s="143">
        <v>525351.87</v>
      </c>
    </row>
    <row r="361" spans="1:3" x14ac:dyDescent="0.3">
      <c r="A361" s="142">
        <v>493</v>
      </c>
      <c r="B361" s="141" t="s">
        <v>1821</v>
      </c>
      <c r="C361" s="143">
        <v>1653740.3230000001</v>
      </c>
    </row>
    <row r="362" spans="1:3" x14ac:dyDescent="0.3">
      <c r="A362" s="142">
        <v>696</v>
      </c>
      <c r="B362" s="141" t="s">
        <v>1823</v>
      </c>
      <c r="C362" s="143">
        <v>29403.539939999999</v>
      </c>
    </row>
    <row r="363" spans="1:3" x14ac:dyDescent="0.3">
      <c r="A363" s="142">
        <v>790</v>
      </c>
      <c r="B363" s="141" t="s">
        <v>1826</v>
      </c>
      <c r="C363" s="143">
        <v>578200.61849999998</v>
      </c>
    </row>
    <row r="364" spans="1:3" x14ac:dyDescent="0.3">
      <c r="A364" s="142">
        <v>446</v>
      </c>
      <c r="B364" s="141" t="s">
        <v>1828</v>
      </c>
      <c r="C364" s="143">
        <v>171703.427</v>
      </c>
    </row>
    <row r="365" spans="1:3" x14ac:dyDescent="0.3">
      <c r="A365" s="142">
        <v>49</v>
      </c>
      <c r="B365" s="141" t="s">
        <v>1830</v>
      </c>
      <c r="C365" s="143">
        <v>346.56850650000001</v>
      </c>
    </row>
    <row r="366" spans="1:3" x14ac:dyDescent="0.3">
      <c r="A366" s="142">
        <v>330</v>
      </c>
      <c r="B366" s="141" t="s">
        <v>1832</v>
      </c>
      <c r="C366" s="143">
        <v>216483.91740000001</v>
      </c>
    </row>
    <row r="367" spans="1:3" x14ac:dyDescent="0.3">
      <c r="A367" s="142">
        <v>692</v>
      </c>
      <c r="B367" s="141" t="s">
        <v>1834</v>
      </c>
      <c r="C367" s="143">
        <v>124680.7598</v>
      </c>
    </row>
    <row r="368" spans="1:3" x14ac:dyDescent="0.3">
      <c r="A368" s="142">
        <v>930</v>
      </c>
      <c r="B368" s="141" t="s">
        <v>1837</v>
      </c>
      <c r="C368" s="143">
        <v>96.278784979999998</v>
      </c>
    </row>
    <row r="369" spans="1:3" x14ac:dyDescent="0.3">
      <c r="A369" s="142">
        <v>931</v>
      </c>
      <c r="B369" s="141" t="s">
        <v>1840</v>
      </c>
      <c r="C369" s="143">
        <v>80255.283249999993</v>
      </c>
    </row>
    <row r="370" spans="1:3" x14ac:dyDescent="0.3">
      <c r="A370" s="142">
        <v>221</v>
      </c>
      <c r="B370" s="141" t="s">
        <v>1842</v>
      </c>
      <c r="C370" s="143">
        <v>51435.513140000003</v>
      </c>
    </row>
    <row r="371" spans="1:3" x14ac:dyDescent="0.3">
      <c r="A371" s="142">
        <v>932</v>
      </c>
      <c r="B371" s="141" t="s">
        <v>1843</v>
      </c>
      <c r="C371" s="143">
        <v>646322.01379999996</v>
      </c>
    </row>
    <row r="372" spans="1:3" x14ac:dyDescent="0.3">
      <c r="A372" s="142">
        <v>933</v>
      </c>
      <c r="B372" s="141" t="s">
        <v>1846</v>
      </c>
      <c r="C372" s="143">
        <v>698275.13410000002</v>
      </c>
    </row>
    <row r="373" spans="1:3" x14ac:dyDescent="0.3">
      <c r="A373" s="142">
        <v>783</v>
      </c>
      <c r="B373" s="141" t="s">
        <v>1848</v>
      </c>
      <c r="C373" s="143">
        <v>67733.033240000004</v>
      </c>
    </row>
    <row r="374" spans="1:3" x14ac:dyDescent="0.3">
      <c r="A374" s="142">
        <v>714</v>
      </c>
      <c r="B374" s="141" t="s">
        <v>1850</v>
      </c>
      <c r="C374" s="143">
        <v>31578.974750000001</v>
      </c>
    </row>
    <row r="375" spans="1:3" x14ac:dyDescent="0.3">
      <c r="A375" s="142">
        <v>934</v>
      </c>
      <c r="B375" s="141" t="s">
        <v>1851</v>
      </c>
      <c r="C375" s="143">
        <v>802641.44850000006</v>
      </c>
    </row>
    <row r="376" spans="1:3" x14ac:dyDescent="0.3">
      <c r="A376" s="142">
        <v>701</v>
      </c>
      <c r="B376" s="141" t="s">
        <v>1853</v>
      </c>
      <c r="C376" s="143">
        <v>226715.66690000001</v>
      </c>
    </row>
    <row r="377" spans="1:3" x14ac:dyDescent="0.3">
      <c r="A377" s="142">
        <v>935</v>
      </c>
      <c r="B377" s="141" t="s">
        <v>1855</v>
      </c>
      <c r="C377" s="143">
        <v>3522.1125510000002</v>
      </c>
    </row>
    <row r="378" spans="1:3" x14ac:dyDescent="0.3">
      <c r="A378" s="142">
        <v>188</v>
      </c>
      <c r="B378" s="141" t="s">
        <v>1856</v>
      </c>
      <c r="C378" s="143">
        <v>492769.70569999999</v>
      </c>
    </row>
    <row r="379" spans="1:3" x14ac:dyDescent="0.3">
      <c r="A379" s="142">
        <v>779</v>
      </c>
      <c r="B379" s="141" t="s">
        <v>1858</v>
      </c>
      <c r="C379" s="143">
        <v>5419.7296109999997</v>
      </c>
    </row>
    <row r="380" spans="1:3" x14ac:dyDescent="0.3">
      <c r="A380" s="142">
        <v>547</v>
      </c>
      <c r="B380" s="141" t="s">
        <v>1860</v>
      </c>
      <c r="C380" s="143">
        <v>310877.29269999999</v>
      </c>
    </row>
    <row r="381" spans="1:3" x14ac:dyDescent="0.3">
      <c r="A381" s="142">
        <v>535</v>
      </c>
      <c r="B381" s="141" t="s">
        <v>1862</v>
      </c>
      <c r="C381" s="143">
        <v>377424.79369999998</v>
      </c>
    </row>
    <row r="382" spans="1:3" x14ac:dyDescent="0.3">
      <c r="A382" s="142">
        <v>271</v>
      </c>
      <c r="B382" s="141" t="s">
        <v>1864</v>
      </c>
      <c r="C382" s="143">
        <v>1176618.905</v>
      </c>
    </row>
    <row r="383" spans="1:3" x14ac:dyDescent="0.3">
      <c r="A383" s="142">
        <v>936</v>
      </c>
      <c r="B383" s="141" t="s">
        <v>1866</v>
      </c>
      <c r="C383" s="143">
        <v>93453.480030000006</v>
      </c>
    </row>
    <row r="384" spans="1:3" x14ac:dyDescent="0.3">
      <c r="A384" s="142">
        <v>637</v>
      </c>
      <c r="B384" s="141" t="s">
        <v>1868</v>
      </c>
      <c r="C384" s="143">
        <v>210699.709</v>
      </c>
    </row>
    <row r="385" spans="1:3" x14ac:dyDescent="0.3">
      <c r="A385" s="142">
        <v>59</v>
      </c>
      <c r="B385" s="141" t="s">
        <v>1430</v>
      </c>
      <c r="C385" s="143">
        <v>14198.867749999999</v>
      </c>
    </row>
    <row r="386" spans="1:3" x14ac:dyDescent="0.3">
      <c r="A386" s="142">
        <v>482</v>
      </c>
      <c r="B386" s="141" t="s">
        <v>1432</v>
      </c>
      <c r="C386" s="143">
        <v>914761.80570000003</v>
      </c>
    </row>
    <row r="387" spans="1:3" x14ac:dyDescent="0.3">
      <c r="A387" s="142">
        <v>486</v>
      </c>
      <c r="B387" s="141" t="s">
        <v>200</v>
      </c>
      <c r="C387" s="143">
        <v>4527328.3890000004</v>
      </c>
    </row>
    <row r="388" spans="1:3" x14ac:dyDescent="0.3">
      <c r="A388" s="142">
        <v>937</v>
      </c>
      <c r="B388" s="141" t="s">
        <v>202</v>
      </c>
      <c r="C388" s="143">
        <v>973490.72649999999</v>
      </c>
    </row>
    <row r="389" spans="1:3" x14ac:dyDescent="0.3">
      <c r="A389" s="142">
        <v>347</v>
      </c>
      <c r="B389" s="141" t="s">
        <v>1481</v>
      </c>
      <c r="C389" s="143">
        <v>729.13420959999996</v>
      </c>
    </row>
    <row r="390" spans="1:3" x14ac:dyDescent="0.3">
      <c r="A390" s="142">
        <v>209</v>
      </c>
      <c r="B390" s="141" t="s">
        <v>1153</v>
      </c>
      <c r="C390" s="143">
        <v>18316.29005</v>
      </c>
    </row>
    <row r="391" spans="1:3" x14ac:dyDescent="0.3">
      <c r="A391" s="142">
        <v>513</v>
      </c>
      <c r="B391" s="141" t="s">
        <v>1155</v>
      </c>
      <c r="C391" s="143">
        <v>545008.90709999995</v>
      </c>
    </row>
    <row r="392" spans="1:3" x14ac:dyDescent="0.3">
      <c r="A392" s="142">
        <v>581</v>
      </c>
      <c r="B392" s="141" t="s">
        <v>1157</v>
      </c>
      <c r="C392" s="143">
        <v>19317.912540000001</v>
      </c>
    </row>
    <row r="393" spans="1:3" x14ac:dyDescent="0.3">
      <c r="A393" s="142">
        <v>679</v>
      </c>
      <c r="B393" s="141" t="s">
        <v>356</v>
      </c>
      <c r="C393" s="143">
        <v>4732.7839489999997</v>
      </c>
    </row>
    <row r="394" spans="1:3" x14ac:dyDescent="0.3">
      <c r="A394" s="142">
        <v>81</v>
      </c>
      <c r="B394" s="141" t="s">
        <v>359</v>
      </c>
      <c r="C394" s="143">
        <v>5563.2618389999998</v>
      </c>
    </row>
    <row r="395" spans="1:3" x14ac:dyDescent="0.3">
      <c r="A395" s="142">
        <v>675</v>
      </c>
      <c r="B395" s="141" t="s">
        <v>362</v>
      </c>
      <c r="C395" s="143">
        <v>3268196.267</v>
      </c>
    </row>
    <row r="396" spans="1:3" x14ac:dyDescent="0.3">
      <c r="A396" s="142">
        <v>938</v>
      </c>
      <c r="B396" s="141" t="s">
        <v>363</v>
      </c>
      <c r="C396" s="143">
        <v>263405.31319999998</v>
      </c>
    </row>
    <row r="397" spans="1:3" x14ac:dyDescent="0.3">
      <c r="A397" s="142">
        <v>104</v>
      </c>
      <c r="B397" s="141" t="s">
        <v>371</v>
      </c>
      <c r="C397" s="143">
        <v>192203.1949</v>
      </c>
    </row>
    <row r="398" spans="1:3" x14ac:dyDescent="0.3">
      <c r="A398" s="142">
        <v>176</v>
      </c>
      <c r="B398" s="141" t="s">
        <v>373</v>
      </c>
      <c r="C398" s="143">
        <v>4831.7408789999999</v>
      </c>
    </row>
    <row r="399" spans="1:3" x14ac:dyDescent="0.3">
      <c r="A399" s="142">
        <v>747</v>
      </c>
      <c r="B399" s="141" t="s">
        <v>375</v>
      </c>
      <c r="C399" s="143">
        <v>258.9257121</v>
      </c>
    </row>
    <row r="400" spans="1:3" x14ac:dyDescent="0.3">
      <c r="A400" s="142">
        <v>939</v>
      </c>
      <c r="B400" s="141" t="s">
        <v>379</v>
      </c>
      <c r="C400" s="143">
        <v>1987.306364</v>
      </c>
    </row>
    <row r="401" spans="1:3" x14ac:dyDescent="0.3">
      <c r="A401" s="142">
        <v>702</v>
      </c>
      <c r="B401" s="141" t="s">
        <v>381</v>
      </c>
      <c r="C401" s="143">
        <v>135414.2513</v>
      </c>
    </row>
    <row r="402" spans="1:3" x14ac:dyDescent="0.3">
      <c r="A402" s="142">
        <v>285</v>
      </c>
      <c r="B402" s="141" t="s">
        <v>383</v>
      </c>
      <c r="C402" s="143">
        <v>816.04862419999995</v>
      </c>
    </row>
    <row r="403" spans="1:3" x14ac:dyDescent="0.3">
      <c r="A403" s="142">
        <v>940</v>
      </c>
      <c r="B403" s="141" t="s">
        <v>385</v>
      </c>
      <c r="C403" s="143">
        <v>4037.672994</v>
      </c>
    </row>
    <row r="404" spans="1:3" x14ac:dyDescent="0.3">
      <c r="A404" s="142">
        <v>941</v>
      </c>
      <c r="B404" s="141" t="s">
        <v>387</v>
      </c>
      <c r="C404" s="143">
        <v>23625.873800000001</v>
      </c>
    </row>
    <row r="405" spans="1:3" x14ac:dyDescent="0.3">
      <c r="A405" s="142">
        <v>942</v>
      </c>
      <c r="B405" s="141" t="s">
        <v>389</v>
      </c>
      <c r="C405" s="143">
        <v>20284.590960000001</v>
      </c>
    </row>
    <row r="406" spans="1:3" x14ac:dyDescent="0.3">
      <c r="A406" s="142">
        <v>943</v>
      </c>
      <c r="B406" s="141" t="s">
        <v>391</v>
      </c>
      <c r="C406" s="143">
        <v>3966.7432979999999</v>
      </c>
    </row>
    <row r="407" spans="1:3" x14ac:dyDescent="0.3">
      <c r="A407" s="142">
        <v>333</v>
      </c>
      <c r="B407" s="141" t="s">
        <v>393</v>
      </c>
      <c r="C407" s="143">
        <v>3599484.8089999999</v>
      </c>
    </row>
    <row r="408" spans="1:3" x14ac:dyDescent="0.3">
      <c r="A408" s="142">
        <v>229</v>
      </c>
      <c r="B408" s="141" t="s">
        <v>396</v>
      </c>
      <c r="C408" s="143">
        <v>182831.77189999999</v>
      </c>
    </row>
    <row r="409" spans="1:3" x14ac:dyDescent="0.3">
      <c r="A409" s="142">
        <v>650</v>
      </c>
      <c r="B409" s="141" t="s">
        <v>398</v>
      </c>
      <c r="C409" s="143">
        <v>6041.3040890000002</v>
      </c>
    </row>
    <row r="410" spans="1:3" x14ac:dyDescent="0.3">
      <c r="A410" s="142">
        <v>706</v>
      </c>
      <c r="B410" s="141" t="s">
        <v>401</v>
      </c>
      <c r="C410" s="143">
        <v>1160.9639360000001</v>
      </c>
    </row>
    <row r="411" spans="1:3" x14ac:dyDescent="0.3">
      <c r="A411" s="142">
        <v>601</v>
      </c>
      <c r="B411" s="141" t="s">
        <v>404</v>
      </c>
      <c r="C411" s="143">
        <v>2902.4548239999999</v>
      </c>
    </row>
    <row r="412" spans="1:3" x14ac:dyDescent="0.3">
      <c r="A412" s="142">
        <v>944</v>
      </c>
      <c r="B412" s="141" t="s">
        <v>406</v>
      </c>
      <c r="C412" s="143">
        <v>2485437.361</v>
      </c>
    </row>
    <row r="413" spans="1:3" x14ac:dyDescent="0.3">
      <c r="A413" s="142">
        <v>722</v>
      </c>
      <c r="B413" s="141" t="s">
        <v>408</v>
      </c>
      <c r="C413" s="143">
        <v>51.142143900000001</v>
      </c>
    </row>
    <row r="414" spans="1:3" x14ac:dyDescent="0.3">
      <c r="A414" s="142">
        <v>945</v>
      </c>
      <c r="B414" s="141" t="s">
        <v>411</v>
      </c>
      <c r="C414" s="143">
        <v>658223.87800000003</v>
      </c>
    </row>
    <row r="415" spans="1:3" x14ac:dyDescent="0.3">
      <c r="A415" s="142">
        <v>572</v>
      </c>
      <c r="B415" s="141" t="s">
        <v>413</v>
      </c>
      <c r="C415" s="143">
        <v>2962.625908</v>
      </c>
    </row>
    <row r="416" spans="1:3" x14ac:dyDescent="0.3">
      <c r="A416" s="142">
        <v>214</v>
      </c>
      <c r="B416" s="141" t="s">
        <v>416</v>
      </c>
      <c r="C416" s="143">
        <v>137730.87330000001</v>
      </c>
    </row>
    <row r="417" spans="1:3" x14ac:dyDescent="0.3">
      <c r="A417" s="142">
        <v>717</v>
      </c>
      <c r="B417" s="141" t="s">
        <v>418</v>
      </c>
      <c r="C417" s="143">
        <v>2101541.21</v>
      </c>
    </row>
    <row r="418" spans="1:3" x14ac:dyDescent="0.3">
      <c r="A418" s="142">
        <v>946</v>
      </c>
      <c r="B418" s="141" t="s">
        <v>420</v>
      </c>
      <c r="C418" s="143">
        <v>5685.650243</v>
      </c>
    </row>
    <row r="419" spans="1:3" x14ac:dyDescent="0.3">
      <c r="A419" s="142">
        <v>300</v>
      </c>
      <c r="B419" s="141" t="s">
        <v>422</v>
      </c>
      <c r="C419" s="143">
        <v>5295077.0039999997</v>
      </c>
    </row>
    <row r="420" spans="1:3" x14ac:dyDescent="0.3">
      <c r="A420" s="142">
        <v>225</v>
      </c>
      <c r="B420" s="141" t="s">
        <v>424</v>
      </c>
      <c r="C420" s="143">
        <v>3313.960673</v>
      </c>
    </row>
    <row r="421" spans="1:3" x14ac:dyDescent="0.3">
      <c r="A421" s="142">
        <v>131</v>
      </c>
      <c r="B421" s="141" t="s">
        <v>426</v>
      </c>
      <c r="C421" s="143">
        <v>39502.783080000001</v>
      </c>
    </row>
    <row r="422" spans="1:3" x14ac:dyDescent="0.3">
      <c r="A422" s="142">
        <v>690</v>
      </c>
      <c r="B422" s="141" t="s">
        <v>428</v>
      </c>
      <c r="C422" s="143">
        <v>778.8484479</v>
      </c>
    </row>
    <row r="423" spans="1:3" x14ac:dyDescent="0.3">
      <c r="A423" s="142">
        <v>700</v>
      </c>
      <c r="B423" s="141" t="s">
        <v>430</v>
      </c>
      <c r="C423" s="143">
        <v>206097.77679999999</v>
      </c>
    </row>
    <row r="424" spans="1:3" x14ac:dyDescent="0.3">
      <c r="A424" s="142">
        <v>795</v>
      </c>
      <c r="B424" s="141" t="s">
        <v>432</v>
      </c>
      <c r="C424" s="143">
        <v>210800.00580000001</v>
      </c>
    </row>
    <row r="425" spans="1:3" x14ac:dyDescent="0.3">
      <c r="A425" s="142">
        <v>266</v>
      </c>
      <c r="B425" s="141" t="s">
        <v>434</v>
      </c>
      <c r="C425" s="143">
        <v>24898.948359999999</v>
      </c>
    </row>
    <row r="426" spans="1:3" x14ac:dyDescent="0.3">
      <c r="A426" s="142">
        <v>210</v>
      </c>
      <c r="B426" s="141" t="s">
        <v>436</v>
      </c>
      <c r="C426" s="143">
        <v>217.94246509999999</v>
      </c>
    </row>
    <row r="427" spans="1:3" x14ac:dyDescent="0.3">
      <c r="A427" s="142">
        <v>682</v>
      </c>
      <c r="B427" s="141" t="s">
        <v>438</v>
      </c>
      <c r="C427" s="143">
        <v>2097342.9019999998</v>
      </c>
    </row>
    <row r="428" spans="1:3" x14ac:dyDescent="0.3">
      <c r="A428" s="142">
        <v>665</v>
      </c>
      <c r="B428" s="141" t="s">
        <v>440</v>
      </c>
      <c r="C428" s="143">
        <v>50356.623119999997</v>
      </c>
    </row>
    <row r="429" spans="1:3" x14ac:dyDescent="0.3">
      <c r="A429" s="142">
        <v>947</v>
      </c>
      <c r="B429" s="141" t="s">
        <v>442</v>
      </c>
      <c r="C429" s="143">
        <v>502903.48859999998</v>
      </c>
    </row>
    <row r="430" spans="1:3" x14ac:dyDescent="0.3">
      <c r="A430" s="142">
        <v>948</v>
      </c>
      <c r="B430" s="141" t="s">
        <v>444</v>
      </c>
      <c r="C430" s="143">
        <v>133550.87299999999</v>
      </c>
    </row>
    <row r="431" spans="1:3" x14ac:dyDescent="0.3">
      <c r="A431" s="142">
        <v>244</v>
      </c>
      <c r="B431" s="141" t="s">
        <v>446</v>
      </c>
      <c r="C431" s="143">
        <v>12561.448829999999</v>
      </c>
    </row>
    <row r="432" spans="1:3" x14ac:dyDescent="0.3">
      <c r="A432" s="142">
        <v>764</v>
      </c>
      <c r="B432" s="141" t="s">
        <v>448</v>
      </c>
      <c r="C432" s="143">
        <v>555450.87560000003</v>
      </c>
    </row>
    <row r="433" spans="1:3" x14ac:dyDescent="0.3">
      <c r="A433" s="142">
        <v>949</v>
      </c>
      <c r="B433" s="141" t="s">
        <v>666</v>
      </c>
      <c r="C433" s="143">
        <v>635519.86179999996</v>
      </c>
    </row>
    <row r="434" spans="1:3" x14ac:dyDescent="0.3">
      <c r="A434" s="142">
        <v>585</v>
      </c>
      <c r="B434" s="141" t="s">
        <v>518</v>
      </c>
      <c r="C434" s="143">
        <v>233557.04380000001</v>
      </c>
    </row>
    <row r="435" spans="1:3" x14ac:dyDescent="0.3">
      <c r="A435" s="142">
        <v>950</v>
      </c>
      <c r="B435" s="141" t="s">
        <v>521</v>
      </c>
      <c r="C435" s="143">
        <v>25950243.140000001</v>
      </c>
    </row>
    <row r="436" spans="1:3" x14ac:dyDescent="0.3">
      <c r="A436" s="142">
        <v>951</v>
      </c>
      <c r="B436" s="141" t="s">
        <v>1373</v>
      </c>
      <c r="C436" s="143">
        <v>863990.86410000001</v>
      </c>
    </row>
    <row r="437" spans="1:3" x14ac:dyDescent="0.3">
      <c r="A437" s="142">
        <v>458</v>
      </c>
      <c r="B437" s="141" t="s">
        <v>2286</v>
      </c>
      <c r="C437" s="143">
        <v>46659.714260000001</v>
      </c>
    </row>
    <row r="438" spans="1:3" x14ac:dyDescent="0.3">
      <c r="A438" s="142">
        <v>428</v>
      </c>
      <c r="B438" s="141" t="s">
        <v>2287</v>
      </c>
      <c r="C438" s="143">
        <v>67073.784929999994</v>
      </c>
    </row>
    <row r="439" spans="1:3" x14ac:dyDescent="0.3">
      <c r="A439" s="142">
        <v>604</v>
      </c>
      <c r="B439" s="141" t="s">
        <v>2289</v>
      </c>
      <c r="C439" s="143">
        <v>44724.440410000003</v>
      </c>
    </row>
    <row r="440" spans="1:3" x14ac:dyDescent="0.3">
      <c r="A440" s="142">
        <v>677</v>
      </c>
      <c r="B440" s="141" t="s">
        <v>2291</v>
      </c>
      <c r="C440" s="143">
        <v>174.7490736</v>
      </c>
    </row>
    <row r="441" spans="1:3" x14ac:dyDescent="0.3">
      <c r="A441" s="142">
        <v>437</v>
      </c>
      <c r="B441" s="141" t="s">
        <v>2293</v>
      </c>
      <c r="C441" s="143">
        <v>9.5659161370000003</v>
      </c>
    </row>
    <row r="442" spans="1:3" x14ac:dyDescent="0.3">
      <c r="A442" s="142">
        <v>76</v>
      </c>
      <c r="B442" s="141" t="s">
        <v>2295</v>
      </c>
      <c r="C442" s="143">
        <v>98060.261320000005</v>
      </c>
    </row>
    <row r="443" spans="1:3" x14ac:dyDescent="0.3">
      <c r="A443" s="142">
        <v>146</v>
      </c>
      <c r="B443" s="141" t="s">
        <v>2296</v>
      </c>
      <c r="C443" s="143">
        <v>13.665594029999999</v>
      </c>
    </row>
    <row r="444" spans="1:3" x14ac:dyDescent="0.3">
      <c r="A444" s="142">
        <v>445</v>
      </c>
      <c r="B444" s="141" t="s">
        <v>2297</v>
      </c>
      <c r="C444" s="143">
        <v>238760.34049999999</v>
      </c>
    </row>
    <row r="445" spans="1:3" x14ac:dyDescent="0.3">
      <c r="A445" s="142">
        <v>952</v>
      </c>
      <c r="B445" s="141" t="s">
        <v>930</v>
      </c>
      <c r="C445" s="143">
        <v>188655.2034</v>
      </c>
    </row>
    <row r="446" spans="1:3" x14ac:dyDescent="0.3">
      <c r="A446" s="142">
        <v>953</v>
      </c>
      <c r="B446" s="141" t="s">
        <v>932</v>
      </c>
      <c r="C446" s="143">
        <v>68970.688840000003</v>
      </c>
    </row>
    <row r="447" spans="1:3" x14ac:dyDescent="0.3">
      <c r="A447" s="142">
        <v>429</v>
      </c>
      <c r="B447" s="141" t="s">
        <v>2393</v>
      </c>
      <c r="C447" s="143">
        <v>40279.146760000003</v>
      </c>
    </row>
    <row r="448" spans="1:3" x14ac:dyDescent="0.3">
      <c r="A448" s="142">
        <v>511</v>
      </c>
      <c r="B448" s="141" t="s">
        <v>2398</v>
      </c>
      <c r="C448" s="143">
        <v>104748.1333</v>
      </c>
    </row>
    <row r="449" spans="1:3" x14ac:dyDescent="0.3">
      <c r="A449" s="142">
        <v>512</v>
      </c>
      <c r="B449" s="141" t="s">
        <v>2400</v>
      </c>
      <c r="C449" s="143">
        <v>237497.85690000001</v>
      </c>
    </row>
    <row r="450" spans="1:3" x14ac:dyDescent="0.3">
      <c r="A450" s="142">
        <v>315</v>
      </c>
      <c r="B450" s="141" t="s">
        <v>2402</v>
      </c>
      <c r="C450" s="143">
        <v>187727.7211</v>
      </c>
    </row>
    <row r="451" spans="1:3" x14ac:dyDescent="0.3">
      <c r="A451" s="142">
        <v>318</v>
      </c>
      <c r="B451" s="141" t="s">
        <v>2404</v>
      </c>
      <c r="C451" s="143">
        <v>115172.9788</v>
      </c>
    </row>
    <row r="452" spans="1:3" x14ac:dyDescent="0.3">
      <c r="A452" s="142">
        <v>954</v>
      </c>
      <c r="B452" s="141" t="s">
        <v>1184</v>
      </c>
      <c r="C452" s="143">
        <v>526835.09459999995</v>
      </c>
    </row>
    <row r="453" spans="1:3" x14ac:dyDescent="0.3">
      <c r="A453" s="142">
        <v>955</v>
      </c>
      <c r="B453" s="141" t="s">
        <v>1313</v>
      </c>
      <c r="C453" s="143">
        <v>14996553.34</v>
      </c>
    </row>
    <row r="454" spans="1:3" x14ac:dyDescent="0.3">
      <c r="A454" s="142">
        <v>4</v>
      </c>
      <c r="B454" s="141" t="s">
        <v>1187</v>
      </c>
      <c r="C454" s="143">
        <v>5755915.4469999997</v>
      </c>
    </row>
    <row r="455" spans="1:3" x14ac:dyDescent="0.3">
      <c r="A455" s="142">
        <v>302</v>
      </c>
      <c r="B455" s="141" t="s">
        <v>935</v>
      </c>
      <c r="C455" s="143">
        <v>39741.726569999999</v>
      </c>
    </row>
    <row r="456" spans="1:3" x14ac:dyDescent="0.3">
      <c r="A456" s="142">
        <v>472</v>
      </c>
      <c r="B456" s="141" t="s">
        <v>937</v>
      </c>
      <c r="C456" s="143">
        <v>171082.56469999999</v>
      </c>
    </row>
    <row r="457" spans="1:3" x14ac:dyDescent="0.3">
      <c r="A457" s="142">
        <v>215</v>
      </c>
      <c r="B457" s="141" t="s">
        <v>939</v>
      </c>
      <c r="C457" s="143">
        <v>44777.848830000003</v>
      </c>
    </row>
    <row r="458" spans="1:3" x14ac:dyDescent="0.3">
      <c r="A458" s="142">
        <v>242</v>
      </c>
      <c r="B458" s="141" t="s">
        <v>941</v>
      </c>
      <c r="C458" s="143">
        <v>182.9909634</v>
      </c>
    </row>
    <row r="459" spans="1:3" x14ac:dyDescent="0.3">
      <c r="A459" s="142">
        <v>202</v>
      </c>
      <c r="B459" s="141" t="s">
        <v>943</v>
      </c>
      <c r="C459" s="143">
        <v>228.79165850000001</v>
      </c>
    </row>
    <row r="460" spans="1:3" x14ac:dyDescent="0.3">
      <c r="A460" s="142">
        <v>464</v>
      </c>
      <c r="B460" s="141" t="s">
        <v>946</v>
      </c>
      <c r="C460" s="143">
        <v>265423.1912</v>
      </c>
    </row>
    <row r="461" spans="1:3" x14ac:dyDescent="0.3">
      <c r="A461" s="142">
        <v>956</v>
      </c>
      <c r="B461" s="141" t="s">
        <v>948</v>
      </c>
      <c r="C461" s="143">
        <v>20517.93246</v>
      </c>
    </row>
    <row r="462" spans="1:3" x14ac:dyDescent="0.3">
      <c r="A462" s="142">
        <v>281</v>
      </c>
      <c r="B462" s="141" t="s">
        <v>950</v>
      </c>
      <c r="C462" s="143">
        <v>14711.910550000001</v>
      </c>
    </row>
    <row r="463" spans="1:3" x14ac:dyDescent="0.3">
      <c r="A463" s="142">
        <v>636</v>
      </c>
      <c r="B463" s="141" t="s">
        <v>952</v>
      </c>
      <c r="C463" s="143">
        <v>2791092.963</v>
      </c>
    </row>
    <row r="464" spans="1:3" x14ac:dyDescent="0.3">
      <c r="A464" s="142">
        <v>648</v>
      </c>
      <c r="B464" s="141" t="s">
        <v>954</v>
      </c>
      <c r="C464" s="143">
        <v>34525.918250000002</v>
      </c>
    </row>
    <row r="465" spans="1:3" x14ac:dyDescent="0.3">
      <c r="A465" s="142">
        <v>957</v>
      </c>
      <c r="B465" s="141" t="s">
        <v>956</v>
      </c>
      <c r="C465" s="143">
        <v>462227.18640000001</v>
      </c>
    </row>
    <row r="466" spans="1:3" x14ac:dyDescent="0.3">
      <c r="A466" s="142">
        <v>365</v>
      </c>
      <c r="B466" s="141" t="s">
        <v>958</v>
      </c>
      <c r="C466" s="143">
        <v>143324.06789999999</v>
      </c>
    </row>
    <row r="467" spans="1:3" x14ac:dyDescent="0.3">
      <c r="A467" s="142">
        <v>440</v>
      </c>
      <c r="B467" s="141" t="s">
        <v>960</v>
      </c>
      <c r="C467" s="143">
        <v>36319.243369999997</v>
      </c>
    </row>
    <row r="468" spans="1:3" x14ac:dyDescent="0.3">
      <c r="A468" s="142">
        <v>226</v>
      </c>
      <c r="B468" s="141" t="s">
        <v>961</v>
      </c>
      <c r="C468" s="143">
        <v>330049.49579999998</v>
      </c>
    </row>
    <row r="469" spans="1:3" x14ac:dyDescent="0.3">
      <c r="A469" s="142">
        <v>958</v>
      </c>
      <c r="B469" s="141" t="s">
        <v>963</v>
      </c>
      <c r="C469" s="143">
        <v>7738.0634909999999</v>
      </c>
    </row>
    <row r="470" spans="1:3" x14ac:dyDescent="0.3">
      <c r="A470" s="142">
        <v>674</v>
      </c>
      <c r="B470" s="141" t="s">
        <v>965</v>
      </c>
      <c r="C470" s="143">
        <v>318631.01439999999</v>
      </c>
    </row>
    <row r="471" spans="1:3" x14ac:dyDescent="0.3">
      <c r="A471" s="142">
        <v>533</v>
      </c>
      <c r="B471" s="141" t="s">
        <v>966</v>
      </c>
      <c r="C471" s="143">
        <v>58600.068249999997</v>
      </c>
    </row>
    <row r="472" spans="1:3" x14ac:dyDescent="0.3">
      <c r="A472" s="142">
        <v>282</v>
      </c>
      <c r="B472" s="141" t="s">
        <v>968</v>
      </c>
      <c r="C472" s="143">
        <v>22619.43549</v>
      </c>
    </row>
    <row r="473" spans="1:3" x14ac:dyDescent="0.3">
      <c r="A473" s="142">
        <v>153</v>
      </c>
      <c r="B473" s="141" t="s">
        <v>731</v>
      </c>
      <c r="C473" s="143">
        <v>2089227.345</v>
      </c>
    </row>
    <row r="474" spans="1:3" x14ac:dyDescent="0.3">
      <c r="A474" s="142">
        <v>125</v>
      </c>
      <c r="B474" s="141" t="s">
        <v>733</v>
      </c>
      <c r="C474" s="143">
        <v>33151.431759999999</v>
      </c>
    </row>
    <row r="475" spans="1:3" x14ac:dyDescent="0.3">
      <c r="A475" s="142">
        <v>635</v>
      </c>
      <c r="B475" s="141" t="s">
        <v>1588</v>
      </c>
      <c r="C475" s="143">
        <v>2608928.253</v>
      </c>
    </row>
    <row r="476" spans="1:3" x14ac:dyDescent="0.3">
      <c r="A476" s="142">
        <v>116</v>
      </c>
      <c r="B476" s="141" t="s">
        <v>1590</v>
      </c>
      <c r="C476" s="143">
        <v>1674093.412</v>
      </c>
    </row>
    <row r="477" spans="1:3" x14ac:dyDescent="0.3">
      <c r="A477" s="142">
        <v>620</v>
      </c>
      <c r="B477" s="141" t="s">
        <v>1593</v>
      </c>
      <c r="C477" s="143">
        <v>1077588.6710000001</v>
      </c>
    </row>
    <row r="478" spans="1:3" x14ac:dyDescent="0.3">
      <c r="A478" s="142">
        <v>137</v>
      </c>
      <c r="B478" s="141" t="s">
        <v>1595</v>
      </c>
      <c r="C478" s="143">
        <v>1266498.1769999999</v>
      </c>
    </row>
    <row r="479" spans="1:3" x14ac:dyDescent="0.3">
      <c r="A479" s="142">
        <v>143</v>
      </c>
      <c r="B479" s="141" t="s">
        <v>1597</v>
      </c>
      <c r="C479" s="143">
        <v>2821188.6809999999</v>
      </c>
    </row>
    <row r="480" spans="1:3" x14ac:dyDescent="0.3">
      <c r="A480" s="142">
        <v>507</v>
      </c>
      <c r="B480" s="141" t="s">
        <v>1598</v>
      </c>
      <c r="C480" s="143">
        <v>9468112.7860000003</v>
      </c>
    </row>
    <row r="481" spans="1:3" x14ac:dyDescent="0.3">
      <c r="A481" s="142">
        <v>463</v>
      </c>
      <c r="B481" s="141" t="s">
        <v>1316</v>
      </c>
      <c r="C481" s="143">
        <v>107890.5836</v>
      </c>
    </row>
    <row r="482" spans="1:3" x14ac:dyDescent="0.3">
      <c r="A482" s="142">
        <v>420</v>
      </c>
      <c r="B482" s="141" t="s">
        <v>1318</v>
      </c>
      <c r="C482" s="143">
        <v>130952.42570000001</v>
      </c>
    </row>
    <row r="483" spans="1:3" x14ac:dyDescent="0.3">
      <c r="A483" s="142">
        <v>140</v>
      </c>
      <c r="B483" s="141" t="s">
        <v>1190</v>
      </c>
      <c r="C483" s="143">
        <v>25.09516739</v>
      </c>
    </row>
    <row r="484" spans="1:3" x14ac:dyDescent="0.3">
      <c r="A484" s="142">
        <v>959</v>
      </c>
      <c r="B484" s="141" t="s">
        <v>1166</v>
      </c>
      <c r="C484" s="143">
        <v>155114.1513</v>
      </c>
    </row>
    <row r="485" spans="1:3" x14ac:dyDescent="0.3">
      <c r="A485" s="142">
        <v>105</v>
      </c>
      <c r="B485" s="141" t="s">
        <v>2300</v>
      </c>
      <c r="C485" s="143">
        <v>105725.3947</v>
      </c>
    </row>
    <row r="486" spans="1:3" x14ac:dyDescent="0.3">
      <c r="A486" s="142">
        <v>737</v>
      </c>
      <c r="B486" s="141" t="s">
        <v>2302</v>
      </c>
      <c r="C486" s="143">
        <v>22592.291509999999</v>
      </c>
    </row>
    <row r="487" spans="1:3" x14ac:dyDescent="0.3">
      <c r="A487" s="142">
        <v>75</v>
      </c>
      <c r="B487" s="141" t="s">
        <v>2304</v>
      </c>
      <c r="C487" s="143">
        <v>67883.445380000005</v>
      </c>
    </row>
    <row r="488" spans="1:3" x14ac:dyDescent="0.3">
      <c r="A488" s="142">
        <v>199</v>
      </c>
      <c r="B488" s="141" t="s">
        <v>2680</v>
      </c>
      <c r="C488" s="143">
        <v>1684272.6569999999</v>
      </c>
    </row>
    <row r="489" spans="1:3" x14ac:dyDescent="0.3">
      <c r="A489" s="142">
        <v>960</v>
      </c>
      <c r="B489" s="141" t="s">
        <v>2681</v>
      </c>
      <c r="C489" s="143">
        <v>1544439.1329999999</v>
      </c>
    </row>
    <row r="490" spans="1:3" x14ac:dyDescent="0.3">
      <c r="A490" s="142">
        <v>329</v>
      </c>
      <c r="B490" s="141" t="s">
        <v>2683</v>
      </c>
      <c r="C490" s="143">
        <v>60659.72971</v>
      </c>
    </row>
    <row r="491" spans="1:3" x14ac:dyDescent="0.3">
      <c r="A491" s="142">
        <v>526</v>
      </c>
      <c r="B491" s="141" t="s">
        <v>2684</v>
      </c>
      <c r="C491" s="143">
        <v>332573.48599999998</v>
      </c>
    </row>
    <row r="492" spans="1:3" x14ac:dyDescent="0.3">
      <c r="A492" s="142">
        <v>390</v>
      </c>
      <c r="B492" s="141" t="s">
        <v>2686</v>
      </c>
      <c r="C492" s="143">
        <v>569770.42119999998</v>
      </c>
    </row>
    <row r="493" spans="1:3" x14ac:dyDescent="0.3">
      <c r="A493" s="142">
        <v>430</v>
      </c>
      <c r="B493" s="141" t="s">
        <v>2688</v>
      </c>
      <c r="C493" s="143">
        <v>55849.821660000001</v>
      </c>
    </row>
    <row r="494" spans="1:3" x14ac:dyDescent="0.3">
      <c r="A494" s="142">
        <v>326</v>
      </c>
      <c r="B494" s="141" t="s">
        <v>2690</v>
      </c>
      <c r="C494" s="143">
        <v>570357.36620000005</v>
      </c>
    </row>
    <row r="495" spans="1:3" x14ac:dyDescent="0.3">
      <c r="A495" s="142">
        <v>181</v>
      </c>
      <c r="B495" s="141" t="s">
        <v>2691</v>
      </c>
      <c r="C495" s="143">
        <v>33016.657850000003</v>
      </c>
    </row>
    <row r="496" spans="1:3" x14ac:dyDescent="0.3">
      <c r="A496" s="142">
        <v>688</v>
      </c>
      <c r="B496" s="141" t="s">
        <v>2693</v>
      </c>
      <c r="C496" s="143">
        <v>3332523.4780000001</v>
      </c>
    </row>
    <row r="497" spans="1:3" x14ac:dyDescent="0.3">
      <c r="A497" s="142">
        <v>364</v>
      </c>
      <c r="B497" s="141" t="s">
        <v>2694</v>
      </c>
      <c r="C497" s="143">
        <v>201235.44</v>
      </c>
    </row>
    <row r="498" spans="1:3" x14ac:dyDescent="0.3">
      <c r="A498" s="142">
        <v>449</v>
      </c>
      <c r="B498" s="141" t="s">
        <v>2696</v>
      </c>
      <c r="C498" s="143">
        <v>389752.2573</v>
      </c>
    </row>
    <row r="499" spans="1:3" x14ac:dyDescent="0.3">
      <c r="A499" s="142">
        <v>693</v>
      </c>
      <c r="B499" s="141" t="s">
        <v>2698</v>
      </c>
      <c r="C499" s="143">
        <v>1358848.55</v>
      </c>
    </row>
    <row r="500" spans="1:3" x14ac:dyDescent="0.3">
      <c r="A500" s="142">
        <v>961</v>
      </c>
      <c r="B500" s="141" t="s">
        <v>971</v>
      </c>
      <c r="C500" s="143">
        <v>15222.52202</v>
      </c>
    </row>
    <row r="501" spans="1:3" x14ac:dyDescent="0.3">
      <c r="A501" s="142">
        <v>145</v>
      </c>
      <c r="B501" s="141" t="s">
        <v>973</v>
      </c>
      <c r="C501" s="143">
        <v>654029.2023</v>
      </c>
    </row>
    <row r="502" spans="1:3" x14ac:dyDescent="0.3">
      <c r="A502" s="142">
        <v>40</v>
      </c>
      <c r="B502" s="141" t="s">
        <v>975</v>
      </c>
      <c r="C502" s="143">
        <v>73050.649470000004</v>
      </c>
    </row>
    <row r="503" spans="1:3" x14ac:dyDescent="0.3">
      <c r="A503" s="142">
        <v>477</v>
      </c>
      <c r="B503" s="141" t="s">
        <v>977</v>
      </c>
      <c r="C503" s="143">
        <v>2406.432757</v>
      </c>
    </row>
    <row r="504" spans="1:3" x14ac:dyDescent="0.3">
      <c r="A504" s="142">
        <v>175</v>
      </c>
      <c r="B504" s="141" t="s">
        <v>979</v>
      </c>
      <c r="C504" s="143">
        <v>84854.112150000001</v>
      </c>
    </row>
    <row r="505" spans="1:3" x14ac:dyDescent="0.3">
      <c r="A505" s="142">
        <v>962</v>
      </c>
      <c r="B505" s="141" t="s">
        <v>981</v>
      </c>
      <c r="C505" s="143">
        <v>58061.123290000003</v>
      </c>
    </row>
    <row r="506" spans="1:3" x14ac:dyDescent="0.3">
      <c r="A506" s="142">
        <v>963</v>
      </c>
      <c r="B506" s="141" t="s">
        <v>983</v>
      </c>
      <c r="C506" s="143">
        <v>198880.74909999999</v>
      </c>
    </row>
    <row r="507" spans="1:3" x14ac:dyDescent="0.3">
      <c r="A507" s="142">
        <v>656</v>
      </c>
      <c r="B507" s="141" t="s">
        <v>986</v>
      </c>
      <c r="C507" s="143">
        <v>60851.492749999998</v>
      </c>
    </row>
    <row r="508" spans="1:3" x14ac:dyDescent="0.3">
      <c r="A508" s="142">
        <v>375</v>
      </c>
      <c r="B508" s="141" t="s">
        <v>988</v>
      </c>
      <c r="C508" s="143">
        <v>1362.667627</v>
      </c>
    </row>
    <row r="509" spans="1:3" x14ac:dyDescent="0.3">
      <c r="A509" s="142">
        <v>492</v>
      </c>
      <c r="B509" s="141" t="s">
        <v>990</v>
      </c>
      <c r="C509" s="143">
        <v>1427.954831</v>
      </c>
    </row>
    <row r="510" spans="1:3" x14ac:dyDescent="0.3">
      <c r="A510" s="142">
        <v>323</v>
      </c>
      <c r="B510" s="141" t="s">
        <v>992</v>
      </c>
      <c r="C510" s="143">
        <v>2666.7880660000001</v>
      </c>
    </row>
    <row r="511" spans="1:3" x14ac:dyDescent="0.3">
      <c r="A511" s="142">
        <v>805</v>
      </c>
      <c r="B511" s="141" t="s">
        <v>2944</v>
      </c>
      <c r="C511" s="143">
        <v>4066953.9360000002</v>
      </c>
    </row>
    <row r="512" spans="1:3" x14ac:dyDescent="0.3">
      <c r="A512" s="142">
        <v>48</v>
      </c>
      <c r="B512" s="141" t="s">
        <v>2946</v>
      </c>
      <c r="C512" s="143">
        <v>3768462.8289999999</v>
      </c>
    </row>
    <row r="513" spans="1:3" x14ac:dyDescent="0.3">
      <c r="A513" s="142">
        <v>964</v>
      </c>
      <c r="B513" s="141" t="s">
        <v>1296</v>
      </c>
      <c r="C513" s="143">
        <v>992185.81770000001</v>
      </c>
    </row>
    <row r="514" spans="1:3" x14ac:dyDescent="0.3">
      <c r="A514" s="142">
        <v>314</v>
      </c>
      <c r="B514" s="141" t="s">
        <v>1298</v>
      </c>
      <c r="C514" s="143">
        <v>2021479.43</v>
      </c>
    </row>
    <row r="515" spans="1:3" x14ac:dyDescent="0.3">
      <c r="A515" s="142">
        <v>965</v>
      </c>
      <c r="B515" s="141" t="s">
        <v>1301</v>
      </c>
      <c r="C515" s="143">
        <v>5407573.6100000003</v>
      </c>
    </row>
    <row r="516" spans="1:3" x14ac:dyDescent="0.3">
      <c r="A516" s="142">
        <v>743</v>
      </c>
      <c r="B516" s="141" t="s">
        <v>711</v>
      </c>
      <c r="C516" s="143">
        <v>16065.23767</v>
      </c>
    </row>
    <row r="517" spans="1:3" x14ac:dyDescent="0.3">
      <c r="A517" s="142">
        <v>20</v>
      </c>
      <c r="B517" s="141" t="s">
        <v>713</v>
      </c>
      <c r="C517" s="143">
        <v>3963.5512899999999</v>
      </c>
    </row>
    <row r="518" spans="1:3" x14ac:dyDescent="0.3">
      <c r="A518" s="142">
        <v>966</v>
      </c>
      <c r="B518" s="141" t="s">
        <v>715</v>
      </c>
      <c r="C518" s="143">
        <v>14797.228230000001</v>
      </c>
    </row>
    <row r="519" spans="1:3" x14ac:dyDescent="0.3">
      <c r="A519" s="142">
        <v>114</v>
      </c>
      <c r="B519" s="141" t="s">
        <v>717</v>
      </c>
      <c r="C519" s="143">
        <v>14446.33473</v>
      </c>
    </row>
    <row r="520" spans="1:3" x14ac:dyDescent="0.3">
      <c r="A520" s="142">
        <v>718</v>
      </c>
      <c r="B520" s="141" t="s">
        <v>719</v>
      </c>
      <c r="C520" s="143">
        <v>3130.367213</v>
      </c>
    </row>
    <row r="521" spans="1:3" x14ac:dyDescent="0.3">
      <c r="A521" s="142">
        <v>456</v>
      </c>
      <c r="B521" s="141" t="s">
        <v>721</v>
      </c>
      <c r="C521" s="143">
        <v>1770.4275809999999</v>
      </c>
    </row>
    <row r="522" spans="1:3" x14ac:dyDescent="0.3">
      <c r="A522" s="142">
        <v>967</v>
      </c>
      <c r="B522" s="141" t="s">
        <v>723</v>
      </c>
      <c r="C522" s="143">
        <v>27053.688330000001</v>
      </c>
    </row>
    <row r="523" spans="1:3" x14ac:dyDescent="0.3">
      <c r="A523" s="142">
        <v>402</v>
      </c>
      <c r="B523" s="141" t="s">
        <v>725</v>
      </c>
      <c r="C523" s="143">
        <v>1269.8486499999999</v>
      </c>
    </row>
    <row r="524" spans="1:3" x14ac:dyDescent="0.3">
      <c r="A524" s="142">
        <v>968</v>
      </c>
      <c r="B524" s="141" t="s">
        <v>727</v>
      </c>
      <c r="C524" s="143">
        <v>730786.18409999995</v>
      </c>
    </row>
    <row r="525" spans="1:3" x14ac:dyDescent="0.3">
      <c r="A525" s="142">
        <v>969</v>
      </c>
      <c r="B525" s="141" t="s">
        <v>1193</v>
      </c>
      <c r="C525" s="143">
        <v>8549.6477290000003</v>
      </c>
    </row>
    <row r="526" spans="1:3" x14ac:dyDescent="0.3">
      <c r="A526" s="142">
        <v>368</v>
      </c>
      <c r="B526" s="141" t="s">
        <v>1195</v>
      </c>
      <c r="C526" s="143">
        <v>3794.5503220000001</v>
      </c>
    </row>
    <row r="527" spans="1:3" x14ac:dyDescent="0.3">
      <c r="A527" s="142">
        <v>970</v>
      </c>
      <c r="B527" s="141" t="s">
        <v>1197</v>
      </c>
      <c r="C527" s="143">
        <v>40481.246720000003</v>
      </c>
    </row>
    <row r="528" spans="1:3" x14ac:dyDescent="0.3">
      <c r="A528" s="142">
        <v>724</v>
      </c>
      <c r="B528" s="141" t="s">
        <v>1199</v>
      </c>
      <c r="C528" s="143">
        <v>577.53312530000005</v>
      </c>
    </row>
    <row r="529" spans="1:3" x14ac:dyDescent="0.3">
      <c r="A529" s="142">
        <v>518</v>
      </c>
      <c r="B529" s="141" t="s">
        <v>1202</v>
      </c>
      <c r="C529" s="143">
        <v>940536.96829999995</v>
      </c>
    </row>
    <row r="530" spans="1:3" x14ac:dyDescent="0.3">
      <c r="A530" s="142">
        <v>28</v>
      </c>
      <c r="B530" s="141" t="s">
        <v>5635</v>
      </c>
      <c r="C530" s="143">
        <v>64885.309350000003</v>
      </c>
    </row>
    <row r="531" spans="1:3" x14ac:dyDescent="0.3">
      <c r="A531" s="142">
        <v>3</v>
      </c>
      <c r="B531" s="141" t="s">
        <v>2407</v>
      </c>
      <c r="C531" s="143">
        <v>950647.07909999997</v>
      </c>
    </row>
    <row r="532" spans="1:3" x14ac:dyDescent="0.3">
      <c r="A532" s="142">
        <v>580</v>
      </c>
      <c r="B532" s="141" t="s">
        <v>5636</v>
      </c>
      <c r="C532" s="143">
        <v>230745.71909999999</v>
      </c>
    </row>
    <row r="533" spans="1:3" x14ac:dyDescent="0.3">
      <c r="A533" s="142">
        <v>788</v>
      </c>
      <c r="B533" s="141" t="s">
        <v>2413</v>
      </c>
      <c r="C533" s="143">
        <v>591288.06169999996</v>
      </c>
    </row>
    <row r="534" spans="1:3" x14ac:dyDescent="0.3">
      <c r="A534" s="142">
        <v>262</v>
      </c>
      <c r="B534" s="141" t="s">
        <v>2416</v>
      </c>
      <c r="C534" s="143">
        <v>7769.074388</v>
      </c>
    </row>
    <row r="535" spans="1:3" x14ac:dyDescent="0.3">
      <c r="A535" s="142">
        <v>35</v>
      </c>
      <c r="B535" s="141" t="s">
        <v>2419</v>
      </c>
      <c r="C535" s="143">
        <v>130735.3744</v>
      </c>
    </row>
    <row r="536" spans="1:3" x14ac:dyDescent="0.3">
      <c r="A536" s="142">
        <v>542</v>
      </c>
      <c r="B536" s="141" t="s">
        <v>2423</v>
      </c>
      <c r="C536" s="143">
        <v>56704.232649999998</v>
      </c>
    </row>
    <row r="537" spans="1:3" x14ac:dyDescent="0.3">
      <c r="A537" s="142">
        <v>167</v>
      </c>
      <c r="B537" s="141" t="s">
        <v>2425</v>
      </c>
      <c r="C537" s="143">
        <v>391925.67</v>
      </c>
    </row>
    <row r="538" spans="1:3" x14ac:dyDescent="0.3">
      <c r="A538" s="142">
        <v>971</v>
      </c>
      <c r="B538" s="141" t="s">
        <v>2427</v>
      </c>
      <c r="C538" s="143">
        <v>21643.095689999998</v>
      </c>
    </row>
    <row r="539" spans="1:3" x14ac:dyDescent="0.3">
      <c r="A539" s="142">
        <v>2</v>
      </c>
      <c r="B539" s="141" t="s">
        <v>2429</v>
      </c>
      <c r="C539" s="143">
        <v>363825.76250000001</v>
      </c>
    </row>
    <row r="540" spans="1:3" x14ac:dyDescent="0.3">
      <c r="A540" s="142">
        <v>200</v>
      </c>
      <c r="B540" s="141" t="s">
        <v>184</v>
      </c>
      <c r="C540" s="143">
        <v>10589515.65</v>
      </c>
    </row>
    <row r="541" spans="1:3" x14ac:dyDescent="0.3">
      <c r="A541" s="142">
        <v>972</v>
      </c>
      <c r="B541" s="141" t="s">
        <v>620</v>
      </c>
      <c r="C541" s="143">
        <v>109357.9062</v>
      </c>
    </row>
    <row r="542" spans="1:3" x14ac:dyDescent="0.3">
      <c r="A542" s="142">
        <v>973</v>
      </c>
      <c r="B542" s="141" t="s">
        <v>622</v>
      </c>
      <c r="C542" s="143">
        <v>23374.4899</v>
      </c>
    </row>
    <row r="543" spans="1:3" x14ac:dyDescent="0.3">
      <c r="A543" s="142">
        <v>567</v>
      </c>
      <c r="B543" s="141" t="s">
        <v>623</v>
      </c>
      <c r="C543" s="143">
        <v>943386.47600000002</v>
      </c>
    </row>
    <row r="544" spans="1:3" x14ac:dyDescent="0.3">
      <c r="A544" s="142">
        <v>249</v>
      </c>
      <c r="B544" s="141" t="s">
        <v>625</v>
      </c>
      <c r="C544" s="143">
        <v>89389.108070000002</v>
      </c>
    </row>
    <row r="545" spans="1:3" x14ac:dyDescent="0.3">
      <c r="A545" s="142">
        <v>974</v>
      </c>
      <c r="B545" s="141" t="s">
        <v>627</v>
      </c>
      <c r="C545" s="143">
        <v>2664.8830210000001</v>
      </c>
    </row>
    <row r="546" spans="1:3" x14ac:dyDescent="0.3">
      <c r="A546" s="142">
        <v>975</v>
      </c>
      <c r="B546" s="141" t="s">
        <v>629</v>
      </c>
      <c r="C546" s="143">
        <v>620257.03700000001</v>
      </c>
    </row>
    <row r="547" spans="1:3" x14ac:dyDescent="0.3">
      <c r="A547" s="142">
        <v>301</v>
      </c>
      <c r="B547" s="141" t="s">
        <v>631</v>
      </c>
      <c r="C547" s="143">
        <v>12741.866760000001</v>
      </c>
    </row>
    <row r="548" spans="1:3" x14ac:dyDescent="0.3">
      <c r="A548" s="142">
        <v>517</v>
      </c>
      <c r="B548" s="141" t="s">
        <v>633</v>
      </c>
      <c r="C548" s="143">
        <v>134335.8683</v>
      </c>
    </row>
    <row r="549" spans="1:3" x14ac:dyDescent="0.3">
      <c r="A549" s="142">
        <v>319</v>
      </c>
      <c r="B549" s="141" t="s">
        <v>635</v>
      </c>
      <c r="C549" s="143">
        <v>1341443.084</v>
      </c>
    </row>
    <row r="550" spans="1:3" x14ac:dyDescent="0.3">
      <c r="A550" s="142">
        <v>976</v>
      </c>
      <c r="B550" s="141" t="s">
        <v>1484</v>
      </c>
      <c r="C550" s="143">
        <v>634.22953150000001</v>
      </c>
    </row>
    <row r="551" spans="1:3" x14ac:dyDescent="0.3">
      <c r="A551" s="142">
        <v>631</v>
      </c>
      <c r="B551" s="141" t="s">
        <v>1485</v>
      </c>
      <c r="C551" s="143">
        <v>21497.646530000002</v>
      </c>
    </row>
    <row r="552" spans="1:3" x14ac:dyDescent="0.3">
      <c r="A552" s="142">
        <v>977</v>
      </c>
      <c r="B552" s="141" t="s">
        <v>1487</v>
      </c>
      <c r="C552" s="143">
        <v>27517.94946</v>
      </c>
    </row>
    <row r="553" spans="1:3" x14ac:dyDescent="0.3">
      <c r="A553" s="142">
        <v>697</v>
      </c>
      <c r="B553" s="141" t="s">
        <v>524</v>
      </c>
      <c r="C553" s="143">
        <v>241693.03839999999</v>
      </c>
    </row>
    <row r="554" spans="1:3" x14ac:dyDescent="0.3">
      <c r="A554" s="142">
        <v>505</v>
      </c>
      <c r="B554" s="141" t="s">
        <v>187</v>
      </c>
      <c r="C554" s="143">
        <v>9871430.0979999993</v>
      </c>
    </row>
    <row r="555" spans="1:3" x14ac:dyDescent="0.3">
      <c r="A555" s="142">
        <v>142</v>
      </c>
      <c r="B555" s="141" t="s">
        <v>189</v>
      </c>
      <c r="C555" s="143">
        <v>1800573.673</v>
      </c>
    </row>
    <row r="556" spans="1:3" x14ac:dyDescent="0.3">
      <c r="A556" s="142">
        <v>54</v>
      </c>
      <c r="B556" s="141" t="s">
        <v>191</v>
      </c>
      <c r="C556" s="143">
        <v>467611.01250000001</v>
      </c>
    </row>
    <row r="557" spans="1:3" x14ac:dyDescent="0.3">
      <c r="A557" s="142">
        <v>978</v>
      </c>
      <c r="B557" s="141" t="s">
        <v>5637</v>
      </c>
      <c r="C557" s="143">
        <v>659461.51950000005</v>
      </c>
    </row>
    <row r="558" spans="1:3" x14ac:dyDescent="0.3">
      <c r="A558" s="142">
        <v>386</v>
      </c>
      <c r="B558" s="141" t="s">
        <v>2433</v>
      </c>
      <c r="C558" s="143">
        <v>916489.39179999998</v>
      </c>
    </row>
    <row r="559" spans="1:3" x14ac:dyDescent="0.3">
      <c r="A559" s="142">
        <v>979</v>
      </c>
      <c r="B559" s="141" t="s">
        <v>2434</v>
      </c>
      <c r="C559" s="143">
        <v>2865996.702</v>
      </c>
    </row>
    <row r="560" spans="1:3" x14ac:dyDescent="0.3">
      <c r="A560" s="142">
        <v>776</v>
      </c>
      <c r="B560" s="141" t="s">
        <v>2436</v>
      </c>
      <c r="C560" s="143">
        <v>2445016.406</v>
      </c>
    </row>
    <row r="561" spans="1:3" x14ac:dyDescent="0.3">
      <c r="A561" s="142">
        <v>328</v>
      </c>
      <c r="B561" s="141" t="s">
        <v>2437</v>
      </c>
      <c r="C561" s="143">
        <v>1982776.0830000001</v>
      </c>
    </row>
    <row r="562" spans="1:3" x14ac:dyDescent="0.3">
      <c r="A562" s="142">
        <v>283</v>
      </c>
      <c r="B562" s="141" t="s">
        <v>995</v>
      </c>
      <c r="C562" s="143">
        <v>45368.178440000003</v>
      </c>
    </row>
    <row r="563" spans="1:3" x14ac:dyDescent="0.3">
      <c r="A563" s="142">
        <v>708</v>
      </c>
      <c r="B563" s="141" t="s">
        <v>997</v>
      </c>
      <c r="C563" s="143">
        <v>4451.2530029999998</v>
      </c>
    </row>
    <row r="564" spans="1:3" x14ac:dyDescent="0.3">
      <c r="A564" s="142">
        <v>197</v>
      </c>
      <c r="B564" s="141" t="s">
        <v>999</v>
      </c>
      <c r="C564" s="143">
        <v>338.1704593</v>
      </c>
    </row>
    <row r="565" spans="1:3" x14ac:dyDescent="0.3">
      <c r="A565" s="142">
        <v>407</v>
      </c>
      <c r="B565" s="141" t="s">
        <v>1001</v>
      </c>
      <c r="C565" s="143">
        <v>19921.63089</v>
      </c>
    </row>
    <row r="566" spans="1:3" x14ac:dyDescent="0.3">
      <c r="A566" s="142">
        <v>1</v>
      </c>
      <c r="B566" s="141" t="s">
        <v>1003</v>
      </c>
      <c r="C566" s="143">
        <v>322238.63880000002</v>
      </c>
    </row>
    <row r="567" spans="1:3" x14ac:dyDescent="0.3">
      <c r="A567" s="142">
        <v>136</v>
      </c>
      <c r="B567" s="141" t="s">
        <v>1871</v>
      </c>
      <c r="C567" s="143">
        <v>10968.828750000001</v>
      </c>
    </row>
    <row r="568" spans="1:3" x14ac:dyDescent="0.3">
      <c r="A568" s="142">
        <v>785</v>
      </c>
      <c r="B568" s="141" t="s">
        <v>2902</v>
      </c>
      <c r="C568" s="143">
        <v>2185827.3199999998</v>
      </c>
    </row>
    <row r="569" spans="1:3" x14ac:dyDescent="0.3">
      <c r="A569" s="142">
        <v>756</v>
      </c>
      <c r="B569" s="141" t="s">
        <v>2904</v>
      </c>
      <c r="C569" s="143">
        <v>135504.7205</v>
      </c>
    </row>
    <row r="570" spans="1:3" x14ac:dyDescent="0.3">
      <c r="A570" s="142">
        <v>160</v>
      </c>
      <c r="B570" s="141" t="s">
        <v>2906</v>
      </c>
      <c r="C570" s="143">
        <v>383160.82860000001</v>
      </c>
    </row>
    <row r="571" spans="1:3" x14ac:dyDescent="0.3">
      <c r="A571" s="142">
        <v>787</v>
      </c>
      <c r="B571" s="141" t="s">
        <v>2907</v>
      </c>
      <c r="C571" s="143">
        <v>6538.4610350000003</v>
      </c>
    </row>
    <row r="572" spans="1:3" x14ac:dyDescent="0.3">
      <c r="A572" s="142">
        <v>683</v>
      </c>
      <c r="B572" s="141" t="s">
        <v>2909</v>
      </c>
      <c r="C572" s="143">
        <v>115225.3254</v>
      </c>
    </row>
    <row r="573" spans="1:3" x14ac:dyDescent="0.3">
      <c r="A573" s="142">
        <v>272</v>
      </c>
      <c r="B573" s="141" t="s">
        <v>2911</v>
      </c>
      <c r="C573" s="143">
        <v>873484.47580000001</v>
      </c>
    </row>
    <row r="574" spans="1:3" x14ac:dyDescent="0.3">
      <c r="A574" s="142">
        <v>806</v>
      </c>
      <c r="B574" s="141" t="s">
        <v>2913</v>
      </c>
      <c r="C574" s="143">
        <v>516575.1936</v>
      </c>
    </row>
    <row r="575" spans="1:3" x14ac:dyDescent="0.3">
      <c r="A575" s="142">
        <v>468</v>
      </c>
      <c r="B575" s="141" t="s">
        <v>2915</v>
      </c>
      <c r="C575" s="143">
        <v>775.6588319</v>
      </c>
    </row>
    <row r="576" spans="1:3" x14ac:dyDescent="0.3">
      <c r="A576" s="142">
        <v>719</v>
      </c>
      <c r="B576" s="141" t="s">
        <v>2918</v>
      </c>
      <c r="C576" s="143">
        <v>120764.93030000001</v>
      </c>
    </row>
    <row r="577" spans="1:3" x14ac:dyDescent="0.3">
      <c r="A577" s="142">
        <v>222</v>
      </c>
      <c r="B577" s="141" t="s">
        <v>2920</v>
      </c>
      <c r="C577" s="143">
        <v>11576.429029999999</v>
      </c>
    </row>
    <row r="578" spans="1:3" x14ac:dyDescent="0.3">
      <c r="A578" s="142">
        <v>163</v>
      </c>
      <c r="B578" s="141" t="s">
        <v>2922</v>
      </c>
      <c r="C578" s="143">
        <v>197458.2127</v>
      </c>
    </row>
    <row r="579" spans="1:3" x14ac:dyDescent="0.3">
      <c r="A579" s="142">
        <v>79</v>
      </c>
      <c r="B579" s="141" t="s">
        <v>2923</v>
      </c>
      <c r="C579" s="143">
        <v>18020.632839999998</v>
      </c>
    </row>
    <row r="580" spans="1:3" x14ac:dyDescent="0.3">
      <c r="A580" s="142">
        <v>447</v>
      </c>
      <c r="B580" s="141" t="s">
        <v>2925</v>
      </c>
      <c r="C580" s="143">
        <v>5690.4334440000002</v>
      </c>
    </row>
    <row r="581" spans="1:3" x14ac:dyDescent="0.3">
      <c r="A581" s="142">
        <v>444</v>
      </c>
      <c r="B581" s="141" t="s">
        <v>2927</v>
      </c>
      <c r="C581" s="143">
        <v>920.07229280000001</v>
      </c>
    </row>
    <row r="582" spans="1:3" x14ac:dyDescent="0.3">
      <c r="A582" s="142">
        <v>164</v>
      </c>
      <c r="B582" s="141" t="s">
        <v>2929</v>
      </c>
      <c r="C582" s="143">
        <v>1007975.09</v>
      </c>
    </row>
    <row r="583" spans="1:3" x14ac:dyDescent="0.3">
      <c r="A583" s="142">
        <v>647</v>
      </c>
      <c r="B583" s="141" t="s">
        <v>2931</v>
      </c>
      <c r="C583" s="143">
        <v>1171422.686</v>
      </c>
    </row>
    <row r="584" spans="1:3" x14ac:dyDescent="0.3">
      <c r="A584" s="142">
        <v>191</v>
      </c>
      <c r="B584" s="141" t="s">
        <v>2932</v>
      </c>
      <c r="C584" s="143">
        <v>151884.74470000001</v>
      </c>
    </row>
    <row r="585" spans="1:3" x14ac:dyDescent="0.3">
      <c r="A585" s="142">
        <v>733</v>
      </c>
      <c r="B585" s="141" t="s">
        <v>2934</v>
      </c>
      <c r="C585" s="143">
        <v>366971.89079999999</v>
      </c>
    </row>
    <row r="586" spans="1:3" x14ac:dyDescent="0.3">
      <c r="A586" s="142">
        <v>798</v>
      </c>
      <c r="B586" s="141" t="s">
        <v>2936</v>
      </c>
      <c r="C586" s="143">
        <v>1044547.688</v>
      </c>
    </row>
    <row r="587" spans="1:3" x14ac:dyDescent="0.3">
      <c r="A587" s="142">
        <v>716</v>
      </c>
      <c r="B587" s="141" t="s">
        <v>2938</v>
      </c>
      <c r="C587" s="143">
        <v>73632.828880000001</v>
      </c>
    </row>
    <row r="588" spans="1:3" x14ac:dyDescent="0.3">
      <c r="A588" s="142">
        <v>549</v>
      </c>
      <c r="B588" s="141" t="s">
        <v>2940</v>
      </c>
      <c r="C588" s="143">
        <v>182506.32769999999</v>
      </c>
    </row>
    <row r="589" spans="1:3" x14ac:dyDescent="0.3">
      <c r="A589" s="142">
        <v>387</v>
      </c>
      <c r="B589" s="141" t="s">
        <v>2440</v>
      </c>
      <c r="C589" s="143">
        <v>1233624.1780000001</v>
      </c>
    </row>
    <row r="590" spans="1:3" x14ac:dyDescent="0.3">
      <c r="A590" s="142">
        <v>108</v>
      </c>
      <c r="B590" s="141" t="s">
        <v>2442</v>
      </c>
      <c r="C590" s="143">
        <v>325416.61129999999</v>
      </c>
    </row>
    <row r="591" spans="1:3" x14ac:dyDescent="0.3">
      <c r="A591" s="142">
        <v>193</v>
      </c>
      <c r="B591" s="141" t="s">
        <v>2444</v>
      </c>
      <c r="C591" s="143">
        <v>197447.9614</v>
      </c>
    </row>
    <row r="592" spans="1:3" x14ac:dyDescent="0.3">
      <c r="A592" s="142">
        <v>69</v>
      </c>
      <c r="B592" s="141" t="s">
        <v>2446</v>
      </c>
      <c r="C592" s="143">
        <v>864881.47129999998</v>
      </c>
    </row>
    <row r="593" spans="1:3" x14ac:dyDescent="0.3">
      <c r="A593" s="142">
        <v>251</v>
      </c>
      <c r="B593" s="141" t="s">
        <v>2447</v>
      </c>
      <c r="C593" s="143">
        <v>118771.5197</v>
      </c>
    </row>
    <row r="594" spans="1:3" x14ac:dyDescent="0.3">
      <c r="A594" s="142">
        <v>99</v>
      </c>
      <c r="B594" s="141" t="s">
        <v>2449</v>
      </c>
      <c r="C594" s="143">
        <v>107815.5007</v>
      </c>
    </row>
    <row r="595" spans="1:3" x14ac:dyDescent="0.3">
      <c r="A595" s="142">
        <v>769</v>
      </c>
      <c r="B595" s="141" t="s">
        <v>2451</v>
      </c>
      <c r="C595" s="143">
        <v>74163.508119999999</v>
      </c>
    </row>
    <row r="596" spans="1:3" x14ac:dyDescent="0.3">
      <c r="A596" s="142">
        <v>385</v>
      </c>
      <c r="B596" s="141" t="s">
        <v>2453</v>
      </c>
      <c r="C596" s="143">
        <v>292362.04389999999</v>
      </c>
    </row>
    <row r="597" spans="1:3" x14ac:dyDescent="0.3">
      <c r="A597" s="142">
        <v>744</v>
      </c>
      <c r="B597" s="141" t="s">
        <v>2455</v>
      </c>
      <c r="C597" s="143">
        <v>1182021.297</v>
      </c>
    </row>
    <row r="598" spans="1:3" x14ac:dyDescent="0.3">
      <c r="A598" s="142">
        <v>980</v>
      </c>
      <c r="B598" s="141" t="s">
        <v>5638</v>
      </c>
      <c r="C598" s="143">
        <v>797734.23970000003</v>
      </c>
    </row>
    <row r="599" spans="1:3" x14ac:dyDescent="0.3">
      <c r="A599" s="142">
        <v>981</v>
      </c>
      <c r="B599" s="141" t="s">
        <v>1207</v>
      </c>
      <c r="C599" s="143">
        <v>1343705.8289999999</v>
      </c>
    </row>
    <row r="600" spans="1:3" x14ac:dyDescent="0.3">
      <c r="A600" s="142">
        <v>982</v>
      </c>
      <c r="B600" s="141" t="s">
        <v>1209</v>
      </c>
      <c r="C600" s="143">
        <v>130248.8818</v>
      </c>
    </row>
    <row r="601" spans="1:3" x14ac:dyDescent="0.3">
      <c r="A601" s="142">
        <v>152</v>
      </c>
      <c r="B601" s="141" t="s">
        <v>1210</v>
      </c>
      <c r="C601" s="143">
        <v>499063.72820000001</v>
      </c>
    </row>
    <row r="602" spans="1:3" x14ac:dyDescent="0.3">
      <c r="A602" s="142">
        <v>134</v>
      </c>
      <c r="B602" s="141" t="s">
        <v>2310</v>
      </c>
      <c r="C602" s="143">
        <v>7597.1715709999999</v>
      </c>
    </row>
    <row r="603" spans="1:3" x14ac:dyDescent="0.3">
      <c r="A603" s="142">
        <v>983</v>
      </c>
      <c r="B603" s="141" t="s">
        <v>2179</v>
      </c>
      <c r="C603" s="143">
        <v>0</v>
      </c>
    </row>
    <row r="604" spans="1:3" x14ac:dyDescent="0.3">
      <c r="A604" s="142">
        <v>984</v>
      </c>
      <c r="B604" s="141" t="s">
        <v>2181</v>
      </c>
      <c r="C604" s="143">
        <v>79657.270300000004</v>
      </c>
    </row>
    <row r="605" spans="1:3" x14ac:dyDescent="0.3">
      <c r="A605" s="142">
        <v>985</v>
      </c>
      <c r="B605" s="141" t="s">
        <v>2184</v>
      </c>
      <c r="C605" s="143">
        <v>172355.63200000001</v>
      </c>
    </row>
    <row r="606" spans="1:3" x14ac:dyDescent="0.3">
      <c r="A606" s="142">
        <v>986</v>
      </c>
      <c r="B606" s="141" t="s">
        <v>2185</v>
      </c>
      <c r="C606" s="143">
        <v>14298.512570000001</v>
      </c>
    </row>
    <row r="607" spans="1:3" x14ac:dyDescent="0.3">
      <c r="A607" s="142">
        <v>987</v>
      </c>
      <c r="B607" s="141" t="s">
        <v>527</v>
      </c>
      <c r="C607" s="143">
        <v>1463957.642</v>
      </c>
    </row>
    <row r="608" spans="1:3" x14ac:dyDescent="0.3">
      <c r="A608" s="142">
        <v>988</v>
      </c>
      <c r="B608" s="141" t="s">
        <v>529</v>
      </c>
      <c r="C608" s="143">
        <v>291390.1863</v>
      </c>
    </row>
    <row r="609" spans="1:3" x14ac:dyDescent="0.3">
      <c r="A609" s="142">
        <v>277</v>
      </c>
      <c r="B609" s="141" t="s">
        <v>1324</v>
      </c>
      <c r="C609" s="143">
        <v>188330.3769</v>
      </c>
    </row>
    <row r="610" spans="1:3" x14ac:dyDescent="0.3">
      <c r="A610" s="142">
        <v>470</v>
      </c>
      <c r="B610" s="141" t="s">
        <v>789</v>
      </c>
      <c r="C610" s="143">
        <v>242806695</v>
      </c>
    </row>
    <row r="611" spans="1:3" x14ac:dyDescent="0.3">
      <c r="A611" s="142">
        <v>381</v>
      </c>
      <c r="B611" s="141" t="s">
        <v>792</v>
      </c>
      <c r="C611" s="143">
        <v>183080111.09999999</v>
      </c>
    </row>
    <row r="612" spans="1:3" x14ac:dyDescent="0.3">
      <c r="A612" s="142">
        <v>55</v>
      </c>
      <c r="B612" s="141" t="s">
        <v>5639</v>
      </c>
      <c r="C612" s="143">
        <v>286033.8517</v>
      </c>
    </row>
    <row r="613" spans="1:3" x14ac:dyDescent="0.3">
      <c r="A613" s="142">
        <v>308</v>
      </c>
      <c r="B613" s="141" t="s">
        <v>1330</v>
      </c>
      <c r="C613" s="143">
        <v>1187563.656</v>
      </c>
    </row>
    <row r="614" spans="1:3" x14ac:dyDescent="0.3">
      <c r="A614" s="142">
        <v>413</v>
      </c>
      <c r="B614" s="141" t="s">
        <v>795</v>
      </c>
      <c r="C614" s="143">
        <v>31779587.530000001</v>
      </c>
    </row>
    <row r="615" spans="1:3" x14ac:dyDescent="0.3">
      <c r="A615" s="142">
        <v>240</v>
      </c>
      <c r="B615" s="141" t="s">
        <v>798</v>
      </c>
      <c r="C615" s="143">
        <v>93419889.109999999</v>
      </c>
    </row>
    <row r="616" spans="1:3" x14ac:dyDescent="0.3">
      <c r="A616" s="142">
        <v>668</v>
      </c>
      <c r="B616" s="141" t="s">
        <v>1179</v>
      </c>
      <c r="C616" s="143">
        <v>246843.89180000001</v>
      </c>
    </row>
    <row r="617" spans="1:3" x14ac:dyDescent="0.3">
      <c r="A617" s="142">
        <v>989</v>
      </c>
      <c r="B617" s="141" t="s">
        <v>1874</v>
      </c>
      <c r="C617" s="143">
        <v>1271490.787</v>
      </c>
    </row>
    <row r="618" spans="1:3" x14ac:dyDescent="0.3">
      <c r="A618" s="142">
        <v>742</v>
      </c>
      <c r="B618" s="141" t="s">
        <v>1875</v>
      </c>
      <c r="C618" s="143">
        <v>3975.3266020000001</v>
      </c>
    </row>
    <row r="619" spans="1:3" x14ac:dyDescent="0.3">
      <c r="A619" s="142">
        <v>614</v>
      </c>
      <c r="B619" s="141" t="s">
        <v>1880</v>
      </c>
      <c r="C619" s="143">
        <v>436610.41190000001</v>
      </c>
    </row>
    <row r="620" spans="1:3" x14ac:dyDescent="0.3">
      <c r="A620" s="142">
        <v>990</v>
      </c>
      <c r="B620" s="141" t="s">
        <v>1882</v>
      </c>
      <c r="C620" s="143">
        <v>1272939.517</v>
      </c>
    </row>
    <row r="621" spans="1:3" x14ac:dyDescent="0.3">
      <c r="A621" s="142">
        <v>324</v>
      </c>
      <c r="B621" s="141" t="s">
        <v>1883</v>
      </c>
      <c r="C621" s="143">
        <v>314555.0919</v>
      </c>
    </row>
    <row r="622" spans="1:3" x14ac:dyDescent="0.3">
      <c r="A622" s="142">
        <v>801</v>
      </c>
      <c r="B622" s="141" t="s">
        <v>1885</v>
      </c>
      <c r="C622" s="143">
        <v>123536.33560000001</v>
      </c>
    </row>
    <row r="623" spans="1:3" x14ac:dyDescent="0.3">
      <c r="A623" s="142">
        <v>401</v>
      </c>
      <c r="B623" s="141" t="s">
        <v>1887</v>
      </c>
      <c r="C623" s="143">
        <v>172117.4932</v>
      </c>
    </row>
    <row r="624" spans="1:3" x14ac:dyDescent="0.3">
      <c r="A624" s="142">
        <v>991</v>
      </c>
      <c r="B624" s="141" t="s">
        <v>1889</v>
      </c>
      <c r="C624" s="143">
        <v>142311.41029999999</v>
      </c>
    </row>
    <row r="625" spans="1:3" x14ac:dyDescent="0.3">
      <c r="A625" s="142">
        <v>992</v>
      </c>
      <c r="B625" s="141" t="s">
        <v>1891</v>
      </c>
      <c r="C625" s="143">
        <v>1453727.148</v>
      </c>
    </row>
    <row r="626" spans="1:3" x14ac:dyDescent="0.3">
      <c r="A626" s="142">
        <v>42</v>
      </c>
      <c r="B626" s="141" t="s">
        <v>1893</v>
      </c>
      <c r="C626" s="143">
        <v>1396070.5730000001</v>
      </c>
    </row>
    <row r="627" spans="1:3" x14ac:dyDescent="0.3">
      <c r="A627" s="142">
        <v>993</v>
      </c>
      <c r="B627" s="141" t="s">
        <v>1895</v>
      </c>
      <c r="C627" s="143">
        <v>88549.380910000007</v>
      </c>
    </row>
    <row r="628" spans="1:3" x14ac:dyDescent="0.3">
      <c r="A628" s="142">
        <v>149</v>
      </c>
      <c r="B628" s="141" t="s">
        <v>1897</v>
      </c>
      <c r="C628" s="143">
        <v>242769.0189</v>
      </c>
    </row>
    <row r="629" spans="1:3" x14ac:dyDescent="0.3">
      <c r="A629" s="142">
        <v>362</v>
      </c>
      <c r="B629" s="141" t="s">
        <v>1899</v>
      </c>
      <c r="C629" s="143">
        <v>3232.6025060000002</v>
      </c>
    </row>
    <row r="630" spans="1:3" x14ac:dyDescent="0.3">
      <c r="A630" s="142">
        <v>86</v>
      </c>
      <c r="B630" s="141" t="s">
        <v>1334</v>
      </c>
      <c r="C630" s="143">
        <v>5219690.7929999996</v>
      </c>
    </row>
    <row r="631" spans="1:3" x14ac:dyDescent="0.3">
      <c r="A631" s="142">
        <v>287</v>
      </c>
      <c r="B631" s="141" t="s">
        <v>2458</v>
      </c>
      <c r="C631" s="143">
        <v>182078.96549999999</v>
      </c>
    </row>
    <row r="632" spans="1:3" x14ac:dyDescent="0.3">
      <c r="A632" s="142">
        <v>994</v>
      </c>
      <c r="B632" s="141" t="s">
        <v>2460</v>
      </c>
      <c r="C632" s="143">
        <v>231698.08730000001</v>
      </c>
    </row>
    <row r="633" spans="1:3" x14ac:dyDescent="0.3">
      <c r="A633" s="142">
        <v>995</v>
      </c>
      <c r="B633" s="141" t="s">
        <v>2462</v>
      </c>
      <c r="C633" s="143">
        <v>1873953.611</v>
      </c>
    </row>
    <row r="634" spans="1:3" x14ac:dyDescent="0.3">
      <c r="A634" s="142">
        <v>117</v>
      </c>
      <c r="B634" s="141" t="s">
        <v>2465</v>
      </c>
      <c r="C634" s="143">
        <v>149547.54490000001</v>
      </c>
    </row>
    <row r="635" spans="1:3" x14ac:dyDescent="0.3">
      <c r="A635" s="142">
        <v>406</v>
      </c>
      <c r="B635" s="141" t="s">
        <v>2467</v>
      </c>
      <c r="C635" s="143">
        <v>2314033.8330000001</v>
      </c>
    </row>
    <row r="636" spans="1:3" x14ac:dyDescent="0.3">
      <c r="A636" s="142">
        <v>147</v>
      </c>
      <c r="B636" s="141" t="s">
        <v>2470</v>
      </c>
      <c r="C636" s="143">
        <v>2009744.4650000001</v>
      </c>
    </row>
    <row r="637" spans="1:3" x14ac:dyDescent="0.3">
      <c r="A637" s="142">
        <v>220</v>
      </c>
      <c r="B637" s="141" t="s">
        <v>2472</v>
      </c>
      <c r="C637" s="143">
        <v>1371096.66</v>
      </c>
    </row>
    <row r="638" spans="1:3" x14ac:dyDescent="0.3">
      <c r="A638" s="142">
        <v>996</v>
      </c>
      <c r="B638" s="141" t="s">
        <v>2474</v>
      </c>
      <c r="C638" s="143">
        <v>190663.57620000001</v>
      </c>
    </row>
    <row r="639" spans="1:3" x14ac:dyDescent="0.3">
      <c r="A639" s="142">
        <v>997</v>
      </c>
      <c r="B639" s="141" t="s">
        <v>2477</v>
      </c>
      <c r="C639" s="143">
        <v>649742.33290000004</v>
      </c>
    </row>
    <row r="640" spans="1:3" x14ac:dyDescent="0.3">
      <c r="A640" s="142">
        <v>998</v>
      </c>
      <c r="B640" s="141" t="s">
        <v>1901</v>
      </c>
      <c r="C640" s="143">
        <v>40232.55659</v>
      </c>
    </row>
    <row r="641" spans="1:3" x14ac:dyDescent="0.3">
      <c r="A641" s="142">
        <v>366</v>
      </c>
      <c r="B641" s="141" t="s">
        <v>1903</v>
      </c>
      <c r="C641" s="143">
        <v>2453.2152420000002</v>
      </c>
    </row>
    <row r="642" spans="1:3" x14ac:dyDescent="0.3">
      <c r="A642" s="142">
        <v>467</v>
      </c>
      <c r="B642" s="141" t="s">
        <v>1905</v>
      </c>
      <c r="C642" s="143">
        <v>1385643.892</v>
      </c>
    </row>
    <row r="643" spans="1:3" x14ac:dyDescent="0.3">
      <c r="A643" s="142">
        <v>232</v>
      </c>
      <c r="B643" s="141" t="s">
        <v>1907</v>
      </c>
      <c r="C643" s="143">
        <v>1133248.466</v>
      </c>
    </row>
    <row r="644" spans="1:3" x14ac:dyDescent="0.3">
      <c r="A644" s="142">
        <v>14</v>
      </c>
      <c r="B644" s="141" t="s">
        <v>770</v>
      </c>
      <c r="C644" s="143">
        <v>201282309.5</v>
      </c>
    </row>
    <row r="645" spans="1:3" x14ac:dyDescent="0.3">
      <c r="A645" s="142">
        <v>999</v>
      </c>
      <c r="B645" s="141" t="s">
        <v>2483</v>
      </c>
      <c r="C645" s="143">
        <v>911184.37910000002</v>
      </c>
    </row>
    <row r="646" spans="1:3" x14ac:dyDescent="0.3">
      <c r="A646" s="142">
        <v>1000</v>
      </c>
      <c r="B646" s="141" t="s">
        <v>763</v>
      </c>
      <c r="C646" s="143">
        <v>1124177.2930000001</v>
      </c>
    </row>
    <row r="647" spans="1:3" x14ac:dyDescent="0.3">
      <c r="A647" s="142">
        <v>435</v>
      </c>
      <c r="B647" s="141" t="s">
        <v>2824</v>
      </c>
      <c r="C647" s="143">
        <v>24879248.399999999</v>
      </c>
    </row>
    <row r="648" spans="1:3" x14ac:dyDescent="0.3">
      <c r="A648" s="142">
        <v>569</v>
      </c>
      <c r="B648" s="141" t="s">
        <v>2827</v>
      </c>
      <c r="C648" s="143">
        <v>29043874.710000001</v>
      </c>
    </row>
    <row r="649" spans="1:3" x14ac:dyDescent="0.3">
      <c r="A649" s="142">
        <v>598</v>
      </c>
      <c r="B649" s="141" t="s">
        <v>2830</v>
      </c>
      <c r="C649" s="143">
        <v>2776661.4810000001</v>
      </c>
    </row>
    <row r="650" spans="1:3" x14ac:dyDescent="0.3">
      <c r="A650" s="142">
        <v>113</v>
      </c>
      <c r="B650" s="141" t="s">
        <v>2833</v>
      </c>
      <c r="C650" s="143">
        <v>3548208.2409999999</v>
      </c>
    </row>
    <row r="651" spans="1:3" x14ac:dyDescent="0.3">
      <c r="A651" s="142">
        <v>778</v>
      </c>
      <c r="B651" s="141" t="s">
        <v>2834</v>
      </c>
      <c r="C651" s="143">
        <v>9695409.0439999998</v>
      </c>
    </row>
    <row r="652" spans="1:3" x14ac:dyDescent="0.3">
      <c r="A652" s="142">
        <v>587</v>
      </c>
      <c r="B652" s="141" t="s">
        <v>2836</v>
      </c>
      <c r="C652" s="143">
        <v>9840640.0960000008</v>
      </c>
    </row>
    <row r="653" spans="1:3" x14ac:dyDescent="0.3">
      <c r="A653" s="142">
        <v>312</v>
      </c>
      <c r="B653" s="141" t="s">
        <v>2838</v>
      </c>
      <c r="C653" s="143">
        <v>2905541.5079999999</v>
      </c>
    </row>
    <row r="654" spans="1:3" x14ac:dyDescent="0.3">
      <c r="A654" s="142">
        <v>243</v>
      </c>
      <c r="B654" s="141" t="s">
        <v>2840</v>
      </c>
      <c r="C654" s="143">
        <v>11323161.58</v>
      </c>
    </row>
    <row r="655" spans="1:3" x14ac:dyDescent="0.3">
      <c r="A655" s="142">
        <v>257</v>
      </c>
      <c r="B655" s="141" t="s">
        <v>2842</v>
      </c>
      <c r="C655" s="143">
        <v>18224778.710000001</v>
      </c>
    </row>
    <row r="656" spans="1:3" x14ac:dyDescent="0.3">
      <c r="A656" s="142">
        <v>230</v>
      </c>
      <c r="B656" s="141" t="s">
        <v>535</v>
      </c>
      <c r="C656" s="143">
        <v>33863.634850000002</v>
      </c>
    </row>
    <row r="657" spans="1:3" x14ac:dyDescent="0.3">
      <c r="A657" s="142">
        <v>331</v>
      </c>
      <c r="B657" s="141" t="s">
        <v>1213</v>
      </c>
      <c r="C657" s="143">
        <v>26455.828089999999</v>
      </c>
    </row>
    <row r="658" spans="1:3" x14ac:dyDescent="0.3">
      <c r="A658" s="142">
        <v>1001</v>
      </c>
      <c r="B658" s="141" t="s">
        <v>1221</v>
      </c>
      <c r="C658" s="143">
        <v>552174.3798</v>
      </c>
    </row>
    <row r="659" spans="1:3" x14ac:dyDescent="0.3">
      <c r="A659" s="142">
        <v>500</v>
      </c>
      <c r="B659" s="141" t="s">
        <v>1223</v>
      </c>
      <c r="C659" s="143">
        <v>1424993.075</v>
      </c>
    </row>
    <row r="660" spans="1:3" x14ac:dyDescent="0.3">
      <c r="A660" s="142">
        <v>1002</v>
      </c>
      <c r="B660" s="141" t="s">
        <v>1225</v>
      </c>
      <c r="C660" s="143">
        <v>127774.15760000001</v>
      </c>
    </row>
    <row r="661" spans="1:3" x14ac:dyDescent="0.3">
      <c r="A661" s="142">
        <v>731</v>
      </c>
      <c r="B661" s="141" t="s">
        <v>1227</v>
      </c>
      <c r="C661" s="143">
        <v>2679550.0449999999</v>
      </c>
    </row>
    <row r="662" spans="1:3" x14ac:dyDescent="0.3">
      <c r="A662" s="142">
        <v>165</v>
      </c>
      <c r="B662" s="141" t="s">
        <v>1229</v>
      </c>
      <c r="C662" s="143">
        <v>123859.2613</v>
      </c>
    </row>
    <row r="663" spans="1:3" x14ac:dyDescent="0.3">
      <c r="A663" s="142">
        <v>627</v>
      </c>
      <c r="B663" s="141" t="s">
        <v>1230</v>
      </c>
      <c r="C663" s="143">
        <v>460526.18569999997</v>
      </c>
    </row>
    <row r="664" spans="1:3" x14ac:dyDescent="0.3">
      <c r="A664" s="142">
        <v>84</v>
      </c>
      <c r="B664" s="141" t="s">
        <v>1231</v>
      </c>
      <c r="C664" s="143">
        <v>1609013.7290000001</v>
      </c>
    </row>
    <row r="665" spans="1:3" x14ac:dyDescent="0.3">
      <c r="A665" s="142">
        <v>1003</v>
      </c>
      <c r="B665" s="141" t="s">
        <v>1233</v>
      </c>
      <c r="C665" s="143">
        <v>399832.92790000001</v>
      </c>
    </row>
    <row r="666" spans="1:3" x14ac:dyDescent="0.3">
      <c r="A666" s="142">
        <v>495</v>
      </c>
      <c r="B666" s="141" t="s">
        <v>1236</v>
      </c>
      <c r="C666" s="143">
        <v>1370866.919</v>
      </c>
    </row>
    <row r="667" spans="1:3" x14ac:dyDescent="0.3">
      <c r="A667" s="142">
        <v>1004</v>
      </c>
      <c r="B667" s="141" t="s">
        <v>1238</v>
      </c>
      <c r="C667" s="143">
        <v>222043.39559999999</v>
      </c>
    </row>
    <row r="668" spans="1:3" x14ac:dyDescent="0.3">
      <c r="A668" s="142">
        <v>1005</v>
      </c>
      <c r="B668" s="141" t="s">
        <v>1241</v>
      </c>
      <c r="C668" s="143">
        <v>217924.73569999999</v>
      </c>
    </row>
    <row r="669" spans="1:3" x14ac:dyDescent="0.3">
      <c r="A669" s="142">
        <v>96</v>
      </c>
      <c r="B669" s="141" t="s">
        <v>1243</v>
      </c>
      <c r="C669" s="143">
        <v>2029405.023</v>
      </c>
    </row>
    <row r="670" spans="1:3" x14ac:dyDescent="0.3">
      <c r="A670" s="142">
        <v>254</v>
      </c>
      <c r="B670" s="141" t="s">
        <v>1249</v>
      </c>
      <c r="C670" s="143">
        <v>28045.893820000001</v>
      </c>
    </row>
    <row r="671" spans="1:3" x14ac:dyDescent="0.3">
      <c r="A671" s="142">
        <v>374</v>
      </c>
      <c r="B671" s="141" t="s">
        <v>1251</v>
      </c>
      <c r="C671" s="143">
        <v>16666.611430000001</v>
      </c>
    </row>
    <row r="672" spans="1:3" x14ac:dyDescent="0.3">
      <c r="A672" s="142">
        <v>348</v>
      </c>
      <c r="B672" s="141" t="s">
        <v>1253</v>
      </c>
      <c r="C672" s="143">
        <v>762684.72030000004</v>
      </c>
    </row>
    <row r="673" spans="1:3" x14ac:dyDescent="0.3">
      <c r="A673" s="142">
        <v>317</v>
      </c>
      <c r="B673" s="141" t="s">
        <v>1255</v>
      </c>
      <c r="C673" s="143">
        <v>1701125.922</v>
      </c>
    </row>
    <row r="674" spans="1:3" x14ac:dyDescent="0.3">
      <c r="A674" s="142">
        <v>307</v>
      </c>
      <c r="B674" s="141" t="s">
        <v>1257</v>
      </c>
      <c r="C674" s="143">
        <v>984553.478</v>
      </c>
    </row>
    <row r="675" spans="1:3" x14ac:dyDescent="0.3">
      <c r="A675" s="142">
        <v>721</v>
      </c>
      <c r="B675" s="141" t="s">
        <v>1259</v>
      </c>
      <c r="C675" s="143">
        <v>295046.46850000002</v>
      </c>
    </row>
    <row r="676" spans="1:3" x14ac:dyDescent="0.3">
      <c r="A676" s="142">
        <v>85</v>
      </c>
      <c r="B676" s="141" t="s">
        <v>1261</v>
      </c>
      <c r="C676" s="143">
        <v>657777.78929999995</v>
      </c>
    </row>
    <row r="677" spans="1:3" x14ac:dyDescent="0.3">
      <c r="A677" s="142">
        <v>1006</v>
      </c>
      <c r="B677" s="141" t="s">
        <v>1264</v>
      </c>
      <c r="C677" s="143">
        <v>108759.8468</v>
      </c>
    </row>
    <row r="678" spans="1:3" x14ac:dyDescent="0.3">
      <c r="A678" s="142">
        <v>159</v>
      </c>
      <c r="B678" s="141" t="s">
        <v>1266</v>
      </c>
      <c r="C678" s="143">
        <v>978956.08470000001</v>
      </c>
    </row>
    <row r="679" spans="1:3" x14ac:dyDescent="0.3">
      <c r="A679" s="142">
        <v>510</v>
      </c>
      <c r="B679" s="141" t="s">
        <v>1268</v>
      </c>
      <c r="C679" s="143">
        <v>230909.6992</v>
      </c>
    </row>
    <row r="680" spans="1:3" x14ac:dyDescent="0.3">
      <c r="A680" s="142">
        <v>1007</v>
      </c>
      <c r="B680" s="141" t="s">
        <v>1269</v>
      </c>
      <c r="C680" s="143">
        <v>87847.550839999996</v>
      </c>
    </row>
    <row r="681" spans="1:3" x14ac:dyDescent="0.3">
      <c r="A681" s="142">
        <v>1008</v>
      </c>
      <c r="B681" s="141" t="s">
        <v>1271</v>
      </c>
      <c r="C681" s="143">
        <v>49236.950409999998</v>
      </c>
    </row>
    <row r="682" spans="1:3" x14ac:dyDescent="0.3">
      <c r="A682" s="142">
        <v>268</v>
      </c>
      <c r="B682" s="141" t="s">
        <v>1273</v>
      </c>
      <c r="C682" s="143">
        <v>64389.940399999999</v>
      </c>
    </row>
    <row r="683" spans="1:3" x14ac:dyDescent="0.3">
      <c r="A683" s="142">
        <v>710</v>
      </c>
      <c r="B683" s="141" t="s">
        <v>1275</v>
      </c>
      <c r="C683" s="143">
        <v>19688.2245</v>
      </c>
    </row>
    <row r="684" spans="1:3" x14ac:dyDescent="0.3">
      <c r="A684" s="142">
        <v>473</v>
      </c>
      <c r="B684" s="141" t="s">
        <v>2787</v>
      </c>
      <c r="C684" s="143">
        <v>2379109.844</v>
      </c>
    </row>
    <row r="685" spans="1:3" x14ac:dyDescent="0.3">
      <c r="A685" s="142">
        <v>1009</v>
      </c>
      <c r="B685" s="141" t="s">
        <v>5640</v>
      </c>
      <c r="C685" s="143">
        <v>92164.528210000004</v>
      </c>
    </row>
    <row r="686" spans="1:3" x14ac:dyDescent="0.3">
      <c r="A686" s="142">
        <v>804</v>
      </c>
      <c r="B686" s="141" t="s">
        <v>2790</v>
      </c>
      <c r="C686" s="143">
        <v>27620.647519999999</v>
      </c>
    </row>
    <row r="687" spans="1:3" x14ac:dyDescent="0.3">
      <c r="A687" s="142">
        <v>603</v>
      </c>
      <c r="B687" s="141" t="s">
        <v>2792</v>
      </c>
      <c r="C687" s="143">
        <v>1543916.051</v>
      </c>
    </row>
    <row r="688" spans="1:3" x14ac:dyDescent="0.3">
      <c r="A688" s="142">
        <v>305</v>
      </c>
      <c r="B688" s="141" t="s">
        <v>2794</v>
      </c>
      <c r="C688" s="143">
        <v>1810688.5460000001</v>
      </c>
    </row>
    <row r="689" spans="1:3" x14ac:dyDescent="0.3">
      <c r="A689" s="142">
        <v>1010</v>
      </c>
      <c r="B689" s="141" t="s">
        <v>2796</v>
      </c>
      <c r="C689" s="143">
        <v>52925.423210000001</v>
      </c>
    </row>
    <row r="690" spans="1:3" x14ac:dyDescent="0.3">
      <c r="A690" s="142">
        <v>729</v>
      </c>
      <c r="B690" s="141" t="s">
        <v>2797</v>
      </c>
      <c r="C690" s="143">
        <v>103684.30379999999</v>
      </c>
    </row>
    <row r="691" spans="1:3" x14ac:dyDescent="0.3">
      <c r="A691" s="142">
        <v>667</v>
      </c>
      <c r="B691" s="141" t="s">
        <v>2799</v>
      </c>
      <c r="C691" s="143">
        <v>7028.1617480000004</v>
      </c>
    </row>
    <row r="692" spans="1:3" x14ac:dyDescent="0.3">
      <c r="A692" s="142">
        <v>757</v>
      </c>
      <c r="B692" s="141" t="s">
        <v>2801</v>
      </c>
      <c r="C692" s="143">
        <v>156669.55729999999</v>
      </c>
    </row>
    <row r="693" spans="1:3" x14ac:dyDescent="0.3">
      <c r="A693" s="142">
        <v>1011</v>
      </c>
      <c r="B693" s="141" t="s">
        <v>2803</v>
      </c>
      <c r="C693" s="143">
        <v>771560.9423</v>
      </c>
    </row>
    <row r="694" spans="1:3" x14ac:dyDescent="0.3">
      <c r="A694" s="142">
        <v>371</v>
      </c>
      <c r="B694" s="141" t="s">
        <v>2805</v>
      </c>
      <c r="C694" s="143">
        <v>506401.17690000002</v>
      </c>
    </row>
    <row r="695" spans="1:3" x14ac:dyDescent="0.3">
      <c r="A695" s="142">
        <v>659</v>
      </c>
      <c r="B695" s="141" t="s">
        <v>1435</v>
      </c>
      <c r="C695" s="143">
        <v>57515.10989</v>
      </c>
    </row>
    <row r="696" spans="1:3" x14ac:dyDescent="0.3">
      <c r="A696" s="142">
        <v>448</v>
      </c>
      <c r="B696" s="141" t="s">
        <v>1437</v>
      </c>
      <c r="C696" s="143">
        <v>8917.9930960000002</v>
      </c>
    </row>
    <row r="697" spans="1:3" x14ac:dyDescent="0.3">
      <c r="A697" s="142">
        <v>9</v>
      </c>
      <c r="B697" s="141" t="s">
        <v>1439</v>
      </c>
      <c r="C697" s="143">
        <v>578072.8824</v>
      </c>
    </row>
    <row r="698" spans="1:3" x14ac:dyDescent="0.3">
      <c r="A698" s="142">
        <v>504</v>
      </c>
      <c r="B698" s="141" t="s">
        <v>1440</v>
      </c>
      <c r="C698" s="143">
        <v>184225.8872</v>
      </c>
    </row>
    <row r="699" spans="1:3" x14ac:dyDescent="0.3">
      <c r="A699" s="142">
        <v>408</v>
      </c>
      <c r="B699" s="141" t="s">
        <v>1442</v>
      </c>
      <c r="C699" s="143">
        <v>248671.77669999999</v>
      </c>
    </row>
    <row r="700" spans="1:3" x14ac:dyDescent="0.3">
      <c r="A700" s="142">
        <v>71</v>
      </c>
      <c r="B700" s="141" t="s">
        <v>1444</v>
      </c>
      <c r="C700" s="143">
        <v>160103.99979999999</v>
      </c>
    </row>
    <row r="701" spans="1:3" x14ac:dyDescent="0.3">
      <c r="A701" s="142">
        <v>698</v>
      </c>
      <c r="B701" s="141" t="s">
        <v>1446</v>
      </c>
      <c r="C701" s="143">
        <v>6.0918669129999996</v>
      </c>
    </row>
    <row r="702" spans="1:3" x14ac:dyDescent="0.3">
      <c r="A702" s="142">
        <v>62</v>
      </c>
      <c r="B702" s="141" t="s">
        <v>1448</v>
      </c>
      <c r="C702" s="143">
        <v>6316.3551049999996</v>
      </c>
    </row>
    <row r="703" spans="1:3" x14ac:dyDescent="0.3">
      <c r="A703" s="142">
        <v>436</v>
      </c>
      <c r="B703" s="141" t="s">
        <v>1450</v>
      </c>
      <c r="C703" s="143">
        <v>285501.8799</v>
      </c>
    </row>
    <row r="704" spans="1:3" x14ac:dyDescent="0.3">
      <c r="A704" s="142">
        <v>340</v>
      </c>
      <c r="B704" s="141" t="s">
        <v>1452</v>
      </c>
      <c r="C704" s="143">
        <v>410550.92589999997</v>
      </c>
    </row>
    <row r="705" spans="1:3" x14ac:dyDescent="0.3">
      <c r="A705" s="142">
        <v>1012</v>
      </c>
      <c r="B705" s="141" t="s">
        <v>1454</v>
      </c>
      <c r="C705" s="143">
        <v>4267.4173280000005</v>
      </c>
    </row>
    <row r="706" spans="1:3" x14ac:dyDescent="0.3">
      <c r="A706" s="142">
        <v>316</v>
      </c>
      <c r="B706" s="141" t="s">
        <v>1456</v>
      </c>
      <c r="C706" s="143">
        <v>657153.56700000004</v>
      </c>
    </row>
    <row r="707" spans="1:3" x14ac:dyDescent="0.3">
      <c r="A707" s="142">
        <v>253</v>
      </c>
      <c r="B707" s="141" t="s">
        <v>1458</v>
      </c>
      <c r="C707" s="143">
        <v>31580.09777</v>
      </c>
    </row>
    <row r="708" spans="1:3" x14ac:dyDescent="0.3">
      <c r="A708" s="142">
        <v>421</v>
      </c>
      <c r="B708" s="141" t="s">
        <v>5641</v>
      </c>
      <c r="C708" s="143">
        <v>875179.21030000004</v>
      </c>
    </row>
    <row r="709" spans="1:3" x14ac:dyDescent="0.3">
      <c r="A709" s="142">
        <v>19</v>
      </c>
      <c r="B709" s="141" t="s">
        <v>5642</v>
      </c>
      <c r="C709" s="143">
        <v>82209.953389999995</v>
      </c>
    </row>
    <row r="710" spans="1:3" x14ac:dyDescent="0.3">
      <c r="A710" s="142">
        <v>1013</v>
      </c>
      <c r="B710" s="141" t="s">
        <v>1465</v>
      </c>
      <c r="C710" s="143">
        <v>52574.059090000002</v>
      </c>
    </row>
    <row r="711" spans="1:3" x14ac:dyDescent="0.3">
      <c r="A711" s="142">
        <v>1014</v>
      </c>
      <c r="B711" s="141" t="s">
        <v>1468</v>
      </c>
      <c r="C711" s="143">
        <v>92718.481520000001</v>
      </c>
    </row>
    <row r="712" spans="1:3" x14ac:dyDescent="0.3">
      <c r="A712" s="142">
        <v>1015</v>
      </c>
      <c r="B712" s="141" t="s">
        <v>1471</v>
      </c>
      <c r="C712" s="143">
        <v>479529.70569999999</v>
      </c>
    </row>
    <row r="713" spans="1:3" x14ac:dyDescent="0.3">
      <c r="A713" s="142">
        <v>1016</v>
      </c>
      <c r="B713" s="141" t="s">
        <v>1474</v>
      </c>
      <c r="C713" s="143">
        <v>463163.64150000003</v>
      </c>
    </row>
    <row r="714" spans="1:3" x14ac:dyDescent="0.3">
      <c r="A714" s="142">
        <v>1017</v>
      </c>
      <c r="B714" s="141" t="s">
        <v>1476</v>
      </c>
      <c r="C714" s="143">
        <v>49141.358189999999</v>
      </c>
    </row>
    <row r="715" spans="1:3" x14ac:dyDescent="0.3">
      <c r="A715" s="142">
        <v>303</v>
      </c>
      <c r="B715" s="141" t="s">
        <v>1489</v>
      </c>
      <c r="C715" s="143">
        <v>154680.08300000001</v>
      </c>
    </row>
    <row r="716" spans="1:3" x14ac:dyDescent="0.3">
      <c r="A716" s="142">
        <v>203</v>
      </c>
      <c r="B716" s="141" t="s">
        <v>1491</v>
      </c>
      <c r="C716" s="143">
        <v>2026687.1029999999</v>
      </c>
    </row>
    <row r="717" spans="1:3" x14ac:dyDescent="0.3">
      <c r="A717" s="142">
        <v>405</v>
      </c>
      <c r="B717" s="141" t="s">
        <v>1492</v>
      </c>
      <c r="C717" s="143">
        <v>581802.07990000001</v>
      </c>
    </row>
    <row r="718" spans="1:3" x14ac:dyDescent="0.3">
      <c r="A718" s="142">
        <v>144</v>
      </c>
      <c r="B718" s="141" t="s">
        <v>1337</v>
      </c>
      <c r="C718" s="143">
        <v>316783.54350000003</v>
      </c>
    </row>
    <row r="719" spans="1:3" x14ac:dyDescent="0.3">
      <c r="A719" s="142">
        <v>45</v>
      </c>
      <c r="B719" s="141" t="s">
        <v>736</v>
      </c>
      <c r="C719" s="143">
        <v>4753672.7110000001</v>
      </c>
    </row>
    <row r="720" spans="1:3" x14ac:dyDescent="0.3">
      <c r="A720" s="142">
        <v>443</v>
      </c>
      <c r="B720" s="141" t="s">
        <v>1340</v>
      </c>
      <c r="C720" s="143">
        <v>5391903.233</v>
      </c>
    </row>
    <row r="721" spans="1:3" x14ac:dyDescent="0.3">
      <c r="A721" s="142">
        <v>736</v>
      </c>
      <c r="B721" s="141" t="s">
        <v>1341</v>
      </c>
      <c r="C721" s="143">
        <v>2165487.27</v>
      </c>
    </row>
    <row r="722" spans="1:3" x14ac:dyDescent="0.3">
      <c r="A722" s="142">
        <v>37</v>
      </c>
      <c r="B722" s="141" t="s">
        <v>2949</v>
      </c>
      <c r="C722" s="143">
        <v>71593.720809999999</v>
      </c>
    </row>
    <row r="723" spans="1:3" x14ac:dyDescent="0.3">
      <c r="A723" s="142">
        <v>459</v>
      </c>
      <c r="B723" s="141" t="s">
        <v>2951</v>
      </c>
      <c r="C723" s="143">
        <v>149473.80290000001</v>
      </c>
    </row>
    <row r="724" spans="1:3" x14ac:dyDescent="0.3">
      <c r="A724" s="142">
        <v>88</v>
      </c>
      <c r="B724" s="141" t="s">
        <v>2953</v>
      </c>
      <c r="C724" s="143">
        <v>114130.9388</v>
      </c>
    </row>
    <row r="725" spans="1:3" x14ac:dyDescent="0.3">
      <c r="A725" s="142">
        <v>745</v>
      </c>
      <c r="B725" s="141" t="s">
        <v>1909</v>
      </c>
      <c r="C725" s="143">
        <v>17166.158240000001</v>
      </c>
    </row>
    <row r="726" spans="1:3" x14ac:dyDescent="0.3">
      <c r="A726" s="142">
        <v>1018</v>
      </c>
      <c r="B726" s="141" t="s">
        <v>1911</v>
      </c>
      <c r="C726" s="143">
        <v>99491.865099999995</v>
      </c>
    </row>
    <row r="727" spans="1:3" x14ac:dyDescent="0.3">
      <c r="A727" s="142">
        <v>1019</v>
      </c>
      <c r="B727" s="141" t="s">
        <v>1915</v>
      </c>
      <c r="C727" s="143">
        <v>27569.0952</v>
      </c>
    </row>
    <row r="728" spans="1:3" x14ac:dyDescent="0.3">
      <c r="A728" s="142">
        <v>796</v>
      </c>
      <c r="B728" s="141" t="s">
        <v>1917</v>
      </c>
      <c r="C728" s="143">
        <v>111685.9624</v>
      </c>
    </row>
    <row r="729" spans="1:3" x14ac:dyDescent="0.3">
      <c r="A729" s="142">
        <v>1020</v>
      </c>
      <c r="B729" s="141" t="s">
        <v>2487</v>
      </c>
      <c r="C729" s="143">
        <v>273393.95649999997</v>
      </c>
    </row>
    <row r="730" spans="1:3" x14ac:dyDescent="0.3">
      <c r="A730" s="142">
        <v>651</v>
      </c>
      <c r="B730" s="141" t="s">
        <v>2488</v>
      </c>
      <c r="C730" s="143">
        <v>1258145.75</v>
      </c>
    </row>
    <row r="731" spans="1:3" x14ac:dyDescent="0.3">
      <c r="A731" s="142">
        <v>38</v>
      </c>
      <c r="B731" s="141" t="s">
        <v>2490</v>
      </c>
      <c r="C731" s="143">
        <v>876267.20059999998</v>
      </c>
    </row>
    <row r="732" spans="1:3" x14ac:dyDescent="0.3">
      <c r="A732" s="142">
        <v>1021</v>
      </c>
      <c r="B732" s="141" t="s">
        <v>2492</v>
      </c>
      <c r="C732" s="143">
        <v>16697.266609999999</v>
      </c>
    </row>
    <row r="733" spans="1:3" x14ac:dyDescent="0.3">
      <c r="A733" s="142">
        <v>1022</v>
      </c>
      <c r="B733" s="141" t="s">
        <v>2494</v>
      </c>
      <c r="C733" s="143">
        <v>105690.3015</v>
      </c>
    </row>
    <row r="734" spans="1:3" x14ac:dyDescent="0.3">
      <c r="A734" s="142">
        <v>1023</v>
      </c>
      <c r="B734" s="141" t="s">
        <v>2496</v>
      </c>
      <c r="C734" s="143">
        <v>0</v>
      </c>
    </row>
    <row r="735" spans="1:3" x14ac:dyDescent="0.3">
      <c r="A735" s="142">
        <v>263</v>
      </c>
      <c r="B735" s="141" t="s">
        <v>2498</v>
      </c>
      <c r="C735" s="143">
        <v>1421028.0660000001</v>
      </c>
    </row>
    <row r="736" spans="1:3" x14ac:dyDescent="0.3">
      <c r="A736" s="142">
        <v>1024</v>
      </c>
      <c r="B736" s="141" t="s">
        <v>2499</v>
      </c>
      <c r="C736" s="143">
        <v>566554.12430000002</v>
      </c>
    </row>
    <row r="737" spans="1:3" x14ac:dyDescent="0.3">
      <c r="A737" s="142">
        <v>633</v>
      </c>
      <c r="B737" s="141" t="s">
        <v>2501</v>
      </c>
      <c r="C737" s="143">
        <v>218646.92310000001</v>
      </c>
    </row>
    <row r="738" spans="1:3" x14ac:dyDescent="0.3">
      <c r="A738" s="142">
        <v>95</v>
      </c>
      <c r="B738" s="141" t="s">
        <v>2503</v>
      </c>
      <c r="C738" s="143">
        <v>1423550.122</v>
      </c>
    </row>
    <row r="739" spans="1:3" x14ac:dyDescent="0.3">
      <c r="A739" s="142">
        <v>1025</v>
      </c>
      <c r="B739" s="141" t="s">
        <v>2188</v>
      </c>
      <c r="C739" s="143">
        <v>25343.075680000002</v>
      </c>
    </row>
    <row r="740" spans="1:3" x14ac:dyDescent="0.3">
      <c r="A740" s="142">
        <v>1026</v>
      </c>
      <c r="B740" s="141" t="s">
        <v>2190</v>
      </c>
      <c r="C740" s="143">
        <v>90015.435960000003</v>
      </c>
    </row>
    <row r="741" spans="1:3" x14ac:dyDescent="0.3">
      <c r="A741" s="142">
        <v>1027</v>
      </c>
      <c r="B741" s="141" t="s">
        <v>2192</v>
      </c>
      <c r="C741" s="143">
        <v>1091.5313140000001</v>
      </c>
    </row>
    <row r="742" spans="1:3" x14ac:dyDescent="0.3">
      <c r="A742" s="142">
        <v>1028</v>
      </c>
      <c r="B742" s="141" t="s">
        <v>2198</v>
      </c>
      <c r="C742" s="143">
        <v>9296.1395840000005</v>
      </c>
    </row>
    <row r="743" spans="1:3" x14ac:dyDescent="0.3">
      <c r="A743" s="142">
        <v>1029</v>
      </c>
      <c r="B743" s="141" t="s">
        <v>2200</v>
      </c>
      <c r="C743" s="143">
        <v>671.06686939999997</v>
      </c>
    </row>
    <row r="744" spans="1:3" x14ac:dyDescent="0.3">
      <c r="A744" s="142">
        <v>1030</v>
      </c>
      <c r="B744" s="141" t="s">
        <v>2202</v>
      </c>
      <c r="C744" s="143">
        <v>71.269475900000003</v>
      </c>
    </row>
    <row r="745" spans="1:3" x14ac:dyDescent="0.3">
      <c r="A745" s="142">
        <v>1031</v>
      </c>
      <c r="B745" s="141" t="s">
        <v>2204</v>
      </c>
      <c r="C745" s="143">
        <v>6454.568037</v>
      </c>
    </row>
    <row r="746" spans="1:3" x14ac:dyDescent="0.3">
      <c r="A746" s="142">
        <v>32</v>
      </c>
      <c r="B746" s="141" t="s">
        <v>2206</v>
      </c>
      <c r="C746" s="143">
        <v>12332.07388</v>
      </c>
    </row>
    <row r="747" spans="1:3" x14ac:dyDescent="0.3">
      <c r="A747" s="142">
        <v>1032</v>
      </c>
      <c r="B747" s="141" t="s">
        <v>2209</v>
      </c>
      <c r="C747" s="143">
        <v>149.2912359</v>
      </c>
    </row>
    <row r="748" spans="1:3" x14ac:dyDescent="0.3">
      <c r="A748" s="142">
        <v>1033</v>
      </c>
      <c r="B748" s="141" t="s">
        <v>2211</v>
      </c>
      <c r="C748" s="143">
        <v>5733.2010250000003</v>
      </c>
    </row>
    <row r="749" spans="1:3" x14ac:dyDescent="0.3">
      <c r="A749" s="142">
        <v>452</v>
      </c>
      <c r="B749" s="141" t="s">
        <v>2213</v>
      </c>
      <c r="C749" s="143">
        <v>104.7979235</v>
      </c>
    </row>
    <row r="750" spans="1:3" x14ac:dyDescent="0.3">
      <c r="A750" s="142">
        <v>1034</v>
      </c>
      <c r="B750" s="141" t="s">
        <v>2215</v>
      </c>
      <c r="C750" s="143">
        <v>16061.83581</v>
      </c>
    </row>
    <row r="751" spans="1:3" x14ac:dyDescent="0.3">
      <c r="A751" s="142">
        <v>297</v>
      </c>
      <c r="B751" s="141" t="s">
        <v>2217</v>
      </c>
      <c r="C751" s="143">
        <v>120078.6903</v>
      </c>
    </row>
    <row r="752" spans="1:3" x14ac:dyDescent="0.3">
      <c r="A752" s="142">
        <v>17</v>
      </c>
      <c r="B752" s="141" t="s">
        <v>195</v>
      </c>
      <c r="C752" s="143">
        <v>4487898.432</v>
      </c>
    </row>
    <row r="753" spans="1:3" x14ac:dyDescent="0.3">
      <c r="A753" s="142">
        <v>1035</v>
      </c>
      <c r="B753" s="141" t="s">
        <v>757</v>
      </c>
      <c r="C753" s="143">
        <v>3653813.7969999998</v>
      </c>
    </row>
    <row r="754" spans="1:3" x14ac:dyDescent="0.3">
      <c r="A754" s="142">
        <v>670</v>
      </c>
      <c r="B754" s="141" t="s">
        <v>759</v>
      </c>
      <c r="C754" s="143">
        <v>4358122.7410000004</v>
      </c>
    </row>
    <row r="755" spans="1:3" x14ac:dyDescent="0.3">
      <c r="A755" s="142">
        <v>320</v>
      </c>
      <c r="B755" s="141" t="s">
        <v>1920</v>
      </c>
      <c r="C755" s="143">
        <v>598124.90509999997</v>
      </c>
    </row>
    <row r="756" spans="1:3" x14ac:dyDescent="0.3">
      <c r="A756" s="142">
        <v>1036</v>
      </c>
      <c r="B756" s="141" t="s">
        <v>1922</v>
      </c>
      <c r="C756" s="143">
        <v>34014.769699999997</v>
      </c>
    </row>
    <row r="757" spans="1:3" x14ac:dyDescent="0.3">
      <c r="A757" s="142">
        <v>33</v>
      </c>
      <c r="B757" s="141" t="s">
        <v>1923</v>
      </c>
      <c r="C757" s="143">
        <v>1051612.912</v>
      </c>
    </row>
    <row r="758" spans="1:3" x14ac:dyDescent="0.3">
      <c r="A758" s="142">
        <v>427</v>
      </c>
      <c r="B758" s="141" t="s">
        <v>1925</v>
      </c>
      <c r="C758" s="143">
        <v>137895.5865</v>
      </c>
    </row>
    <row r="759" spans="1:3" x14ac:dyDescent="0.3">
      <c r="A759" s="142">
        <v>655</v>
      </c>
      <c r="B759" s="141" t="s">
        <v>1927</v>
      </c>
      <c r="C759" s="143">
        <v>8342.8943980000004</v>
      </c>
    </row>
    <row r="760" spans="1:3" x14ac:dyDescent="0.3">
      <c r="A760" s="142">
        <v>807</v>
      </c>
      <c r="B760" s="141" t="s">
        <v>1929</v>
      </c>
      <c r="C760" s="143">
        <v>101047.99709999999</v>
      </c>
    </row>
    <row r="761" spans="1:3" x14ac:dyDescent="0.3">
      <c r="A761" s="142">
        <v>334</v>
      </c>
      <c r="B761" s="141" t="s">
        <v>1931</v>
      </c>
      <c r="C761" s="143">
        <v>897590.91500000004</v>
      </c>
    </row>
    <row r="762" spans="1:3" x14ac:dyDescent="0.3">
      <c r="A762" s="142">
        <v>1037</v>
      </c>
      <c r="B762" s="141" t="s">
        <v>1933</v>
      </c>
      <c r="C762" s="143">
        <v>134593.53159999999</v>
      </c>
    </row>
    <row r="763" spans="1:3" x14ac:dyDescent="0.3">
      <c r="A763" s="142">
        <v>410</v>
      </c>
      <c r="B763" s="141" t="s">
        <v>1935</v>
      </c>
      <c r="C763" s="143">
        <v>368230.89880000002</v>
      </c>
    </row>
    <row r="764" spans="1:3" x14ac:dyDescent="0.3">
      <c r="A764" s="142">
        <v>494</v>
      </c>
      <c r="B764" s="141" t="s">
        <v>1937</v>
      </c>
      <c r="C764" s="143">
        <v>420.11723019999999</v>
      </c>
    </row>
    <row r="765" spans="1:3" x14ac:dyDescent="0.3">
      <c r="A765" s="142">
        <v>1038</v>
      </c>
      <c r="B765" s="141" t="s">
        <v>1939</v>
      </c>
      <c r="C765" s="143">
        <v>607.69734289999997</v>
      </c>
    </row>
    <row r="766" spans="1:3" x14ac:dyDescent="0.3">
      <c r="A766" s="142">
        <v>342</v>
      </c>
      <c r="B766" s="141" t="s">
        <v>1941</v>
      </c>
      <c r="C766" s="143">
        <v>4885.3209649999999</v>
      </c>
    </row>
    <row r="767" spans="1:3" x14ac:dyDescent="0.3">
      <c r="A767" s="142">
        <v>689</v>
      </c>
      <c r="B767" s="141" t="s">
        <v>1944</v>
      </c>
      <c r="C767" s="143">
        <v>519.76347310000006</v>
      </c>
    </row>
    <row r="768" spans="1:3" x14ac:dyDescent="0.3">
      <c r="A768" s="142">
        <v>422</v>
      </c>
      <c r="B768" s="141" t="s">
        <v>1950</v>
      </c>
      <c r="C768" s="143">
        <v>399443.989</v>
      </c>
    </row>
    <row r="769" spans="1:3" x14ac:dyDescent="0.3">
      <c r="A769" s="142">
        <v>1039</v>
      </c>
      <c r="B769" s="141" t="s">
        <v>669</v>
      </c>
      <c r="C769" s="143">
        <v>12024.254569999999</v>
      </c>
    </row>
    <row r="770" spans="1:3" x14ac:dyDescent="0.3">
      <c r="A770" s="142">
        <v>1040</v>
      </c>
      <c r="B770" s="141" t="s">
        <v>671</v>
      </c>
      <c r="C770" s="143">
        <v>541365.30130000005</v>
      </c>
    </row>
    <row r="771" spans="1:3" x14ac:dyDescent="0.3">
      <c r="A771" s="142">
        <v>1041</v>
      </c>
      <c r="B771" s="141" t="s">
        <v>673</v>
      </c>
      <c r="C771" s="143">
        <v>74280.299220000001</v>
      </c>
    </row>
    <row r="772" spans="1:3" x14ac:dyDescent="0.3">
      <c r="A772" s="142">
        <v>192</v>
      </c>
      <c r="B772" s="141" t="s">
        <v>674</v>
      </c>
      <c r="C772" s="143">
        <v>1882438.2009999999</v>
      </c>
    </row>
    <row r="773" spans="1:3" x14ac:dyDescent="0.3">
      <c r="A773" s="142">
        <v>206</v>
      </c>
      <c r="B773" s="141" t="s">
        <v>676</v>
      </c>
      <c r="C773" s="143">
        <v>315412.6251</v>
      </c>
    </row>
    <row r="774" spans="1:3" x14ac:dyDescent="0.3">
      <c r="A774" s="142">
        <v>1042</v>
      </c>
      <c r="B774" s="141" t="s">
        <v>679</v>
      </c>
      <c r="C774" s="143">
        <v>518207.48729999998</v>
      </c>
    </row>
    <row r="775" spans="1:3" x14ac:dyDescent="0.3">
      <c r="A775" s="142">
        <v>1043</v>
      </c>
      <c r="B775" s="141" t="s">
        <v>681</v>
      </c>
      <c r="C775" s="143">
        <v>152908.89929999999</v>
      </c>
    </row>
    <row r="776" spans="1:3" x14ac:dyDescent="0.3">
      <c r="A776" s="142">
        <v>1044</v>
      </c>
      <c r="B776" s="141" t="s">
        <v>683</v>
      </c>
      <c r="C776" s="143">
        <v>36218.448550000001</v>
      </c>
    </row>
    <row r="777" spans="1:3" x14ac:dyDescent="0.3">
      <c r="A777" s="142">
        <v>1045</v>
      </c>
      <c r="B777" s="141" t="s">
        <v>685</v>
      </c>
      <c r="C777" s="143">
        <v>27883.931229999998</v>
      </c>
    </row>
    <row r="778" spans="1:3" x14ac:dyDescent="0.3">
      <c r="A778" s="142">
        <v>1046</v>
      </c>
      <c r="B778" s="141" t="s">
        <v>687</v>
      </c>
      <c r="C778" s="143">
        <v>54791.689939999997</v>
      </c>
    </row>
    <row r="779" spans="1:3" x14ac:dyDescent="0.3">
      <c r="A779" s="142">
        <v>1047</v>
      </c>
      <c r="B779" s="141" t="s">
        <v>503</v>
      </c>
      <c r="C779" s="143">
        <v>478712.61930000002</v>
      </c>
    </row>
    <row r="780" spans="1:3" x14ac:dyDescent="0.3">
      <c r="A780" s="142">
        <v>777</v>
      </c>
      <c r="B780" s="141" t="s">
        <v>505</v>
      </c>
      <c r="C780" s="143">
        <v>129231.08779999999</v>
      </c>
    </row>
    <row r="781" spans="1:3" x14ac:dyDescent="0.3">
      <c r="A781" s="142">
        <v>357</v>
      </c>
      <c r="B781" s="141" t="s">
        <v>507</v>
      </c>
      <c r="C781" s="143">
        <v>2218890.6690000002</v>
      </c>
    </row>
    <row r="782" spans="1:3" x14ac:dyDescent="0.3">
      <c r="A782" s="142">
        <v>531</v>
      </c>
      <c r="B782" s="141" t="s">
        <v>508</v>
      </c>
      <c r="C782" s="143">
        <v>6312.2196860000004</v>
      </c>
    </row>
    <row r="783" spans="1:3" x14ac:dyDescent="0.3">
      <c r="A783" s="142">
        <v>605</v>
      </c>
      <c r="B783" s="141" t="s">
        <v>510</v>
      </c>
      <c r="C783" s="143">
        <v>261042.7095</v>
      </c>
    </row>
    <row r="784" spans="1:3" x14ac:dyDescent="0.3">
      <c r="A784" s="142">
        <v>234</v>
      </c>
      <c r="B784" s="141" t="s">
        <v>1304</v>
      </c>
      <c r="C784" s="143">
        <v>21080.653470000001</v>
      </c>
    </row>
    <row r="785" spans="1:3" x14ac:dyDescent="0.3">
      <c r="A785" s="142">
        <v>643</v>
      </c>
      <c r="B785" s="141" t="s">
        <v>1306</v>
      </c>
      <c r="C785" s="143">
        <v>272754.07010000001</v>
      </c>
    </row>
    <row r="786" spans="1:3" x14ac:dyDescent="0.3">
      <c r="A786" s="142">
        <v>350</v>
      </c>
      <c r="B786" s="141" t="s">
        <v>1308</v>
      </c>
      <c r="C786" s="143">
        <v>238974.696</v>
      </c>
    </row>
    <row r="787" spans="1:3" x14ac:dyDescent="0.3">
      <c r="A787" s="142">
        <v>7</v>
      </c>
      <c r="B787" s="141" t="s">
        <v>1310</v>
      </c>
      <c r="C787" s="143">
        <v>135468.43859999999</v>
      </c>
    </row>
    <row r="788" spans="1:3" x14ac:dyDescent="0.3">
      <c r="A788" s="142">
        <v>1048</v>
      </c>
      <c r="B788" s="141" t="s">
        <v>647</v>
      </c>
      <c r="C788" s="143">
        <v>42354.887929999997</v>
      </c>
    </row>
    <row r="789" spans="1:3" x14ac:dyDescent="0.3">
      <c r="A789" s="142">
        <v>1049</v>
      </c>
      <c r="B789" s="141" t="s">
        <v>649</v>
      </c>
      <c r="C789" s="143">
        <v>172.19528149999999</v>
      </c>
    </row>
    <row r="790" spans="1:3" x14ac:dyDescent="0.3">
      <c r="A790" s="142">
        <v>1050</v>
      </c>
      <c r="B790" s="141" t="s">
        <v>651</v>
      </c>
      <c r="C790" s="143">
        <v>429158.4755</v>
      </c>
    </row>
    <row r="791" spans="1:3" x14ac:dyDescent="0.3">
      <c r="A791" s="142">
        <v>1051</v>
      </c>
      <c r="B791" s="141" t="s">
        <v>653</v>
      </c>
      <c r="C791" s="143">
        <v>374.92227020000001</v>
      </c>
    </row>
    <row r="792" spans="1:3" x14ac:dyDescent="0.3">
      <c r="A792" s="142">
        <v>1052</v>
      </c>
      <c r="B792" s="141" t="s">
        <v>655</v>
      </c>
      <c r="C792" s="143">
        <v>470586.59279999998</v>
      </c>
    </row>
    <row r="793" spans="1:3" x14ac:dyDescent="0.3">
      <c r="A793" s="142">
        <v>1053</v>
      </c>
      <c r="B793" s="141" t="s">
        <v>1005</v>
      </c>
      <c r="C793" s="143">
        <v>1254.9845740000001</v>
      </c>
    </row>
    <row r="794" spans="1:3" x14ac:dyDescent="0.3">
      <c r="A794" s="142">
        <v>1054</v>
      </c>
      <c r="B794" s="141" t="s">
        <v>1007</v>
      </c>
      <c r="C794" s="143">
        <v>280.51094130000001</v>
      </c>
    </row>
    <row r="795" spans="1:3" x14ac:dyDescent="0.3">
      <c r="A795" s="142">
        <v>761</v>
      </c>
      <c r="B795" s="141" t="s">
        <v>1009</v>
      </c>
      <c r="C795" s="143">
        <v>2182.7132569999999</v>
      </c>
    </row>
    <row r="796" spans="1:3" x14ac:dyDescent="0.3">
      <c r="A796" s="142">
        <v>1055</v>
      </c>
      <c r="B796" s="141" t="s">
        <v>1012</v>
      </c>
      <c r="C796" s="143">
        <v>6064.409369</v>
      </c>
    </row>
    <row r="797" spans="1:3" x14ac:dyDescent="0.3">
      <c r="A797" s="142">
        <v>148</v>
      </c>
      <c r="B797" s="141" t="s">
        <v>1016</v>
      </c>
      <c r="C797" s="143">
        <v>337.30551919999999</v>
      </c>
    </row>
    <row r="798" spans="1:3" x14ac:dyDescent="0.3">
      <c r="A798" s="142">
        <v>1056</v>
      </c>
      <c r="B798" s="141" t="s">
        <v>1018</v>
      </c>
      <c r="C798" s="143">
        <v>2113.5124500000002</v>
      </c>
    </row>
    <row r="799" spans="1:3" x14ac:dyDescent="0.3">
      <c r="A799" s="142">
        <v>284</v>
      </c>
      <c r="B799" s="141" t="s">
        <v>1020</v>
      </c>
      <c r="C799" s="143">
        <v>42678.383390000003</v>
      </c>
    </row>
    <row r="800" spans="1:3" x14ac:dyDescent="0.3">
      <c r="A800" s="142">
        <v>378</v>
      </c>
      <c r="B800" s="141" t="s">
        <v>1022</v>
      </c>
      <c r="C800" s="143">
        <v>53.325829149999997</v>
      </c>
    </row>
    <row r="801" spans="1:3" x14ac:dyDescent="0.3">
      <c r="A801" s="142">
        <v>80</v>
      </c>
      <c r="B801" s="141" t="s">
        <v>1025</v>
      </c>
      <c r="C801" s="143">
        <v>214679.86240000001</v>
      </c>
    </row>
    <row r="802" spans="1:3" x14ac:dyDescent="0.3">
      <c r="A802" s="142">
        <v>1057</v>
      </c>
      <c r="B802" s="141" t="s">
        <v>1027</v>
      </c>
      <c r="C802" s="143">
        <v>282256.2635</v>
      </c>
    </row>
    <row r="803" spans="1:3" x14ac:dyDescent="0.3">
      <c r="A803" s="142">
        <v>539</v>
      </c>
      <c r="B803" s="141" t="s">
        <v>2506</v>
      </c>
      <c r="C803" s="143">
        <v>3821127.398</v>
      </c>
    </row>
    <row r="804" spans="1:3" x14ac:dyDescent="0.3">
      <c r="A804" s="142">
        <v>72</v>
      </c>
      <c r="B804" s="141" t="s">
        <v>2509</v>
      </c>
      <c r="C804" s="143">
        <v>944668.853</v>
      </c>
    </row>
    <row r="805" spans="1:3" x14ac:dyDescent="0.3">
      <c r="A805" s="142">
        <v>1058</v>
      </c>
      <c r="B805" s="141" t="s">
        <v>2511</v>
      </c>
      <c r="C805" s="143">
        <v>568409.19999999995</v>
      </c>
    </row>
    <row r="806" spans="1:3" x14ac:dyDescent="0.3">
      <c r="A806" s="142">
        <v>212</v>
      </c>
      <c r="B806" s="141" t="s">
        <v>2513</v>
      </c>
      <c r="C806" s="143">
        <v>199162.913</v>
      </c>
    </row>
    <row r="807" spans="1:3" x14ac:dyDescent="0.3">
      <c r="A807" s="142">
        <v>392</v>
      </c>
      <c r="B807" s="141" t="s">
        <v>2518</v>
      </c>
      <c r="C807" s="143">
        <v>403100.23849999998</v>
      </c>
    </row>
    <row r="808" spans="1:3" x14ac:dyDescent="0.3">
      <c r="A808" s="142">
        <v>1059</v>
      </c>
      <c r="B808" s="141" t="s">
        <v>2520</v>
      </c>
      <c r="C808" s="143">
        <v>3465257.98</v>
      </c>
    </row>
    <row r="809" spans="1:3" x14ac:dyDescent="0.3">
      <c r="A809" s="142">
        <v>237</v>
      </c>
      <c r="B809" s="141" t="s">
        <v>2523</v>
      </c>
      <c r="C809" s="143">
        <v>204864.06899999999</v>
      </c>
    </row>
    <row r="810" spans="1:3" x14ac:dyDescent="0.3">
      <c r="A810" s="142">
        <v>1060</v>
      </c>
      <c r="B810" s="141" t="s">
        <v>2526</v>
      </c>
      <c r="C810" s="143">
        <v>3592251.9890000001</v>
      </c>
    </row>
    <row r="811" spans="1:3" x14ac:dyDescent="0.3">
      <c r="A811" s="142">
        <v>311</v>
      </c>
      <c r="B811" s="141" t="s">
        <v>2529</v>
      </c>
      <c r="C811" s="143">
        <v>1970749.4669999999</v>
      </c>
    </row>
    <row r="812" spans="1:3" x14ac:dyDescent="0.3">
      <c r="A812" s="142">
        <v>1061</v>
      </c>
      <c r="B812" s="141" t="s">
        <v>2220</v>
      </c>
      <c r="C812" s="143">
        <v>9253.9151779999993</v>
      </c>
    </row>
    <row r="813" spans="1:3" x14ac:dyDescent="0.3">
      <c r="A813" s="142">
        <v>1062</v>
      </c>
      <c r="B813" s="141" t="s">
        <v>2222</v>
      </c>
      <c r="C813" s="143">
        <v>27805.050630000002</v>
      </c>
    </row>
    <row r="814" spans="1:3" x14ac:dyDescent="0.3">
      <c r="A814" s="142">
        <v>1063</v>
      </c>
      <c r="B814" s="141" t="s">
        <v>2224</v>
      </c>
      <c r="C814" s="143">
        <v>32371.264039999998</v>
      </c>
    </row>
    <row r="815" spans="1:3" x14ac:dyDescent="0.3">
      <c r="A815" s="142">
        <v>1064</v>
      </c>
      <c r="B815" s="141" t="s">
        <v>2226</v>
      </c>
      <c r="C815" s="143">
        <v>384707.14909999998</v>
      </c>
    </row>
    <row r="816" spans="1:3" x14ac:dyDescent="0.3">
      <c r="A816" s="142">
        <v>1065</v>
      </c>
      <c r="B816" s="141" t="s">
        <v>2228</v>
      </c>
      <c r="C816" s="143">
        <v>43488.15683</v>
      </c>
    </row>
    <row r="817" spans="1:3" x14ac:dyDescent="0.3">
      <c r="A817" s="142">
        <v>1066</v>
      </c>
      <c r="B817" s="141" t="s">
        <v>2230</v>
      </c>
      <c r="C817" s="143">
        <v>906.83938680000006</v>
      </c>
    </row>
    <row r="818" spans="1:3" x14ac:dyDescent="0.3">
      <c r="A818" s="142">
        <v>687</v>
      </c>
      <c r="B818" s="141" t="s">
        <v>1030</v>
      </c>
      <c r="C818" s="143">
        <v>1313.6911680000001</v>
      </c>
    </row>
    <row r="819" spans="1:3" x14ac:dyDescent="0.3">
      <c r="A819" s="142">
        <v>56</v>
      </c>
      <c r="B819" s="141" t="s">
        <v>1171</v>
      </c>
      <c r="C819" s="143">
        <v>3092.1356540000002</v>
      </c>
    </row>
    <row r="820" spans="1:3" x14ac:dyDescent="0.3">
      <c r="A820" s="142">
        <v>1067</v>
      </c>
      <c r="B820" s="141" t="s">
        <v>1170</v>
      </c>
      <c r="C820" s="143">
        <v>13594.92985</v>
      </c>
    </row>
    <row r="821" spans="1:3" x14ac:dyDescent="0.3">
      <c r="A821" s="142">
        <v>294</v>
      </c>
      <c r="B821" s="141" t="s">
        <v>1396</v>
      </c>
      <c r="C821" s="143">
        <v>5632.8461349999998</v>
      </c>
    </row>
    <row r="822" spans="1:3" x14ac:dyDescent="0.3">
      <c r="A822" s="142">
        <v>118</v>
      </c>
      <c r="B822" s="141" t="s">
        <v>1399</v>
      </c>
      <c r="C822" s="143">
        <v>75032.179300000003</v>
      </c>
    </row>
    <row r="823" spans="1:3" x14ac:dyDescent="0.3">
      <c r="A823" s="142">
        <v>404</v>
      </c>
      <c r="B823" s="141" t="s">
        <v>1401</v>
      </c>
      <c r="C823" s="143">
        <v>33700.16534</v>
      </c>
    </row>
    <row r="824" spans="1:3" x14ac:dyDescent="0.3">
      <c r="A824" s="142">
        <v>571</v>
      </c>
      <c r="B824" s="141" t="s">
        <v>1404</v>
      </c>
      <c r="C824" s="143">
        <v>732073.05969999998</v>
      </c>
    </row>
    <row r="825" spans="1:3" x14ac:dyDescent="0.3">
      <c r="A825" s="142">
        <v>1068</v>
      </c>
      <c r="B825" s="141" t="s">
        <v>1408</v>
      </c>
      <c r="C825" s="143">
        <v>33857.850469999998</v>
      </c>
    </row>
    <row r="826" spans="1:3" x14ac:dyDescent="0.3">
      <c r="A826" s="142">
        <v>1069</v>
      </c>
      <c r="B826" s="141" t="s">
        <v>2702</v>
      </c>
      <c r="C826" s="143">
        <v>341010.42340000003</v>
      </c>
    </row>
    <row r="827" spans="1:3" x14ac:dyDescent="0.3">
      <c r="A827" s="142">
        <v>74</v>
      </c>
      <c r="B827" s="141" t="s">
        <v>545</v>
      </c>
      <c r="C827" s="143">
        <v>67.083704819999994</v>
      </c>
    </row>
    <row r="828" spans="1:3" x14ac:dyDescent="0.3">
      <c r="A828" s="142">
        <v>608</v>
      </c>
      <c r="B828" s="141" t="s">
        <v>548</v>
      </c>
      <c r="C828" s="143">
        <v>12076.683419999999</v>
      </c>
    </row>
    <row r="829" spans="1:3" x14ac:dyDescent="0.3">
      <c r="A829" s="142">
        <v>332</v>
      </c>
      <c r="B829" s="141" t="s">
        <v>551</v>
      </c>
      <c r="C829" s="143">
        <v>146815.93659999999</v>
      </c>
    </row>
    <row r="830" spans="1:3" x14ac:dyDescent="0.3">
      <c r="A830" s="142">
        <v>205</v>
      </c>
      <c r="B830" s="141" t="s">
        <v>1094</v>
      </c>
      <c r="C830" s="143">
        <v>39088.150029999997</v>
      </c>
    </row>
    <row r="831" spans="1:3" x14ac:dyDescent="0.3">
      <c r="A831" s="142">
        <v>438</v>
      </c>
      <c r="B831" s="141" t="s">
        <v>1096</v>
      </c>
      <c r="C831" s="143">
        <v>115924.6924</v>
      </c>
    </row>
    <row r="832" spans="1:3" x14ac:dyDescent="0.3">
      <c r="A832" s="142">
        <v>475</v>
      </c>
      <c r="B832" s="141" t="s">
        <v>1344</v>
      </c>
      <c r="C832" s="143">
        <v>281728546.10000002</v>
      </c>
    </row>
    <row r="833" spans="1:3" x14ac:dyDescent="0.3">
      <c r="A833" s="142">
        <v>1070</v>
      </c>
      <c r="B833" s="141" t="s">
        <v>554</v>
      </c>
      <c r="C833" s="143">
        <v>439263.51980000001</v>
      </c>
    </row>
    <row r="834" spans="1:3" x14ac:dyDescent="0.3">
      <c r="A834" s="142">
        <v>1071</v>
      </c>
      <c r="B834" s="141" t="s">
        <v>556</v>
      </c>
      <c r="C834" s="143">
        <v>54854.232230000001</v>
      </c>
    </row>
    <row r="835" spans="1:3" x14ac:dyDescent="0.3">
      <c r="A835" s="142">
        <v>82</v>
      </c>
      <c r="B835" s="141" t="s">
        <v>557</v>
      </c>
      <c r="C835" s="143">
        <v>1526594.3149999999</v>
      </c>
    </row>
    <row r="836" spans="1:3" x14ac:dyDescent="0.3">
      <c r="A836" s="142">
        <v>409</v>
      </c>
      <c r="B836" s="141" t="s">
        <v>559</v>
      </c>
      <c r="C836" s="143">
        <v>512.92299219999995</v>
      </c>
    </row>
    <row r="837" spans="1:3" x14ac:dyDescent="0.3">
      <c r="A837" s="142">
        <v>355</v>
      </c>
      <c r="B837" s="141" t="s">
        <v>561</v>
      </c>
      <c r="C837" s="143">
        <v>20289.6636</v>
      </c>
    </row>
    <row r="838" spans="1:3" x14ac:dyDescent="0.3">
      <c r="A838" s="142">
        <v>1072</v>
      </c>
      <c r="B838" s="141" t="s">
        <v>563</v>
      </c>
      <c r="C838" s="143">
        <v>389853.26990000001</v>
      </c>
    </row>
    <row r="839" spans="1:3" x14ac:dyDescent="0.3">
      <c r="A839" s="142">
        <v>43</v>
      </c>
      <c r="B839" s="141" t="s">
        <v>565</v>
      </c>
      <c r="C839" s="143">
        <v>20796.489310000001</v>
      </c>
    </row>
    <row r="840" spans="1:3" x14ac:dyDescent="0.3">
      <c r="A840" s="142">
        <v>1073</v>
      </c>
      <c r="B840" s="141" t="s">
        <v>1556</v>
      </c>
      <c r="C840" s="143">
        <v>900041.58389999997</v>
      </c>
    </row>
    <row r="841" spans="1:3" x14ac:dyDescent="0.3">
      <c r="A841" s="142">
        <v>1074</v>
      </c>
      <c r="B841" s="141" t="s">
        <v>1558</v>
      </c>
      <c r="C841" s="143">
        <v>1979109.1669999999</v>
      </c>
    </row>
    <row r="842" spans="1:3" x14ac:dyDescent="0.3">
      <c r="A842" s="142">
        <v>1075</v>
      </c>
      <c r="B842" s="141" t="s">
        <v>1560</v>
      </c>
      <c r="C842" s="143">
        <v>5280274.3360000001</v>
      </c>
    </row>
    <row r="843" spans="1:3" x14ac:dyDescent="0.3">
      <c r="A843" s="142">
        <v>1076</v>
      </c>
      <c r="B843" s="141" t="s">
        <v>1563</v>
      </c>
      <c r="C843" s="143">
        <v>5478359.4570000004</v>
      </c>
    </row>
    <row r="844" spans="1:3" x14ac:dyDescent="0.3">
      <c r="A844" s="142">
        <v>723</v>
      </c>
      <c r="B844" s="141" t="s">
        <v>1160</v>
      </c>
      <c r="C844" s="143">
        <v>940812.0013</v>
      </c>
    </row>
    <row r="845" spans="1:3" x14ac:dyDescent="0.3">
      <c r="A845" s="142">
        <v>211</v>
      </c>
      <c r="B845" s="141" t="s">
        <v>1162</v>
      </c>
      <c r="C845" s="143">
        <v>7487.174454</v>
      </c>
    </row>
    <row r="846" spans="1:3" x14ac:dyDescent="0.3">
      <c r="A846" s="142">
        <v>521</v>
      </c>
      <c r="B846" s="141" t="s">
        <v>2232</v>
      </c>
      <c r="C846" s="143">
        <v>423490.2709</v>
      </c>
    </row>
    <row r="847" spans="1:3" x14ac:dyDescent="0.3">
      <c r="A847" s="142">
        <v>24</v>
      </c>
      <c r="B847" s="141" t="s">
        <v>2234</v>
      </c>
      <c r="C847" s="143">
        <v>819788.63450000004</v>
      </c>
    </row>
    <row r="848" spans="1:3" x14ac:dyDescent="0.3">
      <c r="A848" s="142">
        <v>457</v>
      </c>
      <c r="B848" s="141" t="s">
        <v>2235</v>
      </c>
      <c r="C848" s="143">
        <v>567034.32400000002</v>
      </c>
    </row>
    <row r="849" spans="1:3" x14ac:dyDescent="0.3">
      <c r="A849" s="142">
        <v>748</v>
      </c>
      <c r="B849" s="141" t="s">
        <v>2237</v>
      </c>
      <c r="C849" s="143">
        <v>634507.55759999994</v>
      </c>
    </row>
    <row r="850" spans="1:3" x14ac:dyDescent="0.3">
      <c r="A850" s="142">
        <v>575</v>
      </c>
      <c r="B850" s="141" t="s">
        <v>2241</v>
      </c>
      <c r="C850" s="143">
        <v>950660.59750000003</v>
      </c>
    </row>
    <row r="851" spans="1:3" x14ac:dyDescent="0.3">
      <c r="A851" s="142">
        <v>654</v>
      </c>
      <c r="B851" s="141" t="s">
        <v>2243</v>
      </c>
      <c r="C851" s="143">
        <v>461483.86300000001</v>
      </c>
    </row>
    <row r="852" spans="1:3" x14ac:dyDescent="0.3">
      <c r="A852" s="142">
        <v>786</v>
      </c>
      <c r="B852" s="141" t="s">
        <v>2245</v>
      </c>
      <c r="C852" s="143">
        <v>102110.0361</v>
      </c>
    </row>
    <row r="853" spans="1:3" x14ac:dyDescent="0.3">
      <c r="A853" s="142">
        <v>269</v>
      </c>
      <c r="B853" s="141" t="s">
        <v>1638</v>
      </c>
      <c r="C853" s="143">
        <v>5303.1143140000004</v>
      </c>
    </row>
    <row r="854" spans="1:3" x14ac:dyDescent="0.3">
      <c r="A854" s="142">
        <v>0</v>
      </c>
      <c r="B854" s="141" t="s">
        <v>5643</v>
      </c>
      <c r="C854" s="143">
        <v>162858.30439999999</v>
      </c>
    </row>
    <row r="855" spans="1:3" x14ac:dyDescent="0.3">
      <c r="A855" s="142">
        <v>453</v>
      </c>
      <c r="B855" s="141" t="s">
        <v>1644</v>
      </c>
      <c r="C855" s="143">
        <v>498752.49300000002</v>
      </c>
    </row>
    <row r="856" spans="1:3" x14ac:dyDescent="0.3">
      <c r="A856" s="142">
        <v>87</v>
      </c>
      <c r="B856" s="141" t="s">
        <v>1647</v>
      </c>
      <c r="C856" s="143">
        <v>419272.50089999998</v>
      </c>
    </row>
    <row r="857" spans="1:3" x14ac:dyDescent="0.3">
      <c r="A857" s="142">
        <v>383</v>
      </c>
      <c r="B857" s="141" t="s">
        <v>1649</v>
      </c>
      <c r="C857" s="143">
        <v>73929.562120000002</v>
      </c>
    </row>
    <row r="858" spans="1:3" x14ac:dyDescent="0.3">
      <c r="A858" s="142">
        <v>525</v>
      </c>
      <c r="B858" s="141" t="s">
        <v>1652</v>
      </c>
      <c r="C858" s="143">
        <v>727223.82220000005</v>
      </c>
    </row>
    <row r="859" spans="1:3" x14ac:dyDescent="0.3">
      <c r="A859" s="142">
        <v>68</v>
      </c>
      <c r="B859" s="141" t="s">
        <v>1655</v>
      </c>
      <c r="C859" s="143">
        <v>46061.779710000003</v>
      </c>
    </row>
    <row r="860" spans="1:3" x14ac:dyDescent="0.3">
      <c r="A860" s="142">
        <v>18</v>
      </c>
      <c r="B860" s="141" t="s">
        <v>1658</v>
      </c>
      <c r="C860" s="143">
        <v>63396.065360000001</v>
      </c>
    </row>
    <row r="861" spans="1:3" x14ac:dyDescent="0.3">
      <c r="A861" s="142">
        <v>1077</v>
      </c>
      <c r="B861" s="141" t="s">
        <v>1661</v>
      </c>
      <c r="C861" s="143">
        <v>63086.170960000003</v>
      </c>
    </row>
    <row r="862" spans="1:3" x14ac:dyDescent="0.3">
      <c r="A862" s="142">
        <v>484</v>
      </c>
      <c r="B862" s="141" t="s">
        <v>766</v>
      </c>
      <c r="C862" s="143">
        <v>185931581.09999999</v>
      </c>
    </row>
    <row r="863" spans="1:3" x14ac:dyDescent="0.3">
      <c r="A863" s="142">
        <v>344</v>
      </c>
      <c r="B863" s="141" t="s">
        <v>739</v>
      </c>
      <c r="C863" s="143">
        <v>62786.49265</v>
      </c>
    </row>
    <row r="864" spans="1:3" x14ac:dyDescent="0.3">
      <c r="A864" s="142">
        <v>707</v>
      </c>
      <c r="B864" s="141" t="s">
        <v>2248</v>
      </c>
      <c r="C864" s="143">
        <v>4899.1143949999996</v>
      </c>
    </row>
    <row r="865" spans="1:3" x14ac:dyDescent="0.3">
      <c r="A865" s="142">
        <v>1078</v>
      </c>
      <c r="B865" s="141" t="s">
        <v>1175</v>
      </c>
      <c r="C865" s="143">
        <v>2585123.1779999998</v>
      </c>
    </row>
    <row r="866" spans="1:3" x14ac:dyDescent="0.3">
      <c r="A866" s="142">
        <v>622</v>
      </c>
      <c r="B866" s="141" t="s">
        <v>2532</v>
      </c>
      <c r="C866" s="143">
        <v>261360167.90000001</v>
      </c>
    </row>
    <row r="867" spans="1:3" x14ac:dyDescent="0.3">
      <c r="A867" s="142">
        <v>1079</v>
      </c>
      <c r="B867" s="141" t="s">
        <v>1954</v>
      </c>
      <c r="C867" s="143">
        <v>685619.11179999996</v>
      </c>
    </row>
    <row r="868" spans="1:3" x14ac:dyDescent="0.3">
      <c r="A868" s="142">
        <v>98</v>
      </c>
      <c r="B868" s="141" t="s">
        <v>1959</v>
      </c>
      <c r="C868" s="143">
        <v>2747.0060680000001</v>
      </c>
    </row>
    <row r="869" spans="1:3" x14ac:dyDescent="0.3">
      <c r="A869" s="142">
        <v>1080</v>
      </c>
      <c r="B869" s="141" t="s">
        <v>1962</v>
      </c>
      <c r="C869" s="143">
        <v>351.99393739999999</v>
      </c>
    </row>
    <row r="870" spans="1:3" x14ac:dyDescent="0.3">
      <c r="A870" s="142">
        <v>540</v>
      </c>
      <c r="B870" s="141" t="s">
        <v>1966</v>
      </c>
      <c r="C870" s="143">
        <v>766539.56169999996</v>
      </c>
    </row>
    <row r="871" spans="1:3" x14ac:dyDescent="0.3">
      <c r="A871" s="142">
        <v>151</v>
      </c>
      <c r="B871" s="141" t="s">
        <v>1970</v>
      </c>
      <c r="C871" s="143">
        <v>29759.15727</v>
      </c>
    </row>
    <row r="872" spans="1:3" x14ac:dyDescent="0.3">
      <c r="A872" s="142">
        <v>296</v>
      </c>
      <c r="B872" s="141" t="s">
        <v>1972</v>
      </c>
      <c r="C872" s="143">
        <v>228175.50700000001</v>
      </c>
    </row>
    <row r="873" spans="1:3" x14ac:dyDescent="0.3">
      <c r="A873" s="142">
        <v>1081</v>
      </c>
      <c r="B873" s="141" t="s">
        <v>1974</v>
      </c>
      <c r="C873" s="143">
        <v>252.68234810000001</v>
      </c>
    </row>
    <row r="874" spans="1:3" x14ac:dyDescent="0.3">
      <c r="A874" s="142">
        <v>1082</v>
      </c>
      <c r="B874" s="141" t="s">
        <v>1976</v>
      </c>
      <c r="C874" s="143">
        <v>371830.67560000002</v>
      </c>
    </row>
    <row r="875" spans="1:3" x14ac:dyDescent="0.3">
      <c r="A875" s="142">
        <v>1083</v>
      </c>
      <c r="B875" s="141" t="s">
        <v>1978</v>
      </c>
      <c r="C875" s="143">
        <v>515189.01809999999</v>
      </c>
    </row>
    <row r="876" spans="1:3" x14ac:dyDescent="0.3">
      <c r="A876" s="142">
        <v>752</v>
      </c>
      <c r="B876" s="141" t="s">
        <v>1980</v>
      </c>
      <c r="C876" s="143">
        <v>790500.15949999995</v>
      </c>
    </row>
    <row r="877" spans="1:3" x14ac:dyDescent="0.3">
      <c r="A877" s="142">
        <v>537</v>
      </c>
      <c r="B877" s="141" t="s">
        <v>1985</v>
      </c>
      <c r="C877" s="143">
        <v>2191.1799120000001</v>
      </c>
    </row>
    <row r="878" spans="1:3" x14ac:dyDescent="0.3">
      <c r="A878" s="142">
        <v>678</v>
      </c>
      <c r="B878" s="141" t="s">
        <v>1987</v>
      </c>
      <c r="C878" s="143">
        <v>897719.13150000002</v>
      </c>
    </row>
    <row r="879" spans="1:3" x14ac:dyDescent="0.3">
      <c r="A879" s="142">
        <v>279</v>
      </c>
      <c r="B879" s="141" t="s">
        <v>1989</v>
      </c>
      <c r="C879" s="143">
        <v>1437572.1259999999</v>
      </c>
    </row>
    <row r="880" spans="1:3" x14ac:dyDescent="0.3">
      <c r="A880" s="142">
        <v>439</v>
      </c>
      <c r="B880" s="141" t="s">
        <v>1990</v>
      </c>
      <c r="C880" s="143">
        <v>2214013.4410000001</v>
      </c>
    </row>
    <row r="881" spans="1:3" x14ac:dyDescent="0.3">
      <c r="A881" s="142">
        <v>625</v>
      </c>
      <c r="B881" s="141" t="s">
        <v>1992</v>
      </c>
      <c r="C881" s="143">
        <v>246404.6164</v>
      </c>
    </row>
    <row r="882" spans="1:3" x14ac:dyDescent="0.3">
      <c r="A882" s="142">
        <v>1084</v>
      </c>
      <c r="B882" s="141" t="s">
        <v>1994</v>
      </c>
      <c r="C882" s="143">
        <v>41845.568460000002</v>
      </c>
    </row>
    <row r="883" spans="1:3" x14ac:dyDescent="0.3">
      <c r="A883" s="142">
        <v>629</v>
      </c>
      <c r="B883" s="141" t="s">
        <v>1996</v>
      </c>
      <c r="C883" s="143">
        <v>555561.67379999999</v>
      </c>
    </row>
    <row r="884" spans="1:3" x14ac:dyDescent="0.3">
      <c r="A884" s="142">
        <v>644</v>
      </c>
      <c r="B884" s="141" t="s">
        <v>1998</v>
      </c>
      <c r="C884" s="143">
        <v>44.752247150000002</v>
      </c>
    </row>
    <row r="885" spans="1:3" x14ac:dyDescent="0.3">
      <c r="A885" s="142">
        <v>794</v>
      </c>
      <c r="B885" s="141" t="s">
        <v>2000</v>
      </c>
      <c r="C885" s="143">
        <v>411069.24609999999</v>
      </c>
    </row>
    <row r="886" spans="1:3" x14ac:dyDescent="0.3">
      <c r="A886" s="142">
        <v>739</v>
      </c>
      <c r="B886" s="141" t="s">
        <v>2002</v>
      </c>
      <c r="C886" s="143">
        <v>4534397.6960000005</v>
      </c>
    </row>
    <row r="887" spans="1:3" x14ac:dyDescent="0.3">
      <c r="A887" s="142">
        <v>1085</v>
      </c>
      <c r="B887" s="141" t="s">
        <v>2004</v>
      </c>
      <c r="C887" s="143">
        <v>196588.0404</v>
      </c>
    </row>
    <row r="888" spans="1:3" x14ac:dyDescent="0.3">
      <c r="A888" s="142">
        <v>553</v>
      </c>
      <c r="B888" s="141" t="s">
        <v>2005</v>
      </c>
      <c r="C888" s="143">
        <v>880884.14210000006</v>
      </c>
    </row>
    <row r="889" spans="1:3" x14ac:dyDescent="0.3">
      <c r="A889" s="142">
        <v>669</v>
      </c>
      <c r="B889" s="141" t="s">
        <v>2008</v>
      </c>
      <c r="C889" s="143">
        <v>1754543.064</v>
      </c>
    </row>
    <row r="890" spans="1:3" x14ac:dyDescent="0.3">
      <c r="A890" s="142">
        <v>21</v>
      </c>
      <c r="B890" s="141" t="s">
        <v>2010</v>
      </c>
      <c r="C890" s="143">
        <v>48291.146500000003</v>
      </c>
    </row>
    <row r="891" spans="1:3" x14ac:dyDescent="0.3">
      <c r="A891" s="142">
        <v>789</v>
      </c>
      <c r="B891" s="141" t="s">
        <v>2012</v>
      </c>
      <c r="C891" s="143">
        <v>3.707691751</v>
      </c>
    </row>
    <row r="892" spans="1:3" x14ac:dyDescent="0.3">
      <c r="A892" s="142">
        <v>672</v>
      </c>
      <c r="B892" s="141" t="s">
        <v>2014</v>
      </c>
      <c r="C892" s="143">
        <v>20474.272130000001</v>
      </c>
    </row>
    <row r="893" spans="1:3" x14ac:dyDescent="0.3">
      <c r="A893" s="142">
        <v>483</v>
      </c>
      <c r="B893" s="141" t="s">
        <v>2016</v>
      </c>
      <c r="C893" s="143">
        <v>143850.649</v>
      </c>
    </row>
    <row r="894" spans="1:3" x14ac:dyDescent="0.3">
      <c r="A894" s="142">
        <v>93</v>
      </c>
      <c r="B894" s="141" t="s">
        <v>2018</v>
      </c>
      <c r="C894" s="143">
        <v>25734.877380000002</v>
      </c>
    </row>
    <row r="895" spans="1:3" x14ac:dyDescent="0.3">
      <c r="A895" s="142">
        <v>543</v>
      </c>
      <c r="B895" s="141" t="s">
        <v>1602</v>
      </c>
      <c r="C895" s="143">
        <v>13863287.08</v>
      </c>
    </row>
    <row r="896" spans="1:3" x14ac:dyDescent="0.3">
      <c r="A896" s="142">
        <v>784</v>
      </c>
      <c r="B896" s="141" t="s">
        <v>748</v>
      </c>
      <c r="C896" s="143">
        <v>171329721.5</v>
      </c>
    </row>
    <row r="897" spans="1:3" x14ac:dyDescent="0.3">
      <c r="A897" s="142">
        <v>44</v>
      </c>
      <c r="B897" s="141" t="s">
        <v>1665</v>
      </c>
      <c r="C897" s="143">
        <v>325554.01980000001</v>
      </c>
    </row>
    <row r="898" spans="1:3" x14ac:dyDescent="0.3">
      <c r="A898" s="142">
        <v>64</v>
      </c>
      <c r="B898" s="141" t="s">
        <v>1668</v>
      </c>
      <c r="C898" s="143">
        <v>249629.0184</v>
      </c>
    </row>
    <row r="899" spans="1:3" x14ac:dyDescent="0.3">
      <c r="A899" s="142">
        <v>624</v>
      </c>
      <c r="B899" s="141" t="s">
        <v>1670</v>
      </c>
      <c r="C899" s="143">
        <v>28657.359540000001</v>
      </c>
    </row>
    <row r="900" spans="1:3" x14ac:dyDescent="0.3">
      <c r="A900" s="142">
        <v>695</v>
      </c>
      <c r="B900" s="141" t="s">
        <v>1671</v>
      </c>
      <c r="C900" s="143">
        <v>133585.9301</v>
      </c>
    </row>
    <row r="901" spans="1:3" x14ac:dyDescent="0.3">
      <c r="A901" s="142">
        <v>432</v>
      </c>
      <c r="B901" s="141" t="s">
        <v>1674</v>
      </c>
      <c r="C901" s="143">
        <v>29662.816459999998</v>
      </c>
    </row>
    <row r="902" spans="1:3" x14ac:dyDescent="0.3">
      <c r="A902" s="142">
        <v>584</v>
      </c>
      <c r="B902" s="141" t="s">
        <v>1676</v>
      </c>
      <c r="C902" s="143">
        <v>169393.26010000001</v>
      </c>
    </row>
    <row r="903" spans="1:3" x14ac:dyDescent="0.3">
      <c r="A903" s="142">
        <v>252</v>
      </c>
      <c r="B903" s="141" t="s">
        <v>1678</v>
      </c>
      <c r="C903" s="143">
        <v>200944.8622</v>
      </c>
    </row>
    <row r="904" spans="1:3" x14ac:dyDescent="0.3">
      <c r="A904" s="142">
        <v>132</v>
      </c>
      <c r="B904" s="141" t="s">
        <v>1681</v>
      </c>
      <c r="C904" s="143">
        <v>11575.04593</v>
      </c>
    </row>
    <row r="905" spans="1:3" x14ac:dyDescent="0.3">
      <c r="A905" s="142">
        <v>599</v>
      </c>
      <c r="B905" s="141" t="s">
        <v>1683</v>
      </c>
      <c r="C905" s="143">
        <v>283421.35259999998</v>
      </c>
    </row>
    <row r="906" spans="1:3" x14ac:dyDescent="0.3">
      <c r="A906" s="142">
        <v>741</v>
      </c>
      <c r="B906" s="141" t="s">
        <v>1685</v>
      </c>
      <c r="C906" s="143">
        <v>249.11403010000001</v>
      </c>
    </row>
    <row r="907" spans="1:3" x14ac:dyDescent="0.3">
      <c r="A907" s="142">
        <v>172</v>
      </c>
      <c r="B907" s="141" t="s">
        <v>1688</v>
      </c>
      <c r="C907" s="143">
        <v>6308.0599300000003</v>
      </c>
    </row>
    <row r="908" spans="1:3" x14ac:dyDescent="0.3">
      <c r="A908" s="142">
        <v>532</v>
      </c>
      <c r="B908" s="141" t="s">
        <v>1690</v>
      </c>
      <c r="C908" s="143">
        <v>4387.5446250000005</v>
      </c>
    </row>
    <row r="909" spans="1:3" x14ac:dyDescent="0.3">
      <c r="A909" s="142">
        <v>1086</v>
      </c>
      <c r="B909" s="141" t="s">
        <v>1692</v>
      </c>
      <c r="C909" s="143">
        <v>464180.55739999999</v>
      </c>
    </row>
    <row r="910" spans="1:3" x14ac:dyDescent="0.3">
      <c r="A910" s="142">
        <v>91</v>
      </c>
      <c r="B910" s="141" t="s">
        <v>1694</v>
      </c>
      <c r="C910" s="143">
        <v>1925.791498</v>
      </c>
    </row>
    <row r="911" spans="1:3" x14ac:dyDescent="0.3">
      <c r="A911" s="142">
        <v>488</v>
      </c>
      <c r="B911" s="141" t="s">
        <v>1697</v>
      </c>
      <c r="C911" s="143">
        <v>971243.46100000001</v>
      </c>
    </row>
    <row r="912" spans="1:3" x14ac:dyDescent="0.3">
      <c r="A912" s="142">
        <v>1087</v>
      </c>
      <c r="B912" s="141" t="s">
        <v>1700</v>
      </c>
      <c r="C912" s="143">
        <v>278566.98320000002</v>
      </c>
    </row>
    <row r="913" spans="1:3" x14ac:dyDescent="0.3">
      <c r="A913" s="142">
        <v>77</v>
      </c>
      <c r="B913" s="141" t="s">
        <v>1702</v>
      </c>
      <c r="C913" s="143">
        <v>421823.47090000001</v>
      </c>
    </row>
    <row r="914" spans="1:3" x14ac:dyDescent="0.3">
      <c r="A914" s="142">
        <v>380</v>
      </c>
      <c r="B914" s="141" t="s">
        <v>1704</v>
      </c>
      <c r="C914" s="143">
        <v>44822.90842</v>
      </c>
    </row>
    <row r="915" spans="1:3" x14ac:dyDescent="0.3">
      <c r="A915" s="142">
        <v>141</v>
      </c>
      <c r="B915" s="141" t="s">
        <v>2955</v>
      </c>
      <c r="C915" s="143">
        <v>330472.26799999998</v>
      </c>
    </row>
    <row r="916" spans="1:3" x14ac:dyDescent="0.3">
      <c r="A916" s="142">
        <v>97</v>
      </c>
      <c r="B916" s="141" t="s">
        <v>2956</v>
      </c>
      <c r="C916" s="143">
        <v>1239936.9739999999</v>
      </c>
    </row>
    <row r="917" spans="1:3" x14ac:dyDescent="0.3">
      <c r="A917" s="142">
        <v>750</v>
      </c>
      <c r="B917" s="141" t="s">
        <v>2957</v>
      </c>
      <c r="C917" s="143">
        <v>810398.51150000002</v>
      </c>
    </row>
    <row r="918" spans="1:3" x14ac:dyDescent="0.3">
      <c r="A918" s="142">
        <v>534</v>
      </c>
      <c r="B918" s="141" t="s">
        <v>2809</v>
      </c>
      <c r="C918" s="143">
        <v>1422568.8289999999</v>
      </c>
    </row>
    <row r="919" spans="1:3" x14ac:dyDescent="0.3">
      <c r="A919" s="142">
        <v>179</v>
      </c>
      <c r="B919" s="141" t="s">
        <v>2810</v>
      </c>
      <c r="C919" s="143">
        <v>510682.19910000003</v>
      </c>
    </row>
    <row r="920" spans="1:3" x14ac:dyDescent="0.3">
      <c r="A920" s="142">
        <v>454</v>
      </c>
      <c r="B920" s="141" t="s">
        <v>2812</v>
      </c>
      <c r="C920" s="143">
        <v>1954609.9990000001</v>
      </c>
    </row>
    <row r="921" spans="1:3" x14ac:dyDescent="0.3">
      <c r="A921" s="142">
        <v>198</v>
      </c>
      <c r="B921" s="141" t="s">
        <v>2814</v>
      </c>
      <c r="C921" s="143">
        <v>2639551.0159999998</v>
      </c>
    </row>
    <row r="922" spans="1:3" x14ac:dyDescent="0.3">
      <c r="A922" s="142">
        <v>433</v>
      </c>
      <c r="B922" s="141" t="s">
        <v>2816</v>
      </c>
      <c r="C922" s="143">
        <v>665363.78269999998</v>
      </c>
    </row>
    <row r="923" spans="1:3" x14ac:dyDescent="0.3">
      <c r="A923" s="142">
        <v>1088</v>
      </c>
      <c r="B923" s="141" t="s">
        <v>2818</v>
      </c>
      <c r="C923" s="143">
        <v>259973.33910000001</v>
      </c>
    </row>
    <row r="924" spans="1:3" x14ac:dyDescent="0.3">
      <c r="A924" s="142">
        <v>231</v>
      </c>
      <c r="B924" s="141" t="s">
        <v>2820</v>
      </c>
      <c r="C924" s="143">
        <v>140078.3567</v>
      </c>
    </row>
    <row r="925" spans="1:3" x14ac:dyDescent="0.3">
      <c r="A925" s="142">
        <v>351</v>
      </c>
      <c r="B925" s="141" t="s">
        <v>2251</v>
      </c>
      <c r="C925" s="143">
        <v>98144.180999999997</v>
      </c>
    </row>
    <row r="926" spans="1:3" x14ac:dyDescent="0.3">
      <c r="A926" s="142">
        <v>255</v>
      </c>
      <c r="B926" s="141" t="s">
        <v>2252</v>
      </c>
      <c r="C926" s="143">
        <v>7138.3982980000001</v>
      </c>
    </row>
    <row r="927" spans="1:3" x14ac:dyDescent="0.3">
      <c r="A927" s="142">
        <v>359</v>
      </c>
      <c r="B927" s="141" t="s">
        <v>2254</v>
      </c>
      <c r="C927" s="143">
        <v>18850.80415</v>
      </c>
    </row>
    <row r="928" spans="1:3" x14ac:dyDescent="0.3">
      <c r="A928" s="142">
        <v>52</v>
      </c>
      <c r="B928" s="141" t="s">
        <v>1348</v>
      </c>
      <c r="C928" s="143">
        <v>7178978.199</v>
      </c>
    </row>
    <row r="929" spans="1:3" x14ac:dyDescent="0.3">
      <c r="A929" s="142">
        <v>58</v>
      </c>
      <c r="B929" s="141" t="s">
        <v>1351</v>
      </c>
      <c r="C929" s="143">
        <v>626529.6531</v>
      </c>
    </row>
    <row r="930" spans="1:3" x14ac:dyDescent="0.3">
      <c r="A930" s="142">
        <v>782</v>
      </c>
      <c r="B930" s="141" t="s">
        <v>1353</v>
      </c>
      <c r="C930" s="143">
        <v>58557.538569999997</v>
      </c>
    </row>
    <row r="931" spans="1:3" x14ac:dyDescent="0.3">
      <c r="A931" s="142">
        <v>341</v>
      </c>
      <c r="B931" s="141" t="s">
        <v>1355</v>
      </c>
      <c r="C931" s="143">
        <v>1361781.294</v>
      </c>
    </row>
    <row r="932" spans="1:3" x14ac:dyDescent="0.3">
      <c r="A932" s="142">
        <v>168</v>
      </c>
      <c r="B932" s="141" t="s">
        <v>1356</v>
      </c>
      <c r="C932" s="143">
        <v>1790584.091</v>
      </c>
    </row>
    <row r="933" spans="1:3" x14ac:dyDescent="0.3">
      <c r="A933" s="142">
        <v>1089</v>
      </c>
      <c r="B933" s="141" t="s">
        <v>1358</v>
      </c>
      <c r="C933" s="143">
        <v>1365055.1569999999</v>
      </c>
    </row>
    <row r="934" spans="1:3" x14ac:dyDescent="0.3">
      <c r="A934" s="142">
        <v>92</v>
      </c>
      <c r="B934" s="141" t="s">
        <v>1361</v>
      </c>
      <c r="C934" s="143">
        <v>1243072.3689999999</v>
      </c>
    </row>
    <row r="935" spans="1:3" x14ac:dyDescent="0.3">
      <c r="A935" s="142">
        <v>610</v>
      </c>
      <c r="B935" s="141" t="s">
        <v>1605</v>
      </c>
      <c r="C935" s="143">
        <v>13636576.65</v>
      </c>
    </row>
    <row r="936" spans="1:3" x14ac:dyDescent="0.3">
      <c r="A936" s="142">
        <v>671</v>
      </c>
      <c r="B936" s="141" t="s">
        <v>1606</v>
      </c>
      <c r="C936" s="143">
        <v>17357.85613</v>
      </c>
    </row>
    <row r="937" spans="1:3" x14ac:dyDescent="0.3">
      <c r="A937" s="142">
        <v>732</v>
      </c>
      <c r="B937" s="141" t="s">
        <v>1608</v>
      </c>
      <c r="C937" s="143">
        <v>1893987.1129999999</v>
      </c>
    </row>
    <row r="938" spans="1:3" x14ac:dyDescent="0.3">
      <c r="A938" s="142">
        <v>31</v>
      </c>
      <c r="B938" s="141" t="s">
        <v>1609</v>
      </c>
      <c r="C938" s="143">
        <v>26562.69082</v>
      </c>
    </row>
    <row r="939" spans="1:3" x14ac:dyDescent="0.3">
      <c r="A939" s="142">
        <v>384</v>
      </c>
      <c r="B939" s="141" t="s">
        <v>1611</v>
      </c>
      <c r="C939" s="143">
        <v>1615317.0549999999</v>
      </c>
    </row>
    <row r="940" spans="1:3" x14ac:dyDescent="0.3">
      <c r="A940" s="142">
        <v>22</v>
      </c>
      <c r="B940" s="141" t="s">
        <v>1613</v>
      </c>
      <c r="C940" s="143">
        <v>626522.66040000005</v>
      </c>
    </row>
    <row r="941" spans="1:3" x14ac:dyDescent="0.3">
      <c r="A941" s="142">
        <v>606</v>
      </c>
      <c r="B941" s="141" t="s">
        <v>1615</v>
      </c>
      <c r="C941" s="143">
        <v>1807630.138</v>
      </c>
    </row>
    <row r="942" spans="1:3" x14ac:dyDescent="0.3">
      <c r="A942" s="142">
        <v>664</v>
      </c>
      <c r="B942" s="141" t="s">
        <v>1616</v>
      </c>
      <c r="C942" s="143">
        <v>2433160.034</v>
      </c>
    </row>
    <row r="943" spans="1:3" x14ac:dyDescent="0.3">
      <c r="A943" s="142">
        <v>781</v>
      </c>
      <c r="B943" s="141" t="s">
        <v>1619</v>
      </c>
      <c r="C943" s="143">
        <v>792.85378400000002</v>
      </c>
    </row>
    <row r="944" spans="1:3" x14ac:dyDescent="0.3">
      <c r="A944" s="142">
        <v>418</v>
      </c>
      <c r="B944" s="141" t="s">
        <v>5644</v>
      </c>
      <c r="C944" s="143">
        <v>649065.36170000001</v>
      </c>
    </row>
    <row r="945" spans="1:3" x14ac:dyDescent="0.3">
      <c r="A945" s="142">
        <v>309</v>
      </c>
      <c r="B945" s="141" t="s">
        <v>2021</v>
      </c>
      <c r="C945" s="143">
        <v>3782.7897050000001</v>
      </c>
    </row>
    <row r="946" spans="1:3" x14ac:dyDescent="0.3">
      <c r="A946" s="142">
        <v>485</v>
      </c>
      <c r="B946" s="141" t="s">
        <v>2025</v>
      </c>
      <c r="C946" s="143">
        <v>73.820346860000001</v>
      </c>
    </row>
    <row r="947" spans="1:3" x14ac:dyDescent="0.3">
      <c r="A947" s="142">
        <v>630</v>
      </c>
      <c r="B947" s="141" t="s">
        <v>2026</v>
      </c>
      <c r="C947" s="143">
        <v>109189.73450000001</v>
      </c>
    </row>
    <row r="948" spans="1:3" x14ac:dyDescent="0.3">
      <c r="A948" s="142">
        <v>509</v>
      </c>
      <c r="B948" s="141" t="s">
        <v>2028</v>
      </c>
      <c r="C948" s="143">
        <v>701244.30370000005</v>
      </c>
    </row>
    <row r="949" spans="1:3" x14ac:dyDescent="0.3">
      <c r="A949" s="142">
        <v>536</v>
      </c>
      <c r="B949" s="141" t="s">
        <v>2030</v>
      </c>
      <c r="C949" s="143">
        <v>185673.4002</v>
      </c>
    </row>
    <row r="950" spans="1:3" x14ac:dyDescent="0.3">
      <c r="A950" s="142">
        <v>70</v>
      </c>
      <c r="B950" s="141" t="s">
        <v>2032</v>
      </c>
      <c r="C950" s="143">
        <v>298281.91159999999</v>
      </c>
    </row>
    <row r="951" spans="1:3" x14ac:dyDescent="0.3">
      <c r="A951" s="142">
        <v>336</v>
      </c>
      <c r="B951" s="141" t="s">
        <v>2034</v>
      </c>
      <c r="C951" s="143">
        <v>101976.3461</v>
      </c>
    </row>
    <row r="952" spans="1:3" x14ac:dyDescent="0.3">
      <c r="A952" s="142">
        <v>465</v>
      </c>
      <c r="B952" s="141" t="s">
        <v>1099</v>
      </c>
      <c r="C952" s="143">
        <v>1094484.3799999999</v>
      </c>
    </row>
    <row r="953" spans="1:3" x14ac:dyDescent="0.3">
      <c r="A953" s="142">
        <v>663</v>
      </c>
      <c r="B953" s="141" t="s">
        <v>1101</v>
      </c>
      <c r="C953" s="143">
        <v>10000.581630000001</v>
      </c>
    </row>
    <row r="954" spans="1:3" x14ac:dyDescent="0.3">
      <c r="A954" s="142">
        <v>728</v>
      </c>
      <c r="B954" s="141" t="s">
        <v>1102</v>
      </c>
      <c r="C954" s="143">
        <v>13029.68893</v>
      </c>
    </row>
    <row r="955" spans="1:3" x14ac:dyDescent="0.3">
      <c r="A955" s="142">
        <v>762</v>
      </c>
      <c r="B955" s="141" t="s">
        <v>1104</v>
      </c>
      <c r="C955" s="143">
        <v>70910.57316</v>
      </c>
    </row>
    <row r="956" spans="1:3" x14ac:dyDescent="0.3">
      <c r="A956" s="142">
        <v>128</v>
      </c>
      <c r="B956" s="141" t="s">
        <v>1106</v>
      </c>
      <c r="C956" s="143">
        <v>89716.327579999997</v>
      </c>
    </row>
    <row r="957" spans="1:3" x14ac:dyDescent="0.3">
      <c r="A957" s="142">
        <v>595</v>
      </c>
      <c r="B957" s="141" t="s">
        <v>2313</v>
      </c>
      <c r="C957" s="143">
        <v>132348.31039999999</v>
      </c>
    </row>
    <row r="958" spans="1:3" x14ac:dyDescent="0.3">
      <c r="A958" s="142">
        <v>204</v>
      </c>
      <c r="B958" s="141" t="s">
        <v>1363</v>
      </c>
      <c r="C958" s="143">
        <v>313881.73800000001</v>
      </c>
    </row>
    <row r="959" spans="1:3" x14ac:dyDescent="0.3">
      <c r="A959" s="142">
        <v>260</v>
      </c>
      <c r="B959" s="141" t="s">
        <v>1365</v>
      </c>
      <c r="C959" s="143">
        <v>1948667.7930000001</v>
      </c>
    </row>
    <row r="960" spans="1:3" x14ac:dyDescent="0.3">
      <c r="A960" s="142">
        <v>616</v>
      </c>
      <c r="B960" s="141" t="s">
        <v>1109</v>
      </c>
      <c r="C960" s="143">
        <v>94328.796539999996</v>
      </c>
    </row>
    <row r="961" spans="1:3" x14ac:dyDescent="0.3">
      <c r="A961" s="142">
        <v>16</v>
      </c>
      <c r="B961" s="141" t="s">
        <v>1111</v>
      </c>
      <c r="C961" s="143">
        <v>23266.758979999999</v>
      </c>
    </row>
    <row r="962" spans="1:3" x14ac:dyDescent="0.3">
      <c r="A962" s="142">
        <v>352</v>
      </c>
      <c r="B962" s="141" t="s">
        <v>1115</v>
      </c>
      <c r="C962" s="143">
        <v>2687793.057</v>
      </c>
    </row>
    <row r="963" spans="1:3" x14ac:dyDescent="0.3">
      <c r="A963" s="142">
        <v>423</v>
      </c>
      <c r="B963" s="141" t="s">
        <v>1117</v>
      </c>
      <c r="C963" s="143">
        <v>298192.00579999998</v>
      </c>
    </row>
    <row r="964" spans="1:3" x14ac:dyDescent="0.3">
      <c r="A964" s="142">
        <v>67</v>
      </c>
      <c r="B964" s="141" t="s">
        <v>1119</v>
      </c>
      <c r="C964" s="143">
        <v>239836.65710000001</v>
      </c>
    </row>
    <row r="965" spans="1:3" x14ac:dyDescent="0.3">
      <c r="A965" s="142">
        <v>238</v>
      </c>
      <c r="B965" s="141" t="s">
        <v>1122</v>
      </c>
      <c r="C965" s="143">
        <v>21.39816347</v>
      </c>
    </row>
    <row r="966" spans="1:3" x14ac:dyDescent="0.3">
      <c r="A966" s="142">
        <v>425</v>
      </c>
      <c r="B966" s="141" t="s">
        <v>1131</v>
      </c>
      <c r="C966" s="143">
        <v>501346.01150000002</v>
      </c>
    </row>
    <row r="967" spans="1:3" x14ac:dyDescent="0.3">
      <c r="A967" s="142">
        <v>450</v>
      </c>
      <c r="B967" s="141" t="s">
        <v>1134</v>
      </c>
      <c r="C967" s="143">
        <v>7092.4175489999998</v>
      </c>
    </row>
    <row r="968" spans="1:3" x14ac:dyDescent="0.3">
      <c r="A968" s="142">
        <v>124</v>
      </c>
      <c r="B968" s="141" t="s">
        <v>1136</v>
      </c>
      <c r="C968" s="143">
        <v>46872.328630000004</v>
      </c>
    </row>
    <row r="969" spans="1:3" x14ac:dyDescent="0.3">
      <c r="A969" s="142">
        <v>618</v>
      </c>
      <c r="B969" s="141" t="s">
        <v>1138</v>
      </c>
      <c r="C969" s="143">
        <v>355998.49410000001</v>
      </c>
    </row>
    <row r="970" spans="1:3" x14ac:dyDescent="0.3">
      <c r="A970" s="142">
        <v>339</v>
      </c>
      <c r="B970" s="141" t="s">
        <v>1140</v>
      </c>
      <c r="C970" s="143">
        <v>1756057.9809999999</v>
      </c>
    </row>
    <row r="971" spans="1:3" x14ac:dyDescent="0.3">
      <c r="A971" s="142">
        <v>522</v>
      </c>
      <c r="B971" s="141" t="s">
        <v>1142</v>
      </c>
      <c r="C971" s="143">
        <v>639919.41769999999</v>
      </c>
    </row>
    <row r="972" spans="1:3" x14ac:dyDescent="0.3">
      <c r="A972" s="142">
        <v>491</v>
      </c>
      <c r="B972" s="141" t="s">
        <v>1144</v>
      </c>
      <c r="C972" s="143">
        <v>48838.501779999999</v>
      </c>
    </row>
    <row r="973" spans="1:3" x14ac:dyDescent="0.3">
      <c r="A973" s="142">
        <v>538</v>
      </c>
      <c r="B973" s="141" t="s">
        <v>1146</v>
      </c>
      <c r="C973" s="143">
        <v>4992.7556830000003</v>
      </c>
    </row>
    <row r="974" spans="1:3" x14ac:dyDescent="0.3">
      <c r="A974" s="142">
        <v>582</v>
      </c>
      <c r="B974" s="141" t="s">
        <v>1278</v>
      </c>
      <c r="C974" s="143">
        <v>7247.3053540000001</v>
      </c>
    </row>
    <row r="975" spans="1:3" x14ac:dyDescent="0.3">
      <c r="A975" s="142">
        <v>1090</v>
      </c>
      <c r="B975" s="141" t="s">
        <v>463</v>
      </c>
      <c r="C975" s="143">
        <v>10206.30387</v>
      </c>
    </row>
    <row r="976" spans="1:3" x14ac:dyDescent="0.3">
      <c r="A976" s="142">
        <v>61</v>
      </c>
      <c r="B976" s="141" t="s">
        <v>465</v>
      </c>
      <c r="C976" s="143">
        <v>348.99549519999999</v>
      </c>
    </row>
    <row r="977" spans="1:3" x14ac:dyDescent="0.3">
      <c r="A977" s="142">
        <v>259</v>
      </c>
      <c r="B977" s="141" t="s">
        <v>467</v>
      </c>
      <c r="C977" s="143">
        <v>110369.3572</v>
      </c>
    </row>
    <row r="978" spans="1:3" x14ac:dyDescent="0.3">
      <c r="A978" s="142">
        <v>1091</v>
      </c>
      <c r="B978" s="141" t="s">
        <v>470</v>
      </c>
      <c r="C978" s="143">
        <v>6867.7231670000001</v>
      </c>
    </row>
    <row r="979" spans="1:3" x14ac:dyDescent="0.3">
      <c r="A979" s="142">
        <v>34</v>
      </c>
      <c r="B979" s="141" t="s">
        <v>473</v>
      </c>
      <c r="C979" s="143">
        <v>23741.009900000001</v>
      </c>
    </row>
    <row r="980" spans="1:3" x14ac:dyDescent="0.3">
      <c r="A980" s="142">
        <v>1092</v>
      </c>
      <c r="B980" s="141" t="s">
        <v>477</v>
      </c>
      <c r="C980" s="143">
        <v>675187.52240000002</v>
      </c>
    </row>
    <row r="981" spans="1:3" x14ac:dyDescent="0.3">
      <c r="A981" s="142">
        <v>129</v>
      </c>
      <c r="B981" s="141" t="s">
        <v>480</v>
      </c>
      <c r="C981" s="143">
        <v>353708.52020000003</v>
      </c>
    </row>
    <row r="982" spans="1:3" x14ac:dyDescent="0.3">
      <c r="A982" s="142">
        <v>123</v>
      </c>
      <c r="B982" s="141" t="s">
        <v>2316</v>
      </c>
      <c r="C982" s="143">
        <v>205.324995</v>
      </c>
    </row>
    <row r="983" spans="1:3" x14ac:dyDescent="0.3">
      <c r="A983" s="142">
        <v>735</v>
      </c>
      <c r="B983" s="141" t="s">
        <v>2318</v>
      </c>
      <c r="C983" s="143">
        <v>103076.6321</v>
      </c>
    </row>
    <row r="984" spans="1:3" x14ac:dyDescent="0.3">
      <c r="A984" s="142">
        <v>774</v>
      </c>
      <c r="B984" s="141" t="s">
        <v>2320</v>
      </c>
      <c r="C984" s="143">
        <v>3007.224768</v>
      </c>
    </row>
    <row r="985" spans="1:3" x14ac:dyDescent="0.3">
      <c r="A985" s="142">
        <v>1093</v>
      </c>
      <c r="B985" s="141" t="s">
        <v>2322</v>
      </c>
      <c r="C985" s="143">
        <v>214525.4339</v>
      </c>
    </row>
    <row r="986" spans="1:3" x14ac:dyDescent="0.3">
      <c r="A986" s="142">
        <v>1094</v>
      </c>
      <c r="B986" s="141" t="s">
        <v>2323</v>
      </c>
      <c r="C986" s="143">
        <v>35281.134250000003</v>
      </c>
    </row>
    <row r="987" spans="1:3" x14ac:dyDescent="0.3">
      <c r="A987" s="142">
        <v>1095</v>
      </c>
      <c r="B987" s="141" t="s">
        <v>2325</v>
      </c>
      <c r="C987" s="143">
        <v>6422.613042</v>
      </c>
    </row>
    <row r="988" spans="1:3" x14ac:dyDescent="0.3">
      <c r="A988" s="142">
        <v>773</v>
      </c>
      <c r="B988" s="141" t="s">
        <v>2330</v>
      </c>
      <c r="C988" s="143">
        <v>116838.6122</v>
      </c>
    </row>
    <row r="989" spans="1:3" x14ac:dyDescent="0.3">
      <c r="A989" s="142">
        <v>699</v>
      </c>
      <c r="B989" s="141" t="s">
        <v>2332</v>
      </c>
      <c r="C989" s="143">
        <v>13392.432119999999</v>
      </c>
    </row>
    <row r="990" spans="1:3" x14ac:dyDescent="0.3">
      <c r="A990" s="142">
        <v>1096</v>
      </c>
      <c r="B990" s="141" t="s">
        <v>483</v>
      </c>
      <c r="C990" s="143">
        <v>938833.22230000002</v>
      </c>
    </row>
    <row r="991" spans="1:3" x14ac:dyDescent="0.3">
      <c r="A991" s="142">
        <v>1097</v>
      </c>
      <c r="B991" s="141" t="s">
        <v>489</v>
      </c>
      <c r="C991" s="143">
        <v>92766.76268</v>
      </c>
    </row>
    <row r="992" spans="1:3" x14ac:dyDescent="0.3">
      <c r="A992" s="142">
        <v>166</v>
      </c>
      <c r="B992" s="141" t="s">
        <v>491</v>
      </c>
      <c r="C992" s="143">
        <v>9165398.8939999994</v>
      </c>
    </row>
    <row r="993" spans="1:3" x14ac:dyDescent="0.3">
      <c r="A993" s="142">
        <v>607</v>
      </c>
      <c r="B993" s="141" t="s">
        <v>493</v>
      </c>
      <c r="C993" s="143">
        <v>5319619.5999999996</v>
      </c>
    </row>
    <row r="994" spans="1:3" x14ac:dyDescent="0.3">
      <c r="A994" s="142">
        <v>194</v>
      </c>
      <c r="B994" s="141" t="s">
        <v>496</v>
      </c>
      <c r="C994" s="143">
        <v>996852.72199999995</v>
      </c>
    </row>
    <row r="995" spans="1:3" x14ac:dyDescent="0.3">
      <c r="A995" s="142">
        <v>489</v>
      </c>
      <c r="B995" s="141" t="s">
        <v>1376</v>
      </c>
      <c r="C995" s="143">
        <v>188251.07639999999</v>
      </c>
    </row>
    <row r="996" spans="1:3" x14ac:dyDescent="0.3">
      <c r="A996" s="142">
        <v>189</v>
      </c>
      <c r="B996" s="141" t="s">
        <v>1381</v>
      </c>
      <c r="C996" s="143">
        <v>31396803.739999998</v>
      </c>
    </row>
    <row r="997" spans="1:3" x14ac:dyDescent="0.3">
      <c r="A997" s="142">
        <v>615</v>
      </c>
      <c r="B997" s="141" t="s">
        <v>1383</v>
      </c>
      <c r="C997" s="143">
        <v>1036415.998</v>
      </c>
    </row>
    <row r="998" spans="1:3" x14ac:dyDescent="0.3">
      <c r="A998" s="142">
        <v>90</v>
      </c>
      <c r="B998" s="141" t="s">
        <v>1385</v>
      </c>
      <c r="C998" s="143">
        <v>31445766.010000002</v>
      </c>
    </row>
    <row r="999" spans="1:3" x14ac:dyDescent="0.3">
      <c r="A999" s="142">
        <v>751</v>
      </c>
      <c r="B999" s="141" t="s">
        <v>1387</v>
      </c>
      <c r="C999" s="143">
        <v>1879058.1980000001</v>
      </c>
    </row>
    <row r="1000" spans="1:3" x14ac:dyDescent="0.3">
      <c r="A1000" s="142">
        <v>304</v>
      </c>
      <c r="B1000" s="141" t="s">
        <v>1389</v>
      </c>
      <c r="C1000" s="143">
        <v>720094.74930000002</v>
      </c>
    </row>
    <row r="1001" spans="1:3" x14ac:dyDescent="0.3">
      <c r="A1001" s="142">
        <v>479</v>
      </c>
      <c r="B1001" s="141" t="s">
        <v>1391</v>
      </c>
      <c r="C1001" s="143">
        <v>17880725.899999999</v>
      </c>
    </row>
    <row r="1002" spans="1:3" x14ac:dyDescent="0.3">
      <c r="A1002" s="142">
        <v>640</v>
      </c>
      <c r="B1002" s="141" t="s">
        <v>2037</v>
      </c>
      <c r="C1002" s="143">
        <v>530442.90249999997</v>
      </c>
    </row>
    <row r="1003" spans="1:3" x14ac:dyDescent="0.3">
      <c r="A1003" s="142">
        <v>617</v>
      </c>
      <c r="B1003" s="141" t="s">
        <v>2336</v>
      </c>
      <c r="C1003" s="143">
        <v>1674.4963519999999</v>
      </c>
    </row>
    <row r="1004" spans="1:3" x14ac:dyDescent="0.3">
      <c r="A1004" s="142">
        <v>391</v>
      </c>
      <c r="B1004" s="141" t="s">
        <v>2337</v>
      </c>
      <c r="C1004" s="143">
        <v>49608.737569999998</v>
      </c>
    </row>
    <row r="1005" spans="1:3" x14ac:dyDescent="0.3">
      <c r="A1005" s="142">
        <v>1098</v>
      </c>
      <c r="B1005" s="141" t="s">
        <v>538</v>
      </c>
      <c r="C1005" s="143">
        <v>1273030.132</v>
      </c>
    </row>
    <row r="1006" spans="1:3" x14ac:dyDescent="0.3">
      <c r="A1006" s="142">
        <v>573</v>
      </c>
      <c r="B1006" s="141" t="s">
        <v>540</v>
      </c>
      <c r="C1006" s="143">
        <v>1116760.6850000001</v>
      </c>
    </row>
    <row r="1007" spans="1:3" x14ac:dyDescent="0.3">
      <c r="A1007" s="142">
        <v>398</v>
      </c>
      <c r="B1007" s="141" t="s">
        <v>214</v>
      </c>
      <c r="C1007" s="143">
        <v>5974759.2489999998</v>
      </c>
    </row>
    <row r="1008" spans="1:3" x14ac:dyDescent="0.3">
      <c r="A1008" s="142">
        <v>609</v>
      </c>
      <c r="B1008" s="141" t="s">
        <v>216</v>
      </c>
      <c r="C1008" s="143">
        <v>7081.096313</v>
      </c>
    </row>
    <row r="1009" spans="1:3" x14ac:dyDescent="0.3">
      <c r="A1009" s="142">
        <v>360</v>
      </c>
      <c r="B1009" s="141" t="s">
        <v>221</v>
      </c>
      <c r="C1009" s="143">
        <v>11089.024020000001</v>
      </c>
    </row>
    <row r="1010" spans="1:3" x14ac:dyDescent="0.3">
      <c r="A1010" s="142">
        <v>1099</v>
      </c>
      <c r="B1010" s="141" t="s">
        <v>219</v>
      </c>
      <c r="C1010" s="143">
        <v>73336.799669999993</v>
      </c>
    </row>
    <row r="1011" spans="1:3" x14ac:dyDescent="0.3">
      <c r="A1011" s="142">
        <v>1100</v>
      </c>
      <c r="B1011" s="141" t="s">
        <v>223</v>
      </c>
      <c r="C1011" s="143">
        <v>3281.894812</v>
      </c>
    </row>
    <row r="1012" spans="1:3" x14ac:dyDescent="0.3">
      <c r="A1012" s="142">
        <v>127</v>
      </c>
      <c r="B1012" s="141" t="s">
        <v>225</v>
      </c>
      <c r="C1012" s="143">
        <v>25.344836789999999</v>
      </c>
    </row>
    <row r="1013" spans="1:3" x14ac:dyDescent="0.3">
      <c r="A1013" s="142">
        <v>586</v>
      </c>
      <c r="B1013" s="141" t="s">
        <v>228</v>
      </c>
      <c r="C1013" s="143">
        <v>123719.4544</v>
      </c>
    </row>
    <row r="1014" spans="1:3" x14ac:dyDescent="0.3">
      <c r="A1014" s="142">
        <v>763</v>
      </c>
      <c r="B1014" s="141" t="s">
        <v>231</v>
      </c>
      <c r="C1014" s="143">
        <v>2649614.8539999998</v>
      </c>
    </row>
    <row r="1015" spans="1:3" x14ac:dyDescent="0.3">
      <c r="A1015" s="142">
        <v>241</v>
      </c>
      <c r="B1015" s="141" t="s">
        <v>233</v>
      </c>
      <c r="C1015" s="143">
        <v>2833.571297</v>
      </c>
    </row>
    <row r="1016" spans="1:3" x14ac:dyDescent="0.3">
      <c r="A1016" s="142">
        <v>264</v>
      </c>
      <c r="B1016" s="141" t="s">
        <v>236</v>
      </c>
      <c r="C1016" s="143">
        <v>601950.89249999996</v>
      </c>
    </row>
    <row r="1017" spans="1:3" x14ac:dyDescent="0.3">
      <c r="A1017" s="142">
        <v>1101</v>
      </c>
      <c r="B1017" s="141" t="s">
        <v>238</v>
      </c>
      <c r="C1017" s="143">
        <v>11895.506100000001</v>
      </c>
    </row>
    <row r="1018" spans="1:3" x14ac:dyDescent="0.3">
      <c r="A1018" s="142">
        <v>1102</v>
      </c>
      <c r="B1018" s="141" t="s">
        <v>243</v>
      </c>
      <c r="C1018" s="143">
        <v>85213.910810000001</v>
      </c>
    </row>
    <row r="1019" spans="1:3" x14ac:dyDescent="0.3">
      <c r="A1019" s="142">
        <v>550</v>
      </c>
      <c r="B1019" s="141" t="s">
        <v>240</v>
      </c>
      <c r="C1019" s="143">
        <v>660813.31530000002</v>
      </c>
    </row>
    <row r="1020" spans="1:3" x14ac:dyDescent="0.3">
      <c r="A1020" s="142">
        <v>1103</v>
      </c>
      <c r="B1020" s="141" t="s">
        <v>245</v>
      </c>
      <c r="C1020" s="143">
        <v>36896.899830000002</v>
      </c>
    </row>
    <row r="1021" spans="1:3" x14ac:dyDescent="0.3">
      <c r="A1021" s="142">
        <v>426</v>
      </c>
      <c r="B1021" s="141" t="s">
        <v>247</v>
      </c>
      <c r="C1021" s="143">
        <v>960642.45369999995</v>
      </c>
    </row>
    <row r="1022" spans="1:3" x14ac:dyDescent="0.3">
      <c r="A1022" s="142">
        <v>1104</v>
      </c>
      <c r="B1022" s="141" t="s">
        <v>249</v>
      </c>
      <c r="C1022" s="143">
        <v>85336.727490000005</v>
      </c>
    </row>
    <row r="1023" spans="1:3" x14ac:dyDescent="0.3">
      <c r="A1023" s="142">
        <v>652</v>
      </c>
      <c r="B1023" s="141" t="s">
        <v>251</v>
      </c>
      <c r="C1023" s="143">
        <v>18050.50549</v>
      </c>
    </row>
    <row r="1024" spans="1:3" x14ac:dyDescent="0.3">
      <c r="A1024" s="142">
        <v>1105</v>
      </c>
      <c r="B1024" s="141" t="s">
        <v>254</v>
      </c>
      <c r="C1024" s="143">
        <v>84183.742629999993</v>
      </c>
    </row>
    <row r="1025" spans="1:3" x14ac:dyDescent="0.3">
      <c r="A1025" s="142">
        <v>1106</v>
      </c>
      <c r="B1025" s="141" t="s">
        <v>256</v>
      </c>
      <c r="C1025" s="143">
        <v>253379.5239</v>
      </c>
    </row>
    <row r="1026" spans="1:3" x14ac:dyDescent="0.3">
      <c r="A1026" s="142">
        <v>802</v>
      </c>
      <c r="B1026" s="141" t="s">
        <v>258</v>
      </c>
      <c r="C1026" s="143">
        <v>2.04573245</v>
      </c>
    </row>
    <row r="1027" spans="1:3" x14ac:dyDescent="0.3">
      <c r="A1027" s="142">
        <v>106</v>
      </c>
      <c r="B1027" s="141" t="s">
        <v>261</v>
      </c>
      <c r="C1027" s="143">
        <v>76221.863060000003</v>
      </c>
    </row>
    <row r="1028" spans="1:3" x14ac:dyDescent="0.3">
      <c r="A1028" s="142">
        <v>370</v>
      </c>
      <c r="B1028" s="141" t="s">
        <v>264</v>
      </c>
      <c r="C1028" s="143">
        <v>658090.73190000001</v>
      </c>
    </row>
    <row r="1029" spans="1:3" x14ac:dyDescent="0.3">
      <c r="A1029" s="142">
        <v>267</v>
      </c>
      <c r="B1029" s="141" t="s">
        <v>266</v>
      </c>
      <c r="C1029" s="143">
        <v>0.18449997300000001</v>
      </c>
    </row>
    <row r="1030" spans="1:3" x14ac:dyDescent="0.3">
      <c r="A1030" s="142">
        <v>155</v>
      </c>
      <c r="B1030" s="141" t="s">
        <v>269</v>
      </c>
      <c r="C1030" s="143">
        <v>19324.937310000001</v>
      </c>
    </row>
    <row r="1031" spans="1:3" x14ac:dyDescent="0.3">
      <c r="A1031" s="142">
        <v>120</v>
      </c>
      <c r="B1031" s="141" t="s">
        <v>272</v>
      </c>
      <c r="C1031" s="143">
        <v>82429.039430000004</v>
      </c>
    </row>
    <row r="1032" spans="1:3" x14ac:dyDescent="0.3">
      <c r="A1032" s="142">
        <v>219</v>
      </c>
      <c r="B1032" s="141" t="s">
        <v>275</v>
      </c>
      <c r="C1032" s="143">
        <v>399929.45380000002</v>
      </c>
    </row>
    <row r="1033" spans="1:3" x14ac:dyDescent="0.3">
      <c r="A1033" s="142">
        <v>666</v>
      </c>
      <c r="B1033" s="141" t="s">
        <v>277</v>
      </c>
      <c r="C1033" s="143">
        <v>905548.77830000001</v>
      </c>
    </row>
    <row r="1034" spans="1:3" x14ac:dyDescent="0.3">
      <c r="A1034" s="142">
        <v>1107</v>
      </c>
      <c r="B1034" s="141" t="s">
        <v>281</v>
      </c>
      <c r="C1034" s="143">
        <v>139.4845857</v>
      </c>
    </row>
    <row r="1035" spans="1:3" x14ac:dyDescent="0.3">
      <c r="A1035" s="142">
        <v>466</v>
      </c>
      <c r="B1035" s="141" t="s">
        <v>283</v>
      </c>
      <c r="C1035" s="143">
        <v>1423186.0490000001</v>
      </c>
    </row>
    <row r="1036" spans="1:3" x14ac:dyDescent="0.3">
      <c r="A1036" s="142">
        <v>1108</v>
      </c>
      <c r="B1036" s="141" t="s">
        <v>285</v>
      </c>
      <c r="C1036" s="143">
        <v>688599.07640000002</v>
      </c>
    </row>
    <row r="1037" spans="1:3" x14ac:dyDescent="0.3">
      <c r="A1037" s="142">
        <v>1109</v>
      </c>
      <c r="B1037" s="141" t="s">
        <v>287</v>
      </c>
      <c r="C1037" s="143">
        <v>83678.227050000001</v>
      </c>
    </row>
    <row r="1038" spans="1:3" x14ac:dyDescent="0.3">
      <c r="A1038" s="142">
        <v>1110</v>
      </c>
      <c r="B1038" s="141" t="s">
        <v>289</v>
      </c>
      <c r="C1038" s="143">
        <v>48487.069609999999</v>
      </c>
    </row>
    <row r="1039" spans="1:3" x14ac:dyDescent="0.3">
      <c r="A1039" s="142">
        <v>772</v>
      </c>
      <c r="B1039" s="141" t="s">
        <v>291</v>
      </c>
      <c r="C1039" s="143">
        <v>45345.537210000002</v>
      </c>
    </row>
    <row r="1040" spans="1:3" x14ac:dyDescent="0.3">
      <c r="A1040" s="142">
        <v>1111</v>
      </c>
      <c r="B1040" s="141" t="s">
        <v>293</v>
      </c>
      <c r="C1040" s="143">
        <v>578.33373979999999</v>
      </c>
    </row>
    <row r="1041" spans="1:3" x14ac:dyDescent="0.3">
      <c r="A1041" s="142">
        <v>1112</v>
      </c>
      <c r="B1041" s="141" t="s">
        <v>295</v>
      </c>
      <c r="C1041" s="143">
        <v>439.32488590000003</v>
      </c>
    </row>
    <row r="1042" spans="1:3" x14ac:dyDescent="0.3">
      <c r="A1042" s="142">
        <v>1113</v>
      </c>
      <c r="B1042" s="141" t="s">
        <v>297</v>
      </c>
      <c r="C1042" s="143">
        <v>3434528.0070000002</v>
      </c>
    </row>
    <row r="1043" spans="1:3" x14ac:dyDescent="0.3">
      <c r="A1043" s="142">
        <v>29</v>
      </c>
      <c r="B1043" s="141" t="s">
        <v>570</v>
      </c>
      <c r="C1043" s="143">
        <v>1448529.3840000001</v>
      </c>
    </row>
    <row r="1044" spans="1:3" x14ac:dyDescent="0.3">
      <c r="A1044" s="142">
        <v>628</v>
      </c>
      <c r="B1044" s="141" t="s">
        <v>572</v>
      </c>
      <c r="C1044" s="143">
        <v>435617.13740000001</v>
      </c>
    </row>
    <row r="1045" spans="1:3" x14ac:dyDescent="0.3">
      <c r="A1045" s="142">
        <v>1114</v>
      </c>
      <c r="B1045" s="141" t="s">
        <v>574</v>
      </c>
      <c r="C1045" s="143">
        <v>81323.518519999998</v>
      </c>
    </row>
    <row r="1046" spans="1:3" x14ac:dyDescent="0.3">
      <c r="A1046" s="142">
        <v>248</v>
      </c>
      <c r="B1046" s="141" t="s">
        <v>576</v>
      </c>
      <c r="C1046" s="143">
        <v>411886.1214</v>
      </c>
    </row>
    <row r="1047" spans="1:3" x14ac:dyDescent="0.3">
      <c r="A1047" s="142">
        <v>171</v>
      </c>
      <c r="B1047" s="141" t="s">
        <v>578</v>
      </c>
      <c r="C1047" s="143">
        <v>183187.86429999999</v>
      </c>
    </row>
    <row r="1048" spans="1:3" x14ac:dyDescent="0.3">
      <c r="A1048" s="142">
        <v>1115</v>
      </c>
      <c r="B1048" s="141" t="s">
        <v>580</v>
      </c>
      <c r="C1048" s="143">
        <v>471254.1777</v>
      </c>
    </row>
    <row r="1049" spans="1:3" x14ac:dyDescent="0.3">
      <c r="A1049" s="142">
        <v>1116</v>
      </c>
      <c r="B1049" s="141" t="s">
        <v>584</v>
      </c>
      <c r="C1049" s="143">
        <v>226166.53039999999</v>
      </c>
    </row>
    <row r="1050" spans="1:3" x14ac:dyDescent="0.3">
      <c r="A1050" s="142">
        <v>47</v>
      </c>
      <c r="B1050" s="141" t="s">
        <v>586</v>
      </c>
      <c r="C1050" s="143">
        <v>752068.57720000006</v>
      </c>
    </row>
    <row r="1051" spans="1:3" x14ac:dyDescent="0.3">
      <c r="A1051" s="142">
        <v>619</v>
      </c>
      <c r="B1051" s="141" t="s">
        <v>589</v>
      </c>
      <c r="C1051" s="143">
        <v>1659467.027</v>
      </c>
    </row>
    <row r="1052" spans="1:3" x14ac:dyDescent="0.3">
      <c r="A1052" s="142">
        <v>552</v>
      </c>
      <c r="B1052" s="141" t="s">
        <v>591</v>
      </c>
      <c r="C1052" s="143">
        <v>13698.300209999999</v>
      </c>
    </row>
    <row r="1053" spans="1:3" x14ac:dyDescent="0.3">
      <c r="A1053" s="142">
        <v>275</v>
      </c>
      <c r="B1053" s="141" t="s">
        <v>593</v>
      </c>
      <c r="C1053" s="143">
        <v>600038.75490000006</v>
      </c>
    </row>
    <row r="1054" spans="1:3" x14ac:dyDescent="0.3">
      <c r="A1054" s="142">
        <v>25</v>
      </c>
      <c r="B1054" s="141" t="s">
        <v>595</v>
      </c>
      <c r="C1054" s="143">
        <v>1135329.0989999999</v>
      </c>
    </row>
    <row r="1055" spans="1:3" x14ac:dyDescent="0.3">
      <c r="A1055" s="142">
        <v>94</v>
      </c>
      <c r="B1055" s="141" t="s">
        <v>597</v>
      </c>
      <c r="C1055" s="143">
        <v>12525.036169999999</v>
      </c>
    </row>
    <row r="1056" spans="1:3" x14ac:dyDescent="0.3">
      <c r="A1056" s="142">
        <v>372</v>
      </c>
      <c r="B1056" s="141" t="s">
        <v>600</v>
      </c>
      <c r="C1056" s="143">
        <v>1282019.9069999999</v>
      </c>
    </row>
    <row r="1057" spans="1:3" x14ac:dyDescent="0.3">
      <c r="A1057" s="142">
        <v>442</v>
      </c>
      <c r="B1057" s="141" t="s">
        <v>602</v>
      </c>
      <c r="C1057" s="143">
        <v>580439.10270000005</v>
      </c>
    </row>
    <row r="1058" spans="1:3" x14ac:dyDescent="0.3">
      <c r="A1058" s="142">
        <v>797</v>
      </c>
      <c r="B1058" s="141" t="s">
        <v>604</v>
      </c>
      <c r="C1058" s="143">
        <v>2192249.906</v>
      </c>
    </row>
    <row r="1059" spans="1:3" x14ac:dyDescent="0.3">
      <c r="A1059" s="142">
        <v>1117</v>
      </c>
      <c r="B1059" s="141" t="s">
        <v>606</v>
      </c>
      <c r="C1059" s="143">
        <v>57868.607219999998</v>
      </c>
    </row>
    <row r="1060" spans="1:3" x14ac:dyDescent="0.3">
      <c r="A1060" s="142">
        <v>653</v>
      </c>
      <c r="B1060" s="141" t="s">
        <v>608</v>
      </c>
      <c r="C1060" s="143">
        <v>3646900.5660000001</v>
      </c>
    </row>
    <row r="1061" spans="1:3" x14ac:dyDescent="0.3">
      <c r="A1061" s="142">
        <v>1118</v>
      </c>
      <c r="B1061" s="141" t="s">
        <v>610</v>
      </c>
      <c r="C1061" s="143">
        <v>41407.083809999996</v>
      </c>
    </row>
    <row r="1062" spans="1:3" x14ac:dyDescent="0.3">
      <c r="A1062" s="142">
        <v>399</v>
      </c>
      <c r="B1062" s="141" t="s">
        <v>612</v>
      </c>
      <c r="C1062" s="143">
        <v>126107.2059</v>
      </c>
    </row>
    <row r="1063" spans="1:3" x14ac:dyDescent="0.3">
      <c r="A1063" s="142">
        <v>239</v>
      </c>
      <c r="B1063" s="141" t="s">
        <v>614</v>
      </c>
      <c r="C1063" s="143">
        <v>337416.82140000002</v>
      </c>
    </row>
    <row r="1064" spans="1:3" x14ac:dyDescent="0.3">
      <c r="A1064" s="142">
        <v>1119</v>
      </c>
      <c r="B1064" s="141" t="s">
        <v>744</v>
      </c>
      <c r="C1064" s="143">
        <v>10400326.5</v>
      </c>
    </row>
    <row r="1065" spans="1:3" x14ac:dyDescent="0.3">
      <c r="A1065" s="142">
        <v>579</v>
      </c>
      <c r="B1065" s="141" t="s">
        <v>2639</v>
      </c>
      <c r="C1065" s="143">
        <v>23421.622050000002</v>
      </c>
    </row>
    <row r="1066" spans="1:3" x14ac:dyDescent="0.3">
      <c r="A1066" s="142">
        <v>208</v>
      </c>
      <c r="B1066" s="141" t="s">
        <v>2642</v>
      </c>
      <c r="C1066" s="143">
        <v>1073406.781</v>
      </c>
    </row>
    <row r="1067" spans="1:3" x14ac:dyDescent="0.3">
      <c r="A1067" s="142">
        <v>1120</v>
      </c>
      <c r="B1067" s="141" t="s">
        <v>690</v>
      </c>
      <c r="C1067" s="143">
        <v>81530.745200000005</v>
      </c>
    </row>
    <row r="1068" spans="1:3" x14ac:dyDescent="0.3">
      <c r="A1068" s="142">
        <v>639</v>
      </c>
      <c r="B1068" s="141" t="s">
        <v>2260</v>
      </c>
      <c r="C1068" s="143">
        <v>478915.1986</v>
      </c>
    </row>
    <row r="1069" spans="1:3" x14ac:dyDescent="0.3">
      <c r="A1069" s="142">
        <v>481</v>
      </c>
      <c r="B1069" s="141" t="s">
        <v>2262</v>
      </c>
      <c r="C1069" s="143">
        <v>1095181.4439999999</v>
      </c>
    </row>
    <row r="1070" spans="1:3" x14ac:dyDescent="0.3">
      <c r="A1070" s="142">
        <v>121</v>
      </c>
      <c r="B1070" s="141" t="s">
        <v>2264</v>
      </c>
      <c r="C1070" s="143">
        <v>36158.83266</v>
      </c>
    </row>
    <row r="1071" spans="1:3" x14ac:dyDescent="0.3">
      <c r="A1071" s="142">
        <v>541</v>
      </c>
      <c r="B1071" s="141" t="s">
        <v>2266</v>
      </c>
      <c r="C1071" s="143">
        <v>1570.3361110000001</v>
      </c>
    </row>
    <row r="1072" spans="1:3" x14ac:dyDescent="0.3">
      <c r="A1072" s="142">
        <v>1121</v>
      </c>
      <c r="B1072" s="141" t="s">
        <v>2535</v>
      </c>
      <c r="C1072" s="143">
        <v>13373.25179</v>
      </c>
    </row>
    <row r="1073" spans="1:3" x14ac:dyDescent="0.3">
      <c r="A1073" s="142">
        <v>325</v>
      </c>
      <c r="B1073" s="141" t="s">
        <v>2537</v>
      </c>
      <c r="C1073" s="143">
        <v>3342370.8160000001</v>
      </c>
    </row>
    <row r="1074" spans="1:3" x14ac:dyDescent="0.3">
      <c r="A1074" s="142">
        <v>278</v>
      </c>
      <c r="B1074" s="141" t="s">
        <v>2540</v>
      </c>
      <c r="C1074" s="143">
        <v>814410.39060000004</v>
      </c>
    </row>
    <row r="1075" spans="1:3" x14ac:dyDescent="0.3">
      <c r="A1075" s="142">
        <v>1122</v>
      </c>
      <c r="B1075" s="141" t="s">
        <v>2543</v>
      </c>
      <c r="C1075" s="143">
        <v>7468235.1869999999</v>
      </c>
    </row>
    <row r="1076" spans="1:3" x14ac:dyDescent="0.3">
      <c r="A1076" s="142">
        <v>256</v>
      </c>
      <c r="B1076" s="141" t="s">
        <v>2546</v>
      </c>
      <c r="C1076" s="143">
        <v>370061.38209999999</v>
      </c>
    </row>
    <row r="1077" spans="1:3" x14ac:dyDescent="0.3">
      <c r="A1077" s="142">
        <v>169</v>
      </c>
      <c r="B1077" s="141" t="s">
        <v>2549</v>
      </c>
      <c r="C1077" s="143">
        <v>1707138.8359999999</v>
      </c>
    </row>
    <row r="1078" spans="1:3" x14ac:dyDescent="0.3">
      <c r="A1078" s="142">
        <v>588</v>
      </c>
      <c r="B1078" s="141" t="s">
        <v>2551</v>
      </c>
      <c r="C1078" s="143">
        <v>181612.5681</v>
      </c>
    </row>
    <row r="1079" spans="1:3" x14ac:dyDescent="0.3">
      <c r="A1079" s="142">
        <v>476</v>
      </c>
      <c r="B1079" s="141" t="s">
        <v>2553</v>
      </c>
      <c r="C1079" s="143">
        <v>652469.92220000003</v>
      </c>
    </row>
    <row r="1080" spans="1:3" x14ac:dyDescent="0.3">
      <c r="A1080" s="142">
        <v>501</v>
      </c>
      <c r="B1080" s="141" t="s">
        <v>1495</v>
      </c>
      <c r="C1080" s="143">
        <v>106129.31</v>
      </c>
    </row>
    <row r="1081" spans="1:3" x14ac:dyDescent="0.3">
      <c r="A1081" s="142">
        <v>1123</v>
      </c>
      <c r="B1081" s="141" t="s">
        <v>1505</v>
      </c>
      <c r="C1081" s="143">
        <v>166221.9002</v>
      </c>
    </row>
    <row r="1082" spans="1:3" x14ac:dyDescent="0.3">
      <c r="A1082" s="142">
        <v>119</v>
      </c>
      <c r="B1082" s="141" t="s">
        <v>1510</v>
      </c>
      <c r="C1082" s="143">
        <v>249157.2156</v>
      </c>
    </row>
    <row r="1083" spans="1:3" x14ac:dyDescent="0.3">
      <c r="A1083" s="142">
        <v>760</v>
      </c>
      <c r="B1083" s="141" t="s">
        <v>1511</v>
      </c>
      <c r="C1083" s="143">
        <v>176846.5472</v>
      </c>
    </row>
    <row r="1084" spans="1:3" x14ac:dyDescent="0.3">
      <c r="A1084" s="142">
        <v>775</v>
      </c>
      <c r="B1084" s="141" t="s">
        <v>1514</v>
      </c>
      <c r="C1084" s="143">
        <v>5177505.2309999997</v>
      </c>
    </row>
    <row r="1085" spans="1:3" x14ac:dyDescent="0.3">
      <c r="A1085" s="142">
        <v>419</v>
      </c>
      <c r="B1085" s="141" t="s">
        <v>1516</v>
      </c>
      <c r="C1085" s="143">
        <v>778866.54989999998</v>
      </c>
    </row>
    <row r="1086" spans="1:3" x14ac:dyDescent="0.3">
      <c r="A1086" s="142">
        <v>50</v>
      </c>
      <c r="B1086" s="141" t="s">
        <v>1518</v>
      </c>
      <c r="C1086" s="143">
        <v>824134.05550000002</v>
      </c>
    </row>
    <row r="1087" spans="1:3" x14ac:dyDescent="0.3">
      <c r="A1087" s="142">
        <v>394</v>
      </c>
      <c r="B1087" s="141" t="s">
        <v>1520</v>
      </c>
      <c r="C1087" s="143">
        <v>207005.87330000001</v>
      </c>
    </row>
    <row r="1088" spans="1:3" x14ac:dyDescent="0.3">
      <c r="A1088" s="142">
        <v>63</v>
      </c>
      <c r="B1088" s="141" t="s">
        <v>1522</v>
      </c>
      <c r="C1088" s="143">
        <v>239803.73389999999</v>
      </c>
    </row>
    <row r="1089" spans="1:3" x14ac:dyDescent="0.3">
      <c r="A1089" s="142">
        <v>1124</v>
      </c>
      <c r="B1089" s="141" t="s">
        <v>1525</v>
      </c>
      <c r="C1089" s="143">
        <v>2811.5568280000002</v>
      </c>
    </row>
    <row r="1090" spans="1:3" x14ac:dyDescent="0.3">
      <c r="A1090" s="142">
        <v>310</v>
      </c>
      <c r="B1090" s="141" t="s">
        <v>1527</v>
      </c>
      <c r="C1090" s="143">
        <v>270735.12060000002</v>
      </c>
    </row>
    <row r="1091" spans="1:3" x14ac:dyDescent="0.3">
      <c r="A1091" s="142">
        <v>207</v>
      </c>
      <c r="B1091" s="141" t="s">
        <v>1529</v>
      </c>
      <c r="C1091" s="143">
        <v>190322.54519999999</v>
      </c>
    </row>
    <row r="1092" spans="1:3" x14ac:dyDescent="0.3">
      <c r="A1092" s="142">
        <v>746</v>
      </c>
      <c r="B1092" s="141" t="s">
        <v>1531</v>
      </c>
      <c r="C1092" s="143">
        <v>246985.0735</v>
      </c>
    </row>
    <row r="1093" spans="1:3" x14ac:dyDescent="0.3">
      <c r="A1093" s="142">
        <v>343</v>
      </c>
      <c r="B1093" s="141" t="s">
        <v>1534</v>
      </c>
      <c r="C1093" s="143">
        <v>62277.805679999998</v>
      </c>
    </row>
    <row r="1094" spans="1:3" x14ac:dyDescent="0.3">
      <c r="A1094" s="142">
        <v>26</v>
      </c>
      <c r="B1094" s="141" t="s">
        <v>1536</v>
      </c>
      <c r="C1094" s="143">
        <v>1190342.452</v>
      </c>
    </row>
    <row r="1095" spans="1:3" x14ac:dyDescent="0.3">
      <c r="A1095" s="142">
        <v>290</v>
      </c>
      <c r="B1095" s="141" t="s">
        <v>1542</v>
      </c>
      <c r="C1095" s="143">
        <v>709336.25719999999</v>
      </c>
    </row>
    <row r="1096" spans="1:3" x14ac:dyDescent="0.3">
      <c r="A1096" s="142">
        <v>1125</v>
      </c>
      <c r="B1096" s="141" t="s">
        <v>1544</v>
      </c>
      <c r="C1096" s="143">
        <v>3390.2885719999999</v>
      </c>
    </row>
    <row r="1097" spans="1:3" x14ac:dyDescent="0.3">
      <c r="A1097" s="142">
        <v>560</v>
      </c>
      <c r="B1097" s="141" t="s">
        <v>1546</v>
      </c>
      <c r="C1097" s="143">
        <v>1175869.2520000001</v>
      </c>
    </row>
    <row r="1098" spans="1:3" x14ac:dyDescent="0.3">
      <c r="A1098" s="142">
        <v>765</v>
      </c>
      <c r="B1098" s="141" t="s">
        <v>1369</v>
      </c>
      <c r="C1098" s="143">
        <v>7786145.8210000005</v>
      </c>
    </row>
    <row r="1099" spans="1:3" x14ac:dyDescent="0.3">
      <c r="A1099" s="142">
        <v>566</v>
      </c>
      <c r="B1099" s="141" t="s">
        <v>1281</v>
      </c>
      <c r="C1099" s="143">
        <v>4834.5375180000001</v>
      </c>
    </row>
    <row r="1100" spans="1:3" x14ac:dyDescent="0.3">
      <c r="A1100" s="142">
        <v>530</v>
      </c>
      <c r="B1100" s="141" t="s">
        <v>1283</v>
      </c>
      <c r="C1100" s="143">
        <v>69460.912400000001</v>
      </c>
    </row>
    <row r="1101" spans="1:3" x14ac:dyDescent="0.3">
      <c r="A1101" s="142">
        <v>5</v>
      </c>
      <c r="B1101" s="141" t="s">
        <v>1285</v>
      </c>
      <c r="C1101" s="143">
        <v>11226.49071</v>
      </c>
    </row>
    <row r="1102" spans="1:3" x14ac:dyDescent="0.3">
      <c r="A1102" s="142">
        <v>109</v>
      </c>
      <c r="B1102" s="141" t="s">
        <v>1287</v>
      </c>
      <c r="C1102" s="143">
        <v>844339.97990000003</v>
      </c>
    </row>
    <row r="1103" spans="1:3" x14ac:dyDescent="0.3">
      <c r="A1103" s="142">
        <v>1126</v>
      </c>
      <c r="B1103" s="141" t="s">
        <v>1289</v>
      </c>
      <c r="C1103" s="143">
        <v>112552.1621</v>
      </c>
    </row>
    <row r="1104" spans="1:3" x14ac:dyDescent="0.3">
      <c r="A1104" s="142">
        <v>227</v>
      </c>
      <c r="B1104" s="141" t="s">
        <v>451</v>
      </c>
      <c r="C1104" s="143">
        <v>61245.09074</v>
      </c>
    </row>
    <row r="1105" spans="1:3" x14ac:dyDescent="0.3">
      <c r="A1105" s="142">
        <v>1127</v>
      </c>
      <c r="B1105" s="141" t="s">
        <v>2710</v>
      </c>
      <c r="C1105" s="143">
        <v>19017.237509999999</v>
      </c>
    </row>
    <row r="1106" spans="1:3" x14ac:dyDescent="0.3">
      <c r="A1106" s="142">
        <v>1128</v>
      </c>
      <c r="B1106" s="141" t="s">
        <v>2712</v>
      </c>
      <c r="C1106" s="143">
        <v>85954.673850000006</v>
      </c>
    </row>
    <row r="1107" spans="1:3" x14ac:dyDescent="0.3">
      <c r="A1107" s="142">
        <v>1129</v>
      </c>
      <c r="B1107" s="141" t="s">
        <v>2714</v>
      </c>
      <c r="C1107" s="143">
        <v>67883.654110000003</v>
      </c>
    </row>
    <row r="1108" spans="1:3" x14ac:dyDescent="0.3">
      <c r="A1108" s="142">
        <v>1130</v>
      </c>
      <c r="B1108" s="141" t="s">
        <v>2716</v>
      </c>
      <c r="C1108" s="143">
        <v>45486.59605</v>
      </c>
    </row>
    <row r="1109" spans="1:3" x14ac:dyDescent="0.3">
      <c r="A1109" s="142">
        <v>1131</v>
      </c>
      <c r="B1109" s="141" t="s">
        <v>2718</v>
      </c>
      <c r="C1109" s="143">
        <v>40478.431470000003</v>
      </c>
    </row>
    <row r="1110" spans="1:3" x14ac:dyDescent="0.3">
      <c r="A1110" s="142">
        <v>1132</v>
      </c>
      <c r="B1110" s="141" t="s">
        <v>2720</v>
      </c>
      <c r="C1110" s="143">
        <v>36553.127690000001</v>
      </c>
    </row>
    <row r="1111" spans="1:3" x14ac:dyDescent="0.3">
      <c r="A1111" s="142">
        <v>1133</v>
      </c>
      <c r="B1111" s="141" t="s">
        <v>1576</v>
      </c>
      <c r="C1111" s="143">
        <v>379867.96409999998</v>
      </c>
    </row>
    <row r="1112" spans="1:3" x14ac:dyDescent="0.3">
      <c r="A1112" s="142">
        <v>1134</v>
      </c>
      <c r="B1112" s="141" t="s">
        <v>1578</v>
      </c>
      <c r="C1112" s="143">
        <v>26407.655190000001</v>
      </c>
    </row>
    <row r="1113" spans="1:3" x14ac:dyDescent="0.3">
      <c r="A1113" s="142">
        <v>1135</v>
      </c>
      <c r="B1113" s="141" t="s">
        <v>1498</v>
      </c>
      <c r="C1113" s="143">
        <v>421065.7672</v>
      </c>
    </row>
    <row r="1114" spans="1:3" x14ac:dyDescent="0.3">
      <c r="A1114" s="142">
        <v>414</v>
      </c>
      <c r="B1114" s="141" t="s">
        <v>2647</v>
      </c>
      <c r="C1114" s="143">
        <v>57050.764669999997</v>
      </c>
    </row>
    <row r="1115" spans="1:3" x14ac:dyDescent="0.3">
      <c r="A1115" s="142">
        <v>1136</v>
      </c>
      <c r="B1115" s="141" t="s">
        <v>2649</v>
      </c>
      <c r="C1115" s="143">
        <v>149018.35490000001</v>
      </c>
    </row>
    <row r="1116" spans="1:3" x14ac:dyDescent="0.3">
      <c r="A1116" s="142">
        <v>358</v>
      </c>
      <c r="B1116" s="141" t="s">
        <v>2651</v>
      </c>
      <c r="C1116" s="143">
        <v>791782.2781</v>
      </c>
    </row>
    <row r="1117" spans="1:3" x14ac:dyDescent="0.3">
      <c r="A1117" s="142">
        <v>661</v>
      </c>
      <c r="B1117" s="141" t="s">
        <v>2652</v>
      </c>
      <c r="C1117" s="143">
        <v>18213.468089999998</v>
      </c>
    </row>
    <row r="1118" spans="1:3" x14ac:dyDescent="0.3">
      <c r="A1118" s="142">
        <v>471</v>
      </c>
      <c r="B1118" s="141" t="s">
        <v>2655</v>
      </c>
      <c r="C1118" s="143">
        <v>2146.3126980000002</v>
      </c>
    </row>
    <row r="1119" spans="1:3" x14ac:dyDescent="0.3">
      <c r="A1119" s="142">
        <v>771</v>
      </c>
      <c r="B1119" s="141" t="s">
        <v>2657</v>
      </c>
      <c r="C1119" s="143">
        <v>17710.94614</v>
      </c>
    </row>
    <row r="1120" spans="1:3" x14ac:dyDescent="0.3">
      <c r="A1120" s="142">
        <v>196</v>
      </c>
      <c r="B1120" s="141" t="s">
        <v>2557</v>
      </c>
      <c r="C1120" s="143">
        <v>68255.010120000006</v>
      </c>
    </row>
    <row r="1121" spans="1:3" x14ac:dyDescent="0.3">
      <c r="A1121" s="142">
        <v>1137</v>
      </c>
      <c r="B1121" s="141" t="s">
        <v>2558</v>
      </c>
      <c r="C1121" s="143">
        <v>5628228.2609999999</v>
      </c>
    </row>
    <row r="1122" spans="1:3" x14ac:dyDescent="0.3">
      <c r="A1122" s="142">
        <v>1138</v>
      </c>
      <c r="B1122" s="141" t="s">
        <v>2560</v>
      </c>
      <c r="C1122" s="143">
        <v>7389.1132070000003</v>
      </c>
    </row>
    <row r="1123" spans="1:3" x14ac:dyDescent="0.3">
      <c r="A1123" s="142">
        <v>1139</v>
      </c>
      <c r="B1123" s="141" t="s">
        <v>2562</v>
      </c>
      <c r="C1123" s="143">
        <v>3797441.3110000002</v>
      </c>
    </row>
    <row r="1124" spans="1:3" x14ac:dyDescent="0.3">
      <c r="A1124" s="142">
        <v>36</v>
      </c>
      <c r="B1124" s="141" t="s">
        <v>2565</v>
      </c>
      <c r="C1124" s="143">
        <v>395063.33539999998</v>
      </c>
    </row>
    <row r="1125" spans="1:3" x14ac:dyDescent="0.3">
      <c r="A1125" s="142">
        <v>686</v>
      </c>
      <c r="B1125" s="141" t="s">
        <v>2723</v>
      </c>
      <c r="C1125" s="143">
        <v>237627.22719999999</v>
      </c>
    </row>
    <row r="1126" spans="1:3" x14ac:dyDescent="0.3">
      <c r="A1126" s="142">
        <v>1140</v>
      </c>
      <c r="B1126" s="141" t="s">
        <v>2725</v>
      </c>
      <c r="C1126" s="143">
        <v>41561.314180000001</v>
      </c>
    </row>
    <row r="1127" spans="1:3" x14ac:dyDescent="0.3">
      <c r="A1127" s="142">
        <v>1141</v>
      </c>
      <c r="B1127" s="141" t="s">
        <v>2726</v>
      </c>
      <c r="C1127" s="143">
        <v>33345.446799999998</v>
      </c>
    </row>
    <row r="1128" spans="1:3" x14ac:dyDescent="0.3">
      <c r="A1128" s="142">
        <v>1142</v>
      </c>
      <c r="B1128" s="141" t="s">
        <v>2728</v>
      </c>
      <c r="C1128" s="143">
        <v>92746.076499999996</v>
      </c>
    </row>
    <row r="1129" spans="1:3" x14ac:dyDescent="0.3">
      <c r="A1129" s="142">
        <v>1143</v>
      </c>
      <c r="B1129" s="141" t="s">
        <v>2730</v>
      </c>
      <c r="C1129" s="143">
        <v>591.30537079999999</v>
      </c>
    </row>
    <row r="1130" spans="1:3" x14ac:dyDescent="0.3">
      <c r="A1130" s="142">
        <v>1144</v>
      </c>
      <c r="B1130" s="141" t="s">
        <v>2732</v>
      </c>
      <c r="C1130" s="143">
        <v>22691.776620000001</v>
      </c>
    </row>
    <row r="1131" spans="1:3" x14ac:dyDescent="0.3">
      <c r="A1131" s="142">
        <v>1145</v>
      </c>
      <c r="B1131" s="141" t="s">
        <v>2734</v>
      </c>
      <c r="C1131" s="143">
        <v>65393.998030000002</v>
      </c>
    </row>
    <row r="1132" spans="1:3" x14ac:dyDescent="0.3">
      <c r="A1132" s="142">
        <v>1146</v>
      </c>
      <c r="B1132" s="141" t="s">
        <v>2735</v>
      </c>
      <c r="C1132" s="143">
        <v>99398.39615</v>
      </c>
    </row>
    <row r="1133" spans="1:3" x14ac:dyDescent="0.3">
      <c r="A1133" s="142">
        <v>645</v>
      </c>
      <c r="B1133" s="141" t="s">
        <v>2740</v>
      </c>
      <c r="C1133" s="143">
        <v>132.0376771</v>
      </c>
    </row>
    <row r="1134" spans="1:3" x14ac:dyDescent="0.3">
      <c r="A1134" s="142">
        <v>1147</v>
      </c>
      <c r="B1134" s="141" t="s">
        <v>2742</v>
      </c>
      <c r="C1134" s="143">
        <v>11525.68427</v>
      </c>
    </row>
    <row r="1135" spans="1:3" x14ac:dyDescent="0.3">
      <c r="A1135" s="142">
        <v>1148</v>
      </c>
      <c r="B1135" s="141" t="s">
        <v>2744</v>
      </c>
      <c r="C1135" s="143">
        <v>7371.189875</v>
      </c>
    </row>
    <row r="1136" spans="1:3" x14ac:dyDescent="0.3">
      <c r="A1136" s="142">
        <v>1149</v>
      </c>
      <c r="B1136" s="141" t="s">
        <v>2748</v>
      </c>
      <c r="C1136" s="143">
        <v>3185.8761340000001</v>
      </c>
    </row>
    <row r="1137" spans="1:3" x14ac:dyDescent="0.3">
      <c r="A1137" s="142">
        <v>1150</v>
      </c>
      <c r="B1137" s="141" t="s">
        <v>2750</v>
      </c>
      <c r="C1137" s="143">
        <v>24060.49048</v>
      </c>
    </row>
    <row r="1138" spans="1:3" x14ac:dyDescent="0.3">
      <c r="A1138" s="142">
        <v>1151</v>
      </c>
      <c r="B1138" s="141" t="s">
        <v>2752</v>
      </c>
      <c r="C1138" s="143">
        <v>0</v>
      </c>
    </row>
    <row r="1139" spans="1:3" x14ac:dyDescent="0.3">
      <c r="A1139" s="142">
        <v>1152</v>
      </c>
      <c r="B1139" s="141" t="s">
        <v>2754</v>
      </c>
      <c r="C1139" s="143">
        <v>357691.49469999998</v>
      </c>
    </row>
    <row r="1140" spans="1:3" x14ac:dyDescent="0.3">
      <c r="A1140" s="142">
        <v>1153</v>
      </c>
      <c r="B1140" s="141" t="s">
        <v>2755</v>
      </c>
      <c r="C1140" s="143">
        <v>0</v>
      </c>
    </row>
    <row r="1141" spans="1:3" x14ac:dyDescent="0.3">
      <c r="A1141" s="142">
        <v>1154</v>
      </c>
      <c r="B1141" s="141" t="s">
        <v>2757</v>
      </c>
      <c r="C1141" s="143">
        <v>23949.740600000001</v>
      </c>
    </row>
    <row r="1142" spans="1:3" x14ac:dyDescent="0.3">
      <c r="A1142" s="142">
        <v>1155</v>
      </c>
      <c r="B1142" s="141" t="s">
        <v>2759</v>
      </c>
      <c r="C1142" s="143">
        <v>187998.59080000001</v>
      </c>
    </row>
    <row r="1143" spans="1:3" x14ac:dyDescent="0.3">
      <c r="A1143" s="142">
        <v>1156</v>
      </c>
      <c r="B1143" s="141" t="s">
        <v>2760</v>
      </c>
      <c r="C1143" s="143">
        <v>111564.45759999999</v>
      </c>
    </row>
    <row r="1144" spans="1:3" x14ac:dyDescent="0.3">
      <c r="A1144" s="142">
        <v>216</v>
      </c>
      <c r="B1144" s="141" t="s">
        <v>2660</v>
      </c>
      <c r="C1144" s="143">
        <v>74504.209279999995</v>
      </c>
    </row>
    <row r="1145" spans="1:3" x14ac:dyDescent="0.3">
      <c r="A1145" s="142">
        <v>224</v>
      </c>
      <c r="B1145" s="141" t="s">
        <v>2661</v>
      </c>
      <c r="C1145" s="143">
        <v>100960.8668</v>
      </c>
    </row>
    <row r="1146" spans="1:3" x14ac:dyDescent="0.3">
      <c r="A1146" s="142">
        <v>431</v>
      </c>
      <c r="B1146" s="141" t="s">
        <v>2663</v>
      </c>
      <c r="C1146" s="143">
        <v>43785.642019999999</v>
      </c>
    </row>
    <row r="1147" spans="1:3" x14ac:dyDescent="0.3">
      <c r="A1147" s="142">
        <v>516</v>
      </c>
      <c r="B1147" s="141" t="s">
        <v>2665</v>
      </c>
      <c r="C1147" s="143">
        <v>230298.92879999999</v>
      </c>
    </row>
    <row r="1148" spans="1:3" x14ac:dyDescent="0.3">
      <c r="A1148" s="142">
        <v>528</v>
      </c>
      <c r="B1148" s="141" t="s">
        <v>2667</v>
      </c>
      <c r="C1148" s="143">
        <v>37153.33988</v>
      </c>
    </row>
    <row r="1149" spans="1:3" x14ac:dyDescent="0.3">
      <c r="A1149" s="142">
        <v>110</v>
      </c>
      <c r="B1149" s="141" t="s">
        <v>2668</v>
      </c>
      <c r="C1149" s="143">
        <v>8786.2323159999996</v>
      </c>
    </row>
    <row r="1150" spans="1:3" x14ac:dyDescent="0.3">
      <c r="A1150" s="142">
        <v>740</v>
      </c>
      <c r="B1150" s="141" t="s">
        <v>2670</v>
      </c>
      <c r="C1150" s="143">
        <v>3922.1901210000001</v>
      </c>
    </row>
    <row r="1151" spans="1:3" x14ac:dyDescent="0.3">
      <c r="A1151" s="142">
        <v>182</v>
      </c>
      <c r="B1151" s="141" t="s">
        <v>2672</v>
      </c>
      <c r="C1151" s="143">
        <v>39080.499600000003</v>
      </c>
    </row>
    <row r="1152" spans="1:3" x14ac:dyDescent="0.3">
      <c r="A1152" s="142">
        <v>382</v>
      </c>
      <c r="B1152" s="141" t="s">
        <v>2674</v>
      </c>
      <c r="C1152" s="143">
        <v>1431.0869560000001</v>
      </c>
    </row>
    <row r="1153" spans="1:3" x14ac:dyDescent="0.3">
      <c r="A1153" s="142">
        <v>676</v>
      </c>
      <c r="B1153" s="141" t="s">
        <v>2676</v>
      </c>
      <c r="C1153" s="143">
        <v>1236.5589520000001</v>
      </c>
    </row>
    <row r="1154" spans="1:3" x14ac:dyDescent="0.3">
      <c r="A1154" s="142">
        <v>638</v>
      </c>
      <c r="B1154" s="141" t="s">
        <v>499</v>
      </c>
      <c r="C1154" s="143">
        <v>4169969.5460000001</v>
      </c>
    </row>
    <row r="1155" spans="1:3" x14ac:dyDescent="0.3">
      <c r="A1155" s="142">
        <v>389</v>
      </c>
      <c r="B1155" s="141" t="s">
        <v>2341</v>
      </c>
      <c r="C1155" s="143">
        <v>58642.40713</v>
      </c>
    </row>
    <row r="1156" spans="1:3" x14ac:dyDescent="0.3">
      <c r="A1156" s="142">
        <v>367</v>
      </c>
      <c r="B1156" s="141" t="s">
        <v>2344</v>
      </c>
      <c r="C1156" s="143">
        <v>210749.94589999999</v>
      </c>
    </row>
    <row r="1157" spans="1:3" x14ac:dyDescent="0.3">
      <c r="A1157" s="142">
        <v>660</v>
      </c>
      <c r="B1157" s="141" t="s">
        <v>1580</v>
      </c>
      <c r="C1157" s="143">
        <v>505783.0036</v>
      </c>
    </row>
    <row r="1158" spans="1:3" x14ac:dyDescent="0.3">
      <c r="A1158" s="142">
        <v>1157</v>
      </c>
      <c r="B1158" s="141" t="s">
        <v>1582</v>
      </c>
      <c r="C1158" s="143">
        <v>103581.0802</v>
      </c>
    </row>
    <row r="1159" spans="1:3" x14ac:dyDescent="0.3">
      <c r="A1159" s="142">
        <v>725</v>
      </c>
      <c r="B1159" s="141" t="s">
        <v>1584</v>
      </c>
      <c r="C1159" s="143">
        <v>176216.302</v>
      </c>
    </row>
    <row r="1160" spans="1:3" x14ac:dyDescent="0.3">
      <c r="A1160" s="142"/>
      <c r="B1160" s="141"/>
      <c r="C1160" s="143">
        <f>MEDIAN(C2:C1159)</f>
        <v>149246.07890000002</v>
      </c>
    </row>
    <row r="1161" spans="1:3" x14ac:dyDescent="0.3">
      <c r="A1161" s="142"/>
      <c r="B1161" s="141"/>
      <c r="C1161" s="142"/>
    </row>
    <row r="1162" spans="1:3" x14ac:dyDescent="0.3">
      <c r="A1162" s="142"/>
      <c r="B1162" s="141"/>
      <c r="C1162" s="142"/>
    </row>
    <row r="1163" spans="1:3" x14ac:dyDescent="0.3">
      <c r="A1163" s="142"/>
      <c r="B1163" s="141"/>
      <c r="C1163" s="142"/>
    </row>
    <row r="1164" spans="1:3" x14ac:dyDescent="0.3">
      <c r="A1164" s="142"/>
      <c r="B1164" s="141"/>
      <c r="C1164" s="142"/>
    </row>
    <row r="1165" spans="1:3" x14ac:dyDescent="0.3">
      <c r="A1165" s="142"/>
      <c r="B1165" s="141"/>
      <c r="C1165" s="142"/>
    </row>
    <row r="1166" spans="1:3" x14ac:dyDescent="0.3">
      <c r="A1166" s="142"/>
      <c r="B1166" s="141"/>
      <c r="C1166" s="142"/>
    </row>
    <row r="1167" spans="1:3" x14ac:dyDescent="0.3">
      <c r="A1167" s="142"/>
      <c r="B1167" s="141"/>
      <c r="C1167" s="142"/>
    </row>
    <row r="1168" spans="1:3" x14ac:dyDescent="0.3">
      <c r="A1168" s="142"/>
      <c r="B1168" s="141"/>
      <c r="C1168" s="142"/>
    </row>
    <row r="1169" spans="1:3" x14ac:dyDescent="0.3">
      <c r="A1169" s="142"/>
      <c r="B1169" s="141"/>
      <c r="C1169" s="142"/>
    </row>
    <row r="1170" spans="1:3" x14ac:dyDescent="0.3">
      <c r="A1170" s="142"/>
      <c r="B1170" s="141"/>
      <c r="C1170" s="142"/>
    </row>
    <row r="1171" spans="1:3" x14ac:dyDescent="0.3">
      <c r="A1171" s="142"/>
      <c r="B1171" s="141"/>
      <c r="C1171" s="142"/>
    </row>
    <row r="1172" spans="1:3" x14ac:dyDescent="0.3">
      <c r="A1172" s="142"/>
      <c r="B1172" s="141"/>
      <c r="C1172" s="142"/>
    </row>
    <row r="1173" spans="1:3" x14ac:dyDescent="0.3">
      <c r="A1173" s="142"/>
      <c r="B1173" s="141"/>
      <c r="C1173" s="142"/>
    </row>
    <row r="1174" spans="1:3" x14ac:dyDescent="0.3">
      <c r="A1174" s="142"/>
      <c r="B1174" s="141"/>
      <c r="C1174" s="142"/>
    </row>
    <row r="1175" spans="1:3" x14ac:dyDescent="0.3">
      <c r="A1175" s="142"/>
      <c r="B1175" s="141"/>
      <c r="C1175" s="142"/>
    </row>
    <row r="1176" spans="1:3" x14ac:dyDescent="0.3">
      <c r="A1176" s="142"/>
      <c r="B1176" s="141"/>
      <c r="C1176" s="142"/>
    </row>
    <row r="1177" spans="1:3" x14ac:dyDescent="0.3">
      <c r="A1177" s="142"/>
      <c r="B1177" s="141"/>
      <c r="C1177" s="142"/>
    </row>
    <row r="1178" spans="1:3" x14ac:dyDescent="0.3">
      <c r="A1178" s="142"/>
      <c r="B1178" s="141"/>
      <c r="C1178" s="142"/>
    </row>
    <row r="1179" spans="1:3" x14ac:dyDescent="0.3">
      <c r="A1179" s="142"/>
      <c r="B1179" s="141"/>
      <c r="C1179" s="142"/>
    </row>
    <row r="1180" spans="1:3" x14ac:dyDescent="0.3">
      <c r="A1180" s="142"/>
      <c r="B1180" s="141"/>
      <c r="C1180" s="142"/>
    </row>
    <row r="1181" spans="1:3" x14ac:dyDescent="0.3">
      <c r="A1181" s="142"/>
      <c r="B1181" s="141"/>
      <c r="C1181" s="142"/>
    </row>
    <row r="1182" spans="1:3" x14ac:dyDescent="0.3">
      <c r="A1182" s="142"/>
      <c r="B1182" s="141"/>
      <c r="C1182" s="142"/>
    </row>
    <row r="1183" spans="1:3" x14ac:dyDescent="0.3">
      <c r="A1183" s="142"/>
      <c r="B1183" s="141"/>
      <c r="C1183" s="142"/>
    </row>
    <row r="1184" spans="1:3" x14ac:dyDescent="0.3">
      <c r="A1184" s="142"/>
      <c r="B1184" s="141"/>
      <c r="C1184" s="142"/>
    </row>
    <row r="1185" spans="1:3" x14ac:dyDescent="0.3">
      <c r="A1185" s="142"/>
      <c r="B1185" s="141"/>
      <c r="C1185" s="142"/>
    </row>
    <row r="1186" spans="1:3" x14ac:dyDescent="0.3">
      <c r="A1186" s="142"/>
      <c r="B1186" s="141"/>
      <c r="C1186" s="142"/>
    </row>
    <row r="1187" spans="1:3" x14ac:dyDescent="0.3">
      <c r="A1187" s="142"/>
      <c r="B1187" s="141"/>
      <c r="C1187" s="142"/>
    </row>
    <row r="1188" spans="1:3" x14ac:dyDescent="0.3">
      <c r="A1188" s="142"/>
      <c r="B1188" s="141"/>
      <c r="C1188" s="142"/>
    </row>
    <row r="1189" spans="1:3" x14ac:dyDescent="0.3">
      <c r="A1189" s="142"/>
      <c r="B1189" s="141"/>
      <c r="C1189" s="142"/>
    </row>
    <row r="1190" spans="1:3" x14ac:dyDescent="0.3">
      <c r="A1190" s="142"/>
      <c r="B1190" s="141"/>
      <c r="C1190" s="142"/>
    </row>
    <row r="1191" spans="1:3" x14ac:dyDescent="0.3">
      <c r="A1191" s="142"/>
      <c r="B1191" s="141"/>
      <c r="C1191" s="142"/>
    </row>
    <row r="1192" spans="1:3" x14ac:dyDescent="0.3">
      <c r="A1192" s="142"/>
      <c r="B1192" s="141"/>
      <c r="C1192" s="142"/>
    </row>
    <row r="1193" spans="1:3" x14ac:dyDescent="0.3">
      <c r="A1193" s="142"/>
      <c r="B1193" s="141"/>
      <c r="C1193" s="142"/>
    </row>
    <row r="1194" spans="1:3" x14ac:dyDescent="0.3">
      <c r="A1194" s="142"/>
      <c r="B1194" s="141"/>
      <c r="C1194" s="142"/>
    </row>
    <row r="1195" spans="1:3" x14ac:dyDescent="0.3">
      <c r="A1195" s="142"/>
      <c r="B1195" s="141"/>
      <c r="C1195" s="142"/>
    </row>
    <row r="1196" spans="1:3" x14ac:dyDescent="0.3">
      <c r="A1196" s="142"/>
      <c r="B1196" s="141"/>
      <c r="C1196" s="142"/>
    </row>
    <row r="1197" spans="1:3" x14ac:dyDescent="0.3">
      <c r="A1197" s="142"/>
      <c r="B1197" s="141"/>
      <c r="C1197" s="142"/>
    </row>
    <row r="1198" spans="1:3" x14ac:dyDescent="0.3">
      <c r="A1198" s="142"/>
      <c r="B1198" s="141"/>
      <c r="C1198" s="142"/>
    </row>
    <row r="1199" spans="1:3" x14ac:dyDescent="0.3">
      <c r="A1199" s="142"/>
      <c r="B1199" s="141"/>
      <c r="C1199" s="142"/>
    </row>
    <row r="1200" spans="1:3" x14ac:dyDescent="0.3">
      <c r="A1200" s="142"/>
      <c r="B1200" s="141"/>
      <c r="C1200" s="142"/>
    </row>
    <row r="1201" spans="1:3" x14ac:dyDescent="0.3">
      <c r="A1201" s="142"/>
      <c r="B1201" s="141"/>
      <c r="C1201" s="142"/>
    </row>
    <row r="1202" spans="1:3" x14ac:dyDescent="0.3">
      <c r="A1202" s="142"/>
      <c r="B1202" s="141"/>
      <c r="C1202" s="142"/>
    </row>
    <row r="1203" spans="1:3" x14ac:dyDescent="0.3">
      <c r="A1203" s="142"/>
      <c r="B1203" s="141"/>
      <c r="C1203" s="142"/>
    </row>
    <row r="1204" spans="1:3" x14ac:dyDescent="0.3">
      <c r="A1204" s="142"/>
      <c r="B1204" s="141"/>
      <c r="C1204" s="142"/>
    </row>
    <row r="1205" spans="1:3" x14ac:dyDescent="0.3">
      <c r="A1205" s="142"/>
      <c r="B1205" s="141"/>
      <c r="C1205" s="142"/>
    </row>
    <row r="1206" spans="1:3" x14ac:dyDescent="0.3">
      <c r="A1206" s="142"/>
      <c r="B1206" s="141"/>
      <c r="C1206" s="142"/>
    </row>
    <row r="1207" spans="1:3" x14ac:dyDescent="0.3">
      <c r="A1207" s="142"/>
      <c r="B1207" s="141"/>
      <c r="C1207" s="142"/>
    </row>
    <row r="1208" spans="1:3" x14ac:dyDescent="0.3">
      <c r="A1208" s="142"/>
      <c r="B1208" s="141"/>
      <c r="C1208" s="142"/>
    </row>
    <row r="1209" spans="1:3" x14ac:dyDescent="0.3">
      <c r="A1209" s="142"/>
      <c r="B1209" s="141"/>
      <c r="C1209" s="142"/>
    </row>
    <row r="1210" spans="1:3" x14ac:dyDescent="0.3">
      <c r="A1210" s="142"/>
      <c r="B1210" s="141"/>
      <c r="C1210" s="142"/>
    </row>
    <row r="1211" spans="1:3" x14ac:dyDescent="0.3">
      <c r="A1211" s="142"/>
      <c r="B1211" s="141"/>
      <c r="C1211" s="142"/>
    </row>
    <row r="1212" spans="1:3" x14ac:dyDescent="0.3">
      <c r="A1212" s="142"/>
      <c r="B1212" s="141"/>
      <c r="C1212" s="142"/>
    </row>
    <row r="1213" spans="1:3" x14ac:dyDescent="0.3">
      <c r="A1213" s="142"/>
      <c r="B1213" s="141"/>
      <c r="C1213" s="142"/>
    </row>
    <row r="1214" spans="1:3" x14ac:dyDescent="0.3">
      <c r="A1214" s="142"/>
      <c r="B1214" s="141"/>
      <c r="C1214" s="142"/>
    </row>
    <row r="1215" spans="1:3" x14ac:dyDescent="0.3">
      <c r="A1215" s="142"/>
      <c r="B1215" s="141"/>
      <c r="C1215" s="142"/>
    </row>
    <row r="1216" spans="1:3" x14ac:dyDescent="0.3">
      <c r="A1216" s="142"/>
      <c r="B1216" s="141"/>
      <c r="C1216" s="142"/>
    </row>
    <row r="1217" spans="1:3" x14ac:dyDescent="0.3">
      <c r="A1217" s="142"/>
      <c r="B1217" s="141"/>
      <c r="C1217" s="142"/>
    </row>
    <row r="1218" spans="1:3" x14ac:dyDescent="0.3">
      <c r="A1218" s="142"/>
      <c r="B1218" s="141"/>
      <c r="C1218" s="142"/>
    </row>
    <row r="1219" spans="1:3" x14ac:dyDescent="0.3">
      <c r="A1219" s="142"/>
      <c r="B1219" s="141"/>
      <c r="C1219" s="142"/>
    </row>
    <row r="1220" spans="1:3" x14ac:dyDescent="0.3">
      <c r="A1220" s="142"/>
      <c r="B1220" s="141"/>
      <c r="C1220" s="142"/>
    </row>
    <row r="1221" spans="1:3" x14ac:dyDescent="0.3">
      <c r="A1221" s="142"/>
      <c r="B1221" s="141"/>
      <c r="C1221" s="142"/>
    </row>
    <row r="1222" spans="1:3" x14ac:dyDescent="0.3">
      <c r="A1222" s="142"/>
      <c r="B1222" s="141"/>
      <c r="C1222" s="142"/>
    </row>
    <row r="1223" spans="1:3" x14ac:dyDescent="0.3">
      <c r="A1223" s="142"/>
      <c r="B1223" s="141"/>
      <c r="C1223" s="142"/>
    </row>
    <row r="1224" spans="1:3" x14ac:dyDescent="0.3">
      <c r="A1224" s="142"/>
      <c r="B1224" s="141"/>
      <c r="C1224" s="142"/>
    </row>
    <row r="1225" spans="1:3" x14ac:dyDescent="0.3">
      <c r="A1225" s="142"/>
      <c r="B1225" s="141"/>
      <c r="C1225" s="142"/>
    </row>
    <row r="1226" spans="1:3" x14ac:dyDescent="0.3">
      <c r="A1226" s="142"/>
      <c r="B1226" s="141"/>
      <c r="C1226" s="142"/>
    </row>
    <row r="1227" spans="1:3" x14ac:dyDescent="0.3">
      <c r="A1227" s="142"/>
      <c r="B1227" s="141"/>
      <c r="C1227" s="142"/>
    </row>
    <row r="1228" spans="1:3" x14ac:dyDescent="0.3">
      <c r="A1228" s="142"/>
      <c r="B1228" s="141"/>
      <c r="C1228" s="142"/>
    </row>
    <row r="1229" spans="1:3" x14ac:dyDescent="0.3">
      <c r="A1229" s="142"/>
      <c r="B1229" s="141"/>
      <c r="C1229" s="142"/>
    </row>
    <row r="1230" spans="1:3" x14ac:dyDescent="0.3">
      <c r="A1230" s="142"/>
      <c r="B1230" s="141"/>
      <c r="C1230" s="142"/>
    </row>
    <row r="1231" spans="1:3" x14ac:dyDescent="0.3">
      <c r="A1231" s="142"/>
      <c r="B1231" s="141"/>
      <c r="C1231" s="142"/>
    </row>
    <row r="1232" spans="1:3" x14ac:dyDescent="0.3">
      <c r="A1232" s="142"/>
      <c r="B1232" s="141"/>
      <c r="C1232" s="142"/>
    </row>
    <row r="1233" spans="1:3" x14ac:dyDescent="0.3">
      <c r="A1233" s="142"/>
      <c r="B1233" s="141"/>
      <c r="C1233" s="142"/>
    </row>
    <row r="1234" spans="1:3" x14ac:dyDescent="0.3">
      <c r="A1234" s="142"/>
      <c r="B1234" s="141"/>
      <c r="C1234" s="142"/>
    </row>
    <row r="1235" spans="1:3" x14ac:dyDescent="0.3">
      <c r="A1235" s="142"/>
      <c r="B1235" s="141"/>
      <c r="C1235" s="142"/>
    </row>
    <row r="1236" spans="1:3" x14ac:dyDescent="0.3">
      <c r="A1236" s="142"/>
      <c r="B1236" s="141"/>
      <c r="C1236" s="142"/>
    </row>
    <row r="1237" spans="1:3" x14ac:dyDescent="0.3">
      <c r="A1237" s="142"/>
      <c r="B1237" s="141"/>
      <c r="C1237" s="142"/>
    </row>
    <row r="1238" spans="1:3" x14ac:dyDescent="0.3">
      <c r="A1238" s="142"/>
      <c r="B1238" s="141"/>
      <c r="C1238" s="142"/>
    </row>
    <row r="1239" spans="1:3" x14ac:dyDescent="0.3">
      <c r="A1239" s="142"/>
      <c r="B1239" s="141"/>
      <c r="C1239" s="142"/>
    </row>
    <row r="1240" spans="1:3" x14ac:dyDescent="0.3">
      <c r="A1240" s="142"/>
      <c r="B1240" s="141"/>
      <c r="C1240" s="142"/>
    </row>
    <row r="1241" spans="1:3" x14ac:dyDescent="0.3">
      <c r="A1241" s="142"/>
      <c r="B1241" s="141"/>
      <c r="C1241" s="142"/>
    </row>
    <row r="1242" spans="1:3" x14ac:dyDescent="0.3">
      <c r="A1242" s="142"/>
      <c r="B1242" s="141"/>
      <c r="C1242" s="142"/>
    </row>
    <row r="1243" spans="1:3" x14ac:dyDescent="0.3">
      <c r="A1243" s="142"/>
      <c r="B1243" s="141"/>
      <c r="C1243" s="142"/>
    </row>
    <row r="1244" spans="1:3" x14ac:dyDescent="0.3">
      <c r="A1244" s="142"/>
      <c r="B1244" s="141"/>
      <c r="C1244" s="142"/>
    </row>
    <row r="1245" spans="1:3" x14ac:dyDescent="0.3">
      <c r="A1245" s="142"/>
      <c r="B1245" s="141"/>
      <c r="C1245" s="142"/>
    </row>
    <row r="1246" spans="1:3" x14ac:dyDescent="0.3">
      <c r="A1246" s="142"/>
      <c r="B1246" s="141"/>
      <c r="C1246" s="142"/>
    </row>
    <row r="1247" spans="1:3" x14ac:dyDescent="0.3">
      <c r="A1247" s="142"/>
      <c r="B1247" s="141"/>
      <c r="C1247" s="142"/>
    </row>
    <row r="1248" spans="1:3" x14ac:dyDescent="0.3">
      <c r="A1248" s="142"/>
      <c r="B1248" s="141"/>
      <c r="C1248" s="142"/>
    </row>
    <row r="1249" spans="1:3" x14ac:dyDescent="0.3">
      <c r="A1249" s="142"/>
      <c r="B1249" s="141"/>
      <c r="C1249" s="142"/>
    </row>
    <row r="1250" spans="1:3" x14ac:dyDescent="0.3">
      <c r="A1250" s="142"/>
      <c r="B1250" s="141"/>
      <c r="C1250" s="142"/>
    </row>
    <row r="1251" spans="1:3" x14ac:dyDescent="0.3">
      <c r="A1251" s="142"/>
      <c r="B1251" s="141"/>
      <c r="C1251" s="142"/>
    </row>
    <row r="1252" spans="1:3" x14ac:dyDescent="0.3">
      <c r="A1252" s="142"/>
      <c r="B1252" s="141"/>
      <c r="C1252" s="142"/>
    </row>
    <row r="1253" spans="1:3" x14ac:dyDescent="0.3">
      <c r="A1253" s="142"/>
      <c r="B1253" s="141"/>
      <c r="C1253" s="142"/>
    </row>
    <row r="1254" spans="1:3" x14ac:dyDescent="0.3">
      <c r="A1254" s="142"/>
      <c r="B1254" s="141"/>
      <c r="C1254" s="142"/>
    </row>
    <row r="1255" spans="1:3" x14ac:dyDescent="0.3">
      <c r="A1255" s="142"/>
      <c r="B1255" s="141"/>
      <c r="C1255" s="142"/>
    </row>
    <row r="1256" spans="1:3" x14ac:dyDescent="0.3">
      <c r="A1256" s="142"/>
      <c r="B1256" s="141"/>
      <c r="C1256" s="142"/>
    </row>
    <row r="1257" spans="1:3" x14ac:dyDescent="0.3">
      <c r="A1257" s="142"/>
      <c r="B1257" s="141"/>
      <c r="C1257" s="142"/>
    </row>
    <row r="1258" spans="1:3" x14ac:dyDescent="0.3">
      <c r="A1258" s="142"/>
      <c r="B1258" s="141"/>
      <c r="C1258" s="142"/>
    </row>
    <row r="1259" spans="1:3" x14ac:dyDescent="0.3">
      <c r="A1259" s="142"/>
      <c r="B1259" s="141"/>
      <c r="C1259" s="142"/>
    </row>
    <row r="1260" spans="1:3" x14ac:dyDescent="0.3">
      <c r="A1260" s="142"/>
      <c r="B1260" s="141"/>
      <c r="C1260" s="142"/>
    </row>
    <row r="1261" spans="1:3" x14ac:dyDescent="0.3">
      <c r="A1261" s="142"/>
      <c r="B1261" s="141"/>
      <c r="C1261" s="142"/>
    </row>
    <row r="1262" spans="1:3" x14ac:dyDescent="0.3">
      <c r="A1262" s="142"/>
      <c r="B1262" s="141"/>
      <c r="C1262" s="142"/>
    </row>
    <row r="1263" spans="1:3" x14ac:dyDescent="0.3">
      <c r="A1263" s="142"/>
      <c r="B1263" s="141"/>
      <c r="C1263" s="142"/>
    </row>
    <row r="1264" spans="1:3" x14ac:dyDescent="0.3">
      <c r="A1264" s="142"/>
      <c r="B1264" s="141"/>
      <c r="C1264" s="14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L1241"/>
  <sheetViews>
    <sheetView workbookViewId="0"/>
  </sheetViews>
  <sheetFormatPr defaultColWidth="14.44140625" defaultRowHeight="15" customHeight="1" x14ac:dyDescent="0.3"/>
  <cols>
    <col min="2" max="2" width="24.5546875" customWidth="1"/>
  </cols>
  <sheetData>
    <row r="1" spans="1:12" x14ac:dyDescent="0.3">
      <c r="A1" s="29" t="s">
        <v>5645</v>
      </c>
      <c r="B1" s="1" t="s">
        <v>5646</v>
      </c>
      <c r="F1" s="51" t="s">
        <v>10</v>
      </c>
      <c r="G1" s="2" t="s">
        <v>11</v>
      </c>
      <c r="H1" s="2" t="s">
        <v>12</v>
      </c>
      <c r="I1" s="2" t="s">
        <v>2960</v>
      </c>
      <c r="J1" s="2" t="s">
        <v>2961</v>
      </c>
      <c r="K1" s="2" t="s">
        <v>2962</v>
      </c>
      <c r="L1" s="2" t="s">
        <v>2963</v>
      </c>
    </row>
    <row r="2" spans="1:12" x14ac:dyDescent="0.3">
      <c r="A2" s="29" t="s">
        <v>3283</v>
      </c>
      <c r="B2" s="2" t="str">
        <f t="shared" ref="B2:B103" si="0">VLOOKUP(A2,$F$2:$L$1241,7,FALSE)</f>
        <v>DD</v>
      </c>
      <c r="F2" s="2" t="s">
        <v>2970</v>
      </c>
      <c r="G2" s="2">
        <v>195489</v>
      </c>
      <c r="H2" s="2">
        <v>139932679</v>
      </c>
      <c r="I2" s="2" t="s">
        <v>104</v>
      </c>
      <c r="J2" s="2" t="s">
        <v>486</v>
      </c>
      <c r="K2" s="2">
        <v>2004</v>
      </c>
      <c r="L2" s="2" t="s">
        <v>368</v>
      </c>
    </row>
    <row r="3" spans="1:12" x14ac:dyDescent="0.3">
      <c r="A3" s="29" t="s">
        <v>3289</v>
      </c>
      <c r="B3" s="2" t="str">
        <f t="shared" si="0"/>
        <v>LC</v>
      </c>
      <c r="F3" s="2" t="s">
        <v>2971</v>
      </c>
      <c r="G3" s="2">
        <v>41794</v>
      </c>
      <c r="H3" s="2">
        <v>68617785</v>
      </c>
      <c r="I3" s="2" t="s">
        <v>104</v>
      </c>
      <c r="J3" s="2" t="s">
        <v>2972</v>
      </c>
      <c r="K3" s="2">
        <v>2003</v>
      </c>
      <c r="L3" s="2" t="s">
        <v>368</v>
      </c>
    </row>
    <row r="4" spans="1:12" x14ac:dyDescent="0.3">
      <c r="A4" s="29" t="s">
        <v>3299</v>
      </c>
      <c r="B4" s="2" t="str">
        <f t="shared" si="0"/>
        <v>DD</v>
      </c>
      <c r="F4" s="2" t="s">
        <v>2973</v>
      </c>
      <c r="G4" s="2">
        <v>41823</v>
      </c>
      <c r="H4" s="2">
        <v>2956343</v>
      </c>
      <c r="I4" s="2" t="s">
        <v>104</v>
      </c>
      <c r="J4" s="2" t="s">
        <v>2972</v>
      </c>
      <c r="K4" s="2">
        <v>2003</v>
      </c>
      <c r="L4" s="2" t="s">
        <v>2972</v>
      </c>
    </row>
    <row r="5" spans="1:12" x14ac:dyDescent="0.3">
      <c r="A5" s="29" t="s">
        <v>3346</v>
      </c>
      <c r="B5" s="2" t="str">
        <f t="shared" si="0"/>
        <v>DD</v>
      </c>
      <c r="F5" s="2" t="s">
        <v>2974</v>
      </c>
      <c r="G5" s="2">
        <v>10030</v>
      </c>
      <c r="H5" s="2">
        <v>495630</v>
      </c>
      <c r="I5" s="2" t="s">
        <v>104</v>
      </c>
      <c r="J5" s="2" t="s">
        <v>2972</v>
      </c>
      <c r="K5" s="2">
        <v>2005</v>
      </c>
      <c r="L5" s="2" t="s">
        <v>2972</v>
      </c>
    </row>
    <row r="6" spans="1:12" x14ac:dyDescent="0.3">
      <c r="A6" s="29" t="s">
        <v>3260</v>
      </c>
      <c r="B6" s="2" t="str">
        <f t="shared" si="0"/>
        <v>DD</v>
      </c>
      <c r="F6" s="2" t="s">
        <v>2975</v>
      </c>
      <c r="G6" s="2">
        <v>152781341</v>
      </c>
      <c r="H6" s="2">
        <v>68626047</v>
      </c>
      <c r="I6" s="2" t="s">
        <v>104</v>
      </c>
      <c r="J6" s="2" t="s">
        <v>486</v>
      </c>
      <c r="K6" s="2">
        <v>2008</v>
      </c>
      <c r="L6" s="2" t="s">
        <v>2972</v>
      </c>
    </row>
    <row r="7" spans="1:12" x14ac:dyDescent="0.3">
      <c r="A7" s="29" t="s">
        <v>3056</v>
      </c>
      <c r="B7" s="2" t="str">
        <f t="shared" si="0"/>
        <v>LC</v>
      </c>
      <c r="F7" s="2" t="s">
        <v>2976</v>
      </c>
      <c r="G7" s="2">
        <v>152781715</v>
      </c>
      <c r="H7" s="2">
        <v>152781768</v>
      </c>
      <c r="I7" s="2" t="s">
        <v>104</v>
      </c>
      <c r="J7" s="2" t="s">
        <v>367</v>
      </c>
      <c r="K7" s="2" t="s">
        <v>267</v>
      </c>
      <c r="L7" s="2" t="s">
        <v>368</v>
      </c>
    </row>
    <row r="8" spans="1:12" x14ac:dyDescent="0.3">
      <c r="A8" s="29" t="s">
        <v>3075</v>
      </c>
      <c r="B8" s="2" t="str">
        <f t="shared" si="0"/>
        <v>LC</v>
      </c>
      <c r="F8" s="2" t="s">
        <v>2977</v>
      </c>
      <c r="G8" s="2">
        <v>39324</v>
      </c>
      <c r="H8" s="2">
        <v>2896914</v>
      </c>
      <c r="I8" s="2" t="s">
        <v>104</v>
      </c>
      <c r="J8" s="2" t="s">
        <v>486</v>
      </c>
      <c r="K8" s="2">
        <v>2005</v>
      </c>
      <c r="L8" s="2" t="s">
        <v>1217</v>
      </c>
    </row>
    <row r="9" spans="1:12" x14ac:dyDescent="0.3">
      <c r="A9" s="29" t="s">
        <v>3258</v>
      </c>
      <c r="B9" s="2" t="str">
        <f t="shared" si="0"/>
        <v>LC</v>
      </c>
      <c r="F9" s="2" t="s">
        <v>2979</v>
      </c>
      <c r="G9" s="2">
        <v>41801</v>
      </c>
      <c r="H9" s="2">
        <v>2956075</v>
      </c>
      <c r="I9" s="2" t="s">
        <v>104</v>
      </c>
      <c r="J9" s="2" t="s">
        <v>486</v>
      </c>
      <c r="K9" s="2">
        <v>2003</v>
      </c>
      <c r="L9" s="2" t="s">
        <v>1540</v>
      </c>
    </row>
    <row r="10" spans="1:12" x14ac:dyDescent="0.3">
      <c r="A10" s="29" t="s">
        <v>3271</v>
      </c>
      <c r="B10" s="2" t="str">
        <f t="shared" si="0"/>
        <v>LC</v>
      </c>
      <c r="F10" s="2" t="s">
        <v>2981</v>
      </c>
      <c r="G10" s="2">
        <v>41802</v>
      </c>
      <c r="H10" s="2">
        <v>68622003</v>
      </c>
      <c r="I10" s="2" t="s">
        <v>104</v>
      </c>
      <c r="J10" s="2" t="s">
        <v>2972</v>
      </c>
      <c r="K10" s="2">
        <v>2003</v>
      </c>
      <c r="L10" s="2" t="s">
        <v>486</v>
      </c>
    </row>
    <row r="11" spans="1:12" x14ac:dyDescent="0.3">
      <c r="A11" s="29" t="s">
        <v>3397</v>
      </c>
      <c r="B11" s="2" t="str">
        <f t="shared" si="0"/>
        <v>LC</v>
      </c>
      <c r="F11" s="2" t="s">
        <v>2983</v>
      </c>
      <c r="G11" s="2">
        <v>60209</v>
      </c>
      <c r="H11" s="2">
        <v>3092852</v>
      </c>
      <c r="I11" s="2" t="s">
        <v>104</v>
      </c>
      <c r="J11" s="2" t="s">
        <v>486</v>
      </c>
      <c r="K11" s="2">
        <v>2006</v>
      </c>
      <c r="L11" s="2" t="s">
        <v>486</v>
      </c>
    </row>
    <row r="12" spans="1:12" x14ac:dyDescent="0.3">
      <c r="A12" s="29" t="s">
        <v>3115</v>
      </c>
      <c r="B12" s="2" t="str">
        <f t="shared" si="0"/>
        <v>LC</v>
      </c>
      <c r="F12" s="2" t="s">
        <v>2984</v>
      </c>
      <c r="G12" s="2">
        <v>161321</v>
      </c>
      <c r="H12" s="2">
        <v>68617985</v>
      </c>
      <c r="I12" s="2" t="s">
        <v>104</v>
      </c>
      <c r="J12" s="2" t="s">
        <v>486</v>
      </c>
      <c r="K12" s="2">
        <v>2008</v>
      </c>
      <c r="L12" s="2" t="s">
        <v>486</v>
      </c>
    </row>
    <row r="13" spans="1:12" x14ac:dyDescent="0.3">
      <c r="A13" s="29" t="s">
        <v>3279</v>
      </c>
      <c r="B13" s="2" t="str">
        <f t="shared" si="0"/>
        <v>DD</v>
      </c>
      <c r="F13" s="2" t="s">
        <v>2985</v>
      </c>
      <c r="G13" s="2">
        <v>41795</v>
      </c>
      <c r="H13" s="2">
        <v>124417203</v>
      </c>
      <c r="I13" s="2" t="s">
        <v>104</v>
      </c>
      <c r="J13" s="2" t="s">
        <v>486</v>
      </c>
      <c r="K13" s="2">
        <v>2007</v>
      </c>
      <c r="L13" s="2" t="s">
        <v>368</v>
      </c>
    </row>
    <row r="14" spans="1:12" x14ac:dyDescent="0.3">
      <c r="A14" s="29" t="s">
        <v>3291</v>
      </c>
      <c r="B14" s="2" t="str">
        <f t="shared" si="0"/>
        <v>DD</v>
      </c>
      <c r="F14" s="2" t="s">
        <v>2986</v>
      </c>
      <c r="G14" s="2">
        <v>91209505</v>
      </c>
      <c r="H14" s="2">
        <v>124551959</v>
      </c>
      <c r="I14" s="2" t="s">
        <v>104</v>
      </c>
      <c r="J14" s="2" t="s">
        <v>1217</v>
      </c>
      <c r="K14" s="2">
        <v>2016</v>
      </c>
      <c r="L14" s="2" t="s">
        <v>1217</v>
      </c>
    </row>
    <row r="15" spans="1:12" x14ac:dyDescent="0.3">
      <c r="A15" s="29" t="s">
        <v>4120</v>
      </c>
      <c r="B15" s="2" t="str">
        <f t="shared" si="0"/>
        <v>LC</v>
      </c>
      <c r="F15" s="2" t="s">
        <v>2987</v>
      </c>
      <c r="G15" s="2">
        <v>124488765</v>
      </c>
      <c r="H15" s="2">
        <v>124537550</v>
      </c>
      <c r="I15" s="2" t="s">
        <v>104</v>
      </c>
      <c r="J15" s="2" t="s">
        <v>367</v>
      </c>
      <c r="K15" s="2" t="s">
        <v>267</v>
      </c>
      <c r="L15" s="2" t="s">
        <v>2972</v>
      </c>
    </row>
    <row r="16" spans="1:12" x14ac:dyDescent="0.3">
      <c r="A16" s="29" t="s">
        <v>3121</v>
      </c>
      <c r="B16" s="2" t="str">
        <f t="shared" si="0"/>
        <v>LC</v>
      </c>
      <c r="F16" s="2" t="s">
        <v>2988</v>
      </c>
      <c r="G16" s="2">
        <v>42723</v>
      </c>
      <c r="H16" s="2">
        <v>68644232</v>
      </c>
      <c r="I16" s="2" t="s">
        <v>104</v>
      </c>
      <c r="J16" s="2" t="s">
        <v>486</v>
      </c>
      <c r="K16" s="2">
        <v>2003</v>
      </c>
      <c r="L16" s="2" t="s">
        <v>368</v>
      </c>
    </row>
    <row r="17" spans="1:12" x14ac:dyDescent="0.3">
      <c r="A17" s="29" t="s">
        <v>3096</v>
      </c>
      <c r="B17" s="2" t="str">
        <f t="shared" si="0"/>
        <v>LC</v>
      </c>
      <c r="F17" s="2" t="s">
        <v>2989</v>
      </c>
      <c r="G17" s="2">
        <v>129495269</v>
      </c>
      <c r="H17" s="2">
        <v>129495382</v>
      </c>
      <c r="I17" s="2" t="s">
        <v>104</v>
      </c>
      <c r="J17" s="2" t="s">
        <v>367</v>
      </c>
      <c r="K17" s="2" t="s">
        <v>267</v>
      </c>
      <c r="L17" s="2" t="s">
        <v>486</v>
      </c>
    </row>
    <row r="18" spans="1:12" x14ac:dyDescent="0.3">
      <c r="A18" s="29" t="s">
        <v>3250</v>
      </c>
      <c r="B18" s="2" t="str">
        <f t="shared" si="0"/>
        <v>LC</v>
      </c>
      <c r="F18" s="2" t="s">
        <v>2990</v>
      </c>
      <c r="G18" s="2">
        <v>158616</v>
      </c>
      <c r="H18" s="2">
        <v>68644334</v>
      </c>
      <c r="I18" s="2" t="s">
        <v>104</v>
      </c>
      <c r="J18" s="2" t="s">
        <v>486</v>
      </c>
      <c r="K18" s="2">
        <v>2008</v>
      </c>
      <c r="L18" s="2" t="s">
        <v>486</v>
      </c>
    </row>
    <row r="19" spans="1:12" x14ac:dyDescent="0.3">
      <c r="A19" s="29" t="s">
        <v>3280</v>
      </c>
      <c r="B19" s="2" t="str">
        <f t="shared" si="0"/>
        <v>LC</v>
      </c>
      <c r="F19" s="2" t="s">
        <v>2991</v>
      </c>
      <c r="G19" s="2">
        <v>129495390</v>
      </c>
      <c r="H19" s="2">
        <v>129495471</v>
      </c>
      <c r="I19" s="2" t="s">
        <v>104</v>
      </c>
      <c r="J19" s="2" t="s">
        <v>367</v>
      </c>
      <c r="K19" s="2" t="s">
        <v>267</v>
      </c>
      <c r="L19" s="2" t="s">
        <v>486</v>
      </c>
    </row>
    <row r="20" spans="1:12" x14ac:dyDescent="0.3">
      <c r="A20" s="29" t="s">
        <v>3865</v>
      </c>
      <c r="B20" s="2" t="str">
        <f t="shared" si="0"/>
        <v>LC</v>
      </c>
      <c r="F20" s="2" t="s">
        <v>2992</v>
      </c>
      <c r="G20" s="2">
        <v>124356938</v>
      </c>
      <c r="H20" s="2">
        <v>124541787</v>
      </c>
      <c r="I20" s="2" t="s">
        <v>104</v>
      </c>
      <c r="J20" s="2" t="s">
        <v>367</v>
      </c>
      <c r="K20" s="2" t="s">
        <v>267</v>
      </c>
      <c r="L20" s="2" t="s">
        <v>368</v>
      </c>
    </row>
    <row r="21" spans="1:12" x14ac:dyDescent="0.3">
      <c r="A21" s="29" t="s">
        <v>3964</v>
      </c>
      <c r="B21" s="2" t="str">
        <f t="shared" si="0"/>
        <v>LC</v>
      </c>
      <c r="F21" s="2" t="s">
        <v>2993</v>
      </c>
      <c r="G21" s="2">
        <v>169229923</v>
      </c>
      <c r="H21" s="2">
        <v>179510767</v>
      </c>
      <c r="I21" s="2" t="s">
        <v>1219</v>
      </c>
      <c r="J21" s="2" t="s">
        <v>486</v>
      </c>
      <c r="K21" s="2">
        <v>2008</v>
      </c>
      <c r="L21" s="2" t="s">
        <v>486</v>
      </c>
    </row>
    <row r="22" spans="1:12" x14ac:dyDescent="0.3">
      <c r="A22" s="29" t="s">
        <v>3275</v>
      </c>
      <c r="B22" s="2" t="str">
        <f t="shared" si="0"/>
        <v>DD</v>
      </c>
      <c r="F22" s="2" t="s">
        <v>2994</v>
      </c>
      <c r="G22" s="2">
        <v>197258574</v>
      </c>
      <c r="H22" s="2">
        <v>197258666</v>
      </c>
      <c r="I22" s="2" t="s">
        <v>2995</v>
      </c>
      <c r="J22" s="2" t="s">
        <v>367</v>
      </c>
      <c r="K22" s="2" t="s">
        <v>267</v>
      </c>
      <c r="L22" s="2" t="s">
        <v>2972</v>
      </c>
    </row>
    <row r="23" spans="1:12" x14ac:dyDescent="0.3">
      <c r="A23" s="29" t="s">
        <v>4083</v>
      </c>
      <c r="B23" s="2" t="str">
        <f t="shared" si="0"/>
        <v>DD</v>
      </c>
      <c r="F23" s="2" t="s">
        <v>2996</v>
      </c>
      <c r="G23" s="2">
        <v>161438</v>
      </c>
      <c r="H23" s="2">
        <v>124485434</v>
      </c>
      <c r="I23" s="2" t="s">
        <v>104</v>
      </c>
      <c r="J23" s="2" t="s">
        <v>486</v>
      </c>
      <c r="K23" s="2">
        <v>2008</v>
      </c>
      <c r="L23" s="2" t="s">
        <v>1540</v>
      </c>
    </row>
    <row r="24" spans="1:12" x14ac:dyDescent="0.3">
      <c r="A24" s="29" t="s">
        <v>4130</v>
      </c>
      <c r="B24" s="2" t="str">
        <f t="shared" si="0"/>
        <v>LC</v>
      </c>
      <c r="F24" s="2" t="s">
        <v>2997</v>
      </c>
      <c r="G24" s="2">
        <v>161703</v>
      </c>
      <c r="H24" s="2">
        <v>116739715</v>
      </c>
      <c r="I24" s="2" t="s">
        <v>104</v>
      </c>
      <c r="J24" s="2" t="s">
        <v>486</v>
      </c>
      <c r="K24" s="2">
        <v>2008</v>
      </c>
      <c r="L24" s="2" t="s">
        <v>486</v>
      </c>
    </row>
    <row r="25" spans="1:12" x14ac:dyDescent="0.3">
      <c r="A25" s="29" t="s">
        <v>4132</v>
      </c>
      <c r="B25" s="2" t="str">
        <f t="shared" si="0"/>
        <v>LC</v>
      </c>
      <c r="F25" s="2" t="s">
        <v>2998</v>
      </c>
      <c r="G25" s="2">
        <v>152781911</v>
      </c>
      <c r="H25" s="2">
        <v>152781941</v>
      </c>
      <c r="I25" s="2" t="s">
        <v>104</v>
      </c>
      <c r="J25" s="2" t="s">
        <v>367</v>
      </c>
      <c r="K25" s="2" t="s">
        <v>267</v>
      </c>
      <c r="L25" s="2" t="s">
        <v>368</v>
      </c>
    </row>
    <row r="26" spans="1:12" x14ac:dyDescent="0.3">
      <c r="A26" s="29" t="s">
        <v>3117</v>
      </c>
      <c r="B26" s="2" t="str">
        <f t="shared" si="0"/>
        <v>LC</v>
      </c>
      <c r="F26" s="2" t="s">
        <v>2999</v>
      </c>
      <c r="G26" s="2">
        <v>161360</v>
      </c>
      <c r="H26" s="2">
        <v>68644464</v>
      </c>
      <c r="I26" s="2" t="s">
        <v>104</v>
      </c>
      <c r="J26" s="2" t="s">
        <v>2972</v>
      </c>
      <c r="K26" s="2">
        <v>2008</v>
      </c>
      <c r="L26" s="2" t="s">
        <v>1540</v>
      </c>
    </row>
    <row r="27" spans="1:12" x14ac:dyDescent="0.3">
      <c r="A27" s="29" t="s">
        <v>3347</v>
      </c>
      <c r="B27" s="2" t="str">
        <f t="shared" si="0"/>
        <v>LC</v>
      </c>
      <c r="F27" s="2" t="s">
        <v>3000</v>
      </c>
      <c r="G27" s="2">
        <v>42725</v>
      </c>
      <c r="H27" s="2">
        <v>68644617</v>
      </c>
      <c r="I27" s="2" t="s">
        <v>104</v>
      </c>
      <c r="J27" s="2" t="s">
        <v>486</v>
      </c>
      <c r="K27" s="2">
        <v>2003</v>
      </c>
      <c r="L27" s="2" t="s">
        <v>368</v>
      </c>
    </row>
    <row r="28" spans="1:12" x14ac:dyDescent="0.3">
      <c r="A28" s="29" t="s">
        <v>3772</v>
      </c>
      <c r="B28" s="2" t="str">
        <f t="shared" si="0"/>
        <v>LC</v>
      </c>
      <c r="F28" s="2" t="s">
        <v>3001</v>
      </c>
      <c r="G28" s="2">
        <v>61416</v>
      </c>
      <c r="H28" s="2">
        <v>3104105</v>
      </c>
      <c r="I28" s="2" t="s">
        <v>104</v>
      </c>
      <c r="J28" s="2" t="s">
        <v>486</v>
      </c>
      <c r="K28" s="2">
        <v>2006</v>
      </c>
      <c r="L28" s="2" t="s">
        <v>368</v>
      </c>
    </row>
    <row r="29" spans="1:12" x14ac:dyDescent="0.3">
      <c r="A29" s="29" t="s">
        <v>3960</v>
      </c>
      <c r="B29" s="2" t="str">
        <f t="shared" si="0"/>
        <v>LC</v>
      </c>
      <c r="F29" s="2" t="s">
        <v>3002</v>
      </c>
      <c r="G29" s="2">
        <v>158617</v>
      </c>
      <c r="H29" s="2">
        <v>68644689</v>
      </c>
      <c r="I29" s="2" t="s">
        <v>104</v>
      </c>
      <c r="J29" s="2" t="s">
        <v>2972</v>
      </c>
      <c r="K29" s="2">
        <v>2008</v>
      </c>
      <c r="L29" s="2" t="s">
        <v>2972</v>
      </c>
    </row>
    <row r="30" spans="1:12" x14ac:dyDescent="0.3">
      <c r="A30" s="29" t="s">
        <v>3134</v>
      </c>
      <c r="B30" s="2" t="str">
        <f t="shared" si="0"/>
        <v>LC</v>
      </c>
      <c r="F30" s="2" t="s">
        <v>3004</v>
      </c>
      <c r="G30" s="2">
        <v>169229426</v>
      </c>
      <c r="H30" s="2">
        <v>169229869</v>
      </c>
      <c r="I30" s="2" t="s">
        <v>104</v>
      </c>
      <c r="J30" s="2" t="s">
        <v>367</v>
      </c>
      <c r="K30" s="2" t="s">
        <v>267</v>
      </c>
      <c r="L30" s="2" t="s">
        <v>1540</v>
      </c>
    </row>
    <row r="31" spans="1:12" x14ac:dyDescent="0.3">
      <c r="A31" s="29" t="s">
        <v>3398</v>
      </c>
      <c r="B31" s="2" t="str">
        <f t="shared" si="0"/>
        <v>LC</v>
      </c>
      <c r="F31" s="2" t="s">
        <v>3005</v>
      </c>
      <c r="G31" s="2">
        <v>42727</v>
      </c>
      <c r="H31" s="2">
        <v>68644862</v>
      </c>
      <c r="I31" s="2" t="s">
        <v>104</v>
      </c>
      <c r="J31" s="2" t="s">
        <v>2972</v>
      </c>
      <c r="K31" s="2">
        <v>2003</v>
      </c>
      <c r="L31" s="2" t="s">
        <v>2972</v>
      </c>
    </row>
    <row r="32" spans="1:12" x14ac:dyDescent="0.3">
      <c r="A32" s="29" t="s">
        <v>3055</v>
      </c>
      <c r="B32" s="2" t="str">
        <f t="shared" si="0"/>
        <v>LC</v>
      </c>
      <c r="F32" s="2" t="s">
        <v>3006</v>
      </c>
      <c r="G32" s="2">
        <v>195487</v>
      </c>
      <c r="H32" s="2">
        <v>116740549</v>
      </c>
      <c r="I32" s="2" t="s">
        <v>104</v>
      </c>
      <c r="J32" s="2" t="s">
        <v>368</v>
      </c>
      <c r="K32" s="2">
        <v>2010</v>
      </c>
      <c r="L32" s="2" t="s">
        <v>368</v>
      </c>
    </row>
    <row r="33" spans="1:12" x14ac:dyDescent="0.3">
      <c r="A33" s="29" t="s">
        <v>3720</v>
      </c>
      <c r="B33" s="2" t="str">
        <f t="shared" si="0"/>
        <v>DD</v>
      </c>
      <c r="F33" s="2" t="s">
        <v>3007</v>
      </c>
      <c r="G33" s="2">
        <v>162154636</v>
      </c>
      <c r="H33" s="2">
        <v>162155066</v>
      </c>
      <c r="I33" s="2" t="s">
        <v>104</v>
      </c>
      <c r="J33" s="2" t="s">
        <v>367</v>
      </c>
      <c r="K33" s="2" t="s">
        <v>267</v>
      </c>
      <c r="L33" s="2" t="s">
        <v>368</v>
      </c>
    </row>
    <row r="34" spans="1:12" x14ac:dyDescent="0.3">
      <c r="A34" s="29" t="s">
        <v>3819</v>
      </c>
      <c r="B34" s="2" t="str">
        <f t="shared" si="0"/>
        <v>LC</v>
      </c>
      <c r="F34" s="2" t="s">
        <v>3008</v>
      </c>
      <c r="G34" s="2">
        <v>161410</v>
      </c>
      <c r="H34" s="2">
        <v>124480327</v>
      </c>
      <c r="I34" s="2" t="s">
        <v>104</v>
      </c>
      <c r="J34" s="2" t="s">
        <v>2972</v>
      </c>
      <c r="K34" s="2">
        <v>2008</v>
      </c>
      <c r="L34" s="2" t="s">
        <v>1217</v>
      </c>
    </row>
    <row r="35" spans="1:12" x14ac:dyDescent="0.3">
      <c r="A35" s="29" t="s">
        <v>4217</v>
      </c>
      <c r="B35" s="2" t="str">
        <f t="shared" si="0"/>
        <v>LC</v>
      </c>
      <c r="F35" s="2" t="s">
        <v>3009</v>
      </c>
      <c r="G35" s="2">
        <v>161433</v>
      </c>
      <c r="H35" s="2">
        <v>124484752</v>
      </c>
      <c r="I35" s="2" t="s">
        <v>104</v>
      </c>
      <c r="J35" s="2" t="s">
        <v>486</v>
      </c>
      <c r="K35" s="2">
        <v>2008</v>
      </c>
      <c r="L35" s="2" t="s">
        <v>1540</v>
      </c>
    </row>
    <row r="36" spans="1:12" x14ac:dyDescent="0.3">
      <c r="A36" s="29" t="s">
        <v>3681</v>
      </c>
      <c r="B36" s="2" t="str">
        <f t="shared" si="0"/>
        <v>DD</v>
      </c>
      <c r="F36" s="2" t="s">
        <v>3010</v>
      </c>
      <c r="G36" s="2">
        <v>161668</v>
      </c>
      <c r="H36" s="2">
        <v>124525080</v>
      </c>
      <c r="I36" s="2" t="s">
        <v>104</v>
      </c>
      <c r="J36" s="2" t="s">
        <v>486</v>
      </c>
      <c r="K36" s="2">
        <v>2008</v>
      </c>
      <c r="L36" s="2" t="s">
        <v>368</v>
      </c>
    </row>
    <row r="37" spans="1:12" x14ac:dyDescent="0.3">
      <c r="A37" s="29" t="s">
        <v>4207</v>
      </c>
      <c r="B37" s="2" t="str">
        <f t="shared" si="0"/>
        <v>LC</v>
      </c>
      <c r="F37" s="2" t="s">
        <v>3011</v>
      </c>
      <c r="G37" s="2">
        <v>129495487</v>
      </c>
      <c r="H37" s="2">
        <v>129495492</v>
      </c>
      <c r="I37" s="2" t="s">
        <v>104</v>
      </c>
      <c r="J37" s="2" t="s">
        <v>367</v>
      </c>
      <c r="K37" s="2" t="s">
        <v>267</v>
      </c>
      <c r="L37" s="2" t="s">
        <v>486</v>
      </c>
    </row>
    <row r="38" spans="1:12" x14ac:dyDescent="0.3">
      <c r="A38" s="29" t="s">
        <v>3849</v>
      </c>
      <c r="B38" s="2" t="str">
        <f t="shared" si="0"/>
        <v>LC</v>
      </c>
      <c r="F38" s="2" t="s">
        <v>3012</v>
      </c>
      <c r="G38" s="2">
        <v>124357052</v>
      </c>
      <c r="H38" s="2">
        <v>124545003</v>
      </c>
      <c r="I38" s="2" t="s">
        <v>104</v>
      </c>
      <c r="J38" s="2" t="s">
        <v>367</v>
      </c>
      <c r="K38" s="2" t="s">
        <v>267</v>
      </c>
      <c r="L38" s="2" t="s">
        <v>486</v>
      </c>
    </row>
    <row r="39" spans="1:12" x14ac:dyDescent="0.3">
      <c r="A39" s="29" t="s">
        <v>3946</v>
      </c>
      <c r="B39" s="2" t="str">
        <f t="shared" si="0"/>
        <v>LC</v>
      </c>
      <c r="F39" s="2" t="s">
        <v>3013</v>
      </c>
      <c r="G39" s="2">
        <v>124357112</v>
      </c>
      <c r="H39" s="2">
        <v>124548001</v>
      </c>
      <c r="I39" s="2" t="s">
        <v>104</v>
      </c>
      <c r="J39" s="2" t="s">
        <v>367</v>
      </c>
      <c r="K39" s="2" t="s">
        <v>267</v>
      </c>
      <c r="L39" s="2" t="s">
        <v>368</v>
      </c>
    </row>
    <row r="40" spans="1:12" x14ac:dyDescent="0.3">
      <c r="A40" s="29" t="s">
        <v>3691</v>
      </c>
      <c r="B40" s="2" t="str">
        <f t="shared" si="0"/>
        <v>LC</v>
      </c>
      <c r="F40" s="2" t="s">
        <v>3014</v>
      </c>
      <c r="G40" s="2">
        <v>124553086</v>
      </c>
      <c r="H40" s="2">
        <v>68644970</v>
      </c>
      <c r="I40" s="2" t="s">
        <v>104</v>
      </c>
      <c r="J40" s="2" t="s">
        <v>368</v>
      </c>
      <c r="K40" s="2">
        <v>2003</v>
      </c>
      <c r="L40" s="2" t="s">
        <v>368</v>
      </c>
    </row>
    <row r="41" spans="1:12" x14ac:dyDescent="0.3">
      <c r="A41" s="29" t="s">
        <v>3033</v>
      </c>
      <c r="B41" s="2" t="str">
        <f t="shared" si="0"/>
        <v>LC</v>
      </c>
      <c r="F41" s="2" t="s">
        <v>3015</v>
      </c>
      <c r="G41" s="2">
        <v>41860</v>
      </c>
      <c r="H41" s="2">
        <v>116737441</v>
      </c>
      <c r="I41" s="2" t="s">
        <v>104</v>
      </c>
      <c r="J41" s="2" t="s">
        <v>368</v>
      </c>
      <c r="K41" s="2">
        <v>2003</v>
      </c>
      <c r="L41" s="2" t="s">
        <v>486</v>
      </c>
    </row>
    <row r="42" spans="1:12" x14ac:dyDescent="0.3">
      <c r="A42" s="29" t="s">
        <v>3088</v>
      </c>
      <c r="B42" s="2" t="str">
        <f t="shared" si="0"/>
        <v>LC</v>
      </c>
      <c r="F42" s="2" t="s">
        <v>3016</v>
      </c>
      <c r="G42" s="2">
        <v>152781967</v>
      </c>
      <c r="H42" s="2">
        <v>2957982</v>
      </c>
      <c r="I42" s="2" t="s">
        <v>104</v>
      </c>
      <c r="J42" s="2" t="s">
        <v>486</v>
      </c>
      <c r="K42" s="2">
        <v>2007</v>
      </c>
      <c r="L42" s="2" t="s">
        <v>1540</v>
      </c>
    </row>
    <row r="43" spans="1:12" x14ac:dyDescent="0.3">
      <c r="A43" s="29" t="s">
        <v>3895</v>
      </c>
      <c r="B43" s="2" t="str">
        <f t="shared" si="0"/>
        <v>LC</v>
      </c>
      <c r="F43" s="2" t="s">
        <v>3017</v>
      </c>
      <c r="G43" s="2">
        <v>161404</v>
      </c>
      <c r="H43" s="2">
        <v>68645208</v>
      </c>
      <c r="I43" s="2" t="s">
        <v>104</v>
      </c>
      <c r="J43" s="2" t="s">
        <v>1217</v>
      </c>
      <c r="K43" s="2">
        <v>2008</v>
      </c>
      <c r="L43" s="2" t="s">
        <v>1217</v>
      </c>
    </row>
    <row r="44" spans="1:12" x14ac:dyDescent="0.3">
      <c r="A44" s="29" t="s">
        <v>3402</v>
      </c>
      <c r="B44" s="2" t="str">
        <f t="shared" si="0"/>
        <v>LC</v>
      </c>
      <c r="F44" s="2" t="s">
        <v>3019</v>
      </c>
      <c r="G44" s="2">
        <v>42726</v>
      </c>
      <c r="H44" s="2">
        <v>68645393</v>
      </c>
      <c r="I44" s="2" t="s">
        <v>104</v>
      </c>
      <c r="J44" s="2" t="s">
        <v>486</v>
      </c>
      <c r="K44" s="2">
        <v>2003</v>
      </c>
      <c r="L44" s="2" t="s">
        <v>2972</v>
      </c>
    </row>
    <row r="45" spans="1:12" x14ac:dyDescent="0.3">
      <c r="A45" s="29" t="s">
        <v>3890</v>
      </c>
      <c r="B45" s="2" t="str">
        <f t="shared" si="0"/>
        <v>LC</v>
      </c>
      <c r="F45" s="2" t="s">
        <v>3020</v>
      </c>
      <c r="G45" s="2">
        <v>42722</v>
      </c>
      <c r="H45" s="2">
        <v>68645459</v>
      </c>
      <c r="I45" s="2" t="s">
        <v>104</v>
      </c>
      <c r="J45" s="2" t="s">
        <v>486</v>
      </c>
      <c r="K45" s="2">
        <v>2003</v>
      </c>
      <c r="L45" s="2" t="s">
        <v>368</v>
      </c>
    </row>
    <row r="46" spans="1:12" x14ac:dyDescent="0.3">
      <c r="A46" s="29" t="s">
        <v>3256</v>
      </c>
      <c r="B46" s="2" t="str">
        <f t="shared" si="0"/>
        <v>LC</v>
      </c>
      <c r="F46" s="2" t="s">
        <v>3021</v>
      </c>
      <c r="G46" s="2">
        <v>129495645</v>
      </c>
      <c r="H46" s="2">
        <v>129495650</v>
      </c>
      <c r="I46" s="2" t="s">
        <v>104</v>
      </c>
      <c r="J46" s="2" t="s">
        <v>367</v>
      </c>
      <c r="K46" s="2" t="s">
        <v>267</v>
      </c>
      <c r="L46" s="2" t="s">
        <v>486</v>
      </c>
    </row>
    <row r="47" spans="1:12" x14ac:dyDescent="0.3">
      <c r="A47" s="29" t="s">
        <v>3404</v>
      </c>
      <c r="B47" s="2" t="str">
        <f t="shared" si="0"/>
        <v>LC</v>
      </c>
      <c r="F47" s="2" t="s">
        <v>3022</v>
      </c>
      <c r="G47" s="2">
        <v>41861</v>
      </c>
      <c r="H47" s="2">
        <v>117123341</v>
      </c>
      <c r="I47" s="2" t="s">
        <v>104</v>
      </c>
      <c r="J47" s="2" t="s">
        <v>2972</v>
      </c>
      <c r="K47" s="2">
        <v>2003</v>
      </c>
      <c r="L47" s="2" t="s">
        <v>2972</v>
      </c>
    </row>
    <row r="48" spans="1:12" x14ac:dyDescent="0.3">
      <c r="A48" s="29" t="s">
        <v>3343</v>
      </c>
      <c r="B48" s="2" t="str">
        <f t="shared" si="0"/>
        <v>LC</v>
      </c>
      <c r="F48" s="2" t="s">
        <v>3024</v>
      </c>
      <c r="G48" s="2">
        <v>161469</v>
      </c>
      <c r="H48" s="2">
        <v>116738328</v>
      </c>
      <c r="I48" s="2" t="s">
        <v>104</v>
      </c>
      <c r="J48" s="2" t="s">
        <v>368</v>
      </c>
      <c r="K48" s="2">
        <v>2010</v>
      </c>
      <c r="L48" s="2" t="s">
        <v>368</v>
      </c>
    </row>
    <row r="49" spans="1:12" x14ac:dyDescent="0.3">
      <c r="A49" s="29" t="s">
        <v>3395</v>
      </c>
      <c r="B49" s="2" t="str">
        <f t="shared" si="0"/>
        <v>DD</v>
      </c>
      <c r="F49" s="2" t="s">
        <v>3025</v>
      </c>
      <c r="G49" s="2">
        <v>195488</v>
      </c>
      <c r="H49" s="2">
        <v>2382480</v>
      </c>
      <c r="I49" s="2" t="s">
        <v>104</v>
      </c>
      <c r="J49" s="2" t="s">
        <v>367</v>
      </c>
      <c r="K49" s="2" t="s">
        <v>267</v>
      </c>
      <c r="L49" s="2" t="s">
        <v>368</v>
      </c>
    </row>
    <row r="50" spans="1:12" x14ac:dyDescent="0.3">
      <c r="A50" s="29" t="s">
        <v>3311</v>
      </c>
      <c r="B50" s="2" t="str">
        <f t="shared" si="0"/>
        <v>LC</v>
      </c>
      <c r="F50" s="2" t="s">
        <v>3026</v>
      </c>
      <c r="G50" s="2">
        <v>161384</v>
      </c>
      <c r="H50" s="2">
        <v>124474968</v>
      </c>
      <c r="I50" s="2" t="s">
        <v>104</v>
      </c>
      <c r="J50" s="2" t="s">
        <v>486</v>
      </c>
      <c r="K50" s="2">
        <v>2008</v>
      </c>
      <c r="L50" s="2" t="s">
        <v>1561</v>
      </c>
    </row>
    <row r="51" spans="1:12" x14ac:dyDescent="0.3">
      <c r="A51" s="29" t="s">
        <v>3309</v>
      </c>
      <c r="B51" s="2" t="str">
        <f t="shared" si="0"/>
        <v>LC</v>
      </c>
      <c r="F51" s="2" t="s">
        <v>3027</v>
      </c>
      <c r="G51" s="2">
        <v>162293947</v>
      </c>
      <c r="H51" s="2">
        <v>2897883</v>
      </c>
      <c r="I51" s="2" t="s">
        <v>104</v>
      </c>
      <c r="J51" s="2" t="s">
        <v>367</v>
      </c>
      <c r="K51" s="2" t="s">
        <v>267</v>
      </c>
      <c r="L51" s="2" t="s">
        <v>1540</v>
      </c>
    </row>
    <row r="52" spans="1:12" x14ac:dyDescent="0.3">
      <c r="A52" s="29" t="s">
        <v>3965</v>
      </c>
      <c r="B52" s="2" t="str">
        <f t="shared" si="0"/>
        <v>LC</v>
      </c>
      <c r="F52" s="2" t="s">
        <v>3028</v>
      </c>
      <c r="G52" s="2">
        <v>41740</v>
      </c>
      <c r="H52" s="2">
        <v>68614118</v>
      </c>
      <c r="I52" s="2" t="s">
        <v>104</v>
      </c>
      <c r="J52" s="2" t="s">
        <v>1540</v>
      </c>
      <c r="K52" s="2">
        <v>2013</v>
      </c>
      <c r="L52" s="2" t="s">
        <v>1540</v>
      </c>
    </row>
    <row r="53" spans="1:12" x14ac:dyDescent="0.3">
      <c r="A53" s="29" t="s">
        <v>3325</v>
      </c>
      <c r="B53" s="2" t="str">
        <f t="shared" si="0"/>
        <v>LC</v>
      </c>
      <c r="F53" s="2" t="s">
        <v>3029</v>
      </c>
      <c r="G53" s="2">
        <v>44563</v>
      </c>
      <c r="H53" s="2">
        <v>124432455</v>
      </c>
      <c r="I53" s="2" t="s">
        <v>104</v>
      </c>
      <c r="J53" s="2" t="s">
        <v>486</v>
      </c>
      <c r="K53" s="2">
        <v>2004</v>
      </c>
      <c r="L53" s="2" t="s">
        <v>1540</v>
      </c>
    </row>
    <row r="54" spans="1:12" x14ac:dyDescent="0.3">
      <c r="A54" s="29" t="s">
        <v>3894</v>
      </c>
      <c r="B54" s="2" t="str">
        <f t="shared" si="0"/>
        <v>LC</v>
      </c>
      <c r="F54" s="2" t="s">
        <v>3030</v>
      </c>
      <c r="G54" s="2">
        <v>162292832</v>
      </c>
      <c r="H54" s="2">
        <v>162292852</v>
      </c>
      <c r="I54" s="2" t="s">
        <v>104</v>
      </c>
      <c r="J54" s="2" t="s">
        <v>367</v>
      </c>
      <c r="K54" s="2" t="s">
        <v>267</v>
      </c>
      <c r="L54" s="2" t="s">
        <v>1540</v>
      </c>
    </row>
    <row r="55" spans="1:12" x14ac:dyDescent="0.3">
      <c r="A55" s="29" t="s">
        <v>3777</v>
      </c>
      <c r="B55" s="2" t="str">
        <f t="shared" si="0"/>
        <v>LC</v>
      </c>
      <c r="F55" s="2" t="s">
        <v>3031</v>
      </c>
      <c r="G55" s="2">
        <v>162292301</v>
      </c>
      <c r="H55" s="2">
        <v>162292797</v>
      </c>
      <c r="I55" s="2" t="s">
        <v>104</v>
      </c>
      <c r="J55" s="2" t="s">
        <v>367</v>
      </c>
      <c r="K55" s="2" t="s">
        <v>267</v>
      </c>
      <c r="L55" s="2" t="s">
        <v>1540</v>
      </c>
    </row>
    <row r="56" spans="1:12" x14ac:dyDescent="0.3">
      <c r="A56" s="29" t="s">
        <v>3386</v>
      </c>
      <c r="B56" s="2" t="str">
        <f t="shared" si="0"/>
        <v>LC</v>
      </c>
      <c r="F56" s="2" t="s">
        <v>3032</v>
      </c>
      <c r="G56" s="2">
        <v>42838</v>
      </c>
      <c r="H56" s="2">
        <v>68614328</v>
      </c>
      <c r="I56" s="2" t="s">
        <v>104</v>
      </c>
      <c r="J56" s="2" t="s">
        <v>486</v>
      </c>
      <c r="K56" s="2">
        <v>2012</v>
      </c>
      <c r="L56" s="2" t="s">
        <v>1217</v>
      </c>
    </row>
    <row r="57" spans="1:12" x14ac:dyDescent="0.3">
      <c r="A57" s="29" t="s">
        <v>3873</v>
      </c>
      <c r="B57" s="2" t="str">
        <f t="shared" si="0"/>
        <v>LC</v>
      </c>
      <c r="F57" s="2" t="s">
        <v>3033</v>
      </c>
      <c r="G57" s="2">
        <v>161417</v>
      </c>
      <c r="H57" s="2">
        <v>124481302</v>
      </c>
      <c r="I57" s="2" t="s">
        <v>104</v>
      </c>
      <c r="J57" s="2" t="s">
        <v>486</v>
      </c>
      <c r="K57" s="2">
        <v>2008</v>
      </c>
      <c r="L57" s="2" t="s">
        <v>368</v>
      </c>
    </row>
    <row r="58" spans="1:12" x14ac:dyDescent="0.3">
      <c r="A58" s="29" t="s">
        <v>3770</v>
      </c>
      <c r="B58" s="2" t="str">
        <f t="shared" si="0"/>
        <v>LC</v>
      </c>
      <c r="F58" s="2" t="s">
        <v>3034</v>
      </c>
      <c r="G58" s="2">
        <v>41871</v>
      </c>
      <c r="H58" s="2">
        <v>68614964</v>
      </c>
      <c r="I58" s="2" t="s">
        <v>104</v>
      </c>
      <c r="J58" s="2" t="s">
        <v>1217</v>
      </c>
      <c r="K58" s="2">
        <v>2003</v>
      </c>
      <c r="L58" s="2" t="s">
        <v>1540</v>
      </c>
    </row>
    <row r="59" spans="1:12" x14ac:dyDescent="0.3">
      <c r="A59" s="29" t="s">
        <v>3010</v>
      </c>
      <c r="B59" s="2" t="str">
        <f t="shared" si="0"/>
        <v>LC</v>
      </c>
      <c r="F59" s="2" t="s">
        <v>3035</v>
      </c>
      <c r="G59" s="2">
        <v>60208</v>
      </c>
      <c r="H59" s="2">
        <v>124452245</v>
      </c>
      <c r="I59" s="2" t="s">
        <v>104</v>
      </c>
      <c r="J59" s="2" t="s">
        <v>486</v>
      </c>
      <c r="K59" s="2">
        <v>2006</v>
      </c>
      <c r="L59" s="2" t="s">
        <v>1540</v>
      </c>
    </row>
    <row r="60" spans="1:12" x14ac:dyDescent="0.3">
      <c r="A60" s="29" t="s">
        <v>3277</v>
      </c>
      <c r="B60" s="2" t="str">
        <f t="shared" si="0"/>
        <v>LC</v>
      </c>
      <c r="F60" s="2" t="s">
        <v>3036</v>
      </c>
      <c r="G60" s="2">
        <v>41745</v>
      </c>
      <c r="H60" s="2">
        <v>124416090</v>
      </c>
      <c r="I60" s="2" t="s">
        <v>104</v>
      </c>
      <c r="J60" s="2" t="s">
        <v>486</v>
      </c>
      <c r="K60" s="2">
        <v>2003</v>
      </c>
      <c r="L60" s="2" t="s">
        <v>1540</v>
      </c>
    </row>
    <row r="61" spans="1:12" x14ac:dyDescent="0.3">
      <c r="A61" s="29" t="s">
        <v>3365</v>
      </c>
      <c r="B61" s="2" t="str">
        <f t="shared" si="0"/>
        <v>DD</v>
      </c>
      <c r="F61" s="2" t="s">
        <v>3037</v>
      </c>
      <c r="G61" s="2">
        <v>195485</v>
      </c>
      <c r="H61" s="2">
        <v>68615179</v>
      </c>
      <c r="I61" s="2" t="s">
        <v>104</v>
      </c>
      <c r="J61" s="2" t="s">
        <v>368</v>
      </c>
      <c r="K61" s="2">
        <v>2010</v>
      </c>
      <c r="L61" s="2" t="s">
        <v>486</v>
      </c>
    </row>
    <row r="62" spans="1:12" x14ac:dyDescent="0.3">
      <c r="A62" s="29" t="s">
        <v>4047</v>
      </c>
      <c r="B62" s="2" t="str">
        <f t="shared" si="0"/>
        <v>DD</v>
      </c>
      <c r="F62" s="2" t="s">
        <v>3038</v>
      </c>
      <c r="G62" s="2">
        <v>41798</v>
      </c>
      <c r="H62" s="2">
        <v>68619155</v>
      </c>
      <c r="I62" s="2" t="s">
        <v>104</v>
      </c>
      <c r="J62" s="2" t="s">
        <v>368</v>
      </c>
      <c r="K62" s="2">
        <v>2003</v>
      </c>
      <c r="L62" s="2" t="s">
        <v>2972</v>
      </c>
    </row>
    <row r="63" spans="1:12" x14ac:dyDescent="0.3">
      <c r="A63" s="29" t="s">
        <v>3781</v>
      </c>
      <c r="B63" s="2" t="str">
        <f t="shared" si="0"/>
        <v>LC</v>
      </c>
      <c r="F63" s="2" t="s">
        <v>3039</v>
      </c>
      <c r="G63" s="2">
        <v>161551</v>
      </c>
      <c r="H63" s="2">
        <v>44016720</v>
      </c>
      <c r="I63" s="2" t="s">
        <v>104</v>
      </c>
      <c r="J63" s="2" t="s">
        <v>368</v>
      </c>
      <c r="K63" s="2">
        <v>2008</v>
      </c>
      <c r="L63" s="2" t="s">
        <v>2972</v>
      </c>
    </row>
    <row r="64" spans="1:12" x14ac:dyDescent="0.3">
      <c r="A64" s="29" t="s">
        <v>3176</v>
      </c>
      <c r="B64" s="2" t="str">
        <f t="shared" si="0"/>
        <v>DD</v>
      </c>
      <c r="F64" s="2" t="s">
        <v>3040</v>
      </c>
      <c r="G64" s="2">
        <v>161635</v>
      </c>
      <c r="H64" s="2">
        <v>68619468</v>
      </c>
      <c r="I64" s="2" t="s">
        <v>104</v>
      </c>
      <c r="J64" s="2" t="s">
        <v>2972</v>
      </c>
      <c r="K64" s="2">
        <v>2008</v>
      </c>
      <c r="L64" s="2" t="s">
        <v>1217</v>
      </c>
    </row>
    <row r="65" spans="1:12" x14ac:dyDescent="0.3">
      <c r="A65" s="29" t="s">
        <v>3806</v>
      </c>
      <c r="B65" s="2" t="str">
        <f t="shared" si="0"/>
        <v>DD</v>
      </c>
      <c r="F65" s="2" t="s">
        <v>3041</v>
      </c>
      <c r="G65" s="2">
        <v>44653</v>
      </c>
      <c r="H65" s="2">
        <v>124437350</v>
      </c>
      <c r="I65" s="2" t="s">
        <v>104</v>
      </c>
      <c r="J65" s="2" t="s">
        <v>486</v>
      </c>
      <c r="K65" s="2">
        <v>2004</v>
      </c>
      <c r="L65" s="2" t="s">
        <v>2972</v>
      </c>
    </row>
    <row r="66" spans="1:12" x14ac:dyDescent="0.3">
      <c r="A66" s="29" t="s">
        <v>3344</v>
      </c>
      <c r="B66" s="2" t="str">
        <f t="shared" si="0"/>
        <v>LC</v>
      </c>
      <c r="F66" s="2" t="s">
        <v>3042</v>
      </c>
      <c r="G66" s="2">
        <v>161740</v>
      </c>
      <c r="H66" s="2">
        <v>124536451</v>
      </c>
      <c r="I66" s="2" t="s">
        <v>104</v>
      </c>
      <c r="J66" s="2" t="s">
        <v>486</v>
      </c>
      <c r="K66" s="2">
        <v>2008</v>
      </c>
      <c r="L66" s="2" t="s">
        <v>2972</v>
      </c>
    </row>
    <row r="67" spans="1:12" x14ac:dyDescent="0.3">
      <c r="A67" s="29" t="s">
        <v>3284</v>
      </c>
      <c r="B67" s="2" t="str">
        <f t="shared" si="0"/>
        <v>LC</v>
      </c>
      <c r="F67" s="2" t="s">
        <v>3043</v>
      </c>
      <c r="G67" s="2">
        <v>161521</v>
      </c>
      <c r="H67" s="2">
        <v>124499082</v>
      </c>
      <c r="I67" s="2" t="s">
        <v>104</v>
      </c>
      <c r="J67" s="2" t="s">
        <v>368</v>
      </c>
      <c r="K67" s="2">
        <v>2008</v>
      </c>
      <c r="L67" s="2" t="s">
        <v>368</v>
      </c>
    </row>
    <row r="68" spans="1:12" x14ac:dyDescent="0.3">
      <c r="A68" s="29" t="s">
        <v>3322</v>
      </c>
      <c r="B68" s="2" t="str">
        <f t="shared" si="0"/>
        <v>LC</v>
      </c>
      <c r="F68" s="2" t="s">
        <v>3044</v>
      </c>
      <c r="G68" s="2">
        <v>44567</v>
      </c>
      <c r="H68" s="2">
        <v>124432959</v>
      </c>
      <c r="I68" s="2" t="s">
        <v>104</v>
      </c>
      <c r="J68" s="2" t="s">
        <v>486</v>
      </c>
      <c r="K68" s="2">
        <v>2004</v>
      </c>
      <c r="L68" s="2" t="s">
        <v>1217</v>
      </c>
    </row>
    <row r="69" spans="1:12" x14ac:dyDescent="0.3">
      <c r="A69" s="29" t="s">
        <v>3914</v>
      </c>
      <c r="B69" s="2" t="str">
        <f t="shared" si="0"/>
        <v>DD</v>
      </c>
      <c r="F69" s="2" t="s">
        <v>3045</v>
      </c>
      <c r="G69" s="2">
        <v>41746</v>
      </c>
      <c r="H69" s="2">
        <v>68615299</v>
      </c>
      <c r="I69" s="2" t="s">
        <v>104</v>
      </c>
      <c r="J69" s="2" t="s">
        <v>486</v>
      </c>
      <c r="K69" s="2">
        <v>2003</v>
      </c>
      <c r="L69" s="2" t="s">
        <v>368</v>
      </c>
    </row>
    <row r="70" spans="1:12" x14ac:dyDescent="0.3">
      <c r="A70" s="29" t="s">
        <v>3918</v>
      </c>
      <c r="B70" s="2" t="str">
        <f t="shared" si="0"/>
        <v>DD</v>
      </c>
      <c r="F70" s="2" t="s">
        <v>3046</v>
      </c>
      <c r="G70" s="2">
        <v>44514</v>
      </c>
      <c r="H70" s="2">
        <v>80678335</v>
      </c>
      <c r="I70" s="2" t="s">
        <v>104</v>
      </c>
      <c r="J70" s="2" t="s">
        <v>486</v>
      </c>
      <c r="K70" s="2">
        <v>2004</v>
      </c>
      <c r="L70" s="2" t="s">
        <v>368</v>
      </c>
    </row>
    <row r="71" spans="1:12" x14ac:dyDescent="0.3">
      <c r="A71" s="29" t="s">
        <v>3308</v>
      </c>
      <c r="B71" s="2" t="str">
        <f t="shared" si="0"/>
        <v>LC</v>
      </c>
      <c r="F71" s="2" t="s">
        <v>3047</v>
      </c>
      <c r="G71" s="2">
        <v>161578</v>
      </c>
      <c r="H71" s="2">
        <v>124509908</v>
      </c>
      <c r="I71" s="2" t="s">
        <v>104</v>
      </c>
      <c r="J71" s="2" t="s">
        <v>486</v>
      </c>
      <c r="K71" s="2">
        <v>2008</v>
      </c>
      <c r="L71" s="2" t="s">
        <v>368</v>
      </c>
    </row>
    <row r="72" spans="1:12" x14ac:dyDescent="0.3">
      <c r="A72" s="29" t="s">
        <v>4185</v>
      </c>
      <c r="B72" s="2" t="str">
        <f t="shared" si="0"/>
        <v>LC</v>
      </c>
      <c r="F72" s="2" t="s">
        <v>3048</v>
      </c>
      <c r="G72" s="2">
        <v>161508</v>
      </c>
      <c r="H72" s="2">
        <v>124497279</v>
      </c>
      <c r="I72" s="2" t="s">
        <v>104</v>
      </c>
      <c r="J72" s="2" t="s">
        <v>486</v>
      </c>
      <c r="K72" s="2">
        <v>2008</v>
      </c>
      <c r="L72" s="2" t="s">
        <v>368</v>
      </c>
    </row>
    <row r="73" spans="1:12" x14ac:dyDescent="0.3">
      <c r="A73" s="29" t="s">
        <v>3879</v>
      </c>
      <c r="B73" s="2" t="str">
        <f t="shared" si="0"/>
        <v>LC</v>
      </c>
      <c r="F73" s="2" t="s">
        <v>3049</v>
      </c>
      <c r="G73" s="2">
        <v>124357224</v>
      </c>
      <c r="H73" s="2">
        <v>124550254</v>
      </c>
      <c r="I73" s="2" t="s">
        <v>104</v>
      </c>
      <c r="J73" s="2" t="s">
        <v>367</v>
      </c>
      <c r="K73" s="2" t="s">
        <v>267</v>
      </c>
      <c r="L73" s="2" t="s">
        <v>368</v>
      </c>
    </row>
    <row r="74" spans="1:12" x14ac:dyDescent="0.3">
      <c r="A74" s="29" t="s">
        <v>3247</v>
      </c>
      <c r="B74" s="2" t="str">
        <f t="shared" si="0"/>
        <v>LC</v>
      </c>
      <c r="F74" s="2" t="s">
        <v>3050</v>
      </c>
      <c r="G74" s="2">
        <v>144135467</v>
      </c>
      <c r="H74" s="2">
        <v>144136436</v>
      </c>
      <c r="I74" s="2" t="s">
        <v>104</v>
      </c>
      <c r="J74" s="2" t="s">
        <v>367</v>
      </c>
      <c r="K74" s="2" t="s">
        <v>267</v>
      </c>
      <c r="L74" s="2" t="s">
        <v>368</v>
      </c>
    </row>
    <row r="75" spans="1:12" x14ac:dyDescent="0.3">
      <c r="A75" s="29" t="s">
        <v>3790</v>
      </c>
      <c r="B75" s="2" t="str">
        <f t="shared" si="0"/>
        <v>LC</v>
      </c>
      <c r="F75" s="2" t="s">
        <v>3051</v>
      </c>
      <c r="G75" s="2">
        <v>60236</v>
      </c>
      <c r="H75" s="2">
        <v>3096618</v>
      </c>
      <c r="I75" s="2" t="s">
        <v>104</v>
      </c>
      <c r="J75" s="2" t="s">
        <v>368</v>
      </c>
      <c r="K75" s="2">
        <v>2006</v>
      </c>
      <c r="L75" s="2" t="s">
        <v>368</v>
      </c>
    </row>
    <row r="76" spans="1:12" x14ac:dyDescent="0.3">
      <c r="A76" s="29" t="s">
        <v>3863</v>
      </c>
      <c r="B76" s="2" t="str">
        <f t="shared" si="0"/>
        <v>LC</v>
      </c>
      <c r="F76" s="2" t="s">
        <v>3052</v>
      </c>
      <c r="G76" s="2">
        <v>161649</v>
      </c>
      <c r="H76" s="2">
        <v>68622235</v>
      </c>
      <c r="I76" s="2" t="s">
        <v>104</v>
      </c>
      <c r="J76" s="2" t="s">
        <v>486</v>
      </c>
      <c r="K76" s="2">
        <v>2008</v>
      </c>
      <c r="L76" s="2" t="s">
        <v>486</v>
      </c>
    </row>
    <row r="77" spans="1:12" x14ac:dyDescent="0.3">
      <c r="A77" s="29" t="s">
        <v>3877</v>
      </c>
      <c r="B77" s="2" t="str">
        <f t="shared" si="0"/>
        <v>LC</v>
      </c>
      <c r="F77" s="2" t="s">
        <v>3053</v>
      </c>
      <c r="G77" s="2">
        <v>60237</v>
      </c>
      <c r="H77" s="2">
        <v>124454813</v>
      </c>
      <c r="I77" s="2" t="s">
        <v>104</v>
      </c>
      <c r="J77" s="2" t="s">
        <v>486</v>
      </c>
      <c r="K77" s="2">
        <v>2006</v>
      </c>
      <c r="L77" s="2" t="s">
        <v>368</v>
      </c>
    </row>
    <row r="78" spans="1:12" x14ac:dyDescent="0.3">
      <c r="A78" s="29" t="s">
        <v>3269</v>
      </c>
      <c r="B78" s="2" t="str">
        <f t="shared" si="0"/>
        <v>LC</v>
      </c>
      <c r="F78" s="2" t="s">
        <v>3054</v>
      </c>
      <c r="G78" s="2">
        <v>161327</v>
      </c>
      <c r="H78" s="2">
        <v>124466141</v>
      </c>
      <c r="I78" s="2" t="s">
        <v>104</v>
      </c>
      <c r="J78" s="2" t="s">
        <v>486</v>
      </c>
      <c r="K78" s="2">
        <v>2008</v>
      </c>
      <c r="L78" s="2" t="s">
        <v>368</v>
      </c>
    </row>
    <row r="79" spans="1:12" x14ac:dyDescent="0.3">
      <c r="A79" s="29" t="s">
        <v>3826</v>
      </c>
      <c r="B79" s="2" t="str">
        <f t="shared" si="0"/>
        <v>LC</v>
      </c>
      <c r="F79" s="2" t="s">
        <v>3055</v>
      </c>
      <c r="G79" s="2">
        <v>60238</v>
      </c>
      <c r="H79" s="2">
        <v>124454988</v>
      </c>
      <c r="I79" s="2" t="s">
        <v>104</v>
      </c>
      <c r="J79" s="2" t="s">
        <v>486</v>
      </c>
      <c r="K79" s="2">
        <v>2006</v>
      </c>
      <c r="L79" s="2" t="s">
        <v>368</v>
      </c>
    </row>
    <row r="80" spans="1:12" x14ac:dyDescent="0.3">
      <c r="A80" s="29" t="s">
        <v>3199</v>
      </c>
      <c r="B80" s="2" t="str">
        <f t="shared" si="0"/>
        <v>DD</v>
      </c>
      <c r="F80" s="2" t="s">
        <v>3056</v>
      </c>
      <c r="G80" s="2">
        <v>41804</v>
      </c>
      <c r="H80" s="2">
        <v>116737019</v>
      </c>
      <c r="I80" s="2" t="s">
        <v>104</v>
      </c>
      <c r="J80" s="2" t="s">
        <v>368</v>
      </c>
      <c r="K80" s="2">
        <v>2003</v>
      </c>
      <c r="L80" s="2" t="s">
        <v>368</v>
      </c>
    </row>
    <row r="81" spans="1:12" x14ac:dyDescent="0.3">
      <c r="A81" s="29" t="s">
        <v>3390</v>
      </c>
      <c r="B81" s="2" t="str">
        <f t="shared" si="0"/>
        <v>LC</v>
      </c>
      <c r="F81" s="2" t="s">
        <v>3057</v>
      </c>
      <c r="G81" s="2">
        <v>124357844</v>
      </c>
      <c r="H81" s="2">
        <v>124552522</v>
      </c>
      <c r="I81" s="2" t="s">
        <v>104</v>
      </c>
      <c r="J81" s="2" t="s">
        <v>367</v>
      </c>
      <c r="K81" s="2" t="s">
        <v>267</v>
      </c>
      <c r="L81" s="2" t="s">
        <v>368</v>
      </c>
    </row>
    <row r="82" spans="1:12" x14ac:dyDescent="0.3">
      <c r="A82" s="29" t="s">
        <v>3403</v>
      </c>
      <c r="B82" s="2" t="str">
        <f t="shared" si="0"/>
        <v>LC</v>
      </c>
      <c r="F82" s="2" t="s">
        <v>3058</v>
      </c>
      <c r="G82" s="2">
        <v>161585</v>
      </c>
      <c r="H82" s="2">
        <v>124510830</v>
      </c>
      <c r="I82" s="2" t="s">
        <v>104</v>
      </c>
      <c r="J82" s="2" t="s">
        <v>486</v>
      </c>
      <c r="K82" s="2">
        <v>2008</v>
      </c>
      <c r="L82" s="2" t="s">
        <v>368</v>
      </c>
    </row>
    <row r="83" spans="1:12" x14ac:dyDescent="0.3">
      <c r="A83" s="29" t="s">
        <v>3160</v>
      </c>
      <c r="B83" s="2" t="str">
        <f t="shared" si="0"/>
        <v>LC</v>
      </c>
      <c r="F83" s="2" t="s">
        <v>3059</v>
      </c>
      <c r="G83" s="2">
        <v>41805</v>
      </c>
      <c r="H83" s="2">
        <v>68622429</v>
      </c>
      <c r="I83" s="2" t="s">
        <v>104</v>
      </c>
      <c r="J83" s="2" t="s">
        <v>368</v>
      </c>
      <c r="K83" s="2">
        <v>2003</v>
      </c>
      <c r="L83" s="2" t="s">
        <v>368</v>
      </c>
    </row>
    <row r="84" spans="1:12" x14ac:dyDescent="0.3">
      <c r="A84" s="29" t="s">
        <v>3304</v>
      </c>
      <c r="B84" s="2" t="str">
        <f t="shared" si="0"/>
        <v>DD</v>
      </c>
      <c r="F84" s="2" t="s">
        <v>3060</v>
      </c>
      <c r="G84" s="2">
        <v>41806</v>
      </c>
      <c r="H84" s="2">
        <v>68622497</v>
      </c>
      <c r="I84" s="2" t="s">
        <v>104</v>
      </c>
      <c r="J84" s="2" t="s">
        <v>368</v>
      </c>
      <c r="K84" s="2">
        <v>2003</v>
      </c>
      <c r="L84" s="2" t="s">
        <v>368</v>
      </c>
    </row>
    <row r="85" spans="1:12" x14ac:dyDescent="0.3">
      <c r="A85" s="29" t="s">
        <v>3302</v>
      </c>
      <c r="B85" s="2" t="str">
        <f t="shared" si="0"/>
        <v>DD</v>
      </c>
      <c r="F85" s="2" t="s">
        <v>3061</v>
      </c>
      <c r="G85" s="2">
        <v>41807</v>
      </c>
      <c r="H85" s="2">
        <v>68622556</v>
      </c>
      <c r="I85" s="2" t="s">
        <v>104</v>
      </c>
      <c r="J85" s="2" t="s">
        <v>368</v>
      </c>
      <c r="K85" s="2">
        <v>2003</v>
      </c>
      <c r="L85" s="2" t="s">
        <v>368</v>
      </c>
    </row>
    <row r="86" spans="1:12" x14ac:dyDescent="0.3">
      <c r="A86" s="29" t="s">
        <v>3050</v>
      </c>
      <c r="B86" s="2" t="str">
        <f t="shared" si="0"/>
        <v>LC</v>
      </c>
      <c r="F86" s="2" t="s">
        <v>3062</v>
      </c>
      <c r="G86" s="2">
        <v>41808</v>
      </c>
      <c r="H86" s="2">
        <v>68622624</v>
      </c>
      <c r="I86" s="2" t="s">
        <v>104</v>
      </c>
      <c r="J86" s="2" t="s">
        <v>368</v>
      </c>
      <c r="K86" s="2">
        <v>2003</v>
      </c>
      <c r="L86" s="2" t="s">
        <v>368</v>
      </c>
    </row>
    <row r="87" spans="1:12" x14ac:dyDescent="0.3">
      <c r="A87" s="29" t="s">
        <v>3296</v>
      </c>
      <c r="B87" s="2" t="str">
        <f t="shared" si="0"/>
        <v>LC</v>
      </c>
      <c r="F87" s="2" t="s">
        <v>3063</v>
      </c>
      <c r="G87" s="2">
        <v>63108</v>
      </c>
      <c r="H87" s="2">
        <v>3118179</v>
      </c>
      <c r="I87" s="2" t="s">
        <v>104</v>
      </c>
      <c r="J87" s="2" t="s">
        <v>368</v>
      </c>
      <c r="K87" s="2">
        <v>2007</v>
      </c>
      <c r="L87" s="2" t="s">
        <v>368</v>
      </c>
    </row>
    <row r="88" spans="1:12" x14ac:dyDescent="0.3">
      <c r="A88" s="29" t="s">
        <v>3916</v>
      </c>
      <c r="B88" s="2" t="str">
        <f t="shared" si="0"/>
        <v>LC</v>
      </c>
      <c r="F88" s="2" t="s">
        <v>3064</v>
      </c>
      <c r="G88" s="2">
        <v>116856245</v>
      </c>
      <c r="H88" s="2">
        <v>3120311</v>
      </c>
      <c r="I88" s="2" t="s">
        <v>104</v>
      </c>
      <c r="J88" s="2" t="s">
        <v>367</v>
      </c>
      <c r="K88" s="2" t="s">
        <v>267</v>
      </c>
      <c r="L88" s="2" t="s">
        <v>368</v>
      </c>
    </row>
    <row r="89" spans="1:12" x14ac:dyDescent="0.3">
      <c r="A89" s="29" t="s">
        <v>3120</v>
      </c>
      <c r="B89" s="2" t="str">
        <f t="shared" si="0"/>
        <v>LC</v>
      </c>
      <c r="F89" s="2" t="s">
        <v>3065</v>
      </c>
      <c r="G89" s="2">
        <v>60239</v>
      </c>
      <c r="H89" s="2">
        <v>3097165</v>
      </c>
      <c r="I89" s="2" t="s">
        <v>104</v>
      </c>
      <c r="J89" s="2" t="s">
        <v>368</v>
      </c>
      <c r="K89" s="2">
        <v>2006</v>
      </c>
      <c r="L89" s="2" t="s">
        <v>368</v>
      </c>
    </row>
    <row r="90" spans="1:12" x14ac:dyDescent="0.3">
      <c r="A90" s="29" t="s">
        <v>3079</v>
      </c>
      <c r="B90" s="2" t="str">
        <f t="shared" si="0"/>
        <v>LC</v>
      </c>
      <c r="F90" s="2" t="s">
        <v>3066</v>
      </c>
      <c r="G90" s="2">
        <v>169231349</v>
      </c>
      <c r="H90" s="2">
        <v>169231615</v>
      </c>
      <c r="I90" s="2" t="s">
        <v>104</v>
      </c>
      <c r="J90" s="2" t="s">
        <v>367</v>
      </c>
      <c r="K90" s="2" t="s">
        <v>267</v>
      </c>
      <c r="L90" s="2" t="s">
        <v>368</v>
      </c>
    </row>
    <row r="91" spans="1:12" x14ac:dyDescent="0.3">
      <c r="A91" s="29" t="s">
        <v>3281</v>
      </c>
      <c r="B91" s="2" t="str">
        <f t="shared" si="0"/>
        <v>LC</v>
      </c>
      <c r="F91" s="2" t="s">
        <v>3067</v>
      </c>
      <c r="G91" s="2">
        <v>162209137</v>
      </c>
      <c r="H91" s="2">
        <v>162209190</v>
      </c>
      <c r="I91" s="2" t="s">
        <v>104</v>
      </c>
      <c r="J91" s="2" t="s">
        <v>367</v>
      </c>
      <c r="K91" s="2" t="s">
        <v>267</v>
      </c>
      <c r="L91" s="2" t="s">
        <v>486</v>
      </c>
    </row>
    <row r="92" spans="1:12" x14ac:dyDescent="0.3">
      <c r="A92" s="29" t="s">
        <v>3312</v>
      </c>
      <c r="B92" s="2" t="str">
        <f t="shared" si="0"/>
        <v>LC</v>
      </c>
      <c r="F92" s="2" t="s">
        <v>3068</v>
      </c>
      <c r="G92" s="2">
        <v>63159</v>
      </c>
      <c r="H92" s="2">
        <v>124463835</v>
      </c>
      <c r="I92" s="2" t="s">
        <v>104</v>
      </c>
      <c r="J92" s="2" t="s">
        <v>486</v>
      </c>
      <c r="K92" s="2">
        <v>2007</v>
      </c>
      <c r="L92" s="2" t="s">
        <v>368</v>
      </c>
    </row>
    <row r="93" spans="1:12" x14ac:dyDescent="0.3">
      <c r="A93" s="29" t="s">
        <v>3351</v>
      </c>
      <c r="B93" s="2" t="str">
        <f t="shared" si="0"/>
        <v>DD</v>
      </c>
      <c r="F93" s="2" t="s">
        <v>3069</v>
      </c>
      <c r="G93" s="2">
        <v>161517</v>
      </c>
      <c r="H93" s="2">
        <v>889953</v>
      </c>
      <c r="I93" s="2" t="s">
        <v>104</v>
      </c>
      <c r="J93" s="2" t="s">
        <v>368</v>
      </c>
      <c r="K93" s="2">
        <v>2003</v>
      </c>
      <c r="L93" s="2" t="s">
        <v>368</v>
      </c>
    </row>
    <row r="94" spans="1:12" x14ac:dyDescent="0.3">
      <c r="A94" s="29" t="s">
        <v>3376</v>
      </c>
      <c r="B94" s="2" t="str">
        <f t="shared" si="0"/>
        <v>LC</v>
      </c>
      <c r="F94" s="2" t="s">
        <v>3070</v>
      </c>
      <c r="G94" s="2">
        <v>162209242</v>
      </c>
      <c r="H94" s="2">
        <v>162209305</v>
      </c>
      <c r="I94" s="2" t="s">
        <v>104</v>
      </c>
      <c r="J94" s="2" t="s">
        <v>367</v>
      </c>
      <c r="K94" s="2" t="s">
        <v>267</v>
      </c>
      <c r="L94" s="2" t="s">
        <v>368</v>
      </c>
    </row>
    <row r="95" spans="1:12" x14ac:dyDescent="0.3">
      <c r="A95" s="29" t="s">
        <v>3411</v>
      </c>
      <c r="B95" s="2" t="str">
        <f t="shared" si="0"/>
        <v>LC</v>
      </c>
      <c r="F95" s="2" t="s">
        <v>3071</v>
      </c>
      <c r="G95" s="2">
        <v>161407</v>
      </c>
      <c r="H95" s="2">
        <v>68622705</v>
      </c>
      <c r="I95" s="2" t="s">
        <v>104</v>
      </c>
      <c r="J95" s="2" t="s">
        <v>368</v>
      </c>
      <c r="K95" s="2">
        <v>2008</v>
      </c>
      <c r="L95" s="2" t="s">
        <v>486</v>
      </c>
    </row>
    <row r="96" spans="1:12" x14ac:dyDescent="0.3">
      <c r="A96" s="29" t="s">
        <v>3919</v>
      </c>
      <c r="B96" s="2" t="str">
        <f t="shared" si="0"/>
        <v>LC</v>
      </c>
      <c r="F96" s="2" t="s">
        <v>3072</v>
      </c>
      <c r="G96" s="2">
        <v>60240</v>
      </c>
      <c r="H96" s="2">
        <v>124455061</v>
      </c>
      <c r="I96" s="2" t="s">
        <v>104</v>
      </c>
      <c r="J96" s="2" t="s">
        <v>486</v>
      </c>
      <c r="K96" s="2">
        <v>2006</v>
      </c>
      <c r="L96" s="2" t="s">
        <v>368</v>
      </c>
    </row>
    <row r="97" spans="1:12" x14ac:dyDescent="0.3">
      <c r="A97" s="29" t="s">
        <v>3966</v>
      </c>
      <c r="B97" s="2" t="str">
        <f t="shared" si="0"/>
        <v>LC</v>
      </c>
      <c r="F97" s="2" t="s">
        <v>3073</v>
      </c>
      <c r="G97" s="2">
        <v>60241</v>
      </c>
      <c r="H97" s="2">
        <v>124455147</v>
      </c>
      <c r="I97" s="2" t="s">
        <v>1219</v>
      </c>
      <c r="J97" s="2" t="s">
        <v>486</v>
      </c>
      <c r="K97" s="2">
        <v>2006</v>
      </c>
      <c r="L97" s="2" t="s">
        <v>368</v>
      </c>
    </row>
    <row r="98" spans="1:12" x14ac:dyDescent="0.3">
      <c r="A98" s="29" t="s">
        <v>3968</v>
      </c>
      <c r="B98" s="2" t="str">
        <f t="shared" si="0"/>
        <v>LC</v>
      </c>
      <c r="F98" s="2" t="s">
        <v>3074</v>
      </c>
      <c r="G98" s="2">
        <v>60242</v>
      </c>
      <c r="H98" s="2">
        <v>124455321</v>
      </c>
      <c r="I98" s="2" t="s">
        <v>104</v>
      </c>
      <c r="J98" s="2" t="s">
        <v>486</v>
      </c>
      <c r="K98" s="2">
        <v>2006</v>
      </c>
      <c r="L98" s="2" t="s">
        <v>368</v>
      </c>
    </row>
    <row r="99" spans="1:12" x14ac:dyDescent="0.3">
      <c r="A99" s="29" t="s">
        <v>3972</v>
      </c>
      <c r="B99" s="2" t="str">
        <f t="shared" si="0"/>
        <v>LC</v>
      </c>
      <c r="F99" s="2" t="s">
        <v>3075</v>
      </c>
      <c r="G99" s="2">
        <v>41809</v>
      </c>
      <c r="H99" s="2">
        <v>116737093</v>
      </c>
      <c r="I99" s="2" t="s">
        <v>104</v>
      </c>
      <c r="J99" s="2" t="s">
        <v>368</v>
      </c>
      <c r="K99" s="2">
        <v>2003</v>
      </c>
      <c r="L99" s="2" t="s">
        <v>368</v>
      </c>
    </row>
    <row r="100" spans="1:12" x14ac:dyDescent="0.3">
      <c r="A100" s="29" t="s">
        <v>4109</v>
      </c>
      <c r="B100" s="2" t="str">
        <f t="shared" si="0"/>
        <v>DD</v>
      </c>
      <c r="F100" s="2" t="s">
        <v>3076</v>
      </c>
      <c r="G100" s="2">
        <v>161443</v>
      </c>
      <c r="H100" s="2">
        <v>888910</v>
      </c>
      <c r="I100" s="2" t="s">
        <v>104</v>
      </c>
      <c r="J100" s="2" t="s">
        <v>368</v>
      </c>
      <c r="K100" s="2">
        <v>2008</v>
      </c>
      <c r="L100" s="2" t="s">
        <v>368</v>
      </c>
    </row>
    <row r="101" spans="1:12" x14ac:dyDescent="0.3">
      <c r="A101" s="29" t="s">
        <v>3775</v>
      </c>
      <c r="B101" s="2" t="str">
        <f t="shared" si="0"/>
        <v>LC</v>
      </c>
      <c r="F101" s="2" t="s">
        <v>3077</v>
      </c>
      <c r="G101" s="2">
        <v>63160</v>
      </c>
      <c r="H101" s="2">
        <v>124463919</v>
      </c>
      <c r="I101" s="2" t="s">
        <v>104</v>
      </c>
      <c r="J101" s="2" t="s">
        <v>486</v>
      </c>
      <c r="K101" s="2">
        <v>2007</v>
      </c>
      <c r="L101" s="2" t="s">
        <v>368</v>
      </c>
    </row>
    <row r="102" spans="1:12" x14ac:dyDescent="0.3">
      <c r="A102" s="29" t="s">
        <v>3665</v>
      </c>
      <c r="B102" s="2" t="str">
        <f t="shared" si="0"/>
        <v>LC</v>
      </c>
      <c r="F102" s="2" t="s">
        <v>3078</v>
      </c>
      <c r="G102" s="2">
        <v>60243</v>
      </c>
      <c r="H102" s="2">
        <v>124455529</v>
      </c>
      <c r="I102" s="2" t="s">
        <v>104</v>
      </c>
      <c r="J102" s="2" t="s">
        <v>368</v>
      </c>
      <c r="K102" s="2">
        <v>2006</v>
      </c>
      <c r="L102" s="2" t="s">
        <v>368</v>
      </c>
    </row>
    <row r="103" spans="1:12" x14ac:dyDescent="0.3">
      <c r="A103" s="29" t="s">
        <v>3757</v>
      </c>
      <c r="B103" s="2" t="str">
        <f t="shared" si="0"/>
        <v>DD</v>
      </c>
      <c r="F103" s="2" t="s">
        <v>3079</v>
      </c>
      <c r="G103" s="2">
        <v>162209351</v>
      </c>
      <c r="H103" s="2">
        <v>162209370</v>
      </c>
      <c r="I103" s="2" t="s">
        <v>104</v>
      </c>
      <c r="J103" s="2" t="s">
        <v>367</v>
      </c>
      <c r="K103" s="2" t="s">
        <v>267</v>
      </c>
      <c r="L103" s="2" t="s">
        <v>368</v>
      </c>
    </row>
    <row r="104" spans="1:12" x14ac:dyDescent="0.3">
      <c r="F104" s="2" t="s">
        <v>3080</v>
      </c>
      <c r="G104" s="2">
        <v>60246</v>
      </c>
      <c r="H104" s="2">
        <v>198818101</v>
      </c>
      <c r="I104" s="2" t="s">
        <v>104</v>
      </c>
      <c r="J104" s="2" t="s">
        <v>368</v>
      </c>
      <c r="K104" s="2">
        <v>2006</v>
      </c>
      <c r="L104" s="2" t="s">
        <v>368</v>
      </c>
    </row>
    <row r="105" spans="1:12" x14ac:dyDescent="0.3">
      <c r="F105" s="2" t="s">
        <v>3081</v>
      </c>
      <c r="G105" s="2">
        <v>124357891</v>
      </c>
      <c r="H105" s="2">
        <v>124552527</v>
      </c>
      <c r="I105" s="2" t="s">
        <v>104</v>
      </c>
      <c r="J105" s="2" t="s">
        <v>367</v>
      </c>
      <c r="K105" s="2" t="s">
        <v>267</v>
      </c>
      <c r="L105" s="2" t="s">
        <v>368</v>
      </c>
    </row>
    <row r="106" spans="1:12" x14ac:dyDescent="0.3">
      <c r="F106" s="2" t="s">
        <v>3082</v>
      </c>
      <c r="G106" s="2">
        <v>60244</v>
      </c>
      <c r="H106" s="2">
        <v>124455674</v>
      </c>
      <c r="I106" s="2" t="s">
        <v>104</v>
      </c>
      <c r="J106" s="2" t="s">
        <v>368</v>
      </c>
      <c r="K106" s="2">
        <v>2006</v>
      </c>
      <c r="L106" s="2" t="s">
        <v>368</v>
      </c>
    </row>
    <row r="107" spans="1:12" x14ac:dyDescent="0.3">
      <c r="F107" s="2" t="s">
        <v>3083</v>
      </c>
      <c r="G107" s="2">
        <v>44564</v>
      </c>
      <c r="H107" s="2">
        <v>124432563</v>
      </c>
      <c r="I107" s="2" t="s">
        <v>104</v>
      </c>
      <c r="J107" s="2" t="s">
        <v>486</v>
      </c>
      <c r="K107" s="2">
        <v>2004</v>
      </c>
      <c r="L107" s="2" t="s">
        <v>368</v>
      </c>
    </row>
    <row r="108" spans="1:12" x14ac:dyDescent="0.3">
      <c r="F108" s="2" t="s">
        <v>3084</v>
      </c>
      <c r="G108" s="2">
        <v>161388</v>
      </c>
      <c r="H108" s="2">
        <v>124475610</v>
      </c>
      <c r="I108" s="2" t="s">
        <v>1219</v>
      </c>
      <c r="J108" s="2" t="s">
        <v>368</v>
      </c>
      <c r="K108" s="2">
        <v>2008</v>
      </c>
      <c r="L108" s="2" t="s">
        <v>1217</v>
      </c>
    </row>
    <row r="109" spans="1:12" x14ac:dyDescent="0.3">
      <c r="F109" s="2" t="s">
        <v>3085</v>
      </c>
      <c r="G109" s="2">
        <v>161448</v>
      </c>
      <c r="H109" s="2">
        <v>124487132</v>
      </c>
      <c r="I109" s="2" t="s">
        <v>104</v>
      </c>
      <c r="J109" s="2" t="s">
        <v>486</v>
      </c>
      <c r="K109" s="2">
        <v>2008</v>
      </c>
      <c r="L109" s="2" t="s">
        <v>368</v>
      </c>
    </row>
    <row r="110" spans="1:12" x14ac:dyDescent="0.3">
      <c r="F110" s="2" t="s">
        <v>3086</v>
      </c>
      <c r="G110" s="2">
        <v>124696811</v>
      </c>
      <c r="H110" s="2">
        <v>68622840</v>
      </c>
      <c r="I110" s="2" t="s">
        <v>104</v>
      </c>
      <c r="J110" s="2" t="s">
        <v>367</v>
      </c>
      <c r="K110" s="2" t="s">
        <v>267</v>
      </c>
      <c r="L110" s="2" t="s">
        <v>486</v>
      </c>
    </row>
    <row r="111" spans="1:12" x14ac:dyDescent="0.3">
      <c r="F111" s="2" t="s">
        <v>3087</v>
      </c>
      <c r="G111" s="2">
        <v>116878630</v>
      </c>
      <c r="H111" s="2">
        <v>116878685</v>
      </c>
      <c r="I111" s="2" t="s">
        <v>104</v>
      </c>
      <c r="J111" s="2" t="s">
        <v>367</v>
      </c>
      <c r="K111" s="2" t="s">
        <v>267</v>
      </c>
      <c r="L111" s="2" t="s">
        <v>368</v>
      </c>
    </row>
    <row r="112" spans="1:12" x14ac:dyDescent="0.3">
      <c r="F112" s="2" t="s">
        <v>3088</v>
      </c>
      <c r="G112" s="2">
        <v>161441</v>
      </c>
      <c r="H112" s="2">
        <v>124486127</v>
      </c>
      <c r="I112" s="2" t="s">
        <v>104</v>
      </c>
      <c r="J112" s="2" t="s">
        <v>368</v>
      </c>
      <c r="K112" s="2">
        <v>2008</v>
      </c>
      <c r="L112" s="2" t="s">
        <v>368</v>
      </c>
    </row>
    <row r="113" spans="6:12" x14ac:dyDescent="0.3">
      <c r="F113" s="2" t="s">
        <v>3089</v>
      </c>
      <c r="G113" s="2">
        <v>60245</v>
      </c>
      <c r="H113" s="2">
        <v>124455793</v>
      </c>
      <c r="I113" s="2" t="s">
        <v>104</v>
      </c>
      <c r="J113" s="2" t="s">
        <v>368</v>
      </c>
      <c r="K113" s="2">
        <v>2006</v>
      </c>
      <c r="L113" s="2" t="s">
        <v>368</v>
      </c>
    </row>
    <row r="114" spans="6:12" x14ac:dyDescent="0.3">
      <c r="F114" s="2" t="s">
        <v>3090</v>
      </c>
      <c r="G114" s="2">
        <v>44205</v>
      </c>
      <c r="H114" s="2">
        <v>80678455</v>
      </c>
      <c r="I114" s="2" t="s">
        <v>104</v>
      </c>
      <c r="J114" s="2" t="s">
        <v>486</v>
      </c>
      <c r="K114" s="2">
        <v>2004</v>
      </c>
      <c r="L114" s="2" t="s">
        <v>368</v>
      </c>
    </row>
    <row r="115" spans="6:12" x14ac:dyDescent="0.3">
      <c r="F115" s="2" t="s">
        <v>3091</v>
      </c>
      <c r="G115" s="2">
        <v>41747</v>
      </c>
      <c r="H115" s="2">
        <v>2955293</v>
      </c>
      <c r="I115" s="2" t="s">
        <v>104</v>
      </c>
      <c r="J115" s="2" t="s">
        <v>2972</v>
      </c>
      <c r="K115" s="2">
        <v>2003</v>
      </c>
      <c r="L115" s="2" t="s">
        <v>2972</v>
      </c>
    </row>
    <row r="116" spans="6:12" x14ac:dyDescent="0.3">
      <c r="F116" s="2" t="s">
        <v>3092</v>
      </c>
      <c r="G116" s="2">
        <v>41749</v>
      </c>
      <c r="H116" s="2">
        <v>68615392</v>
      </c>
      <c r="I116" s="2" t="s">
        <v>104</v>
      </c>
      <c r="J116" s="2" t="s">
        <v>368</v>
      </c>
      <c r="K116" s="2">
        <v>2003</v>
      </c>
      <c r="L116" s="2" t="s">
        <v>1217</v>
      </c>
    </row>
    <row r="117" spans="6:12" x14ac:dyDescent="0.3">
      <c r="F117" s="2" t="s">
        <v>3093</v>
      </c>
      <c r="G117" s="2">
        <v>46864</v>
      </c>
      <c r="H117" s="2">
        <v>68615502</v>
      </c>
      <c r="I117" s="2" t="s">
        <v>104</v>
      </c>
      <c r="J117" s="2" t="s">
        <v>368</v>
      </c>
      <c r="K117" s="2">
        <v>2003</v>
      </c>
      <c r="L117" s="2" t="s">
        <v>2972</v>
      </c>
    </row>
    <row r="118" spans="6:12" x14ac:dyDescent="0.3">
      <c r="F118" s="2" t="s">
        <v>3094</v>
      </c>
      <c r="G118" s="2">
        <v>41855</v>
      </c>
      <c r="H118" s="2">
        <v>68643273</v>
      </c>
      <c r="I118" s="2" t="s">
        <v>104</v>
      </c>
      <c r="J118" s="2" t="s">
        <v>486</v>
      </c>
      <c r="K118" s="2">
        <v>2003</v>
      </c>
      <c r="L118" s="2" t="s">
        <v>486</v>
      </c>
    </row>
    <row r="119" spans="6:12" x14ac:dyDescent="0.3">
      <c r="F119" s="2" t="s">
        <v>3095</v>
      </c>
      <c r="G119" s="2">
        <v>161583</v>
      </c>
      <c r="H119" s="2">
        <v>124510538</v>
      </c>
      <c r="I119" s="2" t="s">
        <v>1219</v>
      </c>
      <c r="J119" s="2" t="s">
        <v>486</v>
      </c>
      <c r="K119" s="2">
        <v>2014</v>
      </c>
      <c r="L119" s="2" t="s">
        <v>486</v>
      </c>
    </row>
    <row r="120" spans="6:12" x14ac:dyDescent="0.3">
      <c r="F120" s="2" t="s">
        <v>3096</v>
      </c>
      <c r="G120" s="2">
        <v>44570</v>
      </c>
      <c r="H120" s="2">
        <v>124433192</v>
      </c>
      <c r="I120" s="2" t="s">
        <v>104</v>
      </c>
      <c r="J120" s="2" t="s">
        <v>486</v>
      </c>
      <c r="K120" s="2">
        <v>2004</v>
      </c>
      <c r="L120" s="2" t="s">
        <v>368</v>
      </c>
    </row>
    <row r="121" spans="6:12" x14ac:dyDescent="0.3">
      <c r="F121" s="2" t="s">
        <v>3097</v>
      </c>
      <c r="G121" s="2">
        <v>41856</v>
      </c>
      <c r="H121" s="2">
        <v>70709963</v>
      </c>
      <c r="I121" s="2" t="s">
        <v>104</v>
      </c>
      <c r="J121" s="2" t="s">
        <v>486</v>
      </c>
      <c r="K121" s="2">
        <v>2003</v>
      </c>
      <c r="L121" s="2" t="s">
        <v>486</v>
      </c>
    </row>
    <row r="122" spans="6:12" x14ac:dyDescent="0.3">
      <c r="F122" s="2" t="s">
        <v>3098</v>
      </c>
      <c r="G122" s="2">
        <v>161363</v>
      </c>
      <c r="H122" s="2">
        <v>124472202</v>
      </c>
      <c r="I122" s="2" t="s">
        <v>104</v>
      </c>
      <c r="J122" s="2" t="s">
        <v>486</v>
      </c>
      <c r="K122" s="2">
        <v>2008</v>
      </c>
      <c r="L122" s="2" t="s">
        <v>1217</v>
      </c>
    </row>
    <row r="123" spans="6:12" x14ac:dyDescent="0.3">
      <c r="F123" s="2" t="s">
        <v>3099</v>
      </c>
      <c r="G123" s="2">
        <v>116858686</v>
      </c>
      <c r="H123" s="2">
        <v>116858705</v>
      </c>
      <c r="I123" s="2" t="s">
        <v>104</v>
      </c>
      <c r="J123" s="2" t="s">
        <v>367</v>
      </c>
      <c r="K123" s="2" t="s">
        <v>267</v>
      </c>
      <c r="L123" s="2" t="s">
        <v>486</v>
      </c>
    </row>
    <row r="124" spans="6:12" x14ac:dyDescent="0.3">
      <c r="F124" s="2" t="s">
        <v>3100</v>
      </c>
      <c r="G124" s="2">
        <v>46865</v>
      </c>
      <c r="H124" s="2">
        <v>68641556</v>
      </c>
      <c r="I124" s="2" t="s">
        <v>104</v>
      </c>
      <c r="J124" s="2" t="s">
        <v>2972</v>
      </c>
      <c r="K124" s="2">
        <v>2003</v>
      </c>
      <c r="L124" s="2" t="s">
        <v>1217</v>
      </c>
    </row>
    <row r="125" spans="6:12" x14ac:dyDescent="0.3">
      <c r="F125" s="2" t="s">
        <v>3101</v>
      </c>
      <c r="G125" s="2">
        <v>161717</v>
      </c>
      <c r="H125" s="2">
        <v>116739828</v>
      </c>
      <c r="I125" s="2" t="s">
        <v>104</v>
      </c>
      <c r="J125" s="2" t="s">
        <v>486</v>
      </c>
      <c r="K125" s="2">
        <v>2008</v>
      </c>
      <c r="L125" s="2" t="s">
        <v>1217</v>
      </c>
    </row>
    <row r="126" spans="6:12" x14ac:dyDescent="0.3">
      <c r="F126" s="2" t="s">
        <v>3102</v>
      </c>
      <c r="G126" s="2">
        <v>41857</v>
      </c>
      <c r="H126" s="2">
        <v>68643703</v>
      </c>
      <c r="I126" s="2" t="s">
        <v>104</v>
      </c>
      <c r="J126" s="2" t="s">
        <v>486</v>
      </c>
      <c r="K126" s="2">
        <v>2003</v>
      </c>
      <c r="L126" s="2" t="s">
        <v>368</v>
      </c>
    </row>
    <row r="127" spans="6:12" x14ac:dyDescent="0.3">
      <c r="F127" s="2" t="s">
        <v>3103</v>
      </c>
      <c r="G127" s="2">
        <v>161552</v>
      </c>
      <c r="H127" s="2">
        <v>116739120</v>
      </c>
      <c r="I127" s="2" t="s">
        <v>104</v>
      </c>
      <c r="J127" s="2" t="s">
        <v>486</v>
      </c>
      <c r="K127" s="2">
        <v>2008</v>
      </c>
      <c r="L127" s="2" t="s">
        <v>486</v>
      </c>
    </row>
    <row r="128" spans="6:12" x14ac:dyDescent="0.3">
      <c r="F128" s="2" t="s">
        <v>3104</v>
      </c>
      <c r="G128" s="2">
        <v>60213</v>
      </c>
      <c r="H128" s="2">
        <v>124452872</v>
      </c>
      <c r="I128" s="2" t="s">
        <v>104</v>
      </c>
      <c r="J128" s="2" t="s">
        <v>2972</v>
      </c>
      <c r="K128" s="2">
        <v>2006</v>
      </c>
      <c r="L128" s="2" t="s">
        <v>1217</v>
      </c>
    </row>
    <row r="129" spans="6:12" x14ac:dyDescent="0.3">
      <c r="F129" s="2" t="s">
        <v>3105</v>
      </c>
      <c r="G129" s="2">
        <v>161403</v>
      </c>
      <c r="H129" s="2">
        <v>887942</v>
      </c>
      <c r="I129" s="2" t="s">
        <v>2995</v>
      </c>
      <c r="J129" s="2" t="s">
        <v>486</v>
      </c>
      <c r="K129" s="2">
        <v>2008</v>
      </c>
      <c r="L129" s="2" t="s">
        <v>2972</v>
      </c>
    </row>
    <row r="130" spans="6:12" x14ac:dyDescent="0.3">
      <c r="F130" s="2" t="s">
        <v>3106</v>
      </c>
      <c r="G130" s="2">
        <v>161432</v>
      </c>
      <c r="H130" s="2">
        <v>124484522</v>
      </c>
      <c r="I130" s="2" t="s">
        <v>104</v>
      </c>
      <c r="J130" s="2" t="s">
        <v>486</v>
      </c>
      <c r="K130" s="2">
        <v>2008</v>
      </c>
      <c r="L130" s="2" t="s">
        <v>368</v>
      </c>
    </row>
    <row r="131" spans="6:12" x14ac:dyDescent="0.3">
      <c r="F131" s="2" t="s">
        <v>3107</v>
      </c>
      <c r="G131" s="2">
        <v>60215</v>
      </c>
      <c r="H131" s="2">
        <v>3093577</v>
      </c>
      <c r="I131" s="2" t="s">
        <v>104</v>
      </c>
      <c r="J131" s="2" t="s">
        <v>486</v>
      </c>
      <c r="K131" s="2">
        <v>2006</v>
      </c>
      <c r="L131" s="2" t="s">
        <v>368</v>
      </c>
    </row>
    <row r="132" spans="6:12" x14ac:dyDescent="0.3">
      <c r="F132" s="2" t="s">
        <v>3108</v>
      </c>
      <c r="G132" s="2">
        <v>41840</v>
      </c>
      <c r="H132" s="2">
        <v>68639645</v>
      </c>
      <c r="I132" s="2" t="s">
        <v>104</v>
      </c>
      <c r="J132" s="2" t="s">
        <v>486</v>
      </c>
      <c r="K132" s="2">
        <v>2003</v>
      </c>
      <c r="L132" s="2" t="s">
        <v>2972</v>
      </c>
    </row>
    <row r="133" spans="6:12" x14ac:dyDescent="0.3">
      <c r="F133" s="2" t="s">
        <v>3109</v>
      </c>
      <c r="G133" s="2">
        <v>44568</v>
      </c>
      <c r="H133" s="2">
        <v>124433035</v>
      </c>
      <c r="I133" s="2" t="s">
        <v>104</v>
      </c>
      <c r="J133" s="2" t="s">
        <v>486</v>
      </c>
      <c r="K133" s="2">
        <v>2004</v>
      </c>
      <c r="L133" s="2" t="s">
        <v>368</v>
      </c>
    </row>
    <row r="134" spans="6:12" x14ac:dyDescent="0.3">
      <c r="F134" s="2" t="s">
        <v>3110</v>
      </c>
      <c r="G134" s="2">
        <v>63141</v>
      </c>
      <c r="H134" s="2">
        <v>124462573</v>
      </c>
      <c r="I134" s="2" t="s">
        <v>1219</v>
      </c>
      <c r="J134" s="2" t="s">
        <v>1217</v>
      </c>
      <c r="K134" s="2">
        <v>2007</v>
      </c>
      <c r="L134" s="2" t="s">
        <v>1540</v>
      </c>
    </row>
    <row r="135" spans="6:12" x14ac:dyDescent="0.3">
      <c r="F135" s="2" t="s">
        <v>3112</v>
      </c>
      <c r="G135" s="2">
        <v>44206</v>
      </c>
      <c r="H135" s="2">
        <v>124429948</v>
      </c>
      <c r="I135" s="2" t="s">
        <v>104</v>
      </c>
      <c r="J135" s="2" t="s">
        <v>486</v>
      </c>
      <c r="K135" s="2">
        <v>2004</v>
      </c>
      <c r="L135" s="2" t="s">
        <v>1217</v>
      </c>
    </row>
    <row r="136" spans="6:12" x14ac:dyDescent="0.3">
      <c r="F136" s="2" t="s">
        <v>3113</v>
      </c>
      <c r="G136" s="2">
        <v>161361</v>
      </c>
      <c r="H136" s="2">
        <v>124471790</v>
      </c>
      <c r="I136" s="2" t="s">
        <v>1219</v>
      </c>
      <c r="J136" s="2" t="s">
        <v>486</v>
      </c>
      <c r="K136" s="2">
        <v>2008</v>
      </c>
      <c r="L136" s="2" t="s">
        <v>1217</v>
      </c>
    </row>
    <row r="137" spans="6:12" x14ac:dyDescent="0.3">
      <c r="F137" s="2" t="s">
        <v>3114</v>
      </c>
      <c r="G137" s="2">
        <v>6229</v>
      </c>
      <c r="H137" s="2">
        <v>3111662</v>
      </c>
      <c r="I137" s="2" t="s">
        <v>104</v>
      </c>
      <c r="J137" s="2" t="s">
        <v>2972</v>
      </c>
      <c r="K137" s="2">
        <v>2006</v>
      </c>
      <c r="L137" s="2" t="s">
        <v>1217</v>
      </c>
    </row>
    <row r="138" spans="6:12" x14ac:dyDescent="0.3">
      <c r="F138" s="2" t="s">
        <v>3115</v>
      </c>
      <c r="G138" s="2">
        <v>44603</v>
      </c>
      <c r="H138" s="2">
        <v>2998283</v>
      </c>
      <c r="I138" s="2" t="s">
        <v>104</v>
      </c>
      <c r="J138" s="2" t="s">
        <v>486</v>
      </c>
      <c r="K138" s="2">
        <v>2008</v>
      </c>
      <c r="L138" s="2" t="s">
        <v>368</v>
      </c>
    </row>
    <row r="139" spans="6:12" x14ac:dyDescent="0.3">
      <c r="F139" s="2" t="s">
        <v>3116</v>
      </c>
      <c r="G139" s="2">
        <v>60210</v>
      </c>
      <c r="H139" s="2">
        <v>3093076</v>
      </c>
      <c r="I139" s="2" t="s">
        <v>104</v>
      </c>
      <c r="J139" s="2" t="s">
        <v>368</v>
      </c>
      <c r="K139" s="2">
        <v>2006</v>
      </c>
      <c r="L139" s="2" t="s">
        <v>368</v>
      </c>
    </row>
    <row r="140" spans="6:12" x14ac:dyDescent="0.3">
      <c r="F140" s="2" t="s">
        <v>3117</v>
      </c>
      <c r="G140" s="2">
        <v>60211</v>
      </c>
      <c r="H140" s="2">
        <v>124452578</v>
      </c>
      <c r="I140" s="2" t="s">
        <v>104</v>
      </c>
      <c r="J140" s="2" t="s">
        <v>368</v>
      </c>
      <c r="K140" s="2">
        <v>2006</v>
      </c>
      <c r="L140" s="2" t="s">
        <v>368</v>
      </c>
    </row>
    <row r="141" spans="6:12" x14ac:dyDescent="0.3">
      <c r="F141" s="2" t="s">
        <v>3118</v>
      </c>
      <c r="G141" s="2">
        <v>41830</v>
      </c>
      <c r="H141" s="2">
        <v>2956761</v>
      </c>
      <c r="I141" s="2" t="s">
        <v>104</v>
      </c>
      <c r="J141" s="2" t="s">
        <v>368</v>
      </c>
      <c r="K141" s="2">
        <v>2003</v>
      </c>
      <c r="L141" s="2" t="s">
        <v>368</v>
      </c>
    </row>
    <row r="142" spans="6:12" x14ac:dyDescent="0.3">
      <c r="F142" s="2" t="s">
        <v>3119</v>
      </c>
      <c r="G142" s="2">
        <v>60212</v>
      </c>
      <c r="H142" s="2">
        <v>3093223</v>
      </c>
      <c r="I142" s="2" t="s">
        <v>104</v>
      </c>
      <c r="J142" s="2" t="s">
        <v>368</v>
      </c>
      <c r="K142" s="2">
        <v>2006</v>
      </c>
      <c r="L142" s="2" t="s">
        <v>368</v>
      </c>
    </row>
    <row r="143" spans="6:12" x14ac:dyDescent="0.3">
      <c r="F143" s="2" t="s">
        <v>3120</v>
      </c>
      <c r="G143" s="2">
        <v>153198442</v>
      </c>
      <c r="H143" s="2">
        <v>153199019</v>
      </c>
      <c r="I143" s="2" t="s">
        <v>104</v>
      </c>
      <c r="J143" s="2" t="s">
        <v>367</v>
      </c>
      <c r="K143" s="2" t="s">
        <v>267</v>
      </c>
      <c r="L143" s="2" t="s">
        <v>368</v>
      </c>
    </row>
    <row r="144" spans="6:12" x14ac:dyDescent="0.3">
      <c r="F144" s="2" t="s">
        <v>3121</v>
      </c>
      <c r="G144" s="2">
        <v>44515</v>
      </c>
      <c r="H144" s="2">
        <v>124432387</v>
      </c>
      <c r="I144" s="2" t="s">
        <v>104</v>
      </c>
      <c r="J144" s="2" t="s">
        <v>486</v>
      </c>
      <c r="K144" s="2">
        <v>2004</v>
      </c>
      <c r="L144" s="2" t="s">
        <v>368</v>
      </c>
    </row>
    <row r="145" spans="6:12" x14ac:dyDescent="0.3">
      <c r="F145" s="2" t="s">
        <v>3122</v>
      </c>
      <c r="G145" s="2">
        <v>41858</v>
      </c>
      <c r="H145" s="2">
        <v>68643995</v>
      </c>
      <c r="I145" s="2" t="s">
        <v>104</v>
      </c>
      <c r="J145" s="2" t="s">
        <v>368</v>
      </c>
      <c r="K145" s="2">
        <v>2003</v>
      </c>
      <c r="L145" s="2" t="s">
        <v>368</v>
      </c>
    </row>
    <row r="146" spans="6:12" x14ac:dyDescent="0.3">
      <c r="F146" s="2" t="s">
        <v>3123</v>
      </c>
      <c r="G146" s="2">
        <v>60214</v>
      </c>
      <c r="H146" s="2">
        <v>3093390</v>
      </c>
      <c r="I146" s="2" t="s">
        <v>104</v>
      </c>
      <c r="J146" s="2" t="s">
        <v>368</v>
      </c>
      <c r="K146" s="2">
        <v>2006</v>
      </c>
      <c r="L146" s="51" t="s">
        <v>368</v>
      </c>
    </row>
    <row r="147" spans="6:12" x14ac:dyDescent="0.3">
      <c r="F147" s="2" t="s">
        <v>3125</v>
      </c>
      <c r="G147" s="2">
        <v>171729462</v>
      </c>
      <c r="H147" s="2">
        <v>171729471</v>
      </c>
      <c r="I147" s="2" t="s">
        <v>104</v>
      </c>
      <c r="J147" s="2" t="s">
        <v>367</v>
      </c>
      <c r="K147" s="2" t="s">
        <v>267</v>
      </c>
      <c r="L147" s="2" t="s">
        <v>486</v>
      </c>
    </row>
    <row r="148" spans="6:12" x14ac:dyDescent="0.3">
      <c r="F148" s="2" t="s">
        <v>3126</v>
      </c>
      <c r="G148" s="2">
        <v>171729431</v>
      </c>
      <c r="H148" s="2">
        <v>171729482</v>
      </c>
      <c r="I148" s="2" t="s">
        <v>104</v>
      </c>
      <c r="J148" s="2" t="s">
        <v>367</v>
      </c>
      <c r="K148" s="2" t="s">
        <v>267</v>
      </c>
      <c r="L148" s="2" t="s">
        <v>486</v>
      </c>
    </row>
    <row r="149" spans="6:12" x14ac:dyDescent="0.3">
      <c r="F149" s="2" t="s">
        <v>3127</v>
      </c>
      <c r="G149" s="2">
        <v>171728748</v>
      </c>
      <c r="H149" s="2">
        <v>124432293</v>
      </c>
      <c r="I149" s="2" t="s">
        <v>104</v>
      </c>
      <c r="J149" s="2" t="s">
        <v>2972</v>
      </c>
      <c r="K149" s="2">
        <v>2004</v>
      </c>
      <c r="L149" s="2" t="s">
        <v>368</v>
      </c>
    </row>
    <row r="150" spans="6:12" x14ac:dyDescent="0.3">
      <c r="F150" s="2" t="s">
        <v>3128</v>
      </c>
      <c r="G150" s="2">
        <v>39327</v>
      </c>
      <c r="H150" s="2">
        <v>176975610</v>
      </c>
      <c r="I150" s="2" t="s">
        <v>104</v>
      </c>
      <c r="J150" s="2" t="s">
        <v>368</v>
      </c>
      <c r="K150" s="2">
        <v>2003</v>
      </c>
      <c r="L150" s="2" t="s">
        <v>368</v>
      </c>
    </row>
    <row r="151" spans="6:12" x14ac:dyDescent="0.3">
      <c r="F151" s="2" t="s">
        <v>3129</v>
      </c>
      <c r="G151" s="2">
        <v>42720</v>
      </c>
      <c r="H151" s="2">
        <v>68641067</v>
      </c>
      <c r="I151" s="2" t="s">
        <v>104</v>
      </c>
      <c r="J151" s="2" t="s">
        <v>368</v>
      </c>
      <c r="K151" s="2">
        <v>2003</v>
      </c>
      <c r="L151" s="2" t="s">
        <v>368</v>
      </c>
    </row>
    <row r="152" spans="6:12" x14ac:dyDescent="0.3">
      <c r="F152" s="2" t="s">
        <v>3130</v>
      </c>
      <c r="G152" s="2">
        <v>161634</v>
      </c>
      <c r="H152" s="2">
        <v>124518986</v>
      </c>
      <c r="I152" s="2" t="s">
        <v>104</v>
      </c>
      <c r="J152" s="2" t="s">
        <v>486</v>
      </c>
      <c r="K152" s="2">
        <v>2008</v>
      </c>
      <c r="L152" s="2" t="s">
        <v>368</v>
      </c>
    </row>
    <row r="153" spans="6:12" x14ac:dyDescent="0.3">
      <c r="F153" s="2" t="s">
        <v>3131</v>
      </c>
      <c r="G153" s="2">
        <v>162209834</v>
      </c>
      <c r="H153" s="2">
        <v>162209852</v>
      </c>
      <c r="I153" s="2" t="s">
        <v>104</v>
      </c>
      <c r="J153" s="2" t="s">
        <v>367</v>
      </c>
      <c r="K153" s="2" t="s">
        <v>267</v>
      </c>
      <c r="L153" s="2" t="s">
        <v>2972</v>
      </c>
    </row>
    <row r="154" spans="6:12" x14ac:dyDescent="0.3">
      <c r="F154" s="2" t="s">
        <v>3132</v>
      </c>
      <c r="G154" s="2">
        <v>103054942</v>
      </c>
      <c r="H154" s="2">
        <v>140357898</v>
      </c>
      <c r="I154" s="2" t="s">
        <v>104</v>
      </c>
      <c r="J154" s="2" t="s">
        <v>367</v>
      </c>
      <c r="K154" s="2" t="s">
        <v>267</v>
      </c>
      <c r="L154" s="2" t="s">
        <v>368</v>
      </c>
    </row>
    <row r="155" spans="6:12" x14ac:dyDescent="0.3">
      <c r="F155" s="2" t="s">
        <v>3133</v>
      </c>
      <c r="G155" s="2">
        <v>41846</v>
      </c>
      <c r="H155" s="2">
        <v>68641142</v>
      </c>
      <c r="I155" s="2" t="s">
        <v>104</v>
      </c>
      <c r="J155" s="2" t="s">
        <v>368</v>
      </c>
      <c r="K155" s="2">
        <v>2003</v>
      </c>
      <c r="L155" s="2" t="s">
        <v>368</v>
      </c>
    </row>
    <row r="156" spans="6:12" x14ac:dyDescent="0.3">
      <c r="F156" s="2" t="s">
        <v>3134</v>
      </c>
      <c r="G156" s="2">
        <v>60226</v>
      </c>
      <c r="H156" s="2">
        <v>124453528</v>
      </c>
      <c r="I156" s="2" t="s">
        <v>104</v>
      </c>
      <c r="J156" s="2" t="s">
        <v>486</v>
      </c>
      <c r="K156" s="2">
        <v>2006</v>
      </c>
      <c r="L156" s="2" t="s">
        <v>368</v>
      </c>
    </row>
    <row r="157" spans="6:12" x14ac:dyDescent="0.3">
      <c r="F157" s="2" t="s">
        <v>3136</v>
      </c>
      <c r="G157" s="2">
        <v>61417</v>
      </c>
      <c r="H157" s="2">
        <v>116768915</v>
      </c>
      <c r="I157" s="2" t="s">
        <v>104</v>
      </c>
      <c r="J157" s="2" t="s">
        <v>1561</v>
      </c>
      <c r="K157" s="2">
        <v>2007</v>
      </c>
      <c r="L157" s="2" t="s">
        <v>1561</v>
      </c>
    </row>
    <row r="158" spans="6:12" x14ac:dyDescent="0.3">
      <c r="F158" s="2" t="s">
        <v>3138</v>
      </c>
      <c r="G158" s="2">
        <v>44996</v>
      </c>
      <c r="H158" s="2">
        <v>113073072</v>
      </c>
      <c r="I158" s="2" t="s">
        <v>104</v>
      </c>
      <c r="J158" s="2" t="s">
        <v>486</v>
      </c>
      <c r="K158" s="2">
        <v>2004</v>
      </c>
      <c r="L158" s="2" t="s">
        <v>2972</v>
      </c>
    </row>
    <row r="159" spans="6:12" x14ac:dyDescent="0.3">
      <c r="F159" s="2" t="s">
        <v>3139</v>
      </c>
      <c r="G159" s="2">
        <v>42729</v>
      </c>
      <c r="H159" s="2">
        <v>68645549</v>
      </c>
      <c r="I159" s="2" t="s">
        <v>104</v>
      </c>
      <c r="J159" s="2" t="s">
        <v>1217</v>
      </c>
      <c r="K159" s="2">
        <v>2003</v>
      </c>
      <c r="L159" s="2" t="s">
        <v>1217</v>
      </c>
    </row>
    <row r="160" spans="6:12" x14ac:dyDescent="0.3">
      <c r="F160" s="2" t="s">
        <v>3141</v>
      </c>
      <c r="G160" s="2">
        <v>39329</v>
      </c>
      <c r="H160" s="2">
        <v>116841596</v>
      </c>
      <c r="I160" s="2" t="s">
        <v>104</v>
      </c>
      <c r="J160" s="2" t="s">
        <v>1540</v>
      </c>
      <c r="K160" s="2">
        <v>2006</v>
      </c>
      <c r="L160" s="2" t="s">
        <v>1561</v>
      </c>
    </row>
    <row r="161" spans="6:12" x14ac:dyDescent="0.3">
      <c r="F161" s="2" t="s">
        <v>3142</v>
      </c>
      <c r="G161" s="2">
        <v>44571</v>
      </c>
      <c r="H161" s="2">
        <v>116831653</v>
      </c>
      <c r="I161" s="2" t="s">
        <v>104</v>
      </c>
      <c r="J161" s="2" t="s">
        <v>486</v>
      </c>
      <c r="K161" s="2">
        <v>2004</v>
      </c>
      <c r="L161" s="2" t="s">
        <v>1561</v>
      </c>
    </row>
    <row r="162" spans="6:12" x14ac:dyDescent="0.3">
      <c r="F162" s="2" t="s">
        <v>3143</v>
      </c>
      <c r="G162" s="2">
        <v>41862</v>
      </c>
      <c r="H162" s="2">
        <v>68645631</v>
      </c>
      <c r="I162" s="2" t="s">
        <v>104</v>
      </c>
      <c r="J162" s="2" t="s">
        <v>368</v>
      </c>
      <c r="K162" s="2">
        <v>2003</v>
      </c>
      <c r="L162" s="2" t="s">
        <v>368</v>
      </c>
    </row>
    <row r="163" spans="6:12" x14ac:dyDescent="0.3">
      <c r="F163" s="2" t="s">
        <v>3144</v>
      </c>
      <c r="G163" s="2">
        <v>116880225</v>
      </c>
      <c r="H163" s="2">
        <v>116880256</v>
      </c>
      <c r="I163" s="2" t="s">
        <v>104</v>
      </c>
      <c r="J163" s="2" t="s">
        <v>367</v>
      </c>
      <c r="K163" s="2" t="s">
        <v>267</v>
      </c>
      <c r="L163" s="2" t="s">
        <v>486</v>
      </c>
    </row>
    <row r="164" spans="6:12" x14ac:dyDescent="0.3">
      <c r="F164" s="2" t="s">
        <v>3145</v>
      </c>
      <c r="G164" s="2">
        <v>39328</v>
      </c>
      <c r="H164" s="2">
        <v>177163701</v>
      </c>
      <c r="I164" s="2" t="s">
        <v>104</v>
      </c>
      <c r="J164" s="2" t="s">
        <v>2972</v>
      </c>
      <c r="K164" s="2">
        <v>2005</v>
      </c>
      <c r="L164" s="2" t="s">
        <v>2972</v>
      </c>
    </row>
    <row r="165" spans="6:12" x14ac:dyDescent="0.3">
      <c r="F165" s="2" t="s">
        <v>3146</v>
      </c>
      <c r="G165" s="2">
        <v>116880357</v>
      </c>
      <c r="H165" s="2">
        <v>116880434</v>
      </c>
      <c r="I165" s="2" t="s">
        <v>104</v>
      </c>
      <c r="J165" s="2" t="s">
        <v>367</v>
      </c>
      <c r="K165" s="2" t="s">
        <v>267</v>
      </c>
      <c r="L165" s="2" t="s">
        <v>2972</v>
      </c>
    </row>
    <row r="166" spans="6:12" x14ac:dyDescent="0.3">
      <c r="F166" s="2" t="s">
        <v>3147</v>
      </c>
      <c r="G166" s="2">
        <v>197087</v>
      </c>
      <c r="H166" s="2">
        <v>22515424</v>
      </c>
      <c r="I166" s="2" t="s">
        <v>104</v>
      </c>
      <c r="J166" s="2" t="s">
        <v>486</v>
      </c>
      <c r="K166" s="2">
        <v>2006</v>
      </c>
      <c r="L166" s="2" t="s">
        <v>368</v>
      </c>
    </row>
    <row r="167" spans="6:12" x14ac:dyDescent="0.3">
      <c r="F167" s="2" t="s">
        <v>3148</v>
      </c>
      <c r="G167" s="2">
        <v>161456</v>
      </c>
      <c r="H167" s="2">
        <v>134193368</v>
      </c>
      <c r="I167" s="2" t="s">
        <v>104</v>
      </c>
      <c r="J167" s="2" t="s">
        <v>1540</v>
      </c>
      <c r="K167" s="2">
        <v>2008</v>
      </c>
      <c r="L167" s="2" t="s">
        <v>1540</v>
      </c>
    </row>
    <row r="168" spans="6:12" x14ac:dyDescent="0.3">
      <c r="F168" s="2" t="s">
        <v>3149</v>
      </c>
      <c r="G168" s="2">
        <v>130393378</v>
      </c>
      <c r="H168" s="2">
        <v>130393975</v>
      </c>
      <c r="I168" s="2" t="s">
        <v>104</v>
      </c>
      <c r="J168" s="2" t="s">
        <v>1540</v>
      </c>
      <c r="K168" s="2">
        <v>2007</v>
      </c>
      <c r="L168" s="2" t="s">
        <v>1540</v>
      </c>
    </row>
    <row r="169" spans="6:12" x14ac:dyDescent="0.3">
      <c r="F169" s="2" t="s">
        <v>3150</v>
      </c>
      <c r="G169" s="2">
        <v>161558</v>
      </c>
      <c r="H169" s="2">
        <v>134194013</v>
      </c>
      <c r="I169" s="2" t="s">
        <v>104</v>
      </c>
      <c r="J169" s="2" t="s">
        <v>1217</v>
      </c>
      <c r="K169" s="2">
        <v>2008</v>
      </c>
      <c r="L169" s="2" t="s">
        <v>1561</v>
      </c>
    </row>
    <row r="170" spans="6:12" x14ac:dyDescent="0.3">
      <c r="F170" s="2" t="s">
        <v>3151</v>
      </c>
      <c r="G170" s="2">
        <v>161638</v>
      </c>
      <c r="H170" s="2">
        <v>113148785</v>
      </c>
      <c r="I170" s="2" t="s">
        <v>104</v>
      </c>
      <c r="J170" s="2" t="s">
        <v>486</v>
      </c>
      <c r="K170" s="2">
        <v>2008</v>
      </c>
      <c r="L170" s="2" t="s">
        <v>1561</v>
      </c>
    </row>
    <row r="171" spans="6:12" x14ac:dyDescent="0.3">
      <c r="F171" s="2" t="s">
        <v>3152</v>
      </c>
      <c r="G171" s="2">
        <v>161325</v>
      </c>
      <c r="H171" s="2">
        <v>134193576</v>
      </c>
      <c r="I171" s="2" t="s">
        <v>104</v>
      </c>
      <c r="J171" s="2" t="s">
        <v>1217</v>
      </c>
      <c r="K171" s="2">
        <v>2008</v>
      </c>
      <c r="L171" s="2" t="s">
        <v>1561</v>
      </c>
    </row>
    <row r="172" spans="6:12" x14ac:dyDescent="0.3">
      <c r="F172" s="2" t="s">
        <v>3153</v>
      </c>
      <c r="G172" s="2">
        <v>39331</v>
      </c>
      <c r="H172" s="2">
        <v>2899669</v>
      </c>
      <c r="I172" s="2" t="s">
        <v>104</v>
      </c>
      <c r="J172" s="2" t="s">
        <v>1540</v>
      </c>
      <c r="K172" s="2">
        <v>2007</v>
      </c>
      <c r="L172" s="2" t="s">
        <v>1561</v>
      </c>
    </row>
    <row r="173" spans="6:12" x14ac:dyDescent="0.3">
      <c r="F173" s="2" t="s">
        <v>3154</v>
      </c>
      <c r="G173" s="2">
        <v>61418</v>
      </c>
      <c r="H173" s="2">
        <v>116782036</v>
      </c>
      <c r="I173" s="2" t="s">
        <v>104</v>
      </c>
      <c r="J173" s="2" t="s">
        <v>1561</v>
      </c>
      <c r="K173" s="2">
        <v>2007</v>
      </c>
      <c r="L173" s="2" t="s">
        <v>1561</v>
      </c>
    </row>
    <row r="174" spans="6:12" x14ac:dyDescent="0.3">
      <c r="F174" s="2" t="s">
        <v>3155</v>
      </c>
      <c r="G174" s="2">
        <v>42728</v>
      </c>
      <c r="H174" s="2">
        <v>68645745</v>
      </c>
      <c r="I174" s="2" t="s">
        <v>104</v>
      </c>
      <c r="J174" s="2" t="s">
        <v>486</v>
      </c>
      <c r="K174" s="2">
        <v>2003</v>
      </c>
      <c r="L174" s="2" t="s">
        <v>368</v>
      </c>
    </row>
    <row r="175" spans="6:12" x14ac:dyDescent="0.3">
      <c r="F175" s="2" t="s">
        <v>3156</v>
      </c>
      <c r="G175" s="2">
        <v>39332</v>
      </c>
      <c r="H175" s="2">
        <v>117498371</v>
      </c>
      <c r="I175" s="2" t="s">
        <v>104</v>
      </c>
      <c r="J175" s="2" t="s">
        <v>1561</v>
      </c>
      <c r="K175" s="2">
        <v>2014</v>
      </c>
      <c r="L175" s="2" t="s">
        <v>1561</v>
      </c>
    </row>
    <row r="176" spans="6:12" x14ac:dyDescent="0.3">
      <c r="F176" s="2" t="s">
        <v>3158</v>
      </c>
      <c r="G176" s="2">
        <v>41863</v>
      </c>
      <c r="H176" s="2">
        <v>68645801</v>
      </c>
      <c r="I176" s="2" t="s">
        <v>104</v>
      </c>
      <c r="J176" s="2" t="s">
        <v>368</v>
      </c>
      <c r="K176" s="2">
        <v>2003</v>
      </c>
      <c r="L176" s="2" t="s">
        <v>368</v>
      </c>
    </row>
    <row r="177" spans="6:12" x14ac:dyDescent="0.3">
      <c r="F177" s="2" t="s">
        <v>3159</v>
      </c>
      <c r="G177" s="2">
        <v>161525</v>
      </c>
      <c r="H177" s="2">
        <v>134193835</v>
      </c>
      <c r="I177" s="2" t="s">
        <v>104</v>
      </c>
      <c r="J177" s="2" t="s">
        <v>1217</v>
      </c>
      <c r="K177" s="2">
        <v>2008</v>
      </c>
      <c r="L177" s="2" t="s">
        <v>1540</v>
      </c>
    </row>
    <row r="178" spans="6:12" x14ac:dyDescent="0.3">
      <c r="F178" s="2" t="s">
        <v>3160</v>
      </c>
      <c r="G178" s="2">
        <v>130389813</v>
      </c>
      <c r="H178" s="2">
        <v>130390548</v>
      </c>
      <c r="I178" s="2" t="s">
        <v>104</v>
      </c>
      <c r="J178" s="2" t="s">
        <v>367</v>
      </c>
      <c r="K178" s="2" t="s">
        <v>267</v>
      </c>
      <c r="L178" s="2" t="s">
        <v>368</v>
      </c>
    </row>
    <row r="179" spans="6:12" x14ac:dyDescent="0.3">
      <c r="F179" s="2" t="s">
        <v>3162</v>
      </c>
      <c r="G179" s="2">
        <v>39333</v>
      </c>
      <c r="H179" s="2">
        <v>80671300</v>
      </c>
      <c r="I179" s="2" t="s">
        <v>104</v>
      </c>
      <c r="J179" s="2" t="s">
        <v>486</v>
      </c>
      <c r="K179" s="2">
        <v>2006</v>
      </c>
      <c r="L179" s="2" t="s">
        <v>486</v>
      </c>
    </row>
    <row r="180" spans="6:12" x14ac:dyDescent="0.3">
      <c r="F180" s="2" t="s">
        <v>3163</v>
      </c>
      <c r="G180" s="2">
        <v>41824</v>
      </c>
      <c r="H180" s="2">
        <v>68625634</v>
      </c>
      <c r="I180" s="2" t="s">
        <v>104</v>
      </c>
      <c r="J180" s="2" t="s">
        <v>368</v>
      </c>
      <c r="K180" s="2">
        <v>2003</v>
      </c>
      <c r="L180" s="2" t="s">
        <v>368</v>
      </c>
    </row>
    <row r="181" spans="6:12" x14ac:dyDescent="0.3">
      <c r="F181" s="2" t="s">
        <v>3164</v>
      </c>
      <c r="G181" s="2">
        <v>161714</v>
      </c>
      <c r="H181" s="2">
        <v>124532497</v>
      </c>
      <c r="I181" s="2" t="s">
        <v>104</v>
      </c>
      <c r="J181" s="2" t="s">
        <v>368</v>
      </c>
      <c r="K181" s="2">
        <v>2007</v>
      </c>
      <c r="L181" s="2" t="s">
        <v>368</v>
      </c>
    </row>
    <row r="182" spans="6:12" x14ac:dyDescent="0.3">
      <c r="F182" s="2" t="s">
        <v>3165</v>
      </c>
      <c r="G182" s="2">
        <v>60235</v>
      </c>
      <c r="H182" s="2">
        <v>124454650</v>
      </c>
      <c r="I182" s="2" t="s">
        <v>104</v>
      </c>
      <c r="J182" s="2" t="s">
        <v>486</v>
      </c>
      <c r="K182" s="2">
        <v>2006</v>
      </c>
      <c r="L182" s="2" t="s">
        <v>368</v>
      </c>
    </row>
    <row r="183" spans="6:12" x14ac:dyDescent="0.3">
      <c r="F183" s="2" t="s">
        <v>3166</v>
      </c>
      <c r="G183" s="2">
        <v>161720</v>
      </c>
      <c r="H183" s="2">
        <v>109916524</v>
      </c>
      <c r="I183" s="2" t="s">
        <v>104</v>
      </c>
      <c r="J183" s="2" t="s">
        <v>486</v>
      </c>
      <c r="K183" s="2">
        <v>2008</v>
      </c>
      <c r="L183" s="2" t="s">
        <v>486</v>
      </c>
    </row>
    <row r="184" spans="6:12" x14ac:dyDescent="0.3">
      <c r="F184" s="2" t="s">
        <v>3167</v>
      </c>
      <c r="G184" s="2">
        <v>39334</v>
      </c>
      <c r="H184" s="2">
        <v>68625721</v>
      </c>
      <c r="I184" s="2" t="s">
        <v>104</v>
      </c>
      <c r="J184" s="2" t="s">
        <v>368</v>
      </c>
      <c r="K184" s="2">
        <v>2005</v>
      </c>
      <c r="L184" s="2" t="s">
        <v>368</v>
      </c>
    </row>
    <row r="185" spans="6:12" x14ac:dyDescent="0.3">
      <c r="F185" s="2" t="s">
        <v>3168</v>
      </c>
      <c r="G185" s="2">
        <v>44579</v>
      </c>
      <c r="H185" s="2">
        <v>124433617</v>
      </c>
      <c r="I185" s="2" t="s">
        <v>104</v>
      </c>
      <c r="J185" s="2" t="s">
        <v>486</v>
      </c>
      <c r="K185" s="2">
        <v>2004</v>
      </c>
      <c r="L185" s="2" t="s">
        <v>368</v>
      </c>
    </row>
    <row r="186" spans="6:12" x14ac:dyDescent="0.3">
      <c r="F186" s="2" t="s">
        <v>3169</v>
      </c>
      <c r="G186" s="2">
        <v>44614</v>
      </c>
      <c r="H186" s="2">
        <v>140353520</v>
      </c>
      <c r="I186" s="2" t="s">
        <v>104</v>
      </c>
      <c r="J186" s="2" t="s">
        <v>486</v>
      </c>
      <c r="K186" s="2">
        <v>2004</v>
      </c>
      <c r="L186" s="2" t="s">
        <v>486</v>
      </c>
    </row>
    <row r="187" spans="6:12" x14ac:dyDescent="0.3">
      <c r="F187" s="2" t="s">
        <v>3170</v>
      </c>
      <c r="G187" s="2">
        <v>41825</v>
      </c>
      <c r="H187" s="2">
        <v>68625931</v>
      </c>
      <c r="I187" s="2" t="s">
        <v>104</v>
      </c>
      <c r="J187" s="2" t="s">
        <v>368</v>
      </c>
      <c r="K187" s="2">
        <v>2003</v>
      </c>
      <c r="L187" s="2" t="s">
        <v>368</v>
      </c>
    </row>
    <row r="188" spans="6:12" x14ac:dyDescent="0.3">
      <c r="F188" s="2" t="s">
        <v>3172</v>
      </c>
      <c r="G188" s="2">
        <v>161351</v>
      </c>
      <c r="H188" s="2">
        <v>124470453</v>
      </c>
      <c r="I188" s="2" t="s">
        <v>104</v>
      </c>
      <c r="J188" s="2" t="s">
        <v>486</v>
      </c>
      <c r="K188" s="2">
        <v>2007</v>
      </c>
      <c r="L188" s="2" t="s">
        <v>486</v>
      </c>
    </row>
    <row r="189" spans="6:12" x14ac:dyDescent="0.3">
      <c r="F189" s="2" t="s">
        <v>3173</v>
      </c>
      <c r="G189" s="2">
        <v>161679</v>
      </c>
      <c r="H189" s="2">
        <v>124527280</v>
      </c>
      <c r="I189" s="2" t="s">
        <v>104</v>
      </c>
      <c r="J189" s="2" t="s">
        <v>486</v>
      </c>
      <c r="K189" s="2">
        <v>2008</v>
      </c>
      <c r="L189" s="2" t="s">
        <v>1217</v>
      </c>
    </row>
    <row r="190" spans="6:12" x14ac:dyDescent="0.3">
      <c r="F190" s="2" t="s">
        <v>3174</v>
      </c>
      <c r="G190" s="2">
        <v>161606</v>
      </c>
      <c r="H190" s="2">
        <v>124513884</v>
      </c>
      <c r="I190" s="2" t="s">
        <v>104</v>
      </c>
      <c r="J190" s="2" t="s">
        <v>486</v>
      </c>
      <c r="K190" s="2">
        <v>2007</v>
      </c>
      <c r="L190" s="2" t="s">
        <v>368</v>
      </c>
    </row>
    <row r="191" spans="6:12" x14ac:dyDescent="0.3">
      <c r="F191" s="2" t="s">
        <v>3175</v>
      </c>
      <c r="G191" s="2">
        <v>41841</v>
      </c>
      <c r="H191" s="2">
        <v>68639742</v>
      </c>
      <c r="I191" s="2" t="s">
        <v>104</v>
      </c>
      <c r="J191" s="2" t="s">
        <v>368</v>
      </c>
      <c r="K191" s="2">
        <v>2003</v>
      </c>
      <c r="L191" s="2" t="s">
        <v>368</v>
      </c>
    </row>
    <row r="192" spans="6:12" x14ac:dyDescent="0.3">
      <c r="F192" s="2" t="s">
        <v>3176</v>
      </c>
      <c r="G192" s="2">
        <v>195440</v>
      </c>
      <c r="H192" s="2">
        <v>68639837</v>
      </c>
      <c r="I192" s="2" t="s">
        <v>104</v>
      </c>
      <c r="J192" s="2" t="s">
        <v>486</v>
      </c>
      <c r="K192" s="2">
        <v>2010</v>
      </c>
      <c r="L192" s="2" t="s">
        <v>486</v>
      </c>
    </row>
    <row r="193" spans="6:12" x14ac:dyDescent="0.3">
      <c r="F193" s="2" t="s">
        <v>3177</v>
      </c>
      <c r="G193" s="2">
        <v>41842</v>
      </c>
      <c r="H193" s="2">
        <v>68639939</v>
      </c>
      <c r="I193" s="2" t="s">
        <v>104</v>
      </c>
      <c r="J193" s="2" t="s">
        <v>368</v>
      </c>
      <c r="K193" s="2">
        <v>2003</v>
      </c>
      <c r="L193" s="2" t="s">
        <v>368</v>
      </c>
    </row>
    <row r="194" spans="6:12" x14ac:dyDescent="0.3">
      <c r="F194" s="2" t="s">
        <v>3178</v>
      </c>
      <c r="G194" s="2">
        <v>41843</v>
      </c>
      <c r="H194" s="2">
        <v>68640026</v>
      </c>
      <c r="I194" s="2" t="s">
        <v>104</v>
      </c>
      <c r="J194" s="2" t="s">
        <v>486</v>
      </c>
      <c r="K194" s="2">
        <v>2003</v>
      </c>
      <c r="L194" s="2" t="s">
        <v>486</v>
      </c>
    </row>
    <row r="195" spans="6:12" x14ac:dyDescent="0.3">
      <c r="F195" s="2" t="s">
        <v>3179</v>
      </c>
      <c r="G195" s="2">
        <v>41844</v>
      </c>
      <c r="H195" s="2">
        <v>68640093</v>
      </c>
      <c r="I195" s="2" t="s">
        <v>104</v>
      </c>
      <c r="J195" s="2" t="s">
        <v>368</v>
      </c>
      <c r="K195" s="2">
        <v>2003</v>
      </c>
      <c r="L195" s="2" t="s">
        <v>368</v>
      </c>
    </row>
    <row r="196" spans="6:12" x14ac:dyDescent="0.3">
      <c r="F196" s="2" t="s">
        <v>3180</v>
      </c>
      <c r="G196" s="2">
        <v>39335</v>
      </c>
      <c r="H196" s="2">
        <v>68610594</v>
      </c>
      <c r="I196" s="2" t="s">
        <v>104</v>
      </c>
      <c r="J196" s="2" t="s">
        <v>1217</v>
      </c>
      <c r="K196" s="2">
        <v>2005</v>
      </c>
      <c r="L196" s="2" t="s">
        <v>1217</v>
      </c>
    </row>
    <row r="197" spans="6:12" x14ac:dyDescent="0.3">
      <c r="F197" s="2" t="s">
        <v>3182</v>
      </c>
      <c r="G197" s="2">
        <v>41732</v>
      </c>
      <c r="H197" s="2">
        <v>68610784</v>
      </c>
      <c r="I197" s="2" t="s">
        <v>104</v>
      </c>
      <c r="J197" s="2" t="s">
        <v>368</v>
      </c>
      <c r="K197" s="2">
        <v>2003</v>
      </c>
      <c r="L197" s="2" t="s">
        <v>368</v>
      </c>
    </row>
    <row r="198" spans="6:12" x14ac:dyDescent="0.3">
      <c r="F198" s="2" t="s">
        <v>3183</v>
      </c>
      <c r="G198" s="2">
        <v>41873</v>
      </c>
      <c r="H198" s="2">
        <v>68623121</v>
      </c>
      <c r="I198" s="2" t="s">
        <v>104</v>
      </c>
      <c r="J198" s="2" t="s">
        <v>2972</v>
      </c>
      <c r="K198" s="2">
        <v>2003</v>
      </c>
      <c r="L198" s="2" t="s">
        <v>368</v>
      </c>
    </row>
    <row r="199" spans="6:12" x14ac:dyDescent="0.3">
      <c r="F199" s="2" t="s">
        <v>3184</v>
      </c>
      <c r="G199" s="2">
        <v>161664</v>
      </c>
      <c r="H199" s="2">
        <v>68638011</v>
      </c>
      <c r="I199" s="2" t="s">
        <v>104</v>
      </c>
      <c r="J199" s="2" t="s">
        <v>486</v>
      </c>
      <c r="K199" s="2">
        <v>2008</v>
      </c>
      <c r="L199" s="2" t="s">
        <v>368</v>
      </c>
    </row>
    <row r="200" spans="6:12" x14ac:dyDescent="0.3">
      <c r="F200" s="2" t="s">
        <v>3185</v>
      </c>
      <c r="G200" s="2">
        <v>161709</v>
      </c>
      <c r="H200" s="2">
        <v>68638176</v>
      </c>
      <c r="I200" s="2" t="s">
        <v>104</v>
      </c>
      <c r="J200" s="2" t="s">
        <v>2972</v>
      </c>
      <c r="K200" s="2">
        <v>2007</v>
      </c>
      <c r="L200" s="2" t="s">
        <v>368</v>
      </c>
    </row>
    <row r="201" spans="6:12" x14ac:dyDescent="0.3">
      <c r="F201" s="2" t="s">
        <v>3186</v>
      </c>
      <c r="G201" s="2">
        <v>42717</v>
      </c>
      <c r="H201" s="2">
        <v>68638402</v>
      </c>
      <c r="I201" s="2" t="s">
        <v>104</v>
      </c>
      <c r="J201" s="2" t="s">
        <v>486</v>
      </c>
      <c r="K201" s="2">
        <v>2008</v>
      </c>
      <c r="L201" s="2" t="s">
        <v>368</v>
      </c>
    </row>
    <row r="202" spans="6:12" x14ac:dyDescent="0.3">
      <c r="F202" s="2" t="s">
        <v>3187</v>
      </c>
      <c r="G202" s="2">
        <v>161563</v>
      </c>
      <c r="H202" s="2">
        <v>124507360</v>
      </c>
      <c r="I202" s="2" t="s">
        <v>104</v>
      </c>
      <c r="J202" s="2" t="s">
        <v>486</v>
      </c>
      <c r="K202" s="2">
        <v>2007</v>
      </c>
      <c r="L202" s="2" t="s">
        <v>368</v>
      </c>
    </row>
    <row r="203" spans="6:12" x14ac:dyDescent="0.3">
      <c r="F203" s="2" t="s">
        <v>3188</v>
      </c>
      <c r="G203" s="2">
        <v>176486152</v>
      </c>
      <c r="H203" s="2">
        <v>176486163</v>
      </c>
      <c r="I203" s="2" t="s">
        <v>1219</v>
      </c>
      <c r="J203" s="2" t="s">
        <v>367</v>
      </c>
      <c r="K203" s="2" t="s">
        <v>267</v>
      </c>
      <c r="L203" s="2" t="s">
        <v>2972</v>
      </c>
    </row>
    <row r="204" spans="6:12" x14ac:dyDescent="0.3">
      <c r="F204" s="2" t="s">
        <v>3190</v>
      </c>
      <c r="G204" s="2">
        <v>41837</v>
      </c>
      <c r="H204" s="2">
        <v>68638559</v>
      </c>
      <c r="I204" s="2" t="s">
        <v>104</v>
      </c>
      <c r="J204" s="2" t="s">
        <v>2972</v>
      </c>
      <c r="K204" s="2">
        <v>2007</v>
      </c>
      <c r="L204" s="2" t="s">
        <v>368</v>
      </c>
    </row>
    <row r="205" spans="6:12" x14ac:dyDescent="0.3">
      <c r="F205" s="2" t="s">
        <v>3191</v>
      </c>
      <c r="G205" s="2">
        <v>41838</v>
      </c>
      <c r="H205" s="2">
        <v>68638906</v>
      </c>
      <c r="I205" s="2" t="s">
        <v>104</v>
      </c>
      <c r="J205" s="2" t="s">
        <v>2972</v>
      </c>
      <c r="K205" s="2">
        <v>2007</v>
      </c>
      <c r="L205" s="2" t="s">
        <v>368</v>
      </c>
    </row>
    <row r="206" spans="6:12" x14ac:dyDescent="0.3">
      <c r="F206" s="2" t="s">
        <v>3192</v>
      </c>
      <c r="G206" s="2">
        <v>161651</v>
      </c>
      <c r="H206" s="2">
        <v>68639242</v>
      </c>
      <c r="I206" s="2" t="s">
        <v>104</v>
      </c>
      <c r="J206" s="2" t="s">
        <v>486</v>
      </c>
      <c r="K206" s="2">
        <v>2008</v>
      </c>
      <c r="L206" s="2" t="s">
        <v>368</v>
      </c>
    </row>
    <row r="207" spans="6:12" x14ac:dyDescent="0.3">
      <c r="F207" s="2" t="s">
        <v>3193</v>
      </c>
      <c r="G207" s="2">
        <v>195439</v>
      </c>
      <c r="H207" s="2">
        <v>68639415</v>
      </c>
      <c r="I207" s="2" t="s">
        <v>104</v>
      </c>
      <c r="J207" s="2" t="s">
        <v>486</v>
      </c>
      <c r="K207" s="2">
        <v>2010</v>
      </c>
      <c r="L207" s="2" t="s">
        <v>486</v>
      </c>
    </row>
    <row r="208" spans="6:12" x14ac:dyDescent="0.3">
      <c r="F208" s="2" t="s">
        <v>3194</v>
      </c>
      <c r="G208" s="2">
        <v>41839</v>
      </c>
      <c r="H208" s="2">
        <v>68639575</v>
      </c>
      <c r="I208" s="2" t="s">
        <v>104</v>
      </c>
      <c r="J208" s="2" t="s">
        <v>368</v>
      </c>
      <c r="K208" s="2">
        <v>2003</v>
      </c>
      <c r="L208" s="2" t="s">
        <v>368</v>
      </c>
    </row>
    <row r="209" spans="6:12" x14ac:dyDescent="0.3">
      <c r="F209" s="2" t="s">
        <v>3195</v>
      </c>
      <c r="G209" s="2">
        <v>41864</v>
      </c>
      <c r="H209" s="2">
        <v>68646166</v>
      </c>
      <c r="I209" s="2" t="s">
        <v>104</v>
      </c>
      <c r="J209" s="2" t="s">
        <v>368</v>
      </c>
      <c r="K209" s="2">
        <v>2003</v>
      </c>
      <c r="L209" s="2" t="s">
        <v>368</v>
      </c>
    </row>
    <row r="210" spans="6:12" x14ac:dyDescent="0.3">
      <c r="F210" s="2" t="s">
        <v>3196</v>
      </c>
      <c r="G210" s="2">
        <v>161426</v>
      </c>
      <c r="H210" s="2">
        <v>109902537</v>
      </c>
      <c r="I210" s="2" t="s">
        <v>104</v>
      </c>
      <c r="J210" s="2" t="s">
        <v>2972</v>
      </c>
      <c r="K210" s="2">
        <v>2008</v>
      </c>
      <c r="L210" s="2" t="s">
        <v>2972</v>
      </c>
    </row>
    <row r="211" spans="6:12" x14ac:dyDescent="0.3">
      <c r="F211" s="2" t="s">
        <v>3198</v>
      </c>
      <c r="G211" s="2">
        <v>161616</v>
      </c>
      <c r="H211" s="2">
        <v>124515789</v>
      </c>
      <c r="I211" s="2" t="s">
        <v>104</v>
      </c>
      <c r="J211" s="2" t="s">
        <v>486</v>
      </c>
      <c r="K211" s="2">
        <v>2008</v>
      </c>
      <c r="L211" s="2" t="s">
        <v>1217</v>
      </c>
    </row>
    <row r="212" spans="6:12" x14ac:dyDescent="0.3">
      <c r="F212" s="2" t="s">
        <v>3199</v>
      </c>
      <c r="G212" s="2">
        <v>124552788</v>
      </c>
      <c r="H212" s="2">
        <v>124552807</v>
      </c>
      <c r="I212" s="2" t="s">
        <v>104</v>
      </c>
      <c r="J212" s="2" t="s">
        <v>367</v>
      </c>
      <c r="K212" s="2" t="s">
        <v>267</v>
      </c>
      <c r="L212" s="2" t="s">
        <v>486</v>
      </c>
    </row>
    <row r="213" spans="6:12" x14ac:dyDescent="0.3">
      <c r="F213" s="2" t="s">
        <v>3200</v>
      </c>
      <c r="G213" s="2">
        <v>41792</v>
      </c>
      <c r="H213" s="2">
        <v>124416752</v>
      </c>
      <c r="I213" s="2" t="s">
        <v>104</v>
      </c>
      <c r="J213" s="2" t="s">
        <v>2972</v>
      </c>
      <c r="K213" s="2">
        <v>2003</v>
      </c>
      <c r="L213" s="2" t="s">
        <v>1217</v>
      </c>
    </row>
    <row r="214" spans="6:12" x14ac:dyDescent="0.3">
      <c r="F214" s="2" t="s">
        <v>3201</v>
      </c>
      <c r="G214" s="2">
        <v>161557</v>
      </c>
      <c r="H214" s="2">
        <v>124506268</v>
      </c>
      <c r="I214" s="2" t="s">
        <v>104</v>
      </c>
      <c r="J214" s="2" t="s">
        <v>2972</v>
      </c>
      <c r="K214" s="2">
        <v>2008</v>
      </c>
      <c r="L214" s="2" t="s">
        <v>1540</v>
      </c>
    </row>
    <row r="215" spans="6:12" x14ac:dyDescent="0.3">
      <c r="F215" s="2" t="s">
        <v>3203</v>
      </c>
      <c r="G215" s="2">
        <v>41791</v>
      </c>
      <c r="H215" s="2">
        <v>124416590</v>
      </c>
      <c r="I215" s="2" t="s">
        <v>104</v>
      </c>
      <c r="J215" s="2" t="s">
        <v>2972</v>
      </c>
      <c r="K215" s="2">
        <v>2003</v>
      </c>
      <c r="L215" s="2" t="s">
        <v>1217</v>
      </c>
    </row>
    <row r="216" spans="6:12" x14ac:dyDescent="0.3">
      <c r="F216" s="2" t="s">
        <v>3204</v>
      </c>
      <c r="G216" s="2">
        <v>124554059</v>
      </c>
      <c r="H216" s="2">
        <v>124453319</v>
      </c>
      <c r="I216" s="2" t="s">
        <v>104</v>
      </c>
      <c r="J216" s="2" t="s">
        <v>2972</v>
      </c>
      <c r="K216" s="2">
        <v>2006</v>
      </c>
      <c r="L216" s="2" t="s">
        <v>2972</v>
      </c>
    </row>
    <row r="217" spans="6:12" x14ac:dyDescent="0.3">
      <c r="F217" s="2" t="s">
        <v>3205</v>
      </c>
      <c r="G217" s="2">
        <v>41872</v>
      </c>
      <c r="H217" s="2">
        <v>68616745</v>
      </c>
      <c r="I217" s="2" t="s">
        <v>104</v>
      </c>
      <c r="J217" s="2" t="s">
        <v>2972</v>
      </c>
      <c r="K217" s="2">
        <v>2003</v>
      </c>
      <c r="L217" s="2" t="s">
        <v>2972</v>
      </c>
    </row>
    <row r="218" spans="6:12" x14ac:dyDescent="0.3">
      <c r="F218" s="2" t="s">
        <v>3206</v>
      </c>
      <c r="G218" s="2">
        <v>199932</v>
      </c>
      <c r="H218" s="2">
        <v>124548294</v>
      </c>
      <c r="I218" s="2" t="s">
        <v>104</v>
      </c>
      <c r="J218" s="2" t="s">
        <v>2972</v>
      </c>
      <c r="K218" s="2">
        <v>2011</v>
      </c>
      <c r="L218" s="2" t="s">
        <v>2972</v>
      </c>
    </row>
    <row r="219" spans="6:12" x14ac:dyDescent="0.3">
      <c r="F219" s="2" t="s">
        <v>3208</v>
      </c>
      <c r="G219" s="2">
        <v>195436</v>
      </c>
      <c r="H219" s="2">
        <v>124542275</v>
      </c>
      <c r="I219" s="2" t="s">
        <v>104</v>
      </c>
      <c r="J219" s="2" t="s">
        <v>486</v>
      </c>
      <c r="K219" s="2">
        <v>2012</v>
      </c>
      <c r="L219" s="2" t="s">
        <v>1217</v>
      </c>
    </row>
    <row r="220" spans="6:12" x14ac:dyDescent="0.3">
      <c r="F220" s="2" t="s">
        <v>3209</v>
      </c>
      <c r="G220" s="2">
        <v>41875</v>
      </c>
      <c r="H220" s="2">
        <v>70709453</v>
      </c>
      <c r="I220" s="2" t="s">
        <v>104</v>
      </c>
      <c r="J220" s="2" t="s">
        <v>1217</v>
      </c>
      <c r="K220" s="2">
        <v>2003</v>
      </c>
      <c r="L220" s="2" t="s">
        <v>1217</v>
      </c>
    </row>
    <row r="221" spans="6:12" x14ac:dyDescent="0.3">
      <c r="F221" s="2" t="s">
        <v>3211</v>
      </c>
      <c r="G221" s="2">
        <v>176486052</v>
      </c>
      <c r="H221" s="2">
        <v>176486116</v>
      </c>
      <c r="I221" s="2" t="s">
        <v>104</v>
      </c>
      <c r="J221" s="2" t="s">
        <v>367</v>
      </c>
      <c r="K221" s="2" t="s">
        <v>267</v>
      </c>
      <c r="L221" s="2" t="s">
        <v>2972</v>
      </c>
    </row>
    <row r="222" spans="6:12" x14ac:dyDescent="0.3">
      <c r="F222" s="2" t="s">
        <v>3212</v>
      </c>
      <c r="G222" s="2">
        <v>195437</v>
      </c>
      <c r="H222" s="2">
        <v>124542411</v>
      </c>
      <c r="I222" s="2" t="s">
        <v>104</v>
      </c>
      <c r="J222" s="2" t="s">
        <v>486</v>
      </c>
      <c r="K222" s="2">
        <v>2012</v>
      </c>
      <c r="L222" s="2" t="s">
        <v>1217</v>
      </c>
    </row>
    <row r="223" spans="6:12" x14ac:dyDescent="0.3">
      <c r="F223" s="2" t="s">
        <v>3213</v>
      </c>
      <c r="G223" s="2">
        <v>195438</v>
      </c>
      <c r="H223" s="2">
        <v>124542541</v>
      </c>
      <c r="I223" s="2" t="s">
        <v>104</v>
      </c>
      <c r="J223" s="2" t="s">
        <v>2972</v>
      </c>
      <c r="K223" s="2">
        <v>2012</v>
      </c>
      <c r="L223" s="2" t="s">
        <v>1217</v>
      </c>
    </row>
    <row r="224" spans="6:12" x14ac:dyDescent="0.3">
      <c r="F224" s="2" t="s">
        <v>3214</v>
      </c>
      <c r="G224" s="2">
        <v>41818</v>
      </c>
      <c r="H224" s="2">
        <v>68625284</v>
      </c>
      <c r="I224" s="2" t="s">
        <v>104</v>
      </c>
      <c r="J224" s="2" t="s">
        <v>368</v>
      </c>
      <c r="K224" s="2">
        <v>2003</v>
      </c>
      <c r="L224" s="2" t="s">
        <v>368</v>
      </c>
    </row>
    <row r="225" spans="6:12" x14ac:dyDescent="0.3">
      <c r="F225" s="2" t="s">
        <v>3215</v>
      </c>
      <c r="G225" s="2">
        <v>41819</v>
      </c>
      <c r="H225" s="2">
        <v>124419235</v>
      </c>
      <c r="I225" s="2" t="s">
        <v>104</v>
      </c>
      <c r="J225" s="2" t="s">
        <v>1217</v>
      </c>
      <c r="K225" s="2">
        <v>2003</v>
      </c>
      <c r="L225" s="2" t="s">
        <v>1217</v>
      </c>
    </row>
    <row r="226" spans="6:12" x14ac:dyDescent="0.3">
      <c r="F226" s="2" t="s">
        <v>3216</v>
      </c>
      <c r="G226" s="2">
        <v>41820</v>
      </c>
      <c r="H226" s="2">
        <v>68625409</v>
      </c>
      <c r="I226" s="2" t="s">
        <v>104</v>
      </c>
      <c r="J226" s="2" t="s">
        <v>368</v>
      </c>
      <c r="K226" s="2">
        <v>2003</v>
      </c>
      <c r="L226" s="2" t="s">
        <v>368</v>
      </c>
    </row>
    <row r="227" spans="6:12" x14ac:dyDescent="0.3">
      <c r="F227" s="2" t="s">
        <v>3217</v>
      </c>
      <c r="G227" s="2">
        <v>144141186</v>
      </c>
      <c r="H227" s="2">
        <v>3095153</v>
      </c>
      <c r="I227" s="2" t="s">
        <v>104</v>
      </c>
      <c r="J227" s="2" t="s">
        <v>486</v>
      </c>
      <c r="K227" s="2">
        <v>2006</v>
      </c>
      <c r="L227" s="2" t="s">
        <v>1217</v>
      </c>
    </row>
    <row r="228" spans="6:12" x14ac:dyDescent="0.3">
      <c r="F228" s="2" t="s">
        <v>3218</v>
      </c>
      <c r="G228" s="2">
        <v>144151831</v>
      </c>
      <c r="H228" s="2">
        <v>144151864</v>
      </c>
      <c r="I228" s="2" t="s">
        <v>104</v>
      </c>
      <c r="J228" s="2" t="s">
        <v>367</v>
      </c>
      <c r="K228" s="2" t="s">
        <v>267</v>
      </c>
      <c r="L228" s="2" t="s">
        <v>1540</v>
      </c>
    </row>
    <row r="229" spans="6:12" x14ac:dyDescent="0.3">
      <c r="F229" s="2" t="s">
        <v>3219</v>
      </c>
      <c r="G229" s="2">
        <v>41835</v>
      </c>
      <c r="H229" s="2">
        <v>173437098</v>
      </c>
      <c r="I229" s="2" t="s">
        <v>1219</v>
      </c>
      <c r="J229" s="2" t="s">
        <v>1217</v>
      </c>
      <c r="K229" s="2">
        <v>2003</v>
      </c>
      <c r="L229" s="2" t="s">
        <v>1217</v>
      </c>
    </row>
    <row r="230" spans="6:12" x14ac:dyDescent="0.3">
      <c r="F230" s="2" t="s">
        <v>3221</v>
      </c>
      <c r="G230" s="2">
        <v>44617</v>
      </c>
      <c r="H230" s="2">
        <v>124435749</v>
      </c>
      <c r="I230" s="2" t="s">
        <v>104</v>
      </c>
      <c r="J230" s="2" t="s">
        <v>1217</v>
      </c>
      <c r="K230" s="2">
        <v>2004</v>
      </c>
      <c r="L230" s="2" t="s">
        <v>1561</v>
      </c>
    </row>
    <row r="231" spans="6:12" x14ac:dyDescent="0.3">
      <c r="F231" s="2" t="s">
        <v>3222</v>
      </c>
      <c r="G231" s="2">
        <v>41878</v>
      </c>
      <c r="H231" s="2">
        <v>161303882</v>
      </c>
      <c r="I231" s="2" t="s">
        <v>104</v>
      </c>
      <c r="J231" s="2" t="s">
        <v>1217</v>
      </c>
      <c r="K231" s="2">
        <v>2003</v>
      </c>
      <c r="L231" s="2" t="s">
        <v>1540</v>
      </c>
    </row>
    <row r="232" spans="6:12" x14ac:dyDescent="0.3">
      <c r="F232" s="2" t="s">
        <v>3224</v>
      </c>
      <c r="G232" s="2">
        <v>19488</v>
      </c>
      <c r="H232" s="2">
        <v>2365291</v>
      </c>
      <c r="I232" s="2" t="s">
        <v>104</v>
      </c>
      <c r="J232" s="2" t="s">
        <v>1217</v>
      </c>
      <c r="K232" s="2">
        <v>2005</v>
      </c>
      <c r="L232" s="2" t="s">
        <v>1540</v>
      </c>
    </row>
    <row r="233" spans="6:12" x14ac:dyDescent="0.3">
      <c r="F233" s="2" t="s">
        <v>3227</v>
      </c>
      <c r="G233" s="2">
        <v>3854</v>
      </c>
      <c r="H233" s="2">
        <v>2876505</v>
      </c>
      <c r="I233" s="2" t="s">
        <v>2995</v>
      </c>
      <c r="J233" s="2" t="s">
        <v>1217</v>
      </c>
      <c r="K233" s="2">
        <v>2005</v>
      </c>
      <c r="L233" s="2" t="s">
        <v>1561</v>
      </c>
    </row>
    <row r="234" spans="6:12" x14ac:dyDescent="0.3">
      <c r="F234" s="2" t="s">
        <v>3228</v>
      </c>
      <c r="G234" s="2">
        <v>41876</v>
      </c>
      <c r="H234" s="2">
        <v>103433002</v>
      </c>
      <c r="I234" s="2" t="s">
        <v>104</v>
      </c>
      <c r="J234" s="2" t="s">
        <v>1217</v>
      </c>
      <c r="K234" s="2">
        <v>2007</v>
      </c>
      <c r="L234" s="2" t="s">
        <v>1217</v>
      </c>
    </row>
    <row r="235" spans="6:12" x14ac:dyDescent="0.3">
      <c r="F235" s="2" t="s">
        <v>3229</v>
      </c>
      <c r="G235" s="2">
        <v>39336</v>
      </c>
      <c r="H235" s="2">
        <v>2899894</v>
      </c>
      <c r="I235" s="2" t="s">
        <v>104</v>
      </c>
      <c r="J235" s="2" t="s">
        <v>486</v>
      </c>
      <c r="K235" s="2">
        <v>2005</v>
      </c>
      <c r="L235" s="2" t="s">
        <v>368</v>
      </c>
    </row>
    <row r="236" spans="6:12" x14ac:dyDescent="0.3">
      <c r="F236" s="2" t="s">
        <v>3230</v>
      </c>
      <c r="G236" s="2">
        <v>44565</v>
      </c>
      <c r="H236" s="2">
        <v>2994832</v>
      </c>
      <c r="I236" s="2" t="s">
        <v>104</v>
      </c>
      <c r="J236" s="2" t="s">
        <v>368</v>
      </c>
      <c r="K236" s="2">
        <v>2004</v>
      </c>
      <c r="L236" s="2" t="s">
        <v>368</v>
      </c>
    </row>
    <row r="237" spans="6:12" x14ac:dyDescent="0.3">
      <c r="F237" s="2" t="s">
        <v>3231</v>
      </c>
      <c r="G237" s="2">
        <v>39337</v>
      </c>
      <c r="H237" s="2">
        <v>171964644</v>
      </c>
      <c r="I237" s="2" t="s">
        <v>104</v>
      </c>
      <c r="J237" s="2" t="s">
        <v>2972</v>
      </c>
      <c r="K237" s="2">
        <v>2005</v>
      </c>
      <c r="L237" s="2" t="s">
        <v>368</v>
      </c>
    </row>
    <row r="238" spans="6:12" x14ac:dyDescent="0.3">
      <c r="F238" s="2" t="s">
        <v>3232</v>
      </c>
      <c r="G238" s="2">
        <v>39338</v>
      </c>
      <c r="H238" s="2">
        <v>124402302</v>
      </c>
      <c r="I238" s="2" t="s">
        <v>104</v>
      </c>
      <c r="J238" s="2" t="s">
        <v>368</v>
      </c>
      <c r="K238" s="2">
        <v>2005</v>
      </c>
      <c r="L238" s="2" t="s">
        <v>368</v>
      </c>
    </row>
    <row r="239" spans="6:12" x14ac:dyDescent="0.3">
      <c r="F239" s="2" t="s">
        <v>3233</v>
      </c>
      <c r="G239" s="2">
        <v>161597</v>
      </c>
      <c r="H239" s="2">
        <v>68607857</v>
      </c>
      <c r="I239" s="2" t="s">
        <v>104</v>
      </c>
      <c r="J239" s="2" t="s">
        <v>1217</v>
      </c>
      <c r="K239" s="2">
        <v>2004</v>
      </c>
      <c r="L239" s="2" t="s">
        <v>1540</v>
      </c>
    </row>
    <row r="240" spans="6:12" x14ac:dyDescent="0.3">
      <c r="F240" s="2" t="s">
        <v>3234</v>
      </c>
      <c r="G240" s="2">
        <v>161696</v>
      </c>
      <c r="H240" s="2">
        <v>894216</v>
      </c>
      <c r="I240" s="2" t="s">
        <v>104</v>
      </c>
      <c r="J240" s="2" t="s">
        <v>1217</v>
      </c>
      <c r="K240" s="2">
        <v>2007</v>
      </c>
      <c r="L240" s="2" t="s">
        <v>1217</v>
      </c>
    </row>
    <row r="241" spans="6:12" x14ac:dyDescent="0.3">
      <c r="F241" s="2" t="s">
        <v>3235</v>
      </c>
      <c r="G241" s="2">
        <v>39339</v>
      </c>
      <c r="H241" s="2">
        <v>2900765</v>
      </c>
      <c r="I241" s="2" t="s">
        <v>104</v>
      </c>
      <c r="J241" s="2" t="s">
        <v>1217</v>
      </c>
      <c r="K241" s="2">
        <v>2007</v>
      </c>
      <c r="L241" s="2" t="s">
        <v>1217</v>
      </c>
    </row>
    <row r="242" spans="6:12" x14ac:dyDescent="0.3">
      <c r="F242" s="2" t="s">
        <v>3236</v>
      </c>
      <c r="G242" s="2">
        <v>4292</v>
      </c>
      <c r="H242" s="2">
        <v>194720078</v>
      </c>
      <c r="I242" s="2" t="s">
        <v>104</v>
      </c>
      <c r="J242" s="2" t="s">
        <v>1217</v>
      </c>
      <c r="K242" s="2">
        <v>2005</v>
      </c>
      <c r="L242" s="2" t="s">
        <v>1540</v>
      </c>
    </row>
    <row r="243" spans="6:12" x14ac:dyDescent="0.3">
      <c r="F243" s="2" t="s">
        <v>3237</v>
      </c>
      <c r="G243" s="2">
        <v>3855</v>
      </c>
      <c r="H243" s="2">
        <v>2878674</v>
      </c>
      <c r="I243" s="2" t="s">
        <v>104</v>
      </c>
      <c r="J243" s="2" t="s">
        <v>1217</v>
      </c>
      <c r="K243" s="2">
        <v>2005</v>
      </c>
      <c r="L243" s="2" t="s">
        <v>1217</v>
      </c>
    </row>
    <row r="244" spans="6:12" x14ac:dyDescent="0.3">
      <c r="F244" s="2" t="s">
        <v>3238</v>
      </c>
      <c r="G244" s="2">
        <v>39341</v>
      </c>
      <c r="H244" s="2">
        <v>2903170</v>
      </c>
      <c r="I244" s="2" t="s">
        <v>104</v>
      </c>
      <c r="J244" s="2" t="s">
        <v>1217</v>
      </c>
      <c r="K244" s="2">
        <v>2004</v>
      </c>
      <c r="L244" s="2" t="s">
        <v>1540</v>
      </c>
    </row>
    <row r="245" spans="6:12" x14ac:dyDescent="0.3">
      <c r="F245" s="2" t="s">
        <v>3239</v>
      </c>
      <c r="G245" s="2">
        <v>60225</v>
      </c>
      <c r="H245" s="2">
        <v>3095898</v>
      </c>
      <c r="I245" s="2" t="s">
        <v>104</v>
      </c>
      <c r="J245" s="2" t="s">
        <v>1217</v>
      </c>
      <c r="K245" s="2">
        <v>2006</v>
      </c>
      <c r="L245" s="2" t="s">
        <v>1540</v>
      </c>
    </row>
    <row r="246" spans="6:12" x14ac:dyDescent="0.3">
      <c r="F246" s="2" t="s">
        <v>3240</v>
      </c>
      <c r="G246" s="2">
        <v>39342</v>
      </c>
      <c r="H246" s="2">
        <v>124402990</v>
      </c>
      <c r="I246" s="2" t="s">
        <v>104</v>
      </c>
      <c r="J246" s="2" t="s">
        <v>368</v>
      </c>
      <c r="K246" s="2">
        <v>2008</v>
      </c>
      <c r="L246" s="2" t="s">
        <v>368</v>
      </c>
    </row>
    <row r="247" spans="6:12" x14ac:dyDescent="0.3">
      <c r="F247" s="2" t="s">
        <v>3241</v>
      </c>
      <c r="G247" s="2">
        <v>11200</v>
      </c>
      <c r="H247" s="2">
        <v>500969</v>
      </c>
      <c r="I247" s="2" t="s">
        <v>104</v>
      </c>
      <c r="J247" s="2" t="s">
        <v>1217</v>
      </c>
      <c r="K247" s="2">
        <v>2006</v>
      </c>
      <c r="L247" s="2" t="s">
        <v>1217</v>
      </c>
    </row>
    <row r="248" spans="6:12" x14ac:dyDescent="0.3">
      <c r="F248" s="2" t="s">
        <v>3243</v>
      </c>
      <c r="G248" s="2">
        <v>41718</v>
      </c>
      <c r="H248" s="2">
        <v>68608640</v>
      </c>
      <c r="I248" s="2" t="s">
        <v>104</v>
      </c>
      <c r="J248" s="2" t="s">
        <v>2972</v>
      </c>
      <c r="K248" s="2">
        <v>2003</v>
      </c>
      <c r="L248" s="2" t="s">
        <v>368</v>
      </c>
    </row>
    <row r="249" spans="6:12" x14ac:dyDescent="0.3">
      <c r="F249" s="2" t="s">
        <v>3244</v>
      </c>
      <c r="G249" s="2">
        <v>42701</v>
      </c>
      <c r="H249" s="2">
        <v>68608709</v>
      </c>
      <c r="I249" s="2" t="s">
        <v>104</v>
      </c>
      <c r="J249" s="2" t="s">
        <v>486</v>
      </c>
      <c r="K249" s="2">
        <v>2003</v>
      </c>
      <c r="L249" s="2" t="s">
        <v>368</v>
      </c>
    </row>
    <row r="250" spans="6:12" x14ac:dyDescent="0.3">
      <c r="F250" s="2" t="s">
        <v>3245</v>
      </c>
      <c r="G250" s="2">
        <v>44207</v>
      </c>
      <c r="H250" s="2">
        <v>48925828</v>
      </c>
      <c r="I250" s="2" t="s">
        <v>104</v>
      </c>
      <c r="J250" s="2" t="s">
        <v>486</v>
      </c>
      <c r="K250" s="2">
        <v>2004</v>
      </c>
      <c r="L250" s="2" t="s">
        <v>368</v>
      </c>
    </row>
    <row r="251" spans="6:12" x14ac:dyDescent="0.3">
      <c r="F251" s="2" t="s">
        <v>3246</v>
      </c>
      <c r="G251" s="2">
        <v>42704</v>
      </c>
      <c r="H251" s="2">
        <v>116878793</v>
      </c>
      <c r="I251" s="2" t="s">
        <v>104</v>
      </c>
      <c r="J251" s="2" t="s">
        <v>486</v>
      </c>
      <c r="K251" s="2">
        <v>2003</v>
      </c>
      <c r="L251" s="2" t="s">
        <v>368</v>
      </c>
    </row>
    <row r="252" spans="6:12" x14ac:dyDescent="0.3">
      <c r="F252" s="2" t="s">
        <v>3247</v>
      </c>
      <c r="G252" s="2">
        <v>103055459</v>
      </c>
      <c r="H252" s="2">
        <v>109922488</v>
      </c>
      <c r="I252" s="2" t="s">
        <v>104</v>
      </c>
      <c r="J252" s="2" t="s">
        <v>367</v>
      </c>
      <c r="K252" s="2" t="s">
        <v>267</v>
      </c>
      <c r="L252" s="2" t="s">
        <v>368</v>
      </c>
    </row>
    <row r="253" spans="6:12" x14ac:dyDescent="0.3">
      <c r="F253" s="2" t="s">
        <v>3248</v>
      </c>
      <c r="G253" s="2">
        <v>44209</v>
      </c>
      <c r="H253" s="2">
        <v>80671448</v>
      </c>
      <c r="I253" s="2" t="s">
        <v>104</v>
      </c>
      <c r="J253" s="2" t="s">
        <v>486</v>
      </c>
      <c r="K253" s="2">
        <v>2004</v>
      </c>
      <c r="L253" s="2" t="s">
        <v>486</v>
      </c>
    </row>
    <row r="254" spans="6:12" x14ac:dyDescent="0.3">
      <c r="F254" s="2" t="s">
        <v>3249</v>
      </c>
      <c r="G254" s="2">
        <v>42703</v>
      </c>
      <c r="H254" s="2">
        <v>68608866</v>
      </c>
      <c r="I254" s="2" t="s">
        <v>104</v>
      </c>
      <c r="J254" s="2" t="s">
        <v>486</v>
      </c>
      <c r="K254" s="2">
        <v>2003</v>
      </c>
      <c r="L254" s="2" t="s">
        <v>486</v>
      </c>
    </row>
    <row r="255" spans="6:12" x14ac:dyDescent="0.3">
      <c r="F255" s="2" t="s">
        <v>3250</v>
      </c>
      <c r="G255" s="2">
        <v>44572</v>
      </c>
      <c r="H255" s="2">
        <v>124433268</v>
      </c>
      <c r="I255" s="2" t="s">
        <v>104</v>
      </c>
      <c r="J255" s="2" t="s">
        <v>486</v>
      </c>
      <c r="K255" s="2">
        <v>2007</v>
      </c>
      <c r="L255" s="2" t="s">
        <v>368</v>
      </c>
    </row>
    <row r="256" spans="6:12" x14ac:dyDescent="0.3">
      <c r="F256" s="2" t="s">
        <v>3251</v>
      </c>
      <c r="G256" s="2">
        <v>41719</v>
      </c>
      <c r="H256" s="2">
        <v>116736644</v>
      </c>
      <c r="I256" s="2" t="s">
        <v>104</v>
      </c>
      <c r="J256" s="2" t="s">
        <v>368</v>
      </c>
      <c r="K256" s="2">
        <v>2003</v>
      </c>
      <c r="L256" s="2" t="s">
        <v>368</v>
      </c>
    </row>
    <row r="257" spans="6:12" x14ac:dyDescent="0.3">
      <c r="F257" s="2" t="s">
        <v>3252</v>
      </c>
      <c r="G257" s="2">
        <v>44210</v>
      </c>
      <c r="H257" s="2">
        <v>124430360</v>
      </c>
      <c r="I257" s="2" t="s">
        <v>104</v>
      </c>
      <c r="J257" s="2" t="s">
        <v>486</v>
      </c>
      <c r="K257" s="2">
        <v>2004</v>
      </c>
      <c r="L257" s="2" t="s">
        <v>368</v>
      </c>
    </row>
    <row r="258" spans="6:12" x14ac:dyDescent="0.3">
      <c r="F258" s="2" t="s">
        <v>3253</v>
      </c>
      <c r="G258" s="2">
        <v>116857982</v>
      </c>
      <c r="H258" s="2">
        <v>116858063</v>
      </c>
      <c r="I258" s="2" t="s">
        <v>104</v>
      </c>
      <c r="J258" s="2" t="s">
        <v>367</v>
      </c>
      <c r="K258" s="2" t="s">
        <v>267</v>
      </c>
      <c r="L258" s="2" t="s">
        <v>368</v>
      </c>
    </row>
    <row r="259" spans="6:12" x14ac:dyDescent="0.3">
      <c r="F259" s="2" t="s">
        <v>3254</v>
      </c>
      <c r="G259" s="2">
        <v>44211</v>
      </c>
      <c r="H259" s="2">
        <v>124430426</v>
      </c>
      <c r="I259" s="2" t="s">
        <v>104</v>
      </c>
      <c r="J259" s="2" t="s">
        <v>486</v>
      </c>
      <c r="K259" s="2">
        <v>2004</v>
      </c>
      <c r="L259" s="2" t="s">
        <v>368</v>
      </c>
    </row>
    <row r="260" spans="6:12" x14ac:dyDescent="0.3">
      <c r="F260" s="2" t="s">
        <v>3255</v>
      </c>
      <c r="G260" s="2">
        <v>44212</v>
      </c>
      <c r="H260" s="2">
        <v>124430498</v>
      </c>
      <c r="I260" s="2" t="s">
        <v>104</v>
      </c>
      <c r="J260" s="2" t="s">
        <v>486</v>
      </c>
      <c r="K260" s="2">
        <v>2004</v>
      </c>
      <c r="L260" s="2" t="s">
        <v>368</v>
      </c>
    </row>
    <row r="261" spans="6:12" x14ac:dyDescent="0.3">
      <c r="F261" s="2" t="s">
        <v>3256</v>
      </c>
      <c r="G261" s="2">
        <v>161470</v>
      </c>
      <c r="H261" s="2">
        <v>109904876</v>
      </c>
      <c r="I261" s="2" t="s">
        <v>104</v>
      </c>
      <c r="J261" s="2" t="s">
        <v>486</v>
      </c>
      <c r="K261" s="2">
        <v>2008</v>
      </c>
      <c r="L261" s="2" t="s">
        <v>368</v>
      </c>
    </row>
    <row r="262" spans="6:12" x14ac:dyDescent="0.3">
      <c r="F262" s="2" t="s">
        <v>3257</v>
      </c>
      <c r="G262" s="2">
        <v>44213</v>
      </c>
      <c r="H262" s="2">
        <v>124430584</v>
      </c>
      <c r="I262" s="2" t="s">
        <v>104</v>
      </c>
      <c r="J262" s="2" t="s">
        <v>486</v>
      </c>
      <c r="K262" s="2">
        <v>2004</v>
      </c>
      <c r="L262" s="2" t="s">
        <v>368</v>
      </c>
    </row>
    <row r="263" spans="6:12" x14ac:dyDescent="0.3">
      <c r="F263" s="2" t="s">
        <v>3258</v>
      </c>
      <c r="G263" s="2">
        <v>44214</v>
      </c>
      <c r="H263" s="2">
        <v>124430645</v>
      </c>
      <c r="I263" s="2" t="s">
        <v>104</v>
      </c>
      <c r="J263" s="2" t="s">
        <v>486</v>
      </c>
      <c r="K263" s="2">
        <v>2004</v>
      </c>
      <c r="L263" s="2" t="s">
        <v>368</v>
      </c>
    </row>
    <row r="264" spans="6:12" x14ac:dyDescent="0.3">
      <c r="F264" s="2" t="s">
        <v>3259</v>
      </c>
      <c r="G264" s="2">
        <v>161367</v>
      </c>
      <c r="H264" s="2">
        <v>124472828</v>
      </c>
      <c r="I264" s="2" t="s">
        <v>104</v>
      </c>
      <c r="J264" s="2" t="s">
        <v>486</v>
      </c>
      <c r="K264" s="2">
        <v>2008</v>
      </c>
      <c r="L264" s="2" t="s">
        <v>368</v>
      </c>
    </row>
    <row r="265" spans="6:12" x14ac:dyDescent="0.3">
      <c r="F265" s="2" t="s">
        <v>3260</v>
      </c>
      <c r="G265" s="2">
        <v>44215</v>
      </c>
      <c r="H265" s="2">
        <v>80671609</v>
      </c>
      <c r="I265" s="2" t="s">
        <v>104</v>
      </c>
      <c r="J265" s="2" t="s">
        <v>486</v>
      </c>
      <c r="K265" s="2">
        <v>2004</v>
      </c>
      <c r="L265" s="2" t="s">
        <v>486</v>
      </c>
    </row>
    <row r="266" spans="6:12" x14ac:dyDescent="0.3">
      <c r="F266" s="2" t="s">
        <v>3261</v>
      </c>
      <c r="G266" s="2">
        <v>44216</v>
      </c>
      <c r="H266" s="2">
        <v>124430838</v>
      </c>
      <c r="I266" s="2" t="s">
        <v>104</v>
      </c>
      <c r="J266" s="2" t="s">
        <v>486</v>
      </c>
      <c r="K266" s="2">
        <v>2007</v>
      </c>
      <c r="L266" s="2" t="s">
        <v>368</v>
      </c>
    </row>
    <row r="267" spans="6:12" x14ac:dyDescent="0.3">
      <c r="F267" s="2" t="s">
        <v>3262</v>
      </c>
      <c r="G267" s="2">
        <v>44217</v>
      </c>
      <c r="H267" s="2">
        <v>68608927</v>
      </c>
      <c r="I267" s="2" t="s">
        <v>104</v>
      </c>
      <c r="J267" s="2" t="s">
        <v>486</v>
      </c>
      <c r="K267" s="2">
        <v>2004</v>
      </c>
      <c r="L267" s="2" t="s">
        <v>368</v>
      </c>
    </row>
    <row r="268" spans="6:12" x14ac:dyDescent="0.3">
      <c r="F268" s="2" t="s">
        <v>3263</v>
      </c>
      <c r="G268" s="2">
        <v>44218</v>
      </c>
      <c r="H268" s="2">
        <v>124431182</v>
      </c>
      <c r="I268" s="2" t="s">
        <v>104</v>
      </c>
      <c r="J268" s="2" t="s">
        <v>486</v>
      </c>
      <c r="K268" s="2">
        <v>2004</v>
      </c>
      <c r="L268" s="2" t="s">
        <v>368</v>
      </c>
    </row>
    <row r="269" spans="6:12" x14ac:dyDescent="0.3">
      <c r="F269" s="2" t="s">
        <v>3264</v>
      </c>
      <c r="G269" s="2">
        <v>44219</v>
      </c>
      <c r="H269" s="2">
        <v>124431261</v>
      </c>
      <c r="I269" s="2" t="s">
        <v>104</v>
      </c>
      <c r="J269" s="2" t="s">
        <v>486</v>
      </c>
      <c r="K269" s="2">
        <v>2004</v>
      </c>
      <c r="L269" s="2" t="s">
        <v>368</v>
      </c>
    </row>
    <row r="270" spans="6:12" x14ac:dyDescent="0.3">
      <c r="F270" s="2" t="s">
        <v>3265</v>
      </c>
      <c r="G270" s="2">
        <v>44599</v>
      </c>
      <c r="H270" s="2">
        <v>124434315</v>
      </c>
      <c r="I270" s="2" t="s">
        <v>104</v>
      </c>
      <c r="J270" s="2" t="s">
        <v>368</v>
      </c>
      <c r="K270" s="2">
        <v>2004</v>
      </c>
      <c r="L270" s="2" t="s">
        <v>368</v>
      </c>
    </row>
    <row r="271" spans="6:12" x14ac:dyDescent="0.3">
      <c r="F271" s="2" t="s">
        <v>3266</v>
      </c>
      <c r="G271" s="2">
        <v>42700</v>
      </c>
      <c r="H271" s="2">
        <v>70708776</v>
      </c>
      <c r="I271" s="2" t="s">
        <v>104</v>
      </c>
      <c r="J271" s="2" t="s">
        <v>486</v>
      </c>
      <c r="K271" s="2">
        <v>2007</v>
      </c>
      <c r="L271" s="2" t="s">
        <v>368</v>
      </c>
    </row>
    <row r="272" spans="6:12" x14ac:dyDescent="0.3">
      <c r="F272" s="2" t="s">
        <v>3267</v>
      </c>
      <c r="G272" s="2">
        <v>44657</v>
      </c>
      <c r="H272" s="2">
        <v>124437644</v>
      </c>
      <c r="I272" s="2" t="s">
        <v>104</v>
      </c>
      <c r="J272" s="2" t="s">
        <v>368</v>
      </c>
      <c r="K272" s="2">
        <v>2004</v>
      </c>
      <c r="L272" s="2" t="s">
        <v>368</v>
      </c>
    </row>
    <row r="273" spans="6:12" x14ac:dyDescent="0.3">
      <c r="F273" s="2" t="s">
        <v>3268</v>
      </c>
      <c r="G273" s="2">
        <v>44220</v>
      </c>
      <c r="H273" s="2">
        <v>124431327</v>
      </c>
      <c r="I273" s="2" t="s">
        <v>104</v>
      </c>
      <c r="J273" s="2" t="s">
        <v>486</v>
      </c>
      <c r="K273" s="2">
        <v>2004</v>
      </c>
      <c r="L273" s="2" t="s">
        <v>368</v>
      </c>
    </row>
    <row r="274" spans="6:12" x14ac:dyDescent="0.3">
      <c r="F274" s="2" t="s">
        <v>3269</v>
      </c>
      <c r="G274" s="2">
        <v>117839264</v>
      </c>
      <c r="H274" s="2">
        <v>117839266</v>
      </c>
      <c r="I274" s="2" t="s">
        <v>104</v>
      </c>
      <c r="J274" s="2" t="s">
        <v>367</v>
      </c>
      <c r="K274" s="2" t="s">
        <v>267</v>
      </c>
      <c r="L274" s="2" t="s">
        <v>368</v>
      </c>
    </row>
    <row r="275" spans="6:12" x14ac:dyDescent="0.3">
      <c r="F275" s="2" t="s">
        <v>3270</v>
      </c>
      <c r="G275" s="2">
        <v>44573</v>
      </c>
      <c r="H275" s="2">
        <v>124433397</v>
      </c>
      <c r="I275" s="2" t="s">
        <v>104</v>
      </c>
      <c r="J275" s="2" t="s">
        <v>486</v>
      </c>
      <c r="K275" s="2">
        <v>2004</v>
      </c>
      <c r="L275" s="2" t="s">
        <v>368</v>
      </c>
    </row>
    <row r="276" spans="6:12" x14ac:dyDescent="0.3">
      <c r="F276" s="2" t="s">
        <v>3271</v>
      </c>
      <c r="G276" s="2">
        <v>44221</v>
      </c>
      <c r="H276" s="2">
        <v>2994285</v>
      </c>
      <c r="I276" s="2" t="s">
        <v>104</v>
      </c>
      <c r="J276" s="2" t="s">
        <v>486</v>
      </c>
      <c r="K276" s="2">
        <v>2004</v>
      </c>
      <c r="L276" s="2" t="s">
        <v>368</v>
      </c>
    </row>
    <row r="277" spans="6:12" x14ac:dyDescent="0.3">
      <c r="F277" s="2" t="s">
        <v>3272</v>
      </c>
      <c r="G277" s="2">
        <v>44222</v>
      </c>
      <c r="H277" s="2">
        <v>70708974</v>
      </c>
      <c r="I277" s="2" t="s">
        <v>104</v>
      </c>
      <c r="J277" s="2" t="s">
        <v>486</v>
      </c>
      <c r="K277" s="2">
        <v>2004</v>
      </c>
      <c r="L277" s="2" t="s">
        <v>368</v>
      </c>
    </row>
    <row r="278" spans="6:12" x14ac:dyDescent="0.3">
      <c r="F278" s="2" t="s">
        <v>3273</v>
      </c>
      <c r="G278" s="2">
        <v>44223</v>
      </c>
      <c r="H278" s="2">
        <v>70709037</v>
      </c>
      <c r="I278" s="2" t="s">
        <v>104</v>
      </c>
      <c r="J278" s="2" t="s">
        <v>486</v>
      </c>
      <c r="K278" s="2">
        <v>2004</v>
      </c>
      <c r="L278" s="2" t="s">
        <v>368</v>
      </c>
    </row>
    <row r="279" spans="6:12" x14ac:dyDescent="0.3">
      <c r="F279" s="2" t="s">
        <v>3274</v>
      </c>
      <c r="G279" s="2">
        <v>44224</v>
      </c>
      <c r="H279" s="2">
        <v>124431775</v>
      </c>
      <c r="I279" s="2" t="s">
        <v>104</v>
      </c>
      <c r="J279" s="2" t="s">
        <v>486</v>
      </c>
      <c r="K279" s="2">
        <v>2004</v>
      </c>
      <c r="L279" s="2" t="s">
        <v>368</v>
      </c>
    </row>
    <row r="280" spans="6:12" x14ac:dyDescent="0.3">
      <c r="F280" s="2" t="s">
        <v>3275</v>
      </c>
      <c r="G280" s="2">
        <v>44639</v>
      </c>
      <c r="H280" s="2">
        <v>124436246</v>
      </c>
      <c r="I280" s="2" t="s">
        <v>104</v>
      </c>
      <c r="J280" s="2" t="s">
        <v>486</v>
      </c>
      <c r="K280" s="2">
        <v>2007</v>
      </c>
      <c r="L280" s="2" t="s">
        <v>486</v>
      </c>
    </row>
    <row r="281" spans="6:12" x14ac:dyDescent="0.3">
      <c r="F281" s="2" t="s">
        <v>3276</v>
      </c>
      <c r="G281" s="2">
        <v>44602</v>
      </c>
      <c r="H281" s="2">
        <v>124434624</v>
      </c>
      <c r="I281" s="2" t="s">
        <v>104</v>
      </c>
      <c r="J281" s="2" t="s">
        <v>368</v>
      </c>
      <c r="K281" s="2">
        <v>2004</v>
      </c>
      <c r="L281" s="2" t="s">
        <v>368</v>
      </c>
    </row>
    <row r="282" spans="6:12" x14ac:dyDescent="0.3">
      <c r="F282" s="2" t="s">
        <v>3277</v>
      </c>
      <c r="G282" s="2">
        <v>161672</v>
      </c>
      <c r="H282" s="2">
        <v>124525764</v>
      </c>
      <c r="I282" s="2" t="s">
        <v>104</v>
      </c>
      <c r="J282" s="2" t="s">
        <v>486</v>
      </c>
      <c r="K282" s="2">
        <v>2008</v>
      </c>
      <c r="L282" s="2" t="s">
        <v>368</v>
      </c>
    </row>
    <row r="283" spans="6:12" x14ac:dyDescent="0.3">
      <c r="F283" s="2" t="s">
        <v>3278</v>
      </c>
      <c r="G283" s="2">
        <v>44225</v>
      </c>
      <c r="H283" s="2">
        <v>70709147</v>
      </c>
      <c r="I283" s="2" t="s">
        <v>104</v>
      </c>
      <c r="J283" s="2" t="s">
        <v>486</v>
      </c>
      <c r="K283" s="2">
        <v>2004</v>
      </c>
      <c r="L283" s="2" t="s">
        <v>486</v>
      </c>
    </row>
    <row r="284" spans="6:12" x14ac:dyDescent="0.3">
      <c r="F284" s="2" t="s">
        <v>3279</v>
      </c>
      <c r="G284" s="2">
        <v>44226</v>
      </c>
      <c r="H284" s="2">
        <v>80671692</v>
      </c>
      <c r="I284" s="2" t="s">
        <v>104</v>
      </c>
      <c r="J284" s="2" t="s">
        <v>486</v>
      </c>
      <c r="K284" s="2">
        <v>2004</v>
      </c>
      <c r="L284" s="2" t="s">
        <v>486</v>
      </c>
    </row>
    <row r="285" spans="6:12" x14ac:dyDescent="0.3">
      <c r="F285" s="2" t="s">
        <v>3280</v>
      </c>
      <c r="G285" s="2">
        <v>44574</v>
      </c>
      <c r="H285" s="2">
        <v>124433501</v>
      </c>
      <c r="I285" s="2" t="s">
        <v>104</v>
      </c>
      <c r="J285" s="2" t="s">
        <v>486</v>
      </c>
      <c r="K285" s="2">
        <v>2004</v>
      </c>
      <c r="L285" s="2" t="s">
        <v>368</v>
      </c>
    </row>
    <row r="286" spans="6:12" x14ac:dyDescent="0.3">
      <c r="F286" s="2" t="s">
        <v>3281</v>
      </c>
      <c r="G286" s="2">
        <v>162209907</v>
      </c>
      <c r="H286" s="2">
        <v>162209939</v>
      </c>
      <c r="I286" s="2" t="s">
        <v>104</v>
      </c>
      <c r="J286" s="2" t="s">
        <v>367</v>
      </c>
      <c r="K286" s="2" t="s">
        <v>267</v>
      </c>
      <c r="L286" s="2" t="s">
        <v>368</v>
      </c>
    </row>
    <row r="287" spans="6:12" x14ac:dyDescent="0.3">
      <c r="F287" s="2" t="s">
        <v>3282</v>
      </c>
      <c r="G287" s="2">
        <v>41720</v>
      </c>
      <c r="H287" s="2">
        <v>68609365</v>
      </c>
      <c r="I287" s="2" t="s">
        <v>104</v>
      </c>
      <c r="J287" s="2" t="s">
        <v>486</v>
      </c>
      <c r="K287" s="2">
        <v>2003</v>
      </c>
      <c r="L287" s="2" t="s">
        <v>368</v>
      </c>
    </row>
    <row r="288" spans="6:12" x14ac:dyDescent="0.3">
      <c r="F288" s="2" t="s">
        <v>3283</v>
      </c>
      <c r="G288" s="2">
        <v>41721</v>
      </c>
      <c r="H288" s="2">
        <v>68609457</v>
      </c>
      <c r="I288" s="2" t="s">
        <v>104</v>
      </c>
      <c r="J288" s="2" t="s">
        <v>486</v>
      </c>
      <c r="K288" s="2">
        <v>2003</v>
      </c>
      <c r="L288" s="2" t="s">
        <v>486</v>
      </c>
    </row>
    <row r="289" spans="6:12" x14ac:dyDescent="0.3">
      <c r="F289" s="2" t="s">
        <v>3284</v>
      </c>
      <c r="G289" s="2">
        <v>195421</v>
      </c>
      <c r="H289" s="2">
        <v>116740136</v>
      </c>
      <c r="I289" s="2" t="s">
        <v>104</v>
      </c>
      <c r="J289" s="2" t="s">
        <v>368</v>
      </c>
      <c r="K289" s="2">
        <v>2010</v>
      </c>
      <c r="L289" s="2" t="s">
        <v>368</v>
      </c>
    </row>
    <row r="290" spans="6:12" x14ac:dyDescent="0.3">
      <c r="F290" s="2" t="s">
        <v>3285</v>
      </c>
      <c r="G290" s="2">
        <v>41722</v>
      </c>
      <c r="H290" s="2">
        <v>68609519</v>
      </c>
      <c r="I290" s="2" t="s">
        <v>104</v>
      </c>
      <c r="J290" s="2" t="s">
        <v>368</v>
      </c>
      <c r="K290" s="2">
        <v>2003</v>
      </c>
      <c r="L290" s="2" t="s">
        <v>368</v>
      </c>
    </row>
    <row r="291" spans="6:12" x14ac:dyDescent="0.3">
      <c r="F291" s="2" t="s">
        <v>3286</v>
      </c>
      <c r="G291" s="2">
        <v>41723</v>
      </c>
      <c r="H291" s="2">
        <v>68609592</v>
      </c>
      <c r="I291" s="2" t="s">
        <v>104</v>
      </c>
      <c r="J291" s="2" t="s">
        <v>368</v>
      </c>
      <c r="K291" s="2">
        <v>2003</v>
      </c>
      <c r="L291" s="2" t="s">
        <v>368</v>
      </c>
    </row>
    <row r="292" spans="6:12" x14ac:dyDescent="0.3">
      <c r="F292" s="2" t="s">
        <v>3287</v>
      </c>
      <c r="G292" s="2">
        <v>41724</v>
      </c>
      <c r="H292" s="2">
        <v>68609648</v>
      </c>
      <c r="I292" s="2" t="s">
        <v>104</v>
      </c>
      <c r="J292" s="2" t="s">
        <v>368</v>
      </c>
      <c r="K292" s="2">
        <v>2003</v>
      </c>
      <c r="L292" s="2" t="s">
        <v>368</v>
      </c>
    </row>
    <row r="293" spans="6:12" x14ac:dyDescent="0.3">
      <c r="F293" s="2" t="s">
        <v>3288</v>
      </c>
      <c r="G293" s="2">
        <v>41725</v>
      </c>
      <c r="H293" s="2">
        <v>68609711</v>
      </c>
      <c r="I293" s="2" t="s">
        <v>104</v>
      </c>
      <c r="J293" s="2" t="s">
        <v>368</v>
      </c>
      <c r="K293" s="2">
        <v>2003</v>
      </c>
      <c r="L293" s="2" t="s">
        <v>368</v>
      </c>
    </row>
    <row r="294" spans="6:12" x14ac:dyDescent="0.3">
      <c r="F294" s="2" t="s">
        <v>3289</v>
      </c>
      <c r="G294" s="2">
        <v>41726</v>
      </c>
      <c r="H294" s="2">
        <v>68609812</v>
      </c>
      <c r="I294" s="2" t="s">
        <v>104</v>
      </c>
      <c r="J294" s="2" t="s">
        <v>368</v>
      </c>
      <c r="K294" s="2">
        <v>2003</v>
      </c>
      <c r="L294" s="2" t="s">
        <v>368</v>
      </c>
    </row>
    <row r="295" spans="6:12" x14ac:dyDescent="0.3">
      <c r="F295" s="2" t="s">
        <v>3290</v>
      </c>
      <c r="G295" s="2">
        <v>41727</v>
      </c>
      <c r="H295" s="2">
        <v>68609873</v>
      </c>
      <c r="I295" s="2" t="s">
        <v>104</v>
      </c>
      <c r="J295" s="2" t="s">
        <v>368</v>
      </c>
      <c r="K295" s="2">
        <v>2003</v>
      </c>
      <c r="L295" s="2" t="s">
        <v>368</v>
      </c>
    </row>
    <row r="296" spans="6:12" x14ac:dyDescent="0.3">
      <c r="F296" s="2" t="s">
        <v>3291</v>
      </c>
      <c r="G296" s="2">
        <v>44227</v>
      </c>
      <c r="H296" s="2">
        <v>109895118</v>
      </c>
      <c r="I296" s="2" t="s">
        <v>104</v>
      </c>
      <c r="J296" s="2" t="s">
        <v>486</v>
      </c>
      <c r="K296" s="2">
        <v>2004</v>
      </c>
      <c r="L296" s="2" t="s">
        <v>486</v>
      </c>
    </row>
    <row r="297" spans="6:12" x14ac:dyDescent="0.3">
      <c r="F297" s="2" t="s">
        <v>3292</v>
      </c>
      <c r="G297" s="2">
        <v>124396026</v>
      </c>
      <c r="H297" s="2">
        <v>124552532</v>
      </c>
      <c r="I297" s="2" t="s">
        <v>104</v>
      </c>
      <c r="J297" s="2" t="s">
        <v>367</v>
      </c>
      <c r="K297" s="2" t="s">
        <v>267</v>
      </c>
      <c r="L297" s="2" t="s">
        <v>486</v>
      </c>
    </row>
    <row r="298" spans="6:12" x14ac:dyDescent="0.3">
      <c r="F298" s="2" t="s">
        <v>3293</v>
      </c>
      <c r="G298" s="2">
        <v>61400</v>
      </c>
      <c r="H298" s="2">
        <v>124456465</v>
      </c>
      <c r="I298" s="2" t="s">
        <v>104</v>
      </c>
      <c r="J298" s="2" t="s">
        <v>486</v>
      </c>
      <c r="K298" s="2">
        <v>2006</v>
      </c>
      <c r="L298" s="2" t="s">
        <v>1217</v>
      </c>
    </row>
    <row r="299" spans="6:12" x14ac:dyDescent="0.3">
      <c r="F299" s="2" t="s">
        <v>3294</v>
      </c>
      <c r="G299" s="2">
        <v>44604</v>
      </c>
      <c r="H299" s="2">
        <v>124434721</v>
      </c>
      <c r="I299" s="2" t="s">
        <v>104</v>
      </c>
      <c r="J299" s="2" t="s">
        <v>486</v>
      </c>
      <c r="K299" s="2">
        <v>2004</v>
      </c>
      <c r="L299" s="2" t="s">
        <v>486</v>
      </c>
    </row>
    <row r="300" spans="6:12" x14ac:dyDescent="0.3">
      <c r="F300" s="2" t="s">
        <v>3295</v>
      </c>
      <c r="G300" s="2">
        <v>44170</v>
      </c>
      <c r="H300" s="2">
        <v>116737662</v>
      </c>
      <c r="I300" s="2" t="s">
        <v>104</v>
      </c>
      <c r="J300" s="2" t="s">
        <v>486</v>
      </c>
      <c r="K300" s="2">
        <v>2003</v>
      </c>
      <c r="L300" s="2" t="s">
        <v>368</v>
      </c>
    </row>
    <row r="301" spans="6:12" x14ac:dyDescent="0.3">
      <c r="F301" s="2" t="s">
        <v>3296</v>
      </c>
      <c r="G301" s="2">
        <v>144152304</v>
      </c>
      <c r="H301" s="2">
        <v>144152973</v>
      </c>
      <c r="I301" s="2" t="s">
        <v>104</v>
      </c>
      <c r="J301" s="2" t="s">
        <v>367</v>
      </c>
      <c r="K301" s="2" t="s">
        <v>267</v>
      </c>
      <c r="L301" s="2" t="s">
        <v>368</v>
      </c>
    </row>
    <row r="302" spans="6:12" x14ac:dyDescent="0.3">
      <c r="F302" s="2" t="s">
        <v>3297</v>
      </c>
      <c r="G302" s="2">
        <v>44228</v>
      </c>
      <c r="H302" s="2">
        <v>139172409</v>
      </c>
      <c r="I302" s="2" t="s">
        <v>104</v>
      </c>
      <c r="J302" s="2" t="s">
        <v>486</v>
      </c>
      <c r="K302" s="2">
        <v>2004</v>
      </c>
      <c r="L302" s="2" t="s">
        <v>2972</v>
      </c>
    </row>
    <row r="303" spans="6:12" x14ac:dyDescent="0.3">
      <c r="F303" s="2" t="s">
        <v>3298</v>
      </c>
      <c r="G303" s="2">
        <v>44229</v>
      </c>
      <c r="H303" s="2">
        <v>124432220</v>
      </c>
      <c r="I303" s="2" t="s">
        <v>104</v>
      </c>
      <c r="J303" s="2" t="s">
        <v>486</v>
      </c>
      <c r="K303" s="2">
        <v>2004</v>
      </c>
      <c r="L303" s="2" t="s">
        <v>368</v>
      </c>
    </row>
    <row r="304" spans="6:12" x14ac:dyDescent="0.3">
      <c r="F304" s="2" t="s">
        <v>3299</v>
      </c>
      <c r="G304" s="2">
        <v>44171</v>
      </c>
      <c r="H304" s="2">
        <v>68610885</v>
      </c>
      <c r="I304" s="2" t="s">
        <v>104</v>
      </c>
      <c r="J304" s="2" t="s">
        <v>486</v>
      </c>
      <c r="K304" s="2">
        <v>2003</v>
      </c>
      <c r="L304" s="2" t="s">
        <v>486</v>
      </c>
    </row>
    <row r="305" spans="6:12" x14ac:dyDescent="0.3">
      <c r="F305" s="2" t="s">
        <v>3300</v>
      </c>
      <c r="G305" s="2">
        <v>141744346</v>
      </c>
      <c r="H305" s="2">
        <v>124434793</v>
      </c>
      <c r="I305" s="2" t="s">
        <v>104</v>
      </c>
      <c r="J305" s="2" t="s">
        <v>486</v>
      </c>
      <c r="K305" s="2">
        <v>2004</v>
      </c>
      <c r="L305" s="2" t="s">
        <v>486</v>
      </c>
    </row>
    <row r="306" spans="6:12" x14ac:dyDescent="0.3">
      <c r="F306" s="2" t="s">
        <v>3301</v>
      </c>
      <c r="G306" s="2">
        <v>124396124</v>
      </c>
      <c r="H306" s="2">
        <v>124552537</v>
      </c>
      <c r="I306" s="2" t="s">
        <v>104</v>
      </c>
      <c r="J306" s="2" t="s">
        <v>367</v>
      </c>
      <c r="K306" s="2" t="s">
        <v>267</v>
      </c>
      <c r="L306" s="2" t="s">
        <v>486</v>
      </c>
    </row>
    <row r="307" spans="6:12" x14ac:dyDescent="0.3">
      <c r="F307" s="2" t="s">
        <v>3302</v>
      </c>
      <c r="G307" s="2">
        <v>141747777</v>
      </c>
      <c r="H307" s="2">
        <v>141748112</v>
      </c>
      <c r="I307" s="2" t="s">
        <v>104</v>
      </c>
      <c r="J307" s="2" t="s">
        <v>367</v>
      </c>
      <c r="K307" s="2" t="s">
        <v>267</v>
      </c>
      <c r="L307" s="2" t="s">
        <v>486</v>
      </c>
    </row>
    <row r="308" spans="6:12" x14ac:dyDescent="0.3">
      <c r="F308" s="2" t="s">
        <v>3303</v>
      </c>
      <c r="G308" s="2">
        <v>110903105</v>
      </c>
      <c r="H308" s="2">
        <v>141001987</v>
      </c>
      <c r="I308" s="2" t="s">
        <v>104</v>
      </c>
      <c r="J308" s="2" t="s">
        <v>367</v>
      </c>
      <c r="K308" s="2" t="s">
        <v>267</v>
      </c>
      <c r="L308" s="2" t="s">
        <v>368</v>
      </c>
    </row>
    <row r="309" spans="6:12" x14ac:dyDescent="0.3">
      <c r="F309" s="2" t="s">
        <v>3304</v>
      </c>
      <c r="G309" s="2">
        <v>141745938</v>
      </c>
      <c r="H309" s="2">
        <v>141745944</v>
      </c>
      <c r="I309" s="2" t="s">
        <v>104</v>
      </c>
      <c r="J309" s="2" t="s">
        <v>367</v>
      </c>
      <c r="K309" s="2" t="s">
        <v>267</v>
      </c>
      <c r="L309" s="2" t="s">
        <v>486</v>
      </c>
    </row>
    <row r="310" spans="6:12" x14ac:dyDescent="0.3">
      <c r="F310" s="2" t="s">
        <v>3305</v>
      </c>
      <c r="G310" s="2">
        <v>161455</v>
      </c>
      <c r="H310" s="2">
        <v>124488766</v>
      </c>
      <c r="I310" s="2" t="s">
        <v>104</v>
      </c>
      <c r="J310" s="2" t="s">
        <v>486</v>
      </c>
      <c r="K310" s="2">
        <v>2008</v>
      </c>
      <c r="L310" s="2" t="s">
        <v>368</v>
      </c>
    </row>
    <row r="311" spans="6:12" x14ac:dyDescent="0.3">
      <c r="F311" s="2" t="s">
        <v>3306</v>
      </c>
      <c r="G311" s="2">
        <v>41811</v>
      </c>
      <c r="H311" s="2">
        <v>68623349</v>
      </c>
      <c r="I311" s="2" t="s">
        <v>104</v>
      </c>
      <c r="J311" s="2" t="s">
        <v>368</v>
      </c>
      <c r="K311" s="2">
        <v>2003</v>
      </c>
      <c r="L311" s="2" t="s">
        <v>368</v>
      </c>
    </row>
    <row r="312" spans="6:12" x14ac:dyDescent="0.3">
      <c r="F312" s="2" t="s">
        <v>3307</v>
      </c>
      <c r="G312" s="2">
        <v>42711</v>
      </c>
      <c r="H312" s="2">
        <v>68623469</v>
      </c>
      <c r="I312" s="2" t="s">
        <v>104</v>
      </c>
      <c r="J312" s="2" t="s">
        <v>486</v>
      </c>
      <c r="K312" s="2">
        <v>2003</v>
      </c>
      <c r="L312" s="2" t="s">
        <v>486</v>
      </c>
    </row>
    <row r="313" spans="6:12" x14ac:dyDescent="0.3">
      <c r="F313" s="2" t="s">
        <v>3308</v>
      </c>
      <c r="G313" s="2">
        <v>161732</v>
      </c>
      <c r="H313" s="2">
        <v>124535030</v>
      </c>
      <c r="I313" s="2" t="s">
        <v>104</v>
      </c>
      <c r="J313" s="2" t="s">
        <v>486</v>
      </c>
      <c r="K313" s="2">
        <v>2004</v>
      </c>
      <c r="L313" s="2" t="s">
        <v>368</v>
      </c>
    </row>
    <row r="314" spans="6:12" x14ac:dyDescent="0.3">
      <c r="F314" s="2" t="s">
        <v>3309</v>
      </c>
      <c r="G314" s="2">
        <v>161479</v>
      </c>
      <c r="H314" s="2">
        <v>124492417</v>
      </c>
      <c r="I314" s="2" t="s">
        <v>104</v>
      </c>
      <c r="J314" s="2" t="s">
        <v>368</v>
      </c>
      <c r="K314" s="2">
        <v>2004</v>
      </c>
      <c r="L314" s="2" t="s">
        <v>368</v>
      </c>
    </row>
    <row r="315" spans="6:12" x14ac:dyDescent="0.3">
      <c r="F315" s="2" t="s">
        <v>3310</v>
      </c>
      <c r="G315" s="2">
        <v>63149</v>
      </c>
      <c r="H315" s="2">
        <v>124463343</v>
      </c>
      <c r="I315" s="2" t="s">
        <v>1219</v>
      </c>
      <c r="J315" s="2" t="s">
        <v>2972</v>
      </c>
      <c r="K315" s="2">
        <v>2007</v>
      </c>
      <c r="L315" s="2" t="s">
        <v>2972</v>
      </c>
    </row>
    <row r="316" spans="6:12" x14ac:dyDescent="0.3">
      <c r="F316" s="2" t="s">
        <v>3311</v>
      </c>
      <c r="G316" s="2">
        <v>161460</v>
      </c>
      <c r="H316" s="2">
        <v>124489424</v>
      </c>
      <c r="I316" s="2" t="s">
        <v>104</v>
      </c>
      <c r="J316" s="2" t="s">
        <v>486</v>
      </c>
      <c r="K316" s="2">
        <v>2004</v>
      </c>
      <c r="L316" s="2" t="s">
        <v>368</v>
      </c>
    </row>
    <row r="317" spans="6:12" x14ac:dyDescent="0.3">
      <c r="F317" s="2" t="s">
        <v>3312</v>
      </c>
      <c r="G317" s="2">
        <v>162209990</v>
      </c>
      <c r="H317" s="2">
        <v>162210017</v>
      </c>
      <c r="I317" s="2" t="s">
        <v>104</v>
      </c>
      <c r="J317" s="2" t="s">
        <v>367</v>
      </c>
      <c r="K317" s="2" t="s">
        <v>267</v>
      </c>
      <c r="L317" s="2" t="s">
        <v>368</v>
      </c>
    </row>
    <row r="318" spans="6:12" x14ac:dyDescent="0.3">
      <c r="F318" s="2" t="s">
        <v>3313</v>
      </c>
      <c r="G318" s="2">
        <v>161364</v>
      </c>
      <c r="H318" s="2">
        <v>124472336</v>
      </c>
      <c r="I318" s="2" t="s">
        <v>104</v>
      </c>
      <c r="J318" s="2" t="s">
        <v>368</v>
      </c>
      <c r="K318" s="2">
        <v>2007</v>
      </c>
      <c r="L318" s="2" t="s">
        <v>368</v>
      </c>
    </row>
    <row r="319" spans="6:12" x14ac:dyDescent="0.3">
      <c r="F319" s="2" t="s">
        <v>3314</v>
      </c>
      <c r="G319" s="2">
        <v>41812</v>
      </c>
      <c r="H319" s="2">
        <v>68623691</v>
      </c>
      <c r="I319" s="2" t="s">
        <v>104</v>
      </c>
      <c r="J319" s="2" t="s">
        <v>486</v>
      </c>
      <c r="K319" s="2">
        <v>2003</v>
      </c>
      <c r="L319" s="2" t="s">
        <v>486</v>
      </c>
    </row>
    <row r="320" spans="6:12" x14ac:dyDescent="0.3">
      <c r="F320" s="2" t="s">
        <v>3315</v>
      </c>
      <c r="G320" s="2">
        <v>161473</v>
      </c>
      <c r="H320" s="2">
        <v>124491550</v>
      </c>
      <c r="I320" s="2" t="s">
        <v>104</v>
      </c>
      <c r="J320" s="2" t="s">
        <v>486</v>
      </c>
      <c r="K320" s="2">
        <v>2007</v>
      </c>
      <c r="L320" s="2" t="s">
        <v>368</v>
      </c>
    </row>
    <row r="321" spans="6:12" x14ac:dyDescent="0.3">
      <c r="F321" s="2" t="s">
        <v>3316</v>
      </c>
      <c r="G321" s="2">
        <v>161398</v>
      </c>
      <c r="H321" s="2">
        <v>124477972</v>
      </c>
      <c r="I321" s="2" t="s">
        <v>1219</v>
      </c>
      <c r="J321" s="2" t="s">
        <v>368</v>
      </c>
      <c r="K321" s="2">
        <v>2003</v>
      </c>
      <c r="L321" s="2" t="s">
        <v>368</v>
      </c>
    </row>
    <row r="322" spans="6:12" x14ac:dyDescent="0.3">
      <c r="F322" s="2" t="s">
        <v>3317</v>
      </c>
      <c r="G322" s="2">
        <v>44578</v>
      </c>
      <c r="H322" s="2">
        <v>2995648</v>
      </c>
      <c r="I322" s="2" t="s">
        <v>104</v>
      </c>
      <c r="J322" s="2" t="s">
        <v>1217</v>
      </c>
      <c r="K322" s="2">
        <v>2004</v>
      </c>
      <c r="L322" s="2" t="s">
        <v>1217</v>
      </c>
    </row>
    <row r="323" spans="6:12" x14ac:dyDescent="0.3">
      <c r="F323" s="2" t="s">
        <v>3318</v>
      </c>
      <c r="G323" s="2">
        <v>161705</v>
      </c>
      <c r="H323" s="2">
        <v>48941031</v>
      </c>
      <c r="I323" s="2" t="s">
        <v>104</v>
      </c>
      <c r="J323" s="2" t="s">
        <v>368</v>
      </c>
      <c r="K323" s="2">
        <v>2008</v>
      </c>
      <c r="L323" s="2" t="s">
        <v>368</v>
      </c>
    </row>
    <row r="324" spans="6:12" x14ac:dyDescent="0.3">
      <c r="F324" s="2" t="s">
        <v>3319</v>
      </c>
      <c r="G324" s="2">
        <v>161567</v>
      </c>
      <c r="H324" s="2">
        <v>124508145</v>
      </c>
      <c r="I324" s="2" t="s">
        <v>104</v>
      </c>
      <c r="J324" s="2" t="s">
        <v>486</v>
      </c>
      <c r="K324" s="2">
        <v>2008</v>
      </c>
      <c r="L324" s="2" t="s">
        <v>368</v>
      </c>
    </row>
    <row r="325" spans="6:12" x14ac:dyDescent="0.3">
      <c r="F325" s="2" t="s">
        <v>3320</v>
      </c>
      <c r="G325" s="2">
        <v>60228</v>
      </c>
      <c r="H325" s="2">
        <v>200321910</v>
      </c>
      <c r="I325" s="2" t="s">
        <v>104</v>
      </c>
      <c r="J325" s="2" t="s">
        <v>368</v>
      </c>
      <c r="K325" s="2">
        <v>2006</v>
      </c>
      <c r="L325" s="2" t="s">
        <v>368</v>
      </c>
    </row>
    <row r="326" spans="6:12" x14ac:dyDescent="0.3">
      <c r="F326" s="2" t="s">
        <v>3321</v>
      </c>
      <c r="G326" s="2">
        <v>44649</v>
      </c>
      <c r="H326" s="2">
        <v>124436806</v>
      </c>
      <c r="I326" s="2" t="s">
        <v>1219</v>
      </c>
      <c r="J326" s="2" t="s">
        <v>368</v>
      </c>
      <c r="K326" s="2">
        <v>2004</v>
      </c>
      <c r="L326" s="2" t="s">
        <v>1217</v>
      </c>
    </row>
    <row r="327" spans="6:12" x14ac:dyDescent="0.3">
      <c r="F327" s="2" t="s">
        <v>3322</v>
      </c>
      <c r="G327" s="2">
        <v>195425</v>
      </c>
      <c r="H327" s="2">
        <v>116740228</v>
      </c>
      <c r="I327" s="2" t="s">
        <v>104</v>
      </c>
      <c r="J327" s="2" t="s">
        <v>368</v>
      </c>
      <c r="K327" s="2">
        <v>2010</v>
      </c>
      <c r="L327" s="2" t="s">
        <v>368</v>
      </c>
    </row>
    <row r="328" spans="6:12" x14ac:dyDescent="0.3">
      <c r="F328" s="2" t="s">
        <v>3323</v>
      </c>
      <c r="G328" s="2">
        <v>161406</v>
      </c>
      <c r="H328" s="2">
        <v>124479635</v>
      </c>
      <c r="I328" s="2" t="s">
        <v>104</v>
      </c>
      <c r="J328" s="2" t="s">
        <v>486</v>
      </c>
      <c r="K328" s="2">
        <v>2007</v>
      </c>
      <c r="L328" s="2" t="s">
        <v>368</v>
      </c>
    </row>
    <row r="329" spans="6:12" x14ac:dyDescent="0.3">
      <c r="F329" s="2" t="s">
        <v>3324</v>
      </c>
      <c r="G329" s="2">
        <v>161333</v>
      </c>
      <c r="H329" s="2">
        <v>124467078</v>
      </c>
      <c r="I329" s="2" t="s">
        <v>104</v>
      </c>
      <c r="J329" s="2" t="s">
        <v>486</v>
      </c>
      <c r="K329" s="2">
        <v>2007</v>
      </c>
      <c r="L329" s="2" t="s">
        <v>368</v>
      </c>
    </row>
    <row r="330" spans="6:12" x14ac:dyDescent="0.3">
      <c r="F330" s="2" t="s">
        <v>3325</v>
      </c>
      <c r="G330" s="2">
        <v>161498</v>
      </c>
      <c r="H330" s="2">
        <v>124495755</v>
      </c>
      <c r="I330" s="2" t="s">
        <v>104</v>
      </c>
      <c r="J330" s="2" t="s">
        <v>486</v>
      </c>
      <c r="K330" s="2">
        <v>2004</v>
      </c>
      <c r="L330" s="2" t="s">
        <v>368</v>
      </c>
    </row>
    <row r="331" spans="6:12" x14ac:dyDescent="0.3">
      <c r="F331" s="2" t="s">
        <v>3326</v>
      </c>
      <c r="G331" s="2">
        <v>161488</v>
      </c>
      <c r="H331" s="2">
        <v>109905403</v>
      </c>
      <c r="I331" s="2" t="s">
        <v>104</v>
      </c>
      <c r="J331" s="2" t="s">
        <v>486</v>
      </c>
      <c r="K331" s="2">
        <v>2007</v>
      </c>
      <c r="L331" s="2" t="s">
        <v>1217</v>
      </c>
    </row>
    <row r="332" spans="6:12" x14ac:dyDescent="0.3">
      <c r="F332" s="2" t="s">
        <v>3327</v>
      </c>
      <c r="G332" s="2">
        <v>161680</v>
      </c>
      <c r="H332" s="2">
        <v>124527450</v>
      </c>
      <c r="I332" s="2" t="s">
        <v>104</v>
      </c>
      <c r="J332" s="2" t="s">
        <v>486</v>
      </c>
      <c r="K332" s="2">
        <v>2008</v>
      </c>
      <c r="L332" s="2" t="s">
        <v>1540</v>
      </c>
    </row>
    <row r="333" spans="6:12" x14ac:dyDescent="0.3">
      <c r="F333" s="2" t="s">
        <v>3328</v>
      </c>
      <c r="G333" s="2">
        <v>44612</v>
      </c>
      <c r="H333" s="2">
        <v>124435377</v>
      </c>
      <c r="I333" s="2" t="s">
        <v>104</v>
      </c>
      <c r="J333" s="2" t="s">
        <v>486</v>
      </c>
      <c r="K333" s="2">
        <v>2004</v>
      </c>
      <c r="L333" s="2" t="s">
        <v>368</v>
      </c>
    </row>
    <row r="334" spans="6:12" x14ac:dyDescent="0.3">
      <c r="F334" s="2" t="s">
        <v>3329</v>
      </c>
      <c r="G334" s="2">
        <v>161644</v>
      </c>
      <c r="H334" s="2">
        <v>124520542</v>
      </c>
      <c r="I334" s="2" t="s">
        <v>104</v>
      </c>
      <c r="J334" s="2" t="s">
        <v>368</v>
      </c>
      <c r="K334" s="2">
        <v>2008</v>
      </c>
      <c r="L334" s="2" t="s">
        <v>2972</v>
      </c>
    </row>
    <row r="335" spans="6:12" x14ac:dyDescent="0.3">
      <c r="F335" s="2" t="s">
        <v>3330</v>
      </c>
      <c r="G335" s="2">
        <v>44613</v>
      </c>
      <c r="H335" s="2">
        <v>124435463</v>
      </c>
      <c r="I335" s="2" t="s">
        <v>104</v>
      </c>
      <c r="J335" s="2" t="s">
        <v>486</v>
      </c>
      <c r="K335" s="2">
        <v>2004</v>
      </c>
      <c r="L335" s="2" t="s">
        <v>1217</v>
      </c>
    </row>
    <row r="336" spans="6:12" x14ac:dyDescent="0.3">
      <c r="F336" s="2" t="s">
        <v>3331</v>
      </c>
      <c r="G336" s="2">
        <v>161625</v>
      </c>
      <c r="H336" s="2">
        <v>109913019</v>
      </c>
      <c r="I336" s="2" t="s">
        <v>104</v>
      </c>
      <c r="J336" s="2" t="s">
        <v>486</v>
      </c>
      <c r="K336" s="2">
        <v>2007</v>
      </c>
      <c r="L336" s="2" t="s">
        <v>486</v>
      </c>
    </row>
    <row r="337" spans="6:12" x14ac:dyDescent="0.3">
      <c r="F337" s="2" t="s">
        <v>3332</v>
      </c>
      <c r="G337" s="2">
        <v>42713</v>
      </c>
      <c r="H337" s="2">
        <v>68624720</v>
      </c>
      <c r="I337" s="2" t="s">
        <v>104</v>
      </c>
      <c r="J337" s="2" t="s">
        <v>368</v>
      </c>
      <c r="K337" s="2">
        <v>2007</v>
      </c>
      <c r="L337" s="2" t="s">
        <v>368</v>
      </c>
    </row>
    <row r="338" spans="6:12" x14ac:dyDescent="0.3">
      <c r="F338" s="2" t="s">
        <v>3333</v>
      </c>
      <c r="G338" s="2">
        <v>39345</v>
      </c>
      <c r="H338" s="2">
        <v>124403633</v>
      </c>
      <c r="I338" s="2" t="s">
        <v>104</v>
      </c>
      <c r="J338" s="2" t="s">
        <v>2972</v>
      </c>
      <c r="K338" s="2">
        <v>2008</v>
      </c>
      <c r="L338" s="2" t="s">
        <v>1540</v>
      </c>
    </row>
    <row r="339" spans="6:12" x14ac:dyDescent="0.3">
      <c r="F339" s="2" t="s">
        <v>3334</v>
      </c>
      <c r="G339" s="2">
        <v>39346</v>
      </c>
      <c r="H339" s="2">
        <v>124403821</v>
      </c>
      <c r="I339" s="2" t="s">
        <v>104</v>
      </c>
      <c r="J339" s="2" t="s">
        <v>1217</v>
      </c>
      <c r="K339" s="2">
        <v>2008</v>
      </c>
      <c r="L339" s="2" t="s">
        <v>1217</v>
      </c>
    </row>
    <row r="340" spans="6:12" x14ac:dyDescent="0.3">
      <c r="F340" s="2" t="s">
        <v>3335</v>
      </c>
      <c r="G340" s="2">
        <v>161667</v>
      </c>
      <c r="H340" s="2">
        <v>124524866</v>
      </c>
      <c r="I340" s="2" t="s">
        <v>104</v>
      </c>
      <c r="J340" s="2" t="s">
        <v>1561</v>
      </c>
      <c r="K340" s="2">
        <v>2008</v>
      </c>
      <c r="L340" s="2" t="s">
        <v>1217</v>
      </c>
    </row>
    <row r="341" spans="6:12" x14ac:dyDescent="0.3">
      <c r="F341" s="2" t="s">
        <v>3337</v>
      </c>
      <c r="G341" s="2">
        <v>161650</v>
      </c>
      <c r="H341" s="2">
        <v>124521775</v>
      </c>
      <c r="I341" s="2" t="s">
        <v>104</v>
      </c>
      <c r="J341" s="2" t="s">
        <v>368</v>
      </c>
      <c r="K341" s="2">
        <v>2008</v>
      </c>
      <c r="L341" s="2" t="s">
        <v>368</v>
      </c>
    </row>
    <row r="342" spans="6:12" x14ac:dyDescent="0.3">
      <c r="F342" s="2" t="s">
        <v>3338</v>
      </c>
      <c r="G342" s="2">
        <v>161652</v>
      </c>
      <c r="H342" s="2">
        <v>124522141</v>
      </c>
      <c r="I342" s="2" t="s">
        <v>104</v>
      </c>
      <c r="J342" s="2" t="s">
        <v>1540</v>
      </c>
      <c r="K342" s="2">
        <v>2008</v>
      </c>
      <c r="L342" s="2" t="s">
        <v>1540</v>
      </c>
    </row>
    <row r="343" spans="6:12" x14ac:dyDescent="0.3">
      <c r="F343" s="2" t="s">
        <v>3339</v>
      </c>
      <c r="G343" s="2">
        <v>161531</v>
      </c>
      <c r="H343" s="2">
        <v>124501309</v>
      </c>
      <c r="I343" s="2" t="s">
        <v>104</v>
      </c>
      <c r="J343" s="2" t="s">
        <v>486</v>
      </c>
      <c r="K343" s="2">
        <v>2008</v>
      </c>
      <c r="L343" s="2" t="s">
        <v>486</v>
      </c>
    </row>
    <row r="344" spans="6:12" x14ac:dyDescent="0.3">
      <c r="F344" s="2" t="s">
        <v>3340</v>
      </c>
      <c r="G344" s="2">
        <v>60229</v>
      </c>
      <c r="H344" s="2">
        <v>124453873</v>
      </c>
      <c r="I344" s="2" t="s">
        <v>104</v>
      </c>
      <c r="J344" s="2" t="s">
        <v>486</v>
      </c>
      <c r="K344" s="2">
        <v>2006</v>
      </c>
      <c r="L344" s="2" t="s">
        <v>368</v>
      </c>
    </row>
    <row r="345" spans="6:12" x14ac:dyDescent="0.3">
      <c r="F345" s="2" t="s">
        <v>3341</v>
      </c>
      <c r="G345" s="2">
        <v>161675</v>
      </c>
      <c r="H345" s="2">
        <v>124526498</v>
      </c>
      <c r="I345" s="2" t="s">
        <v>104</v>
      </c>
      <c r="J345" s="2" t="s">
        <v>1540</v>
      </c>
      <c r="K345" s="2">
        <v>2008</v>
      </c>
      <c r="L345" s="2" t="s">
        <v>1540</v>
      </c>
    </row>
    <row r="346" spans="6:12" x14ac:dyDescent="0.3">
      <c r="F346" s="2" t="s">
        <v>3342</v>
      </c>
      <c r="G346" s="2">
        <v>161574</v>
      </c>
      <c r="H346" s="2">
        <v>124509426</v>
      </c>
      <c r="I346" s="2" t="s">
        <v>104</v>
      </c>
      <c r="J346" s="2" t="s">
        <v>368</v>
      </c>
      <c r="K346" s="2">
        <v>2007</v>
      </c>
      <c r="L346" s="2" t="s">
        <v>368</v>
      </c>
    </row>
    <row r="347" spans="6:12" x14ac:dyDescent="0.3">
      <c r="F347" s="2" t="s">
        <v>3343</v>
      </c>
      <c r="G347" s="2">
        <v>161509</v>
      </c>
      <c r="H347" s="2">
        <v>116738609</v>
      </c>
      <c r="I347" s="2" t="s">
        <v>104</v>
      </c>
      <c r="J347" s="2" t="s">
        <v>486</v>
      </c>
      <c r="K347" s="2">
        <v>2008</v>
      </c>
      <c r="L347" s="2" t="s">
        <v>368</v>
      </c>
    </row>
    <row r="348" spans="6:12" x14ac:dyDescent="0.3">
      <c r="F348" s="2" t="s">
        <v>3344</v>
      </c>
      <c r="G348" s="2">
        <v>161726</v>
      </c>
      <c r="H348" s="2">
        <v>116740015</v>
      </c>
      <c r="I348" s="2" t="s">
        <v>104</v>
      </c>
      <c r="J348" s="2" t="s">
        <v>486</v>
      </c>
      <c r="K348" s="2">
        <v>2008</v>
      </c>
      <c r="L348" s="2" t="s">
        <v>368</v>
      </c>
    </row>
    <row r="349" spans="6:12" x14ac:dyDescent="0.3">
      <c r="F349" s="2" t="s">
        <v>3345</v>
      </c>
      <c r="G349" s="2">
        <v>152501278</v>
      </c>
      <c r="H349" s="2">
        <v>152501317</v>
      </c>
      <c r="I349" s="2" t="s">
        <v>104</v>
      </c>
      <c r="J349" s="2" t="s">
        <v>367</v>
      </c>
      <c r="K349" s="2" t="s">
        <v>267</v>
      </c>
      <c r="L349" s="2" t="s">
        <v>1217</v>
      </c>
    </row>
    <row r="350" spans="6:12" x14ac:dyDescent="0.3">
      <c r="F350" s="2" t="s">
        <v>3346</v>
      </c>
      <c r="G350" s="2">
        <v>42718</v>
      </c>
      <c r="H350" s="2">
        <v>70709684</v>
      </c>
      <c r="I350" s="2" t="s">
        <v>104</v>
      </c>
      <c r="J350" s="2" t="s">
        <v>486</v>
      </c>
      <c r="K350" s="2">
        <v>2008</v>
      </c>
      <c r="L350" s="2" t="s">
        <v>486</v>
      </c>
    </row>
    <row r="351" spans="6:12" x14ac:dyDescent="0.3">
      <c r="F351" s="2" t="s">
        <v>3347</v>
      </c>
      <c r="G351" s="2">
        <v>60230</v>
      </c>
      <c r="H351" s="2">
        <v>3096513</v>
      </c>
      <c r="I351" s="2" t="s">
        <v>104</v>
      </c>
      <c r="J351" s="2" t="s">
        <v>486</v>
      </c>
      <c r="K351" s="2">
        <v>2006</v>
      </c>
      <c r="L351" s="2" t="s">
        <v>368</v>
      </c>
    </row>
    <row r="352" spans="6:12" x14ac:dyDescent="0.3">
      <c r="F352" s="2" t="s">
        <v>3348</v>
      </c>
      <c r="G352" s="2">
        <v>161450</v>
      </c>
      <c r="H352" s="2">
        <v>124487481</v>
      </c>
      <c r="I352" s="2" t="s">
        <v>104</v>
      </c>
      <c r="J352" s="2" t="s">
        <v>486</v>
      </c>
      <c r="K352" s="2">
        <v>2008</v>
      </c>
      <c r="L352" s="2" t="s">
        <v>368</v>
      </c>
    </row>
    <row r="353" spans="6:12" x14ac:dyDescent="0.3">
      <c r="F353" s="2" t="s">
        <v>3349</v>
      </c>
      <c r="G353" s="2">
        <v>41845</v>
      </c>
      <c r="H353" s="2">
        <v>116737374</v>
      </c>
      <c r="I353" s="2" t="s">
        <v>104</v>
      </c>
      <c r="J353" s="2" t="s">
        <v>486</v>
      </c>
      <c r="K353" s="2">
        <v>2003</v>
      </c>
      <c r="L353" s="2" t="s">
        <v>486</v>
      </c>
    </row>
    <row r="354" spans="6:12" x14ac:dyDescent="0.3">
      <c r="F354" s="2" t="s">
        <v>3350</v>
      </c>
      <c r="G354" s="2">
        <v>161497</v>
      </c>
      <c r="H354" s="2">
        <v>124495582</v>
      </c>
      <c r="I354" s="2" t="s">
        <v>104</v>
      </c>
      <c r="J354" s="2" t="s">
        <v>486</v>
      </c>
      <c r="K354" s="2">
        <v>2008</v>
      </c>
      <c r="L354" s="2" t="s">
        <v>368</v>
      </c>
    </row>
    <row r="355" spans="6:12" x14ac:dyDescent="0.3">
      <c r="F355" s="2" t="s">
        <v>3351</v>
      </c>
      <c r="G355" s="2">
        <v>162215361</v>
      </c>
      <c r="H355" s="2">
        <v>162215417</v>
      </c>
      <c r="I355" s="2" t="s">
        <v>104</v>
      </c>
      <c r="J355" s="2" t="s">
        <v>367</v>
      </c>
      <c r="K355" s="2" t="s">
        <v>267</v>
      </c>
      <c r="L355" s="2" t="s">
        <v>486</v>
      </c>
    </row>
    <row r="356" spans="6:12" x14ac:dyDescent="0.3">
      <c r="F356" s="2" t="s">
        <v>3352</v>
      </c>
      <c r="G356" s="2">
        <v>161581</v>
      </c>
      <c r="H356" s="2">
        <v>124510063</v>
      </c>
      <c r="I356" s="2" t="s">
        <v>104</v>
      </c>
      <c r="J356" s="2" t="s">
        <v>486</v>
      </c>
      <c r="K356" s="2">
        <v>2008</v>
      </c>
      <c r="L356" s="2" t="s">
        <v>368</v>
      </c>
    </row>
    <row r="357" spans="6:12" x14ac:dyDescent="0.3">
      <c r="F357" s="2" t="s">
        <v>3353</v>
      </c>
      <c r="G357" s="2">
        <v>60231</v>
      </c>
      <c r="H357" s="2">
        <v>80671960</v>
      </c>
      <c r="I357" s="2" t="s">
        <v>104</v>
      </c>
      <c r="J357" s="2" t="s">
        <v>486</v>
      </c>
      <c r="K357" s="2">
        <v>2006</v>
      </c>
      <c r="L357" s="2" t="s">
        <v>368</v>
      </c>
    </row>
    <row r="358" spans="6:12" x14ac:dyDescent="0.3">
      <c r="F358" s="2" t="s">
        <v>3354</v>
      </c>
      <c r="G358" s="2">
        <v>161437</v>
      </c>
      <c r="H358" s="2">
        <v>124485297</v>
      </c>
      <c r="I358" s="2" t="s">
        <v>104</v>
      </c>
      <c r="J358" s="2" t="s">
        <v>486</v>
      </c>
      <c r="K358" s="2">
        <v>2008</v>
      </c>
      <c r="L358" s="2" t="s">
        <v>368</v>
      </c>
    </row>
    <row r="359" spans="6:12" x14ac:dyDescent="0.3">
      <c r="F359" s="2" t="s">
        <v>3355</v>
      </c>
      <c r="G359" s="2">
        <v>169836996</v>
      </c>
      <c r="H359" s="2">
        <v>169837118</v>
      </c>
      <c r="I359" s="2" t="s">
        <v>104</v>
      </c>
      <c r="J359" s="2" t="s">
        <v>367</v>
      </c>
      <c r="K359" s="2" t="s">
        <v>267</v>
      </c>
      <c r="L359" s="2" t="s">
        <v>486</v>
      </c>
    </row>
    <row r="360" spans="6:12" x14ac:dyDescent="0.3">
      <c r="F360" s="2" t="s">
        <v>3356</v>
      </c>
      <c r="G360" s="2">
        <v>161736</v>
      </c>
      <c r="H360" s="2">
        <v>124535973</v>
      </c>
      <c r="I360" s="2" t="s">
        <v>1219</v>
      </c>
      <c r="J360" s="2" t="s">
        <v>1217</v>
      </c>
      <c r="K360" s="2">
        <v>2008</v>
      </c>
      <c r="L360" s="2" t="s">
        <v>368</v>
      </c>
    </row>
    <row r="361" spans="6:12" x14ac:dyDescent="0.3">
      <c r="F361" s="2" t="s">
        <v>3357</v>
      </c>
      <c r="G361" s="2">
        <v>176485916</v>
      </c>
      <c r="H361" s="2">
        <v>176485947</v>
      </c>
      <c r="I361" s="2" t="s">
        <v>1219</v>
      </c>
      <c r="J361" s="2" t="s">
        <v>367</v>
      </c>
      <c r="K361" s="2" t="s">
        <v>267</v>
      </c>
      <c r="L361" s="2" t="s">
        <v>368</v>
      </c>
    </row>
    <row r="362" spans="6:12" x14ac:dyDescent="0.3">
      <c r="F362" s="2" t="s">
        <v>3358</v>
      </c>
      <c r="G362" s="2">
        <v>41728</v>
      </c>
      <c r="H362" s="2">
        <v>68609954</v>
      </c>
      <c r="I362" s="2" t="s">
        <v>104</v>
      </c>
      <c r="J362" s="2" t="s">
        <v>368</v>
      </c>
      <c r="K362" s="2">
        <v>2003</v>
      </c>
      <c r="L362" s="2" t="s">
        <v>368</v>
      </c>
    </row>
    <row r="363" spans="6:12" x14ac:dyDescent="0.3">
      <c r="F363" s="2" t="s">
        <v>3359</v>
      </c>
      <c r="G363" s="2">
        <v>41729</v>
      </c>
      <c r="H363" s="2">
        <v>68610061</v>
      </c>
      <c r="I363" s="2" t="s">
        <v>104</v>
      </c>
      <c r="J363" s="2" t="s">
        <v>368</v>
      </c>
      <c r="K363" s="2">
        <v>2003</v>
      </c>
      <c r="L363" s="2" t="s">
        <v>368</v>
      </c>
    </row>
    <row r="364" spans="6:12" x14ac:dyDescent="0.3">
      <c r="F364" s="2" t="s">
        <v>3360</v>
      </c>
      <c r="G364" s="2">
        <v>41730</v>
      </c>
      <c r="H364" s="2">
        <v>124414963</v>
      </c>
      <c r="I364" s="2" t="s">
        <v>1219</v>
      </c>
      <c r="J364" s="2" t="s">
        <v>2972</v>
      </c>
      <c r="K364" s="2">
        <v>2003</v>
      </c>
      <c r="L364" s="2" t="s">
        <v>2972</v>
      </c>
    </row>
    <row r="365" spans="6:12" x14ac:dyDescent="0.3">
      <c r="F365" s="2" t="s">
        <v>3361</v>
      </c>
      <c r="G365" s="2">
        <v>161434</v>
      </c>
      <c r="H365" s="2">
        <v>68610162</v>
      </c>
      <c r="I365" s="2" t="s">
        <v>104</v>
      </c>
      <c r="J365" s="2" t="s">
        <v>486</v>
      </c>
      <c r="K365" s="2">
        <v>2008</v>
      </c>
      <c r="L365" s="2" t="s">
        <v>486</v>
      </c>
    </row>
    <row r="366" spans="6:12" x14ac:dyDescent="0.3">
      <c r="F366" s="2" t="s">
        <v>3362</v>
      </c>
      <c r="G366" s="2">
        <v>41870</v>
      </c>
      <c r="H366" s="2">
        <v>116737571</v>
      </c>
      <c r="I366" s="2" t="s">
        <v>104</v>
      </c>
      <c r="J366" s="2" t="s">
        <v>1217</v>
      </c>
      <c r="K366" s="2">
        <v>2003</v>
      </c>
      <c r="L366" s="2" t="s">
        <v>486</v>
      </c>
    </row>
    <row r="367" spans="6:12" x14ac:dyDescent="0.3">
      <c r="F367" s="2" t="s">
        <v>3363</v>
      </c>
      <c r="G367" s="2">
        <v>41731</v>
      </c>
      <c r="H367" s="2">
        <v>68610330</v>
      </c>
      <c r="I367" s="2" t="s">
        <v>104</v>
      </c>
      <c r="J367" s="2" t="s">
        <v>368</v>
      </c>
      <c r="K367" s="2">
        <v>2003</v>
      </c>
      <c r="L367" s="2" t="s">
        <v>368</v>
      </c>
    </row>
    <row r="368" spans="6:12" x14ac:dyDescent="0.3">
      <c r="F368" s="2" t="s">
        <v>3364</v>
      </c>
      <c r="G368" s="2">
        <v>42706</v>
      </c>
      <c r="H368" s="2">
        <v>68615830</v>
      </c>
      <c r="I368" s="2" t="s">
        <v>104</v>
      </c>
      <c r="J368" s="2" t="s">
        <v>2972</v>
      </c>
      <c r="K368" s="2">
        <v>2010</v>
      </c>
      <c r="L368" s="2" t="s">
        <v>1561</v>
      </c>
    </row>
    <row r="369" spans="6:12" x14ac:dyDescent="0.3">
      <c r="F369" s="2" t="s">
        <v>3365</v>
      </c>
      <c r="G369" s="2">
        <v>174145</v>
      </c>
      <c r="H369" s="2">
        <v>68615996</v>
      </c>
      <c r="I369" s="2" t="s">
        <v>104</v>
      </c>
      <c r="J369" s="2" t="s">
        <v>486</v>
      </c>
      <c r="K369" s="2">
        <v>2010</v>
      </c>
      <c r="L369" s="2" t="s">
        <v>486</v>
      </c>
    </row>
    <row r="370" spans="6:12" x14ac:dyDescent="0.3">
      <c r="F370" s="2" t="s">
        <v>3366</v>
      </c>
      <c r="G370" s="2">
        <v>162207827</v>
      </c>
      <c r="H370" s="2">
        <v>162870102</v>
      </c>
      <c r="I370" s="2" t="s">
        <v>104</v>
      </c>
      <c r="J370" s="2" t="s">
        <v>486</v>
      </c>
      <c r="K370" s="2">
        <v>2010</v>
      </c>
      <c r="L370" s="2" t="s">
        <v>1561</v>
      </c>
    </row>
    <row r="371" spans="6:12" x14ac:dyDescent="0.3">
      <c r="F371" s="2" t="s">
        <v>3367</v>
      </c>
      <c r="G371" s="2">
        <v>169232559</v>
      </c>
      <c r="H371" s="2">
        <v>169232602</v>
      </c>
      <c r="I371" s="2" t="s">
        <v>104</v>
      </c>
      <c r="J371" s="2" t="s">
        <v>367</v>
      </c>
      <c r="K371" s="2" t="s">
        <v>267</v>
      </c>
      <c r="L371" s="2" t="s">
        <v>368</v>
      </c>
    </row>
    <row r="372" spans="6:12" x14ac:dyDescent="0.3">
      <c r="F372" s="2" t="s">
        <v>3368</v>
      </c>
      <c r="G372" s="2">
        <v>195422</v>
      </c>
      <c r="H372" s="2">
        <v>68616108</v>
      </c>
      <c r="I372" s="2" t="s">
        <v>104</v>
      </c>
      <c r="J372" s="2" t="s">
        <v>368</v>
      </c>
      <c r="K372" s="2">
        <v>2010</v>
      </c>
      <c r="L372" s="2" t="s">
        <v>368</v>
      </c>
    </row>
    <row r="373" spans="6:12" x14ac:dyDescent="0.3">
      <c r="F373" s="2" t="s">
        <v>3369</v>
      </c>
      <c r="G373" s="2">
        <v>41752</v>
      </c>
      <c r="H373" s="2">
        <v>116736703</v>
      </c>
      <c r="I373" s="2" t="s">
        <v>104</v>
      </c>
      <c r="J373" s="2" t="s">
        <v>368</v>
      </c>
      <c r="K373" s="2">
        <v>2003</v>
      </c>
      <c r="L373" s="2" t="s">
        <v>368</v>
      </c>
    </row>
    <row r="374" spans="6:12" x14ac:dyDescent="0.3">
      <c r="F374" s="2" t="s">
        <v>3370</v>
      </c>
      <c r="G374" s="2">
        <v>41753</v>
      </c>
      <c r="H374" s="2">
        <v>68616196</v>
      </c>
      <c r="I374" s="2" t="s">
        <v>104</v>
      </c>
      <c r="J374" s="2" t="s">
        <v>368</v>
      </c>
      <c r="K374" s="2">
        <v>2003</v>
      </c>
      <c r="L374" s="2" t="s">
        <v>368</v>
      </c>
    </row>
    <row r="375" spans="6:12" x14ac:dyDescent="0.3">
      <c r="F375" s="2" t="s">
        <v>3371</v>
      </c>
      <c r="G375" s="2">
        <v>162215534</v>
      </c>
      <c r="H375" s="2">
        <v>162215566</v>
      </c>
      <c r="I375" s="2" t="s">
        <v>104</v>
      </c>
      <c r="J375" s="2" t="s">
        <v>367</v>
      </c>
      <c r="K375" s="2" t="s">
        <v>267</v>
      </c>
      <c r="L375" s="2" t="s">
        <v>486</v>
      </c>
    </row>
    <row r="376" spans="6:12" x14ac:dyDescent="0.3">
      <c r="F376" s="2" t="s">
        <v>3372</v>
      </c>
      <c r="G376" s="2">
        <v>161380</v>
      </c>
      <c r="H376" s="2">
        <v>22516400</v>
      </c>
      <c r="I376" s="2" t="s">
        <v>1219</v>
      </c>
      <c r="J376" s="2" t="s">
        <v>486</v>
      </c>
      <c r="K376" s="2">
        <v>2008</v>
      </c>
      <c r="L376" s="2" t="s">
        <v>1561</v>
      </c>
    </row>
    <row r="377" spans="6:12" x14ac:dyDescent="0.3">
      <c r="F377" s="2" t="s">
        <v>3373</v>
      </c>
      <c r="G377" s="2">
        <v>181361</v>
      </c>
      <c r="H377" s="2">
        <v>68616304</v>
      </c>
      <c r="I377" s="2" t="s">
        <v>104</v>
      </c>
      <c r="J377" s="2" t="s">
        <v>486</v>
      </c>
      <c r="K377" s="2">
        <v>2010</v>
      </c>
      <c r="L377" s="2" t="s">
        <v>486</v>
      </c>
    </row>
    <row r="378" spans="6:12" x14ac:dyDescent="0.3">
      <c r="F378" s="2" t="s">
        <v>3374</v>
      </c>
      <c r="G378" s="2">
        <v>161591</v>
      </c>
      <c r="H378" s="2">
        <v>124511862</v>
      </c>
      <c r="I378" s="2" t="s">
        <v>104</v>
      </c>
      <c r="J378" s="2" t="s">
        <v>486</v>
      </c>
      <c r="K378" s="2">
        <v>2008</v>
      </c>
      <c r="L378" s="2" t="s">
        <v>1561</v>
      </c>
    </row>
    <row r="379" spans="6:12" x14ac:dyDescent="0.3">
      <c r="F379" s="2" t="s">
        <v>3375</v>
      </c>
      <c r="G379" s="2">
        <v>42710</v>
      </c>
      <c r="H379" s="2">
        <v>68616428</v>
      </c>
      <c r="I379" s="2" t="s">
        <v>104</v>
      </c>
      <c r="J379" s="2" t="s">
        <v>486</v>
      </c>
      <c r="K379" s="2">
        <v>2010</v>
      </c>
      <c r="L379" s="2" t="s">
        <v>486</v>
      </c>
    </row>
    <row r="380" spans="6:12" x14ac:dyDescent="0.3">
      <c r="F380" s="2" t="s">
        <v>3376</v>
      </c>
      <c r="G380" s="2">
        <v>162215596</v>
      </c>
      <c r="H380" s="2">
        <v>162215618</v>
      </c>
      <c r="I380" s="2" t="s">
        <v>104</v>
      </c>
      <c r="J380" s="2" t="s">
        <v>367</v>
      </c>
      <c r="K380" s="2" t="s">
        <v>267</v>
      </c>
      <c r="L380" s="2" t="s">
        <v>368</v>
      </c>
    </row>
    <row r="381" spans="6:12" x14ac:dyDescent="0.3">
      <c r="F381" s="2" t="s">
        <v>3377</v>
      </c>
      <c r="G381" s="2">
        <v>44606</v>
      </c>
      <c r="H381" s="2">
        <v>124434871</v>
      </c>
      <c r="I381" s="2" t="s">
        <v>104</v>
      </c>
      <c r="J381" s="2" t="s">
        <v>368</v>
      </c>
      <c r="K381" s="2">
        <v>2004</v>
      </c>
      <c r="L381" s="2" t="s">
        <v>2972</v>
      </c>
    </row>
    <row r="382" spans="6:12" x14ac:dyDescent="0.3">
      <c r="F382" s="2" t="s">
        <v>3378</v>
      </c>
      <c r="G382" s="2">
        <v>169232956</v>
      </c>
      <c r="H382" s="2">
        <v>124533854</v>
      </c>
      <c r="I382" s="2" t="s">
        <v>104</v>
      </c>
      <c r="J382" s="2" t="s">
        <v>486</v>
      </c>
      <c r="K382" s="2">
        <v>2007</v>
      </c>
      <c r="L382" s="2" t="s">
        <v>2972</v>
      </c>
    </row>
    <row r="383" spans="6:12" x14ac:dyDescent="0.3">
      <c r="F383" s="2" t="s">
        <v>3379</v>
      </c>
      <c r="G383" s="2">
        <v>42707</v>
      </c>
      <c r="H383" s="2">
        <v>68616530</v>
      </c>
      <c r="I383" s="2" t="s">
        <v>104</v>
      </c>
      <c r="J383" s="2" t="s">
        <v>2972</v>
      </c>
      <c r="K383" s="2">
        <v>2010</v>
      </c>
      <c r="L383" s="2" t="s">
        <v>2972</v>
      </c>
    </row>
    <row r="384" spans="6:12" x14ac:dyDescent="0.3">
      <c r="F384" s="2" t="s">
        <v>3380</v>
      </c>
      <c r="G384" s="2">
        <v>60227</v>
      </c>
      <c r="H384" s="2">
        <v>80671800</v>
      </c>
      <c r="I384" s="2" t="s">
        <v>104</v>
      </c>
      <c r="J384" s="2" t="s">
        <v>368</v>
      </c>
      <c r="K384" s="2">
        <v>2006</v>
      </c>
      <c r="L384" s="2" t="s">
        <v>368</v>
      </c>
    </row>
    <row r="385" spans="6:12" x14ac:dyDescent="0.3">
      <c r="F385" s="2" t="s">
        <v>3381</v>
      </c>
      <c r="G385" s="2">
        <v>42709</v>
      </c>
      <c r="H385" s="2">
        <v>68616652</v>
      </c>
      <c r="I385" s="2" t="s">
        <v>104</v>
      </c>
      <c r="J385" s="2" t="s">
        <v>486</v>
      </c>
      <c r="K385" s="2">
        <v>2003</v>
      </c>
      <c r="L385" s="2" t="s">
        <v>486</v>
      </c>
    </row>
    <row r="386" spans="6:12" x14ac:dyDescent="0.3">
      <c r="F386" s="2" t="s">
        <v>3382</v>
      </c>
      <c r="G386" s="2">
        <v>39348</v>
      </c>
      <c r="H386" s="2">
        <v>124404008</v>
      </c>
      <c r="I386" s="2" t="s">
        <v>104</v>
      </c>
      <c r="J386" s="2" t="s">
        <v>2972</v>
      </c>
      <c r="K386" s="2">
        <v>2005</v>
      </c>
      <c r="L386" s="2" t="s">
        <v>368</v>
      </c>
    </row>
    <row r="387" spans="6:12" x14ac:dyDescent="0.3">
      <c r="F387" s="2" t="s">
        <v>3383</v>
      </c>
      <c r="G387" s="2">
        <v>161515</v>
      </c>
      <c r="H387" s="2">
        <v>124498131</v>
      </c>
      <c r="I387" s="2" t="s">
        <v>104</v>
      </c>
      <c r="J387" s="2" t="s">
        <v>486</v>
      </c>
      <c r="K387" s="2">
        <v>2004</v>
      </c>
      <c r="L387" s="2" t="s">
        <v>368</v>
      </c>
    </row>
    <row r="388" spans="6:12" x14ac:dyDescent="0.3">
      <c r="F388" s="2" t="s">
        <v>3384</v>
      </c>
      <c r="G388" s="2">
        <v>39347</v>
      </c>
      <c r="H388" s="2">
        <v>2906921</v>
      </c>
      <c r="I388" s="2" t="s">
        <v>104</v>
      </c>
      <c r="J388" s="2" t="s">
        <v>486</v>
      </c>
      <c r="K388" s="2">
        <v>2005</v>
      </c>
      <c r="L388" s="2" t="s">
        <v>368</v>
      </c>
    </row>
    <row r="389" spans="6:12" x14ac:dyDescent="0.3">
      <c r="F389" s="2" t="s">
        <v>3385</v>
      </c>
      <c r="G389" s="2">
        <v>44585</v>
      </c>
      <c r="H389" s="2">
        <v>124433964</v>
      </c>
      <c r="I389" s="2" t="s">
        <v>104</v>
      </c>
      <c r="J389" s="2" t="s">
        <v>486</v>
      </c>
      <c r="K389" s="2">
        <v>2004</v>
      </c>
      <c r="L389" s="2" t="s">
        <v>368</v>
      </c>
    </row>
    <row r="390" spans="6:12" x14ac:dyDescent="0.3">
      <c r="F390" s="2" t="s">
        <v>3386</v>
      </c>
      <c r="G390" s="2">
        <v>161544</v>
      </c>
      <c r="H390" s="2">
        <v>124504476</v>
      </c>
      <c r="I390" s="2" t="s">
        <v>104</v>
      </c>
      <c r="J390" s="2" t="s">
        <v>368</v>
      </c>
      <c r="K390" s="2">
        <v>2004</v>
      </c>
      <c r="L390" s="2" t="s">
        <v>368</v>
      </c>
    </row>
    <row r="391" spans="6:12" x14ac:dyDescent="0.3">
      <c r="F391" s="2" t="s">
        <v>3387</v>
      </c>
      <c r="G391" s="2">
        <v>44586</v>
      </c>
      <c r="H391" s="2">
        <v>2996520</v>
      </c>
      <c r="I391" s="2" t="s">
        <v>104</v>
      </c>
      <c r="J391" s="2" t="s">
        <v>1217</v>
      </c>
      <c r="K391" s="2">
        <v>2004</v>
      </c>
      <c r="L391" s="2" t="s">
        <v>1217</v>
      </c>
    </row>
    <row r="392" spans="6:12" x14ac:dyDescent="0.3">
      <c r="F392" s="2" t="s">
        <v>3388</v>
      </c>
      <c r="G392" s="2">
        <v>44587</v>
      </c>
      <c r="H392" s="2">
        <v>2996626</v>
      </c>
      <c r="I392" s="2" t="s">
        <v>104</v>
      </c>
      <c r="J392" s="2" t="s">
        <v>486</v>
      </c>
      <c r="K392" s="2">
        <v>2004</v>
      </c>
      <c r="L392" s="2" t="s">
        <v>368</v>
      </c>
    </row>
    <row r="393" spans="6:12" x14ac:dyDescent="0.3">
      <c r="F393" s="2" t="s">
        <v>3389</v>
      </c>
      <c r="G393" s="2">
        <v>161336</v>
      </c>
      <c r="H393" s="2">
        <v>124467774</v>
      </c>
      <c r="I393" s="2" t="s">
        <v>104</v>
      </c>
      <c r="J393" s="2" t="s">
        <v>368</v>
      </c>
      <c r="K393" s="2">
        <v>2004</v>
      </c>
      <c r="L393" s="2" t="s">
        <v>368</v>
      </c>
    </row>
    <row r="394" spans="6:12" x14ac:dyDescent="0.3">
      <c r="F394" s="2" t="s">
        <v>3390</v>
      </c>
      <c r="G394" s="2">
        <v>129495825</v>
      </c>
      <c r="H394" s="2">
        <v>129495847</v>
      </c>
      <c r="I394" s="2" t="s">
        <v>104</v>
      </c>
      <c r="J394" s="2" t="s">
        <v>367</v>
      </c>
      <c r="K394" s="2" t="s">
        <v>267</v>
      </c>
      <c r="L394" s="2" t="s">
        <v>368</v>
      </c>
    </row>
    <row r="395" spans="6:12" x14ac:dyDescent="0.3">
      <c r="F395" s="2" t="s">
        <v>3391</v>
      </c>
      <c r="G395" s="2">
        <v>161307554</v>
      </c>
      <c r="H395" s="2">
        <v>124478351</v>
      </c>
      <c r="I395" s="2" t="s">
        <v>1219</v>
      </c>
      <c r="J395" s="2" t="s">
        <v>368</v>
      </c>
      <c r="K395" s="2">
        <v>2008</v>
      </c>
      <c r="L395" s="2" t="s">
        <v>368</v>
      </c>
    </row>
    <row r="396" spans="6:12" x14ac:dyDescent="0.3">
      <c r="F396" s="2" t="s">
        <v>3392</v>
      </c>
      <c r="G396" s="2">
        <v>39349</v>
      </c>
      <c r="H396" s="2">
        <v>124404210</v>
      </c>
      <c r="I396" s="2" t="s">
        <v>104</v>
      </c>
      <c r="J396" s="2" t="s">
        <v>2972</v>
      </c>
      <c r="K396" s="2">
        <v>2004</v>
      </c>
      <c r="L396" s="2" t="s">
        <v>2972</v>
      </c>
    </row>
    <row r="397" spans="6:12" x14ac:dyDescent="0.3">
      <c r="F397" s="2" t="s">
        <v>3393</v>
      </c>
      <c r="G397" s="2">
        <v>60234</v>
      </c>
      <c r="H397" s="2">
        <v>124454484</v>
      </c>
      <c r="I397" s="2" t="s">
        <v>1219</v>
      </c>
      <c r="J397" s="2" t="s">
        <v>486</v>
      </c>
      <c r="K397" s="2">
        <v>2006</v>
      </c>
      <c r="L397" s="2" t="s">
        <v>486</v>
      </c>
    </row>
    <row r="398" spans="6:12" x14ac:dyDescent="0.3">
      <c r="F398" s="2" t="s">
        <v>3394</v>
      </c>
      <c r="G398" s="2">
        <v>161429</v>
      </c>
      <c r="H398" s="2">
        <v>124483641</v>
      </c>
      <c r="I398" s="2" t="s">
        <v>104</v>
      </c>
      <c r="J398" s="2" t="s">
        <v>486</v>
      </c>
      <c r="K398" s="2">
        <v>2007</v>
      </c>
      <c r="L398" s="2" t="s">
        <v>486</v>
      </c>
    </row>
    <row r="399" spans="6:12" x14ac:dyDescent="0.3">
      <c r="F399" s="2" t="s">
        <v>5575</v>
      </c>
      <c r="G399" s="2" t="e">
        <v>#N/A</v>
      </c>
      <c r="H399" s="2" t="e">
        <v>#N/A</v>
      </c>
      <c r="J399" s="2" t="s">
        <v>367</v>
      </c>
      <c r="K399" s="2" t="s">
        <v>267</v>
      </c>
      <c r="L399" s="2" t="s">
        <v>5576</v>
      </c>
    </row>
    <row r="400" spans="6:12" x14ac:dyDescent="0.3">
      <c r="F400" s="2" t="s">
        <v>3395</v>
      </c>
      <c r="G400" s="2">
        <v>161458</v>
      </c>
      <c r="H400" s="2">
        <v>124489099</v>
      </c>
      <c r="I400" s="2" t="s">
        <v>104</v>
      </c>
      <c r="J400" s="2" t="s">
        <v>486</v>
      </c>
      <c r="K400" s="2">
        <v>2007</v>
      </c>
      <c r="L400" s="2" t="s">
        <v>486</v>
      </c>
    </row>
    <row r="401" spans="6:12" x14ac:dyDescent="0.3">
      <c r="F401" s="2" t="s">
        <v>3396</v>
      </c>
      <c r="G401" s="2">
        <v>130394197</v>
      </c>
      <c r="H401" s="2">
        <v>2996872</v>
      </c>
      <c r="I401" s="2" t="s">
        <v>104</v>
      </c>
      <c r="J401" s="2" t="s">
        <v>486</v>
      </c>
      <c r="K401" s="2">
        <v>2004</v>
      </c>
      <c r="L401" s="2" t="s">
        <v>486</v>
      </c>
    </row>
    <row r="402" spans="6:12" x14ac:dyDescent="0.3">
      <c r="F402" s="2" t="s">
        <v>3397</v>
      </c>
      <c r="G402" s="2">
        <v>44590</v>
      </c>
      <c r="H402" s="2">
        <v>2996991</v>
      </c>
      <c r="I402" s="2" t="s">
        <v>104</v>
      </c>
      <c r="J402" s="2" t="s">
        <v>486</v>
      </c>
      <c r="K402" s="2">
        <v>2004</v>
      </c>
      <c r="L402" s="2" t="s">
        <v>368</v>
      </c>
    </row>
    <row r="403" spans="6:12" x14ac:dyDescent="0.3">
      <c r="F403" s="2" t="s">
        <v>3398</v>
      </c>
      <c r="G403" s="2">
        <v>60232</v>
      </c>
      <c r="H403" s="2">
        <v>124454108</v>
      </c>
      <c r="I403" s="2" t="s">
        <v>104</v>
      </c>
      <c r="J403" s="2" t="s">
        <v>486</v>
      </c>
      <c r="K403" s="2">
        <v>2006</v>
      </c>
      <c r="L403" s="2" t="s">
        <v>368</v>
      </c>
    </row>
    <row r="404" spans="6:12" x14ac:dyDescent="0.3">
      <c r="F404" s="2" t="s">
        <v>3399</v>
      </c>
      <c r="G404" s="2">
        <v>60233</v>
      </c>
      <c r="H404" s="2">
        <v>124454241</v>
      </c>
      <c r="I404" s="2" t="s">
        <v>104</v>
      </c>
      <c r="J404" s="2" t="s">
        <v>368</v>
      </c>
      <c r="K404" s="2">
        <v>2006</v>
      </c>
      <c r="L404" s="2" t="s">
        <v>368</v>
      </c>
    </row>
    <row r="405" spans="6:12" x14ac:dyDescent="0.3">
      <c r="F405" s="2" t="s">
        <v>3400</v>
      </c>
      <c r="G405" s="2">
        <v>161484</v>
      </c>
      <c r="H405" s="2">
        <v>124493465</v>
      </c>
      <c r="I405" s="2" t="s">
        <v>1219</v>
      </c>
      <c r="J405" s="2" t="s">
        <v>2972</v>
      </c>
      <c r="K405" s="2">
        <v>2006</v>
      </c>
      <c r="L405" s="2" t="s">
        <v>1217</v>
      </c>
    </row>
    <row r="406" spans="6:12" x14ac:dyDescent="0.3">
      <c r="F406" s="2" t="s">
        <v>3401</v>
      </c>
      <c r="G406" s="2">
        <v>161308360</v>
      </c>
      <c r="H406" s="2">
        <v>124485124</v>
      </c>
      <c r="I406" s="2" t="s">
        <v>104</v>
      </c>
      <c r="J406" s="2" t="s">
        <v>368</v>
      </c>
      <c r="K406" s="2">
        <v>2008</v>
      </c>
      <c r="L406" s="2" t="s">
        <v>368</v>
      </c>
    </row>
    <row r="407" spans="6:12" x14ac:dyDescent="0.3">
      <c r="F407" s="2" t="s">
        <v>3402</v>
      </c>
      <c r="G407" s="2">
        <v>161449</v>
      </c>
      <c r="H407" s="2">
        <v>124487299</v>
      </c>
      <c r="I407" s="2" t="s">
        <v>104</v>
      </c>
      <c r="J407" s="2" t="s">
        <v>368</v>
      </c>
      <c r="K407" s="2">
        <v>2004</v>
      </c>
      <c r="L407" s="2" t="s">
        <v>368</v>
      </c>
    </row>
    <row r="408" spans="6:12" x14ac:dyDescent="0.3">
      <c r="F408" s="2" t="s">
        <v>3403</v>
      </c>
      <c r="G408" s="2">
        <v>129495856</v>
      </c>
      <c r="H408" s="2">
        <v>129495885</v>
      </c>
      <c r="I408" s="2" t="s">
        <v>104</v>
      </c>
      <c r="J408" s="2" t="s">
        <v>367</v>
      </c>
      <c r="K408" s="2" t="s">
        <v>267</v>
      </c>
      <c r="L408" s="2" t="s">
        <v>368</v>
      </c>
    </row>
    <row r="409" spans="6:12" x14ac:dyDescent="0.3">
      <c r="F409" s="2" t="s">
        <v>3404</v>
      </c>
      <c r="G409" s="2">
        <v>161499</v>
      </c>
      <c r="H409" s="2">
        <v>109905559</v>
      </c>
      <c r="I409" s="2" t="s">
        <v>104</v>
      </c>
      <c r="J409" s="2" t="s">
        <v>486</v>
      </c>
      <c r="K409" s="2">
        <v>2008</v>
      </c>
      <c r="L409" s="2" t="s">
        <v>368</v>
      </c>
    </row>
    <row r="410" spans="6:12" x14ac:dyDescent="0.3">
      <c r="F410" s="2" t="s">
        <v>3405</v>
      </c>
      <c r="G410" s="2">
        <v>161330</v>
      </c>
      <c r="H410" s="2">
        <v>124466912</v>
      </c>
      <c r="I410" s="2" t="s">
        <v>104</v>
      </c>
      <c r="J410" s="2" t="s">
        <v>486</v>
      </c>
      <c r="K410" s="2">
        <v>2004</v>
      </c>
      <c r="L410" s="2" t="s">
        <v>368</v>
      </c>
    </row>
    <row r="411" spans="6:12" x14ac:dyDescent="0.3">
      <c r="F411" s="2" t="s">
        <v>3406</v>
      </c>
      <c r="G411" s="2">
        <v>161468</v>
      </c>
      <c r="H411" s="2">
        <v>140358808</v>
      </c>
      <c r="I411" s="2" t="s">
        <v>104</v>
      </c>
      <c r="J411" s="2" t="s">
        <v>368</v>
      </c>
      <c r="K411" s="2">
        <v>2008</v>
      </c>
      <c r="L411" s="2" t="s">
        <v>368</v>
      </c>
    </row>
    <row r="412" spans="6:12" x14ac:dyDescent="0.3">
      <c r="F412" s="2" t="s">
        <v>3407</v>
      </c>
      <c r="G412" s="2">
        <v>44611</v>
      </c>
      <c r="H412" s="2">
        <v>124435295</v>
      </c>
      <c r="I412" s="2" t="s">
        <v>104</v>
      </c>
      <c r="J412" s="2" t="s">
        <v>368</v>
      </c>
      <c r="K412" s="2">
        <v>2004</v>
      </c>
      <c r="L412" s="2" t="s">
        <v>368</v>
      </c>
    </row>
    <row r="413" spans="6:12" x14ac:dyDescent="0.3">
      <c r="F413" s="2" t="s">
        <v>3408</v>
      </c>
      <c r="G413" s="2">
        <v>161733</v>
      </c>
      <c r="H413" s="2">
        <v>124535240</v>
      </c>
      <c r="I413" s="2" t="s">
        <v>104</v>
      </c>
      <c r="J413" s="2" t="s">
        <v>486</v>
      </c>
      <c r="K413" s="2">
        <v>2008</v>
      </c>
      <c r="L413" s="2" t="s">
        <v>1217</v>
      </c>
    </row>
    <row r="414" spans="6:12" x14ac:dyDescent="0.3">
      <c r="F414" s="2" t="s">
        <v>3409</v>
      </c>
      <c r="G414" s="2">
        <v>176485629</v>
      </c>
      <c r="H414" s="2">
        <v>176485653</v>
      </c>
      <c r="I414" s="2" t="s">
        <v>1219</v>
      </c>
      <c r="J414" s="2" t="s">
        <v>367</v>
      </c>
      <c r="K414" s="2" t="s">
        <v>267</v>
      </c>
      <c r="L414" s="2" t="s">
        <v>2972</v>
      </c>
    </row>
    <row r="415" spans="6:12" x14ac:dyDescent="0.3">
      <c r="F415" s="2" t="s">
        <v>3410</v>
      </c>
      <c r="G415" s="2">
        <v>41814</v>
      </c>
      <c r="H415" s="2">
        <v>116737164</v>
      </c>
      <c r="I415" s="2" t="s">
        <v>104</v>
      </c>
      <c r="J415" s="2" t="s">
        <v>368</v>
      </c>
      <c r="K415" s="2">
        <v>2003</v>
      </c>
      <c r="L415" s="2" t="s">
        <v>368</v>
      </c>
    </row>
    <row r="416" spans="6:12" x14ac:dyDescent="0.3">
      <c r="F416" s="2" t="s">
        <v>3411</v>
      </c>
      <c r="G416" s="2">
        <v>162215695</v>
      </c>
      <c r="H416" s="2">
        <v>162215709</v>
      </c>
      <c r="I416" s="2" t="s">
        <v>104</v>
      </c>
      <c r="J416" s="2" t="s">
        <v>367</v>
      </c>
      <c r="K416" s="2" t="s">
        <v>267</v>
      </c>
      <c r="L416" s="2" t="s">
        <v>368</v>
      </c>
    </row>
    <row r="417" spans="6:12" x14ac:dyDescent="0.3">
      <c r="F417" s="2" t="s">
        <v>3412</v>
      </c>
      <c r="G417" s="2">
        <v>103055306</v>
      </c>
      <c r="H417" s="2">
        <v>109922484</v>
      </c>
      <c r="I417" s="2" t="s">
        <v>104</v>
      </c>
      <c r="J417" s="2" t="s">
        <v>367</v>
      </c>
      <c r="K417" s="2" t="s">
        <v>267</v>
      </c>
      <c r="L417" s="2" t="s">
        <v>368</v>
      </c>
    </row>
    <row r="418" spans="6:12" x14ac:dyDescent="0.3">
      <c r="F418" s="2" t="s">
        <v>3413</v>
      </c>
      <c r="G418" s="2">
        <v>162215720</v>
      </c>
      <c r="H418" s="2">
        <v>162215757</v>
      </c>
      <c r="I418" s="2" t="s">
        <v>104</v>
      </c>
      <c r="J418" s="2" t="s">
        <v>367</v>
      </c>
      <c r="K418" s="2" t="s">
        <v>267</v>
      </c>
      <c r="L418" s="2" t="s">
        <v>486</v>
      </c>
    </row>
    <row r="419" spans="6:12" x14ac:dyDescent="0.3">
      <c r="F419" s="2" t="s">
        <v>3414</v>
      </c>
      <c r="G419" s="2">
        <v>44566</v>
      </c>
      <c r="H419" s="2">
        <v>2995045</v>
      </c>
      <c r="I419" s="2" t="s">
        <v>104</v>
      </c>
      <c r="J419" s="2" t="s">
        <v>486</v>
      </c>
      <c r="K419" s="2">
        <v>2004</v>
      </c>
      <c r="L419" s="2" t="s">
        <v>368</v>
      </c>
    </row>
    <row r="420" spans="6:12" x14ac:dyDescent="0.3">
      <c r="F420" s="2" t="s">
        <v>3415</v>
      </c>
      <c r="G420" s="2">
        <v>39350</v>
      </c>
      <c r="H420" s="2">
        <v>124404329</v>
      </c>
      <c r="I420" s="2" t="s">
        <v>1219</v>
      </c>
      <c r="J420" s="2" t="s">
        <v>2972</v>
      </c>
      <c r="K420" s="2">
        <v>2005</v>
      </c>
      <c r="L420" s="2" t="s">
        <v>1217</v>
      </c>
    </row>
    <row r="421" spans="6:12" x14ac:dyDescent="0.3">
      <c r="F421" s="2" t="s">
        <v>3417</v>
      </c>
      <c r="G421" s="2">
        <v>39351</v>
      </c>
      <c r="H421" s="2">
        <v>68623545</v>
      </c>
      <c r="I421" s="2" t="s">
        <v>104</v>
      </c>
      <c r="J421" s="2" t="s">
        <v>368</v>
      </c>
      <c r="K421" s="2">
        <v>2003</v>
      </c>
      <c r="L421" s="2" t="s">
        <v>368</v>
      </c>
    </row>
    <row r="422" spans="6:12" x14ac:dyDescent="0.3">
      <c r="F422" s="2" t="s">
        <v>3418</v>
      </c>
      <c r="G422" s="2">
        <v>39352</v>
      </c>
      <c r="H422" s="2">
        <v>2907336</v>
      </c>
      <c r="I422" s="2" t="s">
        <v>104</v>
      </c>
      <c r="J422" s="2" t="s">
        <v>1217</v>
      </c>
      <c r="K422" s="2">
        <v>2006</v>
      </c>
      <c r="L422" s="2" t="s">
        <v>1561</v>
      </c>
    </row>
    <row r="423" spans="6:12" x14ac:dyDescent="0.3">
      <c r="F423" s="2" t="s">
        <v>3419</v>
      </c>
      <c r="G423" s="2">
        <v>41813</v>
      </c>
      <c r="H423" s="2">
        <v>124418606</v>
      </c>
      <c r="I423" s="2" t="s">
        <v>104</v>
      </c>
      <c r="J423" s="2" t="s">
        <v>486</v>
      </c>
      <c r="K423" s="2">
        <v>2003</v>
      </c>
      <c r="L423" s="2" t="s">
        <v>486</v>
      </c>
    </row>
    <row r="424" spans="6:12" x14ac:dyDescent="0.3">
      <c r="F424" s="2" t="s">
        <v>3420</v>
      </c>
      <c r="G424" s="2">
        <v>41821</v>
      </c>
      <c r="H424" s="2">
        <v>68625507</v>
      </c>
      <c r="I424" s="2" t="s">
        <v>104</v>
      </c>
      <c r="J424" s="2" t="s">
        <v>486</v>
      </c>
      <c r="K424" s="2">
        <v>2003</v>
      </c>
      <c r="L424" s="2" t="s">
        <v>486</v>
      </c>
    </row>
    <row r="425" spans="6:12" x14ac:dyDescent="0.3">
      <c r="F425" s="2" t="s">
        <v>3421</v>
      </c>
      <c r="G425" s="2">
        <v>161368</v>
      </c>
      <c r="H425" s="2">
        <v>124472961</v>
      </c>
      <c r="I425" s="2" t="s">
        <v>104</v>
      </c>
      <c r="J425" s="2" t="s">
        <v>486</v>
      </c>
      <c r="K425" s="2">
        <v>2008</v>
      </c>
      <c r="L425" s="2" t="s">
        <v>1217</v>
      </c>
    </row>
    <row r="426" spans="6:12" x14ac:dyDescent="0.3">
      <c r="F426" s="2" t="s">
        <v>3422</v>
      </c>
      <c r="G426" s="2">
        <v>41822</v>
      </c>
      <c r="H426" s="2">
        <v>68625571</v>
      </c>
      <c r="I426" s="2" t="s">
        <v>104</v>
      </c>
      <c r="J426" s="2" t="s">
        <v>368</v>
      </c>
      <c r="K426" s="2">
        <v>2003</v>
      </c>
      <c r="L426" s="2" t="s">
        <v>368</v>
      </c>
    </row>
    <row r="427" spans="6:12" x14ac:dyDescent="0.3">
      <c r="F427" s="2" t="s">
        <v>3423</v>
      </c>
      <c r="G427" s="2">
        <v>176486023</v>
      </c>
      <c r="H427" s="2">
        <v>176486027</v>
      </c>
      <c r="I427" s="2" t="s">
        <v>1219</v>
      </c>
      <c r="J427" s="2" t="s">
        <v>367</v>
      </c>
      <c r="K427" s="2" t="s">
        <v>267</v>
      </c>
      <c r="L427" s="2" t="s">
        <v>1561</v>
      </c>
    </row>
    <row r="428" spans="6:12" x14ac:dyDescent="0.3">
      <c r="F428" s="2" t="s">
        <v>3425</v>
      </c>
      <c r="G428" s="2">
        <v>161507</v>
      </c>
      <c r="H428" s="2">
        <v>124497048</v>
      </c>
      <c r="I428" s="2" t="s">
        <v>104</v>
      </c>
      <c r="J428" s="2" t="s">
        <v>368</v>
      </c>
      <c r="K428" s="2">
        <v>2007</v>
      </c>
      <c r="L428" s="2" t="s">
        <v>1540</v>
      </c>
    </row>
    <row r="429" spans="6:12" x14ac:dyDescent="0.3">
      <c r="F429" s="2" t="s">
        <v>3426</v>
      </c>
      <c r="G429" s="2">
        <v>39353</v>
      </c>
      <c r="H429" s="2">
        <v>124404742</v>
      </c>
      <c r="I429" s="2" t="s">
        <v>1219</v>
      </c>
      <c r="J429" s="2" t="s">
        <v>1540</v>
      </c>
      <c r="K429" s="2">
        <v>2005</v>
      </c>
      <c r="L429" s="2" t="s">
        <v>1561</v>
      </c>
    </row>
    <row r="430" spans="6:12" x14ac:dyDescent="0.3">
      <c r="F430" s="2" t="s">
        <v>3427</v>
      </c>
      <c r="G430" s="2">
        <v>39354</v>
      </c>
      <c r="H430" s="2">
        <v>68630213</v>
      </c>
      <c r="I430" s="2" t="s">
        <v>104</v>
      </c>
      <c r="J430" s="2" t="s">
        <v>2972</v>
      </c>
      <c r="K430" s="2">
        <v>2005</v>
      </c>
      <c r="L430" s="2" t="s">
        <v>368</v>
      </c>
    </row>
    <row r="431" spans="6:12" x14ac:dyDescent="0.3">
      <c r="F431" s="2" t="s">
        <v>3428</v>
      </c>
      <c r="G431" s="2">
        <v>41829</v>
      </c>
      <c r="H431" s="2">
        <v>68630492</v>
      </c>
      <c r="I431" s="2" t="s">
        <v>104</v>
      </c>
      <c r="J431" s="2" t="s">
        <v>368</v>
      </c>
      <c r="K431" s="2">
        <v>2003</v>
      </c>
      <c r="L431" s="2" t="s">
        <v>368</v>
      </c>
    </row>
    <row r="432" spans="6:12" x14ac:dyDescent="0.3">
      <c r="F432" s="2" t="s">
        <v>3429</v>
      </c>
      <c r="G432" s="2">
        <v>161501</v>
      </c>
      <c r="H432" s="2">
        <v>173438349</v>
      </c>
      <c r="I432" s="2" t="s">
        <v>1219</v>
      </c>
      <c r="J432" s="2" t="s">
        <v>368</v>
      </c>
      <c r="K432" s="2">
        <v>2008</v>
      </c>
      <c r="L432" s="2" t="s">
        <v>368</v>
      </c>
    </row>
    <row r="433" spans="6:12" x14ac:dyDescent="0.3">
      <c r="F433" s="2" t="s">
        <v>3430</v>
      </c>
      <c r="G433" s="2">
        <v>161451</v>
      </c>
      <c r="H433" s="2">
        <v>124487621</v>
      </c>
      <c r="I433" s="2" t="s">
        <v>104</v>
      </c>
      <c r="J433" s="2" t="s">
        <v>486</v>
      </c>
      <c r="K433" s="2">
        <v>2007</v>
      </c>
      <c r="L433" s="2" t="s">
        <v>368</v>
      </c>
    </row>
    <row r="434" spans="6:12" x14ac:dyDescent="0.3">
      <c r="F434" s="2" t="s">
        <v>3431</v>
      </c>
      <c r="G434" s="2">
        <v>39355</v>
      </c>
      <c r="H434" s="2">
        <v>68634159</v>
      </c>
      <c r="I434" s="2" t="s">
        <v>104</v>
      </c>
      <c r="J434" s="2" t="s">
        <v>368</v>
      </c>
      <c r="K434" s="2">
        <v>2003</v>
      </c>
      <c r="L434" s="2" t="s">
        <v>368</v>
      </c>
    </row>
    <row r="435" spans="6:12" x14ac:dyDescent="0.3">
      <c r="F435" s="2" t="s">
        <v>3432</v>
      </c>
      <c r="G435" s="2">
        <v>39357</v>
      </c>
      <c r="H435" s="2">
        <v>124405496</v>
      </c>
      <c r="I435" s="2" t="s">
        <v>104</v>
      </c>
      <c r="J435" s="2" t="s">
        <v>368</v>
      </c>
      <c r="K435" s="2">
        <v>2006</v>
      </c>
      <c r="L435" s="2" t="s">
        <v>2972</v>
      </c>
    </row>
    <row r="436" spans="6:12" x14ac:dyDescent="0.3">
      <c r="F436" s="2" t="s">
        <v>3433</v>
      </c>
      <c r="G436" s="2">
        <v>161334</v>
      </c>
      <c r="H436" s="2">
        <v>80672080</v>
      </c>
      <c r="I436" s="2" t="s">
        <v>104</v>
      </c>
      <c r="J436" s="2" t="s">
        <v>368</v>
      </c>
      <c r="K436" s="2">
        <v>2004</v>
      </c>
      <c r="L436" s="2" t="s">
        <v>368</v>
      </c>
    </row>
    <row r="437" spans="6:12" x14ac:dyDescent="0.3">
      <c r="F437" s="2" t="s">
        <v>3434</v>
      </c>
      <c r="G437" s="2">
        <v>39359</v>
      </c>
      <c r="H437" s="2">
        <v>2908200</v>
      </c>
      <c r="I437" s="2" t="s">
        <v>104</v>
      </c>
      <c r="J437" s="2" t="s">
        <v>2972</v>
      </c>
      <c r="K437" s="2">
        <v>2005</v>
      </c>
      <c r="L437" s="2" t="s">
        <v>2972</v>
      </c>
    </row>
    <row r="438" spans="6:12" x14ac:dyDescent="0.3">
      <c r="F438" s="2" t="s">
        <v>3435</v>
      </c>
      <c r="G438" s="2">
        <v>44580</v>
      </c>
      <c r="H438" s="2">
        <v>124433729</v>
      </c>
      <c r="I438" s="2" t="s">
        <v>104</v>
      </c>
      <c r="J438" s="2" t="s">
        <v>486</v>
      </c>
      <c r="K438" s="2">
        <v>2004</v>
      </c>
      <c r="L438" s="2" t="s">
        <v>1217</v>
      </c>
    </row>
    <row r="439" spans="6:12" x14ac:dyDescent="0.3">
      <c r="F439" s="2" t="s">
        <v>3436</v>
      </c>
      <c r="G439" s="2">
        <v>44581</v>
      </c>
      <c r="H439" s="2">
        <v>2995765</v>
      </c>
      <c r="I439" s="2" t="s">
        <v>104</v>
      </c>
      <c r="J439" s="2" t="s">
        <v>1561</v>
      </c>
      <c r="K439" s="2">
        <v>2004</v>
      </c>
      <c r="L439" s="2" t="s">
        <v>1561</v>
      </c>
    </row>
    <row r="440" spans="6:12" x14ac:dyDescent="0.3">
      <c r="F440" s="2" t="s">
        <v>3437</v>
      </c>
      <c r="G440" s="2">
        <v>161715</v>
      </c>
      <c r="H440" s="2">
        <v>124532728</v>
      </c>
      <c r="I440" s="2" t="s">
        <v>104</v>
      </c>
      <c r="J440" s="2" t="s">
        <v>486</v>
      </c>
      <c r="K440" s="2">
        <v>2007</v>
      </c>
      <c r="L440" s="2" t="s">
        <v>1540</v>
      </c>
    </row>
    <row r="441" spans="6:12" x14ac:dyDescent="0.3">
      <c r="F441" s="2" t="s">
        <v>3438</v>
      </c>
      <c r="G441" s="2">
        <v>161648</v>
      </c>
      <c r="H441" s="2">
        <v>80672263</v>
      </c>
      <c r="I441" s="2" t="s">
        <v>104</v>
      </c>
      <c r="J441" s="2" t="s">
        <v>368</v>
      </c>
      <c r="K441" s="2">
        <v>2004</v>
      </c>
      <c r="L441" s="2" t="s">
        <v>368</v>
      </c>
    </row>
    <row r="442" spans="6:12" x14ac:dyDescent="0.3">
      <c r="F442" s="2" t="s">
        <v>3439</v>
      </c>
      <c r="G442" s="2">
        <v>60204</v>
      </c>
      <c r="H442" s="2">
        <v>3092518</v>
      </c>
      <c r="I442" s="2" t="s">
        <v>104</v>
      </c>
      <c r="J442" s="2" t="s">
        <v>368</v>
      </c>
      <c r="K442" s="2">
        <v>2006</v>
      </c>
      <c r="L442" s="2" t="s">
        <v>1540</v>
      </c>
    </row>
    <row r="443" spans="6:12" x14ac:dyDescent="0.3">
      <c r="F443" s="2" t="s">
        <v>3440</v>
      </c>
      <c r="G443" s="2">
        <v>39356</v>
      </c>
      <c r="H443" s="2">
        <v>116736541</v>
      </c>
      <c r="I443" s="2" t="s">
        <v>104</v>
      </c>
      <c r="J443" s="2" t="s">
        <v>368</v>
      </c>
      <c r="K443" s="2">
        <v>2003</v>
      </c>
      <c r="L443" s="2" t="s">
        <v>368</v>
      </c>
    </row>
    <row r="444" spans="6:12" x14ac:dyDescent="0.3">
      <c r="F444" s="2" t="s">
        <v>3441</v>
      </c>
      <c r="G444" s="2">
        <v>161640</v>
      </c>
      <c r="H444" s="2">
        <v>80672480</v>
      </c>
      <c r="I444" s="2" t="s">
        <v>104</v>
      </c>
      <c r="J444" s="2" t="s">
        <v>368</v>
      </c>
      <c r="K444" s="2">
        <v>2004</v>
      </c>
      <c r="L444" s="2" t="s">
        <v>368</v>
      </c>
    </row>
    <row r="445" spans="6:12" x14ac:dyDescent="0.3">
      <c r="F445" s="2" t="s">
        <v>3442</v>
      </c>
      <c r="G445" s="2">
        <v>161633</v>
      </c>
      <c r="H445" s="2">
        <v>124518703</v>
      </c>
      <c r="I445" s="2" t="s">
        <v>104</v>
      </c>
      <c r="J445" s="2" t="s">
        <v>486</v>
      </c>
      <c r="K445" s="2">
        <v>2007</v>
      </c>
      <c r="L445" s="2" t="s">
        <v>1540</v>
      </c>
    </row>
    <row r="446" spans="6:12" x14ac:dyDescent="0.3">
      <c r="F446" s="2" t="s">
        <v>5577</v>
      </c>
      <c r="G446" s="2" t="e">
        <v>#N/A</v>
      </c>
      <c r="H446" s="2" t="e">
        <v>#N/A</v>
      </c>
      <c r="J446" s="2" t="s">
        <v>367</v>
      </c>
      <c r="K446" s="2" t="s">
        <v>267</v>
      </c>
      <c r="L446" s="2" t="s">
        <v>5576</v>
      </c>
    </row>
    <row r="447" spans="6:12" x14ac:dyDescent="0.3">
      <c r="F447" s="2" t="s">
        <v>3443</v>
      </c>
      <c r="G447" s="2">
        <v>63128</v>
      </c>
      <c r="H447" s="2">
        <v>203720849</v>
      </c>
      <c r="I447" s="2" t="s">
        <v>104</v>
      </c>
      <c r="J447" s="2" t="s">
        <v>2972</v>
      </c>
      <c r="K447" s="2">
        <v>2007</v>
      </c>
      <c r="L447" s="2" t="s">
        <v>1561</v>
      </c>
    </row>
    <row r="448" spans="6:12" x14ac:dyDescent="0.3">
      <c r="F448" s="2" t="s">
        <v>3444</v>
      </c>
      <c r="G448" s="2">
        <v>60205</v>
      </c>
      <c r="H448" s="2">
        <v>124452001</v>
      </c>
      <c r="I448" s="2" t="s">
        <v>104</v>
      </c>
      <c r="J448" s="2" t="s">
        <v>486</v>
      </c>
      <c r="K448" s="2">
        <v>2006</v>
      </c>
      <c r="L448" s="2" t="s">
        <v>1540</v>
      </c>
    </row>
    <row r="449" spans="6:12" x14ac:dyDescent="0.3">
      <c r="F449" s="2" t="s">
        <v>3445</v>
      </c>
      <c r="G449" s="2">
        <v>161480</v>
      </c>
      <c r="H449" s="2">
        <v>139617441</v>
      </c>
      <c r="I449" s="2" t="s">
        <v>104</v>
      </c>
      <c r="J449" s="2" t="s">
        <v>486</v>
      </c>
      <c r="K449" s="2">
        <v>2008</v>
      </c>
      <c r="L449" s="2" t="s">
        <v>2972</v>
      </c>
    </row>
    <row r="450" spans="6:12" x14ac:dyDescent="0.3">
      <c r="F450" s="2" t="s">
        <v>3446</v>
      </c>
      <c r="G450" s="2">
        <v>39358</v>
      </c>
      <c r="H450" s="2">
        <v>124405881</v>
      </c>
      <c r="I450" s="2" t="s">
        <v>1219</v>
      </c>
      <c r="J450" s="2" t="s">
        <v>1217</v>
      </c>
      <c r="K450" s="2">
        <v>2004</v>
      </c>
      <c r="L450" s="2" t="s">
        <v>1540</v>
      </c>
    </row>
    <row r="451" spans="6:12" x14ac:dyDescent="0.3">
      <c r="F451" s="2" t="s">
        <v>3448</v>
      </c>
      <c r="G451" s="2">
        <v>161518</v>
      </c>
      <c r="H451" s="2">
        <v>890179</v>
      </c>
      <c r="I451" s="2" t="s">
        <v>104</v>
      </c>
      <c r="J451" s="2" t="s">
        <v>486</v>
      </c>
      <c r="K451" s="2">
        <v>2008</v>
      </c>
      <c r="L451" s="2" t="s">
        <v>2972</v>
      </c>
    </row>
    <row r="452" spans="6:12" x14ac:dyDescent="0.3">
      <c r="F452" s="2" t="s">
        <v>3449</v>
      </c>
      <c r="G452" s="2">
        <v>60247</v>
      </c>
      <c r="H452" s="2">
        <v>124455981</v>
      </c>
      <c r="I452" s="2" t="s">
        <v>104</v>
      </c>
      <c r="J452" s="2" t="s">
        <v>486</v>
      </c>
      <c r="K452" s="2">
        <v>2006</v>
      </c>
      <c r="L452" s="2" t="s">
        <v>368</v>
      </c>
    </row>
    <row r="453" spans="6:12" x14ac:dyDescent="0.3">
      <c r="F453" s="2" t="s">
        <v>3450</v>
      </c>
      <c r="G453" s="2">
        <v>161485</v>
      </c>
      <c r="H453" s="2">
        <v>124493853</v>
      </c>
      <c r="I453" s="2" t="s">
        <v>104</v>
      </c>
      <c r="J453" s="2" t="s">
        <v>486</v>
      </c>
      <c r="K453" s="2">
        <v>2003</v>
      </c>
      <c r="L453" s="2" t="s">
        <v>1217</v>
      </c>
    </row>
    <row r="454" spans="6:12" x14ac:dyDescent="0.3">
      <c r="F454" s="2" t="s">
        <v>3451</v>
      </c>
      <c r="G454" s="2">
        <v>63165</v>
      </c>
      <c r="H454" s="2">
        <v>68634279</v>
      </c>
      <c r="I454" s="2" t="s">
        <v>104</v>
      </c>
      <c r="J454" s="2" t="s">
        <v>368</v>
      </c>
      <c r="K454" s="2">
        <v>2003</v>
      </c>
      <c r="L454" s="2" t="s">
        <v>368</v>
      </c>
    </row>
    <row r="455" spans="6:12" x14ac:dyDescent="0.3">
      <c r="F455" s="2" t="s">
        <v>3452</v>
      </c>
      <c r="G455" s="2">
        <v>60203</v>
      </c>
      <c r="H455" s="2">
        <v>3092243</v>
      </c>
      <c r="I455" s="2" t="s">
        <v>104</v>
      </c>
      <c r="J455" s="2" t="s">
        <v>1540</v>
      </c>
      <c r="K455" s="2">
        <v>2006</v>
      </c>
      <c r="L455" s="2" t="s">
        <v>1561</v>
      </c>
    </row>
    <row r="456" spans="6:12" x14ac:dyDescent="0.3">
      <c r="F456" s="2" t="s">
        <v>3453</v>
      </c>
      <c r="G456" s="2">
        <v>60206</v>
      </c>
      <c r="H456" s="2">
        <v>3092676</v>
      </c>
      <c r="I456" s="2" t="s">
        <v>104</v>
      </c>
      <c r="J456" s="2" t="s">
        <v>486</v>
      </c>
      <c r="K456" s="2">
        <v>2006</v>
      </c>
      <c r="L456" s="2" t="s">
        <v>368</v>
      </c>
    </row>
    <row r="457" spans="6:12" x14ac:dyDescent="0.3">
      <c r="F457" s="2" t="s">
        <v>3454</v>
      </c>
      <c r="G457" s="2">
        <v>42716</v>
      </c>
      <c r="H457" s="2">
        <v>68634394</v>
      </c>
      <c r="I457" s="2" t="s">
        <v>104</v>
      </c>
      <c r="J457" s="2" t="s">
        <v>368</v>
      </c>
      <c r="K457" s="2">
        <v>2011</v>
      </c>
      <c r="L457" s="2" t="s">
        <v>368</v>
      </c>
    </row>
    <row r="458" spans="6:12" x14ac:dyDescent="0.3">
      <c r="F458" s="2" t="s">
        <v>4249</v>
      </c>
      <c r="G458" s="2">
        <v>195426</v>
      </c>
      <c r="H458" s="2">
        <v>68634512</v>
      </c>
      <c r="I458" s="2" t="s">
        <v>104</v>
      </c>
      <c r="J458" s="2" t="s">
        <v>486</v>
      </c>
      <c r="K458" s="2">
        <v>2011</v>
      </c>
      <c r="L458" s="2" t="s">
        <v>5576</v>
      </c>
    </row>
    <row r="459" spans="6:12" x14ac:dyDescent="0.3">
      <c r="F459" s="2" t="s">
        <v>3455</v>
      </c>
      <c r="G459" s="2">
        <v>63129</v>
      </c>
      <c r="H459" s="2">
        <v>124461599</v>
      </c>
      <c r="I459" s="2" t="s">
        <v>104</v>
      </c>
      <c r="J459" s="2" t="s">
        <v>1217</v>
      </c>
      <c r="K459" s="2">
        <v>2007</v>
      </c>
      <c r="L459" s="2" t="s">
        <v>1561</v>
      </c>
    </row>
    <row r="460" spans="6:12" x14ac:dyDescent="0.3">
      <c r="F460" s="2" t="s">
        <v>3456</v>
      </c>
      <c r="G460" s="2">
        <v>161571</v>
      </c>
      <c r="H460" s="2">
        <v>124509147</v>
      </c>
      <c r="I460" s="2" t="s">
        <v>1219</v>
      </c>
      <c r="J460" s="2" t="s">
        <v>486</v>
      </c>
      <c r="K460" s="2">
        <v>2008</v>
      </c>
      <c r="L460" s="2" t="s">
        <v>1217</v>
      </c>
    </row>
    <row r="461" spans="6:12" x14ac:dyDescent="0.3">
      <c r="F461" s="2" t="s">
        <v>3457</v>
      </c>
      <c r="G461" s="2">
        <v>39360</v>
      </c>
      <c r="H461" s="2">
        <v>124406361</v>
      </c>
      <c r="I461" s="2" t="s">
        <v>104</v>
      </c>
      <c r="J461" s="2" t="s">
        <v>1217</v>
      </c>
      <c r="K461" s="2">
        <v>2005</v>
      </c>
      <c r="L461" s="2" t="s">
        <v>1217</v>
      </c>
    </row>
    <row r="462" spans="6:12" x14ac:dyDescent="0.3">
      <c r="F462" s="2" t="s">
        <v>3459</v>
      </c>
      <c r="G462" s="2">
        <v>39361</v>
      </c>
      <c r="H462" s="2">
        <v>124406514</v>
      </c>
      <c r="I462" s="2" t="s">
        <v>104</v>
      </c>
      <c r="J462" s="2" t="s">
        <v>1540</v>
      </c>
      <c r="K462" s="2">
        <v>2008</v>
      </c>
      <c r="L462" s="2" t="s">
        <v>1540</v>
      </c>
    </row>
    <row r="463" spans="6:12" x14ac:dyDescent="0.3">
      <c r="F463" s="2" t="s">
        <v>3461</v>
      </c>
      <c r="G463" s="2">
        <v>63130</v>
      </c>
      <c r="H463" s="2">
        <v>124461743</v>
      </c>
      <c r="I463" s="2" t="s">
        <v>104</v>
      </c>
      <c r="J463" s="2" t="s">
        <v>1217</v>
      </c>
      <c r="K463" s="2">
        <v>2007</v>
      </c>
      <c r="L463" s="2" t="s">
        <v>1561</v>
      </c>
    </row>
    <row r="464" spans="6:12" x14ac:dyDescent="0.3">
      <c r="F464" s="2" t="s">
        <v>3462</v>
      </c>
      <c r="G464" s="2">
        <v>39362</v>
      </c>
      <c r="H464" s="2">
        <v>124406649</v>
      </c>
      <c r="I464" s="2" t="s">
        <v>104</v>
      </c>
      <c r="J464" s="2" t="s">
        <v>2972</v>
      </c>
      <c r="K464" s="2">
        <v>2005</v>
      </c>
      <c r="L464" s="2" t="s">
        <v>368</v>
      </c>
    </row>
    <row r="465" spans="6:12" x14ac:dyDescent="0.3">
      <c r="F465" s="2" t="s">
        <v>3463</v>
      </c>
      <c r="G465" s="2">
        <v>161395</v>
      </c>
      <c r="H465" s="2">
        <v>124476903</v>
      </c>
      <c r="I465" s="2" t="s">
        <v>104</v>
      </c>
      <c r="J465" s="2" t="s">
        <v>368</v>
      </c>
      <c r="K465" s="2">
        <v>2008</v>
      </c>
      <c r="L465" s="2" t="s">
        <v>1540</v>
      </c>
    </row>
    <row r="466" spans="6:12" x14ac:dyDescent="0.3">
      <c r="F466" s="2" t="s">
        <v>3464</v>
      </c>
      <c r="G466" s="2">
        <v>39363</v>
      </c>
      <c r="H466" s="2">
        <v>80672743</v>
      </c>
      <c r="I466" s="2" t="s">
        <v>104</v>
      </c>
      <c r="J466" s="2" t="s">
        <v>368</v>
      </c>
      <c r="K466" s="2">
        <v>2004</v>
      </c>
      <c r="L466" s="2" t="s">
        <v>368</v>
      </c>
    </row>
    <row r="467" spans="6:12" x14ac:dyDescent="0.3">
      <c r="F467" s="2" t="s">
        <v>3465</v>
      </c>
      <c r="G467" s="2">
        <v>161695</v>
      </c>
      <c r="H467" s="2">
        <v>173437577</v>
      </c>
      <c r="I467" s="2" t="s">
        <v>104</v>
      </c>
      <c r="J467" s="2" t="s">
        <v>1217</v>
      </c>
      <c r="K467" s="2">
        <v>2008</v>
      </c>
      <c r="L467" s="2" t="s">
        <v>1217</v>
      </c>
    </row>
    <row r="468" spans="6:12" x14ac:dyDescent="0.3">
      <c r="F468" s="2" t="s">
        <v>3466</v>
      </c>
      <c r="G468" s="2">
        <v>161539</v>
      </c>
      <c r="H468" s="2">
        <v>68624897</v>
      </c>
      <c r="I468" s="2" t="s">
        <v>104</v>
      </c>
      <c r="J468" s="2" t="s">
        <v>368</v>
      </c>
      <c r="K468" s="2">
        <v>2008</v>
      </c>
      <c r="L468" s="2" t="s">
        <v>368</v>
      </c>
    </row>
    <row r="469" spans="6:12" x14ac:dyDescent="0.3">
      <c r="F469" s="2" t="s">
        <v>3467</v>
      </c>
      <c r="G469" s="2">
        <v>41816</v>
      </c>
      <c r="H469" s="2">
        <v>124418711</v>
      </c>
      <c r="I469" s="2" t="s">
        <v>1219</v>
      </c>
      <c r="J469" s="2" t="s">
        <v>1217</v>
      </c>
      <c r="K469" s="2">
        <v>2007</v>
      </c>
      <c r="L469" s="2" t="s">
        <v>1217</v>
      </c>
    </row>
    <row r="470" spans="6:12" x14ac:dyDescent="0.3">
      <c r="F470" s="2" t="s">
        <v>3468</v>
      </c>
      <c r="G470" s="2">
        <v>41874</v>
      </c>
      <c r="H470" s="2">
        <v>68625034</v>
      </c>
      <c r="I470" s="2" t="s">
        <v>104</v>
      </c>
      <c r="J470" s="2" t="s">
        <v>1217</v>
      </c>
      <c r="K470" s="2">
        <v>2003</v>
      </c>
      <c r="L470" s="2" t="s">
        <v>1217</v>
      </c>
    </row>
    <row r="471" spans="6:12" x14ac:dyDescent="0.3">
      <c r="F471" s="2" t="s">
        <v>3469</v>
      </c>
      <c r="G471" s="2">
        <v>161639</v>
      </c>
      <c r="H471" s="2">
        <v>124519483</v>
      </c>
      <c r="I471" s="2" t="s">
        <v>104</v>
      </c>
      <c r="J471" s="2" t="s">
        <v>486</v>
      </c>
      <c r="K471" s="2">
        <v>2008</v>
      </c>
      <c r="L471" s="2" t="s">
        <v>1217</v>
      </c>
    </row>
    <row r="472" spans="6:12" x14ac:dyDescent="0.3">
      <c r="F472" s="2" t="s">
        <v>3470</v>
      </c>
      <c r="G472" s="2">
        <v>161707</v>
      </c>
      <c r="H472" s="2">
        <v>124531152</v>
      </c>
      <c r="I472" s="2" t="s">
        <v>1219</v>
      </c>
      <c r="J472" s="2" t="s">
        <v>486</v>
      </c>
      <c r="K472" s="2">
        <v>2008</v>
      </c>
      <c r="L472" s="2" t="s">
        <v>1540</v>
      </c>
    </row>
    <row r="473" spans="6:12" x14ac:dyDescent="0.3">
      <c r="F473" s="2" t="s">
        <v>3472</v>
      </c>
      <c r="G473" s="2">
        <v>161506</v>
      </c>
      <c r="H473" s="2">
        <v>173437966</v>
      </c>
      <c r="I473" s="2" t="s">
        <v>1219</v>
      </c>
      <c r="J473" s="2" t="s">
        <v>2972</v>
      </c>
      <c r="K473" s="2">
        <v>2008</v>
      </c>
      <c r="L473" s="2" t="s">
        <v>1217</v>
      </c>
    </row>
    <row r="474" spans="6:12" x14ac:dyDescent="0.3">
      <c r="F474" s="2" t="s">
        <v>3473</v>
      </c>
      <c r="G474" s="2">
        <v>161543</v>
      </c>
      <c r="H474" s="2">
        <v>124503842</v>
      </c>
      <c r="I474" s="2" t="s">
        <v>104</v>
      </c>
      <c r="J474" s="2" t="s">
        <v>486</v>
      </c>
      <c r="K474" s="2">
        <v>2008</v>
      </c>
      <c r="L474" s="2" t="s">
        <v>1540</v>
      </c>
    </row>
    <row r="475" spans="6:12" x14ac:dyDescent="0.3">
      <c r="F475" s="2" t="s">
        <v>3474</v>
      </c>
      <c r="G475" s="2">
        <v>161378</v>
      </c>
      <c r="H475" s="2">
        <v>887542</v>
      </c>
      <c r="I475" s="2" t="s">
        <v>104</v>
      </c>
      <c r="J475" s="2" t="s">
        <v>2972</v>
      </c>
      <c r="K475" s="2">
        <v>2008</v>
      </c>
      <c r="L475" s="2" t="s">
        <v>1540</v>
      </c>
    </row>
    <row r="476" spans="6:12" x14ac:dyDescent="0.3">
      <c r="F476" s="2" t="s">
        <v>3475</v>
      </c>
      <c r="G476" s="2">
        <v>161526</v>
      </c>
      <c r="H476" s="2">
        <v>68611084</v>
      </c>
      <c r="I476" s="2" t="s">
        <v>104</v>
      </c>
      <c r="J476" s="2" t="s">
        <v>2972</v>
      </c>
      <c r="K476" s="2">
        <v>2007</v>
      </c>
      <c r="L476" s="2" t="s">
        <v>1217</v>
      </c>
    </row>
    <row r="477" spans="6:12" x14ac:dyDescent="0.3">
      <c r="F477" s="2" t="s">
        <v>3476</v>
      </c>
      <c r="G477" s="2">
        <v>161564</v>
      </c>
      <c r="H477" s="2">
        <v>890724</v>
      </c>
      <c r="I477" s="2" t="s">
        <v>104</v>
      </c>
      <c r="J477" s="2" t="s">
        <v>486</v>
      </c>
      <c r="K477" s="2">
        <v>2008</v>
      </c>
      <c r="L477" s="2" t="s">
        <v>2972</v>
      </c>
    </row>
    <row r="478" spans="6:12" x14ac:dyDescent="0.3">
      <c r="F478" s="2" t="s">
        <v>3477</v>
      </c>
      <c r="G478" s="2">
        <v>40797</v>
      </c>
      <c r="H478" s="2">
        <v>68611625</v>
      </c>
      <c r="I478" s="2" t="s">
        <v>2995</v>
      </c>
      <c r="J478" s="2" t="s">
        <v>2972</v>
      </c>
      <c r="K478" s="2">
        <v>2005</v>
      </c>
      <c r="L478" s="2" t="s">
        <v>1217</v>
      </c>
    </row>
    <row r="479" spans="6:12" x14ac:dyDescent="0.3">
      <c r="F479" s="2" t="s">
        <v>3478</v>
      </c>
      <c r="G479" s="2">
        <v>39365</v>
      </c>
      <c r="H479" s="2">
        <v>173433550</v>
      </c>
      <c r="I479" s="2" t="s">
        <v>104</v>
      </c>
      <c r="J479" s="2" t="s">
        <v>2972</v>
      </c>
      <c r="K479" s="2">
        <v>2005</v>
      </c>
      <c r="L479" s="2" t="s">
        <v>1540</v>
      </c>
    </row>
    <row r="480" spans="6:12" x14ac:dyDescent="0.3">
      <c r="F480" s="2" t="s">
        <v>3479</v>
      </c>
      <c r="G480" s="2">
        <v>39366</v>
      </c>
      <c r="H480" s="2">
        <v>173434051</v>
      </c>
      <c r="I480" s="2" t="s">
        <v>2995</v>
      </c>
      <c r="J480" s="2" t="s">
        <v>486</v>
      </c>
      <c r="K480" s="2">
        <v>2005</v>
      </c>
      <c r="L480" s="2" t="s">
        <v>1217</v>
      </c>
    </row>
    <row r="481" spans="6:12" x14ac:dyDescent="0.3">
      <c r="F481" s="2" t="s">
        <v>3480</v>
      </c>
      <c r="G481" s="2">
        <v>39367</v>
      </c>
      <c r="H481" s="2">
        <v>124407121</v>
      </c>
      <c r="I481" s="2" t="s">
        <v>1219</v>
      </c>
      <c r="J481" s="2" t="s">
        <v>1540</v>
      </c>
      <c r="K481" s="2">
        <v>2005</v>
      </c>
      <c r="L481" s="2" t="s">
        <v>1561</v>
      </c>
    </row>
    <row r="482" spans="6:12" x14ac:dyDescent="0.3">
      <c r="F482" s="2" t="s">
        <v>3481</v>
      </c>
      <c r="G482" s="2">
        <v>41741</v>
      </c>
      <c r="H482" s="2">
        <v>2954522</v>
      </c>
      <c r="I482" s="2" t="s">
        <v>104</v>
      </c>
      <c r="J482" s="2" t="s">
        <v>2972</v>
      </c>
      <c r="K482" s="2">
        <v>2003</v>
      </c>
      <c r="L482" s="2" t="s">
        <v>1217</v>
      </c>
    </row>
    <row r="483" spans="6:12" x14ac:dyDescent="0.3">
      <c r="F483" s="2" t="s">
        <v>3482</v>
      </c>
      <c r="G483" s="2">
        <v>39368</v>
      </c>
      <c r="H483" s="2">
        <v>2908817</v>
      </c>
      <c r="I483" s="2" t="s">
        <v>104</v>
      </c>
      <c r="J483" s="2" t="s">
        <v>2972</v>
      </c>
      <c r="K483" s="2">
        <v>2005</v>
      </c>
      <c r="L483" s="2" t="s">
        <v>1217</v>
      </c>
    </row>
    <row r="484" spans="6:12" x14ac:dyDescent="0.3">
      <c r="F484" s="2" t="s">
        <v>3483</v>
      </c>
      <c r="G484" s="2">
        <v>41733</v>
      </c>
      <c r="H484" s="2">
        <v>68612504</v>
      </c>
      <c r="I484" s="2" t="s">
        <v>104</v>
      </c>
      <c r="J484" s="2" t="s">
        <v>486</v>
      </c>
      <c r="K484" s="2">
        <v>2003</v>
      </c>
      <c r="L484" s="2" t="s">
        <v>368</v>
      </c>
    </row>
    <row r="485" spans="6:12" x14ac:dyDescent="0.3">
      <c r="F485" s="2" t="s">
        <v>3484</v>
      </c>
      <c r="G485" s="2">
        <v>144137478</v>
      </c>
      <c r="H485" s="2">
        <v>144137594</v>
      </c>
      <c r="I485" s="2" t="s">
        <v>104</v>
      </c>
      <c r="J485" s="2" t="s">
        <v>367</v>
      </c>
      <c r="K485" s="2" t="s">
        <v>267</v>
      </c>
      <c r="L485" s="2" t="s">
        <v>1561</v>
      </c>
    </row>
    <row r="486" spans="6:12" x14ac:dyDescent="0.3">
      <c r="F486" s="2" t="s">
        <v>3485</v>
      </c>
      <c r="G486" s="2">
        <v>70679787</v>
      </c>
      <c r="H486" s="2">
        <v>70680049</v>
      </c>
      <c r="I486" s="2" t="s">
        <v>104</v>
      </c>
      <c r="J486" s="2" t="s">
        <v>367</v>
      </c>
      <c r="K486" s="2" t="s">
        <v>267</v>
      </c>
      <c r="L486" s="2" t="s">
        <v>368</v>
      </c>
    </row>
    <row r="487" spans="6:12" x14ac:dyDescent="0.3">
      <c r="F487" s="2" t="s">
        <v>3486</v>
      </c>
      <c r="G487" s="2">
        <v>70680197</v>
      </c>
      <c r="H487" s="2">
        <v>68612632</v>
      </c>
      <c r="I487" s="2" t="s">
        <v>104</v>
      </c>
      <c r="J487" s="2" t="s">
        <v>2972</v>
      </c>
      <c r="K487" s="2">
        <v>2003</v>
      </c>
      <c r="L487" s="2" t="s">
        <v>1540</v>
      </c>
    </row>
    <row r="488" spans="6:12" x14ac:dyDescent="0.3">
      <c r="F488" s="2" t="s">
        <v>3487</v>
      </c>
      <c r="G488" s="2">
        <v>39370</v>
      </c>
      <c r="H488" s="2">
        <v>117721799</v>
      </c>
      <c r="I488" s="2" t="s">
        <v>104</v>
      </c>
      <c r="J488" s="2" t="s">
        <v>2972</v>
      </c>
      <c r="K488" s="2">
        <v>2007</v>
      </c>
      <c r="L488" s="2" t="s">
        <v>1217</v>
      </c>
    </row>
    <row r="489" spans="6:12" x14ac:dyDescent="0.3">
      <c r="F489" s="2" t="s">
        <v>3488</v>
      </c>
      <c r="G489" s="2">
        <v>41735</v>
      </c>
      <c r="H489" s="2">
        <v>68612902</v>
      </c>
      <c r="I489" s="2" t="s">
        <v>104</v>
      </c>
      <c r="J489" s="2" t="s">
        <v>368</v>
      </c>
      <c r="K489" s="2">
        <v>2003</v>
      </c>
      <c r="L489" s="2" t="s">
        <v>368</v>
      </c>
    </row>
    <row r="490" spans="6:12" x14ac:dyDescent="0.3">
      <c r="F490" s="2" t="s">
        <v>3489</v>
      </c>
      <c r="G490" s="2">
        <v>41736</v>
      </c>
      <c r="H490" s="2">
        <v>2954286</v>
      </c>
      <c r="I490" s="2" t="s">
        <v>104</v>
      </c>
      <c r="J490" s="2" t="s">
        <v>2972</v>
      </c>
      <c r="K490" s="2">
        <v>2003</v>
      </c>
      <c r="L490" s="2" t="s">
        <v>368</v>
      </c>
    </row>
    <row r="491" spans="6:12" x14ac:dyDescent="0.3">
      <c r="F491" s="2" t="s">
        <v>3490</v>
      </c>
      <c r="G491" s="2">
        <v>39369</v>
      </c>
      <c r="H491" s="2">
        <v>115736695</v>
      </c>
      <c r="I491" s="2" t="s">
        <v>104</v>
      </c>
      <c r="J491" s="2" t="s">
        <v>2738</v>
      </c>
      <c r="K491" s="2">
        <v>2003</v>
      </c>
      <c r="L491" s="2" t="s">
        <v>1561</v>
      </c>
    </row>
    <row r="492" spans="6:12" x14ac:dyDescent="0.3">
      <c r="F492" s="2" t="s">
        <v>3492</v>
      </c>
      <c r="G492" s="2">
        <v>110834677</v>
      </c>
      <c r="H492" s="2">
        <v>139929300</v>
      </c>
      <c r="I492" s="2" t="s">
        <v>104</v>
      </c>
      <c r="J492" s="2" t="s">
        <v>367</v>
      </c>
      <c r="K492" s="2" t="s">
        <v>267</v>
      </c>
      <c r="L492" s="2" t="s">
        <v>486</v>
      </c>
    </row>
    <row r="493" spans="6:12" x14ac:dyDescent="0.3">
      <c r="F493" s="2" t="s">
        <v>3493</v>
      </c>
      <c r="G493" s="2">
        <v>161524</v>
      </c>
      <c r="H493" s="2">
        <v>890428</v>
      </c>
      <c r="I493" s="2" t="s">
        <v>104</v>
      </c>
      <c r="J493" s="2" t="s">
        <v>368</v>
      </c>
      <c r="K493" s="2">
        <v>2008</v>
      </c>
      <c r="L493" s="2" t="s">
        <v>2972</v>
      </c>
    </row>
    <row r="494" spans="6:12" x14ac:dyDescent="0.3">
      <c r="F494" s="2" t="s">
        <v>3494</v>
      </c>
      <c r="G494" s="2">
        <v>39371</v>
      </c>
      <c r="H494" s="2">
        <v>109876922</v>
      </c>
      <c r="I494" s="2" t="s">
        <v>104</v>
      </c>
      <c r="J494" s="2" t="s">
        <v>1217</v>
      </c>
      <c r="K494" s="2">
        <v>2005</v>
      </c>
      <c r="L494" s="2" t="s">
        <v>1540</v>
      </c>
    </row>
    <row r="495" spans="6:12" x14ac:dyDescent="0.3">
      <c r="F495" s="2" t="s">
        <v>3495</v>
      </c>
      <c r="G495" s="2">
        <v>39372</v>
      </c>
      <c r="H495" s="2">
        <v>2910670</v>
      </c>
      <c r="I495" s="2" t="s">
        <v>2995</v>
      </c>
      <c r="J495" s="2" t="s">
        <v>2972</v>
      </c>
      <c r="K495" s="2">
        <v>2005</v>
      </c>
      <c r="L495" s="2" t="s">
        <v>1217</v>
      </c>
    </row>
    <row r="496" spans="6:12" x14ac:dyDescent="0.3">
      <c r="F496" s="2" t="s">
        <v>3496</v>
      </c>
      <c r="G496" s="2">
        <v>3851</v>
      </c>
      <c r="H496" s="2">
        <v>2870736</v>
      </c>
      <c r="I496" s="2" t="s">
        <v>2995</v>
      </c>
      <c r="J496" s="2" t="s">
        <v>2972</v>
      </c>
      <c r="K496" s="2">
        <v>2005</v>
      </c>
      <c r="L496" s="2" t="s">
        <v>1217</v>
      </c>
    </row>
    <row r="497" spans="6:12" x14ac:dyDescent="0.3">
      <c r="F497" s="2" t="s">
        <v>3497</v>
      </c>
      <c r="G497" s="2">
        <v>39374</v>
      </c>
      <c r="H497" s="2">
        <v>2911619</v>
      </c>
      <c r="I497" s="2" t="s">
        <v>104</v>
      </c>
      <c r="J497" s="2" t="s">
        <v>1217</v>
      </c>
      <c r="K497" s="2">
        <v>2006</v>
      </c>
      <c r="L497" s="2" t="s">
        <v>1561</v>
      </c>
    </row>
    <row r="498" spans="6:12" x14ac:dyDescent="0.3">
      <c r="F498" s="2" t="s">
        <v>3498</v>
      </c>
      <c r="G498" s="2">
        <v>41737</v>
      </c>
      <c r="H498" s="2">
        <v>173434501</v>
      </c>
      <c r="I498" s="2" t="s">
        <v>2995</v>
      </c>
      <c r="J498" s="2" t="s">
        <v>2972</v>
      </c>
      <c r="K498" s="2">
        <v>2003</v>
      </c>
      <c r="L498" s="2" t="s">
        <v>2972</v>
      </c>
    </row>
    <row r="499" spans="6:12" x14ac:dyDescent="0.3">
      <c r="F499" s="2" t="s">
        <v>3499</v>
      </c>
      <c r="G499" s="2">
        <v>39375</v>
      </c>
      <c r="H499" s="2">
        <v>58303674</v>
      </c>
      <c r="I499" s="2" t="s">
        <v>104</v>
      </c>
      <c r="J499" s="2" t="s">
        <v>2972</v>
      </c>
      <c r="K499" s="2">
        <v>2005</v>
      </c>
      <c r="L499" s="2" t="s">
        <v>1217</v>
      </c>
    </row>
    <row r="500" spans="6:12" x14ac:dyDescent="0.3">
      <c r="F500" s="2" t="s">
        <v>3500</v>
      </c>
      <c r="G500" s="2">
        <v>115696622</v>
      </c>
      <c r="H500" s="2">
        <v>115696628</v>
      </c>
      <c r="I500" s="2" t="s">
        <v>104</v>
      </c>
      <c r="J500" s="2" t="s">
        <v>367</v>
      </c>
      <c r="K500" s="2" t="s">
        <v>267</v>
      </c>
      <c r="L500" s="2" t="s">
        <v>2738</v>
      </c>
    </row>
    <row r="501" spans="6:12" x14ac:dyDescent="0.3">
      <c r="F501" s="2" t="s">
        <v>3502</v>
      </c>
      <c r="G501" s="2">
        <v>3852</v>
      </c>
      <c r="H501" s="2">
        <v>2872747</v>
      </c>
      <c r="I501" s="2" t="s">
        <v>104</v>
      </c>
      <c r="J501" s="2" t="s">
        <v>1217</v>
      </c>
      <c r="K501" s="2">
        <v>2007</v>
      </c>
      <c r="L501" s="2" t="s">
        <v>1540</v>
      </c>
    </row>
    <row r="502" spans="6:12" x14ac:dyDescent="0.3">
      <c r="F502" s="2" t="s">
        <v>3503</v>
      </c>
      <c r="G502" s="2">
        <v>60217</v>
      </c>
      <c r="H502" s="2">
        <v>3093780</v>
      </c>
      <c r="I502" s="2" t="s">
        <v>104</v>
      </c>
      <c r="J502" s="2" t="s">
        <v>2972</v>
      </c>
      <c r="K502" s="2">
        <v>2006</v>
      </c>
      <c r="L502" s="2" t="s">
        <v>1540</v>
      </c>
    </row>
    <row r="503" spans="6:12" x14ac:dyDescent="0.3">
      <c r="F503" s="2" t="s">
        <v>3504</v>
      </c>
      <c r="G503" s="2">
        <v>3853</v>
      </c>
      <c r="H503" s="2">
        <v>2874370</v>
      </c>
      <c r="I503" s="2" t="s">
        <v>2995</v>
      </c>
      <c r="J503" s="2" t="s">
        <v>1217</v>
      </c>
      <c r="K503" s="2">
        <v>2007</v>
      </c>
      <c r="L503" s="2" t="s">
        <v>1540</v>
      </c>
    </row>
    <row r="504" spans="6:12" x14ac:dyDescent="0.3">
      <c r="F504" s="2" t="s">
        <v>3505</v>
      </c>
      <c r="G504" s="2">
        <v>144136822</v>
      </c>
      <c r="H504" s="2">
        <v>3094594</v>
      </c>
      <c r="I504" s="2" t="s">
        <v>104</v>
      </c>
      <c r="J504" s="2" t="s">
        <v>486</v>
      </c>
      <c r="K504" s="2">
        <v>2006</v>
      </c>
      <c r="L504" s="2" t="s">
        <v>1561</v>
      </c>
    </row>
    <row r="505" spans="6:12" x14ac:dyDescent="0.3">
      <c r="F505" s="2" t="s">
        <v>3506</v>
      </c>
      <c r="G505" s="2">
        <v>41738</v>
      </c>
      <c r="H505" s="2">
        <v>68613628</v>
      </c>
      <c r="I505" s="2" t="s">
        <v>1219</v>
      </c>
      <c r="J505" s="2" t="s">
        <v>2972</v>
      </c>
      <c r="K505" s="2">
        <v>2003</v>
      </c>
      <c r="L505" s="2" t="s">
        <v>1217</v>
      </c>
    </row>
    <row r="506" spans="6:12" x14ac:dyDescent="0.3">
      <c r="F506" s="2" t="s">
        <v>3507</v>
      </c>
      <c r="G506" s="2">
        <v>60219</v>
      </c>
      <c r="H506" s="2">
        <v>3094326</v>
      </c>
      <c r="I506" s="2" t="s">
        <v>104</v>
      </c>
      <c r="J506" s="2" t="s">
        <v>1217</v>
      </c>
      <c r="K506" s="2">
        <v>2006</v>
      </c>
      <c r="L506" s="2" t="s">
        <v>1540</v>
      </c>
    </row>
    <row r="507" spans="6:12" x14ac:dyDescent="0.3">
      <c r="F507" s="2" t="s">
        <v>3508</v>
      </c>
      <c r="G507" s="2">
        <v>161376</v>
      </c>
      <c r="H507" s="2">
        <v>173434793</v>
      </c>
      <c r="I507" s="2" t="s">
        <v>1219</v>
      </c>
      <c r="J507" s="2" t="s">
        <v>2972</v>
      </c>
      <c r="K507" s="2">
        <v>2007</v>
      </c>
      <c r="L507" s="2" t="s">
        <v>2972</v>
      </c>
    </row>
    <row r="508" spans="6:12" x14ac:dyDescent="0.3">
      <c r="F508" s="2" t="s">
        <v>3509</v>
      </c>
      <c r="G508" s="2">
        <v>41739</v>
      </c>
      <c r="H508" s="2">
        <v>68613771</v>
      </c>
      <c r="I508" s="2" t="s">
        <v>104</v>
      </c>
      <c r="J508" s="2" t="s">
        <v>368</v>
      </c>
      <c r="K508" s="2">
        <v>2003</v>
      </c>
      <c r="L508" s="2" t="s">
        <v>368</v>
      </c>
    </row>
    <row r="509" spans="6:12" x14ac:dyDescent="0.3">
      <c r="F509" s="2" t="s">
        <v>3510</v>
      </c>
      <c r="G509" s="2">
        <v>70680908</v>
      </c>
      <c r="H509" s="2">
        <v>70680983</v>
      </c>
      <c r="I509" s="2" t="s">
        <v>104</v>
      </c>
      <c r="J509" s="2" t="s">
        <v>367</v>
      </c>
      <c r="K509" s="2" t="s">
        <v>267</v>
      </c>
      <c r="L509" s="2" t="s">
        <v>1217</v>
      </c>
    </row>
    <row r="510" spans="6:12" x14ac:dyDescent="0.3">
      <c r="F510" s="2" t="s">
        <v>3511</v>
      </c>
      <c r="G510" s="2">
        <v>39378</v>
      </c>
      <c r="H510" s="2">
        <v>2913541</v>
      </c>
      <c r="I510" s="2" t="s">
        <v>104</v>
      </c>
      <c r="J510" s="2" t="s">
        <v>2972</v>
      </c>
      <c r="K510" s="2">
        <v>2005</v>
      </c>
      <c r="L510" s="2" t="s">
        <v>2972</v>
      </c>
    </row>
    <row r="511" spans="6:12" x14ac:dyDescent="0.3">
      <c r="F511" s="2" t="s">
        <v>3512</v>
      </c>
      <c r="G511" s="2">
        <v>169473392</v>
      </c>
      <c r="H511" s="2">
        <v>124398647</v>
      </c>
      <c r="I511" s="2" t="s">
        <v>2995</v>
      </c>
      <c r="J511" s="2" t="s">
        <v>1561</v>
      </c>
      <c r="K511" s="2">
        <v>2007</v>
      </c>
      <c r="L511" s="2" t="s">
        <v>1561</v>
      </c>
    </row>
    <row r="512" spans="6:12" x14ac:dyDescent="0.3">
      <c r="F512" s="2" t="s">
        <v>3514</v>
      </c>
      <c r="G512" s="2">
        <v>42712</v>
      </c>
      <c r="H512" s="2">
        <v>68624151</v>
      </c>
      <c r="I512" s="2" t="s">
        <v>2995</v>
      </c>
      <c r="J512" s="2" t="s">
        <v>1561</v>
      </c>
      <c r="K512" s="2">
        <v>2003</v>
      </c>
      <c r="L512" s="2" t="s">
        <v>1217</v>
      </c>
    </row>
    <row r="513" spans="6:12" x14ac:dyDescent="0.3">
      <c r="F513" s="2" t="s">
        <v>3516</v>
      </c>
      <c r="G513" s="2">
        <v>39379</v>
      </c>
      <c r="H513" s="2">
        <v>68624306</v>
      </c>
      <c r="I513" s="2" t="s">
        <v>2995</v>
      </c>
      <c r="J513" s="2" t="s">
        <v>1540</v>
      </c>
      <c r="K513" s="2">
        <v>2005</v>
      </c>
      <c r="L513" s="2" t="s">
        <v>1217</v>
      </c>
    </row>
    <row r="514" spans="6:12" x14ac:dyDescent="0.3">
      <c r="F514" s="2" t="s">
        <v>3517</v>
      </c>
      <c r="G514" s="2">
        <v>60218</v>
      </c>
      <c r="H514" s="2">
        <v>3094144</v>
      </c>
      <c r="I514" s="2" t="s">
        <v>104</v>
      </c>
      <c r="J514" s="2" t="s">
        <v>1561</v>
      </c>
      <c r="K514" s="2">
        <v>2006</v>
      </c>
      <c r="L514" s="2" t="s">
        <v>1561</v>
      </c>
    </row>
    <row r="515" spans="6:12" x14ac:dyDescent="0.3">
      <c r="F515" s="2" t="s">
        <v>3518</v>
      </c>
      <c r="G515" s="2">
        <v>169760690</v>
      </c>
      <c r="H515" s="2">
        <v>124508850</v>
      </c>
      <c r="I515" s="2" t="s">
        <v>1219</v>
      </c>
      <c r="J515" s="2" t="s">
        <v>1540</v>
      </c>
      <c r="K515" s="2">
        <v>2008</v>
      </c>
      <c r="L515" s="2" t="s">
        <v>1540</v>
      </c>
    </row>
    <row r="516" spans="6:12" x14ac:dyDescent="0.3">
      <c r="F516" s="2" t="s">
        <v>3519</v>
      </c>
      <c r="G516" s="2">
        <v>169755340</v>
      </c>
      <c r="H516" s="2">
        <v>169766323</v>
      </c>
      <c r="I516" s="2" t="s">
        <v>1219</v>
      </c>
      <c r="J516" s="2" t="s">
        <v>367</v>
      </c>
      <c r="K516" s="2" t="s">
        <v>267</v>
      </c>
      <c r="L516" s="2" t="s">
        <v>1540</v>
      </c>
    </row>
    <row r="517" spans="6:12" x14ac:dyDescent="0.3">
      <c r="F517" s="2" t="s">
        <v>3520</v>
      </c>
      <c r="G517" s="2">
        <v>41831</v>
      </c>
      <c r="H517" s="2">
        <v>173435173</v>
      </c>
      <c r="I517" s="2" t="s">
        <v>2995</v>
      </c>
      <c r="J517" s="2" t="s">
        <v>368</v>
      </c>
      <c r="K517" s="2">
        <v>2003</v>
      </c>
      <c r="L517" s="2" t="s">
        <v>2972</v>
      </c>
    </row>
    <row r="518" spans="6:12" x14ac:dyDescent="0.3">
      <c r="F518" s="2" t="s">
        <v>3522</v>
      </c>
      <c r="G518" s="2">
        <v>161355</v>
      </c>
      <c r="H518" s="2">
        <v>124470861</v>
      </c>
      <c r="I518" s="2" t="s">
        <v>104</v>
      </c>
      <c r="J518" s="2" t="s">
        <v>486</v>
      </c>
      <c r="K518" s="2">
        <v>2008</v>
      </c>
      <c r="L518" s="2" t="s">
        <v>1540</v>
      </c>
    </row>
    <row r="519" spans="6:12" x14ac:dyDescent="0.3">
      <c r="F519" s="2" t="s">
        <v>3523</v>
      </c>
      <c r="G519" s="2">
        <v>41836</v>
      </c>
      <c r="H519" s="2">
        <v>173435545</v>
      </c>
      <c r="I519" s="2" t="s">
        <v>1219</v>
      </c>
      <c r="J519" s="2" t="s">
        <v>1217</v>
      </c>
      <c r="K519" s="2">
        <v>2003</v>
      </c>
      <c r="L519" s="2" t="s">
        <v>1540</v>
      </c>
    </row>
    <row r="520" spans="6:12" x14ac:dyDescent="0.3">
      <c r="F520" s="2" t="s">
        <v>3524</v>
      </c>
      <c r="G520" s="2">
        <v>39380</v>
      </c>
      <c r="H520" s="2">
        <v>2915472</v>
      </c>
      <c r="I520" s="2" t="s">
        <v>104</v>
      </c>
      <c r="J520" s="2" t="s">
        <v>2972</v>
      </c>
      <c r="K520" s="2">
        <v>2005</v>
      </c>
      <c r="L520" s="2" t="s">
        <v>1217</v>
      </c>
    </row>
    <row r="521" spans="6:12" x14ac:dyDescent="0.3">
      <c r="F521" s="2" t="s">
        <v>3525</v>
      </c>
      <c r="G521" s="2">
        <v>39381</v>
      </c>
      <c r="H521" s="2">
        <v>2915850</v>
      </c>
      <c r="I521" s="2" t="s">
        <v>104</v>
      </c>
      <c r="J521" s="2" t="s">
        <v>2972</v>
      </c>
      <c r="K521" s="2">
        <v>2005</v>
      </c>
      <c r="L521" s="2" t="s">
        <v>2972</v>
      </c>
    </row>
    <row r="522" spans="6:12" x14ac:dyDescent="0.3">
      <c r="F522" s="2" t="s">
        <v>3526</v>
      </c>
      <c r="G522" s="2">
        <v>41850</v>
      </c>
      <c r="H522" s="2">
        <v>68642326</v>
      </c>
      <c r="I522" s="2" t="s">
        <v>104</v>
      </c>
      <c r="J522" s="2" t="s">
        <v>368</v>
      </c>
      <c r="K522" s="2">
        <v>2009</v>
      </c>
      <c r="L522" s="2" t="s">
        <v>1217</v>
      </c>
    </row>
    <row r="523" spans="6:12" x14ac:dyDescent="0.3">
      <c r="F523" s="2" t="s">
        <v>3527</v>
      </c>
      <c r="G523" s="2">
        <v>44666</v>
      </c>
      <c r="H523" s="2">
        <v>2999242</v>
      </c>
      <c r="I523" s="2" t="s">
        <v>104</v>
      </c>
      <c r="J523" s="2" t="s">
        <v>486</v>
      </c>
      <c r="K523" s="2">
        <v>2004</v>
      </c>
      <c r="L523" s="2" t="s">
        <v>1217</v>
      </c>
    </row>
    <row r="524" spans="6:12" x14ac:dyDescent="0.3">
      <c r="F524" s="2" t="s">
        <v>3528</v>
      </c>
      <c r="G524" s="2">
        <v>161662</v>
      </c>
      <c r="H524" s="2">
        <v>124524022</v>
      </c>
      <c r="I524" s="2" t="s">
        <v>104</v>
      </c>
      <c r="J524" s="2" t="s">
        <v>486</v>
      </c>
      <c r="K524" s="2">
        <v>2008</v>
      </c>
      <c r="L524" s="2" t="s">
        <v>1217</v>
      </c>
    </row>
    <row r="525" spans="6:12" x14ac:dyDescent="0.3">
      <c r="F525" s="2" t="s">
        <v>3529</v>
      </c>
      <c r="G525" s="2">
        <v>41851</v>
      </c>
      <c r="H525" s="2">
        <v>173435874</v>
      </c>
      <c r="I525" s="2" t="s">
        <v>2995</v>
      </c>
      <c r="J525" s="2" t="s">
        <v>368</v>
      </c>
      <c r="K525" s="2">
        <v>2003</v>
      </c>
      <c r="L525" s="2" t="s">
        <v>2972</v>
      </c>
    </row>
    <row r="526" spans="6:12" x14ac:dyDescent="0.3">
      <c r="F526" s="2" t="s">
        <v>3530</v>
      </c>
      <c r="G526" s="2">
        <v>61407</v>
      </c>
      <c r="H526" s="2">
        <v>3103881</v>
      </c>
      <c r="I526" s="2" t="s">
        <v>104</v>
      </c>
      <c r="J526" s="2" t="s">
        <v>368</v>
      </c>
      <c r="K526" s="2">
        <v>2006</v>
      </c>
      <c r="L526" s="2" t="s">
        <v>1217</v>
      </c>
    </row>
    <row r="527" spans="6:12" x14ac:dyDescent="0.3">
      <c r="F527" s="2" t="s">
        <v>3531</v>
      </c>
      <c r="G527" s="2">
        <v>41852</v>
      </c>
      <c r="H527" s="2">
        <v>68642925</v>
      </c>
      <c r="I527" s="2" t="s">
        <v>104</v>
      </c>
      <c r="J527" s="2" t="s">
        <v>368</v>
      </c>
      <c r="K527" s="2">
        <v>2003</v>
      </c>
      <c r="L527" s="2" t="s">
        <v>368</v>
      </c>
    </row>
    <row r="528" spans="6:12" x14ac:dyDescent="0.3">
      <c r="F528" s="2" t="s">
        <v>3532</v>
      </c>
      <c r="G528" s="2">
        <v>39382</v>
      </c>
      <c r="H528" s="2">
        <v>124408927</v>
      </c>
      <c r="I528" s="2" t="s">
        <v>104</v>
      </c>
      <c r="J528" s="2" t="s">
        <v>368</v>
      </c>
      <c r="K528" s="2">
        <v>2005</v>
      </c>
      <c r="L528" s="2" t="s">
        <v>368</v>
      </c>
    </row>
    <row r="529" spans="6:12" x14ac:dyDescent="0.3">
      <c r="F529" s="2" t="s">
        <v>3533</v>
      </c>
      <c r="G529" s="2">
        <v>169234201</v>
      </c>
      <c r="H529" s="2">
        <v>173436322</v>
      </c>
      <c r="I529" s="2" t="s">
        <v>1219</v>
      </c>
      <c r="J529" s="2" t="s">
        <v>2972</v>
      </c>
      <c r="K529" s="2">
        <v>2005</v>
      </c>
      <c r="L529" s="2" t="s">
        <v>368</v>
      </c>
    </row>
    <row r="530" spans="6:12" x14ac:dyDescent="0.3">
      <c r="F530" s="2" t="s">
        <v>3534</v>
      </c>
      <c r="G530" s="2">
        <v>169233669</v>
      </c>
      <c r="H530" s="2">
        <v>169233911</v>
      </c>
      <c r="I530" s="2" t="s">
        <v>104</v>
      </c>
      <c r="J530" s="2" t="s">
        <v>367</v>
      </c>
      <c r="K530" s="2" t="s">
        <v>267</v>
      </c>
      <c r="L530" s="2" t="s">
        <v>2972</v>
      </c>
    </row>
    <row r="531" spans="6:12" x14ac:dyDescent="0.3">
      <c r="F531" s="2" t="s">
        <v>3535</v>
      </c>
      <c r="G531" s="2">
        <v>39384</v>
      </c>
      <c r="H531" s="2">
        <v>173436715</v>
      </c>
      <c r="I531" s="2" t="s">
        <v>104</v>
      </c>
      <c r="J531" s="2" t="s">
        <v>2972</v>
      </c>
      <c r="K531" s="2">
        <v>2005</v>
      </c>
      <c r="L531" s="2" t="s">
        <v>1217</v>
      </c>
    </row>
    <row r="532" spans="6:12" x14ac:dyDescent="0.3">
      <c r="F532" s="2" t="s">
        <v>3536</v>
      </c>
      <c r="G532" s="2">
        <v>41810</v>
      </c>
      <c r="H532" s="2">
        <v>68623209</v>
      </c>
      <c r="I532" s="2" t="s">
        <v>104</v>
      </c>
      <c r="J532" s="2" t="s">
        <v>2972</v>
      </c>
      <c r="K532" s="2">
        <v>2003</v>
      </c>
      <c r="L532" s="2" t="s">
        <v>1540</v>
      </c>
    </row>
    <row r="533" spans="6:12" x14ac:dyDescent="0.3">
      <c r="F533" s="2" t="s">
        <v>3537</v>
      </c>
      <c r="G533" s="2">
        <v>44591</v>
      </c>
      <c r="H533" s="2">
        <v>124434064</v>
      </c>
      <c r="I533" s="2" t="s">
        <v>104</v>
      </c>
      <c r="J533" s="2" t="s">
        <v>2972</v>
      </c>
      <c r="K533" s="2">
        <v>2004</v>
      </c>
      <c r="L533" s="2" t="s">
        <v>1561</v>
      </c>
    </row>
    <row r="534" spans="6:12" x14ac:dyDescent="0.3">
      <c r="F534" s="2" t="s">
        <v>3538</v>
      </c>
      <c r="G534" s="2">
        <v>152783714</v>
      </c>
      <c r="H534" s="2">
        <v>172115852</v>
      </c>
      <c r="I534" s="2" t="s">
        <v>104</v>
      </c>
      <c r="J534" s="2" t="s">
        <v>367</v>
      </c>
      <c r="K534" s="2" t="s">
        <v>267</v>
      </c>
      <c r="L534" s="2" t="s">
        <v>486</v>
      </c>
    </row>
    <row r="535" spans="6:12" x14ac:dyDescent="0.3">
      <c r="F535" s="2" t="s">
        <v>3539</v>
      </c>
      <c r="G535" s="2">
        <v>39385</v>
      </c>
      <c r="H535" s="2">
        <v>2918526</v>
      </c>
      <c r="I535" s="2" t="s">
        <v>104</v>
      </c>
      <c r="J535" s="2" t="s">
        <v>1540</v>
      </c>
      <c r="K535" s="2">
        <v>2007</v>
      </c>
      <c r="L535" s="2" t="s">
        <v>1561</v>
      </c>
    </row>
    <row r="536" spans="6:12" x14ac:dyDescent="0.3">
      <c r="F536" s="2" t="s">
        <v>3540</v>
      </c>
      <c r="G536" s="2">
        <v>60201</v>
      </c>
      <c r="H536" s="2">
        <v>3091753</v>
      </c>
      <c r="I536" s="2" t="s">
        <v>104</v>
      </c>
      <c r="J536" s="2" t="s">
        <v>486</v>
      </c>
      <c r="K536" s="2">
        <v>2006</v>
      </c>
      <c r="L536" s="2" t="s">
        <v>1561</v>
      </c>
    </row>
    <row r="537" spans="6:12" x14ac:dyDescent="0.3">
      <c r="F537" s="2" t="s">
        <v>3541</v>
      </c>
      <c r="G537" s="2">
        <v>39386</v>
      </c>
      <c r="H537" s="2">
        <v>2920499</v>
      </c>
      <c r="I537" s="2" t="s">
        <v>104</v>
      </c>
      <c r="J537" s="2" t="s">
        <v>1540</v>
      </c>
      <c r="K537" s="2">
        <v>2007</v>
      </c>
      <c r="L537" s="2" t="s">
        <v>1561</v>
      </c>
    </row>
    <row r="538" spans="6:12" x14ac:dyDescent="0.3">
      <c r="F538" s="2" t="s">
        <v>3542</v>
      </c>
      <c r="G538" s="2">
        <v>39387</v>
      </c>
      <c r="H538" s="2">
        <v>124409680</v>
      </c>
      <c r="I538" s="2" t="s">
        <v>104</v>
      </c>
      <c r="J538" s="2" t="s">
        <v>368</v>
      </c>
      <c r="K538" s="2">
        <v>2014</v>
      </c>
      <c r="L538" s="2" t="s">
        <v>1540</v>
      </c>
    </row>
    <row r="539" spans="6:12" x14ac:dyDescent="0.3">
      <c r="F539" s="2" t="s">
        <v>3543</v>
      </c>
      <c r="G539" s="2">
        <v>60202</v>
      </c>
      <c r="H539" s="2">
        <v>3091946</v>
      </c>
      <c r="I539" s="2" t="s">
        <v>104</v>
      </c>
      <c r="J539" s="2" t="s">
        <v>1217</v>
      </c>
      <c r="K539" s="2">
        <v>2006</v>
      </c>
      <c r="L539" s="2" t="s">
        <v>1561</v>
      </c>
    </row>
    <row r="540" spans="6:12" x14ac:dyDescent="0.3">
      <c r="F540" s="2" t="s">
        <v>3544</v>
      </c>
      <c r="G540" s="2">
        <v>39388</v>
      </c>
      <c r="H540" s="2">
        <v>2921825</v>
      </c>
      <c r="I540" s="2" t="s">
        <v>104</v>
      </c>
      <c r="J540" s="2" t="s">
        <v>1217</v>
      </c>
      <c r="K540" s="2">
        <v>2005</v>
      </c>
      <c r="L540" s="2" t="s">
        <v>1217</v>
      </c>
    </row>
    <row r="541" spans="6:12" x14ac:dyDescent="0.3">
      <c r="F541" s="2" t="s">
        <v>3546</v>
      </c>
      <c r="G541" s="2">
        <v>169234837</v>
      </c>
      <c r="H541" s="2">
        <v>169234849</v>
      </c>
      <c r="I541" s="2" t="s">
        <v>104</v>
      </c>
      <c r="J541" s="2" t="s">
        <v>367</v>
      </c>
      <c r="K541" s="2" t="s">
        <v>267</v>
      </c>
      <c r="L541" s="2" t="s">
        <v>1217</v>
      </c>
    </row>
    <row r="542" spans="6:12" x14ac:dyDescent="0.3">
      <c r="F542" s="2" t="s">
        <v>3547</v>
      </c>
      <c r="G542" s="2">
        <v>176486271</v>
      </c>
      <c r="H542" s="2">
        <v>176486288</v>
      </c>
      <c r="I542" s="2" t="s">
        <v>1219</v>
      </c>
      <c r="J542" s="2" t="s">
        <v>367</v>
      </c>
      <c r="K542" s="2" t="s">
        <v>267</v>
      </c>
      <c r="L542" s="2" t="s">
        <v>2972</v>
      </c>
    </row>
    <row r="543" spans="6:12" x14ac:dyDescent="0.3">
      <c r="F543" s="2" t="s">
        <v>3548</v>
      </c>
      <c r="G543" s="2">
        <v>169236406</v>
      </c>
      <c r="H543" s="2">
        <v>124511558</v>
      </c>
      <c r="I543" s="2" t="s">
        <v>104</v>
      </c>
      <c r="J543" s="2" t="s">
        <v>1217</v>
      </c>
      <c r="K543" s="2">
        <v>2008</v>
      </c>
      <c r="L543" s="2" t="s">
        <v>1540</v>
      </c>
    </row>
    <row r="544" spans="6:12" x14ac:dyDescent="0.3">
      <c r="F544" s="2" t="s">
        <v>3549</v>
      </c>
      <c r="G544" s="2">
        <v>169234885</v>
      </c>
      <c r="H544" s="2">
        <v>169234948</v>
      </c>
      <c r="I544" s="2" t="s">
        <v>104</v>
      </c>
      <c r="J544" s="2" t="s">
        <v>367</v>
      </c>
      <c r="K544" s="2" t="s">
        <v>267</v>
      </c>
      <c r="L544" s="2" t="s">
        <v>1217</v>
      </c>
    </row>
    <row r="545" spans="6:12" x14ac:dyDescent="0.3">
      <c r="F545" s="2" t="s">
        <v>3550</v>
      </c>
      <c r="G545" s="2">
        <v>60112</v>
      </c>
      <c r="H545" s="2">
        <v>80673588</v>
      </c>
      <c r="I545" s="2" t="s">
        <v>104</v>
      </c>
      <c r="J545" s="2" t="s">
        <v>368</v>
      </c>
      <c r="K545" s="2">
        <v>2006</v>
      </c>
      <c r="L545" s="2" t="s">
        <v>368</v>
      </c>
    </row>
    <row r="546" spans="6:12" x14ac:dyDescent="0.3">
      <c r="F546" s="2" t="s">
        <v>3551</v>
      </c>
      <c r="G546" s="2">
        <v>44577</v>
      </c>
      <c r="H546" s="2">
        <v>2995521</v>
      </c>
      <c r="I546" s="2" t="s">
        <v>104</v>
      </c>
      <c r="J546" s="2" t="s">
        <v>1217</v>
      </c>
      <c r="K546" s="2">
        <v>2004</v>
      </c>
      <c r="L546" s="2" t="s">
        <v>1217</v>
      </c>
    </row>
    <row r="547" spans="6:12" x14ac:dyDescent="0.3">
      <c r="F547" s="2" t="s">
        <v>3552</v>
      </c>
      <c r="G547" s="2">
        <v>161317</v>
      </c>
      <c r="H547" s="2">
        <v>124464702</v>
      </c>
      <c r="I547" s="2" t="s">
        <v>104</v>
      </c>
      <c r="J547" s="2" t="s">
        <v>368</v>
      </c>
      <c r="K547" s="2">
        <v>2008</v>
      </c>
      <c r="L547" s="2" t="s">
        <v>368</v>
      </c>
    </row>
    <row r="548" spans="6:12" x14ac:dyDescent="0.3">
      <c r="F548" s="2" t="s">
        <v>3553</v>
      </c>
      <c r="G548" s="2">
        <v>161349</v>
      </c>
      <c r="H548" s="2">
        <v>109901444</v>
      </c>
      <c r="I548" s="2" t="s">
        <v>104</v>
      </c>
      <c r="J548" s="2" t="s">
        <v>486</v>
      </c>
      <c r="K548" s="2">
        <v>2008</v>
      </c>
      <c r="L548" s="2" t="s">
        <v>368</v>
      </c>
    </row>
    <row r="549" spans="6:12" x14ac:dyDescent="0.3">
      <c r="F549" s="2" t="s">
        <v>3554</v>
      </c>
      <c r="G549" s="2">
        <v>161624</v>
      </c>
      <c r="H549" s="2">
        <v>124517235</v>
      </c>
      <c r="I549" s="2" t="s">
        <v>104</v>
      </c>
      <c r="J549" s="2" t="s">
        <v>1217</v>
      </c>
      <c r="K549" s="2">
        <v>2008</v>
      </c>
      <c r="L549" s="2" t="s">
        <v>1217</v>
      </c>
    </row>
    <row r="550" spans="6:12" x14ac:dyDescent="0.3">
      <c r="F550" s="2" t="s">
        <v>3555</v>
      </c>
      <c r="G550" s="2">
        <v>61401</v>
      </c>
      <c r="H550" s="2">
        <v>124456571</v>
      </c>
      <c r="I550" s="2" t="s">
        <v>104</v>
      </c>
      <c r="J550" s="2" t="s">
        <v>1217</v>
      </c>
      <c r="K550" s="2">
        <v>2006</v>
      </c>
      <c r="L550" s="2" t="s">
        <v>1217</v>
      </c>
    </row>
    <row r="551" spans="6:12" x14ac:dyDescent="0.3">
      <c r="F551" s="2" t="s">
        <v>3556</v>
      </c>
      <c r="G551" s="2">
        <v>61402</v>
      </c>
      <c r="H551" s="2">
        <v>124456675</v>
      </c>
      <c r="I551" s="2" t="s">
        <v>104</v>
      </c>
      <c r="J551" s="2" t="s">
        <v>1217</v>
      </c>
      <c r="K551" s="2">
        <v>2006</v>
      </c>
      <c r="L551" s="2" t="s">
        <v>1217</v>
      </c>
    </row>
    <row r="552" spans="6:12" x14ac:dyDescent="0.3">
      <c r="F552" s="2" t="s">
        <v>3557</v>
      </c>
      <c r="G552" s="2">
        <v>61403</v>
      </c>
      <c r="H552" s="2">
        <v>124456804</v>
      </c>
      <c r="I552" s="2" t="s">
        <v>104</v>
      </c>
      <c r="J552" s="2" t="s">
        <v>1217</v>
      </c>
      <c r="K552" s="2">
        <v>2006</v>
      </c>
      <c r="L552" s="2" t="s">
        <v>368</v>
      </c>
    </row>
    <row r="553" spans="6:12" x14ac:dyDescent="0.3">
      <c r="F553" s="2" t="s">
        <v>3558</v>
      </c>
      <c r="G553" s="2">
        <v>61404</v>
      </c>
      <c r="H553" s="2">
        <v>3103753</v>
      </c>
      <c r="I553" s="2" t="s">
        <v>104</v>
      </c>
      <c r="J553" s="2" t="s">
        <v>1217</v>
      </c>
      <c r="K553" s="2">
        <v>2006</v>
      </c>
      <c r="L553" s="2" t="s">
        <v>1217</v>
      </c>
    </row>
    <row r="554" spans="6:12" x14ac:dyDescent="0.3">
      <c r="F554" s="2" t="s">
        <v>3559</v>
      </c>
      <c r="G554" s="2">
        <v>129495899</v>
      </c>
      <c r="H554" s="2">
        <v>129495910</v>
      </c>
      <c r="I554" s="2" t="s">
        <v>104</v>
      </c>
      <c r="J554" s="2" t="s">
        <v>367</v>
      </c>
      <c r="K554" s="2" t="s">
        <v>267</v>
      </c>
      <c r="L554" s="2" t="s">
        <v>486</v>
      </c>
    </row>
    <row r="555" spans="6:12" x14ac:dyDescent="0.3">
      <c r="F555" s="2" t="s">
        <v>3560</v>
      </c>
      <c r="G555" s="2">
        <v>44993</v>
      </c>
      <c r="H555" s="2">
        <v>2999889</v>
      </c>
      <c r="I555" s="2" t="s">
        <v>104</v>
      </c>
      <c r="J555" s="2" t="s">
        <v>2972</v>
      </c>
      <c r="K555" s="2">
        <v>2004</v>
      </c>
      <c r="L555" s="2" t="s">
        <v>368</v>
      </c>
    </row>
    <row r="556" spans="6:12" x14ac:dyDescent="0.3">
      <c r="F556" s="2" t="s">
        <v>3561</v>
      </c>
      <c r="G556" s="2">
        <v>161660</v>
      </c>
      <c r="H556" s="2">
        <v>178201355</v>
      </c>
      <c r="I556" s="2" t="s">
        <v>1219</v>
      </c>
      <c r="J556" s="2" t="s">
        <v>486</v>
      </c>
      <c r="K556" s="2">
        <v>2004</v>
      </c>
      <c r="L556" s="2" t="s">
        <v>1217</v>
      </c>
    </row>
    <row r="557" spans="6:12" x14ac:dyDescent="0.3">
      <c r="F557" s="2" t="s">
        <v>3562</v>
      </c>
      <c r="G557" s="2">
        <v>176486255</v>
      </c>
      <c r="H557" s="2">
        <v>176486260</v>
      </c>
      <c r="I557" s="2" t="s">
        <v>1219</v>
      </c>
      <c r="J557" s="2" t="s">
        <v>367</v>
      </c>
      <c r="K557" s="2" t="s">
        <v>267</v>
      </c>
      <c r="L557" s="2" t="s">
        <v>2972</v>
      </c>
    </row>
    <row r="558" spans="6:12" x14ac:dyDescent="0.3">
      <c r="F558" s="2" t="s">
        <v>3563</v>
      </c>
      <c r="G558" s="2">
        <v>63142</v>
      </c>
      <c r="H558" s="2">
        <v>3121523</v>
      </c>
      <c r="I558" s="2" t="s">
        <v>104</v>
      </c>
      <c r="J558" s="2" t="s">
        <v>1561</v>
      </c>
      <c r="K558" s="2">
        <v>2007</v>
      </c>
      <c r="L558" s="2" t="s">
        <v>368</v>
      </c>
    </row>
    <row r="559" spans="6:12" x14ac:dyDescent="0.3">
      <c r="F559" s="2" t="s">
        <v>3564</v>
      </c>
      <c r="G559" s="2">
        <v>63157</v>
      </c>
      <c r="H559" s="2">
        <v>3124169</v>
      </c>
      <c r="I559" s="2" t="s">
        <v>104</v>
      </c>
      <c r="J559" s="2" t="s">
        <v>486</v>
      </c>
      <c r="K559" s="2">
        <v>2007</v>
      </c>
      <c r="L559" s="2" t="s">
        <v>2972</v>
      </c>
    </row>
    <row r="560" spans="6:12" x14ac:dyDescent="0.3">
      <c r="F560" s="2" t="s">
        <v>3565</v>
      </c>
      <c r="G560" s="2">
        <v>61406</v>
      </c>
      <c r="H560" s="2">
        <v>124456946</v>
      </c>
      <c r="I560" s="2" t="s">
        <v>104</v>
      </c>
      <c r="J560" s="2" t="s">
        <v>1217</v>
      </c>
      <c r="K560" s="2">
        <v>2006</v>
      </c>
      <c r="L560" s="2" t="s">
        <v>1217</v>
      </c>
    </row>
    <row r="561" spans="6:12" x14ac:dyDescent="0.3">
      <c r="F561" s="2" t="s">
        <v>3566</v>
      </c>
      <c r="G561" s="2">
        <v>161716</v>
      </c>
      <c r="H561" s="2">
        <v>124532986</v>
      </c>
      <c r="I561" s="2" t="s">
        <v>104</v>
      </c>
      <c r="J561" s="2" t="s">
        <v>486</v>
      </c>
      <c r="K561" s="2">
        <v>2004</v>
      </c>
      <c r="L561" s="2" t="s">
        <v>1217</v>
      </c>
    </row>
    <row r="562" spans="6:12" x14ac:dyDescent="0.3">
      <c r="F562" s="2" t="s">
        <v>3567</v>
      </c>
      <c r="G562" s="2">
        <v>161554</v>
      </c>
      <c r="H562" s="2">
        <v>124505725</v>
      </c>
      <c r="I562" s="2" t="s">
        <v>104</v>
      </c>
      <c r="J562" s="2" t="s">
        <v>486</v>
      </c>
      <c r="K562" s="2">
        <v>2004</v>
      </c>
      <c r="L562" s="2" t="s">
        <v>486</v>
      </c>
    </row>
    <row r="563" spans="6:12" x14ac:dyDescent="0.3">
      <c r="F563" s="2" t="s">
        <v>3568</v>
      </c>
      <c r="G563" s="2">
        <v>63154</v>
      </c>
      <c r="H563" s="2">
        <v>124463476</v>
      </c>
      <c r="I563" s="2" t="s">
        <v>104</v>
      </c>
      <c r="J563" s="2" t="s">
        <v>2972</v>
      </c>
      <c r="K563" s="2">
        <v>2007</v>
      </c>
      <c r="L563" s="2" t="s">
        <v>1217</v>
      </c>
    </row>
    <row r="564" spans="6:12" x14ac:dyDescent="0.3">
      <c r="F564" s="2" t="s">
        <v>3569</v>
      </c>
      <c r="G564" s="2">
        <v>161523</v>
      </c>
      <c r="H564" s="2">
        <v>124499677</v>
      </c>
      <c r="I564" s="2" t="s">
        <v>104</v>
      </c>
      <c r="J564" s="2" t="s">
        <v>486</v>
      </c>
      <c r="K564" s="2">
        <v>2007</v>
      </c>
      <c r="L564" s="2" t="s">
        <v>1217</v>
      </c>
    </row>
    <row r="565" spans="6:12" x14ac:dyDescent="0.3">
      <c r="F565" s="2" t="s">
        <v>3570</v>
      </c>
      <c r="G565" s="2">
        <v>161560</v>
      </c>
      <c r="H565" s="2">
        <v>124506650</v>
      </c>
      <c r="I565" s="2" t="s">
        <v>104</v>
      </c>
      <c r="J565" s="2" t="s">
        <v>486</v>
      </c>
      <c r="K565" s="2">
        <v>2007</v>
      </c>
      <c r="L565" s="2" t="s">
        <v>1217</v>
      </c>
    </row>
    <row r="566" spans="6:12" x14ac:dyDescent="0.3">
      <c r="F566" s="2" t="s">
        <v>3571</v>
      </c>
      <c r="G566" s="2">
        <v>161690</v>
      </c>
      <c r="H566" s="2">
        <v>109914729</v>
      </c>
      <c r="I566" s="2" t="s">
        <v>104</v>
      </c>
      <c r="J566" s="2" t="s">
        <v>486</v>
      </c>
      <c r="K566" s="2">
        <v>2012</v>
      </c>
      <c r="L566" s="2" t="s">
        <v>486</v>
      </c>
    </row>
    <row r="567" spans="6:12" x14ac:dyDescent="0.3">
      <c r="F567" s="2" t="s">
        <v>3572</v>
      </c>
      <c r="G567" s="2">
        <v>161545</v>
      </c>
      <c r="H567" s="2">
        <v>178201678</v>
      </c>
      <c r="I567" s="2" t="s">
        <v>1219</v>
      </c>
      <c r="J567" s="2" t="s">
        <v>486</v>
      </c>
      <c r="K567" s="2">
        <v>2007</v>
      </c>
      <c r="L567" s="2" t="s">
        <v>1540</v>
      </c>
    </row>
    <row r="568" spans="6:12" x14ac:dyDescent="0.3">
      <c r="F568" s="2" t="s">
        <v>3573</v>
      </c>
      <c r="G568" s="2">
        <v>161646</v>
      </c>
      <c r="H568" s="2">
        <v>124520916</v>
      </c>
      <c r="I568" s="2" t="s">
        <v>104</v>
      </c>
      <c r="J568" s="2" t="s">
        <v>486</v>
      </c>
      <c r="K568" s="2">
        <v>2007</v>
      </c>
      <c r="L568" s="2" t="s">
        <v>486</v>
      </c>
    </row>
    <row r="569" spans="6:12" x14ac:dyDescent="0.3">
      <c r="F569" s="2" t="s">
        <v>3574</v>
      </c>
      <c r="G569" s="2">
        <v>161445</v>
      </c>
      <c r="H569" s="2">
        <v>178201830</v>
      </c>
      <c r="I569" s="2" t="s">
        <v>1219</v>
      </c>
      <c r="J569" s="2" t="s">
        <v>486</v>
      </c>
      <c r="K569" s="2">
        <v>2007</v>
      </c>
      <c r="L569" s="2" t="s">
        <v>1217</v>
      </c>
    </row>
    <row r="570" spans="6:12" x14ac:dyDescent="0.3">
      <c r="F570" s="2" t="s">
        <v>3575</v>
      </c>
      <c r="G570" s="2">
        <v>161423</v>
      </c>
      <c r="H570" s="2">
        <v>124482181</v>
      </c>
      <c r="I570" s="2" t="s">
        <v>104</v>
      </c>
      <c r="J570" s="2" t="s">
        <v>2972</v>
      </c>
      <c r="K570" s="2">
        <v>2007</v>
      </c>
      <c r="L570" s="2" t="s">
        <v>368</v>
      </c>
    </row>
    <row r="571" spans="6:12" x14ac:dyDescent="0.3">
      <c r="F571" s="2" t="s">
        <v>3576</v>
      </c>
      <c r="G571" s="2">
        <v>161700</v>
      </c>
      <c r="H571" s="2">
        <v>68634807</v>
      </c>
      <c r="I571" s="2" t="s">
        <v>104</v>
      </c>
      <c r="J571" s="2" t="s">
        <v>368</v>
      </c>
      <c r="K571" s="2">
        <v>2008</v>
      </c>
      <c r="L571" s="2" t="s">
        <v>368</v>
      </c>
    </row>
    <row r="572" spans="6:12" x14ac:dyDescent="0.3">
      <c r="F572" s="2" t="s">
        <v>3577</v>
      </c>
      <c r="G572" s="2">
        <v>195460</v>
      </c>
      <c r="H572" s="2">
        <v>68635060</v>
      </c>
      <c r="I572" s="2" t="s">
        <v>104</v>
      </c>
      <c r="J572" s="2" t="s">
        <v>368</v>
      </c>
      <c r="K572" s="2">
        <v>2010</v>
      </c>
      <c r="L572" s="2" t="s">
        <v>368</v>
      </c>
    </row>
    <row r="573" spans="6:12" x14ac:dyDescent="0.3">
      <c r="F573" s="2" t="s">
        <v>3578</v>
      </c>
      <c r="G573" s="2">
        <v>195462</v>
      </c>
      <c r="H573" s="2">
        <v>68635178</v>
      </c>
      <c r="I573" s="2" t="s">
        <v>104</v>
      </c>
      <c r="J573" s="2" t="s">
        <v>368</v>
      </c>
      <c r="K573" s="2">
        <v>2010</v>
      </c>
      <c r="L573" s="2" t="s">
        <v>368</v>
      </c>
    </row>
    <row r="574" spans="6:12" x14ac:dyDescent="0.3">
      <c r="F574" s="2" t="s">
        <v>3579</v>
      </c>
      <c r="G574" s="2">
        <v>161628</v>
      </c>
      <c r="H574" s="2">
        <v>68635314</v>
      </c>
      <c r="I574" s="2" t="s">
        <v>104</v>
      </c>
      <c r="J574" s="2" t="s">
        <v>368</v>
      </c>
      <c r="K574" s="2">
        <v>2008</v>
      </c>
      <c r="L574" s="2" t="s">
        <v>368</v>
      </c>
    </row>
    <row r="575" spans="6:12" x14ac:dyDescent="0.3">
      <c r="F575" s="2" t="s">
        <v>3580</v>
      </c>
      <c r="G575" s="2">
        <v>161346</v>
      </c>
      <c r="H575" s="2">
        <v>68635469</v>
      </c>
      <c r="I575" s="2" t="s">
        <v>104</v>
      </c>
      <c r="J575" s="2" t="s">
        <v>368</v>
      </c>
      <c r="K575" s="2">
        <v>2008</v>
      </c>
      <c r="L575" s="2" t="s">
        <v>368</v>
      </c>
    </row>
    <row r="576" spans="6:12" x14ac:dyDescent="0.3">
      <c r="F576" s="2" t="s">
        <v>3581</v>
      </c>
      <c r="G576" s="2">
        <v>161428</v>
      </c>
      <c r="H576" s="2">
        <v>124483384</v>
      </c>
      <c r="I576" s="2" t="s">
        <v>104</v>
      </c>
      <c r="J576" s="2" t="s">
        <v>1561</v>
      </c>
      <c r="K576" s="2">
        <v>2008</v>
      </c>
      <c r="L576" s="2" t="s">
        <v>368</v>
      </c>
    </row>
    <row r="577" spans="6:12" x14ac:dyDescent="0.3">
      <c r="F577" s="2" t="s">
        <v>3582</v>
      </c>
      <c r="G577" s="2">
        <v>161632</v>
      </c>
      <c r="H577" s="2">
        <v>109913192</v>
      </c>
      <c r="I577" s="2" t="s">
        <v>104</v>
      </c>
      <c r="J577" s="2" t="s">
        <v>486</v>
      </c>
      <c r="K577" s="2">
        <v>2007</v>
      </c>
      <c r="L577" s="2" t="s">
        <v>486</v>
      </c>
    </row>
    <row r="578" spans="6:12" x14ac:dyDescent="0.3">
      <c r="F578" s="2" t="s">
        <v>3583</v>
      </c>
      <c r="G578" s="2">
        <v>161746</v>
      </c>
      <c r="H578" s="2">
        <v>124537558</v>
      </c>
      <c r="I578" s="2" t="s">
        <v>104</v>
      </c>
      <c r="J578" s="2" t="s">
        <v>1217</v>
      </c>
      <c r="K578" s="2">
        <v>2007</v>
      </c>
      <c r="L578" s="2" t="s">
        <v>2972</v>
      </c>
    </row>
    <row r="579" spans="6:12" x14ac:dyDescent="0.3">
      <c r="F579" s="2" t="s">
        <v>3584</v>
      </c>
      <c r="G579" s="2">
        <v>161663</v>
      </c>
      <c r="H579" s="2">
        <v>109914005</v>
      </c>
      <c r="I579" s="2" t="s">
        <v>104</v>
      </c>
      <c r="J579" s="2" t="s">
        <v>486</v>
      </c>
      <c r="K579" s="2">
        <v>2005</v>
      </c>
      <c r="L579" s="2" t="s">
        <v>486</v>
      </c>
    </row>
    <row r="580" spans="6:12" x14ac:dyDescent="0.3">
      <c r="F580" s="2" t="s">
        <v>3585</v>
      </c>
      <c r="G580" s="2">
        <v>161614</v>
      </c>
      <c r="H580" s="2">
        <v>124515050</v>
      </c>
      <c r="I580" s="2" t="s">
        <v>104</v>
      </c>
      <c r="J580" s="2" t="s">
        <v>486</v>
      </c>
      <c r="K580" s="2">
        <v>2007</v>
      </c>
      <c r="L580" s="2" t="s">
        <v>368</v>
      </c>
    </row>
    <row r="581" spans="6:12" x14ac:dyDescent="0.3">
      <c r="F581" s="2" t="s">
        <v>3586</v>
      </c>
      <c r="G581" s="2">
        <v>161607</v>
      </c>
      <c r="H581" s="2">
        <v>124514068</v>
      </c>
      <c r="I581" s="2" t="s">
        <v>1219</v>
      </c>
      <c r="J581" s="2" t="s">
        <v>486</v>
      </c>
      <c r="K581" s="2">
        <v>2007</v>
      </c>
      <c r="L581" s="2" t="s">
        <v>1217</v>
      </c>
    </row>
    <row r="582" spans="6:12" x14ac:dyDescent="0.3">
      <c r="F582" s="2" t="s">
        <v>3587</v>
      </c>
      <c r="G582" s="2">
        <v>161665</v>
      </c>
      <c r="H582" s="2">
        <v>201629674</v>
      </c>
      <c r="I582" s="2" t="s">
        <v>104</v>
      </c>
      <c r="J582" s="2" t="s">
        <v>1217</v>
      </c>
      <c r="K582" s="2">
        <v>2007</v>
      </c>
      <c r="L582" s="2" t="s">
        <v>1217</v>
      </c>
    </row>
    <row r="583" spans="6:12" x14ac:dyDescent="0.3">
      <c r="F583" s="2" t="s">
        <v>3589</v>
      </c>
      <c r="G583" s="2">
        <v>161745</v>
      </c>
      <c r="H583" s="2">
        <v>124537356</v>
      </c>
      <c r="I583" s="2" t="s">
        <v>1219</v>
      </c>
      <c r="J583" s="2" t="s">
        <v>1217</v>
      </c>
      <c r="K583" s="2">
        <v>2004</v>
      </c>
      <c r="L583" s="2" t="s">
        <v>1217</v>
      </c>
    </row>
    <row r="584" spans="6:12" x14ac:dyDescent="0.3">
      <c r="F584" s="2" t="s">
        <v>3590</v>
      </c>
      <c r="G584" s="2">
        <v>116863205</v>
      </c>
      <c r="H584" s="2">
        <v>116737518</v>
      </c>
      <c r="I584" s="2" t="s">
        <v>104</v>
      </c>
      <c r="J584" s="2" t="s">
        <v>367</v>
      </c>
      <c r="K584" s="2" t="s">
        <v>267</v>
      </c>
      <c r="L584" s="2" t="s">
        <v>368</v>
      </c>
    </row>
    <row r="585" spans="6:12" x14ac:dyDescent="0.3">
      <c r="F585" s="2" t="s">
        <v>3591</v>
      </c>
      <c r="G585" s="2">
        <v>41828</v>
      </c>
      <c r="H585" s="2">
        <v>68630121</v>
      </c>
      <c r="I585" s="2" t="s">
        <v>104</v>
      </c>
      <c r="J585" s="2" t="s">
        <v>368</v>
      </c>
      <c r="K585" s="2">
        <v>2003</v>
      </c>
      <c r="L585" s="2" t="s">
        <v>368</v>
      </c>
    </row>
    <row r="586" spans="6:12" x14ac:dyDescent="0.3">
      <c r="F586" s="2" t="s">
        <v>3592</v>
      </c>
      <c r="G586" s="2">
        <v>39396</v>
      </c>
      <c r="H586" s="2">
        <v>80672988</v>
      </c>
      <c r="I586" s="2" t="s">
        <v>104</v>
      </c>
      <c r="J586" s="2" t="s">
        <v>368</v>
      </c>
      <c r="K586" s="2">
        <v>2005</v>
      </c>
      <c r="L586" s="2" t="s">
        <v>368</v>
      </c>
    </row>
    <row r="587" spans="6:12" x14ac:dyDescent="0.3">
      <c r="F587" s="2" t="s">
        <v>3593</v>
      </c>
      <c r="G587" s="2">
        <v>83284529</v>
      </c>
      <c r="H587" s="2">
        <v>83284586</v>
      </c>
      <c r="I587" s="2" t="s">
        <v>104</v>
      </c>
      <c r="J587" s="2" t="s">
        <v>367</v>
      </c>
      <c r="K587" s="2" t="s">
        <v>267</v>
      </c>
      <c r="L587" s="2" t="s">
        <v>368</v>
      </c>
    </row>
    <row r="588" spans="6:12" x14ac:dyDescent="0.3">
      <c r="F588" s="2" t="s">
        <v>3594</v>
      </c>
      <c r="G588" s="2">
        <v>161608</v>
      </c>
      <c r="H588" s="2">
        <v>124514399</v>
      </c>
      <c r="I588" s="2" t="s">
        <v>104</v>
      </c>
      <c r="J588" s="2" t="s">
        <v>486</v>
      </c>
      <c r="K588" s="2">
        <v>2007</v>
      </c>
      <c r="L588" s="2" t="s">
        <v>2972</v>
      </c>
    </row>
    <row r="589" spans="6:12" x14ac:dyDescent="0.3">
      <c r="F589" s="2" t="s">
        <v>3595</v>
      </c>
      <c r="G589" s="2">
        <v>116861529</v>
      </c>
      <c r="H589" s="2">
        <v>116861706</v>
      </c>
      <c r="I589" s="2" t="s">
        <v>1219</v>
      </c>
      <c r="J589" s="2" t="s">
        <v>486</v>
      </c>
      <c r="K589" s="2">
        <v>2004</v>
      </c>
      <c r="L589" s="2" t="s">
        <v>368</v>
      </c>
    </row>
    <row r="590" spans="6:12" x14ac:dyDescent="0.3">
      <c r="F590" s="2" t="s">
        <v>3596</v>
      </c>
      <c r="G590" s="2">
        <v>116862720</v>
      </c>
      <c r="H590" s="2">
        <v>116862840</v>
      </c>
      <c r="I590" s="2" t="s">
        <v>104</v>
      </c>
      <c r="J590" s="2" t="s">
        <v>367</v>
      </c>
      <c r="K590" s="2" t="s">
        <v>267</v>
      </c>
      <c r="L590" s="2" t="s">
        <v>368</v>
      </c>
    </row>
    <row r="591" spans="6:12" x14ac:dyDescent="0.3">
      <c r="F591" s="2" t="s">
        <v>3597</v>
      </c>
      <c r="G591" s="2">
        <v>60135</v>
      </c>
      <c r="H591" s="2">
        <v>3088651</v>
      </c>
      <c r="I591" s="2" t="s">
        <v>104</v>
      </c>
      <c r="J591" s="2" t="s">
        <v>486</v>
      </c>
      <c r="K591" s="2">
        <v>2006</v>
      </c>
      <c r="L591" s="2" t="s">
        <v>1561</v>
      </c>
    </row>
    <row r="592" spans="6:12" x14ac:dyDescent="0.3">
      <c r="F592" s="2" t="s">
        <v>3598</v>
      </c>
      <c r="G592" s="2">
        <v>161676</v>
      </c>
      <c r="H592" s="2">
        <v>124526644</v>
      </c>
      <c r="I592" s="2" t="s">
        <v>104</v>
      </c>
      <c r="J592" s="2" t="s">
        <v>486</v>
      </c>
      <c r="K592" s="2">
        <v>2009</v>
      </c>
      <c r="L592" s="2" t="s">
        <v>368</v>
      </c>
    </row>
    <row r="593" spans="6:12" x14ac:dyDescent="0.3">
      <c r="F593" s="2" t="s">
        <v>3599</v>
      </c>
      <c r="G593" s="2">
        <v>60137</v>
      </c>
      <c r="H593" s="2">
        <v>201621664</v>
      </c>
      <c r="I593" s="2" t="s">
        <v>104</v>
      </c>
      <c r="J593" s="2" t="s">
        <v>368</v>
      </c>
      <c r="K593" s="2">
        <v>2006</v>
      </c>
      <c r="L593" s="2" t="s">
        <v>368</v>
      </c>
    </row>
    <row r="594" spans="6:12" x14ac:dyDescent="0.3">
      <c r="F594" s="2" t="s">
        <v>3600</v>
      </c>
      <c r="G594" s="2">
        <v>60131</v>
      </c>
      <c r="H594" s="2">
        <v>109897319</v>
      </c>
      <c r="I594" s="2" t="s">
        <v>104</v>
      </c>
      <c r="J594" s="2" t="s">
        <v>2972</v>
      </c>
      <c r="K594" s="2">
        <v>2006</v>
      </c>
      <c r="L594" s="2" t="s">
        <v>1540</v>
      </c>
    </row>
    <row r="595" spans="6:12" x14ac:dyDescent="0.3">
      <c r="F595" s="2" t="s">
        <v>3602</v>
      </c>
      <c r="G595" s="2">
        <v>60132</v>
      </c>
      <c r="H595" s="2">
        <v>124442653</v>
      </c>
      <c r="I595" s="2" t="s">
        <v>104</v>
      </c>
      <c r="J595" s="2" t="s">
        <v>486</v>
      </c>
      <c r="K595" s="2">
        <v>2006</v>
      </c>
      <c r="L595" s="2" t="s">
        <v>368</v>
      </c>
    </row>
    <row r="596" spans="6:12" x14ac:dyDescent="0.3">
      <c r="F596" s="2" t="s">
        <v>3603</v>
      </c>
      <c r="G596" s="2">
        <v>161562</v>
      </c>
      <c r="H596" s="2">
        <v>124507087</v>
      </c>
      <c r="I596" s="2" t="s">
        <v>1219</v>
      </c>
      <c r="J596" s="2" t="s">
        <v>486</v>
      </c>
      <c r="K596" s="2">
        <v>2007</v>
      </c>
      <c r="L596" s="2" t="s">
        <v>1540</v>
      </c>
    </row>
    <row r="597" spans="6:12" x14ac:dyDescent="0.3">
      <c r="F597" s="2" t="s">
        <v>3604</v>
      </c>
      <c r="G597" s="2">
        <v>44621</v>
      </c>
      <c r="H597" s="2">
        <v>124436131</v>
      </c>
      <c r="I597" s="2" t="s">
        <v>104</v>
      </c>
      <c r="J597" s="2" t="s">
        <v>486</v>
      </c>
      <c r="K597" s="2">
        <v>2004</v>
      </c>
      <c r="L597" s="2" t="s">
        <v>486</v>
      </c>
    </row>
    <row r="598" spans="6:12" x14ac:dyDescent="0.3">
      <c r="F598" s="2" t="s">
        <v>3605</v>
      </c>
      <c r="G598" s="2">
        <v>161411</v>
      </c>
      <c r="H598" s="2">
        <v>124480497</v>
      </c>
      <c r="I598" s="2" t="s">
        <v>1219</v>
      </c>
      <c r="J598" s="2" t="s">
        <v>486</v>
      </c>
      <c r="K598" s="2">
        <v>2007</v>
      </c>
      <c r="L598" s="2" t="s">
        <v>1540</v>
      </c>
    </row>
    <row r="599" spans="6:12" x14ac:dyDescent="0.3">
      <c r="F599" s="2" t="s">
        <v>3606</v>
      </c>
      <c r="G599" s="2">
        <v>161328</v>
      </c>
      <c r="H599" s="2">
        <v>124466265</v>
      </c>
      <c r="I599" s="2" t="s">
        <v>1219</v>
      </c>
      <c r="J599" s="2" t="s">
        <v>486</v>
      </c>
      <c r="K599" s="2">
        <v>2003</v>
      </c>
      <c r="L599" s="2" t="s">
        <v>1217</v>
      </c>
    </row>
    <row r="600" spans="6:12" x14ac:dyDescent="0.3">
      <c r="F600" s="2" t="s">
        <v>3607</v>
      </c>
      <c r="G600" s="2">
        <v>60136</v>
      </c>
      <c r="H600" s="2">
        <v>140820271</v>
      </c>
      <c r="I600" s="2" t="s">
        <v>104</v>
      </c>
      <c r="J600" s="2" t="s">
        <v>486</v>
      </c>
      <c r="K600" s="2">
        <v>2004</v>
      </c>
      <c r="L600" s="2" t="s">
        <v>486</v>
      </c>
    </row>
    <row r="601" spans="6:12" x14ac:dyDescent="0.3">
      <c r="F601" s="2" t="s">
        <v>3608</v>
      </c>
      <c r="G601" s="2">
        <v>161613</v>
      </c>
      <c r="H601" s="2">
        <v>109911839</v>
      </c>
      <c r="I601" s="2" t="s">
        <v>104</v>
      </c>
      <c r="J601" s="2" t="s">
        <v>486</v>
      </c>
      <c r="K601" s="2">
        <v>2008</v>
      </c>
      <c r="L601" s="2" t="s">
        <v>2738</v>
      </c>
    </row>
    <row r="602" spans="6:12" x14ac:dyDescent="0.3">
      <c r="F602" s="2" t="s">
        <v>3609</v>
      </c>
      <c r="G602" s="2">
        <v>161397</v>
      </c>
      <c r="H602" s="2">
        <v>124477382</v>
      </c>
      <c r="I602" s="2" t="s">
        <v>1219</v>
      </c>
      <c r="J602" s="2" t="s">
        <v>486</v>
      </c>
      <c r="K602" s="2">
        <v>2003</v>
      </c>
      <c r="L602" s="2" t="s">
        <v>1217</v>
      </c>
    </row>
    <row r="603" spans="6:12" x14ac:dyDescent="0.3">
      <c r="F603" s="2" t="s">
        <v>3611</v>
      </c>
      <c r="G603" s="2">
        <v>39389</v>
      </c>
      <c r="H603" s="2">
        <v>141789456</v>
      </c>
      <c r="I603" s="2" t="s">
        <v>2995</v>
      </c>
      <c r="J603" s="2" t="s">
        <v>1561</v>
      </c>
      <c r="K603" s="2">
        <v>2006</v>
      </c>
      <c r="L603" s="2" t="s">
        <v>1540</v>
      </c>
    </row>
    <row r="604" spans="6:12" x14ac:dyDescent="0.3">
      <c r="F604" s="2" t="s">
        <v>3612</v>
      </c>
      <c r="G604" s="2">
        <v>39390</v>
      </c>
      <c r="H604" s="2">
        <v>141790455</v>
      </c>
      <c r="I604" s="2" t="s">
        <v>2995</v>
      </c>
      <c r="J604" s="2" t="s">
        <v>1561</v>
      </c>
      <c r="K604" s="2">
        <v>2006</v>
      </c>
      <c r="L604" s="2" t="s">
        <v>1540</v>
      </c>
    </row>
    <row r="605" spans="6:12" x14ac:dyDescent="0.3">
      <c r="F605" s="2" t="s">
        <v>3613</v>
      </c>
      <c r="G605" s="2">
        <v>18175</v>
      </c>
      <c r="H605" s="2">
        <v>141791261</v>
      </c>
      <c r="I605" s="2" t="s">
        <v>2995</v>
      </c>
      <c r="J605" s="2" t="s">
        <v>1561</v>
      </c>
      <c r="K605" s="2">
        <v>2006</v>
      </c>
      <c r="L605" s="2" t="s">
        <v>1561</v>
      </c>
    </row>
    <row r="606" spans="6:12" x14ac:dyDescent="0.3">
      <c r="F606" s="2" t="s">
        <v>3614</v>
      </c>
      <c r="G606" s="2">
        <v>18584848</v>
      </c>
      <c r="H606" s="2">
        <v>141788242</v>
      </c>
      <c r="I606" s="2" t="s">
        <v>2995</v>
      </c>
      <c r="J606" s="2" t="s">
        <v>367</v>
      </c>
      <c r="K606" s="2" t="s">
        <v>267</v>
      </c>
      <c r="L606" s="2" t="s">
        <v>1561</v>
      </c>
    </row>
    <row r="607" spans="6:12" x14ac:dyDescent="0.3">
      <c r="F607" s="2" t="s">
        <v>3615</v>
      </c>
      <c r="G607" s="2">
        <v>39393</v>
      </c>
      <c r="H607" s="2">
        <v>141792003</v>
      </c>
      <c r="I607" s="2" t="s">
        <v>2995</v>
      </c>
      <c r="J607" s="2" t="s">
        <v>1561</v>
      </c>
      <c r="K607" s="2">
        <v>2006</v>
      </c>
      <c r="L607" s="2" t="s">
        <v>1561</v>
      </c>
    </row>
    <row r="608" spans="6:12" x14ac:dyDescent="0.3">
      <c r="F608" s="2" t="s">
        <v>3616</v>
      </c>
      <c r="G608" s="2">
        <v>161596</v>
      </c>
      <c r="H608" s="2">
        <v>68609037</v>
      </c>
      <c r="I608" s="2" t="s">
        <v>104</v>
      </c>
      <c r="J608" s="2" t="s">
        <v>368</v>
      </c>
      <c r="K608" s="2">
        <v>2008</v>
      </c>
      <c r="L608" s="2" t="s">
        <v>368</v>
      </c>
    </row>
    <row r="609" spans="6:12" x14ac:dyDescent="0.3">
      <c r="F609" s="2" t="s">
        <v>3617</v>
      </c>
      <c r="G609" s="2">
        <v>60179</v>
      </c>
      <c r="H609" s="2">
        <v>68609203</v>
      </c>
      <c r="I609" s="2" t="s">
        <v>104</v>
      </c>
      <c r="J609" s="2" t="s">
        <v>1217</v>
      </c>
      <c r="K609" s="2">
        <v>2006</v>
      </c>
      <c r="L609" s="2" t="s">
        <v>1217</v>
      </c>
    </row>
    <row r="610" spans="6:12" x14ac:dyDescent="0.3">
      <c r="F610" s="2" t="s">
        <v>3618</v>
      </c>
      <c r="G610" s="2">
        <v>44186</v>
      </c>
      <c r="H610" s="2">
        <v>68609294</v>
      </c>
      <c r="I610" s="2" t="s">
        <v>104</v>
      </c>
      <c r="J610" s="2" t="s">
        <v>368</v>
      </c>
      <c r="K610" s="2">
        <v>2004</v>
      </c>
      <c r="L610" s="2" t="s">
        <v>368</v>
      </c>
    </row>
    <row r="611" spans="6:12" x14ac:dyDescent="0.3">
      <c r="F611" s="2" t="s">
        <v>3619</v>
      </c>
      <c r="G611" s="2">
        <v>43270317</v>
      </c>
      <c r="H611" s="2">
        <v>43270336</v>
      </c>
      <c r="I611" s="2" t="s">
        <v>104</v>
      </c>
      <c r="J611" s="2" t="s">
        <v>368</v>
      </c>
      <c r="K611" s="2">
        <v>2003</v>
      </c>
      <c r="L611" s="2" t="s">
        <v>368</v>
      </c>
    </row>
    <row r="612" spans="6:12" x14ac:dyDescent="0.3">
      <c r="F612" s="2" t="s">
        <v>3620</v>
      </c>
      <c r="G612" s="2">
        <v>41866</v>
      </c>
      <c r="H612" s="2">
        <v>43270478</v>
      </c>
      <c r="I612" s="2" t="s">
        <v>104</v>
      </c>
      <c r="J612" s="2" t="s">
        <v>367</v>
      </c>
      <c r="K612" s="2" t="s">
        <v>267</v>
      </c>
      <c r="L612" s="2" t="s">
        <v>368</v>
      </c>
    </row>
    <row r="613" spans="6:12" x14ac:dyDescent="0.3">
      <c r="F613" s="2" t="s">
        <v>3621</v>
      </c>
      <c r="G613" s="2">
        <v>61419</v>
      </c>
      <c r="H613" s="2">
        <v>3104442</v>
      </c>
      <c r="I613" s="2" t="s">
        <v>104</v>
      </c>
      <c r="J613" s="2" t="s">
        <v>1217</v>
      </c>
      <c r="K613" s="2">
        <v>2006</v>
      </c>
      <c r="L613" s="2" t="s">
        <v>1540</v>
      </c>
    </row>
    <row r="614" spans="6:12" x14ac:dyDescent="0.3">
      <c r="F614" s="2" t="s">
        <v>3622</v>
      </c>
      <c r="G614" s="2">
        <v>60177</v>
      </c>
      <c r="H614" s="2">
        <v>80673370</v>
      </c>
      <c r="I614" s="2" t="s">
        <v>104</v>
      </c>
      <c r="J614" s="2" t="s">
        <v>486</v>
      </c>
      <c r="K614" s="2">
        <v>2006</v>
      </c>
      <c r="L614" s="2" t="s">
        <v>486</v>
      </c>
    </row>
    <row r="615" spans="6:12" x14ac:dyDescent="0.3">
      <c r="F615" s="2" t="s">
        <v>3623</v>
      </c>
      <c r="G615" s="2">
        <v>60178</v>
      </c>
      <c r="H615" s="2">
        <v>124448370</v>
      </c>
      <c r="I615" s="2" t="s">
        <v>104</v>
      </c>
      <c r="J615" s="2" t="s">
        <v>486</v>
      </c>
      <c r="K615" s="2">
        <v>2008</v>
      </c>
      <c r="L615" s="2" t="s">
        <v>1217</v>
      </c>
    </row>
    <row r="616" spans="6:12" x14ac:dyDescent="0.3">
      <c r="F616" s="2" t="s">
        <v>3624</v>
      </c>
      <c r="G616" s="2">
        <v>104050689</v>
      </c>
      <c r="H616" s="2">
        <v>104057239</v>
      </c>
      <c r="I616" s="2" t="s">
        <v>104</v>
      </c>
      <c r="J616" s="2" t="s">
        <v>1540</v>
      </c>
      <c r="K616" s="2">
        <v>2007</v>
      </c>
      <c r="L616" s="2" t="s">
        <v>1561</v>
      </c>
    </row>
    <row r="617" spans="6:12" x14ac:dyDescent="0.3">
      <c r="F617" s="2" t="s">
        <v>3625</v>
      </c>
      <c r="G617" s="2">
        <v>60166</v>
      </c>
      <c r="H617" s="2">
        <v>68623788</v>
      </c>
      <c r="I617" s="2" t="s">
        <v>104</v>
      </c>
      <c r="J617" s="2" t="s">
        <v>1217</v>
      </c>
      <c r="K617" s="2">
        <v>2006</v>
      </c>
      <c r="L617" s="2" t="s">
        <v>1561</v>
      </c>
    </row>
    <row r="618" spans="6:12" x14ac:dyDescent="0.3">
      <c r="F618" s="2" t="s">
        <v>3626</v>
      </c>
      <c r="G618" s="2">
        <v>161408</v>
      </c>
      <c r="H618" s="2">
        <v>124479984</v>
      </c>
      <c r="I618" s="2" t="s">
        <v>104</v>
      </c>
      <c r="J618" s="2" t="s">
        <v>1217</v>
      </c>
      <c r="K618" s="2">
        <v>2008</v>
      </c>
      <c r="L618" s="2" t="s">
        <v>1561</v>
      </c>
    </row>
    <row r="619" spans="6:12" x14ac:dyDescent="0.3">
      <c r="F619" s="2" t="s">
        <v>3627</v>
      </c>
      <c r="G619" s="2">
        <v>60170</v>
      </c>
      <c r="H619" s="2">
        <v>124447244</v>
      </c>
      <c r="I619" s="2" t="s">
        <v>104</v>
      </c>
      <c r="J619" s="2" t="s">
        <v>1217</v>
      </c>
      <c r="K619" s="2">
        <v>2006</v>
      </c>
      <c r="L619" s="2" t="s">
        <v>1561</v>
      </c>
    </row>
    <row r="620" spans="6:12" x14ac:dyDescent="0.3">
      <c r="F620" s="2" t="s">
        <v>3628</v>
      </c>
      <c r="G620" s="2">
        <v>60175</v>
      </c>
      <c r="H620" s="2">
        <v>124447684</v>
      </c>
      <c r="I620" s="2" t="s">
        <v>104</v>
      </c>
      <c r="J620" s="2" t="s">
        <v>1217</v>
      </c>
      <c r="K620" s="2">
        <v>2006</v>
      </c>
      <c r="L620" s="2" t="s">
        <v>1561</v>
      </c>
    </row>
    <row r="621" spans="6:12" x14ac:dyDescent="0.3">
      <c r="F621" s="2" t="s">
        <v>3629</v>
      </c>
      <c r="G621" s="2">
        <v>104061138</v>
      </c>
      <c r="H621" s="2">
        <v>68623995</v>
      </c>
      <c r="I621" s="2" t="s">
        <v>104</v>
      </c>
      <c r="J621" s="2" t="s">
        <v>1217</v>
      </c>
      <c r="K621" s="2">
        <v>2003</v>
      </c>
      <c r="L621" s="2" t="s">
        <v>1561</v>
      </c>
    </row>
    <row r="622" spans="6:12" x14ac:dyDescent="0.3">
      <c r="F622" s="2" t="s">
        <v>3630</v>
      </c>
      <c r="G622" s="2">
        <v>41848</v>
      </c>
      <c r="H622" s="2">
        <v>124421912</v>
      </c>
      <c r="I622" s="2" t="s">
        <v>104</v>
      </c>
      <c r="J622" s="2" t="s">
        <v>1217</v>
      </c>
      <c r="K622" s="2">
        <v>2003</v>
      </c>
      <c r="L622" s="2" t="s">
        <v>1561</v>
      </c>
    </row>
    <row r="623" spans="6:12" x14ac:dyDescent="0.3">
      <c r="F623" s="2" t="s">
        <v>3631</v>
      </c>
      <c r="G623" s="2">
        <v>41853</v>
      </c>
      <c r="H623" s="2">
        <v>68643043</v>
      </c>
      <c r="I623" s="2" t="s">
        <v>104</v>
      </c>
      <c r="J623" s="2" t="s">
        <v>1217</v>
      </c>
      <c r="K623" s="2">
        <v>2003</v>
      </c>
      <c r="L623" s="2" t="s">
        <v>1561</v>
      </c>
    </row>
    <row r="624" spans="6:12" x14ac:dyDescent="0.3">
      <c r="F624" s="2" t="s">
        <v>3632</v>
      </c>
      <c r="G624" s="2">
        <v>60181</v>
      </c>
      <c r="H624" s="2">
        <v>151858712</v>
      </c>
      <c r="I624" s="2" t="s">
        <v>104</v>
      </c>
      <c r="J624" s="2" t="s">
        <v>1217</v>
      </c>
      <c r="K624" s="2">
        <v>2006</v>
      </c>
      <c r="L624" s="2" t="s">
        <v>1561</v>
      </c>
    </row>
    <row r="625" spans="6:12" x14ac:dyDescent="0.3">
      <c r="F625" s="2" t="s">
        <v>3633</v>
      </c>
      <c r="G625" s="2">
        <v>39394</v>
      </c>
      <c r="H625" s="2">
        <v>121035795</v>
      </c>
      <c r="I625" s="2" t="s">
        <v>104</v>
      </c>
      <c r="J625" s="2" t="s">
        <v>1217</v>
      </c>
      <c r="K625" s="2">
        <v>2006</v>
      </c>
      <c r="L625" s="2" t="s">
        <v>1561</v>
      </c>
    </row>
    <row r="626" spans="6:12" x14ac:dyDescent="0.3">
      <c r="F626" s="2" t="s">
        <v>3634</v>
      </c>
      <c r="G626" s="2">
        <v>104019954</v>
      </c>
      <c r="H626" s="2">
        <v>104020006</v>
      </c>
      <c r="I626" s="2" t="s">
        <v>104</v>
      </c>
      <c r="J626" s="2" t="s">
        <v>367</v>
      </c>
      <c r="K626" s="2" t="s">
        <v>267</v>
      </c>
      <c r="L626" s="2" t="s">
        <v>1561</v>
      </c>
    </row>
    <row r="627" spans="6:12" x14ac:dyDescent="0.3">
      <c r="F627" s="2" t="s">
        <v>3635</v>
      </c>
      <c r="G627" s="2">
        <v>41854</v>
      </c>
      <c r="H627" s="2">
        <v>124422344</v>
      </c>
      <c r="I627" s="2" t="s">
        <v>104</v>
      </c>
      <c r="J627" s="2" t="s">
        <v>1217</v>
      </c>
      <c r="K627" s="2">
        <v>2003</v>
      </c>
      <c r="L627" s="2" t="s">
        <v>1561</v>
      </c>
    </row>
    <row r="628" spans="6:12" x14ac:dyDescent="0.3">
      <c r="F628" s="2" t="s">
        <v>3636</v>
      </c>
      <c r="G628" s="2">
        <v>60180</v>
      </c>
      <c r="H628" s="2">
        <v>124448712</v>
      </c>
      <c r="I628" s="2" t="s">
        <v>104</v>
      </c>
      <c r="J628" s="2" t="s">
        <v>1540</v>
      </c>
      <c r="K628" s="2">
        <v>2006</v>
      </c>
      <c r="L628" s="2" t="s">
        <v>1561</v>
      </c>
    </row>
    <row r="629" spans="6:12" x14ac:dyDescent="0.3">
      <c r="F629" s="2" t="s">
        <v>3637</v>
      </c>
      <c r="G629" s="2">
        <v>195475</v>
      </c>
      <c r="H629" s="2">
        <v>2382420</v>
      </c>
      <c r="I629" s="2" t="s">
        <v>104</v>
      </c>
      <c r="J629" s="2" t="s">
        <v>367</v>
      </c>
      <c r="K629" s="2" t="s">
        <v>267</v>
      </c>
      <c r="L629" s="2" t="s">
        <v>2972</v>
      </c>
    </row>
    <row r="630" spans="6:12" x14ac:dyDescent="0.3">
      <c r="F630" s="2" t="s">
        <v>3638</v>
      </c>
      <c r="G630" s="2">
        <v>60182</v>
      </c>
      <c r="H630" s="2">
        <v>124448942</v>
      </c>
      <c r="I630" s="2" t="s">
        <v>104</v>
      </c>
      <c r="J630" s="2" t="s">
        <v>1217</v>
      </c>
      <c r="K630" s="2">
        <v>2006</v>
      </c>
      <c r="L630" s="2" t="s">
        <v>1561</v>
      </c>
    </row>
    <row r="631" spans="6:12" x14ac:dyDescent="0.3">
      <c r="F631" s="2" t="s">
        <v>3639</v>
      </c>
      <c r="G631" s="2">
        <v>130391495</v>
      </c>
      <c r="H631" s="2">
        <v>130392523</v>
      </c>
      <c r="I631" s="2" t="s">
        <v>104</v>
      </c>
      <c r="J631" s="2" t="s">
        <v>367</v>
      </c>
      <c r="K631" s="2" t="s">
        <v>267</v>
      </c>
      <c r="L631" s="2" t="s">
        <v>1561</v>
      </c>
    </row>
    <row r="632" spans="6:12" x14ac:dyDescent="0.3">
      <c r="F632" s="2" t="s">
        <v>3640</v>
      </c>
      <c r="G632" s="2">
        <v>60163</v>
      </c>
      <c r="H632" s="2">
        <v>124446397</v>
      </c>
      <c r="I632" s="2" t="s">
        <v>104</v>
      </c>
      <c r="J632" s="2" t="s">
        <v>368</v>
      </c>
      <c r="K632" s="2">
        <v>2006</v>
      </c>
      <c r="L632" s="2" t="s">
        <v>1217</v>
      </c>
    </row>
    <row r="633" spans="6:12" x14ac:dyDescent="0.3">
      <c r="F633" s="2" t="s">
        <v>3641</v>
      </c>
      <c r="G633" s="2">
        <v>60164</v>
      </c>
      <c r="H633" s="2">
        <v>124446536</v>
      </c>
      <c r="I633" s="2" t="s">
        <v>104</v>
      </c>
      <c r="J633" s="2" t="s">
        <v>368</v>
      </c>
      <c r="K633" s="2">
        <v>2006</v>
      </c>
      <c r="L633" s="2" t="s">
        <v>368</v>
      </c>
    </row>
    <row r="634" spans="6:12" x14ac:dyDescent="0.3">
      <c r="F634" s="2" t="s">
        <v>3642</v>
      </c>
      <c r="G634" s="2">
        <v>161555</v>
      </c>
      <c r="H634" s="2">
        <v>124505883</v>
      </c>
      <c r="I634" s="2" t="s">
        <v>104</v>
      </c>
      <c r="J634" s="2" t="s">
        <v>486</v>
      </c>
      <c r="K634" s="2">
        <v>2008</v>
      </c>
      <c r="L634" s="2" t="s">
        <v>1540</v>
      </c>
    </row>
    <row r="635" spans="6:12" x14ac:dyDescent="0.3">
      <c r="F635" s="2" t="s">
        <v>3643</v>
      </c>
      <c r="G635" s="2">
        <v>161697</v>
      </c>
      <c r="H635" s="2">
        <v>124530008</v>
      </c>
      <c r="I635" s="2" t="s">
        <v>104</v>
      </c>
      <c r="J635" s="2" t="s">
        <v>486</v>
      </c>
      <c r="K635" s="2">
        <v>2008</v>
      </c>
      <c r="L635" s="2" t="s">
        <v>486</v>
      </c>
    </row>
    <row r="636" spans="6:12" x14ac:dyDescent="0.3">
      <c r="F636" s="2" t="s">
        <v>3644</v>
      </c>
      <c r="G636" s="2">
        <v>107604242</v>
      </c>
      <c r="H636" s="2">
        <v>109922500</v>
      </c>
      <c r="I636" s="2" t="s">
        <v>104</v>
      </c>
      <c r="J636" s="2" t="s">
        <v>367</v>
      </c>
      <c r="K636" s="2" t="s">
        <v>267</v>
      </c>
      <c r="L636" s="2" t="s">
        <v>486</v>
      </c>
    </row>
    <row r="637" spans="6:12" x14ac:dyDescent="0.3">
      <c r="F637" s="2" t="s">
        <v>3645</v>
      </c>
      <c r="G637" s="2">
        <v>60172</v>
      </c>
      <c r="H637" s="2">
        <v>109899000</v>
      </c>
      <c r="I637" s="2" t="s">
        <v>104</v>
      </c>
      <c r="J637" s="2" t="s">
        <v>486</v>
      </c>
      <c r="K637" s="2">
        <v>2006</v>
      </c>
      <c r="L637" s="2" t="s">
        <v>2972</v>
      </c>
    </row>
    <row r="638" spans="6:12" x14ac:dyDescent="0.3">
      <c r="F638" s="2" t="s">
        <v>3646</v>
      </c>
      <c r="G638" s="2">
        <v>161476</v>
      </c>
      <c r="H638" s="2">
        <v>109905030</v>
      </c>
      <c r="I638" s="2" t="s">
        <v>104</v>
      </c>
      <c r="J638" s="2" t="s">
        <v>486</v>
      </c>
      <c r="K638" s="2">
        <v>2008</v>
      </c>
      <c r="L638" s="2" t="s">
        <v>1561</v>
      </c>
    </row>
    <row r="639" spans="6:12" x14ac:dyDescent="0.3">
      <c r="F639" s="2" t="s">
        <v>3647</v>
      </c>
      <c r="G639" s="2">
        <v>157877009</v>
      </c>
      <c r="H639" s="2">
        <v>196522247</v>
      </c>
      <c r="I639" s="2" t="s">
        <v>2995</v>
      </c>
      <c r="J639" s="2" t="s">
        <v>367</v>
      </c>
      <c r="K639" s="2" t="s">
        <v>267</v>
      </c>
      <c r="L639" s="2" t="s">
        <v>1217</v>
      </c>
    </row>
    <row r="640" spans="6:12" x14ac:dyDescent="0.3">
      <c r="F640" s="2" t="s">
        <v>3648</v>
      </c>
      <c r="G640" s="2">
        <v>161457</v>
      </c>
      <c r="H640" s="2">
        <v>124488932</v>
      </c>
      <c r="I640" s="2" t="s">
        <v>104</v>
      </c>
      <c r="J640" s="2" t="s">
        <v>486</v>
      </c>
      <c r="K640" s="2">
        <v>2008</v>
      </c>
      <c r="L640" s="2" t="s">
        <v>1217</v>
      </c>
    </row>
    <row r="641" spans="6:12" x14ac:dyDescent="0.3">
      <c r="F641" s="2" t="s">
        <v>3649</v>
      </c>
      <c r="G641" s="2">
        <v>41064</v>
      </c>
      <c r="H641" s="2">
        <v>2951089</v>
      </c>
      <c r="I641" s="2" t="s">
        <v>104</v>
      </c>
      <c r="J641" s="2" t="s">
        <v>1561</v>
      </c>
      <c r="K641" s="2">
        <v>2007</v>
      </c>
      <c r="L641" s="2" t="s">
        <v>1561</v>
      </c>
    </row>
    <row r="642" spans="6:12" x14ac:dyDescent="0.3">
      <c r="F642" s="2" t="s">
        <v>3650</v>
      </c>
      <c r="G642" s="2">
        <v>161743</v>
      </c>
      <c r="H642" s="2">
        <v>896981</v>
      </c>
      <c r="I642" s="2" t="s">
        <v>104</v>
      </c>
      <c r="J642" s="2" t="s">
        <v>2972</v>
      </c>
      <c r="K642" s="2">
        <v>2004</v>
      </c>
      <c r="L642" s="2" t="s">
        <v>1217</v>
      </c>
    </row>
    <row r="643" spans="6:12" x14ac:dyDescent="0.3">
      <c r="F643" s="2" t="s">
        <v>3651</v>
      </c>
      <c r="G643" s="2">
        <v>60168</v>
      </c>
      <c r="H643" s="2">
        <v>124446908</v>
      </c>
      <c r="I643" s="2" t="s">
        <v>104</v>
      </c>
      <c r="J643" s="2" t="s">
        <v>2972</v>
      </c>
      <c r="K643" s="2">
        <v>2006</v>
      </c>
      <c r="L643" s="2" t="s">
        <v>1217</v>
      </c>
    </row>
    <row r="644" spans="6:12" x14ac:dyDescent="0.3">
      <c r="F644" s="2" t="s">
        <v>3652</v>
      </c>
      <c r="G644" s="2">
        <v>161373</v>
      </c>
      <c r="H644" s="2">
        <v>887217</v>
      </c>
      <c r="I644" s="2" t="s">
        <v>104</v>
      </c>
      <c r="J644" s="2" t="s">
        <v>2972</v>
      </c>
      <c r="K644" s="2">
        <v>2004</v>
      </c>
      <c r="L644" s="2" t="s">
        <v>1540</v>
      </c>
    </row>
    <row r="645" spans="6:12" x14ac:dyDescent="0.3">
      <c r="F645" s="2" t="s">
        <v>3653</v>
      </c>
      <c r="G645" s="2">
        <v>44584</v>
      </c>
      <c r="H645" s="2">
        <v>124433864</v>
      </c>
      <c r="I645" s="2" t="s">
        <v>104</v>
      </c>
      <c r="J645" s="2" t="s">
        <v>486</v>
      </c>
      <c r="K645" s="2">
        <v>2004</v>
      </c>
      <c r="L645" s="2" t="s">
        <v>1217</v>
      </c>
    </row>
    <row r="646" spans="6:12" x14ac:dyDescent="0.3">
      <c r="F646" s="2" t="s">
        <v>3654</v>
      </c>
      <c r="G646" s="2">
        <v>63158</v>
      </c>
      <c r="H646" s="2">
        <v>124463727</v>
      </c>
      <c r="I646" s="2" t="s">
        <v>104</v>
      </c>
      <c r="J646" s="2" t="s">
        <v>486</v>
      </c>
      <c r="K646" s="2">
        <v>2007</v>
      </c>
      <c r="L646" s="2" t="s">
        <v>1217</v>
      </c>
    </row>
    <row r="647" spans="6:12" x14ac:dyDescent="0.3">
      <c r="F647" s="2" t="s">
        <v>3655</v>
      </c>
      <c r="G647" s="2">
        <v>60171</v>
      </c>
      <c r="H647" s="2">
        <v>104004394</v>
      </c>
      <c r="I647" s="2" t="s">
        <v>104</v>
      </c>
      <c r="J647" s="2" t="s">
        <v>2972</v>
      </c>
      <c r="K647" s="2">
        <v>2006</v>
      </c>
      <c r="L647" s="2" t="s">
        <v>2972</v>
      </c>
    </row>
    <row r="648" spans="6:12" x14ac:dyDescent="0.3">
      <c r="F648" s="2" t="s">
        <v>3656</v>
      </c>
      <c r="G648" s="2">
        <v>161320</v>
      </c>
      <c r="H648" s="2">
        <v>124465045</v>
      </c>
      <c r="I648" s="2" t="s">
        <v>104</v>
      </c>
      <c r="J648" s="2" t="s">
        <v>1217</v>
      </c>
      <c r="K648" s="2">
        <v>2008</v>
      </c>
      <c r="L648" s="2" t="s">
        <v>1561</v>
      </c>
    </row>
    <row r="649" spans="6:12" x14ac:dyDescent="0.3">
      <c r="F649" s="2" t="s">
        <v>3657</v>
      </c>
      <c r="G649" s="2">
        <v>161478</v>
      </c>
      <c r="H649" s="2">
        <v>124492224</v>
      </c>
      <c r="I649" s="2" t="s">
        <v>1219</v>
      </c>
      <c r="J649" s="2" t="s">
        <v>486</v>
      </c>
      <c r="K649" s="2">
        <v>2008</v>
      </c>
      <c r="L649" s="2" t="s">
        <v>1561</v>
      </c>
    </row>
    <row r="650" spans="6:12" x14ac:dyDescent="0.3">
      <c r="F650" s="2" t="s">
        <v>3658</v>
      </c>
      <c r="G650" s="2">
        <v>124396530</v>
      </c>
      <c r="H650" s="2">
        <v>124552542</v>
      </c>
      <c r="I650" s="2" t="s">
        <v>104</v>
      </c>
      <c r="J650" s="2" t="s">
        <v>367</v>
      </c>
      <c r="K650" s="2" t="s">
        <v>267</v>
      </c>
      <c r="L650" s="2" t="s">
        <v>486</v>
      </c>
    </row>
    <row r="651" spans="6:12" x14ac:dyDescent="0.3">
      <c r="F651" s="2" t="s">
        <v>3659</v>
      </c>
      <c r="G651" s="2">
        <v>103933123</v>
      </c>
      <c r="H651" s="2">
        <v>103933139</v>
      </c>
      <c r="I651" s="2" t="s">
        <v>1219</v>
      </c>
      <c r="J651" s="2" t="s">
        <v>367</v>
      </c>
      <c r="K651" s="2" t="s">
        <v>267</v>
      </c>
      <c r="L651" s="2" t="s">
        <v>1540</v>
      </c>
    </row>
    <row r="652" spans="6:12" x14ac:dyDescent="0.3">
      <c r="F652" s="2" t="s">
        <v>3660</v>
      </c>
      <c r="G652" s="2">
        <v>161405</v>
      </c>
      <c r="H652" s="2">
        <v>124479447</v>
      </c>
      <c r="I652" s="2" t="s">
        <v>104</v>
      </c>
      <c r="J652" s="2" t="s">
        <v>486</v>
      </c>
      <c r="K652" s="2">
        <v>2008</v>
      </c>
      <c r="L652" s="2" t="s">
        <v>486</v>
      </c>
    </row>
    <row r="653" spans="6:12" x14ac:dyDescent="0.3">
      <c r="F653" s="2" t="s">
        <v>3661</v>
      </c>
      <c r="G653" s="2">
        <v>60167</v>
      </c>
      <c r="H653" s="2">
        <v>124446775</v>
      </c>
      <c r="I653" s="2" t="s">
        <v>104</v>
      </c>
      <c r="J653" s="2" t="s">
        <v>2972</v>
      </c>
      <c r="K653" s="2">
        <v>2006</v>
      </c>
      <c r="L653" s="2" t="s">
        <v>1540</v>
      </c>
    </row>
    <row r="654" spans="6:12" x14ac:dyDescent="0.3">
      <c r="F654" s="2" t="s">
        <v>3662</v>
      </c>
      <c r="G654" s="2">
        <v>161409</v>
      </c>
      <c r="H654" s="2">
        <v>124479989</v>
      </c>
      <c r="I654" s="2" t="s">
        <v>104</v>
      </c>
      <c r="J654" s="2" t="s">
        <v>1217</v>
      </c>
      <c r="K654" s="2">
        <v>2008</v>
      </c>
      <c r="L654" s="2" t="s">
        <v>1561</v>
      </c>
    </row>
    <row r="655" spans="6:12" x14ac:dyDescent="0.3">
      <c r="F655" s="2" t="s">
        <v>3663</v>
      </c>
      <c r="G655" s="2">
        <v>63167</v>
      </c>
      <c r="H655" s="2">
        <v>124464321</v>
      </c>
      <c r="I655" s="2" t="s">
        <v>1219</v>
      </c>
      <c r="J655" s="2" t="s">
        <v>1217</v>
      </c>
      <c r="K655" s="2">
        <v>2006</v>
      </c>
      <c r="L655" s="2" t="s">
        <v>1561</v>
      </c>
    </row>
    <row r="656" spans="6:12" x14ac:dyDescent="0.3">
      <c r="F656" s="2" t="s">
        <v>3664</v>
      </c>
      <c r="G656" s="2">
        <v>161677</v>
      </c>
      <c r="H656" s="2">
        <v>124526883</v>
      </c>
      <c r="I656" s="2" t="s">
        <v>1219</v>
      </c>
      <c r="J656" s="2" t="s">
        <v>486</v>
      </c>
      <c r="K656" s="2">
        <v>2008</v>
      </c>
      <c r="L656" s="2" t="s">
        <v>1561</v>
      </c>
    </row>
    <row r="657" spans="6:12" x14ac:dyDescent="0.3">
      <c r="F657" s="2" t="s">
        <v>3665</v>
      </c>
      <c r="G657" s="2">
        <v>176486224</v>
      </c>
      <c r="H657" s="2">
        <v>176486231</v>
      </c>
      <c r="I657" s="2" t="s">
        <v>1219</v>
      </c>
      <c r="J657" s="2" t="s">
        <v>367</v>
      </c>
      <c r="K657" s="2" t="s">
        <v>267</v>
      </c>
      <c r="L657" s="2" t="s">
        <v>368</v>
      </c>
    </row>
    <row r="658" spans="6:12" x14ac:dyDescent="0.3">
      <c r="F658" s="2" t="s">
        <v>3666</v>
      </c>
      <c r="G658" s="2">
        <v>60169</v>
      </c>
      <c r="H658" s="2">
        <v>124447127</v>
      </c>
      <c r="I658" s="2" t="s">
        <v>104</v>
      </c>
      <c r="J658" s="2" t="s">
        <v>2972</v>
      </c>
      <c r="K658" s="2">
        <v>2006</v>
      </c>
      <c r="L658" s="2" t="s">
        <v>486</v>
      </c>
    </row>
    <row r="659" spans="6:12" x14ac:dyDescent="0.3">
      <c r="F659" s="2" t="s">
        <v>3667</v>
      </c>
      <c r="G659" s="2">
        <v>63166</v>
      </c>
      <c r="H659" s="2">
        <v>124464201</v>
      </c>
      <c r="I659" s="2" t="s">
        <v>1219</v>
      </c>
      <c r="J659" s="2" t="s">
        <v>1217</v>
      </c>
      <c r="K659" s="2">
        <v>2006</v>
      </c>
      <c r="L659" s="2" t="s">
        <v>1540</v>
      </c>
    </row>
    <row r="660" spans="6:12" x14ac:dyDescent="0.3">
      <c r="F660" s="2" t="s">
        <v>3668</v>
      </c>
      <c r="G660" s="2">
        <v>161447</v>
      </c>
      <c r="H660" s="2">
        <v>109904426</v>
      </c>
      <c r="I660" s="2" t="s">
        <v>104</v>
      </c>
      <c r="J660" s="2" t="s">
        <v>486</v>
      </c>
      <c r="K660" s="2">
        <v>2004</v>
      </c>
      <c r="L660" s="2" t="s">
        <v>2972</v>
      </c>
    </row>
    <row r="661" spans="6:12" x14ac:dyDescent="0.3">
      <c r="F661" s="2" t="s">
        <v>3669</v>
      </c>
      <c r="G661" s="2">
        <v>176486239</v>
      </c>
      <c r="H661" s="2">
        <v>176486247</v>
      </c>
      <c r="I661" s="2" t="s">
        <v>1219</v>
      </c>
      <c r="J661" s="2" t="s">
        <v>367</v>
      </c>
      <c r="K661" s="2" t="s">
        <v>267</v>
      </c>
      <c r="L661" s="2" t="s">
        <v>1217</v>
      </c>
    </row>
    <row r="662" spans="6:12" x14ac:dyDescent="0.3">
      <c r="F662" s="2" t="s">
        <v>3670</v>
      </c>
      <c r="G662" s="2">
        <v>63131</v>
      </c>
      <c r="H662" s="2">
        <v>124461877</v>
      </c>
      <c r="I662" s="2" t="s">
        <v>104</v>
      </c>
      <c r="J662" s="2" t="s">
        <v>1540</v>
      </c>
      <c r="K662" s="2">
        <v>2007</v>
      </c>
      <c r="L662" s="2" t="s">
        <v>1561</v>
      </c>
    </row>
    <row r="663" spans="6:12" x14ac:dyDescent="0.3">
      <c r="F663" s="2" t="s">
        <v>3671</v>
      </c>
      <c r="G663" s="2">
        <v>42721</v>
      </c>
      <c r="H663" s="2">
        <v>68641936</v>
      </c>
      <c r="I663" s="2" t="s">
        <v>104</v>
      </c>
      <c r="J663" s="2" t="s">
        <v>368</v>
      </c>
      <c r="K663" s="2">
        <v>2003</v>
      </c>
      <c r="L663" s="2" t="s">
        <v>368</v>
      </c>
    </row>
    <row r="664" spans="6:12" x14ac:dyDescent="0.3">
      <c r="F664" s="2" t="s">
        <v>3672</v>
      </c>
      <c r="G664" s="2">
        <v>104005557</v>
      </c>
      <c r="H664" s="2">
        <v>104006031</v>
      </c>
      <c r="I664" s="2" t="s">
        <v>104</v>
      </c>
      <c r="J664" s="2" t="s">
        <v>486</v>
      </c>
      <c r="K664" s="2">
        <v>2004</v>
      </c>
      <c r="L664" s="2" t="s">
        <v>1561</v>
      </c>
    </row>
    <row r="665" spans="6:12" x14ac:dyDescent="0.3">
      <c r="F665" s="2" t="s">
        <v>3673</v>
      </c>
      <c r="G665" s="2">
        <v>104007203</v>
      </c>
      <c r="H665" s="2">
        <v>104007215</v>
      </c>
      <c r="I665" s="2" t="s">
        <v>1219</v>
      </c>
      <c r="J665" s="2" t="s">
        <v>367</v>
      </c>
      <c r="K665" s="2" t="s">
        <v>267</v>
      </c>
      <c r="L665" s="2" t="s">
        <v>1561</v>
      </c>
    </row>
    <row r="666" spans="6:12" x14ac:dyDescent="0.3">
      <c r="F666" s="2" t="s">
        <v>3675</v>
      </c>
      <c r="G666" s="2">
        <v>63122</v>
      </c>
      <c r="H666" s="2">
        <v>124460700</v>
      </c>
      <c r="I666" s="2" t="s">
        <v>104</v>
      </c>
      <c r="J666" s="2" t="s">
        <v>368</v>
      </c>
      <c r="K666" s="2">
        <v>2007</v>
      </c>
      <c r="L666" s="2" t="s">
        <v>368</v>
      </c>
    </row>
    <row r="667" spans="6:12" x14ac:dyDescent="0.3">
      <c r="F667" s="2" t="s">
        <v>3676</v>
      </c>
      <c r="G667" s="2">
        <v>44652</v>
      </c>
      <c r="H667" s="2">
        <v>124437250</v>
      </c>
      <c r="I667" s="2" t="s">
        <v>1219</v>
      </c>
      <c r="J667" s="2" t="s">
        <v>486</v>
      </c>
      <c r="K667" s="2">
        <v>2004</v>
      </c>
      <c r="L667" s="2" t="s">
        <v>1217</v>
      </c>
    </row>
    <row r="668" spans="6:12" x14ac:dyDescent="0.3">
      <c r="F668" s="2" t="s">
        <v>3677</v>
      </c>
      <c r="G668" s="2">
        <v>161490</v>
      </c>
      <c r="H668" s="2">
        <v>124494780</v>
      </c>
      <c r="I668" s="2" t="s">
        <v>104</v>
      </c>
      <c r="J668" s="2" t="s">
        <v>486</v>
      </c>
      <c r="K668" s="2">
        <v>2004</v>
      </c>
      <c r="L668" s="2" t="s">
        <v>486</v>
      </c>
    </row>
    <row r="669" spans="6:12" x14ac:dyDescent="0.3">
      <c r="F669" s="2" t="s">
        <v>3678</v>
      </c>
      <c r="G669" s="2">
        <v>63119</v>
      </c>
      <c r="H669" s="2">
        <v>68608464</v>
      </c>
      <c r="I669" s="2" t="s">
        <v>104</v>
      </c>
      <c r="J669" s="2" t="s">
        <v>368</v>
      </c>
      <c r="K669" s="2">
        <v>2007</v>
      </c>
      <c r="L669" s="2" t="s">
        <v>368</v>
      </c>
    </row>
    <row r="670" spans="6:12" x14ac:dyDescent="0.3">
      <c r="F670" s="2" t="s">
        <v>3679</v>
      </c>
      <c r="G670" s="2">
        <v>161491</v>
      </c>
      <c r="H670" s="2">
        <v>124494959</v>
      </c>
      <c r="I670" s="2" t="s">
        <v>104</v>
      </c>
      <c r="J670" s="2" t="s">
        <v>368</v>
      </c>
      <c r="K670" s="2">
        <v>2008</v>
      </c>
      <c r="L670" s="2" t="s">
        <v>368</v>
      </c>
    </row>
    <row r="671" spans="6:12" x14ac:dyDescent="0.3">
      <c r="F671" s="2" t="s">
        <v>3680</v>
      </c>
      <c r="G671" s="2">
        <v>161542</v>
      </c>
      <c r="H671" s="2">
        <v>124503504</v>
      </c>
      <c r="I671" s="2" t="s">
        <v>104</v>
      </c>
      <c r="J671" s="2" t="s">
        <v>1217</v>
      </c>
      <c r="K671" s="2">
        <v>2004</v>
      </c>
      <c r="L671" s="2" t="s">
        <v>1217</v>
      </c>
    </row>
    <row r="672" spans="6:12" x14ac:dyDescent="0.3">
      <c r="F672" s="2" t="s">
        <v>3681</v>
      </c>
      <c r="G672" s="2">
        <v>161340</v>
      </c>
      <c r="H672" s="2">
        <v>109901335</v>
      </c>
      <c r="I672" s="2" t="s">
        <v>104</v>
      </c>
      <c r="J672" s="2" t="s">
        <v>486</v>
      </c>
      <c r="K672" s="2">
        <v>2008</v>
      </c>
      <c r="L672" s="2" t="s">
        <v>486</v>
      </c>
    </row>
    <row r="673" spans="6:12" x14ac:dyDescent="0.3">
      <c r="F673" s="2" t="s">
        <v>3682</v>
      </c>
      <c r="G673" s="2">
        <v>161392</v>
      </c>
      <c r="H673" s="2">
        <v>124476426</v>
      </c>
      <c r="I673" s="2" t="s">
        <v>104</v>
      </c>
      <c r="J673" s="2" t="s">
        <v>486</v>
      </c>
      <c r="K673" s="2">
        <v>2008</v>
      </c>
      <c r="L673" s="2" t="s">
        <v>486</v>
      </c>
    </row>
    <row r="674" spans="6:12" x14ac:dyDescent="0.3">
      <c r="F674" s="2" t="s">
        <v>3683</v>
      </c>
      <c r="G674" s="2">
        <v>44183</v>
      </c>
      <c r="H674" s="2">
        <v>80679344</v>
      </c>
      <c r="I674" s="2" t="s">
        <v>104</v>
      </c>
      <c r="J674" s="2" t="s">
        <v>2972</v>
      </c>
      <c r="K674" s="2">
        <v>2005</v>
      </c>
      <c r="L674" s="2" t="s">
        <v>368</v>
      </c>
    </row>
    <row r="675" spans="6:12" x14ac:dyDescent="0.3">
      <c r="F675" s="2" t="s">
        <v>3684</v>
      </c>
      <c r="G675" s="2">
        <v>161338</v>
      </c>
      <c r="H675" s="2">
        <v>124468270</v>
      </c>
      <c r="I675" s="2" t="s">
        <v>104</v>
      </c>
      <c r="J675" s="2" t="s">
        <v>486</v>
      </c>
      <c r="K675" s="2">
        <v>2008</v>
      </c>
      <c r="L675" s="2" t="s">
        <v>368</v>
      </c>
    </row>
    <row r="676" spans="6:12" x14ac:dyDescent="0.3">
      <c r="F676" s="2" t="s">
        <v>3685</v>
      </c>
      <c r="G676" s="2">
        <v>161466</v>
      </c>
      <c r="H676" s="2">
        <v>80676778</v>
      </c>
      <c r="I676" s="2" t="s">
        <v>104</v>
      </c>
      <c r="J676" s="2" t="s">
        <v>486</v>
      </c>
      <c r="K676" s="2">
        <v>2008</v>
      </c>
      <c r="L676" s="2" t="s">
        <v>368</v>
      </c>
    </row>
    <row r="677" spans="6:12" x14ac:dyDescent="0.3">
      <c r="F677" s="2" t="s">
        <v>3686</v>
      </c>
      <c r="G677" s="2">
        <v>161669</v>
      </c>
      <c r="H677" s="2">
        <v>124525206</v>
      </c>
      <c r="I677" s="2" t="s">
        <v>104</v>
      </c>
      <c r="J677" s="2" t="s">
        <v>1217</v>
      </c>
      <c r="K677" s="2">
        <v>2004</v>
      </c>
      <c r="L677" s="2" t="s">
        <v>1540</v>
      </c>
    </row>
    <row r="678" spans="6:12" x14ac:dyDescent="0.3">
      <c r="F678" s="2" t="s">
        <v>3687</v>
      </c>
      <c r="G678" s="2">
        <v>161595</v>
      </c>
      <c r="H678" s="2">
        <v>80677015</v>
      </c>
      <c r="I678" s="2" t="s">
        <v>104</v>
      </c>
      <c r="J678" s="2" t="s">
        <v>368</v>
      </c>
      <c r="K678" s="2">
        <v>2008</v>
      </c>
      <c r="L678" s="2" t="s">
        <v>368</v>
      </c>
    </row>
    <row r="679" spans="6:12" x14ac:dyDescent="0.3">
      <c r="F679" s="2" t="s">
        <v>3688</v>
      </c>
      <c r="G679" s="2">
        <v>161629</v>
      </c>
      <c r="H679" s="2">
        <v>80677268</v>
      </c>
      <c r="I679" s="2" t="s">
        <v>104</v>
      </c>
      <c r="J679" s="2" t="s">
        <v>368</v>
      </c>
      <c r="K679" s="2">
        <v>2008</v>
      </c>
      <c r="L679" s="2" t="s">
        <v>368</v>
      </c>
    </row>
    <row r="680" spans="6:12" x14ac:dyDescent="0.3">
      <c r="F680" s="2" t="s">
        <v>3689</v>
      </c>
      <c r="G680" s="2">
        <v>161416</v>
      </c>
      <c r="H680" s="2">
        <v>124481168</v>
      </c>
      <c r="I680" s="2" t="s">
        <v>104</v>
      </c>
      <c r="J680" s="2" t="s">
        <v>486</v>
      </c>
      <c r="K680" s="2">
        <v>2008</v>
      </c>
      <c r="L680" s="2" t="s">
        <v>368</v>
      </c>
    </row>
    <row r="681" spans="6:12" x14ac:dyDescent="0.3">
      <c r="F681" s="2" t="s">
        <v>3690</v>
      </c>
      <c r="G681" s="2">
        <v>161527</v>
      </c>
      <c r="H681" s="2">
        <v>124500595</v>
      </c>
      <c r="I681" s="2" t="s">
        <v>104</v>
      </c>
      <c r="J681" s="2" t="s">
        <v>486</v>
      </c>
      <c r="K681" s="2">
        <v>2008</v>
      </c>
      <c r="L681" s="2" t="s">
        <v>368</v>
      </c>
    </row>
    <row r="682" spans="6:12" x14ac:dyDescent="0.3">
      <c r="F682" s="2" t="s">
        <v>3691</v>
      </c>
      <c r="G682" s="2">
        <v>161415</v>
      </c>
      <c r="H682" s="2">
        <v>124481027</v>
      </c>
      <c r="I682" s="2" t="s">
        <v>104</v>
      </c>
      <c r="J682" s="2" t="s">
        <v>486</v>
      </c>
      <c r="K682" s="2" t="s">
        <v>267</v>
      </c>
      <c r="L682" s="2" t="s">
        <v>368</v>
      </c>
    </row>
    <row r="683" spans="6:12" x14ac:dyDescent="0.3">
      <c r="F683" s="2" t="s">
        <v>3692</v>
      </c>
      <c r="G683" s="2">
        <v>161422</v>
      </c>
      <c r="H683" s="2">
        <v>124482032</v>
      </c>
      <c r="I683" s="2" t="s">
        <v>104</v>
      </c>
      <c r="J683" s="2" t="s">
        <v>486</v>
      </c>
      <c r="K683" s="2">
        <v>2008</v>
      </c>
      <c r="L683" s="2" t="s">
        <v>368</v>
      </c>
    </row>
    <row r="684" spans="6:12" x14ac:dyDescent="0.3">
      <c r="F684" s="2" t="s">
        <v>3693</v>
      </c>
      <c r="G684" s="2">
        <v>161708</v>
      </c>
      <c r="H684" s="2">
        <v>124531496</v>
      </c>
      <c r="I684" s="2" t="s">
        <v>104</v>
      </c>
      <c r="J684" s="2" t="s">
        <v>486</v>
      </c>
      <c r="K684" s="2">
        <v>2008</v>
      </c>
      <c r="L684" s="2" t="s">
        <v>368</v>
      </c>
    </row>
    <row r="685" spans="6:12" x14ac:dyDescent="0.3">
      <c r="F685" s="2" t="s">
        <v>3694</v>
      </c>
      <c r="G685" s="2">
        <v>161556</v>
      </c>
      <c r="H685" s="2">
        <v>124506056</v>
      </c>
      <c r="I685" s="2" t="s">
        <v>104</v>
      </c>
      <c r="J685" s="2" t="s">
        <v>486</v>
      </c>
      <c r="K685" s="2">
        <v>2008</v>
      </c>
      <c r="L685" s="2" t="s">
        <v>368</v>
      </c>
    </row>
    <row r="686" spans="6:12" x14ac:dyDescent="0.3">
      <c r="F686" s="2" t="s">
        <v>3695</v>
      </c>
      <c r="G686" s="2">
        <v>161331</v>
      </c>
      <c r="H686" s="2">
        <v>886000</v>
      </c>
      <c r="I686" s="2" t="s">
        <v>104</v>
      </c>
      <c r="J686" s="2" t="s">
        <v>486</v>
      </c>
      <c r="K686" s="2">
        <v>2008</v>
      </c>
      <c r="L686" s="2" t="s">
        <v>368</v>
      </c>
    </row>
    <row r="687" spans="6:12" x14ac:dyDescent="0.3">
      <c r="F687" s="2" t="s">
        <v>3696</v>
      </c>
      <c r="G687" s="2">
        <v>161637</v>
      </c>
      <c r="H687" s="2">
        <v>68620350</v>
      </c>
      <c r="I687" s="2" t="s">
        <v>2995</v>
      </c>
      <c r="J687" s="2" t="s">
        <v>1217</v>
      </c>
      <c r="K687" s="2">
        <v>2007</v>
      </c>
      <c r="L687" s="2" t="s">
        <v>2972</v>
      </c>
    </row>
    <row r="688" spans="6:12" x14ac:dyDescent="0.3">
      <c r="F688" s="2" t="s">
        <v>3697</v>
      </c>
      <c r="G688" s="2">
        <v>161329</v>
      </c>
      <c r="H688" s="2">
        <v>68620560</v>
      </c>
      <c r="I688" s="2" t="s">
        <v>2995</v>
      </c>
      <c r="J688" s="2" t="s">
        <v>2972</v>
      </c>
      <c r="K688" s="2">
        <v>2008</v>
      </c>
      <c r="L688" s="2" t="s">
        <v>2972</v>
      </c>
    </row>
    <row r="689" spans="6:12" x14ac:dyDescent="0.3">
      <c r="F689" s="2" t="s">
        <v>3698</v>
      </c>
      <c r="G689" s="2">
        <v>70688138</v>
      </c>
      <c r="H689" s="2">
        <v>70688281</v>
      </c>
      <c r="I689" s="2" t="s">
        <v>104</v>
      </c>
      <c r="J689" s="2" t="s">
        <v>367</v>
      </c>
      <c r="K689" s="2" t="s">
        <v>267</v>
      </c>
      <c r="L689" s="2" t="s">
        <v>1561</v>
      </c>
    </row>
    <row r="690" spans="6:12" x14ac:dyDescent="0.3">
      <c r="F690" s="2" t="s">
        <v>3699</v>
      </c>
      <c r="G690" s="2">
        <v>195446</v>
      </c>
      <c r="H690" s="2">
        <v>68620738</v>
      </c>
      <c r="I690" s="2" t="s">
        <v>2995</v>
      </c>
      <c r="J690" s="2" t="s">
        <v>2972</v>
      </c>
      <c r="K690" s="2">
        <v>2011</v>
      </c>
      <c r="L690" s="2" t="s">
        <v>2972</v>
      </c>
    </row>
    <row r="691" spans="6:12" x14ac:dyDescent="0.3">
      <c r="F691" s="2" t="s">
        <v>3700</v>
      </c>
      <c r="G691" s="2">
        <v>195447</v>
      </c>
      <c r="H691" s="2">
        <v>68620876</v>
      </c>
      <c r="I691" s="2" t="s">
        <v>104</v>
      </c>
      <c r="J691" s="2" t="s">
        <v>486</v>
      </c>
      <c r="K691" s="2">
        <v>2010</v>
      </c>
      <c r="L691" s="2" t="s">
        <v>486</v>
      </c>
    </row>
    <row r="692" spans="6:12" x14ac:dyDescent="0.3">
      <c r="F692" s="2" t="s">
        <v>3701</v>
      </c>
      <c r="G692" s="2">
        <v>195443</v>
      </c>
      <c r="H692" s="2">
        <v>68619789</v>
      </c>
      <c r="I692" s="2" t="s">
        <v>104</v>
      </c>
      <c r="J692" s="2" t="s">
        <v>486</v>
      </c>
      <c r="K692" s="2">
        <v>2010</v>
      </c>
      <c r="L692" s="2" t="s">
        <v>486</v>
      </c>
    </row>
    <row r="693" spans="6:12" x14ac:dyDescent="0.3">
      <c r="F693" s="2" t="s">
        <v>3702</v>
      </c>
      <c r="G693" s="2">
        <v>195449</v>
      </c>
      <c r="H693" s="2">
        <v>68621283</v>
      </c>
      <c r="I693" s="2" t="s">
        <v>104</v>
      </c>
      <c r="J693" s="2" t="s">
        <v>486</v>
      </c>
      <c r="K693" s="2">
        <v>2010</v>
      </c>
      <c r="L693" s="2" t="s">
        <v>368</v>
      </c>
    </row>
    <row r="694" spans="6:12" x14ac:dyDescent="0.3">
      <c r="F694" s="2" t="s">
        <v>3703</v>
      </c>
      <c r="G694" s="2">
        <v>161489</v>
      </c>
      <c r="H694" s="2">
        <v>68619906</v>
      </c>
      <c r="I694" s="2" t="s">
        <v>104</v>
      </c>
      <c r="J694" s="2" t="s">
        <v>368</v>
      </c>
      <c r="K694" s="2">
        <v>2008</v>
      </c>
      <c r="L694" s="2" t="s">
        <v>368</v>
      </c>
    </row>
    <row r="695" spans="6:12" x14ac:dyDescent="0.3">
      <c r="F695" s="2" t="s">
        <v>3704</v>
      </c>
      <c r="G695" s="2">
        <v>195451</v>
      </c>
      <c r="H695" s="2">
        <v>68621509</v>
      </c>
      <c r="I695" s="2" t="s">
        <v>104</v>
      </c>
      <c r="J695" s="2" t="s">
        <v>368</v>
      </c>
      <c r="K695" s="2">
        <v>2010</v>
      </c>
      <c r="L695" s="2" t="s">
        <v>368</v>
      </c>
    </row>
    <row r="696" spans="6:12" x14ac:dyDescent="0.3">
      <c r="F696" s="2" t="s">
        <v>3705</v>
      </c>
      <c r="G696" s="2">
        <v>202053</v>
      </c>
      <c r="H696" s="2">
        <v>68621618</v>
      </c>
      <c r="I696" s="2" t="s">
        <v>104</v>
      </c>
      <c r="J696" s="2" t="s">
        <v>368</v>
      </c>
      <c r="K696" s="2">
        <v>2011</v>
      </c>
      <c r="L696" s="2" t="s">
        <v>368</v>
      </c>
    </row>
    <row r="697" spans="6:12" x14ac:dyDescent="0.3">
      <c r="F697" s="2" t="s">
        <v>3706</v>
      </c>
      <c r="G697" s="2">
        <v>195444</v>
      </c>
      <c r="H697" s="2">
        <v>68620069</v>
      </c>
      <c r="I697" s="2" t="s">
        <v>104</v>
      </c>
      <c r="J697" s="2" t="s">
        <v>368</v>
      </c>
      <c r="K697" s="2">
        <v>2010</v>
      </c>
      <c r="L697" s="2" t="s">
        <v>368</v>
      </c>
    </row>
    <row r="698" spans="6:12" x14ac:dyDescent="0.3">
      <c r="F698" s="2" t="s">
        <v>3707</v>
      </c>
      <c r="G698" s="2">
        <v>162215803</v>
      </c>
      <c r="H698" s="2">
        <v>162215808</v>
      </c>
      <c r="I698" s="2" t="s">
        <v>104</v>
      </c>
      <c r="J698" s="2" t="s">
        <v>367</v>
      </c>
      <c r="K698" s="2" t="s">
        <v>267</v>
      </c>
      <c r="L698" s="2" t="s">
        <v>486</v>
      </c>
    </row>
    <row r="699" spans="6:12" x14ac:dyDescent="0.3">
      <c r="F699" s="2" t="s">
        <v>3708</v>
      </c>
      <c r="G699" s="2">
        <v>195445</v>
      </c>
      <c r="H699" s="2">
        <v>68620232</v>
      </c>
      <c r="I699" s="2" t="s">
        <v>104</v>
      </c>
      <c r="J699" s="2" t="s">
        <v>368</v>
      </c>
      <c r="K699" s="2">
        <v>2010</v>
      </c>
      <c r="L699" s="2" t="s">
        <v>368</v>
      </c>
    </row>
    <row r="700" spans="6:12" x14ac:dyDescent="0.3">
      <c r="F700" s="2" t="s">
        <v>3709</v>
      </c>
      <c r="G700" s="2">
        <v>129495924</v>
      </c>
      <c r="H700" s="2">
        <v>129495933</v>
      </c>
      <c r="I700" s="2" t="s">
        <v>104</v>
      </c>
      <c r="J700" s="2" t="s">
        <v>367</v>
      </c>
      <c r="K700" s="2" t="s">
        <v>267</v>
      </c>
      <c r="L700" s="2" t="s">
        <v>486</v>
      </c>
    </row>
    <row r="701" spans="6:12" x14ac:dyDescent="0.3">
      <c r="F701" s="2" t="s">
        <v>3710</v>
      </c>
      <c r="G701" s="2">
        <v>203364219</v>
      </c>
      <c r="H701" s="2">
        <v>203375487</v>
      </c>
      <c r="I701" s="2" t="s">
        <v>2995</v>
      </c>
      <c r="J701" s="2" t="s">
        <v>1561</v>
      </c>
      <c r="K701" s="2">
        <v>2006</v>
      </c>
      <c r="L701" s="2" t="s">
        <v>1561</v>
      </c>
    </row>
    <row r="702" spans="6:12" x14ac:dyDescent="0.3">
      <c r="F702" s="2" t="s">
        <v>3711</v>
      </c>
      <c r="G702" s="2">
        <v>161427</v>
      </c>
      <c r="H702" s="2">
        <v>124483163</v>
      </c>
      <c r="I702" s="2" t="s">
        <v>104</v>
      </c>
      <c r="J702" s="2" t="s">
        <v>486</v>
      </c>
      <c r="K702" s="2">
        <v>2008</v>
      </c>
      <c r="L702" s="2" t="s">
        <v>368</v>
      </c>
    </row>
    <row r="703" spans="6:12" x14ac:dyDescent="0.3">
      <c r="F703" s="2" t="s">
        <v>3712</v>
      </c>
      <c r="G703" s="2">
        <v>144161826</v>
      </c>
      <c r="H703" s="2">
        <v>144161921</v>
      </c>
      <c r="I703" s="2" t="s">
        <v>104</v>
      </c>
      <c r="J703" s="2" t="s">
        <v>367</v>
      </c>
      <c r="K703" s="2" t="s">
        <v>267</v>
      </c>
      <c r="L703" s="2" t="s">
        <v>1217</v>
      </c>
    </row>
    <row r="704" spans="6:12" x14ac:dyDescent="0.3">
      <c r="F704" s="2" t="s">
        <v>3713</v>
      </c>
      <c r="G704" s="2">
        <v>44607</v>
      </c>
      <c r="H704" s="2">
        <v>124434963</v>
      </c>
      <c r="I704" s="2" t="s">
        <v>104</v>
      </c>
      <c r="J704" s="2" t="s">
        <v>2972</v>
      </c>
      <c r="K704" s="2">
        <v>2004</v>
      </c>
      <c r="L704" s="2" t="s">
        <v>2972</v>
      </c>
    </row>
    <row r="705" spans="6:12" x14ac:dyDescent="0.3">
      <c r="F705" s="2" t="s">
        <v>3714</v>
      </c>
      <c r="G705" s="2">
        <v>14134315</v>
      </c>
      <c r="H705" s="2">
        <v>14134317</v>
      </c>
      <c r="I705" s="2" t="s">
        <v>104</v>
      </c>
      <c r="J705" s="2" t="s">
        <v>367</v>
      </c>
      <c r="K705" s="2" t="s">
        <v>267</v>
      </c>
      <c r="L705" s="2" t="s">
        <v>1540</v>
      </c>
    </row>
    <row r="706" spans="6:12" x14ac:dyDescent="0.3">
      <c r="F706" s="2" t="s">
        <v>3715</v>
      </c>
      <c r="G706" s="2">
        <v>144159779</v>
      </c>
      <c r="H706" s="2">
        <v>124463114</v>
      </c>
      <c r="I706" s="2" t="s">
        <v>104</v>
      </c>
      <c r="J706" s="2" t="s">
        <v>1217</v>
      </c>
      <c r="K706" s="2">
        <v>2007</v>
      </c>
      <c r="L706" s="2" t="s">
        <v>1540</v>
      </c>
    </row>
    <row r="707" spans="6:12" x14ac:dyDescent="0.3">
      <c r="F707" s="2" t="s">
        <v>3716</v>
      </c>
      <c r="G707" s="2">
        <v>169236848</v>
      </c>
      <c r="H707" s="2">
        <v>169237207</v>
      </c>
      <c r="I707" s="2" t="s">
        <v>104</v>
      </c>
      <c r="J707" s="2" t="s">
        <v>367</v>
      </c>
      <c r="K707" s="2" t="s">
        <v>267</v>
      </c>
      <c r="L707" s="2" t="s">
        <v>1217</v>
      </c>
    </row>
    <row r="708" spans="6:12" x14ac:dyDescent="0.3">
      <c r="F708" s="2" t="s">
        <v>3717</v>
      </c>
      <c r="G708" s="2">
        <v>60118</v>
      </c>
      <c r="H708" s="2">
        <v>124440461</v>
      </c>
      <c r="I708" s="2" t="s">
        <v>104</v>
      </c>
      <c r="J708" s="2" t="s">
        <v>1217</v>
      </c>
      <c r="K708" s="2">
        <v>2006</v>
      </c>
      <c r="L708" s="2" t="s">
        <v>1217</v>
      </c>
    </row>
    <row r="709" spans="6:12" x14ac:dyDescent="0.3">
      <c r="F709" s="2" t="s">
        <v>3719</v>
      </c>
      <c r="G709" s="2">
        <v>161601</v>
      </c>
      <c r="H709" s="2">
        <v>124513187</v>
      </c>
      <c r="I709" s="2" t="s">
        <v>1219</v>
      </c>
      <c r="J709" s="2" t="s">
        <v>486</v>
      </c>
      <c r="K709" s="2">
        <v>2008</v>
      </c>
      <c r="L709" s="2" t="s">
        <v>368</v>
      </c>
    </row>
    <row r="710" spans="6:12" x14ac:dyDescent="0.3">
      <c r="F710" s="2" t="s">
        <v>3720</v>
      </c>
      <c r="G710" s="2">
        <v>63136</v>
      </c>
      <c r="H710" s="2">
        <v>124462368</v>
      </c>
      <c r="I710" s="2" t="s">
        <v>104</v>
      </c>
      <c r="J710" s="2" t="s">
        <v>486</v>
      </c>
      <c r="K710" s="2">
        <v>2007</v>
      </c>
      <c r="L710" s="2" t="s">
        <v>486</v>
      </c>
    </row>
    <row r="711" spans="6:12" x14ac:dyDescent="0.3">
      <c r="F711" s="2" t="s">
        <v>3722</v>
      </c>
      <c r="G711" s="2">
        <v>161565</v>
      </c>
      <c r="H711" s="2">
        <v>124507607</v>
      </c>
      <c r="I711" s="2" t="s">
        <v>104</v>
      </c>
      <c r="J711" s="2" t="s">
        <v>486</v>
      </c>
      <c r="K711" s="2">
        <v>2008</v>
      </c>
      <c r="L711" s="2" t="s">
        <v>368</v>
      </c>
    </row>
    <row r="712" spans="6:12" x14ac:dyDescent="0.3">
      <c r="F712" s="2" t="s">
        <v>3723</v>
      </c>
      <c r="G712" s="2">
        <v>161393</v>
      </c>
      <c r="H712" s="2">
        <v>124476574</v>
      </c>
      <c r="I712" s="2" t="s">
        <v>104</v>
      </c>
      <c r="J712" s="2" t="s">
        <v>486</v>
      </c>
      <c r="K712" s="2">
        <v>2004</v>
      </c>
      <c r="L712" s="2" t="s">
        <v>2972</v>
      </c>
    </row>
    <row r="713" spans="6:12" x14ac:dyDescent="0.3">
      <c r="F713" s="2" t="s">
        <v>3724</v>
      </c>
      <c r="G713" s="2">
        <v>195448</v>
      </c>
      <c r="H713" s="2">
        <v>68620997</v>
      </c>
      <c r="I713" s="2" t="s">
        <v>104</v>
      </c>
      <c r="J713" s="2" t="s">
        <v>368</v>
      </c>
      <c r="K713" s="2">
        <v>2011</v>
      </c>
      <c r="L713" s="2" t="s">
        <v>368</v>
      </c>
    </row>
    <row r="714" spans="6:12" x14ac:dyDescent="0.3">
      <c r="F714" s="2" t="s">
        <v>3725</v>
      </c>
      <c r="G714" s="2">
        <v>161535</v>
      </c>
      <c r="H714" s="2">
        <v>68621107</v>
      </c>
      <c r="I714" s="2" t="s">
        <v>104</v>
      </c>
      <c r="J714" s="2" t="s">
        <v>2972</v>
      </c>
      <c r="K714" s="2">
        <v>2008</v>
      </c>
      <c r="L714" s="2" t="s">
        <v>2972</v>
      </c>
    </row>
    <row r="715" spans="6:12" x14ac:dyDescent="0.3">
      <c r="F715" s="2" t="s">
        <v>3727</v>
      </c>
      <c r="G715" s="2">
        <v>41799</v>
      </c>
      <c r="H715" s="2">
        <v>116736852</v>
      </c>
      <c r="I715" s="2" t="s">
        <v>104</v>
      </c>
      <c r="J715" s="2" t="s">
        <v>2972</v>
      </c>
      <c r="K715" s="2">
        <v>2003</v>
      </c>
      <c r="L715" s="2" t="s">
        <v>368</v>
      </c>
    </row>
    <row r="716" spans="6:12" x14ac:dyDescent="0.3">
      <c r="F716" s="2" t="s">
        <v>3728</v>
      </c>
      <c r="G716" s="2">
        <v>18903491</v>
      </c>
      <c r="H716" s="2">
        <v>68783461</v>
      </c>
      <c r="I716" s="2" t="s">
        <v>2995</v>
      </c>
      <c r="J716" s="2" t="s">
        <v>367</v>
      </c>
      <c r="K716" s="2" t="s">
        <v>267</v>
      </c>
      <c r="L716" s="2" t="s">
        <v>1561</v>
      </c>
    </row>
    <row r="717" spans="6:12" x14ac:dyDescent="0.3">
      <c r="F717" s="2" t="s">
        <v>3729</v>
      </c>
      <c r="G717" s="2">
        <v>161617</v>
      </c>
      <c r="H717" s="2">
        <v>140575512</v>
      </c>
      <c r="I717" s="2" t="s">
        <v>104</v>
      </c>
      <c r="J717" s="2" t="s">
        <v>486</v>
      </c>
      <c r="K717" s="2">
        <v>2006</v>
      </c>
      <c r="L717" s="2" t="s">
        <v>486</v>
      </c>
    </row>
    <row r="718" spans="6:12" x14ac:dyDescent="0.3">
      <c r="F718" s="2" t="s">
        <v>3730</v>
      </c>
      <c r="G718" s="2">
        <v>161400</v>
      </c>
      <c r="H718" s="2">
        <v>124478750</v>
      </c>
      <c r="I718" s="2" t="s">
        <v>104</v>
      </c>
      <c r="J718" s="2" t="s">
        <v>486</v>
      </c>
      <c r="K718" s="2">
        <v>2007</v>
      </c>
      <c r="L718" s="2" t="s">
        <v>486</v>
      </c>
    </row>
    <row r="719" spans="6:12" x14ac:dyDescent="0.3">
      <c r="F719" s="2" t="s">
        <v>3731</v>
      </c>
      <c r="G719" s="2">
        <v>39771</v>
      </c>
      <c r="H719" s="2">
        <v>124413280</v>
      </c>
      <c r="I719" s="2" t="s">
        <v>104</v>
      </c>
      <c r="J719" s="2" t="s">
        <v>1540</v>
      </c>
      <c r="K719" s="2">
        <v>2003</v>
      </c>
      <c r="L719" s="2" t="s">
        <v>368</v>
      </c>
    </row>
    <row r="720" spans="6:12" x14ac:dyDescent="0.3">
      <c r="F720" s="2" t="s">
        <v>3732</v>
      </c>
      <c r="G720" s="2">
        <v>177301951</v>
      </c>
      <c r="H720" s="2">
        <v>177302177</v>
      </c>
      <c r="I720" s="2" t="s">
        <v>104</v>
      </c>
      <c r="J720" s="2" t="s">
        <v>367</v>
      </c>
      <c r="K720" s="2" t="s">
        <v>267</v>
      </c>
      <c r="L720" s="2" t="s">
        <v>368</v>
      </c>
    </row>
    <row r="721" spans="6:12" x14ac:dyDescent="0.3">
      <c r="F721" s="2" t="s">
        <v>3733</v>
      </c>
      <c r="G721" s="2">
        <v>44608</v>
      </c>
      <c r="H721" s="2">
        <v>124435054</v>
      </c>
      <c r="I721" s="2" t="s">
        <v>104</v>
      </c>
      <c r="J721" s="2" t="s">
        <v>486</v>
      </c>
      <c r="K721" s="2">
        <v>2004</v>
      </c>
      <c r="L721" s="2" t="s">
        <v>486</v>
      </c>
    </row>
    <row r="722" spans="6:12" x14ac:dyDescent="0.3">
      <c r="F722" s="2" t="s">
        <v>3734</v>
      </c>
      <c r="G722" s="2">
        <v>44644</v>
      </c>
      <c r="H722" s="2">
        <v>2998902</v>
      </c>
      <c r="I722" s="2" t="s">
        <v>104</v>
      </c>
      <c r="J722" s="2" t="s">
        <v>486</v>
      </c>
      <c r="K722" s="2">
        <v>2004</v>
      </c>
      <c r="L722" s="2" t="s">
        <v>1217</v>
      </c>
    </row>
    <row r="723" spans="6:12" x14ac:dyDescent="0.3">
      <c r="F723" s="2" t="s">
        <v>3735</v>
      </c>
      <c r="G723" s="2">
        <v>161738</v>
      </c>
      <c r="H723" s="2">
        <v>124536099</v>
      </c>
      <c r="I723" s="2" t="s">
        <v>104</v>
      </c>
      <c r="J723" s="2" t="s">
        <v>486</v>
      </c>
      <c r="K723" s="2">
        <v>2007</v>
      </c>
      <c r="L723" s="2" t="s">
        <v>2972</v>
      </c>
    </row>
    <row r="724" spans="6:12" x14ac:dyDescent="0.3">
      <c r="F724" s="2" t="s">
        <v>3736</v>
      </c>
      <c r="G724" s="2">
        <v>64442</v>
      </c>
      <c r="H724" s="2">
        <v>68650404</v>
      </c>
      <c r="I724" s="2" t="s">
        <v>104</v>
      </c>
      <c r="J724" s="2" t="s">
        <v>1540</v>
      </c>
      <c r="K724" s="2">
        <v>2005</v>
      </c>
      <c r="L724" s="2" t="s">
        <v>1540</v>
      </c>
    </row>
    <row r="725" spans="6:12" x14ac:dyDescent="0.3">
      <c r="F725" s="2" t="s">
        <v>3738</v>
      </c>
      <c r="G725" s="2">
        <v>195450</v>
      </c>
      <c r="H725" s="2">
        <v>68621398</v>
      </c>
      <c r="I725" s="2" t="s">
        <v>104</v>
      </c>
      <c r="J725" s="2" t="s">
        <v>486</v>
      </c>
      <c r="K725" s="2">
        <v>2010</v>
      </c>
      <c r="L725" s="2" t="s">
        <v>486</v>
      </c>
    </row>
    <row r="726" spans="6:12" x14ac:dyDescent="0.3">
      <c r="F726" s="2" t="s">
        <v>3739</v>
      </c>
      <c r="G726" s="2">
        <v>63124</v>
      </c>
      <c r="H726" s="2">
        <v>3120930</v>
      </c>
      <c r="I726" s="2" t="s">
        <v>104</v>
      </c>
      <c r="J726" s="2" t="s">
        <v>1217</v>
      </c>
      <c r="K726" s="2">
        <v>2007</v>
      </c>
      <c r="L726" s="2" t="s">
        <v>1561</v>
      </c>
    </row>
    <row r="727" spans="6:12" x14ac:dyDescent="0.3">
      <c r="F727" s="2" t="s">
        <v>3740</v>
      </c>
      <c r="G727" s="2">
        <v>41800</v>
      </c>
      <c r="H727" s="2">
        <v>116736924</v>
      </c>
      <c r="I727" s="2" t="s">
        <v>104</v>
      </c>
      <c r="J727" s="2" t="s">
        <v>368</v>
      </c>
      <c r="K727" s="2">
        <v>2003</v>
      </c>
      <c r="L727" s="2" t="s">
        <v>368</v>
      </c>
    </row>
    <row r="728" spans="6:12" x14ac:dyDescent="0.3">
      <c r="F728" s="2" t="s">
        <v>3741</v>
      </c>
      <c r="G728" s="2">
        <v>161729</v>
      </c>
      <c r="H728" s="2">
        <v>48927468</v>
      </c>
      <c r="I728" s="2" t="s">
        <v>104</v>
      </c>
      <c r="J728" s="2" t="s">
        <v>2972</v>
      </c>
      <c r="K728" s="2">
        <v>2007</v>
      </c>
      <c r="L728" s="2" t="s">
        <v>2972</v>
      </c>
    </row>
    <row r="729" spans="6:12" x14ac:dyDescent="0.3">
      <c r="F729" s="2" t="s">
        <v>3742</v>
      </c>
      <c r="G729" s="2">
        <v>161718</v>
      </c>
      <c r="H729" s="2">
        <v>896010</v>
      </c>
      <c r="I729" s="2" t="s">
        <v>104</v>
      </c>
      <c r="J729" s="2" t="s">
        <v>486</v>
      </c>
      <c r="K729" s="2">
        <v>2008</v>
      </c>
      <c r="L729" s="2" t="s">
        <v>368</v>
      </c>
    </row>
    <row r="730" spans="6:12" x14ac:dyDescent="0.3">
      <c r="F730" s="2" t="s">
        <v>3743</v>
      </c>
      <c r="G730" s="2">
        <v>161514</v>
      </c>
      <c r="H730" s="2">
        <v>889779</v>
      </c>
      <c r="I730" s="2" t="s">
        <v>104</v>
      </c>
      <c r="J730" s="2" t="s">
        <v>486</v>
      </c>
      <c r="K730" s="2">
        <v>2008</v>
      </c>
      <c r="L730" s="2" t="s">
        <v>368</v>
      </c>
    </row>
    <row r="731" spans="6:12" x14ac:dyDescent="0.3">
      <c r="F731" s="2" t="s">
        <v>3744</v>
      </c>
      <c r="G731" s="2">
        <v>63100</v>
      </c>
      <c r="H731" s="2">
        <v>48908629</v>
      </c>
      <c r="I731" s="2" t="s">
        <v>104</v>
      </c>
      <c r="J731" s="2" t="s">
        <v>2972</v>
      </c>
      <c r="K731" s="2">
        <v>2007</v>
      </c>
      <c r="L731" s="2" t="s">
        <v>2972</v>
      </c>
    </row>
    <row r="732" spans="6:12" x14ac:dyDescent="0.3">
      <c r="F732" s="2" t="s">
        <v>3745</v>
      </c>
      <c r="G732" s="2">
        <v>44609</v>
      </c>
      <c r="H732" s="2">
        <v>124435129</v>
      </c>
      <c r="I732" s="2" t="s">
        <v>104</v>
      </c>
      <c r="J732" s="2" t="s">
        <v>368</v>
      </c>
      <c r="K732" s="2">
        <v>2004</v>
      </c>
      <c r="L732" s="2" t="s">
        <v>368</v>
      </c>
    </row>
    <row r="733" spans="6:12" x14ac:dyDescent="0.3">
      <c r="F733" s="2" t="s">
        <v>3746</v>
      </c>
      <c r="G733" s="2">
        <v>195452</v>
      </c>
      <c r="H733" s="2">
        <v>68621739</v>
      </c>
      <c r="I733" s="2" t="s">
        <v>104</v>
      </c>
      <c r="J733" s="2" t="s">
        <v>486</v>
      </c>
      <c r="K733" s="2">
        <v>2010</v>
      </c>
      <c r="L733" s="2" t="s">
        <v>486</v>
      </c>
    </row>
    <row r="734" spans="6:12" x14ac:dyDescent="0.3">
      <c r="F734" s="2" t="s">
        <v>3747</v>
      </c>
      <c r="G734" s="2">
        <v>161653</v>
      </c>
      <c r="H734" s="2">
        <v>140767604</v>
      </c>
      <c r="I734" s="2" t="s">
        <v>104</v>
      </c>
      <c r="J734" s="2" t="s">
        <v>486</v>
      </c>
      <c r="K734" s="2">
        <v>2008</v>
      </c>
      <c r="L734" s="2" t="s">
        <v>368</v>
      </c>
    </row>
    <row r="735" spans="6:12" x14ac:dyDescent="0.3">
      <c r="F735" s="2" t="s">
        <v>3748</v>
      </c>
      <c r="G735" s="2">
        <v>44610</v>
      </c>
      <c r="H735" s="2">
        <v>124435207</v>
      </c>
      <c r="I735" s="2" t="s">
        <v>104</v>
      </c>
      <c r="J735" s="2" t="s">
        <v>486</v>
      </c>
      <c r="K735" s="2">
        <v>2004</v>
      </c>
      <c r="L735" s="2" t="s">
        <v>486</v>
      </c>
    </row>
    <row r="736" spans="6:12" x14ac:dyDescent="0.3">
      <c r="F736" s="2" t="s">
        <v>3749</v>
      </c>
      <c r="G736" s="2">
        <v>161610</v>
      </c>
      <c r="H736" s="2">
        <v>892763</v>
      </c>
      <c r="I736" s="2" t="s">
        <v>104</v>
      </c>
      <c r="J736" s="2" t="s">
        <v>486</v>
      </c>
      <c r="K736" s="2">
        <v>2008</v>
      </c>
      <c r="L736" s="2" t="s">
        <v>368</v>
      </c>
    </row>
    <row r="737" spans="6:12" x14ac:dyDescent="0.3">
      <c r="F737" s="2" t="s">
        <v>3750</v>
      </c>
      <c r="G737" s="2">
        <v>161354</v>
      </c>
      <c r="H737" s="2">
        <v>124470688</v>
      </c>
      <c r="I737" s="2" t="s">
        <v>104</v>
      </c>
      <c r="J737" s="2" t="s">
        <v>486</v>
      </c>
      <c r="K737" s="2">
        <v>2007</v>
      </c>
      <c r="L737" s="2" t="s">
        <v>2972</v>
      </c>
    </row>
    <row r="738" spans="6:12" x14ac:dyDescent="0.3">
      <c r="F738" s="2" t="s">
        <v>3751</v>
      </c>
      <c r="G738" s="2">
        <v>63116</v>
      </c>
      <c r="H738" s="2">
        <v>3119790</v>
      </c>
      <c r="I738" s="2" t="s">
        <v>104</v>
      </c>
      <c r="J738" s="2" t="s">
        <v>1217</v>
      </c>
      <c r="K738" s="2">
        <v>2007</v>
      </c>
      <c r="L738" s="2" t="s">
        <v>1540</v>
      </c>
    </row>
    <row r="739" spans="6:12" x14ac:dyDescent="0.3">
      <c r="F739" s="2" t="s">
        <v>3752</v>
      </c>
      <c r="G739" s="2">
        <v>195453</v>
      </c>
      <c r="H739" s="2">
        <v>68621850</v>
      </c>
      <c r="I739" s="2" t="s">
        <v>104</v>
      </c>
      <c r="J739" s="2" t="s">
        <v>368</v>
      </c>
      <c r="K739" s="2">
        <v>2010</v>
      </c>
      <c r="L739" s="2" t="s">
        <v>368</v>
      </c>
    </row>
    <row r="740" spans="6:12" x14ac:dyDescent="0.3">
      <c r="F740" s="2" t="s">
        <v>3753</v>
      </c>
      <c r="G740" s="2">
        <v>195454</v>
      </c>
      <c r="H740" s="2">
        <v>124544662</v>
      </c>
      <c r="I740" s="2" t="s">
        <v>104</v>
      </c>
      <c r="J740" s="2" t="s">
        <v>486</v>
      </c>
      <c r="K740" s="2">
        <v>2010</v>
      </c>
      <c r="L740" s="2" t="s">
        <v>486</v>
      </c>
    </row>
    <row r="741" spans="6:12" x14ac:dyDescent="0.3">
      <c r="F741" s="2" t="s">
        <v>3754</v>
      </c>
      <c r="G741" s="2">
        <v>161483</v>
      </c>
      <c r="H741" s="2">
        <v>124493295</v>
      </c>
      <c r="I741" s="2" t="s">
        <v>104</v>
      </c>
      <c r="J741" s="2" t="s">
        <v>486</v>
      </c>
      <c r="K741" s="2">
        <v>2004</v>
      </c>
      <c r="L741" s="2" t="s">
        <v>1561</v>
      </c>
    </row>
    <row r="742" spans="6:12" x14ac:dyDescent="0.3">
      <c r="F742" s="2" t="s">
        <v>3755</v>
      </c>
      <c r="G742" s="2">
        <v>161464</v>
      </c>
      <c r="H742" s="2">
        <v>48938919</v>
      </c>
      <c r="I742" s="2" t="s">
        <v>104</v>
      </c>
      <c r="J742" s="2" t="s">
        <v>1217</v>
      </c>
      <c r="K742" s="2">
        <v>2008</v>
      </c>
      <c r="L742" s="2" t="s">
        <v>1540</v>
      </c>
    </row>
    <row r="743" spans="6:12" x14ac:dyDescent="0.3">
      <c r="F743" s="2" t="s">
        <v>3756</v>
      </c>
      <c r="G743" s="2">
        <v>161704</v>
      </c>
      <c r="H743" s="2">
        <v>124530743</v>
      </c>
      <c r="I743" s="2" t="s">
        <v>104</v>
      </c>
      <c r="J743" s="2" t="s">
        <v>486</v>
      </c>
      <c r="K743" s="2">
        <v>2004</v>
      </c>
      <c r="L743" s="2" t="s">
        <v>486</v>
      </c>
    </row>
    <row r="744" spans="6:12" x14ac:dyDescent="0.3">
      <c r="F744" s="2" t="s">
        <v>3757</v>
      </c>
      <c r="G744" s="2">
        <v>197258416</v>
      </c>
      <c r="H744" s="2">
        <v>197258455</v>
      </c>
      <c r="I744" s="2" t="s">
        <v>2995</v>
      </c>
      <c r="J744" s="2" t="s">
        <v>367</v>
      </c>
      <c r="K744" s="2" t="s">
        <v>267</v>
      </c>
      <c r="L744" s="2" t="s">
        <v>486</v>
      </c>
    </row>
    <row r="745" spans="6:12" x14ac:dyDescent="0.3">
      <c r="F745" s="2" t="s">
        <v>3759</v>
      </c>
      <c r="G745" s="2">
        <v>161418</v>
      </c>
      <c r="H745" s="2">
        <v>124481430</v>
      </c>
      <c r="I745" s="2" t="s">
        <v>104</v>
      </c>
      <c r="J745" s="2" t="s">
        <v>2972</v>
      </c>
      <c r="K745" s="2">
        <v>2008</v>
      </c>
      <c r="L745" s="2" t="s">
        <v>368</v>
      </c>
    </row>
    <row r="746" spans="6:12" x14ac:dyDescent="0.3">
      <c r="F746" s="2" t="s">
        <v>3760</v>
      </c>
      <c r="G746" s="2">
        <v>161461</v>
      </c>
      <c r="H746" s="2">
        <v>48938639</v>
      </c>
      <c r="I746" s="2" t="s">
        <v>104</v>
      </c>
      <c r="J746" s="2" t="s">
        <v>2972</v>
      </c>
      <c r="K746" s="2">
        <v>2006</v>
      </c>
      <c r="L746" s="2" t="s">
        <v>1217</v>
      </c>
    </row>
    <row r="747" spans="6:12" x14ac:dyDescent="0.3">
      <c r="F747" s="2" t="s">
        <v>3761</v>
      </c>
      <c r="G747" s="2">
        <v>161419</v>
      </c>
      <c r="H747" s="2">
        <v>124481644</v>
      </c>
      <c r="I747" s="2" t="s">
        <v>104</v>
      </c>
      <c r="J747" s="2" t="s">
        <v>368</v>
      </c>
      <c r="K747" s="2">
        <v>2008</v>
      </c>
      <c r="L747" s="2" t="s">
        <v>368</v>
      </c>
    </row>
    <row r="748" spans="6:12" x14ac:dyDescent="0.3">
      <c r="F748" s="2" t="s">
        <v>3762</v>
      </c>
      <c r="G748" s="2">
        <v>161318</v>
      </c>
      <c r="H748" s="2">
        <v>885767</v>
      </c>
      <c r="I748" s="2" t="s">
        <v>104</v>
      </c>
      <c r="J748" s="2" t="s">
        <v>486</v>
      </c>
      <c r="K748" s="2">
        <v>2008</v>
      </c>
      <c r="L748" s="2" t="s">
        <v>368</v>
      </c>
    </row>
    <row r="749" spans="6:12" x14ac:dyDescent="0.3">
      <c r="F749" s="2" t="s">
        <v>3763</v>
      </c>
      <c r="G749" s="2">
        <v>161685</v>
      </c>
      <c r="H749" s="2">
        <v>124528025</v>
      </c>
      <c r="I749" s="2" t="s">
        <v>1219</v>
      </c>
      <c r="J749" s="2" t="s">
        <v>486</v>
      </c>
      <c r="K749" s="2">
        <v>2008</v>
      </c>
      <c r="L749" s="2" t="s">
        <v>2972</v>
      </c>
    </row>
    <row r="750" spans="6:12" x14ac:dyDescent="0.3">
      <c r="F750" s="2" t="s">
        <v>3764</v>
      </c>
      <c r="G750" s="2">
        <v>61405</v>
      </c>
      <c r="H750" s="2">
        <v>48954483</v>
      </c>
      <c r="I750" s="2" t="s">
        <v>104</v>
      </c>
      <c r="J750" s="2" t="s">
        <v>1561</v>
      </c>
      <c r="K750" s="2">
        <v>2006</v>
      </c>
      <c r="L750" s="2" t="s">
        <v>1561</v>
      </c>
    </row>
    <row r="751" spans="6:12" x14ac:dyDescent="0.3">
      <c r="F751" s="2" t="s">
        <v>3766</v>
      </c>
      <c r="G751" s="2">
        <v>161626</v>
      </c>
      <c r="H751" s="2">
        <v>48949434</v>
      </c>
      <c r="I751" s="2" t="s">
        <v>104</v>
      </c>
      <c r="J751" s="2" t="s">
        <v>368</v>
      </c>
      <c r="K751" s="2">
        <v>2008</v>
      </c>
      <c r="L751" s="2" t="s">
        <v>368</v>
      </c>
    </row>
    <row r="752" spans="6:12" x14ac:dyDescent="0.3">
      <c r="F752" s="2" t="s">
        <v>3767</v>
      </c>
      <c r="G752" s="2">
        <v>161631</v>
      </c>
      <c r="H752" s="2">
        <v>124518400</v>
      </c>
      <c r="I752" s="2" t="s">
        <v>104</v>
      </c>
      <c r="J752" s="2" t="s">
        <v>1540</v>
      </c>
      <c r="K752" s="2">
        <v>2007</v>
      </c>
      <c r="L752" s="2" t="s">
        <v>1540</v>
      </c>
    </row>
    <row r="753" spans="6:12" x14ac:dyDescent="0.3">
      <c r="F753" s="2" t="s">
        <v>3768</v>
      </c>
      <c r="G753" s="2">
        <v>195458</v>
      </c>
      <c r="H753" s="2">
        <v>68631857</v>
      </c>
      <c r="I753" s="2" t="s">
        <v>104</v>
      </c>
      <c r="J753" s="2" t="s">
        <v>368</v>
      </c>
      <c r="K753" s="2">
        <v>2010</v>
      </c>
      <c r="L753" s="2" t="s">
        <v>368</v>
      </c>
    </row>
    <row r="754" spans="6:12" x14ac:dyDescent="0.3">
      <c r="F754" s="2" t="s">
        <v>3769</v>
      </c>
      <c r="G754" s="2">
        <v>161492</v>
      </c>
      <c r="H754" s="2">
        <v>124495127</v>
      </c>
      <c r="I754" s="2" t="s">
        <v>104</v>
      </c>
      <c r="J754" s="2" t="s">
        <v>368</v>
      </c>
      <c r="K754" s="2">
        <v>2008</v>
      </c>
      <c r="L754" s="2" t="s">
        <v>1217</v>
      </c>
    </row>
    <row r="755" spans="6:12" x14ac:dyDescent="0.3">
      <c r="F755" s="2" t="s">
        <v>3770</v>
      </c>
      <c r="G755" s="2">
        <v>161604</v>
      </c>
      <c r="H755" s="2">
        <v>124513481</v>
      </c>
      <c r="I755" s="2" t="s">
        <v>104</v>
      </c>
      <c r="J755" s="2" t="s">
        <v>486</v>
      </c>
      <c r="K755" s="2">
        <v>2006</v>
      </c>
      <c r="L755" s="2" t="s">
        <v>368</v>
      </c>
    </row>
    <row r="756" spans="6:12" x14ac:dyDescent="0.3">
      <c r="F756" s="2" t="s">
        <v>3771</v>
      </c>
      <c r="G756" s="2">
        <v>63125</v>
      </c>
      <c r="H756" s="2">
        <v>48917872</v>
      </c>
      <c r="I756" s="2" t="s">
        <v>104</v>
      </c>
      <c r="J756" s="2" t="s">
        <v>368</v>
      </c>
      <c r="K756" s="2">
        <v>2007</v>
      </c>
      <c r="L756" s="2" t="s">
        <v>368</v>
      </c>
    </row>
    <row r="757" spans="6:12" x14ac:dyDescent="0.3">
      <c r="F757" s="2" t="s">
        <v>3772</v>
      </c>
      <c r="G757" s="2">
        <v>63133</v>
      </c>
      <c r="H757" s="2">
        <v>3121233</v>
      </c>
      <c r="I757" s="2" t="s">
        <v>104</v>
      </c>
      <c r="J757" s="2" t="s">
        <v>486</v>
      </c>
      <c r="K757" s="2">
        <v>2007</v>
      </c>
      <c r="L757" s="2" t="s">
        <v>368</v>
      </c>
    </row>
    <row r="758" spans="6:12" x14ac:dyDescent="0.3">
      <c r="F758" s="2" t="s">
        <v>3773</v>
      </c>
      <c r="G758" s="2">
        <v>161477</v>
      </c>
      <c r="H758" s="2">
        <v>124492029</v>
      </c>
      <c r="I758" s="2" t="s">
        <v>104</v>
      </c>
      <c r="J758" s="2" t="s">
        <v>1540</v>
      </c>
      <c r="K758" s="2">
        <v>2004</v>
      </c>
      <c r="L758" s="2" t="s">
        <v>1217</v>
      </c>
    </row>
    <row r="759" spans="6:12" x14ac:dyDescent="0.3">
      <c r="F759" s="2" t="s">
        <v>3774</v>
      </c>
      <c r="G759" s="2">
        <v>63126</v>
      </c>
      <c r="H759" s="2">
        <v>124461102</v>
      </c>
      <c r="I759" s="2" t="s">
        <v>104</v>
      </c>
      <c r="J759" s="2" t="s">
        <v>368</v>
      </c>
      <c r="K759" s="2">
        <v>2007</v>
      </c>
      <c r="L759" s="2" t="s">
        <v>368</v>
      </c>
    </row>
    <row r="760" spans="6:12" x14ac:dyDescent="0.3">
      <c r="F760" s="2" t="s">
        <v>3775</v>
      </c>
      <c r="G760" s="2">
        <v>161347</v>
      </c>
      <c r="H760" s="2">
        <v>124469850</v>
      </c>
      <c r="I760" s="2" t="s">
        <v>1219</v>
      </c>
      <c r="J760" s="2" t="s">
        <v>486</v>
      </c>
      <c r="K760" s="2">
        <v>2006</v>
      </c>
      <c r="L760" s="2" t="s">
        <v>368</v>
      </c>
    </row>
    <row r="761" spans="6:12" x14ac:dyDescent="0.3">
      <c r="F761" s="2" t="s">
        <v>3776</v>
      </c>
      <c r="G761" s="2">
        <v>161666</v>
      </c>
      <c r="H761" s="2">
        <v>48908962</v>
      </c>
      <c r="I761" s="2" t="s">
        <v>104</v>
      </c>
      <c r="J761" s="2" t="s">
        <v>486</v>
      </c>
      <c r="K761" s="2">
        <v>2004</v>
      </c>
      <c r="L761" s="2" t="s">
        <v>368</v>
      </c>
    </row>
    <row r="762" spans="6:12" x14ac:dyDescent="0.3">
      <c r="F762" s="2" t="s">
        <v>3777</v>
      </c>
      <c r="G762" s="2">
        <v>161522</v>
      </c>
      <c r="H762" s="2">
        <v>124499503</v>
      </c>
      <c r="I762" s="2" t="s">
        <v>104</v>
      </c>
      <c r="J762" s="2" t="s">
        <v>486</v>
      </c>
      <c r="K762" s="2">
        <v>2007</v>
      </c>
      <c r="L762" s="2" t="s">
        <v>368</v>
      </c>
    </row>
    <row r="763" spans="6:12" x14ac:dyDescent="0.3">
      <c r="F763" s="2" t="s">
        <v>3778</v>
      </c>
      <c r="G763" s="2">
        <v>161383</v>
      </c>
      <c r="H763" s="2">
        <v>48912976</v>
      </c>
      <c r="I763" s="2" t="s">
        <v>104</v>
      </c>
      <c r="J763" s="2" t="s">
        <v>486</v>
      </c>
      <c r="K763" s="2">
        <v>2008</v>
      </c>
      <c r="L763" s="2" t="s">
        <v>368</v>
      </c>
    </row>
    <row r="764" spans="6:12" x14ac:dyDescent="0.3">
      <c r="F764" s="2" t="s">
        <v>3779</v>
      </c>
      <c r="G764" s="2">
        <v>44615</v>
      </c>
      <c r="H764" s="2">
        <v>124435680</v>
      </c>
      <c r="I764" s="2" t="s">
        <v>104</v>
      </c>
      <c r="J764" s="2" t="s">
        <v>486</v>
      </c>
      <c r="K764" s="2">
        <v>2004</v>
      </c>
      <c r="L764" s="2" t="s">
        <v>368</v>
      </c>
    </row>
    <row r="765" spans="6:12" x14ac:dyDescent="0.3">
      <c r="F765" s="2" t="s">
        <v>3780</v>
      </c>
      <c r="G765" s="2">
        <v>161636</v>
      </c>
      <c r="H765" s="2">
        <v>124519140</v>
      </c>
      <c r="I765" s="2" t="s">
        <v>104</v>
      </c>
      <c r="J765" s="2" t="s">
        <v>486</v>
      </c>
      <c r="K765" s="2">
        <v>2007</v>
      </c>
      <c r="L765" s="2" t="s">
        <v>1217</v>
      </c>
    </row>
    <row r="766" spans="6:12" x14ac:dyDescent="0.3">
      <c r="F766" s="2" t="s">
        <v>3781</v>
      </c>
      <c r="G766" s="2">
        <v>195469</v>
      </c>
      <c r="H766" s="2">
        <v>68637757</v>
      </c>
      <c r="I766" s="2" t="s">
        <v>104</v>
      </c>
      <c r="J766" s="2" t="s">
        <v>368</v>
      </c>
      <c r="K766" s="2">
        <v>2010</v>
      </c>
      <c r="L766" s="2" t="s">
        <v>368</v>
      </c>
    </row>
    <row r="767" spans="6:12" x14ac:dyDescent="0.3">
      <c r="F767" s="2" t="s">
        <v>3782</v>
      </c>
      <c r="G767" s="2">
        <v>161735</v>
      </c>
      <c r="H767" s="2">
        <v>124535644</v>
      </c>
      <c r="I767" s="2" t="s">
        <v>104</v>
      </c>
      <c r="J767" s="2" t="s">
        <v>486</v>
      </c>
      <c r="K767" s="2">
        <v>2007</v>
      </c>
      <c r="L767" s="2" t="s">
        <v>1217</v>
      </c>
    </row>
    <row r="768" spans="6:12" x14ac:dyDescent="0.3">
      <c r="F768" s="2" t="s">
        <v>3783</v>
      </c>
      <c r="G768" s="2">
        <v>176486201</v>
      </c>
      <c r="H768" s="2">
        <v>176486211</v>
      </c>
      <c r="I768" s="2" t="s">
        <v>104</v>
      </c>
      <c r="J768" s="2" t="s">
        <v>367</v>
      </c>
      <c r="K768" s="2" t="s">
        <v>267</v>
      </c>
      <c r="L768" s="2" t="s">
        <v>1217</v>
      </c>
    </row>
    <row r="769" spans="6:12" x14ac:dyDescent="0.3">
      <c r="F769" s="2" t="s">
        <v>3784</v>
      </c>
      <c r="G769" s="2">
        <v>161421</v>
      </c>
      <c r="H769" s="2">
        <v>124481853</v>
      </c>
      <c r="I769" s="2" t="s">
        <v>104</v>
      </c>
      <c r="J769" s="2" t="s">
        <v>486</v>
      </c>
      <c r="K769" s="2">
        <v>2004</v>
      </c>
      <c r="L769" s="2" t="s">
        <v>368</v>
      </c>
    </row>
    <row r="770" spans="6:12" x14ac:dyDescent="0.3">
      <c r="F770" s="2" t="s">
        <v>3785</v>
      </c>
      <c r="G770" s="2">
        <v>161532</v>
      </c>
      <c r="H770" s="2">
        <v>124501466</v>
      </c>
      <c r="I770" s="2" t="s">
        <v>104</v>
      </c>
      <c r="J770" s="2" t="s">
        <v>486</v>
      </c>
      <c r="K770" s="2">
        <v>2007</v>
      </c>
      <c r="L770" s="2" t="s">
        <v>1217</v>
      </c>
    </row>
    <row r="771" spans="6:12" x14ac:dyDescent="0.3">
      <c r="F771" s="2" t="s">
        <v>3786</v>
      </c>
      <c r="G771" s="2">
        <v>161645</v>
      </c>
      <c r="H771" s="2">
        <v>124520681</v>
      </c>
      <c r="I771" s="2" t="s">
        <v>104</v>
      </c>
      <c r="J771" s="2" t="s">
        <v>486</v>
      </c>
      <c r="K771" s="2">
        <v>2007</v>
      </c>
      <c r="L771" s="2" t="s">
        <v>1217</v>
      </c>
    </row>
    <row r="772" spans="6:12" x14ac:dyDescent="0.3">
      <c r="F772" s="2" t="s">
        <v>3787</v>
      </c>
      <c r="G772" s="2">
        <v>195470</v>
      </c>
      <c r="H772" s="2">
        <v>68637880</v>
      </c>
      <c r="I772" s="2" t="s">
        <v>104</v>
      </c>
      <c r="J772" s="2" t="s">
        <v>368</v>
      </c>
      <c r="K772" s="2">
        <v>2011</v>
      </c>
      <c r="L772" s="2" t="s">
        <v>368</v>
      </c>
    </row>
    <row r="773" spans="6:12" x14ac:dyDescent="0.3">
      <c r="F773" s="2" t="s">
        <v>3788</v>
      </c>
      <c r="G773" s="2">
        <v>161487</v>
      </c>
      <c r="H773" s="2">
        <v>124494332</v>
      </c>
      <c r="I773" s="2" t="s">
        <v>104</v>
      </c>
      <c r="J773" s="2" t="s">
        <v>486</v>
      </c>
      <c r="K773" s="2">
        <v>2008</v>
      </c>
      <c r="L773" s="2" t="s">
        <v>1217</v>
      </c>
    </row>
    <row r="774" spans="6:12" x14ac:dyDescent="0.3">
      <c r="F774" s="2" t="s">
        <v>3789</v>
      </c>
      <c r="G774" s="2">
        <v>161537</v>
      </c>
      <c r="H774" s="2">
        <v>124502655</v>
      </c>
      <c r="I774" s="2" t="s">
        <v>104</v>
      </c>
      <c r="J774" s="2" t="s">
        <v>486</v>
      </c>
      <c r="K774" s="2">
        <v>2008</v>
      </c>
      <c r="L774" s="2" t="s">
        <v>486</v>
      </c>
    </row>
    <row r="775" spans="6:12" x14ac:dyDescent="0.3">
      <c r="F775" s="2" t="s">
        <v>3790</v>
      </c>
      <c r="G775" s="2">
        <v>107604828</v>
      </c>
      <c r="H775" s="2">
        <v>109922504</v>
      </c>
      <c r="I775" s="2" t="s">
        <v>104</v>
      </c>
      <c r="J775" s="2" t="s">
        <v>367</v>
      </c>
      <c r="K775" s="2" t="s">
        <v>267</v>
      </c>
      <c r="L775" s="2" t="s">
        <v>368</v>
      </c>
    </row>
    <row r="776" spans="6:12" x14ac:dyDescent="0.3">
      <c r="F776" s="2" t="s">
        <v>3791</v>
      </c>
      <c r="G776" s="2">
        <v>161725</v>
      </c>
      <c r="H776" s="2">
        <v>124534082</v>
      </c>
      <c r="I776" s="2" t="s">
        <v>104</v>
      </c>
      <c r="J776" s="2" t="s">
        <v>486</v>
      </c>
      <c r="K776" s="2">
        <v>2007</v>
      </c>
      <c r="L776" s="2" t="s">
        <v>1217</v>
      </c>
    </row>
    <row r="777" spans="6:12" x14ac:dyDescent="0.3">
      <c r="F777" s="2" t="s">
        <v>3792</v>
      </c>
      <c r="G777" s="2">
        <v>112949827</v>
      </c>
      <c r="H777" s="2">
        <v>112949852</v>
      </c>
      <c r="I777" s="2" t="s">
        <v>104</v>
      </c>
      <c r="J777" s="2" t="s">
        <v>367</v>
      </c>
      <c r="K777" s="2" t="s">
        <v>267</v>
      </c>
      <c r="L777" s="2" t="s">
        <v>2972</v>
      </c>
    </row>
    <row r="778" spans="6:12" x14ac:dyDescent="0.3">
      <c r="F778" s="2" t="s">
        <v>3793</v>
      </c>
      <c r="G778" s="2">
        <v>161493</v>
      </c>
      <c r="H778" s="2">
        <v>124495259</v>
      </c>
      <c r="I778" s="2" t="s">
        <v>104</v>
      </c>
      <c r="J778" s="2" t="s">
        <v>486</v>
      </c>
      <c r="K778" s="2">
        <v>2008</v>
      </c>
      <c r="L778" s="2" t="s">
        <v>486</v>
      </c>
    </row>
    <row r="779" spans="6:12" x14ac:dyDescent="0.3">
      <c r="F779" s="2" t="s">
        <v>3794</v>
      </c>
      <c r="G779" s="2">
        <v>161548</v>
      </c>
      <c r="H779" s="2">
        <v>124505306</v>
      </c>
      <c r="I779" s="2" t="s">
        <v>104</v>
      </c>
      <c r="J779" s="2" t="s">
        <v>486</v>
      </c>
      <c r="K779" s="2">
        <v>2008</v>
      </c>
      <c r="L779" s="2" t="s">
        <v>2972</v>
      </c>
    </row>
    <row r="780" spans="6:12" x14ac:dyDescent="0.3">
      <c r="F780" s="2" t="s">
        <v>5579</v>
      </c>
      <c r="G780" s="2" t="e">
        <v>#N/A</v>
      </c>
      <c r="H780" s="2" t="e">
        <v>#N/A</v>
      </c>
      <c r="J780" s="2" t="s">
        <v>367</v>
      </c>
      <c r="K780" s="2" t="s">
        <v>267</v>
      </c>
      <c r="L780" s="2" t="s">
        <v>5576</v>
      </c>
    </row>
    <row r="781" spans="6:12" x14ac:dyDescent="0.3">
      <c r="F781" s="2" t="s">
        <v>3795</v>
      </c>
      <c r="G781" s="2">
        <v>63120</v>
      </c>
      <c r="H781" s="2">
        <v>48913317</v>
      </c>
      <c r="I781" s="2" t="s">
        <v>104</v>
      </c>
      <c r="J781" s="2" t="s">
        <v>368</v>
      </c>
      <c r="K781" s="2">
        <v>2007</v>
      </c>
      <c r="L781" s="2" t="s">
        <v>2972</v>
      </c>
    </row>
    <row r="782" spans="6:12" x14ac:dyDescent="0.3">
      <c r="F782" s="2" t="s">
        <v>3796</v>
      </c>
      <c r="G782" s="2">
        <v>161691</v>
      </c>
      <c r="H782" s="2">
        <v>48907330</v>
      </c>
      <c r="I782" s="2" t="s">
        <v>2995</v>
      </c>
      <c r="J782" s="2" t="s">
        <v>2972</v>
      </c>
      <c r="K782" s="2">
        <v>2008</v>
      </c>
      <c r="L782" s="2" t="s">
        <v>2972</v>
      </c>
    </row>
    <row r="783" spans="6:12" x14ac:dyDescent="0.3">
      <c r="F783" s="2" t="s">
        <v>3797</v>
      </c>
      <c r="G783" s="2">
        <v>39399</v>
      </c>
      <c r="H783" s="2">
        <v>103111648</v>
      </c>
      <c r="I783" s="2" t="s">
        <v>2995</v>
      </c>
      <c r="J783" s="2" t="s">
        <v>2972</v>
      </c>
      <c r="K783" s="2">
        <v>2005</v>
      </c>
      <c r="L783" s="2" t="s">
        <v>2972</v>
      </c>
    </row>
    <row r="784" spans="6:12" x14ac:dyDescent="0.3">
      <c r="F784" s="2" t="s">
        <v>3798</v>
      </c>
      <c r="G784" s="2">
        <v>161343</v>
      </c>
      <c r="H784" s="2">
        <v>124469051</v>
      </c>
      <c r="I784" s="2" t="s">
        <v>104</v>
      </c>
      <c r="J784" s="2" t="s">
        <v>486</v>
      </c>
      <c r="K784" s="2">
        <v>2007</v>
      </c>
      <c r="L784" s="2" t="s">
        <v>486</v>
      </c>
    </row>
    <row r="785" spans="6:12" x14ac:dyDescent="0.3">
      <c r="F785" s="2" t="s">
        <v>3799</v>
      </c>
      <c r="G785" s="2">
        <v>161459</v>
      </c>
      <c r="H785" s="2">
        <v>48939762</v>
      </c>
      <c r="I785" s="2" t="s">
        <v>104</v>
      </c>
      <c r="J785" s="2" t="s">
        <v>486</v>
      </c>
      <c r="K785" s="2">
        <v>2008</v>
      </c>
      <c r="L785" s="2" t="s">
        <v>1217</v>
      </c>
    </row>
    <row r="786" spans="6:12" x14ac:dyDescent="0.3">
      <c r="F786" s="2" t="s">
        <v>3801</v>
      </c>
      <c r="G786" s="2">
        <v>39400</v>
      </c>
      <c r="H786" s="2">
        <v>48943658</v>
      </c>
      <c r="I786" s="2" t="s">
        <v>2995</v>
      </c>
      <c r="J786" s="2" t="s">
        <v>2972</v>
      </c>
      <c r="K786" s="2">
        <v>2006</v>
      </c>
      <c r="L786" s="2" t="s">
        <v>2972</v>
      </c>
    </row>
    <row r="787" spans="6:12" x14ac:dyDescent="0.3">
      <c r="F787" s="2" t="s">
        <v>3802</v>
      </c>
      <c r="G787" s="2">
        <v>124569516</v>
      </c>
      <c r="H787" s="2">
        <v>124512700</v>
      </c>
      <c r="I787" s="2" t="s">
        <v>104</v>
      </c>
      <c r="J787" s="2" t="s">
        <v>368</v>
      </c>
      <c r="K787" s="2">
        <v>2003</v>
      </c>
      <c r="L787" s="2" t="s">
        <v>368</v>
      </c>
    </row>
    <row r="788" spans="6:12" x14ac:dyDescent="0.3">
      <c r="F788" s="2" t="s">
        <v>3803</v>
      </c>
      <c r="G788" s="2">
        <v>63146</v>
      </c>
      <c r="H788" s="2">
        <v>48919726</v>
      </c>
      <c r="I788" s="2" t="s">
        <v>2995</v>
      </c>
      <c r="J788" s="2" t="s">
        <v>368</v>
      </c>
      <c r="K788" s="2">
        <v>2007</v>
      </c>
      <c r="L788" s="2" t="s">
        <v>368</v>
      </c>
    </row>
    <row r="789" spans="6:12" x14ac:dyDescent="0.3">
      <c r="F789" s="2" t="s">
        <v>3804</v>
      </c>
      <c r="G789" s="2">
        <v>124396693</v>
      </c>
      <c r="H789" s="2">
        <v>124552547</v>
      </c>
      <c r="I789" s="2" t="s">
        <v>104</v>
      </c>
      <c r="J789" s="2" t="s">
        <v>367</v>
      </c>
      <c r="K789" s="2" t="s">
        <v>267</v>
      </c>
      <c r="L789" s="2" t="s">
        <v>1540</v>
      </c>
    </row>
    <row r="790" spans="6:12" x14ac:dyDescent="0.3">
      <c r="F790" s="2" t="s">
        <v>3805</v>
      </c>
      <c r="G790" s="2">
        <v>185495181</v>
      </c>
      <c r="H790" s="2">
        <v>185495230</v>
      </c>
      <c r="I790" s="2" t="s">
        <v>1219</v>
      </c>
      <c r="J790" s="2" t="s">
        <v>367</v>
      </c>
      <c r="K790" s="2" t="s">
        <v>267</v>
      </c>
      <c r="L790" s="2" t="s">
        <v>2972</v>
      </c>
    </row>
    <row r="791" spans="6:12" x14ac:dyDescent="0.3">
      <c r="F791" s="2" t="s">
        <v>3806</v>
      </c>
      <c r="G791" s="2">
        <v>161723</v>
      </c>
      <c r="H791" s="2">
        <v>109916678</v>
      </c>
      <c r="I791" s="2" t="s">
        <v>104</v>
      </c>
      <c r="J791" s="2" t="s">
        <v>1561</v>
      </c>
      <c r="K791" s="2">
        <v>2008</v>
      </c>
      <c r="L791" s="2" t="s">
        <v>486</v>
      </c>
    </row>
    <row r="792" spans="6:12" x14ac:dyDescent="0.3">
      <c r="F792" s="2" t="s">
        <v>3807</v>
      </c>
      <c r="G792" s="2">
        <v>161673</v>
      </c>
      <c r="H792" s="2">
        <v>48910425</v>
      </c>
      <c r="I792" s="2" t="s">
        <v>104</v>
      </c>
      <c r="J792" s="2" t="s">
        <v>2972</v>
      </c>
      <c r="K792" s="2">
        <v>2003</v>
      </c>
      <c r="L792" s="2" t="s">
        <v>368</v>
      </c>
    </row>
    <row r="793" spans="6:12" x14ac:dyDescent="0.3">
      <c r="F793" s="2" t="s">
        <v>3808</v>
      </c>
      <c r="G793" s="2">
        <v>161339</v>
      </c>
      <c r="H793" s="2">
        <v>16527984</v>
      </c>
      <c r="I793" s="2" t="s">
        <v>104</v>
      </c>
      <c r="J793" s="2" t="s">
        <v>1540</v>
      </c>
      <c r="K793" s="2">
        <v>2006</v>
      </c>
      <c r="L793" s="2" t="s">
        <v>1540</v>
      </c>
    </row>
    <row r="794" spans="6:12" x14ac:dyDescent="0.3">
      <c r="F794" s="2" t="s">
        <v>3810</v>
      </c>
      <c r="G794" s="2">
        <v>161586</v>
      </c>
      <c r="H794" s="2">
        <v>124510972</v>
      </c>
      <c r="I794" s="2" t="s">
        <v>1219</v>
      </c>
      <c r="J794" s="2" t="s">
        <v>486</v>
      </c>
      <c r="K794" s="2">
        <v>2003</v>
      </c>
      <c r="L794" s="2" t="s">
        <v>2972</v>
      </c>
    </row>
    <row r="795" spans="6:12" x14ac:dyDescent="0.3">
      <c r="F795" s="2" t="s">
        <v>3811</v>
      </c>
      <c r="G795" s="2">
        <v>161425</v>
      </c>
      <c r="H795" s="2">
        <v>48909382</v>
      </c>
      <c r="I795" s="2" t="s">
        <v>2995</v>
      </c>
      <c r="J795" s="2" t="s">
        <v>1540</v>
      </c>
      <c r="K795" s="2">
        <v>2003</v>
      </c>
      <c r="L795" s="2" t="s">
        <v>2972</v>
      </c>
    </row>
    <row r="796" spans="6:12" x14ac:dyDescent="0.3">
      <c r="F796" s="2" t="s">
        <v>3812</v>
      </c>
      <c r="G796" s="2">
        <v>161721</v>
      </c>
      <c r="H796" s="2">
        <v>124533446</v>
      </c>
      <c r="I796" s="2" t="s">
        <v>104</v>
      </c>
      <c r="J796" s="2" t="s">
        <v>486</v>
      </c>
      <c r="K796" s="2">
        <v>2007</v>
      </c>
      <c r="L796" s="2" t="s">
        <v>368</v>
      </c>
    </row>
    <row r="797" spans="6:12" x14ac:dyDescent="0.3">
      <c r="F797" s="2" t="s">
        <v>3813</v>
      </c>
      <c r="G797" s="2">
        <v>44650</v>
      </c>
      <c r="H797" s="2">
        <v>124436992</v>
      </c>
      <c r="I797" s="2" t="s">
        <v>1219</v>
      </c>
      <c r="J797" s="2" t="s">
        <v>368</v>
      </c>
      <c r="K797" s="2">
        <v>2004</v>
      </c>
      <c r="L797" s="2" t="s">
        <v>368</v>
      </c>
    </row>
    <row r="798" spans="6:12" x14ac:dyDescent="0.3">
      <c r="F798" s="2" t="s">
        <v>3814</v>
      </c>
      <c r="G798" s="2">
        <v>161345</v>
      </c>
      <c r="H798" s="2">
        <v>124469469</v>
      </c>
      <c r="I798" s="2" t="s">
        <v>104</v>
      </c>
      <c r="J798" s="2" t="s">
        <v>368</v>
      </c>
      <c r="K798" s="2">
        <v>2008</v>
      </c>
      <c r="L798" s="2" t="s">
        <v>368</v>
      </c>
    </row>
    <row r="799" spans="6:12" x14ac:dyDescent="0.3">
      <c r="F799" s="2" t="s">
        <v>3815</v>
      </c>
      <c r="G799" s="2">
        <v>161371</v>
      </c>
      <c r="H799" s="2">
        <v>124473309</v>
      </c>
      <c r="I799" s="2" t="s">
        <v>104</v>
      </c>
      <c r="J799" s="2" t="s">
        <v>368</v>
      </c>
      <c r="K799" s="2">
        <v>2008</v>
      </c>
      <c r="L799" s="2" t="s">
        <v>368</v>
      </c>
    </row>
    <row r="800" spans="6:12" x14ac:dyDescent="0.3">
      <c r="F800" s="2" t="s">
        <v>3816</v>
      </c>
      <c r="G800" s="2">
        <v>44618</v>
      </c>
      <c r="H800" s="2">
        <v>124435873</v>
      </c>
      <c r="I800" s="2" t="s">
        <v>104</v>
      </c>
      <c r="J800" s="2" t="s">
        <v>2972</v>
      </c>
      <c r="K800" s="2">
        <v>2004</v>
      </c>
      <c r="L800" s="2" t="s">
        <v>368</v>
      </c>
    </row>
    <row r="801" spans="6:12" x14ac:dyDescent="0.3">
      <c r="F801" s="2" t="s">
        <v>3817</v>
      </c>
      <c r="G801" s="2">
        <v>70688333</v>
      </c>
      <c r="H801" s="2">
        <v>70688363</v>
      </c>
      <c r="I801" s="2" t="s">
        <v>104</v>
      </c>
      <c r="J801" s="2" t="s">
        <v>367</v>
      </c>
      <c r="K801" s="2" t="s">
        <v>267</v>
      </c>
      <c r="L801" s="2" t="s">
        <v>368</v>
      </c>
    </row>
    <row r="802" spans="6:12" x14ac:dyDescent="0.3">
      <c r="F802" s="2" t="s">
        <v>3818</v>
      </c>
      <c r="G802" s="2">
        <v>44651</v>
      </c>
      <c r="H802" s="2">
        <v>124437170</v>
      </c>
      <c r="I802" s="2" t="s">
        <v>1219</v>
      </c>
      <c r="J802" s="2" t="s">
        <v>368</v>
      </c>
      <c r="K802" s="2">
        <v>2004</v>
      </c>
      <c r="L802" s="2" t="s">
        <v>368</v>
      </c>
    </row>
    <row r="803" spans="6:12" x14ac:dyDescent="0.3">
      <c r="F803" s="2" t="s">
        <v>3819</v>
      </c>
      <c r="G803" s="2">
        <v>63162</v>
      </c>
      <c r="H803" s="2">
        <v>124464003</v>
      </c>
      <c r="I803" s="2" t="s">
        <v>104</v>
      </c>
      <c r="J803" s="2" t="s">
        <v>486</v>
      </c>
      <c r="K803" s="2">
        <v>2007</v>
      </c>
      <c r="L803" s="2" t="s">
        <v>368</v>
      </c>
    </row>
    <row r="804" spans="6:12" x14ac:dyDescent="0.3">
      <c r="F804" s="2" t="s">
        <v>3820</v>
      </c>
      <c r="G804" s="2">
        <v>161512</v>
      </c>
      <c r="H804" s="2">
        <v>124497418</v>
      </c>
      <c r="I804" s="2" t="s">
        <v>104</v>
      </c>
      <c r="J804" s="2" t="s">
        <v>368</v>
      </c>
      <c r="K804" s="2">
        <v>2008</v>
      </c>
      <c r="L804" s="2" t="s">
        <v>368</v>
      </c>
    </row>
    <row r="805" spans="6:12" x14ac:dyDescent="0.3">
      <c r="F805" s="2" t="s">
        <v>3821</v>
      </c>
      <c r="G805" s="2">
        <v>197086</v>
      </c>
      <c r="H805" s="2">
        <v>22515038</v>
      </c>
      <c r="I805" s="2" t="s">
        <v>104</v>
      </c>
      <c r="J805" s="2" t="s">
        <v>368</v>
      </c>
      <c r="K805" s="2">
        <v>2008</v>
      </c>
      <c r="L805" s="2" t="s">
        <v>368</v>
      </c>
    </row>
    <row r="806" spans="6:12" x14ac:dyDescent="0.3">
      <c r="F806" s="2" t="s">
        <v>3822</v>
      </c>
      <c r="G806" s="2">
        <v>161622</v>
      </c>
      <c r="H806" s="2">
        <v>48953087</v>
      </c>
      <c r="I806" s="2" t="s">
        <v>104</v>
      </c>
      <c r="J806" s="2" t="s">
        <v>486</v>
      </c>
      <c r="K806" s="2">
        <v>2008</v>
      </c>
      <c r="L806" s="2" t="s">
        <v>368</v>
      </c>
    </row>
    <row r="807" spans="6:12" x14ac:dyDescent="0.3">
      <c r="F807" s="2" t="s">
        <v>3823</v>
      </c>
      <c r="G807" s="2">
        <v>44619</v>
      </c>
      <c r="H807" s="2">
        <v>124435956</v>
      </c>
      <c r="I807" s="2" t="s">
        <v>1219</v>
      </c>
      <c r="J807" s="2" t="s">
        <v>368</v>
      </c>
      <c r="K807" s="2">
        <v>2004</v>
      </c>
      <c r="L807" s="2" t="s">
        <v>368</v>
      </c>
    </row>
    <row r="808" spans="6:12" x14ac:dyDescent="0.3">
      <c r="F808" s="2" t="s">
        <v>3824</v>
      </c>
      <c r="G808" s="2">
        <v>161377</v>
      </c>
      <c r="H808" s="2">
        <v>124474154</v>
      </c>
      <c r="I808" s="2" t="s">
        <v>104</v>
      </c>
      <c r="J808" s="2" t="s">
        <v>368</v>
      </c>
      <c r="K808" s="2">
        <v>2006</v>
      </c>
      <c r="L808" s="2" t="s">
        <v>368</v>
      </c>
    </row>
    <row r="809" spans="6:12" x14ac:dyDescent="0.3">
      <c r="F809" s="2" t="s">
        <v>3825</v>
      </c>
      <c r="G809" s="2">
        <v>44655</v>
      </c>
      <c r="H809" s="2">
        <v>124437551</v>
      </c>
      <c r="I809" s="2" t="s">
        <v>104</v>
      </c>
      <c r="J809" s="2" t="s">
        <v>368</v>
      </c>
      <c r="K809" s="2">
        <v>2004</v>
      </c>
      <c r="L809" s="2" t="s">
        <v>368</v>
      </c>
    </row>
    <row r="810" spans="6:12" x14ac:dyDescent="0.3">
      <c r="F810" s="2" t="s">
        <v>3826</v>
      </c>
      <c r="G810" s="2">
        <v>124397220</v>
      </c>
      <c r="H810" s="2">
        <v>124552552</v>
      </c>
      <c r="I810" s="2" t="s">
        <v>104</v>
      </c>
      <c r="J810" s="2" t="s">
        <v>367</v>
      </c>
      <c r="K810" s="2" t="s">
        <v>267</v>
      </c>
      <c r="L810" s="2" t="s">
        <v>368</v>
      </c>
    </row>
    <row r="811" spans="6:12" x14ac:dyDescent="0.3">
      <c r="F811" s="2" t="s">
        <v>3827</v>
      </c>
      <c r="G811" s="2">
        <v>161702</v>
      </c>
      <c r="H811" s="2">
        <v>895848</v>
      </c>
      <c r="I811" s="2" t="s">
        <v>104</v>
      </c>
      <c r="J811" s="2" t="s">
        <v>368</v>
      </c>
      <c r="K811" s="2">
        <v>2007</v>
      </c>
      <c r="L811" s="2" t="s">
        <v>368</v>
      </c>
    </row>
    <row r="812" spans="6:12" x14ac:dyDescent="0.3">
      <c r="F812" s="2" t="s">
        <v>3828</v>
      </c>
      <c r="G812" s="2">
        <v>44620</v>
      </c>
      <c r="H812" s="2">
        <v>124436042</v>
      </c>
      <c r="I812" s="2" t="s">
        <v>104</v>
      </c>
      <c r="J812" s="2" t="s">
        <v>368</v>
      </c>
      <c r="K812" s="2">
        <v>2004</v>
      </c>
      <c r="L812" s="2" t="s">
        <v>368</v>
      </c>
    </row>
    <row r="813" spans="6:12" x14ac:dyDescent="0.3">
      <c r="F813" s="2" t="s">
        <v>3829</v>
      </c>
      <c r="G813" s="2">
        <v>44645</v>
      </c>
      <c r="H813" s="2">
        <v>2999023</v>
      </c>
      <c r="I813" s="2" t="s">
        <v>1219</v>
      </c>
      <c r="J813" s="2" t="s">
        <v>486</v>
      </c>
      <c r="K813" s="2">
        <v>2004</v>
      </c>
      <c r="L813" s="2" t="s">
        <v>368</v>
      </c>
    </row>
    <row r="814" spans="6:12" x14ac:dyDescent="0.3">
      <c r="F814" s="2" t="s">
        <v>3830</v>
      </c>
      <c r="G814" s="2">
        <v>161446</v>
      </c>
      <c r="H814" s="2">
        <v>124486943</v>
      </c>
      <c r="I814" s="2" t="s">
        <v>104</v>
      </c>
      <c r="J814" s="2" t="s">
        <v>486</v>
      </c>
      <c r="K814" s="2">
        <v>2007</v>
      </c>
      <c r="L814" s="2" t="s">
        <v>368</v>
      </c>
    </row>
    <row r="815" spans="6:12" x14ac:dyDescent="0.3">
      <c r="F815" s="2" t="s">
        <v>3831</v>
      </c>
      <c r="G815" s="2">
        <v>61408</v>
      </c>
      <c r="H815" s="2">
        <v>48954174</v>
      </c>
      <c r="I815" s="2" t="s">
        <v>2995</v>
      </c>
      <c r="J815" s="2" t="s">
        <v>1540</v>
      </c>
      <c r="K815" s="2">
        <v>2006</v>
      </c>
      <c r="L815" s="2" t="s">
        <v>1561</v>
      </c>
    </row>
    <row r="816" spans="6:12" x14ac:dyDescent="0.3">
      <c r="F816" s="2" t="s">
        <v>3832</v>
      </c>
      <c r="G816" s="2">
        <v>161528</v>
      </c>
      <c r="H816" s="2">
        <v>124500765</v>
      </c>
      <c r="I816" s="2" t="s">
        <v>104</v>
      </c>
      <c r="J816" s="2" t="s">
        <v>486</v>
      </c>
      <c r="K816" s="2">
        <v>2007</v>
      </c>
      <c r="L816" s="2" t="s">
        <v>368</v>
      </c>
    </row>
    <row r="817" spans="6:12" x14ac:dyDescent="0.3">
      <c r="F817" s="2" t="s">
        <v>3833</v>
      </c>
      <c r="G817" s="2">
        <v>63155</v>
      </c>
      <c r="H817" s="2">
        <v>124463568</v>
      </c>
      <c r="I817" s="2" t="s">
        <v>104</v>
      </c>
      <c r="J817" s="2" t="s">
        <v>2972</v>
      </c>
      <c r="K817" s="2">
        <v>2007</v>
      </c>
      <c r="L817" s="2" t="s">
        <v>2972</v>
      </c>
    </row>
    <row r="818" spans="6:12" x14ac:dyDescent="0.3">
      <c r="F818" s="2" t="s">
        <v>3834</v>
      </c>
      <c r="G818" s="2">
        <v>161658</v>
      </c>
      <c r="H818" s="2">
        <v>124523079</v>
      </c>
      <c r="I818" s="2" t="s">
        <v>104</v>
      </c>
      <c r="J818" s="2" t="s">
        <v>368</v>
      </c>
      <c r="K818" s="2">
        <v>2008</v>
      </c>
      <c r="L818" s="2" t="s">
        <v>368</v>
      </c>
    </row>
    <row r="819" spans="6:12" x14ac:dyDescent="0.3">
      <c r="F819" s="2" t="s">
        <v>3835</v>
      </c>
      <c r="G819" s="2">
        <v>161694</v>
      </c>
      <c r="H819" s="2">
        <v>124529489</v>
      </c>
      <c r="I819" s="2" t="s">
        <v>104</v>
      </c>
      <c r="J819" s="2" t="s">
        <v>486</v>
      </c>
      <c r="K819" s="2">
        <v>2008</v>
      </c>
      <c r="L819" s="2" t="s">
        <v>1217</v>
      </c>
    </row>
    <row r="820" spans="6:12" x14ac:dyDescent="0.3">
      <c r="F820" s="2" t="s">
        <v>3836</v>
      </c>
      <c r="G820" s="2">
        <v>161686</v>
      </c>
      <c r="H820" s="2">
        <v>201614906</v>
      </c>
      <c r="I820" s="2" t="s">
        <v>104</v>
      </c>
      <c r="J820" s="2" t="s">
        <v>486</v>
      </c>
      <c r="K820" s="2">
        <v>2008</v>
      </c>
      <c r="L820" s="2" t="s">
        <v>368</v>
      </c>
    </row>
    <row r="821" spans="6:12" x14ac:dyDescent="0.3">
      <c r="F821" s="2" t="s">
        <v>3837</v>
      </c>
      <c r="G821" s="2">
        <v>161344</v>
      </c>
      <c r="H821" s="2">
        <v>124469210</v>
      </c>
      <c r="I821" s="2" t="s">
        <v>104</v>
      </c>
      <c r="J821" s="2" t="s">
        <v>486</v>
      </c>
      <c r="K821" s="2">
        <v>2008</v>
      </c>
      <c r="L821" s="2" t="s">
        <v>1217</v>
      </c>
    </row>
    <row r="822" spans="6:12" x14ac:dyDescent="0.3">
      <c r="F822" s="2" t="s">
        <v>3838</v>
      </c>
      <c r="G822" s="2">
        <v>161496</v>
      </c>
      <c r="H822" s="2">
        <v>68643826</v>
      </c>
      <c r="I822" s="2" t="s">
        <v>104</v>
      </c>
      <c r="J822" s="2" t="s">
        <v>1217</v>
      </c>
      <c r="K822" s="2">
        <v>2008</v>
      </c>
      <c r="L822" s="2" t="s">
        <v>1217</v>
      </c>
    </row>
    <row r="823" spans="6:12" x14ac:dyDescent="0.3">
      <c r="F823" s="2" t="s">
        <v>3839</v>
      </c>
      <c r="G823" s="2">
        <v>197258874</v>
      </c>
      <c r="H823" s="2">
        <v>197258972</v>
      </c>
      <c r="I823" s="2" t="s">
        <v>3840</v>
      </c>
      <c r="J823" s="2" t="s">
        <v>367</v>
      </c>
      <c r="K823" s="2" t="s">
        <v>267</v>
      </c>
      <c r="L823" s="2" t="s">
        <v>486</v>
      </c>
    </row>
    <row r="824" spans="6:12" x14ac:dyDescent="0.3">
      <c r="F824" s="2" t="s">
        <v>3841</v>
      </c>
      <c r="G824" s="2">
        <v>161577</v>
      </c>
      <c r="H824" s="2">
        <v>116739346</v>
      </c>
      <c r="I824" s="2" t="s">
        <v>104</v>
      </c>
      <c r="J824" s="2" t="s">
        <v>486</v>
      </c>
      <c r="K824" s="2">
        <v>2008</v>
      </c>
      <c r="L824" s="2" t="s">
        <v>486</v>
      </c>
    </row>
    <row r="825" spans="6:12" x14ac:dyDescent="0.3">
      <c r="F825" s="2" t="s">
        <v>3842</v>
      </c>
      <c r="G825" s="2">
        <v>44575</v>
      </c>
      <c r="H825" s="2">
        <v>152015479</v>
      </c>
      <c r="I825" s="2" t="s">
        <v>104</v>
      </c>
      <c r="J825" s="2" t="s">
        <v>1540</v>
      </c>
      <c r="K825" s="2">
        <v>2004</v>
      </c>
      <c r="L825" s="2" t="s">
        <v>1561</v>
      </c>
    </row>
    <row r="826" spans="6:12" x14ac:dyDescent="0.3">
      <c r="F826" s="2" t="s">
        <v>3843</v>
      </c>
      <c r="G826" s="2">
        <v>61398</v>
      </c>
      <c r="H826" s="2">
        <v>3103491</v>
      </c>
      <c r="I826" s="2" t="s">
        <v>104</v>
      </c>
      <c r="J826" s="2" t="s">
        <v>1217</v>
      </c>
      <c r="K826" s="2">
        <v>2006</v>
      </c>
      <c r="L826" s="2" t="s">
        <v>1540</v>
      </c>
    </row>
    <row r="827" spans="6:12" x14ac:dyDescent="0.3">
      <c r="F827" s="2" t="s">
        <v>3844</v>
      </c>
      <c r="G827" s="2">
        <v>63110</v>
      </c>
      <c r="H827" s="2">
        <v>3118881</v>
      </c>
      <c r="I827" s="2" t="s">
        <v>104</v>
      </c>
      <c r="J827" s="2" t="s">
        <v>1217</v>
      </c>
      <c r="K827" s="2">
        <v>2007</v>
      </c>
      <c r="L827" s="2" t="s">
        <v>1540</v>
      </c>
    </row>
    <row r="828" spans="6:12" x14ac:dyDescent="0.3">
      <c r="F828" s="2" t="s">
        <v>3845</v>
      </c>
      <c r="G828" s="2">
        <v>2636</v>
      </c>
      <c r="H828" s="2">
        <v>80673712</v>
      </c>
      <c r="I828" s="2" t="s">
        <v>104</v>
      </c>
      <c r="J828" s="2" t="s">
        <v>486</v>
      </c>
      <c r="K828" s="2">
        <v>2005</v>
      </c>
      <c r="L828" s="2" t="s">
        <v>486</v>
      </c>
    </row>
    <row r="829" spans="6:12" x14ac:dyDescent="0.3">
      <c r="F829" s="2" t="s">
        <v>3846</v>
      </c>
      <c r="G829" s="2">
        <v>61399</v>
      </c>
      <c r="H829" s="2">
        <v>124456391</v>
      </c>
      <c r="I829" s="2" t="s">
        <v>104</v>
      </c>
      <c r="J829" s="2" t="s">
        <v>486</v>
      </c>
      <c r="K829" s="2">
        <v>2006</v>
      </c>
      <c r="L829" s="2" t="s">
        <v>368</v>
      </c>
    </row>
    <row r="830" spans="6:12" x14ac:dyDescent="0.3">
      <c r="F830" s="2" t="s">
        <v>3847</v>
      </c>
      <c r="G830" s="2">
        <v>63102</v>
      </c>
      <c r="H830" s="2">
        <v>124458655</v>
      </c>
      <c r="I830" s="2" t="s">
        <v>104</v>
      </c>
      <c r="J830" s="2" t="s">
        <v>1217</v>
      </c>
      <c r="K830" s="2">
        <v>2007</v>
      </c>
      <c r="L830" s="2" t="s">
        <v>1217</v>
      </c>
    </row>
    <row r="831" spans="6:12" x14ac:dyDescent="0.3">
      <c r="F831" s="2" t="s">
        <v>3848</v>
      </c>
      <c r="G831" s="2">
        <v>161661</v>
      </c>
      <c r="H831" s="2">
        <v>80674005</v>
      </c>
      <c r="I831" s="2" t="s">
        <v>104</v>
      </c>
      <c r="J831" s="2" t="s">
        <v>368</v>
      </c>
      <c r="K831" s="2">
        <v>2007</v>
      </c>
      <c r="L831" s="2" t="s">
        <v>368</v>
      </c>
    </row>
    <row r="832" spans="6:12" x14ac:dyDescent="0.3">
      <c r="F832" s="2" t="s">
        <v>3849</v>
      </c>
      <c r="G832" s="2">
        <v>161372</v>
      </c>
      <c r="H832" s="2">
        <v>124473576</v>
      </c>
      <c r="I832" s="2" t="s">
        <v>104</v>
      </c>
      <c r="J832" s="2" t="s">
        <v>368</v>
      </c>
      <c r="K832" s="2">
        <v>2008</v>
      </c>
      <c r="L832" s="2" t="s">
        <v>368</v>
      </c>
    </row>
    <row r="833" spans="6:12" x14ac:dyDescent="0.3">
      <c r="F833" s="2" t="s">
        <v>3850</v>
      </c>
      <c r="G833" s="2">
        <v>161722</v>
      </c>
      <c r="H833" s="2">
        <v>124533622</v>
      </c>
      <c r="I833" s="2" t="s">
        <v>104</v>
      </c>
      <c r="J833" s="2" t="s">
        <v>368</v>
      </c>
      <c r="K833" s="2">
        <v>2004</v>
      </c>
      <c r="L833" s="2" t="s">
        <v>368</v>
      </c>
    </row>
    <row r="834" spans="6:12" x14ac:dyDescent="0.3">
      <c r="F834" s="2" t="s">
        <v>3851</v>
      </c>
      <c r="G834" s="2">
        <v>63111</v>
      </c>
      <c r="H834" s="2">
        <v>200320565</v>
      </c>
      <c r="I834" s="2" t="s">
        <v>104</v>
      </c>
      <c r="J834" s="2" t="s">
        <v>368</v>
      </c>
      <c r="K834" s="2">
        <v>2007</v>
      </c>
      <c r="L834" s="2" t="s">
        <v>2972</v>
      </c>
    </row>
    <row r="835" spans="6:12" x14ac:dyDescent="0.3">
      <c r="F835" s="2" t="s">
        <v>3852</v>
      </c>
      <c r="G835" s="2">
        <v>63106</v>
      </c>
      <c r="H835" s="2">
        <v>200321345</v>
      </c>
      <c r="I835" s="2" t="s">
        <v>104</v>
      </c>
      <c r="J835" s="2" t="s">
        <v>2972</v>
      </c>
      <c r="K835" s="2">
        <v>2007</v>
      </c>
      <c r="L835" s="2" t="s">
        <v>368</v>
      </c>
    </row>
    <row r="836" spans="6:12" x14ac:dyDescent="0.3">
      <c r="F836" s="2" t="s">
        <v>3853</v>
      </c>
      <c r="G836" s="2">
        <v>161462</v>
      </c>
      <c r="H836" s="2">
        <v>124489862</v>
      </c>
      <c r="I836" s="2" t="s">
        <v>104</v>
      </c>
      <c r="J836" s="2" t="s">
        <v>368</v>
      </c>
      <c r="K836" s="2">
        <v>2007</v>
      </c>
      <c r="L836" s="2" t="s">
        <v>368</v>
      </c>
    </row>
    <row r="837" spans="6:12" x14ac:dyDescent="0.3">
      <c r="F837" s="2" t="s">
        <v>3854</v>
      </c>
      <c r="G837" s="2">
        <v>161739</v>
      </c>
      <c r="H837" s="2">
        <v>124536292</v>
      </c>
      <c r="I837" s="2" t="s">
        <v>104</v>
      </c>
      <c r="J837" s="2" t="s">
        <v>486</v>
      </c>
      <c r="K837" s="2">
        <v>2004</v>
      </c>
      <c r="L837" s="2" t="s">
        <v>368</v>
      </c>
    </row>
    <row r="838" spans="6:12" x14ac:dyDescent="0.3">
      <c r="F838" s="2" t="s">
        <v>3855</v>
      </c>
      <c r="G838" s="2">
        <v>161623</v>
      </c>
      <c r="H838" s="2">
        <v>124517037</v>
      </c>
      <c r="I838" s="2" t="s">
        <v>104</v>
      </c>
      <c r="J838" s="2" t="s">
        <v>368</v>
      </c>
      <c r="K838" s="2">
        <v>2004</v>
      </c>
      <c r="L838" s="2" t="s">
        <v>368</v>
      </c>
    </row>
    <row r="839" spans="6:12" x14ac:dyDescent="0.3">
      <c r="F839" s="2" t="s">
        <v>3856</v>
      </c>
      <c r="G839" s="2">
        <v>63113</v>
      </c>
      <c r="H839" s="2">
        <v>124459226</v>
      </c>
      <c r="I839" s="2" t="s">
        <v>104</v>
      </c>
      <c r="J839" s="2" t="s">
        <v>1540</v>
      </c>
      <c r="K839" s="2">
        <v>2007</v>
      </c>
      <c r="L839" s="2" t="s">
        <v>1540</v>
      </c>
    </row>
    <row r="840" spans="6:12" x14ac:dyDescent="0.3">
      <c r="F840" s="2" t="s">
        <v>3857</v>
      </c>
      <c r="G840" s="2">
        <v>161641</v>
      </c>
      <c r="H840" s="2">
        <v>124519919</v>
      </c>
      <c r="I840" s="2" t="s">
        <v>1219</v>
      </c>
      <c r="J840" s="2" t="s">
        <v>486</v>
      </c>
      <c r="K840" s="2">
        <v>2004</v>
      </c>
      <c r="L840" s="2" t="s">
        <v>368</v>
      </c>
    </row>
    <row r="841" spans="6:12" x14ac:dyDescent="0.3">
      <c r="F841" s="2" t="s">
        <v>3858</v>
      </c>
      <c r="G841" s="2">
        <v>161402</v>
      </c>
      <c r="H841" s="2">
        <v>80678961</v>
      </c>
      <c r="I841" s="2" t="s">
        <v>104</v>
      </c>
      <c r="J841" s="2" t="s">
        <v>368</v>
      </c>
      <c r="K841" s="2">
        <v>2008</v>
      </c>
      <c r="L841" s="2" t="s">
        <v>368</v>
      </c>
    </row>
    <row r="842" spans="6:12" x14ac:dyDescent="0.3">
      <c r="F842" s="2" t="s">
        <v>3859</v>
      </c>
      <c r="G842" s="2">
        <v>161659</v>
      </c>
      <c r="H842" s="2">
        <v>124523337</v>
      </c>
      <c r="I842" s="2" t="s">
        <v>104</v>
      </c>
      <c r="J842" s="2" t="s">
        <v>2972</v>
      </c>
      <c r="K842" s="2">
        <v>2004</v>
      </c>
      <c r="L842" s="2" t="s">
        <v>1217</v>
      </c>
    </row>
    <row r="843" spans="6:12" x14ac:dyDescent="0.3">
      <c r="F843" s="2" t="s">
        <v>3860</v>
      </c>
      <c r="G843" s="2">
        <v>161387</v>
      </c>
      <c r="H843" s="2">
        <v>68610422</v>
      </c>
      <c r="I843" s="2" t="s">
        <v>104</v>
      </c>
      <c r="J843" s="2" t="s">
        <v>486</v>
      </c>
      <c r="K843" s="2">
        <v>2008</v>
      </c>
      <c r="L843" s="2" t="s">
        <v>486</v>
      </c>
    </row>
    <row r="844" spans="6:12" x14ac:dyDescent="0.3">
      <c r="F844" s="2" t="s">
        <v>3861</v>
      </c>
      <c r="G844" s="2">
        <v>161454</v>
      </c>
      <c r="H844" s="2">
        <v>194883934</v>
      </c>
      <c r="I844" s="2" t="s">
        <v>104</v>
      </c>
      <c r="J844" s="2" t="s">
        <v>368</v>
      </c>
      <c r="K844" s="2">
        <v>2004</v>
      </c>
      <c r="L844" s="2" t="s">
        <v>368</v>
      </c>
    </row>
    <row r="845" spans="6:12" x14ac:dyDescent="0.3">
      <c r="F845" s="2" t="s">
        <v>3862</v>
      </c>
      <c r="G845" s="2">
        <v>161706</v>
      </c>
      <c r="H845" s="2">
        <v>80674320</v>
      </c>
      <c r="I845" s="2" t="s">
        <v>104</v>
      </c>
      <c r="J845" s="2" t="s">
        <v>486</v>
      </c>
      <c r="K845" s="2">
        <v>2004</v>
      </c>
      <c r="L845" s="2" t="s">
        <v>368</v>
      </c>
    </row>
    <row r="846" spans="6:12" x14ac:dyDescent="0.3">
      <c r="F846" s="2" t="s">
        <v>3863</v>
      </c>
      <c r="G846" s="2">
        <v>116863615</v>
      </c>
      <c r="H846" s="2">
        <v>116863679</v>
      </c>
      <c r="I846" s="2" t="s">
        <v>104</v>
      </c>
      <c r="J846" s="2" t="s">
        <v>367</v>
      </c>
      <c r="K846" s="2" t="s">
        <v>267</v>
      </c>
      <c r="L846" s="2" t="s">
        <v>368</v>
      </c>
    </row>
    <row r="847" spans="6:12" x14ac:dyDescent="0.3">
      <c r="F847" s="2" t="s">
        <v>3864</v>
      </c>
      <c r="G847" s="2">
        <v>161430</v>
      </c>
      <c r="H847" s="2">
        <v>80674536</v>
      </c>
      <c r="I847" s="2" t="s">
        <v>104</v>
      </c>
      <c r="J847" s="2" t="s">
        <v>368</v>
      </c>
      <c r="K847" s="2">
        <v>2007</v>
      </c>
      <c r="L847" s="2" t="s">
        <v>368</v>
      </c>
    </row>
    <row r="848" spans="6:12" x14ac:dyDescent="0.3">
      <c r="F848" s="2" t="s">
        <v>3865</v>
      </c>
      <c r="G848" s="2">
        <v>44576</v>
      </c>
      <c r="H848" s="2">
        <v>124433548</v>
      </c>
      <c r="I848" s="2" t="s">
        <v>104</v>
      </c>
      <c r="J848" s="2" t="s">
        <v>486</v>
      </c>
      <c r="K848" s="2">
        <v>2004</v>
      </c>
      <c r="L848" s="2" t="s">
        <v>368</v>
      </c>
    </row>
    <row r="849" spans="6:12" x14ac:dyDescent="0.3">
      <c r="F849" s="2" t="s">
        <v>3866</v>
      </c>
      <c r="G849" s="2">
        <v>161529</v>
      </c>
      <c r="H849" s="2">
        <v>124500946</v>
      </c>
      <c r="I849" s="2" t="s">
        <v>104</v>
      </c>
      <c r="J849" s="2" t="s">
        <v>2972</v>
      </c>
      <c r="K849" s="2">
        <v>2004</v>
      </c>
      <c r="L849" s="2" t="s">
        <v>368</v>
      </c>
    </row>
    <row r="850" spans="6:12" x14ac:dyDescent="0.3">
      <c r="F850" s="2" t="s">
        <v>3867</v>
      </c>
      <c r="G850" s="2">
        <v>63117</v>
      </c>
      <c r="H850" s="2">
        <v>200321617</v>
      </c>
      <c r="I850" s="2" t="s">
        <v>104</v>
      </c>
      <c r="J850" s="2" t="s">
        <v>2972</v>
      </c>
      <c r="K850" s="2">
        <v>2007</v>
      </c>
      <c r="L850" s="2" t="s">
        <v>2972</v>
      </c>
    </row>
    <row r="851" spans="6:12" x14ac:dyDescent="0.3">
      <c r="F851" s="2" t="s">
        <v>3868</v>
      </c>
      <c r="G851" s="2">
        <v>161350</v>
      </c>
      <c r="H851" s="2">
        <v>80674766</v>
      </c>
      <c r="I851" s="2" t="s">
        <v>104</v>
      </c>
      <c r="J851" s="2" t="s">
        <v>368</v>
      </c>
      <c r="K851" s="2">
        <v>2004</v>
      </c>
      <c r="L851" s="2" t="s">
        <v>368</v>
      </c>
    </row>
    <row r="852" spans="6:12" x14ac:dyDescent="0.3">
      <c r="F852" s="2" t="s">
        <v>3869</v>
      </c>
      <c r="G852" s="2">
        <v>63143</v>
      </c>
      <c r="H852" s="2">
        <v>3121739</v>
      </c>
      <c r="I852" s="2" t="s">
        <v>104</v>
      </c>
      <c r="J852" s="2" t="s">
        <v>486</v>
      </c>
      <c r="K852" s="2">
        <v>2007</v>
      </c>
      <c r="L852" s="2" t="s">
        <v>368</v>
      </c>
    </row>
    <row r="853" spans="6:12" x14ac:dyDescent="0.3">
      <c r="F853" s="2" t="s">
        <v>3870</v>
      </c>
      <c r="G853" s="2">
        <v>161319</v>
      </c>
      <c r="H853" s="2">
        <v>80675021</v>
      </c>
      <c r="I853" s="2" t="s">
        <v>104</v>
      </c>
      <c r="J853" s="2" t="s">
        <v>486</v>
      </c>
      <c r="K853" s="2">
        <v>2008</v>
      </c>
      <c r="L853" s="2" t="s">
        <v>368</v>
      </c>
    </row>
    <row r="854" spans="6:12" x14ac:dyDescent="0.3">
      <c r="F854" s="2" t="s">
        <v>3871</v>
      </c>
      <c r="G854" s="2">
        <v>161424</v>
      </c>
      <c r="H854" s="2">
        <v>124482422</v>
      </c>
      <c r="I854" s="2" t="s">
        <v>104</v>
      </c>
      <c r="J854" s="2" t="s">
        <v>486</v>
      </c>
      <c r="K854" s="2">
        <v>2004</v>
      </c>
      <c r="L854" s="2" t="s">
        <v>368</v>
      </c>
    </row>
    <row r="855" spans="6:12" x14ac:dyDescent="0.3">
      <c r="F855" s="2" t="s">
        <v>3872</v>
      </c>
      <c r="G855" s="2">
        <v>161619</v>
      </c>
      <c r="H855" s="2">
        <v>124516249</v>
      </c>
      <c r="I855" s="2" t="s">
        <v>104</v>
      </c>
      <c r="J855" s="2" t="s">
        <v>486</v>
      </c>
      <c r="K855" s="2">
        <v>2008</v>
      </c>
      <c r="L855" s="2" t="s">
        <v>368</v>
      </c>
    </row>
    <row r="856" spans="6:12" x14ac:dyDescent="0.3">
      <c r="F856" s="2" t="s">
        <v>3873</v>
      </c>
      <c r="G856" s="2">
        <v>161683</v>
      </c>
      <c r="H856" s="2">
        <v>80675182</v>
      </c>
      <c r="I856" s="2" t="s">
        <v>104</v>
      </c>
      <c r="J856" s="2" t="s">
        <v>368</v>
      </c>
      <c r="K856" s="2">
        <v>2004</v>
      </c>
      <c r="L856" s="2" t="s">
        <v>368</v>
      </c>
    </row>
    <row r="857" spans="6:12" x14ac:dyDescent="0.3">
      <c r="F857" s="2" t="s">
        <v>3874</v>
      </c>
      <c r="G857" s="2">
        <v>161381</v>
      </c>
      <c r="H857" s="2">
        <v>80675345</v>
      </c>
      <c r="I857" s="2" t="s">
        <v>104</v>
      </c>
      <c r="J857" s="2" t="s">
        <v>368</v>
      </c>
      <c r="K857" s="2">
        <v>2004</v>
      </c>
      <c r="L857" s="2" t="s">
        <v>368</v>
      </c>
    </row>
    <row r="858" spans="6:12" x14ac:dyDescent="0.3">
      <c r="F858" s="2" t="s">
        <v>3875</v>
      </c>
      <c r="G858" s="2">
        <v>63144</v>
      </c>
      <c r="H858" s="2">
        <v>3121878</v>
      </c>
      <c r="I858" s="2" t="s">
        <v>104</v>
      </c>
      <c r="J858" s="2" t="s">
        <v>2972</v>
      </c>
      <c r="K858" s="2">
        <v>2007</v>
      </c>
      <c r="L858" s="2" t="s">
        <v>2972</v>
      </c>
    </row>
    <row r="859" spans="6:12" x14ac:dyDescent="0.3">
      <c r="F859" s="2" t="s">
        <v>3876</v>
      </c>
      <c r="G859" s="2">
        <v>161391</v>
      </c>
      <c r="H859" s="2">
        <v>124476273</v>
      </c>
      <c r="I859" s="2" t="s">
        <v>104</v>
      </c>
      <c r="J859" s="2" t="s">
        <v>2972</v>
      </c>
      <c r="K859" s="2">
        <v>2004</v>
      </c>
      <c r="L859" s="2" t="s">
        <v>368</v>
      </c>
    </row>
    <row r="860" spans="6:12" x14ac:dyDescent="0.3">
      <c r="F860" s="2" t="s">
        <v>3877</v>
      </c>
      <c r="G860" s="2">
        <v>116863801</v>
      </c>
      <c r="H860" s="2">
        <v>116863826</v>
      </c>
      <c r="I860" s="2" t="s">
        <v>104</v>
      </c>
      <c r="J860" s="2" t="s">
        <v>367</v>
      </c>
      <c r="K860" s="2" t="s">
        <v>267</v>
      </c>
      <c r="L860" s="2" t="s">
        <v>368</v>
      </c>
    </row>
    <row r="861" spans="6:12" x14ac:dyDescent="0.3">
      <c r="F861" s="2" t="s">
        <v>3878</v>
      </c>
      <c r="G861" s="2">
        <v>63115</v>
      </c>
      <c r="H861" s="2">
        <v>124459671</v>
      </c>
      <c r="I861" s="2" t="s">
        <v>104</v>
      </c>
      <c r="J861" s="2" t="s">
        <v>368</v>
      </c>
      <c r="K861" s="2">
        <v>2007</v>
      </c>
      <c r="L861" s="2" t="s">
        <v>368</v>
      </c>
    </row>
    <row r="862" spans="6:12" x14ac:dyDescent="0.3">
      <c r="F862" s="2" t="s">
        <v>3879</v>
      </c>
      <c r="G862" s="2">
        <v>80671020</v>
      </c>
      <c r="H862" s="2">
        <v>80671026</v>
      </c>
      <c r="I862" s="2" t="s">
        <v>104</v>
      </c>
      <c r="J862" s="2" t="s">
        <v>367</v>
      </c>
      <c r="K862" s="2" t="s">
        <v>267</v>
      </c>
      <c r="L862" s="2" t="s">
        <v>368</v>
      </c>
    </row>
    <row r="863" spans="6:12" x14ac:dyDescent="0.3">
      <c r="F863" s="2" t="s">
        <v>3880</v>
      </c>
      <c r="G863" s="2">
        <v>63112</v>
      </c>
      <c r="H863" s="2">
        <v>124459134</v>
      </c>
      <c r="I863" s="2" t="s">
        <v>104</v>
      </c>
      <c r="J863" s="2" t="s">
        <v>486</v>
      </c>
      <c r="K863" s="2">
        <v>2007</v>
      </c>
      <c r="L863" s="2" t="s">
        <v>368</v>
      </c>
    </row>
    <row r="864" spans="6:12" x14ac:dyDescent="0.3">
      <c r="F864" s="2" t="s">
        <v>3881</v>
      </c>
      <c r="G864" s="2">
        <v>161471</v>
      </c>
      <c r="H864" s="2">
        <v>80675583</v>
      </c>
      <c r="I864" s="2" t="s">
        <v>104</v>
      </c>
      <c r="J864" s="2" t="s">
        <v>368</v>
      </c>
      <c r="K864" s="2">
        <v>2007</v>
      </c>
      <c r="L864" s="2" t="s">
        <v>368</v>
      </c>
    </row>
    <row r="865" spans="6:12" x14ac:dyDescent="0.3">
      <c r="F865" s="2" t="s">
        <v>3882</v>
      </c>
      <c r="G865" s="2">
        <v>63148</v>
      </c>
      <c r="H865" s="2">
        <v>124463269</v>
      </c>
      <c r="I865" s="2" t="s">
        <v>104</v>
      </c>
      <c r="J865" s="2" t="s">
        <v>486</v>
      </c>
      <c r="K865" s="2">
        <v>2007</v>
      </c>
      <c r="L865" s="2" t="s">
        <v>368</v>
      </c>
    </row>
    <row r="866" spans="6:12" x14ac:dyDescent="0.3">
      <c r="F866" s="2" t="s">
        <v>3883</v>
      </c>
      <c r="G866" s="2">
        <v>63127</v>
      </c>
      <c r="H866" s="2">
        <v>70709214</v>
      </c>
      <c r="I866" s="2" t="s">
        <v>104</v>
      </c>
      <c r="J866" s="2" t="s">
        <v>368</v>
      </c>
      <c r="K866" s="2">
        <v>2007</v>
      </c>
      <c r="L866" s="2" t="s">
        <v>368</v>
      </c>
    </row>
    <row r="867" spans="6:12" x14ac:dyDescent="0.3">
      <c r="F867" s="2" t="s">
        <v>3884</v>
      </c>
      <c r="G867" s="2">
        <v>63145</v>
      </c>
      <c r="H867" s="2">
        <v>124462851</v>
      </c>
      <c r="I867" s="2" t="s">
        <v>104</v>
      </c>
      <c r="J867" s="2" t="s">
        <v>2972</v>
      </c>
      <c r="K867" s="2">
        <v>2007</v>
      </c>
      <c r="L867" s="2" t="s">
        <v>368</v>
      </c>
    </row>
    <row r="868" spans="6:12" x14ac:dyDescent="0.3">
      <c r="F868" s="2" t="s">
        <v>3885</v>
      </c>
      <c r="G868" s="2">
        <v>63137</v>
      </c>
      <c r="H868" s="2">
        <v>3121362</v>
      </c>
      <c r="I868" s="2" t="s">
        <v>104</v>
      </c>
      <c r="J868" s="2" t="s">
        <v>486</v>
      </c>
      <c r="K868" s="2">
        <v>2007</v>
      </c>
      <c r="L868" s="2" t="s">
        <v>368</v>
      </c>
    </row>
    <row r="869" spans="6:12" x14ac:dyDescent="0.3">
      <c r="F869" s="2" t="s">
        <v>3886</v>
      </c>
      <c r="G869" s="2">
        <v>161382</v>
      </c>
      <c r="H869" s="2">
        <v>116737942</v>
      </c>
      <c r="I869" s="2" t="s">
        <v>104</v>
      </c>
      <c r="J869" s="2" t="s">
        <v>486</v>
      </c>
      <c r="K869" s="2">
        <v>2008</v>
      </c>
      <c r="L869" s="2" t="s">
        <v>486</v>
      </c>
    </row>
    <row r="870" spans="6:12" x14ac:dyDescent="0.3">
      <c r="F870" s="2" t="s">
        <v>3887</v>
      </c>
      <c r="G870" s="2">
        <v>161612</v>
      </c>
      <c r="H870" s="2">
        <v>124514790</v>
      </c>
      <c r="I870" s="2" t="s">
        <v>104</v>
      </c>
      <c r="J870" s="2" t="s">
        <v>368</v>
      </c>
      <c r="K870" s="2">
        <v>2007</v>
      </c>
      <c r="L870" s="2" t="s">
        <v>2972</v>
      </c>
    </row>
    <row r="871" spans="6:12" x14ac:dyDescent="0.3">
      <c r="F871" s="2" t="s">
        <v>3888</v>
      </c>
      <c r="G871" s="2">
        <v>161561</v>
      </c>
      <c r="H871" s="2">
        <v>124506957</v>
      </c>
      <c r="I871" s="2" t="s">
        <v>104</v>
      </c>
      <c r="J871" s="2" t="s">
        <v>486</v>
      </c>
      <c r="K871" s="2">
        <v>2008</v>
      </c>
      <c r="L871" s="2" t="s">
        <v>368</v>
      </c>
    </row>
    <row r="872" spans="6:12" x14ac:dyDescent="0.3">
      <c r="F872" s="2" t="s">
        <v>3889</v>
      </c>
      <c r="G872" s="2">
        <v>161366</v>
      </c>
      <c r="H872" s="2">
        <v>124472535</v>
      </c>
      <c r="I872" s="2" t="s">
        <v>104</v>
      </c>
      <c r="J872" s="2" t="s">
        <v>2972</v>
      </c>
      <c r="K872" s="2">
        <v>2006</v>
      </c>
      <c r="L872" s="2" t="s">
        <v>2972</v>
      </c>
    </row>
    <row r="873" spans="6:12" x14ac:dyDescent="0.3">
      <c r="F873" s="2" t="s">
        <v>3890</v>
      </c>
      <c r="G873" s="2">
        <v>161486</v>
      </c>
      <c r="H873" s="2">
        <v>80675821</v>
      </c>
      <c r="I873" s="2" t="s">
        <v>104</v>
      </c>
      <c r="J873" s="2" t="s">
        <v>368</v>
      </c>
      <c r="K873" s="2">
        <v>2004</v>
      </c>
      <c r="L873" s="2" t="s">
        <v>368</v>
      </c>
    </row>
    <row r="874" spans="6:12" x14ac:dyDescent="0.3">
      <c r="F874" s="2" t="s">
        <v>3891</v>
      </c>
      <c r="G874" s="2">
        <v>161600</v>
      </c>
      <c r="H874" s="2">
        <v>80679159</v>
      </c>
      <c r="I874" s="2" t="s">
        <v>104</v>
      </c>
      <c r="J874" s="2" t="s">
        <v>368</v>
      </c>
      <c r="K874" s="2">
        <v>2007</v>
      </c>
      <c r="L874" s="2" t="s">
        <v>368</v>
      </c>
    </row>
    <row r="875" spans="6:12" x14ac:dyDescent="0.3">
      <c r="F875" s="2" t="s">
        <v>3892</v>
      </c>
      <c r="G875" s="2">
        <v>161701</v>
      </c>
      <c r="H875" s="2">
        <v>124530553</v>
      </c>
      <c r="I875" s="2" t="s">
        <v>104</v>
      </c>
      <c r="J875" s="2" t="s">
        <v>368</v>
      </c>
      <c r="K875" s="2">
        <v>2004</v>
      </c>
      <c r="L875" s="2" t="s">
        <v>2972</v>
      </c>
    </row>
    <row r="876" spans="6:12" x14ac:dyDescent="0.3">
      <c r="F876" s="2" t="s">
        <v>3893</v>
      </c>
      <c r="G876" s="2">
        <v>161375</v>
      </c>
      <c r="H876" s="2">
        <v>80676077</v>
      </c>
      <c r="I876" s="2" t="s">
        <v>104</v>
      </c>
      <c r="J876" s="2" t="s">
        <v>368</v>
      </c>
      <c r="K876" s="2">
        <v>2004</v>
      </c>
      <c r="L876" s="2" t="s">
        <v>368</v>
      </c>
    </row>
    <row r="877" spans="6:12" x14ac:dyDescent="0.3">
      <c r="F877" s="2" t="s">
        <v>3894</v>
      </c>
      <c r="G877" s="2">
        <v>161504</v>
      </c>
      <c r="H877" s="2">
        <v>124496480</v>
      </c>
      <c r="I877" s="2" t="s">
        <v>104</v>
      </c>
      <c r="J877" s="2" t="s">
        <v>486</v>
      </c>
      <c r="K877" s="2">
        <v>2008</v>
      </c>
      <c r="L877" s="2" t="s">
        <v>368</v>
      </c>
    </row>
    <row r="878" spans="6:12" x14ac:dyDescent="0.3">
      <c r="F878" s="2" t="s">
        <v>3895</v>
      </c>
      <c r="G878" s="2">
        <v>161444</v>
      </c>
      <c r="H878" s="2">
        <v>124486488</v>
      </c>
      <c r="I878" s="2" t="s">
        <v>104</v>
      </c>
      <c r="J878" s="2" t="s">
        <v>368</v>
      </c>
      <c r="K878" s="2">
        <v>2004</v>
      </c>
      <c r="L878" s="2" t="s">
        <v>368</v>
      </c>
    </row>
    <row r="879" spans="6:12" x14ac:dyDescent="0.3">
      <c r="F879" s="2" t="s">
        <v>3896</v>
      </c>
      <c r="G879" s="2">
        <v>161594</v>
      </c>
      <c r="H879" s="2">
        <v>80676330</v>
      </c>
      <c r="I879" s="2" t="s">
        <v>104</v>
      </c>
      <c r="J879" s="2" t="s">
        <v>486</v>
      </c>
      <c r="K879" s="2">
        <v>2007</v>
      </c>
      <c r="L879" s="2" t="s">
        <v>368</v>
      </c>
    </row>
    <row r="880" spans="6:12" x14ac:dyDescent="0.3">
      <c r="F880" s="2" t="s">
        <v>3897</v>
      </c>
      <c r="G880" s="2">
        <v>161688</v>
      </c>
      <c r="H880" s="2">
        <v>116739603</v>
      </c>
      <c r="I880" s="2" t="s">
        <v>104</v>
      </c>
      <c r="J880" s="2" t="s">
        <v>486</v>
      </c>
      <c r="K880" s="2">
        <v>2008</v>
      </c>
      <c r="L880" s="2" t="s">
        <v>486</v>
      </c>
    </row>
    <row r="881" spans="6:12" x14ac:dyDescent="0.3">
      <c r="F881" s="2" t="s">
        <v>3898</v>
      </c>
      <c r="G881" s="2">
        <v>161550</v>
      </c>
      <c r="H881" s="2">
        <v>116738978</v>
      </c>
      <c r="I881" s="2" t="s">
        <v>104</v>
      </c>
      <c r="J881" s="2" t="s">
        <v>486</v>
      </c>
      <c r="K881" s="2">
        <v>2008</v>
      </c>
      <c r="L881" s="2" t="s">
        <v>486</v>
      </c>
    </row>
    <row r="882" spans="6:12" x14ac:dyDescent="0.3">
      <c r="F882" s="2" t="s">
        <v>3899</v>
      </c>
      <c r="G882" s="2">
        <v>161602</v>
      </c>
      <c r="H882" s="2">
        <v>116739483</v>
      </c>
      <c r="I882" s="2" t="s">
        <v>104</v>
      </c>
      <c r="J882" s="2" t="s">
        <v>486</v>
      </c>
      <c r="K882" s="2">
        <v>2008</v>
      </c>
      <c r="L882" s="2" t="s">
        <v>486</v>
      </c>
    </row>
    <row r="883" spans="6:12" x14ac:dyDescent="0.3">
      <c r="F883" s="2" t="s">
        <v>3900</v>
      </c>
      <c r="G883" s="2">
        <v>116864194</v>
      </c>
      <c r="H883" s="2">
        <v>116864308</v>
      </c>
      <c r="I883" s="2" t="s">
        <v>104</v>
      </c>
      <c r="J883" s="2" t="s">
        <v>367</v>
      </c>
      <c r="K883" s="2" t="s">
        <v>267</v>
      </c>
      <c r="L883" s="2" t="s">
        <v>486</v>
      </c>
    </row>
    <row r="884" spans="6:12" x14ac:dyDescent="0.3">
      <c r="F884" s="2" t="s">
        <v>3901</v>
      </c>
      <c r="G884" s="2">
        <v>161414</v>
      </c>
      <c r="H884" s="2">
        <v>116738066</v>
      </c>
      <c r="I884" s="2" t="s">
        <v>104</v>
      </c>
      <c r="J884" s="2" t="s">
        <v>486</v>
      </c>
      <c r="K884" s="2">
        <v>2008</v>
      </c>
      <c r="L884" s="2" t="s">
        <v>486</v>
      </c>
    </row>
    <row r="885" spans="6:12" x14ac:dyDescent="0.3">
      <c r="F885" s="2" t="s">
        <v>3902</v>
      </c>
      <c r="G885" s="2">
        <v>161500</v>
      </c>
      <c r="H885" s="2">
        <v>116738460</v>
      </c>
      <c r="I885" s="2" t="s">
        <v>104</v>
      </c>
      <c r="J885" s="2" t="s">
        <v>486</v>
      </c>
      <c r="K885" s="2">
        <v>2008</v>
      </c>
      <c r="L885" s="2" t="s">
        <v>486</v>
      </c>
    </row>
    <row r="886" spans="6:12" x14ac:dyDescent="0.3">
      <c r="F886" s="2" t="s">
        <v>3903</v>
      </c>
      <c r="G886" s="2">
        <v>161420</v>
      </c>
      <c r="H886" s="2">
        <v>116738202</v>
      </c>
      <c r="I886" s="2" t="s">
        <v>104</v>
      </c>
      <c r="J886" s="2" t="s">
        <v>486</v>
      </c>
      <c r="K886" s="2">
        <v>2008</v>
      </c>
      <c r="L886" s="2" t="s">
        <v>486</v>
      </c>
    </row>
    <row r="887" spans="6:12" x14ac:dyDescent="0.3">
      <c r="F887" s="2" t="s">
        <v>3904</v>
      </c>
      <c r="G887" s="2">
        <v>116864416</v>
      </c>
      <c r="H887" s="2">
        <v>116864433</v>
      </c>
      <c r="I887" s="2" t="s">
        <v>104</v>
      </c>
      <c r="J887" s="2" t="s">
        <v>367</v>
      </c>
      <c r="K887" s="2" t="s">
        <v>267</v>
      </c>
      <c r="L887" s="2" t="s">
        <v>486</v>
      </c>
    </row>
    <row r="888" spans="6:12" x14ac:dyDescent="0.3">
      <c r="F888" s="2" t="s">
        <v>3905</v>
      </c>
      <c r="G888" s="2">
        <v>161390</v>
      </c>
      <c r="H888" s="2">
        <v>68630579</v>
      </c>
      <c r="I888" s="2" t="s">
        <v>104</v>
      </c>
      <c r="J888" s="2" t="s">
        <v>486</v>
      </c>
      <c r="K888" s="2">
        <v>2008</v>
      </c>
      <c r="L888" s="2" t="s">
        <v>486</v>
      </c>
    </row>
    <row r="889" spans="6:12" x14ac:dyDescent="0.3">
      <c r="F889" s="2" t="s">
        <v>3906</v>
      </c>
      <c r="G889" s="2">
        <v>161553</v>
      </c>
      <c r="H889" s="2">
        <v>68630712</v>
      </c>
      <c r="I889" s="2" t="s">
        <v>104</v>
      </c>
      <c r="J889" s="2" t="s">
        <v>368</v>
      </c>
      <c r="K889" s="2">
        <v>2008</v>
      </c>
      <c r="L889" s="2" t="s">
        <v>368</v>
      </c>
    </row>
    <row r="890" spans="6:12" x14ac:dyDescent="0.3">
      <c r="F890" s="2" t="s">
        <v>3907</v>
      </c>
      <c r="G890" s="2">
        <v>161655</v>
      </c>
      <c r="H890" s="2">
        <v>68630896</v>
      </c>
      <c r="I890" s="2" t="s">
        <v>104</v>
      </c>
      <c r="J890" s="2" t="s">
        <v>368</v>
      </c>
      <c r="K890" s="2">
        <v>2008</v>
      </c>
      <c r="L890" s="2" t="s">
        <v>368</v>
      </c>
    </row>
    <row r="891" spans="6:12" x14ac:dyDescent="0.3">
      <c r="F891" s="2" t="s">
        <v>3908</v>
      </c>
      <c r="G891" s="2">
        <v>195457</v>
      </c>
      <c r="H891" s="2">
        <v>68631044</v>
      </c>
      <c r="I891" s="2" t="s">
        <v>104</v>
      </c>
      <c r="J891" s="2" t="s">
        <v>368</v>
      </c>
      <c r="K891" s="2">
        <v>2010</v>
      </c>
      <c r="L891" s="2" t="s">
        <v>486</v>
      </c>
    </row>
    <row r="892" spans="6:12" x14ac:dyDescent="0.3">
      <c r="F892" s="2" t="s">
        <v>3909</v>
      </c>
      <c r="G892" s="2">
        <v>116878521</v>
      </c>
      <c r="H892" s="2">
        <v>116878528</v>
      </c>
      <c r="I892" s="2" t="s">
        <v>104</v>
      </c>
      <c r="J892" s="2" t="s">
        <v>367</v>
      </c>
      <c r="K892" s="2" t="s">
        <v>267</v>
      </c>
      <c r="L892" s="2" t="s">
        <v>368</v>
      </c>
    </row>
    <row r="893" spans="6:12" x14ac:dyDescent="0.3">
      <c r="F893" s="2" t="s">
        <v>3910</v>
      </c>
      <c r="G893" s="2">
        <v>195465</v>
      </c>
      <c r="H893" s="2">
        <v>68637112</v>
      </c>
      <c r="I893" s="2" t="s">
        <v>104</v>
      </c>
      <c r="J893" s="2" t="s">
        <v>368</v>
      </c>
      <c r="K893" s="2">
        <v>2010</v>
      </c>
      <c r="L893" s="2" t="s">
        <v>368</v>
      </c>
    </row>
    <row r="894" spans="6:12" x14ac:dyDescent="0.3">
      <c r="F894" s="2" t="s">
        <v>3911</v>
      </c>
      <c r="G894" s="2">
        <v>116878536</v>
      </c>
      <c r="H894" s="2">
        <v>116878542</v>
      </c>
      <c r="I894" s="2" t="s">
        <v>104</v>
      </c>
      <c r="J894" s="2" t="s">
        <v>367</v>
      </c>
      <c r="K894" s="2" t="s">
        <v>267</v>
      </c>
      <c r="L894" s="2" t="s">
        <v>368</v>
      </c>
    </row>
    <row r="895" spans="6:12" x14ac:dyDescent="0.3">
      <c r="F895" s="2" t="s">
        <v>3912</v>
      </c>
      <c r="G895" s="2">
        <v>161647</v>
      </c>
      <c r="H895" s="2">
        <v>68637248</v>
      </c>
      <c r="I895" s="2" t="s">
        <v>104</v>
      </c>
      <c r="J895" s="2" t="s">
        <v>486</v>
      </c>
      <c r="K895" s="2">
        <v>2004</v>
      </c>
      <c r="L895" s="2" t="s">
        <v>486</v>
      </c>
    </row>
    <row r="896" spans="6:12" x14ac:dyDescent="0.3">
      <c r="F896" s="2" t="s">
        <v>3913</v>
      </c>
      <c r="G896" s="2">
        <v>116878550</v>
      </c>
      <c r="H896" s="2">
        <v>116878556</v>
      </c>
      <c r="I896" s="2" t="s">
        <v>104</v>
      </c>
      <c r="J896" s="2" t="s">
        <v>367</v>
      </c>
      <c r="K896" s="2" t="s">
        <v>267</v>
      </c>
      <c r="L896" s="2" t="s">
        <v>368</v>
      </c>
    </row>
    <row r="897" spans="6:12" x14ac:dyDescent="0.3">
      <c r="F897" s="2" t="s">
        <v>3914</v>
      </c>
      <c r="G897" s="2">
        <v>195466</v>
      </c>
      <c r="H897" s="2">
        <v>116740327</v>
      </c>
      <c r="I897" s="2" t="s">
        <v>104</v>
      </c>
      <c r="J897" s="2" t="s">
        <v>368</v>
      </c>
      <c r="K897" s="2">
        <v>2010</v>
      </c>
      <c r="L897" s="2" t="s">
        <v>486</v>
      </c>
    </row>
    <row r="898" spans="6:12" x14ac:dyDescent="0.3">
      <c r="F898" s="2" t="s">
        <v>3915</v>
      </c>
      <c r="G898" s="2">
        <v>116878564</v>
      </c>
      <c r="H898" s="2">
        <v>116878588</v>
      </c>
      <c r="I898" s="2" t="s">
        <v>104</v>
      </c>
      <c r="J898" s="2" t="s">
        <v>367</v>
      </c>
      <c r="K898" s="2" t="s">
        <v>267</v>
      </c>
      <c r="L898" s="2" t="s">
        <v>368</v>
      </c>
    </row>
    <row r="899" spans="6:12" x14ac:dyDescent="0.3">
      <c r="F899" s="2" t="s">
        <v>3916</v>
      </c>
      <c r="G899" s="2">
        <v>144153067</v>
      </c>
      <c r="H899" s="2">
        <v>144153610</v>
      </c>
      <c r="I899" s="2" t="s">
        <v>104</v>
      </c>
      <c r="J899" s="2" t="s">
        <v>367</v>
      </c>
      <c r="K899" s="2" t="s">
        <v>267</v>
      </c>
      <c r="L899" s="2" t="s">
        <v>368</v>
      </c>
    </row>
    <row r="900" spans="6:12" x14ac:dyDescent="0.3">
      <c r="F900" s="2" t="s">
        <v>3917</v>
      </c>
      <c r="G900" s="2">
        <v>161559</v>
      </c>
      <c r="H900" s="2">
        <v>68637419</v>
      </c>
      <c r="I900" s="2" t="s">
        <v>104</v>
      </c>
      <c r="J900" s="2" t="s">
        <v>486</v>
      </c>
      <c r="K900" s="2">
        <v>2008</v>
      </c>
      <c r="L900" s="2" t="s">
        <v>486</v>
      </c>
    </row>
    <row r="901" spans="6:12" x14ac:dyDescent="0.3">
      <c r="F901" s="2" t="s">
        <v>3918</v>
      </c>
      <c r="G901" s="2">
        <v>195467</v>
      </c>
      <c r="H901" s="2">
        <v>116740427</v>
      </c>
      <c r="I901" s="2" t="s">
        <v>104</v>
      </c>
      <c r="J901" s="2" t="s">
        <v>486</v>
      </c>
      <c r="K901" s="2">
        <v>2010</v>
      </c>
      <c r="L901" s="2" t="s">
        <v>486</v>
      </c>
    </row>
    <row r="902" spans="6:12" x14ac:dyDescent="0.3">
      <c r="F902" s="2" t="s">
        <v>3919</v>
      </c>
      <c r="G902" s="2">
        <v>162215826</v>
      </c>
      <c r="H902" s="2">
        <v>162215848</v>
      </c>
      <c r="I902" s="2" t="s">
        <v>104</v>
      </c>
      <c r="J902" s="2" t="s">
        <v>367</v>
      </c>
      <c r="K902" s="2" t="s">
        <v>267</v>
      </c>
      <c r="L902" s="2" t="s">
        <v>368</v>
      </c>
    </row>
    <row r="903" spans="6:12" x14ac:dyDescent="0.3">
      <c r="F903" s="2" t="s">
        <v>3920</v>
      </c>
      <c r="G903" s="2">
        <v>195468</v>
      </c>
      <c r="H903" s="2">
        <v>68637552</v>
      </c>
      <c r="I903" s="2" t="s">
        <v>104</v>
      </c>
      <c r="J903" s="2" t="s">
        <v>368</v>
      </c>
      <c r="K903" s="2">
        <v>2010</v>
      </c>
      <c r="L903" s="2" t="s">
        <v>368</v>
      </c>
    </row>
    <row r="904" spans="6:12" x14ac:dyDescent="0.3">
      <c r="F904" s="2" t="s">
        <v>3921</v>
      </c>
      <c r="G904" s="2">
        <v>161605</v>
      </c>
      <c r="H904" s="2">
        <v>124513660</v>
      </c>
      <c r="I904" s="2" t="s">
        <v>104</v>
      </c>
      <c r="J904" s="2" t="s">
        <v>486</v>
      </c>
      <c r="K904" s="2">
        <v>2004</v>
      </c>
      <c r="L904" s="2" t="s">
        <v>368</v>
      </c>
    </row>
    <row r="905" spans="6:12" x14ac:dyDescent="0.3">
      <c r="F905" s="2" t="s">
        <v>3922</v>
      </c>
      <c r="G905" s="2">
        <v>161337</v>
      </c>
      <c r="H905" s="2">
        <v>68640180</v>
      </c>
      <c r="I905" s="2" t="s">
        <v>104</v>
      </c>
      <c r="J905" s="2" t="s">
        <v>368</v>
      </c>
      <c r="K905" s="2">
        <v>2010</v>
      </c>
      <c r="L905" s="2" t="s">
        <v>368</v>
      </c>
    </row>
    <row r="906" spans="6:12" x14ac:dyDescent="0.3">
      <c r="F906" s="2" t="s">
        <v>3923</v>
      </c>
      <c r="G906" s="2">
        <v>195471</v>
      </c>
      <c r="H906" s="2">
        <v>68640323</v>
      </c>
      <c r="I906" s="2" t="s">
        <v>104</v>
      </c>
      <c r="J906" s="2" t="s">
        <v>486</v>
      </c>
      <c r="K906" s="2">
        <v>2010</v>
      </c>
      <c r="L906" s="2" t="s">
        <v>486</v>
      </c>
    </row>
    <row r="907" spans="6:12" x14ac:dyDescent="0.3">
      <c r="F907" s="2" t="s">
        <v>3924</v>
      </c>
      <c r="G907" s="2">
        <v>195472</v>
      </c>
      <c r="H907" s="2">
        <v>68640455</v>
      </c>
      <c r="I907" s="2" t="s">
        <v>104</v>
      </c>
      <c r="J907" s="2" t="s">
        <v>368</v>
      </c>
      <c r="K907" s="2">
        <v>2010</v>
      </c>
      <c r="L907" s="2" t="s">
        <v>368</v>
      </c>
    </row>
    <row r="908" spans="6:12" x14ac:dyDescent="0.3">
      <c r="F908" s="2" t="s">
        <v>3925</v>
      </c>
      <c r="G908" s="2">
        <v>161370</v>
      </c>
      <c r="H908" s="2">
        <v>68640573</v>
      </c>
      <c r="I908" s="2" t="s">
        <v>104</v>
      </c>
      <c r="J908" s="2" t="s">
        <v>2972</v>
      </c>
      <c r="K908" s="2">
        <v>2010</v>
      </c>
      <c r="L908" s="2" t="s">
        <v>368</v>
      </c>
    </row>
    <row r="909" spans="6:12" x14ac:dyDescent="0.3">
      <c r="F909" s="2" t="s">
        <v>3926</v>
      </c>
      <c r="G909" s="2">
        <v>195473</v>
      </c>
      <c r="H909" s="2">
        <v>68640697</v>
      </c>
      <c r="I909" s="2" t="s">
        <v>104</v>
      </c>
      <c r="J909" s="2" t="s">
        <v>368</v>
      </c>
      <c r="K909" s="2">
        <v>2010</v>
      </c>
      <c r="L909" s="2" t="s">
        <v>368</v>
      </c>
    </row>
    <row r="910" spans="6:12" x14ac:dyDescent="0.3">
      <c r="F910" s="2" t="s">
        <v>3927</v>
      </c>
      <c r="G910" s="2">
        <v>70681387</v>
      </c>
      <c r="H910" s="2">
        <v>70681738</v>
      </c>
      <c r="I910" s="2" t="s">
        <v>104</v>
      </c>
      <c r="J910" s="2" t="s">
        <v>367</v>
      </c>
      <c r="K910" s="2" t="s">
        <v>267</v>
      </c>
      <c r="L910" s="2" t="s">
        <v>368</v>
      </c>
    </row>
    <row r="911" spans="6:12" x14ac:dyDescent="0.3">
      <c r="F911" s="2" t="s">
        <v>3928</v>
      </c>
      <c r="G911" s="2">
        <v>44582</v>
      </c>
      <c r="H911" s="2">
        <v>2996098</v>
      </c>
      <c r="I911" s="2" t="s">
        <v>104</v>
      </c>
      <c r="J911" s="2" t="s">
        <v>368</v>
      </c>
      <c r="K911" s="2">
        <v>2004</v>
      </c>
      <c r="L911" s="2" t="s">
        <v>368</v>
      </c>
    </row>
    <row r="912" spans="6:12" x14ac:dyDescent="0.3">
      <c r="F912" s="2" t="s">
        <v>3929</v>
      </c>
      <c r="G912" s="2">
        <v>44583</v>
      </c>
      <c r="H912" s="2">
        <v>2996319</v>
      </c>
      <c r="I912" s="2" t="s">
        <v>104</v>
      </c>
      <c r="J912" s="2" t="s">
        <v>368</v>
      </c>
      <c r="K912" s="2">
        <v>2004</v>
      </c>
      <c r="L912" s="2" t="s">
        <v>368</v>
      </c>
    </row>
    <row r="913" spans="6:12" x14ac:dyDescent="0.3">
      <c r="F913" s="2" t="s">
        <v>3930</v>
      </c>
      <c r="G913" s="2">
        <v>63121</v>
      </c>
      <c r="H913" s="2">
        <v>3120509</v>
      </c>
      <c r="I913" s="2" t="s">
        <v>104</v>
      </c>
      <c r="J913" s="2" t="s">
        <v>486</v>
      </c>
      <c r="K913" s="2">
        <v>2007</v>
      </c>
      <c r="L913" s="2" t="s">
        <v>368</v>
      </c>
    </row>
    <row r="914" spans="6:12" x14ac:dyDescent="0.3">
      <c r="F914" s="2" t="s">
        <v>4285</v>
      </c>
      <c r="G914" s="2" t="e">
        <v>#N/A</v>
      </c>
      <c r="H914" s="2" t="e">
        <v>#N/A</v>
      </c>
      <c r="J914" s="2" t="s">
        <v>486</v>
      </c>
      <c r="K914" s="2">
        <v>2007</v>
      </c>
      <c r="L914" s="2" t="s">
        <v>5576</v>
      </c>
    </row>
    <row r="915" spans="6:12" x14ac:dyDescent="0.3">
      <c r="F915" s="2" t="s">
        <v>3931</v>
      </c>
      <c r="G915" s="2">
        <v>185198377</v>
      </c>
      <c r="H915" s="2">
        <v>185198553</v>
      </c>
      <c r="I915" s="2" t="s">
        <v>104</v>
      </c>
      <c r="J915" s="2" t="s">
        <v>368</v>
      </c>
      <c r="K915" s="2">
        <v>2004</v>
      </c>
      <c r="L915" s="2" t="s">
        <v>368</v>
      </c>
    </row>
    <row r="916" spans="6:12" x14ac:dyDescent="0.3">
      <c r="F916" s="2" t="s">
        <v>3932</v>
      </c>
      <c r="G916" s="2">
        <v>44641</v>
      </c>
      <c r="H916" s="2">
        <v>200322152</v>
      </c>
      <c r="I916" s="2" t="s">
        <v>104</v>
      </c>
      <c r="J916" s="2" t="s">
        <v>486</v>
      </c>
      <c r="K916" s="2">
        <v>2004</v>
      </c>
      <c r="L916" s="2" t="s">
        <v>368</v>
      </c>
    </row>
    <row r="917" spans="6:12" x14ac:dyDescent="0.3">
      <c r="F917" s="2" t="s">
        <v>3933</v>
      </c>
      <c r="G917" s="2">
        <v>63101</v>
      </c>
      <c r="H917" s="2">
        <v>3117368</v>
      </c>
      <c r="I917" s="2" t="s">
        <v>104</v>
      </c>
      <c r="J917" s="2" t="s">
        <v>486</v>
      </c>
      <c r="K917" s="2">
        <v>2007</v>
      </c>
      <c r="L917" s="2" t="s">
        <v>368</v>
      </c>
    </row>
    <row r="918" spans="6:12" x14ac:dyDescent="0.3">
      <c r="F918" s="2" t="s">
        <v>3934</v>
      </c>
      <c r="G918" s="2">
        <v>63140</v>
      </c>
      <c r="H918" s="2">
        <v>124462480</v>
      </c>
      <c r="I918" s="2" t="s">
        <v>104</v>
      </c>
      <c r="J918" s="2" t="s">
        <v>486</v>
      </c>
      <c r="K918" s="2">
        <v>2007</v>
      </c>
      <c r="L918" s="2" t="s">
        <v>368</v>
      </c>
    </row>
    <row r="919" spans="6:12" x14ac:dyDescent="0.3">
      <c r="F919" s="2" t="s">
        <v>3935</v>
      </c>
      <c r="G919" s="2">
        <v>161440</v>
      </c>
      <c r="H919" s="2">
        <v>124485912</v>
      </c>
      <c r="I919" s="2" t="s">
        <v>104</v>
      </c>
      <c r="J919" s="2" t="s">
        <v>486</v>
      </c>
      <c r="K919" s="2">
        <v>2008</v>
      </c>
      <c r="L919" s="2" t="s">
        <v>368</v>
      </c>
    </row>
    <row r="920" spans="6:12" x14ac:dyDescent="0.3">
      <c r="F920" s="2" t="s">
        <v>3936</v>
      </c>
      <c r="G920" s="2">
        <v>161534</v>
      </c>
      <c r="H920" s="2">
        <v>124501763</v>
      </c>
      <c r="I920" s="2" t="s">
        <v>104</v>
      </c>
      <c r="J920" s="2" t="s">
        <v>368</v>
      </c>
      <c r="K920" s="2">
        <v>2007</v>
      </c>
      <c r="L920" s="2" t="s">
        <v>368</v>
      </c>
    </row>
    <row r="921" spans="6:12" x14ac:dyDescent="0.3">
      <c r="F921" s="2" t="s">
        <v>3937</v>
      </c>
      <c r="G921" s="2">
        <v>161575</v>
      </c>
      <c r="H921" s="2">
        <v>124509549</v>
      </c>
      <c r="I921" s="2" t="s">
        <v>104</v>
      </c>
      <c r="J921" s="2" t="s">
        <v>368</v>
      </c>
      <c r="K921" s="2">
        <v>2004</v>
      </c>
      <c r="L921" s="2" t="s">
        <v>2972</v>
      </c>
    </row>
    <row r="922" spans="6:12" x14ac:dyDescent="0.3">
      <c r="F922" s="2" t="s">
        <v>3938</v>
      </c>
      <c r="G922" s="2">
        <v>161742</v>
      </c>
      <c r="H922" s="2">
        <v>124536777</v>
      </c>
      <c r="I922" s="2" t="s">
        <v>104</v>
      </c>
      <c r="J922" s="2" t="s">
        <v>368</v>
      </c>
      <c r="K922" s="2">
        <v>2004</v>
      </c>
      <c r="L922" s="2" t="s">
        <v>368</v>
      </c>
    </row>
    <row r="923" spans="6:12" x14ac:dyDescent="0.3">
      <c r="F923" s="2" t="s">
        <v>3939</v>
      </c>
      <c r="G923" s="2">
        <v>63109</v>
      </c>
      <c r="H923" s="2">
        <v>3118640</v>
      </c>
      <c r="I923" s="2" t="s">
        <v>104</v>
      </c>
      <c r="J923" s="2" t="s">
        <v>1217</v>
      </c>
      <c r="K923" s="2">
        <v>2007</v>
      </c>
      <c r="L923" s="2" t="s">
        <v>1217</v>
      </c>
    </row>
    <row r="924" spans="6:12" x14ac:dyDescent="0.3">
      <c r="F924" s="2" t="s">
        <v>3940</v>
      </c>
      <c r="G924" s="2">
        <v>44642</v>
      </c>
      <c r="H924" s="2">
        <v>2998643</v>
      </c>
      <c r="I924" s="2" t="s">
        <v>104</v>
      </c>
      <c r="J924" s="2" t="s">
        <v>1217</v>
      </c>
      <c r="K924" s="2">
        <v>2007</v>
      </c>
      <c r="L924" s="2" t="s">
        <v>1561</v>
      </c>
    </row>
    <row r="925" spans="6:12" x14ac:dyDescent="0.3">
      <c r="F925" s="2" t="s">
        <v>3941</v>
      </c>
      <c r="G925" s="2">
        <v>44597</v>
      </c>
      <c r="H925" s="2">
        <v>2997866</v>
      </c>
      <c r="I925" s="2" t="s">
        <v>104</v>
      </c>
      <c r="J925" s="2" t="s">
        <v>486</v>
      </c>
      <c r="K925" s="2">
        <v>2004</v>
      </c>
      <c r="L925" s="2" t="s">
        <v>2972</v>
      </c>
    </row>
    <row r="926" spans="6:12" x14ac:dyDescent="0.3">
      <c r="F926" s="2" t="s">
        <v>3942</v>
      </c>
      <c r="G926" s="2">
        <v>44596</v>
      </c>
      <c r="H926" s="2">
        <v>124434224</v>
      </c>
      <c r="I926" s="2" t="s">
        <v>104</v>
      </c>
      <c r="J926" s="2" t="s">
        <v>486</v>
      </c>
      <c r="K926" s="2">
        <v>2004</v>
      </c>
      <c r="L926" s="2" t="s">
        <v>2972</v>
      </c>
    </row>
    <row r="927" spans="6:12" x14ac:dyDescent="0.3">
      <c r="F927" s="2" t="s">
        <v>3943</v>
      </c>
      <c r="G927" s="2">
        <v>44643</v>
      </c>
      <c r="H927" s="2">
        <v>124436532</v>
      </c>
      <c r="I927" s="2" t="s">
        <v>104</v>
      </c>
      <c r="J927" s="2" t="s">
        <v>486</v>
      </c>
      <c r="K927" s="2">
        <v>2004</v>
      </c>
      <c r="L927" s="2" t="s">
        <v>368</v>
      </c>
    </row>
    <row r="928" spans="6:12" x14ac:dyDescent="0.3">
      <c r="F928" s="2" t="s">
        <v>3944</v>
      </c>
      <c r="G928" s="2">
        <v>161710</v>
      </c>
      <c r="H928" s="2">
        <v>124531918</v>
      </c>
      <c r="I928" s="2" t="s">
        <v>104</v>
      </c>
      <c r="J928" s="2" t="s">
        <v>486</v>
      </c>
      <c r="K928" s="2">
        <v>2006</v>
      </c>
      <c r="L928" s="2" t="s">
        <v>486</v>
      </c>
    </row>
    <row r="929" spans="6:12" x14ac:dyDescent="0.3">
      <c r="F929" s="2" t="s">
        <v>3945</v>
      </c>
      <c r="G929" s="2">
        <v>161712</v>
      </c>
      <c r="H929" s="2">
        <v>124532309</v>
      </c>
      <c r="I929" s="2" t="s">
        <v>104</v>
      </c>
      <c r="J929" s="2" t="s">
        <v>486</v>
      </c>
      <c r="K929" s="2">
        <v>2006</v>
      </c>
      <c r="L929" s="2" t="s">
        <v>368</v>
      </c>
    </row>
    <row r="930" spans="6:12" x14ac:dyDescent="0.3">
      <c r="F930" s="2" t="s">
        <v>3946</v>
      </c>
      <c r="G930" s="2">
        <v>161374</v>
      </c>
      <c r="H930" s="2">
        <v>124473732</v>
      </c>
      <c r="I930" s="2" t="s">
        <v>104</v>
      </c>
      <c r="J930" s="2" t="s">
        <v>486</v>
      </c>
      <c r="K930" s="2">
        <v>2006</v>
      </c>
      <c r="L930" s="2" t="s">
        <v>368</v>
      </c>
    </row>
    <row r="931" spans="6:12" x14ac:dyDescent="0.3">
      <c r="F931" s="2" t="s">
        <v>3947</v>
      </c>
      <c r="G931" s="2">
        <v>161341</v>
      </c>
      <c r="H931" s="2">
        <v>124468677</v>
      </c>
      <c r="I931" s="2" t="s">
        <v>104</v>
      </c>
      <c r="J931" s="2" t="s">
        <v>486</v>
      </c>
      <c r="K931" s="2">
        <v>2008</v>
      </c>
      <c r="L931" s="2" t="s">
        <v>486</v>
      </c>
    </row>
    <row r="932" spans="6:12" x14ac:dyDescent="0.3">
      <c r="F932" s="2" t="s">
        <v>3948</v>
      </c>
      <c r="G932" s="2">
        <v>42568145</v>
      </c>
      <c r="H932" s="2">
        <v>42568534</v>
      </c>
      <c r="I932" s="2" t="s">
        <v>104</v>
      </c>
      <c r="J932" s="2" t="s">
        <v>368</v>
      </c>
      <c r="K932" s="2" t="s">
        <v>267</v>
      </c>
      <c r="L932" s="2" t="s">
        <v>368</v>
      </c>
    </row>
    <row r="933" spans="6:12" x14ac:dyDescent="0.3">
      <c r="F933" s="2" t="s">
        <v>3949</v>
      </c>
      <c r="G933" s="2">
        <v>161678</v>
      </c>
      <c r="H933" s="2">
        <v>124527061</v>
      </c>
      <c r="I933" s="2" t="s">
        <v>104</v>
      </c>
      <c r="J933" s="2" t="s">
        <v>486</v>
      </c>
      <c r="K933" s="2" t="s">
        <v>267</v>
      </c>
      <c r="L933" s="2" t="s">
        <v>368</v>
      </c>
    </row>
    <row r="934" spans="6:12" x14ac:dyDescent="0.3">
      <c r="F934" s="2" t="s">
        <v>3950</v>
      </c>
      <c r="G934" s="2">
        <v>161711</v>
      </c>
      <c r="H934" s="2">
        <v>124532098</v>
      </c>
      <c r="I934" s="2" t="s">
        <v>104</v>
      </c>
      <c r="J934" s="2" t="s">
        <v>486</v>
      </c>
      <c r="K934" s="2">
        <v>2006</v>
      </c>
      <c r="L934" s="2" t="s">
        <v>368</v>
      </c>
    </row>
    <row r="935" spans="6:12" x14ac:dyDescent="0.3">
      <c r="F935" s="2" t="s">
        <v>3951</v>
      </c>
      <c r="G935" s="2">
        <v>161682</v>
      </c>
      <c r="H935" s="2">
        <v>893530</v>
      </c>
      <c r="I935" s="2" t="s">
        <v>104</v>
      </c>
      <c r="J935" s="2" t="s">
        <v>486</v>
      </c>
      <c r="K935" s="2">
        <v>2008</v>
      </c>
      <c r="L935" s="2" t="s">
        <v>368</v>
      </c>
    </row>
    <row r="936" spans="6:12" x14ac:dyDescent="0.3">
      <c r="F936" s="2" t="s">
        <v>3952</v>
      </c>
      <c r="G936" s="2">
        <v>161584</v>
      </c>
      <c r="H936" s="2">
        <v>124510673</v>
      </c>
      <c r="I936" s="2" t="s">
        <v>104</v>
      </c>
      <c r="J936" s="2" t="s">
        <v>486</v>
      </c>
      <c r="K936" s="2">
        <v>2008</v>
      </c>
      <c r="L936" s="2" t="s">
        <v>368</v>
      </c>
    </row>
    <row r="937" spans="6:12" x14ac:dyDescent="0.3">
      <c r="F937" s="2" t="s">
        <v>3953</v>
      </c>
      <c r="G937" s="2">
        <v>161693</v>
      </c>
      <c r="H937" s="2">
        <v>124529334</v>
      </c>
      <c r="I937" s="2" t="s">
        <v>104</v>
      </c>
      <c r="J937" s="2" t="s">
        <v>486</v>
      </c>
      <c r="K937" s="2">
        <v>2008</v>
      </c>
      <c r="L937" s="2" t="s">
        <v>368</v>
      </c>
    </row>
    <row r="938" spans="6:12" x14ac:dyDescent="0.3">
      <c r="F938" s="2" t="s">
        <v>3954</v>
      </c>
      <c r="G938" s="2">
        <v>161359</v>
      </c>
      <c r="H938" s="2">
        <v>124471620</v>
      </c>
      <c r="I938" s="2" t="s">
        <v>104</v>
      </c>
      <c r="J938" s="2" t="s">
        <v>486</v>
      </c>
      <c r="K938" s="2">
        <v>2008</v>
      </c>
      <c r="L938" s="2" t="s">
        <v>368</v>
      </c>
    </row>
    <row r="939" spans="6:12" x14ac:dyDescent="0.3">
      <c r="F939" s="2" t="s">
        <v>3955</v>
      </c>
      <c r="G939" s="2">
        <v>161502</v>
      </c>
      <c r="H939" s="2">
        <v>124496207</v>
      </c>
      <c r="I939" s="2" t="s">
        <v>104</v>
      </c>
      <c r="J939" s="2" t="s">
        <v>486</v>
      </c>
      <c r="K939" s="2">
        <v>2008</v>
      </c>
      <c r="L939" s="2" t="s">
        <v>486</v>
      </c>
    </row>
    <row r="940" spans="6:12" x14ac:dyDescent="0.3">
      <c r="F940" s="2" t="s">
        <v>3956</v>
      </c>
      <c r="G940" s="2">
        <v>161592</v>
      </c>
      <c r="H940" s="2">
        <v>124511991</v>
      </c>
      <c r="I940" s="2" t="s">
        <v>104</v>
      </c>
      <c r="J940" s="2" t="s">
        <v>486</v>
      </c>
      <c r="K940" s="2">
        <v>2007</v>
      </c>
      <c r="L940" s="2" t="s">
        <v>368</v>
      </c>
    </row>
    <row r="941" spans="6:12" x14ac:dyDescent="0.3">
      <c r="F941" s="2" t="s">
        <v>3957</v>
      </c>
      <c r="G941" s="2">
        <v>161642</v>
      </c>
      <c r="H941" s="2">
        <v>124520072</v>
      </c>
      <c r="I941" s="2" t="s">
        <v>104</v>
      </c>
      <c r="J941" s="2" t="s">
        <v>486</v>
      </c>
      <c r="K941" s="2">
        <v>2007</v>
      </c>
      <c r="L941" s="2" t="s">
        <v>368</v>
      </c>
    </row>
    <row r="942" spans="6:12" x14ac:dyDescent="0.3">
      <c r="F942" s="2" t="s">
        <v>3958</v>
      </c>
      <c r="G942" s="2">
        <v>161348</v>
      </c>
      <c r="H942" s="2">
        <v>124470016</v>
      </c>
      <c r="I942" s="2" t="s">
        <v>104</v>
      </c>
      <c r="J942" s="2" t="s">
        <v>486</v>
      </c>
      <c r="K942" s="2">
        <v>2007</v>
      </c>
      <c r="L942" s="2" t="s">
        <v>486</v>
      </c>
    </row>
    <row r="943" spans="6:12" x14ac:dyDescent="0.3">
      <c r="F943" s="2" t="s">
        <v>3959</v>
      </c>
      <c r="G943" s="2">
        <v>161656</v>
      </c>
      <c r="H943" s="2">
        <v>124522841</v>
      </c>
      <c r="I943" s="2" t="s">
        <v>104</v>
      </c>
      <c r="J943" s="2" t="s">
        <v>486</v>
      </c>
      <c r="K943" s="2">
        <v>2008</v>
      </c>
      <c r="L943" s="2" t="s">
        <v>368</v>
      </c>
    </row>
    <row r="944" spans="6:12" x14ac:dyDescent="0.3">
      <c r="F944" s="2" t="s">
        <v>3960</v>
      </c>
      <c r="G944" s="2">
        <v>63161</v>
      </c>
      <c r="H944" s="2">
        <v>3124285</v>
      </c>
      <c r="I944" s="2" t="s">
        <v>104</v>
      </c>
      <c r="J944" s="2" t="s">
        <v>486</v>
      </c>
      <c r="K944" s="2">
        <v>2007</v>
      </c>
      <c r="L944" s="2" t="s">
        <v>368</v>
      </c>
    </row>
    <row r="945" spans="6:12" x14ac:dyDescent="0.3">
      <c r="F945" s="2" t="s">
        <v>3961</v>
      </c>
      <c r="G945" s="2">
        <v>44656</v>
      </c>
      <c r="H945" s="2">
        <v>2999132</v>
      </c>
      <c r="I945" s="2" t="s">
        <v>104</v>
      </c>
      <c r="J945" s="2" t="s">
        <v>1217</v>
      </c>
      <c r="K945" s="2">
        <v>2004</v>
      </c>
      <c r="L945" s="2" t="s">
        <v>1217</v>
      </c>
    </row>
    <row r="946" spans="6:12" x14ac:dyDescent="0.3">
      <c r="F946" s="2" t="s">
        <v>3962</v>
      </c>
      <c r="G946" s="2">
        <v>44654</v>
      </c>
      <c r="H946" s="2">
        <v>124437462</v>
      </c>
      <c r="I946" s="2" t="s">
        <v>104</v>
      </c>
      <c r="J946" s="2" t="s">
        <v>368</v>
      </c>
      <c r="K946" s="2">
        <v>2004</v>
      </c>
      <c r="L946" s="2" t="s">
        <v>368</v>
      </c>
    </row>
    <row r="947" spans="6:12" x14ac:dyDescent="0.3">
      <c r="F947" s="2" t="s">
        <v>3963</v>
      </c>
      <c r="G947" s="2">
        <v>44600</v>
      </c>
      <c r="H947" s="2">
        <v>124434445</v>
      </c>
      <c r="I947" s="2" t="s">
        <v>104</v>
      </c>
      <c r="J947" s="2" t="s">
        <v>486</v>
      </c>
      <c r="K947" s="2">
        <v>2004</v>
      </c>
      <c r="L947" s="2" t="s">
        <v>2972</v>
      </c>
    </row>
    <row r="948" spans="6:12" x14ac:dyDescent="0.3">
      <c r="F948" s="2" t="s">
        <v>3964</v>
      </c>
      <c r="G948" s="2">
        <v>44601</v>
      </c>
      <c r="H948" s="2">
        <v>124434540</v>
      </c>
      <c r="I948" s="2" t="s">
        <v>104</v>
      </c>
      <c r="J948" s="2" t="s">
        <v>486</v>
      </c>
      <c r="K948" s="2">
        <v>2004</v>
      </c>
      <c r="L948" s="2" t="s">
        <v>368</v>
      </c>
    </row>
    <row r="949" spans="6:12" x14ac:dyDescent="0.3">
      <c r="F949" s="2" t="s">
        <v>3965</v>
      </c>
      <c r="G949" s="2">
        <v>161481</v>
      </c>
      <c r="H949" s="2">
        <v>124492952</v>
      </c>
      <c r="I949" s="2" t="s">
        <v>104</v>
      </c>
      <c r="J949" s="2" t="s">
        <v>486</v>
      </c>
      <c r="K949" s="2">
        <v>2008</v>
      </c>
      <c r="L949" s="2" t="s">
        <v>368</v>
      </c>
    </row>
    <row r="950" spans="6:12" x14ac:dyDescent="0.3">
      <c r="F950" s="2" t="s">
        <v>3966</v>
      </c>
      <c r="G950" s="2">
        <v>162215884</v>
      </c>
      <c r="H950" s="2">
        <v>162215965</v>
      </c>
      <c r="I950" s="2" t="s">
        <v>104</v>
      </c>
      <c r="J950" s="2" t="s">
        <v>367</v>
      </c>
      <c r="K950" s="2" t="s">
        <v>267</v>
      </c>
      <c r="L950" s="2" t="s">
        <v>368</v>
      </c>
    </row>
    <row r="951" spans="6:12" x14ac:dyDescent="0.3">
      <c r="F951" s="2" t="s">
        <v>3967</v>
      </c>
      <c r="G951" s="2">
        <v>169237868</v>
      </c>
      <c r="H951" s="2">
        <v>124474386</v>
      </c>
      <c r="I951" s="2" t="s">
        <v>104</v>
      </c>
      <c r="J951" s="2" t="s">
        <v>368</v>
      </c>
      <c r="K951" s="2">
        <v>2008</v>
      </c>
      <c r="L951" s="2" t="s">
        <v>368</v>
      </c>
    </row>
    <row r="952" spans="6:12" x14ac:dyDescent="0.3">
      <c r="F952" s="2" t="s">
        <v>3968</v>
      </c>
      <c r="G952" s="2">
        <v>162216008</v>
      </c>
      <c r="H952" s="2">
        <v>162216074</v>
      </c>
      <c r="I952" s="2" t="s">
        <v>104</v>
      </c>
      <c r="J952" s="2" t="s">
        <v>367</v>
      </c>
      <c r="K952" s="2" t="s">
        <v>267</v>
      </c>
      <c r="L952" s="2" t="s">
        <v>368</v>
      </c>
    </row>
    <row r="953" spans="6:12" x14ac:dyDescent="0.3">
      <c r="F953" s="2" t="s">
        <v>3969</v>
      </c>
      <c r="G953" s="2">
        <v>195477</v>
      </c>
      <c r="H953" s="2">
        <v>68643373</v>
      </c>
      <c r="I953" s="2" t="s">
        <v>104</v>
      </c>
      <c r="J953" s="2" t="s">
        <v>486</v>
      </c>
      <c r="K953" s="2">
        <v>2010</v>
      </c>
      <c r="L953" s="2" t="s">
        <v>368</v>
      </c>
    </row>
    <row r="954" spans="6:12" x14ac:dyDescent="0.3">
      <c r="F954" s="2" t="s">
        <v>3970</v>
      </c>
      <c r="G954" s="2">
        <v>195478</v>
      </c>
      <c r="H954" s="2">
        <v>68643492</v>
      </c>
      <c r="I954" s="2" t="s">
        <v>104</v>
      </c>
      <c r="J954" s="2" t="s">
        <v>486</v>
      </c>
      <c r="K954" s="2">
        <v>2010</v>
      </c>
      <c r="L954" s="2" t="s">
        <v>486</v>
      </c>
    </row>
    <row r="955" spans="6:12" x14ac:dyDescent="0.3">
      <c r="F955" s="2" t="s">
        <v>3971</v>
      </c>
      <c r="G955" s="2">
        <v>195479</v>
      </c>
      <c r="H955" s="2">
        <v>68643584</v>
      </c>
      <c r="I955" s="2" t="s">
        <v>104</v>
      </c>
      <c r="J955" s="2" t="s">
        <v>486</v>
      </c>
      <c r="K955" s="2">
        <v>2010</v>
      </c>
      <c r="L955" s="2" t="s">
        <v>486</v>
      </c>
    </row>
    <row r="956" spans="6:12" x14ac:dyDescent="0.3">
      <c r="F956" s="2" t="s">
        <v>3972</v>
      </c>
      <c r="G956" s="2">
        <v>162216137</v>
      </c>
      <c r="H956" s="2">
        <v>162216188</v>
      </c>
      <c r="I956" s="2" t="s">
        <v>104</v>
      </c>
      <c r="J956" s="2" t="s">
        <v>367</v>
      </c>
      <c r="K956" s="2" t="s">
        <v>267</v>
      </c>
      <c r="L956" s="2" t="s">
        <v>368</v>
      </c>
    </row>
    <row r="957" spans="6:12" x14ac:dyDescent="0.3">
      <c r="F957" s="2" t="s">
        <v>3973</v>
      </c>
      <c r="G957" s="2">
        <v>161358</v>
      </c>
      <c r="H957" s="2">
        <v>124471457</v>
      </c>
      <c r="I957" s="2" t="s">
        <v>104</v>
      </c>
      <c r="J957" s="2" t="s">
        <v>368</v>
      </c>
      <c r="K957" s="2">
        <v>2008</v>
      </c>
      <c r="L957" s="2" t="s">
        <v>368</v>
      </c>
    </row>
    <row r="958" spans="6:12" x14ac:dyDescent="0.3">
      <c r="F958" s="2" t="s">
        <v>3974</v>
      </c>
      <c r="G958" s="2">
        <v>161670</v>
      </c>
      <c r="H958" s="2">
        <v>124525464</v>
      </c>
      <c r="I958" s="2" t="s">
        <v>104</v>
      </c>
      <c r="J958" s="2" t="s">
        <v>486</v>
      </c>
      <c r="K958" s="2">
        <v>2008</v>
      </c>
      <c r="L958" s="2" t="s">
        <v>368</v>
      </c>
    </row>
    <row r="959" spans="6:12" x14ac:dyDescent="0.3">
      <c r="F959" s="2" t="s">
        <v>3975</v>
      </c>
      <c r="G959" s="2">
        <v>161681</v>
      </c>
      <c r="H959" s="2">
        <v>893386</v>
      </c>
      <c r="I959" s="2" t="s">
        <v>104</v>
      </c>
      <c r="J959" s="2" t="s">
        <v>486</v>
      </c>
      <c r="K959" s="2">
        <v>2008</v>
      </c>
      <c r="L959" s="2" t="s">
        <v>368</v>
      </c>
    </row>
    <row r="960" spans="6:12" x14ac:dyDescent="0.3">
      <c r="F960" s="2" t="s">
        <v>3976</v>
      </c>
      <c r="G960" s="2">
        <v>161494</v>
      </c>
      <c r="H960" s="2">
        <v>124495399</v>
      </c>
      <c r="I960" s="2" t="s">
        <v>104</v>
      </c>
      <c r="J960" s="2" t="s">
        <v>486</v>
      </c>
      <c r="K960" s="2">
        <v>2008</v>
      </c>
      <c r="L960" s="2" t="s">
        <v>368</v>
      </c>
    </row>
    <row r="961" spans="6:12" x14ac:dyDescent="0.3">
      <c r="F961" s="2" t="s">
        <v>3978</v>
      </c>
      <c r="G961" s="2">
        <v>183784866</v>
      </c>
      <c r="H961" s="2">
        <v>183784887</v>
      </c>
      <c r="I961" s="2" t="s">
        <v>1219</v>
      </c>
      <c r="J961" s="2" t="s">
        <v>367</v>
      </c>
      <c r="K961" s="2" t="s">
        <v>267</v>
      </c>
      <c r="L961" s="2" t="s">
        <v>2972</v>
      </c>
    </row>
    <row r="962" spans="6:12" x14ac:dyDescent="0.3">
      <c r="F962" s="2" t="s">
        <v>3979</v>
      </c>
      <c r="G962" s="2">
        <v>161519</v>
      </c>
      <c r="H962" s="2">
        <v>124498548</v>
      </c>
      <c r="I962" s="2" t="s">
        <v>1219</v>
      </c>
      <c r="J962" s="2" t="s">
        <v>486</v>
      </c>
      <c r="K962" s="2">
        <v>2008</v>
      </c>
      <c r="L962" s="2" t="s">
        <v>1217</v>
      </c>
    </row>
    <row r="963" spans="6:12" x14ac:dyDescent="0.3">
      <c r="F963" s="2" t="s">
        <v>3980</v>
      </c>
      <c r="G963" s="2">
        <v>161674</v>
      </c>
      <c r="H963" s="2">
        <v>68626659</v>
      </c>
      <c r="I963" s="2" t="s">
        <v>104</v>
      </c>
      <c r="J963" s="2" t="s">
        <v>368</v>
      </c>
      <c r="K963" s="2">
        <v>2007</v>
      </c>
      <c r="L963" s="2" t="s">
        <v>368</v>
      </c>
    </row>
    <row r="964" spans="6:12" x14ac:dyDescent="0.3">
      <c r="F964" s="2" t="s">
        <v>3981</v>
      </c>
      <c r="G964" s="2">
        <v>104039923</v>
      </c>
      <c r="H964" s="2">
        <v>104039985</v>
      </c>
      <c r="I964" s="2" t="s">
        <v>2995</v>
      </c>
      <c r="J964" s="2" t="s">
        <v>367</v>
      </c>
      <c r="K964" s="2" t="s">
        <v>267</v>
      </c>
      <c r="L964" s="2" t="s">
        <v>368</v>
      </c>
    </row>
    <row r="965" spans="6:12" x14ac:dyDescent="0.3">
      <c r="F965" s="2" t="s">
        <v>3982</v>
      </c>
      <c r="G965" s="2">
        <v>104065040</v>
      </c>
      <c r="H965" s="2">
        <v>3122808</v>
      </c>
      <c r="I965" s="2" t="s">
        <v>104</v>
      </c>
      <c r="J965" s="2" t="s">
        <v>368</v>
      </c>
      <c r="K965" s="2">
        <v>2007</v>
      </c>
      <c r="L965" s="2" t="s">
        <v>1217</v>
      </c>
    </row>
    <row r="966" spans="6:12" x14ac:dyDescent="0.3">
      <c r="F966" s="2" t="s">
        <v>3983</v>
      </c>
      <c r="G966" s="2">
        <v>104071039</v>
      </c>
      <c r="H966" s="2">
        <v>104072486</v>
      </c>
      <c r="I966" s="2" t="s">
        <v>1219</v>
      </c>
      <c r="J966" s="2" t="s">
        <v>368</v>
      </c>
      <c r="K966" s="2">
        <v>2007</v>
      </c>
      <c r="L966" s="2" t="s">
        <v>1217</v>
      </c>
    </row>
    <row r="967" spans="6:12" x14ac:dyDescent="0.3">
      <c r="F967" s="2" t="s">
        <v>3984</v>
      </c>
      <c r="G967" s="2">
        <v>104179262</v>
      </c>
      <c r="H967" s="2">
        <v>104179599</v>
      </c>
      <c r="I967" s="2" t="s">
        <v>104</v>
      </c>
      <c r="J967" s="2" t="s">
        <v>367</v>
      </c>
      <c r="K967" s="2" t="s">
        <v>267</v>
      </c>
      <c r="L967" s="2" t="s">
        <v>1217</v>
      </c>
    </row>
    <row r="968" spans="6:12" x14ac:dyDescent="0.3">
      <c r="F968" s="2" t="s">
        <v>3985</v>
      </c>
      <c r="G968" s="2">
        <v>161728</v>
      </c>
      <c r="H968" s="2">
        <v>109916824</v>
      </c>
      <c r="I968" s="2" t="s">
        <v>104</v>
      </c>
      <c r="J968" s="2" t="s">
        <v>486</v>
      </c>
      <c r="K968" s="2">
        <v>2004</v>
      </c>
      <c r="L968" s="2" t="s">
        <v>1217</v>
      </c>
    </row>
    <row r="969" spans="6:12" x14ac:dyDescent="0.3">
      <c r="F969" s="2" t="s">
        <v>3986</v>
      </c>
      <c r="G969" s="2">
        <v>104180270</v>
      </c>
      <c r="H969" s="2">
        <v>104180287</v>
      </c>
      <c r="I969" s="2" t="s">
        <v>1219</v>
      </c>
      <c r="J969" s="2" t="s">
        <v>367</v>
      </c>
      <c r="K969" s="2" t="s">
        <v>267</v>
      </c>
      <c r="L969" s="2" t="s">
        <v>1540</v>
      </c>
    </row>
    <row r="970" spans="6:12" x14ac:dyDescent="0.3">
      <c r="F970" s="2" t="s">
        <v>3988</v>
      </c>
      <c r="G970" s="2">
        <v>104176764</v>
      </c>
      <c r="H970" s="2">
        <v>111015783</v>
      </c>
      <c r="I970" s="2" t="s">
        <v>104</v>
      </c>
      <c r="J970" s="2" t="s">
        <v>367</v>
      </c>
      <c r="K970" s="2" t="s">
        <v>267</v>
      </c>
      <c r="L970" s="2" t="s">
        <v>2972</v>
      </c>
    </row>
    <row r="971" spans="6:12" x14ac:dyDescent="0.3">
      <c r="F971" s="2" t="s">
        <v>3989</v>
      </c>
      <c r="G971" s="2">
        <v>161643</v>
      </c>
      <c r="H971" s="2">
        <v>124520303</v>
      </c>
      <c r="I971" s="2" t="s">
        <v>104</v>
      </c>
      <c r="J971" s="2" t="s">
        <v>368</v>
      </c>
      <c r="K971" s="2">
        <v>2008</v>
      </c>
      <c r="L971" s="2" t="s">
        <v>2972</v>
      </c>
    </row>
    <row r="972" spans="6:12" x14ac:dyDescent="0.3">
      <c r="F972" s="2" t="s">
        <v>3990</v>
      </c>
      <c r="G972" s="2">
        <v>60154</v>
      </c>
      <c r="H972" s="2">
        <v>3090027</v>
      </c>
      <c r="I972" s="2" t="s">
        <v>104</v>
      </c>
      <c r="J972" s="2" t="s">
        <v>486</v>
      </c>
      <c r="K972" s="2">
        <v>2006</v>
      </c>
      <c r="L972" s="2" t="s">
        <v>1540</v>
      </c>
    </row>
    <row r="973" spans="6:12" x14ac:dyDescent="0.3">
      <c r="F973" s="2" t="s">
        <v>3992</v>
      </c>
      <c r="G973" s="2">
        <v>161748</v>
      </c>
      <c r="H973" s="2">
        <v>124537991</v>
      </c>
      <c r="I973" s="2" t="s">
        <v>1219</v>
      </c>
      <c r="J973" s="2" t="s">
        <v>486</v>
      </c>
      <c r="K973" s="2">
        <v>2003</v>
      </c>
      <c r="L973" s="2" t="s">
        <v>2972</v>
      </c>
    </row>
    <row r="974" spans="6:12" x14ac:dyDescent="0.3">
      <c r="F974" s="2" t="s">
        <v>3993</v>
      </c>
      <c r="G974" s="2">
        <v>161453</v>
      </c>
      <c r="H974" s="2">
        <v>124488102</v>
      </c>
      <c r="I974" s="2" t="s">
        <v>1219</v>
      </c>
      <c r="J974" s="2" t="s">
        <v>486</v>
      </c>
      <c r="K974" s="2">
        <v>2003</v>
      </c>
      <c r="L974" s="2" t="s">
        <v>1217</v>
      </c>
    </row>
    <row r="975" spans="6:12" x14ac:dyDescent="0.3">
      <c r="F975" s="2" t="s">
        <v>3994</v>
      </c>
      <c r="G975" s="2">
        <v>18907453</v>
      </c>
      <c r="H975" s="2">
        <v>68783115</v>
      </c>
      <c r="I975" s="2" t="s">
        <v>1219</v>
      </c>
      <c r="J975" s="2" t="s">
        <v>367</v>
      </c>
      <c r="K975" s="2" t="s">
        <v>267</v>
      </c>
      <c r="L975" s="2" t="s">
        <v>486</v>
      </c>
    </row>
    <row r="976" spans="6:12" x14ac:dyDescent="0.3">
      <c r="F976" s="2" t="s">
        <v>3995</v>
      </c>
      <c r="G976" s="2">
        <v>161719</v>
      </c>
      <c r="H976" s="2">
        <v>124533257</v>
      </c>
      <c r="I976" s="2" t="s">
        <v>2995</v>
      </c>
      <c r="J976" s="2" t="s">
        <v>1540</v>
      </c>
      <c r="K976" s="2">
        <v>2007</v>
      </c>
      <c r="L976" s="2" t="s">
        <v>1540</v>
      </c>
    </row>
    <row r="977" spans="6:12" x14ac:dyDescent="0.3">
      <c r="F977" s="2" t="s">
        <v>3996</v>
      </c>
      <c r="G977" s="2">
        <v>44185</v>
      </c>
      <c r="H977" s="2">
        <v>2993563</v>
      </c>
      <c r="I977" s="2" t="s">
        <v>2995</v>
      </c>
      <c r="J977" s="2" t="s">
        <v>1540</v>
      </c>
      <c r="K977" s="2">
        <v>2005</v>
      </c>
      <c r="L977" s="2" t="s">
        <v>1540</v>
      </c>
    </row>
    <row r="978" spans="6:12" x14ac:dyDescent="0.3">
      <c r="F978" s="2" t="s">
        <v>3997</v>
      </c>
      <c r="G978" s="2">
        <v>39411</v>
      </c>
      <c r="H978" s="2">
        <v>2924238</v>
      </c>
      <c r="I978" s="2" t="s">
        <v>2995</v>
      </c>
      <c r="J978" s="2" t="s">
        <v>1540</v>
      </c>
      <c r="K978" s="2">
        <v>2005</v>
      </c>
      <c r="L978" s="2" t="s">
        <v>1540</v>
      </c>
    </row>
    <row r="979" spans="6:12" x14ac:dyDescent="0.3">
      <c r="F979" s="2" t="s">
        <v>3998</v>
      </c>
      <c r="G979" s="2">
        <v>60151</v>
      </c>
      <c r="H979" s="2">
        <v>104170822</v>
      </c>
      <c r="I979" s="2" t="s">
        <v>104</v>
      </c>
      <c r="J979" s="2" t="s">
        <v>1217</v>
      </c>
      <c r="K979" s="2">
        <v>2006</v>
      </c>
      <c r="L979" s="2" t="s">
        <v>1561</v>
      </c>
    </row>
    <row r="980" spans="6:12" x14ac:dyDescent="0.3">
      <c r="F980" s="2" t="s">
        <v>3999</v>
      </c>
      <c r="G980" s="2">
        <v>39406</v>
      </c>
      <c r="H980" s="2">
        <v>104171509</v>
      </c>
      <c r="I980" s="2" t="s">
        <v>1219</v>
      </c>
      <c r="J980" s="2" t="s">
        <v>1217</v>
      </c>
      <c r="K980" s="2">
        <v>2005</v>
      </c>
      <c r="L980" s="2" t="s">
        <v>1561</v>
      </c>
    </row>
    <row r="981" spans="6:12" x14ac:dyDescent="0.3">
      <c r="F981" s="2" t="s">
        <v>4000</v>
      </c>
      <c r="G981" s="2">
        <v>60153</v>
      </c>
      <c r="H981" s="2">
        <v>104172152</v>
      </c>
      <c r="I981" s="2" t="s">
        <v>104</v>
      </c>
      <c r="J981" s="2" t="s">
        <v>2972</v>
      </c>
      <c r="K981" s="2">
        <v>2006</v>
      </c>
      <c r="L981" s="2" t="s">
        <v>1561</v>
      </c>
    </row>
    <row r="982" spans="6:12" x14ac:dyDescent="0.3">
      <c r="F982" s="2" t="s">
        <v>4001</v>
      </c>
      <c r="G982" s="2">
        <v>161495</v>
      </c>
      <c r="H982" s="2">
        <v>104172843</v>
      </c>
      <c r="I982" s="2" t="s">
        <v>1219</v>
      </c>
      <c r="J982" s="2" t="s">
        <v>1540</v>
      </c>
      <c r="K982" s="2">
        <v>2004</v>
      </c>
      <c r="L982" s="2" t="s">
        <v>1217</v>
      </c>
    </row>
    <row r="983" spans="6:12" x14ac:dyDescent="0.3">
      <c r="F983" s="2" t="s">
        <v>4002</v>
      </c>
      <c r="G983" s="2">
        <v>161520</v>
      </c>
      <c r="H983" s="2">
        <v>124498844</v>
      </c>
      <c r="I983" s="2" t="s">
        <v>1219</v>
      </c>
      <c r="J983" s="2" t="s">
        <v>486</v>
      </c>
      <c r="K983" s="2">
        <v>2007</v>
      </c>
      <c r="L983" s="2" t="s">
        <v>2972</v>
      </c>
    </row>
    <row r="984" spans="6:12" x14ac:dyDescent="0.3">
      <c r="F984" s="2" t="s">
        <v>4003</v>
      </c>
      <c r="G984" s="2">
        <v>39414</v>
      </c>
      <c r="H984" s="2">
        <v>104174049</v>
      </c>
      <c r="I984" s="2" t="s">
        <v>1219</v>
      </c>
      <c r="J984" s="2" t="s">
        <v>1540</v>
      </c>
      <c r="K984" s="2">
        <v>2005</v>
      </c>
      <c r="L984" s="2" t="s">
        <v>1561</v>
      </c>
    </row>
    <row r="985" spans="6:12" x14ac:dyDescent="0.3">
      <c r="F985" s="2" t="s">
        <v>4004</v>
      </c>
      <c r="G985" s="2">
        <v>60148</v>
      </c>
      <c r="H985" s="2">
        <v>104113935</v>
      </c>
      <c r="I985" s="2" t="s">
        <v>104</v>
      </c>
      <c r="J985" s="2" t="s">
        <v>2972</v>
      </c>
      <c r="K985" s="2">
        <v>2006</v>
      </c>
      <c r="L985" s="2" t="s">
        <v>2972</v>
      </c>
    </row>
    <row r="986" spans="6:12" x14ac:dyDescent="0.3">
      <c r="F986" s="2" t="s">
        <v>4005</v>
      </c>
      <c r="G986" s="2">
        <v>161533</v>
      </c>
      <c r="H986" s="2">
        <v>104115348</v>
      </c>
      <c r="I986" s="2" t="s">
        <v>104</v>
      </c>
      <c r="J986" s="2" t="s">
        <v>486</v>
      </c>
      <c r="K986" s="2">
        <v>2007</v>
      </c>
      <c r="L986" s="2" t="s">
        <v>1217</v>
      </c>
    </row>
    <row r="987" spans="6:12" x14ac:dyDescent="0.3">
      <c r="F987" s="2" t="s">
        <v>4006</v>
      </c>
      <c r="G987" s="2">
        <v>41797</v>
      </c>
      <c r="H987" s="2">
        <v>68618306</v>
      </c>
      <c r="I987" s="2" t="s">
        <v>2995</v>
      </c>
      <c r="J987" s="2" t="s">
        <v>1217</v>
      </c>
      <c r="K987" s="2">
        <v>2003</v>
      </c>
      <c r="L987" s="2" t="s">
        <v>2972</v>
      </c>
    </row>
    <row r="988" spans="6:12" x14ac:dyDescent="0.3">
      <c r="F988" s="2" t="s">
        <v>4007</v>
      </c>
      <c r="G988" s="2">
        <v>60155</v>
      </c>
      <c r="H988" s="2">
        <v>124445088</v>
      </c>
      <c r="I988" s="2" t="s">
        <v>104</v>
      </c>
      <c r="J988" s="2" t="s">
        <v>2972</v>
      </c>
      <c r="K988" s="2">
        <v>2006</v>
      </c>
      <c r="L988" s="2" t="s">
        <v>1217</v>
      </c>
    </row>
    <row r="989" spans="6:12" x14ac:dyDescent="0.3">
      <c r="F989" s="2" t="s">
        <v>4008</v>
      </c>
      <c r="G989" s="2">
        <v>161618</v>
      </c>
      <c r="H989" s="2">
        <v>124516086</v>
      </c>
      <c r="I989" s="2" t="s">
        <v>104</v>
      </c>
      <c r="J989" s="2" t="s">
        <v>2972</v>
      </c>
      <c r="K989" s="2">
        <v>2008</v>
      </c>
      <c r="L989" s="2" t="s">
        <v>1217</v>
      </c>
    </row>
    <row r="990" spans="6:12" x14ac:dyDescent="0.3">
      <c r="F990" s="2" t="s">
        <v>4009</v>
      </c>
      <c r="G990" s="2">
        <v>39407</v>
      </c>
      <c r="H990" s="2">
        <v>124411226</v>
      </c>
      <c r="I990" s="2" t="s">
        <v>2995</v>
      </c>
      <c r="J990" s="2" t="s">
        <v>1540</v>
      </c>
      <c r="K990" s="2">
        <v>2011</v>
      </c>
      <c r="L990" s="2" t="s">
        <v>1540</v>
      </c>
    </row>
    <row r="991" spans="6:12" x14ac:dyDescent="0.3">
      <c r="F991" s="2" t="s">
        <v>4010</v>
      </c>
      <c r="G991" s="2">
        <v>104110247</v>
      </c>
      <c r="H991" s="2">
        <v>104112674</v>
      </c>
      <c r="I991" s="2" t="s">
        <v>104</v>
      </c>
      <c r="J991" s="2" t="s">
        <v>367</v>
      </c>
      <c r="K991" s="2" t="s">
        <v>267</v>
      </c>
      <c r="L991" s="2" t="s">
        <v>2972</v>
      </c>
    </row>
    <row r="992" spans="6:12" x14ac:dyDescent="0.3">
      <c r="F992" s="2" t="s">
        <v>4011</v>
      </c>
      <c r="G992" s="2">
        <v>161741</v>
      </c>
      <c r="H992" s="2">
        <v>124536575</v>
      </c>
      <c r="I992" s="2" t="s">
        <v>104</v>
      </c>
      <c r="J992" s="2" t="s">
        <v>486</v>
      </c>
      <c r="K992" s="2">
        <v>2007</v>
      </c>
      <c r="L992" s="2" t="s">
        <v>1217</v>
      </c>
    </row>
    <row r="993" spans="6:12" x14ac:dyDescent="0.3">
      <c r="F993" s="2" t="s">
        <v>4012</v>
      </c>
      <c r="G993" s="2">
        <v>195442</v>
      </c>
      <c r="H993" s="2">
        <v>104121791</v>
      </c>
      <c r="I993" s="2" t="s">
        <v>104</v>
      </c>
      <c r="J993" s="2" t="s">
        <v>486</v>
      </c>
      <c r="K993" s="2">
        <v>2011</v>
      </c>
      <c r="L993" s="2" t="s">
        <v>486</v>
      </c>
    </row>
    <row r="994" spans="6:12" x14ac:dyDescent="0.3">
      <c r="F994" s="2" t="s">
        <v>4013</v>
      </c>
      <c r="G994" s="2">
        <v>161576</v>
      </c>
      <c r="H994" s="2">
        <v>124509727</v>
      </c>
      <c r="I994" s="2" t="s">
        <v>104</v>
      </c>
      <c r="J994" s="2" t="s">
        <v>486</v>
      </c>
      <c r="K994" s="2">
        <v>2007</v>
      </c>
      <c r="L994" s="2" t="s">
        <v>1540</v>
      </c>
    </row>
    <row r="995" spans="6:12" x14ac:dyDescent="0.3">
      <c r="F995" s="2" t="s">
        <v>4015</v>
      </c>
      <c r="G995" s="2">
        <v>183782506</v>
      </c>
      <c r="H995" s="2">
        <v>183782544</v>
      </c>
      <c r="I995" s="2" t="s">
        <v>104</v>
      </c>
      <c r="J995" s="2" t="s">
        <v>367</v>
      </c>
      <c r="K995" s="2" t="s">
        <v>267</v>
      </c>
      <c r="L995" s="2" t="s">
        <v>486</v>
      </c>
    </row>
    <row r="996" spans="6:12" x14ac:dyDescent="0.3">
      <c r="F996" s="2" t="s">
        <v>4016</v>
      </c>
      <c r="G996" s="2">
        <v>116855925</v>
      </c>
      <c r="H996" s="2">
        <v>116855930</v>
      </c>
      <c r="I996" s="2" t="s">
        <v>2995</v>
      </c>
      <c r="J996" s="2" t="s">
        <v>367</v>
      </c>
      <c r="K996" s="2" t="s">
        <v>267</v>
      </c>
      <c r="L996" s="2" t="s">
        <v>368</v>
      </c>
    </row>
    <row r="997" spans="6:12" x14ac:dyDescent="0.3">
      <c r="F997" s="2" t="s">
        <v>4017</v>
      </c>
      <c r="G997" s="2">
        <v>195456</v>
      </c>
      <c r="H997" s="2">
        <v>68628645</v>
      </c>
      <c r="I997" s="2" t="s">
        <v>104</v>
      </c>
      <c r="J997" s="2" t="s">
        <v>1217</v>
      </c>
      <c r="K997" s="2">
        <v>2011</v>
      </c>
      <c r="L997" s="2" t="s">
        <v>1217</v>
      </c>
    </row>
    <row r="998" spans="6:12" x14ac:dyDescent="0.3">
      <c r="F998" s="2" t="s">
        <v>4018</v>
      </c>
      <c r="G998" s="2">
        <v>161692</v>
      </c>
      <c r="H998" s="2">
        <v>124528737</v>
      </c>
      <c r="I998" s="2" t="s">
        <v>1219</v>
      </c>
      <c r="J998" s="2" t="s">
        <v>367</v>
      </c>
      <c r="K998" s="2" t="s">
        <v>267</v>
      </c>
      <c r="L998" s="2" t="s">
        <v>1540</v>
      </c>
    </row>
    <row r="999" spans="6:12" x14ac:dyDescent="0.3">
      <c r="F999" s="2" t="s">
        <v>4019</v>
      </c>
      <c r="G999" s="2">
        <v>161621</v>
      </c>
      <c r="H999" s="2">
        <v>124516589</v>
      </c>
      <c r="I999" s="2" t="s">
        <v>104</v>
      </c>
      <c r="J999" s="2" t="s">
        <v>1217</v>
      </c>
      <c r="K999" s="2">
        <v>2011</v>
      </c>
      <c r="L999" s="2" t="s">
        <v>1540</v>
      </c>
    </row>
    <row r="1000" spans="6:12" x14ac:dyDescent="0.3">
      <c r="F1000" s="2" t="s">
        <v>4020</v>
      </c>
      <c r="G1000" s="2">
        <v>181244884</v>
      </c>
      <c r="H1000" s="2">
        <v>104123787</v>
      </c>
      <c r="I1000" s="2" t="s">
        <v>104</v>
      </c>
      <c r="J1000" s="2" t="s">
        <v>486</v>
      </c>
      <c r="K1000" s="2">
        <v>2006</v>
      </c>
      <c r="L1000" s="2" t="s">
        <v>2972</v>
      </c>
    </row>
    <row r="1001" spans="6:12" x14ac:dyDescent="0.3">
      <c r="F1001" s="2" t="s">
        <v>4021</v>
      </c>
      <c r="G1001" s="2">
        <v>181244306</v>
      </c>
      <c r="H1001" s="2">
        <v>181246271</v>
      </c>
      <c r="I1001" s="2" t="s">
        <v>104</v>
      </c>
      <c r="J1001" s="2" t="s">
        <v>367</v>
      </c>
      <c r="K1001" s="2" t="s">
        <v>267</v>
      </c>
      <c r="L1001" s="2" t="s">
        <v>1217</v>
      </c>
    </row>
    <row r="1002" spans="6:12" x14ac:dyDescent="0.3">
      <c r="F1002" s="2" t="s">
        <v>4022</v>
      </c>
      <c r="G1002" s="2">
        <v>60152</v>
      </c>
      <c r="H1002" s="2">
        <v>80677563</v>
      </c>
      <c r="I1002" s="2" t="s">
        <v>104</v>
      </c>
      <c r="J1002" s="2" t="s">
        <v>486</v>
      </c>
      <c r="K1002" s="2">
        <v>2006</v>
      </c>
      <c r="L1002" s="2" t="s">
        <v>1217</v>
      </c>
    </row>
    <row r="1003" spans="6:12" x14ac:dyDescent="0.3">
      <c r="F1003" s="2" t="s">
        <v>4023</v>
      </c>
      <c r="G1003" s="2">
        <v>44592</v>
      </c>
      <c r="H1003" s="2">
        <v>104125629</v>
      </c>
      <c r="I1003" s="2" t="s">
        <v>104</v>
      </c>
      <c r="J1003" s="2" t="s">
        <v>486</v>
      </c>
      <c r="K1003" s="2">
        <v>2004</v>
      </c>
      <c r="L1003" s="2" t="s">
        <v>2972</v>
      </c>
    </row>
    <row r="1004" spans="6:12" x14ac:dyDescent="0.3">
      <c r="F1004" s="2" t="s">
        <v>4024</v>
      </c>
      <c r="G1004" s="2">
        <v>60157</v>
      </c>
      <c r="H1004" s="2">
        <v>124445324</v>
      </c>
      <c r="I1004" s="2" t="s">
        <v>104</v>
      </c>
      <c r="J1004" s="2" t="s">
        <v>486</v>
      </c>
      <c r="K1004" s="2">
        <v>2006</v>
      </c>
      <c r="L1004" s="2" t="s">
        <v>1217</v>
      </c>
    </row>
    <row r="1005" spans="6:12" x14ac:dyDescent="0.3">
      <c r="F1005" s="2" t="s">
        <v>4025</v>
      </c>
      <c r="G1005" s="2">
        <v>45925</v>
      </c>
      <c r="H1005" s="2">
        <v>104130004</v>
      </c>
      <c r="I1005" s="2" t="s">
        <v>104</v>
      </c>
      <c r="J1005" s="2" t="s">
        <v>486</v>
      </c>
      <c r="K1005" s="2">
        <v>2004</v>
      </c>
      <c r="L1005" s="2" t="s">
        <v>1540</v>
      </c>
    </row>
    <row r="1006" spans="6:12" x14ac:dyDescent="0.3">
      <c r="F1006" s="2" t="s">
        <v>4026</v>
      </c>
      <c r="G1006" s="2">
        <v>161620</v>
      </c>
      <c r="H1006" s="2">
        <v>124516434</v>
      </c>
      <c r="I1006" s="2" t="s">
        <v>1219</v>
      </c>
      <c r="J1006" s="2" t="s">
        <v>486</v>
      </c>
      <c r="K1006" s="2">
        <v>2008</v>
      </c>
      <c r="L1006" s="2" t="s">
        <v>1561</v>
      </c>
    </row>
    <row r="1007" spans="6:12" x14ac:dyDescent="0.3">
      <c r="F1007" s="2" t="s">
        <v>4027</v>
      </c>
      <c r="G1007" s="2">
        <v>60158</v>
      </c>
      <c r="H1007" s="2">
        <v>124445557</v>
      </c>
      <c r="I1007" s="2" t="s">
        <v>104</v>
      </c>
      <c r="J1007" s="2" t="s">
        <v>368</v>
      </c>
      <c r="K1007" s="2">
        <v>2006</v>
      </c>
      <c r="L1007" s="2" t="s">
        <v>368</v>
      </c>
    </row>
    <row r="1008" spans="6:12" x14ac:dyDescent="0.3">
      <c r="F1008" s="2" t="s">
        <v>4028</v>
      </c>
      <c r="G1008" s="2">
        <v>60159</v>
      </c>
      <c r="H1008" s="2">
        <v>3090316</v>
      </c>
      <c r="I1008" s="2" t="s">
        <v>104</v>
      </c>
      <c r="J1008" s="2" t="s">
        <v>368</v>
      </c>
      <c r="K1008" s="2">
        <v>2006</v>
      </c>
      <c r="L1008" s="2" t="s">
        <v>2972</v>
      </c>
    </row>
    <row r="1009" spans="6:12" x14ac:dyDescent="0.3">
      <c r="F1009" s="2" t="s">
        <v>4029</v>
      </c>
      <c r="G1009" s="2">
        <v>107605014</v>
      </c>
      <c r="H1009" s="2">
        <v>139653368</v>
      </c>
      <c r="I1009" s="2" t="s">
        <v>104</v>
      </c>
      <c r="J1009" s="2" t="s">
        <v>367</v>
      </c>
      <c r="K1009" s="2" t="s">
        <v>267</v>
      </c>
      <c r="L1009" s="2" t="s">
        <v>2972</v>
      </c>
    </row>
    <row r="1010" spans="6:12" x14ac:dyDescent="0.3">
      <c r="F1010" s="2" t="s">
        <v>4030</v>
      </c>
      <c r="G1010" s="2">
        <v>107604987</v>
      </c>
      <c r="H1010" s="2">
        <v>109922508</v>
      </c>
      <c r="I1010" s="2" t="s">
        <v>104</v>
      </c>
      <c r="J1010" s="2" t="s">
        <v>367</v>
      </c>
      <c r="K1010" s="2" t="s">
        <v>267</v>
      </c>
      <c r="L1010" s="2" t="s">
        <v>1561</v>
      </c>
    </row>
    <row r="1011" spans="6:12" x14ac:dyDescent="0.3">
      <c r="F1011" s="2" t="s">
        <v>4031</v>
      </c>
      <c r="G1011" s="2">
        <v>195455</v>
      </c>
      <c r="H1011" s="2">
        <v>104184896</v>
      </c>
      <c r="I1011" s="2" t="s">
        <v>104</v>
      </c>
      <c r="J1011" s="2" t="s">
        <v>368</v>
      </c>
      <c r="K1011" s="2">
        <v>2010</v>
      </c>
      <c r="L1011" s="2" t="s">
        <v>368</v>
      </c>
    </row>
    <row r="1012" spans="6:12" x14ac:dyDescent="0.3">
      <c r="F1012" s="2" t="s">
        <v>4032</v>
      </c>
      <c r="G1012" s="2">
        <v>107605000</v>
      </c>
      <c r="H1012" s="2">
        <v>175219173</v>
      </c>
      <c r="I1012" s="2" t="s">
        <v>1219</v>
      </c>
      <c r="J1012" s="2" t="s">
        <v>367</v>
      </c>
      <c r="K1012" s="2" t="s">
        <v>267</v>
      </c>
      <c r="L1012" s="2" t="s">
        <v>1561</v>
      </c>
    </row>
    <row r="1013" spans="6:12" x14ac:dyDescent="0.3">
      <c r="F1013" s="2" t="s">
        <v>4034</v>
      </c>
      <c r="G1013" s="2">
        <v>161566</v>
      </c>
      <c r="H1013" s="2">
        <v>175219648</v>
      </c>
      <c r="I1013" s="2" t="s">
        <v>104</v>
      </c>
      <c r="J1013" s="2" t="s">
        <v>1217</v>
      </c>
      <c r="K1013" s="2">
        <v>2004</v>
      </c>
      <c r="L1013" s="2" t="s">
        <v>1540</v>
      </c>
    </row>
    <row r="1014" spans="6:12" x14ac:dyDescent="0.3">
      <c r="F1014" s="2" t="s">
        <v>4035</v>
      </c>
      <c r="G1014" s="2">
        <v>104188627</v>
      </c>
      <c r="H1014" s="2">
        <v>104189052</v>
      </c>
      <c r="I1014" s="2" t="s">
        <v>104</v>
      </c>
      <c r="J1014" s="2" t="s">
        <v>367</v>
      </c>
      <c r="K1014" s="2" t="s">
        <v>267</v>
      </c>
      <c r="L1014" s="2" t="s">
        <v>1540</v>
      </c>
    </row>
    <row r="1015" spans="6:12" x14ac:dyDescent="0.3">
      <c r="F1015" s="2" t="s">
        <v>4036</v>
      </c>
      <c r="G1015" s="2">
        <v>161540</v>
      </c>
      <c r="H1015" s="2">
        <v>124503092</v>
      </c>
      <c r="I1015" s="2" t="s">
        <v>104</v>
      </c>
      <c r="J1015" s="2" t="s">
        <v>1217</v>
      </c>
      <c r="K1015" s="2">
        <v>2004</v>
      </c>
      <c r="L1015" s="2" t="s">
        <v>1540</v>
      </c>
    </row>
    <row r="1016" spans="6:12" x14ac:dyDescent="0.3">
      <c r="F1016" s="2" t="s">
        <v>4037</v>
      </c>
      <c r="G1016" s="2">
        <v>47407786</v>
      </c>
      <c r="H1016" s="2">
        <v>109921879</v>
      </c>
      <c r="I1016" s="2" t="s">
        <v>104</v>
      </c>
      <c r="J1016" s="2" t="s">
        <v>367</v>
      </c>
      <c r="K1016" s="2" t="s">
        <v>267</v>
      </c>
      <c r="L1016" s="2" t="s">
        <v>368</v>
      </c>
    </row>
    <row r="1017" spans="6:12" x14ac:dyDescent="0.3">
      <c r="F1017" s="2" t="s">
        <v>4038</v>
      </c>
      <c r="G1017" s="2">
        <v>161505</v>
      </c>
      <c r="H1017" s="2">
        <v>104194858</v>
      </c>
      <c r="I1017" s="2" t="s">
        <v>104</v>
      </c>
      <c r="J1017" s="2" t="s">
        <v>368</v>
      </c>
      <c r="K1017" s="2">
        <v>2004</v>
      </c>
      <c r="L1017" s="2" t="s">
        <v>368</v>
      </c>
    </row>
    <row r="1018" spans="6:12" x14ac:dyDescent="0.3">
      <c r="F1018" s="2" t="s">
        <v>4039</v>
      </c>
      <c r="G1018" s="2">
        <v>161698</v>
      </c>
      <c r="H1018" s="2">
        <v>124530183</v>
      </c>
      <c r="I1018" s="2" t="s">
        <v>2995</v>
      </c>
      <c r="J1018" s="2" t="s">
        <v>486</v>
      </c>
      <c r="K1018" s="2">
        <v>2009</v>
      </c>
      <c r="L1018" s="2" t="s">
        <v>486</v>
      </c>
    </row>
    <row r="1019" spans="6:12" x14ac:dyDescent="0.3">
      <c r="F1019" s="2" t="s">
        <v>4041</v>
      </c>
      <c r="G1019" s="2">
        <v>161582</v>
      </c>
      <c r="H1019" s="2">
        <v>104166533</v>
      </c>
      <c r="I1019" s="2" t="s">
        <v>104</v>
      </c>
      <c r="J1019" s="2" t="s">
        <v>486</v>
      </c>
      <c r="K1019" s="2">
        <v>2007</v>
      </c>
      <c r="L1019" s="2" t="s">
        <v>486</v>
      </c>
    </row>
    <row r="1020" spans="6:12" x14ac:dyDescent="0.3">
      <c r="F1020" s="2" t="s">
        <v>4042</v>
      </c>
      <c r="G1020" s="2">
        <v>60150</v>
      </c>
      <c r="H1020" s="2">
        <v>68636040</v>
      </c>
      <c r="I1020" s="2" t="s">
        <v>104</v>
      </c>
      <c r="J1020" s="2" t="s">
        <v>2972</v>
      </c>
      <c r="K1020" s="2">
        <v>2006</v>
      </c>
      <c r="L1020" s="2" t="s">
        <v>2972</v>
      </c>
    </row>
    <row r="1021" spans="6:12" x14ac:dyDescent="0.3">
      <c r="F1021" s="2" t="s">
        <v>4043</v>
      </c>
      <c r="G1021" s="2">
        <v>104166970</v>
      </c>
      <c r="H1021" s="2">
        <v>104166982</v>
      </c>
      <c r="I1021" s="2" t="s">
        <v>1219</v>
      </c>
      <c r="J1021" s="2" t="s">
        <v>367</v>
      </c>
      <c r="K1021" s="2" t="s">
        <v>267</v>
      </c>
      <c r="L1021" s="2" t="s">
        <v>2972</v>
      </c>
    </row>
    <row r="1022" spans="6:12" x14ac:dyDescent="0.3">
      <c r="F1022" s="2" t="s">
        <v>4044</v>
      </c>
      <c r="G1022" s="2">
        <v>104166988</v>
      </c>
      <c r="H1022" s="2">
        <v>175220257</v>
      </c>
      <c r="I1022" s="2" t="s">
        <v>1219</v>
      </c>
      <c r="J1022" s="2" t="s">
        <v>367</v>
      </c>
      <c r="K1022" s="2" t="s">
        <v>267</v>
      </c>
      <c r="L1022" s="2" t="s">
        <v>368</v>
      </c>
    </row>
    <row r="1023" spans="6:12" x14ac:dyDescent="0.3">
      <c r="F1023" s="2" t="s">
        <v>4045</v>
      </c>
      <c r="G1023" s="2">
        <v>116847578</v>
      </c>
      <c r="H1023" s="2">
        <v>116849874</v>
      </c>
      <c r="I1023" s="2" t="s">
        <v>104</v>
      </c>
      <c r="J1023" s="2" t="s">
        <v>367</v>
      </c>
      <c r="K1023" s="2" t="s">
        <v>267</v>
      </c>
      <c r="L1023" s="2" t="s">
        <v>486</v>
      </c>
    </row>
    <row r="1024" spans="6:12" x14ac:dyDescent="0.3">
      <c r="F1024" s="2" t="s">
        <v>4046</v>
      </c>
      <c r="G1024" s="2">
        <v>60156</v>
      </c>
      <c r="H1024" s="2">
        <v>68636690</v>
      </c>
      <c r="I1024" s="2" t="s">
        <v>104</v>
      </c>
      <c r="J1024" s="2" t="s">
        <v>368</v>
      </c>
      <c r="K1024" s="2">
        <v>2010</v>
      </c>
      <c r="L1024" s="2" t="s">
        <v>368</v>
      </c>
    </row>
    <row r="1025" spans="6:12" x14ac:dyDescent="0.3">
      <c r="F1025" s="2" t="s">
        <v>4047</v>
      </c>
      <c r="G1025" s="2">
        <v>195463</v>
      </c>
      <c r="H1025" s="2">
        <v>68636829</v>
      </c>
      <c r="I1025" s="2" t="s">
        <v>104</v>
      </c>
      <c r="J1025" s="2" t="s">
        <v>486</v>
      </c>
      <c r="K1025" s="2">
        <v>2011</v>
      </c>
      <c r="L1025" s="2" t="s">
        <v>486</v>
      </c>
    </row>
    <row r="1026" spans="6:12" x14ac:dyDescent="0.3">
      <c r="F1026" s="2" t="s">
        <v>4048</v>
      </c>
      <c r="G1026" s="2">
        <v>104167028</v>
      </c>
      <c r="H1026" s="2">
        <v>116848459</v>
      </c>
      <c r="I1026" s="2" t="s">
        <v>1219</v>
      </c>
      <c r="J1026" s="2" t="s">
        <v>367</v>
      </c>
      <c r="K1026" s="2" t="s">
        <v>267</v>
      </c>
      <c r="L1026" s="2" t="s">
        <v>368</v>
      </c>
    </row>
    <row r="1027" spans="6:12" x14ac:dyDescent="0.3">
      <c r="F1027" s="2" t="s">
        <v>4049</v>
      </c>
      <c r="G1027" s="2">
        <v>195464</v>
      </c>
      <c r="H1027" s="2">
        <v>68636975</v>
      </c>
      <c r="I1027" s="2" t="s">
        <v>104</v>
      </c>
      <c r="J1027" s="2" t="s">
        <v>368</v>
      </c>
      <c r="K1027" s="2">
        <v>2010</v>
      </c>
      <c r="L1027" s="2" t="s">
        <v>368</v>
      </c>
    </row>
    <row r="1028" spans="6:12" x14ac:dyDescent="0.3">
      <c r="F1028" s="2" t="s">
        <v>4050</v>
      </c>
      <c r="G1028" s="2">
        <v>104167060</v>
      </c>
      <c r="H1028" s="2">
        <v>104167071</v>
      </c>
      <c r="I1028" s="2" t="s">
        <v>1219</v>
      </c>
      <c r="J1028" s="2" t="s">
        <v>367</v>
      </c>
      <c r="K1028" s="2" t="s">
        <v>267</v>
      </c>
      <c r="L1028" s="2" t="s">
        <v>368</v>
      </c>
    </row>
    <row r="1029" spans="6:12" x14ac:dyDescent="0.3">
      <c r="F1029" s="2" t="s">
        <v>4051</v>
      </c>
      <c r="G1029" s="2">
        <v>104167083</v>
      </c>
      <c r="H1029" s="2">
        <v>104176267</v>
      </c>
      <c r="I1029" s="2" t="s">
        <v>1219</v>
      </c>
      <c r="J1029" s="2" t="s">
        <v>367</v>
      </c>
      <c r="K1029" s="2" t="s">
        <v>267</v>
      </c>
      <c r="L1029" s="2" t="s">
        <v>368</v>
      </c>
    </row>
    <row r="1030" spans="6:12" x14ac:dyDescent="0.3">
      <c r="F1030" s="2" t="s">
        <v>4052</v>
      </c>
      <c r="G1030" s="2">
        <v>70682232</v>
      </c>
      <c r="H1030" s="2">
        <v>124550583</v>
      </c>
      <c r="I1030" s="2" t="s">
        <v>104</v>
      </c>
      <c r="J1030" s="2" t="s">
        <v>367</v>
      </c>
      <c r="K1030" s="2" t="s">
        <v>267</v>
      </c>
      <c r="L1030" s="2" t="s">
        <v>1217</v>
      </c>
    </row>
    <row r="1031" spans="6:12" x14ac:dyDescent="0.3">
      <c r="F1031" s="2" t="s">
        <v>4053</v>
      </c>
      <c r="G1031" s="2">
        <v>104306073</v>
      </c>
      <c r="H1031" s="2">
        <v>104306117</v>
      </c>
      <c r="I1031" s="2" t="s">
        <v>104</v>
      </c>
      <c r="J1031" s="2" t="s">
        <v>367</v>
      </c>
      <c r="K1031" s="2" t="s">
        <v>267</v>
      </c>
      <c r="L1031" s="2" t="s">
        <v>1540</v>
      </c>
    </row>
    <row r="1032" spans="6:12" x14ac:dyDescent="0.3">
      <c r="F1032" s="2" t="s">
        <v>4054</v>
      </c>
      <c r="G1032" s="2">
        <v>70682503</v>
      </c>
      <c r="H1032" s="2">
        <v>109922153</v>
      </c>
      <c r="I1032" s="2" t="s">
        <v>104</v>
      </c>
      <c r="J1032" s="2" t="s">
        <v>367</v>
      </c>
      <c r="K1032" s="2" t="s">
        <v>267</v>
      </c>
      <c r="L1032" s="2" t="s">
        <v>2972</v>
      </c>
    </row>
    <row r="1033" spans="6:12" x14ac:dyDescent="0.3">
      <c r="F1033" s="2" t="s">
        <v>4055</v>
      </c>
      <c r="G1033" s="2">
        <v>161465</v>
      </c>
      <c r="H1033" s="2">
        <v>124490382</v>
      </c>
      <c r="I1033" s="2" t="s">
        <v>104</v>
      </c>
      <c r="J1033" s="2" t="s">
        <v>1540</v>
      </c>
      <c r="K1033" s="2">
        <v>2007</v>
      </c>
      <c r="L1033" s="2" t="s">
        <v>1540</v>
      </c>
    </row>
    <row r="1034" spans="6:12" x14ac:dyDescent="0.3">
      <c r="F1034" s="2" t="s">
        <v>4056</v>
      </c>
      <c r="G1034" s="2">
        <v>104306247</v>
      </c>
      <c r="H1034" s="2">
        <v>104306271</v>
      </c>
      <c r="I1034" s="2" t="s">
        <v>1219</v>
      </c>
      <c r="J1034" s="2" t="s">
        <v>367</v>
      </c>
      <c r="K1034" s="2" t="s">
        <v>267</v>
      </c>
      <c r="L1034" s="2" t="s">
        <v>1561</v>
      </c>
    </row>
    <row r="1035" spans="6:12" x14ac:dyDescent="0.3">
      <c r="F1035" s="2" t="s">
        <v>4057</v>
      </c>
      <c r="G1035" s="2">
        <v>104208524</v>
      </c>
      <c r="H1035" s="2">
        <v>175220678</v>
      </c>
      <c r="I1035" s="2" t="s">
        <v>104</v>
      </c>
      <c r="J1035" s="2" t="s">
        <v>367</v>
      </c>
      <c r="K1035" s="2" t="s">
        <v>267</v>
      </c>
      <c r="L1035" s="2" t="s">
        <v>1540</v>
      </c>
    </row>
    <row r="1036" spans="6:12" x14ac:dyDescent="0.3">
      <c r="F1036" s="2" t="s">
        <v>4058</v>
      </c>
      <c r="G1036" s="2">
        <v>161615</v>
      </c>
      <c r="H1036" s="2">
        <v>104219816</v>
      </c>
      <c r="I1036" s="2" t="s">
        <v>104</v>
      </c>
      <c r="J1036" s="2" t="s">
        <v>368</v>
      </c>
      <c r="K1036" s="2">
        <v>2004</v>
      </c>
      <c r="L1036" s="2" t="s">
        <v>1217</v>
      </c>
    </row>
    <row r="1037" spans="6:12" x14ac:dyDescent="0.3">
      <c r="F1037" s="2" t="s">
        <v>4059</v>
      </c>
      <c r="G1037" s="2">
        <v>161598</v>
      </c>
      <c r="H1037" s="2">
        <v>124512513</v>
      </c>
      <c r="I1037" s="2" t="s">
        <v>2995</v>
      </c>
      <c r="J1037" s="2" t="s">
        <v>1217</v>
      </c>
      <c r="K1037" s="2">
        <v>2007</v>
      </c>
      <c r="L1037" s="2" t="s">
        <v>2972</v>
      </c>
    </row>
    <row r="1038" spans="6:12" x14ac:dyDescent="0.3">
      <c r="F1038" s="2" t="s">
        <v>4060</v>
      </c>
      <c r="G1038" s="2">
        <v>161744</v>
      </c>
      <c r="H1038" s="2">
        <v>176850023</v>
      </c>
      <c r="I1038" s="2" t="s">
        <v>104</v>
      </c>
      <c r="J1038" s="2" t="s">
        <v>368</v>
      </c>
      <c r="K1038" s="2">
        <v>2008</v>
      </c>
      <c r="L1038" s="2" t="s">
        <v>1217</v>
      </c>
    </row>
    <row r="1039" spans="6:12" x14ac:dyDescent="0.3">
      <c r="F1039" s="2" t="s">
        <v>4061</v>
      </c>
      <c r="G1039" s="2">
        <v>161547</v>
      </c>
      <c r="H1039" s="2">
        <v>175221157</v>
      </c>
      <c r="I1039" s="2" t="s">
        <v>104</v>
      </c>
      <c r="J1039" s="2" t="s">
        <v>1217</v>
      </c>
      <c r="K1039" s="2">
        <v>2004</v>
      </c>
      <c r="L1039" s="2" t="s">
        <v>1540</v>
      </c>
    </row>
    <row r="1040" spans="6:12" x14ac:dyDescent="0.3">
      <c r="F1040" s="2" t="s">
        <v>4062</v>
      </c>
      <c r="G1040" s="2">
        <v>161731</v>
      </c>
      <c r="H1040" s="2">
        <v>896169</v>
      </c>
      <c r="I1040" s="2" t="s">
        <v>104</v>
      </c>
      <c r="J1040" s="2" t="s">
        <v>368</v>
      </c>
      <c r="K1040" s="2">
        <v>2007</v>
      </c>
      <c r="L1040" s="2" t="s">
        <v>368</v>
      </c>
    </row>
    <row r="1041" spans="6:12" x14ac:dyDescent="0.3">
      <c r="F1041" s="2" t="s">
        <v>4063</v>
      </c>
      <c r="G1041" s="2">
        <v>116855477</v>
      </c>
      <c r="H1041" s="2">
        <v>116855482</v>
      </c>
      <c r="I1041" s="2" t="s">
        <v>104</v>
      </c>
      <c r="J1041" s="2" t="s">
        <v>367</v>
      </c>
      <c r="K1041" s="2" t="s">
        <v>267</v>
      </c>
      <c r="L1041" s="2" t="s">
        <v>486</v>
      </c>
    </row>
    <row r="1042" spans="6:12" x14ac:dyDescent="0.3">
      <c r="F1042" s="2" t="s">
        <v>4064</v>
      </c>
      <c r="G1042" s="2">
        <v>116850766</v>
      </c>
      <c r="H1042" s="2">
        <v>116851089</v>
      </c>
      <c r="I1042" s="2" t="s">
        <v>104</v>
      </c>
      <c r="J1042" s="2" t="s">
        <v>2972</v>
      </c>
      <c r="K1042" s="2">
        <v>2005</v>
      </c>
      <c r="L1042" s="2" t="s">
        <v>368</v>
      </c>
    </row>
    <row r="1043" spans="6:12" x14ac:dyDescent="0.3">
      <c r="F1043" s="2" t="s">
        <v>4065</v>
      </c>
      <c r="G1043" s="2">
        <v>161513</v>
      </c>
      <c r="H1043" s="2">
        <v>124497651</v>
      </c>
      <c r="I1043" s="2" t="s">
        <v>1219</v>
      </c>
      <c r="J1043" s="2" t="s">
        <v>486</v>
      </c>
      <c r="K1043" s="2">
        <v>2003</v>
      </c>
      <c r="L1043" s="2" t="s">
        <v>2972</v>
      </c>
    </row>
    <row r="1044" spans="6:12" x14ac:dyDescent="0.3">
      <c r="F1044" s="2" t="s">
        <v>4066</v>
      </c>
      <c r="G1044" s="2">
        <v>60162</v>
      </c>
      <c r="H1044" s="2">
        <v>68646736</v>
      </c>
      <c r="I1044" s="2" t="s">
        <v>104</v>
      </c>
      <c r="J1044" s="2" t="s">
        <v>1217</v>
      </c>
      <c r="K1044" s="2">
        <v>2015</v>
      </c>
      <c r="L1044" s="2" t="s">
        <v>1217</v>
      </c>
    </row>
    <row r="1045" spans="6:12" x14ac:dyDescent="0.3">
      <c r="F1045" s="2" t="s">
        <v>4067</v>
      </c>
      <c r="G1045" s="2">
        <v>60147</v>
      </c>
      <c r="H1045" s="2">
        <v>124444795</v>
      </c>
      <c r="I1045" s="2" t="s">
        <v>104</v>
      </c>
      <c r="J1045" s="2" t="s">
        <v>2972</v>
      </c>
      <c r="K1045" s="2">
        <v>2006</v>
      </c>
      <c r="L1045" s="2" t="s">
        <v>1217</v>
      </c>
    </row>
    <row r="1046" spans="6:12" x14ac:dyDescent="0.3">
      <c r="F1046" s="2" t="s">
        <v>4068</v>
      </c>
      <c r="G1046" s="2">
        <v>116855963</v>
      </c>
      <c r="H1046" s="2">
        <v>116856055</v>
      </c>
      <c r="I1046" s="2" t="s">
        <v>104</v>
      </c>
      <c r="J1046" s="2" t="s">
        <v>367</v>
      </c>
      <c r="K1046" s="2" t="s">
        <v>267</v>
      </c>
      <c r="L1046" s="2" t="s">
        <v>1217</v>
      </c>
    </row>
    <row r="1047" spans="6:12" x14ac:dyDescent="0.3">
      <c r="F1047" s="2" t="s">
        <v>4069</v>
      </c>
      <c r="G1047" s="2">
        <v>104087812</v>
      </c>
      <c r="H1047" s="2">
        <v>104087837</v>
      </c>
      <c r="I1047" s="2" t="s">
        <v>1219</v>
      </c>
      <c r="J1047" s="2" t="s">
        <v>367</v>
      </c>
      <c r="K1047" s="2" t="s">
        <v>267</v>
      </c>
      <c r="L1047" s="2" t="s">
        <v>1540</v>
      </c>
    </row>
    <row r="1048" spans="6:12" x14ac:dyDescent="0.3">
      <c r="F1048" s="2" t="s">
        <v>4070</v>
      </c>
      <c r="G1048" s="2">
        <v>104085094</v>
      </c>
      <c r="H1048" s="2">
        <v>104086760</v>
      </c>
      <c r="I1048" s="2" t="s">
        <v>1219</v>
      </c>
      <c r="J1048" s="2" t="s">
        <v>2972</v>
      </c>
      <c r="K1048" s="2">
        <v>2006</v>
      </c>
      <c r="L1048" s="2" t="s">
        <v>1217</v>
      </c>
    </row>
    <row r="1049" spans="6:12" x14ac:dyDescent="0.3">
      <c r="F1049" s="2" t="s">
        <v>4071</v>
      </c>
      <c r="G1049" s="2">
        <v>200322937</v>
      </c>
      <c r="H1049" s="2">
        <v>200322952</v>
      </c>
      <c r="I1049" s="2" t="s">
        <v>2995</v>
      </c>
      <c r="J1049" s="2" t="s">
        <v>367</v>
      </c>
      <c r="K1049" s="2" t="s">
        <v>267</v>
      </c>
      <c r="L1049" s="2" t="s">
        <v>486</v>
      </c>
    </row>
    <row r="1050" spans="6:12" x14ac:dyDescent="0.3">
      <c r="F1050" s="2" t="s">
        <v>4072</v>
      </c>
      <c r="G1050" s="2">
        <v>39413</v>
      </c>
      <c r="H1050" s="2">
        <v>68648645</v>
      </c>
      <c r="I1050" s="2" t="s">
        <v>104</v>
      </c>
      <c r="J1050" s="2" t="s">
        <v>1217</v>
      </c>
      <c r="K1050" s="2">
        <v>2005</v>
      </c>
      <c r="L1050" s="2" t="s">
        <v>1217</v>
      </c>
    </row>
    <row r="1051" spans="6:12" x14ac:dyDescent="0.3">
      <c r="F1051" s="2" t="s">
        <v>4073</v>
      </c>
      <c r="G1051" s="2">
        <v>195319</v>
      </c>
      <c r="H1051" s="2">
        <v>104250402</v>
      </c>
      <c r="I1051" s="2" t="s">
        <v>104</v>
      </c>
      <c r="J1051" s="2" t="s">
        <v>486</v>
      </c>
      <c r="K1051" s="2">
        <v>2011</v>
      </c>
      <c r="L1051" s="2" t="s">
        <v>368</v>
      </c>
    </row>
    <row r="1052" spans="6:12" x14ac:dyDescent="0.3">
      <c r="F1052" s="2" t="s">
        <v>4241</v>
      </c>
      <c r="G1052" s="2">
        <v>58428937</v>
      </c>
      <c r="H1052" s="2">
        <v>58431598</v>
      </c>
      <c r="I1052" s="2" t="s">
        <v>2995</v>
      </c>
      <c r="J1052" s="2" t="s">
        <v>367</v>
      </c>
      <c r="K1052" s="2" t="s">
        <v>267</v>
      </c>
      <c r="L1052" s="2" t="s">
        <v>5589</v>
      </c>
    </row>
    <row r="1053" spans="6:12" x14ac:dyDescent="0.3">
      <c r="F1053" s="2" t="s">
        <v>4242</v>
      </c>
      <c r="G1053" s="2">
        <v>58428949</v>
      </c>
      <c r="H1053" s="2">
        <v>58431494</v>
      </c>
      <c r="I1053" s="2" t="s">
        <v>2995</v>
      </c>
      <c r="J1053" s="2" t="s">
        <v>367</v>
      </c>
      <c r="K1053" s="2" t="s">
        <v>267</v>
      </c>
      <c r="L1053" s="2" t="s">
        <v>5589</v>
      </c>
    </row>
    <row r="1054" spans="6:12" x14ac:dyDescent="0.3">
      <c r="F1054" s="2" t="s">
        <v>4251</v>
      </c>
      <c r="G1054" s="2">
        <v>161588</v>
      </c>
      <c r="H1054" s="2">
        <v>892453</v>
      </c>
      <c r="I1054" s="2" t="s">
        <v>2995</v>
      </c>
      <c r="J1054" s="2" t="s">
        <v>486</v>
      </c>
      <c r="K1054" s="2">
        <v>2004</v>
      </c>
      <c r="L1054" s="2" t="s">
        <v>5589</v>
      </c>
    </row>
    <row r="1055" spans="6:12" x14ac:dyDescent="0.3">
      <c r="F1055" s="2" t="s">
        <v>4252</v>
      </c>
      <c r="G1055" s="2">
        <v>161699</v>
      </c>
      <c r="H1055" s="2">
        <v>895645</v>
      </c>
      <c r="I1055" s="2" t="s">
        <v>2995</v>
      </c>
      <c r="J1055" s="2" t="s">
        <v>486</v>
      </c>
      <c r="K1055" s="2">
        <v>2003</v>
      </c>
      <c r="L1055" s="2" t="s">
        <v>5589</v>
      </c>
    </row>
    <row r="1056" spans="6:12" x14ac:dyDescent="0.3">
      <c r="F1056" s="2" t="s">
        <v>4253</v>
      </c>
      <c r="G1056" s="2">
        <v>58430144</v>
      </c>
      <c r="H1056" s="2">
        <v>58431292</v>
      </c>
      <c r="I1056" s="2" t="s">
        <v>2995</v>
      </c>
      <c r="J1056" s="2" t="s">
        <v>367</v>
      </c>
      <c r="K1056" s="2" t="s">
        <v>267</v>
      </c>
      <c r="L1056" s="2" t="s">
        <v>5589</v>
      </c>
    </row>
    <row r="1057" spans="6:12" x14ac:dyDescent="0.3">
      <c r="F1057" s="2" t="s">
        <v>4254</v>
      </c>
      <c r="G1057" s="2">
        <v>188060303</v>
      </c>
      <c r="H1057" s="2">
        <v>188067164</v>
      </c>
      <c r="I1057" s="2" t="s">
        <v>2995</v>
      </c>
      <c r="J1057" s="2" t="s">
        <v>367</v>
      </c>
      <c r="K1057" s="2" t="s">
        <v>267</v>
      </c>
      <c r="L1057" s="2" t="s">
        <v>368</v>
      </c>
    </row>
    <row r="1058" spans="6:12" x14ac:dyDescent="0.3">
      <c r="F1058" s="2" t="s">
        <v>4255</v>
      </c>
      <c r="G1058" s="2">
        <v>188062971</v>
      </c>
      <c r="H1058" s="2" t="s">
        <v>5590</v>
      </c>
      <c r="J1058" s="2" t="s">
        <v>367</v>
      </c>
      <c r="K1058" s="2" t="s">
        <v>267</v>
      </c>
      <c r="L1058" s="2" t="s">
        <v>5589</v>
      </c>
    </row>
    <row r="1059" spans="6:12" x14ac:dyDescent="0.3">
      <c r="F1059" s="2" t="s">
        <v>4256</v>
      </c>
      <c r="G1059" s="2">
        <v>188064868</v>
      </c>
      <c r="H1059" s="2" t="s">
        <v>5590</v>
      </c>
      <c r="J1059" s="2" t="s">
        <v>367</v>
      </c>
      <c r="K1059" s="2" t="s">
        <v>267</v>
      </c>
      <c r="L1059" s="2" t="s">
        <v>5589</v>
      </c>
    </row>
    <row r="1060" spans="6:12" x14ac:dyDescent="0.3">
      <c r="F1060" s="2" t="s">
        <v>4257</v>
      </c>
      <c r="G1060" s="2">
        <v>188064989</v>
      </c>
      <c r="H1060" s="2">
        <v>188067179</v>
      </c>
      <c r="I1060" s="2" t="s">
        <v>2995</v>
      </c>
      <c r="J1060" s="2" t="s">
        <v>367</v>
      </c>
      <c r="K1060" s="2" t="s">
        <v>267</v>
      </c>
      <c r="L1060" s="2" t="s">
        <v>5589</v>
      </c>
    </row>
    <row r="1061" spans="6:12" x14ac:dyDescent="0.3">
      <c r="F1061" s="2" t="s">
        <v>4258</v>
      </c>
      <c r="G1061" s="2">
        <v>188065333</v>
      </c>
      <c r="H1061" s="2" t="s">
        <v>5590</v>
      </c>
      <c r="J1061" s="2" t="s">
        <v>367</v>
      </c>
      <c r="K1061" s="2" t="s">
        <v>267</v>
      </c>
      <c r="L1061" s="2" t="s">
        <v>5589</v>
      </c>
    </row>
    <row r="1062" spans="6:12" x14ac:dyDescent="0.3">
      <c r="F1062" s="2" t="s">
        <v>4259</v>
      </c>
      <c r="G1062" s="2">
        <v>161687</v>
      </c>
      <c r="H1062" s="2">
        <v>893999</v>
      </c>
      <c r="I1062" s="2" t="s">
        <v>2995</v>
      </c>
      <c r="J1062" s="2" t="s">
        <v>486</v>
      </c>
      <c r="K1062" s="2">
        <v>2003</v>
      </c>
      <c r="L1062" s="2" t="s">
        <v>5589</v>
      </c>
    </row>
    <row r="1063" spans="6:12" x14ac:dyDescent="0.3">
      <c r="F1063" s="2" t="s">
        <v>4260</v>
      </c>
      <c r="G1063" s="2">
        <v>165302</v>
      </c>
      <c r="H1063" s="2">
        <v>1080229</v>
      </c>
      <c r="I1063" s="2" t="s">
        <v>2995</v>
      </c>
      <c r="J1063" s="2" t="s">
        <v>486</v>
      </c>
      <c r="K1063" s="2">
        <v>2003</v>
      </c>
      <c r="L1063" s="2" t="s">
        <v>5589</v>
      </c>
    </row>
    <row r="1064" spans="6:12" x14ac:dyDescent="0.3">
      <c r="F1064" s="2" t="s">
        <v>4261</v>
      </c>
      <c r="G1064" s="2">
        <v>161353</v>
      </c>
      <c r="H1064" s="2">
        <v>886734</v>
      </c>
      <c r="I1064" s="2" t="s">
        <v>2995</v>
      </c>
      <c r="J1064" s="2" t="s">
        <v>486</v>
      </c>
      <c r="K1064" s="2">
        <v>2004</v>
      </c>
      <c r="L1064" s="2" t="s">
        <v>5589</v>
      </c>
    </row>
    <row r="1065" spans="6:12" x14ac:dyDescent="0.3">
      <c r="F1065" s="2" t="s">
        <v>4262</v>
      </c>
      <c r="G1065" s="2">
        <v>188065472</v>
      </c>
      <c r="H1065" s="2" t="s">
        <v>5590</v>
      </c>
      <c r="J1065" s="2" t="s">
        <v>367</v>
      </c>
      <c r="K1065" s="2" t="s">
        <v>267</v>
      </c>
      <c r="L1065" s="2" t="s">
        <v>5589</v>
      </c>
    </row>
    <row r="1066" spans="6:12" x14ac:dyDescent="0.3">
      <c r="F1066" s="2" t="s">
        <v>4263</v>
      </c>
      <c r="G1066" s="2">
        <v>39402</v>
      </c>
      <c r="H1066" s="2">
        <v>2923569</v>
      </c>
      <c r="I1066" s="2" t="s">
        <v>2995</v>
      </c>
      <c r="J1066" s="2" t="s">
        <v>368</v>
      </c>
      <c r="K1066" s="2">
        <v>2004</v>
      </c>
      <c r="L1066" s="2" t="s">
        <v>5589</v>
      </c>
    </row>
    <row r="1067" spans="6:12" x14ac:dyDescent="0.3">
      <c r="F1067" s="2" t="s">
        <v>4264</v>
      </c>
      <c r="G1067" s="2">
        <v>161657</v>
      </c>
      <c r="H1067" s="2">
        <v>893185</v>
      </c>
      <c r="I1067" s="2" t="s">
        <v>2995</v>
      </c>
      <c r="J1067" s="2" t="s">
        <v>486</v>
      </c>
      <c r="K1067" s="2">
        <v>2003</v>
      </c>
      <c r="L1067" s="2" t="s">
        <v>5589</v>
      </c>
    </row>
    <row r="1068" spans="6:12" x14ac:dyDescent="0.3">
      <c r="F1068" s="2" t="s">
        <v>4265</v>
      </c>
      <c r="G1068" s="2">
        <v>161323</v>
      </c>
      <c r="H1068" s="2" t="s">
        <v>5590</v>
      </c>
      <c r="J1068" s="2" t="s">
        <v>367</v>
      </c>
      <c r="K1068" s="2" t="s">
        <v>267</v>
      </c>
      <c r="L1068" s="2" t="s">
        <v>5589</v>
      </c>
    </row>
    <row r="1069" spans="6:12" x14ac:dyDescent="0.3">
      <c r="F1069" s="2" t="s">
        <v>4266</v>
      </c>
      <c r="G1069" s="2">
        <v>188065667</v>
      </c>
      <c r="H1069" s="2" t="s">
        <v>5590</v>
      </c>
      <c r="J1069" s="2" t="s">
        <v>367</v>
      </c>
      <c r="K1069" s="2" t="s">
        <v>267</v>
      </c>
      <c r="L1069" s="2" t="s">
        <v>5589</v>
      </c>
    </row>
    <row r="1070" spans="6:12" x14ac:dyDescent="0.3">
      <c r="F1070" s="2" t="s">
        <v>4267</v>
      </c>
      <c r="G1070" s="2">
        <v>39403</v>
      </c>
      <c r="H1070" s="2">
        <v>2923696</v>
      </c>
      <c r="I1070" s="2" t="s">
        <v>2995</v>
      </c>
      <c r="J1070" s="2" t="s">
        <v>486</v>
      </c>
      <c r="K1070" s="2">
        <v>2003</v>
      </c>
      <c r="L1070" s="2" t="s">
        <v>5589</v>
      </c>
    </row>
    <row r="1071" spans="6:12" x14ac:dyDescent="0.3">
      <c r="F1071" s="2" t="s">
        <v>4268</v>
      </c>
      <c r="G1071" s="2">
        <v>188066059</v>
      </c>
      <c r="H1071" s="2">
        <v>188067199</v>
      </c>
      <c r="I1071" s="2" t="s">
        <v>2995</v>
      </c>
      <c r="J1071" s="2" t="s">
        <v>367</v>
      </c>
      <c r="K1071" s="2" t="s">
        <v>267</v>
      </c>
      <c r="L1071" s="2" t="s">
        <v>5589</v>
      </c>
    </row>
    <row r="1072" spans="6:12" x14ac:dyDescent="0.3">
      <c r="F1072" s="2" t="s">
        <v>4269</v>
      </c>
      <c r="G1072" s="2">
        <v>161385</v>
      </c>
      <c r="H1072" s="2">
        <v>61472512</v>
      </c>
      <c r="I1072" s="2" t="s">
        <v>104</v>
      </c>
      <c r="J1072" s="2" t="s">
        <v>368</v>
      </c>
      <c r="K1072" s="2">
        <v>2014</v>
      </c>
      <c r="L1072" s="2" t="s">
        <v>5589</v>
      </c>
    </row>
    <row r="1073" spans="6:12" x14ac:dyDescent="0.3">
      <c r="F1073" s="2" t="s">
        <v>4270</v>
      </c>
      <c r="G1073" s="2">
        <v>161362</v>
      </c>
      <c r="H1073" s="2">
        <v>124472084</v>
      </c>
      <c r="I1073" s="2" t="s">
        <v>2995</v>
      </c>
      <c r="J1073" s="2" t="s">
        <v>486</v>
      </c>
      <c r="K1073" s="2">
        <v>2008</v>
      </c>
      <c r="L1073" s="2" t="s">
        <v>5589</v>
      </c>
    </row>
    <row r="1074" spans="6:12" x14ac:dyDescent="0.3">
      <c r="F1074" s="2" t="s">
        <v>4271</v>
      </c>
      <c r="G1074" s="2">
        <v>199350704</v>
      </c>
      <c r="H1074" s="2" t="s">
        <v>5590</v>
      </c>
      <c r="J1074" s="2" t="s">
        <v>367</v>
      </c>
      <c r="K1074" s="2" t="s">
        <v>267</v>
      </c>
      <c r="L1074" s="2" t="s">
        <v>5589</v>
      </c>
    </row>
    <row r="1075" spans="6:12" x14ac:dyDescent="0.3">
      <c r="F1075" s="2" t="s">
        <v>4272</v>
      </c>
      <c r="G1075" s="2">
        <v>39404</v>
      </c>
      <c r="H1075" s="2">
        <v>2923869</v>
      </c>
      <c r="I1075" s="2" t="s">
        <v>2995</v>
      </c>
      <c r="J1075" s="2" t="s">
        <v>486</v>
      </c>
      <c r="K1075" s="2">
        <v>2005</v>
      </c>
      <c r="L1075" s="2" t="s">
        <v>5589</v>
      </c>
    </row>
    <row r="1076" spans="6:12" x14ac:dyDescent="0.3">
      <c r="F1076" s="2" t="s">
        <v>4273</v>
      </c>
      <c r="G1076" s="2">
        <v>165303</v>
      </c>
      <c r="H1076" s="2">
        <v>1080355</v>
      </c>
      <c r="I1076" s="2" t="s">
        <v>2995</v>
      </c>
      <c r="J1076" s="2" t="s">
        <v>486</v>
      </c>
      <c r="K1076" s="2">
        <v>2003</v>
      </c>
      <c r="L1076" s="2" t="s">
        <v>5589</v>
      </c>
    </row>
    <row r="1077" spans="6:12" x14ac:dyDescent="0.3">
      <c r="F1077" s="2" t="s">
        <v>4274</v>
      </c>
      <c r="G1077" s="2">
        <v>161609</v>
      </c>
      <c r="H1077" s="2">
        <v>892617</v>
      </c>
      <c r="I1077" s="2" t="s">
        <v>2995</v>
      </c>
      <c r="J1077" s="2" t="s">
        <v>368</v>
      </c>
      <c r="K1077" s="2">
        <v>2003</v>
      </c>
      <c r="L1077" s="2" t="s">
        <v>5589</v>
      </c>
    </row>
    <row r="1078" spans="6:12" x14ac:dyDescent="0.3">
      <c r="F1078" s="2" t="s">
        <v>4275</v>
      </c>
      <c r="G1078" s="2">
        <v>188066124</v>
      </c>
      <c r="H1078" s="2" t="s">
        <v>5590</v>
      </c>
      <c r="J1078" s="2" t="s">
        <v>367</v>
      </c>
      <c r="K1078" s="2" t="s">
        <v>267</v>
      </c>
      <c r="L1078" s="2" t="s">
        <v>5589</v>
      </c>
    </row>
    <row r="1079" spans="6:12" x14ac:dyDescent="0.3">
      <c r="F1079" s="2" t="s">
        <v>4276</v>
      </c>
      <c r="G1079" s="2">
        <v>188066439</v>
      </c>
      <c r="H1079" s="2" t="s">
        <v>5590</v>
      </c>
      <c r="J1079" s="2" t="s">
        <v>367</v>
      </c>
      <c r="K1079" s="2" t="s">
        <v>267</v>
      </c>
      <c r="L1079" s="2" t="s">
        <v>5589</v>
      </c>
    </row>
    <row r="1080" spans="6:12" x14ac:dyDescent="0.3">
      <c r="F1080" s="2" t="s">
        <v>4277</v>
      </c>
      <c r="G1080" s="2">
        <v>161365</v>
      </c>
      <c r="H1080" s="2">
        <v>886900</v>
      </c>
      <c r="I1080" s="2" t="s">
        <v>2995</v>
      </c>
      <c r="J1080" s="2" t="s">
        <v>486</v>
      </c>
      <c r="K1080" s="2">
        <v>2004</v>
      </c>
      <c r="L1080" s="2" t="s">
        <v>5589</v>
      </c>
    </row>
    <row r="1081" spans="6:12" x14ac:dyDescent="0.3">
      <c r="F1081" s="2" t="s">
        <v>4278</v>
      </c>
      <c r="G1081" s="2">
        <v>44593</v>
      </c>
      <c r="H1081" s="2">
        <v>2997295</v>
      </c>
      <c r="I1081" s="2" t="s">
        <v>2995</v>
      </c>
      <c r="J1081" s="2" t="s">
        <v>486</v>
      </c>
      <c r="K1081" s="2">
        <v>2004</v>
      </c>
      <c r="L1081" s="2" t="s">
        <v>5589</v>
      </c>
    </row>
    <row r="1082" spans="6:12" x14ac:dyDescent="0.3">
      <c r="F1082" s="2" t="s">
        <v>4279</v>
      </c>
      <c r="G1082" s="2">
        <v>44594</v>
      </c>
      <c r="H1082" s="2">
        <v>2997445</v>
      </c>
      <c r="I1082" s="2" t="s">
        <v>2995</v>
      </c>
      <c r="J1082" s="2" t="s">
        <v>486</v>
      </c>
      <c r="K1082" s="2">
        <v>2004</v>
      </c>
      <c r="L1082" s="2" t="s">
        <v>5589</v>
      </c>
    </row>
    <row r="1083" spans="6:12" x14ac:dyDescent="0.3">
      <c r="F1083" s="2" t="s">
        <v>4280</v>
      </c>
      <c r="G1083" s="2">
        <v>161467</v>
      </c>
      <c r="H1083" s="2">
        <v>889416</v>
      </c>
      <c r="I1083" s="2" t="s">
        <v>2995</v>
      </c>
      <c r="J1083" s="2" t="s">
        <v>486</v>
      </c>
      <c r="K1083" s="2">
        <v>2003</v>
      </c>
      <c r="L1083" s="2" t="s">
        <v>5589</v>
      </c>
    </row>
    <row r="1084" spans="6:12" x14ac:dyDescent="0.3">
      <c r="F1084" s="2" t="s">
        <v>4281</v>
      </c>
      <c r="G1084" s="2">
        <v>188066515</v>
      </c>
      <c r="H1084" s="2" t="s">
        <v>5590</v>
      </c>
      <c r="J1084" s="2" t="s">
        <v>367</v>
      </c>
      <c r="K1084" s="2" t="s">
        <v>267</v>
      </c>
      <c r="L1084" s="2" t="s">
        <v>5589</v>
      </c>
    </row>
    <row r="1085" spans="6:12" x14ac:dyDescent="0.3">
      <c r="F1085" s="2" t="s">
        <v>4282</v>
      </c>
      <c r="G1085" s="2">
        <v>58431796</v>
      </c>
      <c r="H1085" s="2">
        <v>58433303</v>
      </c>
      <c r="I1085" s="2" t="s">
        <v>104</v>
      </c>
      <c r="J1085" s="2" t="s">
        <v>1540</v>
      </c>
      <c r="K1085" s="2">
        <v>2014</v>
      </c>
      <c r="L1085" s="2" t="s">
        <v>5589</v>
      </c>
    </row>
    <row r="1086" spans="6:12" x14ac:dyDescent="0.3">
      <c r="F1086" s="2" t="s">
        <v>4283</v>
      </c>
      <c r="G1086" s="2">
        <v>188066610</v>
      </c>
      <c r="H1086" s="2" t="s">
        <v>5590</v>
      </c>
      <c r="J1086" s="2" t="s">
        <v>367</v>
      </c>
      <c r="K1086" s="2" t="s">
        <v>267</v>
      </c>
      <c r="L1086" s="2" t="s">
        <v>5589</v>
      </c>
    </row>
    <row r="1087" spans="6:12" x14ac:dyDescent="0.3">
      <c r="F1087" s="2" t="s">
        <v>4284</v>
      </c>
      <c r="G1087" s="2">
        <v>161573</v>
      </c>
      <c r="H1087" s="2">
        <v>124509270</v>
      </c>
      <c r="I1087" s="2" t="s">
        <v>2995</v>
      </c>
      <c r="J1087" s="2" t="s">
        <v>486</v>
      </c>
      <c r="K1087" s="2">
        <v>2004</v>
      </c>
      <c r="L1087" s="2" t="s">
        <v>5589</v>
      </c>
    </row>
    <row r="1088" spans="6:12" x14ac:dyDescent="0.3">
      <c r="F1088" s="2" t="s">
        <v>4074</v>
      </c>
      <c r="G1088" s="2">
        <v>161431</v>
      </c>
      <c r="H1088" s="2">
        <v>177282313</v>
      </c>
      <c r="I1088" s="2" t="s">
        <v>104</v>
      </c>
      <c r="J1088" s="2" t="s">
        <v>2972</v>
      </c>
      <c r="K1088" s="2">
        <v>2004</v>
      </c>
      <c r="L1088" s="2" t="s">
        <v>1217</v>
      </c>
    </row>
    <row r="1089" spans="6:12" x14ac:dyDescent="0.3">
      <c r="F1089" s="2" t="s">
        <v>4075</v>
      </c>
      <c r="G1089" s="2">
        <v>161546</v>
      </c>
      <c r="H1089" s="2">
        <v>124504854</v>
      </c>
      <c r="I1089" s="2" t="s">
        <v>104</v>
      </c>
      <c r="J1089" s="2" t="s">
        <v>1217</v>
      </c>
      <c r="K1089" s="2">
        <v>2007</v>
      </c>
      <c r="L1089" s="2" t="s">
        <v>1540</v>
      </c>
    </row>
    <row r="1090" spans="6:12" x14ac:dyDescent="0.3">
      <c r="F1090" s="2" t="s">
        <v>4076</v>
      </c>
      <c r="G1090" s="2">
        <v>195320</v>
      </c>
      <c r="H1090" s="2">
        <v>104294071</v>
      </c>
      <c r="I1090" s="2" t="s">
        <v>2995</v>
      </c>
      <c r="J1090" s="2" t="s">
        <v>1540</v>
      </c>
      <c r="K1090" s="2">
        <v>2011</v>
      </c>
      <c r="L1090" s="2" t="s">
        <v>1540</v>
      </c>
    </row>
    <row r="1091" spans="6:12" x14ac:dyDescent="0.3">
      <c r="F1091" s="2" t="s">
        <v>4077</v>
      </c>
      <c r="G1091" s="2">
        <v>144163683</v>
      </c>
      <c r="H1091" s="2">
        <v>144164959</v>
      </c>
      <c r="I1091" s="2" t="s">
        <v>104</v>
      </c>
      <c r="J1091" s="2" t="s">
        <v>367</v>
      </c>
      <c r="K1091" s="2" t="s">
        <v>267</v>
      </c>
      <c r="L1091" s="2" t="s">
        <v>1217</v>
      </c>
    </row>
    <row r="1092" spans="6:12" x14ac:dyDescent="0.3">
      <c r="F1092" s="2" t="s">
        <v>4078</v>
      </c>
      <c r="G1092" s="2">
        <v>60161</v>
      </c>
      <c r="H1092" s="2">
        <v>3090840</v>
      </c>
      <c r="I1092" s="2" t="s">
        <v>104</v>
      </c>
      <c r="J1092" s="2" t="s">
        <v>486</v>
      </c>
      <c r="K1092" s="2">
        <v>2006</v>
      </c>
      <c r="L1092" s="2" t="s">
        <v>1540</v>
      </c>
    </row>
    <row r="1093" spans="6:12" x14ac:dyDescent="0.3">
      <c r="F1093" s="2" t="s">
        <v>4079</v>
      </c>
      <c r="G1093" s="2">
        <v>60107</v>
      </c>
      <c r="H1093" s="2">
        <v>124438613</v>
      </c>
      <c r="I1093" s="2" t="s">
        <v>104</v>
      </c>
      <c r="J1093" s="2" t="s">
        <v>486</v>
      </c>
      <c r="K1093" s="2">
        <v>2006</v>
      </c>
      <c r="L1093" s="2" t="s">
        <v>368</v>
      </c>
    </row>
    <row r="1094" spans="6:12" x14ac:dyDescent="0.3">
      <c r="F1094" s="2" t="s">
        <v>4080</v>
      </c>
      <c r="G1094" s="2">
        <v>60108</v>
      </c>
      <c r="H1094" s="2">
        <v>80677446</v>
      </c>
      <c r="I1094" s="2" t="s">
        <v>104</v>
      </c>
      <c r="J1094" s="2" t="s">
        <v>368</v>
      </c>
      <c r="K1094" s="2">
        <v>2006</v>
      </c>
      <c r="L1094" s="2" t="s">
        <v>368</v>
      </c>
    </row>
    <row r="1095" spans="6:12" x14ac:dyDescent="0.3">
      <c r="F1095" s="2" t="s">
        <v>4081</v>
      </c>
      <c r="G1095" s="2">
        <v>60109</v>
      </c>
      <c r="H1095" s="2">
        <v>124438908</v>
      </c>
      <c r="I1095" s="2" t="s">
        <v>104</v>
      </c>
      <c r="J1095" s="2" t="s">
        <v>368</v>
      </c>
      <c r="K1095" s="2">
        <v>2006</v>
      </c>
      <c r="L1095" s="2" t="s">
        <v>368</v>
      </c>
    </row>
    <row r="1096" spans="6:12" x14ac:dyDescent="0.3">
      <c r="F1096" s="2" t="s">
        <v>4082</v>
      </c>
      <c r="G1096" s="2">
        <v>60110</v>
      </c>
      <c r="H1096" s="2">
        <v>124439208</v>
      </c>
      <c r="I1096" s="2" t="s">
        <v>104</v>
      </c>
      <c r="J1096" s="2" t="s">
        <v>486</v>
      </c>
      <c r="K1096" s="2">
        <v>2006</v>
      </c>
      <c r="L1096" s="2" t="s">
        <v>368</v>
      </c>
    </row>
    <row r="1097" spans="6:12" x14ac:dyDescent="0.3">
      <c r="F1097" s="2" t="s">
        <v>4083</v>
      </c>
      <c r="G1097" s="2">
        <v>44646</v>
      </c>
      <c r="H1097" s="2">
        <v>124436599</v>
      </c>
      <c r="I1097" s="2" t="s">
        <v>104</v>
      </c>
      <c r="J1097" s="2" t="s">
        <v>486</v>
      </c>
      <c r="K1097" s="2">
        <v>2004</v>
      </c>
      <c r="L1097" s="2" t="s">
        <v>486</v>
      </c>
    </row>
    <row r="1098" spans="6:12" x14ac:dyDescent="0.3">
      <c r="F1098" s="2" t="s">
        <v>4084</v>
      </c>
      <c r="G1098" s="2">
        <v>144162359</v>
      </c>
      <c r="H1098" s="2">
        <v>144162621</v>
      </c>
      <c r="I1098" s="2" t="s">
        <v>104</v>
      </c>
      <c r="J1098" s="2" t="s">
        <v>367</v>
      </c>
      <c r="K1098" s="2" t="s">
        <v>267</v>
      </c>
      <c r="L1098" s="2" t="s">
        <v>368</v>
      </c>
    </row>
    <row r="1099" spans="6:12" x14ac:dyDescent="0.3">
      <c r="F1099" s="2" t="s">
        <v>4085</v>
      </c>
      <c r="G1099" s="2">
        <v>63135</v>
      </c>
      <c r="H1099" s="2">
        <v>124462289</v>
      </c>
      <c r="I1099" s="2" t="s">
        <v>104</v>
      </c>
      <c r="J1099" s="2" t="s">
        <v>486</v>
      </c>
      <c r="K1099" s="2">
        <v>2007</v>
      </c>
      <c r="L1099" s="2" t="s">
        <v>1217</v>
      </c>
    </row>
    <row r="1100" spans="6:12" x14ac:dyDescent="0.3">
      <c r="F1100" s="2" t="s">
        <v>4086</v>
      </c>
      <c r="G1100" s="2">
        <v>161689</v>
      </c>
      <c r="H1100" s="2">
        <v>124528276</v>
      </c>
      <c r="I1100" s="2" t="s">
        <v>104</v>
      </c>
      <c r="J1100" s="2" t="s">
        <v>486</v>
      </c>
      <c r="K1100" s="2">
        <v>2008</v>
      </c>
      <c r="L1100" s="2" t="s">
        <v>2972</v>
      </c>
    </row>
    <row r="1101" spans="6:12" x14ac:dyDescent="0.3">
      <c r="F1101" s="2" t="s">
        <v>4087</v>
      </c>
      <c r="G1101" s="2">
        <v>44647</v>
      </c>
      <c r="H1101" s="2">
        <v>124436667</v>
      </c>
      <c r="I1101" s="2" t="s">
        <v>104</v>
      </c>
      <c r="J1101" s="2" t="s">
        <v>486</v>
      </c>
      <c r="K1101" s="2">
        <v>2004</v>
      </c>
      <c r="L1101" s="2" t="s">
        <v>2972</v>
      </c>
    </row>
    <row r="1102" spans="6:12" x14ac:dyDescent="0.3">
      <c r="F1102" s="2" t="s">
        <v>4088</v>
      </c>
      <c r="G1102" s="2">
        <v>144162654</v>
      </c>
      <c r="H1102" s="2">
        <v>169992506</v>
      </c>
      <c r="I1102" s="2" t="s">
        <v>104</v>
      </c>
      <c r="J1102" s="2" t="s">
        <v>367</v>
      </c>
      <c r="K1102" s="2" t="s">
        <v>267</v>
      </c>
      <c r="L1102" s="2" t="s">
        <v>2972</v>
      </c>
    </row>
    <row r="1103" spans="6:12" x14ac:dyDescent="0.3">
      <c r="F1103" s="2" t="s">
        <v>4089</v>
      </c>
      <c r="G1103" s="2">
        <v>44598</v>
      </c>
      <c r="H1103" s="2">
        <v>2998129</v>
      </c>
      <c r="I1103" s="2" t="s">
        <v>104</v>
      </c>
      <c r="J1103" s="2" t="s">
        <v>368</v>
      </c>
      <c r="K1103" s="2">
        <v>2004</v>
      </c>
      <c r="L1103" s="2" t="s">
        <v>1561</v>
      </c>
    </row>
    <row r="1104" spans="6:12" x14ac:dyDescent="0.3">
      <c r="F1104" s="2" t="s">
        <v>4090</v>
      </c>
      <c r="G1104" s="2">
        <v>161730</v>
      </c>
      <c r="H1104" s="2">
        <v>124534743</v>
      </c>
      <c r="I1104" s="2" t="s">
        <v>104</v>
      </c>
      <c r="J1104" s="2" t="s">
        <v>486</v>
      </c>
      <c r="K1104" s="2">
        <v>2007</v>
      </c>
      <c r="L1104" s="2" t="s">
        <v>2972</v>
      </c>
    </row>
    <row r="1105" spans="6:12" x14ac:dyDescent="0.3">
      <c r="F1105" s="2" t="s">
        <v>4091</v>
      </c>
      <c r="G1105" s="2">
        <v>161747</v>
      </c>
      <c r="H1105" s="2">
        <v>124537770</v>
      </c>
      <c r="I1105" s="2" t="s">
        <v>104</v>
      </c>
      <c r="J1105" s="2" t="s">
        <v>486</v>
      </c>
      <c r="K1105" s="2">
        <v>2008</v>
      </c>
      <c r="L1105" s="2" t="s">
        <v>2972</v>
      </c>
    </row>
    <row r="1106" spans="6:12" x14ac:dyDescent="0.3">
      <c r="F1106" s="2" t="s">
        <v>4092</v>
      </c>
      <c r="G1106" s="2">
        <v>161541</v>
      </c>
      <c r="H1106" s="2">
        <v>124503331</v>
      </c>
      <c r="I1106" s="2" t="s">
        <v>104</v>
      </c>
      <c r="J1106" s="2" t="s">
        <v>1217</v>
      </c>
      <c r="K1106" s="2">
        <v>2008</v>
      </c>
      <c r="L1106" s="2" t="s">
        <v>1561</v>
      </c>
    </row>
    <row r="1107" spans="6:12" x14ac:dyDescent="0.3">
      <c r="F1107" s="2" t="s">
        <v>4093</v>
      </c>
      <c r="G1107" s="2">
        <v>161335</v>
      </c>
      <c r="H1107" s="2">
        <v>124467453</v>
      </c>
      <c r="I1107" s="2" t="s">
        <v>104</v>
      </c>
      <c r="J1107" s="2" t="s">
        <v>486</v>
      </c>
      <c r="K1107" s="2">
        <v>2008</v>
      </c>
      <c r="L1107" s="2" t="s">
        <v>2972</v>
      </c>
    </row>
    <row r="1108" spans="6:12" x14ac:dyDescent="0.3">
      <c r="F1108" s="2" t="s">
        <v>4094</v>
      </c>
      <c r="G1108" s="2">
        <v>161394</v>
      </c>
      <c r="H1108" s="2">
        <v>124476746</v>
      </c>
      <c r="I1108" s="2" t="s">
        <v>104</v>
      </c>
      <c r="J1108" s="2" t="s">
        <v>1217</v>
      </c>
      <c r="K1108" s="2">
        <v>2008</v>
      </c>
      <c r="L1108" s="2" t="s">
        <v>1217</v>
      </c>
    </row>
    <row r="1109" spans="6:12" x14ac:dyDescent="0.3">
      <c r="F1109" s="2" t="s">
        <v>4095</v>
      </c>
      <c r="G1109" s="2">
        <v>63156</v>
      </c>
      <c r="H1109" s="2">
        <v>124463656</v>
      </c>
      <c r="I1109" s="2" t="s">
        <v>104</v>
      </c>
      <c r="J1109" s="2" t="s">
        <v>2972</v>
      </c>
      <c r="K1109" s="2">
        <v>2007</v>
      </c>
      <c r="L1109" s="2" t="s">
        <v>1540</v>
      </c>
    </row>
    <row r="1110" spans="6:12" x14ac:dyDescent="0.3">
      <c r="F1110" s="2" t="s">
        <v>4096</v>
      </c>
      <c r="G1110" s="2">
        <v>63153</v>
      </c>
      <c r="H1110" s="2">
        <v>3123409</v>
      </c>
      <c r="I1110" s="2" t="s">
        <v>104</v>
      </c>
      <c r="J1110" s="2" t="s">
        <v>1217</v>
      </c>
      <c r="K1110" s="2">
        <v>2007</v>
      </c>
      <c r="L1110" s="2" t="s">
        <v>1540</v>
      </c>
    </row>
    <row r="1111" spans="6:12" x14ac:dyDescent="0.3">
      <c r="F1111" s="2" t="s">
        <v>4097</v>
      </c>
      <c r="G1111" s="2">
        <v>161342</v>
      </c>
      <c r="H1111" s="2">
        <v>68624525</v>
      </c>
      <c r="I1111" s="2" t="s">
        <v>104</v>
      </c>
      <c r="J1111" s="2" t="s">
        <v>368</v>
      </c>
      <c r="K1111" s="2">
        <v>2008</v>
      </c>
      <c r="L1111" s="2" t="s">
        <v>368</v>
      </c>
    </row>
    <row r="1112" spans="6:12" x14ac:dyDescent="0.3">
      <c r="F1112" s="2" t="s">
        <v>4098</v>
      </c>
      <c r="G1112" s="2">
        <v>14134431</v>
      </c>
      <c r="H1112" s="2">
        <v>124549206</v>
      </c>
      <c r="I1112" s="2" t="s">
        <v>104</v>
      </c>
      <c r="J1112" s="2" t="s">
        <v>486</v>
      </c>
      <c r="K1112" s="2">
        <v>2011</v>
      </c>
      <c r="L1112" s="2" t="s">
        <v>2972</v>
      </c>
    </row>
    <row r="1113" spans="6:12" x14ac:dyDescent="0.3">
      <c r="F1113" s="2" t="s">
        <v>4099</v>
      </c>
      <c r="G1113" s="2">
        <v>161630</v>
      </c>
      <c r="H1113" s="2">
        <v>124518082</v>
      </c>
      <c r="I1113" s="2" t="s">
        <v>104</v>
      </c>
      <c r="J1113" s="2" t="s">
        <v>486</v>
      </c>
      <c r="K1113" s="2">
        <v>2007</v>
      </c>
      <c r="L1113" s="2" t="s">
        <v>1217</v>
      </c>
    </row>
    <row r="1114" spans="6:12" x14ac:dyDescent="0.3">
      <c r="F1114" s="2" t="s">
        <v>4100</v>
      </c>
      <c r="G1114" s="2">
        <v>152784569</v>
      </c>
      <c r="H1114" s="2">
        <v>152784737</v>
      </c>
      <c r="I1114" s="2" t="s">
        <v>104</v>
      </c>
      <c r="J1114" s="2" t="s">
        <v>367</v>
      </c>
      <c r="K1114" s="2" t="s">
        <v>267</v>
      </c>
      <c r="L1114" s="2" t="s">
        <v>368</v>
      </c>
    </row>
    <row r="1115" spans="6:12" x14ac:dyDescent="0.3">
      <c r="F1115" s="2" t="s">
        <v>4101</v>
      </c>
      <c r="G1115" s="2">
        <v>14134429</v>
      </c>
      <c r="H1115" s="2">
        <v>124548901</v>
      </c>
      <c r="I1115" s="2" t="s">
        <v>104</v>
      </c>
      <c r="J1115" s="2" t="s">
        <v>368</v>
      </c>
      <c r="K1115" s="2">
        <v>2011</v>
      </c>
      <c r="L1115" s="2" t="s">
        <v>2972</v>
      </c>
    </row>
    <row r="1116" spans="6:12" x14ac:dyDescent="0.3">
      <c r="F1116" s="2" t="s">
        <v>4102</v>
      </c>
      <c r="G1116" s="2">
        <v>152784762</v>
      </c>
      <c r="H1116" s="2">
        <v>3088090</v>
      </c>
      <c r="I1116" s="2" t="s">
        <v>104</v>
      </c>
      <c r="J1116" s="2" t="s">
        <v>486</v>
      </c>
      <c r="K1116" s="2">
        <v>2006</v>
      </c>
      <c r="L1116" s="2" t="s">
        <v>2972</v>
      </c>
    </row>
    <row r="1117" spans="6:12" x14ac:dyDescent="0.3">
      <c r="F1117" s="2" t="s">
        <v>4103</v>
      </c>
      <c r="G1117" s="2">
        <v>60116</v>
      </c>
      <c r="H1117" s="2">
        <v>124440092</v>
      </c>
      <c r="I1117" s="2" t="s">
        <v>104</v>
      </c>
      <c r="J1117" s="2" t="s">
        <v>486</v>
      </c>
      <c r="K1117" s="2">
        <v>2006</v>
      </c>
      <c r="L1117" s="2" t="s">
        <v>368</v>
      </c>
    </row>
    <row r="1118" spans="6:12" x14ac:dyDescent="0.3">
      <c r="F1118" s="2" t="s">
        <v>4104</v>
      </c>
      <c r="G1118" s="2">
        <v>60117</v>
      </c>
      <c r="H1118" s="2">
        <v>124440205</v>
      </c>
      <c r="I1118" s="2" t="s">
        <v>104</v>
      </c>
      <c r="J1118" s="2" t="s">
        <v>2972</v>
      </c>
      <c r="K1118" s="2">
        <v>2006</v>
      </c>
      <c r="L1118" s="2" t="s">
        <v>1217</v>
      </c>
    </row>
    <row r="1119" spans="6:12" x14ac:dyDescent="0.3">
      <c r="F1119" s="2" t="s">
        <v>4105</v>
      </c>
      <c r="G1119" s="2">
        <v>180502386</v>
      </c>
      <c r="H1119" s="2">
        <v>180503121</v>
      </c>
      <c r="I1119" s="2" t="s">
        <v>104</v>
      </c>
      <c r="J1119" s="2" t="s">
        <v>367</v>
      </c>
      <c r="K1119" s="2" t="s">
        <v>267</v>
      </c>
      <c r="L1119" s="2" t="s">
        <v>1540</v>
      </c>
    </row>
    <row r="1120" spans="6:12" x14ac:dyDescent="0.3">
      <c r="F1120" s="2" t="s">
        <v>4106</v>
      </c>
      <c r="G1120" s="2">
        <v>161516</v>
      </c>
      <c r="H1120" s="2">
        <v>124498408</v>
      </c>
      <c r="I1120" s="2" t="s">
        <v>104</v>
      </c>
      <c r="J1120" s="2" t="s">
        <v>486</v>
      </c>
      <c r="K1120" s="2">
        <v>2008</v>
      </c>
      <c r="L1120" s="2" t="s">
        <v>1561</v>
      </c>
    </row>
    <row r="1121" spans="6:12" x14ac:dyDescent="0.3">
      <c r="F1121" s="2" t="s">
        <v>4107</v>
      </c>
      <c r="G1121" s="2">
        <v>60113</v>
      </c>
      <c r="H1121" s="2">
        <v>124439689</v>
      </c>
      <c r="I1121" s="2" t="s">
        <v>104</v>
      </c>
      <c r="J1121" s="2" t="s">
        <v>1217</v>
      </c>
      <c r="K1121" s="2">
        <v>2006</v>
      </c>
      <c r="L1121" s="2" t="s">
        <v>1540</v>
      </c>
    </row>
    <row r="1122" spans="6:12" x14ac:dyDescent="0.3">
      <c r="F1122" s="2" t="s">
        <v>4108</v>
      </c>
      <c r="G1122" s="2">
        <v>60111</v>
      </c>
      <c r="H1122" s="2">
        <v>68640813</v>
      </c>
      <c r="I1122" s="2" t="s">
        <v>104</v>
      </c>
      <c r="J1122" s="2" t="s">
        <v>368</v>
      </c>
      <c r="K1122" s="2">
        <v>2006</v>
      </c>
      <c r="L1122" s="2" t="s">
        <v>368</v>
      </c>
    </row>
    <row r="1123" spans="6:12" x14ac:dyDescent="0.3">
      <c r="F1123" s="2" t="s">
        <v>4109</v>
      </c>
      <c r="G1123" s="2">
        <v>60086</v>
      </c>
      <c r="H1123" s="2">
        <v>124438012</v>
      </c>
      <c r="I1123" s="2" t="s">
        <v>2995</v>
      </c>
      <c r="J1123" s="2" t="s">
        <v>486</v>
      </c>
      <c r="K1123" s="2">
        <v>2006</v>
      </c>
      <c r="L1123" s="2" t="s">
        <v>486</v>
      </c>
    </row>
    <row r="1124" spans="6:12" x14ac:dyDescent="0.3">
      <c r="F1124" s="2" t="s">
        <v>4110</v>
      </c>
      <c r="G1124" s="2">
        <v>60080</v>
      </c>
      <c r="H1124" s="2">
        <v>68647900</v>
      </c>
      <c r="I1124" s="2" t="s">
        <v>104</v>
      </c>
      <c r="J1124" s="2" t="s">
        <v>486</v>
      </c>
      <c r="K1124" s="2">
        <v>2004</v>
      </c>
      <c r="L1124" s="2" t="s">
        <v>368</v>
      </c>
    </row>
    <row r="1125" spans="6:12" x14ac:dyDescent="0.3">
      <c r="F1125" s="2" t="s">
        <v>4111</v>
      </c>
      <c r="G1125" s="2">
        <v>60081</v>
      </c>
      <c r="H1125" s="2">
        <v>68648058</v>
      </c>
      <c r="I1125" s="2" t="s">
        <v>104</v>
      </c>
      <c r="J1125" s="2" t="s">
        <v>2972</v>
      </c>
      <c r="K1125" s="2">
        <v>2006</v>
      </c>
      <c r="L1125" s="2" t="s">
        <v>368</v>
      </c>
    </row>
    <row r="1126" spans="6:12" x14ac:dyDescent="0.3">
      <c r="F1126" s="2" t="s">
        <v>4112</v>
      </c>
      <c r="G1126" s="2">
        <v>60082</v>
      </c>
      <c r="H1126" s="2">
        <v>68648164</v>
      </c>
      <c r="I1126" s="2" t="s">
        <v>104</v>
      </c>
      <c r="J1126" s="2" t="s">
        <v>368</v>
      </c>
      <c r="K1126" s="2">
        <v>2006</v>
      </c>
      <c r="L1126" s="2" t="s">
        <v>368</v>
      </c>
    </row>
    <row r="1127" spans="6:12" x14ac:dyDescent="0.3">
      <c r="F1127" s="2" t="s">
        <v>4113</v>
      </c>
      <c r="G1127" s="2">
        <v>60083</v>
      </c>
      <c r="H1127" s="2">
        <v>68648254</v>
      </c>
      <c r="I1127" s="2" t="s">
        <v>104</v>
      </c>
      <c r="J1127" s="2" t="s">
        <v>368</v>
      </c>
      <c r="K1127" s="2">
        <v>2006</v>
      </c>
      <c r="L1127" s="2" t="s">
        <v>368</v>
      </c>
    </row>
    <row r="1128" spans="6:12" x14ac:dyDescent="0.3">
      <c r="F1128" s="2" t="s">
        <v>4114</v>
      </c>
      <c r="G1128" s="2">
        <v>60084</v>
      </c>
      <c r="H1128" s="2">
        <v>68648341</v>
      </c>
      <c r="I1128" s="2" t="s">
        <v>104</v>
      </c>
      <c r="J1128" s="2" t="s">
        <v>368</v>
      </c>
      <c r="K1128" s="2">
        <v>2006</v>
      </c>
      <c r="L1128" s="2" t="s">
        <v>368</v>
      </c>
    </row>
    <row r="1129" spans="6:12" x14ac:dyDescent="0.3">
      <c r="F1129" s="2" t="s">
        <v>4115</v>
      </c>
      <c r="G1129" s="2">
        <v>60085</v>
      </c>
      <c r="H1129" s="2">
        <v>68648424</v>
      </c>
      <c r="I1129" s="2" t="s">
        <v>104</v>
      </c>
      <c r="J1129" s="2" t="s">
        <v>368</v>
      </c>
      <c r="K1129" s="2">
        <v>2006</v>
      </c>
      <c r="L1129" s="2" t="s">
        <v>2972</v>
      </c>
    </row>
    <row r="1130" spans="6:12" x14ac:dyDescent="0.3">
      <c r="F1130" s="2" t="s">
        <v>4116</v>
      </c>
      <c r="G1130" s="2">
        <v>60087</v>
      </c>
      <c r="H1130" s="2">
        <v>124438082</v>
      </c>
      <c r="I1130" s="2" t="s">
        <v>104</v>
      </c>
      <c r="J1130" s="2" t="s">
        <v>2972</v>
      </c>
      <c r="K1130" s="2">
        <v>2006</v>
      </c>
      <c r="L1130" s="2" t="s">
        <v>1217</v>
      </c>
    </row>
    <row r="1131" spans="6:12" x14ac:dyDescent="0.3">
      <c r="F1131" s="2" t="s">
        <v>4117</v>
      </c>
      <c r="G1131" s="2">
        <v>60088</v>
      </c>
      <c r="H1131" s="2">
        <v>68649040</v>
      </c>
      <c r="I1131" s="2" t="s">
        <v>104</v>
      </c>
      <c r="J1131" s="2" t="s">
        <v>1217</v>
      </c>
      <c r="K1131" s="2">
        <v>2006</v>
      </c>
      <c r="L1131" s="2" t="s">
        <v>1217</v>
      </c>
    </row>
    <row r="1132" spans="6:12" x14ac:dyDescent="0.3">
      <c r="F1132" s="2" t="s">
        <v>4118</v>
      </c>
      <c r="G1132" s="2">
        <v>60089</v>
      </c>
      <c r="H1132" s="2">
        <v>68649151</v>
      </c>
      <c r="I1132" s="2" t="s">
        <v>104</v>
      </c>
      <c r="J1132" s="2" t="s">
        <v>368</v>
      </c>
      <c r="K1132" s="2">
        <v>2006</v>
      </c>
      <c r="L1132" s="2" t="s">
        <v>368</v>
      </c>
    </row>
    <row r="1133" spans="6:12" x14ac:dyDescent="0.3">
      <c r="F1133" s="2" t="s">
        <v>4119</v>
      </c>
      <c r="G1133" s="2">
        <v>60090</v>
      </c>
      <c r="H1133" s="2">
        <v>68649223</v>
      </c>
      <c r="I1133" s="2" t="s">
        <v>104</v>
      </c>
      <c r="J1133" s="2" t="s">
        <v>368</v>
      </c>
      <c r="K1133" s="2">
        <v>2006</v>
      </c>
      <c r="L1133" s="2" t="s">
        <v>368</v>
      </c>
    </row>
    <row r="1134" spans="6:12" x14ac:dyDescent="0.3">
      <c r="F1134" s="2" t="s">
        <v>4120</v>
      </c>
      <c r="G1134" s="2">
        <v>60091</v>
      </c>
      <c r="H1134" s="2">
        <v>116737734</v>
      </c>
      <c r="I1134" s="2" t="s">
        <v>104</v>
      </c>
      <c r="J1134" s="2" t="s">
        <v>368</v>
      </c>
      <c r="K1134" s="2">
        <v>2006</v>
      </c>
      <c r="L1134" s="2" t="s">
        <v>368</v>
      </c>
    </row>
    <row r="1135" spans="6:12" x14ac:dyDescent="0.3">
      <c r="F1135" s="2" t="s">
        <v>4121</v>
      </c>
      <c r="G1135" s="2">
        <v>60092</v>
      </c>
      <c r="H1135" s="2">
        <v>68649334</v>
      </c>
      <c r="I1135" s="2" t="s">
        <v>104</v>
      </c>
      <c r="J1135" s="2" t="s">
        <v>368</v>
      </c>
      <c r="K1135" s="2">
        <v>2006</v>
      </c>
      <c r="L1135" s="2" t="s">
        <v>368</v>
      </c>
    </row>
    <row r="1136" spans="6:12" x14ac:dyDescent="0.3">
      <c r="F1136" s="2" t="s">
        <v>4122</v>
      </c>
      <c r="G1136" s="2">
        <v>60093</v>
      </c>
      <c r="H1136" s="2">
        <v>68649427</v>
      </c>
      <c r="I1136" s="2" t="s">
        <v>104</v>
      </c>
      <c r="J1136" s="2" t="s">
        <v>368</v>
      </c>
      <c r="K1136" s="2">
        <v>2006</v>
      </c>
      <c r="L1136" s="2" t="s">
        <v>368</v>
      </c>
    </row>
    <row r="1137" spans="6:12" x14ac:dyDescent="0.3">
      <c r="F1137" s="2" t="s">
        <v>4123</v>
      </c>
      <c r="G1137" s="2">
        <v>60094</v>
      </c>
      <c r="H1137" s="2">
        <v>68649513</v>
      </c>
      <c r="I1137" s="2" t="s">
        <v>104</v>
      </c>
      <c r="J1137" s="2" t="s">
        <v>368</v>
      </c>
      <c r="K1137" s="2">
        <v>2006</v>
      </c>
      <c r="L1137" s="2" t="s">
        <v>368</v>
      </c>
    </row>
    <row r="1138" spans="6:12" x14ac:dyDescent="0.3">
      <c r="F1138" s="2" t="s">
        <v>4124</v>
      </c>
      <c r="G1138" s="2">
        <v>60095</v>
      </c>
      <c r="H1138" s="2">
        <v>115736886</v>
      </c>
      <c r="I1138" s="2" t="s">
        <v>104</v>
      </c>
      <c r="J1138" s="2" t="s">
        <v>2738</v>
      </c>
      <c r="K1138" s="2">
        <v>2006</v>
      </c>
      <c r="L1138" s="51" t="s">
        <v>2738</v>
      </c>
    </row>
    <row r="1139" spans="6:12" x14ac:dyDescent="0.3">
      <c r="F1139" s="2" t="s">
        <v>4126</v>
      </c>
      <c r="G1139" s="2">
        <v>60096</v>
      </c>
      <c r="H1139" s="2">
        <v>124438543</v>
      </c>
      <c r="I1139" s="2" t="s">
        <v>104</v>
      </c>
      <c r="J1139" s="2" t="s">
        <v>486</v>
      </c>
      <c r="K1139" s="2">
        <v>2006</v>
      </c>
      <c r="L1139" s="2" t="s">
        <v>486</v>
      </c>
    </row>
    <row r="1140" spans="6:12" x14ac:dyDescent="0.3">
      <c r="F1140" s="2" t="s">
        <v>4127</v>
      </c>
      <c r="G1140" s="2">
        <v>42730</v>
      </c>
      <c r="H1140" s="2">
        <v>68649607</v>
      </c>
      <c r="I1140" s="2" t="s">
        <v>104</v>
      </c>
      <c r="J1140" s="2" t="s">
        <v>2972</v>
      </c>
      <c r="K1140" s="2">
        <v>2003</v>
      </c>
      <c r="L1140" s="2" t="s">
        <v>2972</v>
      </c>
    </row>
    <row r="1141" spans="6:12" x14ac:dyDescent="0.3">
      <c r="F1141" s="2" t="s">
        <v>4128</v>
      </c>
      <c r="G1141" s="2">
        <v>60097</v>
      </c>
      <c r="H1141" s="2">
        <v>68649676</v>
      </c>
      <c r="I1141" s="2" t="s">
        <v>104</v>
      </c>
      <c r="J1141" s="2" t="s">
        <v>368</v>
      </c>
      <c r="K1141" s="2">
        <v>2006</v>
      </c>
      <c r="L1141" s="2" t="s">
        <v>368</v>
      </c>
    </row>
    <row r="1142" spans="6:12" x14ac:dyDescent="0.3">
      <c r="F1142" s="2" t="s">
        <v>4129</v>
      </c>
      <c r="G1142" s="2">
        <v>60098</v>
      </c>
      <c r="H1142" s="2">
        <v>68649760</v>
      </c>
      <c r="I1142" s="2" t="s">
        <v>104</v>
      </c>
      <c r="J1142" s="2" t="s">
        <v>368</v>
      </c>
      <c r="K1142" s="2">
        <v>2006</v>
      </c>
      <c r="L1142" s="2" t="s">
        <v>368</v>
      </c>
    </row>
    <row r="1143" spans="6:12" x14ac:dyDescent="0.3">
      <c r="F1143" s="2" t="s">
        <v>4130</v>
      </c>
      <c r="G1143" s="2">
        <v>60099</v>
      </c>
      <c r="H1143" s="2">
        <v>116737804</v>
      </c>
      <c r="I1143" s="2" t="s">
        <v>104</v>
      </c>
      <c r="J1143" s="2" t="s">
        <v>368</v>
      </c>
      <c r="K1143" s="2">
        <v>2006</v>
      </c>
      <c r="L1143" s="2" t="s">
        <v>368</v>
      </c>
    </row>
    <row r="1144" spans="6:12" x14ac:dyDescent="0.3">
      <c r="F1144" s="2" t="s">
        <v>4131</v>
      </c>
      <c r="G1144" s="2">
        <v>60100</v>
      </c>
      <c r="H1144" s="2">
        <v>68649829</v>
      </c>
      <c r="I1144" s="2" t="s">
        <v>104</v>
      </c>
      <c r="J1144" s="2" t="s">
        <v>1540</v>
      </c>
      <c r="K1144" s="2">
        <v>2006</v>
      </c>
      <c r="L1144" s="2" t="s">
        <v>1540</v>
      </c>
    </row>
    <row r="1145" spans="6:12" x14ac:dyDescent="0.3">
      <c r="F1145" s="2" t="s">
        <v>4132</v>
      </c>
      <c r="G1145" s="2">
        <v>60101</v>
      </c>
      <c r="H1145" s="2">
        <v>116737872</v>
      </c>
      <c r="I1145" s="2" t="s">
        <v>104</v>
      </c>
      <c r="J1145" s="2" t="s">
        <v>368</v>
      </c>
      <c r="K1145" s="2">
        <v>2006</v>
      </c>
      <c r="L1145" s="2" t="s">
        <v>368</v>
      </c>
    </row>
    <row r="1146" spans="6:12" x14ac:dyDescent="0.3">
      <c r="F1146" s="2" t="s">
        <v>4133</v>
      </c>
      <c r="G1146" s="2">
        <v>60102</v>
      </c>
      <c r="H1146" s="2">
        <v>68649928</v>
      </c>
      <c r="I1146" s="2" t="s">
        <v>104</v>
      </c>
      <c r="J1146" s="2" t="s">
        <v>368</v>
      </c>
      <c r="K1146" s="2">
        <v>2006</v>
      </c>
      <c r="L1146" s="2" t="s">
        <v>368</v>
      </c>
    </row>
    <row r="1147" spans="6:12" x14ac:dyDescent="0.3">
      <c r="F1147" s="2" t="s">
        <v>4134</v>
      </c>
      <c r="G1147" s="2">
        <v>60103</v>
      </c>
      <c r="H1147" s="2">
        <v>68650051</v>
      </c>
      <c r="I1147" s="2" t="s">
        <v>104</v>
      </c>
      <c r="J1147" s="2" t="s">
        <v>368</v>
      </c>
      <c r="K1147" s="2">
        <v>2006</v>
      </c>
      <c r="L1147" s="2" t="s">
        <v>368</v>
      </c>
    </row>
    <row r="1148" spans="6:12" x14ac:dyDescent="0.3">
      <c r="F1148" s="2" t="s">
        <v>4135</v>
      </c>
      <c r="G1148" s="2">
        <v>60104</v>
      </c>
      <c r="H1148" s="2">
        <v>68650134</v>
      </c>
      <c r="I1148" s="2" t="s">
        <v>104</v>
      </c>
      <c r="J1148" s="2" t="s">
        <v>1217</v>
      </c>
      <c r="K1148" s="2">
        <v>2006</v>
      </c>
      <c r="L1148" s="2" t="s">
        <v>1217</v>
      </c>
    </row>
    <row r="1149" spans="6:12" x14ac:dyDescent="0.3">
      <c r="F1149" s="2" t="s">
        <v>4136</v>
      </c>
      <c r="G1149" s="2">
        <v>60105</v>
      </c>
      <c r="H1149" s="2">
        <v>68650230</v>
      </c>
      <c r="I1149" s="2" t="s">
        <v>104</v>
      </c>
      <c r="J1149" s="2" t="s">
        <v>1217</v>
      </c>
      <c r="K1149" s="2">
        <v>2006</v>
      </c>
      <c r="L1149" s="2" t="s">
        <v>1217</v>
      </c>
    </row>
    <row r="1150" spans="6:12" x14ac:dyDescent="0.3">
      <c r="F1150" s="2" t="s">
        <v>4137</v>
      </c>
      <c r="G1150" s="2">
        <v>60106</v>
      </c>
      <c r="H1150" s="2">
        <v>68650340</v>
      </c>
      <c r="I1150" s="2" t="s">
        <v>104</v>
      </c>
      <c r="J1150" s="2" t="s">
        <v>368</v>
      </c>
      <c r="K1150" s="2">
        <v>2006</v>
      </c>
      <c r="L1150" s="2" t="s">
        <v>368</v>
      </c>
    </row>
    <row r="1151" spans="6:12" x14ac:dyDescent="0.3">
      <c r="F1151" s="2" t="s">
        <v>4138</v>
      </c>
      <c r="G1151" s="2">
        <v>169243577</v>
      </c>
      <c r="H1151" s="2">
        <v>124440562</v>
      </c>
      <c r="I1151" s="2" t="s">
        <v>104</v>
      </c>
      <c r="J1151" s="2" t="s">
        <v>1540</v>
      </c>
      <c r="K1151" s="2">
        <v>2006</v>
      </c>
      <c r="L1151" s="2" t="s">
        <v>1540</v>
      </c>
    </row>
    <row r="1152" spans="6:12" x14ac:dyDescent="0.3">
      <c r="F1152" s="2" t="s">
        <v>4139</v>
      </c>
      <c r="G1152" s="2">
        <v>104021731</v>
      </c>
      <c r="H1152" s="2">
        <v>104021771</v>
      </c>
      <c r="I1152" s="2" t="s">
        <v>104</v>
      </c>
      <c r="J1152" s="2" t="s">
        <v>367</v>
      </c>
      <c r="K1152" s="2" t="s">
        <v>267</v>
      </c>
      <c r="L1152" s="2" t="s">
        <v>1217</v>
      </c>
    </row>
    <row r="1153" spans="6:12" x14ac:dyDescent="0.3">
      <c r="F1153" s="2" t="s">
        <v>4140</v>
      </c>
      <c r="G1153" s="2">
        <v>42564343</v>
      </c>
      <c r="H1153" s="2">
        <v>2924463</v>
      </c>
      <c r="I1153" s="2" t="s">
        <v>104</v>
      </c>
      <c r="J1153" s="2" t="s">
        <v>2972</v>
      </c>
      <c r="K1153" s="2">
        <v>2006</v>
      </c>
      <c r="L1153" s="2" t="s">
        <v>1540</v>
      </c>
    </row>
    <row r="1154" spans="6:12" x14ac:dyDescent="0.3">
      <c r="F1154" s="2" t="s">
        <v>4141</v>
      </c>
      <c r="G1154" s="2">
        <v>104021947</v>
      </c>
      <c r="H1154" s="2">
        <v>104021988</v>
      </c>
      <c r="I1154" s="2" t="s">
        <v>104</v>
      </c>
      <c r="J1154" s="2" t="s">
        <v>367</v>
      </c>
      <c r="K1154" s="2" t="s">
        <v>267</v>
      </c>
      <c r="L1154" s="2" t="s">
        <v>1217</v>
      </c>
    </row>
    <row r="1155" spans="6:12" x14ac:dyDescent="0.3">
      <c r="F1155" s="2" t="s">
        <v>4142</v>
      </c>
      <c r="G1155" s="2">
        <v>42566169</v>
      </c>
      <c r="H1155" s="2">
        <v>42566212</v>
      </c>
      <c r="I1155" s="2" t="s">
        <v>104</v>
      </c>
      <c r="J1155" s="2" t="s">
        <v>367</v>
      </c>
      <c r="K1155" s="2" t="s">
        <v>267</v>
      </c>
      <c r="L1155" s="2" t="s">
        <v>1217</v>
      </c>
    </row>
    <row r="1156" spans="6:12" x14ac:dyDescent="0.3">
      <c r="F1156" s="2" t="s">
        <v>4143</v>
      </c>
      <c r="G1156" s="2">
        <v>161396</v>
      </c>
      <c r="H1156" s="2">
        <v>124477188</v>
      </c>
      <c r="I1156" s="2" t="s">
        <v>104</v>
      </c>
      <c r="J1156" s="2" t="s">
        <v>486</v>
      </c>
      <c r="K1156" s="2">
        <v>2008</v>
      </c>
      <c r="L1156" s="2" t="s">
        <v>486</v>
      </c>
    </row>
    <row r="1157" spans="6:12" x14ac:dyDescent="0.3">
      <c r="F1157" s="2" t="s">
        <v>4144</v>
      </c>
      <c r="G1157" s="2">
        <v>60127</v>
      </c>
      <c r="H1157" s="2">
        <v>124441812</v>
      </c>
      <c r="I1157" s="2" t="s">
        <v>104</v>
      </c>
      <c r="J1157" s="2" t="s">
        <v>486</v>
      </c>
      <c r="K1157" s="2">
        <v>2006</v>
      </c>
      <c r="L1157" s="2" t="s">
        <v>1561</v>
      </c>
    </row>
    <row r="1158" spans="6:12" x14ac:dyDescent="0.3">
      <c r="F1158" s="2" t="s">
        <v>4145</v>
      </c>
      <c r="G1158" s="2">
        <v>84785231</v>
      </c>
      <c r="H1158" s="2">
        <v>84785238</v>
      </c>
      <c r="I1158" s="2" t="s">
        <v>104</v>
      </c>
      <c r="J1158" s="2" t="s">
        <v>367</v>
      </c>
      <c r="K1158" s="2" t="s">
        <v>267</v>
      </c>
      <c r="L1158" s="2" t="s">
        <v>368</v>
      </c>
    </row>
    <row r="1159" spans="6:12" x14ac:dyDescent="0.3">
      <c r="F1159" s="2" t="s">
        <v>4146</v>
      </c>
      <c r="G1159" s="2">
        <v>60120</v>
      </c>
      <c r="H1159" s="2">
        <v>124440727</v>
      </c>
      <c r="I1159" s="2" t="s">
        <v>104</v>
      </c>
      <c r="J1159" s="2" t="s">
        <v>1540</v>
      </c>
      <c r="K1159" s="2">
        <v>2006</v>
      </c>
      <c r="L1159" s="2" t="s">
        <v>1540</v>
      </c>
    </row>
    <row r="1160" spans="6:12" x14ac:dyDescent="0.3">
      <c r="F1160" s="2" t="s">
        <v>4147</v>
      </c>
      <c r="G1160" s="2">
        <v>104023514</v>
      </c>
      <c r="H1160" s="2">
        <v>109922492</v>
      </c>
      <c r="I1160" s="2" t="s">
        <v>104</v>
      </c>
      <c r="J1160" s="2" t="s">
        <v>367</v>
      </c>
      <c r="K1160" s="2" t="s">
        <v>267</v>
      </c>
      <c r="L1160" s="2" t="s">
        <v>1540</v>
      </c>
    </row>
    <row r="1161" spans="6:12" x14ac:dyDescent="0.3">
      <c r="F1161" s="2" t="s">
        <v>4148</v>
      </c>
      <c r="G1161" s="2">
        <v>84784918</v>
      </c>
      <c r="H1161" s="2">
        <v>68607458</v>
      </c>
      <c r="I1161" s="2" t="s">
        <v>104</v>
      </c>
      <c r="J1161" s="2" t="s">
        <v>367</v>
      </c>
      <c r="K1161" s="2" t="s">
        <v>267</v>
      </c>
      <c r="L1161" s="2" t="s">
        <v>1217</v>
      </c>
    </row>
    <row r="1162" spans="6:12" x14ac:dyDescent="0.3">
      <c r="F1162" s="2" t="s">
        <v>4149</v>
      </c>
      <c r="G1162" s="2">
        <v>60121</v>
      </c>
      <c r="H1162" s="2">
        <v>68607665</v>
      </c>
      <c r="I1162" s="2" t="s">
        <v>104</v>
      </c>
      <c r="J1162" s="2" t="s">
        <v>1540</v>
      </c>
      <c r="K1162" s="2">
        <v>2006</v>
      </c>
      <c r="L1162" s="2" t="s">
        <v>1540</v>
      </c>
    </row>
    <row r="1163" spans="6:12" x14ac:dyDescent="0.3">
      <c r="F1163" s="2" t="s">
        <v>4150</v>
      </c>
      <c r="G1163" s="2">
        <v>161569</v>
      </c>
      <c r="H1163" s="2">
        <v>124508353</v>
      </c>
      <c r="I1163" s="2" t="s">
        <v>104</v>
      </c>
      <c r="J1163" s="2" t="s">
        <v>486</v>
      </c>
      <c r="K1163" s="2">
        <v>2005</v>
      </c>
      <c r="L1163" s="2" t="s">
        <v>1561</v>
      </c>
    </row>
    <row r="1164" spans="6:12" x14ac:dyDescent="0.3">
      <c r="F1164" s="2" t="s">
        <v>4151</v>
      </c>
      <c r="G1164" s="2">
        <v>39416</v>
      </c>
      <c r="H1164" s="2">
        <v>80677869</v>
      </c>
      <c r="I1164" s="2" t="s">
        <v>104</v>
      </c>
      <c r="J1164" s="2" t="s">
        <v>368</v>
      </c>
      <c r="K1164" s="2">
        <v>2006</v>
      </c>
      <c r="L1164" s="2" t="s">
        <v>368</v>
      </c>
    </row>
    <row r="1165" spans="6:12" x14ac:dyDescent="0.3">
      <c r="F1165" s="2" t="s">
        <v>4152</v>
      </c>
      <c r="G1165" s="2">
        <v>60123</v>
      </c>
      <c r="H1165" s="2">
        <v>124441181</v>
      </c>
      <c r="I1165" s="2" t="s">
        <v>104</v>
      </c>
      <c r="J1165" s="2" t="s">
        <v>486</v>
      </c>
      <c r="K1165" s="2">
        <v>2006</v>
      </c>
      <c r="L1165" s="2" t="s">
        <v>1217</v>
      </c>
    </row>
    <row r="1166" spans="6:12" x14ac:dyDescent="0.3">
      <c r="F1166" s="2" t="s">
        <v>4153</v>
      </c>
      <c r="G1166" s="2">
        <v>161568</v>
      </c>
      <c r="H1166" s="2">
        <v>891226</v>
      </c>
      <c r="I1166" s="2" t="s">
        <v>104</v>
      </c>
      <c r="J1166" s="2" t="s">
        <v>486</v>
      </c>
      <c r="K1166" s="2">
        <v>2007</v>
      </c>
      <c r="L1166" s="2" t="s">
        <v>1217</v>
      </c>
    </row>
    <row r="1167" spans="6:12" x14ac:dyDescent="0.3">
      <c r="F1167" s="2" t="s">
        <v>4154</v>
      </c>
      <c r="G1167" s="2">
        <v>161436</v>
      </c>
      <c r="H1167" s="2">
        <v>888243</v>
      </c>
      <c r="I1167" s="2" t="s">
        <v>104</v>
      </c>
      <c r="J1167" s="2" t="s">
        <v>486</v>
      </c>
      <c r="K1167" s="2">
        <v>2007</v>
      </c>
      <c r="L1167" s="2" t="s">
        <v>1217</v>
      </c>
    </row>
    <row r="1168" spans="6:12" x14ac:dyDescent="0.3">
      <c r="F1168" s="2" t="s">
        <v>4155</v>
      </c>
      <c r="G1168" s="2">
        <v>60124</v>
      </c>
      <c r="H1168" s="2">
        <v>68634957</v>
      </c>
      <c r="I1168" s="2" t="s">
        <v>104</v>
      </c>
      <c r="J1168" s="2" t="s">
        <v>1540</v>
      </c>
      <c r="K1168" s="2">
        <v>2006</v>
      </c>
      <c r="L1168" s="2" t="s">
        <v>2972</v>
      </c>
    </row>
    <row r="1169" spans="6:12" x14ac:dyDescent="0.3">
      <c r="F1169" s="2" t="s">
        <v>4156</v>
      </c>
      <c r="G1169" s="2">
        <v>60125</v>
      </c>
      <c r="H1169" s="2">
        <v>124441508</v>
      </c>
      <c r="I1169" s="2" t="s">
        <v>104</v>
      </c>
      <c r="J1169" s="2" t="s">
        <v>2972</v>
      </c>
      <c r="K1169" s="2">
        <v>2006</v>
      </c>
      <c r="L1169" s="2" t="s">
        <v>1217</v>
      </c>
    </row>
    <row r="1170" spans="6:12" x14ac:dyDescent="0.3">
      <c r="F1170" s="2" t="s">
        <v>4157</v>
      </c>
      <c r="G1170" s="2">
        <v>60126</v>
      </c>
      <c r="H1170" s="2">
        <v>124441708</v>
      </c>
      <c r="I1170" s="2" t="s">
        <v>104</v>
      </c>
      <c r="J1170" s="2" t="s">
        <v>486</v>
      </c>
      <c r="K1170" s="2">
        <v>2006</v>
      </c>
      <c r="L1170" s="2" t="s">
        <v>1217</v>
      </c>
    </row>
    <row r="1171" spans="6:12" x14ac:dyDescent="0.3">
      <c r="F1171" s="2" t="s">
        <v>4158</v>
      </c>
      <c r="G1171" s="2">
        <v>104025473</v>
      </c>
      <c r="H1171" s="2">
        <v>104025749</v>
      </c>
      <c r="I1171" s="2" t="s">
        <v>104</v>
      </c>
      <c r="J1171" s="2" t="s">
        <v>367</v>
      </c>
      <c r="K1171" s="2" t="s">
        <v>267</v>
      </c>
      <c r="L1171" s="2" t="s">
        <v>1561</v>
      </c>
    </row>
    <row r="1172" spans="6:12" x14ac:dyDescent="0.3">
      <c r="F1172" s="2" t="s">
        <v>4159</v>
      </c>
      <c r="G1172" s="2">
        <v>70686656</v>
      </c>
      <c r="H1172" s="2">
        <v>70687032</v>
      </c>
      <c r="I1172" s="2" t="s">
        <v>104</v>
      </c>
      <c r="J1172" s="2" t="s">
        <v>367</v>
      </c>
      <c r="K1172" s="2" t="s">
        <v>267</v>
      </c>
      <c r="L1172" s="2" t="s">
        <v>368</v>
      </c>
    </row>
    <row r="1173" spans="6:12" x14ac:dyDescent="0.3">
      <c r="F1173" s="2" t="s">
        <v>4160</v>
      </c>
      <c r="G1173" s="2">
        <v>161357</v>
      </c>
      <c r="H1173" s="2">
        <v>124471213</v>
      </c>
      <c r="I1173" s="2" t="s">
        <v>104</v>
      </c>
      <c r="J1173" s="2" t="s">
        <v>486</v>
      </c>
      <c r="K1173" s="2">
        <v>2007</v>
      </c>
      <c r="L1173" s="2" t="s">
        <v>1217</v>
      </c>
    </row>
    <row r="1174" spans="6:12" x14ac:dyDescent="0.3">
      <c r="F1174" s="2" t="s">
        <v>4161</v>
      </c>
      <c r="G1174" s="2">
        <v>60128</v>
      </c>
      <c r="H1174" s="2">
        <v>3088381</v>
      </c>
      <c r="I1174" s="2" t="s">
        <v>104</v>
      </c>
      <c r="J1174" s="2" t="s">
        <v>2972</v>
      </c>
      <c r="K1174" s="2">
        <v>2006</v>
      </c>
      <c r="L1174" s="2" t="s">
        <v>1217</v>
      </c>
    </row>
    <row r="1175" spans="6:12" x14ac:dyDescent="0.3">
      <c r="F1175" s="2" t="s">
        <v>4162</v>
      </c>
      <c r="G1175" s="2">
        <v>44595</v>
      </c>
      <c r="H1175" s="2">
        <v>2997621</v>
      </c>
      <c r="I1175" s="2" t="s">
        <v>104</v>
      </c>
      <c r="J1175" s="2" t="s">
        <v>1540</v>
      </c>
      <c r="K1175" s="2">
        <v>2004</v>
      </c>
      <c r="L1175" s="2" t="s">
        <v>1217</v>
      </c>
    </row>
    <row r="1176" spans="6:12" x14ac:dyDescent="0.3">
      <c r="F1176" s="2" t="s">
        <v>4163</v>
      </c>
      <c r="G1176" s="2">
        <v>60129</v>
      </c>
      <c r="H1176" s="2">
        <v>124442197</v>
      </c>
      <c r="I1176" s="2" t="s">
        <v>1219</v>
      </c>
      <c r="J1176" s="2" t="s">
        <v>1217</v>
      </c>
      <c r="K1176" s="2">
        <v>2006</v>
      </c>
      <c r="L1176" s="2" t="s">
        <v>1540</v>
      </c>
    </row>
    <row r="1177" spans="6:12" x14ac:dyDescent="0.3">
      <c r="F1177" s="2" t="s">
        <v>4164</v>
      </c>
      <c r="G1177" s="2">
        <v>195474</v>
      </c>
      <c r="H1177" s="2">
        <v>175221403</v>
      </c>
      <c r="I1177" s="2" t="s">
        <v>1219</v>
      </c>
      <c r="J1177" s="2" t="s">
        <v>367</v>
      </c>
      <c r="K1177" s="2" t="s">
        <v>267</v>
      </c>
      <c r="L1177" s="2" t="s">
        <v>1540</v>
      </c>
    </row>
    <row r="1178" spans="6:12" x14ac:dyDescent="0.3">
      <c r="F1178" s="2" t="s">
        <v>4165</v>
      </c>
      <c r="G1178" s="2">
        <v>161463</v>
      </c>
      <c r="H1178" s="2">
        <v>49318282</v>
      </c>
      <c r="I1178" s="2" t="s">
        <v>1219</v>
      </c>
      <c r="J1178" s="2" t="s">
        <v>2972</v>
      </c>
      <c r="K1178" s="2">
        <v>2006</v>
      </c>
      <c r="L1178" s="2" t="s">
        <v>1561</v>
      </c>
    </row>
    <row r="1179" spans="6:12" x14ac:dyDescent="0.3">
      <c r="F1179" s="2" t="s">
        <v>4166</v>
      </c>
      <c r="G1179" s="2">
        <v>161530</v>
      </c>
      <c r="H1179" s="2">
        <v>68642171</v>
      </c>
      <c r="I1179" s="2" t="s">
        <v>104</v>
      </c>
      <c r="J1179" s="2" t="s">
        <v>486</v>
      </c>
      <c r="K1179" s="2">
        <v>2008</v>
      </c>
      <c r="L1179" s="2" t="s">
        <v>486</v>
      </c>
    </row>
    <row r="1180" spans="6:12" x14ac:dyDescent="0.3">
      <c r="F1180" s="2" t="s">
        <v>4167</v>
      </c>
      <c r="G1180" s="2">
        <v>60130</v>
      </c>
      <c r="H1180" s="2">
        <v>124442442</v>
      </c>
      <c r="I1180" s="2" t="s">
        <v>104</v>
      </c>
      <c r="J1180" s="2" t="s">
        <v>2972</v>
      </c>
      <c r="K1180" s="2">
        <v>2006</v>
      </c>
      <c r="L1180" s="2" t="s">
        <v>2972</v>
      </c>
    </row>
    <row r="1181" spans="6:12" x14ac:dyDescent="0.3">
      <c r="F1181" s="2" t="s">
        <v>4168</v>
      </c>
      <c r="G1181" s="2">
        <v>195459</v>
      </c>
      <c r="H1181" s="2">
        <v>68632178</v>
      </c>
      <c r="I1181" s="2" t="s">
        <v>104</v>
      </c>
      <c r="J1181" s="2" t="s">
        <v>1217</v>
      </c>
      <c r="K1181" s="2">
        <v>2010</v>
      </c>
      <c r="L1181" s="2" t="s">
        <v>1217</v>
      </c>
    </row>
    <row r="1182" spans="6:12" x14ac:dyDescent="0.3">
      <c r="F1182" s="2" t="s">
        <v>4170</v>
      </c>
      <c r="G1182" s="2">
        <v>198921</v>
      </c>
      <c r="H1182" s="2">
        <v>68632946</v>
      </c>
      <c r="I1182" s="2" t="s">
        <v>104</v>
      </c>
      <c r="J1182" s="2" t="s">
        <v>1217</v>
      </c>
      <c r="K1182" s="2" t="s">
        <v>267</v>
      </c>
      <c r="L1182" s="2" t="s">
        <v>1540</v>
      </c>
    </row>
    <row r="1183" spans="6:12" x14ac:dyDescent="0.3">
      <c r="F1183" s="2" t="s">
        <v>4171</v>
      </c>
      <c r="G1183" s="2">
        <v>41832</v>
      </c>
      <c r="H1183" s="2">
        <v>166793082</v>
      </c>
      <c r="I1183" s="2" t="s">
        <v>104</v>
      </c>
      <c r="J1183" s="2" t="s">
        <v>2972</v>
      </c>
      <c r="K1183" s="2">
        <v>2003</v>
      </c>
      <c r="L1183" s="2" t="s">
        <v>1540</v>
      </c>
    </row>
    <row r="1184" spans="6:12" x14ac:dyDescent="0.3">
      <c r="F1184" s="2" t="s">
        <v>4173</v>
      </c>
      <c r="G1184" s="2">
        <v>126710128</v>
      </c>
      <c r="H1184" s="2">
        <v>896599</v>
      </c>
      <c r="I1184" s="2" t="s">
        <v>104</v>
      </c>
      <c r="J1184" s="2" t="s">
        <v>486</v>
      </c>
      <c r="K1184" s="2">
        <v>2008</v>
      </c>
      <c r="L1184" s="2" t="s">
        <v>1540</v>
      </c>
    </row>
    <row r="1185" spans="6:12" x14ac:dyDescent="0.3">
      <c r="F1185" s="2" t="s">
        <v>4175</v>
      </c>
      <c r="G1185" s="2">
        <v>161439</v>
      </c>
      <c r="H1185" s="2">
        <v>124485584</v>
      </c>
      <c r="I1185" s="2" t="s">
        <v>104</v>
      </c>
      <c r="J1185" s="2" t="s">
        <v>486</v>
      </c>
      <c r="K1185" s="2">
        <v>2007</v>
      </c>
      <c r="L1185" s="2" t="s">
        <v>1540</v>
      </c>
    </row>
    <row r="1186" spans="6:12" x14ac:dyDescent="0.3">
      <c r="F1186" s="2" t="s">
        <v>4176</v>
      </c>
      <c r="G1186" s="2">
        <v>110847130</v>
      </c>
      <c r="H1186" s="2">
        <v>176550858</v>
      </c>
      <c r="I1186" s="2" t="s">
        <v>104</v>
      </c>
      <c r="J1186" s="2" t="s">
        <v>1540</v>
      </c>
      <c r="K1186" s="2">
        <v>2014</v>
      </c>
      <c r="L1186" s="2" t="s">
        <v>1540</v>
      </c>
    </row>
    <row r="1187" spans="6:12" x14ac:dyDescent="0.3">
      <c r="F1187" s="2" t="s">
        <v>4177</v>
      </c>
      <c r="G1187" s="2">
        <v>60198</v>
      </c>
      <c r="H1187" s="2">
        <v>124450956</v>
      </c>
      <c r="I1187" s="2" t="s">
        <v>104</v>
      </c>
      <c r="J1187" s="2" t="s">
        <v>2972</v>
      </c>
      <c r="K1187" s="2">
        <v>2006</v>
      </c>
      <c r="L1187" s="2" t="s">
        <v>1217</v>
      </c>
    </row>
    <row r="1188" spans="6:12" x14ac:dyDescent="0.3">
      <c r="F1188" s="2" t="s">
        <v>4178</v>
      </c>
      <c r="G1188" s="2">
        <v>60199</v>
      </c>
      <c r="H1188" s="2">
        <v>124451161</v>
      </c>
      <c r="I1188" s="2" t="s">
        <v>104</v>
      </c>
      <c r="J1188" s="2" t="s">
        <v>1217</v>
      </c>
      <c r="K1188" s="2">
        <v>2016</v>
      </c>
      <c r="L1188" s="2" t="s">
        <v>1540</v>
      </c>
    </row>
    <row r="1189" spans="6:12" x14ac:dyDescent="0.3">
      <c r="F1189" s="2" t="s">
        <v>4179</v>
      </c>
      <c r="G1189" s="2">
        <v>60200</v>
      </c>
      <c r="H1189" s="2">
        <v>124451622</v>
      </c>
      <c r="I1189" s="2" t="s">
        <v>104</v>
      </c>
      <c r="J1189" s="2" t="s">
        <v>2972</v>
      </c>
      <c r="K1189" s="2">
        <v>2006</v>
      </c>
      <c r="L1189" s="2" t="s">
        <v>1540</v>
      </c>
    </row>
    <row r="1190" spans="6:12" x14ac:dyDescent="0.3">
      <c r="F1190" s="2" t="s">
        <v>4181</v>
      </c>
      <c r="G1190" s="2">
        <v>63107</v>
      </c>
      <c r="H1190" s="2">
        <v>3117894</v>
      </c>
      <c r="I1190" s="2" t="s">
        <v>104</v>
      </c>
      <c r="J1190" s="2" t="s">
        <v>368</v>
      </c>
      <c r="K1190" s="2">
        <v>2006</v>
      </c>
      <c r="L1190" s="2" t="s">
        <v>1217</v>
      </c>
    </row>
    <row r="1191" spans="6:12" x14ac:dyDescent="0.3">
      <c r="F1191" s="2" t="s">
        <v>4182</v>
      </c>
      <c r="G1191" s="2">
        <v>60138</v>
      </c>
      <c r="H1191" s="2">
        <v>184670902</v>
      </c>
      <c r="I1191" s="2" t="s">
        <v>104</v>
      </c>
      <c r="J1191" s="2" t="s">
        <v>368</v>
      </c>
      <c r="K1191" s="2">
        <v>2006</v>
      </c>
      <c r="L1191" s="2" t="s">
        <v>368</v>
      </c>
    </row>
    <row r="1192" spans="6:12" x14ac:dyDescent="0.3">
      <c r="F1192" s="2" t="s">
        <v>4183</v>
      </c>
      <c r="G1192" s="2">
        <v>41743</v>
      </c>
      <c r="H1192" s="2">
        <v>68610951</v>
      </c>
      <c r="I1192" s="2" t="s">
        <v>104</v>
      </c>
      <c r="J1192" s="2" t="s">
        <v>368</v>
      </c>
      <c r="K1192" s="2">
        <v>2003</v>
      </c>
      <c r="L1192" s="2" t="s">
        <v>368</v>
      </c>
    </row>
    <row r="1193" spans="6:12" x14ac:dyDescent="0.3">
      <c r="F1193" s="2" t="s">
        <v>4184</v>
      </c>
      <c r="G1193" s="2">
        <v>195427</v>
      </c>
      <c r="H1193" s="2">
        <v>68616928</v>
      </c>
      <c r="I1193" s="2" t="s">
        <v>104</v>
      </c>
      <c r="J1193" s="2" t="s">
        <v>368</v>
      </c>
      <c r="K1193" s="2">
        <v>2010</v>
      </c>
      <c r="L1193" s="2" t="s">
        <v>368</v>
      </c>
    </row>
    <row r="1194" spans="6:12" x14ac:dyDescent="0.3">
      <c r="F1194" s="2" t="s">
        <v>4185</v>
      </c>
      <c r="G1194" s="2">
        <v>195428</v>
      </c>
      <c r="H1194" s="2">
        <v>124541015</v>
      </c>
      <c r="I1194" s="2" t="s">
        <v>104</v>
      </c>
      <c r="J1194" s="2" t="s">
        <v>486</v>
      </c>
      <c r="K1194" s="2">
        <v>2010</v>
      </c>
      <c r="L1194" s="2" t="s">
        <v>368</v>
      </c>
    </row>
    <row r="1195" spans="6:12" x14ac:dyDescent="0.3">
      <c r="F1195" s="2" t="s">
        <v>4186</v>
      </c>
      <c r="G1195" s="2">
        <v>124398187</v>
      </c>
      <c r="H1195" s="2">
        <v>124552557</v>
      </c>
      <c r="I1195" s="2" t="s">
        <v>104</v>
      </c>
      <c r="J1195" s="2" t="s">
        <v>367</v>
      </c>
      <c r="K1195" s="2" t="s">
        <v>267</v>
      </c>
      <c r="L1195" s="2" t="s">
        <v>486</v>
      </c>
    </row>
    <row r="1196" spans="6:12" x14ac:dyDescent="0.3">
      <c r="F1196" s="2" t="s">
        <v>4187</v>
      </c>
      <c r="G1196" s="2">
        <v>116878608</v>
      </c>
      <c r="H1196" s="2">
        <v>116878622</v>
      </c>
      <c r="I1196" s="2" t="s">
        <v>104</v>
      </c>
      <c r="J1196" s="2" t="s">
        <v>367</v>
      </c>
      <c r="K1196" s="2" t="s">
        <v>267</v>
      </c>
      <c r="L1196" s="2" t="s">
        <v>368</v>
      </c>
    </row>
    <row r="1197" spans="6:12" x14ac:dyDescent="0.3">
      <c r="F1197" s="2" t="s">
        <v>4188</v>
      </c>
      <c r="G1197" s="2">
        <v>60183</v>
      </c>
      <c r="H1197" s="2">
        <v>124449118</v>
      </c>
      <c r="I1197" s="2" t="s">
        <v>104</v>
      </c>
      <c r="J1197" s="2" t="s">
        <v>486</v>
      </c>
      <c r="K1197" s="2">
        <v>2006</v>
      </c>
      <c r="L1197" s="2" t="s">
        <v>368</v>
      </c>
    </row>
    <row r="1198" spans="6:12" x14ac:dyDescent="0.3">
      <c r="F1198" s="2" t="s">
        <v>4189</v>
      </c>
      <c r="G1198" s="2">
        <v>124398222</v>
      </c>
      <c r="H1198" s="2">
        <v>124552562</v>
      </c>
      <c r="I1198" s="2" t="s">
        <v>104</v>
      </c>
      <c r="J1198" s="2" t="s">
        <v>367</v>
      </c>
      <c r="K1198" s="2" t="s">
        <v>267</v>
      </c>
      <c r="L1198" s="2" t="s">
        <v>486</v>
      </c>
    </row>
    <row r="1199" spans="6:12" x14ac:dyDescent="0.3">
      <c r="F1199" s="2" t="s">
        <v>4190</v>
      </c>
      <c r="G1199" s="2">
        <v>195429</v>
      </c>
      <c r="H1199" s="2">
        <v>68617075</v>
      </c>
      <c r="I1199" s="2" t="s">
        <v>104</v>
      </c>
      <c r="J1199" s="2" t="s">
        <v>368</v>
      </c>
      <c r="K1199" s="2">
        <v>2010</v>
      </c>
      <c r="L1199" s="2" t="s">
        <v>368</v>
      </c>
    </row>
    <row r="1200" spans="6:12" x14ac:dyDescent="0.3">
      <c r="F1200" s="2" t="s">
        <v>4191</v>
      </c>
      <c r="G1200" s="2">
        <v>60184</v>
      </c>
      <c r="H1200" s="2">
        <v>124449238</v>
      </c>
      <c r="I1200" s="2" t="s">
        <v>104</v>
      </c>
      <c r="J1200" s="2" t="s">
        <v>486</v>
      </c>
      <c r="K1200" s="2">
        <v>2006</v>
      </c>
      <c r="L1200" s="2" t="s">
        <v>486</v>
      </c>
    </row>
    <row r="1201" spans="6:12" x14ac:dyDescent="0.3">
      <c r="F1201" s="2" t="s">
        <v>4192</v>
      </c>
      <c r="G1201" s="2">
        <v>60185</v>
      </c>
      <c r="H1201" s="2">
        <v>68617238</v>
      </c>
      <c r="I1201" s="2" t="s">
        <v>104</v>
      </c>
      <c r="J1201" s="2" t="s">
        <v>486</v>
      </c>
      <c r="K1201" s="2">
        <v>2006</v>
      </c>
      <c r="L1201" s="2" t="s">
        <v>368</v>
      </c>
    </row>
    <row r="1202" spans="6:12" x14ac:dyDescent="0.3">
      <c r="F1202" s="2" t="s">
        <v>4193</v>
      </c>
      <c r="G1202" s="2">
        <v>195430</v>
      </c>
      <c r="H1202" s="2">
        <v>68617345</v>
      </c>
      <c r="I1202" s="2" t="s">
        <v>104</v>
      </c>
      <c r="J1202" s="2" t="s">
        <v>368</v>
      </c>
      <c r="K1202" s="2">
        <v>2010</v>
      </c>
      <c r="L1202" s="2" t="s">
        <v>368</v>
      </c>
    </row>
    <row r="1203" spans="6:12" x14ac:dyDescent="0.3">
      <c r="F1203" s="2" t="s">
        <v>4194</v>
      </c>
      <c r="G1203" s="2">
        <v>63114</v>
      </c>
      <c r="H1203" s="2">
        <v>124459382</v>
      </c>
      <c r="I1203" s="2" t="s">
        <v>104</v>
      </c>
      <c r="J1203" s="2" t="s">
        <v>2972</v>
      </c>
      <c r="K1203" s="2">
        <v>2007</v>
      </c>
      <c r="L1203" s="2" t="s">
        <v>1217</v>
      </c>
    </row>
    <row r="1204" spans="6:12" x14ac:dyDescent="0.3">
      <c r="F1204" s="2" t="s">
        <v>4195</v>
      </c>
      <c r="G1204" s="2">
        <v>195431</v>
      </c>
      <c r="H1204" s="2">
        <v>124541496</v>
      </c>
      <c r="I1204" s="2" t="s">
        <v>104</v>
      </c>
      <c r="J1204" s="2" t="s">
        <v>368</v>
      </c>
      <c r="K1204" s="2">
        <v>2010</v>
      </c>
      <c r="L1204" s="2" t="s">
        <v>368</v>
      </c>
    </row>
    <row r="1205" spans="6:12" x14ac:dyDescent="0.3">
      <c r="F1205" s="2" t="s">
        <v>4196</v>
      </c>
      <c r="G1205" s="2">
        <v>195432</v>
      </c>
      <c r="H1205" s="2">
        <v>124541630</v>
      </c>
      <c r="I1205" s="2" t="s">
        <v>104</v>
      </c>
      <c r="J1205" s="2" t="s">
        <v>486</v>
      </c>
      <c r="K1205" s="2">
        <v>2015</v>
      </c>
      <c r="L1205" s="2" t="s">
        <v>368</v>
      </c>
    </row>
    <row r="1206" spans="6:12" x14ac:dyDescent="0.3">
      <c r="F1206" s="2" t="s">
        <v>4197</v>
      </c>
      <c r="G1206" s="2">
        <v>130420951</v>
      </c>
      <c r="H1206" s="2">
        <v>124450455</v>
      </c>
      <c r="I1206" s="2" t="s">
        <v>104</v>
      </c>
      <c r="J1206" s="2" t="s">
        <v>1217</v>
      </c>
      <c r="K1206" s="2">
        <v>2008</v>
      </c>
      <c r="L1206" s="2" t="s">
        <v>2972</v>
      </c>
    </row>
    <row r="1207" spans="6:12" x14ac:dyDescent="0.3">
      <c r="F1207" s="2" t="s">
        <v>4198</v>
      </c>
      <c r="G1207" s="2">
        <v>18901743</v>
      </c>
      <c r="H1207" s="2">
        <v>124549504</v>
      </c>
      <c r="I1207" s="2" t="s">
        <v>104</v>
      </c>
      <c r="J1207" s="2" t="s">
        <v>367</v>
      </c>
      <c r="K1207" s="2" t="s">
        <v>267</v>
      </c>
      <c r="L1207" s="2" t="s">
        <v>368</v>
      </c>
    </row>
    <row r="1208" spans="6:12" x14ac:dyDescent="0.3">
      <c r="F1208" s="2" t="s">
        <v>4199</v>
      </c>
      <c r="G1208" s="2">
        <v>129494544</v>
      </c>
      <c r="H1208" s="2">
        <v>129494549</v>
      </c>
      <c r="I1208" s="2" t="s">
        <v>104</v>
      </c>
      <c r="J1208" s="2" t="s">
        <v>367</v>
      </c>
      <c r="K1208" s="2" t="s">
        <v>267</v>
      </c>
      <c r="L1208" s="2" t="s">
        <v>486</v>
      </c>
    </row>
    <row r="1209" spans="6:12" x14ac:dyDescent="0.3">
      <c r="F1209" s="2" t="s">
        <v>4200</v>
      </c>
      <c r="G1209" s="2">
        <v>60186</v>
      </c>
      <c r="H1209" s="2">
        <v>124449513</v>
      </c>
      <c r="I1209" s="2" t="s">
        <v>104</v>
      </c>
      <c r="J1209" s="2" t="s">
        <v>486</v>
      </c>
      <c r="K1209" s="2">
        <v>2006</v>
      </c>
      <c r="L1209" s="2" t="s">
        <v>486</v>
      </c>
    </row>
    <row r="1210" spans="6:12" x14ac:dyDescent="0.3">
      <c r="F1210" s="2" t="s">
        <v>4201</v>
      </c>
      <c r="G1210" s="2">
        <v>41793</v>
      </c>
      <c r="H1210" s="2">
        <v>163155089</v>
      </c>
      <c r="I1210" s="2" t="s">
        <v>104</v>
      </c>
      <c r="J1210" s="2" t="s">
        <v>486</v>
      </c>
      <c r="K1210" s="2">
        <v>2003</v>
      </c>
      <c r="L1210" s="2" t="s">
        <v>368</v>
      </c>
    </row>
    <row r="1211" spans="6:12" x14ac:dyDescent="0.3">
      <c r="F1211" s="2" t="s">
        <v>4202</v>
      </c>
      <c r="G1211" s="2">
        <v>60187</v>
      </c>
      <c r="H1211" s="2">
        <v>68617625</v>
      </c>
      <c r="I1211" s="2" t="s">
        <v>104</v>
      </c>
      <c r="J1211" s="2" t="s">
        <v>486</v>
      </c>
      <c r="K1211" s="2">
        <v>2006</v>
      </c>
      <c r="L1211" s="2" t="s">
        <v>1217</v>
      </c>
    </row>
    <row r="1212" spans="6:12" x14ac:dyDescent="0.3">
      <c r="F1212" s="2" t="s">
        <v>4203</v>
      </c>
      <c r="G1212" s="2">
        <v>124398312</v>
      </c>
      <c r="H1212" s="2">
        <v>124552567</v>
      </c>
      <c r="I1212" s="2" t="s">
        <v>104</v>
      </c>
      <c r="J1212" s="2" t="s">
        <v>367</v>
      </c>
      <c r="K1212" s="2" t="s">
        <v>267</v>
      </c>
      <c r="L1212" s="2" t="s">
        <v>486</v>
      </c>
    </row>
    <row r="1213" spans="6:12" x14ac:dyDescent="0.3">
      <c r="F1213" s="2" t="s">
        <v>4204</v>
      </c>
      <c r="G1213" s="2">
        <v>63123</v>
      </c>
      <c r="H1213" s="2">
        <v>124460832</v>
      </c>
      <c r="I1213" s="2" t="s">
        <v>104</v>
      </c>
      <c r="J1213" s="2" t="s">
        <v>368</v>
      </c>
      <c r="K1213" s="2">
        <v>2007</v>
      </c>
      <c r="L1213" s="2" t="s">
        <v>368</v>
      </c>
    </row>
    <row r="1214" spans="6:12" x14ac:dyDescent="0.3">
      <c r="F1214" s="2" t="s">
        <v>4205</v>
      </c>
      <c r="G1214" s="2">
        <v>60188</v>
      </c>
      <c r="H1214" s="2">
        <v>124449617</v>
      </c>
      <c r="I1214" s="2" t="s">
        <v>104</v>
      </c>
      <c r="J1214" s="2" t="s">
        <v>486</v>
      </c>
      <c r="K1214" s="2">
        <v>2006</v>
      </c>
      <c r="L1214" s="2" t="s">
        <v>368</v>
      </c>
    </row>
    <row r="1215" spans="6:12" x14ac:dyDescent="0.3">
      <c r="F1215" s="2" t="s">
        <v>4206</v>
      </c>
      <c r="G1215" s="2">
        <v>60189</v>
      </c>
      <c r="H1215" s="2">
        <v>3091090</v>
      </c>
      <c r="I1215" s="2" t="s">
        <v>104</v>
      </c>
      <c r="J1215" s="2" t="s">
        <v>486</v>
      </c>
      <c r="K1215" s="2">
        <v>2006</v>
      </c>
      <c r="L1215" s="2" t="s">
        <v>368</v>
      </c>
    </row>
    <row r="1216" spans="6:12" x14ac:dyDescent="0.3">
      <c r="F1216" s="2" t="s">
        <v>4207</v>
      </c>
      <c r="G1216" s="2">
        <v>161324</v>
      </c>
      <c r="H1216" s="2">
        <v>124465820</v>
      </c>
      <c r="I1216" s="2" t="s">
        <v>104</v>
      </c>
      <c r="J1216" s="2" t="s">
        <v>486</v>
      </c>
      <c r="K1216" s="2">
        <v>2008</v>
      </c>
      <c r="L1216" s="2" t="s">
        <v>368</v>
      </c>
    </row>
    <row r="1217" spans="6:12" x14ac:dyDescent="0.3">
      <c r="F1217" s="2" t="s">
        <v>4208</v>
      </c>
      <c r="G1217" s="2">
        <v>60190</v>
      </c>
      <c r="H1217" s="2">
        <v>124449755</v>
      </c>
      <c r="I1217" s="2" t="s">
        <v>104</v>
      </c>
      <c r="J1217" s="2" t="s">
        <v>486</v>
      </c>
      <c r="K1217" s="2">
        <v>2006</v>
      </c>
      <c r="L1217" s="2" t="s">
        <v>486</v>
      </c>
    </row>
    <row r="1218" spans="6:12" x14ac:dyDescent="0.3">
      <c r="F1218" s="2" t="s">
        <v>4209</v>
      </c>
      <c r="G1218" s="2">
        <v>41826</v>
      </c>
      <c r="H1218" s="2">
        <v>116737232</v>
      </c>
      <c r="I1218" s="2" t="s">
        <v>104</v>
      </c>
      <c r="J1218" s="2" t="s">
        <v>368</v>
      </c>
      <c r="K1218" s="2">
        <v>2003</v>
      </c>
      <c r="L1218" s="2" t="s">
        <v>368</v>
      </c>
    </row>
    <row r="1219" spans="6:12" x14ac:dyDescent="0.3">
      <c r="F1219" s="2" t="s">
        <v>4210</v>
      </c>
      <c r="G1219" s="2">
        <v>60191</v>
      </c>
      <c r="H1219" s="2">
        <v>80678052</v>
      </c>
      <c r="I1219" s="2" t="s">
        <v>104</v>
      </c>
      <c r="J1219" s="2" t="s">
        <v>368</v>
      </c>
      <c r="K1219" s="2">
        <v>2006</v>
      </c>
      <c r="L1219" s="2" t="s">
        <v>368</v>
      </c>
    </row>
    <row r="1220" spans="6:12" x14ac:dyDescent="0.3">
      <c r="F1220" s="2" t="s">
        <v>4211</v>
      </c>
      <c r="G1220" s="2">
        <v>124398342</v>
      </c>
      <c r="H1220" s="2">
        <v>124552572</v>
      </c>
      <c r="I1220" s="2" t="s">
        <v>104</v>
      </c>
      <c r="J1220" s="2" t="s">
        <v>367</v>
      </c>
      <c r="K1220" s="2" t="s">
        <v>267</v>
      </c>
      <c r="L1220" s="2" t="s">
        <v>486</v>
      </c>
    </row>
    <row r="1221" spans="6:12" x14ac:dyDescent="0.3">
      <c r="F1221" s="2" t="s">
        <v>4212</v>
      </c>
      <c r="G1221" s="2">
        <v>195433</v>
      </c>
      <c r="H1221" s="2">
        <v>68629582</v>
      </c>
      <c r="I1221" s="2" t="s">
        <v>104</v>
      </c>
      <c r="J1221" s="2" t="s">
        <v>486</v>
      </c>
      <c r="K1221" s="2">
        <v>2010</v>
      </c>
      <c r="L1221" s="2" t="s">
        <v>368</v>
      </c>
    </row>
    <row r="1222" spans="6:12" x14ac:dyDescent="0.3">
      <c r="F1222" s="2" t="s">
        <v>4213</v>
      </c>
      <c r="G1222" s="2">
        <v>161475</v>
      </c>
      <c r="H1222" s="2">
        <v>48919432</v>
      </c>
      <c r="I1222" s="2" t="s">
        <v>104</v>
      </c>
      <c r="J1222" s="2" t="s">
        <v>486</v>
      </c>
      <c r="K1222" s="2">
        <v>2008</v>
      </c>
      <c r="L1222" s="2" t="s">
        <v>368</v>
      </c>
    </row>
    <row r="1223" spans="6:12" x14ac:dyDescent="0.3">
      <c r="F1223" s="2" t="s">
        <v>4214</v>
      </c>
      <c r="G1223" s="2">
        <v>60193</v>
      </c>
      <c r="H1223" s="2">
        <v>124450221</v>
      </c>
      <c r="I1223" s="2" t="s">
        <v>104</v>
      </c>
      <c r="J1223" s="2" t="s">
        <v>486</v>
      </c>
      <c r="K1223" s="2">
        <v>2006</v>
      </c>
      <c r="L1223" s="2" t="s">
        <v>368</v>
      </c>
    </row>
    <row r="1224" spans="6:12" x14ac:dyDescent="0.3">
      <c r="F1224" s="2" t="s">
        <v>4215</v>
      </c>
      <c r="G1224" s="2">
        <v>195434</v>
      </c>
      <c r="H1224" s="2">
        <v>68629874</v>
      </c>
      <c r="I1224" s="2" t="s">
        <v>104</v>
      </c>
      <c r="J1224" s="2" t="s">
        <v>486</v>
      </c>
      <c r="K1224" s="2">
        <v>2010</v>
      </c>
      <c r="L1224" s="2" t="s">
        <v>368</v>
      </c>
    </row>
    <row r="1225" spans="6:12" x14ac:dyDescent="0.3">
      <c r="F1225" s="2" t="s">
        <v>4216</v>
      </c>
      <c r="G1225" s="2">
        <v>63151</v>
      </c>
      <c r="H1225" s="2">
        <v>3122699</v>
      </c>
      <c r="I1225" s="2" t="s">
        <v>104</v>
      </c>
      <c r="J1225" s="2" t="s">
        <v>486</v>
      </c>
      <c r="K1225" s="2">
        <v>2007</v>
      </c>
      <c r="L1225" s="2" t="s">
        <v>1217</v>
      </c>
    </row>
    <row r="1226" spans="6:12" x14ac:dyDescent="0.3">
      <c r="F1226" s="2" t="s">
        <v>4217</v>
      </c>
      <c r="G1226" s="2">
        <v>63164</v>
      </c>
      <c r="H1226" s="2">
        <v>124464090</v>
      </c>
      <c r="I1226" s="2" t="s">
        <v>104</v>
      </c>
      <c r="J1226" s="2" t="s">
        <v>486</v>
      </c>
      <c r="K1226" s="2">
        <v>2007</v>
      </c>
      <c r="L1226" s="2" t="s">
        <v>368</v>
      </c>
    </row>
    <row r="1227" spans="6:12" x14ac:dyDescent="0.3">
      <c r="F1227" s="2" t="s">
        <v>4218</v>
      </c>
      <c r="G1227" s="2">
        <v>195435</v>
      </c>
      <c r="H1227" s="2">
        <v>124542132</v>
      </c>
      <c r="I1227" s="2" t="s">
        <v>104</v>
      </c>
      <c r="J1227" s="2" t="s">
        <v>368</v>
      </c>
      <c r="K1227" s="2">
        <v>2010</v>
      </c>
      <c r="L1227" s="2" t="s">
        <v>368</v>
      </c>
    </row>
    <row r="1228" spans="6:12" x14ac:dyDescent="0.3">
      <c r="F1228" s="2" t="s">
        <v>4219</v>
      </c>
      <c r="G1228" s="2">
        <v>63104</v>
      </c>
      <c r="H1228" s="2">
        <v>124458962</v>
      </c>
      <c r="I1228" s="2" t="s">
        <v>104</v>
      </c>
      <c r="J1228" s="2" t="s">
        <v>2972</v>
      </c>
      <c r="K1228" s="2">
        <v>2007</v>
      </c>
      <c r="L1228" s="2" t="s">
        <v>368</v>
      </c>
    </row>
    <row r="1229" spans="6:12" x14ac:dyDescent="0.3">
      <c r="F1229" s="2" t="s">
        <v>4220</v>
      </c>
      <c r="G1229" s="2">
        <v>60194</v>
      </c>
      <c r="H1229" s="2">
        <v>124450319</v>
      </c>
      <c r="I1229" s="2" t="s">
        <v>104</v>
      </c>
      <c r="J1229" s="2" t="s">
        <v>486</v>
      </c>
      <c r="K1229" s="2">
        <v>2006</v>
      </c>
      <c r="L1229" s="2" t="s">
        <v>2972</v>
      </c>
    </row>
    <row r="1230" spans="6:12" x14ac:dyDescent="0.3">
      <c r="F1230" s="2" t="s">
        <v>4221</v>
      </c>
      <c r="G1230" s="2">
        <v>41827</v>
      </c>
      <c r="H1230" s="2">
        <v>116737304</v>
      </c>
      <c r="I1230" s="2" t="s">
        <v>104</v>
      </c>
      <c r="J1230" s="2" t="s">
        <v>368</v>
      </c>
      <c r="K1230" s="2">
        <v>2003</v>
      </c>
      <c r="L1230" s="2" t="s">
        <v>368</v>
      </c>
    </row>
    <row r="1231" spans="6:12" x14ac:dyDescent="0.3">
      <c r="F1231" s="2" t="s">
        <v>4222</v>
      </c>
      <c r="G1231" s="2">
        <v>63103</v>
      </c>
      <c r="H1231" s="2">
        <v>124458813</v>
      </c>
      <c r="I1231" s="2" t="s">
        <v>104</v>
      </c>
      <c r="J1231" s="2" t="s">
        <v>368</v>
      </c>
      <c r="K1231" s="2">
        <v>2007</v>
      </c>
      <c r="L1231" s="2" t="s">
        <v>368</v>
      </c>
    </row>
    <row r="1232" spans="6:12" x14ac:dyDescent="0.3">
      <c r="F1232" s="2" t="s">
        <v>4223</v>
      </c>
      <c r="G1232" s="2">
        <v>60196</v>
      </c>
      <c r="H1232" s="2">
        <v>124450651</v>
      </c>
      <c r="I1232" s="2" t="s">
        <v>104</v>
      </c>
      <c r="J1232" s="2" t="s">
        <v>486</v>
      </c>
      <c r="K1232" s="2">
        <v>2014</v>
      </c>
      <c r="L1232" s="2" t="s">
        <v>368</v>
      </c>
    </row>
    <row r="1233" spans="6:12" x14ac:dyDescent="0.3">
      <c r="F1233" s="2" t="s">
        <v>4224</v>
      </c>
      <c r="G1233" s="2">
        <v>60197</v>
      </c>
      <c r="H1233" s="2">
        <v>70709551</v>
      </c>
      <c r="I1233" s="2" t="s">
        <v>104</v>
      </c>
      <c r="J1233" s="2" t="s">
        <v>486</v>
      </c>
      <c r="K1233" s="2">
        <v>2006</v>
      </c>
      <c r="L1233" s="2" t="s">
        <v>368</v>
      </c>
    </row>
    <row r="1234" spans="6:12" x14ac:dyDescent="0.3">
      <c r="F1234" s="2" t="s">
        <v>4225</v>
      </c>
      <c r="G1234" s="2">
        <v>60139</v>
      </c>
      <c r="H1234" s="2">
        <v>70709321</v>
      </c>
      <c r="I1234" s="2" t="s">
        <v>104</v>
      </c>
      <c r="J1234" s="2" t="s">
        <v>486</v>
      </c>
      <c r="K1234" s="2">
        <v>2006</v>
      </c>
      <c r="L1234" s="2" t="s">
        <v>368</v>
      </c>
    </row>
    <row r="1235" spans="6:12" x14ac:dyDescent="0.3">
      <c r="F1235" s="2" t="s">
        <v>4226</v>
      </c>
      <c r="G1235" s="2">
        <v>60140</v>
      </c>
      <c r="H1235" s="2">
        <v>3088899</v>
      </c>
      <c r="I1235" s="2" t="s">
        <v>104</v>
      </c>
      <c r="J1235" s="2" t="s">
        <v>368</v>
      </c>
      <c r="K1235" s="2">
        <v>2006</v>
      </c>
      <c r="L1235" s="2" t="s">
        <v>368</v>
      </c>
    </row>
    <row r="1236" spans="6:12" x14ac:dyDescent="0.3">
      <c r="F1236" s="2" t="s">
        <v>4227</v>
      </c>
      <c r="G1236" s="2">
        <v>60141</v>
      </c>
      <c r="H1236" s="2">
        <v>124443945</v>
      </c>
      <c r="I1236" s="2" t="s">
        <v>104</v>
      </c>
      <c r="J1236" s="2" t="s">
        <v>486</v>
      </c>
      <c r="K1236" s="2">
        <v>2006</v>
      </c>
      <c r="L1236" s="2" t="s">
        <v>2972</v>
      </c>
    </row>
    <row r="1237" spans="6:12" x14ac:dyDescent="0.3">
      <c r="F1237" s="2" t="s">
        <v>4228</v>
      </c>
      <c r="G1237" s="2">
        <v>60142</v>
      </c>
      <c r="H1237" s="2">
        <v>124444054</v>
      </c>
      <c r="I1237" s="2" t="s">
        <v>104</v>
      </c>
      <c r="J1237" s="2" t="s">
        <v>486</v>
      </c>
      <c r="K1237" s="2">
        <v>2006</v>
      </c>
      <c r="L1237" s="2" t="s">
        <v>2972</v>
      </c>
    </row>
    <row r="1238" spans="6:12" x14ac:dyDescent="0.3">
      <c r="F1238" s="2" t="s">
        <v>4229</v>
      </c>
      <c r="G1238" s="2">
        <v>60143</v>
      </c>
      <c r="H1238" s="2">
        <v>109897864</v>
      </c>
      <c r="I1238" s="2" t="s">
        <v>104</v>
      </c>
      <c r="J1238" s="2" t="s">
        <v>486</v>
      </c>
      <c r="K1238" s="2">
        <v>2006</v>
      </c>
      <c r="L1238" s="2" t="s">
        <v>368</v>
      </c>
    </row>
    <row r="1239" spans="6:12" x14ac:dyDescent="0.3">
      <c r="F1239" s="2" t="s">
        <v>4230</v>
      </c>
      <c r="G1239" s="2">
        <v>60144</v>
      </c>
      <c r="H1239" s="2">
        <v>70709829</v>
      </c>
      <c r="I1239" s="2" t="s">
        <v>104</v>
      </c>
      <c r="J1239" s="2" t="s">
        <v>486</v>
      </c>
      <c r="K1239" s="2">
        <v>2006</v>
      </c>
      <c r="L1239" s="2" t="s">
        <v>486</v>
      </c>
    </row>
    <row r="1240" spans="6:12" x14ac:dyDescent="0.3">
      <c r="F1240" s="2" t="s">
        <v>4231</v>
      </c>
      <c r="G1240" s="2">
        <v>60145</v>
      </c>
      <c r="H1240" s="2">
        <v>124444407</v>
      </c>
      <c r="I1240" s="2" t="s">
        <v>104</v>
      </c>
      <c r="J1240" s="2" t="s">
        <v>368</v>
      </c>
      <c r="K1240" s="2">
        <v>2006</v>
      </c>
      <c r="L1240" s="2" t="s">
        <v>368</v>
      </c>
    </row>
    <row r="1241" spans="6:12" x14ac:dyDescent="0.3">
      <c r="F1241" s="2" t="s">
        <v>4232</v>
      </c>
      <c r="G1241" s="2">
        <v>60146</v>
      </c>
      <c r="H1241" s="2">
        <v>68642001</v>
      </c>
      <c r="I1241" s="2" t="s">
        <v>104</v>
      </c>
      <c r="J1241" s="2" t="s">
        <v>368</v>
      </c>
      <c r="K1241" s="2">
        <v>2006</v>
      </c>
      <c r="L1241" s="2" t="s">
        <v>368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78"/>
  <sheetViews>
    <sheetView workbookViewId="0"/>
  </sheetViews>
  <sheetFormatPr defaultColWidth="14.44140625" defaultRowHeight="15" customHeight="1" x14ac:dyDescent="0.3"/>
  <sheetData>
    <row r="1" spans="1:6" x14ac:dyDescent="0.3">
      <c r="A1" s="144" t="s">
        <v>5647</v>
      </c>
      <c r="B1" s="144" t="s">
        <v>5648</v>
      </c>
      <c r="C1" s="144" t="s">
        <v>5649</v>
      </c>
      <c r="D1" s="144" t="s">
        <v>5650</v>
      </c>
      <c r="E1" s="144" t="s">
        <v>5651</v>
      </c>
      <c r="F1" s="145" t="s">
        <v>5652</v>
      </c>
    </row>
    <row r="2" spans="1:6" x14ac:dyDescent="0.3">
      <c r="A2" s="146">
        <v>28</v>
      </c>
      <c r="B2" s="147" t="s">
        <v>5653</v>
      </c>
      <c r="C2" s="147" t="s">
        <v>5654</v>
      </c>
      <c r="D2" s="147" t="s">
        <v>5655</v>
      </c>
      <c r="E2" s="147" t="s">
        <v>5656</v>
      </c>
    </row>
    <row r="3" spans="1:6" x14ac:dyDescent="0.3">
      <c r="A3" s="146">
        <v>29</v>
      </c>
      <c r="B3" s="147" t="s">
        <v>5653</v>
      </c>
      <c r="C3" s="147" t="s">
        <v>5657</v>
      </c>
      <c r="D3" s="147" t="s">
        <v>5655</v>
      </c>
      <c r="E3" s="147" t="s">
        <v>5656</v>
      </c>
    </row>
    <row r="4" spans="1:6" x14ac:dyDescent="0.3">
      <c r="A4" s="146">
        <v>30</v>
      </c>
      <c r="B4" s="147" t="s">
        <v>5653</v>
      </c>
      <c r="C4" s="147" t="s">
        <v>5658</v>
      </c>
      <c r="D4" s="147" t="s">
        <v>5655</v>
      </c>
      <c r="E4" s="147" t="s">
        <v>5656</v>
      </c>
    </row>
    <row r="5" spans="1:6" x14ac:dyDescent="0.3">
      <c r="A5" s="146">
        <v>1</v>
      </c>
      <c r="B5" s="147" t="s">
        <v>5659</v>
      </c>
      <c r="C5" s="147" t="s">
        <v>5660</v>
      </c>
      <c r="D5" s="154" t="s">
        <v>5661</v>
      </c>
      <c r="E5" s="155"/>
    </row>
    <row r="6" spans="1:6" x14ac:dyDescent="0.3">
      <c r="A6" s="146">
        <v>2</v>
      </c>
      <c r="B6" s="147" t="s">
        <v>5659</v>
      </c>
      <c r="C6" s="147" t="s">
        <v>5662</v>
      </c>
      <c r="D6" s="154" t="s">
        <v>5661</v>
      </c>
      <c r="E6" s="155"/>
    </row>
    <row r="7" spans="1:6" x14ac:dyDescent="0.3">
      <c r="A7" s="148">
        <v>3</v>
      </c>
      <c r="B7" s="149" t="s">
        <v>5659</v>
      </c>
      <c r="C7" s="149" t="s">
        <v>5663</v>
      </c>
      <c r="D7" s="154" t="s">
        <v>5661</v>
      </c>
      <c r="E7" s="155"/>
    </row>
    <row r="8" spans="1:6" x14ac:dyDescent="0.3">
      <c r="A8" s="148">
        <v>4</v>
      </c>
      <c r="B8" s="149" t="s">
        <v>5659</v>
      </c>
      <c r="C8" s="149" t="s">
        <v>5664</v>
      </c>
      <c r="D8" s="154" t="s">
        <v>5661</v>
      </c>
      <c r="E8" s="155"/>
    </row>
    <row r="9" spans="1:6" x14ac:dyDescent="0.3">
      <c r="A9" s="146">
        <v>5</v>
      </c>
      <c r="B9" s="147" t="s">
        <v>5659</v>
      </c>
      <c r="C9" s="147" t="s">
        <v>5654</v>
      </c>
      <c r="D9" s="147" t="s">
        <v>5665</v>
      </c>
      <c r="E9" s="147" t="s">
        <v>5656</v>
      </c>
    </row>
    <row r="10" spans="1:6" x14ac:dyDescent="0.3">
      <c r="A10" s="146">
        <v>6</v>
      </c>
      <c r="B10" s="147" t="s">
        <v>5659</v>
      </c>
      <c r="C10" s="147" t="s">
        <v>5657</v>
      </c>
      <c r="D10" s="147" t="s">
        <v>5665</v>
      </c>
      <c r="E10" s="147" t="s">
        <v>5656</v>
      </c>
    </row>
    <row r="11" spans="1:6" x14ac:dyDescent="0.3">
      <c r="A11" s="146">
        <v>7</v>
      </c>
      <c r="B11" s="147" t="s">
        <v>5659</v>
      </c>
      <c r="C11" s="147" t="s">
        <v>5658</v>
      </c>
      <c r="D11" s="147" t="s">
        <v>5665</v>
      </c>
      <c r="E11" s="147" t="s">
        <v>5656</v>
      </c>
    </row>
    <row r="12" spans="1:6" x14ac:dyDescent="0.3">
      <c r="A12" s="146">
        <v>8</v>
      </c>
      <c r="B12" s="147" t="s">
        <v>5659</v>
      </c>
      <c r="C12" s="147" t="s">
        <v>5660</v>
      </c>
      <c r="D12" s="154" t="s">
        <v>5666</v>
      </c>
      <c r="E12" s="155"/>
    </row>
    <row r="13" spans="1:6" x14ac:dyDescent="0.3">
      <c r="A13" s="146">
        <v>9</v>
      </c>
      <c r="B13" s="147" t="s">
        <v>5659</v>
      </c>
      <c r="C13" s="147" t="s">
        <v>5662</v>
      </c>
      <c r="D13" s="154" t="s">
        <v>5666</v>
      </c>
      <c r="E13" s="155"/>
    </row>
    <row r="14" spans="1:6" x14ac:dyDescent="0.3">
      <c r="A14" s="148">
        <v>10</v>
      </c>
      <c r="B14" s="149" t="s">
        <v>5659</v>
      </c>
      <c r="C14" s="149" t="s">
        <v>5663</v>
      </c>
      <c r="D14" s="154" t="s">
        <v>5666</v>
      </c>
      <c r="E14" s="155"/>
    </row>
    <row r="15" spans="1:6" x14ac:dyDescent="0.3">
      <c r="A15" s="148">
        <v>11</v>
      </c>
      <c r="B15" s="149" t="s">
        <v>5659</v>
      </c>
      <c r="C15" s="149" t="s">
        <v>5664</v>
      </c>
      <c r="D15" s="154" t="s">
        <v>5666</v>
      </c>
      <c r="E15" s="155"/>
    </row>
    <row r="16" spans="1:6" x14ac:dyDescent="0.3">
      <c r="A16" s="146">
        <v>12</v>
      </c>
      <c r="B16" s="147" t="s">
        <v>5659</v>
      </c>
      <c r="C16" s="147" t="s">
        <v>5654</v>
      </c>
      <c r="D16" s="154" t="s">
        <v>5666</v>
      </c>
      <c r="E16" s="155"/>
      <c r="F16" s="145" t="s">
        <v>5667</v>
      </c>
    </row>
    <row r="17" spans="1:7" x14ac:dyDescent="0.3">
      <c r="A17" s="146">
        <v>13</v>
      </c>
      <c r="B17" s="147" t="s">
        <v>5659</v>
      </c>
      <c r="C17" s="147" t="s">
        <v>5657</v>
      </c>
      <c r="D17" s="154" t="s">
        <v>5668</v>
      </c>
      <c r="E17" s="155"/>
      <c r="F17" s="145" t="s">
        <v>5667</v>
      </c>
      <c r="G17" s="145" t="s">
        <v>5669</v>
      </c>
    </row>
    <row r="18" spans="1:7" x14ac:dyDescent="0.3">
      <c r="A18" s="146">
        <v>14</v>
      </c>
      <c r="B18" s="147" t="s">
        <v>5659</v>
      </c>
      <c r="C18" s="147" t="s">
        <v>5658</v>
      </c>
      <c r="D18" s="154" t="s">
        <v>5668</v>
      </c>
      <c r="E18" s="155"/>
      <c r="F18" s="145" t="s">
        <v>5667</v>
      </c>
    </row>
    <row r="19" spans="1:7" x14ac:dyDescent="0.3">
      <c r="A19" s="146">
        <v>15</v>
      </c>
      <c r="B19" s="147" t="s">
        <v>5659</v>
      </c>
      <c r="C19" s="147" t="s">
        <v>5660</v>
      </c>
      <c r="D19" s="154" t="s">
        <v>5668</v>
      </c>
      <c r="E19" s="155"/>
      <c r="F19" s="145" t="s">
        <v>5667</v>
      </c>
    </row>
    <row r="20" spans="1:7" x14ac:dyDescent="0.3">
      <c r="A20" s="146">
        <v>16</v>
      </c>
      <c r="B20" s="147" t="s">
        <v>5659</v>
      </c>
      <c r="C20" s="147" t="s">
        <v>5662</v>
      </c>
      <c r="D20" s="154" t="s">
        <v>5668</v>
      </c>
      <c r="E20" s="155"/>
      <c r="F20" s="145" t="s">
        <v>5667</v>
      </c>
    </row>
    <row r="21" spans="1:7" x14ac:dyDescent="0.3">
      <c r="A21" s="148">
        <v>17</v>
      </c>
      <c r="B21" s="149" t="s">
        <v>5659</v>
      </c>
      <c r="C21" s="149" t="s">
        <v>5663</v>
      </c>
      <c r="D21" s="154" t="s">
        <v>5670</v>
      </c>
      <c r="E21" s="155"/>
    </row>
    <row r="22" spans="1:7" x14ac:dyDescent="0.3">
      <c r="A22" s="148">
        <v>18</v>
      </c>
      <c r="B22" s="149" t="s">
        <v>5659</v>
      </c>
      <c r="C22" s="149" t="s">
        <v>5664</v>
      </c>
      <c r="D22" s="154" t="s">
        <v>5670</v>
      </c>
      <c r="E22" s="155"/>
    </row>
    <row r="23" spans="1:7" x14ac:dyDescent="0.3">
      <c r="A23" s="146">
        <v>19</v>
      </c>
      <c r="B23" s="147" t="s">
        <v>5659</v>
      </c>
      <c r="C23" s="147" t="s">
        <v>5654</v>
      </c>
      <c r="D23" s="154" t="s">
        <v>5670</v>
      </c>
      <c r="E23" s="155"/>
    </row>
    <row r="24" spans="1:7" x14ac:dyDescent="0.3">
      <c r="A24" s="146">
        <v>20</v>
      </c>
      <c r="B24" s="147" t="s">
        <v>5659</v>
      </c>
      <c r="C24" s="147" t="s">
        <v>5657</v>
      </c>
      <c r="D24" s="147" t="s">
        <v>5665</v>
      </c>
      <c r="E24" s="150"/>
    </row>
    <row r="25" spans="1:7" x14ac:dyDescent="0.3">
      <c r="A25" s="146">
        <v>21</v>
      </c>
      <c r="B25" s="147" t="s">
        <v>5659</v>
      </c>
      <c r="C25" s="147" t="s">
        <v>5658</v>
      </c>
      <c r="D25" s="147" t="s">
        <v>5671</v>
      </c>
      <c r="E25" s="150"/>
    </row>
    <row r="26" spans="1:7" x14ac:dyDescent="0.3">
      <c r="A26" s="146">
        <v>22</v>
      </c>
      <c r="B26" s="147" t="s">
        <v>5659</v>
      </c>
      <c r="C26" s="147" t="s">
        <v>5660</v>
      </c>
      <c r="D26" s="151" t="s">
        <v>5672</v>
      </c>
      <c r="E26" s="150"/>
    </row>
    <row r="27" spans="1:7" x14ac:dyDescent="0.3">
      <c r="A27" s="146">
        <v>23</v>
      </c>
      <c r="B27" s="147" t="s">
        <v>5659</v>
      </c>
      <c r="C27" s="147" t="s">
        <v>5662</v>
      </c>
      <c r="D27" s="151" t="s">
        <v>5672</v>
      </c>
      <c r="E27" s="150"/>
    </row>
    <row r="28" spans="1:7" x14ac:dyDescent="0.3">
      <c r="A28" s="148">
        <v>24</v>
      </c>
      <c r="B28" s="149" t="s">
        <v>5659</v>
      </c>
      <c r="C28" s="149" t="s">
        <v>5663</v>
      </c>
      <c r="D28" s="152" t="s">
        <v>5672</v>
      </c>
      <c r="E28" s="150"/>
    </row>
    <row r="29" spans="1:7" x14ac:dyDescent="0.3">
      <c r="A29" s="148">
        <v>25</v>
      </c>
      <c r="B29" s="149" t="s">
        <v>5659</v>
      </c>
      <c r="C29" s="149" t="s">
        <v>5664</v>
      </c>
      <c r="D29" s="152" t="s">
        <v>5672</v>
      </c>
      <c r="E29" s="150"/>
    </row>
    <row r="30" spans="1:7" x14ac:dyDescent="0.3">
      <c r="A30" s="146">
        <v>26</v>
      </c>
      <c r="B30" s="147" t="s">
        <v>5659</v>
      </c>
      <c r="C30" s="147" t="s">
        <v>5654</v>
      </c>
      <c r="D30" s="151" t="s">
        <v>5672</v>
      </c>
      <c r="E30" s="150"/>
    </row>
    <row r="31" spans="1:7" x14ac:dyDescent="0.3">
      <c r="A31" s="146">
        <v>27</v>
      </c>
      <c r="B31" s="147" t="s">
        <v>5659</v>
      </c>
      <c r="C31" s="147" t="s">
        <v>5657</v>
      </c>
      <c r="D31" s="151" t="s">
        <v>5672</v>
      </c>
      <c r="E31" s="150"/>
    </row>
    <row r="32" spans="1:7" x14ac:dyDescent="0.3">
      <c r="A32" s="146">
        <v>28</v>
      </c>
      <c r="B32" s="147" t="s">
        <v>5659</v>
      </c>
      <c r="C32" s="147" t="s">
        <v>5658</v>
      </c>
      <c r="D32" s="151" t="s">
        <v>5672</v>
      </c>
      <c r="E32" s="150"/>
    </row>
    <row r="33" spans="1:5" x14ac:dyDescent="0.3">
      <c r="A33" s="146">
        <v>29</v>
      </c>
      <c r="B33" s="147" t="s">
        <v>5659</v>
      </c>
      <c r="C33" s="147" t="s">
        <v>5660</v>
      </c>
      <c r="D33" s="151" t="s">
        <v>5672</v>
      </c>
      <c r="E33" s="150"/>
    </row>
    <row r="34" spans="1:5" x14ac:dyDescent="0.3">
      <c r="A34" s="146">
        <v>30</v>
      </c>
      <c r="B34" s="147" t="s">
        <v>5659</v>
      </c>
      <c r="C34" s="147" t="s">
        <v>5662</v>
      </c>
      <c r="D34" s="151" t="s">
        <v>5673</v>
      </c>
      <c r="E34" s="150"/>
    </row>
    <row r="35" spans="1:5" x14ac:dyDescent="0.3">
      <c r="A35" s="148">
        <v>31</v>
      </c>
      <c r="B35" s="149" t="s">
        <v>5659</v>
      </c>
      <c r="C35" s="149" t="s">
        <v>5663</v>
      </c>
      <c r="D35" s="151" t="s">
        <v>5673</v>
      </c>
      <c r="E35" s="150"/>
    </row>
    <row r="36" spans="1:5" x14ac:dyDescent="0.3">
      <c r="A36" s="152">
        <v>1</v>
      </c>
      <c r="B36" s="152" t="s">
        <v>5674</v>
      </c>
      <c r="C36" s="149" t="s">
        <v>5664</v>
      </c>
      <c r="D36" s="151" t="s">
        <v>5673</v>
      </c>
      <c r="E36" s="150"/>
    </row>
    <row r="37" spans="1:5" x14ac:dyDescent="0.3">
      <c r="A37" s="1">
        <v>2</v>
      </c>
      <c r="B37" s="151" t="s">
        <v>5674</v>
      </c>
      <c r="C37" s="147" t="s">
        <v>5654</v>
      </c>
      <c r="D37" s="151" t="s">
        <v>5673</v>
      </c>
    </row>
    <row r="38" spans="1:5" x14ac:dyDescent="0.3">
      <c r="A38" s="1">
        <v>3</v>
      </c>
      <c r="B38" s="151" t="s">
        <v>5674</v>
      </c>
      <c r="C38" s="147" t="s">
        <v>5657</v>
      </c>
      <c r="D38" s="151" t="s">
        <v>5673</v>
      </c>
    </row>
    <row r="39" spans="1:5" x14ac:dyDescent="0.3">
      <c r="A39" s="1">
        <v>4</v>
      </c>
      <c r="B39" s="151" t="s">
        <v>5674</v>
      </c>
      <c r="C39" s="147" t="s">
        <v>5658</v>
      </c>
      <c r="D39" s="151" t="s">
        <v>5673</v>
      </c>
    </row>
    <row r="40" spans="1:5" x14ac:dyDescent="0.3">
      <c r="A40" s="151">
        <v>5</v>
      </c>
      <c r="B40" s="151" t="s">
        <v>5674</v>
      </c>
      <c r="C40" s="147" t="s">
        <v>5660</v>
      </c>
      <c r="D40" s="151" t="s">
        <v>5675</v>
      </c>
    </row>
    <row r="41" spans="1:5" x14ac:dyDescent="0.3">
      <c r="A41" s="1">
        <v>6</v>
      </c>
      <c r="B41" s="151" t="s">
        <v>5674</v>
      </c>
      <c r="C41" s="147" t="s">
        <v>5662</v>
      </c>
      <c r="D41" s="151"/>
    </row>
    <row r="42" spans="1:5" x14ac:dyDescent="0.3">
      <c r="A42" s="153">
        <v>7</v>
      </c>
      <c r="B42" s="152" t="s">
        <v>5674</v>
      </c>
      <c r="C42" s="149" t="s">
        <v>5663</v>
      </c>
    </row>
    <row r="43" spans="1:5" x14ac:dyDescent="0.3">
      <c r="A43" s="153">
        <v>8</v>
      </c>
      <c r="B43" s="152" t="s">
        <v>5674</v>
      </c>
      <c r="C43" s="149" t="s">
        <v>5664</v>
      </c>
    </row>
    <row r="44" spans="1:5" x14ac:dyDescent="0.3">
      <c r="A44" s="151">
        <v>9</v>
      </c>
      <c r="B44" s="151" t="s">
        <v>5674</v>
      </c>
      <c r="C44" s="147" t="s">
        <v>5654</v>
      </c>
    </row>
    <row r="45" spans="1:5" x14ac:dyDescent="0.3">
      <c r="A45" s="1">
        <v>10</v>
      </c>
      <c r="B45" s="151" t="s">
        <v>5674</v>
      </c>
      <c r="C45" s="147" t="s">
        <v>5657</v>
      </c>
    </row>
    <row r="46" spans="1:5" x14ac:dyDescent="0.3">
      <c r="A46" s="1">
        <v>11</v>
      </c>
      <c r="B46" s="151" t="s">
        <v>5674</v>
      </c>
      <c r="C46" s="147" t="s">
        <v>5658</v>
      </c>
    </row>
    <row r="47" spans="1:5" x14ac:dyDescent="0.3">
      <c r="A47" s="1">
        <v>12</v>
      </c>
      <c r="B47" s="151" t="s">
        <v>5674</v>
      </c>
      <c r="C47" s="147" t="s">
        <v>5660</v>
      </c>
    </row>
    <row r="48" spans="1:5" x14ac:dyDescent="0.3">
      <c r="A48" s="151">
        <v>13</v>
      </c>
      <c r="B48" s="151" t="s">
        <v>5674</v>
      </c>
      <c r="C48" s="147" t="s">
        <v>5662</v>
      </c>
    </row>
    <row r="49" spans="1:3" x14ac:dyDescent="0.3">
      <c r="A49" s="153">
        <v>14</v>
      </c>
      <c r="B49" s="152" t="s">
        <v>5674</v>
      </c>
      <c r="C49" s="149" t="s">
        <v>5663</v>
      </c>
    </row>
    <row r="50" spans="1:3" x14ac:dyDescent="0.3">
      <c r="A50" s="153">
        <v>15</v>
      </c>
      <c r="B50" s="152" t="s">
        <v>5674</v>
      </c>
      <c r="C50" s="149" t="s">
        <v>5664</v>
      </c>
    </row>
    <row r="51" spans="1:3" x14ac:dyDescent="0.3">
      <c r="A51" s="1">
        <v>16</v>
      </c>
      <c r="B51" s="151" t="s">
        <v>5674</v>
      </c>
      <c r="C51" s="147" t="s">
        <v>5654</v>
      </c>
    </row>
    <row r="52" spans="1:3" x14ac:dyDescent="0.3">
      <c r="A52" s="151">
        <v>17</v>
      </c>
      <c r="B52" s="151" t="s">
        <v>5674</v>
      </c>
      <c r="C52" s="147" t="s">
        <v>5657</v>
      </c>
    </row>
    <row r="53" spans="1:3" x14ac:dyDescent="0.3">
      <c r="A53" s="1">
        <v>18</v>
      </c>
      <c r="B53" s="151" t="s">
        <v>5674</v>
      </c>
      <c r="C53" s="147" t="s">
        <v>5658</v>
      </c>
    </row>
    <row r="54" spans="1:3" x14ac:dyDescent="0.3">
      <c r="A54" s="1">
        <v>19</v>
      </c>
      <c r="B54" s="151" t="s">
        <v>5674</v>
      </c>
      <c r="C54" s="147" t="s">
        <v>5660</v>
      </c>
    </row>
    <row r="55" spans="1:3" x14ac:dyDescent="0.3">
      <c r="A55" s="1">
        <v>20</v>
      </c>
      <c r="B55" s="151" t="s">
        <v>5674</v>
      </c>
      <c r="C55" s="147" t="s">
        <v>5662</v>
      </c>
    </row>
    <row r="56" spans="1:3" x14ac:dyDescent="0.3">
      <c r="A56" s="152">
        <v>21</v>
      </c>
      <c r="B56" s="152" t="s">
        <v>5674</v>
      </c>
      <c r="C56" s="149" t="s">
        <v>5663</v>
      </c>
    </row>
    <row r="57" spans="1:3" x14ac:dyDescent="0.3">
      <c r="A57" s="153">
        <v>22</v>
      </c>
      <c r="B57" s="152" t="s">
        <v>5674</v>
      </c>
      <c r="C57" s="149" t="s">
        <v>5664</v>
      </c>
    </row>
    <row r="58" spans="1:3" x14ac:dyDescent="0.3">
      <c r="A58" s="1">
        <v>23</v>
      </c>
      <c r="B58" s="151" t="s">
        <v>5674</v>
      </c>
      <c r="C58" s="147" t="s">
        <v>5654</v>
      </c>
    </row>
    <row r="59" spans="1:3" x14ac:dyDescent="0.3">
      <c r="A59" s="1">
        <v>24</v>
      </c>
      <c r="B59" s="151" t="s">
        <v>5674</v>
      </c>
      <c r="C59" s="147" t="s">
        <v>5657</v>
      </c>
    </row>
    <row r="60" spans="1:3" x14ac:dyDescent="0.3">
      <c r="A60" s="151">
        <v>25</v>
      </c>
      <c r="B60" s="151" t="s">
        <v>5674</v>
      </c>
      <c r="C60" s="147" t="s">
        <v>5658</v>
      </c>
    </row>
    <row r="61" spans="1:3" x14ac:dyDescent="0.3">
      <c r="A61" s="1">
        <v>26</v>
      </c>
      <c r="B61" s="151" t="s">
        <v>5674</v>
      </c>
      <c r="C61" s="147" t="s">
        <v>5660</v>
      </c>
    </row>
    <row r="62" spans="1:3" x14ac:dyDescent="0.3">
      <c r="A62" s="1">
        <v>27</v>
      </c>
      <c r="B62" s="151" t="s">
        <v>5674</v>
      </c>
      <c r="C62" s="147" t="s">
        <v>5662</v>
      </c>
    </row>
    <row r="63" spans="1:3" x14ac:dyDescent="0.3">
      <c r="A63" s="153">
        <v>28</v>
      </c>
      <c r="B63" s="152" t="s">
        <v>5674</v>
      </c>
      <c r="C63" s="149" t="s">
        <v>5663</v>
      </c>
    </row>
    <row r="64" spans="1:3" x14ac:dyDescent="0.3">
      <c r="A64" s="152">
        <v>29</v>
      </c>
      <c r="B64" s="152" t="s">
        <v>5674</v>
      </c>
      <c r="C64" s="149" t="s">
        <v>5664</v>
      </c>
    </row>
    <row r="65" spans="1:4" x14ac:dyDescent="0.3">
      <c r="A65" s="1">
        <v>30</v>
      </c>
      <c r="B65" s="151" t="s">
        <v>5674</v>
      </c>
      <c r="C65" s="147" t="s">
        <v>5654</v>
      </c>
    </row>
    <row r="66" spans="1:4" x14ac:dyDescent="0.3">
      <c r="A66" s="1">
        <v>31</v>
      </c>
      <c r="B66" s="151" t="s">
        <v>5674</v>
      </c>
      <c r="C66" s="147" t="s">
        <v>5657</v>
      </c>
    </row>
    <row r="67" spans="1:4" x14ac:dyDescent="0.3">
      <c r="A67" s="1">
        <v>1</v>
      </c>
      <c r="B67" s="1" t="s">
        <v>5676</v>
      </c>
      <c r="C67" s="147" t="s">
        <v>5658</v>
      </c>
    </row>
    <row r="68" spans="1:4" x14ac:dyDescent="0.3">
      <c r="A68" s="151">
        <v>2</v>
      </c>
      <c r="B68" s="1" t="s">
        <v>5676</v>
      </c>
      <c r="C68" s="147" t="s">
        <v>5660</v>
      </c>
    </row>
    <row r="69" spans="1:4" x14ac:dyDescent="0.3">
      <c r="A69" s="1">
        <v>3</v>
      </c>
      <c r="B69" s="1" t="s">
        <v>5676</v>
      </c>
      <c r="C69" s="147" t="s">
        <v>5662</v>
      </c>
    </row>
    <row r="70" spans="1:4" x14ac:dyDescent="0.3">
      <c r="A70" s="153">
        <v>4</v>
      </c>
      <c r="B70" s="153" t="s">
        <v>5676</v>
      </c>
      <c r="C70" s="149" t="s">
        <v>5663</v>
      </c>
      <c r="D70" s="46" t="s">
        <v>5677</v>
      </c>
    </row>
    <row r="71" spans="1:4" x14ac:dyDescent="0.3">
      <c r="A71" s="153">
        <v>5</v>
      </c>
      <c r="B71" s="153" t="s">
        <v>5676</v>
      </c>
      <c r="C71" s="149" t="s">
        <v>5664</v>
      </c>
      <c r="D71" s="46" t="s">
        <v>5677</v>
      </c>
    </row>
    <row r="72" spans="1:4" x14ac:dyDescent="0.3">
      <c r="A72" s="151">
        <v>6</v>
      </c>
      <c r="B72" s="1" t="s">
        <v>5676</v>
      </c>
      <c r="C72" s="147" t="s">
        <v>5654</v>
      </c>
      <c r="D72" s="46" t="s">
        <v>5677</v>
      </c>
    </row>
    <row r="73" spans="1:4" x14ac:dyDescent="0.3">
      <c r="A73" s="1">
        <v>7</v>
      </c>
      <c r="B73" s="1" t="s">
        <v>5676</v>
      </c>
      <c r="C73" s="147" t="s">
        <v>5657</v>
      </c>
      <c r="D73" s="46" t="s">
        <v>5677</v>
      </c>
    </row>
    <row r="74" spans="1:4" x14ac:dyDescent="0.3">
      <c r="A74" s="1">
        <v>8</v>
      </c>
      <c r="B74" s="1" t="s">
        <v>5676</v>
      </c>
      <c r="C74" s="147" t="s">
        <v>5658</v>
      </c>
    </row>
    <row r="75" spans="1:4" x14ac:dyDescent="0.3">
      <c r="A75" s="1">
        <v>9</v>
      </c>
      <c r="B75" s="1" t="s">
        <v>5676</v>
      </c>
      <c r="C75" s="147" t="s">
        <v>5660</v>
      </c>
    </row>
    <row r="76" spans="1:4" x14ac:dyDescent="0.3">
      <c r="A76" s="151">
        <v>10</v>
      </c>
      <c r="B76" s="1" t="s">
        <v>5676</v>
      </c>
      <c r="C76" s="147" t="s">
        <v>5662</v>
      </c>
    </row>
    <row r="77" spans="1:4" x14ac:dyDescent="0.3">
      <c r="C77" s="147"/>
    </row>
    <row r="78" spans="1:4" x14ac:dyDescent="0.3">
      <c r="C78" s="147"/>
    </row>
  </sheetData>
  <mergeCells count="16">
    <mergeCell ref="D13:E13"/>
    <mergeCell ref="D14:E14"/>
    <mergeCell ref="D22:E22"/>
    <mergeCell ref="D23:E23"/>
    <mergeCell ref="D15:E15"/>
    <mergeCell ref="D16:E16"/>
    <mergeCell ref="D17:E17"/>
    <mergeCell ref="D18:E18"/>
    <mergeCell ref="D19:E19"/>
    <mergeCell ref="D20:E20"/>
    <mergeCell ref="D21:E21"/>
    <mergeCell ref="D5:E5"/>
    <mergeCell ref="D6:E6"/>
    <mergeCell ref="D7:E7"/>
    <mergeCell ref="D8:E8"/>
    <mergeCell ref="D12:E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Current</vt:lpstr>
      <vt:lpstr>Sheet13</vt:lpstr>
      <vt:lpstr>UpTo211028</vt:lpstr>
      <vt:lpstr>CBdata</vt:lpstr>
      <vt:lpstr>Pollock210625</vt:lpstr>
      <vt:lpstr>TS2</vt:lpstr>
      <vt:lpstr>SMT7</vt:lpstr>
      <vt:lpstr>SMT8</vt:lpstr>
      <vt:lpstr>changes</vt:lpstr>
      <vt:lpstr>Pivot Table 1</vt:lpstr>
      <vt:lpstr>GlobSheetPaste</vt:lpstr>
      <vt:lpstr>rangearea210527</vt:lpstr>
      <vt:lpstr>108spp</vt:lpstr>
      <vt:lpstr>SubmissionTimeline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jayma</cp:lastModifiedBy>
  <dcterms:created xsi:type="dcterms:W3CDTF">2021-05-12T16:06:07Z</dcterms:created>
  <dcterms:modified xsi:type="dcterms:W3CDTF">2022-10-18T16:26:13Z</dcterms:modified>
</cp:coreProperties>
</file>